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4月统计" sheetId="1" r:id="rId1"/>
    <sheet name="4月分析" sheetId="3" r:id="rId2"/>
    <sheet name="故障频率" sheetId="5" r:id="rId3"/>
    <sheet name="sheet" sheetId="4" r:id="rId4"/>
  </sheets>
  <externalReferences>
    <externalReference r:id="rId5"/>
  </externalReferences>
  <definedNames>
    <definedName name="_xlnm._FilterDatabase" localSheetId="1" hidden="1">'4月分析'!$A$2:$J$11392</definedName>
    <definedName name="_xlnm._FilterDatabase" localSheetId="0" hidden="1">'4月统计'!$A$2:$AH$7</definedName>
    <definedName name="_xlnm._FilterDatabase" localSheetId="3" hidden="1">sheet!$D$2:$D$5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X6" i="1"/>
  <c r="X5" i="1"/>
  <c r="AN7" i="1"/>
  <c r="AM7" i="1"/>
  <c r="AL7" i="1"/>
  <c r="AK7" i="1"/>
  <c r="AJ7" i="1"/>
  <c r="AN6" i="1"/>
  <c r="AM6" i="1"/>
  <c r="AL6" i="1"/>
  <c r="AK6" i="1"/>
  <c r="AJ6" i="1"/>
  <c r="D7" i="1"/>
  <c r="F5" i="1"/>
  <c r="D6" i="1"/>
  <c r="AN5" i="1"/>
  <c r="AM5" i="1"/>
  <c r="AL5" i="1"/>
  <c r="AK5" i="1"/>
  <c r="AJ5" i="1"/>
  <c r="AE7" i="1" l="1"/>
  <c r="AD7" i="1"/>
  <c r="AC7" i="1"/>
  <c r="AB7" i="1"/>
  <c r="AA7" i="1"/>
  <c r="Z7" i="1"/>
  <c r="Y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E6" i="1"/>
  <c r="AD6" i="1"/>
  <c r="AC6" i="1"/>
  <c r="AB6" i="1"/>
  <c r="AA6" i="1"/>
  <c r="Z6" i="1"/>
  <c r="Y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E5" i="1"/>
  <c r="AD5" i="1"/>
  <c r="AC5" i="1"/>
  <c r="AB5" i="1"/>
  <c r="AA5" i="1"/>
  <c r="Z5" i="1"/>
  <c r="Y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8664" i="3"/>
  <c r="G8665" i="3"/>
  <c r="G8666" i="3"/>
  <c r="G8667" i="3"/>
  <c r="G8668" i="3"/>
  <c r="G8669" i="3"/>
  <c r="G8670" i="3"/>
  <c r="G8671" i="3"/>
  <c r="G8672" i="3"/>
  <c r="G8673" i="3"/>
  <c r="G8674" i="3"/>
  <c r="G8675" i="3"/>
  <c r="G8676" i="3"/>
  <c r="G8677" i="3"/>
  <c r="G8678" i="3"/>
  <c r="G8679" i="3"/>
  <c r="G8680" i="3"/>
  <c r="G8681" i="3"/>
  <c r="G8682" i="3"/>
  <c r="G8683" i="3"/>
  <c r="G8684" i="3"/>
  <c r="G8685" i="3"/>
  <c r="G8686" i="3"/>
  <c r="G8687" i="3"/>
  <c r="G8688" i="3"/>
  <c r="G8689" i="3"/>
  <c r="G8690" i="3"/>
  <c r="G8691" i="3"/>
  <c r="G8692" i="3"/>
  <c r="G8693" i="3"/>
  <c r="G8694" i="3"/>
  <c r="G8695" i="3"/>
  <c r="G8696" i="3"/>
  <c r="G8697" i="3"/>
  <c r="G8698" i="3"/>
  <c r="G8699" i="3"/>
  <c r="G8700" i="3"/>
  <c r="G8701" i="3"/>
  <c r="G8702" i="3"/>
  <c r="G8703" i="3"/>
  <c r="G8704" i="3"/>
  <c r="G8705" i="3"/>
  <c r="G8706" i="3"/>
  <c r="G8707" i="3"/>
  <c r="G8708" i="3"/>
  <c r="G8709" i="3"/>
  <c r="G8710" i="3"/>
  <c r="G8711" i="3"/>
  <c r="G8712" i="3"/>
  <c r="G8713" i="3"/>
  <c r="G8714" i="3"/>
  <c r="G8715" i="3"/>
  <c r="G8716" i="3"/>
  <c r="G8717" i="3"/>
  <c r="G8718" i="3"/>
  <c r="G8719" i="3"/>
  <c r="G8720" i="3"/>
  <c r="G8721" i="3"/>
  <c r="G8722" i="3"/>
  <c r="G8723" i="3"/>
  <c r="G8724" i="3"/>
  <c r="G8725" i="3"/>
  <c r="G8726" i="3"/>
  <c r="G8727" i="3"/>
  <c r="G8728" i="3"/>
  <c r="G8729" i="3"/>
  <c r="G8730" i="3"/>
  <c r="G8731" i="3"/>
  <c r="G8732" i="3"/>
  <c r="G8733" i="3"/>
  <c r="G8734" i="3"/>
  <c r="G8735" i="3"/>
  <c r="G8736" i="3"/>
  <c r="G8737" i="3"/>
  <c r="G8738" i="3"/>
  <c r="G8739" i="3"/>
  <c r="G8740" i="3"/>
  <c r="G8741" i="3"/>
  <c r="G8742" i="3"/>
  <c r="G8743" i="3"/>
  <c r="G8744" i="3"/>
  <c r="G8745" i="3"/>
  <c r="G8746" i="3"/>
  <c r="G8747" i="3"/>
  <c r="G8748" i="3"/>
  <c r="G8749" i="3"/>
  <c r="G8750" i="3"/>
  <c r="G8751" i="3"/>
  <c r="G8752" i="3"/>
  <c r="G8753" i="3"/>
  <c r="G8754" i="3"/>
  <c r="G8755" i="3"/>
  <c r="G8756" i="3"/>
  <c r="G8757" i="3"/>
  <c r="G8758" i="3"/>
  <c r="G8759" i="3"/>
  <c r="G8760" i="3"/>
  <c r="G8761" i="3"/>
  <c r="G8762" i="3"/>
  <c r="G8763" i="3"/>
  <c r="G8764" i="3"/>
  <c r="G8765" i="3"/>
  <c r="G8766" i="3"/>
  <c r="G8767" i="3"/>
  <c r="G8768" i="3"/>
  <c r="G8769" i="3"/>
  <c r="G8770" i="3"/>
  <c r="G8771" i="3"/>
  <c r="G8772" i="3"/>
  <c r="G8773" i="3"/>
  <c r="G8774" i="3"/>
  <c r="G8775" i="3"/>
  <c r="G8776" i="3"/>
  <c r="G8777" i="3"/>
  <c r="G8778" i="3"/>
  <c r="G8779" i="3"/>
  <c r="G8780" i="3"/>
  <c r="G8781" i="3"/>
  <c r="G8782" i="3"/>
  <c r="G8783" i="3"/>
  <c r="G8784" i="3"/>
  <c r="G8785" i="3"/>
  <c r="G8786" i="3"/>
  <c r="G8787" i="3"/>
  <c r="G8788" i="3"/>
  <c r="G8789" i="3"/>
  <c r="G8790" i="3"/>
  <c r="G8791" i="3"/>
  <c r="G8792" i="3"/>
  <c r="G8793" i="3"/>
  <c r="G8794" i="3"/>
  <c r="G8795" i="3"/>
  <c r="G8796" i="3"/>
  <c r="G8797" i="3"/>
  <c r="G8798" i="3"/>
  <c r="G8799" i="3"/>
  <c r="G8800" i="3"/>
  <c r="G8801" i="3"/>
  <c r="G8802" i="3"/>
  <c r="G8803" i="3"/>
  <c r="G8804" i="3"/>
  <c r="G8805" i="3"/>
  <c r="G8806" i="3"/>
  <c r="G8807" i="3"/>
  <c r="G8808" i="3"/>
  <c r="G8809" i="3"/>
  <c r="G8810" i="3"/>
  <c r="G8811" i="3"/>
  <c r="G8812" i="3"/>
  <c r="G8813" i="3"/>
  <c r="G8814" i="3"/>
  <c r="G8815" i="3"/>
  <c r="G8816" i="3"/>
  <c r="G8817" i="3"/>
  <c r="G8818" i="3"/>
  <c r="G8819" i="3"/>
  <c r="G8820" i="3"/>
  <c r="G8821" i="3"/>
  <c r="G8822" i="3"/>
  <c r="G8823" i="3"/>
  <c r="G8824" i="3"/>
  <c r="G8825" i="3"/>
  <c r="G8826" i="3"/>
  <c r="G8827" i="3"/>
  <c r="G8828" i="3"/>
  <c r="G8829" i="3"/>
  <c r="G8830" i="3"/>
  <c r="G8831" i="3"/>
  <c r="G8832" i="3"/>
  <c r="G8833" i="3"/>
  <c r="G8834" i="3"/>
  <c r="G8835" i="3"/>
  <c r="G8836" i="3"/>
  <c r="G8837" i="3"/>
  <c r="G8838" i="3"/>
  <c r="G8839" i="3"/>
  <c r="G8840" i="3"/>
  <c r="G8841" i="3"/>
  <c r="G8842" i="3"/>
  <c r="G8843" i="3"/>
  <c r="G8844" i="3"/>
  <c r="G8845" i="3"/>
  <c r="G8846" i="3"/>
  <c r="G8847" i="3"/>
  <c r="G8848" i="3"/>
  <c r="G8849" i="3"/>
  <c r="G8850" i="3"/>
  <c r="G8851" i="3"/>
  <c r="G8852" i="3"/>
  <c r="G8853" i="3"/>
  <c r="G8854" i="3"/>
  <c r="G8855" i="3"/>
  <c r="G8856" i="3"/>
  <c r="G8857" i="3"/>
  <c r="G8858" i="3"/>
  <c r="G8859" i="3"/>
  <c r="G8860" i="3"/>
  <c r="G8861" i="3"/>
  <c r="G8862" i="3"/>
  <c r="G8863" i="3"/>
  <c r="G8864" i="3"/>
  <c r="G8865" i="3"/>
  <c r="G8866" i="3"/>
  <c r="G8867" i="3"/>
  <c r="G8868" i="3"/>
  <c r="G8869" i="3"/>
  <c r="G8870" i="3"/>
  <c r="G8871" i="3"/>
  <c r="G8872" i="3"/>
  <c r="G8873" i="3"/>
  <c r="G8874" i="3"/>
  <c r="G8875" i="3"/>
  <c r="G8876" i="3"/>
  <c r="G8877" i="3"/>
  <c r="G8878" i="3"/>
  <c r="G8879" i="3"/>
  <c r="G8880" i="3"/>
  <c r="G8881" i="3"/>
  <c r="G8882" i="3"/>
  <c r="G8883" i="3"/>
  <c r="G8884" i="3"/>
  <c r="G8885" i="3"/>
  <c r="G8886" i="3"/>
  <c r="G8887" i="3"/>
  <c r="G8888" i="3"/>
  <c r="G8889" i="3"/>
  <c r="G8890" i="3"/>
  <c r="G8891" i="3"/>
  <c r="G8892" i="3"/>
  <c r="G8893" i="3"/>
  <c r="G8894" i="3"/>
  <c r="G8895" i="3"/>
  <c r="G8896" i="3"/>
  <c r="G8897" i="3"/>
  <c r="G8898" i="3"/>
  <c r="G8899" i="3"/>
  <c r="G8900" i="3"/>
  <c r="G8901" i="3"/>
  <c r="G8902" i="3"/>
  <c r="G8903" i="3"/>
  <c r="G8904" i="3"/>
  <c r="G8905" i="3"/>
  <c r="G8906" i="3"/>
  <c r="G8907" i="3"/>
  <c r="G8908" i="3"/>
  <c r="G8909" i="3"/>
  <c r="G8910" i="3"/>
  <c r="G8911" i="3"/>
  <c r="G8912" i="3"/>
  <c r="G8913" i="3"/>
  <c r="G8914" i="3"/>
  <c r="G8915" i="3"/>
  <c r="G8916" i="3"/>
  <c r="G8917" i="3"/>
  <c r="G8918" i="3"/>
  <c r="G8919" i="3"/>
  <c r="G8920" i="3"/>
  <c r="G8921" i="3"/>
  <c r="G8922" i="3"/>
  <c r="G8923" i="3"/>
  <c r="G8924" i="3"/>
  <c r="G8925" i="3"/>
  <c r="G8926" i="3"/>
  <c r="G8927" i="3"/>
  <c r="G8928" i="3"/>
  <c r="G8929" i="3"/>
  <c r="G8930" i="3"/>
  <c r="G8931" i="3"/>
  <c r="G8932" i="3"/>
  <c r="G8933" i="3"/>
  <c r="G8934" i="3"/>
  <c r="G8935" i="3"/>
  <c r="G8936" i="3"/>
  <c r="G8937" i="3"/>
  <c r="G8938" i="3"/>
  <c r="G8939" i="3"/>
  <c r="G8940" i="3"/>
  <c r="G8941" i="3"/>
  <c r="G8942" i="3"/>
  <c r="G8943" i="3"/>
  <c r="G8944" i="3"/>
  <c r="G8945" i="3"/>
  <c r="G8946" i="3"/>
  <c r="G8947" i="3"/>
  <c r="G8948" i="3"/>
  <c r="G8949" i="3"/>
  <c r="G8950" i="3"/>
  <c r="G8951" i="3"/>
  <c r="G8952" i="3"/>
  <c r="G8953" i="3"/>
  <c r="G8954" i="3"/>
  <c r="G8955" i="3"/>
  <c r="G8956" i="3"/>
  <c r="G8957" i="3"/>
  <c r="G8958" i="3"/>
  <c r="G8959" i="3"/>
  <c r="G8960" i="3"/>
  <c r="G8961" i="3"/>
  <c r="G8962" i="3"/>
  <c r="G8963" i="3"/>
  <c r="G8964" i="3"/>
  <c r="G8965" i="3"/>
  <c r="G8966" i="3"/>
  <c r="G8967" i="3"/>
  <c r="G8968" i="3"/>
  <c r="G8969" i="3"/>
  <c r="G8970" i="3"/>
  <c r="G8971" i="3"/>
  <c r="G8972" i="3"/>
  <c r="G8973" i="3"/>
  <c r="G8974" i="3"/>
  <c r="G8975" i="3"/>
  <c r="G8976" i="3"/>
  <c r="G8977" i="3"/>
  <c r="G8978" i="3"/>
  <c r="G8979" i="3"/>
  <c r="G8980" i="3"/>
  <c r="G8981" i="3"/>
  <c r="G8982" i="3"/>
  <c r="G8983" i="3"/>
  <c r="G8984" i="3"/>
  <c r="G8985" i="3"/>
  <c r="G8986" i="3"/>
  <c r="G8987" i="3"/>
  <c r="G8988" i="3"/>
  <c r="G8989" i="3"/>
  <c r="G8990" i="3"/>
  <c r="G8991" i="3"/>
  <c r="G8992" i="3"/>
  <c r="G8993" i="3"/>
  <c r="G8994" i="3"/>
  <c r="G8995" i="3"/>
  <c r="G8996" i="3"/>
  <c r="G8997" i="3"/>
  <c r="G8998" i="3"/>
  <c r="G8999" i="3"/>
  <c r="G9000" i="3"/>
  <c r="G9001" i="3"/>
  <c r="G9002" i="3"/>
  <c r="G9003" i="3"/>
  <c r="G9004" i="3"/>
  <c r="G9005" i="3"/>
  <c r="G9006" i="3"/>
  <c r="G9007" i="3"/>
  <c r="G9008" i="3"/>
  <c r="G9009" i="3"/>
  <c r="G9010" i="3"/>
  <c r="G9011" i="3"/>
  <c r="G9012" i="3"/>
  <c r="G9013" i="3"/>
  <c r="G9014" i="3"/>
  <c r="G9015" i="3"/>
  <c r="G9016" i="3"/>
  <c r="G9017" i="3"/>
  <c r="G9018" i="3"/>
  <c r="G9019" i="3"/>
  <c r="G9020" i="3"/>
  <c r="G9021" i="3"/>
  <c r="G9022" i="3"/>
  <c r="G9023" i="3"/>
  <c r="G9024" i="3"/>
  <c r="G9025" i="3"/>
  <c r="G9026" i="3"/>
  <c r="G9027" i="3"/>
  <c r="G9028" i="3"/>
  <c r="G9029" i="3"/>
  <c r="G9030" i="3"/>
  <c r="G9031" i="3"/>
  <c r="G9032" i="3"/>
  <c r="G9033" i="3"/>
  <c r="G9034" i="3"/>
  <c r="G9035" i="3"/>
  <c r="G9036" i="3"/>
  <c r="G9037" i="3"/>
  <c r="G9038" i="3"/>
  <c r="G9039" i="3"/>
  <c r="G9040" i="3"/>
  <c r="G9041" i="3"/>
  <c r="G9042" i="3"/>
  <c r="G9043" i="3"/>
  <c r="G9044" i="3"/>
  <c r="G9045" i="3"/>
  <c r="G9046" i="3"/>
  <c r="G9047" i="3"/>
  <c r="G9048" i="3"/>
  <c r="G9049" i="3"/>
  <c r="G9050" i="3"/>
  <c r="G9051" i="3"/>
  <c r="G9052" i="3"/>
  <c r="G9053" i="3"/>
  <c r="G9054" i="3"/>
  <c r="G9055" i="3"/>
  <c r="G9056" i="3"/>
  <c r="G9057" i="3"/>
  <c r="G9058" i="3"/>
  <c r="G9059" i="3"/>
  <c r="G9060" i="3"/>
  <c r="G9061" i="3"/>
  <c r="G9062" i="3"/>
  <c r="G9063" i="3"/>
  <c r="G9064" i="3"/>
  <c r="G9065" i="3"/>
  <c r="G9066" i="3"/>
  <c r="G9067" i="3"/>
  <c r="G9068" i="3"/>
  <c r="G9069" i="3"/>
  <c r="G9070" i="3"/>
  <c r="G9071" i="3"/>
  <c r="G9072" i="3"/>
  <c r="G9073" i="3"/>
  <c r="G9074" i="3"/>
  <c r="G9075" i="3"/>
  <c r="G9076" i="3"/>
  <c r="G9077" i="3"/>
  <c r="G9078" i="3"/>
  <c r="G9079" i="3"/>
  <c r="G9080" i="3"/>
  <c r="G9081" i="3"/>
  <c r="G9082" i="3"/>
  <c r="G9083" i="3"/>
  <c r="G9084" i="3"/>
  <c r="G9085" i="3"/>
  <c r="G9086" i="3"/>
  <c r="G9087" i="3"/>
  <c r="G9088" i="3"/>
  <c r="G9089" i="3"/>
  <c r="G9090" i="3"/>
  <c r="G9091" i="3"/>
  <c r="G9092" i="3"/>
  <c r="G9093" i="3"/>
  <c r="G9094" i="3"/>
  <c r="G9095" i="3"/>
  <c r="G9096" i="3"/>
  <c r="G9097" i="3"/>
  <c r="G9098" i="3"/>
  <c r="G9099" i="3"/>
  <c r="G9100" i="3"/>
  <c r="G9101" i="3"/>
  <c r="G9102" i="3"/>
  <c r="G9103" i="3"/>
  <c r="G9104" i="3"/>
  <c r="G9105" i="3"/>
  <c r="G9106" i="3"/>
  <c r="G9107" i="3"/>
  <c r="G9108" i="3"/>
  <c r="G9109" i="3"/>
  <c r="G9110" i="3"/>
  <c r="G9111" i="3"/>
  <c r="G9112" i="3"/>
  <c r="G9113" i="3"/>
  <c r="G9114" i="3"/>
  <c r="G9115" i="3"/>
  <c r="G9116" i="3"/>
  <c r="G9117" i="3"/>
  <c r="G9118" i="3"/>
  <c r="G9119" i="3"/>
  <c r="G9120" i="3"/>
  <c r="G9121" i="3"/>
  <c r="G9122" i="3"/>
  <c r="G9123" i="3"/>
  <c r="G9124" i="3"/>
  <c r="G9125" i="3"/>
  <c r="G9126" i="3"/>
  <c r="G9127" i="3"/>
  <c r="G9128" i="3"/>
  <c r="G9129" i="3"/>
  <c r="G9130" i="3"/>
  <c r="G9131" i="3"/>
  <c r="G9132" i="3"/>
  <c r="G9133" i="3"/>
  <c r="G9134" i="3"/>
  <c r="G9135" i="3"/>
  <c r="G9136" i="3"/>
  <c r="G9137" i="3"/>
  <c r="G9138" i="3"/>
  <c r="G9139" i="3"/>
  <c r="G9140" i="3"/>
  <c r="G9141" i="3"/>
  <c r="G9142" i="3"/>
  <c r="G9143" i="3"/>
  <c r="G9144" i="3"/>
  <c r="G9145" i="3"/>
  <c r="G9146" i="3"/>
  <c r="G9147" i="3"/>
  <c r="G9148" i="3"/>
  <c r="G9149" i="3"/>
  <c r="G9150" i="3"/>
  <c r="G9151" i="3"/>
  <c r="G9152" i="3"/>
  <c r="G9153" i="3"/>
  <c r="G9154" i="3"/>
  <c r="G9155" i="3"/>
  <c r="G9156" i="3"/>
  <c r="G9157" i="3"/>
  <c r="G9158" i="3"/>
  <c r="G9159" i="3"/>
  <c r="G9160" i="3"/>
  <c r="G9161" i="3"/>
  <c r="G9162" i="3"/>
  <c r="G9163" i="3"/>
  <c r="G9164" i="3"/>
  <c r="G9165" i="3"/>
  <c r="G9166" i="3"/>
  <c r="G9167" i="3"/>
  <c r="G9168" i="3"/>
  <c r="G9169" i="3"/>
  <c r="G9170" i="3"/>
  <c r="G9171" i="3"/>
  <c r="G9172" i="3"/>
  <c r="G9173" i="3"/>
  <c r="G9174" i="3"/>
  <c r="G9175" i="3"/>
  <c r="G9176" i="3"/>
  <c r="G9177" i="3"/>
  <c r="G9178" i="3"/>
  <c r="G9179" i="3"/>
  <c r="G9180" i="3"/>
  <c r="G9181" i="3"/>
  <c r="G9182" i="3"/>
  <c r="G9183" i="3"/>
  <c r="G9184" i="3"/>
  <c r="G9185" i="3"/>
  <c r="G9186" i="3"/>
  <c r="G9187" i="3"/>
  <c r="G9188" i="3"/>
  <c r="G9189" i="3"/>
  <c r="G9190" i="3"/>
  <c r="G9191" i="3"/>
  <c r="G9192" i="3"/>
  <c r="G9193" i="3"/>
  <c r="G9194" i="3"/>
  <c r="G9195" i="3"/>
  <c r="G9196" i="3"/>
  <c r="G9197" i="3"/>
  <c r="G9198" i="3"/>
  <c r="G9199" i="3"/>
  <c r="G9200" i="3"/>
  <c r="G9201" i="3"/>
  <c r="G9202" i="3"/>
  <c r="G9203" i="3"/>
  <c r="G9204" i="3"/>
  <c r="G9205" i="3"/>
  <c r="G9206" i="3"/>
  <c r="G9207" i="3"/>
  <c r="G9208" i="3"/>
  <c r="G9209" i="3"/>
  <c r="G9210" i="3"/>
  <c r="G9211" i="3"/>
  <c r="G9212" i="3"/>
  <c r="G9213" i="3"/>
  <c r="G9214" i="3"/>
  <c r="G9215" i="3"/>
  <c r="G9216" i="3"/>
  <c r="G9217" i="3"/>
  <c r="G9218" i="3"/>
  <c r="G9219" i="3"/>
  <c r="G9220" i="3"/>
  <c r="G9221" i="3"/>
  <c r="G9222" i="3"/>
  <c r="G9223" i="3"/>
  <c r="G9224" i="3"/>
  <c r="G9225" i="3"/>
  <c r="G9226" i="3"/>
  <c r="G9227" i="3"/>
  <c r="G9228" i="3"/>
  <c r="G9229" i="3"/>
  <c r="G9230" i="3"/>
  <c r="G9231" i="3"/>
  <c r="G9232" i="3"/>
  <c r="G9233" i="3"/>
  <c r="G9234" i="3"/>
  <c r="G9235" i="3"/>
  <c r="G9236" i="3"/>
  <c r="G9237" i="3"/>
  <c r="G9238" i="3"/>
  <c r="G9239" i="3"/>
  <c r="G9240" i="3"/>
  <c r="G9241" i="3"/>
  <c r="G9242" i="3"/>
  <c r="G9243" i="3"/>
  <c r="G9244" i="3"/>
  <c r="G9245" i="3"/>
  <c r="G9246" i="3"/>
  <c r="G9247" i="3"/>
  <c r="G9248" i="3"/>
  <c r="G9249" i="3"/>
  <c r="G9250" i="3"/>
  <c r="G9251" i="3"/>
  <c r="G9252" i="3"/>
  <c r="G9253" i="3"/>
  <c r="G9254" i="3"/>
  <c r="G9255" i="3"/>
  <c r="G9256" i="3"/>
  <c r="G9257" i="3"/>
  <c r="G9258" i="3"/>
  <c r="G9259" i="3"/>
  <c r="G9260" i="3"/>
  <c r="G9261" i="3"/>
  <c r="G9262" i="3"/>
  <c r="G9263" i="3"/>
  <c r="G9264" i="3"/>
  <c r="G9265" i="3"/>
  <c r="G9266" i="3"/>
  <c r="G9267" i="3"/>
  <c r="G9268" i="3"/>
  <c r="G9269" i="3"/>
  <c r="G9270" i="3"/>
  <c r="G9271" i="3"/>
  <c r="G9272" i="3"/>
  <c r="G9273" i="3"/>
  <c r="G9274" i="3"/>
  <c r="G9275" i="3"/>
  <c r="G9276" i="3"/>
  <c r="G9277" i="3"/>
  <c r="G9278" i="3"/>
  <c r="G9279" i="3"/>
  <c r="G9280" i="3"/>
  <c r="G9281" i="3"/>
  <c r="G9282" i="3"/>
  <c r="G9283" i="3"/>
  <c r="G9284" i="3"/>
  <c r="G9285" i="3"/>
  <c r="G9286" i="3"/>
  <c r="G9287" i="3"/>
  <c r="G9288" i="3"/>
  <c r="G9289" i="3"/>
  <c r="G9290" i="3"/>
  <c r="G9291" i="3"/>
  <c r="G9292" i="3"/>
  <c r="G9293" i="3"/>
  <c r="G9294" i="3"/>
  <c r="G9295" i="3"/>
  <c r="G9296" i="3"/>
  <c r="G9297" i="3"/>
  <c r="G9298" i="3"/>
  <c r="G9299" i="3"/>
  <c r="G9300" i="3"/>
  <c r="G9301" i="3"/>
  <c r="G9302" i="3"/>
  <c r="G9303" i="3"/>
  <c r="G9304" i="3"/>
  <c r="G9305" i="3"/>
  <c r="G9306" i="3"/>
  <c r="G9307" i="3"/>
  <c r="G9308" i="3"/>
  <c r="G9309" i="3"/>
  <c r="G9310" i="3"/>
  <c r="G9311" i="3"/>
  <c r="G9312" i="3"/>
  <c r="G9313" i="3"/>
  <c r="G9314" i="3"/>
  <c r="G9315" i="3"/>
  <c r="G9316" i="3"/>
  <c r="G9317" i="3"/>
  <c r="G9318" i="3"/>
  <c r="G9319" i="3"/>
  <c r="G9320" i="3"/>
  <c r="G9321" i="3"/>
  <c r="G9322" i="3"/>
  <c r="G9323" i="3"/>
  <c r="G9324" i="3"/>
  <c r="G9325" i="3"/>
  <c r="G9326" i="3"/>
  <c r="G9327" i="3"/>
  <c r="G9328" i="3"/>
  <c r="G9329" i="3"/>
  <c r="G9330" i="3"/>
  <c r="G9331" i="3"/>
  <c r="G9332" i="3"/>
  <c r="G9333" i="3"/>
  <c r="G9334" i="3"/>
  <c r="G9335" i="3"/>
  <c r="G9336" i="3"/>
  <c r="G9337" i="3"/>
  <c r="G9338" i="3"/>
  <c r="G9339" i="3"/>
  <c r="G9340" i="3"/>
  <c r="G9341" i="3"/>
  <c r="G9342" i="3"/>
  <c r="G9343" i="3"/>
  <c r="G9344" i="3"/>
  <c r="G9345" i="3"/>
  <c r="G9346" i="3"/>
  <c r="G9347" i="3"/>
  <c r="G9348" i="3"/>
  <c r="G9349" i="3"/>
  <c r="G9350" i="3"/>
  <c r="G9351" i="3"/>
  <c r="G9352" i="3"/>
  <c r="G9353" i="3"/>
  <c r="G9354" i="3"/>
  <c r="G9355" i="3"/>
  <c r="G9356" i="3"/>
  <c r="G9357" i="3"/>
  <c r="G9358" i="3"/>
  <c r="G9359" i="3"/>
  <c r="G9360" i="3"/>
  <c r="G9361" i="3"/>
  <c r="G9362" i="3"/>
  <c r="G9363" i="3"/>
  <c r="G9364" i="3"/>
  <c r="G9365" i="3"/>
  <c r="G9366" i="3"/>
  <c r="G9367" i="3"/>
  <c r="G9368" i="3"/>
  <c r="G9369" i="3"/>
  <c r="G9370" i="3"/>
  <c r="G9371" i="3"/>
  <c r="G9372" i="3"/>
  <c r="G9373" i="3"/>
  <c r="G9374" i="3"/>
  <c r="G9375" i="3"/>
  <c r="G9376" i="3"/>
  <c r="G9377" i="3"/>
  <c r="G9378" i="3"/>
  <c r="G9379" i="3"/>
  <c r="G9380" i="3"/>
  <c r="G9381" i="3"/>
  <c r="G9382" i="3"/>
  <c r="G9383" i="3"/>
  <c r="G9384" i="3"/>
  <c r="G9385" i="3"/>
  <c r="G9386" i="3"/>
  <c r="G9387" i="3"/>
  <c r="G9388" i="3"/>
  <c r="G9389" i="3"/>
  <c r="G9390" i="3"/>
  <c r="G9391" i="3"/>
  <c r="G9392" i="3"/>
  <c r="G9393" i="3"/>
  <c r="G9394" i="3"/>
  <c r="G9395" i="3"/>
  <c r="G9396" i="3"/>
  <c r="G9397" i="3"/>
  <c r="G9398" i="3"/>
  <c r="G9399" i="3"/>
  <c r="G9400" i="3"/>
  <c r="G9401" i="3"/>
  <c r="G9402" i="3"/>
  <c r="G9403" i="3"/>
  <c r="G9404" i="3"/>
  <c r="G9405" i="3"/>
  <c r="G9406" i="3"/>
  <c r="G9407" i="3"/>
  <c r="G9408" i="3"/>
  <c r="G9409" i="3"/>
  <c r="G9410" i="3"/>
  <c r="G9411" i="3"/>
  <c r="G9412" i="3"/>
  <c r="G9413" i="3"/>
  <c r="G9414" i="3"/>
  <c r="G9415" i="3"/>
  <c r="G9416" i="3"/>
  <c r="G9417" i="3"/>
  <c r="G9418" i="3"/>
  <c r="G9419" i="3"/>
  <c r="G9420" i="3"/>
  <c r="G9421" i="3"/>
  <c r="G9422" i="3"/>
  <c r="G9423" i="3"/>
  <c r="G9424" i="3"/>
  <c r="G9425" i="3"/>
  <c r="G9426" i="3"/>
  <c r="G9427" i="3"/>
  <c r="G9428" i="3"/>
  <c r="G9429" i="3"/>
  <c r="G9430" i="3"/>
  <c r="G9431" i="3"/>
  <c r="G9432" i="3"/>
  <c r="G9433" i="3"/>
  <c r="G9434" i="3"/>
  <c r="G9435" i="3"/>
  <c r="G9436" i="3"/>
  <c r="G9437" i="3"/>
  <c r="G9438" i="3"/>
  <c r="G9439" i="3"/>
  <c r="G9440" i="3"/>
  <c r="G9441" i="3"/>
  <c r="G9442" i="3"/>
  <c r="G9443" i="3"/>
  <c r="G9444" i="3"/>
  <c r="G9445" i="3"/>
  <c r="G9446" i="3"/>
  <c r="G9447" i="3"/>
  <c r="G9448" i="3"/>
  <c r="G9449" i="3"/>
  <c r="G9450" i="3"/>
  <c r="G9451" i="3"/>
  <c r="G9452" i="3"/>
  <c r="G9453" i="3"/>
  <c r="G9454" i="3"/>
  <c r="G9455" i="3"/>
  <c r="G9456" i="3"/>
  <c r="G9457" i="3"/>
  <c r="G9458" i="3"/>
  <c r="G9459" i="3"/>
  <c r="G9460" i="3"/>
  <c r="G9461" i="3"/>
  <c r="G9462" i="3"/>
  <c r="G9463" i="3"/>
  <c r="G9464" i="3"/>
  <c r="G9465" i="3"/>
  <c r="G9466" i="3"/>
  <c r="G9467" i="3"/>
  <c r="G9468" i="3"/>
  <c r="G9469" i="3"/>
  <c r="G9470" i="3"/>
  <c r="G9471" i="3"/>
  <c r="G9472" i="3"/>
  <c r="G9473" i="3"/>
  <c r="G9474" i="3"/>
  <c r="G9475" i="3"/>
  <c r="G9476" i="3"/>
  <c r="G9477" i="3"/>
  <c r="G9478" i="3"/>
  <c r="G9479" i="3"/>
  <c r="G9480" i="3"/>
  <c r="G9481" i="3"/>
  <c r="G9482" i="3"/>
  <c r="G9483" i="3"/>
  <c r="G9484" i="3"/>
  <c r="G9485" i="3"/>
  <c r="G9486" i="3"/>
  <c r="G9487" i="3"/>
  <c r="G9488" i="3"/>
  <c r="G9489" i="3"/>
  <c r="G9490" i="3"/>
  <c r="G9491" i="3"/>
  <c r="G9492" i="3"/>
  <c r="G9493" i="3"/>
  <c r="G9494" i="3"/>
  <c r="G9495" i="3"/>
  <c r="G9496" i="3"/>
  <c r="G9497" i="3"/>
  <c r="G9498" i="3"/>
  <c r="G9499" i="3"/>
  <c r="G9500" i="3"/>
  <c r="G9501" i="3"/>
  <c r="G9502" i="3"/>
  <c r="G9503" i="3"/>
  <c r="G9504" i="3"/>
  <c r="G9505" i="3"/>
  <c r="G9506" i="3"/>
  <c r="G9507" i="3"/>
  <c r="G9508" i="3"/>
  <c r="G9509" i="3"/>
  <c r="G9510" i="3"/>
  <c r="G9511" i="3"/>
  <c r="G9512" i="3"/>
  <c r="G9513" i="3"/>
  <c r="G9514" i="3"/>
  <c r="G9515" i="3"/>
  <c r="G9516" i="3"/>
  <c r="G9517" i="3"/>
  <c r="G9518" i="3"/>
  <c r="G9519" i="3"/>
  <c r="G9520" i="3"/>
  <c r="G9521" i="3"/>
  <c r="G9522" i="3"/>
  <c r="G9523" i="3"/>
  <c r="G9524" i="3"/>
  <c r="G9525" i="3"/>
  <c r="G9526" i="3"/>
  <c r="G9527" i="3"/>
  <c r="G9528" i="3"/>
  <c r="G9529" i="3"/>
  <c r="G9530" i="3"/>
  <c r="G9531" i="3"/>
  <c r="G9532" i="3"/>
  <c r="G9533" i="3"/>
  <c r="G9534" i="3"/>
  <c r="G9535" i="3"/>
  <c r="G9536" i="3"/>
  <c r="G9537" i="3"/>
  <c r="G9538" i="3"/>
  <c r="G9539" i="3"/>
  <c r="G9540" i="3"/>
  <c r="G9541" i="3"/>
  <c r="G9542" i="3"/>
  <c r="G9543" i="3"/>
  <c r="G9544" i="3"/>
  <c r="G9545" i="3"/>
  <c r="G9546" i="3"/>
  <c r="G9547" i="3"/>
  <c r="G9548" i="3"/>
  <c r="G9549" i="3"/>
  <c r="G9550" i="3"/>
  <c r="G9551" i="3"/>
  <c r="G9552" i="3"/>
  <c r="G9553" i="3"/>
  <c r="G9554" i="3"/>
  <c r="G9555" i="3"/>
  <c r="G9556" i="3"/>
  <c r="G9557" i="3"/>
  <c r="G9558" i="3"/>
  <c r="G9559" i="3"/>
  <c r="G9560" i="3"/>
  <c r="G9561" i="3"/>
  <c r="G9562" i="3"/>
  <c r="G9563" i="3"/>
  <c r="G9564" i="3"/>
  <c r="G9565" i="3"/>
  <c r="G9566" i="3"/>
  <c r="G9567" i="3"/>
  <c r="G9568" i="3"/>
  <c r="G9569" i="3"/>
  <c r="G9570" i="3"/>
  <c r="G9571" i="3"/>
  <c r="G9572" i="3"/>
  <c r="G9573" i="3"/>
  <c r="G9574" i="3"/>
  <c r="G9575" i="3"/>
  <c r="G9576" i="3"/>
  <c r="G9577" i="3"/>
  <c r="G9578" i="3"/>
  <c r="G9579" i="3"/>
  <c r="G9580" i="3"/>
  <c r="G9581" i="3"/>
  <c r="G9582" i="3"/>
  <c r="G9583" i="3"/>
  <c r="G9584" i="3"/>
  <c r="G9585" i="3"/>
  <c r="G9586" i="3"/>
  <c r="G9587" i="3"/>
  <c r="G9588" i="3"/>
  <c r="G9589" i="3"/>
  <c r="G9590" i="3"/>
  <c r="G9591" i="3"/>
  <c r="G9592" i="3"/>
  <c r="G9593" i="3"/>
  <c r="G9594" i="3"/>
  <c r="G9595" i="3"/>
  <c r="G9596" i="3"/>
  <c r="G9597" i="3"/>
  <c r="G9598" i="3"/>
  <c r="G9599" i="3"/>
  <c r="G9600" i="3"/>
  <c r="G9601" i="3"/>
  <c r="G9602" i="3"/>
  <c r="G9603" i="3"/>
  <c r="G9604" i="3"/>
  <c r="G9605" i="3"/>
  <c r="G9606" i="3"/>
  <c r="G9607" i="3"/>
  <c r="G9608" i="3"/>
  <c r="G9609" i="3"/>
  <c r="G9610" i="3"/>
  <c r="G9611" i="3"/>
  <c r="G9612" i="3"/>
  <c r="G9613" i="3"/>
  <c r="G9614" i="3"/>
  <c r="G9615" i="3"/>
  <c r="G9616" i="3"/>
  <c r="G9617" i="3"/>
  <c r="G9618" i="3"/>
  <c r="G9619" i="3"/>
  <c r="G9620" i="3"/>
  <c r="G9621" i="3"/>
  <c r="G9622" i="3"/>
  <c r="G9623" i="3"/>
  <c r="G9624" i="3"/>
  <c r="G9625" i="3"/>
  <c r="G9626" i="3"/>
  <c r="G9627" i="3"/>
  <c r="G9628" i="3"/>
  <c r="G9629" i="3"/>
  <c r="G9630" i="3"/>
  <c r="G9631" i="3"/>
  <c r="G9632" i="3"/>
  <c r="G9633" i="3"/>
  <c r="G9634" i="3"/>
  <c r="G9635" i="3"/>
  <c r="G9636" i="3"/>
  <c r="G9637" i="3"/>
  <c r="G9638" i="3"/>
  <c r="G9639" i="3"/>
  <c r="G9640" i="3"/>
  <c r="G9641" i="3"/>
  <c r="G9642" i="3"/>
  <c r="G9643" i="3"/>
  <c r="G9644" i="3"/>
  <c r="G9645" i="3"/>
  <c r="G9646" i="3"/>
  <c r="G9647" i="3"/>
  <c r="G9648" i="3"/>
  <c r="G9649" i="3"/>
  <c r="G9650" i="3"/>
  <c r="G9651" i="3"/>
  <c r="G9652" i="3"/>
  <c r="G9653" i="3"/>
  <c r="G9654" i="3"/>
  <c r="G9655" i="3"/>
  <c r="G9656" i="3"/>
  <c r="G9657" i="3"/>
  <c r="G9658" i="3"/>
  <c r="G9659" i="3"/>
  <c r="G9660" i="3"/>
  <c r="G9661" i="3"/>
  <c r="G9662" i="3"/>
  <c r="G9663" i="3"/>
  <c r="G9664" i="3"/>
  <c r="G9665" i="3"/>
  <c r="G9666" i="3"/>
  <c r="G9667" i="3"/>
  <c r="G9668" i="3"/>
  <c r="G9669" i="3"/>
  <c r="G9670" i="3"/>
  <c r="G9671" i="3"/>
  <c r="G9672" i="3"/>
  <c r="G9673" i="3"/>
  <c r="G9674" i="3"/>
  <c r="G9675" i="3"/>
  <c r="G9676" i="3"/>
  <c r="G9677" i="3"/>
  <c r="G9678" i="3"/>
  <c r="G9679" i="3"/>
  <c r="G9680" i="3"/>
  <c r="G9681" i="3"/>
  <c r="G9682" i="3"/>
  <c r="G9683" i="3"/>
  <c r="G9684" i="3"/>
  <c r="G9685" i="3"/>
  <c r="G9686" i="3"/>
  <c r="G9687" i="3"/>
  <c r="G9688" i="3"/>
  <c r="G9689" i="3"/>
  <c r="G9690" i="3"/>
  <c r="G9691" i="3"/>
  <c r="G9692" i="3"/>
  <c r="G9693" i="3"/>
  <c r="G9694" i="3"/>
  <c r="G9695" i="3"/>
  <c r="G9696" i="3"/>
  <c r="G9697" i="3"/>
  <c r="G9698" i="3"/>
  <c r="G9699" i="3"/>
  <c r="G9700" i="3"/>
  <c r="G9701" i="3"/>
  <c r="G9702" i="3"/>
  <c r="G9703" i="3"/>
  <c r="G9704" i="3"/>
  <c r="G9705" i="3"/>
  <c r="G9706" i="3"/>
  <c r="G9707" i="3"/>
  <c r="G9708" i="3"/>
  <c r="G9709" i="3"/>
  <c r="G9710" i="3"/>
  <c r="G9711" i="3"/>
  <c r="G9712" i="3"/>
  <c r="G9713" i="3"/>
  <c r="G9714" i="3"/>
  <c r="G9715" i="3"/>
  <c r="G9716" i="3"/>
  <c r="G9717" i="3"/>
  <c r="G9718" i="3"/>
  <c r="G9719" i="3"/>
  <c r="G9720" i="3"/>
  <c r="G9721" i="3"/>
  <c r="G9722" i="3"/>
  <c r="G9723" i="3"/>
  <c r="G9724" i="3"/>
  <c r="G9725" i="3"/>
  <c r="G9726" i="3"/>
  <c r="G9727" i="3"/>
  <c r="G9728" i="3"/>
  <c r="G9729" i="3"/>
  <c r="G9730" i="3"/>
  <c r="G9731" i="3"/>
  <c r="G9732" i="3"/>
  <c r="G9733" i="3"/>
  <c r="G9734" i="3"/>
  <c r="G9735" i="3"/>
  <c r="G9736" i="3"/>
  <c r="G9737" i="3"/>
  <c r="G9738" i="3"/>
  <c r="G9739" i="3"/>
  <c r="G9740" i="3"/>
  <c r="G9741" i="3"/>
  <c r="G9742" i="3"/>
  <c r="G9743" i="3"/>
  <c r="G9744" i="3"/>
  <c r="G9745" i="3"/>
  <c r="G9746" i="3"/>
  <c r="G9747" i="3"/>
  <c r="G9748" i="3"/>
  <c r="G9749" i="3"/>
  <c r="G9750" i="3"/>
  <c r="G9751" i="3"/>
  <c r="G9752" i="3"/>
  <c r="G9753" i="3"/>
  <c r="G9754" i="3"/>
  <c r="G9755" i="3"/>
  <c r="G9756" i="3"/>
  <c r="G9757" i="3"/>
  <c r="G9758" i="3"/>
  <c r="G9759" i="3"/>
  <c r="G9760" i="3"/>
  <c r="G9761" i="3"/>
  <c r="G9762" i="3"/>
  <c r="G9763" i="3"/>
  <c r="G9764" i="3"/>
  <c r="G9765" i="3"/>
  <c r="G9766" i="3"/>
  <c r="G9767" i="3"/>
  <c r="G9768" i="3"/>
  <c r="G9769" i="3"/>
  <c r="G9770" i="3"/>
  <c r="G9771" i="3"/>
  <c r="G9772" i="3"/>
  <c r="G9773" i="3"/>
  <c r="G9774" i="3"/>
  <c r="G9775" i="3"/>
  <c r="G9776" i="3"/>
  <c r="G9777" i="3"/>
  <c r="G9778" i="3"/>
  <c r="G9779" i="3"/>
  <c r="G9780" i="3"/>
  <c r="G9781" i="3"/>
  <c r="G9782" i="3"/>
  <c r="G9783" i="3"/>
  <c r="G9784" i="3"/>
  <c r="G9785" i="3"/>
  <c r="G9786" i="3"/>
  <c r="G9787" i="3"/>
  <c r="G9788" i="3"/>
  <c r="G9789" i="3"/>
  <c r="G9790" i="3"/>
  <c r="G9791" i="3"/>
  <c r="G9792" i="3"/>
  <c r="G9793" i="3"/>
  <c r="G9794" i="3"/>
  <c r="G9795" i="3"/>
  <c r="G9796" i="3"/>
  <c r="G9797" i="3"/>
  <c r="G9798" i="3"/>
  <c r="G9799" i="3"/>
  <c r="G9800" i="3"/>
  <c r="G9801" i="3"/>
  <c r="G9802" i="3"/>
  <c r="G9803" i="3"/>
  <c r="G9804" i="3"/>
  <c r="G9805" i="3"/>
  <c r="G9806" i="3"/>
  <c r="G9807" i="3"/>
  <c r="G9808" i="3"/>
  <c r="G9809" i="3"/>
  <c r="G9810" i="3"/>
  <c r="G9811" i="3"/>
  <c r="G9812" i="3"/>
  <c r="G9813" i="3"/>
  <c r="G9814" i="3"/>
  <c r="G9815" i="3"/>
  <c r="G9816" i="3"/>
  <c r="G9817" i="3"/>
  <c r="G9818" i="3"/>
  <c r="G9819" i="3"/>
  <c r="G9820" i="3"/>
  <c r="G9821" i="3"/>
  <c r="G9822" i="3"/>
  <c r="G9823" i="3"/>
  <c r="G9824" i="3"/>
  <c r="G9825" i="3"/>
  <c r="G9826" i="3"/>
  <c r="G9827" i="3"/>
  <c r="G9828" i="3"/>
  <c r="G9829" i="3"/>
  <c r="G9830" i="3"/>
  <c r="G9831" i="3"/>
  <c r="G9832" i="3"/>
  <c r="G9833" i="3"/>
  <c r="G9834" i="3"/>
  <c r="G9835" i="3"/>
  <c r="G9836" i="3"/>
  <c r="G9837" i="3"/>
  <c r="G9838" i="3"/>
  <c r="G9839" i="3"/>
  <c r="G9840" i="3"/>
  <c r="G9841" i="3"/>
  <c r="G9842" i="3"/>
  <c r="G9843" i="3"/>
  <c r="G9844" i="3"/>
  <c r="G9845" i="3"/>
  <c r="G9846" i="3"/>
  <c r="G9847" i="3"/>
  <c r="G9848" i="3"/>
  <c r="G9849" i="3"/>
  <c r="G9850" i="3"/>
  <c r="G9851" i="3"/>
  <c r="G9852" i="3"/>
  <c r="G9853" i="3"/>
  <c r="G9854" i="3"/>
  <c r="G9855" i="3"/>
  <c r="G9856" i="3"/>
  <c r="G9857" i="3"/>
  <c r="G9858" i="3"/>
  <c r="G9859" i="3"/>
  <c r="G9860" i="3"/>
  <c r="G9861" i="3"/>
  <c r="G9862" i="3"/>
  <c r="G9863" i="3"/>
  <c r="G9864" i="3"/>
  <c r="G9865" i="3"/>
  <c r="G9866" i="3"/>
  <c r="G9867" i="3"/>
  <c r="G9868" i="3"/>
  <c r="G9869" i="3"/>
  <c r="G9870" i="3"/>
  <c r="G9871" i="3"/>
  <c r="G9872" i="3"/>
  <c r="G9873" i="3"/>
  <c r="G9874" i="3"/>
  <c r="G9875" i="3"/>
  <c r="G9876" i="3"/>
  <c r="G9877" i="3"/>
  <c r="G9878" i="3"/>
  <c r="G9879" i="3"/>
  <c r="G9880" i="3"/>
  <c r="G9881" i="3"/>
  <c r="G9882" i="3"/>
  <c r="G9883" i="3"/>
  <c r="G9884" i="3"/>
  <c r="G9885" i="3"/>
  <c r="G9886" i="3"/>
  <c r="G9887" i="3"/>
  <c r="G9888" i="3"/>
  <c r="G9889" i="3"/>
  <c r="G9890" i="3"/>
  <c r="G9891" i="3"/>
  <c r="G9892" i="3"/>
  <c r="G9893" i="3"/>
  <c r="G9894" i="3"/>
  <c r="G9895" i="3"/>
  <c r="G9896" i="3"/>
  <c r="G9897" i="3"/>
  <c r="G9898" i="3"/>
  <c r="G9899" i="3"/>
  <c r="G9900" i="3"/>
  <c r="G9901" i="3"/>
  <c r="G9902" i="3"/>
  <c r="G9903" i="3"/>
  <c r="G9904" i="3"/>
  <c r="G9905" i="3"/>
  <c r="G9906" i="3"/>
  <c r="G9907" i="3"/>
  <c r="G9908" i="3"/>
  <c r="G9909" i="3"/>
  <c r="G9910" i="3"/>
  <c r="G9911" i="3"/>
  <c r="G9912" i="3"/>
  <c r="G9913" i="3"/>
  <c r="G9914" i="3"/>
  <c r="G9915" i="3"/>
  <c r="G9916" i="3"/>
  <c r="G9917" i="3"/>
  <c r="G9918" i="3"/>
  <c r="G9919" i="3"/>
  <c r="G9920" i="3"/>
  <c r="G9921" i="3"/>
  <c r="G9922" i="3"/>
  <c r="G9923" i="3"/>
  <c r="G9924" i="3"/>
  <c r="G9925" i="3"/>
  <c r="G9926" i="3"/>
  <c r="G9927" i="3"/>
  <c r="G9928" i="3"/>
  <c r="G9929" i="3"/>
  <c r="G9930" i="3"/>
  <c r="G9931" i="3"/>
  <c r="G9932" i="3"/>
  <c r="G9933" i="3"/>
  <c r="G9934" i="3"/>
  <c r="G9935" i="3"/>
  <c r="G9936" i="3"/>
  <c r="G9937" i="3"/>
  <c r="G9938" i="3"/>
  <c r="G9939" i="3"/>
  <c r="G9940" i="3"/>
  <c r="G9941" i="3"/>
  <c r="G9942" i="3"/>
  <c r="G9943" i="3"/>
  <c r="G9944" i="3"/>
  <c r="G9945" i="3"/>
  <c r="G9946" i="3"/>
  <c r="G9947" i="3"/>
  <c r="G9948" i="3"/>
  <c r="G9949" i="3"/>
  <c r="G9950" i="3"/>
  <c r="G9951" i="3"/>
  <c r="G9952" i="3"/>
  <c r="G9953" i="3"/>
  <c r="G9954" i="3"/>
  <c r="G9955" i="3"/>
  <c r="G9956" i="3"/>
  <c r="G9957" i="3"/>
  <c r="G9958" i="3"/>
  <c r="G9959" i="3"/>
  <c r="G9960" i="3"/>
  <c r="G9961" i="3"/>
  <c r="G9962" i="3"/>
  <c r="G9963" i="3"/>
  <c r="G9964" i="3"/>
  <c r="G9965" i="3"/>
  <c r="G9966" i="3"/>
  <c r="G9967" i="3"/>
  <c r="G9968" i="3"/>
  <c r="G9969" i="3"/>
  <c r="G9970" i="3"/>
  <c r="G9971" i="3"/>
  <c r="G9972" i="3"/>
  <c r="G9973" i="3"/>
  <c r="G9974" i="3"/>
  <c r="G9975" i="3"/>
  <c r="G9976" i="3"/>
  <c r="G9977" i="3"/>
  <c r="G9978" i="3"/>
  <c r="G9979" i="3"/>
  <c r="G9980" i="3"/>
  <c r="G9981" i="3"/>
  <c r="G9982" i="3"/>
  <c r="G9983" i="3"/>
  <c r="G9984" i="3"/>
  <c r="G9985" i="3"/>
  <c r="G9986" i="3"/>
  <c r="G9987" i="3"/>
  <c r="G9988" i="3"/>
  <c r="G9989" i="3"/>
  <c r="G9990" i="3"/>
  <c r="G9991" i="3"/>
  <c r="G9992" i="3"/>
  <c r="G9993" i="3"/>
  <c r="G9994" i="3"/>
  <c r="G9995" i="3"/>
  <c r="G9996" i="3"/>
  <c r="G9997" i="3"/>
  <c r="G9998" i="3"/>
  <c r="G9999" i="3"/>
  <c r="G10000" i="3"/>
  <c r="G10001" i="3"/>
  <c r="G10002" i="3"/>
  <c r="G10003" i="3"/>
  <c r="G10004" i="3"/>
  <c r="G10005" i="3"/>
  <c r="G10006" i="3"/>
  <c r="G10007" i="3"/>
  <c r="G10008" i="3"/>
  <c r="G10009" i="3"/>
  <c r="G10010" i="3"/>
  <c r="G10011" i="3"/>
  <c r="G10012" i="3"/>
  <c r="G10013" i="3"/>
  <c r="G10014" i="3"/>
  <c r="G10015" i="3"/>
  <c r="G10016" i="3"/>
  <c r="G10017" i="3"/>
  <c r="G10018" i="3"/>
  <c r="G10019" i="3"/>
  <c r="G10020" i="3"/>
  <c r="G10021" i="3"/>
  <c r="G10022" i="3"/>
  <c r="G10023" i="3"/>
  <c r="G10024" i="3"/>
  <c r="G10025" i="3"/>
  <c r="G10026" i="3"/>
  <c r="G10027" i="3"/>
  <c r="G10028" i="3"/>
  <c r="G10029" i="3"/>
  <c r="G10030" i="3"/>
  <c r="G10031" i="3"/>
  <c r="G10032" i="3"/>
  <c r="G10033" i="3"/>
  <c r="G10034" i="3"/>
  <c r="G10035" i="3"/>
  <c r="G10036" i="3"/>
  <c r="G10037" i="3"/>
  <c r="G10038" i="3"/>
  <c r="G10039" i="3"/>
  <c r="G10040" i="3"/>
  <c r="G10041" i="3"/>
  <c r="G10042" i="3"/>
  <c r="G10043" i="3"/>
  <c r="G10044" i="3"/>
  <c r="G10045" i="3"/>
  <c r="G10046" i="3"/>
  <c r="G10047" i="3"/>
  <c r="G10048" i="3"/>
  <c r="G10049" i="3"/>
  <c r="G10050" i="3"/>
  <c r="G10051" i="3"/>
  <c r="G10052" i="3"/>
  <c r="G10053" i="3"/>
  <c r="G10054" i="3"/>
  <c r="G10055" i="3"/>
  <c r="G10056" i="3"/>
  <c r="G10057" i="3"/>
  <c r="G10058" i="3"/>
  <c r="G10059" i="3"/>
  <c r="G10060" i="3"/>
  <c r="G10061" i="3"/>
  <c r="G10062" i="3"/>
  <c r="G10063" i="3"/>
  <c r="G10064" i="3"/>
  <c r="G10065" i="3"/>
  <c r="G10066" i="3"/>
  <c r="G10067" i="3"/>
  <c r="G10068" i="3"/>
  <c r="G10069" i="3"/>
  <c r="G10070" i="3"/>
  <c r="G10071" i="3"/>
  <c r="G10072" i="3"/>
  <c r="G10073" i="3"/>
  <c r="G10074" i="3"/>
  <c r="G10075" i="3"/>
  <c r="G10076" i="3"/>
  <c r="G10077" i="3"/>
  <c r="G10078" i="3"/>
  <c r="G10079" i="3"/>
  <c r="G10080" i="3"/>
  <c r="G10081" i="3"/>
  <c r="G10082" i="3"/>
  <c r="G10083" i="3"/>
  <c r="G10084" i="3"/>
  <c r="G10085" i="3"/>
  <c r="G10086" i="3"/>
  <c r="G10087" i="3"/>
  <c r="G10088" i="3"/>
  <c r="G10089" i="3"/>
  <c r="G10090" i="3"/>
  <c r="G10091" i="3"/>
  <c r="G10092" i="3"/>
  <c r="G10093" i="3"/>
  <c r="G10094" i="3"/>
  <c r="G10095" i="3"/>
  <c r="G10096" i="3"/>
  <c r="G10097" i="3"/>
  <c r="G10098" i="3"/>
  <c r="G10099" i="3"/>
  <c r="G10100" i="3"/>
  <c r="G10101" i="3"/>
  <c r="G10102" i="3"/>
  <c r="G10103" i="3"/>
  <c r="G10104" i="3"/>
  <c r="G10105" i="3"/>
  <c r="G10106" i="3"/>
  <c r="G10107" i="3"/>
  <c r="G10108" i="3"/>
  <c r="G10109" i="3"/>
  <c r="G10110" i="3"/>
  <c r="G10111" i="3"/>
  <c r="G10112" i="3"/>
  <c r="G10113" i="3"/>
  <c r="G10114" i="3"/>
  <c r="G10115" i="3"/>
  <c r="G10116" i="3"/>
  <c r="G10117" i="3"/>
  <c r="G10118" i="3"/>
  <c r="G10119" i="3"/>
  <c r="G10120" i="3"/>
  <c r="G10121" i="3"/>
  <c r="G10122" i="3"/>
  <c r="G10123" i="3"/>
  <c r="G10124" i="3"/>
  <c r="G10125" i="3"/>
  <c r="G10126" i="3"/>
  <c r="G10127" i="3"/>
  <c r="G10128" i="3"/>
  <c r="G10129" i="3"/>
  <c r="G10130" i="3"/>
  <c r="G10131" i="3"/>
  <c r="G10132" i="3"/>
  <c r="G10133" i="3"/>
  <c r="G10134" i="3"/>
  <c r="G10135" i="3"/>
  <c r="G10136" i="3"/>
  <c r="G10137" i="3"/>
  <c r="G10138" i="3"/>
  <c r="G10139" i="3"/>
  <c r="G10140" i="3"/>
  <c r="G10141" i="3"/>
  <c r="G10142" i="3"/>
  <c r="G10143" i="3"/>
  <c r="G10144" i="3"/>
  <c r="G10145" i="3"/>
  <c r="G10146" i="3"/>
  <c r="G10147" i="3"/>
  <c r="G10148" i="3"/>
  <c r="G10149" i="3"/>
  <c r="G10150" i="3"/>
  <c r="G10151" i="3"/>
  <c r="G10152" i="3"/>
  <c r="G10153" i="3"/>
  <c r="G10154" i="3"/>
  <c r="G10155" i="3"/>
  <c r="G10156" i="3"/>
  <c r="G10157" i="3"/>
  <c r="G10158" i="3"/>
  <c r="G10159" i="3"/>
  <c r="G10160" i="3"/>
  <c r="G10161" i="3"/>
  <c r="G10162" i="3"/>
  <c r="G10163" i="3"/>
  <c r="G10164" i="3"/>
  <c r="G10165" i="3"/>
  <c r="G10166" i="3"/>
  <c r="G10167" i="3"/>
  <c r="G10168" i="3"/>
  <c r="G10169" i="3"/>
  <c r="G10170" i="3"/>
  <c r="G10171" i="3"/>
  <c r="G10172" i="3"/>
  <c r="G10173" i="3"/>
  <c r="G10174" i="3"/>
  <c r="G10175" i="3"/>
  <c r="G10176" i="3"/>
  <c r="G10177" i="3"/>
  <c r="G10178" i="3"/>
  <c r="G10179" i="3"/>
  <c r="G10180" i="3"/>
  <c r="G10181" i="3"/>
  <c r="G10182" i="3"/>
  <c r="G10183" i="3"/>
  <c r="G10184" i="3"/>
  <c r="G10185" i="3"/>
  <c r="G10186" i="3"/>
  <c r="G10187" i="3"/>
  <c r="G10188" i="3"/>
  <c r="G10189" i="3"/>
  <c r="G10190" i="3"/>
  <c r="G10191" i="3"/>
  <c r="G10192" i="3"/>
  <c r="G10193" i="3"/>
  <c r="G10194" i="3"/>
  <c r="G10195" i="3"/>
  <c r="G10196" i="3"/>
  <c r="G10197" i="3"/>
  <c r="G10198" i="3"/>
  <c r="G10199" i="3"/>
  <c r="G10200" i="3"/>
  <c r="G10201" i="3"/>
  <c r="G10202" i="3"/>
  <c r="G10203" i="3"/>
  <c r="G10204" i="3"/>
  <c r="G10205" i="3"/>
  <c r="G10206" i="3"/>
  <c r="G10207" i="3"/>
  <c r="G10208" i="3"/>
  <c r="G10209" i="3"/>
  <c r="G10210" i="3"/>
  <c r="G10211" i="3"/>
  <c r="G10212" i="3"/>
  <c r="G10213" i="3"/>
  <c r="G10214" i="3"/>
  <c r="G10215" i="3"/>
  <c r="G10216" i="3"/>
  <c r="G10217" i="3"/>
  <c r="G10218" i="3"/>
  <c r="G10219" i="3"/>
  <c r="G10220" i="3"/>
  <c r="G10221" i="3"/>
  <c r="G10222" i="3"/>
  <c r="G10223" i="3"/>
  <c r="G10224" i="3"/>
  <c r="G10225" i="3"/>
  <c r="G10226" i="3"/>
  <c r="G10227" i="3"/>
  <c r="G10228" i="3"/>
  <c r="G10229" i="3"/>
  <c r="G10230" i="3"/>
  <c r="G10231" i="3"/>
  <c r="G10232" i="3"/>
  <c r="G10233" i="3"/>
  <c r="G10234" i="3"/>
  <c r="G10235" i="3"/>
  <c r="G10236" i="3"/>
  <c r="G10237" i="3"/>
  <c r="G10238" i="3"/>
  <c r="G10239" i="3"/>
  <c r="G10240" i="3"/>
  <c r="G10241" i="3"/>
  <c r="G10242" i="3"/>
  <c r="G10243" i="3"/>
  <c r="G10244" i="3"/>
  <c r="G10245" i="3"/>
  <c r="G10246" i="3"/>
  <c r="G10247" i="3"/>
  <c r="G10248" i="3"/>
  <c r="G10249" i="3"/>
  <c r="G10250" i="3"/>
  <c r="G10251" i="3"/>
  <c r="G10252" i="3"/>
  <c r="G10253" i="3"/>
  <c r="G10254" i="3"/>
  <c r="G10255" i="3"/>
  <c r="G10256" i="3"/>
  <c r="G10257" i="3"/>
  <c r="G10258" i="3"/>
  <c r="G10259" i="3"/>
  <c r="G10260" i="3"/>
  <c r="G10261" i="3"/>
  <c r="G10262" i="3"/>
  <c r="G10263" i="3"/>
  <c r="G10264" i="3"/>
  <c r="G10265" i="3"/>
  <c r="G10266" i="3"/>
  <c r="G10267" i="3"/>
  <c r="G10268" i="3"/>
  <c r="G10269" i="3"/>
  <c r="G10270" i="3"/>
  <c r="G10271" i="3"/>
  <c r="G10272" i="3"/>
  <c r="G10273" i="3"/>
  <c r="G10274" i="3"/>
  <c r="G10275" i="3"/>
  <c r="G10276" i="3"/>
  <c r="G10277" i="3"/>
  <c r="G10278" i="3"/>
  <c r="G10279" i="3"/>
  <c r="G10280" i="3"/>
  <c r="G10281" i="3"/>
  <c r="G10282" i="3"/>
  <c r="G10283" i="3"/>
  <c r="G10284" i="3"/>
  <c r="G10285" i="3"/>
  <c r="G10286" i="3"/>
  <c r="G10287" i="3"/>
  <c r="G10288" i="3"/>
  <c r="G10289" i="3"/>
  <c r="G10290" i="3"/>
  <c r="G10291" i="3"/>
  <c r="G10292" i="3"/>
  <c r="G10293" i="3"/>
  <c r="G10294" i="3"/>
  <c r="G10295" i="3"/>
  <c r="G10296" i="3"/>
  <c r="G10297" i="3"/>
  <c r="G10298" i="3"/>
  <c r="G10299" i="3"/>
  <c r="G10300" i="3"/>
  <c r="G10301" i="3"/>
  <c r="G10302" i="3"/>
  <c r="G10303" i="3"/>
  <c r="G10304" i="3"/>
  <c r="G10305" i="3"/>
  <c r="G10306" i="3"/>
  <c r="G10307" i="3"/>
  <c r="G10308" i="3"/>
  <c r="G10309" i="3"/>
  <c r="G10310" i="3"/>
  <c r="G10311" i="3"/>
  <c r="G10312" i="3"/>
  <c r="G10313" i="3"/>
  <c r="G10314" i="3"/>
  <c r="G10315" i="3"/>
  <c r="G10316" i="3"/>
  <c r="G10317" i="3"/>
  <c r="G10318" i="3"/>
  <c r="G10319" i="3"/>
  <c r="G10320" i="3"/>
  <c r="G10321" i="3"/>
  <c r="G10322" i="3"/>
  <c r="G10323" i="3"/>
  <c r="G10324" i="3"/>
  <c r="G10325" i="3"/>
  <c r="G10326" i="3"/>
  <c r="G10327" i="3"/>
  <c r="G10328" i="3"/>
  <c r="G10329" i="3"/>
  <c r="G10330" i="3"/>
  <c r="G10331" i="3"/>
  <c r="G10332" i="3"/>
  <c r="G10333" i="3"/>
  <c r="G10334" i="3"/>
  <c r="G10335" i="3"/>
  <c r="G10336" i="3"/>
  <c r="G10337" i="3"/>
  <c r="G10338" i="3"/>
  <c r="G10339" i="3"/>
  <c r="G10340" i="3"/>
  <c r="G10341" i="3"/>
  <c r="G10342" i="3"/>
  <c r="G10343" i="3"/>
  <c r="G10344" i="3"/>
  <c r="G10345" i="3"/>
  <c r="G10346" i="3"/>
  <c r="G10347" i="3"/>
  <c r="G10348" i="3"/>
  <c r="G10349" i="3"/>
  <c r="G10350" i="3"/>
  <c r="G10351" i="3"/>
  <c r="G10352" i="3"/>
  <c r="G10353" i="3"/>
  <c r="G10354" i="3"/>
  <c r="G10355" i="3"/>
  <c r="G10356" i="3"/>
  <c r="G10357" i="3"/>
  <c r="G10358" i="3"/>
  <c r="G10359" i="3"/>
  <c r="G10360" i="3"/>
  <c r="G10361" i="3"/>
  <c r="G10362" i="3"/>
  <c r="G10363" i="3"/>
  <c r="G10364" i="3"/>
  <c r="G10365" i="3"/>
  <c r="G10366" i="3"/>
  <c r="G10367" i="3"/>
  <c r="G10368" i="3"/>
  <c r="G10369" i="3"/>
  <c r="G10370" i="3"/>
  <c r="G10371" i="3"/>
  <c r="G10372" i="3"/>
  <c r="G10373" i="3"/>
  <c r="G10374" i="3"/>
  <c r="G10375" i="3"/>
  <c r="G10376" i="3"/>
  <c r="G10377" i="3"/>
  <c r="G10378" i="3"/>
  <c r="G10379" i="3"/>
  <c r="G10380" i="3"/>
  <c r="G10381" i="3"/>
  <c r="G10382" i="3"/>
  <c r="G10383" i="3"/>
  <c r="G10384" i="3"/>
  <c r="G10385" i="3"/>
  <c r="G10386" i="3"/>
  <c r="G10387" i="3"/>
  <c r="G10388" i="3"/>
  <c r="G10389" i="3"/>
  <c r="G10390" i="3"/>
  <c r="G10391" i="3"/>
  <c r="G10392" i="3"/>
  <c r="G10393" i="3"/>
  <c r="G10394" i="3"/>
  <c r="G10395" i="3"/>
  <c r="G10396" i="3"/>
  <c r="G10397" i="3"/>
  <c r="G10398" i="3"/>
  <c r="G10399" i="3"/>
  <c r="G10400" i="3"/>
  <c r="G10401" i="3"/>
  <c r="G10402" i="3"/>
  <c r="G10403" i="3"/>
  <c r="G10404" i="3"/>
  <c r="G10405" i="3"/>
  <c r="G10406" i="3"/>
  <c r="G10407" i="3"/>
  <c r="G10408" i="3"/>
  <c r="G10409" i="3"/>
  <c r="G10410" i="3"/>
  <c r="G10411" i="3"/>
  <c r="G10412" i="3"/>
  <c r="G10413" i="3"/>
  <c r="G10414" i="3"/>
  <c r="G10415" i="3"/>
  <c r="G10416" i="3"/>
  <c r="G10417" i="3"/>
  <c r="G10418" i="3"/>
  <c r="G10419" i="3"/>
  <c r="G10420" i="3"/>
  <c r="G10421" i="3"/>
  <c r="G10422" i="3"/>
  <c r="G10423" i="3"/>
  <c r="G10424" i="3"/>
  <c r="G10425" i="3"/>
  <c r="G10426" i="3"/>
  <c r="G10427" i="3"/>
  <c r="G10428" i="3"/>
  <c r="G10429" i="3"/>
  <c r="G10430" i="3"/>
  <c r="G10431" i="3"/>
  <c r="G10432" i="3"/>
  <c r="G10433" i="3"/>
  <c r="G10434" i="3"/>
  <c r="G10435" i="3"/>
  <c r="G10436" i="3"/>
  <c r="G10437" i="3"/>
  <c r="G10438" i="3"/>
  <c r="G10439" i="3"/>
  <c r="G10440" i="3"/>
  <c r="G10441" i="3"/>
  <c r="G10442" i="3"/>
  <c r="G10443" i="3"/>
  <c r="G10444" i="3"/>
  <c r="G10445" i="3"/>
  <c r="G10446" i="3"/>
  <c r="G10447" i="3"/>
  <c r="G10448" i="3"/>
  <c r="G10449" i="3"/>
  <c r="G10450" i="3"/>
  <c r="G10451" i="3"/>
  <c r="G10452" i="3"/>
  <c r="G10453" i="3"/>
  <c r="G10454" i="3"/>
  <c r="G10455" i="3"/>
  <c r="G10456" i="3"/>
  <c r="G10457" i="3"/>
  <c r="G10458" i="3"/>
  <c r="G10459" i="3"/>
  <c r="G10460" i="3"/>
  <c r="G10461" i="3"/>
  <c r="G10462" i="3"/>
  <c r="G10463" i="3"/>
  <c r="G10464" i="3"/>
  <c r="G10465" i="3"/>
  <c r="G10466" i="3"/>
  <c r="G10467" i="3"/>
  <c r="G10468" i="3"/>
  <c r="G10469" i="3"/>
  <c r="G10470" i="3"/>
  <c r="G10471" i="3"/>
  <c r="G10472" i="3"/>
  <c r="G10473" i="3"/>
  <c r="G10474" i="3"/>
  <c r="G10475" i="3"/>
  <c r="G10476" i="3"/>
  <c r="G10477" i="3"/>
  <c r="G10478" i="3"/>
  <c r="G10479" i="3"/>
  <c r="G10480" i="3"/>
  <c r="G10481" i="3"/>
  <c r="G10482" i="3"/>
  <c r="G10483" i="3"/>
  <c r="G10484" i="3"/>
  <c r="G10485" i="3"/>
  <c r="G10486" i="3"/>
  <c r="G10487" i="3"/>
  <c r="G10488" i="3"/>
  <c r="G10489" i="3"/>
  <c r="G10490" i="3"/>
  <c r="G10491" i="3"/>
  <c r="G10492" i="3"/>
  <c r="G10493" i="3"/>
  <c r="G10494" i="3"/>
  <c r="G10495" i="3"/>
  <c r="G10496" i="3"/>
  <c r="G10497" i="3"/>
  <c r="G10498" i="3"/>
  <c r="G10499" i="3"/>
  <c r="G10500" i="3"/>
  <c r="G10501" i="3"/>
  <c r="G10502" i="3"/>
  <c r="G10503" i="3"/>
  <c r="G10504" i="3"/>
  <c r="G10505" i="3"/>
  <c r="G10506" i="3"/>
  <c r="G10507" i="3"/>
  <c r="G10508" i="3"/>
  <c r="G10509" i="3"/>
  <c r="G10510" i="3"/>
  <c r="G10511" i="3"/>
  <c r="G10512" i="3"/>
  <c r="G10513" i="3"/>
  <c r="G10514" i="3"/>
  <c r="G10515" i="3"/>
  <c r="G10516" i="3"/>
  <c r="G10517" i="3"/>
  <c r="G10518" i="3"/>
  <c r="G10519" i="3"/>
  <c r="G10520" i="3"/>
  <c r="G10521" i="3"/>
  <c r="G10522" i="3"/>
  <c r="G10523" i="3"/>
  <c r="G10524" i="3"/>
  <c r="G10525" i="3"/>
  <c r="G10526" i="3"/>
  <c r="G10527" i="3"/>
  <c r="G10528" i="3"/>
  <c r="G10529" i="3"/>
  <c r="G10530" i="3"/>
  <c r="G10531" i="3"/>
  <c r="G10532" i="3"/>
  <c r="G10533" i="3"/>
  <c r="G10534" i="3"/>
  <c r="G10535" i="3"/>
  <c r="G10536" i="3"/>
  <c r="G10537" i="3"/>
  <c r="G10538" i="3"/>
  <c r="G10539" i="3"/>
  <c r="G10540" i="3"/>
  <c r="G10541" i="3"/>
  <c r="G10542" i="3"/>
  <c r="G10543" i="3"/>
  <c r="G10544" i="3"/>
  <c r="G10545" i="3"/>
  <c r="G10546" i="3"/>
  <c r="G10547" i="3"/>
  <c r="G10548" i="3"/>
  <c r="G10549" i="3"/>
  <c r="G10550" i="3"/>
  <c r="G10551" i="3"/>
  <c r="G10552" i="3"/>
  <c r="G10553" i="3"/>
  <c r="G10554" i="3"/>
  <c r="G10555" i="3"/>
  <c r="G10556" i="3"/>
  <c r="G10557" i="3"/>
  <c r="G10558" i="3"/>
  <c r="G10559" i="3"/>
  <c r="G10560" i="3"/>
  <c r="G10561" i="3"/>
  <c r="G10562" i="3"/>
  <c r="G10563" i="3"/>
  <c r="G10564" i="3"/>
  <c r="G10565" i="3"/>
  <c r="G10566" i="3"/>
  <c r="G10567" i="3"/>
  <c r="G10568" i="3"/>
  <c r="G10569" i="3"/>
  <c r="G10570" i="3"/>
  <c r="G10571" i="3"/>
  <c r="G10572" i="3"/>
  <c r="G10573" i="3"/>
  <c r="G10574" i="3"/>
  <c r="G10575" i="3"/>
  <c r="G10576" i="3"/>
  <c r="G10577" i="3"/>
  <c r="G10578" i="3"/>
  <c r="G10579" i="3"/>
  <c r="G10580" i="3"/>
  <c r="G10581" i="3"/>
  <c r="G10582" i="3"/>
  <c r="G10583" i="3"/>
  <c r="G10584" i="3"/>
  <c r="G10585" i="3"/>
  <c r="G10586" i="3"/>
  <c r="G10587" i="3"/>
  <c r="G10588" i="3"/>
  <c r="G10589" i="3"/>
  <c r="G10590" i="3"/>
  <c r="G10591" i="3"/>
  <c r="G10592" i="3"/>
  <c r="G10593" i="3"/>
  <c r="G10594" i="3"/>
  <c r="G10595" i="3"/>
  <c r="G10596" i="3"/>
  <c r="G10597" i="3"/>
  <c r="G10598" i="3"/>
  <c r="G10599" i="3"/>
  <c r="G10600" i="3"/>
  <c r="G10601" i="3"/>
  <c r="G10602" i="3"/>
  <c r="G10603" i="3"/>
  <c r="G10604" i="3"/>
  <c r="G10605" i="3"/>
  <c r="G10606" i="3"/>
  <c r="G10607" i="3"/>
  <c r="G10608" i="3"/>
  <c r="G10609" i="3"/>
  <c r="G10610" i="3"/>
  <c r="G10611" i="3"/>
  <c r="G10612" i="3"/>
  <c r="G10613" i="3"/>
  <c r="G10614" i="3"/>
  <c r="G10615" i="3"/>
  <c r="G10616" i="3"/>
  <c r="G10617" i="3"/>
  <c r="G10618" i="3"/>
  <c r="G10619" i="3"/>
  <c r="G10620" i="3"/>
  <c r="G10621" i="3"/>
  <c r="G10622" i="3"/>
  <c r="G10623" i="3"/>
  <c r="G10624" i="3"/>
  <c r="G10625" i="3"/>
  <c r="G10626" i="3"/>
  <c r="G10627" i="3"/>
  <c r="G10628" i="3"/>
  <c r="G10629" i="3"/>
  <c r="G10630" i="3"/>
  <c r="G10631" i="3"/>
  <c r="G10632" i="3"/>
  <c r="G10633" i="3"/>
  <c r="G10634" i="3"/>
  <c r="G10635" i="3"/>
  <c r="G10636" i="3"/>
  <c r="G10637" i="3"/>
  <c r="G10638" i="3"/>
  <c r="G10639" i="3"/>
  <c r="G10640" i="3"/>
  <c r="G10641" i="3"/>
  <c r="G10642" i="3"/>
  <c r="G10643" i="3"/>
  <c r="G10644" i="3"/>
  <c r="G10645" i="3"/>
  <c r="G10646" i="3"/>
  <c r="G10647" i="3"/>
  <c r="G10648" i="3"/>
  <c r="G10649" i="3"/>
  <c r="G10650" i="3"/>
  <c r="G10651" i="3"/>
  <c r="G10652" i="3"/>
  <c r="G10653" i="3"/>
  <c r="G10654" i="3"/>
  <c r="G10655" i="3"/>
  <c r="G10656" i="3"/>
  <c r="G10657" i="3"/>
  <c r="G10658" i="3"/>
  <c r="G10659" i="3"/>
  <c r="G10660" i="3"/>
  <c r="G10661" i="3"/>
  <c r="G10662" i="3"/>
  <c r="G10663" i="3"/>
  <c r="G10664" i="3"/>
  <c r="G10665" i="3"/>
  <c r="G10666" i="3"/>
  <c r="G10667" i="3"/>
  <c r="G10668" i="3"/>
  <c r="G10669" i="3"/>
  <c r="G10670" i="3"/>
  <c r="G10671" i="3"/>
  <c r="G10672" i="3"/>
  <c r="G10673" i="3"/>
  <c r="G10674" i="3"/>
  <c r="G10675" i="3"/>
  <c r="G10676" i="3"/>
  <c r="G10677" i="3"/>
  <c r="G10678" i="3"/>
  <c r="G10679" i="3"/>
  <c r="G10680" i="3"/>
  <c r="G10681" i="3"/>
  <c r="G10682" i="3"/>
  <c r="G10683" i="3"/>
  <c r="G10684" i="3"/>
  <c r="G10685" i="3"/>
  <c r="G10686" i="3"/>
  <c r="G10687" i="3"/>
  <c r="G10688" i="3"/>
  <c r="G10689" i="3"/>
  <c r="G10690" i="3"/>
  <c r="G10691" i="3"/>
  <c r="G10692" i="3"/>
  <c r="G10693" i="3"/>
  <c r="G10694" i="3"/>
  <c r="G10695" i="3"/>
  <c r="G10696" i="3"/>
  <c r="G10697" i="3"/>
  <c r="G10698" i="3"/>
  <c r="G10699" i="3"/>
  <c r="G10700" i="3"/>
  <c r="G10701" i="3"/>
  <c r="G10702" i="3"/>
  <c r="G10703" i="3"/>
  <c r="G10704" i="3"/>
  <c r="G10705" i="3"/>
  <c r="G10706" i="3"/>
  <c r="G10707" i="3"/>
  <c r="G10708" i="3"/>
  <c r="G10709" i="3"/>
  <c r="G10710" i="3"/>
  <c r="G10711" i="3"/>
  <c r="G10712" i="3"/>
  <c r="G10713" i="3"/>
  <c r="G10714" i="3"/>
  <c r="G10715" i="3"/>
  <c r="G10716" i="3"/>
  <c r="G10717" i="3"/>
  <c r="G10718" i="3"/>
  <c r="G10719" i="3"/>
  <c r="G10720" i="3"/>
  <c r="G10721" i="3"/>
  <c r="G10722" i="3"/>
  <c r="G10723" i="3"/>
  <c r="G10724" i="3"/>
  <c r="G10725" i="3"/>
  <c r="G10726" i="3"/>
  <c r="G10727" i="3"/>
  <c r="G10728" i="3"/>
  <c r="G10729" i="3"/>
  <c r="G10730" i="3"/>
  <c r="G10731" i="3"/>
  <c r="G10732" i="3"/>
  <c r="G10733" i="3"/>
  <c r="G10734" i="3"/>
  <c r="G10735" i="3"/>
  <c r="G10736" i="3"/>
  <c r="G10737" i="3"/>
  <c r="G10738" i="3"/>
  <c r="G10739" i="3"/>
  <c r="G10740" i="3"/>
  <c r="G10741" i="3"/>
  <c r="G10742" i="3"/>
  <c r="G10743" i="3"/>
  <c r="G10744" i="3"/>
  <c r="G10745" i="3"/>
  <c r="G10746" i="3"/>
  <c r="G10747" i="3"/>
  <c r="G10748" i="3"/>
  <c r="G10749" i="3"/>
  <c r="G10750" i="3"/>
  <c r="G10751" i="3"/>
  <c r="G10752" i="3"/>
  <c r="G10753" i="3"/>
  <c r="G10754" i="3"/>
  <c r="G10755" i="3"/>
  <c r="G10756" i="3"/>
  <c r="G10757" i="3"/>
  <c r="G10758" i="3"/>
  <c r="G10759" i="3"/>
  <c r="G10760" i="3"/>
  <c r="G10761" i="3"/>
  <c r="G10762" i="3"/>
  <c r="G10763" i="3"/>
  <c r="G10764" i="3"/>
  <c r="G10765" i="3"/>
  <c r="G10766" i="3"/>
  <c r="G10767" i="3"/>
  <c r="G10768" i="3"/>
  <c r="G10769" i="3"/>
  <c r="G10770" i="3"/>
  <c r="G10771" i="3"/>
  <c r="G10772" i="3"/>
  <c r="G10773" i="3"/>
  <c r="G10774" i="3"/>
  <c r="G10775" i="3"/>
  <c r="G10776" i="3"/>
  <c r="G10777" i="3"/>
  <c r="G10778" i="3"/>
  <c r="G10779" i="3"/>
  <c r="G10780" i="3"/>
  <c r="G10781" i="3"/>
  <c r="G10782" i="3"/>
  <c r="G10783" i="3"/>
  <c r="G10784" i="3"/>
  <c r="G10785" i="3"/>
  <c r="G10786" i="3"/>
  <c r="G10787" i="3"/>
  <c r="G10788" i="3"/>
  <c r="G10789" i="3"/>
  <c r="G10790" i="3"/>
  <c r="G10791" i="3"/>
  <c r="G10792" i="3"/>
  <c r="G10793" i="3"/>
  <c r="G10794" i="3"/>
  <c r="G10795" i="3"/>
  <c r="G10796" i="3"/>
  <c r="G10797" i="3"/>
  <c r="G10798" i="3"/>
  <c r="G10799" i="3"/>
  <c r="G10800" i="3"/>
  <c r="G10801" i="3"/>
  <c r="G10802" i="3"/>
  <c r="G10803" i="3"/>
  <c r="G10804" i="3"/>
  <c r="G10805" i="3"/>
  <c r="G10806" i="3"/>
  <c r="G10807" i="3"/>
  <c r="G10808" i="3"/>
  <c r="G10809" i="3"/>
  <c r="G10810" i="3"/>
  <c r="G10811" i="3"/>
  <c r="G10812" i="3"/>
  <c r="G10813" i="3"/>
  <c r="G10814" i="3"/>
  <c r="G10815" i="3"/>
  <c r="G10816" i="3"/>
  <c r="G10817" i="3"/>
  <c r="G10818" i="3"/>
  <c r="G10819" i="3"/>
  <c r="G10820" i="3"/>
  <c r="G10821" i="3"/>
  <c r="G10822" i="3"/>
  <c r="G10823" i="3"/>
  <c r="G10824" i="3"/>
  <c r="G10825" i="3"/>
  <c r="G10826" i="3"/>
  <c r="G10827" i="3"/>
  <c r="G10828" i="3"/>
  <c r="G10829" i="3"/>
  <c r="G10830" i="3"/>
  <c r="G10831" i="3"/>
  <c r="G10832" i="3"/>
  <c r="G10833" i="3"/>
  <c r="G10834" i="3"/>
  <c r="G10835" i="3"/>
  <c r="G10836" i="3"/>
  <c r="G10837" i="3"/>
  <c r="G10838" i="3"/>
  <c r="G10839" i="3"/>
  <c r="G10840" i="3"/>
  <c r="G10841" i="3"/>
  <c r="G10842" i="3"/>
  <c r="G10843" i="3"/>
  <c r="G10844" i="3"/>
  <c r="G10845" i="3"/>
  <c r="G10846" i="3"/>
  <c r="G10847" i="3"/>
  <c r="G10848" i="3"/>
  <c r="G10849" i="3"/>
  <c r="G10850" i="3"/>
  <c r="G10851" i="3"/>
  <c r="G10852" i="3"/>
  <c r="G10853" i="3"/>
  <c r="G10854" i="3"/>
  <c r="G10855" i="3"/>
  <c r="G10856" i="3"/>
  <c r="G10857" i="3"/>
  <c r="G10858" i="3"/>
  <c r="G10859" i="3"/>
  <c r="G10860" i="3"/>
  <c r="G10861" i="3"/>
  <c r="G10862" i="3"/>
  <c r="G10863" i="3"/>
  <c r="G10864" i="3"/>
  <c r="G10865" i="3"/>
  <c r="G10866" i="3"/>
  <c r="G10867" i="3"/>
  <c r="G10868" i="3"/>
  <c r="G10869" i="3"/>
  <c r="G10870" i="3"/>
  <c r="G10871" i="3"/>
  <c r="G10872" i="3"/>
  <c r="G10873" i="3"/>
  <c r="G10874" i="3"/>
  <c r="G10875" i="3"/>
  <c r="G10876" i="3"/>
  <c r="G10877" i="3"/>
  <c r="G10878" i="3"/>
  <c r="G10879" i="3"/>
  <c r="G10880" i="3"/>
  <c r="G10881" i="3"/>
  <c r="G10882" i="3"/>
  <c r="G10883" i="3"/>
  <c r="G10884" i="3"/>
  <c r="G10885" i="3"/>
  <c r="G10886" i="3"/>
  <c r="G10887" i="3"/>
  <c r="G10888" i="3"/>
  <c r="G10889" i="3"/>
  <c r="G10890" i="3"/>
  <c r="G10891" i="3"/>
  <c r="G10892" i="3"/>
  <c r="G10893" i="3"/>
  <c r="G10894" i="3"/>
  <c r="G10895" i="3"/>
  <c r="G10896" i="3"/>
  <c r="G10897" i="3"/>
  <c r="G10898" i="3"/>
  <c r="G10899" i="3"/>
  <c r="G10900" i="3"/>
  <c r="G10901" i="3"/>
  <c r="G10902" i="3"/>
  <c r="G10903" i="3"/>
  <c r="G10904" i="3"/>
  <c r="G10905" i="3"/>
  <c r="G10906" i="3"/>
  <c r="G10907" i="3"/>
  <c r="G10908" i="3"/>
  <c r="G10909" i="3"/>
  <c r="G10910" i="3"/>
  <c r="G10911" i="3"/>
  <c r="G10912" i="3"/>
  <c r="G10913" i="3"/>
  <c r="G10914" i="3"/>
  <c r="G10915" i="3"/>
  <c r="G10916" i="3"/>
  <c r="G10917" i="3"/>
  <c r="G10918" i="3"/>
  <c r="G10919" i="3"/>
  <c r="G10920" i="3"/>
  <c r="G10921" i="3"/>
  <c r="G10922" i="3"/>
  <c r="G10923" i="3"/>
  <c r="G10924" i="3"/>
  <c r="G10925" i="3"/>
  <c r="G10926" i="3"/>
  <c r="G10927" i="3"/>
  <c r="G10928" i="3"/>
  <c r="G10929" i="3"/>
  <c r="G10930" i="3"/>
  <c r="G10931" i="3"/>
  <c r="G10932" i="3"/>
  <c r="G10933" i="3"/>
  <c r="G10934" i="3"/>
  <c r="G10935" i="3"/>
  <c r="G10936" i="3"/>
  <c r="G10937" i="3"/>
  <c r="G10938" i="3"/>
  <c r="G10939" i="3"/>
  <c r="G10940" i="3"/>
  <c r="G10941" i="3"/>
  <c r="G10942" i="3"/>
  <c r="G10943" i="3"/>
  <c r="G10944" i="3"/>
  <c r="G10945" i="3"/>
  <c r="G10946" i="3"/>
  <c r="G10947" i="3"/>
  <c r="G10948" i="3"/>
  <c r="G10949" i="3"/>
  <c r="G10950" i="3"/>
  <c r="G10951" i="3"/>
  <c r="G10952" i="3"/>
  <c r="G10953" i="3"/>
  <c r="G10954" i="3"/>
  <c r="G10955" i="3"/>
  <c r="G10956" i="3"/>
  <c r="G10957" i="3"/>
  <c r="G10958" i="3"/>
  <c r="G10959" i="3"/>
  <c r="G10960" i="3"/>
  <c r="G10961" i="3"/>
  <c r="G10962" i="3"/>
  <c r="G10963" i="3"/>
  <c r="G10964" i="3"/>
  <c r="G10965" i="3"/>
  <c r="G10966" i="3"/>
  <c r="G10967" i="3"/>
  <c r="G10968" i="3"/>
  <c r="G10969" i="3"/>
  <c r="G10970" i="3"/>
  <c r="G10971" i="3"/>
  <c r="G10972" i="3"/>
  <c r="G10973" i="3"/>
  <c r="G10974" i="3"/>
  <c r="G10975" i="3"/>
  <c r="G10976" i="3"/>
  <c r="G10977" i="3"/>
  <c r="G10978" i="3"/>
  <c r="G10979" i="3"/>
  <c r="G10980" i="3"/>
  <c r="G10981" i="3"/>
  <c r="G10982" i="3"/>
  <c r="G10983" i="3"/>
  <c r="G10984" i="3"/>
  <c r="G10985" i="3"/>
  <c r="G10986" i="3"/>
  <c r="G10987" i="3"/>
  <c r="G10988" i="3"/>
  <c r="G10989" i="3"/>
  <c r="G10990" i="3"/>
  <c r="G10991" i="3"/>
  <c r="G10992" i="3"/>
  <c r="G10993" i="3"/>
  <c r="G10994" i="3"/>
  <c r="G10995" i="3"/>
  <c r="G10996" i="3"/>
  <c r="G10997" i="3"/>
  <c r="G10998" i="3"/>
  <c r="G10999" i="3"/>
  <c r="G11000" i="3"/>
  <c r="G11001" i="3"/>
  <c r="G11002" i="3"/>
  <c r="G11003" i="3"/>
  <c r="G11004" i="3"/>
  <c r="G11005" i="3"/>
  <c r="G11006" i="3"/>
  <c r="G11007" i="3"/>
  <c r="G11008" i="3"/>
  <c r="G11009" i="3"/>
  <c r="G11010" i="3"/>
  <c r="G11011" i="3"/>
  <c r="G11012" i="3"/>
  <c r="G11013" i="3"/>
  <c r="G11014" i="3"/>
  <c r="G11015" i="3"/>
  <c r="G11016" i="3"/>
  <c r="G11017" i="3"/>
  <c r="G11018" i="3"/>
  <c r="G11019" i="3"/>
  <c r="G11020" i="3"/>
  <c r="G11021" i="3"/>
  <c r="G11022" i="3"/>
  <c r="G11023" i="3"/>
  <c r="G11024" i="3"/>
  <c r="G11025" i="3"/>
  <c r="G11026" i="3"/>
  <c r="G11027" i="3"/>
  <c r="G11028" i="3"/>
  <c r="G11029" i="3"/>
  <c r="G11030" i="3"/>
  <c r="G11031" i="3"/>
  <c r="G11032" i="3"/>
  <c r="G11033" i="3"/>
  <c r="G11034" i="3"/>
  <c r="G11035" i="3"/>
  <c r="G11036" i="3"/>
  <c r="G11037" i="3"/>
  <c r="G11038" i="3"/>
  <c r="G11039" i="3"/>
  <c r="G11040" i="3"/>
  <c r="G11041" i="3"/>
  <c r="G11042" i="3"/>
  <c r="G11043" i="3"/>
  <c r="G11044" i="3"/>
  <c r="G11045" i="3"/>
  <c r="G11046" i="3"/>
  <c r="G11047" i="3"/>
  <c r="G11048" i="3"/>
  <c r="G11049" i="3"/>
  <c r="G11050" i="3"/>
  <c r="G11051" i="3"/>
  <c r="G11052" i="3"/>
  <c r="G11053" i="3"/>
  <c r="G11054" i="3"/>
  <c r="G11055" i="3"/>
  <c r="G11056" i="3"/>
  <c r="G11057" i="3"/>
  <c r="G11058" i="3"/>
  <c r="G11059" i="3"/>
  <c r="G11060" i="3"/>
  <c r="G11061" i="3"/>
  <c r="G11062" i="3"/>
  <c r="G11063" i="3"/>
  <c r="G11064" i="3"/>
  <c r="G11065" i="3"/>
  <c r="G11066" i="3"/>
  <c r="G11067" i="3"/>
  <c r="G11068" i="3"/>
  <c r="G11069" i="3"/>
  <c r="G11070" i="3"/>
  <c r="G11071" i="3"/>
  <c r="G11072" i="3"/>
  <c r="G11073" i="3"/>
  <c r="G11074" i="3"/>
  <c r="G11075" i="3"/>
  <c r="G11076" i="3"/>
  <c r="G11077" i="3"/>
  <c r="G11078" i="3"/>
  <c r="G11079" i="3"/>
  <c r="G11080" i="3"/>
  <c r="G11081" i="3"/>
  <c r="G11082" i="3"/>
  <c r="G11083" i="3"/>
  <c r="G11084" i="3"/>
  <c r="G11085" i="3"/>
  <c r="G11086" i="3"/>
  <c r="G11087" i="3"/>
  <c r="G11088" i="3"/>
  <c r="G11089" i="3"/>
  <c r="G11090" i="3"/>
  <c r="G11091" i="3"/>
  <c r="G11092" i="3"/>
  <c r="G11093" i="3"/>
  <c r="G11094" i="3"/>
  <c r="G11095" i="3"/>
  <c r="G11096" i="3"/>
  <c r="G11097" i="3"/>
  <c r="G11098" i="3"/>
  <c r="G11099" i="3"/>
  <c r="G11100" i="3"/>
  <c r="G11101" i="3"/>
  <c r="G11102" i="3"/>
  <c r="G11103" i="3"/>
  <c r="G11104" i="3"/>
  <c r="G11105" i="3"/>
  <c r="G11106" i="3"/>
  <c r="G11107" i="3"/>
  <c r="G11108" i="3"/>
  <c r="G11109" i="3"/>
  <c r="G11110" i="3"/>
  <c r="G11111" i="3"/>
  <c r="G11112" i="3"/>
  <c r="G11113" i="3"/>
  <c r="G11114" i="3"/>
  <c r="G11115" i="3"/>
  <c r="G11116" i="3"/>
  <c r="G11117" i="3"/>
  <c r="G11118" i="3"/>
  <c r="G11119" i="3"/>
  <c r="G11120" i="3"/>
  <c r="G11121" i="3"/>
  <c r="G11122" i="3"/>
  <c r="G11123" i="3"/>
  <c r="G11124" i="3"/>
  <c r="G11125" i="3"/>
  <c r="G11126" i="3"/>
  <c r="G11127" i="3"/>
  <c r="G11128" i="3"/>
  <c r="G11129" i="3"/>
  <c r="G11130" i="3"/>
  <c r="G11131" i="3"/>
  <c r="G11132" i="3"/>
  <c r="G11133" i="3"/>
  <c r="G11134" i="3"/>
  <c r="G11135" i="3"/>
  <c r="G11136" i="3"/>
  <c r="G11137" i="3"/>
  <c r="G11138" i="3"/>
  <c r="G11139" i="3"/>
  <c r="G11140" i="3"/>
  <c r="G11141" i="3"/>
  <c r="G11142" i="3"/>
  <c r="G11143" i="3"/>
  <c r="G11144" i="3"/>
  <c r="G11145" i="3"/>
  <c r="G11146" i="3"/>
  <c r="G11147" i="3"/>
  <c r="G11148" i="3"/>
  <c r="G11149" i="3"/>
  <c r="G11150" i="3"/>
  <c r="G11151" i="3"/>
  <c r="G11152" i="3"/>
  <c r="G11153" i="3"/>
  <c r="G11154" i="3"/>
  <c r="G11155" i="3"/>
  <c r="G11156" i="3"/>
  <c r="G11157" i="3"/>
  <c r="G11158" i="3"/>
  <c r="G11159" i="3"/>
  <c r="G11160" i="3"/>
  <c r="G11161" i="3"/>
  <c r="G11162" i="3"/>
  <c r="G11163" i="3"/>
  <c r="G11164" i="3"/>
  <c r="G11165" i="3"/>
  <c r="G11166" i="3"/>
  <c r="G11167" i="3"/>
  <c r="G11168" i="3"/>
  <c r="G11169" i="3"/>
  <c r="G11170" i="3"/>
  <c r="G11171" i="3"/>
  <c r="G11172" i="3"/>
  <c r="G11173" i="3"/>
  <c r="G11174" i="3"/>
  <c r="G11175" i="3"/>
  <c r="G11176" i="3"/>
  <c r="G11177" i="3"/>
  <c r="G11178" i="3"/>
  <c r="G11179" i="3"/>
  <c r="G11180" i="3"/>
  <c r="G11181" i="3"/>
  <c r="G11182" i="3"/>
  <c r="G11183" i="3"/>
  <c r="G11184" i="3"/>
  <c r="G11185" i="3"/>
  <c r="G11186" i="3"/>
  <c r="G11187" i="3"/>
  <c r="G11188" i="3"/>
  <c r="G11189" i="3"/>
  <c r="G11190" i="3"/>
  <c r="G11191" i="3"/>
  <c r="G11192" i="3"/>
  <c r="G11193" i="3"/>
  <c r="G11194" i="3"/>
  <c r="G11195" i="3"/>
  <c r="G11196" i="3"/>
  <c r="G11197" i="3"/>
  <c r="G11198" i="3"/>
  <c r="G11199" i="3"/>
  <c r="G11200" i="3"/>
  <c r="G11201" i="3"/>
  <c r="G11202" i="3"/>
  <c r="G11203" i="3"/>
  <c r="G11204" i="3"/>
  <c r="G11205" i="3"/>
  <c r="G11206" i="3"/>
  <c r="G11207" i="3"/>
  <c r="G11208" i="3"/>
  <c r="G11209" i="3"/>
  <c r="G11210" i="3"/>
  <c r="G11211" i="3"/>
  <c r="G11212" i="3"/>
  <c r="G11213" i="3"/>
  <c r="G11214" i="3"/>
  <c r="G11215" i="3"/>
  <c r="G11216" i="3"/>
  <c r="G11217" i="3"/>
  <c r="G11218" i="3"/>
  <c r="G11219" i="3"/>
  <c r="G11220" i="3"/>
  <c r="G11221" i="3"/>
  <c r="G11222" i="3"/>
  <c r="G11223" i="3"/>
  <c r="G11224" i="3"/>
  <c r="G11225" i="3"/>
  <c r="G11226" i="3"/>
  <c r="G11227" i="3"/>
  <c r="G11228" i="3"/>
  <c r="G11229" i="3"/>
  <c r="G11230" i="3"/>
  <c r="G11231" i="3"/>
  <c r="G11232" i="3"/>
  <c r="G11233" i="3"/>
  <c r="G11234" i="3"/>
  <c r="G11235" i="3"/>
  <c r="G11236" i="3"/>
  <c r="G11237" i="3"/>
  <c r="G11238" i="3"/>
  <c r="G11239" i="3"/>
  <c r="G11240" i="3"/>
  <c r="G11241" i="3"/>
  <c r="G11242" i="3"/>
  <c r="G11243" i="3"/>
  <c r="G11244" i="3"/>
  <c r="G11245" i="3"/>
  <c r="G11246" i="3"/>
  <c r="G11247" i="3"/>
  <c r="G11248" i="3"/>
  <c r="G11249" i="3"/>
  <c r="G11250" i="3"/>
  <c r="G11251" i="3"/>
  <c r="G11252" i="3"/>
  <c r="G11253" i="3"/>
  <c r="G11254" i="3"/>
  <c r="G11255" i="3"/>
  <c r="G11256" i="3"/>
  <c r="G11257" i="3"/>
  <c r="G11258" i="3"/>
  <c r="G11259" i="3"/>
  <c r="G11260" i="3"/>
  <c r="G11261" i="3"/>
  <c r="G11262" i="3"/>
  <c r="G11263" i="3"/>
  <c r="G11264" i="3"/>
  <c r="G11265" i="3"/>
  <c r="G11266" i="3"/>
  <c r="G11267" i="3"/>
  <c r="G11268" i="3"/>
  <c r="G11269" i="3"/>
  <c r="G11270" i="3"/>
  <c r="G11271" i="3"/>
  <c r="G11272" i="3"/>
  <c r="G11273" i="3"/>
  <c r="G11274" i="3"/>
  <c r="G11275" i="3"/>
  <c r="G11276" i="3"/>
  <c r="G11277" i="3"/>
  <c r="G11278" i="3"/>
  <c r="G11279" i="3"/>
  <c r="G11280" i="3"/>
  <c r="G11281" i="3"/>
  <c r="G11282" i="3"/>
  <c r="G11283" i="3"/>
  <c r="G11284" i="3"/>
  <c r="G11285" i="3"/>
  <c r="G11286" i="3"/>
  <c r="G11287" i="3"/>
  <c r="G11288" i="3"/>
  <c r="G11289" i="3"/>
  <c r="G11290" i="3"/>
  <c r="G11291" i="3"/>
  <c r="G11292" i="3"/>
  <c r="G11293" i="3"/>
  <c r="G11294" i="3"/>
  <c r="G11295" i="3"/>
  <c r="G11296" i="3"/>
  <c r="G11297" i="3"/>
  <c r="G11298" i="3"/>
  <c r="G11299" i="3"/>
  <c r="G11300" i="3"/>
  <c r="G11301" i="3"/>
  <c r="G11302" i="3"/>
  <c r="G11303" i="3"/>
  <c r="G11304" i="3"/>
  <c r="G11305" i="3"/>
  <c r="G11306" i="3"/>
  <c r="G11307" i="3"/>
  <c r="G11308" i="3"/>
  <c r="G11309" i="3"/>
  <c r="G11310" i="3"/>
  <c r="G11311" i="3"/>
  <c r="G11312" i="3"/>
  <c r="G11313" i="3"/>
  <c r="G11314" i="3"/>
  <c r="G11315" i="3"/>
  <c r="G11316" i="3"/>
  <c r="G11317" i="3"/>
  <c r="G11318" i="3"/>
  <c r="G11319" i="3"/>
  <c r="G11320" i="3"/>
  <c r="G11321" i="3"/>
  <c r="G11322" i="3"/>
  <c r="G11323" i="3"/>
  <c r="G11324" i="3"/>
  <c r="G11325" i="3"/>
  <c r="G11326" i="3"/>
  <c r="G11327" i="3"/>
  <c r="G11328" i="3"/>
  <c r="G11329" i="3"/>
  <c r="G11330" i="3"/>
  <c r="G11331" i="3"/>
  <c r="G11332" i="3"/>
  <c r="G11333" i="3"/>
  <c r="G11334" i="3"/>
  <c r="G11335" i="3"/>
  <c r="G11336" i="3"/>
  <c r="G11337" i="3"/>
  <c r="G11338" i="3"/>
  <c r="G11339" i="3"/>
  <c r="G11340" i="3"/>
  <c r="G11341" i="3"/>
  <c r="G11342" i="3"/>
  <c r="G11343" i="3"/>
  <c r="G11344" i="3"/>
  <c r="G11345" i="3"/>
  <c r="G11346" i="3"/>
  <c r="G11347" i="3"/>
  <c r="G11348" i="3"/>
  <c r="G11349" i="3"/>
  <c r="G11350" i="3"/>
  <c r="G11351" i="3"/>
  <c r="G11352" i="3"/>
  <c r="G11353" i="3"/>
  <c r="G11354" i="3"/>
  <c r="G11355" i="3"/>
  <c r="G11356" i="3"/>
  <c r="G11357" i="3"/>
  <c r="G11358" i="3"/>
  <c r="G11359" i="3"/>
  <c r="G11360" i="3"/>
  <c r="G11361" i="3"/>
  <c r="G11362" i="3"/>
  <c r="G11363" i="3"/>
  <c r="G11364" i="3"/>
  <c r="G11365" i="3"/>
  <c r="G11366" i="3"/>
  <c r="G11367" i="3"/>
  <c r="G11368" i="3"/>
  <c r="G11369" i="3"/>
  <c r="G11370" i="3"/>
  <c r="G11371" i="3"/>
  <c r="G11372" i="3"/>
  <c r="G11373" i="3"/>
  <c r="G11374" i="3"/>
  <c r="G11375" i="3"/>
  <c r="G11376" i="3"/>
  <c r="G11377" i="3"/>
  <c r="G11378" i="3"/>
  <c r="G11379" i="3"/>
  <c r="G11380" i="3"/>
  <c r="G11381" i="3"/>
  <c r="G11382" i="3"/>
  <c r="G11383" i="3"/>
  <c r="G11384" i="3"/>
  <c r="G11385" i="3"/>
  <c r="G11386" i="3"/>
  <c r="G11387" i="3"/>
  <c r="G11388" i="3"/>
  <c r="G11389" i="3"/>
  <c r="G11390" i="3"/>
  <c r="G11391" i="3"/>
  <c r="G11392" i="3"/>
  <c r="G7" i="3"/>
  <c r="G8" i="3"/>
  <c r="G9" i="3"/>
  <c r="G10" i="3"/>
  <c r="G11" i="3"/>
  <c r="G4" i="3"/>
  <c r="G5" i="3"/>
  <c r="G6" i="3"/>
  <c r="G3" i="3"/>
  <c r="AI5" i="1" l="1"/>
  <c r="AI6" i="1"/>
  <c r="AI7" i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E10856" i="3"/>
  <c r="E10857" i="3"/>
  <c r="E10858" i="3"/>
  <c r="E10859" i="3"/>
  <c r="E10860" i="3"/>
  <c r="E10861" i="3"/>
  <c r="E10862" i="3"/>
  <c r="E10863" i="3"/>
  <c r="E10864" i="3"/>
  <c r="E10865" i="3"/>
  <c r="E10866" i="3"/>
  <c r="E10867" i="3"/>
  <c r="E10868" i="3"/>
  <c r="E10869" i="3"/>
  <c r="E10870" i="3"/>
  <c r="E10871" i="3"/>
  <c r="E10872" i="3"/>
  <c r="E10873" i="3"/>
  <c r="E10874" i="3"/>
  <c r="E10875" i="3"/>
  <c r="E10876" i="3"/>
  <c r="E10877" i="3"/>
  <c r="E10878" i="3"/>
  <c r="E10879" i="3"/>
  <c r="E10880" i="3"/>
  <c r="E10881" i="3"/>
  <c r="E10882" i="3"/>
  <c r="E10883" i="3"/>
  <c r="E10884" i="3"/>
  <c r="E10885" i="3"/>
  <c r="E10886" i="3"/>
  <c r="E10887" i="3"/>
  <c r="E10888" i="3"/>
  <c r="E10889" i="3"/>
  <c r="E10890" i="3"/>
  <c r="E10891" i="3"/>
  <c r="E10892" i="3"/>
  <c r="E10893" i="3"/>
  <c r="E10894" i="3"/>
  <c r="E10895" i="3"/>
  <c r="E10896" i="3"/>
  <c r="E10897" i="3"/>
  <c r="E10898" i="3"/>
  <c r="E10899" i="3"/>
  <c r="E10900" i="3"/>
  <c r="E10901" i="3"/>
  <c r="E10902" i="3"/>
  <c r="E10903" i="3"/>
  <c r="E10904" i="3"/>
  <c r="E10905" i="3"/>
  <c r="E10906" i="3"/>
  <c r="E10907" i="3"/>
  <c r="E10908" i="3"/>
  <c r="E10909" i="3"/>
  <c r="E10910" i="3"/>
  <c r="E10911" i="3"/>
  <c r="E10912" i="3"/>
  <c r="E10913" i="3"/>
  <c r="E10914" i="3"/>
  <c r="E10915" i="3"/>
  <c r="E10916" i="3"/>
  <c r="E10917" i="3"/>
  <c r="E10918" i="3"/>
  <c r="E10919" i="3"/>
  <c r="E10920" i="3"/>
  <c r="E10921" i="3"/>
  <c r="E10922" i="3"/>
  <c r="E10923" i="3"/>
  <c r="E10924" i="3"/>
  <c r="E10925" i="3"/>
  <c r="E10926" i="3"/>
  <c r="E10927" i="3"/>
  <c r="E10928" i="3"/>
  <c r="E10929" i="3"/>
  <c r="E10930" i="3"/>
  <c r="E10931" i="3"/>
  <c r="E10932" i="3"/>
  <c r="E10933" i="3"/>
  <c r="E10934" i="3"/>
  <c r="E10935" i="3"/>
  <c r="E10936" i="3"/>
  <c r="E10937" i="3"/>
  <c r="E10938" i="3"/>
  <c r="E10939" i="3"/>
  <c r="E10940" i="3"/>
  <c r="E10941" i="3"/>
  <c r="E10942" i="3"/>
  <c r="E10943" i="3"/>
  <c r="E10944" i="3"/>
  <c r="E10945" i="3"/>
  <c r="E10946" i="3"/>
  <c r="E10947" i="3"/>
  <c r="E10948" i="3"/>
  <c r="E10949" i="3"/>
  <c r="E10950" i="3"/>
  <c r="E10951" i="3"/>
  <c r="E10952" i="3"/>
  <c r="E10953" i="3"/>
  <c r="E10954" i="3"/>
  <c r="E10955" i="3"/>
  <c r="E10956" i="3"/>
  <c r="E10957" i="3"/>
  <c r="E10958" i="3"/>
  <c r="E10959" i="3"/>
  <c r="E10960" i="3"/>
  <c r="E10961" i="3"/>
  <c r="E10962" i="3"/>
  <c r="E10963" i="3"/>
  <c r="E10964" i="3"/>
  <c r="E10965" i="3"/>
  <c r="E10966" i="3"/>
  <c r="E10967" i="3"/>
  <c r="E10968" i="3"/>
  <c r="E10969" i="3"/>
  <c r="E10970" i="3"/>
  <c r="E10971" i="3"/>
  <c r="E10972" i="3"/>
  <c r="E10973" i="3"/>
  <c r="E10974" i="3"/>
  <c r="E10975" i="3"/>
  <c r="E10976" i="3"/>
  <c r="E10977" i="3"/>
  <c r="E10978" i="3"/>
  <c r="E10979" i="3"/>
  <c r="E10980" i="3"/>
  <c r="E10981" i="3"/>
  <c r="E10982" i="3"/>
  <c r="E10983" i="3"/>
  <c r="E10984" i="3"/>
  <c r="E10985" i="3"/>
  <c r="E10986" i="3"/>
  <c r="E10987" i="3"/>
  <c r="E10988" i="3"/>
  <c r="E10989" i="3"/>
  <c r="E10990" i="3"/>
  <c r="E10991" i="3"/>
  <c r="E10992" i="3"/>
  <c r="E10993" i="3"/>
  <c r="E10994" i="3"/>
  <c r="E10995" i="3"/>
  <c r="E10996" i="3"/>
  <c r="E10997" i="3"/>
  <c r="E10998" i="3"/>
  <c r="E10999" i="3"/>
  <c r="E11000" i="3"/>
  <c r="E11001" i="3"/>
  <c r="E11002" i="3"/>
  <c r="E11003" i="3"/>
  <c r="E11004" i="3"/>
  <c r="E11005" i="3"/>
  <c r="E11006" i="3"/>
  <c r="E11007" i="3"/>
  <c r="E11008" i="3"/>
  <c r="E11009" i="3"/>
  <c r="E11010" i="3"/>
  <c r="E11011" i="3"/>
  <c r="E11012" i="3"/>
  <c r="E11013" i="3"/>
  <c r="E11014" i="3"/>
  <c r="E11015" i="3"/>
  <c r="E11016" i="3"/>
  <c r="E11017" i="3"/>
  <c r="E11018" i="3"/>
  <c r="E11019" i="3"/>
  <c r="E11020" i="3"/>
  <c r="E11021" i="3"/>
  <c r="E11022" i="3"/>
  <c r="E11023" i="3"/>
  <c r="E11024" i="3"/>
  <c r="E11025" i="3"/>
  <c r="E11026" i="3"/>
  <c r="E11027" i="3"/>
  <c r="E11028" i="3"/>
  <c r="E11029" i="3"/>
  <c r="E11030" i="3"/>
  <c r="E11031" i="3"/>
  <c r="E11032" i="3"/>
  <c r="E11033" i="3"/>
  <c r="E11034" i="3"/>
  <c r="E11035" i="3"/>
  <c r="E11036" i="3"/>
  <c r="E11037" i="3"/>
  <c r="E11038" i="3"/>
  <c r="E11039" i="3"/>
  <c r="E11040" i="3"/>
  <c r="E11041" i="3"/>
  <c r="E11042" i="3"/>
  <c r="E11043" i="3"/>
  <c r="E11044" i="3"/>
  <c r="E11045" i="3"/>
  <c r="E11046" i="3"/>
  <c r="E11047" i="3"/>
  <c r="E11048" i="3"/>
  <c r="E11049" i="3"/>
  <c r="E11050" i="3"/>
  <c r="E11051" i="3"/>
  <c r="E11052" i="3"/>
  <c r="E11053" i="3"/>
  <c r="E11054" i="3"/>
  <c r="E11055" i="3"/>
  <c r="E11056" i="3"/>
  <c r="E11057" i="3"/>
  <c r="E11058" i="3"/>
  <c r="E11059" i="3"/>
  <c r="E11060" i="3"/>
  <c r="E11061" i="3"/>
  <c r="E11062" i="3"/>
  <c r="E11063" i="3"/>
  <c r="E11064" i="3"/>
  <c r="E11065" i="3"/>
  <c r="E11066" i="3"/>
  <c r="E11067" i="3"/>
  <c r="E11068" i="3"/>
  <c r="E11069" i="3"/>
  <c r="E11070" i="3"/>
  <c r="E11071" i="3"/>
  <c r="E11072" i="3"/>
  <c r="E11073" i="3"/>
  <c r="E11074" i="3"/>
  <c r="E11075" i="3"/>
  <c r="E11076" i="3"/>
  <c r="E11077" i="3"/>
  <c r="E11078" i="3"/>
  <c r="E11079" i="3"/>
  <c r="E11080" i="3"/>
  <c r="E11081" i="3"/>
  <c r="E11082" i="3"/>
  <c r="E11083" i="3"/>
  <c r="E11084" i="3"/>
  <c r="E11085" i="3"/>
  <c r="E11086" i="3"/>
  <c r="E11087" i="3"/>
  <c r="E11088" i="3"/>
  <c r="E11089" i="3"/>
  <c r="E11090" i="3"/>
  <c r="E11091" i="3"/>
  <c r="E11092" i="3"/>
  <c r="E11093" i="3"/>
  <c r="E11094" i="3"/>
  <c r="E11095" i="3"/>
  <c r="E11096" i="3"/>
  <c r="E11097" i="3"/>
  <c r="E11098" i="3"/>
  <c r="E11099" i="3"/>
  <c r="E11100" i="3"/>
  <c r="E11101" i="3"/>
  <c r="E11102" i="3"/>
  <c r="E11103" i="3"/>
  <c r="E11104" i="3"/>
  <c r="E11105" i="3"/>
  <c r="E11106" i="3"/>
  <c r="E11107" i="3"/>
  <c r="E11108" i="3"/>
  <c r="E11109" i="3"/>
  <c r="E11110" i="3"/>
  <c r="E11111" i="3"/>
  <c r="E11112" i="3"/>
  <c r="E11113" i="3"/>
  <c r="E11114" i="3"/>
  <c r="E11115" i="3"/>
  <c r="E11116" i="3"/>
  <c r="E11117" i="3"/>
  <c r="E11118" i="3"/>
  <c r="E11119" i="3"/>
  <c r="E11120" i="3"/>
  <c r="E11121" i="3"/>
  <c r="E11122" i="3"/>
  <c r="E11123" i="3"/>
  <c r="E11124" i="3"/>
  <c r="E11125" i="3"/>
  <c r="E11126" i="3"/>
  <c r="E11127" i="3"/>
  <c r="E11128" i="3"/>
  <c r="E11129" i="3"/>
  <c r="E11130" i="3"/>
  <c r="E11131" i="3"/>
  <c r="E11132" i="3"/>
  <c r="E11133" i="3"/>
  <c r="E11134" i="3"/>
  <c r="E11135" i="3"/>
  <c r="E11136" i="3"/>
  <c r="E11137" i="3"/>
  <c r="E11138" i="3"/>
  <c r="E11139" i="3"/>
  <c r="E11140" i="3"/>
  <c r="E11141" i="3"/>
  <c r="E11142" i="3"/>
  <c r="E11143" i="3"/>
  <c r="E11144" i="3"/>
  <c r="E11145" i="3"/>
  <c r="E11146" i="3"/>
  <c r="E11147" i="3"/>
  <c r="E11148" i="3"/>
  <c r="E11149" i="3"/>
  <c r="E11150" i="3"/>
  <c r="E11151" i="3"/>
  <c r="E11152" i="3"/>
  <c r="E11153" i="3"/>
  <c r="E11154" i="3"/>
  <c r="E11155" i="3"/>
  <c r="E11156" i="3"/>
  <c r="E11157" i="3"/>
  <c r="E11158" i="3"/>
  <c r="E11159" i="3"/>
  <c r="E11160" i="3"/>
  <c r="E11161" i="3"/>
  <c r="E11162" i="3"/>
  <c r="E11163" i="3"/>
  <c r="E11164" i="3"/>
  <c r="E11165" i="3"/>
  <c r="E11166" i="3"/>
  <c r="E11167" i="3"/>
  <c r="E11168" i="3"/>
  <c r="E11169" i="3"/>
  <c r="E11170" i="3"/>
  <c r="E11171" i="3"/>
  <c r="E11172" i="3"/>
  <c r="E11173" i="3"/>
  <c r="E11174" i="3"/>
  <c r="E11175" i="3"/>
  <c r="E11176" i="3"/>
  <c r="E11177" i="3"/>
  <c r="E11178" i="3"/>
  <c r="E11179" i="3"/>
  <c r="E11180" i="3"/>
  <c r="E11181" i="3"/>
  <c r="E11182" i="3"/>
  <c r="E11183" i="3"/>
  <c r="E11184" i="3"/>
  <c r="E11185" i="3"/>
  <c r="E11186" i="3"/>
  <c r="E11187" i="3"/>
  <c r="E11188" i="3"/>
  <c r="E11189" i="3"/>
  <c r="E11190" i="3"/>
  <c r="E11191" i="3"/>
  <c r="E11192" i="3"/>
  <c r="E11193" i="3"/>
  <c r="E11194" i="3"/>
  <c r="E11195" i="3"/>
  <c r="E11196" i="3"/>
  <c r="E11197" i="3"/>
  <c r="E11198" i="3"/>
  <c r="E11199" i="3"/>
  <c r="E11200" i="3"/>
  <c r="E11201" i="3"/>
  <c r="E11202" i="3"/>
  <c r="E11203" i="3"/>
  <c r="E11204" i="3"/>
  <c r="E11205" i="3"/>
  <c r="E11206" i="3"/>
  <c r="E11207" i="3"/>
  <c r="E11208" i="3"/>
  <c r="E11209" i="3"/>
  <c r="E11210" i="3"/>
  <c r="E11211" i="3"/>
  <c r="E11212" i="3"/>
  <c r="E11213" i="3"/>
  <c r="E11214" i="3"/>
  <c r="E11215" i="3"/>
  <c r="E11216" i="3"/>
  <c r="E11217" i="3"/>
  <c r="E11218" i="3"/>
  <c r="E11219" i="3"/>
  <c r="E11220" i="3"/>
  <c r="E11221" i="3"/>
  <c r="E11222" i="3"/>
  <c r="E11223" i="3"/>
  <c r="E11224" i="3"/>
  <c r="E11225" i="3"/>
  <c r="E11226" i="3"/>
  <c r="E11227" i="3"/>
  <c r="E11228" i="3"/>
  <c r="E11229" i="3"/>
  <c r="E11230" i="3"/>
  <c r="E11231" i="3"/>
  <c r="E11232" i="3"/>
  <c r="E11233" i="3"/>
  <c r="E11234" i="3"/>
  <c r="E11235" i="3"/>
  <c r="E11236" i="3"/>
  <c r="E11237" i="3"/>
  <c r="E11238" i="3"/>
  <c r="E11239" i="3"/>
  <c r="E11240" i="3"/>
  <c r="E11241" i="3"/>
  <c r="E11242" i="3"/>
  <c r="E11243" i="3"/>
  <c r="E11244" i="3"/>
  <c r="E11245" i="3"/>
  <c r="E11246" i="3"/>
  <c r="E11247" i="3"/>
  <c r="E11248" i="3"/>
  <c r="E11249" i="3"/>
  <c r="E11250" i="3"/>
  <c r="E11251" i="3"/>
  <c r="E11252" i="3"/>
  <c r="E11253" i="3"/>
  <c r="E11254" i="3"/>
  <c r="E11255" i="3"/>
  <c r="E11256" i="3"/>
  <c r="E11257" i="3"/>
  <c r="E11258" i="3"/>
  <c r="E11259" i="3"/>
  <c r="E11260" i="3"/>
  <c r="E11261" i="3"/>
  <c r="E11262" i="3"/>
  <c r="E11263" i="3"/>
  <c r="E11264" i="3"/>
  <c r="E11265" i="3"/>
  <c r="E11266" i="3"/>
  <c r="E11267" i="3"/>
  <c r="E11268" i="3"/>
  <c r="E11269" i="3"/>
  <c r="E11270" i="3"/>
  <c r="E11271" i="3"/>
  <c r="E11272" i="3"/>
  <c r="E11273" i="3"/>
  <c r="E11274" i="3"/>
  <c r="E11275" i="3"/>
  <c r="E11276" i="3"/>
  <c r="E11277" i="3"/>
  <c r="E11278" i="3"/>
  <c r="E11279" i="3"/>
  <c r="E11280" i="3"/>
  <c r="E11281" i="3"/>
  <c r="E11282" i="3"/>
  <c r="E11283" i="3"/>
  <c r="E11284" i="3"/>
  <c r="E11285" i="3"/>
  <c r="E11286" i="3"/>
  <c r="E11287" i="3"/>
  <c r="E11288" i="3"/>
  <c r="E11289" i="3"/>
  <c r="E11290" i="3"/>
  <c r="E11291" i="3"/>
  <c r="E11292" i="3"/>
  <c r="E11293" i="3"/>
  <c r="E11294" i="3"/>
  <c r="E11295" i="3"/>
  <c r="E11296" i="3"/>
  <c r="E11297" i="3"/>
  <c r="E11298" i="3"/>
  <c r="E11299" i="3"/>
  <c r="E11300" i="3"/>
  <c r="E11301" i="3"/>
  <c r="E11302" i="3"/>
  <c r="E11303" i="3"/>
  <c r="E11304" i="3"/>
  <c r="E11305" i="3"/>
  <c r="E11306" i="3"/>
  <c r="E11307" i="3"/>
  <c r="E11308" i="3"/>
  <c r="E11309" i="3"/>
  <c r="E11310" i="3"/>
  <c r="E11311" i="3"/>
  <c r="E11312" i="3"/>
  <c r="E11313" i="3"/>
  <c r="E11314" i="3"/>
  <c r="E11315" i="3"/>
  <c r="E11316" i="3"/>
  <c r="E11317" i="3"/>
  <c r="E11318" i="3"/>
  <c r="E11319" i="3"/>
  <c r="E11320" i="3"/>
  <c r="E11321" i="3"/>
  <c r="E11322" i="3"/>
  <c r="E11323" i="3"/>
  <c r="E11324" i="3"/>
  <c r="E11325" i="3"/>
  <c r="E11326" i="3"/>
  <c r="E11327" i="3"/>
  <c r="E11328" i="3"/>
  <c r="E11329" i="3"/>
  <c r="E11330" i="3"/>
  <c r="E11331" i="3"/>
  <c r="E11332" i="3"/>
  <c r="E11333" i="3"/>
  <c r="E11334" i="3"/>
  <c r="E11335" i="3"/>
  <c r="E11336" i="3"/>
  <c r="E11337" i="3"/>
  <c r="E11338" i="3"/>
  <c r="E11339" i="3"/>
  <c r="E11340" i="3"/>
  <c r="E11341" i="3"/>
  <c r="E11342" i="3"/>
  <c r="E11343" i="3"/>
  <c r="E11344" i="3"/>
  <c r="E11345" i="3"/>
  <c r="E11346" i="3"/>
  <c r="E11347" i="3"/>
  <c r="E11348" i="3"/>
  <c r="E11349" i="3"/>
  <c r="E11350" i="3"/>
  <c r="E11351" i="3"/>
  <c r="E11352" i="3"/>
  <c r="E11353" i="3"/>
  <c r="E11354" i="3"/>
  <c r="E11355" i="3"/>
  <c r="E11356" i="3"/>
  <c r="E11357" i="3"/>
  <c r="E11358" i="3"/>
  <c r="E11359" i="3"/>
  <c r="E11360" i="3"/>
  <c r="E11361" i="3"/>
  <c r="E11362" i="3"/>
  <c r="E11363" i="3"/>
  <c r="E11364" i="3"/>
  <c r="E11365" i="3"/>
  <c r="E11366" i="3"/>
  <c r="E11367" i="3"/>
  <c r="E11368" i="3"/>
  <c r="E11369" i="3"/>
  <c r="E11370" i="3"/>
  <c r="E11371" i="3"/>
  <c r="E11372" i="3"/>
  <c r="E11373" i="3"/>
  <c r="E11374" i="3"/>
  <c r="E11375" i="3"/>
  <c r="E11376" i="3"/>
  <c r="E11377" i="3"/>
  <c r="E11378" i="3"/>
  <c r="E11379" i="3"/>
  <c r="E11380" i="3"/>
  <c r="E11381" i="3"/>
  <c r="E11382" i="3"/>
  <c r="E11383" i="3"/>
  <c r="E11384" i="3"/>
  <c r="E11385" i="3"/>
  <c r="E11386" i="3"/>
  <c r="E11387" i="3"/>
  <c r="E11388" i="3"/>
  <c r="E11389" i="3"/>
  <c r="E11390" i="3"/>
  <c r="E11391" i="3"/>
  <c r="E11392" i="3"/>
  <c r="E4" i="3"/>
  <c r="E5" i="3"/>
  <c r="E6" i="3"/>
  <c r="E7" i="3"/>
  <c r="E8" i="3"/>
  <c r="E3" i="3"/>
  <c r="D11002" i="3"/>
  <c r="D11003" i="3"/>
  <c r="D11004" i="3"/>
  <c r="B11004" i="3" s="1"/>
  <c r="D11005" i="3"/>
  <c r="C11005" i="3" s="1"/>
  <c r="D11006" i="3"/>
  <c r="D11007" i="3"/>
  <c r="D11008" i="3"/>
  <c r="C11008" i="3" s="1"/>
  <c r="D11009" i="3"/>
  <c r="B11009" i="3" s="1"/>
  <c r="D11010" i="3"/>
  <c r="D11011" i="3"/>
  <c r="D11012" i="3"/>
  <c r="B11012" i="3" s="1"/>
  <c r="D11013" i="3"/>
  <c r="B11013" i="3" s="1"/>
  <c r="D11014" i="3"/>
  <c r="D11015" i="3"/>
  <c r="D11016" i="3"/>
  <c r="C11016" i="3" s="1"/>
  <c r="D11017" i="3"/>
  <c r="B11017" i="3" s="1"/>
  <c r="D11018" i="3"/>
  <c r="D11019" i="3"/>
  <c r="D11020" i="3"/>
  <c r="B11020" i="3" s="1"/>
  <c r="D11021" i="3"/>
  <c r="B11021" i="3" s="1"/>
  <c r="D11022" i="3"/>
  <c r="D11023" i="3"/>
  <c r="D11024" i="3"/>
  <c r="C11024" i="3" s="1"/>
  <c r="D11025" i="3"/>
  <c r="B11025" i="3" s="1"/>
  <c r="D11026" i="3"/>
  <c r="D11027" i="3"/>
  <c r="D11028" i="3"/>
  <c r="B11028" i="3" s="1"/>
  <c r="D11029" i="3"/>
  <c r="B11029" i="3" s="1"/>
  <c r="D11030" i="3"/>
  <c r="D11031" i="3"/>
  <c r="D11032" i="3"/>
  <c r="B11032" i="3" s="1"/>
  <c r="D11033" i="3"/>
  <c r="C11033" i="3" s="1"/>
  <c r="D11034" i="3"/>
  <c r="D11035" i="3"/>
  <c r="D11036" i="3"/>
  <c r="B11036" i="3" s="1"/>
  <c r="D11037" i="3"/>
  <c r="B11037" i="3" s="1"/>
  <c r="D11038" i="3"/>
  <c r="D11039" i="3"/>
  <c r="D11040" i="3"/>
  <c r="B11040" i="3" s="1"/>
  <c r="D11041" i="3"/>
  <c r="B11041" i="3" s="1"/>
  <c r="D11042" i="3"/>
  <c r="D11043" i="3"/>
  <c r="D11044" i="3"/>
  <c r="C11044" i="3" s="1"/>
  <c r="D11045" i="3"/>
  <c r="C11045" i="3" s="1"/>
  <c r="D11046" i="3"/>
  <c r="D11047" i="3"/>
  <c r="D11048" i="3"/>
  <c r="B11048" i="3" s="1"/>
  <c r="D11049" i="3"/>
  <c r="B11049" i="3" s="1"/>
  <c r="D11050" i="3"/>
  <c r="D11051" i="3"/>
  <c r="D11052" i="3"/>
  <c r="B11052" i="3" s="1"/>
  <c r="D11053" i="3"/>
  <c r="C11053" i="3" s="1"/>
  <c r="D11054" i="3"/>
  <c r="D11055" i="3"/>
  <c r="D11056" i="3"/>
  <c r="B11056" i="3" s="1"/>
  <c r="D11057" i="3"/>
  <c r="B11057" i="3" s="1"/>
  <c r="D11058" i="3"/>
  <c r="D11059" i="3"/>
  <c r="D11060" i="3"/>
  <c r="B11060" i="3" s="1"/>
  <c r="D11061" i="3"/>
  <c r="B11061" i="3" s="1"/>
  <c r="D11062" i="3"/>
  <c r="D11063" i="3"/>
  <c r="D11064" i="3"/>
  <c r="B11064" i="3" s="1"/>
  <c r="D11065" i="3"/>
  <c r="B11065" i="3" s="1"/>
  <c r="D11066" i="3"/>
  <c r="D11067" i="3"/>
  <c r="D11068" i="3"/>
  <c r="B11068" i="3" s="1"/>
  <c r="D11069" i="3"/>
  <c r="B11069" i="3" s="1"/>
  <c r="D11070" i="3"/>
  <c r="D11071" i="3"/>
  <c r="D11072" i="3"/>
  <c r="C11072" i="3" s="1"/>
  <c r="D11073" i="3"/>
  <c r="B11073" i="3" s="1"/>
  <c r="D11074" i="3"/>
  <c r="D11075" i="3"/>
  <c r="D11076" i="3"/>
  <c r="B11076" i="3" s="1"/>
  <c r="D11077" i="3"/>
  <c r="B11077" i="3" s="1"/>
  <c r="D11078" i="3"/>
  <c r="D11079" i="3"/>
  <c r="D11080" i="3"/>
  <c r="B11080" i="3" s="1"/>
  <c r="D11081" i="3"/>
  <c r="B11081" i="3" s="1"/>
  <c r="D11082" i="3"/>
  <c r="D11083" i="3"/>
  <c r="D11084" i="3"/>
  <c r="B11084" i="3" s="1"/>
  <c r="D11085" i="3"/>
  <c r="B11085" i="3" s="1"/>
  <c r="D11086" i="3"/>
  <c r="D11087" i="3"/>
  <c r="D11088" i="3"/>
  <c r="C11088" i="3" s="1"/>
  <c r="D11089" i="3"/>
  <c r="B11089" i="3" s="1"/>
  <c r="D11090" i="3"/>
  <c r="D11091" i="3"/>
  <c r="D11092" i="3"/>
  <c r="B11092" i="3" s="1"/>
  <c r="D11093" i="3"/>
  <c r="B11093" i="3" s="1"/>
  <c r="D11094" i="3"/>
  <c r="D11095" i="3"/>
  <c r="D11096" i="3"/>
  <c r="C11096" i="3" s="1"/>
  <c r="D11097" i="3"/>
  <c r="C11097" i="3" s="1"/>
  <c r="D11098" i="3"/>
  <c r="D11099" i="3"/>
  <c r="D11100" i="3"/>
  <c r="B11100" i="3" s="1"/>
  <c r="D11101" i="3"/>
  <c r="B11101" i="3" s="1"/>
  <c r="D11102" i="3"/>
  <c r="D11103" i="3"/>
  <c r="D11104" i="3"/>
  <c r="C11104" i="3" s="1"/>
  <c r="D11105" i="3"/>
  <c r="B11105" i="3" s="1"/>
  <c r="D11106" i="3"/>
  <c r="D11107" i="3"/>
  <c r="D11108" i="3"/>
  <c r="B11108" i="3" s="1"/>
  <c r="D11109" i="3"/>
  <c r="B11109" i="3" s="1"/>
  <c r="D11110" i="3"/>
  <c r="D11111" i="3"/>
  <c r="D11112" i="3"/>
  <c r="C11112" i="3" s="1"/>
  <c r="D11113" i="3"/>
  <c r="B11113" i="3" s="1"/>
  <c r="D11114" i="3"/>
  <c r="D11115" i="3"/>
  <c r="D11116" i="3"/>
  <c r="B11116" i="3" s="1"/>
  <c r="D11117" i="3"/>
  <c r="C11117" i="3" s="1"/>
  <c r="D11118" i="3"/>
  <c r="D11119" i="3"/>
  <c r="D11120" i="3"/>
  <c r="B11120" i="3" s="1"/>
  <c r="D11121" i="3"/>
  <c r="B11121" i="3" s="1"/>
  <c r="D11122" i="3"/>
  <c r="D11123" i="3"/>
  <c r="D11124" i="3"/>
  <c r="C11124" i="3" s="1"/>
  <c r="D11125" i="3"/>
  <c r="B11125" i="3" s="1"/>
  <c r="D11126" i="3"/>
  <c r="D11127" i="3"/>
  <c r="D11128" i="3"/>
  <c r="B11128" i="3" s="1"/>
  <c r="D11129" i="3"/>
  <c r="B11129" i="3" s="1"/>
  <c r="D11130" i="3"/>
  <c r="D11131" i="3"/>
  <c r="D11132" i="3"/>
  <c r="B11132" i="3" s="1"/>
  <c r="D11133" i="3"/>
  <c r="C11133" i="3" s="1"/>
  <c r="D11134" i="3"/>
  <c r="D11135" i="3"/>
  <c r="D11136" i="3"/>
  <c r="B11136" i="3" s="1"/>
  <c r="D11137" i="3"/>
  <c r="B11137" i="3" s="1"/>
  <c r="D11138" i="3"/>
  <c r="C11138" i="3" s="1"/>
  <c r="D11139" i="3"/>
  <c r="D11140" i="3"/>
  <c r="C11140" i="3" s="1"/>
  <c r="D11141" i="3"/>
  <c r="B11141" i="3" s="1"/>
  <c r="D11142" i="3"/>
  <c r="B11142" i="3" s="1"/>
  <c r="D11143" i="3"/>
  <c r="D11144" i="3"/>
  <c r="B11144" i="3" s="1"/>
  <c r="D11145" i="3"/>
  <c r="B11145" i="3" s="1"/>
  <c r="D11146" i="3"/>
  <c r="D11147" i="3"/>
  <c r="D11148" i="3"/>
  <c r="B11148" i="3" s="1"/>
  <c r="D11149" i="3"/>
  <c r="B11149" i="3" s="1"/>
  <c r="D11150" i="3"/>
  <c r="B11150" i="3" s="1"/>
  <c r="D11151" i="3"/>
  <c r="D11152" i="3"/>
  <c r="C11152" i="3" s="1"/>
  <c r="D11153" i="3"/>
  <c r="B11153" i="3" s="1"/>
  <c r="D11154" i="3"/>
  <c r="D11155" i="3"/>
  <c r="D11156" i="3"/>
  <c r="B11156" i="3" s="1"/>
  <c r="D11157" i="3"/>
  <c r="B11157" i="3" s="1"/>
  <c r="D11158" i="3"/>
  <c r="B11158" i="3" s="1"/>
  <c r="D11159" i="3"/>
  <c r="D11160" i="3"/>
  <c r="C11160" i="3" s="1"/>
  <c r="D11161" i="3"/>
  <c r="B11161" i="3" s="1"/>
  <c r="D11162" i="3"/>
  <c r="D11163" i="3"/>
  <c r="D11164" i="3"/>
  <c r="B11164" i="3" s="1"/>
  <c r="D11165" i="3"/>
  <c r="B11165" i="3" s="1"/>
  <c r="D11166" i="3"/>
  <c r="B11166" i="3" s="1"/>
  <c r="D11167" i="3"/>
  <c r="D11168" i="3"/>
  <c r="C11168" i="3" s="1"/>
  <c r="D11169" i="3"/>
  <c r="B11169" i="3" s="1"/>
  <c r="D11170" i="3"/>
  <c r="D11171" i="3"/>
  <c r="D11172" i="3"/>
  <c r="B11172" i="3" s="1"/>
  <c r="D11173" i="3"/>
  <c r="B11173" i="3" s="1"/>
  <c r="D11174" i="3"/>
  <c r="B11174" i="3" s="1"/>
  <c r="D11175" i="3"/>
  <c r="D11176" i="3"/>
  <c r="C11176" i="3" s="1"/>
  <c r="D11177" i="3"/>
  <c r="B11177" i="3" s="1"/>
  <c r="D11178" i="3"/>
  <c r="D11179" i="3"/>
  <c r="D11180" i="3"/>
  <c r="B11180" i="3" s="1"/>
  <c r="D11181" i="3"/>
  <c r="C11181" i="3" s="1"/>
  <c r="D11182" i="3"/>
  <c r="B11182" i="3" s="1"/>
  <c r="D11183" i="3"/>
  <c r="D11184" i="3"/>
  <c r="B11184" i="3" s="1"/>
  <c r="D11185" i="3"/>
  <c r="B11185" i="3" s="1"/>
  <c r="D11186" i="3"/>
  <c r="D11187" i="3"/>
  <c r="D11188" i="3"/>
  <c r="C11188" i="3" s="1"/>
  <c r="D11189" i="3"/>
  <c r="B11189" i="3" s="1"/>
  <c r="D11190" i="3"/>
  <c r="B11190" i="3" s="1"/>
  <c r="D11191" i="3"/>
  <c r="D11192" i="3"/>
  <c r="B11192" i="3" s="1"/>
  <c r="D11193" i="3"/>
  <c r="B11193" i="3" s="1"/>
  <c r="D11194" i="3"/>
  <c r="D11195" i="3"/>
  <c r="D11196" i="3"/>
  <c r="B11196" i="3" s="1"/>
  <c r="D11197" i="3"/>
  <c r="C11197" i="3" s="1"/>
  <c r="D11198" i="3"/>
  <c r="B11198" i="3" s="1"/>
  <c r="D11199" i="3"/>
  <c r="D11200" i="3"/>
  <c r="B11200" i="3" s="1"/>
  <c r="D11201" i="3"/>
  <c r="B11201" i="3" s="1"/>
  <c r="D11202" i="3"/>
  <c r="D11203" i="3"/>
  <c r="D11204" i="3"/>
  <c r="C11204" i="3" s="1"/>
  <c r="D11205" i="3"/>
  <c r="B11205" i="3" s="1"/>
  <c r="D11206" i="3"/>
  <c r="B11206" i="3" s="1"/>
  <c r="D11207" i="3"/>
  <c r="D11208" i="3"/>
  <c r="B11208" i="3" s="1"/>
  <c r="D11209" i="3"/>
  <c r="C11209" i="3" s="1"/>
  <c r="D11210" i="3"/>
  <c r="D11211" i="3"/>
  <c r="D11212" i="3"/>
  <c r="B11212" i="3" s="1"/>
  <c r="D11213" i="3"/>
  <c r="B11213" i="3" s="1"/>
  <c r="D11214" i="3"/>
  <c r="B11214" i="3" s="1"/>
  <c r="D11215" i="3"/>
  <c r="D11216" i="3"/>
  <c r="C11216" i="3" s="1"/>
  <c r="D11217" i="3"/>
  <c r="B11217" i="3" s="1"/>
  <c r="D11218" i="3"/>
  <c r="D11219" i="3"/>
  <c r="D11220" i="3"/>
  <c r="B11220" i="3" s="1"/>
  <c r="D11221" i="3"/>
  <c r="B11221" i="3" s="1"/>
  <c r="D11222" i="3"/>
  <c r="B11222" i="3" s="1"/>
  <c r="D11223" i="3"/>
  <c r="D11224" i="3"/>
  <c r="C11224" i="3" s="1"/>
  <c r="D11225" i="3"/>
  <c r="B11225" i="3" s="1"/>
  <c r="D11226" i="3"/>
  <c r="D11227" i="3"/>
  <c r="D11228" i="3"/>
  <c r="B11228" i="3" s="1"/>
  <c r="D11229" i="3"/>
  <c r="B11229" i="3" s="1"/>
  <c r="D11230" i="3"/>
  <c r="B11230" i="3" s="1"/>
  <c r="D11231" i="3"/>
  <c r="D11232" i="3"/>
  <c r="C11232" i="3" s="1"/>
  <c r="D11233" i="3"/>
  <c r="B11233" i="3" s="1"/>
  <c r="D11234" i="3"/>
  <c r="D11235" i="3"/>
  <c r="D11236" i="3"/>
  <c r="B11236" i="3" s="1"/>
  <c r="D11237" i="3"/>
  <c r="B11237" i="3" s="1"/>
  <c r="D11238" i="3"/>
  <c r="B11238" i="3" s="1"/>
  <c r="D11239" i="3"/>
  <c r="D11240" i="3"/>
  <c r="C11240" i="3" s="1"/>
  <c r="D11241" i="3"/>
  <c r="B11241" i="3" s="1"/>
  <c r="D11242" i="3"/>
  <c r="D11243" i="3"/>
  <c r="D11244" i="3"/>
  <c r="B11244" i="3" s="1"/>
  <c r="D11245" i="3"/>
  <c r="C11245" i="3" s="1"/>
  <c r="D11246" i="3"/>
  <c r="B11246" i="3" s="1"/>
  <c r="D11247" i="3"/>
  <c r="D11248" i="3"/>
  <c r="B11248" i="3" s="1"/>
  <c r="D11249" i="3"/>
  <c r="B11249" i="3" s="1"/>
  <c r="D11250" i="3"/>
  <c r="D11251" i="3"/>
  <c r="D11252" i="3"/>
  <c r="C11252" i="3" s="1"/>
  <c r="D11253" i="3"/>
  <c r="B11253" i="3" s="1"/>
  <c r="D11254" i="3"/>
  <c r="B11254" i="3" s="1"/>
  <c r="D11255" i="3"/>
  <c r="D11256" i="3"/>
  <c r="B11256" i="3" s="1"/>
  <c r="D11257" i="3"/>
  <c r="B11257" i="3" s="1"/>
  <c r="D11258" i="3"/>
  <c r="C11258" i="3" s="1"/>
  <c r="D11259" i="3"/>
  <c r="D11260" i="3"/>
  <c r="B11260" i="3" s="1"/>
  <c r="D11261" i="3"/>
  <c r="C11261" i="3" s="1"/>
  <c r="D11262" i="3"/>
  <c r="B11262" i="3" s="1"/>
  <c r="D11263" i="3"/>
  <c r="D11264" i="3"/>
  <c r="B11264" i="3" s="1"/>
  <c r="D11265" i="3"/>
  <c r="B11265" i="3" s="1"/>
  <c r="D11266" i="3"/>
  <c r="D11267" i="3"/>
  <c r="D11268" i="3"/>
  <c r="C11268" i="3" s="1"/>
  <c r="D11269" i="3"/>
  <c r="B11269" i="3" s="1"/>
  <c r="D11270" i="3"/>
  <c r="B11270" i="3" s="1"/>
  <c r="D11271" i="3"/>
  <c r="D11272" i="3"/>
  <c r="B11272" i="3" s="1"/>
  <c r="D11273" i="3"/>
  <c r="B11273" i="3" s="1"/>
  <c r="D11274" i="3"/>
  <c r="D11275" i="3"/>
  <c r="D11276" i="3"/>
  <c r="B11276" i="3" s="1"/>
  <c r="D11277" i="3"/>
  <c r="B11277" i="3" s="1"/>
  <c r="D11278" i="3"/>
  <c r="B11278" i="3" s="1"/>
  <c r="D11279" i="3"/>
  <c r="D11280" i="3"/>
  <c r="C11280" i="3" s="1"/>
  <c r="D11281" i="3"/>
  <c r="B11281" i="3" s="1"/>
  <c r="D11282" i="3"/>
  <c r="D11283" i="3"/>
  <c r="D11284" i="3"/>
  <c r="B11284" i="3" s="1"/>
  <c r="D11285" i="3"/>
  <c r="B11285" i="3" s="1"/>
  <c r="D11286" i="3"/>
  <c r="B11286" i="3" s="1"/>
  <c r="D11287" i="3"/>
  <c r="D11288" i="3"/>
  <c r="C11288" i="3" s="1"/>
  <c r="D11289" i="3"/>
  <c r="C11289" i="3" s="1"/>
  <c r="D11290" i="3"/>
  <c r="D11291" i="3"/>
  <c r="D11292" i="3"/>
  <c r="B11292" i="3" s="1"/>
  <c r="D11293" i="3"/>
  <c r="B11293" i="3" s="1"/>
  <c r="D11294" i="3"/>
  <c r="C11294" i="3" s="1"/>
  <c r="D11295" i="3"/>
  <c r="D11296" i="3"/>
  <c r="C11296" i="3" s="1"/>
  <c r="D11297" i="3"/>
  <c r="B11297" i="3" s="1"/>
  <c r="D11298" i="3"/>
  <c r="D11299" i="3"/>
  <c r="D11300" i="3"/>
  <c r="B11300" i="3" s="1"/>
  <c r="D11301" i="3"/>
  <c r="B11301" i="3" s="1"/>
  <c r="D11302" i="3"/>
  <c r="B11302" i="3" s="1"/>
  <c r="D11303" i="3"/>
  <c r="D11304" i="3"/>
  <c r="C11304" i="3" s="1"/>
  <c r="D11305" i="3"/>
  <c r="B11305" i="3" s="1"/>
  <c r="D11306" i="3"/>
  <c r="D11307" i="3"/>
  <c r="D11308" i="3"/>
  <c r="C11308" i="3" s="1"/>
  <c r="D11309" i="3"/>
  <c r="C11309" i="3" s="1"/>
  <c r="D11310" i="3"/>
  <c r="B11310" i="3" s="1"/>
  <c r="D11311" i="3"/>
  <c r="D11312" i="3"/>
  <c r="B11312" i="3" s="1"/>
  <c r="D11313" i="3"/>
  <c r="B11313" i="3" s="1"/>
  <c r="D11314" i="3"/>
  <c r="D11315" i="3"/>
  <c r="D11316" i="3"/>
  <c r="B11316" i="3" s="1"/>
  <c r="D11317" i="3"/>
  <c r="B11317" i="3" s="1"/>
  <c r="D11318" i="3"/>
  <c r="B11318" i="3" s="1"/>
  <c r="D11319" i="3"/>
  <c r="D11320" i="3"/>
  <c r="C11320" i="3" s="1"/>
  <c r="D11321" i="3"/>
  <c r="B11321" i="3" s="1"/>
  <c r="D11322" i="3"/>
  <c r="D11323" i="3"/>
  <c r="D11324" i="3"/>
  <c r="C11324" i="3" s="1"/>
  <c r="D11325" i="3"/>
  <c r="C11325" i="3" s="1"/>
  <c r="D11326" i="3"/>
  <c r="B11326" i="3" s="1"/>
  <c r="D11327" i="3"/>
  <c r="D11328" i="3"/>
  <c r="B11328" i="3" s="1"/>
  <c r="D11329" i="3"/>
  <c r="B11329" i="3" s="1"/>
  <c r="D11330" i="3"/>
  <c r="D11331" i="3"/>
  <c r="D11332" i="3"/>
  <c r="B11332" i="3" s="1"/>
  <c r="D11333" i="3"/>
  <c r="B11333" i="3" s="1"/>
  <c r="D11334" i="3"/>
  <c r="B11334" i="3" s="1"/>
  <c r="D11335" i="3"/>
  <c r="D11336" i="3"/>
  <c r="C11336" i="3" s="1"/>
  <c r="D11337" i="3"/>
  <c r="B11337" i="3" s="1"/>
  <c r="D11338" i="3"/>
  <c r="D11339" i="3"/>
  <c r="D11340" i="3"/>
  <c r="C11340" i="3" s="1"/>
  <c r="D11341" i="3"/>
  <c r="C11341" i="3" s="1"/>
  <c r="D11342" i="3"/>
  <c r="B11342" i="3" s="1"/>
  <c r="D11343" i="3"/>
  <c r="D11344" i="3"/>
  <c r="B11344" i="3" s="1"/>
  <c r="D11345" i="3"/>
  <c r="B11345" i="3" s="1"/>
  <c r="D11346" i="3"/>
  <c r="D11347" i="3"/>
  <c r="D11348" i="3"/>
  <c r="B11348" i="3" s="1"/>
  <c r="D11349" i="3"/>
  <c r="B11349" i="3" s="1"/>
  <c r="D11350" i="3"/>
  <c r="B11350" i="3" s="1"/>
  <c r="D11351" i="3"/>
  <c r="D11352" i="3"/>
  <c r="C11352" i="3" s="1"/>
  <c r="D11353" i="3"/>
  <c r="B11353" i="3" s="1"/>
  <c r="D11354" i="3"/>
  <c r="D11355" i="3"/>
  <c r="D11356" i="3"/>
  <c r="C11356" i="3" s="1"/>
  <c r="D11357" i="3"/>
  <c r="C11357" i="3" s="1"/>
  <c r="D11358" i="3"/>
  <c r="B11358" i="3" s="1"/>
  <c r="D11359" i="3"/>
  <c r="D11360" i="3"/>
  <c r="B11360" i="3" s="1"/>
  <c r="D11361" i="3"/>
  <c r="B11361" i="3" s="1"/>
  <c r="D11362" i="3"/>
  <c r="D11363" i="3"/>
  <c r="D11364" i="3"/>
  <c r="B11364" i="3" s="1"/>
  <c r="D11365" i="3"/>
  <c r="B11365" i="3" s="1"/>
  <c r="D11366" i="3"/>
  <c r="B11366" i="3" s="1"/>
  <c r="D11367" i="3"/>
  <c r="D11368" i="3"/>
  <c r="C11368" i="3" s="1"/>
  <c r="D11369" i="3"/>
  <c r="B11369" i="3" s="1"/>
  <c r="D11370" i="3"/>
  <c r="D11371" i="3"/>
  <c r="D11372" i="3"/>
  <c r="C11372" i="3" s="1"/>
  <c r="D11373" i="3"/>
  <c r="C11373" i="3" s="1"/>
  <c r="D11374" i="3"/>
  <c r="B11374" i="3" s="1"/>
  <c r="D11375" i="3"/>
  <c r="D11376" i="3"/>
  <c r="B11376" i="3" s="1"/>
  <c r="D11377" i="3"/>
  <c r="B11377" i="3" s="1"/>
  <c r="D11378" i="3"/>
  <c r="D11379" i="3"/>
  <c r="D11380" i="3"/>
  <c r="B11380" i="3" s="1"/>
  <c r="D11381" i="3"/>
  <c r="B11381" i="3" s="1"/>
  <c r="D11382" i="3"/>
  <c r="B11382" i="3" s="1"/>
  <c r="D11383" i="3"/>
  <c r="D11384" i="3"/>
  <c r="C11384" i="3" s="1"/>
  <c r="D11385" i="3"/>
  <c r="B11385" i="3" s="1"/>
  <c r="D11386" i="3"/>
  <c r="D11387" i="3"/>
  <c r="D11388" i="3"/>
  <c r="C11388" i="3" s="1"/>
  <c r="D11389" i="3"/>
  <c r="C11389" i="3" s="1"/>
  <c r="D11390" i="3"/>
  <c r="B11390" i="3" s="1"/>
  <c r="D11391" i="3"/>
  <c r="D11392" i="3"/>
  <c r="B11392" i="3" s="1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B10461" i="3" s="1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C10481" i="3" s="1"/>
  <c r="D10482" i="3"/>
  <c r="D10483" i="3"/>
  <c r="B10483" i="3" s="1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B10504" i="3" s="1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B10525" i="3" s="1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B10547" i="3" s="1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B10568" i="3" s="1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B10589" i="3" s="1"/>
  <c r="D10590" i="3"/>
  <c r="D10591" i="3"/>
  <c r="D10592" i="3"/>
  <c r="D10593" i="3"/>
  <c r="D10594" i="3"/>
  <c r="D10595" i="3"/>
  <c r="D10596" i="3"/>
  <c r="D10597" i="3"/>
  <c r="C10597" i="3" s="1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B10611" i="3" s="1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B10627" i="3" s="1"/>
  <c r="D10628" i="3"/>
  <c r="D10629" i="3"/>
  <c r="D10630" i="3"/>
  <c r="D10631" i="3"/>
  <c r="D10632" i="3"/>
  <c r="D10633" i="3"/>
  <c r="D10634" i="3"/>
  <c r="D10635" i="3"/>
  <c r="D10636" i="3"/>
  <c r="D10637" i="3"/>
  <c r="B10637" i="3" s="1"/>
  <c r="D10638" i="3"/>
  <c r="D10639" i="3"/>
  <c r="D10640" i="3"/>
  <c r="D10641" i="3"/>
  <c r="D10642" i="3"/>
  <c r="D10643" i="3"/>
  <c r="D10644" i="3"/>
  <c r="D10645" i="3"/>
  <c r="D10646" i="3"/>
  <c r="D10647" i="3"/>
  <c r="D10648" i="3"/>
  <c r="B10648" i="3" s="1"/>
  <c r="D10649" i="3"/>
  <c r="D10650" i="3"/>
  <c r="D10651" i="3"/>
  <c r="D10652" i="3"/>
  <c r="D10653" i="3"/>
  <c r="D10654" i="3"/>
  <c r="D10655" i="3"/>
  <c r="D10656" i="3"/>
  <c r="D10657" i="3"/>
  <c r="B10657" i="3" s="1"/>
  <c r="D10658" i="3"/>
  <c r="D10659" i="3"/>
  <c r="D10660" i="3"/>
  <c r="D10661" i="3"/>
  <c r="D10662" i="3"/>
  <c r="D10663" i="3"/>
  <c r="D10664" i="3"/>
  <c r="D10665" i="3"/>
  <c r="B10665" i="3" s="1"/>
  <c r="D10666" i="3"/>
  <c r="D10667" i="3"/>
  <c r="D10668" i="3"/>
  <c r="D10669" i="3"/>
  <c r="D10670" i="3"/>
  <c r="D10671" i="3"/>
  <c r="D10672" i="3"/>
  <c r="D10673" i="3"/>
  <c r="B10673" i="3" s="1"/>
  <c r="D10674" i="3"/>
  <c r="D10675" i="3"/>
  <c r="D10676" i="3"/>
  <c r="D10677" i="3"/>
  <c r="D10678" i="3"/>
  <c r="D10679" i="3"/>
  <c r="D10680" i="3"/>
  <c r="D10681" i="3"/>
  <c r="B10681" i="3" s="1"/>
  <c r="D10682" i="3"/>
  <c r="D10683" i="3"/>
  <c r="D10684" i="3"/>
  <c r="D10685" i="3"/>
  <c r="D10686" i="3"/>
  <c r="D10687" i="3"/>
  <c r="D10688" i="3"/>
  <c r="D10689" i="3"/>
  <c r="B10689" i="3" s="1"/>
  <c r="D10690" i="3"/>
  <c r="D10691" i="3"/>
  <c r="D10692" i="3"/>
  <c r="D10693" i="3"/>
  <c r="D10694" i="3"/>
  <c r="D10695" i="3"/>
  <c r="D10696" i="3"/>
  <c r="D10697" i="3"/>
  <c r="B10697" i="3" s="1"/>
  <c r="D10698" i="3"/>
  <c r="D10699" i="3"/>
  <c r="D10700" i="3"/>
  <c r="D10701" i="3"/>
  <c r="D10702" i="3"/>
  <c r="D10703" i="3"/>
  <c r="D10704" i="3"/>
  <c r="D10705" i="3"/>
  <c r="B10705" i="3" s="1"/>
  <c r="D10706" i="3"/>
  <c r="D10707" i="3"/>
  <c r="D10708" i="3"/>
  <c r="D10709" i="3"/>
  <c r="D10710" i="3"/>
  <c r="D10711" i="3"/>
  <c r="D10712" i="3"/>
  <c r="D10713" i="3"/>
  <c r="B10713" i="3" s="1"/>
  <c r="D10714" i="3"/>
  <c r="D10715" i="3"/>
  <c r="D10716" i="3"/>
  <c r="D10717" i="3"/>
  <c r="D10718" i="3"/>
  <c r="D10719" i="3"/>
  <c r="D10720" i="3"/>
  <c r="D10721" i="3"/>
  <c r="B10721" i="3" s="1"/>
  <c r="D10722" i="3"/>
  <c r="D10723" i="3"/>
  <c r="D10724" i="3"/>
  <c r="D10725" i="3"/>
  <c r="D10726" i="3"/>
  <c r="D10727" i="3"/>
  <c r="D10728" i="3"/>
  <c r="D10729" i="3"/>
  <c r="B10729" i="3" s="1"/>
  <c r="D10730" i="3"/>
  <c r="D10731" i="3"/>
  <c r="D10732" i="3"/>
  <c r="D10733" i="3"/>
  <c r="D10734" i="3"/>
  <c r="D10735" i="3"/>
  <c r="D10736" i="3"/>
  <c r="D10737" i="3"/>
  <c r="B10737" i="3" s="1"/>
  <c r="D10738" i="3"/>
  <c r="D10739" i="3"/>
  <c r="D10740" i="3"/>
  <c r="D10741" i="3"/>
  <c r="D10742" i="3"/>
  <c r="D10743" i="3"/>
  <c r="D10744" i="3"/>
  <c r="D10745" i="3"/>
  <c r="B10745" i="3" s="1"/>
  <c r="D10746" i="3"/>
  <c r="D10747" i="3"/>
  <c r="D10748" i="3"/>
  <c r="D10749" i="3"/>
  <c r="D10750" i="3"/>
  <c r="D10751" i="3"/>
  <c r="D10752" i="3"/>
  <c r="D10753" i="3"/>
  <c r="B10753" i="3" s="1"/>
  <c r="D10754" i="3"/>
  <c r="D10755" i="3"/>
  <c r="D10756" i="3"/>
  <c r="D10757" i="3"/>
  <c r="D10758" i="3"/>
  <c r="D10759" i="3"/>
  <c r="D10760" i="3"/>
  <c r="D10761" i="3"/>
  <c r="B10761" i="3" s="1"/>
  <c r="D10762" i="3"/>
  <c r="D10763" i="3"/>
  <c r="D10764" i="3"/>
  <c r="D10765" i="3"/>
  <c r="D10766" i="3"/>
  <c r="D10767" i="3"/>
  <c r="D10768" i="3"/>
  <c r="D10769" i="3"/>
  <c r="B10769" i="3" s="1"/>
  <c r="D10770" i="3"/>
  <c r="D10771" i="3"/>
  <c r="D10772" i="3"/>
  <c r="D10773" i="3"/>
  <c r="D10774" i="3"/>
  <c r="D10775" i="3"/>
  <c r="D10776" i="3"/>
  <c r="D10777" i="3"/>
  <c r="B10777" i="3" s="1"/>
  <c r="D10778" i="3"/>
  <c r="D10779" i="3"/>
  <c r="D10780" i="3"/>
  <c r="D10781" i="3"/>
  <c r="D10782" i="3"/>
  <c r="D10783" i="3"/>
  <c r="D10784" i="3"/>
  <c r="D10785" i="3"/>
  <c r="B10785" i="3" s="1"/>
  <c r="D10786" i="3"/>
  <c r="D10787" i="3"/>
  <c r="D10788" i="3"/>
  <c r="D10789" i="3"/>
  <c r="D10790" i="3"/>
  <c r="D10791" i="3"/>
  <c r="D10792" i="3"/>
  <c r="D10793" i="3"/>
  <c r="B10793" i="3" s="1"/>
  <c r="D10794" i="3"/>
  <c r="D10795" i="3"/>
  <c r="D10796" i="3"/>
  <c r="D10797" i="3"/>
  <c r="C10797" i="3" s="1"/>
  <c r="D10798" i="3"/>
  <c r="D10799" i="3"/>
  <c r="D10800" i="3"/>
  <c r="D10801" i="3"/>
  <c r="B10801" i="3" s="1"/>
  <c r="D10802" i="3"/>
  <c r="D10803" i="3"/>
  <c r="D10804" i="3"/>
  <c r="D10805" i="3"/>
  <c r="D10806" i="3"/>
  <c r="D10807" i="3"/>
  <c r="D10808" i="3"/>
  <c r="D10809" i="3"/>
  <c r="B10809" i="3" s="1"/>
  <c r="D10810" i="3"/>
  <c r="D10811" i="3"/>
  <c r="D10812" i="3"/>
  <c r="D10813" i="3"/>
  <c r="D10814" i="3"/>
  <c r="D10815" i="3"/>
  <c r="D10816" i="3"/>
  <c r="D10817" i="3"/>
  <c r="B10817" i="3" s="1"/>
  <c r="D10818" i="3"/>
  <c r="D10819" i="3"/>
  <c r="D10820" i="3"/>
  <c r="D10821" i="3"/>
  <c r="D10822" i="3"/>
  <c r="D10823" i="3"/>
  <c r="D10824" i="3"/>
  <c r="D10825" i="3"/>
  <c r="B10825" i="3" s="1"/>
  <c r="D10826" i="3"/>
  <c r="D10827" i="3"/>
  <c r="D10828" i="3"/>
  <c r="D10829" i="3"/>
  <c r="D10830" i="3"/>
  <c r="D10831" i="3"/>
  <c r="D10832" i="3"/>
  <c r="D10833" i="3"/>
  <c r="B10833" i="3" s="1"/>
  <c r="D10834" i="3"/>
  <c r="C10834" i="3" s="1"/>
  <c r="D10835" i="3"/>
  <c r="D10836" i="3"/>
  <c r="D10837" i="3"/>
  <c r="D10838" i="3"/>
  <c r="D10839" i="3"/>
  <c r="D10840" i="3"/>
  <c r="D10841" i="3"/>
  <c r="B10841" i="3" s="1"/>
  <c r="D10842" i="3"/>
  <c r="D10843" i="3"/>
  <c r="D10844" i="3"/>
  <c r="D10845" i="3"/>
  <c r="D10846" i="3"/>
  <c r="D10847" i="3"/>
  <c r="D10848" i="3"/>
  <c r="D10849" i="3"/>
  <c r="B10849" i="3" s="1"/>
  <c r="D10850" i="3"/>
  <c r="D10851" i="3"/>
  <c r="D10852" i="3"/>
  <c r="D10853" i="3"/>
  <c r="D10854" i="3"/>
  <c r="D10855" i="3"/>
  <c r="D10856" i="3"/>
  <c r="D10857" i="3"/>
  <c r="B10857" i="3" s="1"/>
  <c r="D10858" i="3"/>
  <c r="D10859" i="3"/>
  <c r="D10860" i="3"/>
  <c r="D10861" i="3"/>
  <c r="D10862" i="3"/>
  <c r="D10863" i="3"/>
  <c r="D10864" i="3"/>
  <c r="D10865" i="3"/>
  <c r="B10865" i="3" s="1"/>
  <c r="D10866" i="3"/>
  <c r="D10867" i="3"/>
  <c r="D10868" i="3"/>
  <c r="D10869" i="3"/>
  <c r="D10870" i="3"/>
  <c r="D10871" i="3"/>
  <c r="D10872" i="3"/>
  <c r="D10873" i="3"/>
  <c r="B10873" i="3" s="1"/>
  <c r="D10874" i="3"/>
  <c r="D10875" i="3"/>
  <c r="D10876" i="3"/>
  <c r="D10877" i="3"/>
  <c r="D10878" i="3"/>
  <c r="D10879" i="3"/>
  <c r="D10880" i="3"/>
  <c r="D10881" i="3"/>
  <c r="B10881" i="3" s="1"/>
  <c r="D10882" i="3"/>
  <c r="D10883" i="3"/>
  <c r="D10884" i="3"/>
  <c r="D10885" i="3"/>
  <c r="D10886" i="3"/>
  <c r="D10887" i="3"/>
  <c r="D10888" i="3"/>
  <c r="D10889" i="3"/>
  <c r="B10889" i="3" s="1"/>
  <c r="D10890" i="3"/>
  <c r="D10891" i="3"/>
  <c r="D10892" i="3"/>
  <c r="D10893" i="3"/>
  <c r="D10894" i="3"/>
  <c r="D10895" i="3"/>
  <c r="D10896" i="3"/>
  <c r="D10897" i="3"/>
  <c r="B10897" i="3" s="1"/>
  <c r="D10898" i="3"/>
  <c r="D10899" i="3"/>
  <c r="D10900" i="3"/>
  <c r="D10901" i="3"/>
  <c r="D10902" i="3"/>
  <c r="D10903" i="3"/>
  <c r="D10904" i="3"/>
  <c r="D10905" i="3"/>
  <c r="B10905" i="3" s="1"/>
  <c r="D10906" i="3"/>
  <c r="D10907" i="3"/>
  <c r="D10908" i="3"/>
  <c r="D10909" i="3"/>
  <c r="D10910" i="3"/>
  <c r="C10910" i="3" s="1"/>
  <c r="D10911" i="3"/>
  <c r="D10912" i="3"/>
  <c r="D10913" i="3"/>
  <c r="B10913" i="3" s="1"/>
  <c r="D10914" i="3"/>
  <c r="D10915" i="3"/>
  <c r="D10916" i="3"/>
  <c r="D10917" i="3"/>
  <c r="D10918" i="3"/>
  <c r="D10919" i="3"/>
  <c r="D10920" i="3"/>
  <c r="D10921" i="3"/>
  <c r="B10921" i="3" s="1"/>
  <c r="D10922" i="3"/>
  <c r="D10923" i="3"/>
  <c r="D10924" i="3"/>
  <c r="D10925" i="3"/>
  <c r="D10926" i="3"/>
  <c r="D10927" i="3"/>
  <c r="D10928" i="3"/>
  <c r="D10929" i="3"/>
  <c r="B10929" i="3" s="1"/>
  <c r="D10930" i="3"/>
  <c r="D10931" i="3"/>
  <c r="D10932" i="3"/>
  <c r="D10933" i="3"/>
  <c r="D10934" i="3"/>
  <c r="D10935" i="3"/>
  <c r="D10936" i="3"/>
  <c r="D10937" i="3"/>
  <c r="B10937" i="3" s="1"/>
  <c r="D10938" i="3"/>
  <c r="D10939" i="3"/>
  <c r="D10940" i="3"/>
  <c r="D10941" i="3"/>
  <c r="D10942" i="3"/>
  <c r="D10943" i="3"/>
  <c r="D10944" i="3"/>
  <c r="D10945" i="3"/>
  <c r="B10945" i="3" s="1"/>
  <c r="D10946" i="3"/>
  <c r="D10947" i="3"/>
  <c r="D10948" i="3"/>
  <c r="C10948" i="3" s="1"/>
  <c r="D10949" i="3"/>
  <c r="D10950" i="3"/>
  <c r="D10951" i="3"/>
  <c r="D10952" i="3"/>
  <c r="D10953" i="3"/>
  <c r="B10953" i="3" s="1"/>
  <c r="D10954" i="3"/>
  <c r="D10955" i="3"/>
  <c r="D10956" i="3"/>
  <c r="D10957" i="3"/>
  <c r="D10958" i="3"/>
  <c r="D10959" i="3"/>
  <c r="D10960" i="3"/>
  <c r="D10961" i="3"/>
  <c r="B10961" i="3" s="1"/>
  <c r="D10962" i="3"/>
  <c r="D10963" i="3"/>
  <c r="D10964" i="3"/>
  <c r="D10965" i="3"/>
  <c r="D10966" i="3"/>
  <c r="D10967" i="3"/>
  <c r="D10968" i="3"/>
  <c r="D10969" i="3"/>
  <c r="B10969" i="3" s="1"/>
  <c r="D10970" i="3"/>
  <c r="D10971" i="3"/>
  <c r="D10972" i="3"/>
  <c r="D10973" i="3"/>
  <c r="D10974" i="3"/>
  <c r="D10975" i="3"/>
  <c r="D10976" i="3"/>
  <c r="D10977" i="3"/>
  <c r="B10977" i="3" s="1"/>
  <c r="D10978" i="3"/>
  <c r="D10979" i="3"/>
  <c r="D10980" i="3"/>
  <c r="D10981" i="3"/>
  <c r="D10982" i="3"/>
  <c r="D10983" i="3"/>
  <c r="D10984" i="3"/>
  <c r="D10985" i="3"/>
  <c r="B10985" i="3" s="1"/>
  <c r="D10986" i="3"/>
  <c r="C10986" i="3" s="1"/>
  <c r="D10987" i="3"/>
  <c r="D10988" i="3"/>
  <c r="D10989" i="3"/>
  <c r="D10990" i="3"/>
  <c r="D10991" i="3"/>
  <c r="D10992" i="3"/>
  <c r="D10993" i="3"/>
  <c r="B10993" i="3" s="1"/>
  <c r="D10994" i="3"/>
  <c r="D10995" i="3"/>
  <c r="D10996" i="3"/>
  <c r="D10997" i="3"/>
  <c r="D10998" i="3"/>
  <c r="D10999" i="3"/>
  <c r="D11000" i="3"/>
  <c r="D11001" i="3"/>
  <c r="B11001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4" i="3"/>
  <c r="D3" i="3"/>
  <c r="B11209" i="3" l="1"/>
  <c r="C11177" i="3"/>
  <c r="B11045" i="3"/>
  <c r="C11365" i="3"/>
  <c r="C11301" i="3"/>
  <c r="C11237" i="3"/>
  <c r="C11173" i="3"/>
  <c r="C11109" i="3"/>
  <c r="B11341" i="3"/>
  <c r="B11181" i="3"/>
  <c r="B11033" i="3"/>
  <c r="C11305" i="3"/>
  <c r="C11113" i="3"/>
  <c r="B11357" i="3"/>
  <c r="C11337" i="3"/>
  <c r="C11273" i="3"/>
  <c r="C11145" i="3"/>
  <c r="C11081" i="3"/>
  <c r="C11017" i="3"/>
  <c r="B11289" i="3"/>
  <c r="B11117" i="3"/>
  <c r="C11369" i="3"/>
  <c r="C11241" i="3"/>
  <c r="C11049" i="3"/>
  <c r="C11333" i="3"/>
  <c r="C11269" i="3"/>
  <c r="C11205" i="3"/>
  <c r="C11141" i="3"/>
  <c r="C11077" i="3"/>
  <c r="C11013" i="3"/>
  <c r="B11097" i="3"/>
  <c r="C11385" i="3"/>
  <c r="C11353" i="3"/>
  <c r="C11321" i="3"/>
  <c r="C11257" i="3"/>
  <c r="C11225" i="3"/>
  <c r="C11193" i="3"/>
  <c r="C11161" i="3"/>
  <c r="C11129" i="3"/>
  <c r="C11065" i="3"/>
  <c r="B11389" i="3"/>
  <c r="B11325" i="3"/>
  <c r="B11245" i="3"/>
  <c r="B11005" i="3"/>
  <c r="C11381" i="3"/>
  <c r="C11349" i="3"/>
  <c r="C11317" i="3"/>
  <c r="C11285" i="3"/>
  <c r="C11253" i="3"/>
  <c r="C11221" i="3"/>
  <c r="C11189" i="3"/>
  <c r="C11157" i="3"/>
  <c r="C11125" i="3"/>
  <c r="C11093" i="3"/>
  <c r="C11061" i="3"/>
  <c r="C11029" i="3"/>
  <c r="B11373" i="3"/>
  <c r="B11309" i="3"/>
  <c r="B11053" i="3"/>
  <c r="B11252" i="3"/>
  <c r="B11168" i="3"/>
  <c r="B11124" i="3"/>
  <c r="B11104" i="3"/>
  <c r="B11008" i="3"/>
  <c r="B11296" i="3"/>
  <c r="B11188" i="3"/>
  <c r="B11388" i="3"/>
  <c r="B11372" i="3"/>
  <c r="B11356" i="3"/>
  <c r="B11340" i="3"/>
  <c r="B11324" i="3"/>
  <c r="B11308" i="3"/>
  <c r="B11268" i="3"/>
  <c r="B11204" i="3"/>
  <c r="B11140" i="3"/>
  <c r="B11072" i="3"/>
  <c r="B11024" i="3"/>
  <c r="B11232" i="3"/>
  <c r="C11377" i="3"/>
  <c r="C11361" i="3"/>
  <c r="C11345" i="3"/>
  <c r="C11329" i="3"/>
  <c r="C11313" i="3"/>
  <c r="C11297" i="3"/>
  <c r="C11281" i="3"/>
  <c r="C11265" i="3"/>
  <c r="C11249" i="3"/>
  <c r="C11233" i="3"/>
  <c r="C11217" i="3"/>
  <c r="C11201" i="3"/>
  <c r="C11185" i="3"/>
  <c r="C11169" i="3"/>
  <c r="C11153" i="3"/>
  <c r="C11137" i="3"/>
  <c r="C11121" i="3"/>
  <c r="C11105" i="3"/>
  <c r="C11089" i="3"/>
  <c r="C11073" i="3"/>
  <c r="C11057" i="3"/>
  <c r="C11041" i="3"/>
  <c r="C11025" i="3"/>
  <c r="C11009" i="3"/>
  <c r="B11384" i="3"/>
  <c r="B11368" i="3"/>
  <c r="B11352" i="3"/>
  <c r="B11336" i="3"/>
  <c r="B11320" i="3"/>
  <c r="B11304" i="3"/>
  <c r="B11288" i="3"/>
  <c r="B11261" i="3"/>
  <c r="B11240" i="3"/>
  <c r="B11224" i="3"/>
  <c r="B11197" i="3"/>
  <c r="B11176" i="3"/>
  <c r="B11160" i="3"/>
  <c r="B11133" i="3"/>
  <c r="B11112" i="3"/>
  <c r="B11096" i="3"/>
  <c r="B11044" i="3"/>
  <c r="C11293" i="3"/>
  <c r="C11277" i="3"/>
  <c r="C11229" i="3"/>
  <c r="C11213" i="3"/>
  <c r="C11165" i="3"/>
  <c r="C11149" i="3"/>
  <c r="C11101" i="3"/>
  <c r="C11085" i="3"/>
  <c r="C11069" i="3"/>
  <c r="C11037" i="3"/>
  <c r="C11021" i="3"/>
  <c r="B11280" i="3"/>
  <c r="B11216" i="3"/>
  <c r="B11152" i="3"/>
  <c r="B11088" i="3"/>
  <c r="B11016" i="3"/>
  <c r="B10997" i="3"/>
  <c r="C10997" i="3"/>
  <c r="B10989" i="3"/>
  <c r="C10989" i="3"/>
  <c r="B10981" i="3"/>
  <c r="C10981" i="3"/>
  <c r="B10949" i="3"/>
  <c r="C10949" i="3"/>
  <c r="B10917" i="3"/>
  <c r="C10917" i="3"/>
  <c r="B10877" i="3"/>
  <c r="C10877" i="3"/>
  <c r="B10813" i="3"/>
  <c r="C10813" i="3"/>
  <c r="B10765" i="3"/>
  <c r="C10765" i="3"/>
  <c r="B10757" i="3"/>
  <c r="C10757" i="3"/>
  <c r="B10749" i="3"/>
  <c r="C10749" i="3"/>
  <c r="B10709" i="3"/>
  <c r="C10709" i="3"/>
  <c r="B10701" i="3"/>
  <c r="C10701" i="3"/>
  <c r="B10669" i="3"/>
  <c r="C10669" i="3"/>
  <c r="B10581" i="3"/>
  <c r="C10581" i="3"/>
  <c r="B10569" i="3"/>
  <c r="C10569" i="3"/>
  <c r="B10557" i="3"/>
  <c r="C10557" i="3"/>
  <c r="B10541" i="3"/>
  <c r="C10541" i="3"/>
  <c r="C10533" i="3"/>
  <c r="B10533" i="3"/>
  <c r="B10509" i="3"/>
  <c r="C10509" i="3"/>
  <c r="B10497" i="3"/>
  <c r="C10497" i="3"/>
  <c r="B10477" i="3"/>
  <c r="C10477" i="3"/>
  <c r="B11000" i="3"/>
  <c r="C11000" i="3"/>
  <c r="B10992" i="3"/>
  <c r="C10992" i="3"/>
  <c r="C10980" i="3"/>
  <c r="B10980" i="3"/>
  <c r="B10940" i="3"/>
  <c r="C10940" i="3"/>
  <c r="C10932" i="3"/>
  <c r="B10932" i="3"/>
  <c r="B10924" i="3"/>
  <c r="C10924" i="3"/>
  <c r="B10916" i="3"/>
  <c r="C10916" i="3"/>
  <c r="B10908" i="3"/>
  <c r="C10908" i="3"/>
  <c r="C10904" i="3"/>
  <c r="B10904" i="3"/>
  <c r="B10896" i="3"/>
  <c r="C10896" i="3"/>
  <c r="B10888" i="3"/>
  <c r="C10888" i="3"/>
  <c r="B10880" i="3"/>
  <c r="C10880" i="3"/>
  <c r="B10872" i="3"/>
  <c r="C10872" i="3"/>
  <c r="B10864" i="3"/>
  <c r="C10864" i="3"/>
  <c r="C10856" i="3"/>
  <c r="B10856" i="3"/>
  <c r="B10848" i="3"/>
  <c r="C10848" i="3"/>
  <c r="B10840" i="3"/>
  <c r="C10840" i="3"/>
  <c r="B10832" i="3"/>
  <c r="C10832" i="3"/>
  <c r="B10828" i="3"/>
  <c r="C10828" i="3"/>
  <c r="B10820" i="3"/>
  <c r="C10820" i="3"/>
  <c r="B10812" i="3"/>
  <c r="C10812" i="3"/>
  <c r="B10804" i="3"/>
  <c r="C10804" i="3"/>
  <c r="B10796" i="3"/>
  <c r="C10796" i="3"/>
  <c r="B10788" i="3"/>
  <c r="C10788" i="3"/>
  <c r="B10780" i="3"/>
  <c r="C10780" i="3"/>
  <c r="C10768" i="3"/>
  <c r="B10768" i="3"/>
  <c r="B10764" i="3"/>
  <c r="C10764" i="3"/>
  <c r="B10756" i="3"/>
  <c r="C10756" i="3"/>
  <c r="B10748" i="3"/>
  <c r="C10748" i="3"/>
  <c r="B10740" i="3"/>
  <c r="C10740" i="3"/>
  <c r="B10728" i="3"/>
  <c r="C10728" i="3"/>
  <c r="B10716" i="3"/>
  <c r="C10716" i="3"/>
  <c r="B10704" i="3"/>
  <c r="C10704" i="3"/>
  <c r="B10692" i="3"/>
  <c r="C10692" i="3"/>
  <c r="B10636" i="3"/>
  <c r="C10636" i="3"/>
  <c r="B10624" i="3"/>
  <c r="C10624" i="3"/>
  <c r="B10620" i="3"/>
  <c r="C10620" i="3"/>
  <c r="C10608" i="3"/>
  <c r="B10608" i="3"/>
  <c r="B10600" i="3"/>
  <c r="C10600" i="3"/>
  <c r="B10588" i="3"/>
  <c r="C10588" i="3"/>
  <c r="B10492" i="3"/>
  <c r="C10492" i="3"/>
  <c r="B10476" i="3"/>
  <c r="C10476" i="3"/>
  <c r="B10464" i="3"/>
  <c r="C10464" i="3"/>
  <c r="B10999" i="3"/>
  <c r="C10999" i="3"/>
  <c r="B10995" i="3"/>
  <c r="C10995" i="3"/>
  <c r="B10991" i="3"/>
  <c r="C10991" i="3"/>
  <c r="B10987" i="3"/>
  <c r="C10987" i="3"/>
  <c r="B10983" i="3"/>
  <c r="C10983" i="3"/>
  <c r="B10979" i="3"/>
  <c r="C10979" i="3"/>
  <c r="B10975" i="3"/>
  <c r="C10975" i="3"/>
  <c r="B10971" i="3"/>
  <c r="C10971" i="3"/>
  <c r="B10967" i="3"/>
  <c r="C10967" i="3"/>
  <c r="B10963" i="3"/>
  <c r="C10963" i="3"/>
  <c r="B10959" i="3"/>
  <c r="C10959" i="3"/>
  <c r="B10955" i="3"/>
  <c r="C10955" i="3"/>
  <c r="B10951" i="3"/>
  <c r="C10951" i="3"/>
  <c r="B10947" i="3"/>
  <c r="C10947" i="3"/>
  <c r="B10943" i="3"/>
  <c r="C10943" i="3"/>
  <c r="B10939" i="3"/>
  <c r="C10939" i="3"/>
  <c r="B10935" i="3"/>
  <c r="C10935" i="3"/>
  <c r="B10931" i="3"/>
  <c r="C10931" i="3"/>
  <c r="B10927" i="3"/>
  <c r="C10927" i="3"/>
  <c r="B10923" i="3"/>
  <c r="C10923" i="3"/>
  <c r="B10919" i="3"/>
  <c r="C10919" i="3"/>
  <c r="B10915" i="3"/>
  <c r="C10915" i="3"/>
  <c r="B10911" i="3"/>
  <c r="C10911" i="3"/>
  <c r="B10907" i="3"/>
  <c r="C10907" i="3"/>
  <c r="B10903" i="3"/>
  <c r="C10903" i="3"/>
  <c r="B10899" i="3"/>
  <c r="C10899" i="3"/>
  <c r="B10895" i="3"/>
  <c r="C10895" i="3"/>
  <c r="B10891" i="3"/>
  <c r="C10891" i="3"/>
  <c r="B10887" i="3"/>
  <c r="C10887" i="3"/>
  <c r="B10883" i="3"/>
  <c r="C10883" i="3"/>
  <c r="B10879" i="3"/>
  <c r="C10879" i="3"/>
  <c r="B10875" i="3"/>
  <c r="C10875" i="3"/>
  <c r="B10871" i="3"/>
  <c r="C10871" i="3"/>
  <c r="B10867" i="3"/>
  <c r="C10867" i="3"/>
  <c r="B10863" i="3"/>
  <c r="C10863" i="3"/>
  <c r="B10859" i="3"/>
  <c r="C10859" i="3"/>
  <c r="B10855" i="3"/>
  <c r="C10855" i="3"/>
  <c r="B10851" i="3"/>
  <c r="C10851" i="3"/>
  <c r="B10847" i="3"/>
  <c r="C10847" i="3"/>
  <c r="B10843" i="3"/>
  <c r="C10843" i="3"/>
  <c r="B10839" i="3"/>
  <c r="C10839" i="3"/>
  <c r="B10835" i="3"/>
  <c r="C10835" i="3"/>
  <c r="B10831" i="3"/>
  <c r="C10831" i="3"/>
  <c r="B10827" i="3"/>
  <c r="C10827" i="3"/>
  <c r="B10823" i="3"/>
  <c r="C10823" i="3"/>
  <c r="B10819" i="3"/>
  <c r="C10819" i="3"/>
  <c r="B10815" i="3"/>
  <c r="C10815" i="3"/>
  <c r="B10811" i="3"/>
  <c r="C10811" i="3"/>
  <c r="B10807" i="3"/>
  <c r="C10807" i="3"/>
  <c r="B10803" i="3"/>
  <c r="C10803" i="3"/>
  <c r="B10799" i="3"/>
  <c r="C10799" i="3"/>
  <c r="B10795" i="3"/>
  <c r="C10795" i="3"/>
  <c r="B10791" i="3"/>
  <c r="C10791" i="3"/>
  <c r="B10787" i="3"/>
  <c r="C10787" i="3"/>
  <c r="B10783" i="3"/>
  <c r="C10783" i="3"/>
  <c r="B10779" i="3"/>
  <c r="C10779" i="3"/>
  <c r="B10775" i="3"/>
  <c r="C10775" i="3"/>
  <c r="B10771" i="3"/>
  <c r="C10771" i="3"/>
  <c r="B10767" i="3"/>
  <c r="C10767" i="3"/>
  <c r="B10763" i="3"/>
  <c r="C10763" i="3"/>
  <c r="B10759" i="3"/>
  <c r="C10759" i="3"/>
  <c r="B10755" i="3"/>
  <c r="C10755" i="3"/>
  <c r="B10751" i="3"/>
  <c r="C10751" i="3"/>
  <c r="B10747" i="3"/>
  <c r="C10747" i="3"/>
  <c r="B10743" i="3"/>
  <c r="C10743" i="3"/>
  <c r="B10739" i="3"/>
  <c r="C10739" i="3"/>
  <c r="B10735" i="3"/>
  <c r="C10735" i="3"/>
  <c r="B10731" i="3"/>
  <c r="C10731" i="3"/>
  <c r="B10727" i="3"/>
  <c r="C10727" i="3"/>
  <c r="B10723" i="3"/>
  <c r="C10723" i="3"/>
  <c r="B10719" i="3"/>
  <c r="C10719" i="3"/>
  <c r="B10715" i="3"/>
  <c r="C10715" i="3"/>
  <c r="B10711" i="3"/>
  <c r="C10711" i="3"/>
  <c r="B10707" i="3"/>
  <c r="C10707" i="3"/>
  <c r="B10703" i="3"/>
  <c r="C10703" i="3"/>
  <c r="B10699" i="3"/>
  <c r="C10699" i="3"/>
  <c r="B10695" i="3"/>
  <c r="C10695" i="3"/>
  <c r="B10691" i="3"/>
  <c r="C10691" i="3"/>
  <c r="B10687" i="3"/>
  <c r="C10687" i="3"/>
  <c r="B10683" i="3"/>
  <c r="C10683" i="3"/>
  <c r="B10679" i="3"/>
  <c r="C10679" i="3"/>
  <c r="B10675" i="3"/>
  <c r="C10675" i="3"/>
  <c r="B10998" i="3"/>
  <c r="C10998" i="3"/>
  <c r="B10994" i="3"/>
  <c r="C10994" i="3"/>
  <c r="B10990" i="3"/>
  <c r="C10990" i="3"/>
  <c r="B10982" i="3"/>
  <c r="C10982" i="3"/>
  <c r="B10978" i="3"/>
  <c r="C10978" i="3"/>
  <c r="B10974" i="3"/>
  <c r="C10974" i="3"/>
  <c r="B10970" i="3"/>
  <c r="C10970" i="3"/>
  <c r="B10966" i="3"/>
  <c r="C10966" i="3"/>
  <c r="B10962" i="3"/>
  <c r="C10962" i="3"/>
  <c r="B10958" i="3"/>
  <c r="C10958" i="3"/>
  <c r="B10954" i="3"/>
  <c r="C10954" i="3"/>
  <c r="B10950" i="3"/>
  <c r="C10950" i="3"/>
  <c r="B10946" i="3"/>
  <c r="C10946" i="3"/>
  <c r="B10942" i="3"/>
  <c r="C10942" i="3"/>
  <c r="C10938" i="3"/>
  <c r="B10938" i="3"/>
  <c r="B10934" i="3"/>
  <c r="C10934" i="3"/>
  <c r="C10930" i="3"/>
  <c r="B10930" i="3"/>
  <c r="B10926" i="3"/>
  <c r="C10926" i="3"/>
  <c r="B10922" i="3"/>
  <c r="C10922" i="3"/>
  <c r="B10918" i="3"/>
  <c r="C10918" i="3"/>
  <c r="B10914" i="3"/>
  <c r="C10914" i="3"/>
  <c r="B10906" i="3"/>
  <c r="C10906" i="3"/>
  <c r="B10902" i="3"/>
  <c r="C10902" i="3"/>
  <c r="B10898" i="3"/>
  <c r="C10898" i="3"/>
  <c r="B10894" i="3"/>
  <c r="C10894" i="3"/>
  <c r="C10890" i="3"/>
  <c r="B10890" i="3"/>
  <c r="B10886" i="3"/>
  <c r="C10886" i="3"/>
  <c r="B10882" i="3"/>
  <c r="C10882" i="3"/>
  <c r="B10878" i="3"/>
  <c r="C10878" i="3"/>
  <c r="B10874" i="3"/>
  <c r="C10874" i="3"/>
  <c r="B10870" i="3"/>
  <c r="C10870" i="3"/>
  <c r="B10866" i="3"/>
  <c r="C10866" i="3"/>
  <c r="B10862" i="3"/>
  <c r="C10862" i="3"/>
  <c r="B10858" i="3"/>
  <c r="C10858" i="3"/>
  <c r="B10854" i="3"/>
  <c r="C10854" i="3"/>
  <c r="B10850" i="3"/>
  <c r="C10850" i="3"/>
  <c r="B10846" i="3"/>
  <c r="C10846" i="3"/>
  <c r="B10842" i="3"/>
  <c r="C10842" i="3"/>
  <c r="B10838" i="3"/>
  <c r="C10838" i="3"/>
  <c r="B10830" i="3"/>
  <c r="C10830" i="3"/>
  <c r="B10826" i="3"/>
  <c r="C10826" i="3"/>
  <c r="B10822" i="3"/>
  <c r="C10822" i="3"/>
  <c r="B10818" i="3"/>
  <c r="C10818" i="3"/>
  <c r="B10814" i="3"/>
  <c r="C10814" i="3"/>
  <c r="B10810" i="3"/>
  <c r="C10810" i="3"/>
  <c r="B10806" i="3"/>
  <c r="C10806" i="3"/>
  <c r="B10802" i="3"/>
  <c r="C10802" i="3"/>
  <c r="B10798" i="3"/>
  <c r="C10798" i="3"/>
  <c r="B10794" i="3"/>
  <c r="C10794" i="3"/>
  <c r="B10790" i="3"/>
  <c r="C10790" i="3"/>
  <c r="B10786" i="3"/>
  <c r="C10786" i="3"/>
  <c r="B10782" i="3"/>
  <c r="C10782" i="3"/>
  <c r="B10778" i="3"/>
  <c r="C10778" i="3"/>
  <c r="B10774" i="3"/>
  <c r="C10774" i="3"/>
  <c r="B10770" i="3"/>
  <c r="C10770" i="3"/>
  <c r="B10766" i="3"/>
  <c r="C10766" i="3"/>
  <c r="B10762" i="3"/>
  <c r="C10762" i="3"/>
  <c r="B10758" i="3"/>
  <c r="C10758" i="3"/>
  <c r="B10754" i="3"/>
  <c r="C10754" i="3"/>
  <c r="B10750" i="3"/>
  <c r="C10750" i="3"/>
  <c r="B10746" i="3"/>
  <c r="C10746" i="3"/>
  <c r="B10742" i="3"/>
  <c r="C10742" i="3"/>
  <c r="B10738" i="3"/>
  <c r="C10738" i="3"/>
  <c r="B10734" i="3"/>
  <c r="C10734" i="3"/>
  <c r="B10730" i="3"/>
  <c r="C10730" i="3"/>
  <c r="B10726" i="3"/>
  <c r="C10726" i="3"/>
  <c r="B10722" i="3"/>
  <c r="C10722" i="3"/>
  <c r="B10718" i="3"/>
  <c r="C10718" i="3"/>
  <c r="B10714" i="3"/>
  <c r="C10714" i="3"/>
  <c r="B10710" i="3"/>
  <c r="C10710" i="3"/>
  <c r="B10706" i="3"/>
  <c r="C10706" i="3"/>
  <c r="B10702" i="3"/>
  <c r="C10702" i="3"/>
  <c r="B10698" i="3"/>
  <c r="C10698" i="3"/>
  <c r="B10694" i="3"/>
  <c r="C10694" i="3"/>
  <c r="B10690" i="3"/>
  <c r="C10690" i="3"/>
  <c r="B10686" i="3"/>
  <c r="C10686" i="3"/>
  <c r="B10682" i="3"/>
  <c r="C10682" i="3"/>
  <c r="B10678" i="3"/>
  <c r="C10678" i="3"/>
  <c r="B10674" i="3"/>
  <c r="C10674" i="3"/>
  <c r="B10670" i="3"/>
  <c r="C10670" i="3"/>
  <c r="B10666" i="3"/>
  <c r="C10666" i="3"/>
  <c r="B10662" i="3"/>
  <c r="C10662" i="3"/>
  <c r="B10658" i="3"/>
  <c r="C10658" i="3"/>
  <c r="B10654" i="3"/>
  <c r="C10654" i="3"/>
  <c r="B10650" i="3"/>
  <c r="C10650" i="3"/>
  <c r="B10646" i="3"/>
  <c r="C10646" i="3"/>
  <c r="B10642" i="3"/>
  <c r="C10642" i="3"/>
  <c r="B10638" i="3"/>
  <c r="C10638" i="3"/>
  <c r="B10634" i="3"/>
  <c r="C10634" i="3"/>
  <c r="B10630" i="3"/>
  <c r="C10630" i="3"/>
  <c r="B10626" i="3"/>
  <c r="C10626" i="3"/>
  <c r="B10622" i="3"/>
  <c r="C10622" i="3"/>
  <c r="B10618" i="3"/>
  <c r="C10618" i="3"/>
  <c r="B10614" i="3"/>
  <c r="C10614" i="3"/>
  <c r="B10610" i="3"/>
  <c r="C10610" i="3"/>
  <c r="B10606" i="3"/>
  <c r="C10606" i="3"/>
  <c r="B10602" i="3"/>
  <c r="C10602" i="3"/>
  <c r="B10598" i="3"/>
  <c r="C10598" i="3"/>
  <c r="B10594" i="3"/>
  <c r="C10594" i="3"/>
  <c r="B10590" i="3"/>
  <c r="C10590" i="3"/>
  <c r="B10586" i="3"/>
  <c r="C10586" i="3"/>
  <c r="B10582" i="3"/>
  <c r="C10582" i="3"/>
  <c r="B10578" i="3"/>
  <c r="C10578" i="3"/>
  <c r="B10574" i="3"/>
  <c r="C10574" i="3"/>
  <c r="B10570" i="3"/>
  <c r="C10570" i="3"/>
  <c r="B10566" i="3"/>
  <c r="C10566" i="3"/>
  <c r="B10562" i="3"/>
  <c r="C10562" i="3"/>
  <c r="B10558" i="3"/>
  <c r="C10558" i="3"/>
  <c r="B10554" i="3"/>
  <c r="C10554" i="3"/>
  <c r="B10550" i="3"/>
  <c r="C10550" i="3"/>
  <c r="B10546" i="3"/>
  <c r="C10546" i="3"/>
  <c r="B10542" i="3"/>
  <c r="C10542" i="3"/>
  <c r="B10538" i="3"/>
  <c r="C10538" i="3"/>
  <c r="B10534" i="3"/>
  <c r="C10534" i="3"/>
  <c r="B10530" i="3"/>
  <c r="C10530" i="3"/>
  <c r="B10526" i="3"/>
  <c r="C10526" i="3"/>
  <c r="B10522" i="3"/>
  <c r="C10522" i="3"/>
  <c r="B10518" i="3"/>
  <c r="C10518" i="3"/>
  <c r="B10514" i="3"/>
  <c r="C10514" i="3"/>
  <c r="B10510" i="3"/>
  <c r="C10510" i="3"/>
  <c r="B10506" i="3"/>
  <c r="C10506" i="3"/>
  <c r="B10502" i="3"/>
  <c r="C10502" i="3"/>
  <c r="B10498" i="3"/>
  <c r="C10498" i="3"/>
  <c r="B10494" i="3"/>
  <c r="C10494" i="3"/>
  <c r="B10490" i="3"/>
  <c r="C10490" i="3"/>
  <c r="B10486" i="3"/>
  <c r="C10486" i="3"/>
  <c r="B10482" i="3"/>
  <c r="C10482" i="3"/>
  <c r="B10478" i="3"/>
  <c r="C10478" i="3"/>
  <c r="B10474" i="3"/>
  <c r="C10474" i="3"/>
  <c r="B10470" i="3"/>
  <c r="C10470" i="3"/>
  <c r="B10466" i="3"/>
  <c r="C10466" i="3"/>
  <c r="B10462" i="3"/>
  <c r="C10462" i="3"/>
  <c r="B10458" i="3"/>
  <c r="C10458" i="3"/>
  <c r="C11366" i="3"/>
  <c r="C11334" i="3"/>
  <c r="C11302" i="3"/>
  <c r="C11270" i="3"/>
  <c r="C11238" i="3"/>
  <c r="C11206" i="3"/>
  <c r="C11174" i="3"/>
  <c r="C11142" i="3"/>
  <c r="C11001" i="3"/>
  <c r="C10969" i="3"/>
  <c r="C10937" i="3"/>
  <c r="C10905" i="3"/>
  <c r="C10873" i="3"/>
  <c r="C10841" i="3"/>
  <c r="C10809" i="3"/>
  <c r="C10777" i="3"/>
  <c r="C10745" i="3"/>
  <c r="C10713" i="3"/>
  <c r="C10681" i="3"/>
  <c r="C10648" i="3"/>
  <c r="C10589" i="3"/>
  <c r="C10504" i="3"/>
  <c r="B11258" i="3"/>
  <c r="B11138" i="3"/>
  <c r="B10597" i="3"/>
  <c r="B10973" i="3"/>
  <c r="C10973" i="3"/>
  <c r="B10965" i="3"/>
  <c r="C10965" i="3"/>
  <c r="B10933" i="3"/>
  <c r="C10933" i="3"/>
  <c r="C10901" i="3"/>
  <c r="B10901" i="3"/>
  <c r="B10893" i="3"/>
  <c r="C10893" i="3"/>
  <c r="B10885" i="3"/>
  <c r="C10885" i="3"/>
  <c r="B10869" i="3"/>
  <c r="C10869" i="3"/>
  <c r="B10837" i="3"/>
  <c r="C10837" i="3"/>
  <c r="B10805" i="3"/>
  <c r="C10805" i="3"/>
  <c r="B10733" i="3"/>
  <c r="C10733" i="3"/>
  <c r="B10725" i="3"/>
  <c r="C10725" i="3"/>
  <c r="B10717" i="3"/>
  <c r="C10717" i="3"/>
  <c r="B10661" i="3"/>
  <c r="C10661" i="3"/>
  <c r="B10653" i="3"/>
  <c r="C10653" i="3"/>
  <c r="B10641" i="3"/>
  <c r="C10641" i="3"/>
  <c r="B10513" i="3"/>
  <c r="C10513" i="3"/>
  <c r="B10473" i="3"/>
  <c r="C10473" i="3"/>
  <c r="B10469" i="3"/>
  <c r="C10469" i="3"/>
  <c r="B10465" i="3"/>
  <c r="C10465" i="3"/>
  <c r="B10457" i="3"/>
  <c r="C10457" i="3"/>
  <c r="B11391" i="3"/>
  <c r="C11391" i="3"/>
  <c r="B11387" i="3"/>
  <c r="C11387" i="3"/>
  <c r="B11383" i="3"/>
  <c r="C11383" i="3"/>
  <c r="B11379" i="3"/>
  <c r="C11379" i="3"/>
  <c r="B11375" i="3"/>
  <c r="C11375" i="3"/>
  <c r="B11371" i="3"/>
  <c r="C11371" i="3"/>
  <c r="B11367" i="3"/>
  <c r="C11367" i="3"/>
  <c r="B11363" i="3"/>
  <c r="C11363" i="3"/>
  <c r="B11359" i="3"/>
  <c r="C11359" i="3"/>
  <c r="B11355" i="3"/>
  <c r="C11355" i="3"/>
  <c r="B11351" i="3"/>
  <c r="C11351" i="3"/>
  <c r="B11347" i="3"/>
  <c r="C11347" i="3"/>
  <c r="B11343" i="3"/>
  <c r="C11343" i="3"/>
  <c r="C11374" i="3"/>
  <c r="C11342" i="3"/>
  <c r="C11310" i="3"/>
  <c r="C11278" i="3"/>
  <c r="C11246" i="3"/>
  <c r="C11214" i="3"/>
  <c r="C11182" i="3"/>
  <c r="C11150" i="3"/>
  <c r="C10993" i="3"/>
  <c r="C10961" i="3"/>
  <c r="C10929" i="3"/>
  <c r="C10897" i="3"/>
  <c r="C10865" i="3"/>
  <c r="C10833" i="3"/>
  <c r="C10801" i="3"/>
  <c r="C10769" i="3"/>
  <c r="C10737" i="3"/>
  <c r="C10705" i="3"/>
  <c r="C10673" i="3"/>
  <c r="C10637" i="3"/>
  <c r="C10568" i="3"/>
  <c r="C10483" i="3"/>
  <c r="B11294" i="3"/>
  <c r="B10986" i="3"/>
  <c r="B10834" i="3"/>
  <c r="B10481" i="3"/>
  <c r="B10941" i="3"/>
  <c r="C10941" i="3"/>
  <c r="B10909" i="3"/>
  <c r="C10909" i="3"/>
  <c r="B10853" i="3"/>
  <c r="C10853" i="3"/>
  <c r="B10845" i="3"/>
  <c r="C10845" i="3"/>
  <c r="B10789" i="3"/>
  <c r="C10789" i="3"/>
  <c r="C10781" i="3"/>
  <c r="B10781" i="3"/>
  <c r="B10693" i="3"/>
  <c r="C10693" i="3"/>
  <c r="B10685" i="3"/>
  <c r="C10685" i="3"/>
  <c r="B10649" i="3"/>
  <c r="C10649" i="3"/>
  <c r="B10645" i="3"/>
  <c r="C10645" i="3"/>
  <c r="B10633" i="3"/>
  <c r="C10633" i="3"/>
  <c r="B10625" i="3"/>
  <c r="C10625" i="3"/>
  <c r="B10617" i="3"/>
  <c r="C10617" i="3"/>
  <c r="B10609" i="3"/>
  <c r="C10609" i="3"/>
  <c r="B10601" i="3"/>
  <c r="C10601" i="3"/>
  <c r="B10585" i="3"/>
  <c r="C10585" i="3"/>
  <c r="B10573" i="3"/>
  <c r="C10573" i="3"/>
  <c r="B10561" i="3"/>
  <c r="C10561" i="3"/>
  <c r="B10549" i="3"/>
  <c r="C10549" i="3"/>
  <c r="B10537" i="3"/>
  <c r="C10537" i="3"/>
  <c r="B10521" i="3"/>
  <c r="C10521" i="3"/>
  <c r="B10505" i="3"/>
  <c r="C10505" i="3"/>
  <c r="B10501" i="3"/>
  <c r="C10501" i="3"/>
  <c r="B10493" i="3"/>
  <c r="C10493" i="3"/>
  <c r="B10489" i="3"/>
  <c r="C10489" i="3"/>
  <c r="C10996" i="3"/>
  <c r="B10996" i="3"/>
  <c r="B10988" i="3"/>
  <c r="C10988" i="3"/>
  <c r="B10984" i="3"/>
  <c r="C10984" i="3"/>
  <c r="C10976" i="3"/>
  <c r="B10976" i="3"/>
  <c r="B10972" i="3"/>
  <c r="C10972" i="3"/>
  <c r="C10968" i="3"/>
  <c r="B10968" i="3"/>
  <c r="B10964" i="3"/>
  <c r="C10964" i="3"/>
  <c r="C10960" i="3"/>
  <c r="B10960" i="3"/>
  <c r="B10956" i="3"/>
  <c r="C10956" i="3"/>
  <c r="C10952" i="3"/>
  <c r="B10952" i="3"/>
  <c r="B10944" i="3"/>
  <c r="C10944" i="3"/>
  <c r="B10936" i="3"/>
  <c r="C10936" i="3"/>
  <c r="B10928" i="3"/>
  <c r="C10928" i="3"/>
  <c r="C10920" i="3"/>
  <c r="B10920" i="3"/>
  <c r="C10912" i="3"/>
  <c r="B10912" i="3"/>
  <c r="B10900" i="3"/>
  <c r="C10900" i="3"/>
  <c r="B10892" i="3"/>
  <c r="C10892" i="3"/>
  <c r="C10884" i="3"/>
  <c r="B10884" i="3"/>
  <c r="B10876" i="3"/>
  <c r="C10876" i="3"/>
  <c r="B10868" i="3"/>
  <c r="C10868" i="3"/>
  <c r="B10860" i="3"/>
  <c r="C10860" i="3"/>
  <c r="B10852" i="3"/>
  <c r="C10852" i="3"/>
  <c r="B10844" i="3"/>
  <c r="C10844" i="3"/>
  <c r="B10836" i="3"/>
  <c r="C10836" i="3"/>
  <c r="B10824" i="3"/>
  <c r="C10824" i="3"/>
  <c r="C10816" i="3"/>
  <c r="B10816" i="3"/>
  <c r="B10808" i="3"/>
  <c r="C10808" i="3"/>
  <c r="B10800" i="3"/>
  <c r="C10800" i="3"/>
  <c r="B10792" i="3"/>
  <c r="C10792" i="3"/>
  <c r="C10784" i="3"/>
  <c r="B10784" i="3"/>
  <c r="B10776" i="3"/>
  <c r="C10776" i="3"/>
  <c r="B10772" i="3"/>
  <c r="C10772" i="3"/>
  <c r="C10760" i="3"/>
  <c r="B10760" i="3"/>
  <c r="B10752" i="3"/>
  <c r="C10752" i="3"/>
  <c r="B10744" i="3"/>
  <c r="C10744" i="3"/>
  <c r="B10732" i="3"/>
  <c r="C10732" i="3"/>
  <c r="B10720" i="3"/>
  <c r="C10720" i="3"/>
  <c r="B10708" i="3"/>
  <c r="C10708" i="3"/>
  <c r="B10696" i="3"/>
  <c r="C10696" i="3"/>
  <c r="B10684" i="3"/>
  <c r="C10684" i="3"/>
  <c r="B10680" i="3"/>
  <c r="C10680" i="3"/>
  <c r="B10672" i="3"/>
  <c r="C10672" i="3"/>
  <c r="B10664" i="3"/>
  <c r="C10664" i="3"/>
  <c r="B10656" i="3"/>
  <c r="C10656" i="3"/>
  <c r="B10644" i="3"/>
  <c r="C10644" i="3"/>
  <c r="B10632" i="3"/>
  <c r="C10632" i="3"/>
  <c r="B10612" i="3"/>
  <c r="C10612" i="3"/>
  <c r="B10560" i="3"/>
  <c r="C10560" i="3"/>
  <c r="B10552" i="3"/>
  <c r="C10552" i="3"/>
  <c r="C10544" i="3"/>
  <c r="B10544" i="3"/>
  <c r="B10536" i="3"/>
  <c r="C10536" i="3"/>
  <c r="B10528" i="3"/>
  <c r="C10528" i="3"/>
  <c r="B10520" i="3"/>
  <c r="C10520" i="3"/>
  <c r="C10512" i="3"/>
  <c r="B10512" i="3"/>
  <c r="B10500" i="3"/>
  <c r="C10500" i="3"/>
  <c r="B10484" i="3"/>
  <c r="C10484" i="3"/>
  <c r="B10472" i="3"/>
  <c r="C10472" i="3"/>
  <c r="B10460" i="3"/>
  <c r="C10460" i="3"/>
  <c r="B11386" i="3"/>
  <c r="C11386" i="3"/>
  <c r="B11378" i="3"/>
  <c r="C11378" i="3"/>
  <c r="B11370" i="3"/>
  <c r="C11370" i="3"/>
  <c r="B11362" i="3"/>
  <c r="C11362" i="3"/>
  <c r="B11354" i="3"/>
  <c r="C11354" i="3"/>
  <c r="B11346" i="3"/>
  <c r="C11346" i="3"/>
  <c r="B11338" i="3"/>
  <c r="C11338" i="3"/>
  <c r="B11330" i="3"/>
  <c r="C11330" i="3"/>
  <c r="B11322" i="3"/>
  <c r="C11322" i="3"/>
  <c r="B11314" i="3"/>
  <c r="C11314" i="3"/>
  <c r="B11306" i="3"/>
  <c r="C11306" i="3"/>
  <c r="B11298" i="3"/>
  <c r="C11298" i="3"/>
  <c r="B11290" i="3"/>
  <c r="C11290" i="3"/>
  <c r="B11282" i="3"/>
  <c r="C11282" i="3"/>
  <c r="B11274" i="3"/>
  <c r="C11274" i="3"/>
  <c r="C11266" i="3"/>
  <c r="B11266" i="3"/>
  <c r="B11250" i="3"/>
  <c r="C11250" i="3"/>
  <c r="B11242" i="3"/>
  <c r="C11242" i="3"/>
  <c r="B11234" i="3"/>
  <c r="C11234" i="3"/>
  <c r="B11226" i="3"/>
  <c r="C11226" i="3"/>
  <c r="B11218" i="3"/>
  <c r="C11218" i="3"/>
  <c r="B11210" i="3"/>
  <c r="C11210" i="3"/>
  <c r="C11202" i="3"/>
  <c r="B11202" i="3"/>
  <c r="B11194" i="3"/>
  <c r="C11194" i="3"/>
  <c r="B11186" i="3"/>
  <c r="C11186" i="3"/>
  <c r="B11178" i="3"/>
  <c r="C11178" i="3"/>
  <c r="B11170" i="3"/>
  <c r="C11170" i="3"/>
  <c r="B11162" i="3"/>
  <c r="C11162" i="3"/>
  <c r="B11154" i="3"/>
  <c r="C11154" i="3"/>
  <c r="B11146" i="3"/>
  <c r="C11146" i="3"/>
  <c r="B11134" i="3"/>
  <c r="C11134" i="3"/>
  <c r="C11130" i="3"/>
  <c r="B11130" i="3"/>
  <c r="B11126" i="3"/>
  <c r="C11126" i="3"/>
  <c r="B11122" i="3"/>
  <c r="C11122" i="3"/>
  <c r="B11118" i="3"/>
  <c r="C11118" i="3"/>
  <c r="B11114" i="3"/>
  <c r="C11114" i="3"/>
  <c r="B11110" i="3"/>
  <c r="C11110" i="3"/>
  <c r="B11106" i="3"/>
  <c r="C11106" i="3"/>
  <c r="B11102" i="3"/>
  <c r="C11102" i="3"/>
  <c r="B11098" i="3"/>
  <c r="C11098" i="3"/>
  <c r="B11094" i="3"/>
  <c r="C11094" i="3"/>
  <c r="B11090" i="3"/>
  <c r="C11090" i="3"/>
  <c r="B11086" i="3"/>
  <c r="C11086" i="3"/>
  <c r="B11082" i="3"/>
  <c r="C11082" i="3"/>
  <c r="B11078" i="3"/>
  <c r="C11078" i="3"/>
  <c r="B11074" i="3"/>
  <c r="C11074" i="3"/>
  <c r="B11070" i="3"/>
  <c r="C11070" i="3"/>
  <c r="B11066" i="3"/>
  <c r="C11066" i="3"/>
  <c r="B11062" i="3"/>
  <c r="C11062" i="3"/>
  <c r="B11058" i="3"/>
  <c r="C11058" i="3"/>
  <c r="B11054" i="3"/>
  <c r="C11054" i="3"/>
  <c r="B11050" i="3"/>
  <c r="C11050" i="3"/>
  <c r="B11046" i="3"/>
  <c r="C11046" i="3"/>
  <c r="B11042" i="3"/>
  <c r="C11042" i="3"/>
  <c r="B11038" i="3"/>
  <c r="C11038" i="3"/>
  <c r="B11034" i="3"/>
  <c r="C11034" i="3"/>
  <c r="B11030" i="3"/>
  <c r="C11030" i="3"/>
  <c r="B11026" i="3"/>
  <c r="C11026" i="3"/>
  <c r="B11022" i="3"/>
  <c r="C11022" i="3"/>
  <c r="B11018" i="3"/>
  <c r="C11018" i="3"/>
  <c r="B11014" i="3"/>
  <c r="C11014" i="3"/>
  <c r="B11010" i="3"/>
  <c r="C11010" i="3"/>
  <c r="B11006" i="3"/>
  <c r="C11006" i="3"/>
  <c r="B11002" i="3"/>
  <c r="C11002" i="3"/>
  <c r="C11382" i="3"/>
  <c r="C11350" i="3"/>
  <c r="C11318" i="3"/>
  <c r="C11286" i="3"/>
  <c r="C11254" i="3"/>
  <c r="C11222" i="3"/>
  <c r="C11190" i="3"/>
  <c r="C11158" i="3"/>
  <c r="C10985" i="3"/>
  <c r="C10953" i="3"/>
  <c r="C10921" i="3"/>
  <c r="C10889" i="3"/>
  <c r="C10857" i="3"/>
  <c r="C10825" i="3"/>
  <c r="C10793" i="3"/>
  <c r="C10761" i="3"/>
  <c r="C10729" i="3"/>
  <c r="C10697" i="3"/>
  <c r="C10665" i="3"/>
  <c r="C10627" i="3"/>
  <c r="C10547" i="3"/>
  <c r="C10461" i="3"/>
  <c r="B10948" i="3"/>
  <c r="B10797" i="3"/>
  <c r="B10957" i="3"/>
  <c r="C10957" i="3"/>
  <c r="B10925" i="3"/>
  <c r="C10925" i="3"/>
  <c r="B10861" i="3"/>
  <c r="C10861" i="3"/>
  <c r="B10829" i="3"/>
  <c r="C10829" i="3"/>
  <c r="B10821" i="3"/>
  <c r="C10821" i="3"/>
  <c r="B10773" i="3"/>
  <c r="C10773" i="3"/>
  <c r="B10741" i="3"/>
  <c r="C10741" i="3"/>
  <c r="B10677" i="3"/>
  <c r="C10677" i="3"/>
  <c r="C10629" i="3"/>
  <c r="B10629" i="3"/>
  <c r="B10621" i="3"/>
  <c r="C10621" i="3"/>
  <c r="B10613" i="3"/>
  <c r="C10613" i="3"/>
  <c r="B10605" i="3"/>
  <c r="C10605" i="3"/>
  <c r="B10593" i="3"/>
  <c r="C10593" i="3"/>
  <c r="B10577" i="3"/>
  <c r="C10577" i="3"/>
  <c r="C10565" i="3"/>
  <c r="B10565" i="3"/>
  <c r="B10553" i="3"/>
  <c r="C10553" i="3"/>
  <c r="C10545" i="3"/>
  <c r="B10545" i="3"/>
  <c r="B10529" i="3"/>
  <c r="C10529" i="3"/>
  <c r="B10517" i="3"/>
  <c r="C10517" i="3"/>
  <c r="B10485" i="3"/>
  <c r="C10485" i="3"/>
  <c r="B10736" i="3"/>
  <c r="C10736" i="3"/>
  <c r="B10724" i="3"/>
  <c r="C10724" i="3"/>
  <c r="B10712" i="3"/>
  <c r="C10712" i="3"/>
  <c r="B10700" i="3"/>
  <c r="C10700" i="3"/>
  <c r="B10688" i="3"/>
  <c r="C10688" i="3"/>
  <c r="B10676" i="3"/>
  <c r="C10676" i="3"/>
  <c r="B10668" i="3"/>
  <c r="C10668" i="3"/>
  <c r="B10660" i="3"/>
  <c r="C10660" i="3"/>
  <c r="B10652" i="3"/>
  <c r="C10652" i="3"/>
  <c r="B10640" i="3"/>
  <c r="C10640" i="3"/>
  <c r="B10628" i="3"/>
  <c r="C10628" i="3"/>
  <c r="B10616" i="3"/>
  <c r="C10616" i="3"/>
  <c r="B10604" i="3"/>
  <c r="C10604" i="3"/>
  <c r="B10596" i="3"/>
  <c r="C10596" i="3"/>
  <c r="B10592" i="3"/>
  <c r="C10592" i="3"/>
  <c r="B10584" i="3"/>
  <c r="C10584" i="3"/>
  <c r="B10580" i="3"/>
  <c r="C10580" i="3"/>
  <c r="C10576" i="3"/>
  <c r="B10576" i="3"/>
  <c r="B10572" i="3"/>
  <c r="C10572" i="3"/>
  <c r="B10564" i="3"/>
  <c r="C10564" i="3"/>
  <c r="B10556" i="3"/>
  <c r="C10556" i="3"/>
  <c r="B10548" i="3"/>
  <c r="C10548" i="3"/>
  <c r="B10540" i="3"/>
  <c r="C10540" i="3"/>
  <c r="B10532" i="3"/>
  <c r="C10532" i="3"/>
  <c r="B10524" i="3"/>
  <c r="C10524" i="3"/>
  <c r="B10516" i="3"/>
  <c r="C10516" i="3"/>
  <c r="B10508" i="3"/>
  <c r="C10508" i="3"/>
  <c r="B10496" i="3"/>
  <c r="C10496" i="3"/>
  <c r="B10488" i="3"/>
  <c r="C10488" i="3"/>
  <c r="C10480" i="3"/>
  <c r="B10480" i="3"/>
  <c r="B10468" i="3"/>
  <c r="C10468" i="3"/>
  <c r="B10456" i="3"/>
  <c r="C10456" i="3"/>
  <c r="B10671" i="3"/>
  <c r="C10671" i="3"/>
  <c r="B10667" i="3"/>
  <c r="C10667" i="3"/>
  <c r="B10663" i="3"/>
  <c r="C10663" i="3"/>
  <c r="B10659" i="3"/>
  <c r="C10659" i="3"/>
  <c r="B10655" i="3"/>
  <c r="C10655" i="3"/>
  <c r="B10651" i="3"/>
  <c r="C10651" i="3"/>
  <c r="B10647" i="3"/>
  <c r="C10647" i="3"/>
  <c r="B10643" i="3"/>
  <c r="C10643" i="3"/>
  <c r="B10639" i="3"/>
  <c r="C10639" i="3"/>
  <c r="B10635" i="3"/>
  <c r="C10635" i="3"/>
  <c r="B10631" i="3"/>
  <c r="C10631" i="3"/>
  <c r="B10623" i="3"/>
  <c r="C10623" i="3"/>
  <c r="B10619" i="3"/>
  <c r="C10619" i="3"/>
  <c r="B10615" i="3"/>
  <c r="C10615" i="3"/>
  <c r="B10607" i="3"/>
  <c r="C10607" i="3"/>
  <c r="B10603" i="3"/>
  <c r="C10603" i="3"/>
  <c r="B10599" i="3"/>
  <c r="C10599" i="3"/>
  <c r="B10595" i="3"/>
  <c r="C10595" i="3"/>
  <c r="B10591" i="3"/>
  <c r="C10591" i="3"/>
  <c r="B10587" i="3"/>
  <c r="C10587" i="3"/>
  <c r="B10583" i="3"/>
  <c r="C10583" i="3"/>
  <c r="B10579" i="3"/>
  <c r="C10579" i="3"/>
  <c r="B10575" i="3"/>
  <c r="C10575" i="3"/>
  <c r="B10571" i="3"/>
  <c r="C10571" i="3"/>
  <c r="B10567" i="3"/>
  <c r="C10567" i="3"/>
  <c r="B10563" i="3"/>
  <c r="C10563" i="3"/>
  <c r="B10559" i="3"/>
  <c r="C10559" i="3"/>
  <c r="B10555" i="3"/>
  <c r="C10555" i="3"/>
  <c r="B10551" i="3"/>
  <c r="C10551" i="3"/>
  <c r="B10543" i="3"/>
  <c r="C10543" i="3"/>
  <c r="B10539" i="3"/>
  <c r="C10539" i="3"/>
  <c r="B10535" i="3"/>
  <c r="C10535" i="3"/>
  <c r="B10531" i="3"/>
  <c r="C10531" i="3"/>
  <c r="B10527" i="3"/>
  <c r="C10527" i="3"/>
  <c r="B10523" i="3"/>
  <c r="C10523" i="3"/>
  <c r="B10519" i="3"/>
  <c r="C10519" i="3"/>
  <c r="B10515" i="3"/>
  <c r="C10515" i="3"/>
  <c r="B10511" i="3"/>
  <c r="C10511" i="3"/>
  <c r="B10507" i="3"/>
  <c r="C10507" i="3"/>
  <c r="B10503" i="3"/>
  <c r="C10503" i="3"/>
  <c r="B10499" i="3"/>
  <c r="C10499" i="3"/>
  <c r="B10495" i="3"/>
  <c r="C10495" i="3"/>
  <c r="B10491" i="3"/>
  <c r="C10491" i="3"/>
  <c r="B10487" i="3"/>
  <c r="C10487" i="3"/>
  <c r="B10479" i="3"/>
  <c r="C10479" i="3"/>
  <c r="B10475" i="3"/>
  <c r="C10475" i="3"/>
  <c r="B10471" i="3"/>
  <c r="C10471" i="3"/>
  <c r="B10467" i="3"/>
  <c r="C10467" i="3"/>
  <c r="B10463" i="3"/>
  <c r="C10463" i="3"/>
  <c r="B10459" i="3"/>
  <c r="C10459" i="3"/>
  <c r="C11390" i="3"/>
  <c r="C11358" i="3"/>
  <c r="C11326" i="3"/>
  <c r="C11262" i="3"/>
  <c r="C11230" i="3"/>
  <c r="C11198" i="3"/>
  <c r="C11166" i="3"/>
  <c r="C10977" i="3"/>
  <c r="C10945" i="3"/>
  <c r="C10913" i="3"/>
  <c r="C10881" i="3"/>
  <c r="C10849" i="3"/>
  <c r="C10817" i="3"/>
  <c r="C10785" i="3"/>
  <c r="C10753" i="3"/>
  <c r="C10721" i="3"/>
  <c r="C10689" i="3"/>
  <c r="C10657" i="3"/>
  <c r="C10611" i="3"/>
  <c r="C10525" i="3"/>
  <c r="B10910" i="3"/>
  <c r="B11339" i="3"/>
  <c r="C11339" i="3"/>
  <c r="B11335" i="3"/>
  <c r="C11335" i="3"/>
  <c r="B11331" i="3"/>
  <c r="C11331" i="3"/>
  <c r="B11327" i="3"/>
  <c r="C11327" i="3"/>
  <c r="B11323" i="3"/>
  <c r="C11323" i="3"/>
  <c r="B11319" i="3"/>
  <c r="C11319" i="3"/>
  <c r="B11315" i="3"/>
  <c r="C11315" i="3"/>
  <c r="B11311" i="3"/>
  <c r="C11311" i="3"/>
  <c r="B11307" i="3"/>
  <c r="C11307" i="3"/>
  <c r="B11303" i="3"/>
  <c r="C11303" i="3"/>
  <c r="B11299" i="3"/>
  <c r="C11299" i="3"/>
  <c r="B11295" i="3"/>
  <c r="C11295" i="3"/>
  <c r="B11291" i="3"/>
  <c r="C11291" i="3"/>
  <c r="B11287" i="3"/>
  <c r="C11287" i="3"/>
  <c r="B11283" i="3"/>
  <c r="C11283" i="3"/>
  <c r="B11279" i="3"/>
  <c r="C11279" i="3"/>
  <c r="B11275" i="3"/>
  <c r="C11275" i="3"/>
  <c r="B11271" i="3"/>
  <c r="C11271" i="3"/>
  <c r="B11267" i="3"/>
  <c r="C11267" i="3"/>
  <c r="B11263" i="3"/>
  <c r="C11263" i="3"/>
  <c r="B11259" i="3"/>
  <c r="C11259" i="3"/>
  <c r="B11255" i="3"/>
  <c r="C11255" i="3"/>
  <c r="B11251" i="3"/>
  <c r="C11251" i="3"/>
  <c r="B11247" i="3"/>
  <c r="C11247" i="3"/>
  <c r="B11243" i="3"/>
  <c r="C11243" i="3"/>
  <c r="B11239" i="3"/>
  <c r="C11239" i="3"/>
  <c r="B11235" i="3"/>
  <c r="C11235" i="3"/>
  <c r="B11231" i="3"/>
  <c r="C11231" i="3"/>
  <c r="B11227" i="3"/>
  <c r="C11227" i="3"/>
  <c r="B11223" i="3"/>
  <c r="C11223" i="3"/>
  <c r="B11219" i="3"/>
  <c r="C11219" i="3"/>
  <c r="B11215" i="3"/>
  <c r="C11215" i="3"/>
  <c r="B11211" i="3"/>
  <c r="C11211" i="3"/>
  <c r="B11207" i="3"/>
  <c r="C11207" i="3"/>
  <c r="B11203" i="3"/>
  <c r="C11203" i="3"/>
  <c r="B11199" i="3"/>
  <c r="C11199" i="3"/>
  <c r="B11195" i="3"/>
  <c r="C11195" i="3"/>
  <c r="B11191" i="3"/>
  <c r="C11191" i="3"/>
  <c r="B11187" i="3"/>
  <c r="C11187" i="3"/>
  <c r="B11183" i="3"/>
  <c r="C11183" i="3"/>
  <c r="B11179" i="3"/>
  <c r="C11179" i="3"/>
  <c r="B11175" i="3"/>
  <c r="C11175" i="3"/>
  <c r="B11171" i="3"/>
  <c r="C11171" i="3"/>
  <c r="B11167" i="3"/>
  <c r="C11167" i="3"/>
  <c r="B11163" i="3"/>
  <c r="C11163" i="3"/>
  <c r="B11159" i="3"/>
  <c r="C11159" i="3"/>
  <c r="B11155" i="3"/>
  <c r="C11155" i="3"/>
  <c r="B11151" i="3"/>
  <c r="C11151" i="3"/>
  <c r="B11147" i="3"/>
  <c r="C11147" i="3"/>
  <c r="B11143" i="3"/>
  <c r="C11143" i="3"/>
  <c r="B11139" i="3"/>
  <c r="C11139" i="3"/>
  <c r="B11135" i="3"/>
  <c r="C11135" i="3"/>
  <c r="B11131" i="3"/>
  <c r="C11131" i="3"/>
  <c r="B11127" i="3"/>
  <c r="C11127" i="3"/>
  <c r="B11123" i="3"/>
  <c r="C11123" i="3"/>
  <c r="B11119" i="3"/>
  <c r="C11119" i="3"/>
  <c r="B11115" i="3"/>
  <c r="C11115" i="3"/>
  <c r="B11111" i="3"/>
  <c r="C11111" i="3"/>
  <c r="B11107" i="3"/>
  <c r="C11107" i="3"/>
  <c r="B11103" i="3"/>
  <c r="C11103" i="3"/>
  <c r="B11099" i="3"/>
  <c r="C11099" i="3"/>
  <c r="B11095" i="3"/>
  <c r="C11095" i="3"/>
  <c r="B11091" i="3"/>
  <c r="C11091" i="3"/>
  <c r="B11087" i="3"/>
  <c r="C11087" i="3"/>
  <c r="B11083" i="3"/>
  <c r="C11083" i="3"/>
  <c r="B11079" i="3"/>
  <c r="C11079" i="3"/>
  <c r="B11075" i="3"/>
  <c r="C11075" i="3"/>
  <c r="B11071" i="3"/>
  <c r="C11071" i="3"/>
  <c r="B11067" i="3"/>
  <c r="C11067" i="3"/>
  <c r="B11063" i="3"/>
  <c r="C11063" i="3"/>
  <c r="B11059" i="3"/>
  <c r="C11059" i="3"/>
  <c r="B11055" i="3"/>
  <c r="C11055" i="3"/>
  <c r="B11051" i="3"/>
  <c r="C11051" i="3"/>
  <c r="B11047" i="3"/>
  <c r="C11047" i="3"/>
  <c r="B11043" i="3"/>
  <c r="C11043" i="3"/>
  <c r="B11039" i="3"/>
  <c r="C11039" i="3"/>
  <c r="B11035" i="3"/>
  <c r="C11035" i="3"/>
  <c r="B11031" i="3"/>
  <c r="C11031" i="3"/>
  <c r="B11027" i="3"/>
  <c r="C11027" i="3"/>
  <c r="B11023" i="3"/>
  <c r="C11023" i="3"/>
  <c r="B11019" i="3"/>
  <c r="C11019" i="3"/>
  <c r="B11015" i="3"/>
  <c r="C11015" i="3"/>
  <c r="B11011" i="3"/>
  <c r="C11011" i="3"/>
  <c r="B11007" i="3"/>
  <c r="C11007" i="3"/>
  <c r="B11003" i="3"/>
  <c r="C11003" i="3"/>
  <c r="C11392" i="3"/>
  <c r="C11380" i="3"/>
  <c r="C11376" i="3"/>
  <c r="C11364" i="3"/>
  <c r="C11360" i="3"/>
  <c r="C11348" i="3"/>
  <c r="C11344" i="3"/>
  <c r="C11332" i="3"/>
  <c r="C11328" i="3"/>
  <c r="C11316" i="3"/>
  <c r="C11312" i="3"/>
  <c r="C11300" i="3"/>
  <c r="C11292" i="3"/>
  <c r="C11284" i="3"/>
  <c r="C11276" i="3"/>
  <c r="C11272" i="3"/>
  <c r="C11264" i="3"/>
  <c r="C11260" i="3"/>
  <c r="C11256" i="3"/>
  <c r="C11248" i="3"/>
  <c r="C11244" i="3"/>
  <c r="C11236" i="3"/>
  <c r="C11228" i="3"/>
  <c r="C11220" i="3"/>
  <c r="C11212" i="3"/>
  <c r="C11208" i="3"/>
  <c r="C11200" i="3"/>
  <c r="C11196" i="3"/>
  <c r="C11192" i="3"/>
  <c r="C11184" i="3"/>
  <c r="C11180" i="3"/>
  <c r="C11172" i="3"/>
  <c r="C11164" i="3"/>
  <c r="C11156" i="3"/>
  <c r="C11148" i="3"/>
  <c r="C11144" i="3"/>
  <c r="C11136" i="3"/>
  <c r="C11132" i="3"/>
  <c r="C11128" i="3"/>
  <c r="C11120" i="3"/>
  <c r="C11116" i="3"/>
  <c r="C11108" i="3"/>
  <c r="C11100" i="3"/>
  <c r="C11092" i="3"/>
  <c r="C11084" i="3"/>
  <c r="C11080" i="3"/>
  <c r="C11076" i="3"/>
  <c r="C11068" i="3"/>
  <c r="C11064" i="3"/>
  <c r="C11060" i="3"/>
  <c r="C11056" i="3"/>
  <c r="C11052" i="3"/>
  <c r="C11048" i="3"/>
  <c r="C11040" i="3"/>
  <c r="C11036" i="3"/>
  <c r="C11032" i="3"/>
  <c r="C11028" i="3"/>
  <c r="C11020" i="3"/>
  <c r="C11012" i="3"/>
  <c r="C11004" i="3"/>
  <c r="B379" i="3" l="1"/>
  <c r="B378" i="3"/>
  <c r="B377" i="3"/>
  <c r="B415" i="3" l="1"/>
  <c r="C415" i="3"/>
  <c r="B441" i="3"/>
  <c r="C441" i="3"/>
  <c r="B445" i="3"/>
  <c r="C445" i="3"/>
  <c r="B449" i="3"/>
  <c r="C449" i="3"/>
  <c r="B453" i="3"/>
  <c r="C453" i="3"/>
  <c r="B457" i="3"/>
  <c r="C457" i="3"/>
  <c r="B461" i="3"/>
  <c r="C461" i="3"/>
  <c r="B465" i="3"/>
  <c r="C465" i="3"/>
  <c r="B469" i="3"/>
  <c r="C469" i="3"/>
  <c r="B473" i="3"/>
  <c r="C473" i="3"/>
  <c r="B477" i="3"/>
  <c r="C477" i="3"/>
  <c r="B481" i="3"/>
  <c r="C481" i="3"/>
  <c r="B485" i="3"/>
  <c r="C485" i="3"/>
  <c r="B489" i="3"/>
  <c r="C489" i="3"/>
  <c r="B493" i="3"/>
  <c r="C493" i="3"/>
  <c r="B497" i="3"/>
  <c r="C497" i="3"/>
  <c r="B501" i="3"/>
  <c r="C501" i="3"/>
  <c r="B505" i="3"/>
  <c r="C505" i="3"/>
  <c r="B509" i="3"/>
  <c r="C509" i="3"/>
  <c r="B513" i="3"/>
  <c r="C513" i="3"/>
  <c r="B517" i="3"/>
  <c r="C517" i="3"/>
  <c r="B521" i="3"/>
  <c r="C521" i="3"/>
  <c r="B525" i="3"/>
  <c r="C525" i="3"/>
  <c r="B529" i="3"/>
  <c r="C529" i="3"/>
  <c r="B533" i="3"/>
  <c r="C533" i="3"/>
  <c r="B537" i="3"/>
  <c r="C537" i="3"/>
  <c r="B541" i="3"/>
  <c r="C541" i="3"/>
  <c r="B545" i="3"/>
  <c r="C545" i="3"/>
  <c r="B549" i="3"/>
  <c r="C549" i="3"/>
  <c r="B553" i="3"/>
  <c r="C553" i="3"/>
  <c r="B557" i="3"/>
  <c r="C557" i="3"/>
  <c r="B561" i="3"/>
  <c r="C561" i="3"/>
  <c r="B565" i="3"/>
  <c r="C565" i="3"/>
  <c r="B569" i="3"/>
  <c r="C569" i="3"/>
  <c r="B573" i="3"/>
  <c r="C573" i="3"/>
  <c r="B577" i="3"/>
  <c r="C577" i="3"/>
  <c r="B581" i="3"/>
  <c r="C581" i="3"/>
  <c r="B585" i="3"/>
  <c r="C585" i="3"/>
  <c r="B589" i="3"/>
  <c r="C589" i="3"/>
  <c r="B593" i="3"/>
  <c r="C593" i="3"/>
  <c r="B597" i="3"/>
  <c r="C597" i="3"/>
  <c r="B601" i="3"/>
  <c r="C601" i="3"/>
  <c r="B605" i="3"/>
  <c r="C605" i="3"/>
  <c r="B609" i="3"/>
  <c r="C609" i="3"/>
  <c r="B613" i="3"/>
  <c r="C613" i="3"/>
  <c r="B617" i="3"/>
  <c r="C617" i="3"/>
  <c r="B621" i="3"/>
  <c r="C621" i="3"/>
  <c r="B625" i="3"/>
  <c r="C625" i="3"/>
  <c r="B629" i="3"/>
  <c r="C629" i="3"/>
  <c r="B633" i="3"/>
  <c r="C633" i="3"/>
  <c r="B637" i="3"/>
  <c r="C637" i="3"/>
  <c r="B641" i="3"/>
  <c r="C641" i="3"/>
  <c r="B645" i="3"/>
  <c r="C645" i="3"/>
  <c r="B649" i="3"/>
  <c r="C649" i="3"/>
  <c r="B653" i="3"/>
  <c r="C653" i="3"/>
  <c r="B657" i="3"/>
  <c r="C657" i="3"/>
  <c r="B661" i="3"/>
  <c r="C661" i="3"/>
  <c r="B665" i="3"/>
  <c r="C665" i="3"/>
  <c r="B669" i="3"/>
  <c r="C669" i="3"/>
  <c r="B673" i="3"/>
  <c r="C673" i="3"/>
  <c r="B677" i="3"/>
  <c r="C677" i="3"/>
  <c r="B681" i="3"/>
  <c r="C681" i="3"/>
  <c r="B685" i="3"/>
  <c r="C685" i="3"/>
  <c r="B689" i="3"/>
  <c r="C689" i="3"/>
  <c r="B693" i="3"/>
  <c r="C693" i="3"/>
  <c r="B697" i="3"/>
  <c r="C697" i="3"/>
  <c r="B701" i="3"/>
  <c r="C701" i="3"/>
  <c r="B705" i="3"/>
  <c r="C705" i="3"/>
  <c r="B709" i="3"/>
  <c r="C709" i="3"/>
  <c r="B713" i="3"/>
  <c r="C713" i="3"/>
  <c r="B717" i="3"/>
  <c r="C717" i="3"/>
  <c r="B721" i="3"/>
  <c r="C721" i="3"/>
  <c r="B725" i="3"/>
  <c r="C725" i="3"/>
  <c r="B729" i="3"/>
  <c r="C729" i="3"/>
  <c r="B733" i="3"/>
  <c r="C733" i="3"/>
  <c r="B737" i="3"/>
  <c r="C737" i="3"/>
  <c r="B741" i="3"/>
  <c r="C741" i="3"/>
  <c r="B745" i="3"/>
  <c r="C745" i="3"/>
  <c r="B749" i="3"/>
  <c r="C749" i="3"/>
  <c r="B753" i="3"/>
  <c r="C753" i="3"/>
  <c r="B757" i="3"/>
  <c r="C757" i="3"/>
  <c r="B761" i="3"/>
  <c r="C761" i="3"/>
  <c r="B765" i="3"/>
  <c r="C765" i="3"/>
  <c r="B769" i="3"/>
  <c r="C769" i="3"/>
  <c r="B773" i="3"/>
  <c r="C773" i="3"/>
  <c r="B777" i="3"/>
  <c r="C777" i="3"/>
  <c r="B781" i="3"/>
  <c r="C781" i="3"/>
  <c r="B785" i="3"/>
  <c r="C785" i="3"/>
  <c r="B789" i="3"/>
  <c r="C789" i="3"/>
  <c r="B793" i="3"/>
  <c r="C793" i="3"/>
  <c r="B797" i="3"/>
  <c r="C797" i="3"/>
  <c r="B801" i="3"/>
  <c r="C801" i="3"/>
  <c r="B805" i="3"/>
  <c r="C805" i="3"/>
  <c r="B809" i="3"/>
  <c r="C809" i="3"/>
  <c r="B813" i="3"/>
  <c r="C813" i="3"/>
  <c r="B817" i="3"/>
  <c r="C817" i="3"/>
  <c r="B821" i="3"/>
  <c r="C821" i="3"/>
  <c r="B825" i="3"/>
  <c r="C825" i="3"/>
  <c r="B829" i="3"/>
  <c r="C829" i="3"/>
  <c r="B833" i="3"/>
  <c r="C833" i="3"/>
  <c r="B837" i="3"/>
  <c r="C837" i="3"/>
  <c r="B841" i="3"/>
  <c r="C841" i="3"/>
  <c r="B845" i="3"/>
  <c r="C845" i="3"/>
  <c r="B849" i="3"/>
  <c r="C849" i="3"/>
  <c r="B853" i="3"/>
  <c r="C853" i="3"/>
  <c r="B857" i="3"/>
  <c r="C857" i="3"/>
  <c r="B861" i="3"/>
  <c r="C861" i="3"/>
  <c r="B865" i="3"/>
  <c r="C865" i="3"/>
  <c r="B869" i="3"/>
  <c r="C869" i="3"/>
  <c r="B873" i="3"/>
  <c r="C873" i="3"/>
  <c r="B877" i="3"/>
  <c r="C877" i="3"/>
  <c r="B881" i="3"/>
  <c r="C881" i="3"/>
  <c r="B885" i="3"/>
  <c r="C885" i="3"/>
  <c r="B889" i="3"/>
  <c r="C889" i="3"/>
  <c r="B893" i="3"/>
  <c r="C893" i="3"/>
  <c r="B897" i="3"/>
  <c r="C897" i="3"/>
  <c r="B901" i="3"/>
  <c r="C901" i="3"/>
  <c r="B905" i="3"/>
  <c r="C905" i="3"/>
  <c r="B909" i="3"/>
  <c r="C909" i="3"/>
  <c r="B913" i="3"/>
  <c r="C913" i="3"/>
  <c r="B917" i="3"/>
  <c r="C917" i="3"/>
  <c r="B921" i="3"/>
  <c r="C921" i="3"/>
  <c r="B925" i="3"/>
  <c r="C925" i="3"/>
  <c r="B929" i="3"/>
  <c r="C929" i="3"/>
  <c r="B933" i="3"/>
  <c r="C933" i="3"/>
  <c r="B937" i="3"/>
  <c r="C937" i="3"/>
  <c r="B941" i="3"/>
  <c r="C941" i="3"/>
  <c r="B945" i="3"/>
  <c r="C945" i="3"/>
  <c r="B949" i="3"/>
  <c r="C949" i="3"/>
  <c r="B953" i="3"/>
  <c r="C953" i="3"/>
  <c r="B957" i="3"/>
  <c r="C957" i="3"/>
  <c r="B961" i="3"/>
  <c r="C961" i="3"/>
  <c r="B965" i="3"/>
  <c r="C965" i="3"/>
  <c r="B969" i="3"/>
  <c r="C969" i="3"/>
  <c r="B973" i="3"/>
  <c r="C973" i="3"/>
  <c r="B977" i="3"/>
  <c r="C977" i="3"/>
  <c r="B981" i="3"/>
  <c r="C981" i="3"/>
  <c r="B985" i="3"/>
  <c r="C985" i="3"/>
  <c r="B989" i="3"/>
  <c r="C989" i="3"/>
  <c r="B993" i="3"/>
  <c r="C993" i="3"/>
  <c r="B997" i="3"/>
  <c r="C997" i="3"/>
  <c r="B1001" i="3"/>
  <c r="C1001" i="3"/>
  <c r="B1005" i="3"/>
  <c r="C1005" i="3"/>
  <c r="B1009" i="3"/>
  <c r="C1009" i="3"/>
  <c r="B1013" i="3"/>
  <c r="C1013" i="3"/>
  <c r="B1017" i="3"/>
  <c r="C1017" i="3"/>
  <c r="B1021" i="3"/>
  <c r="C1021" i="3"/>
  <c r="B1025" i="3"/>
  <c r="C1025" i="3"/>
  <c r="B1029" i="3"/>
  <c r="C1029" i="3"/>
  <c r="B1033" i="3"/>
  <c r="C1033" i="3"/>
  <c r="B1037" i="3"/>
  <c r="C1037" i="3"/>
  <c r="B1041" i="3"/>
  <c r="C1041" i="3"/>
  <c r="B1045" i="3"/>
  <c r="C1045" i="3"/>
  <c r="B1049" i="3"/>
  <c r="C1049" i="3"/>
  <c r="B1053" i="3"/>
  <c r="C1053" i="3"/>
  <c r="B1057" i="3"/>
  <c r="C1057" i="3"/>
  <c r="B1061" i="3"/>
  <c r="C1061" i="3"/>
  <c r="B1065" i="3"/>
  <c r="C1065" i="3"/>
  <c r="B1069" i="3"/>
  <c r="C1069" i="3"/>
  <c r="B1073" i="3"/>
  <c r="C1073" i="3"/>
  <c r="B1077" i="3"/>
  <c r="C1077" i="3"/>
  <c r="B1081" i="3"/>
  <c r="C1081" i="3"/>
  <c r="B1085" i="3"/>
  <c r="C1085" i="3"/>
  <c r="B1089" i="3"/>
  <c r="C1089" i="3"/>
  <c r="B1093" i="3"/>
  <c r="C1093" i="3"/>
  <c r="B1097" i="3"/>
  <c r="C1097" i="3"/>
  <c r="B1101" i="3"/>
  <c r="C1101" i="3"/>
  <c r="B1105" i="3"/>
  <c r="C1105" i="3"/>
  <c r="B1109" i="3"/>
  <c r="C1109" i="3"/>
  <c r="B1113" i="3"/>
  <c r="C1113" i="3"/>
  <c r="B1117" i="3"/>
  <c r="C1117" i="3"/>
  <c r="B1121" i="3"/>
  <c r="C1121" i="3"/>
  <c r="B1125" i="3"/>
  <c r="C1125" i="3"/>
  <c r="B1129" i="3"/>
  <c r="C1129" i="3"/>
  <c r="B1133" i="3"/>
  <c r="C1133" i="3"/>
  <c r="B1137" i="3"/>
  <c r="C1137" i="3"/>
  <c r="B1141" i="3"/>
  <c r="C1141" i="3"/>
  <c r="B1145" i="3"/>
  <c r="C1145" i="3"/>
  <c r="B1149" i="3"/>
  <c r="C1149" i="3"/>
  <c r="B1153" i="3"/>
  <c r="C1153" i="3"/>
  <c r="B1157" i="3"/>
  <c r="C1157" i="3"/>
  <c r="B1161" i="3"/>
  <c r="C1161" i="3"/>
  <c r="B1165" i="3"/>
  <c r="C1165" i="3"/>
  <c r="B1169" i="3"/>
  <c r="C1169" i="3"/>
  <c r="B1173" i="3"/>
  <c r="C1173" i="3"/>
  <c r="B1177" i="3"/>
  <c r="C1177" i="3"/>
  <c r="B1181" i="3"/>
  <c r="C1181" i="3"/>
  <c r="B1185" i="3"/>
  <c r="C1185" i="3"/>
  <c r="B1189" i="3"/>
  <c r="C1189" i="3"/>
  <c r="B1193" i="3"/>
  <c r="C1193" i="3"/>
  <c r="B1197" i="3"/>
  <c r="C1197" i="3"/>
  <c r="B1201" i="3"/>
  <c r="C1201" i="3"/>
  <c r="B1205" i="3"/>
  <c r="C1205" i="3"/>
  <c r="B1209" i="3"/>
  <c r="C1209" i="3"/>
  <c r="B1213" i="3"/>
  <c r="C1213" i="3"/>
  <c r="B1217" i="3"/>
  <c r="C1217" i="3"/>
  <c r="B1221" i="3"/>
  <c r="C1221" i="3"/>
  <c r="B1225" i="3"/>
  <c r="C1225" i="3"/>
  <c r="B1229" i="3"/>
  <c r="C1229" i="3"/>
  <c r="B1233" i="3"/>
  <c r="C1233" i="3"/>
  <c r="B1237" i="3"/>
  <c r="C1237" i="3"/>
  <c r="B1241" i="3"/>
  <c r="C1241" i="3"/>
  <c r="B1245" i="3"/>
  <c r="C1245" i="3"/>
  <c r="B1249" i="3"/>
  <c r="C1249" i="3"/>
  <c r="B1253" i="3"/>
  <c r="C1253" i="3"/>
  <c r="B1257" i="3"/>
  <c r="C1257" i="3"/>
  <c r="B1261" i="3"/>
  <c r="C1261" i="3"/>
  <c r="B1265" i="3"/>
  <c r="C1265" i="3"/>
  <c r="B1269" i="3"/>
  <c r="C1269" i="3"/>
  <c r="B1273" i="3"/>
  <c r="C1273" i="3"/>
  <c r="B1277" i="3"/>
  <c r="C1277" i="3"/>
  <c r="B1281" i="3"/>
  <c r="C1281" i="3"/>
  <c r="B1285" i="3"/>
  <c r="C1285" i="3"/>
  <c r="B1289" i="3"/>
  <c r="C1289" i="3"/>
  <c r="B1293" i="3"/>
  <c r="C1293" i="3"/>
  <c r="B1297" i="3"/>
  <c r="C1297" i="3"/>
  <c r="B1301" i="3"/>
  <c r="C1301" i="3"/>
  <c r="B1305" i="3"/>
  <c r="C1305" i="3"/>
  <c r="B1309" i="3"/>
  <c r="C1309" i="3"/>
  <c r="B1313" i="3"/>
  <c r="C1313" i="3"/>
  <c r="B1317" i="3"/>
  <c r="C1317" i="3"/>
  <c r="B1321" i="3"/>
  <c r="C1321" i="3"/>
  <c r="B1325" i="3"/>
  <c r="C1325" i="3"/>
  <c r="B1329" i="3"/>
  <c r="C1329" i="3"/>
  <c r="B1333" i="3"/>
  <c r="C1333" i="3"/>
  <c r="B1337" i="3"/>
  <c r="C1337" i="3"/>
  <c r="B1341" i="3"/>
  <c r="C1341" i="3"/>
  <c r="B1345" i="3"/>
  <c r="C1345" i="3"/>
  <c r="B1349" i="3"/>
  <c r="C1349" i="3"/>
  <c r="B1353" i="3"/>
  <c r="C1353" i="3"/>
  <c r="B1357" i="3"/>
  <c r="C1357" i="3"/>
  <c r="B1361" i="3"/>
  <c r="C1361" i="3"/>
  <c r="B1365" i="3"/>
  <c r="C1365" i="3"/>
  <c r="B1369" i="3"/>
  <c r="C1369" i="3"/>
  <c r="B1373" i="3"/>
  <c r="C1373" i="3"/>
  <c r="B1377" i="3"/>
  <c r="C1377" i="3"/>
  <c r="B1381" i="3"/>
  <c r="C1381" i="3"/>
  <c r="B1385" i="3"/>
  <c r="C1385" i="3"/>
  <c r="B1389" i="3"/>
  <c r="C1389" i="3"/>
  <c r="B1393" i="3"/>
  <c r="C1393" i="3"/>
  <c r="B1397" i="3"/>
  <c r="C1397" i="3"/>
  <c r="B1401" i="3"/>
  <c r="C1401" i="3"/>
  <c r="B1405" i="3"/>
  <c r="C1405" i="3"/>
  <c r="B1409" i="3"/>
  <c r="C1409" i="3"/>
  <c r="B1413" i="3"/>
  <c r="C1413" i="3"/>
  <c r="B1417" i="3"/>
  <c r="C1417" i="3"/>
  <c r="B1421" i="3"/>
  <c r="C1421" i="3"/>
  <c r="B1425" i="3"/>
  <c r="C1425" i="3"/>
  <c r="B1429" i="3"/>
  <c r="C1429" i="3"/>
  <c r="B1433" i="3"/>
  <c r="C1433" i="3"/>
  <c r="B1437" i="3"/>
  <c r="C1437" i="3"/>
  <c r="B1441" i="3"/>
  <c r="C1441" i="3"/>
  <c r="B1445" i="3"/>
  <c r="C1445" i="3"/>
  <c r="B1449" i="3"/>
  <c r="C1449" i="3"/>
  <c r="B1453" i="3"/>
  <c r="C1453" i="3"/>
  <c r="B1457" i="3"/>
  <c r="C1457" i="3"/>
  <c r="B1461" i="3"/>
  <c r="C1461" i="3"/>
  <c r="B1465" i="3"/>
  <c r="C1465" i="3"/>
  <c r="B1469" i="3"/>
  <c r="C1469" i="3"/>
  <c r="B1473" i="3"/>
  <c r="C1473" i="3"/>
  <c r="B1477" i="3"/>
  <c r="C1477" i="3"/>
  <c r="B1481" i="3"/>
  <c r="C1481" i="3"/>
  <c r="B1485" i="3"/>
  <c r="C1485" i="3"/>
  <c r="B1489" i="3"/>
  <c r="C1489" i="3"/>
  <c r="B1493" i="3"/>
  <c r="C1493" i="3"/>
  <c r="B1497" i="3"/>
  <c r="C1497" i="3"/>
  <c r="B1501" i="3"/>
  <c r="C1501" i="3"/>
  <c r="B1505" i="3"/>
  <c r="C1505" i="3"/>
  <c r="B1509" i="3"/>
  <c r="C1509" i="3"/>
  <c r="B1513" i="3"/>
  <c r="C1513" i="3"/>
  <c r="B1517" i="3"/>
  <c r="C1517" i="3"/>
  <c r="B1521" i="3"/>
  <c r="C1521" i="3"/>
  <c r="B1525" i="3"/>
  <c r="C1525" i="3"/>
  <c r="B1529" i="3"/>
  <c r="C1529" i="3"/>
  <c r="B1533" i="3"/>
  <c r="C1533" i="3"/>
  <c r="B1537" i="3"/>
  <c r="C1537" i="3"/>
  <c r="B1541" i="3"/>
  <c r="C1541" i="3"/>
  <c r="B1545" i="3"/>
  <c r="C1545" i="3"/>
  <c r="B1549" i="3"/>
  <c r="C1549" i="3"/>
  <c r="B1553" i="3"/>
  <c r="C1553" i="3"/>
  <c r="B1557" i="3"/>
  <c r="C1557" i="3"/>
  <c r="B1561" i="3"/>
  <c r="C1561" i="3"/>
  <c r="B1565" i="3"/>
  <c r="C1565" i="3"/>
  <c r="B1569" i="3"/>
  <c r="C1569" i="3"/>
  <c r="B1573" i="3"/>
  <c r="C1573" i="3"/>
  <c r="B1577" i="3"/>
  <c r="C1577" i="3"/>
  <c r="B1581" i="3"/>
  <c r="C1581" i="3"/>
  <c r="B1585" i="3"/>
  <c r="C1585" i="3"/>
  <c r="B1589" i="3"/>
  <c r="C1589" i="3"/>
  <c r="B1593" i="3"/>
  <c r="C1593" i="3"/>
  <c r="B1597" i="3"/>
  <c r="C1597" i="3"/>
  <c r="B1601" i="3"/>
  <c r="C1601" i="3"/>
  <c r="B1605" i="3"/>
  <c r="C1605" i="3"/>
  <c r="B1609" i="3"/>
  <c r="C1609" i="3"/>
  <c r="B1613" i="3"/>
  <c r="C1613" i="3"/>
  <c r="B1617" i="3"/>
  <c r="C1617" i="3"/>
  <c r="B1621" i="3"/>
  <c r="C1621" i="3"/>
  <c r="B1625" i="3"/>
  <c r="C1625" i="3"/>
  <c r="B1629" i="3"/>
  <c r="C1629" i="3"/>
  <c r="B1633" i="3"/>
  <c r="C1633" i="3"/>
  <c r="B1637" i="3"/>
  <c r="C1637" i="3"/>
  <c r="B1641" i="3"/>
  <c r="C1641" i="3"/>
  <c r="B1645" i="3"/>
  <c r="C1645" i="3"/>
  <c r="B1649" i="3"/>
  <c r="C1649" i="3"/>
  <c r="B1653" i="3"/>
  <c r="C1653" i="3"/>
  <c r="B1657" i="3"/>
  <c r="C1657" i="3"/>
  <c r="B1661" i="3"/>
  <c r="C1661" i="3"/>
  <c r="B1665" i="3"/>
  <c r="C1665" i="3"/>
  <c r="B1669" i="3"/>
  <c r="C1669" i="3"/>
  <c r="B1673" i="3"/>
  <c r="C1673" i="3"/>
  <c r="B1677" i="3"/>
  <c r="C1677" i="3"/>
  <c r="B1681" i="3"/>
  <c r="C1681" i="3"/>
  <c r="B1685" i="3"/>
  <c r="C1685" i="3"/>
  <c r="B1689" i="3"/>
  <c r="C1689" i="3"/>
  <c r="B1693" i="3"/>
  <c r="C1693" i="3"/>
  <c r="B1697" i="3"/>
  <c r="C1697" i="3"/>
  <c r="B1701" i="3"/>
  <c r="C1701" i="3"/>
  <c r="B1705" i="3"/>
  <c r="C1705" i="3"/>
  <c r="B1709" i="3"/>
  <c r="C1709" i="3"/>
  <c r="B1713" i="3"/>
  <c r="C1713" i="3"/>
  <c r="B1717" i="3"/>
  <c r="C1717" i="3"/>
  <c r="B1721" i="3"/>
  <c r="C1721" i="3"/>
  <c r="B1725" i="3"/>
  <c r="C1725" i="3"/>
  <c r="B1729" i="3"/>
  <c r="C1729" i="3"/>
  <c r="B1733" i="3"/>
  <c r="C1733" i="3"/>
  <c r="B1737" i="3"/>
  <c r="C1737" i="3"/>
  <c r="B1741" i="3"/>
  <c r="C1741" i="3"/>
  <c r="B1745" i="3"/>
  <c r="C1745" i="3"/>
  <c r="B1749" i="3"/>
  <c r="C1749" i="3"/>
  <c r="B1753" i="3"/>
  <c r="C1753" i="3"/>
  <c r="B1757" i="3"/>
  <c r="C1757" i="3"/>
  <c r="B1761" i="3"/>
  <c r="C1761" i="3"/>
  <c r="B1765" i="3"/>
  <c r="C1765" i="3"/>
  <c r="B1769" i="3"/>
  <c r="C1769" i="3"/>
  <c r="B1773" i="3"/>
  <c r="C1773" i="3"/>
  <c r="B1777" i="3"/>
  <c r="C1777" i="3"/>
  <c r="B1781" i="3"/>
  <c r="C1781" i="3"/>
  <c r="B1785" i="3"/>
  <c r="C1785" i="3"/>
  <c r="B1789" i="3"/>
  <c r="C1789" i="3"/>
  <c r="B1793" i="3"/>
  <c r="C1793" i="3"/>
  <c r="B1797" i="3"/>
  <c r="C1797" i="3"/>
  <c r="B1801" i="3"/>
  <c r="C1801" i="3"/>
  <c r="B1805" i="3"/>
  <c r="C1805" i="3"/>
  <c r="B1809" i="3"/>
  <c r="C1809" i="3"/>
  <c r="B1813" i="3"/>
  <c r="C1813" i="3"/>
  <c r="B1817" i="3"/>
  <c r="C1817" i="3"/>
  <c r="B1821" i="3"/>
  <c r="C1821" i="3"/>
  <c r="B1825" i="3"/>
  <c r="C1825" i="3"/>
  <c r="B1829" i="3"/>
  <c r="C1829" i="3"/>
  <c r="B1833" i="3"/>
  <c r="C1833" i="3"/>
  <c r="B1837" i="3"/>
  <c r="C1837" i="3"/>
  <c r="B1841" i="3"/>
  <c r="C1841" i="3"/>
  <c r="B1845" i="3"/>
  <c r="C1845" i="3"/>
  <c r="B1849" i="3"/>
  <c r="C1849" i="3"/>
  <c r="B1853" i="3"/>
  <c r="C1853" i="3"/>
  <c r="B1857" i="3"/>
  <c r="C1857" i="3"/>
  <c r="B1861" i="3"/>
  <c r="C1861" i="3"/>
  <c r="B1865" i="3"/>
  <c r="C1865" i="3"/>
  <c r="B1869" i="3"/>
  <c r="C1869" i="3"/>
  <c r="B1873" i="3"/>
  <c r="C1873" i="3"/>
  <c r="B1877" i="3"/>
  <c r="C1877" i="3"/>
  <c r="B1881" i="3"/>
  <c r="C1881" i="3"/>
  <c r="B1885" i="3"/>
  <c r="C1885" i="3"/>
  <c r="B1889" i="3"/>
  <c r="C1889" i="3"/>
  <c r="B1893" i="3"/>
  <c r="C1893" i="3"/>
  <c r="B1897" i="3"/>
  <c r="C1897" i="3"/>
  <c r="B1901" i="3"/>
  <c r="C1901" i="3"/>
  <c r="B1905" i="3"/>
  <c r="C1905" i="3"/>
  <c r="B1909" i="3"/>
  <c r="C1909" i="3"/>
  <c r="B1913" i="3"/>
  <c r="C1913" i="3"/>
  <c r="B1917" i="3"/>
  <c r="C1917" i="3"/>
  <c r="B1921" i="3"/>
  <c r="C1921" i="3"/>
  <c r="B1925" i="3"/>
  <c r="C1925" i="3"/>
  <c r="B1929" i="3"/>
  <c r="C1929" i="3"/>
  <c r="B1933" i="3"/>
  <c r="C1933" i="3"/>
  <c r="B1937" i="3"/>
  <c r="C1937" i="3"/>
  <c r="B1941" i="3"/>
  <c r="C1941" i="3"/>
  <c r="B1945" i="3"/>
  <c r="C1945" i="3"/>
  <c r="B1949" i="3"/>
  <c r="C1949" i="3"/>
  <c r="B1953" i="3"/>
  <c r="C1953" i="3"/>
  <c r="B1957" i="3"/>
  <c r="C1957" i="3"/>
  <c r="B1961" i="3"/>
  <c r="C1961" i="3"/>
  <c r="B1965" i="3"/>
  <c r="C1965" i="3"/>
  <c r="B1969" i="3"/>
  <c r="C1969" i="3"/>
  <c r="B1973" i="3"/>
  <c r="C1973" i="3"/>
  <c r="B1977" i="3"/>
  <c r="C1977" i="3"/>
  <c r="B1981" i="3"/>
  <c r="C1981" i="3"/>
  <c r="B1985" i="3"/>
  <c r="C1985" i="3"/>
  <c r="B1989" i="3"/>
  <c r="C1989" i="3"/>
  <c r="B1993" i="3"/>
  <c r="C1993" i="3"/>
  <c r="B1997" i="3"/>
  <c r="C1997" i="3"/>
  <c r="B2001" i="3"/>
  <c r="C2001" i="3"/>
  <c r="B2005" i="3"/>
  <c r="C2005" i="3"/>
  <c r="B2009" i="3"/>
  <c r="C2009" i="3"/>
  <c r="B2013" i="3"/>
  <c r="C2013" i="3"/>
  <c r="B2017" i="3"/>
  <c r="C2017" i="3"/>
  <c r="B2021" i="3"/>
  <c r="C2021" i="3"/>
  <c r="B2025" i="3"/>
  <c r="C2025" i="3"/>
  <c r="B2029" i="3"/>
  <c r="C2029" i="3"/>
  <c r="B2033" i="3"/>
  <c r="C2033" i="3"/>
  <c r="B2037" i="3"/>
  <c r="C2037" i="3"/>
  <c r="B2041" i="3"/>
  <c r="C2041" i="3"/>
  <c r="B2045" i="3"/>
  <c r="C2045" i="3"/>
  <c r="B2049" i="3"/>
  <c r="C2049" i="3"/>
  <c r="B2053" i="3"/>
  <c r="C2053" i="3"/>
  <c r="B2057" i="3"/>
  <c r="C2057" i="3"/>
  <c r="B2061" i="3"/>
  <c r="C2061" i="3"/>
  <c r="B2065" i="3"/>
  <c r="C2065" i="3"/>
  <c r="B2069" i="3"/>
  <c r="C2069" i="3"/>
  <c r="B2073" i="3"/>
  <c r="C2073" i="3"/>
  <c r="B2077" i="3"/>
  <c r="C2077" i="3"/>
  <c r="B2081" i="3"/>
  <c r="C2081" i="3"/>
  <c r="B2085" i="3"/>
  <c r="C2085" i="3"/>
  <c r="B2089" i="3"/>
  <c r="C2089" i="3"/>
  <c r="B2093" i="3"/>
  <c r="C2093" i="3"/>
  <c r="B2097" i="3"/>
  <c r="C2097" i="3"/>
  <c r="B2101" i="3"/>
  <c r="C2101" i="3"/>
  <c r="B2105" i="3"/>
  <c r="C2105" i="3"/>
  <c r="B2109" i="3"/>
  <c r="C2109" i="3"/>
  <c r="B2113" i="3"/>
  <c r="C2113" i="3"/>
  <c r="B2117" i="3"/>
  <c r="C2117" i="3"/>
  <c r="B2121" i="3"/>
  <c r="C2121" i="3"/>
  <c r="B2125" i="3"/>
  <c r="C2125" i="3"/>
  <c r="B2129" i="3"/>
  <c r="C2129" i="3"/>
  <c r="B2133" i="3"/>
  <c r="C2133" i="3"/>
  <c r="B2137" i="3"/>
  <c r="C2137" i="3"/>
  <c r="B2141" i="3"/>
  <c r="C2141" i="3"/>
  <c r="B2145" i="3"/>
  <c r="C2145" i="3"/>
  <c r="B2149" i="3"/>
  <c r="C2149" i="3"/>
  <c r="B2153" i="3"/>
  <c r="C2153" i="3"/>
  <c r="B2157" i="3"/>
  <c r="C2157" i="3"/>
  <c r="B2161" i="3"/>
  <c r="C2161" i="3"/>
  <c r="B2165" i="3"/>
  <c r="C2165" i="3"/>
  <c r="B2169" i="3"/>
  <c r="C2169" i="3"/>
  <c r="B2173" i="3"/>
  <c r="C2173" i="3"/>
  <c r="B2177" i="3"/>
  <c r="C2177" i="3"/>
  <c r="B2181" i="3"/>
  <c r="C2181" i="3"/>
  <c r="B2185" i="3"/>
  <c r="C2185" i="3"/>
  <c r="B2189" i="3"/>
  <c r="C2189" i="3"/>
  <c r="B2193" i="3"/>
  <c r="C2193" i="3"/>
  <c r="B2197" i="3"/>
  <c r="C2197" i="3"/>
  <c r="B2201" i="3"/>
  <c r="C2201" i="3"/>
  <c r="B2205" i="3"/>
  <c r="C2205" i="3"/>
  <c r="B2209" i="3"/>
  <c r="C2209" i="3"/>
  <c r="B2213" i="3"/>
  <c r="C2213" i="3"/>
  <c r="B2217" i="3"/>
  <c r="C2217" i="3"/>
  <c r="B2221" i="3"/>
  <c r="C2221" i="3"/>
  <c r="B2225" i="3"/>
  <c r="C2225" i="3"/>
  <c r="B2229" i="3"/>
  <c r="C2229" i="3"/>
  <c r="B2233" i="3"/>
  <c r="C2233" i="3"/>
  <c r="B2237" i="3"/>
  <c r="C2237" i="3"/>
  <c r="B2241" i="3"/>
  <c r="C2241" i="3"/>
  <c r="B2245" i="3"/>
  <c r="C2245" i="3"/>
  <c r="B2249" i="3"/>
  <c r="C2249" i="3"/>
  <c r="B2253" i="3"/>
  <c r="C2253" i="3"/>
  <c r="B2257" i="3"/>
  <c r="C2257" i="3"/>
  <c r="B2261" i="3"/>
  <c r="C2261" i="3"/>
  <c r="B2265" i="3"/>
  <c r="C2265" i="3"/>
  <c r="B2269" i="3"/>
  <c r="C2269" i="3"/>
  <c r="B2273" i="3"/>
  <c r="C2273" i="3"/>
  <c r="B2277" i="3"/>
  <c r="C2277" i="3"/>
  <c r="B2281" i="3"/>
  <c r="C2281" i="3"/>
  <c r="B2285" i="3"/>
  <c r="C2285" i="3"/>
  <c r="B2289" i="3"/>
  <c r="C2289" i="3"/>
  <c r="B2293" i="3"/>
  <c r="C2293" i="3"/>
  <c r="B2297" i="3"/>
  <c r="C2297" i="3"/>
  <c r="B2301" i="3"/>
  <c r="C2301" i="3"/>
  <c r="B2305" i="3"/>
  <c r="C2305" i="3"/>
  <c r="B2309" i="3"/>
  <c r="C2309" i="3"/>
  <c r="B2313" i="3"/>
  <c r="C2313" i="3"/>
  <c r="B2317" i="3"/>
  <c r="C2317" i="3"/>
  <c r="B2321" i="3"/>
  <c r="C2321" i="3"/>
  <c r="B2325" i="3"/>
  <c r="C2325" i="3"/>
  <c r="B2329" i="3"/>
  <c r="C2329" i="3"/>
  <c r="B2333" i="3"/>
  <c r="C2333" i="3"/>
  <c r="B2337" i="3"/>
  <c r="C2337" i="3"/>
  <c r="B2341" i="3"/>
  <c r="C2341" i="3"/>
  <c r="B2345" i="3"/>
  <c r="C2345" i="3"/>
  <c r="B2349" i="3"/>
  <c r="C2349" i="3"/>
  <c r="B2353" i="3"/>
  <c r="C2353" i="3"/>
  <c r="B2357" i="3"/>
  <c r="C2357" i="3"/>
  <c r="B2361" i="3"/>
  <c r="C2361" i="3"/>
  <c r="B2365" i="3"/>
  <c r="C2365" i="3"/>
  <c r="B2369" i="3"/>
  <c r="C2369" i="3"/>
  <c r="B2373" i="3"/>
  <c r="C2373" i="3"/>
  <c r="B2377" i="3"/>
  <c r="C2377" i="3"/>
  <c r="B2381" i="3"/>
  <c r="C2381" i="3"/>
  <c r="B2385" i="3"/>
  <c r="C2385" i="3"/>
  <c r="B2389" i="3"/>
  <c r="C2389" i="3"/>
  <c r="B2393" i="3"/>
  <c r="C2393" i="3"/>
  <c r="B2397" i="3"/>
  <c r="C2397" i="3"/>
  <c r="B2401" i="3"/>
  <c r="C2401" i="3"/>
  <c r="B2405" i="3"/>
  <c r="C2405" i="3"/>
  <c r="B2409" i="3"/>
  <c r="C2409" i="3"/>
  <c r="B2413" i="3"/>
  <c r="C2413" i="3"/>
  <c r="B2417" i="3"/>
  <c r="C2417" i="3"/>
  <c r="B2421" i="3"/>
  <c r="C2421" i="3"/>
  <c r="B2425" i="3"/>
  <c r="C2425" i="3"/>
  <c r="B2429" i="3"/>
  <c r="C2429" i="3"/>
  <c r="B2433" i="3"/>
  <c r="C2433" i="3"/>
  <c r="B2437" i="3"/>
  <c r="C2437" i="3"/>
  <c r="B2441" i="3"/>
  <c r="C2441" i="3"/>
  <c r="B2445" i="3"/>
  <c r="C2445" i="3"/>
  <c r="B2449" i="3"/>
  <c r="C2449" i="3"/>
  <c r="B2453" i="3"/>
  <c r="C2453" i="3"/>
  <c r="B2457" i="3"/>
  <c r="C2457" i="3"/>
  <c r="B2461" i="3"/>
  <c r="C2461" i="3"/>
  <c r="B2465" i="3"/>
  <c r="C2465" i="3"/>
  <c r="B2469" i="3"/>
  <c r="C2469" i="3"/>
  <c r="B2473" i="3"/>
  <c r="C2473" i="3"/>
  <c r="B2477" i="3"/>
  <c r="C2477" i="3"/>
  <c r="B2481" i="3"/>
  <c r="C2481" i="3"/>
  <c r="B2485" i="3"/>
  <c r="C2485" i="3"/>
  <c r="B2489" i="3"/>
  <c r="C2489" i="3"/>
  <c r="B2493" i="3"/>
  <c r="C2493" i="3"/>
  <c r="B2497" i="3"/>
  <c r="C2497" i="3"/>
  <c r="B2501" i="3"/>
  <c r="C2501" i="3"/>
  <c r="B2505" i="3"/>
  <c r="C2505" i="3"/>
  <c r="B2509" i="3"/>
  <c r="C2509" i="3"/>
  <c r="B2513" i="3"/>
  <c r="C2513" i="3"/>
  <c r="B2517" i="3"/>
  <c r="C2517" i="3"/>
  <c r="B2521" i="3"/>
  <c r="C2521" i="3"/>
  <c r="B2525" i="3"/>
  <c r="C2525" i="3"/>
  <c r="B2529" i="3"/>
  <c r="C2529" i="3"/>
  <c r="B2533" i="3"/>
  <c r="C2533" i="3"/>
  <c r="B2537" i="3"/>
  <c r="C2537" i="3"/>
  <c r="B2541" i="3"/>
  <c r="C2541" i="3"/>
  <c r="B2545" i="3"/>
  <c r="C2545" i="3"/>
  <c r="B2549" i="3"/>
  <c r="C2549" i="3"/>
  <c r="B2553" i="3"/>
  <c r="C2553" i="3"/>
  <c r="B2557" i="3"/>
  <c r="C2557" i="3"/>
  <c r="B2561" i="3"/>
  <c r="C2561" i="3"/>
  <c r="B2565" i="3"/>
  <c r="C2565" i="3"/>
  <c r="B2569" i="3"/>
  <c r="C2569" i="3"/>
  <c r="B2573" i="3"/>
  <c r="C2573" i="3"/>
  <c r="B2577" i="3"/>
  <c r="C2577" i="3"/>
  <c r="B2581" i="3"/>
  <c r="C2581" i="3"/>
  <c r="B2585" i="3"/>
  <c r="C2585" i="3"/>
  <c r="B2589" i="3"/>
  <c r="C2589" i="3"/>
  <c r="B2593" i="3"/>
  <c r="C2593" i="3"/>
  <c r="B2597" i="3"/>
  <c r="C2597" i="3"/>
  <c r="B2601" i="3"/>
  <c r="C2601" i="3"/>
  <c r="B2605" i="3"/>
  <c r="C2605" i="3"/>
  <c r="B2609" i="3"/>
  <c r="C2609" i="3"/>
  <c r="B2613" i="3"/>
  <c r="C2613" i="3"/>
  <c r="B2617" i="3"/>
  <c r="C2617" i="3"/>
  <c r="B2621" i="3"/>
  <c r="C2621" i="3"/>
  <c r="B2625" i="3"/>
  <c r="C2625" i="3"/>
  <c r="B2629" i="3"/>
  <c r="C2629" i="3"/>
  <c r="B2633" i="3"/>
  <c r="C2633" i="3"/>
  <c r="B2637" i="3"/>
  <c r="C2637" i="3"/>
  <c r="B2641" i="3"/>
  <c r="C2641" i="3"/>
  <c r="B2645" i="3"/>
  <c r="C2645" i="3"/>
  <c r="B2649" i="3"/>
  <c r="C2649" i="3"/>
  <c r="B2653" i="3"/>
  <c r="C2653" i="3"/>
  <c r="B2657" i="3"/>
  <c r="C2657" i="3"/>
  <c r="B2661" i="3"/>
  <c r="C2661" i="3"/>
  <c r="B2665" i="3"/>
  <c r="C2665" i="3"/>
  <c r="B2669" i="3"/>
  <c r="C2669" i="3"/>
  <c r="B2673" i="3"/>
  <c r="C2673" i="3"/>
  <c r="B2677" i="3"/>
  <c r="C2677" i="3"/>
  <c r="B2681" i="3"/>
  <c r="C2681" i="3"/>
  <c r="B2685" i="3"/>
  <c r="C2685" i="3"/>
  <c r="B2689" i="3"/>
  <c r="C2689" i="3"/>
  <c r="B2693" i="3"/>
  <c r="C2693" i="3"/>
  <c r="B2697" i="3"/>
  <c r="C2697" i="3"/>
  <c r="B2701" i="3"/>
  <c r="C2701" i="3"/>
  <c r="B2705" i="3"/>
  <c r="C2705" i="3"/>
  <c r="B2709" i="3"/>
  <c r="C2709" i="3"/>
  <c r="B2713" i="3"/>
  <c r="C2713" i="3"/>
  <c r="B2717" i="3"/>
  <c r="C2717" i="3"/>
  <c r="B2721" i="3"/>
  <c r="C2721" i="3"/>
  <c r="B2725" i="3"/>
  <c r="C2725" i="3"/>
  <c r="B2729" i="3"/>
  <c r="C2729" i="3"/>
  <c r="B2733" i="3"/>
  <c r="C2733" i="3"/>
  <c r="B2737" i="3"/>
  <c r="C2737" i="3"/>
  <c r="B2741" i="3"/>
  <c r="C2741" i="3"/>
  <c r="B2745" i="3"/>
  <c r="C2745" i="3"/>
  <c r="B2749" i="3"/>
  <c r="C2749" i="3"/>
  <c r="B2753" i="3"/>
  <c r="C2753" i="3"/>
  <c r="B2757" i="3"/>
  <c r="C2757" i="3"/>
  <c r="B2761" i="3"/>
  <c r="C2761" i="3"/>
  <c r="B2765" i="3"/>
  <c r="C2765" i="3"/>
  <c r="B2769" i="3"/>
  <c r="C2769" i="3"/>
  <c r="B2773" i="3"/>
  <c r="C2773" i="3"/>
  <c r="B2777" i="3"/>
  <c r="C2777" i="3"/>
  <c r="B2781" i="3"/>
  <c r="C2781" i="3"/>
  <c r="B2785" i="3"/>
  <c r="C2785" i="3"/>
  <c r="B2789" i="3"/>
  <c r="C2789" i="3"/>
  <c r="B2793" i="3"/>
  <c r="C2793" i="3"/>
  <c r="B2797" i="3"/>
  <c r="C2797" i="3"/>
  <c r="B2801" i="3"/>
  <c r="C2801" i="3"/>
  <c r="B2805" i="3"/>
  <c r="C2805" i="3"/>
  <c r="B2809" i="3"/>
  <c r="C2809" i="3"/>
  <c r="B2813" i="3"/>
  <c r="C2813" i="3"/>
  <c r="B2817" i="3"/>
  <c r="C2817" i="3"/>
  <c r="B2821" i="3"/>
  <c r="C2821" i="3"/>
  <c r="B2825" i="3"/>
  <c r="C2825" i="3"/>
  <c r="B2829" i="3"/>
  <c r="C2829" i="3"/>
  <c r="B2833" i="3"/>
  <c r="C2833" i="3"/>
  <c r="B2837" i="3"/>
  <c r="C2837" i="3"/>
  <c r="B2841" i="3"/>
  <c r="C2841" i="3"/>
  <c r="B2845" i="3"/>
  <c r="C2845" i="3"/>
  <c r="B2849" i="3"/>
  <c r="C2849" i="3"/>
  <c r="B2853" i="3"/>
  <c r="C2853" i="3"/>
  <c r="B2857" i="3"/>
  <c r="C2857" i="3"/>
  <c r="B2861" i="3"/>
  <c r="C2861" i="3"/>
  <c r="B2865" i="3"/>
  <c r="C2865" i="3"/>
  <c r="B2869" i="3"/>
  <c r="C2869" i="3"/>
  <c r="B2873" i="3"/>
  <c r="C2873" i="3"/>
  <c r="B2877" i="3"/>
  <c r="C2877" i="3"/>
  <c r="B2881" i="3"/>
  <c r="C2881" i="3"/>
  <c r="B2885" i="3"/>
  <c r="C2885" i="3"/>
  <c r="B2889" i="3"/>
  <c r="C2889" i="3"/>
  <c r="B2893" i="3"/>
  <c r="C2893" i="3"/>
  <c r="B2897" i="3"/>
  <c r="C2897" i="3"/>
  <c r="B2901" i="3"/>
  <c r="C2901" i="3"/>
  <c r="B2905" i="3"/>
  <c r="C2905" i="3"/>
  <c r="B2909" i="3"/>
  <c r="C2909" i="3"/>
  <c r="B2913" i="3"/>
  <c r="C2913" i="3"/>
  <c r="B2917" i="3"/>
  <c r="C2917" i="3"/>
  <c r="B2921" i="3"/>
  <c r="C2921" i="3"/>
  <c r="B2925" i="3"/>
  <c r="C2925" i="3"/>
  <c r="B2929" i="3"/>
  <c r="C2929" i="3"/>
  <c r="B2933" i="3"/>
  <c r="C2933" i="3"/>
  <c r="B2937" i="3"/>
  <c r="C2937" i="3"/>
  <c r="B2941" i="3"/>
  <c r="C2941" i="3"/>
  <c r="B2945" i="3"/>
  <c r="C2945" i="3"/>
  <c r="B2949" i="3"/>
  <c r="C2949" i="3"/>
  <c r="B2953" i="3"/>
  <c r="C2953" i="3"/>
  <c r="B2957" i="3"/>
  <c r="C2957" i="3"/>
  <c r="B2961" i="3"/>
  <c r="C2961" i="3"/>
  <c r="B2965" i="3"/>
  <c r="C2965" i="3"/>
  <c r="B2969" i="3"/>
  <c r="C2969" i="3"/>
  <c r="B2973" i="3"/>
  <c r="C2973" i="3"/>
  <c r="B2977" i="3"/>
  <c r="C2977" i="3"/>
  <c r="B2981" i="3"/>
  <c r="C2981" i="3"/>
  <c r="B2985" i="3"/>
  <c r="C2985" i="3"/>
  <c r="B2989" i="3"/>
  <c r="C2989" i="3"/>
  <c r="B2993" i="3"/>
  <c r="C2993" i="3"/>
  <c r="B2997" i="3"/>
  <c r="C2997" i="3"/>
  <c r="B3001" i="3"/>
  <c r="C3001" i="3"/>
  <c r="B3005" i="3"/>
  <c r="C3005" i="3"/>
  <c r="B3009" i="3"/>
  <c r="C3009" i="3"/>
  <c r="B3013" i="3"/>
  <c r="C3013" i="3"/>
  <c r="B3017" i="3"/>
  <c r="C3017" i="3"/>
  <c r="B3021" i="3"/>
  <c r="C3021" i="3"/>
  <c r="B3025" i="3"/>
  <c r="C3025" i="3"/>
  <c r="B438" i="3"/>
  <c r="C438" i="3"/>
  <c r="B442" i="3"/>
  <c r="C442" i="3"/>
  <c r="B446" i="3"/>
  <c r="C446" i="3"/>
  <c r="B450" i="3"/>
  <c r="C450" i="3"/>
  <c r="B454" i="3"/>
  <c r="C454" i="3"/>
  <c r="B458" i="3"/>
  <c r="C458" i="3"/>
  <c r="B462" i="3"/>
  <c r="C462" i="3"/>
  <c r="B466" i="3"/>
  <c r="C466" i="3"/>
  <c r="B470" i="3"/>
  <c r="C470" i="3"/>
  <c r="B474" i="3"/>
  <c r="C474" i="3"/>
  <c r="B478" i="3"/>
  <c r="C478" i="3"/>
  <c r="B482" i="3"/>
  <c r="C482" i="3"/>
  <c r="B486" i="3"/>
  <c r="C486" i="3"/>
  <c r="B490" i="3"/>
  <c r="C490" i="3"/>
  <c r="B494" i="3"/>
  <c r="C494" i="3"/>
  <c r="B498" i="3"/>
  <c r="C498" i="3"/>
  <c r="B502" i="3"/>
  <c r="C502" i="3"/>
  <c r="B506" i="3"/>
  <c r="C506" i="3"/>
  <c r="B510" i="3"/>
  <c r="C510" i="3"/>
  <c r="B514" i="3"/>
  <c r="C514" i="3"/>
  <c r="B518" i="3"/>
  <c r="C518" i="3"/>
  <c r="B522" i="3"/>
  <c r="C522" i="3"/>
  <c r="B526" i="3"/>
  <c r="C526" i="3"/>
  <c r="B530" i="3"/>
  <c r="C530" i="3"/>
  <c r="B534" i="3"/>
  <c r="C534" i="3"/>
  <c r="B538" i="3"/>
  <c r="C538" i="3"/>
  <c r="B542" i="3"/>
  <c r="C542" i="3"/>
  <c r="B546" i="3"/>
  <c r="C546" i="3"/>
  <c r="B550" i="3"/>
  <c r="C550" i="3"/>
  <c r="B554" i="3"/>
  <c r="C554" i="3"/>
  <c r="B558" i="3"/>
  <c r="C558" i="3"/>
  <c r="B562" i="3"/>
  <c r="C562" i="3"/>
  <c r="B566" i="3"/>
  <c r="C566" i="3"/>
  <c r="B570" i="3"/>
  <c r="C570" i="3"/>
  <c r="B574" i="3"/>
  <c r="C574" i="3"/>
  <c r="B578" i="3"/>
  <c r="C578" i="3"/>
  <c r="B582" i="3"/>
  <c r="C582" i="3"/>
  <c r="B586" i="3"/>
  <c r="C586" i="3"/>
  <c r="B590" i="3"/>
  <c r="C590" i="3"/>
  <c r="B594" i="3"/>
  <c r="C594" i="3"/>
  <c r="B598" i="3"/>
  <c r="C598" i="3"/>
  <c r="B602" i="3"/>
  <c r="C602" i="3"/>
  <c r="B606" i="3"/>
  <c r="C606" i="3"/>
  <c r="B610" i="3"/>
  <c r="C610" i="3"/>
  <c r="B614" i="3"/>
  <c r="C614" i="3"/>
  <c r="B618" i="3"/>
  <c r="C618" i="3"/>
  <c r="B622" i="3"/>
  <c r="C622" i="3"/>
  <c r="B626" i="3"/>
  <c r="C626" i="3"/>
  <c r="B630" i="3"/>
  <c r="C630" i="3"/>
  <c r="B634" i="3"/>
  <c r="C634" i="3"/>
  <c r="B638" i="3"/>
  <c r="C638" i="3"/>
  <c r="B642" i="3"/>
  <c r="C642" i="3"/>
  <c r="B646" i="3"/>
  <c r="C646" i="3"/>
  <c r="B650" i="3"/>
  <c r="C650" i="3"/>
  <c r="B654" i="3"/>
  <c r="C654" i="3"/>
  <c r="B658" i="3"/>
  <c r="C658" i="3"/>
  <c r="B662" i="3"/>
  <c r="C662" i="3"/>
  <c r="B666" i="3"/>
  <c r="C666" i="3"/>
  <c r="B670" i="3"/>
  <c r="C670" i="3"/>
  <c r="B674" i="3"/>
  <c r="C674" i="3"/>
  <c r="B678" i="3"/>
  <c r="C678" i="3"/>
  <c r="B682" i="3"/>
  <c r="C682" i="3"/>
  <c r="B686" i="3"/>
  <c r="C686" i="3"/>
  <c r="B690" i="3"/>
  <c r="C690" i="3"/>
  <c r="B694" i="3"/>
  <c r="C694" i="3"/>
  <c r="B698" i="3"/>
  <c r="C698" i="3"/>
  <c r="B702" i="3"/>
  <c r="C702" i="3"/>
  <c r="B706" i="3"/>
  <c r="C706" i="3"/>
  <c r="B710" i="3"/>
  <c r="C710" i="3"/>
  <c r="B714" i="3"/>
  <c r="C714" i="3"/>
  <c r="B718" i="3"/>
  <c r="C718" i="3"/>
  <c r="B722" i="3"/>
  <c r="C722" i="3"/>
  <c r="B726" i="3"/>
  <c r="C726" i="3"/>
  <c r="B730" i="3"/>
  <c r="C730" i="3"/>
  <c r="B734" i="3"/>
  <c r="C734" i="3"/>
  <c r="B738" i="3"/>
  <c r="C738" i="3"/>
  <c r="B742" i="3"/>
  <c r="C742" i="3"/>
  <c r="B746" i="3"/>
  <c r="C746" i="3"/>
  <c r="B750" i="3"/>
  <c r="C750" i="3"/>
  <c r="B754" i="3"/>
  <c r="C754" i="3"/>
  <c r="B758" i="3"/>
  <c r="C758" i="3"/>
  <c r="B762" i="3"/>
  <c r="C762" i="3"/>
  <c r="B766" i="3"/>
  <c r="C766" i="3"/>
  <c r="B770" i="3"/>
  <c r="C770" i="3"/>
  <c r="B774" i="3"/>
  <c r="C774" i="3"/>
  <c r="B778" i="3"/>
  <c r="C778" i="3"/>
  <c r="B782" i="3"/>
  <c r="C782" i="3"/>
  <c r="B786" i="3"/>
  <c r="C786" i="3"/>
  <c r="B790" i="3"/>
  <c r="C790" i="3"/>
  <c r="B794" i="3"/>
  <c r="C794" i="3"/>
  <c r="B798" i="3"/>
  <c r="C798" i="3"/>
  <c r="B802" i="3"/>
  <c r="C802" i="3"/>
  <c r="B806" i="3"/>
  <c r="C806" i="3"/>
  <c r="B810" i="3"/>
  <c r="C810" i="3"/>
  <c r="B814" i="3"/>
  <c r="C814" i="3"/>
  <c r="B818" i="3"/>
  <c r="C818" i="3"/>
  <c r="B822" i="3"/>
  <c r="C822" i="3"/>
  <c r="B826" i="3"/>
  <c r="C826" i="3"/>
  <c r="B830" i="3"/>
  <c r="C830" i="3"/>
  <c r="B834" i="3"/>
  <c r="C834" i="3"/>
  <c r="B838" i="3"/>
  <c r="C838" i="3"/>
  <c r="B842" i="3"/>
  <c r="C842" i="3"/>
  <c r="B846" i="3"/>
  <c r="C846" i="3"/>
  <c r="B850" i="3"/>
  <c r="C850" i="3"/>
  <c r="B854" i="3"/>
  <c r="C854" i="3"/>
  <c r="B858" i="3"/>
  <c r="C858" i="3"/>
  <c r="B862" i="3"/>
  <c r="C862" i="3"/>
  <c r="B866" i="3"/>
  <c r="C866" i="3"/>
  <c r="B870" i="3"/>
  <c r="C870" i="3"/>
  <c r="B874" i="3"/>
  <c r="C874" i="3"/>
  <c r="B878" i="3"/>
  <c r="C878" i="3"/>
  <c r="B882" i="3"/>
  <c r="C882" i="3"/>
  <c r="B886" i="3"/>
  <c r="C886" i="3"/>
  <c r="B890" i="3"/>
  <c r="C890" i="3"/>
  <c r="B894" i="3"/>
  <c r="C894" i="3"/>
  <c r="B898" i="3"/>
  <c r="C898" i="3"/>
  <c r="B902" i="3"/>
  <c r="C902" i="3"/>
  <c r="B906" i="3"/>
  <c r="C906" i="3"/>
  <c r="B910" i="3"/>
  <c r="C910" i="3"/>
  <c r="B914" i="3"/>
  <c r="C914" i="3"/>
  <c r="B918" i="3"/>
  <c r="C918" i="3"/>
  <c r="B922" i="3"/>
  <c r="C922" i="3"/>
  <c r="B926" i="3"/>
  <c r="C926" i="3"/>
  <c r="B930" i="3"/>
  <c r="C930" i="3"/>
  <c r="B934" i="3"/>
  <c r="C934" i="3"/>
  <c r="B938" i="3"/>
  <c r="C938" i="3"/>
  <c r="B942" i="3"/>
  <c r="C942" i="3"/>
  <c r="B946" i="3"/>
  <c r="C946" i="3"/>
  <c r="B950" i="3"/>
  <c r="C950" i="3"/>
  <c r="B954" i="3"/>
  <c r="C954" i="3"/>
  <c r="B958" i="3"/>
  <c r="C958" i="3"/>
  <c r="B962" i="3"/>
  <c r="C962" i="3"/>
  <c r="B966" i="3"/>
  <c r="C966" i="3"/>
  <c r="B970" i="3"/>
  <c r="C970" i="3"/>
  <c r="B974" i="3"/>
  <c r="C974" i="3"/>
  <c r="B978" i="3"/>
  <c r="C978" i="3"/>
  <c r="B982" i="3"/>
  <c r="C982" i="3"/>
  <c r="B986" i="3"/>
  <c r="C986" i="3"/>
  <c r="B990" i="3"/>
  <c r="C990" i="3"/>
  <c r="B994" i="3"/>
  <c r="C994" i="3"/>
  <c r="B998" i="3"/>
  <c r="C998" i="3"/>
  <c r="B1002" i="3"/>
  <c r="C1002" i="3"/>
  <c r="B1006" i="3"/>
  <c r="C1006" i="3"/>
  <c r="B1010" i="3"/>
  <c r="C1010" i="3"/>
  <c r="B1014" i="3"/>
  <c r="C1014" i="3"/>
  <c r="B1018" i="3"/>
  <c r="C1018" i="3"/>
  <c r="B1022" i="3"/>
  <c r="C1022" i="3"/>
  <c r="B1026" i="3"/>
  <c r="C1026" i="3"/>
  <c r="B1030" i="3"/>
  <c r="C1030" i="3"/>
  <c r="B1034" i="3"/>
  <c r="C1034" i="3"/>
  <c r="B1038" i="3"/>
  <c r="C1038" i="3"/>
  <c r="B1042" i="3"/>
  <c r="C1042" i="3"/>
  <c r="B1046" i="3"/>
  <c r="C1046" i="3"/>
  <c r="B1050" i="3"/>
  <c r="C1050" i="3"/>
  <c r="B1054" i="3"/>
  <c r="C1054" i="3"/>
  <c r="B1058" i="3"/>
  <c r="C1058" i="3"/>
  <c r="B1062" i="3"/>
  <c r="C1062" i="3"/>
  <c r="B1066" i="3"/>
  <c r="C1066" i="3"/>
  <c r="B1070" i="3"/>
  <c r="C1070" i="3"/>
  <c r="B1074" i="3"/>
  <c r="C1074" i="3"/>
  <c r="B1078" i="3"/>
  <c r="C1078" i="3"/>
  <c r="B1082" i="3"/>
  <c r="C1082" i="3"/>
  <c r="B1086" i="3"/>
  <c r="C1086" i="3"/>
  <c r="B1090" i="3"/>
  <c r="C1090" i="3"/>
  <c r="B1094" i="3"/>
  <c r="C1094" i="3"/>
  <c r="B1098" i="3"/>
  <c r="C1098" i="3"/>
  <c r="B1102" i="3"/>
  <c r="C1102" i="3"/>
  <c r="B1106" i="3"/>
  <c r="C1106" i="3"/>
  <c r="B1110" i="3"/>
  <c r="C1110" i="3"/>
  <c r="B1114" i="3"/>
  <c r="C1114" i="3"/>
  <c r="B1118" i="3"/>
  <c r="C1118" i="3"/>
  <c r="B1122" i="3"/>
  <c r="C1122" i="3"/>
  <c r="B1126" i="3"/>
  <c r="C1126" i="3"/>
  <c r="B1130" i="3"/>
  <c r="C1130" i="3"/>
  <c r="B1134" i="3"/>
  <c r="C1134" i="3"/>
  <c r="B1138" i="3"/>
  <c r="C1138" i="3"/>
  <c r="B1142" i="3"/>
  <c r="C1142" i="3"/>
  <c r="B1146" i="3"/>
  <c r="C1146" i="3"/>
  <c r="B1150" i="3"/>
  <c r="C1150" i="3"/>
  <c r="B1154" i="3"/>
  <c r="C1154" i="3"/>
  <c r="B1158" i="3"/>
  <c r="C1158" i="3"/>
  <c r="B1162" i="3"/>
  <c r="C1162" i="3"/>
  <c r="B1166" i="3"/>
  <c r="C1166" i="3"/>
  <c r="B1170" i="3"/>
  <c r="C1170" i="3"/>
  <c r="B1174" i="3"/>
  <c r="C1174" i="3"/>
  <c r="B1178" i="3"/>
  <c r="C1178" i="3"/>
  <c r="B1182" i="3"/>
  <c r="C1182" i="3"/>
  <c r="B1186" i="3"/>
  <c r="C1186" i="3"/>
  <c r="B1190" i="3"/>
  <c r="C1190" i="3"/>
  <c r="B1194" i="3"/>
  <c r="C1194" i="3"/>
  <c r="B1198" i="3"/>
  <c r="C1198" i="3"/>
  <c r="B1202" i="3"/>
  <c r="C1202" i="3"/>
  <c r="B1206" i="3"/>
  <c r="C1206" i="3"/>
  <c r="B1210" i="3"/>
  <c r="C1210" i="3"/>
  <c r="B1214" i="3"/>
  <c r="C1214" i="3"/>
  <c r="B1218" i="3"/>
  <c r="C1218" i="3"/>
  <c r="B1222" i="3"/>
  <c r="C1222" i="3"/>
  <c r="B1226" i="3"/>
  <c r="C1226" i="3"/>
  <c r="B1230" i="3"/>
  <c r="C1230" i="3"/>
  <c r="B1234" i="3"/>
  <c r="C1234" i="3"/>
  <c r="B1238" i="3"/>
  <c r="C1238" i="3"/>
  <c r="B1242" i="3"/>
  <c r="C1242" i="3"/>
  <c r="B1246" i="3"/>
  <c r="C1246" i="3"/>
  <c r="B1250" i="3"/>
  <c r="C1250" i="3"/>
  <c r="B1254" i="3"/>
  <c r="C1254" i="3"/>
  <c r="B1258" i="3"/>
  <c r="C1258" i="3"/>
  <c r="B1262" i="3"/>
  <c r="C1262" i="3"/>
  <c r="B1266" i="3"/>
  <c r="C1266" i="3"/>
  <c r="B1270" i="3"/>
  <c r="C1270" i="3"/>
  <c r="B1274" i="3"/>
  <c r="C1274" i="3"/>
  <c r="B1278" i="3"/>
  <c r="C1278" i="3"/>
  <c r="B1282" i="3"/>
  <c r="C1282" i="3"/>
  <c r="B1286" i="3"/>
  <c r="C1286" i="3"/>
  <c r="B1290" i="3"/>
  <c r="C1290" i="3"/>
  <c r="B1294" i="3"/>
  <c r="C1294" i="3"/>
  <c r="B1298" i="3"/>
  <c r="C1298" i="3"/>
  <c r="B1302" i="3"/>
  <c r="C1302" i="3"/>
  <c r="B1306" i="3"/>
  <c r="C1306" i="3"/>
  <c r="B1310" i="3"/>
  <c r="C1310" i="3"/>
  <c r="B1314" i="3"/>
  <c r="C1314" i="3"/>
  <c r="B1318" i="3"/>
  <c r="C1318" i="3"/>
  <c r="B1322" i="3"/>
  <c r="C1322" i="3"/>
  <c r="B1326" i="3"/>
  <c r="C1326" i="3"/>
  <c r="B1330" i="3"/>
  <c r="C1330" i="3"/>
  <c r="B1334" i="3"/>
  <c r="C1334" i="3"/>
  <c r="B1338" i="3"/>
  <c r="C1338" i="3"/>
  <c r="B1342" i="3"/>
  <c r="C1342" i="3"/>
  <c r="B1346" i="3"/>
  <c r="C1346" i="3"/>
  <c r="B1350" i="3"/>
  <c r="C1350" i="3"/>
  <c r="B1354" i="3"/>
  <c r="C1354" i="3"/>
  <c r="B1358" i="3"/>
  <c r="C1358" i="3"/>
  <c r="B1362" i="3"/>
  <c r="C1362" i="3"/>
  <c r="B1366" i="3"/>
  <c r="C1366" i="3"/>
  <c r="B1370" i="3"/>
  <c r="C1370" i="3"/>
  <c r="B1374" i="3"/>
  <c r="C1374" i="3"/>
  <c r="B1378" i="3"/>
  <c r="C1378" i="3"/>
  <c r="B1382" i="3"/>
  <c r="C1382" i="3"/>
  <c r="B1386" i="3"/>
  <c r="C1386" i="3"/>
  <c r="B1390" i="3"/>
  <c r="C1390" i="3"/>
  <c r="B1394" i="3"/>
  <c r="C1394" i="3"/>
  <c r="B1398" i="3"/>
  <c r="C1398" i="3"/>
  <c r="B1402" i="3"/>
  <c r="C1402" i="3"/>
  <c r="B1406" i="3"/>
  <c r="C1406" i="3"/>
  <c r="B1410" i="3"/>
  <c r="C1410" i="3"/>
  <c r="B1414" i="3"/>
  <c r="C1414" i="3"/>
  <c r="B1418" i="3"/>
  <c r="C1418" i="3"/>
  <c r="B1422" i="3"/>
  <c r="C1422" i="3"/>
  <c r="B1426" i="3"/>
  <c r="C1426" i="3"/>
  <c r="B1430" i="3"/>
  <c r="C1430" i="3"/>
  <c r="B1434" i="3"/>
  <c r="C1434" i="3"/>
  <c r="B1438" i="3"/>
  <c r="C1438" i="3"/>
  <c r="B1442" i="3"/>
  <c r="C1442" i="3"/>
  <c r="B1446" i="3"/>
  <c r="C1446" i="3"/>
  <c r="B1450" i="3"/>
  <c r="C1450" i="3"/>
  <c r="B1454" i="3"/>
  <c r="C1454" i="3"/>
  <c r="B1458" i="3"/>
  <c r="C1458" i="3"/>
  <c r="B1462" i="3"/>
  <c r="C1462" i="3"/>
  <c r="B1466" i="3"/>
  <c r="C1466" i="3"/>
  <c r="B1470" i="3"/>
  <c r="C1470" i="3"/>
  <c r="B1474" i="3"/>
  <c r="C1474" i="3"/>
  <c r="B1478" i="3"/>
  <c r="C1478" i="3"/>
  <c r="B1482" i="3"/>
  <c r="C1482" i="3"/>
  <c r="B1486" i="3"/>
  <c r="C1486" i="3"/>
  <c r="B1490" i="3"/>
  <c r="C1490" i="3"/>
  <c r="B1494" i="3"/>
  <c r="C1494" i="3"/>
  <c r="B1498" i="3"/>
  <c r="C1498" i="3"/>
  <c r="B1502" i="3"/>
  <c r="C1502" i="3"/>
  <c r="B1506" i="3"/>
  <c r="C1506" i="3"/>
  <c r="B1510" i="3"/>
  <c r="C1510" i="3"/>
  <c r="B1514" i="3"/>
  <c r="C1514" i="3"/>
  <c r="B1518" i="3"/>
  <c r="C1518" i="3"/>
  <c r="B1522" i="3"/>
  <c r="C1522" i="3"/>
  <c r="B1526" i="3"/>
  <c r="C1526" i="3"/>
  <c r="B1530" i="3"/>
  <c r="C1530" i="3"/>
  <c r="B1534" i="3"/>
  <c r="C1534" i="3"/>
  <c r="B1538" i="3"/>
  <c r="C1538" i="3"/>
  <c r="B1542" i="3"/>
  <c r="C1542" i="3"/>
  <c r="B1546" i="3"/>
  <c r="C1546" i="3"/>
  <c r="B1550" i="3"/>
  <c r="C1550" i="3"/>
  <c r="B1554" i="3"/>
  <c r="C1554" i="3"/>
  <c r="B1558" i="3"/>
  <c r="C1558" i="3"/>
  <c r="B1562" i="3"/>
  <c r="C1562" i="3"/>
  <c r="B1566" i="3"/>
  <c r="C1566" i="3"/>
  <c r="B1570" i="3"/>
  <c r="C1570" i="3"/>
  <c r="B1574" i="3"/>
  <c r="C1574" i="3"/>
  <c r="B1578" i="3"/>
  <c r="C1578" i="3"/>
  <c r="B1582" i="3"/>
  <c r="C1582" i="3"/>
  <c r="B1586" i="3"/>
  <c r="C1586" i="3"/>
  <c r="B1590" i="3"/>
  <c r="C1590" i="3"/>
  <c r="B1594" i="3"/>
  <c r="C1594" i="3"/>
  <c r="B1598" i="3"/>
  <c r="C1598" i="3"/>
  <c r="B1602" i="3"/>
  <c r="C1602" i="3"/>
  <c r="B1606" i="3"/>
  <c r="C1606" i="3"/>
  <c r="B1610" i="3"/>
  <c r="C1610" i="3"/>
  <c r="B1614" i="3"/>
  <c r="C1614" i="3"/>
  <c r="B1618" i="3"/>
  <c r="C1618" i="3"/>
  <c r="B1622" i="3"/>
  <c r="C1622" i="3"/>
  <c r="B1626" i="3"/>
  <c r="C1626" i="3"/>
  <c r="B1630" i="3"/>
  <c r="C1630" i="3"/>
  <c r="B1634" i="3"/>
  <c r="C1634" i="3"/>
  <c r="B1638" i="3"/>
  <c r="C1638" i="3"/>
  <c r="B1642" i="3"/>
  <c r="C1642" i="3"/>
  <c r="B1646" i="3"/>
  <c r="C1646" i="3"/>
  <c r="B1650" i="3"/>
  <c r="C1650" i="3"/>
  <c r="B1654" i="3"/>
  <c r="C1654" i="3"/>
  <c r="B1658" i="3"/>
  <c r="C1658" i="3"/>
  <c r="B1662" i="3"/>
  <c r="C1662" i="3"/>
  <c r="B1666" i="3"/>
  <c r="C1666" i="3"/>
  <c r="B1670" i="3"/>
  <c r="C1670" i="3"/>
  <c r="B1674" i="3"/>
  <c r="C1674" i="3"/>
  <c r="B1678" i="3"/>
  <c r="C1678" i="3"/>
  <c r="B1682" i="3"/>
  <c r="C1682" i="3"/>
  <c r="B1686" i="3"/>
  <c r="C1686" i="3"/>
  <c r="B1690" i="3"/>
  <c r="C1690" i="3"/>
  <c r="B1694" i="3"/>
  <c r="C1694" i="3"/>
  <c r="B1698" i="3"/>
  <c r="C1698" i="3"/>
  <c r="B1702" i="3"/>
  <c r="C1702" i="3"/>
  <c r="B1706" i="3"/>
  <c r="C1706" i="3"/>
  <c r="B1710" i="3"/>
  <c r="C1710" i="3"/>
  <c r="B1714" i="3"/>
  <c r="C1714" i="3"/>
  <c r="B1718" i="3"/>
  <c r="C1718" i="3"/>
  <c r="B1722" i="3"/>
  <c r="C1722" i="3"/>
  <c r="B1726" i="3"/>
  <c r="C1726" i="3"/>
  <c r="B1730" i="3"/>
  <c r="C1730" i="3"/>
  <c r="B1734" i="3"/>
  <c r="C1734" i="3"/>
  <c r="B1738" i="3"/>
  <c r="C1738" i="3"/>
  <c r="B1742" i="3"/>
  <c r="C1742" i="3"/>
  <c r="B1746" i="3"/>
  <c r="C1746" i="3"/>
  <c r="B1750" i="3"/>
  <c r="C1750" i="3"/>
  <c r="B1754" i="3"/>
  <c r="C1754" i="3"/>
  <c r="B1758" i="3"/>
  <c r="C1758" i="3"/>
  <c r="B1762" i="3"/>
  <c r="C1762" i="3"/>
  <c r="B1766" i="3"/>
  <c r="C1766" i="3"/>
  <c r="B1770" i="3"/>
  <c r="C1770" i="3"/>
  <c r="B1774" i="3"/>
  <c r="C1774" i="3"/>
  <c r="B1778" i="3"/>
  <c r="C1778" i="3"/>
  <c r="B1782" i="3"/>
  <c r="C1782" i="3"/>
  <c r="B1786" i="3"/>
  <c r="C1786" i="3"/>
  <c r="B1790" i="3"/>
  <c r="C1790" i="3"/>
  <c r="B1794" i="3"/>
  <c r="C1794" i="3"/>
  <c r="B1798" i="3"/>
  <c r="C1798" i="3"/>
  <c r="B1802" i="3"/>
  <c r="C1802" i="3"/>
  <c r="B1806" i="3"/>
  <c r="C1806" i="3"/>
  <c r="B1810" i="3"/>
  <c r="C1810" i="3"/>
  <c r="B1814" i="3"/>
  <c r="C1814" i="3"/>
  <c r="B1818" i="3"/>
  <c r="C1818" i="3"/>
  <c r="B1822" i="3"/>
  <c r="C1822" i="3"/>
  <c r="B1826" i="3"/>
  <c r="C1826" i="3"/>
  <c r="B1830" i="3"/>
  <c r="C1830" i="3"/>
  <c r="B1834" i="3"/>
  <c r="C1834" i="3"/>
  <c r="B1838" i="3"/>
  <c r="C1838" i="3"/>
  <c r="B1842" i="3"/>
  <c r="C1842" i="3"/>
  <c r="B1846" i="3"/>
  <c r="C1846" i="3"/>
  <c r="B1850" i="3"/>
  <c r="C1850" i="3"/>
  <c r="B1854" i="3"/>
  <c r="C1854" i="3"/>
  <c r="B1858" i="3"/>
  <c r="C1858" i="3"/>
  <c r="B1862" i="3"/>
  <c r="C1862" i="3"/>
  <c r="B1866" i="3"/>
  <c r="C1866" i="3"/>
  <c r="B1870" i="3"/>
  <c r="C1870" i="3"/>
  <c r="B1874" i="3"/>
  <c r="C1874" i="3"/>
  <c r="B1878" i="3"/>
  <c r="C1878" i="3"/>
  <c r="B1882" i="3"/>
  <c r="C1882" i="3"/>
  <c r="B1886" i="3"/>
  <c r="C1886" i="3"/>
  <c r="B1890" i="3"/>
  <c r="C1890" i="3"/>
  <c r="B1894" i="3"/>
  <c r="C1894" i="3"/>
  <c r="B1898" i="3"/>
  <c r="C1898" i="3"/>
  <c r="B1902" i="3"/>
  <c r="C1902" i="3"/>
  <c r="B1906" i="3"/>
  <c r="C1906" i="3"/>
  <c r="B1910" i="3"/>
  <c r="C1910" i="3"/>
  <c r="B1914" i="3"/>
  <c r="C1914" i="3"/>
  <c r="B1918" i="3"/>
  <c r="C1918" i="3"/>
  <c r="B1922" i="3"/>
  <c r="C1922" i="3"/>
  <c r="B1926" i="3"/>
  <c r="C1926" i="3"/>
  <c r="B1930" i="3"/>
  <c r="C1930" i="3"/>
  <c r="B1934" i="3"/>
  <c r="C1934" i="3"/>
  <c r="B1938" i="3"/>
  <c r="C1938" i="3"/>
  <c r="B1942" i="3"/>
  <c r="C1942" i="3"/>
  <c r="B1946" i="3"/>
  <c r="C1946" i="3"/>
  <c r="B1950" i="3"/>
  <c r="C1950" i="3"/>
  <c r="B1954" i="3"/>
  <c r="C1954" i="3"/>
  <c r="B1958" i="3"/>
  <c r="C1958" i="3"/>
  <c r="B1962" i="3"/>
  <c r="C1962" i="3"/>
  <c r="B1966" i="3"/>
  <c r="C1966" i="3"/>
  <c r="B1970" i="3"/>
  <c r="C1970" i="3"/>
  <c r="B1974" i="3"/>
  <c r="C1974" i="3"/>
  <c r="B1978" i="3"/>
  <c r="C1978" i="3"/>
  <c r="B1982" i="3"/>
  <c r="C1982" i="3"/>
  <c r="B1986" i="3"/>
  <c r="C1986" i="3"/>
  <c r="B1990" i="3"/>
  <c r="C1990" i="3"/>
  <c r="B1994" i="3"/>
  <c r="C1994" i="3"/>
  <c r="B1998" i="3"/>
  <c r="C1998" i="3"/>
  <c r="B2002" i="3"/>
  <c r="C2002" i="3"/>
  <c r="B2006" i="3"/>
  <c r="C2006" i="3"/>
  <c r="B2010" i="3"/>
  <c r="C2010" i="3"/>
  <c r="B2014" i="3"/>
  <c r="C2014" i="3"/>
  <c r="B2018" i="3"/>
  <c r="C2018" i="3"/>
  <c r="B2022" i="3"/>
  <c r="C2022" i="3"/>
  <c r="B2026" i="3"/>
  <c r="C2026" i="3"/>
  <c r="B2030" i="3"/>
  <c r="C2030" i="3"/>
  <c r="B2034" i="3"/>
  <c r="C2034" i="3"/>
  <c r="B2038" i="3"/>
  <c r="C2038" i="3"/>
  <c r="B2042" i="3"/>
  <c r="C2042" i="3"/>
  <c r="B2046" i="3"/>
  <c r="C2046" i="3"/>
  <c r="B2050" i="3"/>
  <c r="C2050" i="3"/>
  <c r="B2054" i="3"/>
  <c r="C2054" i="3"/>
  <c r="B2058" i="3"/>
  <c r="C2058" i="3"/>
  <c r="B2062" i="3"/>
  <c r="C2062" i="3"/>
  <c r="B2066" i="3"/>
  <c r="C2066" i="3"/>
  <c r="B2070" i="3"/>
  <c r="C2070" i="3"/>
  <c r="B2074" i="3"/>
  <c r="C2074" i="3"/>
  <c r="B2078" i="3"/>
  <c r="C2078" i="3"/>
  <c r="B2082" i="3"/>
  <c r="C2082" i="3"/>
  <c r="B2086" i="3"/>
  <c r="C2086" i="3"/>
  <c r="B2090" i="3"/>
  <c r="C2090" i="3"/>
  <c r="B2094" i="3"/>
  <c r="C2094" i="3"/>
  <c r="B2098" i="3"/>
  <c r="C2098" i="3"/>
  <c r="B2102" i="3"/>
  <c r="C2102" i="3"/>
  <c r="B2106" i="3"/>
  <c r="C2106" i="3"/>
  <c r="B2110" i="3"/>
  <c r="C2110" i="3"/>
  <c r="B2114" i="3"/>
  <c r="C2114" i="3"/>
  <c r="B2118" i="3"/>
  <c r="C2118" i="3"/>
  <c r="B2122" i="3"/>
  <c r="C2122" i="3"/>
  <c r="B2126" i="3"/>
  <c r="C2126" i="3"/>
  <c r="B2130" i="3"/>
  <c r="C2130" i="3"/>
  <c r="B2134" i="3"/>
  <c r="C2134" i="3"/>
  <c r="B2138" i="3"/>
  <c r="C2138" i="3"/>
  <c r="B2142" i="3"/>
  <c r="C2142" i="3"/>
  <c r="B2146" i="3"/>
  <c r="C2146" i="3"/>
  <c r="B2150" i="3"/>
  <c r="C2150" i="3"/>
  <c r="B2154" i="3"/>
  <c r="C2154" i="3"/>
  <c r="B2158" i="3"/>
  <c r="C2158" i="3"/>
  <c r="B2162" i="3"/>
  <c r="C2162" i="3"/>
  <c r="B2166" i="3"/>
  <c r="C2166" i="3"/>
  <c r="B2170" i="3"/>
  <c r="C2170" i="3"/>
  <c r="B2174" i="3"/>
  <c r="C2174" i="3"/>
  <c r="B2178" i="3"/>
  <c r="C2178" i="3"/>
  <c r="B2182" i="3"/>
  <c r="C2182" i="3"/>
  <c r="B2186" i="3"/>
  <c r="C2186" i="3"/>
  <c r="B2190" i="3"/>
  <c r="C2190" i="3"/>
  <c r="B2194" i="3"/>
  <c r="C2194" i="3"/>
  <c r="B2198" i="3"/>
  <c r="C2198" i="3"/>
  <c r="B2202" i="3"/>
  <c r="C2202" i="3"/>
  <c r="B2206" i="3"/>
  <c r="C2206" i="3"/>
  <c r="B2210" i="3"/>
  <c r="C2210" i="3"/>
  <c r="B2214" i="3"/>
  <c r="C2214" i="3"/>
  <c r="B2218" i="3"/>
  <c r="C2218" i="3"/>
  <c r="B2222" i="3"/>
  <c r="C2222" i="3"/>
  <c r="B2226" i="3"/>
  <c r="C2226" i="3"/>
  <c r="B2230" i="3"/>
  <c r="C2230" i="3"/>
  <c r="B2234" i="3"/>
  <c r="C2234" i="3"/>
  <c r="B2238" i="3"/>
  <c r="C2238" i="3"/>
  <c r="B2242" i="3"/>
  <c r="C2242" i="3"/>
  <c r="B2246" i="3"/>
  <c r="C2246" i="3"/>
  <c r="B2250" i="3"/>
  <c r="C2250" i="3"/>
  <c r="B2254" i="3"/>
  <c r="C2254" i="3"/>
  <c r="B2258" i="3"/>
  <c r="C2258" i="3"/>
  <c r="B2262" i="3"/>
  <c r="C2262" i="3"/>
  <c r="B2266" i="3"/>
  <c r="C2266" i="3"/>
  <c r="B2270" i="3"/>
  <c r="C2270" i="3"/>
  <c r="B2274" i="3"/>
  <c r="C2274" i="3"/>
  <c r="B2278" i="3"/>
  <c r="C2278" i="3"/>
  <c r="B2282" i="3"/>
  <c r="C2282" i="3"/>
  <c r="B2286" i="3"/>
  <c r="C2286" i="3"/>
  <c r="B2290" i="3"/>
  <c r="C2290" i="3"/>
  <c r="B2294" i="3"/>
  <c r="C2294" i="3"/>
  <c r="B2298" i="3"/>
  <c r="C2298" i="3"/>
  <c r="B2302" i="3"/>
  <c r="C2302" i="3"/>
  <c r="B2306" i="3"/>
  <c r="C2306" i="3"/>
  <c r="B2310" i="3"/>
  <c r="C2310" i="3"/>
  <c r="B2314" i="3"/>
  <c r="C2314" i="3"/>
  <c r="B2318" i="3"/>
  <c r="C2318" i="3"/>
  <c r="B2322" i="3"/>
  <c r="C2322" i="3"/>
  <c r="B2326" i="3"/>
  <c r="C2326" i="3"/>
  <c r="B2330" i="3"/>
  <c r="C2330" i="3"/>
  <c r="B2334" i="3"/>
  <c r="C2334" i="3"/>
  <c r="B2338" i="3"/>
  <c r="C2338" i="3"/>
  <c r="B2342" i="3"/>
  <c r="C2342" i="3"/>
  <c r="B2346" i="3"/>
  <c r="C2346" i="3"/>
  <c r="B2350" i="3"/>
  <c r="C2350" i="3"/>
  <c r="B2354" i="3"/>
  <c r="C2354" i="3"/>
  <c r="B2358" i="3"/>
  <c r="C2358" i="3"/>
  <c r="B2362" i="3"/>
  <c r="C2362" i="3"/>
  <c r="B2366" i="3"/>
  <c r="C2366" i="3"/>
  <c r="B2370" i="3"/>
  <c r="C2370" i="3"/>
  <c r="B2374" i="3"/>
  <c r="C2374" i="3"/>
  <c r="B2378" i="3"/>
  <c r="C2378" i="3"/>
  <c r="B2382" i="3"/>
  <c r="C2382" i="3"/>
  <c r="B2386" i="3"/>
  <c r="C2386" i="3"/>
  <c r="B2390" i="3"/>
  <c r="C2390" i="3"/>
  <c r="B2394" i="3"/>
  <c r="C2394" i="3"/>
  <c r="B2398" i="3"/>
  <c r="C2398" i="3"/>
  <c r="B2402" i="3"/>
  <c r="C2402" i="3"/>
  <c r="B2406" i="3"/>
  <c r="C2406" i="3"/>
  <c r="B2410" i="3"/>
  <c r="C2410" i="3"/>
  <c r="B2414" i="3"/>
  <c r="C2414" i="3"/>
  <c r="B2418" i="3"/>
  <c r="C2418" i="3"/>
  <c r="B2422" i="3"/>
  <c r="C2422" i="3"/>
  <c r="B2426" i="3"/>
  <c r="C2426" i="3"/>
  <c r="B2430" i="3"/>
  <c r="C2430" i="3"/>
  <c r="B2434" i="3"/>
  <c r="C2434" i="3"/>
  <c r="B2438" i="3"/>
  <c r="C2438" i="3"/>
  <c r="B2442" i="3"/>
  <c r="C2442" i="3"/>
  <c r="B2446" i="3"/>
  <c r="C2446" i="3"/>
  <c r="B2450" i="3"/>
  <c r="C2450" i="3"/>
  <c r="B2454" i="3"/>
  <c r="C2454" i="3"/>
  <c r="B2458" i="3"/>
  <c r="C2458" i="3"/>
  <c r="B2462" i="3"/>
  <c r="C2462" i="3"/>
  <c r="B2466" i="3"/>
  <c r="C2466" i="3"/>
  <c r="B2470" i="3"/>
  <c r="C2470" i="3"/>
  <c r="B2474" i="3"/>
  <c r="C2474" i="3"/>
  <c r="B2478" i="3"/>
  <c r="C2478" i="3"/>
  <c r="B2482" i="3"/>
  <c r="C2482" i="3"/>
  <c r="B2486" i="3"/>
  <c r="C2486" i="3"/>
  <c r="B2490" i="3"/>
  <c r="C2490" i="3"/>
  <c r="B2494" i="3"/>
  <c r="C2494" i="3"/>
  <c r="B2498" i="3"/>
  <c r="C2498" i="3"/>
  <c r="B2502" i="3"/>
  <c r="C2502" i="3"/>
  <c r="B2506" i="3"/>
  <c r="C2506" i="3"/>
  <c r="B2510" i="3"/>
  <c r="C2510" i="3"/>
  <c r="B2514" i="3"/>
  <c r="C2514" i="3"/>
  <c r="B2518" i="3"/>
  <c r="C2518" i="3"/>
  <c r="B2522" i="3"/>
  <c r="C2522" i="3"/>
  <c r="B2526" i="3"/>
  <c r="C2526" i="3"/>
  <c r="B2530" i="3"/>
  <c r="C2530" i="3"/>
  <c r="B2534" i="3"/>
  <c r="C2534" i="3"/>
  <c r="B2538" i="3"/>
  <c r="C2538" i="3"/>
  <c r="B2542" i="3"/>
  <c r="C2542" i="3"/>
  <c r="B2546" i="3"/>
  <c r="C2546" i="3"/>
  <c r="B2550" i="3"/>
  <c r="C2550" i="3"/>
  <c r="B2554" i="3"/>
  <c r="C2554" i="3"/>
  <c r="B2558" i="3"/>
  <c r="C2558" i="3"/>
  <c r="B2562" i="3"/>
  <c r="C2562" i="3"/>
  <c r="B2566" i="3"/>
  <c r="C2566" i="3"/>
  <c r="B2570" i="3"/>
  <c r="C2570" i="3"/>
  <c r="B2574" i="3"/>
  <c r="C2574" i="3"/>
  <c r="B2578" i="3"/>
  <c r="C2578" i="3"/>
  <c r="B2582" i="3"/>
  <c r="C2582" i="3"/>
  <c r="B2586" i="3"/>
  <c r="C2586" i="3"/>
  <c r="B2590" i="3"/>
  <c r="C2590" i="3"/>
  <c r="B2594" i="3"/>
  <c r="C2594" i="3"/>
  <c r="B2598" i="3"/>
  <c r="C2598" i="3"/>
  <c r="B2602" i="3"/>
  <c r="C2602" i="3"/>
  <c r="B2606" i="3"/>
  <c r="C2606" i="3"/>
  <c r="B2610" i="3"/>
  <c r="C2610" i="3"/>
  <c r="B2614" i="3"/>
  <c r="C2614" i="3"/>
  <c r="B2618" i="3"/>
  <c r="C2618" i="3"/>
  <c r="B2622" i="3"/>
  <c r="C2622" i="3"/>
  <c r="B2626" i="3"/>
  <c r="C2626" i="3"/>
  <c r="B2630" i="3"/>
  <c r="C2630" i="3"/>
  <c r="B2634" i="3"/>
  <c r="C2634" i="3"/>
  <c r="B2638" i="3"/>
  <c r="C2638" i="3"/>
  <c r="B2642" i="3"/>
  <c r="C2642" i="3"/>
  <c r="B2646" i="3"/>
  <c r="C2646" i="3"/>
  <c r="B2650" i="3"/>
  <c r="C2650" i="3"/>
  <c r="B2654" i="3"/>
  <c r="C2654" i="3"/>
  <c r="B2658" i="3"/>
  <c r="C2658" i="3"/>
  <c r="B2662" i="3"/>
  <c r="C2662" i="3"/>
  <c r="B2666" i="3"/>
  <c r="C2666" i="3"/>
  <c r="B2670" i="3"/>
  <c r="C2670" i="3"/>
  <c r="B2674" i="3"/>
  <c r="C2674" i="3"/>
  <c r="B2678" i="3"/>
  <c r="C2678" i="3"/>
  <c r="B2682" i="3"/>
  <c r="C2682" i="3"/>
  <c r="B2686" i="3"/>
  <c r="C2686" i="3"/>
  <c r="B2690" i="3"/>
  <c r="C2690" i="3"/>
  <c r="B2694" i="3"/>
  <c r="C2694" i="3"/>
  <c r="B2698" i="3"/>
  <c r="C2698" i="3"/>
  <c r="B2702" i="3"/>
  <c r="C2702" i="3"/>
  <c r="B2706" i="3"/>
  <c r="C2706" i="3"/>
  <c r="B2710" i="3"/>
  <c r="C2710" i="3"/>
  <c r="B2714" i="3"/>
  <c r="C2714" i="3"/>
  <c r="B2718" i="3"/>
  <c r="C2718" i="3"/>
  <c r="B2722" i="3"/>
  <c r="C2722" i="3"/>
  <c r="B2726" i="3"/>
  <c r="C2726" i="3"/>
  <c r="B2730" i="3"/>
  <c r="C2730" i="3"/>
  <c r="B2734" i="3"/>
  <c r="C2734" i="3"/>
  <c r="B2738" i="3"/>
  <c r="C2738" i="3"/>
  <c r="B2742" i="3"/>
  <c r="C2742" i="3"/>
  <c r="B2746" i="3"/>
  <c r="C2746" i="3"/>
  <c r="B2750" i="3"/>
  <c r="C2750" i="3"/>
  <c r="B2754" i="3"/>
  <c r="C2754" i="3"/>
  <c r="B2758" i="3"/>
  <c r="C2758" i="3"/>
  <c r="B2762" i="3"/>
  <c r="C2762" i="3"/>
  <c r="B2766" i="3"/>
  <c r="C2766" i="3"/>
  <c r="B2770" i="3"/>
  <c r="C2770" i="3"/>
  <c r="B2774" i="3"/>
  <c r="C2774" i="3"/>
  <c r="B2778" i="3"/>
  <c r="C2778" i="3"/>
  <c r="B2782" i="3"/>
  <c r="C2782" i="3"/>
  <c r="B2786" i="3"/>
  <c r="C2786" i="3"/>
  <c r="B2790" i="3"/>
  <c r="C2790" i="3"/>
  <c r="B2794" i="3"/>
  <c r="C2794" i="3"/>
  <c r="B2798" i="3"/>
  <c r="C2798" i="3"/>
  <c r="B2802" i="3"/>
  <c r="C2802" i="3"/>
  <c r="B2806" i="3"/>
  <c r="C2806" i="3"/>
  <c r="B2810" i="3"/>
  <c r="C2810" i="3"/>
  <c r="B2814" i="3"/>
  <c r="C2814" i="3"/>
  <c r="B2818" i="3"/>
  <c r="C2818" i="3"/>
  <c r="B2822" i="3"/>
  <c r="C2822" i="3"/>
  <c r="B2826" i="3"/>
  <c r="C2826" i="3"/>
  <c r="B2830" i="3"/>
  <c r="C2830" i="3"/>
  <c r="B2834" i="3"/>
  <c r="C2834" i="3"/>
  <c r="B2838" i="3"/>
  <c r="C2838" i="3"/>
  <c r="B2842" i="3"/>
  <c r="C2842" i="3"/>
  <c r="B2846" i="3"/>
  <c r="C2846" i="3"/>
  <c r="B2850" i="3"/>
  <c r="C2850" i="3"/>
  <c r="B2854" i="3"/>
  <c r="C2854" i="3"/>
  <c r="B2858" i="3"/>
  <c r="C2858" i="3"/>
  <c r="B2862" i="3"/>
  <c r="C2862" i="3"/>
  <c r="B2866" i="3"/>
  <c r="C2866" i="3"/>
  <c r="B2870" i="3"/>
  <c r="C2870" i="3"/>
  <c r="B2874" i="3"/>
  <c r="C2874" i="3"/>
  <c r="B2878" i="3"/>
  <c r="C2878" i="3"/>
  <c r="B2882" i="3"/>
  <c r="C2882" i="3"/>
  <c r="B2886" i="3"/>
  <c r="C2886" i="3"/>
  <c r="B2890" i="3"/>
  <c r="C2890" i="3"/>
  <c r="B2894" i="3"/>
  <c r="C2894" i="3"/>
  <c r="B2898" i="3"/>
  <c r="C2898" i="3"/>
  <c r="B2902" i="3"/>
  <c r="C2902" i="3"/>
  <c r="B2906" i="3"/>
  <c r="C2906" i="3"/>
  <c r="B2910" i="3"/>
  <c r="C2910" i="3"/>
  <c r="B2914" i="3"/>
  <c r="C2914" i="3"/>
  <c r="B2918" i="3"/>
  <c r="C2918" i="3"/>
  <c r="B2922" i="3"/>
  <c r="C2922" i="3"/>
  <c r="B2926" i="3"/>
  <c r="C2926" i="3"/>
  <c r="B2930" i="3"/>
  <c r="C2930" i="3"/>
  <c r="B2934" i="3"/>
  <c r="C2934" i="3"/>
  <c r="B2938" i="3"/>
  <c r="C2938" i="3"/>
  <c r="B2942" i="3"/>
  <c r="C2942" i="3"/>
  <c r="B2946" i="3"/>
  <c r="C2946" i="3"/>
  <c r="B2950" i="3"/>
  <c r="C2950" i="3"/>
  <c r="B2954" i="3"/>
  <c r="C2954" i="3"/>
  <c r="B2958" i="3"/>
  <c r="C2958" i="3"/>
  <c r="B2962" i="3"/>
  <c r="C2962" i="3"/>
  <c r="B2966" i="3"/>
  <c r="C2966" i="3"/>
  <c r="B2970" i="3"/>
  <c r="C2970" i="3"/>
  <c r="B2974" i="3"/>
  <c r="C2974" i="3"/>
  <c r="B2978" i="3"/>
  <c r="C2978" i="3"/>
  <c r="B2982" i="3"/>
  <c r="C2982" i="3"/>
  <c r="B2986" i="3"/>
  <c r="C2986" i="3"/>
  <c r="B2990" i="3"/>
  <c r="C2990" i="3"/>
  <c r="B2994" i="3"/>
  <c r="C2994" i="3"/>
  <c r="B2998" i="3"/>
  <c r="C2998" i="3"/>
  <c r="B3002" i="3"/>
  <c r="C3002" i="3"/>
  <c r="B3006" i="3"/>
  <c r="C3006" i="3"/>
  <c r="B3010" i="3"/>
  <c r="C3010" i="3"/>
  <c r="B3014" i="3"/>
  <c r="C3014" i="3"/>
  <c r="B3018" i="3"/>
  <c r="C3018" i="3"/>
  <c r="B3022" i="3"/>
  <c r="C3022" i="3"/>
  <c r="B3026" i="3"/>
  <c r="C3026" i="3"/>
  <c r="B3030" i="3"/>
  <c r="C3030" i="3"/>
  <c r="B3034" i="3"/>
  <c r="C3034" i="3"/>
  <c r="B3038" i="3"/>
  <c r="C3038" i="3"/>
  <c r="B3042" i="3"/>
  <c r="C3042" i="3"/>
  <c r="B3046" i="3"/>
  <c r="C3046" i="3"/>
  <c r="B3050" i="3"/>
  <c r="C3050" i="3"/>
  <c r="B3054" i="3"/>
  <c r="C3054" i="3"/>
  <c r="B3058" i="3"/>
  <c r="C3058" i="3"/>
  <c r="B3062" i="3"/>
  <c r="C3062" i="3"/>
  <c r="B3066" i="3"/>
  <c r="C3066" i="3"/>
  <c r="B3070" i="3"/>
  <c r="C3070" i="3"/>
  <c r="B3074" i="3"/>
  <c r="C3074" i="3"/>
  <c r="B3078" i="3"/>
  <c r="C3078" i="3"/>
  <c r="B3082" i="3"/>
  <c r="C3082" i="3"/>
  <c r="B3086" i="3"/>
  <c r="C3086" i="3"/>
  <c r="B3090" i="3"/>
  <c r="C3090" i="3"/>
  <c r="B3094" i="3"/>
  <c r="C3094" i="3"/>
  <c r="B3098" i="3"/>
  <c r="C3098" i="3"/>
  <c r="B3102" i="3"/>
  <c r="C3102" i="3"/>
  <c r="B3106" i="3"/>
  <c r="C3106" i="3"/>
  <c r="B3110" i="3"/>
  <c r="C3110" i="3"/>
  <c r="B3114" i="3"/>
  <c r="C3114" i="3"/>
  <c r="B3118" i="3"/>
  <c r="C3118" i="3"/>
  <c r="B3122" i="3"/>
  <c r="C3122" i="3"/>
  <c r="B3126" i="3"/>
  <c r="C3126" i="3"/>
  <c r="B3130" i="3"/>
  <c r="C3130" i="3"/>
  <c r="B3134" i="3"/>
  <c r="C3134" i="3"/>
  <c r="B3138" i="3"/>
  <c r="C3138" i="3"/>
  <c r="B3142" i="3"/>
  <c r="C3142" i="3"/>
  <c r="B3146" i="3"/>
  <c r="C3146" i="3"/>
  <c r="B3150" i="3"/>
  <c r="C3150" i="3"/>
  <c r="B3154" i="3"/>
  <c r="C3154" i="3"/>
  <c r="B3158" i="3"/>
  <c r="C3158" i="3"/>
  <c r="B3162" i="3"/>
  <c r="C3162" i="3"/>
  <c r="B3166" i="3"/>
  <c r="C3166" i="3"/>
  <c r="B3170" i="3"/>
  <c r="C3170" i="3"/>
  <c r="B3174" i="3"/>
  <c r="C3174" i="3"/>
  <c r="B3178" i="3"/>
  <c r="C3178" i="3"/>
  <c r="B3182" i="3"/>
  <c r="C3182" i="3"/>
  <c r="B3186" i="3"/>
  <c r="C3186" i="3"/>
  <c r="B3190" i="3"/>
  <c r="C3190" i="3"/>
  <c r="B3194" i="3"/>
  <c r="C3194" i="3"/>
  <c r="B3198" i="3"/>
  <c r="C3198" i="3"/>
  <c r="B3202" i="3"/>
  <c r="C3202" i="3"/>
  <c r="B3206" i="3"/>
  <c r="C3206" i="3"/>
  <c r="B3210" i="3"/>
  <c r="C3210" i="3"/>
  <c r="B3214" i="3"/>
  <c r="C3214" i="3"/>
  <c r="B3218" i="3"/>
  <c r="C3218" i="3"/>
  <c r="B3222" i="3"/>
  <c r="C3222" i="3"/>
  <c r="B3226" i="3"/>
  <c r="C3226" i="3"/>
  <c r="B3230" i="3"/>
  <c r="C3230" i="3"/>
  <c r="B3234" i="3"/>
  <c r="C3234" i="3"/>
  <c r="B3238" i="3"/>
  <c r="C3238" i="3"/>
  <c r="B3242" i="3"/>
  <c r="C3242" i="3"/>
  <c r="B3246" i="3"/>
  <c r="C3246" i="3"/>
  <c r="B3250" i="3"/>
  <c r="C3250" i="3"/>
  <c r="B3254" i="3"/>
  <c r="C3254" i="3"/>
  <c r="B3258" i="3"/>
  <c r="C3258" i="3"/>
  <c r="B3262" i="3"/>
  <c r="C3262" i="3"/>
  <c r="B3266" i="3"/>
  <c r="C3266" i="3"/>
  <c r="B3270" i="3"/>
  <c r="C3270" i="3"/>
  <c r="B3274" i="3"/>
  <c r="C3274" i="3"/>
  <c r="B3278" i="3"/>
  <c r="C3278" i="3"/>
  <c r="B3282" i="3"/>
  <c r="C3282" i="3"/>
  <c r="B3286" i="3"/>
  <c r="C3286" i="3"/>
  <c r="B3290" i="3"/>
  <c r="C3290" i="3"/>
  <c r="B3294" i="3"/>
  <c r="C3294" i="3"/>
  <c r="B3298" i="3"/>
  <c r="C3298" i="3"/>
  <c r="B3302" i="3"/>
  <c r="C3302" i="3"/>
  <c r="B3306" i="3"/>
  <c r="C3306" i="3"/>
  <c r="B3310" i="3"/>
  <c r="C3310" i="3"/>
  <c r="B3314" i="3"/>
  <c r="C3314" i="3"/>
  <c r="B3318" i="3"/>
  <c r="C3318" i="3"/>
  <c r="B3322" i="3"/>
  <c r="C3322" i="3"/>
  <c r="B3326" i="3"/>
  <c r="C3326" i="3"/>
  <c r="B3330" i="3"/>
  <c r="C3330" i="3"/>
  <c r="B3334" i="3"/>
  <c r="C3334" i="3"/>
  <c r="B3338" i="3"/>
  <c r="C3338" i="3"/>
  <c r="B3342" i="3"/>
  <c r="C3342" i="3"/>
  <c r="B3346" i="3"/>
  <c r="C3346" i="3"/>
  <c r="B3350" i="3"/>
  <c r="C3350" i="3"/>
  <c r="B3354" i="3"/>
  <c r="C3354" i="3"/>
  <c r="B3358" i="3"/>
  <c r="C3358" i="3"/>
  <c r="B3362" i="3"/>
  <c r="C3362" i="3"/>
  <c r="B3366" i="3"/>
  <c r="C3366" i="3"/>
  <c r="B3370" i="3"/>
  <c r="C3370" i="3"/>
  <c r="B3374" i="3"/>
  <c r="C3374" i="3"/>
  <c r="B3378" i="3"/>
  <c r="C3378" i="3"/>
  <c r="B3382" i="3"/>
  <c r="C3382" i="3"/>
  <c r="B3386" i="3"/>
  <c r="C3386" i="3"/>
  <c r="B3390" i="3"/>
  <c r="C3390" i="3"/>
  <c r="B3394" i="3"/>
  <c r="C3394" i="3"/>
  <c r="B3398" i="3"/>
  <c r="C3398" i="3"/>
  <c r="B3402" i="3"/>
  <c r="C3402" i="3"/>
  <c r="B3406" i="3"/>
  <c r="C3406" i="3"/>
  <c r="B3410" i="3"/>
  <c r="C3410" i="3"/>
  <c r="B3414" i="3"/>
  <c r="C3414" i="3"/>
  <c r="B3418" i="3"/>
  <c r="C3418" i="3"/>
  <c r="B3422" i="3"/>
  <c r="C3422" i="3"/>
  <c r="B3426" i="3"/>
  <c r="C3426" i="3"/>
  <c r="B3430" i="3"/>
  <c r="C3430" i="3"/>
  <c r="B3434" i="3"/>
  <c r="C3434" i="3"/>
  <c r="B3438" i="3"/>
  <c r="C3438" i="3"/>
  <c r="B3442" i="3"/>
  <c r="C3442" i="3"/>
  <c r="B3446" i="3"/>
  <c r="C3446" i="3"/>
  <c r="B3450" i="3"/>
  <c r="C3450" i="3"/>
  <c r="B3454" i="3"/>
  <c r="C3454" i="3"/>
  <c r="B3458" i="3"/>
  <c r="C3458" i="3"/>
  <c r="B3462" i="3"/>
  <c r="C3462" i="3"/>
  <c r="B3466" i="3"/>
  <c r="C3466" i="3"/>
  <c r="B3470" i="3"/>
  <c r="C3470" i="3"/>
  <c r="B3474" i="3"/>
  <c r="C3474" i="3"/>
  <c r="B3478" i="3"/>
  <c r="C3478" i="3"/>
  <c r="B3482" i="3"/>
  <c r="C3482" i="3"/>
  <c r="B3486" i="3"/>
  <c r="C3486" i="3"/>
  <c r="B3490" i="3"/>
  <c r="C3490" i="3"/>
  <c r="B3494" i="3"/>
  <c r="C3494" i="3"/>
  <c r="B3498" i="3"/>
  <c r="C3498" i="3"/>
  <c r="B3502" i="3"/>
  <c r="C3502" i="3"/>
  <c r="B3506" i="3"/>
  <c r="C3506" i="3"/>
  <c r="B3510" i="3"/>
  <c r="C3510" i="3"/>
  <c r="B3514" i="3"/>
  <c r="C3514" i="3"/>
  <c r="B3518" i="3"/>
  <c r="C3518" i="3"/>
  <c r="B3522" i="3"/>
  <c r="C3522" i="3"/>
  <c r="B3526" i="3"/>
  <c r="C3526" i="3"/>
  <c r="B3530" i="3"/>
  <c r="C3530" i="3"/>
  <c r="B3534" i="3"/>
  <c r="C3534" i="3"/>
  <c r="B3538" i="3"/>
  <c r="C3538" i="3"/>
  <c r="B3542" i="3"/>
  <c r="C3542" i="3"/>
  <c r="B3546" i="3"/>
  <c r="C3546" i="3"/>
  <c r="B3550" i="3"/>
  <c r="C3550" i="3"/>
  <c r="B3554" i="3"/>
  <c r="C3554" i="3"/>
  <c r="B3558" i="3"/>
  <c r="C3558" i="3"/>
  <c r="B3562" i="3"/>
  <c r="C3562" i="3"/>
  <c r="B3566" i="3"/>
  <c r="C3566" i="3"/>
  <c r="B3570" i="3"/>
  <c r="C3570" i="3"/>
  <c r="B3574" i="3"/>
  <c r="C3574" i="3"/>
  <c r="B3578" i="3"/>
  <c r="C3578" i="3"/>
  <c r="B3582" i="3"/>
  <c r="C3582" i="3"/>
  <c r="B3586" i="3"/>
  <c r="C3586" i="3"/>
  <c r="B3590" i="3"/>
  <c r="C3590" i="3"/>
  <c r="B3594" i="3"/>
  <c r="C3594" i="3"/>
  <c r="B3598" i="3"/>
  <c r="C3598" i="3"/>
  <c r="B3602" i="3"/>
  <c r="C3602" i="3"/>
  <c r="B3606" i="3"/>
  <c r="C3606" i="3"/>
  <c r="B3610" i="3"/>
  <c r="C3610" i="3"/>
  <c r="B3614" i="3"/>
  <c r="C3614" i="3"/>
  <c r="B3618" i="3"/>
  <c r="C3618" i="3"/>
  <c r="B3622" i="3"/>
  <c r="C3622" i="3"/>
  <c r="B3626" i="3"/>
  <c r="C3626" i="3"/>
  <c r="B3630" i="3"/>
  <c r="C3630" i="3"/>
  <c r="B3634" i="3"/>
  <c r="C3634" i="3"/>
  <c r="B3638" i="3"/>
  <c r="C3638" i="3"/>
  <c r="B3642" i="3"/>
  <c r="C3642" i="3"/>
  <c r="B3646" i="3"/>
  <c r="C3646" i="3"/>
  <c r="B3650" i="3"/>
  <c r="C3650" i="3"/>
  <c r="B3654" i="3"/>
  <c r="C3654" i="3"/>
  <c r="B3658" i="3"/>
  <c r="C3658" i="3"/>
  <c r="B3662" i="3"/>
  <c r="C3662" i="3"/>
  <c r="B3666" i="3"/>
  <c r="C3666" i="3"/>
  <c r="B3670" i="3"/>
  <c r="C3670" i="3"/>
  <c r="B3674" i="3"/>
  <c r="C3674" i="3"/>
  <c r="B3678" i="3"/>
  <c r="C3678" i="3"/>
  <c r="B3682" i="3"/>
  <c r="C3682" i="3"/>
  <c r="B3686" i="3"/>
  <c r="C3686" i="3"/>
  <c r="B3690" i="3"/>
  <c r="C3690" i="3"/>
  <c r="B3694" i="3"/>
  <c r="C3694" i="3"/>
  <c r="B3698" i="3"/>
  <c r="C3698" i="3"/>
  <c r="B3702" i="3"/>
  <c r="C3702" i="3"/>
  <c r="B3706" i="3"/>
  <c r="C3706" i="3"/>
  <c r="B3710" i="3"/>
  <c r="C3710" i="3"/>
  <c r="B3714" i="3"/>
  <c r="C3714" i="3"/>
  <c r="B3718" i="3"/>
  <c r="C3718" i="3"/>
  <c r="B3722" i="3"/>
  <c r="C3722" i="3"/>
  <c r="B3726" i="3"/>
  <c r="C3726" i="3"/>
  <c r="B3730" i="3"/>
  <c r="C3730" i="3"/>
  <c r="B3734" i="3"/>
  <c r="C3734" i="3"/>
  <c r="B3738" i="3"/>
  <c r="C3738" i="3"/>
  <c r="B3742" i="3"/>
  <c r="C3742" i="3"/>
  <c r="B3746" i="3"/>
  <c r="C3746" i="3"/>
  <c r="B3750" i="3"/>
  <c r="C3750" i="3"/>
  <c r="B3754" i="3"/>
  <c r="C3754" i="3"/>
  <c r="B3758" i="3"/>
  <c r="C3758" i="3"/>
  <c r="B3762" i="3"/>
  <c r="C3762" i="3"/>
  <c r="B3766" i="3"/>
  <c r="C3766" i="3"/>
  <c r="B3770" i="3"/>
  <c r="C3770" i="3"/>
  <c r="B3774" i="3"/>
  <c r="C3774" i="3"/>
  <c r="B3778" i="3"/>
  <c r="C3778" i="3"/>
  <c r="B3782" i="3"/>
  <c r="C3782" i="3"/>
  <c r="B3786" i="3"/>
  <c r="C3786" i="3"/>
  <c r="B3790" i="3"/>
  <c r="C3790" i="3"/>
  <c r="B3794" i="3"/>
  <c r="C3794" i="3"/>
  <c r="B3798" i="3"/>
  <c r="C3798" i="3"/>
  <c r="B3802" i="3"/>
  <c r="C3802" i="3"/>
  <c r="B3806" i="3"/>
  <c r="C3806" i="3"/>
  <c r="B3810" i="3"/>
  <c r="C3810" i="3"/>
  <c r="B3814" i="3"/>
  <c r="C3814" i="3"/>
  <c r="B3818" i="3"/>
  <c r="C3818" i="3"/>
  <c r="B3822" i="3"/>
  <c r="C3822" i="3"/>
  <c r="B3826" i="3"/>
  <c r="C3826" i="3"/>
  <c r="B3830" i="3"/>
  <c r="C3830" i="3"/>
  <c r="B3834" i="3"/>
  <c r="C3834" i="3"/>
  <c r="B3838" i="3"/>
  <c r="C3838" i="3"/>
  <c r="B3842" i="3"/>
  <c r="C3842" i="3"/>
  <c r="B3846" i="3"/>
  <c r="C3846" i="3"/>
  <c r="B3850" i="3"/>
  <c r="C3850" i="3"/>
  <c r="B3854" i="3"/>
  <c r="C3854" i="3"/>
  <c r="B3858" i="3"/>
  <c r="C3858" i="3"/>
  <c r="B3862" i="3"/>
  <c r="C3862" i="3"/>
  <c r="B3866" i="3"/>
  <c r="C3866" i="3"/>
  <c r="B3870" i="3"/>
  <c r="C3870" i="3"/>
  <c r="B3874" i="3"/>
  <c r="C3874" i="3"/>
  <c r="B3878" i="3"/>
  <c r="C3878" i="3"/>
  <c r="B3882" i="3"/>
  <c r="C3882" i="3"/>
  <c r="B3886" i="3"/>
  <c r="C3886" i="3"/>
  <c r="B3890" i="3"/>
  <c r="C3890" i="3"/>
  <c r="B3894" i="3"/>
  <c r="C3894" i="3"/>
  <c r="B3898" i="3"/>
  <c r="C3898" i="3"/>
  <c r="B3902" i="3"/>
  <c r="C3902" i="3"/>
  <c r="B3906" i="3"/>
  <c r="C3906" i="3"/>
  <c r="B3910" i="3"/>
  <c r="C3910" i="3"/>
  <c r="B3914" i="3"/>
  <c r="C3914" i="3"/>
  <c r="B3918" i="3"/>
  <c r="C3918" i="3"/>
  <c r="B3922" i="3"/>
  <c r="C3922" i="3"/>
  <c r="B3926" i="3"/>
  <c r="C3926" i="3"/>
  <c r="B3930" i="3"/>
  <c r="C3930" i="3"/>
  <c r="B3934" i="3"/>
  <c r="C3934" i="3"/>
  <c r="B3938" i="3"/>
  <c r="C3938" i="3"/>
  <c r="B3942" i="3"/>
  <c r="C3942" i="3"/>
  <c r="B3946" i="3"/>
  <c r="C3946" i="3"/>
  <c r="B3950" i="3"/>
  <c r="C3950" i="3"/>
  <c r="B3954" i="3"/>
  <c r="C3954" i="3"/>
  <c r="B3958" i="3"/>
  <c r="C3958" i="3"/>
  <c r="B3962" i="3"/>
  <c r="C3962" i="3"/>
  <c r="B3966" i="3"/>
  <c r="C3966" i="3"/>
  <c r="B3970" i="3"/>
  <c r="C3970" i="3"/>
  <c r="B3974" i="3"/>
  <c r="C3974" i="3"/>
  <c r="B3978" i="3"/>
  <c r="C3978" i="3"/>
  <c r="B3982" i="3"/>
  <c r="C3982" i="3"/>
  <c r="B3986" i="3"/>
  <c r="C3986" i="3"/>
  <c r="B3990" i="3"/>
  <c r="C3990" i="3"/>
  <c r="B3994" i="3"/>
  <c r="C3994" i="3"/>
  <c r="B3998" i="3"/>
  <c r="C3998" i="3"/>
  <c r="B4002" i="3"/>
  <c r="C4002" i="3"/>
  <c r="B4006" i="3"/>
  <c r="C4006" i="3"/>
  <c r="B4010" i="3"/>
  <c r="C4010" i="3"/>
  <c r="B4014" i="3"/>
  <c r="C4014" i="3"/>
  <c r="B4018" i="3"/>
  <c r="C4018" i="3"/>
  <c r="B4022" i="3"/>
  <c r="C4022" i="3"/>
  <c r="B4026" i="3"/>
  <c r="C4026" i="3"/>
  <c r="B4030" i="3"/>
  <c r="C4030" i="3"/>
  <c r="B4034" i="3"/>
  <c r="C4034" i="3"/>
  <c r="B4038" i="3"/>
  <c r="C4038" i="3"/>
  <c r="B4042" i="3"/>
  <c r="C4042" i="3"/>
  <c r="B4046" i="3"/>
  <c r="C4046" i="3"/>
  <c r="B4050" i="3"/>
  <c r="C4050" i="3"/>
  <c r="B4054" i="3"/>
  <c r="C4054" i="3"/>
  <c r="B4058" i="3"/>
  <c r="C4058" i="3"/>
  <c r="B4062" i="3"/>
  <c r="C4062" i="3"/>
  <c r="B4066" i="3"/>
  <c r="C4066" i="3"/>
  <c r="B4070" i="3"/>
  <c r="C4070" i="3"/>
  <c r="B4074" i="3"/>
  <c r="C4074" i="3"/>
  <c r="B4078" i="3"/>
  <c r="C4078" i="3"/>
  <c r="B4082" i="3"/>
  <c r="C4082" i="3"/>
  <c r="B4086" i="3"/>
  <c r="C4086" i="3"/>
  <c r="B4090" i="3"/>
  <c r="C4090" i="3"/>
  <c r="B4094" i="3"/>
  <c r="C4094" i="3"/>
  <c r="B4098" i="3"/>
  <c r="C4098" i="3"/>
  <c r="B4102" i="3"/>
  <c r="C4102" i="3"/>
  <c r="B4106" i="3"/>
  <c r="C4106" i="3"/>
  <c r="B4110" i="3"/>
  <c r="C4110" i="3"/>
  <c r="B4114" i="3"/>
  <c r="C4114" i="3"/>
  <c r="B4118" i="3"/>
  <c r="C4118" i="3"/>
  <c r="B4122" i="3"/>
  <c r="C4122" i="3"/>
  <c r="B4126" i="3"/>
  <c r="C4126" i="3"/>
  <c r="B4130" i="3"/>
  <c r="C4130" i="3"/>
  <c r="B4134" i="3"/>
  <c r="C4134" i="3"/>
  <c r="B4138" i="3"/>
  <c r="C4138" i="3"/>
  <c r="B4142" i="3"/>
  <c r="C4142" i="3"/>
  <c r="B4146" i="3"/>
  <c r="C4146" i="3"/>
  <c r="B4150" i="3"/>
  <c r="C4150" i="3"/>
  <c r="B4154" i="3"/>
  <c r="C4154" i="3"/>
  <c r="B4158" i="3"/>
  <c r="C4158" i="3"/>
  <c r="B4162" i="3"/>
  <c r="C4162" i="3"/>
  <c r="B4166" i="3"/>
  <c r="C4166" i="3"/>
  <c r="B4170" i="3"/>
  <c r="C4170" i="3"/>
  <c r="B4174" i="3"/>
  <c r="C4174" i="3"/>
  <c r="B4178" i="3"/>
  <c r="C4178" i="3"/>
  <c r="B4182" i="3"/>
  <c r="C4182" i="3"/>
  <c r="B4186" i="3"/>
  <c r="C4186" i="3"/>
  <c r="B4190" i="3"/>
  <c r="C4190" i="3"/>
  <c r="B4194" i="3"/>
  <c r="C4194" i="3"/>
  <c r="B4198" i="3"/>
  <c r="C4198" i="3"/>
  <c r="B4202" i="3"/>
  <c r="C4202" i="3"/>
  <c r="B4206" i="3"/>
  <c r="C4206" i="3"/>
  <c r="B4210" i="3"/>
  <c r="C4210" i="3"/>
  <c r="B4214" i="3"/>
  <c r="C4214" i="3"/>
  <c r="B4218" i="3"/>
  <c r="C4218" i="3"/>
  <c r="B4222" i="3"/>
  <c r="C4222" i="3"/>
  <c r="B4226" i="3"/>
  <c r="C4226" i="3"/>
  <c r="B4230" i="3"/>
  <c r="C4230" i="3"/>
  <c r="B4234" i="3"/>
  <c r="C4234" i="3"/>
  <c r="B4238" i="3"/>
  <c r="C4238" i="3"/>
  <c r="B4242" i="3"/>
  <c r="C4242" i="3"/>
  <c r="B4246" i="3"/>
  <c r="C4246" i="3"/>
  <c r="B4250" i="3"/>
  <c r="C4250" i="3"/>
  <c r="B4254" i="3"/>
  <c r="C4254" i="3"/>
  <c r="B4258" i="3"/>
  <c r="C4258" i="3"/>
  <c r="B4262" i="3"/>
  <c r="C4262" i="3"/>
  <c r="B4266" i="3"/>
  <c r="C4266" i="3"/>
  <c r="B4270" i="3"/>
  <c r="C4270" i="3"/>
  <c r="B4274" i="3"/>
  <c r="C4274" i="3"/>
  <c r="B4278" i="3"/>
  <c r="C4278" i="3"/>
  <c r="B4282" i="3"/>
  <c r="C4282" i="3"/>
  <c r="B4286" i="3"/>
  <c r="C4286" i="3"/>
  <c r="B4290" i="3"/>
  <c r="C4290" i="3"/>
  <c r="B4294" i="3"/>
  <c r="C4294" i="3"/>
  <c r="B4298" i="3"/>
  <c r="C4298" i="3"/>
  <c r="B4302" i="3"/>
  <c r="C4302" i="3"/>
  <c r="B4306" i="3"/>
  <c r="C4306" i="3"/>
  <c r="B4310" i="3"/>
  <c r="C4310" i="3"/>
  <c r="B4314" i="3"/>
  <c r="C4314" i="3"/>
  <c r="B4318" i="3"/>
  <c r="C4318" i="3"/>
  <c r="B4322" i="3"/>
  <c r="C4322" i="3"/>
  <c r="B4326" i="3"/>
  <c r="C4326" i="3"/>
  <c r="B4330" i="3"/>
  <c r="C4330" i="3"/>
  <c r="B4334" i="3"/>
  <c r="C4334" i="3"/>
  <c r="B4338" i="3"/>
  <c r="C4338" i="3"/>
  <c r="B4342" i="3"/>
  <c r="C4342" i="3"/>
  <c r="B4346" i="3"/>
  <c r="C4346" i="3"/>
  <c r="B4350" i="3"/>
  <c r="C4350" i="3"/>
  <c r="B4354" i="3"/>
  <c r="C4354" i="3"/>
  <c r="B4358" i="3"/>
  <c r="C4358" i="3"/>
  <c r="B4362" i="3"/>
  <c r="C4362" i="3"/>
  <c r="B4366" i="3"/>
  <c r="C4366" i="3"/>
  <c r="B4370" i="3"/>
  <c r="C4370" i="3"/>
  <c r="B4374" i="3"/>
  <c r="C4374" i="3"/>
  <c r="B4378" i="3"/>
  <c r="C4378" i="3"/>
  <c r="B4382" i="3"/>
  <c r="C4382" i="3"/>
  <c r="B4386" i="3"/>
  <c r="C4386" i="3"/>
  <c r="B4390" i="3"/>
  <c r="C4390" i="3"/>
  <c r="B4394" i="3"/>
  <c r="C4394" i="3"/>
  <c r="B4398" i="3"/>
  <c r="C4398" i="3"/>
  <c r="B4402" i="3"/>
  <c r="C4402" i="3"/>
  <c r="B4406" i="3"/>
  <c r="C4406" i="3"/>
  <c r="B4410" i="3"/>
  <c r="C4410" i="3"/>
  <c r="B4414" i="3"/>
  <c r="C4414" i="3"/>
  <c r="B4418" i="3"/>
  <c r="C4418" i="3"/>
  <c r="B4422" i="3"/>
  <c r="C4422" i="3"/>
  <c r="B4426" i="3"/>
  <c r="C4426" i="3"/>
  <c r="B4430" i="3"/>
  <c r="C4430" i="3"/>
  <c r="B4434" i="3"/>
  <c r="C4434" i="3"/>
  <c r="B4438" i="3"/>
  <c r="C4438" i="3"/>
  <c r="B4442" i="3"/>
  <c r="C4442" i="3"/>
  <c r="B4446" i="3"/>
  <c r="C4446" i="3"/>
  <c r="B4450" i="3"/>
  <c r="C4450" i="3"/>
  <c r="B4454" i="3"/>
  <c r="C4454" i="3"/>
  <c r="B4458" i="3"/>
  <c r="C4458" i="3"/>
  <c r="B4462" i="3"/>
  <c r="C4462" i="3"/>
  <c r="B4466" i="3"/>
  <c r="C4466" i="3"/>
  <c r="B4470" i="3"/>
  <c r="C4470" i="3"/>
  <c r="B4474" i="3"/>
  <c r="C4474" i="3"/>
  <c r="B4478" i="3"/>
  <c r="C4478" i="3"/>
  <c r="B4482" i="3"/>
  <c r="C4482" i="3"/>
  <c r="B4486" i="3"/>
  <c r="C4486" i="3"/>
  <c r="B4490" i="3"/>
  <c r="C4490" i="3"/>
  <c r="B4494" i="3"/>
  <c r="C4494" i="3"/>
  <c r="B4498" i="3"/>
  <c r="C4498" i="3"/>
  <c r="B4502" i="3"/>
  <c r="C4502" i="3"/>
  <c r="B4506" i="3"/>
  <c r="C4506" i="3"/>
  <c r="B4510" i="3"/>
  <c r="C4510" i="3"/>
  <c r="B4514" i="3"/>
  <c r="C4514" i="3"/>
  <c r="B4518" i="3"/>
  <c r="C4518" i="3"/>
  <c r="B4522" i="3"/>
  <c r="C4522" i="3"/>
  <c r="B4526" i="3"/>
  <c r="C4526" i="3"/>
  <c r="B4530" i="3"/>
  <c r="C4530" i="3"/>
  <c r="B4534" i="3"/>
  <c r="C4534" i="3"/>
  <c r="B4538" i="3"/>
  <c r="C4538" i="3"/>
  <c r="B4542" i="3"/>
  <c r="C4542" i="3"/>
  <c r="B4546" i="3"/>
  <c r="C4546" i="3"/>
  <c r="B4550" i="3"/>
  <c r="C4550" i="3"/>
  <c r="B4554" i="3"/>
  <c r="C4554" i="3"/>
  <c r="B4558" i="3"/>
  <c r="C4558" i="3"/>
  <c r="B4562" i="3"/>
  <c r="C4562" i="3"/>
  <c r="B4566" i="3"/>
  <c r="C4566" i="3"/>
  <c r="B4570" i="3"/>
  <c r="C4570" i="3"/>
  <c r="B4574" i="3"/>
  <c r="C4574" i="3"/>
  <c r="B4578" i="3"/>
  <c r="C4578" i="3"/>
  <c r="B4582" i="3"/>
  <c r="C4582" i="3"/>
  <c r="B4586" i="3"/>
  <c r="C4586" i="3"/>
  <c r="B4590" i="3"/>
  <c r="C4590" i="3"/>
  <c r="B4594" i="3"/>
  <c r="C4594" i="3"/>
  <c r="B4598" i="3"/>
  <c r="C4598" i="3"/>
  <c r="B4602" i="3"/>
  <c r="C4602" i="3"/>
  <c r="B4606" i="3"/>
  <c r="C4606" i="3"/>
  <c r="B4610" i="3"/>
  <c r="C4610" i="3"/>
  <c r="B4614" i="3"/>
  <c r="C4614" i="3"/>
  <c r="B4618" i="3"/>
  <c r="C4618" i="3"/>
  <c r="B4622" i="3"/>
  <c r="C4622" i="3"/>
  <c r="B4626" i="3"/>
  <c r="C4626" i="3"/>
  <c r="B4630" i="3"/>
  <c r="C4630" i="3"/>
  <c r="B4634" i="3"/>
  <c r="C4634" i="3"/>
  <c r="B4638" i="3"/>
  <c r="C4638" i="3"/>
  <c r="B4642" i="3"/>
  <c r="C4642" i="3"/>
  <c r="B4646" i="3"/>
  <c r="C4646" i="3"/>
  <c r="B4650" i="3"/>
  <c r="C4650" i="3"/>
  <c r="B4654" i="3"/>
  <c r="C4654" i="3"/>
  <c r="B4658" i="3"/>
  <c r="C4658" i="3"/>
  <c r="B4662" i="3"/>
  <c r="C4662" i="3"/>
  <c r="B4666" i="3"/>
  <c r="C4666" i="3"/>
  <c r="B4670" i="3"/>
  <c r="C4670" i="3"/>
  <c r="B4674" i="3"/>
  <c r="C4674" i="3"/>
  <c r="B4678" i="3"/>
  <c r="C4678" i="3"/>
  <c r="B4682" i="3"/>
  <c r="C4682" i="3"/>
  <c r="B4686" i="3"/>
  <c r="C4686" i="3"/>
  <c r="B4690" i="3"/>
  <c r="C4690" i="3"/>
  <c r="B4694" i="3"/>
  <c r="C4694" i="3"/>
  <c r="B4698" i="3"/>
  <c r="C4698" i="3"/>
  <c r="B4702" i="3"/>
  <c r="C4702" i="3"/>
  <c r="B4706" i="3"/>
  <c r="C4706" i="3"/>
  <c r="B4710" i="3"/>
  <c r="C4710" i="3"/>
  <c r="B4714" i="3"/>
  <c r="C4714" i="3"/>
  <c r="B4718" i="3"/>
  <c r="C4718" i="3"/>
  <c r="B4722" i="3"/>
  <c r="C4722" i="3"/>
  <c r="B4726" i="3"/>
  <c r="C4726" i="3"/>
  <c r="B4730" i="3"/>
  <c r="C4730" i="3"/>
  <c r="B4734" i="3"/>
  <c r="C4734" i="3"/>
  <c r="B4738" i="3"/>
  <c r="C4738" i="3"/>
  <c r="B4742" i="3"/>
  <c r="C4742" i="3"/>
  <c r="B4746" i="3"/>
  <c r="C4746" i="3"/>
  <c r="B4750" i="3"/>
  <c r="C4750" i="3"/>
  <c r="B4754" i="3"/>
  <c r="C4754" i="3"/>
  <c r="B4758" i="3"/>
  <c r="C4758" i="3"/>
  <c r="B4762" i="3"/>
  <c r="C4762" i="3"/>
  <c r="B4766" i="3"/>
  <c r="C4766" i="3"/>
  <c r="B4770" i="3"/>
  <c r="C4770" i="3"/>
  <c r="B4774" i="3"/>
  <c r="C4774" i="3"/>
  <c r="B4778" i="3"/>
  <c r="C4778" i="3"/>
  <c r="B4782" i="3"/>
  <c r="C4782" i="3"/>
  <c r="B4786" i="3"/>
  <c r="C4786" i="3"/>
  <c r="B4790" i="3"/>
  <c r="C4790" i="3"/>
  <c r="B4794" i="3"/>
  <c r="C4794" i="3"/>
  <c r="B4798" i="3"/>
  <c r="C4798" i="3"/>
  <c r="B4802" i="3"/>
  <c r="C4802" i="3"/>
  <c r="B4806" i="3"/>
  <c r="C4806" i="3"/>
  <c r="B4810" i="3"/>
  <c r="C4810" i="3"/>
  <c r="B4814" i="3"/>
  <c r="C4814" i="3"/>
  <c r="B4818" i="3"/>
  <c r="C4818" i="3"/>
  <c r="B4822" i="3"/>
  <c r="C4822" i="3"/>
  <c r="B4826" i="3"/>
  <c r="C4826" i="3"/>
  <c r="B4830" i="3"/>
  <c r="C4830" i="3"/>
  <c r="B4834" i="3"/>
  <c r="C4834" i="3"/>
  <c r="B4838" i="3"/>
  <c r="C4838" i="3"/>
  <c r="B4842" i="3"/>
  <c r="C4842" i="3"/>
  <c r="B439" i="3"/>
  <c r="C439" i="3"/>
  <c r="B443" i="3"/>
  <c r="C443" i="3"/>
  <c r="B447" i="3"/>
  <c r="C447" i="3"/>
  <c r="B451" i="3"/>
  <c r="C451" i="3"/>
  <c r="B455" i="3"/>
  <c r="C455" i="3"/>
  <c r="B459" i="3"/>
  <c r="C459" i="3"/>
  <c r="B463" i="3"/>
  <c r="C463" i="3"/>
  <c r="B467" i="3"/>
  <c r="C467" i="3"/>
  <c r="B471" i="3"/>
  <c r="C471" i="3"/>
  <c r="B475" i="3"/>
  <c r="C475" i="3"/>
  <c r="B479" i="3"/>
  <c r="C479" i="3"/>
  <c r="B483" i="3"/>
  <c r="C483" i="3"/>
  <c r="B487" i="3"/>
  <c r="C487" i="3"/>
  <c r="B491" i="3"/>
  <c r="C491" i="3"/>
  <c r="B495" i="3"/>
  <c r="C495" i="3"/>
  <c r="B499" i="3"/>
  <c r="C499" i="3"/>
  <c r="B503" i="3"/>
  <c r="C503" i="3"/>
  <c r="B507" i="3"/>
  <c r="C507" i="3"/>
  <c r="B511" i="3"/>
  <c r="C511" i="3"/>
  <c r="B515" i="3"/>
  <c r="C515" i="3"/>
  <c r="B519" i="3"/>
  <c r="C519" i="3"/>
  <c r="B523" i="3"/>
  <c r="C523" i="3"/>
  <c r="B527" i="3"/>
  <c r="C527" i="3"/>
  <c r="B531" i="3"/>
  <c r="C531" i="3"/>
  <c r="B535" i="3"/>
  <c r="C535" i="3"/>
  <c r="B539" i="3"/>
  <c r="C539" i="3"/>
  <c r="B543" i="3"/>
  <c r="C543" i="3"/>
  <c r="B547" i="3"/>
  <c r="C547" i="3"/>
  <c r="B551" i="3"/>
  <c r="C551" i="3"/>
  <c r="B555" i="3"/>
  <c r="C555" i="3"/>
  <c r="B559" i="3"/>
  <c r="C559" i="3"/>
  <c r="B563" i="3"/>
  <c r="C563" i="3"/>
  <c r="B567" i="3"/>
  <c r="C567" i="3"/>
  <c r="B571" i="3"/>
  <c r="C571" i="3"/>
  <c r="B575" i="3"/>
  <c r="C575" i="3"/>
  <c r="B579" i="3"/>
  <c r="C579" i="3"/>
  <c r="B583" i="3"/>
  <c r="C583" i="3"/>
  <c r="B587" i="3"/>
  <c r="C587" i="3"/>
  <c r="B591" i="3"/>
  <c r="C591" i="3"/>
  <c r="B595" i="3"/>
  <c r="C595" i="3"/>
  <c r="B599" i="3"/>
  <c r="C599" i="3"/>
  <c r="B603" i="3"/>
  <c r="C603" i="3"/>
  <c r="B607" i="3"/>
  <c r="C607" i="3"/>
  <c r="B611" i="3"/>
  <c r="C611" i="3"/>
  <c r="B615" i="3"/>
  <c r="C615" i="3"/>
  <c r="B619" i="3"/>
  <c r="C619" i="3"/>
  <c r="B623" i="3"/>
  <c r="C623" i="3"/>
  <c r="B627" i="3"/>
  <c r="C627" i="3"/>
  <c r="B631" i="3"/>
  <c r="C631" i="3"/>
  <c r="B635" i="3"/>
  <c r="C635" i="3"/>
  <c r="B639" i="3"/>
  <c r="C639" i="3"/>
  <c r="B643" i="3"/>
  <c r="C643" i="3"/>
  <c r="B647" i="3"/>
  <c r="C647" i="3"/>
  <c r="B651" i="3"/>
  <c r="C651" i="3"/>
  <c r="B655" i="3"/>
  <c r="C655" i="3"/>
  <c r="B659" i="3"/>
  <c r="C659" i="3"/>
  <c r="B663" i="3"/>
  <c r="C663" i="3"/>
  <c r="B667" i="3"/>
  <c r="C667" i="3"/>
  <c r="B671" i="3"/>
  <c r="C671" i="3"/>
  <c r="B675" i="3"/>
  <c r="C675" i="3"/>
  <c r="B679" i="3"/>
  <c r="C679" i="3"/>
  <c r="B683" i="3"/>
  <c r="C683" i="3"/>
  <c r="B687" i="3"/>
  <c r="C687" i="3"/>
  <c r="B691" i="3"/>
  <c r="C691" i="3"/>
  <c r="B695" i="3"/>
  <c r="C695" i="3"/>
  <c r="B699" i="3"/>
  <c r="C699" i="3"/>
  <c r="B703" i="3"/>
  <c r="C703" i="3"/>
  <c r="B707" i="3"/>
  <c r="C707" i="3"/>
  <c r="B711" i="3"/>
  <c r="C711" i="3"/>
  <c r="B715" i="3"/>
  <c r="C715" i="3"/>
  <c r="B719" i="3"/>
  <c r="C719" i="3"/>
  <c r="B723" i="3"/>
  <c r="C723" i="3"/>
  <c r="B727" i="3"/>
  <c r="C727" i="3"/>
  <c r="B731" i="3"/>
  <c r="C731" i="3"/>
  <c r="B735" i="3"/>
  <c r="C735" i="3"/>
  <c r="B739" i="3"/>
  <c r="C739" i="3"/>
  <c r="B743" i="3"/>
  <c r="C743" i="3"/>
  <c r="B747" i="3"/>
  <c r="C747" i="3"/>
  <c r="B751" i="3"/>
  <c r="C751" i="3"/>
  <c r="B755" i="3"/>
  <c r="C755" i="3"/>
  <c r="B759" i="3"/>
  <c r="C759" i="3"/>
  <c r="B763" i="3"/>
  <c r="C763" i="3"/>
  <c r="B767" i="3"/>
  <c r="C767" i="3"/>
  <c r="B771" i="3"/>
  <c r="C771" i="3"/>
  <c r="B775" i="3"/>
  <c r="C775" i="3"/>
  <c r="B779" i="3"/>
  <c r="C779" i="3"/>
  <c r="B783" i="3"/>
  <c r="C783" i="3"/>
  <c r="B787" i="3"/>
  <c r="C787" i="3"/>
  <c r="B791" i="3"/>
  <c r="C791" i="3"/>
  <c r="B795" i="3"/>
  <c r="C795" i="3"/>
  <c r="B799" i="3"/>
  <c r="C799" i="3"/>
  <c r="B803" i="3"/>
  <c r="C803" i="3"/>
  <c r="B807" i="3"/>
  <c r="C807" i="3"/>
  <c r="B811" i="3"/>
  <c r="C811" i="3"/>
  <c r="B815" i="3"/>
  <c r="C815" i="3"/>
  <c r="B819" i="3"/>
  <c r="C819" i="3"/>
  <c r="B823" i="3"/>
  <c r="C823" i="3"/>
  <c r="B827" i="3"/>
  <c r="C827" i="3"/>
  <c r="B831" i="3"/>
  <c r="C831" i="3"/>
  <c r="B835" i="3"/>
  <c r="C835" i="3"/>
  <c r="B839" i="3"/>
  <c r="C839" i="3"/>
  <c r="B843" i="3"/>
  <c r="C843" i="3"/>
  <c r="B847" i="3"/>
  <c r="C847" i="3"/>
  <c r="B851" i="3"/>
  <c r="C851" i="3"/>
  <c r="B855" i="3"/>
  <c r="C855" i="3"/>
  <c r="B859" i="3"/>
  <c r="C859" i="3"/>
  <c r="B863" i="3"/>
  <c r="C863" i="3"/>
  <c r="B867" i="3"/>
  <c r="C867" i="3"/>
  <c r="B871" i="3"/>
  <c r="C871" i="3"/>
  <c r="B875" i="3"/>
  <c r="C875" i="3"/>
  <c r="B879" i="3"/>
  <c r="C879" i="3"/>
  <c r="B883" i="3"/>
  <c r="C883" i="3"/>
  <c r="B887" i="3"/>
  <c r="C887" i="3"/>
  <c r="B891" i="3"/>
  <c r="C891" i="3"/>
  <c r="B895" i="3"/>
  <c r="C895" i="3"/>
  <c r="B899" i="3"/>
  <c r="C899" i="3"/>
  <c r="B903" i="3"/>
  <c r="C903" i="3"/>
  <c r="B907" i="3"/>
  <c r="C907" i="3"/>
  <c r="B911" i="3"/>
  <c r="C911" i="3"/>
  <c r="B915" i="3"/>
  <c r="C915" i="3"/>
  <c r="B919" i="3"/>
  <c r="C919" i="3"/>
  <c r="B923" i="3"/>
  <c r="C923" i="3"/>
  <c r="B927" i="3"/>
  <c r="C927" i="3"/>
  <c r="B931" i="3"/>
  <c r="C931" i="3"/>
  <c r="B935" i="3"/>
  <c r="C935" i="3"/>
  <c r="B939" i="3"/>
  <c r="C939" i="3"/>
  <c r="B943" i="3"/>
  <c r="C943" i="3"/>
  <c r="B947" i="3"/>
  <c r="C947" i="3"/>
  <c r="B951" i="3"/>
  <c r="C951" i="3"/>
  <c r="B955" i="3"/>
  <c r="C955" i="3"/>
  <c r="B959" i="3"/>
  <c r="C959" i="3"/>
  <c r="B963" i="3"/>
  <c r="C963" i="3"/>
  <c r="B967" i="3"/>
  <c r="C967" i="3"/>
  <c r="B971" i="3"/>
  <c r="C971" i="3"/>
  <c r="B975" i="3"/>
  <c r="C975" i="3"/>
  <c r="B979" i="3"/>
  <c r="C979" i="3"/>
  <c r="B983" i="3"/>
  <c r="C983" i="3"/>
  <c r="B987" i="3"/>
  <c r="C987" i="3"/>
  <c r="B991" i="3"/>
  <c r="C991" i="3"/>
  <c r="B995" i="3"/>
  <c r="C995" i="3"/>
  <c r="B999" i="3"/>
  <c r="C999" i="3"/>
  <c r="B1003" i="3"/>
  <c r="C1003" i="3"/>
  <c r="B1007" i="3"/>
  <c r="C1007" i="3"/>
  <c r="B1011" i="3"/>
  <c r="C1011" i="3"/>
  <c r="B1015" i="3"/>
  <c r="C1015" i="3"/>
  <c r="B1019" i="3"/>
  <c r="C1019" i="3"/>
  <c r="B1023" i="3"/>
  <c r="C1023" i="3"/>
  <c r="B1027" i="3"/>
  <c r="C1027" i="3"/>
  <c r="B1031" i="3"/>
  <c r="C1031" i="3"/>
  <c r="B1035" i="3"/>
  <c r="C1035" i="3"/>
  <c r="B1039" i="3"/>
  <c r="C1039" i="3"/>
  <c r="B1043" i="3"/>
  <c r="C1043" i="3"/>
  <c r="B1047" i="3"/>
  <c r="C1047" i="3"/>
  <c r="B1051" i="3"/>
  <c r="C1051" i="3"/>
  <c r="B1055" i="3"/>
  <c r="C1055" i="3"/>
  <c r="B1059" i="3"/>
  <c r="C1059" i="3"/>
  <c r="B1063" i="3"/>
  <c r="C1063" i="3"/>
  <c r="B1067" i="3"/>
  <c r="C1067" i="3"/>
  <c r="B1071" i="3"/>
  <c r="C1071" i="3"/>
  <c r="B1075" i="3"/>
  <c r="C1075" i="3"/>
  <c r="B1079" i="3"/>
  <c r="C1079" i="3"/>
  <c r="B1083" i="3"/>
  <c r="C1083" i="3"/>
  <c r="B1087" i="3"/>
  <c r="C1087" i="3"/>
  <c r="B1091" i="3"/>
  <c r="C1091" i="3"/>
  <c r="B1095" i="3"/>
  <c r="C1095" i="3"/>
  <c r="B1099" i="3"/>
  <c r="C1099" i="3"/>
  <c r="B1103" i="3"/>
  <c r="C1103" i="3"/>
  <c r="B1107" i="3"/>
  <c r="C1107" i="3"/>
  <c r="B1111" i="3"/>
  <c r="C1111" i="3"/>
  <c r="B1115" i="3"/>
  <c r="C1115" i="3"/>
  <c r="B1119" i="3"/>
  <c r="C1119" i="3"/>
  <c r="B1123" i="3"/>
  <c r="C1123" i="3"/>
  <c r="B1127" i="3"/>
  <c r="C1127" i="3"/>
  <c r="B1131" i="3"/>
  <c r="C1131" i="3"/>
  <c r="B1135" i="3"/>
  <c r="C1135" i="3"/>
  <c r="B1139" i="3"/>
  <c r="C1139" i="3"/>
  <c r="B1143" i="3"/>
  <c r="C1143" i="3"/>
  <c r="B1147" i="3"/>
  <c r="C1147" i="3"/>
  <c r="B1151" i="3"/>
  <c r="C1151" i="3"/>
  <c r="B1155" i="3"/>
  <c r="C1155" i="3"/>
  <c r="B1159" i="3"/>
  <c r="C1159" i="3"/>
  <c r="B1163" i="3"/>
  <c r="C1163" i="3"/>
  <c r="B1167" i="3"/>
  <c r="C1167" i="3"/>
  <c r="B1171" i="3"/>
  <c r="C1171" i="3"/>
  <c r="B1175" i="3"/>
  <c r="C1175" i="3"/>
  <c r="B1179" i="3"/>
  <c r="C1179" i="3"/>
  <c r="B1183" i="3"/>
  <c r="C1183" i="3"/>
  <c r="B1187" i="3"/>
  <c r="C1187" i="3"/>
  <c r="B1191" i="3"/>
  <c r="C1191" i="3"/>
  <c r="B1195" i="3"/>
  <c r="C1195" i="3"/>
  <c r="B1199" i="3"/>
  <c r="C1199" i="3"/>
  <c r="B1203" i="3"/>
  <c r="C1203" i="3"/>
  <c r="B1207" i="3"/>
  <c r="C1207" i="3"/>
  <c r="B1211" i="3"/>
  <c r="C1211" i="3"/>
  <c r="B1215" i="3"/>
  <c r="C1215" i="3"/>
  <c r="B1219" i="3"/>
  <c r="C1219" i="3"/>
  <c r="B1223" i="3"/>
  <c r="C1223" i="3"/>
  <c r="B1227" i="3"/>
  <c r="C1227" i="3"/>
  <c r="B1231" i="3"/>
  <c r="C1231" i="3"/>
  <c r="B1235" i="3"/>
  <c r="C1235" i="3"/>
  <c r="B1239" i="3"/>
  <c r="C1239" i="3"/>
  <c r="B1243" i="3"/>
  <c r="C1243" i="3"/>
  <c r="B1247" i="3"/>
  <c r="C1247" i="3"/>
  <c r="B1251" i="3"/>
  <c r="C1251" i="3"/>
  <c r="B1255" i="3"/>
  <c r="C1255" i="3"/>
  <c r="B1259" i="3"/>
  <c r="C1259" i="3"/>
  <c r="B1263" i="3"/>
  <c r="C1263" i="3"/>
  <c r="B1267" i="3"/>
  <c r="C1267" i="3"/>
  <c r="B1271" i="3"/>
  <c r="C1271" i="3"/>
  <c r="B1275" i="3"/>
  <c r="C1275" i="3"/>
  <c r="B1279" i="3"/>
  <c r="C1279" i="3"/>
  <c r="B1283" i="3"/>
  <c r="C1283" i="3"/>
  <c r="B1287" i="3"/>
  <c r="C1287" i="3"/>
  <c r="B1291" i="3"/>
  <c r="C1291" i="3"/>
  <c r="B1295" i="3"/>
  <c r="C1295" i="3"/>
  <c r="B1299" i="3"/>
  <c r="C1299" i="3"/>
  <c r="B1303" i="3"/>
  <c r="C1303" i="3"/>
  <c r="B1307" i="3"/>
  <c r="C1307" i="3"/>
  <c r="B1311" i="3"/>
  <c r="C1311" i="3"/>
  <c r="B1315" i="3"/>
  <c r="C1315" i="3"/>
  <c r="B1319" i="3"/>
  <c r="C1319" i="3"/>
  <c r="B1323" i="3"/>
  <c r="C1323" i="3"/>
  <c r="B1327" i="3"/>
  <c r="C1327" i="3"/>
  <c r="B1331" i="3"/>
  <c r="C1331" i="3"/>
  <c r="B1335" i="3"/>
  <c r="C1335" i="3"/>
  <c r="B1339" i="3"/>
  <c r="C1339" i="3"/>
  <c r="B1343" i="3"/>
  <c r="C1343" i="3"/>
  <c r="B1347" i="3"/>
  <c r="C1347" i="3"/>
  <c r="B1351" i="3"/>
  <c r="C1351" i="3"/>
  <c r="B1355" i="3"/>
  <c r="C1355" i="3"/>
  <c r="B1359" i="3"/>
  <c r="C1359" i="3"/>
  <c r="B1363" i="3"/>
  <c r="C1363" i="3"/>
  <c r="B1367" i="3"/>
  <c r="C1367" i="3"/>
  <c r="B1371" i="3"/>
  <c r="C1371" i="3"/>
  <c r="B1375" i="3"/>
  <c r="C1375" i="3"/>
  <c r="B1379" i="3"/>
  <c r="C1379" i="3"/>
  <c r="B1383" i="3"/>
  <c r="C1383" i="3"/>
  <c r="B1387" i="3"/>
  <c r="C1387" i="3"/>
  <c r="B1391" i="3"/>
  <c r="C1391" i="3"/>
  <c r="B1395" i="3"/>
  <c r="C1395" i="3"/>
  <c r="B1399" i="3"/>
  <c r="C1399" i="3"/>
  <c r="B1403" i="3"/>
  <c r="C1403" i="3"/>
  <c r="B1407" i="3"/>
  <c r="C1407" i="3"/>
  <c r="B1411" i="3"/>
  <c r="C1411" i="3"/>
  <c r="B1415" i="3"/>
  <c r="C1415" i="3"/>
  <c r="B1419" i="3"/>
  <c r="C1419" i="3"/>
  <c r="B1423" i="3"/>
  <c r="C1423" i="3"/>
  <c r="B1427" i="3"/>
  <c r="C1427" i="3"/>
  <c r="B1431" i="3"/>
  <c r="C1431" i="3"/>
  <c r="B1435" i="3"/>
  <c r="C1435" i="3"/>
  <c r="B1439" i="3"/>
  <c r="C1439" i="3"/>
  <c r="B1443" i="3"/>
  <c r="C1443" i="3"/>
  <c r="B1447" i="3"/>
  <c r="C1447" i="3"/>
  <c r="B1451" i="3"/>
  <c r="C1451" i="3"/>
  <c r="B1455" i="3"/>
  <c r="C1455" i="3"/>
  <c r="B1459" i="3"/>
  <c r="C1459" i="3"/>
  <c r="B1463" i="3"/>
  <c r="C1463" i="3"/>
  <c r="B1467" i="3"/>
  <c r="C1467" i="3"/>
  <c r="B1471" i="3"/>
  <c r="C1471" i="3"/>
  <c r="B1475" i="3"/>
  <c r="C1475" i="3"/>
  <c r="B1479" i="3"/>
  <c r="C1479" i="3"/>
  <c r="B1483" i="3"/>
  <c r="C1483" i="3"/>
  <c r="B1487" i="3"/>
  <c r="C1487" i="3"/>
  <c r="B1491" i="3"/>
  <c r="C1491" i="3"/>
  <c r="B1495" i="3"/>
  <c r="C1495" i="3"/>
  <c r="B1499" i="3"/>
  <c r="C1499" i="3"/>
  <c r="B1503" i="3"/>
  <c r="C1503" i="3"/>
  <c r="B1507" i="3"/>
  <c r="C1507" i="3"/>
  <c r="B1511" i="3"/>
  <c r="C1511" i="3"/>
  <c r="B1515" i="3"/>
  <c r="C1515" i="3"/>
  <c r="B1519" i="3"/>
  <c r="C1519" i="3"/>
  <c r="B1523" i="3"/>
  <c r="C1523" i="3"/>
  <c r="B1527" i="3"/>
  <c r="C1527" i="3"/>
  <c r="B1531" i="3"/>
  <c r="C1531" i="3"/>
  <c r="B1535" i="3"/>
  <c r="C1535" i="3"/>
  <c r="B1539" i="3"/>
  <c r="C1539" i="3"/>
  <c r="B1543" i="3"/>
  <c r="C1543" i="3"/>
  <c r="B1547" i="3"/>
  <c r="C1547" i="3"/>
  <c r="B1551" i="3"/>
  <c r="C1551" i="3"/>
  <c r="B1555" i="3"/>
  <c r="C1555" i="3"/>
  <c r="B1559" i="3"/>
  <c r="C1559" i="3"/>
  <c r="B1563" i="3"/>
  <c r="C1563" i="3"/>
  <c r="B1567" i="3"/>
  <c r="C1567" i="3"/>
  <c r="B1571" i="3"/>
  <c r="C1571" i="3"/>
  <c r="B1575" i="3"/>
  <c r="C1575" i="3"/>
  <c r="B1579" i="3"/>
  <c r="C1579" i="3"/>
  <c r="B1583" i="3"/>
  <c r="C1583" i="3"/>
  <c r="B1587" i="3"/>
  <c r="C1587" i="3"/>
  <c r="B1591" i="3"/>
  <c r="C1591" i="3"/>
  <c r="B1595" i="3"/>
  <c r="C1595" i="3"/>
  <c r="B1599" i="3"/>
  <c r="C1599" i="3"/>
  <c r="B1603" i="3"/>
  <c r="C1603" i="3"/>
  <c r="B1607" i="3"/>
  <c r="C1607" i="3"/>
  <c r="B1611" i="3"/>
  <c r="C1611" i="3"/>
  <c r="B1615" i="3"/>
  <c r="C1615" i="3"/>
  <c r="B1619" i="3"/>
  <c r="C1619" i="3"/>
  <c r="B1623" i="3"/>
  <c r="C1623" i="3"/>
  <c r="B1627" i="3"/>
  <c r="C1627" i="3"/>
  <c r="B1631" i="3"/>
  <c r="C1631" i="3"/>
  <c r="B1635" i="3"/>
  <c r="C1635" i="3"/>
  <c r="B1639" i="3"/>
  <c r="C1639" i="3"/>
  <c r="B1643" i="3"/>
  <c r="C1643" i="3"/>
  <c r="B1647" i="3"/>
  <c r="C1647" i="3"/>
  <c r="B1651" i="3"/>
  <c r="C1651" i="3"/>
  <c r="B1655" i="3"/>
  <c r="C1655" i="3"/>
  <c r="B1659" i="3"/>
  <c r="C1659" i="3"/>
  <c r="B1663" i="3"/>
  <c r="C1663" i="3"/>
  <c r="B1667" i="3"/>
  <c r="C1667" i="3"/>
  <c r="B1671" i="3"/>
  <c r="C1671" i="3"/>
  <c r="B1675" i="3"/>
  <c r="C1675" i="3"/>
  <c r="B1679" i="3"/>
  <c r="C1679" i="3"/>
  <c r="B1683" i="3"/>
  <c r="C1683" i="3"/>
  <c r="B1687" i="3"/>
  <c r="C1687" i="3"/>
  <c r="B1691" i="3"/>
  <c r="C1691" i="3"/>
  <c r="B1695" i="3"/>
  <c r="C1695" i="3"/>
  <c r="B1699" i="3"/>
  <c r="C1699" i="3"/>
  <c r="B1703" i="3"/>
  <c r="C1703" i="3"/>
  <c r="B1707" i="3"/>
  <c r="C1707" i="3"/>
  <c r="B1711" i="3"/>
  <c r="C1711" i="3"/>
  <c r="B1715" i="3"/>
  <c r="C1715" i="3"/>
  <c r="B1719" i="3"/>
  <c r="C1719" i="3"/>
  <c r="B1723" i="3"/>
  <c r="C1723" i="3"/>
  <c r="B1727" i="3"/>
  <c r="C1727" i="3"/>
  <c r="B1731" i="3"/>
  <c r="C1731" i="3"/>
  <c r="B1735" i="3"/>
  <c r="C1735" i="3"/>
  <c r="B1739" i="3"/>
  <c r="C1739" i="3"/>
  <c r="B1743" i="3"/>
  <c r="C1743" i="3"/>
  <c r="B1747" i="3"/>
  <c r="C1747" i="3"/>
  <c r="B1751" i="3"/>
  <c r="C1751" i="3"/>
  <c r="B1755" i="3"/>
  <c r="C1755" i="3"/>
  <c r="B1759" i="3"/>
  <c r="C1759" i="3"/>
  <c r="B1763" i="3"/>
  <c r="C1763" i="3"/>
  <c r="B1767" i="3"/>
  <c r="C1767" i="3"/>
  <c r="B1771" i="3"/>
  <c r="C1771" i="3"/>
  <c r="B1775" i="3"/>
  <c r="C1775" i="3"/>
  <c r="B1779" i="3"/>
  <c r="C1779" i="3"/>
  <c r="B1783" i="3"/>
  <c r="C1783" i="3"/>
  <c r="B1787" i="3"/>
  <c r="C1787" i="3"/>
  <c r="B1791" i="3"/>
  <c r="C1791" i="3"/>
  <c r="B1795" i="3"/>
  <c r="C1795" i="3"/>
  <c r="B1799" i="3"/>
  <c r="C1799" i="3"/>
  <c r="B1803" i="3"/>
  <c r="C1803" i="3"/>
  <c r="B1807" i="3"/>
  <c r="C1807" i="3"/>
  <c r="B1811" i="3"/>
  <c r="C1811" i="3"/>
  <c r="B1815" i="3"/>
  <c r="C1815" i="3"/>
  <c r="B1819" i="3"/>
  <c r="C1819" i="3"/>
  <c r="B1823" i="3"/>
  <c r="C1823" i="3"/>
  <c r="B1827" i="3"/>
  <c r="C1827" i="3"/>
  <c r="B1831" i="3"/>
  <c r="C1831" i="3"/>
  <c r="B1835" i="3"/>
  <c r="C1835" i="3"/>
  <c r="B1839" i="3"/>
  <c r="C1839" i="3"/>
  <c r="B1843" i="3"/>
  <c r="C1843" i="3"/>
  <c r="B1847" i="3"/>
  <c r="C1847" i="3"/>
  <c r="B1851" i="3"/>
  <c r="C1851" i="3"/>
  <c r="B1855" i="3"/>
  <c r="C1855" i="3"/>
  <c r="B1859" i="3"/>
  <c r="C1859" i="3"/>
  <c r="B1863" i="3"/>
  <c r="C1863" i="3"/>
  <c r="B1867" i="3"/>
  <c r="C1867" i="3"/>
  <c r="B1871" i="3"/>
  <c r="C1871" i="3"/>
  <c r="B1875" i="3"/>
  <c r="C1875" i="3"/>
  <c r="B1879" i="3"/>
  <c r="C1879" i="3"/>
  <c r="B1883" i="3"/>
  <c r="C1883" i="3"/>
  <c r="B1887" i="3"/>
  <c r="C1887" i="3"/>
  <c r="B1891" i="3"/>
  <c r="C1891" i="3"/>
  <c r="B1895" i="3"/>
  <c r="C1895" i="3"/>
  <c r="B1899" i="3"/>
  <c r="C1899" i="3"/>
  <c r="B1903" i="3"/>
  <c r="C1903" i="3"/>
  <c r="B1907" i="3"/>
  <c r="C1907" i="3"/>
  <c r="B1911" i="3"/>
  <c r="C1911" i="3"/>
  <c r="B1915" i="3"/>
  <c r="C1915" i="3"/>
  <c r="B1919" i="3"/>
  <c r="C1919" i="3"/>
  <c r="B1923" i="3"/>
  <c r="C1923" i="3"/>
  <c r="B1927" i="3"/>
  <c r="C1927" i="3"/>
  <c r="B1931" i="3"/>
  <c r="C1931" i="3"/>
  <c r="B1935" i="3"/>
  <c r="C1935" i="3"/>
  <c r="B1939" i="3"/>
  <c r="C1939" i="3"/>
  <c r="B1943" i="3"/>
  <c r="C1943" i="3"/>
  <c r="B1947" i="3"/>
  <c r="C1947" i="3"/>
  <c r="B1951" i="3"/>
  <c r="C1951" i="3"/>
  <c r="B1955" i="3"/>
  <c r="C1955" i="3"/>
  <c r="B1959" i="3"/>
  <c r="C1959" i="3"/>
  <c r="B1963" i="3"/>
  <c r="C1963" i="3"/>
  <c r="B1967" i="3"/>
  <c r="C1967" i="3"/>
  <c r="B1971" i="3"/>
  <c r="C1971" i="3"/>
  <c r="B1975" i="3"/>
  <c r="C1975" i="3"/>
  <c r="B1979" i="3"/>
  <c r="C1979" i="3"/>
  <c r="B1983" i="3"/>
  <c r="C1983" i="3"/>
  <c r="B1987" i="3"/>
  <c r="C1987" i="3"/>
  <c r="B1991" i="3"/>
  <c r="C1991" i="3"/>
  <c r="B1995" i="3"/>
  <c r="C1995" i="3"/>
  <c r="B1999" i="3"/>
  <c r="C1999" i="3"/>
  <c r="B2003" i="3"/>
  <c r="C2003" i="3"/>
  <c r="B2007" i="3"/>
  <c r="C2007" i="3"/>
  <c r="B2011" i="3"/>
  <c r="C2011" i="3"/>
  <c r="B2015" i="3"/>
  <c r="C2015" i="3"/>
  <c r="B2019" i="3"/>
  <c r="C2019" i="3"/>
  <c r="B2023" i="3"/>
  <c r="C2023" i="3"/>
  <c r="B2027" i="3"/>
  <c r="C2027" i="3"/>
  <c r="B2031" i="3"/>
  <c r="C2031" i="3"/>
  <c r="B2035" i="3"/>
  <c r="C2035" i="3"/>
  <c r="B2039" i="3"/>
  <c r="C2039" i="3"/>
  <c r="B2043" i="3"/>
  <c r="C2043" i="3"/>
  <c r="B2047" i="3"/>
  <c r="C2047" i="3"/>
  <c r="B2051" i="3"/>
  <c r="C2051" i="3"/>
  <c r="B2055" i="3"/>
  <c r="C2055" i="3"/>
  <c r="B2059" i="3"/>
  <c r="C2059" i="3"/>
  <c r="B2063" i="3"/>
  <c r="C2063" i="3"/>
  <c r="B2067" i="3"/>
  <c r="C2067" i="3"/>
  <c r="B2071" i="3"/>
  <c r="C2071" i="3"/>
  <c r="B2075" i="3"/>
  <c r="C2075" i="3"/>
  <c r="B2079" i="3"/>
  <c r="C2079" i="3"/>
  <c r="B2083" i="3"/>
  <c r="C2083" i="3"/>
  <c r="B2087" i="3"/>
  <c r="C2087" i="3"/>
  <c r="B2091" i="3"/>
  <c r="C2091" i="3"/>
  <c r="B2095" i="3"/>
  <c r="C2095" i="3"/>
  <c r="B2099" i="3"/>
  <c r="C2099" i="3"/>
  <c r="B2103" i="3"/>
  <c r="C2103" i="3"/>
  <c r="B2107" i="3"/>
  <c r="C2107" i="3"/>
  <c r="B2111" i="3"/>
  <c r="C2111" i="3"/>
  <c r="B2115" i="3"/>
  <c r="C2115" i="3"/>
  <c r="B2119" i="3"/>
  <c r="C2119" i="3"/>
  <c r="B2123" i="3"/>
  <c r="C2123" i="3"/>
  <c r="B2127" i="3"/>
  <c r="C2127" i="3"/>
  <c r="B2131" i="3"/>
  <c r="C2131" i="3"/>
  <c r="B2135" i="3"/>
  <c r="C2135" i="3"/>
  <c r="B2139" i="3"/>
  <c r="C2139" i="3"/>
  <c r="B2143" i="3"/>
  <c r="C2143" i="3"/>
  <c r="B2147" i="3"/>
  <c r="C2147" i="3"/>
  <c r="B2151" i="3"/>
  <c r="C2151" i="3"/>
  <c r="B2155" i="3"/>
  <c r="C2155" i="3"/>
  <c r="B2159" i="3"/>
  <c r="C2159" i="3"/>
  <c r="B2163" i="3"/>
  <c r="C2163" i="3"/>
  <c r="B2167" i="3"/>
  <c r="C2167" i="3"/>
  <c r="B2171" i="3"/>
  <c r="C2171" i="3"/>
  <c r="B2175" i="3"/>
  <c r="C2175" i="3"/>
  <c r="B2179" i="3"/>
  <c r="C2179" i="3"/>
  <c r="B2183" i="3"/>
  <c r="C2183" i="3"/>
  <c r="B2187" i="3"/>
  <c r="C2187" i="3"/>
  <c r="B2191" i="3"/>
  <c r="C2191" i="3"/>
  <c r="B2195" i="3"/>
  <c r="C2195" i="3"/>
  <c r="B2199" i="3"/>
  <c r="C2199" i="3"/>
  <c r="B2203" i="3"/>
  <c r="C2203" i="3"/>
  <c r="B2207" i="3"/>
  <c r="C2207" i="3"/>
  <c r="B2211" i="3"/>
  <c r="C2211" i="3"/>
  <c r="B2215" i="3"/>
  <c r="C2215" i="3"/>
  <c r="B2219" i="3"/>
  <c r="C2219" i="3"/>
  <c r="B2223" i="3"/>
  <c r="C2223" i="3"/>
  <c r="B2227" i="3"/>
  <c r="C2227" i="3"/>
  <c r="B2231" i="3"/>
  <c r="C2231" i="3"/>
  <c r="B2235" i="3"/>
  <c r="C2235" i="3"/>
  <c r="B2239" i="3"/>
  <c r="C2239" i="3"/>
  <c r="B2243" i="3"/>
  <c r="C2243" i="3"/>
  <c r="B2247" i="3"/>
  <c r="C2247" i="3"/>
  <c r="B2251" i="3"/>
  <c r="C2251" i="3"/>
  <c r="B2255" i="3"/>
  <c r="C2255" i="3"/>
  <c r="B2259" i="3"/>
  <c r="C2259" i="3"/>
  <c r="B2263" i="3"/>
  <c r="C2263" i="3"/>
  <c r="B2267" i="3"/>
  <c r="C2267" i="3"/>
  <c r="B2271" i="3"/>
  <c r="C2271" i="3"/>
  <c r="B2275" i="3"/>
  <c r="C2275" i="3"/>
  <c r="B2279" i="3"/>
  <c r="C2279" i="3"/>
  <c r="B2283" i="3"/>
  <c r="C2283" i="3"/>
  <c r="B2287" i="3"/>
  <c r="C2287" i="3"/>
  <c r="B2291" i="3"/>
  <c r="C2291" i="3"/>
  <c r="B2295" i="3"/>
  <c r="C2295" i="3"/>
  <c r="B2299" i="3"/>
  <c r="C2299" i="3"/>
  <c r="B2303" i="3"/>
  <c r="C2303" i="3"/>
  <c r="B2307" i="3"/>
  <c r="C2307" i="3"/>
  <c r="B2311" i="3"/>
  <c r="C2311" i="3"/>
  <c r="B2315" i="3"/>
  <c r="C2315" i="3"/>
  <c r="B2319" i="3"/>
  <c r="C2319" i="3"/>
  <c r="B2323" i="3"/>
  <c r="C2323" i="3"/>
  <c r="B2327" i="3"/>
  <c r="C2327" i="3"/>
  <c r="B2331" i="3"/>
  <c r="C2331" i="3"/>
  <c r="B2335" i="3"/>
  <c r="C2335" i="3"/>
  <c r="B2339" i="3"/>
  <c r="C2339" i="3"/>
  <c r="B2343" i="3"/>
  <c r="C2343" i="3"/>
  <c r="B2347" i="3"/>
  <c r="C2347" i="3"/>
  <c r="B2351" i="3"/>
  <c r="C2351" i="3"/>
  <c r="B2355" i="3"/>
  <c r="C2355" i="3"/>
  <c r="B2359" i="3"/>
  <c r="C2359" i="3"/>
  <c r="B2363" i="3"/>
  <c r="C2363" i="3"/>
  <c r="B2367" i="3"/>
  <c r="C2367" i="3"/>
  <c r="B2371" i="3"/>
  <c r="C2371" i="3"/>
  <c r="B2375" i="3"/>
  <c r="C2375" i="3"/>
  <c r="B2379" i="3"/>
  <c r="C2379" i="3"/>
  <c r="B2383" i="3"/>
  <c r="C2383" i="3"/>
  <c r="B2387" i="3"/>
  <c r="C2387" i="3"/>
  <c r="B2391" i="3"/>
  <c r="C2391" i="3"/>
  <c r="B2395" i="3"/>
  <c r="C2395" i="3"/>
  <c r="B2399" i="3"/>
  <c r="C2399" i="3"/>
  <c r="B2403" i="3"/>
  <c r="C2403" i="3"/>
  <c r="B2407" i="3"/>
  <c r="C2407" i="3"/>
  <c r="B2411" i="3"/>
  <c r="C2411" i="3"/>
  <c r="B2415" i="3"/>
  <c r="C2415" i="3"/>
  <c r="B2419" i="3"/>
  <c r="C2419" i="3"/>
  <c r="B2423" i="3"/>
  <c r="C2423" i="3"/>
  <c r="B2427" i="3"/>
  <c r="C2427" i="3"/>
  <c r="B2431" i="3"/>
  <c r="C2431" i="3"/>
  <c r="B2435" i="3"/>
  <c r="C2435" i="3"/>
  <c r="B2439" i="3"/>
  <c r="C2439" i="3"/>
  <c r="B2443" i="3"/>
  <c r="C2443" i="3"/>
  <c r="B2447" i="3"/>
  <c r="C2447" i="3"/>
  <c r="B2451" i="3"/>
  <c r="C2451" i="3"/>
  <c r="B2455" i="3"/>
  <c r="C2455" i="3"/>
  <c r="B2459" i="3"/>
  <c r="C2459" i="3"/>
  <c r="B2463" i="3"/>
  <c r="C2463" i="3"/>
  <c r="B2467" i="3"/>
  <c r="C2467" i="3"/>
  <c r="B2471" i="3"/>
  <c r="C2471" i="3"/>
  <c r="B2475" i="3"/>
  <c r="C2475" i="3"/>
  <c r="B2479" i="3"/>
  <c r="C2479" i="3"/>
  <c r="B2483" i="3"/>
  <c r="C2483" i="3"/>
  <c r="B2487" i="3"/>
  <c r="C2487" i="3"/>
  <c r="B2491" i="3"/>
  <c r="C2491" i="3"/>
  <c r="B2495" i="3"/>
  <c r="C2495" i="3"/>
  <c r="B2499" i="3"/>
  <c r="C2499" i="3"/>
  <c r="B2503" i="3"/>
  <c r="C2503" i="3"/>
  <c r="B2507" i="3"/>
  <c r="C2507" i="3"/>
  <c r="B2511" i="3"/>
  <c r="C2511" i="3"/>
  <c r="B2515" i="3"/>
  <c r="C2515" i="3"/>
  <c r="B2519" i="3"/>
  <c r="C2519" i="3"/>
  <c r="B2523" i="3"/>
  <c r="C2523" i="3"/>
  <c r="B2527" i="3"/>
  <c r="C2527" i="3"/>
  <c r="B2531" i="3"/>
  <c r="C2531" i="3"/>
  <c r="B2535" i="3"/>
  <c r="C2535" i="3"/>
  <c r="B2539" i="3"/>
  <c r="C2539" i="3"/>
  <c r="B2543" i="3"/>
  <c r="C2543" i="3"/>
  <c r="B2547" i="3"/>
  <c r="C2547" i="3"/>
  <c r="B2551" i="3"/>
  <c r="C2551" i="3"/>
  <c r="B2555" i="3"/>
  <c r="C2555" i="3"/>
  <c r="B2559" i="3"/>
  <c r="C2559" i="3"/>
  <c r="B2563" i="3"/>
  <c r="C2563" i="3"/>
  <c r="B2567" i="3"/>
  <c r="C2567" i="3"/>
  <c r="B2571" i="3"/>
  <c r="C2571" i="3"/>
  <c r="B2575" i="3"/>
  <c r="C2575" i="3"/>
  <c r="B2579" i="3"/>
  <c r="C2579" i="3"/>
  <c r="B2583" i="3"/>
  <c r="C2583" i="3"/>
  <c r="B2587" i="3"/>
  <c r="C2587" i="3"/>
  <c r="B2591" i="3"/>
  <c r="C2591" i="3"/>
  <c r="B2595" i="3"/>
  <c r="C2595" i="3"/>
  <c r="B2599" i="3"/>
  <c r="C2599" i="3"/>
  <c r="B2603" i="3"/>
  <c r="C2603" i="3"/>
  <c r="B2607" i="3"/>
  <c r="C2607" i="3"/>
  <c r="B2611" i="3"/>
  <c r="C2611" i="3"/>
  <c r="B2615" i="3"/>
  <c r="C2615" i="3"/>
  <c r="B2619" i="3"/>
  <c r="C2619" i="3"/>
  <c r="B2623" i="3"/>
  <c r="C2623" i="3"/>
  <c r="B2627" i="3"/>
  <c r="C2627" i="3"/>
  <c r="B2631" i="3"/>
  <c r="C2631" i="3"/>
  <c r="B2635" i="3"/>
  <c r="C2635" i="3"/>
  <c r="B2639" i="3"/>
  <c r="C2639" i="3"/>
  <c r="B2643" i="3"/>
  <c r="C2643" i="3"/>
  <c r="B2647" i="3"/>
  <c r="C2647" i="3"/>
  <c r="B2651" i="3"/>
  <c r="C2651" i="3"/>
  <c r="B2655" i="3"/>
  <c r="C2655" i="3"/>
  <c r="B2659" i="3"/>
  <c r="C2659" i="3"/>
  <c r="B2663" i="3"/>
  <c r="C2663" i="3"/>
  <c r="B2667" i="3"/>
  <c r="C2667" i="3"/>
  <c r="B2671" i="3"/>
  <c r="C2671" i="3"/>
  <c r="B384" i="3"/>
  <c r="C384" i="3"/>
  <c r="B440" i="3"/>
  <c r="C440" i="3"/>
  <c r="B444" i="3"/>
  <c r="C444" i="3"/>
  <c r="B448" i="3"/>
  <c r="C448" i="3"/>
  <c r="B452" i="3"/>
  <c r="C452" i="3"/>
  <c r="B456" i="3"/>
  <c r="C456" i="3"/>
  <c r="B460" i="3"/>
  <c r="C460" i="3"/>
  <c r="B464" i="3"/>
  <c r="C464" i="3"/>
  <c r="B468" i="3"/>
  <c r="C468" i="3"/>
  <c r="B472" i="3"/>
  <c r="C472" i="3"/>
  <c r="B476" i="3"/>
  <c r="C476" i="3"/>
  <c r="B480" i="3"/>
  <c r="C480" i="3"/>
  <c r="B484" i="3"/>
  <c r="C484" i="3"/>
  <c r="B488" i="3"/>
  <c r="C488" i="3"/>
  <c r="B492" i="3"/>
  <c r="C492" i="3"/>
  <c r="B496" i="3"/>
  <c r="C496" i="3"/>
  <c r="B500" i="3"/>
  <c r="C500" i="3"/>
  <c r="B504" i="3"/>
  <c r="C504" i="3"/>
  <c r="B508" i="3"/>
  <c r="C508" i="3"/>
  <c r="B512" i="3"/>
  <c r="C512" i="3"/>
  <c r="B516" i="3"/>
  <c r="C516" i="3"/>
  <c r="B520" i="3"/>
  <c r="C520" i="3"/>
  <c r="B524" i="3"/>
  <c r="C524" i="3"/>
  <c r="B528" i="3"/>
  <c r="C528" i="3"/>
  <c r="B532" i="3"/>
  <c r="C532" i="3"/>
  <c r="B536" i="3"/>
  <c r="C536" i="3"/>
  <c r="B540" i="3"/>
  <c r="C540" i="3"/>
  <c r="B544" i="3"/>
  <c r="C544" i="3"/>
  <c r="B548" i="3"/>
  <c r="C548" i="3"/>
  <c r="B552" i="3"/>
  <c r="C552" i="3"/>
  <c r="B556" i="3"/>
  <c r="C556" i="3"/>
  <c r="B560" i="3"/>
  <c r="C560" i="3"/>
  <c r="B564" i="3"/>
  <c r="C564" i="3"/>
  <c r="B568" i="3"/>
  <c r="C568" i="3"/>
  <c r="B572" i="3"/>
  <c r="C572" i="3"/>
  <c r="B576" i="3"/>
  <c r="C576" i="3"/>
  <c r="B580" i="3"/>
  <c r="C580" i="3"/>
  <c r="B584" i="3"/>
  <c r="C584" i="3"/>
  <c r="B588" i="3"/>
  <c r="C588" i="3"/>
  <c r="B592" i="3"/>
  <c r="C592" i="3"/>
  <c r="B596" i="3"/>
  <c r="C596" i="3"/>
  <c r="B600" i="3"/>
  <c r="C600" i="3"/>
  <c r="B604" i="3"/>
  <c r="C604" i="3"/>
  <c r="B608" i="3"/>
  <c r="C608" i="3"/>
  <c r="B612" i="3"/>
  <c r="C612" i="3"/>
  <c r="B616" i="3"/>
  <c r="C616" i="3"/>
  <c r="B620" i="3"/>
  <c r="C620" i="3"/>
  <c r="B624" i="3"/>
  <c r="C624" i="3"/>
  <c r="B628" i="3"/>
  <c r="C628" i="3"/>
  <c r="B632" i="3"/>
  <c r="C632" i="3"/>
  <c r="B636" i="3"/>
  <c r="C636" i="3"/>
  <c r="B640" i="3"/>
  <c r="C640" i="3"/>
  <c r="B644" i="3"/>
  <c r="C644" i="3"/>
  <c r="B648" i="3"/>
  <c r="C648" i="3"/>
  <c r="B652" i="3"/>
  <c r="C652" i="3"/>
  <c r="B656" i="3"/>
  <c r="C656" i="3"/>
  <c r="B660" i="3"/>
  <c r="C660" i="3"/>
  <c r="B664" i="3"/>
  <c r="C664" i="3"/>
  <c r="B668" i="3"/>
  <c r="C668" i="3"/>
  <c r="B672" i="3"/>
  <c r="C672" i="3"/>
  <c r="B676" i="3"/>
  <c r="C676" i="3"/>
  <c r="B680" i="3"/>
  <c r="C680" i="3"/>
  <c r="B684" i="3"/>
  <c r="C684" i="3"/>
  <c r="B688" i="3"/>
  <c r="C688" i="3"/>
  <c r="B692" i="3"/>
  <c r="C692" i="3"/>
  <c r="B696" i="3"/>
  <c r="C696" i="3"/>
  <c r="B700" i="3"/>
  <c r="C700" i="3"/>
  <c r="B704" i="3"/>
  <c r="C704" i="3"/>
  <c r="B708" i="3"/>
  <c r="C708" i="3"/>
  <c r="B712" i="3"/>
  <c r="C712" i="3"/>
  <c r="B716" i="3"/>
  <c r="C716" i="3"/>
  <c r="B720" i="3"/>
  <c r="C720" i="3"/>
  <c r="B724" i="3"/>
  <c r="C724" i="3"/>
  <c r="B728" i="3"/>
  <c r="C728" i="3"/>
  <c r="B732" i="3"/>
  <c r="C732" i="3"/>
  <c r="B736" i="3"/>
  <c r="C736" i="3"/>
  <c r="B740" i="3"/>
  <c r="C740" i="3"/>
  <c r="B744" i="3"/>
  <c r="C744" i="3"/>
  <c r="B748" i="3"/>
  <c r="C748" i="3"/>
  <c r="B752" i="3"/>
  <c r="C752" i="3"/>
  <c r="B756" i="3"/>
  <c r="C756" i="3"/>
  <c r="B760" i="3"/>
  <c r="C760" i="3"/>
  <c r="B764" i="3"/>
  <c r="C764" i="3"/>
  <c r="B768" i="3"/>
  <c r="C768" i="3"/>
  <c r="B772" i="3"/>
  <c r="C772" i="3"/>
  <c r="B776" i="3"/>
  <c r="C776" i="3"/>
  <c r="B780" i="3"/>
  <c r="C780" i="3"/>
  <c r="B784" i="3"/>
  <c r="C784" i="3"/>
  <c r="B788" i="3"/>
  <c r="C788" i="3"/>
  <c r="B792" i="3"/>
  <c r="C792" i="3"/>
  <c r="B796" i="3"/>
  <c r="C796" i="3"/>
  <c r="B800" i="3"/>
  <c r="C800" i="3"/>
  <c r="B804" i="3"/>
  <c r="C804" i="3"/>
  <c r="B808" i="3"/>
  <c r="C808" i="3"/>
  <c r="B812" i="3"/>
  <c r="C812" i="3"/>
  <c r="B816" i="3"/>
  <c r="C816" i="3"/>
  <c r="B820" i="3"/>
  <c r="C820" i="3"/>
  <c r="B824" i="3"/>
  <c r="C824" i="3"/>
  <c r="B828" i="3"/>
  <c r="C828" i="3"/>
  <c r="B832" i="3"/>
  <c r="C832" i="3"/>
  <c r="B836" i="3"/>
  <c r="C836" i="3"/>
  <c r="B840" i="3"/>
  <c r="C840" i="3"/>
  <c r="B844" i="3"/>
  <c r="C844" i="3"/>
  <c r="B848" i="3"/>
  <c r="C848" i="3"/>
  <c r="B852" i="3"/>
  <c r="C852" i="3"/>
  <c r="B856" i="3"/>
  <c r="C856" i="3"/>
  <c r="B860" i="3"/>
  <c r="C860" i="3"/>
  <c r="B864" i="3"/>
  <c r="C864" i="3"/>
  <c r="B868" i="3"/>
  <c r="C868" i="3"/>
  <c r="B872" i="3"/>
  <c r="C872" i="3"/>
  <c r="B876" i="3"/>
  <c r="C876" i="3"/>
  <c r="B880" i="3"/>
  <c r="C880" i="3"/>
  <c r="B884" i="3"/>
  <c r="C884" i="3"/>
  <c r="B888" i="3"/>
  <c r="C888" i="3"/>
  <c r="B892" i="3"/>
  <c r="C892" i="3"/>
  <c r="B896" i="3"/>
  <c r="C896" i="3"/>
  <c r="B900" i="3"/>
  <c r="C900" i="3"/>
  <c r="B904" i="3"/>
  <c r="C904" i="3"/>
  <c r="B908" i="3"/>
  <c r="C908" i="3"/>
  <c r="B912" i="3"/>
  <c r="C912" i="3"/>
  <c r="B916" i="3"/>
  <c r="C916" i="3"/>
  <c r="B920" i="3"/>
  <c r="C920" i="3"/>
  <c r="B924" i="3"/>
  <c r="C924" i="3"/>
  <c r="B928" i="3"/>
  <c r="C928" i="3"/>
  <c r="B932" i="3"/>
  <c r="C932" i="3"/>
  <c r="B936" i="3"/>
  <c r="C936" i="3"/>
  <c r="B940" i="3"/>
  <c r="C940" i="3"/>
  <c r="B944" i="3"/>
  <c r="C944" i="3"/>
  <c r="B948" i="3"/>
  <c r="C948" i="3"/>
  <c r="B952" i="3"/>
  <c r="C952" i="3"/>
  <c r="B956" i="3"/>
  <c r="C956" i="3"/>
  <c r="B960" i="3"/>
  <c r="C960" i="3"/>
  <c r="B964" i="3"/>
  <c r="C964" i="3"/>
  <c r="B968" i="3"/>
  <c r="C968" i="3"/>
  <c r="B972" i="3"/>
  <c r="C972" i="3"/>
  <c r="B976" i="3"/>
  <c r="C976" i="3"/>
  <c r="B980" i="3"/>
  <c r="C980" i="3"/>
  <c r="B984" i="3"/>
  <c r="C984" i="3"/>
  <c r="B988" i="3"/>
  <c r="C988" i="3"/>
  <c r="B992" i="3"/>
  <c r="C992" i="3"/>
  <c r="B996" i="3"/>
  <c r="C996" i="3"/>
  <c r="B1000" i="3"/>
  <c r="C1000" i="3"/>
  <c r="B1004" i="3"/>
  <c r="C1004" i="3"/>
  <c r="B1008" i="3"/>
  <c r="C1008" i="3"/>
  <c r="B1012" i="3"/>
  <c r="C1012" i="3"/>
  <c r="B1016" i="3"/>
  <c r="C1016" i="3"/>
  <c r="B1020" i="3"/>
  <c r="C1020" i="3"/>
  <c r="B1024" i="3"/>
  <c r="C1024" i="3"/>
  <c r="B1028" i="3"/>
  <c r="C1028" i="3"/>
  <c r="B1032" i="3"/>
  <c r="C1032" i="3"/>
  <c r="B1036" i="3"/>
  <c r="C1036" i="3"/>
  <c r="B1040" i="3"/>
  <c r="C1040" i="3"/>
  <c r="B1044" i="3"/>
  <c r="C1044" i="3"/>
  <c r="B1048" i="3"/>
  <c r="C1048" i="3"/>
  <c r="B1052" i="3"/>
  <c r="C1052" i="3"/>
  <c r="B1056" i="3"/>
  <c r="C1056" i="3"/>
  <c r="B1060" i="3"/>
  <c r="C1060" i="3"/>
  <c r="B1064" i="3"/>
  <c r="C1064" i="3"/>
  <c r="B1068" i="3"/>
  <c r="C1068" i="3"/>
  <c r="B1072" i="3"/>
  <c r="C1072" i="3"/>
  <c r="B1076" i="3"/>
  <c r="C1076" i="3"/>
  <c r="B1080" i="3"/>
  <c r="C1080" i="3"/>
  <c r="B1084" i="3"/>
  <c r="C1084" i="3"/>
  <c r="B1088" i="3"/>
  <c r="C1088" i="3"/>
  <c r="B1092" i="3"/>
  <c r="C1092" i="3"/>
  <c r="B1096" i="3"/>
  <c r="C1096" i="3"/>
  <c r="B1100" i="3"/>
  <c r="C1100" i="3"/>
  <c r="B1104" i="3"/>
  <c r="C1104" i="3"/>
  <c r="B1108" i="3"/>
  <c r="C1108" i="3"/>
  <c r="B1112" i="3"/>
  <c r="C1112" i="3"/>
  <c r="B1116" i="3"/>
  <c r="C1116" i="3"/>
  <c r="B1120" i="3"/>
  <c r="C1120" i="3"/>
  <c r="B1124" i="3"/>
  <c r="C1124" i="3"/>
  <c r="B1128" i="3"/>
  <c r="C1128" i="3"/>
  <c r="B1132" i="3"/>
  <c r="C1132" i="3"/>
  <c r="B1136" i="3"/>
  <c r="C1136" i="3"/>
  <c r="B1140" i="3"/>
  <c r="C1140" i="3"/>
  <c r="B1144" i="3"/>
  <c r="C1144" i="3"/>
  <c r="B1148" i="3"/>
  <c r="C1148" i="3"/>
  <c r="B1152" i="3"/>
  <c r="C1152" i="3"/>
  <c r="B1156" i="3"/>
  <c r="C1156" i="3"/>
  <c r="B1160" i="3"/>
  <c r="C1160" i="3"/>
  <c r="B1164" i="3"/>
  <c r="C1164" i="3"/>
  <c r="B1168" i="3"/>
  <c r="C1168" i="3"/>
  <c r="B1172" i="3"/>
  <c r="C1172" i="3"/>
  <c r="B1176" i="3"/>
  <c r="C1176" i="3"/>
  <c r="B1180" i="3"/>
  <c r="C1180" i="3"/>
  <c r="B1184" i="3"/>
  <c r="C1184" i="3"/>
  <c r="B1188" i="3"/>
  <c r="C1188" i="3"/>
  <c r="B1192" i="3"/>
  <c r="C1192" i="3"/>
  <c r="B1196" i="3"/>
  <c r="C1196" i="3"/>
  <c r="B1200" i="3"/>
  <c r="C1200" i="3"/>
  <c r="B1204" i="3"/>
  <c r="C1204" i="3"/>
  <c r="B1208" i="3"/>
  <c r="C1208" i="3"/>
  <c r="B1212" i="3"/>
  <c r="C1212" i="3"/>
  <c r="B1216" i="3"/>
  <c r="C1216" i="3"/>
  <c r="B1220" i="3"/>
  <c r="C1220" i="3"/>
  <c r="B1224" i="3"/>
  <c r="C1224" i="3"/>
  <c r="B1228" i="3"/>
  <c r="C1228" i="3"/>
  <c r="B1232" i="3"/>
  <c r="C1232" i="3"/>
  <c r="B1236" i="3"/>
  <c r="C1236" i="3"/>
  <c r="B1240" i="3"/>
  <c r="C1240" i="3"/>
  <c r="B1244" i="3"/>
  <c r="C1244" i="3"/>
  <c r="B1248" i="3"/>
  <c r="C1248" i="3"/>
  <c r="B1252" i="3"/>
  <c r="C1252" i="3"/>
  <c r="B1256" i="3"/>
  <c r="C1256" i="3"/>
  <c r="B1260" i="3"/>
  <c r="C1260" i="3"/>
  <c r="B1264" i="3"/>
  <c r="C1264" i="3"/>
  <c r="B1268" i="3"/>
  <c r="C1268" i="3"/>
  <c r="B1272" i="3"/>
  <c r="C1272" i="3"/>
  <c r="B1276" i="3"/>
  <c r="C1276" i="3"/>
  <c r="B1280" i="3"/>
  <c r="C1280" i="3"/>
  <c r="B1284" i="3"/>
  <c r="C1284" i="3"/>
  <c r="B1288" i="3"/>
  <c r="C1288" i="3"/>
  <c r="B1292" i="3"/>
  <c r="C1292" i="3"/>
  <c r="B1296" i="3"/>
  <c r="C1296" i="3"/>
  <c r="B1300" i="3"/>
  <c r="C1300" i="3"/>
  <c r="B1304" i="3"/>
  <c r="C1304" i="3"/>
  <c r="B1308" i="3"/>
  <c r="C1308" i="3"/>
  <c r="B1312" i="3"/>
  <c r="C1312" i="3"/>
  <c r="B1316" i="3"/>
  <c r="C1316" i="3"/>
  <c r="B1320" i="3"/>
  <c r="C1320" i="3"/>
  <c r="B1324" i="3"/>
  <c r="C1324" i="3"/>
  <c r="B1328" i="3"/>
  <c r="C1328" i="3"/>
  <c r="B1332" i="3"/>
  <c r="C1332" i="3"/>
  <c r="B1336" i="3"/>
  <c r="C1336" i="3"/>
  <c r="B1340" i="3"/>
  <c r="C1340" i="3"/>
  <c r="B1344" i="3"/>
  <c r="C1344" i="3"/>
  <c r="B1348" i="3"/>
  <c r="C1348" i="3"/>
  <c r="B3029" i="3"/>
  <c r="C3029" i="3"/>
  <c r="B3033" i="3"/>
  <c r="C3033" i="3"/>
  <c r="B3037" i="3"/>
  <c r="C3037" i="3"/>
  <c r="B3041" i="3"/>
  <c r="C3041" i="3"/>
  <c r="B3045" i="3"/>
  <c r="C3045" i="3"/>
  <c r="B3049" i="3"/>
  <c r="C3049" i="3"/>
  <c r="B3053" i="3"/>
  <c r="C3053" i="3"/>
  <c r="B3057" i="3"/>
  <c r="C3057" i="3"/>
  <c r="B3061" i="3"/>
  <c r="C3061" i="3"/>
  <c r="B3065" i="3"/>
  <c r="C3065" i="3"/>
  <c r="B3069" i="3"/>
  <c r="C3069" i="3"/>
  <c r="B3073" i="3"/>
  <c r="C3073" i="3"/>
  <c r="B3077" i="3"/>
  <c r="C3077" i="3"/>
  <c r="B3081" i="3"/>
  <c r="C3081" i="3"/>
  <c r="B3085" i="3"/>
  <c r="C3085" i="3"/>
  <c r="B3089" i="3"/>
  <c r="C3089" i="3"/>
  <c r="B3093" i="3"/>
  <c r="C3093" i="3"/>
  <c r="B3097" i="3"/>
  <c r="C3097" i="3"/>
  <c r="B3101" i="3"/>
  <c r="C3101" i="3"/>
  <c r="B3105" i="3"/>
  <c r="C3105" i="3"/>
  <c r="B3109" i="3"/>
  <c r="C3109" i="3"/>
  <c r="B3113" i="3"/>
  <c r="C3113" i="3"/>
  <c r="B3117" i="3"/>
  <c r="C3117" i="3"/>
  <c r="B3121" i="3"/>
  <c r="C3121" i="3"/>
  <c r="B3125" i="3"/>
  <c r="C3125" i="3"/>
  <c r="B3129" i="3"/>
  <c r="C3129" i="3"/>
  <c r="B3133" i="3"/>
  <c r="C3133" i="3"/>
  <c r="B3137" i="3"/>
  <c r="C3137" i="3"/>
  <c r="B3141" i="3"/>
  <c r="C3141" i="3"/>
  <c r="B3145" i="3"/>
  <c r="C3145" i="3"/>
  <c r="B3149" i="3"/>
  <c r="C3149" i="3"/>
  <c r="B3153" i="3"/>
  <c r="C3153" i="3"/>
  <c r="B3157" i="3"/>
  <c r="C3157" i="3"/>
  <c r="B3161" i="3"/>
  <c r="C3161" i="3"/>
  <c r="B3165" i="3"/>
  <c r="C3165" i="3"/>
  <c r="B3169" i="3"/>
  <c r="C3169" i="3"/>
  <c r="B3173" i="3"/>
  <c r="C3173" i="3"/>
  <c r="B3177" i="3"/>
  <c r="C3177" i="3"/>
  <c r="B3181" i="3"/>
  <c r="C3181" i="3"/>
  <c r="B3185" i="3"/>
  <c r="C3185" i="3"/>
  <c r="B3189" i="3"/>
  <c r="C3189" i="3"/>
  <c r="B3193" i="3"/>
  <c r="C3193" i="3"/>
  <c r="B3197" i="3"/>
  <c r="C3197" i="3"/>
  <c r="B3201" i="3"/>
  <c r="C3201" i="3"/>
  <c r="B3205" i="3"/>
  <c r="C3205" i="3"/>
  <c r="B3209" i="3"/>
  <c r="C3209" i="3"/>
  <c r="B3213" i="3"/>
  <c r="C3213" i="3"/>
  <c r="B3217" i="3"/>
  <c r="C3217" i="3"/>
  <c r="B3221" i="3"/>
  <c r="C3221" i="3"/>
  <c r="B3225" i="3"/>
  <c r="C3225" i="3"/>
  <c r="B3229" i="3"/>
  <c r="C3229" i="3"/>
  <c r="B3233" i="3"/>
  <c r="C3233" i="3"/>
  <c r="B3237" i="3"/>
  <c r="C3237" i="3"/>
  <c r="B3241" i="3"/>
  <c r="C3241" i="3"/>
  <c r="B3245" i="3"/>
  <c r="C3245" i="3"/>
  <c r="B3249" i="3"/>
  <c r="C3249" i="3"/>
  <c r="B3253" i="3"/>
  <c r="C3253" i="3"/>
  <c r="B3257" i="3"/>
  <c r="C3257" i="3"/>
  <c r="B3261" i="3"/>
  <c r="C3261" i="3"/>
  <c r="B3265" i="3"/>
  <c r="C3265" i="3"/>
  <c r="B3269" i="3"/>
  <c r="C3269" i="3"/>
  <c r="B3273" i="3"/>
  <c r="C3273" i="3"/>
  <c r="B3277" i="3"/>
  <c r="C3277" i="3"/>
  <c r="B3281" i="3"/>
  <c r="C3281" i="3"/>
  <c r="B3285" i="3"/>
  <c r="C3285" i="3"/>
  <c r="B3289" i="3"/>
  <c r="C3289" i="3"/>
  <c r="B3293" i="3"/>
  <c r="C3293" i="3"/>
  <c r="B3297" i="3"/>
  <c r="C3297" i="3"/>
  <c r="B3301" i="3"/>
  <c r="C3301" i="3"/>
  <c r="B3305" i="3"/>
  <c r="C3305" i="3"/>
  <c r="B3309" i="3"/>
  <c r="C3309" i="3"/>
  <c r="B3313" i="3"/>
  <c r="C3313" i="3"/>
  <c r="B3317" i="3"/>
  <c r="C3317" i="3"/>
  <c r="B3321" i="3"/>
  <c r="C3321" i="3"/>
  <c r="B3325" i="3"/>
  <c r="C3325" i="3"/>
  <c r="B3329" i="3"/>
  <c r="C3329" i="3"/>
  <c r="B3333" i="3"/>
  <c r="C3333" i="3"/>
  <c r="B3337" i="3"/>
  <c r="C3337" i="3"/>
  <c r="B3341" i="3"/>
  <c r="C3341" i="3"/>
  <c r="B3345" i="3"/>
  <c r="C3345" i="3"/>
  <c r="B3349" i="3"/>
  <c r="C3349" i="3"/>
  <c r="B3353" i="3"/>
  <c r="C3353" i="3"/>
  <c r="B3357" i="3"/>
  <c r="C3357" i="3"/>
  <c r="B3361" i="3"/>
  <c r="C3361" i="3"/>
  <c r="B3365" i="3"/>
  <c r="C3365" i="3"/>
  <c r="B3369" i="3"/>
  <c r="C3369" i="3"/>
  <c r="B3373" i="3"/>
  <c r="C3373" i="3"/>
  <c r="B3377" i="3"/>
  <c r="C3377" i="3"/>
  <c r="B3381" i="3"/>
  <c r="C3381" i="3"/>
  <c r="B3385" i="3"/>
  <c r="C3385" i="3"/>
  <c r="B3389" i="3"/>
  <c r="C3389" i="3"/>
  <c r="B3393" i="3"/>
  <c r="C3393" i="3"/>
  <c r="B3397" i="3"/>
  <c r="C3397" i="3"/>
  <c r="B3401" i="3"/>
  <c r="C3401" i="3"/>
  <c r="B3405" i="3"/>
  <c r="C3405" i="3"/>
  <c r="B3409" i="3"/>
  <c r="C3409" i="3"/>
  <c r="B3413" i="3"/>
  <c r="C3413" i="3"/>
  <c r="B3417" i="3"/>
  <c r="C3417" i="3"/>
  <c r="B3421" i="3"/>
  <c r="C3421" i="3"/>
  <c r="B3425" i="3"/>
  <c r="C3425" i="3"/>
  <c r="B3429" i="3"/>
  <c r="C3429" i="3"/>
  <c r="B3433" i="3"/>
  <c r="C3433" i="3"/>
  <c r="B3437" i="3"/>
  <c r="C3437" i="3"/>
  <c r="B3441" i="3"/>
  <c r="C3441" i="3"/>
  <c r="B3445" i="3"/>
  <c r="C3445" i="3"/>
  <c r="B3449" i="3"/>
  <c r="C3449" i="3"/>
  <c r="B3453" i="3"/>
  <c r="C3453" i="3"/>
  <c r="B3457" i="3"/>
  <c r="C3457" i="3"/>
  <c r="B3461" i="3"/>
  <c r="C3461" i="3"/>
  <c r="B3465" i="3"/>
  <c r="C3465" i="3"/>
  <c r="B3469" i="3"/>
  <c r="C3469" i="3"/>
  <c r="B3473" i="3"/>
  <c r="C3473" i="3"/>
  <c r="B3477" i="3"/>
  <c r="C3477" i="3"/>
  <c r="B3481" i="3"/>
  <c r="C3481" i="3"/>
  <c r="B3485" i="3"/>
  <c r="C3485" i="3"/>
  <c r="B3489" i="3"/>
  <c r="C3489" i="3"/>
  <c r="B3493" i="3"/>
  <c r="C3493" i="3"/>
  <c r="B3497" i="3"/>
  <c r="C3497" i="3"/>
  <c r="B3501" i="3"/>
  <c r="C3501" i="3"/>
  <c r="B3505" i="3"/>
  <c r="C3505" i="3"/>
  <c r="B3509" i="3"/>
  <c r="C3509" i="3"/>
  <c r="B3513" i="3"/>
  <c r="C3513" i="3"/>
  <c r="B3517" i="3"/>
  <c r="C3517" i="3"/>
  <c r="B3521" i="3"/>
  <c r="C3521" i="3"/>
  <c r="B3525" i="3"/>
  <c r="C3525" i="3"/>
  <c r="B3529" i="3"/>
  <c r="C3529" i="3"/>
  <c r="B3533" i="3"/>
  <c r="C3533" i="3"/>
  <c r="B3537" i="3"/>
  <c r="C3537" i="3"/>
  <c r="B3541" i="3"/>
  <c r="C3541" i="3"/>
  <c r="B3545" i="3"/>
  <c r="C3545" i="3"/>
  <c r="B3549" i="3"/>
  <c r="C3549" i="3"/>
  <c r="B3553" i="3"/>
  <c r="C3553" i="3"/>
  <c r="B3557" i="3"/>
  <c r="C3557" i="3"/>
  <c r="B3561" i="3"/>
  <c r="C3561" i="3"/>
  <c r="B3565" i="3"/>
  <c r="C3565" i="3"/>
  <c r="B3569" i="3"/>
  <c r="C3569" i="3"/>
  <c r="B3573" i="3"/>
  <c r="C3573" i="3"/>
  <c r="B3577" i="3"/>
  <c r="C3577" i="3"/>
  <c r="B3581" i="3"/>
  <c r="C3581" i="3"/>
  <c r="B3585" i="3"/>
  <c r="C3585" i="3"/>
  <c r="B3589" i="3"/>
  <c r="C3589" i="3"/>
  <c r="B3593" i="3"/>
  <c r="C3593" i="3"/>
  <c r="B3597" i="3"/>
  <c r="C3597" i="3"/>
  <c r="B3601" i="3"/>
  <c r="C3601" i="3"/>
  <c r="B3605" i="3"/>
  <c r="C3605" i="3"/>
  <c r="B3609" i="3"/>
  <c r="C3609" i="3"/>
  <c r="B3613" i="3"/>
  <c r="C3613" i="3"/>
  <c r="B3617" i="3"/>
  <c r="C3617" i="3"/>
  <c r="B3621" i="3"/>
  <c r="C3621" i="3"/>
  <c r="B3625" i="3"/>
  <c r="C3625" i="3"/>
  <c r="B3629" i="3"/>
  <c r="C3629" i="3"/>
  <c r="B3633" i="3"/>
  <c r="C3633" i="3"/>
  <c r="B3637" i="3"/>
  <c r="C3637" i="3"/>
  <c r="B3641" i="3"/>
  <c r="C3641" i="3"/>
  <c r="B3645" i="3"/>
  <c r="C3645" i="3"/>
  <c r="B3649" i="3"/>
  <c r="C3649" i="3"/>
  <c r="B3653" i="3"/>
  <c r="C3653" i="3"/>
  <c r="B3657" i="3"/>
  <c r="C3657" i="3"/>
  <c r="B3661" i="3"/>
  <c r="C3661" i="3"/>
  <c r="B3665" i="3"/>
  <c r="C3665" i="3"/>
  <c r="B3669" i="3"/>
  <c r="C3669" i="3"/>
  <c r="B3673" i="3"/>
  <c r="C3673" i="3"/>
  <c r="B3677" i="3"/>
  <c r="C3677" i="3"/>
  <c r="B3681" i="3"/>
  <c r="C3681" i="3"/>
  <c r="B3685" i="3"/>
  <c r="C3685" i="3"/>
  <c r="B3689" i="3"/>
  <c r="C3689" i="3"/>
  <c r="B3693" i="3"/>
  <c r="C3693" i="3"/>
  <c r="B3697" i="3"/>
  <c r="C3697" i="3"/>
  <c r="B3701" i="3"/>
  <c r="C3701" i="3"/>
  <c r="B3705" i="3"/>
  <c r="C3705" i="3"/>
  <c r="B3709" i="3"/>
  <c r="C3709" i="3"/>
  <c r="B3713" i="3"/>
  <c r="C3713" i="3"/>
  <c r="B3717" i="3"/>
  <c r="C3717" i="3"/>
  <c r="B3721" i="3"/>
  <c r="C3721" i="3"/>
  <c r="B3725" i="3"/>
  <c r="C3725" i="3"/>
  <c r="B3729" i="3"/>
  <c r="C3729" i="3"/>
  <c r="B3733" i="3"/>
  <c r="C3733" i="3"/>
  <c r="B3737" i="3"/>
  <c r="C3737" i="3"/>
  <c r="B3741" i="3"/>
  <c r="C3741" i="3"/>
  <c r="B3745" i="3"/>
  <c r="C3745" i="3"/>
  <c r="B3749" i="3"/>
  <c r="C3749" i="3"/>
  <c r="B3753" i="3"/>
  <c r="C3753" i="3"/>
  <c r="B3757" i="3"/>
  <c r="C3757" i="3"/>
  <c r="B3761" i="3"/>
  <c r="C3761" i="3"/>
  <c r="B3765" i="3"/>
  <c r="C3765" i="3"/>
  <c r="B3769" i="3"/>
  <c r="C3769" i="3"/>
  <c r="B3773" i="3"/>
  <c r="C3773" i="3"/>
  <c r="B3777" i="3"/>
  <c r="C3777" i="3"/>
  <c r="B3781" i="3"/>
  <c r="C3781" i="3"/>
  <c r="B3785" i="3"/>
  <c r="C3785" i="3"/>
  <c r="B3789" i="3"/>
  <c r="C3789" i="3"/>
  <c r="B3793" i="3"/>
  <c r="C3793" i="3"/>
  <c r="B3797" i="3"/>
  <c r="C3797" i="3"/>
  <c r="B3801" i="3"/>
  <c r="C3801" i="3"/>
  <c r="B3805" i="3"/>
  <c r="C3805" i="3"/>
  <c r="B3809" i="3"/>
  <c r="C3809" i="3"/>
  <c r="B3813" i="3"/>
  <c r="C3813" i="3"/>
  <c r="B3817" i="3"/>
  <c r="C3817" i="3"/>
  <c r="B3821" i="3"/>
  <c r="C3821" i="3"/>
  <c r="B3825" i="3"/>
  <c r="C3825" i="3"/>
  <c r="B3829" i="3"/>
  <c r="C3829" i="3"/>
  <c r="B3833" i="3"/>
  <c r="C3833" i="3"/>
  <c r="B3837" i="3"/>
  <c r="C3837" i="3"/>
  <c r="B3841" i="3"/>
  <c r="C3841" i="3"/>
  <c r="B3845" i="3"/>
  <c r="C3845" i="3"/>
  <c r="B3849" i="3"/>
  <c r="C3849" i="3"/>
  <c r="B3853" i="3"/>
  <c r="C3853" i="3"/>
  <c r="B3857" i="3"/>
  <c r="C3857" i="3"/>
  <c r="B3861" i="3"/>
  <c r="C3861" i="3"/>
  <c r="B3865" i="3"/>
  <c r="C3865" i="3"/>
  <c r="B3869" i="3"/>
  <c r="C3869" i="3"/>
  <c r="B3873" i="3"/>
  <c r="C3873" i="3"/>
  <c r="B3877" i="3"/>
  <c r="C3877" i="3"/>
  <c r="B3881" i="3"/>
  <c r="C3881" i="3"/>
  <c r="B3885" i="3"/>
  <c r="C3885" i="3"/>
  <c r="B3889" i="3"/>
  <c r="C3889" i="3"/>
  <c r="B3893" i="3"/>
  <c r="C3893" i="3"/>
  <c r="B3897" i="3"/>
  <c r="C3897" i="3"/>
  <c r="B3901" i="3"/>
  <c r="C3901" i="3"/>
  <c r="B3905" i="3"/>
  <c r="C3905" i="3"/>
  <c r="B3909" i="3"/>
  <c r="C3909" i="3"/>
  <c r="B3913" i="3"/>
  <c r="C3913" i="3"/>
  <c r="B3917" i="3"/>
  <c r="C3917" i="3"/>
  <c r="B3921" i="3"/>
  <c r="C3921" i="3"/>
  <c r="B3925" i="3"/>
  <c r="C3925" i="3"/>
  <c r="B3929" i="3"/>
  <c r="C3929" i="3"/>
  <c r="B3933" i="3"/>
  <c r="C3933" i="3"/>
  <c r="B3937" i="3"/>
  <c r="C3937" i="3"/>
  <c r="B3941" i="3"/>
  <c r="C3941" i="3"/>
  <c r="B3945" i="3"/>
  <c r="C3945" i="3"/>
  <c r="B3949" i="3"/>
  <c r="C3949" i="3"/>
  <c r="B3953" i="3"/>
  <c r="C3953" i="3"/>
  <c r="B3957" i="3"/>
  <c r="C3957" i="3"/>
  <c r="B3961" i="3"/>
  <c r="C3961" i="3"/>
  <c r="B3965" i="3"/>
  <c r="C3965" i="3"/>
  <c r="B3969" i="3"/>
  <c r="C3969" i="3"/>
  <c r="B3973" i="3"/>
  <c r="C3973" i="3"/>
  <c r="B3977" i="3"/>
  <c r="C3977" i="3"/>
  <c r="B3981" i="3"/>
  <c r="C3981" i="3"/>
  <c r="B3985" i="3"/>
  <c r="C3985" i="3"/>
  <c r="B3989" i="3"/>
  <c r="C3989" i="3"/>
  <c r="B3993" i="3"/>
  <c r="C3993" i="3"/>
  <c r="B3997" i="3"/>
  <c r="C3997" i="3"/>
  <c r="B4001" i="3"/>
  <c r="C4001" i="3"/>
  <c r="B4005" i="3"/>
  <c r="C4005" i="3"/>
  <c r="B4009" i="3"/>
  <c r="C4009" i="3"/>
  <c r="B4013" i="3"/>
  <c r="C4013" i="3"/>
  <c r="B4017" i="3"/>
  <c r="C4017" i="3"/>
  <c r="B4021" i="3"/>
  <c r="C4021" i="3"/>
  <c r="B4025" i="3"/>
  <c r="C4025" i="3"/>
  <c r="B4029" i="3"/>
  <c r="C4029" i="3"/>
  <c r="B4033" i="3"/>
  <c r="C4033" i="3"/>
  <c r="B4037" i="3"/>
  <c r="C4037" i="3"/>
  <c r="B4041" i="3"/>
  <c r="C4041" i="3"/>
  <c r="B4045" i="3"/>
  <c r="C4045" i="3"/>
  <c r="B4049" i="3"/>
  <c r="C4049" i="3"/>
  <c r="B4053" i="3"/>
  <c r="C4053" i="3"/>
  <c r="B4057" i="3"/>
  <c r="C4057" i="3"/>
  <c r="B4061" i="3"/>
  <c r="C4061" i="3"/>
  <c r="B4065" i="3"/>
  <c r="C4065" i="3"/>
  <c r="B4069" i="3"/>
  <c r="C4069" i="3"/>
  <c r="B4073" i="3"/>
  <c r="C4073" i="3"/>
  <c r="B4077" i="3"/>
  <c r="C4077" i="3"/>
  <c r="B4081" i="3"/>
  <c r="C4081" i="3"/>
  <c r="B4085" i="3"/>
  <c r="C4085" i="3"/>
  <c r="B4089" i="3"/>
  <c r="C4089" i="3"/>
  <c r="B4093" i="3"/>
  <c r="C4093" i="3"/>
  <c r="B4097" i="3"/>
  <c r="C4097" i="3"/>
  <c r="B4101" i="3"/>
  <c r="C4101" i="3"/>
  <c r="B4105" i="3"/>
  <c r="C4105" i="3"/>
  <c r="B4109" i="3"/>
  <c r="C4109" i="3"/>
  <c r="B4113" i="3"/>
  <c r="C4113" i="3"/>
  <c r="B4117" i="3"/>
  <c r="C4117" i="3"/>
  <c r="B4121" i="3"/>
  <c r="C4121" i="3"/>
  <c r="B4125" i="3"/>
  <c r="C4125" i="3"/>
  <c r="B4129" i="3"/>
  <c r="C4129" i="3"/>
  <c r="B4133" i="3"/>
  <c r="C4133" i="3"/>
  <c r="B4137" i="3"/>
  <c r="C4137" i="3"/>
  <c r="B4141" i="3"/>
  <c r="C4141" i="3"/>
  <c r="B4145" i="3"/>
  <c r="C4145" i="3"/>
  <c r="B4149" i="3"/>
  <c r="C4149" i="3"/>
  <c r="B4153" i="3"/>
  <c r="C4153" i="3"/>
  <c r="B4157" i="3"/>
  <c r="C4157" i="3"/>
  <c r="B4161" i="3"/>
  <c r="C4161" i="3"/>
  <c r="B4165" i="3"/>
  <c r="C4165" i="3"/>
  <c r="B4169" i="3"/>
  <c r="C4169" i="3"/>
  <c r="B4173" i="3"/>
  <c r="C4173" i="3"/>
  <c r="B4177" i="3"/>
  <c r="C4177" i="3"/>
  <c r="B4181" i="3"/>
  <c r="C4181" i="3"/>
  <c r="B4185" i="3"/>
  <c r="C4185" i="3"/>
  <c r="B4189" i="3"/>
  <c r="C4189" i="3"/>
  <c r="B4193" i="3"/>
  <c r="C4193" i="3"/>
  <c r="B4197" i="3"/>
  <c r="C4197" i="3"/>
  <c r="B4201" i="3"/>
  <c r="C4201" i="3"/>
  <c r="B4205" i="3"/>
  <c r="C4205" i="3"/>
  <c r="B4209" i="3"/>
  <c r="C4209" i="3"/>
  <c r="B4213" i="3"/>
  <c r="C4213" i="3"/>
  <c r="B4217" i="3"/>
  <c r="C4217" i="3"/>
  <c r="B4221" i="3"/>
  <c r="C4221" i="3"/>
  <c r="B4225" i="3"/>
  <c r="C4225" i="3"/>
  <c r="B4229" i="3"/>
  <c r="C4229" i="3"/>
  <c r="B4233" i="3"/>
  <c r="C4233" i="3"/>
  <c r="B4237" i="3"/>
  <c r="C4237" i="3"/>
  <c r="B4241" i="3"/>
  <c r="C4241" i="3"/>
  <c r="B4245" i="3"/>
  <c r="C4245" i="3"/>
  <c r="B4249" i="3"/>
  <c r="C4249" i="3"/>
  <c r="B4253" i="3"/>
  <c r="C4253" i="3"/>
  <c r="B4257" i="3"/>
  <c r="C4257" i="3"/>
  <c r="B4261" i="3"/>
  <c r="C4261" i="3"/>
  <c r="B4265" i="3"/>
  <c r="C4265" i="3"/>
  <c r="B4269" i="3"/>
  <c r="C4269" i="3"/>
  <c r="B4273" i="3"/>
  <c r="C4273" i="3"/>
  <c r="B4277" i="3"/>
  <c r="C4277" i="3"/>
  <c r="B4281" i="3"/>
  <c r="C4281" i="3"/>
  <c r="B4285" i="3"/>
  <c r="C4285" i="3"/>
  <c r="B4289" i="3"/>
  <c r="C4289" i="3"/>
  <c r="B4293" i="3"/>
  <c r="C4293" i="3"/>
  <c r="B4297" i="3"/>
  <c r="C4297" i="3"/>
  <c r="B4301" i="3"/>
  <c r="C4301" i="3"/>
  <c r="B4305" i="3"/>
  <c r="C4305" i="3"/>
  <c r="B4309" i="3"/>
  <c r="C4309" i="3"/>
  <c r="B4313" i="3"/>
  <c r="C4313" i="3"/>
  <c r="B4317" i="3"/>
  <c r="C4317" i="3"/>
  <c r="B4321" i="3"/>
  <c r="C4321" i="3"/>
  <c r="B4325" i="3"/>
  <c r="C4325" i="3"/>
  <c r="B4329" i="3"/>
  <c r="C4329" i="3"/>
  <c r="B4333" i="3"/>
  <c r="C4333" i="3"/>
  <c r="B4337" i="3"/>
  <c r="C4337" i="3"/>
  <c r="B4341" i="3"/>
  <c r="C4341" i="3"/>
  <c r="B4345" i="3"/>
  <c r="C4345" i="3"/>
  <c r="B4349" i="3"/>
  <c r="C4349" i="3"/>
  <c r="B4353" i="3"/>
  <c r="C4353" i="3"/>
  <c r="B4357" i="3"/>
  <c r="C4357" i="3"/>
  <c r="B4361" i="3"/>
  <c r="C4361" i="3"/>
  <c r="B4365" i="3"/>
  <c r="C4365" i="3"/>
  <c r="B4369" i="3"/>
  <c r="C4369" i="3"/>
  <c r="B4373" i="3"/>
  <c r="C4373" i="3"/>
  <c r="B4377" i="3"/>
  <c r="C4377" i="3"/>
  <c r="B4381" i="3"/>
  <c r="C4381" i="3"/>
  <c r="B4385" i="3"/>
  <c r="C4385" i="3"/>
  <c r="B4389" i="3"/>
  <c r="C4389" i="3"/>
  <c r="B4393" i="3"/>
  <c r="C4393" i="3"/>
  <c r="B4397" i="3"/>
  <c r="C4397" i="3"/>
  <c r="B4401" i="3"/>
  <c r="C4401" i="3"/>
  <c r="B4405" i="3"/>
  <c r="C4405" i="3"/>
  <c r="B4409" i="3"/>
  <c r="C4409" i="3"/>
  <c r="B4413" i="3"/>
  <c r="C4413" i="3"/>
  <c r="B4417" i="3"/>
  <c r="C4417" i="3"/>
  <c r="B4421" i="3"/>
  <c r="C4421" i="3"/>
  <c r="B4425" i="3"/>
  <c r="C4425" i="3"/>
  <c r="B4429" i="3"/>
  <c r="C4429" i="3"/>
  <c r="B4433" i="3"/>
  <c r="C4433" i="3"/>
  <c r="B4437" i="3"/>
  <c r="C4437" i="3"/>
  <c r="B4441" i="3"/>
  <c r="C4441" i="3"/>
  <c r="B4445" i="3"/>
  <c r="C4445" i="3"/>
  <c r="B4449" i="3"/>
  <c r="C4449" i="3"/>
  <c r="B4453" i="3"/>
  <c r="C4453" i="3"/>
  <c r="B4457" i="3"/>
  <c r="C4457" i="3"/>
  <c r="B4461" i="3"/>
  <c r="C4461" i="3"/>
  <c r="B4465" i="3"/>
  <c r="C4465" i="3"/>
  <c r="B4469" i="3"/>
  <c r="C4469" i="3"/>
  <c r="B4473" i="3"/>
  <c r="C4473" i="3"/>
  <c r="B4477" i="3"/>
  <c r="C4477" i="3"/>
  <c r="B4481" i="3"/>
  <c r="C4481" i="3"/>
  <c r="B4485" i="3"/>
  <c r="C4485" i="3"/>
  <c r="B4489" i="3"/>
  <c r="C4489" i="3"/>
  <c r="B4493" i="3"/>
  <c r="C4493" i="3"/>
  <c r="B4497" i="3"/>
  <c r="C4497" i="3"/>
  <c r="B4501" i="3"/>
  <c r="C4501" i="3"/>
  <c r="B4505" i="3"/>
  <c r="C4505" i="3"/>
  <c r="B4509" i="3"/>
  <c r="C4509" i="3"/>
  <c r="B4513" i="3"/>
  <c r="C4513" i="3"/>
  <c r="B4517" i="3"/>
  <c r="C4517" i="3"/>
  <c r="B4521" i="3"/>
  <c r="C4521" i="3"/>
  <c r="B4525" i="3"/>
  <c r="C4525" i="3"/>
  <c r="B4529" i="3"/>
  <c r="C4529" i="3"/>
  <c r="B4533" i="3"/>
  <c r="C4533" i="3"/>
  <c r="B4537" i="3"/>
  <c r="C4537" i="3"/>
  <c r="B4541" i="3"/>
  <c r="C4541" i="3"/>
  <c r="B4545" i="3"/>
  <c r="C4545" i="3"/>
  <c r="B4549" i="3"/>
  <c r="C4549" i="3"/>
  <c r="B4553" i="3"/>
  <c r="C4553" i="3"/>
  <c r="B4557" i="3"/>
  <c r="C4557" i="3"/>
  <c r="B4561" i="3"/>
  <c r="C4561" i="3"/>
  <c r="B4565" i="3"/>
  <c r="C4565" i="3"/>
  <c r="B4569" i="3"/>
  <c r="C4569" i="3"/>
  <c r="B4573" i="3"/>
  <c r="C4573" i="3"/>
  <c r="B4577" i="3"/>
  <c r="C4577" i="3"/>
  <c r="B4581" i="3"/>
  <c r="C4581" i="3"/>
  <c r="B4585" i="3"/>
  <c r="C4585" i="3"/>
  <c r="B4589" i="3"/>
  <c r="C4589" i="3"/>
  <c r="B4593" i="3"/>
  <c r="C4593" i="3"/>
  <c r="B4597" i="3"/>
  <c r="C4597" i="3"/>
  <c r="B4601" i="3"/>
  <c r="C4601" i="3"/>
  <c r="B4605" i="3"/>
  <c r="C4605" i="3"/>
  <c r="B4609" i="3"/>
  <c r="C4609" i="3"/>
  <c r="B4613" i="3"/>
  <c r="C4613" i="3"/>
  <c r="B4617" i="3"/>
  <c r="C4617" i="3"/>
  <c r="B4621" i="3"/>
  <c r="C4621" i="3"/>
  <c r="B4625" i="3"/>
  <c r="C4625" i="3"/>
  <c r="B4629" i="3"/>
  <c r="C4629" i="3"/>
  <c r="B4633" i="3"/>
  <c r="C4633" i="3"/>
  <c r="B4637" i="3"/>
  <c r="C4637" i="3"/>
  <c r="B4641" i="3"/>
  <c r="C4641" i="3"/>
  <c r="B4645" i="3"/>
  <c r="C4645" i="3"/>
  <c r="B4649" i="3"/>
  <c r="C4649" i="3"/>
  <c r="B4653" i="3"/>
  <c r="C4653" i="3"/>
  <c r="B4657" i="3"/>
  <c r="C4657" i="3"/>
  <c r="B4661" i="3"/>
  <c r="C4661" i="3"/>
  <c r="B4665" i="3"/>
  <c r="C4665" i="3"/>
  <c r="B4669" i="3"/>
  <c r="C4669" i="3"/>
  <c r="B4673" i="3"/>
  <c r="C4673" i="3"/>
  <c r="B4677" i="3"/>
  <c r="C4677" i="3"/>
  <c r="B4681" i="3"/>
  <c r="C4681" i="3"/>
  <c r="B4685" i="3"/>
  <c r="C4685" i="3"/>
  <c r="B4689" i="3"/>
  <c r="C4689" i="3"/>
  <c r="B4693" i="3"/>
  <c r="C4693" i="3"/>
  <c r="B4697" i="3"/>
  <c r="C4697" i="3"/>
  <c r="B4701" i="3"/>
  <c r="C4701" i="3"/>
  <c r="B4705" i="3"/>
  <c r="C4705" i="3"/>
  <c r="B4709" i="3"/>
  <c r="C4709" i="3"/>
  <c r="B4713" i="3"/>
  <c r="C4713" i="3"/>
  <c r="B4717" i="3"/>
  <c r="C4717" i="3"/>
  <c r="B4721" i="3"/>
  <c r="C4721" i="3"/>
  <c r="B4725" i="3"/>
  <c r="C4725" i="3"/>
  <c r="B4729" i="3"/>
  <c r="C4729" i="3"/>
  <c r="B4733" i="3"/>
  <c r="C4733" i="3"/>
  <c r="B4737" i="3"/>
  <c r="C4737" i="3"/>
  <c r="B4741" i="3"/>
  <c r="C4741" i="3"/>
  <c r="B4745" i="3"/>
  <c r="C4745" i="3"/>
  <c r="B4749" i="3"/>
  <c r="C4749" i="3"/>
  <c r="B4753" i="3"/>
  <c r="C4753" i="3"/>
  <c r="B4757" i="3"/>
  <c r="C4757" i="3"/>
  <c r="B4761" i="3"/>
  <c r="C4761" i="3"/>
  <c r="B4765" i="3"/>
  <c r="C4765" i="3"/>
  <c r="B4769" i="3"/>
  <c r="C4769" i="3"/>
  <c r="B4773" i="3"/>
  <c r="C4773" i="3"/>
  <c r="B4777" i="3"/>
  <c r="C4777" i="3"/>
  <c r="B4781" i="3"/>
  <c r="C4781" i="3"/>
  <c r="B4785" i="3"/>
  <c r="C4785" i="3"/>
  <c r="B4789" i="3"/>
  <c r="C4789" i="3"/>
  <c r="B4793" i="3"/>
  <c r="C4793" i="3"/>
  <c r="B4797" i="3"/>
  <c r="C4797" i="3"/>
  <c r="B4801" i="3"/>
  <c r="C4801" i="3"/>
  <c r="B4805" i="3"/>
  <c r="C4805" i="3"/>
  <c r="B4809" i="3"/>
  <c r="C4809" i="3"/>
  <c r="B4813" i="3"/>
  <c r="C4813" i="3"/>
  <c r="B4817" i="3"/>
  <c r="C4817" i="3"/>
  <c r="B4821" i="3"/>
  <c r="C4821" i="3"/>
  <c r="B4825" i="3"/>
  <c r="C4825" i="3"/>
  <c r="B4829" i="3"/>
  <c r="C4829" i="3"/>
  <c r="B4833" i="3"/>
  <c r="C4833" i="3"/>
  <c r="B4837" i="3"/>
  <c r="C4837" i="3"/>
  <c r="B4841" i="3"/>
  <c r="C4841" i="3"/>
  <c r="B4845" i="3"/>
  <c r="C4845" i="3"/>
  <c r="B4849" i="3"/>
  <c r="C4849" i="3"/>
  <c r="B4853" i="3"/>
  <c r="C4853" i="3"/>
  <c r="B4857" i="3"/>
  <c r="C4857" i="3"/>
  <c r="B4861" i="3"/>
  <c r="C4861" i="3"/>
  <c r="B4865" i="3"/>
  <c r="C4865" i="3"/>
  <c r="B4869" i="3"/>
  <c r="C4869" i="3"/>
  <c r="B4873" i="3"/>
  <c r="C4873" i="3"/>
  <c r="B4877" i="3"/>
  <c r="C4877" i="3"/>
  <c r="B4881" i="3"/>
  <c r="C4881" i="3"/>
  <c r="B4885" i="3"/>
  <c r="C4885" i="3"/>
  <c r="B4889" i="3"/>
  <c r="C4889" i="3"/>
  <c r="B4893" i="3"/>
  <c r="C4893" i="3"/>
  <c r="B4897" i="3"/>
  <c r="C4897" i="3"/>
  <c r="B4901" i="3"/>
  <c r="C4901" i="3"/>
  <c r="B4905" i="3"/>
  <c r="C4905" i="3"/>
  <c r="B4909" i="3"/>
  <c r="C4909" i="3"/>
  <c r="B4913" i="3"/>
  <c r="C4913" i="3"/>
  <c r="B4917" i="3"/>
  <c r="C4917" i="3"/>
  <c r="B4921" i="3"/>
  <c r="C4921" i="3"/>
  <c r="B4925" i="3"/>
  <c r="C4925" i="3"/>
  <c r="B4929" i="3"/>
  <c r="C4929" i="3"/>
  <c r="B4933" i="3"/>
  <c r="C4933" i="3"/>
  <c r="B4937" i="3"/>
  <c r="C4937" i="3"/>
  <c r="B4941" i="3"/>
  <c r="C4941" i="3"/>
  <c r="B4945" i="3"/>
  <c r="C4945" i="3"/>
  <c r="B4949" i="3"/>
  <c r="C4949" i="3"/>
  <c r="B4953" i="3"/>
  <c r="C4953" i="3"/>
  <c r="B4957" i="3"/>
  <c r="C4957" i="3"/>
  <c r="B4961" i="3"/>
  <c r="C4961" i="3"/>
  <c r="B4965" i="3"/>
  <c r="C4965" i="3"/>
  <c r="B4969" i="3"/>
  <c r="C4969" i="3"/>
  <c r="B4973" i="3"/>
  <c r="C4973" i="3"/>
  <c r="B4977" i="3"/>
  <c r="C4977" i="3"/>
  <c r="B4981" i="3"/>
  <c r="C4981" i="3"/>
  <c r="B4985" i="3"/>
  <c r="C4985" i="3"/>
  <c r="B4989" i="3"/>
  <c r="C4989" i="3"/>
  <c r="B4993" i="3"/>
  <c r="C4993" i="3"/>
  <c r="B4997" i="3"/>
  <c r="C4997" i="3"/>
  <c r="B5001" i="3"/>
  <c r="C5001" i="3"/>
  <c r="B5005" i="3"/>
  <c r="C5005" i="3"/>
  <c r="B5009" i="3"/>
  <c r="C5009" i="3"/>
  <c r="B5013" i="3"/>
  <c r="C5013" i="3"/>
  <c r="B5017" i="3"/>
  <c r="C5017" i="3"/>
  <c r="B5021" i="3"/>
  <c r="C5021" i="3"/>
  <c r="B5025" i="3"/>
  <c r="C5025" i="3"/>
  <c r="B5029" i="3"/>
  <c r="C5029" i="3"/>
  <c r="B5033" i="3"/>
  <c r="C5033" i="3"/>
  <c r="B5037" i="3"/>
  <c r="C5037" i="3"/>
  <c r="B5041" i="3"/>
  <c r="C5041" i="3"/>
  <c r="B5045" i="3"/>
  <c r="C5045" i="3"/>
  <c r="B5049" i="3"/>
  <c r="C5049" i="3"/>
  <c r="B5053" i="3"/>
  <c r="C5053" i="3"/>
  <c r="B5057" i="3"/>
  <c r="C5057" i="3"/>
  <c r="B5061" i="3"/>
  <c r="C5061" i="3"/>
  <c r="B5065" i="3"/>
  <c r="C5065" i="3"/>
  <c r="B5069" i="3"/>
  <c r="C5069" i="3"/>
  <c r="B5073" i="3"/>
  <c r="C5073" i="3"/>
  <c r="B5077" i="3"/>
  <c r="C5077" i="3"/>
  <c r="B5081" i="3"/>
  <c r="C5081" i="3"/>
  <c r="B5085" i="3"/>
  <c r="C5085" i="3"/>
  <c r="B5089" i="3"/>
  <c r="C5089" i="3"/>
  <c r="B5093" i="3"/>
  <c r="C5093" i="3"/>
  <c r="B5097" i="3"/>
  <c r="C5097" i="3"/>
  <c r="B5101" i="3"/>
  <c r="C5101" i="3"/>
  <c r="B5105" i="3"/>
  <c r="C5105" i="3"/>
  <c r="B5109" i="3"/>
  <c r="C5109" i="3"/>
  <c r="B5113" i="3"/>
  <c r="C5113" i="3"/>
  <c r="B5117" i="3"/>
  <c r="C5117" i="3"/>
  <c r="B5121" i="3"/>
  <c r="C5121" i="3"/>
  <c r="B5125" i="3"/>
  <c r="C5125" i="3"/>
  <c r="B5129" i="3"/>
  <c r="C5129" i="3"/>
  <c r="B5133" i="3"/>
  <c r="C5133" i="3"/>
  <c r="B5137" i="3"/>
  <c r="C5137" i="3"/>
  <c r="B5141" i="3"/>
  <c r="C5141" i="3"/>
  <c r="B5145" i="3"/>
  <c r="C5145" i="3"/>
  <c r="B5149" i="3"/>
  <c r="C5149" i="3"/>
  <c r="B5153" i="3"/>
  <c r="C5153" i="3"/>
  <c r="B5157" i="3"/>
  <c r="C5157" i="3"/>
  <c r="B5161" i="3"/>
  <c r="C5161" i="3"/>
  <c r="B5165" i="3"/>
  <c r="C5165" i="3"/>
  <c r="B5169" i="3"/>
  <c r="C5169" i="3"/>
  <c r="B5173" i="3"/>
  <c r="C5173" i="3"/>
  <c r="B5177" i="3"/>
  <c r="C5177" i="3"/>
  <c r="B5181" i="3"/>
  <c r="C5181" i="3"/>
  <c r="B5185" i="3"/>
  <c r="C5185" i="3"/>
  <c r="B5189" i="3"/>
  <c r="C5189" i="3"/>
  <c r="B5193" i="3"/>
  <c r="C5193" i="3"/>
  <c r="B5197" i="3"/>
  <c r="C5197" i="3"/>
  <c r="B5201" i="3"/>
  <c r="C5201" i="3"/>
  <c r="B5205" i="3"/>
  <c r="C5205" i="3"/>
  <c r="B5209" i="3"/>
  <c r="C5209" i="3"/>
  <c r="B5213" i="3"/>
  <c r="C5213" i="3"/>
  <c r="B5217" i="3"/>
  <c r="C5217" i="3"/>
  <c r="B5221" i="3"/>
  <c r="C5221" i="3"/>
  <c r="B5225" i="3"/>
  <c r="C5225" i="3"/>
  <c r="B5229" i="3"/>
  <c r="C5229" i="3"/>
  <c r="B5233" i="3"/>
  <c r="C5233" i="3"/>
  <c r="B5237" i="3"/>
  <c r="C5237" i="3"/>
  <c r="B5241" i="3"/>
  <c r="C5241" i="3"/>
  <c r="B5245" i="3"/>
  <c r="C5245" i="3"/>
  <c r="B5249" i="3"/>
  <c r="C5249" i="3"/>
  <c r="B5253" i="3"/>
  <c r="C5253" i="3"/>
  <c r="B5257" i="3"/>
  <c r="C5257" i="3"/>
  <c r="B5261" i="3"/>
  <c r="C5261" i="3"/>
  <c r="B5265" i="3"/>
  <c r="C5265" i="3"/>
  <c r="B5269" i="3"/>
  <c r="C5269" i="3"/>
  <c r="B5273" i="3"/>
  <c r="C5273" i="3"/>
  <c r="B5277" i="3"/>
  <c r="C5277" i="3"/>
  <c r="B5281" i="3"/>
  <c r="C5281" i="3"/>
  <c r="B5285" i="3"/>
  <c r="C5285" i="3"/>
  <c r="B5289" i="3"/>
  <c r="C5289" i="3"/>
  <c r="B5293" i="3"/>
  <c r="C5293" i="3"/>
  <c r="B5297" i="3"/>
  <c r="C5297" i="3"/>
  <c r="B5301" i="3"/>
  <c r="C5301" i="3"/>
  <c r="B5305" i="3"/>
  <c r="C5305" i="3"/>
  <c r="B5309" i="3"/>
  <c r="C5309" i="3"/>
  <c r="B5313" i="3"/>
  <c r="C5313" i="3"/>
  <c r="B5317" i="3"/>
  <c r="C5317" i="3"/>
  <c r="B5321" i="3"/>
  <c r="C5321" i="3"/>
  <c r="B5325" i="3"/>
  <c r="C5325" i="3"/>
  <c r="B5329" i="3"/>
  <c r="C5329" i="3"/>
  <c r="B5333" i="3"/>
  <c r="C5333" i="3"/>
  <c r="B5337" i="3"/>
  <c r="C5337" i="3"/>
  <c r="B5341" i="3"/>
  <c r="C5341" i="3"/>
  <c r="B5345" i="3"/>
  <c r="C5345" i="3"/>
  <c r="B5349" i="3"/>
  <c r="C5349" i="3"/>
  <c r="B5353" i="3"/>
  <c r="C5353" i="3"/>
  <c r="B5357" i="3"/>
  <c r="C5357" i="3"/>
  <c r="B5361" i="3"/>
  <c r="C5361" i="3"/>
  <c r="B5365" i="3"/>
  <c r="C5365" i="3"/>
  <c r="B5369" i="3"/>
  <c r="C5369" i="3"/>
  <c r="B5373" i="3"/>
  <c r="C5373" i="3"/>
  <c r="B5377" i="3"/>
  <c r="C5377" i="3"/>
  <c r="B5381" i="3"/>
  <c r="C5381" i="3"/>
  <c r="B5385" i="3"/>
  <c r="C5385" i="3"/>
  <c r="B5389" i="3"/>
  <c r="C5389" i="3"/>
  <c r="B5393" i="3"/>
  <c r="C5393" i="3"/>
  <c r="B5397" i="3"/>
  <c r="C5397" i="3"/>
  <c r="B5401" i="3"/>
  <c r="C5401" i="3"/>
  <c r="B5405" i="3"/>
  <c r="C5405" i="3"/>
  <c r="B5409" i="3"/>
  <c r="C5409" i="3"/>
  <c r="B5413" i="3"/>
  <c r="C5413" i="3"/>
  <c r="B5417" i="3"/>
  <c r="C5417" i="3"/>
  <c r="B5421" i="3"/>
  <c r="C5421" i="3"/>
  <c r="B5425" i="3"/>
  <c r="C5425" i="3"/>
  <c r="B5429" i="3"/>
  <c r="C5429" i="3"/>
  <c r="B5433" i="3"/>
  <c r="C5433" i="3"/>
  <c r="B5437" i="3"/>
  <c r="C5437" i="3"/>
  <c r="B5441" i="3"/>
  <c r="C5441" i="3"/>
  <c r="B5445" i="3"/>
  <c r="C5445" i="3"/>
  <c r="B5449" i="3"/>
  <c r="C5449" i="3"/>
  <c r="B5453" i="3"/>
  <c r="C5453" i="3"/>
  <c r="B5457" i="3"/>
  <c r="C5457" i="3"/>
  <c r="B5461" i="3"/>
  <c r="C5461" i="3"/>
  <c r="B5465" i="3"/>
  <c r="C5465" i="3"/>
  <c r="B5469" i="3"/>
  <c r="C5469" i="3"/>
  <c r="B5473" i="3"/>
  <c r="C5473" i="3"/>
  <c r="B5477" i="3"/>
  <c r="C5477" i="3"/>
  <c r="B5481" i="3"/>
  <c r="C5481" i="3"/>
  <c r="B5485" i="3"/>
  <c r="C5485" i="3"/>
  <c r="B5489" i="3"/>
  <c r="C5489" i="3"/>
  <c r="B5493" i="3"/>
  <c r="C5493" i="3"/>
  <c r="B5497" i="3"/>
  <c r="C5497" i="3"/>
  <c r="B5501" i="3"/>
  <c r="C5501" i="3"/>
  <c r="B5505" i="3"/>
  <c r="C5505" i="3"/>
  <c r="B5509" i="3"/>
  <c r="C5509" i="3"/>
  <c r="B5513" i="3"/>
  <c r="C5513" i="3"/>
  <c r="B5517" i="3"/>
  <c r="C5517" i="3"/>
  <c r="B5521" i="3"/>
  <c r="C5521" i="3"/>
  <c r="B5525" i="3"/>
  <c r="C5525" i="3"/>
  <c r="B5529" i="3"/>
  <c r="C5529" i="3"/>
  <c r="B5533" i="3"/>
  <c r="C5533" i="3"/>
  <c r="B5537" i="3"/>
  <c r="C5537" i="3"/>
  <c r="B5541" i="3"/>
  <c r="C5541" i="3"/>
  <c r="B5545" i="3"/>
  <c r="C5545" i="3"/>
  <c r="B5549" i="3"/>
  <c r="C5549" i="3"/>
  <c r="B5553" i="3"/>
  <c r="C5553" i="3"/>
  <c r="B5557" i="3"/>
  <c r="C5557" i="3"/>
  <c r="B5561" i="3"/>
  <c r="C5561" i="3"/>
  <c r="B5565" i="3"/>
  <c r="C5565" i="3"/>
  <c r="B5569" i="3"/>
  <c r="C5569" i="3"/>
  <c r="B5573" i="3"/>
  <c r="C5573" i="3"/>
  <c r="B5577" i="3"/>
  <c r="C5577" i="3"/>
  <c r="B5581" i="3"/>
  <c r="C5581" i="3"/>
  <c r="B5585" i="3"/>
  <c r="C5585" i="3"/>
  <c r="B5589" i="3"/>
  <c r="C5589" i="3"/>
  <c r="B5593" i="3"/>
  <c r="C5593" i="3"/>
  <c r="B5597" i="3"/>
  <c r="C5597" i="3"/>
  <c r="B5601" i="3"/>
  <c r="C5601" i="3"/>
  <c r="B5605" i="3"/>
  <c r="C5605" i="3"/>
  <c r="B5609" i="3"/>
  <c r="C5609" i="3"/>
  <c r="B5613" i="3"/>
  <c r="C5613" i="3"/>
  <c r="B5617" i="3"/>
  <c r="C5617" i="3"/>
  <c r="B5621" i="3"/>
  <c r="C5621" i="3"/>
  <c r="B5625" i="3"/>
  <c r="C5625" i="3"/>
  <c r="B5629" i="3"/>
  <c r="C5629" i="3"/>
  <c r="B5633" i="3"/>
  <c r="C5633" i="3"/>
  <c r="B5637" i="3"/>
  <c r="C5637" i="3"/>
  <c r="B5641" i="3"/>
  <c r="C5641" i="3"/>
  <c r="B5645" i="3"/>
  <c r="C5645" i="3"/>
  <c r="B5649" i="3"/>
  <c r="C5649" i="3"/>
  <c r="B5653" i="3"/>
  <c r="C5653" i="3"/>
  <c r="B5657" i="3"/>
  <c r="C5657" i="3"/>
  <c r="B5661" i="3"/>
  <c r="C5661" i="3"/>
  <c r="B5665" i="3"/>
  <c r="C5665" i="3"/>
  <c r="B5669" i="3"/>
  <c r="C5669" i="3"/>
  <c r="B5673" i="3"/>
  <c r="C5673" i="3"/>
  <c r="B5677" i="3"/>
  <c r="C5677" i="3"/>
  <c r="B5681" i="3"/>
  <c r="C5681" i="3"/>
  <c r="B5685" i="3"/>
  <c r="C5685" i="3"/>
  <c r="B5689" i="3"/>
  <c r="C5689" i="3"/>
  <c r="B5693" i="3"/>
  <c r="C5693" i="3"/>
  <c r="B5697" i="3"/>
  <c r="C5697" i="3"/>
  <c r="B5701" i="3"/>
  <c r="C5701" i="3"/>
  <c r="B5705" i="3"/>
  <c r="C5705" i="3"/>
  <c r="B5709" i="3"/>
  <c r="C5709" i="3"/>
  <c r="B5713" i="3"/>
  <c r="C5713" i="3"/>
  <c r="B5717" i="3"/>
  <c r="C5717" i="3"/>
  <c r="B5721" i="3"/>
  <c r="C5721" i="3"/>
  <c r="B5725" i="3"/>
  <c r="C5725" i="3"/>
  <c r="B5729" i="3"/>
  <c r="C5729" i="3"/>
  <c r="B5733" i="3"/>
  <c r="C5733" i="3"/>
  <c r="B5737" i="3"/>
  <c r="C5737" i="3"/>
  <c r="B5741" i="3"/>
  <c r="C5741" i="3"/>
  <c r="B5745" i="3"/>
  <c r="C5745" i="3"/>
  <c r="B5749" i="3"/>
  <c r="C5749" i="3"/>
  <c r="B5753" i="3"/>
  <c r="C5753" i="3"/>
  <c r="B5757" i="3"/>
  <c r="C5757" i="3"/>
  <c r="B5761" i="3"/>
  <c r="C5761" i="3"/>
  <c r="B5765" i="3"/>
  <c r="C5765" i="3"/>
  <c r="B5769" i="3"/>
  <c r="C5769" i="3"/>
  <c r="B5773" i="3"/>
  <c r="C5773" i="3"/>
  <c r="B5777" i="3"/>
  <c r="C5777" i="3"/>
  <c r="B5781" i="3"/>
  <c r="C5781" i="3"/>
  <c r="B5785" i="3"/>
  <c r="C5785" i="3"/>
  <c r="B5789" i="3"/>
  <c r="C5789" i="3"/>
  <c r="B5793" i="3"/>
  <c r="C5793" i="3"/>
  <c r="B5797" i="3"/>
  <c r="C5797" i="3"/>
  <c r="B5801" i="3"/>
  <c r="C5801" i="3"/>
  <c r="B5805" i="3"/>
  <c r="C5805" i="3"/>
  <c r="B5809" i="3"/>
  <c r="C5809" i="3"/>
  <c r="B5813" i="3"/>
  <c r="C5813" i="3"/>
  <c r="B5817" i="3"/>
  <c r="C5817" i="3"/>
  <c r="B5821" i="3"/>
  <c r="C5821" i="3"/>
  <c r="B5825" i="3"/>
  <c r="C5825" i="3"/>
  <c r="B5829" i="3"/>
  <c r="C5829" i="3"/>
  <c r="B5833" i="3"/>
  <c r="C5833" i="3"/>
  <c r="B5837" i="3"/>
  <c r="C5837" i="3"/>
  <c r="B5841" i="3"/>
  <c r="C5841" i="3"/>
  <c r="B5845" i="3"/>
  <c r="C5845" i="3"/>
  <c r="B5849" i="3"/>
  <c r="C5849" i="3"/>
  <c r="B5853" i="3"/>
  <c r="C5853" i="3"/>
  <c r="B5857" i="3"/>
  <c r="C5857" i="3"/>
  <c r="B5861" i="3"/>
  <c r="C5861" i="3"/>
  <c r="B5865" i="3"/>
  <c r="C5865" i="3"/>
  <c r="B5869" i="3"/>
  <c r="C5869" i="3"/>
  <c r="B5873" i="3"/>
  <c r="C5873" i="3"/>
  <c r="B5877" i="3"/>
  <c r="C5877" i="3"/>
  <c r="B5881" i="3"/>
  <c r="C5881" i="3"/>
  <c r="B5885" i="3"/>
  <c r="C5885" i="3"/>
  <c r="B5889" i="3"/>
  <c r="C5889" i="3"/>
  <c r="B5893" i="3"/>
  <c r="C5893" i="3"/>
  <c r="B5897" i="3"/>
  <c r="C5897" i="3"/>
  <c r="B5901" i="3"/>
  <c r="C5901" i="3"/>
  <c r="B5905" i="3"/>
  <c r="C5905" i="3"/>
  <c r="B5909" i="3"/>
  <c r="C5909" i="3"/>
  <c r="B5913" i="3"/>
  <c r="C5913" i="3"/>
  <c r="B5917" i="3"/>
  <c r="C5917" i="3"/>
  <c r="B5921" i="3"/>
  <c r="C5921" i="3"/>
  <c r="B5925" i="3"/>
  <c r="C5925" i="3"/>
  <c r="B5929" i="3"/>
  <c r="C5929" i="3"/>
  <c r="B5933" i="3"/>
  <c r="C5933" i="3"/>
  <c r="B5937" i="3"/>
  <c r="C5937" i="3"/>
  <c r="B5941" i="3"/>
  <c r="C5941" i="3"/>
  <c r="B5945" i="3"/>
  <c r="C5945" i="3"/>
  <c r="B5949" i="3"/>
  <c r="C5949" i="3"/>
  <c r="B5953" i="3"/>
  <c r="C5953" i="3"/>
  <c r="B5957" i="3"/>
  <c r="C5957" i="3"/>
  <c r="B5961" i="3"/>
  <c r="C5961" i="3"/>
  <c r="B5965" i="3"/>
  <c r="C5965" i="3"/>
  <c r="B5969" i="3"/>
  <c r="C5969" i="3"/>
  <c r="B5973" i="3"/>
  <c r="C5973" i="3"/>
  <c r="B5977" i="3"/>
  <c r="C5977" i="3"/>
  <c r="B5981" i="3"/>
  <c r="C5981" i="3"/>
  <c r="B5985" i="3"/>
  <c r="C5985" i="3"/>
  <c r="B5989" i="3"/>
  <c r="C5989" i="3"/>
  <c r="B5993" i="3"/>
  <c r="C5993" i="3"/>
  <c r="B5997" i="3"/>
  <c r="C5997" i="3"/>
  <c r="B6001" i="3"/>
  <c r="C6001" i="3"/>
  <c r="B6005" i="3"/>
  <c r="C6005" i="3"/>
  <c r="B6009" i="3"/>
  <c r="C6009" i="3"/>
  <c r="B6013" i="3"/>
  <c r="C6013" i="3"/>
  <c r="B6017" i="3"/>
  <c r="C6017" i="3"/>
  <c r="B6021" i="3"/>
  <c r="C6021" i="3"/>
  <c r="B6025" i="3"/>
  <c r="C6025" i="3"/>
  <c r="B6029" i="3"/>
  <c r="C6029" i="3"/>
  <c r="B6033" i="3"/>
  <c r="C6033" i="3"/>
  <c r="B6037" i="3"/>
  <c r="C6037" i="3"/>
  <c r="B6041" i="3"/>
  <c r="C6041" i="3"/>
  <c r="B6045" i="3"/>
  <c r="C6045" i="3"/>
  <c r="B6049" i="3"/>
  <c r="C6049" i="3"/>
  <c r="B6053" i="3"/>
  <c r="C6053" i="3"/>
  <c r="B6057" i="3"/>
  <c r="C6057" i="3"/>
  <c r="B6061" i="3"/>
  <c r="C6061" i="3"/>
  <c r="B6065" i="3"/>
  <c r="C6065" i="3"/>
  <c r="B6069" i="3"/>
  <c r="C6069" i="3"/>
  <c r="B6073" i="3"/>
  <c r="C6073" i="3"/>
  <c r="B6077" i="3"/>
  <c r="C6077" i="3"/>
  <c r="B6081" i="3"/>
  <c r="C6081" i="3"/>
  <c r="B6085" i="3"/>
  <c r="C6085" i="3"/>
  <c r="B6089" i="3"/>
  <c r="C6089" i="3"/>
  <c r="B6093" i="3"/>
  <c r="C6093" i="3"/>
  <c r="B6097" i="3"/>
  <c r="C6097" i="3"/>
  <c r="B6101" i="3"/>
  <c r="C6101" i="3"/>
  <c r="B6105" i="3"/>
  <c r="C6105" i="3"/>
  <c r="B6109" i="3"/>
  <c r="C6109" i="3"/>
  <c r="B6113" i="3"/>
  <c r="C6113" i="3"/>
  <c r="B6117" i="3"/>
  <c r="C6117" i="3"/>
  <c r="B6121" i="3"/>
  <c r="C6121" i="3"/>
  <c r="B6125" i="3"/>
  <c r="C6125" i="3"/>
  <c r="B6129" i="3"/>
  <c r="C6129" i="3"/>
  <c r="B6133" i="3"/>
  <c r="C6133" i="3"/>
  <c r="B6137" i="3"/>
  <c r="C6137" i="3"/>
  <c r="B6141" i="3"/>
  <c r="C6141" i="3"/>
  <c r="B6145" i="3"/>
  <c r="C6145" i="3"/>
  <c r="B6149" i="3"/>
  <c r="C6149" i="3"/>
  <c r="B6153" i="3"/>
  <c r="C6153" i="3"/>
  <c r="B6157" i="3"/>
  <c r="C6157" i="3"/>
  <c r="B6161" i="3"/>
  <c r="C6161" i="3"/>
  <c r="B6165" i="3"/>
  <c r="C6165" i="3"/>
  <c r="B6169" i="3"/>
  <c r="C6169" i="3"/>
  <c r="B6173" i="3"/>
  <c r="C6173" i="3"/>
  <c r="B6177" i="3"/>
  <c r="C6177" i="3"/>
  <c r="B6181" i="3"/>
  <c r="C6181" i="3"/>
  <c r="B6185" i="3"/>
  <c r="C6185" i="3"/>
  <c r="B6189" i="3"/>
  <c r="C6189" i="3"/>
  <c r="B6193" i="3"/>
  <c r="C6193" i="3"/>
  <c r="B6197" i="3"/>
  <c r="C6197" i="3"/>
  <c r="B6201" i="3"/>
  <c r="C6201" i="3"/>
  <c r="B6205" i="3"/>
  <c r="C6205" i="3"/>
  <c r="B6209" i="3"/>
  <c r="C6209" i="3"/>
  <c r="B6213" i="3"/>
  <c r="C6213" i="3"/>
  <c r="B6217" i="3"/>
  <c r="C6217" i="3"/>
  <c r="B6221" i="3"/>
  <c r="C6221" i="3"/>
  <c r="B6225" i="3"/>
  <c r="C6225" i="3"/>
  <c r="B6229" i="3"/>
  <c r="C6229" i="3"/>
  <c r="B6233" i="3"/>
  <c r="C6233" i="3"/>
  <c r="B6237" i="3"/>
  <c r="C6237" i="3"/>
  <c r="B6241" i="3"/>
  <c r="C6241" i="3"/>
  <c r="B6245" i="3"/>
  <c r="C6245" i="3"/>
  <c r="B6249" i="3"/>
  <c r="C6249" i="3"/>
  <c r="B6253" i="3"/>
  <c r="C6253" i="3"/>
  <c r="B6257" i="3"/>
  <c r="C6257" i="3"/>
  <c r="B6261" i="3"/>
  <c r="C6261" i="3"/>
  <c r="B6265" i="3"/>
  <c r="C6265" i="3"/>
  <c r="B6269" i="3"/>
  <c r="C6269" i="3"/>
  <c r="B6273" i="3"/>
  <c r="C6273" i="3"/>
  <c r="B6277" i="3"/>
  <c r="C6277" i="3"/>
  <c r="B6281" i="3"/>
  <c r="C6281" i="3"/>
  <c r="B6285" i="3"/>
  <c r="C6285" i="3"/>
  <c r="B6289" i="3"/>
  <c r="C6289" i="3"/>
  <c r="B6293" i="3"/>
  <c r="C6293" i="3"/>
  <c r="B6297" i="3"/>
  <c r="C6297" i="3"/>
  <c r="B6301" i="3"/>
  <c r="C6301" i="3"/>
  <c r="B6305" i="3"/>
  <c r="C6305" i="3"/>
  <c r="B6309" i="3"/>
  <c r="C6309" i="3"/>
  <c r="B6313" i="3"/>
  <c r="C6313" i="3"/>
  <c r="B6317" i="3"/>
  <c r="C6317" i="3"/>
  <c r="B6321" i="3"/>
  <c r="C6321" i="3"/>
  <c r="B6325" i="3"/>
  <c r="C6325" i="3"/>
  <c r="B6329" i="3"/>
  <c r="C6329" i="3"/>
  <c r="B6333" i="3"/>
  <c r="C6333" i="3"/>
  <c r="B6337" i="3"/>
  <c r="C6337" i="3"/>
  <c r="B6341" i="3"/>
  <c r="C6341" i="3"/>
  <c r="B6345" i="3"/>
  <c r="C6345" i="3"/>
  <c r="B6349" i="3"/>
  <c r="C6349" i="3"/>
  <c r="B6353" i="3"/>
  <c r="C6353" i="3"/>
  <c r="B6357" i="3"/>
  <c r="C6357" i="3"/>
  <c r="B6361" i="3"/>
  <c r="C6361" i="3"/>
  <c r="B6365" i="3"/>
  <c r="C6365" i="3"/>
  <c r="B6369" i="3"/>
  <c r="C6369" i="3"/>
  <c r="B6373" i="3"/>
  <c r="C6373" i="3"/>
  <c r="B6377" i="3"/>
  <c r="C6377" i="3"/>
  <c r="B6381" i="3"/>
  <c r="C6381" i="3"/>
  <c r="B6385" i="3"/>
  <c r="C6385" i="3"/>
  <c r="B6389" i="3"/>
  <c r="C6389" i="3"/>
  <c r="B6393" i="3"/>
  <c r="C6393" i="3"/>
  <c r="B6397" i="3"/>
  <c r="C6397" i="3"/>
  <c r="B6401" i="3"/>
  <c r="C6401" i="3"/>
  <c r="B6405" i="3"/>
  <c r="C6405" i="3"/>
  <c r="B6409" i="3"/>
  <c r="C6409" i="3"/>
  <c r="B6413" i="3"/>
  <c r="C6413" i="3"/>
  <c r="B6417" i="3"/>
  <c r="C6417" i="3"/>
  <c r="B6421" i="3"/>
  <c r="C6421" i="3"/>
  <c r="B6425" i="3"/>
  <c r="C6425" i="3"/>
  <c r="B6429" i="3"/>
  <c r="C6429" i="3"/>
  <c r="B6433" i="3"/>
  <c r="C6433" i="3"/>
  <c r="B6437" i="3"/>
  <c r="C6437" i="3"/>
  <c r="B6441" i="3"/>
  <c r="C6441" i="3"/>
  <c r="B6445" i="3"/>
  <c r="C6445" i="3"/>
  <c r="B6449" i="3"/>
  <c r="C6449" i="3"/>
  <c r="B6453" i="3"/>
  <c r="C6453" i="3"/>
  <c r="B6457" i="3"/>
  <c r="C6457" i="3"/>
  <c r="B6461" i="3"/>
  <c r="C6461" i="3"/>
  <c r="B6465" i="3"/>
  <c r="C6465" i="3"/>
  <c r="B6469" i="3"/>
  <c r="C6469" i="3"/>
  <c r="B6473" i="3"/>
  <c r="C6473" i="3"/>
  <c r="B6477" i="3"/>
  <c r="C6477" i="3"/>
  <c r="B6481" i="3"/>
  <c r="C6481" i="3"/>
  <c r="B6485" i="3"/>
  <c r="C6485" i="3"/>
  <c r="B6489" i="3"/>
  <c r="C6489" i="3"/>
  <c r="B6493" i="3"/>
  <c r="C6493" i="3"/>
  <c r="B6497" i="3"/>
  <c r="C6497" i="3"/>
  <c r="B6501" i="3"/>
  <c r="C6501" i="3"/>
  <c r="B6505" i="3"/>
  <c r="C6505" i="3"/>
  <c r="B6509" i="3"/>
  <c r="C6509" i="3"/>
  <c r="B6513" i="3"/>
  <c r="C6513" i="3"/>
  <c r="B6517" i="3"/>
  <c r="C6517" i="3"/>
  <c r="B6521" i="3"/>
  <c r="C6521" i="3"/>
  <c r="B6525" i="3"/>
  <c r="C6525" i="3"/>
  <c r="B6529" i="3"/>
  <c r="C6529" i="3"/>
  <c r="B6533" i="3"/>
  <c r="C6533" i="3"/>
  <c r="B6537" i="3"/>
  <c r="C6537" i="3"/>
  <c r="B6541" i="3"/>
  <c r="C6541" i="3"/>
  <c r="B6545" i="3"/>
  <c r="C6545" i="3"/>
  <c r="B6549" i="3"/>
  <c r="C6549" i="3"/>
  <c r="B6553" i="3"/>
  <c r="C6553" i="3"/>
  <c r="B6557" i="3"/>
  <c r="C6557" i="3"/>
  <c r="B6561" i="3"/>
  <c r="C6561" i="3"/>
  <c r="B6565" i="3"/>
  <c r="C6565" i="3"/>
  <c r="B6569" i="3"/>
  <c r="C6569" i="3"/>
  <c r="B6573" i="3"/>
  <c r="C6573" i="3"/>
  <c r="B6577" i="3"/>
  <c r="C6577" i="3"/>
  <c r="B6581" i="3"/>
  <c r="C6581" i="3"/>
  <c r="B6585" i="3"/>
  <c r="C6585" i="3"/>
  <c r="B6589" i="3"/>
  <c r="C6589" i="3"/>
  <c r="B6593" i="3"/>
  <c r="C6593" i="3"/>
  <c r="B6597" i="3"/>
  <c r="C6597" i="3"/>
  <c r="B6601" i="3"/>
  <c r="C6601" i="3"/>
  <c r="B6605" i="3"/>
  <c r="C6605" i="3"/>
  <c r="B6609" i="3"/>
  <c r="C6609" i="3"/>
  <c r="B6613" i="3"/>
  <c r="C6613" i="3"/>
  <c r="B6617" i="3"/>
  <c r="C6617" i="3"/>
  <c r="B6621" i="3"/>
  <c r="C6621" i="3"/>
  <c r="B6625" i="3"/>
  <c r="C6625" i="3"/>
  <c r="B6629" i="3"/>
  <c r="C6629" i="3"/>
  <c r="B6633" i="3"/>
  <c r="C6633" i="3"/>
  <c r="B6637" i="3"/>
  <c r="C6637" i="3"/>
  <c r="B6641" i="3"/>
  <c r="C6641" i="3"/>
  <c r="B6645" i="3"/>
  <c r="C6645" i="3"/>
  <c r="B6649" i="3"/>
  <c r="C6649" i="3"/>
  <c r="B6653" i="3"/>
  <c r="C6653" i="3"/>
  <c r="B6657" i="3"/>
  <c r="C6657" i="3"/>
  <c r="B6661" i="3"/>
  <c r="C6661" i="3"/>
  <c r="B6665" i="3"/>
  <c r="C6665" i="3"/>
  <c r="B6669" i="3"/>
  <c r="C6669" i="3"/>
  <c r="B6673" i="3"/>
  <c r="C6673" i="3"/>
  <c r="B6677" i="3"/>
  <c r="C6677" i="3"/>
  <c r="B6681" i="3"/>
  <c r="C6681" i="3"/>
  <c r="B6685" i="3"/>
  <c r="C6685" i="3"/>
  <c r="B6689" i="3"/>
  <c r="C6689" i="3"/>
  <c r="B6693" i="3"/>
  <c r="C6693" i="3"/>
  <c r="B6697" i="3"/>
  <c r="C6697" i="3"/>
  <c r="B6701" i="3"/>
  <c r="C6701" i="3"/>
  <c r="B6705" i="3"/>
  <c r="C6705" i="3"/>
  <c r="B6709" i="3"/>
  <c r="C6709" i="3"/>
  <c r="B6713" i="3"/>
  <c r="C6713" i="3"/>
  <c r="B6717" i="3"/>
  <c r="C6717" i="3"/>
  <c r="B6721" i="3"/>
  <c r="C6721" i="3"/>
  <c r="B6725" i="3"/>
  <c r="C6725" i="3"/>
  <c r="B6729" i="3"/>
  <c r="C6729" i="3"/>
  <c r="B6733" i="3"/>
  <c r="C6733" i="3"/>
  <c r="B6737" i="3"/>
  <c r="C6737" i="3"/>
  <c r="B6741" i="3"/>
  <c r="C6741" i="3"/>
  <c r="B6745" i="3"/>
  <c r="C6745" i="3"/>
  <c r="B6749" i="3"/>
  <c r="C6749" i="3"/>
  <c r="B6753" i="3"/>
  <c r="C6753" i="3"/>
  <c r="B6757" i="3"/>
  <c r="C6757" i="3"/>
  <c r="B6761" i="3"/>
  <c r="C6761" i="3"/>
  <c r="B6765" i="3"/>
  <c r="C6765" i="3"/>
  <c r="B6769" i="3"/>
  <c r="C6769" i="3"/>
  <c r="B6773" i="3"/>
  <c r="C6773" i="3"/>
  <c r="B6777" i="3"/>
  <c r="C6777" i="3"/>
  <c r="B6781" i="3"/>
  <c r="C6781" i="3"/>
  <c r="B6785" i="3"/>
  <c r="C6785" i="3"/>
  <c r="B6789" i="3"/>
  <c r="C6789" i="3"/>
  <c r="B6793" i="3"/>
  <c r="C6793" i="3"/>
  <c r="B6797" i="3"/>
  <c r="C6797" i="3"/>
  <c r="B6801" i="3"/>
  <c r="C6801" i="3"/>
  <c r="B6805" i="3"/>
  <c r="C6805" i="3"/>
  <c r="B6809" i="3"/>
  <c r="C6809" i="3"/>
  <c r="B6813" i="3"/>
  <c r="C6813" i="3"/>
  <c r="B6817" i="3"/>
  <c r="C6817" i="3"/>
  <c r="B6821" i="3"/>
  <c r="C6821" i="3"/>
  <c r="B6825" i="3"/>
  <c r="C6825" i="3"/>
  <c r="B6829" i="3"/>
  <c r="C6829" i="3"/>
  <c r="B6833" i="3"/>
  <c r="C6833" i="3"/>
  <c r="B6837" i="3"/>
  <c r="C6837" i="3"/>
  <c r="B6841" i="3"/>
  <c r="C6841" i="3"/>
  <c r="B6845" i="3"/>
  <c r="C6845" i="3"/>
  <c r="B6849" i="3"/>
  <c r="C6849" i="3"/>
  <c r="B6853" i="3"/>
  <c r="C6853" i="3"/>
  <c r="B6857" i="3"/>
  <c r="C6857" i="3"/>
  <c r="B6861" i="3"/>
  <c r="C6861" i="3"/>
  <c r="B6865" i="3"/>
  <c r="C6865" i="3"/>
  <c r="B6869" i="3"/>
  <c r="C6869" i="3"/>
  <c r="B6873" i="3"/>
  <c r="C6873" i="3"/>
  <c r="B6877" i="3"/>
  <c r="C6877" i="3"/>
  <c r="B6881" i="3"/>
  <c r="C6881" i="3"/>
  <c r="B6885" i="3"/>
  <c r="C6885" i="3"/>
  <c r="B6889" i="3"/>
  <c r="C6889" i="3"/>
  <c r="B6893" i="3"/>
  <c r="C6893" i="3"/>
  <c r="B6897" i="3"/>
  <c r="C6897" i="3"/>
  <c r="B6901" i="3"/>
  <c r="C6901" i="3"/>
  <c r="B6905" i="3"/>
  <c r="C6905" i="3"/>
  <c r="B6909" i="3"/>
  <c r="C6909" i="3"/>
  <c r="B6913" i="3"/>
  <c r="C6913" i="3"/>
  <c r="B6917" i="3"/>
  <c r="C6917" i="3"/>
  <c r="B6921" i="3"/>
  <c r="C6921" i="3"/>
  <c r="B6925" i="3"/>
  <c r="C6925" i="3"/>
  <c r="B6929" i="3"/>
  <c r="C6929" i="3"/>
  <c r="B6933" i="3"/>
  <c r="C6933" i="3"/>
  <c r="B6937" i="3"/>
  <c r="C6937" i="3"/>
  <c r="B6941" i="3"/>
  <c r="C6941" i="3"/>
  <c r="B6945" i="3"/>
  <c r="C6945" i="3"/>
  <c r="B6949" i="3"/>
  <c r="C6949" i="3"/>
  <c r="B6953" i="3"/>
  <c r="C6953" i="3"/>
  <c r="B6957" i="3"/>
  <c r="C6957" i="3"/>
  <c r="B6961" i="3"/>
  <c r="C6961" i="3"/>
  <c r="B6965" i="3"/>
  <c r="C6965" i="3"/>
  <c r="B6969" i="3"/>
  <c r="C6969" i="3"/>
  <c r="B6973" i="3"/>
  <c r="C6973" i="3"/>
  <c r="B6977" i="3"/>
  <c r="C6977" i="3"/>
  <c r="B6981" i="3"/>
  <c r="C6981" i="3"/>
  <c r="B6985" i="3"/>
  <c r="C6985" i="3"/>
  <c r="B6989" i="3"/>
  <c r="C6989" i="3"/>
  <c r="B6993" i="3"/>
  <c r="C6993" i="3"/>
  <c r="B6997" i="3"/>
  <c r="C6997" i="3"/>
  <c r="B7001" i="3"/>
  <c r="C7001" i="3"/>
  <c r="B7005" i="3"/>
  <c r="C7005" i="3"/>
  <c r="B7009" i="3"/>
  <c r="C7009" i="3"/>
  <c r="B7013" i="3"/>
  <c r="C7013" i="3"/>
  <c r="B7017" i="3"/>
  <c r="C7017" i="3"/>
  <c r="B7021" i="3"/>
  <c r="C7021" i="3"/>
  <c r="B7025" i="3"/>
  <c r="C7025" i="3"/>
  <c r="B7029" i="3"/>
  <c r="C7029" i="3"/>
  <c r="B7033" i="3"/>
  <c r="C7033" i="3"/>
  <c r="B7037" i="3"/>
  <c r="C7037" i="3"/>
  <c r="B7041" i="3"/>
  <c r="C7041" i="3"/>
  <c r="B7045" i="3"/>
  <c r="C7045" i="3"/>
  <c r="B7049" i="3"/>
  <c r="C7049" i="3"/>
  <c r="B7053" i="3"/>
  <c r="C7053" i="3"/>
  <c r="B7057" i="3"/>
  <c r="C7057" i="3"/>
  <c r="B7061" i="3"/>
  <c r="C7061" i="3"/>
  <c r="B7065" i="3"/>
  <c r="C7065" i="3"/>
  <c r="B7069" i="3"/>
  <c r="C7069" i="3"/>
  <c r="B7073" i="3"/>
  <c r="C7073" i="3"/>
  <c r="B7077" i="3"/>
  <c r="C7077" i="3"/>
  <c r="B7081" i="3"/>
  <c r="C7081" i="3"/>
  <c r="B7085" i="3"/>
  <c r="C7085" i="3"/>
  <c r="B7089" i="3"/>
  <c r="C7089" i="3"/>
  <c r="B7093" i="3"/>
  <c r="C7093" i="3"/>
  <c r="B7097" i="3"/>
  <c r="C7097" i="3"/>
  <c r="B7101" i="3"/>
  <c r="C7101" i="3"/>
  <c r="B7105" i="3"/>
  <c r="C7105" i="3"/>
  <c r="B7109" i="3"/>
  <c r="C7109" i="3"/>
  <c r="B7113" i="3"/>
  <c r="C7113" i="3"/>
  <c r="B7117" i="3"/>
  <c r="C7117" i="3"/>
  <c r="B7121" i="3"/>
  <c r="C7121" i="3"/>
  <c r="B7125" i="3"/>
  <c r="C7125" i="3"/>
  <c r="B7129" i="3"/>
  <c r="C7129" i="3"/>
  <c r="B7133" i="3"/>
  <c r="C7133" i="3"/>
  <c r="B7137" i="3"/>
  <c r="C7137" i="3"/>
  <c r="B7141" i="3"/>
  <c r="C7141" i="3"/>
  <c r="B7145" i="3"/>
  <c r="C7145" i="3"/>
  <c r="B7149" i="3"/>
  <c r="C7149" i="3"/>
  <c r="B7153" i="3"/>
  <c r="C7153" i="3"/>
  <c r="B7157" i="3"/>
  <c r="C7157" i="3"/>
  <c r="B7161" i="3"/>
  <c r="C7161" i="3"/>
  <c r="B7165" i="3"/>
  <c r="C7165" i="3"/>
  <c r="B7169" i="3"/>
  <c r="C7169" i="3"/>
  <c r="B7173" i="3"/>
  <c r="C7173" i="3"/>
  <c r="B7177" i="3"/>
  <c r="C7177" i="3"/>
  <c r="B7181" i="3"/>
  <c r="C7181" i="3"/>
  <c r="B7185" i="3"/>
  <c r="C7185" i="3"/>
  <c r="B7189" i="3"/>
  <c r="C7189" i="3"/>
  <c r="B7193" i="3"/>
  <c r="C7193" i="3"/>
  <c r="B7197" i="3"/>
  <c r="C7197" i="3"/>
  <c r="B7201" i="3"/>
  <c r="C7201" i="3"/>
  <c r="B7205" i="3"/>
  <c r="C7205" i="3"/>
  <c r="B7209" i="3"/>
  <c r="C7209" i="3"/>
  <c r="B7213" i="3"/>
  <c r="C7213" i="3"/>
  <c r="B7217" i="3"/>
  <c r="C7217" i="3"/>
  <c r="B7221" i="3"/>
  <c r="C7221" i="3"/>
  <c r="B7225" i="3"/>
  <c r="C7225" i="3"/>
  <c r="B7229" i="3"/>
  <c r="C7229" i="3"/>
  <c r="B7233" i="3"/>
  <c r="C7233" i="3"/>
  <c r="B7237" i="3"/>
  <c r="C7237" i="3"/>
  <c r="B7241" i="3"/>
  <c r="C7241" i="3"/>
  <c r="B7245" i="3"/>
  <c r="C7245" i="3"/>
  <c r="B7249" i="3"/>
  <c r="C7249" i="3"/>
  <c r="B7253" i="3"/>
  <c r="C7253" i="3"/>
  <c r="B7257" i="3"/>
  <c r="C7257" i="3"/>
  <c r="B7261" i="3"/>
  <c r="C7261" i="3"/>
  <c r="B7265" i="3"/>
  <c r="C7265" i="3"/>
  <c r="B7269" i="3"/>
  <c r="C7269" i="3"/>
  <c r="B7273" i="3"/>
  <c r="C7273" i="3"/>
  <c r="B7277" i="3"/>
  <c r="C7277" i="3"/>
  <c r="B7281" i="3"/>
  <c r="C7281" i="3"/>
  <c r="B7285" i="3"/>
  <c r="C7285" i="3"/>
  <c r="B7289" i="3"/>
  <c r="C7289" i="3"/>
  <c r="B7293" i="3"/>
  <c r="C7293" i="3"/>
  <c r="B7297" i="3"/>
  <c r="C7297" i="3"/>
  <c r="B7301" i="3"/>
  <c r="C7301" i="3"/>
  <c r="B7305" i="3"/>
  <c r="C7305" i="3"/>
  <c r="B7309" i="3"/>
  <c r="C7309" i="3"/>
  <c r="B7313" i="3"/>
  <c r="C7313" i="3"/>
  <c r="B7317" i="3"/>
  <c r="C7317" i="3"/>
  <c r="B7321" i="3"/>
  <c r="C7321" i="3"/>
  <c r="B7325" i="3"/>
  <c r="C7325" i="3"/>
  <c r="B7329" i="3"/>
  <c r="C7329" i="3"/>
  <c r="B7333" i="3"/>
  <c r="C7333" i="3"/>
  <c r="B7337" i="3"/>
  <c r="C7337" i="3"/>
  <c r="B7341" i="3"/>
  <c r="C7341" i="3"/>
  <c r="B7345" i="3"/>
  <c r="C7345" i="3"/>
  <c r="B7349" i="3"/>
  <c r="C7349" i="3"/>
  <c r="B7353" i="3"/>
  <c r="C7353" i="3"/>
  <c r="B7357" i="3"/>
  <c r="C7357" i="3"/>
  <c r="B7361" i="3"/>
  <c r="C7361" i="3"/>
  <c r="B7365" i="3"/>
  <c r="C7365" i="3"/>
  <c r="B7369" i="3"/>
  <c r="C7369" i="3"/>
  <c r="B7373" i="3"/>
  <c r="C7373" i="3"/>
  <c r="B7377" i="3"/>
  <c r="C7377" i="3"/>
  <c r="B7381" i="3"/>
  <c r="C7381" i="3"/>
  <c r="B7385" i="3"/>
  <c r="C7385" i="3"/>
  <c r="B7389" i="3"/>
  <c r="C7389" i="3"/>
  <c r="B7393" i="3"/>
  <c r="C7393" i="3"/>
  <c r="B7397" i="3"/>
  <c r="C7397" i="3"/>
  <c r="B7401" i="3"/>
  <c r="C7401" i="3"/>
  <c r="B7405" i="3"/>
  <c r="C7405" i="3"/>
  <c r="B7409" i="3"/>
  <c r="C7409" i="3"/>
  <c r="B7413" i="3"/>
  <c r="C7413" i="3"/>
  <c r="B7417" i="3"/>
  <c r="C7417" i="3"/>
  <c r="B7421" i="3"/>
  <c r="C7421" i="3"/>
  <c r="B7425" i="3"/>
  <c r="C7425" i="3"/>
  <c r="B7429" i="3"/>
  <c r="C7429" i="3"/>
  <c r="B7433" i="3"/>
  <c r="C7433" i="3"/>
  <c r="B7437" i="3"/>
  <c r="C7437" i="3"/>
  <c r="B7441" i="3"/>
  <c r="C7441" i="3"/>
  <c r="B7445" i="3"/>
  <c r="C7445" i="3"/>
  <c r="B7449" i="3"/>
  <c r="C7449" i="3"/>
  <c r="B7453" i="3"/>
  <c r="C7453" i="3"/>
  <c r="B7457" i="3"/>
  <c r="C7457" i="3"/>
  <c r="B7461" i="3"/>
  <c r="C7461" i="3"/>
  <c r="B7465" i="3"/>
  <c r="C7465" i="3"/>
  <c r="B7469" i="3"/>
  <c r="C7469" i="3"/>
  <c r="B7473" i="3"/>
  <c r="C7473" i="3"/>
  <c r="B7477" i="3"/>
  <c r="C7477" i="3"/>
  <c r="B7481" i="3"/>
  <c r="C7481" i="3"/>
  <c r="B7485" i="3"/>
  <c r="C7485" i="3"/>
  <c r="B7489" i="3"/>
  <c r="C7489" i="3"/>
  <c r="B7493" i="3"/>
  <c r="C7493" i="3"/>
  <c r="B7497" i="3"/>
  <c r="C7497" i="3"/>
  <c r="B7501" i="3"/>
  <c r="C7501" i="3"/>
  <c r="B7505" i="3"/>
  <c r="C7505" i="3"/>
  <c r="B7509" i="3"/>
  <c r="C7509" i="3"/>
  <c r="B7513" i="3"/>
  <c r="C7513" i="3"/>
  <c r="B7517" i="3"/>
  <c r="C7517" i="3"/>
  <c r="B7521" i="3"/>
  <c r="C7521" i="3"/>
  <c r="B7525" i="3"/>
  <c r="C7525" i="3"/>
  <c r="B7529" i="3"/>
  <c r="C7529" i="3"/>
  <c r="B7533" i="3"/>
  <c r="C7533" i="3"/>
  <c r="B7537" i="3"/>
  <c r="C7537" i="3"/>
  <c r="B7541" i="3"/>
  <c r="C7541" i="3"/>
  <c r="B7545" i="3"/>
  <c r="C7545" i="3"/>
  <c r="B7549" i="3"/>
  <c r="C7549" i="3"/>
  <c r="B7553" i="3"/>
  <c r="C7553" i="3"/>
  <c r="B7557" i="3"/>
  <c r="C7557" i="3"/>
  <c r="B7561" i="3"/>
  <c r="C7561" i="3"/>
  <c r="B7565" i="3"/>
  <c r="C7565" i="3"/>
  <c r="B7569" i="3"/>
  <c r="C7569" i="3"/>
  <c r="B7573" i="3"/>
  <c r="C7573" i="3"/>
  <c r="B7577" i="3"/>
  <c r="C7577" i="3"/>
  <c r="B7581" i="3"/>
  <c r="C7581" i="3"/>
  <c r="B7585" i="3"/>
  <c r="C7585" i="3"/>
  <c r="B7589" i="3"/>
  <c r="C7589" i="3"/>
  <c r="B7593" i="3"/>
  <c r="C7593" i="3"/>
  <c r="B7597" i="3"/>
  <c r="C7597" i="3"/>
  <c r="B7601" i="3"/>
  <c r="C7601" i="3"/>
  <c r="B7605" i="3"/>
  <c r="C7605" i="3"/>
  <c r="B7609" i="3"/>
  <c r="C7609" i="3"/>
  <c r="B7613" i="3"/>
  <c r="C7613" i="3"/>
  <c r="B7617" i="3"/>
  <c r="C7617" i="3"/>
  <c r="B7621" i="3"/>
  <c r="C7621" i="3"/>
  <c r="B7625" i="3"/>
  <c r="C7625" i="3"/>
  <c r="B7629" i="3"/>
  <c r="C7629" i="3"/>
  <c r="B7633" i="3"/>
  <c r="C7633" i="3"/>
  <c r="B7637" i="3"/>
  <c r="C7637" i="3"/>
  <c r="B7641" i="3"/>
  <c r="C7641" i="3"/>
  <c r="B7645" i="3"/>
  <c r="C7645" i="3"/>
  <c r="B7649" i="3"/>
  <c r="C7649" i="3"/>
  <c r="B7653" i="3"/>
  <c r="C7653" i="3"/>
  <c r="B7657" i="3"/>
  <c r="C7657" i="3"/>
  <c r="B7661" i="3"/>
  <c r="C7661" i="3"/>
  <c r="B7665" i="3"/>
  <c r="C7665" i="3"/>
  <c r="B7669" i="3"/>
  <c r="C7669" i="3"/>
  <c r="B7673" i="3"/>
  <c r="C7673" i="3"/>
  <c r="B7677" i="3"/>
  <c r="C7677" i="3"/>
  <c r="B7681" i="3"/>
  <c r="C7681" i="3"/>
  <c r="B7685" i="3"/>
  <c r="C7685" i="3"/>
  <c r="B7689" i="3"/>
  <c r="C7689" i="3"/>
  <c r="B7693" i="3"/>
  <c r="C7693" i="3"/>
  <c r="B7697" i="3"/>
  <c r="C7697" i="3"/>
  <c r="B7701" i="3"/>
  <c r="C7701" i="3"/>
  <c r="B7705" i="3"/>
  <c r="C7705" i="3"/>
  <c r="B7709" i="3"/>
  <c r="C7709" i="3"/>
  <c r="B7713" i="3"/>
  <c r="C7713" i="3"/>
  <c r="B7717" i="3"/>
  <c r="C7717" i="3"/>
  <c r="B7721" i="3"/>
  <c r="C7721" i="3"/>
  <c r="B7725" i="3"/>
  <c r="C7725" i="3"/>
  <c r="B7729" i="3"/>
  <c r="C7729" i="3"/>
  <c r="B7733" i="3"/>
  <c r="C7733" i="3"/>
  <c r="B7737" i="3"/>
  <c r="C7737" i="3"/>
  <c r="B7741" i="3"/>
  <c r="C7741" i="3"/>
  <c r="B7745" i="3"/>
  <c r="C7745" i="3"/>
  <c r="B7749" i="3"/>
  <c r="C7749" i="3"/>
  <c r="B7753" i="3"/>
  <c r="C7753" i="3"/>
  <c r="B7757" i="3"/>
  <c r="C7757" i="3"/>
  <c r="B7761" i="3"/>
  <c r="C7761" i="3"/>
  <c r="B7765" i="3"/>
  <c r="C7765" i="3"/>
  <c r="B7769" i="3"/>
  <c r="C7769" i="3"/>
  <c r="B7773" i="3"/>
  <c r="C7773" i="3"/>
  <c r="B7777" i="3"/>
  <c r="C7777" i="3"/>
  <c r="B7781" i="3"/>
  <c r="C7781" i="3"/>
  <c r="B7785" i="3"/>
  <c r="C7785" i="3"/>
  <c r="B7789" i="3"/>
  <c r="C7789" i="3"/>
  <c r="B7793" i="3"/>
  <c r="C7793" i="3"/>
  <c r="B7797" i="3"/>
  <c r="C7797" i="3"/>
  <c r="B7801" i="3"/>
  <c r="C7801" i="3"/>
  <c r="B7805" i="3"/>
  <c r="C7805" i="3"/>
  <c r="B7809" i="3"/>
  <c r="C7809" i="3"/>
  <c r="B7813" i="3"/>
  <c r="C7813" i="3"/>
  <c r="B7817" i="3"/>
  <c r="C7817" i="3"/>
  <c r="B7821" i="3"/>
  <c r="C7821" i="3"/>
  <c r="B7825" i="3"/>
  <c r="C7825" i="3"/>
  <c r="B7829" i="3"/>
  <c r="C7829" i="3"/>
  <c r="B7833" i="3"/>
  <c r="C7833" i="3"/>
  <c r="B7837" i="3"/>
  <c r="C7837" i="3"/>
  <c r="B7841" i="3"/>
  <c r="C7841" i="3"/>
  <c r="B7845" i="3"/>
  <c r="C7845" i="3"/>
  <c r="B7849" i="3"/>
  <c r="C7849" i="3"/>
  <c r="B7853" i="3"/>
  <c r="C7853" i="3"/>
  <c r="B7857" i="3"/>
  <c r="C7857" i="3"/>
  <c r="B7861" i="3"/>
  <c r="C7861" i="3"/>
  <c r="B7865" i="3"/>
  <c r="C7865" i="3"/>
  <c r="B7869" i="3"/>
  <c r="C7869" i="3"/>
  <c r="B7873" i="3"/>
  <c r="C7873" i="3"/>
  <c r="B7877" i="3"/>
  <c r="C7877" i="3"/>
  <c r="B7881" i="3"/>
  <c r="C7881" i="3"/>
  <c r="B7885" i="3"/>
  <c r="C7885" i="3"/>
  <c r="B7889" i="3"/>
  <c r="C7889" i="3"/>
  <c r="B7893" i="3"/>
  <c r="C7893" i="3"/>
  <c r="B7897" i="3"/>
  <c r="C7897" i="3"/>
  <c r="B7901" i="3"/>
  <c r="C7901" i="3"/>
  <c r="B7905" i="3"/>
  <c r="C7905" i="3"/>
  <c r="B7909" i="3"/>
  <c r="C7909" i="3"/>
  <c r="B7913" i="3"/>
  <c r="C7913" i="3"/>
  <c r="B7917" i="3"/>
  <c r="C7917" i="3"/>
  <c r="B7921" i="3"/>
  <c r="C7921" i="3"/>
  <c r="B7925" i="3"/>
  <c r="C7925" i="3"/>
  <c r="B7929" i="3"/>
  <c r="C7929" i="3"/>
  <c r="B7933" i="3"/>
  <c r="C7933" i="3"/>
  <c r="B7937" i="3"/>
  <c r="C7937" i="3"/>
  <c r="B7941" i="3"/>
  <c r="C7941" i="3"/>
  <c r="B7945" i="3"/>
  <c r="C7945" i="3"/>
  <c r="B7949" i="3"/>
  <c r="C7949" i="3"/>
  <c r="B7953" i="3"/>
  <c r="C7953" i="3"/>
  <c r="B7957" i="3"/>
  <c r="C7957" i="3"/>
  <c r="B7961" i="3"/>
  <c r="C7961" i="3"/>
  <c r="B7965" i="3"/>
  <c r="C7965" i="3"/>
  <c r="B7969" i="3"/>
  <c r="C7969" i="3"/>
  <c r="B7973" i="3"/>
  <c r="C7973" i="3"/>
  <c r="B7977" i="3"/>
  <c r="C7977" i="3"/>
  <c r="B7981" i="3"/>
  <c r="C7981" i="3"/>
  <c r="B7985" i="3"/>
  <c r="C7985" i="3"/>
  <c r="B7989" i="3"/>
  <c r="C7989" i="3"/>
  <c r="B7993" i="3"/>
  <c r="C7993" i="3"/>
  <c r="B7997" i="3"/>
  <c r="C7997" i="3"/>
  <c r="B8001" i="3"/>
  <c r="C8001" i="3"/>
  <c r="B8005" i="3"/>
  <c r="C8005" i="3"/>
  <c r="B8009" i="3"/>
  <c r="C8009" i="3"/>
  <c r="B8013" i="3"/>
  <c r="C8013" i="3"/>
  <c r="B8017" i="3"/>
  <c r="C8017" i="3"/>
  <c r="B8021" i="3"/>
  <c r="C8021" i="3"/>
  <c r="B8025" i="3"/>
  <c r="C8025" i="3"/>
  <c r="B8029" i="3"/>
  <c r="C8029" i="3"/>
  <c r="B8033" i="3"/>
  <c r="C8033" i="3"/>
  <c r="B8037" i="3"/>
  <c r="C8037" i="3"/>
  <c r="B8041" i="3"/>
  <c r="C8041" i="3"/>
  <c r="B8045" i="3"/>
  <c r="C8045" i="3"/>
  <c r="B8049" i="3"/>
  <c r="C8049" i="3"/>
  <c r="B8053" i="3"/>
  <c r="C8053" i="3"/>
  <c r="B8057" i="3"/>
  <c r="C8057" i="3"/>
  <c r="B8061" i="3"/>
  <c r="C8061" i="3"/>
  <c r="B8065" i="3"/>
  <c r="C8065" i="3"/>
  <c r="B8069" i="3"/>
  <c r="C8069" i="3"/>
  <c r="B8073" i="3"/>
  <c r="C8073" i="3"/>
  <c r="B8077" i="3"/>
  <c r="C8077" i="3"/>
  <c r="B8081" i="3"/>
  <c r="C8081" i="3"/>
  <c r="B8085" i="3"/>
  <c r="C8085" i="3"/>
  <c r="B8089" i="3"/>
  <c r="C8089" i="3"/>
  <c r="B8093" i="3"/>
  <c r="C8093" i="3"/>
  <c r="B8097" i="3"/>
  <c r="C8097" i="3"/>
  <c r="B8101" i="3"/>
  <c r="C8101" i="3"/>
  <c r="B8105" i="3"/>
  <c r="C8105" i="3"/>
  <c r="B8109" i="3"/>
  <c r="C8109" i="3"/>
  <c r="B8113" i="3"/>
  <c r="C8113" i="3"/>
  <c r="B8117" i="3"/>
  <c r="C8117" i="3"/>
  <c r="B8121" i="3"/>
  <c r="C8121" i="3"/>
  <c r="B8125" i="3"/>
  <c r="C8125" i="3"/>
  <c r="B8129" i="3"/>
  <c r="C8129" i="3"/>
  <c r="B8133" i="3"/>
  <c r="C8133" i="3"/>
  <c r="B8137" i="3"/>
  <c r="C8137" i="3"/>
  <c r="B8141" i="3"/>
  <c r="C8141" i="3"/>
  <c r="B8145" i="3"/>
  <c r="C8145" i="3"/>
  <c r="B8149" i="3"/>
  <c r="C8149" i="3"/>
  <c r="B8153" i="3"/>
  <c r="C8153" i="3"/>
  <c r="B8157" i="3"/>
  <c r="C8157" i="3"/>
  <c r="B8161" i="3"/>
  <c r="C8161" i="3"/>
  <c r="B8165" i="3"/>
  <c r="C8165" i="3"/>
  <c r="B8169" i="3"/>
  <c r="C8169" i="3"/>
  <c r="B8173" i="3"/>
  <c r="C8173" i="3"/>
  <c r="B8177" i="3"/>
  <c r="C8177" i="3"/>
  <c r="B8181" i="3"/>
  <c r="C8181" i="3"/>
  <c r="B8185" i="3"/>
  <c r="C8185" i="3"/>
  <c r="B8189" i="3"/>
  <c r="C8189" i="3"/>
  <c r="B8193" i="3"/>
  <c r="C8193" i="3"/>
  <c r="B8197" i="3"/>
  <c r="C8197" i="3"/>
  <c r="B8201" i="3"/>
  <c r="C8201" i="3"/>
  <c r="B8205" i="3"/>
  <c r="C8205" i="3"/>
  <c r="B8209" i="3"/>
  <c r="C8209" i="3"/>
  <c r="B8213" i="3"/>
  <c r="C8213" i="3"/>
  <c r="B8217" i="3"/>
  <c r="C8217" i="3"/>
  <c r="B8221" i="3"/>
  <c r="C8221" i="3"/>
  <c r="B8225" i="3"/>
  <c r="C8225" i="3"/>
  <c r="B8229" i="3"/>
  <c r="C8229" i="3"/>
  <c r="B8233" i="3"/>
  <c r="C8233" i="3"/>
  <c r="B8237" i="3"/>
  <c r="C8237" i="3"/>
  <c r="B8241" i="3"/>
  <c r="C8241" i="3"/>
  <c r="B8245" i="3"/>
  <c r="C8245" i="3"/>
  <c r="B8249" i="3"/>
  <c r="C8249" i="3"/>
  <c r="B8253" i="3"/>
  <c r="C8253" i="3"/>
  <c r="B8257" i="3"/>
  <c r="C8257" i="3"/>
  <c r="B8261" i="3"/>
  <c r="C8261" i="3"/>
  <c r="B8265" i="3"/>
  <c r="C8265" i="3"/>
  <c r="B8269" i="3"/>
  <c r="C8269" i="3"/>
  <c r="B8273" i="3"/>
  <c r="C8273" i="3"/>
  <c r="B8277" i="3"/>
  <c r="C8277" i="3"/>
  <c r="B8281" i="3"/>
  <c r="C8281" i="3"/>
  <c r="B8285" i="3"/>
  <c r="C8285" i="3"/>
  <c r="B8289" i="3"/>
  <c r="C8289" i="3"/>
  <c r="B8293" i="3"/>
  <c r="C8293" i="3"/>
  <c r="B8297" i="3"/>
  <c r="C8297" i="3"/>
  <c r="B8301" i="3"/>
  <c r="C8301" i="3"/>
  <c r="B8305" i="3"/>
  <c r="C8305" i="3"/>
  <c r="B8309" i="3"/>
  <c r="C8309" i="3"/>
  <c r="B8313" i="3"/>
  <c r="C8313" i="3"/>
  <c r="B8317" i="3"/>
  <c r="C8317" i="3"/>
  <c r="B8321" i="3"/>
  <c r="C8321" i="3"/>
  <c r="B8325" i="3"/>
  <c r="C8325" i="3"/>
  <c r="B8329" i="3"/>
  <c r="C8329" i="3"/>
  <c r="B8333" i="3"/>
  <c r="C8333" i="3"/>
  <c r="B8337" i="3"/>
  <c r="C8337" i="3"/>
  <c r="B8341" i="3"/>
  <c r="C8341" i="3"/>
  <c r="B8345" i="3"/>
  <c r="C8345" i="3"/>
  <c r="B8349" i="3"/>
  <c r="C8349" i="3"/>
  <c r="B8353" i="3"/>
  <c r="C8353" i="3"/>
  <c r="B8357" i="3"/>
  <c r="C8357" i="3"/>
  <c r="B8361" i="3"/>
  <c r="C8361" i="3"/>
  <c r="B8365" i="3"/>
  <c r="C8365" i="3"/>
  <c r="B8369" i="3"/>
  <c r="C8369" i="3"/>
  <c r="B8373" i="3"/>
  <c r="C8373" i="3"/>
  <c r="B8377" i="3"/>
  <c r="C8377" i="3"/>
  <c r="B8381" i="3"/>
  <c r="C8381" i="3"/>
  <c r="B8385" i="3"/>
  <c r="C8385" i="3"/>
  <c r="B8389" i="3"/>
  <c r="C8389" i="3"/>
  <c r="B8393" i="3"/>
  <c r="C8393" i="3"/>
  <c r="B8397" i="3"/>
  <c r="C8397" i="3"/>
  <c r="B8401" i="3"/>
  <c r="C8401" i="3"/>
  <c r="B8405" i="3"/>
  <c r="C8405" i="3"/>
  <c r="B8409" i="3"/>
  <c r="C8409" i="3"/>
  <c r="B8413" i="3"/>
  <c r="C8413" i="3"/>
  <c r="B8417" i="3"/>
  <c r="C8417" i="3"/>
  <c r="B8421" i="3"/>
  <c r="C8421" i="3"/>
  <c r="B8425" i="3"/>
  <c r="C8425" i="3"/>
  <c r="B8429" i="3"/>
  <c r="C8429" i="3"/>
  <c r="B8433" i="3"/>
  <c r="C8433" i="3"/>
  <c r="B8437" i="3"/>
  <c r="C8437" i="3"/>
  <c r="B8441" i="3"/>
  <c r="C8441" i="3"/>
  <c r="B8445" i="3"/>
  <c r="C8445" i="3"/>
  <c r="B8449" i="3"/>
  <c r="C8449" i="3"/>
  <c r="B8453" i="3"/>
  <c r="C8453" i="3"/>
  <c r="B8457" i="3"/>
  <c r="C8457" i="3"/>
  <c r="B8461" i="3"/>
  <c r="C8461" i="3"/>
  <c r="B8465" i="3"/>
  <c r="C8465" i="3"/>
  <c r="B8469" i="3"/>
  <c r="C8469" i="3"/>
  <c r="B8473" i="3"/>
  <c r="C8473" i="3"/>
  <c r="B8477" i="3"/>
  <c r="C8477" i="3"/>
  <c r="B8481" i="3"/>
  <c r="C8481" i="3"/>
  <c r="B8485" i="3"/>
  <c r="C8485" i="3"/>
  <c r="B8489" i="3"/>
  <c r="C8489" i="3"/>
  <c r="B8493" i="3"/>
  <c r="C8493" i="3"/>
  <c r="B8497" i="3"/>
  <c r="C8497" i="3"/>
  <c r="B8501" i="3"/>
  <c r="C8501" i="3"/>
  <c r="B8505" i="3"/>
  <c r="C8505" i="3"/>
  <c r="B8509" i="3"/>
  <c r="C8509" i="3"/>
  <c r="B8513" i="3"/>
  <c r="C8513" i="3"/>
  <c r="B8517" i="3"/>
  <c r="C8517" i="3"/>
  <c r="B8521" i="3"/>
  <c r="C8521" i="3"/>
  <c r="B8525" i="3"/>
  <c r="C8525" i="3"/>
  <c r="B8529" i="3"/>
  <c r="C8529" i="3"/>
  <c r="B8533" i="3"/>
  <c r="C8533" i="3"/>
  <c r="B8537" i="3"/>
  <c r="C8537" i="3"/>
  <c r="B8541" i="3"/>
  <c r="C8541" i="3"/>
  <c r="B8545" i="3"/>
  <c r="C8545" i="3"/>
  <c r="B8549" i="3"/>
  <c r="C8549" i="3"/>
  <c r="B8553" i="3"/>
  <c r="C8553" i="3"/>
  <c r="B8557" i="3"/>
  <c r="C8557" i="3"/>
  <c r="B8561" i="3"/>
  <c r="C8561" i="3"/>
  <c r="B8565" i="3"/>
  <c r="C8565" i="3"/>
  <c r="B8569" i="3"/>
  <c r="C8569" i="3"/>
  <c r="B8573" i="3"/>
  <c r="C8573" i="3"/>
  <c r="B8577" i="3"/>
  <c r="C8577" i="3"/>
  <c r="B8581" i="3"/>
  <c r="C8581" i="3"/>
  <c r="B8585" i="3"/>
  <c r="C8585" i="3"/>
  <c r="B8589" i="3"/>
  <c r="C8589" i="3"/>
  <c r="B8593" i="3"/>
  <c r="C8593" i="3"/>
  <c r="B8597" i="3"/>
  <c r="C8597" i="3"/>
  <c r="B8601" i="3"/>
  <c r="C8601" i="3"/>
  <c r="B8605" i="3"/>
  <c r="C8605" i="3"/>
  <c r="B8609" i="3"/>
  <c r="C8609" i="3"/>
  <c r="B8613" i="3"/>
  <c r="C8613" i="3"/>
  <c r="B8617" i="3"/>
  <c r="C8617" i="3"/>
  <c r="B8621" i="3"/>
  <c r="C8621" i="3"/>
  <c r="B8625" i="3"/>
  <c r="C8625" i="3"/>
  <c r="B8629" i="3"/>
  <c r="C8629" i="3"/>
  <c r="B8633" i="3"/>
  <c r="C8633" i="3"/>
  <c r="B8637" i="3"/>
  <c r="C8637" i="3"/>
  <c r="B8641" i="3"/>
  <c r="C8641" i="3"/>
  <c r="B8645" i="3"/>
  <c r="C8645" i="3"/>
  <c r="B8649" i="3"/>
  <c r="C8649" i="3"/>
  <c r="B8653" i="3"/>
  <c r="C8653" i="3"/>
  <c r="B8657" i="3"/>
  <c r="C8657" i="3"/>
  <c r="B8661" i="3"/>
  <c r="C8661" i="3"/>
  <c r="B8665" i="3"/>
  <c r="C8665" i="3"/>
  <c r="B8669" i="3"/>
  <c r="C8669" i="3"/>
  <c r="B8673" i="3"/>
  <c r="C8673" i="3"/>
  <c r="B8677" i="3"/>
  <c r="C8677" i="3"/>
  <c r="B8681" i="3"/>
  <c r="C8681" i="3"/>
  <c r="B8685" i="3"/>
  <c r="C8685" i="3"/>
  <c r="B8689" i="3"/>
  <c r="C8689" i="3"/>
  <c r="B8693" i="3"/>
  <c r="C8693" i="3"/>
  <c r="B8697" i="3"/>
  <c r="C8697" i="3"/>
  <c r="B8701" i="3"/>
  <c r="C8701" i="3"/>
  <c r="B8705" i="3"/>
  <c r="C8705" i="3"/>
  <c r="B8709" i="3"/>
  <c r="C8709" i="3"/>
  <c r="B8713" i="3"/>
  <c r="C8713" i="3"/>
  <c r="B8717" i="3"/>
  <c r="C8717" i="3"/>
  <c r="B8721" i="3"/>
  <c r="C8721" i="3"/>
  <c r="B8725" i="3"/>
  <c r="C8725" i="3"/>
  <c r="B8729" i="3"/>
  <c r="C8729" i="3"/>
  <c r="B8733" i="3"/>
  <c r="C8733" i="3"/>
  <c r="B8737" i="3"/>
  <c r="C8737" i="3"/>
  <c r="B8741" i="3"/>
  <c r="C8741" i="3"/>
  <c r="B8745" i="3"/>
  <c r="C8745" i="3"/>
  <c r="B8749" i="3"/>
  <c r="C8749" i="3"/>
  <c r="B8753" i="3"/>
  <c r="C8753" i="3"/>
  <c r="B8757" i="3"/>
  <c r="C8757" i="3"/>
  <c r="B8761" i="3"/>
  <c r="C8761" i="3"/>
  <c r="B8765" i="3"/>
  <c r="C8765" i="3"/>
  <c r="B8769" i="3"/>
  <c r="C8769" i="3"/>
  <c r="B8773" i="3"/>
  <c r="C8773" i="3"/>
  <c r="B8777" i="3"/>
  <c r="C8777" i="3"/>
  <c r="B8781" i="3"/>
  <c r="C8781" i="3"/>
  <c r="B8785" i="3"/>
  <c r="C8785" i="3"/>
  <c r="B8789" i="3"/>
  <c r="C8789" i="3"/>
  <c r="B8793" i="3"/>
  <c r="C8793" i="3"/>
  <c r="B8797" i="3"/>
  <c r="C8797" i="3"/>
  <c r="B8801" i="3"/>
  <c r="C8801" i="3"/>
  <c r="B8805" i="3"/>
  <c r="C8805" i="3"/>
  <c r="B8809" i="3"/>
  <c r="C8809" i="3"/>
  <c r="B8813" i="3"/>
  <c r="C8813" i="3"/>
  <c r="B8817" i="3"/>
  <c r="C8817" i="3"/>
  <c r="B8821" i="3"/>
  <c r="C8821" i="3"/>
  <c r="B8825" i="3"/>
  <c r="C8825" i="3"/>
  <c r="B8829" i="3"/>
  <c r="C8829" i="3"/>
  <c r="B8833" i="3"/>
  <c r="C8833" i="3"/>
  <c r="B8837" i="3"/>
  <c r="C8837" i="3"/>
  <c r="B8841" i="3"/>
  <c r="C8841" i="3"/>
  <c r="B8845" i="3"/>
  <c r="C8845" i="3"/>
  <c r="B8849" i="3"/>
  <c r="C8849" i="3"/>
  <c r="B8853" i="3"/>
  <c r="C8853" i="3"/>
  <c r="B8857" i="3"/>
  <c r="C8857" i="3"/>
  <c r="B8861" i="3"/>
  <c r="C8861" i="3"/>
  <c r="B8865" i="3"/>
  <c r="C8865" i="3"/>
  <c r="B8869" i="3"/>
  <c r="C8869" i="3"/>
  <c r="B8873" i="3"/>
  <c r="C8873" i="3"/>
  <c r="B8877" i="3"/>
  <c r="C8877" i="3"/>
  <c r="B8881" i="3"/>
  <c r="C8881" i="3"/>
  <c r="B8885" i="3"/>
  <c r="C8885" i="3"/>
  <c r="B8889" i="3"/>
  <c r="C8889" i="3"/>
  <c r="B8893" i="3"/>
  <c r="C8893" i="3"/>
  <c r="B8897" i="3"/>
  <c r="C8897" i="3"/>
  <c r="B8901" i="3"/>
  <c r="C8901" i="3"/>
  <c r="B8905" i="3"/>
  <c r="C8905" i="3"/>
  <c r="B8909" i="3"/>
  <c r="C8909" i="3"/>
  <c r="B8913" i="3"/>
  <c r="C8913" i="3"/>
  <c r="B8917" i="3"/>
  <c r="C8917" i="3"/>
  <c r="B8921" i="3"/>
  <c r="C8921" i="3"/>
  <c r="B8925" i="3"/>
  <c r="C8925" i="3"/>
  <c r="B8929" i="3"/>
  <c r="C8929" i="3"/>
  <c r="B8933" i="3"/>
  <c r="C8933" i="3"/>
  <c r="B8937" i="3"/>
  <c r="C8937" i="3"/>
  <c r="B8941" i="3"/>
  <c r="C8941" i="3"/>
  <c r="B8945" i="3"/>
  <c r="C8945" i="3"/>
  <c r="B8949" i="3"/>
  <c r="C8949" i="3"/>
  <c r="B8953" i="3"/>
  <c r="C8953" i="3"/>
  <c r="B8957" i="3"/>
  <c r="C8957" i="3"/>
  <c r="B8961" i="3"/>
  <c r="C8961" i="3"/>
  <c r="B8965" i="3"/>
  <c r="C8965" i="3"/>
  <c r="B8969" i="3"/>
  <c r="C8969" i="3"/>
  <c r="B8973" i="3"/>
  <c r="C8973" i="3"/>
  <c r="B8977" i="3"/>
  <c r="C8977" i="3"/>
  <c r="B8981" i="3"/>
  <c r="C8981" i="3"/>
  <c r="B8985" i="3"/>
  <c r="C8985" i="3"/>
  <c r="B8989" i="3"/>
  <c r="C8989" i="3"/>
  <c r="B8993" i="3"/>
  <c r="C8993" i="3"/>
  <c r="B8997" i="3"/>
  <c r="C8997" i="3"/>
  <c r="B9001" i="3"/>
  <c r="C9001" i="3"/>
  <c r="B9005" i="3"/>
  <c r="C9005" i="3"/>
  <c r="B9009" i="3"/>
  <c r="C9009" i="3"/>
  <c r="B9013" i="3"/>
  <c r="C9013" i="3"/>
  <c r="B9017" i="3"/>
  <c r="C9017" i="3"/>
  <c r="B9021" i="3"/>
  <c r="C9021" i="3"/>
  <c r="B9025" i="3"/>
  <c r="C9025" i="3"/>
  <c r="B9029" i="3"/>
  <c r="C9029" i="3"/>
  <c r="B9033" i="3"/>
  <c r="C9033" i="3"/>
  <c r="B9037" i="3"/>
  <c r="C9037" i="3"/>
  <c r="B9041" i="3"/>
  <c r="C9041" i="3"/>
  <c r="B9045" i="3"/>
  <c r="C9045" i="3"/>
  <c r="B9049" i="3"/>
  <c r="C9049" i="3"/>
  <c r="B9053" i="3"/>
  <c r="C9053" i="3"/>
  <c r="B9057" i="3"/>
  <c r="C9057" i="3"/>
  <c r="B9061" i="3"/>
  <c r="C9061" i="3"/>
  <c r="B9065" i="3"/>
  <c r="C9065" i="3"/>
  <c r="B9069" i="3"/>
  <c r="C9069" i="3"/>
  <c r="B9073" i="3"/>
  <c r="C9073" i="3"/>
  <c r="B9077" i="3"/>
  <c r="C9077" i="3"/>
  <c r="B9081" i="3"/>
  <c r="C9081" i="3"/>
  <c r="B9085" i="3"/>
  <c r="C9085" i="3"/>
  <c r="B9089" i="3"/>
  <c r="C9089" i="3"/>
  <c r="B9093" i="3"/>
  <c r="C9093" i="3"/>
  <c r="B9097" i="3"/>
  <c r="C9097" i="3"/>
  <c r="B9101" i="3"/>
  <c r="C9101" i="3"/>
  <c r="B9105" i="3"/>
  <c r="C9105" i="3"/>
  <c r="B9109" i="3"/>
  <c r="C9109" i="3"/>
  <c r="B9113" i="3"/>
  <c r="C9113" i="3"/>
  <c r="B9117" i="3"/>
  <c r="C9117" i="3"/>
  <c r="B9121" i="3"/>
  <c r="C9121" i="3"/>
  <c r="B9125" i="3"/>
  <c r="C9125" i="3"/>
  <c r="B9129" i="3"/>
  <c r="C9129" i="3"/>
  <c r="B9133" i="3"/>
  <c r="C9133" i="3"/>
  <c r="B9137" i="3"/>
  <c r="C9137" i="3"/>
  <c r="B9141" i="3"/>
  <c r="C9141" i="3"/>
  <c r="B9145" i="3"/>
  <c r="C9145" i="3"/>
  <c r="B9149" i="3"/>
  <c r="C9149" i="3"/>
  <c r="B9153" i="3"/>
  <c r="C9153" i="3"/>
  <c r="B9157" i="3"/>
  <c r="C9157" i="3"/>
  <c r="B9161" i="3"/>
  <c r="C9161" i="3"/>
  <c r="B9165" i="3"/>
  <c r="C9165" i="3"/>
  <c r="B9169" i="3"/>
  <c r="C9169" i="3"/>
  <c r="B9173" i="3"/>
  <c r="C9173" i="3"/>
  <c r="B9177" i="3"/>
  <c r="C9177" i="3"/>
  <c r="B9181" i="3"/>
  <c r="C9181" i="3"/>
  <c r="B9185" i="3"/>
  <c r="C9185" i="3"/>
  <c r="B9189" i="3"/>
  <c r="C9189" i="3"/>
  <c r="B9193" i="3"/>
  <c r="C9193" i="3"/>
  <c r="B9197" i="3"/>
  <c r="C9197" i="3"/>
  <c r="B9201" i="3"/>
  <c r="C9201" i="3"/>
  <c r="B9205" i="3"/>
  <c r="C9205" i="3"/>
  <c r="B9209" i="3"/>
  <c r="C9209" i="3"/>
  <c r="B9213" i="3"/>
  <c r="C9213" i="3"/>
  <c r="B9217" i="3"/>
  <c r="C9217" i="3"/>
  <c r="B9221" i="3"/>
  <c r="C9221" i="3"/>
  <c r="B9225" i="3"/>
  <c r="C9225" i="3"/>
  <c r="B9229" i="3"/>
  <c r="C9229" i="3"/>
  <c r="B9233" i="3"/>
  <c r="C9233" i="3"/>
  <c r="B9237" i="3"/>
  <c r="C9237" i="3"/>
  <c r="B9241" i="3"/>
  <c r="C9241" i="3"/>
  <c r="B9245" i="3"/>
  <c r="C9245" i="3"/>
  <c r="B9249" i="3"/>
  <c r="C9249" i="3"/>
  <c r="B9253" i="3"/>
  <c r="C9253" i="3"/>
  <c r="B9257" i="3"/>
  <c r="C9257" i="3"/>
  <c r="B9261" i="3"/>
  <c r="C9261" i="3"/>
  <c r="B9265" i="3"/>
  <c r="C9265" i="3"/>
  <c r="B9269" i="3"/>
  <c r="C9269" i="3"/>
  <c r="B9273" i="3"/>
  <c r="C9273" i="3"/>
  <c r="B9277" i="3"/>
  <c r="C9277" i="3"/>
  <c r="B9281" i="3"/>
  <c r="C9281" i="3"/>
  <c r="B9285" i="3"/>
  <c r="C9285" i="3"/>
  <c r="B9289" i="3"/>
  <c r="C9289" i="3"/>
  <c r="B9293" i="3"/>
  <c r="C9293" i="3"/>
  <c r="B9297" i="3"/>
  <c r="C9297" i="3"/>
  <c r="B9301" i="3"/>
  <c r="C9301" i="3"/>
  <c r="B9305" i="3"/>
  <c r="C9305" i="3"/>
  <c r="B9309" i="3"/>
  <c r="C9309" i="3"/>
  <c r="B9313" i="3"/>
  <c r="C9313" i="3"/>
  <c r="B9317" i="3"/>
  <c r="C9317" i="3"/>
  <c r="B9321" i="3"/>
  <c r="C9321" i="3"/>
  <c r="B9325" i="3"/>
  <c r="C9325" i="3"/>
  <c r="B9329" i="3"/>
  <c r="C9329" i="3"/>
  <c r="B9333" i="3"/>
  <c r="C9333" i="3"/>
  <c r="B9337" i="3"/>
  <c r="C9337" i="3"/>
  <c r="B9341" i="3"/>
  <c r="C9341" i="3"/>
  <c r="B9345" i="3"/>
  <c r="C9345" i="3"/>
  <c r="B9349" i="3"/>
  <c r="C9349" i="3"/>
  <c r="B9353" i="3"/>
  <c r="C9353" i="3"/>
  <c r="B9357" i="3"/>
  <c r="C9357" i="3"/>
  <c r="B9361" i="3"/>
  <c r="C9361" i="3"/>
  <c r="B9365" i="3"/>
  <c r="C9365" i="3"/>
  <c r="B9369" i="3"/>
  <c r="C9369" i="3"/>
  <c r="B9373" i="3"/>
  <c r="C9373" i="3"/>
  <c r="B9377" i="3"/>
  <c r="C9377" i="3"/>
  <c r="B9381" i="3"/>
  <c r="C9381" i="3"/>
  <c r="B9385" i="3"/>
  <c r="C9385" i="3"/>
  <c r="B9389" i="3"/>
  <c r="C9389" i="3"/>
  <c r="B9393" i="3"/>
  <c r="C9393" i="3"/>
  <c r="B9397" i="3"/>
  <c r="C9397" i="3"/>
  <c r="B9401" i="3"/>
  <c r="C9401" i="3"/>
  <c r="B9405" i="3"/>
  <c r="C9405" i="3"/>
  <c r="B9409" i="3"/>
  <c r="C9409" i="3"/>
  <c r="B9413" i="3"/>
  <c r="C9413" i="3"/>
  <c r="B9417" i="3"/>
  <c r="C9417" i="3"/>
  <c r="B9421" i="3"/>
  <c r="C9421" i="3"/>
  <c r="B9425" i="3"/>
  <c r="C9425" i="3"/>
  <c r="B9429" i="3"/>
  <c r="C9429" i="3"/>
  <c r="B9433" i="3"/>
  <c r="C9433" i="3"/>
  <c r="B9437" i="3"/>
  <c r="C9437" i="3"/>
  <c r="B9441" i="3"/>
  <c r="C9441" i="3"/>
  <c r="B9445" i="3"/>
  <c r="C9445" i="3"/>
  <c r="B9449" i="3"/>
  <c r="C9449" i="3"/>
  <c r="B9453" i="3"/>
  <c r="C9453" i="3"/>
  <c r="B9457" i="3"/>
  <c r="C9457" i="3"/>
  <c r="B9461" i="3"/>
  <c r="C9461" i="3"/>
  <c r="B9465" i="3"/>
  <c r="C9465" i="3"/>
  <c r="B9469" i="3"/>
  <c r="C9469" i="3"/>
  <c r="B9473" i="3"/>
  <c r="C9473" i="3"/>
  <c r="B9477" i="3"/>
  <c r="C9477" i="3"/>
  <c r="B9481" i="3"/>
  <c r="C9481" i="3"/>
  <c r="B9485" i="3"/>
  <c r="C9485" i="3"/>
  <c r="B9489" i="3"/>
  <c r="C9489" i="3"/>
  <c r="B9493" i="3"/>
  <c r="C9493" i="3"/>
  <c r="B9497" i="3"/>
  <c r="C9497" i="3"/>
  <c r="B9501" i="3"/>
  <c r="C9501" i="3"/>
  <c r="B9505" i="3"/>
  <c r="C9505" i="3"/>
  <c r="B9509" i="3"/>
  <c r="C9509" i="3"/>
  <c r="B9513" i="3"/>
  <c r="C9513" i="3"/>
  <c r="B9517" i="3"/>
  <c r="C9517" i="3"/>
  <c r="B9521" i="3"/>
  <c r="C9521" i="3"/>
  <c r="B9525" i="3"/>
  <c r="C9525" i="3"/>
  <c r="B9529" i="3"/>
  <c r="C9529" i="3"/>
  <c r="B9533" i="3"/>
  <c r="C9533" i="3"/>
  <c r="B9537" i="3"/>
  <c r="C9537" i="3"/>
  <c r="B9541" i="3"/>
  <c r="C9541" i="3"/>
  <c r="B9545" i="3"/>
  <c r="C9545" i="3"/>
  <c r="B9549" i="3"/>
  <c r="C9549" i="3"/>
  <c r="B9553" i="3"/>
  <c r="C9553" i="3"/>
  <c r="B9557" i="3"/>
  <c r="C9557" i="3"/>
  <c r="B9561" i="3"/>
  <c r="C9561" i="3"/>
  <c r="B9565" i="3"/>
  <c r="C9565" i="3"/>
  <c r="B9569" i="3"/>
  <c r="C9569" i="3"/>
  <c r="B9573" i="3"/>
  <c r="C9573" i="3"/>
  <c r="B9577" i="3"/>
  <c r="C9577" i="3"/>
  <c r="B9581" i="3"/>
  <c r="C9581" i="3"/>
  <c r="B9585" i="3"/>
  <c r="C9585" i="3"/>
  <c r="B9589" i="3"/>
  <c r="C9589" i="3"/>
  <c r="B9593" i="3"/>
  <c r="C9593" i="3"/>
  <c r="B9597" i="3"/>
  <c r="C9597" i="3"/>
  <c r="B9601" i="3"/>
  <c r="C9601" i="3"/>
  <c r="B9605" i="3"/>
  <c r="C9605" i="3"/>
  <c r="B9609" i="3"/>
  <c r="C9609" i="3"/>
  <c r="B9613" i="3"/>
  <c r="C9613" i="3"/>
  <c r="B9617" i="3"/>
  <c r="C9617" i="3"/>
  <c r="B9621" i="3"/>
  <c r="C9621" i="3"/>
  <c r="B9625" i="3"/>
  <c r="C9625" i="3"/>
  <c r="B9629" i="3"/>
  <c r="C9629" i="3"/>
  <c r="B9633" i="3"/>
  <c r="C9633" i="3"/>
  <c r="B9637" i="3"/>
  <c r="C9637" i="3"/>
  <c r="B9641" i="3"/>
  <c r="C9641" i="3"/>
  <c r="B9645" i="3"/>
  <c r="C9645" i="3"/>
  <c r="B9649" i="3"/>
  <c r="C9649" i="3"/>
  <c r="B9653" i="3"/>
  <c r="C9653" i="3"/>
  <c r="B9657" i="3"/>
  <c r="C9657" i="3"/>
  <c r="B9661" i="3"/>
  <c r="C9661" i="3"/>
  <c r="B9665" i="3"/>
  <c r="C9665" i="3"/>
  <c r="B9669" i="3"/>
  <c r="C9669" i="3"/>
  <c r="B9673" i="3"/>
  <c r="C9673" i="3"/>
  <c r="B9677" i="3"/>
  <c r="C9677" i="3"/>
  <c r="B9681" i="3"/>
  <c r="C9681" i="3"/>
  <c r="B9685" i="3"/>
  <c r="C9685" i="3"/>
  <c r="B9689" i="3"/>
  <c r="C9689" i="3"/>
  <c r="B9693" i="3"/>
  <c r="C9693" i="3"/>
  <c r="B9697" i="3"/>
  <c r="C9697" i="3"/>
  <c r="B9701" i="3"/>
  <c r="C9701" i="3"/>
  <c r="B9705" i="3"/>
  <c r="C9705" i="3"/>
  <c r="B9709" i="3"/>
  <c r="C9709" i="3"/>
  <c r="B9713" i="3"/>
  <c r="C9713" i="3"/>
  <c r="B9717" i="3"/>
  <c r="C9717" i="3"/>
  <c r="B9721" i="3"/>
  <c r="C9721" i="3"/>
  <c r="B9725" i="3"/>
  <c r="C9725" i="3"/>
  <c r="B9729" i="3"/>
  <c r="C9729" i="3"/>
  <c r="B9733" i="3"/>
  <c r="C9733" i="3"/>
  <c r="B9737" i="3"/>
  <c r="C9737" i="3"/>
  <c r="B9741" i="3"/>
  <c r="C9741" i="3"/>
  <c r="B9745" i="3"/>
  <c r="C9745" i="3"/>
  <c r="B9749" i="3"/>
  <c r="C9749" i="3"/>
  <c r="B9753" i="3"/>
  <c r="C9753" i="3"/>
  <c r="B9757" i="3"/>
  <c r="C9757" i="3"/>
  <c r="B9761" i="3"/>
  <c r="C9761" i="3"/>
  <c r="B9765" i="3"/>
  <c r="C9765" i="3"/>
  <c r="B9769" i="3"/>
  <c r="C9769" i="3"/>
  <c r="B9773" i="3"/>
  <c r="C9773" i="3"/>
  <c r="B9777" i="3"/>
  <c r="C9777" i="3"/>
  <c r="B9781" i="3"/>
  <c r="C9781" i="3"/>
  <c r="B9785" i="3"/>
  <c r="C9785" i="3"/>
  <c r="B9789" i="3"/>
  <c r="C9789" i="3"/>
  <c r="B9793" i="3"/>
  <c r="C9793" i="3"/>
  <c r="B9797" i="3"/>
  <c r="C9797" i="3"/>
  <c r="B9801" i="3"/>
  <c r="C9801" i="3"/>
  <c r="B9805" i="3"/>
  <c r="C9805" i="3"/>
  <c r="B9809" i="3"/>
  <c r="C9809" i="3"/>
  <c r="B9813" i="3"/>
  <c r="C9813" i="3"/>
  <c r="B9817" i="3"/>
  <c r="C9817" i="3"/>
  <c r="B9821" i="3"/>
  <c r="C9821" i="3"/>
  <c r="B9825" i="3"/>
  <c r="C9825" i="3"/>
  <c r="B9829" i="3"/>
  <c r="C9829" i="3"/>
  <c r="B9833" i="3"/>
  <c r="C9833" i="3"/>
  <c r="B9837" i="3"/>
  <c r="C9837" i="3"/>
  <c r="B9841" i="3"/>
  <c r="C9841" i="3"/>
  <c r="B9845" i="3"/>
  <c r="C9845" i="3"/>
  <c r="B9849" i="3"/>
  <c r="C9849" i="3"/>
  <c r="B9853" i="3"/>
  <c r="C9853" i="3"/>
  <c r="B9857" i="3"/>
  <c r="C9857" i="3"/>
  <c r="B9861" i="3"/>
  <c r="C9861" i="3"/>
  <c r="B9865" i="3"/>
  <c r="C9865" i="3"/>
  <c r="B9869" i="3"/>
  <c r="C9869" i="3"/>
  <c r="B9873" i="3"/>
  <c r="C9873" i="3"/>
  <c r="B9877" i="3"/>
  <c r="C9877" i="3"/>
  <c r="B9881" i="3"/>
  <c r="C9881" i="3"/>
  <c r="B9885" i="3"/>
  <c r="C9885" i="3"/>
  <c r="B9889" i="3"/>
  <c r="C9889" i="3"/>
  <c r="B9893" i="3"/>
  <c r="C9893" i="3"/>
  <c r="B9897" i="3"/>
  <c r="C9897" i="3"/>
  <c r="B9901" i="3"/>
  <c r="C9901" i="3"/>
  <c r="B9905" i="3"/>
  <c r="C9905" i="3"/>
  <c r="B9909" i="3"/>
  <c r="C9909" i="3"/>
  <c r="B9913" i="3"/>
  <c r="C9913" i="3"/>
  <c r="B9917" i="3"/>
  <c r="C9917" i="3"/>
  <c r="B9921" i="3"/>
  <c r="C9921" i="3"/>
  <c r="B9925" i="3"/>
  <c r="C9925" i="3"/>
  <c r="B9929" i="3"/>
  <c r="C9929" i="3"/>
  <c r="B9933" i="3"/>
  <c r="C9933" i="3"/>
  <c r="B9937" i="3"/>
  <c r="C9937" i="3"/>
  <c r="B9941" i="3"/>
  <c r="C9941" i="3"/>
  <c r="B9945" i="3"/>
  <c r="C9945" i="3"/>
  <c r="B9949" i="3"/>
  <c r="C9949" i="3"/>
  <c r="B9953" i="3"/>
  <c r="C9953" i="3"/>
  <c r="B9957" i="3"/>
  <c r="C9957" i="3"/>
  <c r="B9961" i="3"/>
  <c r="C9961" i="3"/>
  <c r="B9965" i="3"/>
  <c r="C9965" i="3"/>
  <c r="B9969" i="3"/>
  <c r="C9969" i="3"/>
  <c r="B9973" i="3"/>
  <c r="C9973" i="3"/>
  <c r="B9977" i="3"/>
  <c r="C9977" i="3"/>
  <c r="B9981" i="3"/>
  <c r="C9981" i="3"/>
  <c r="B9985" i="3"/>
  <c r="C9985" i="3"/>
  <c r="B9989" i="3"/>
  <c r="C9989" i="3"/>
  <c r="B9993" i="3"/>
  <c r="C9993" i="3"/>
  <c r="B9997" i="3"/>
  <c r="C9997" i="3"/>
  <c r="B10001" i="3"/>
  <c r="C10001" i="3"/>
  <c r="B10005" i="3"/>
  <c r="C10005" i="3"/>
  <c r="B10009" i="3"/>
  <c r="C10009" i="3"/>
  <c r="B10013" i="3"/>
  <c r="C10013" i="3"/>
  <c r="B10017" i="3"/>
  <c r="C10017" i="3"/>
  <c r="B10021" i="3"/>
  <c r="C10021" i="3"/>
  <c r="B10025" i="3"/>
  <c r="C10025" i="3"/>
  <c r="B10029" i="3"/>
  <c r="C10029" i="3"/>
  <c r="B10033" i="3"/>
  <c r="C10033" i="3"/>
  <c r="B10037" i="3"/>
  <c r="C10037" i="3"/>
  <c r="B10041" i="3"/>
  <c r="C10041" i="3"/>
  <c r="B10045" i="3"/>
  <c r="C10045" i="3"/>
  <c r="B10049" i="3"/>
  <c r="C10049" i="3"/>
  <c r="B10053" i="3"/>
  <c r="C10053" i="3"/>
  <c r="B10057" i="3"/>
  <c r="C10057" i="3"/>
  <c r="B10061" i="3"/>
  <c r="C10061" i="3"/>
  <c r="B10065" i="3"/>
  <c r="C10065" i="3"/>
  <c r="B10069" i="3"/>
  <c r="C10069" i="3"/>
  <c r="B10073" i="3"/>
  <c r="C10073" i="3"/>
  <c r="B10077" i="3"/>
  <c r="C10077" i="3"/>
  <c r="B10081" i="3"/>
  <c r="C10081" i="3"/>
  <c r="B10085" i="3"/>
  <c r="C10085" i="3"/>
  <c r="B10089" i="3"/>
  <c r="C10089" i="3"/>
  <c r="B10093" i="3"/>
  <c r="C10093" i="3"/>
  <c r="B10097" i="3"/>
  <c r="C10097" i="3"/>
  <c r="B10101" i="3"/>
  <c r="C10101" i="3"/>
  <c r="B10105" i="3"/>
  <c r="C10105" i="3"/>
  <c r="B10109" i="3"/>
  <c r="C10109" i="3"/>
  <c r="B10113" i="3"/>
  <c r="C10113" i="3"/>
  <c r="B10117" i="3"/>
  <c r="C10117" i="3"/>
  <c r="B10121" i="3"/>
  <c r="C10121" i="3"/>
  <c r="B10125" i="3"/>
  <c r="C10125" i="3"/>
  <c r="B10129" i="3"/>
  <c r="C10129" i="3"/>
  <c r="B10133" i="3"/>
  <c r="C10133" i="3"/>
  <c r="B10137" i="3"/>
  <c r="C10137" i="3"/>
  <c r="B10141" i="3"/>
  <c r="C10141" i="3"/>
  <c r="B10145" i="3"/>
  <c r="C10145" i="3"/>
  <c r="B10149" i="3"/>
  <c r="C10149" i="3"/>
  <c r="B10153" i="3"/>
  <c r="C10153" i="3"/>
  <c r="B10157" i="3"/>
  <c r="C10157" i="3"/>
  <c r="B10161" i="3"/>
  <c r="C10161" i="3"/>
  <c r="B10165" i="3"/>
  <c r="C10165" i="3"/>
  <c r="B10169" i="3"/>
  <c r="C10169" i="3"/>
  <c r="B10173" i="3"/>
  <c r="C10173" i="3"/>
  <c r="B10177" i="3"/>
  <c r="C10177" i="3"/>
  <c r="B10181" i="3"/>
  <c r="C10181" i="3"/>
  <c r="B10185" i="3"/>
  <c r="C10185" i="3"/>
  <c r="B10189" i="3"/>
  <c r="C10189" i="3"/>
  <c r="B10193" i="3"/>
  <c r="C10193" i="3"/>
  <c r="B10197" i="3"/>
  <c r="C10197" i="3"/>
  <c r="B10201" i="3"/>
  <c r="C10201" i="3"/>
  <c r="B10205" i="3"/>
  <c r="C10205" i="3"/>
  <c r="B10209" i="3"/>
  <c r="C10209" i="3"/>
  <c r="B10213" i="3"/>
  <c r="C10213" i="3"/>
  <c r="B10217" i="3"/>
  <c r="C10217" i="3"/>
  <c r="B10221" i="3"/>
  <c r="C10221" i="3"/>
  <c r="B10225" i="3"/>
  <c r="C10225" i="3"/>
  <c r="B10229" i="3"/>
  <c r="C10229" i="3"/>
  <c r="B10233" i="3"/>
  <c r="C10233" i="3"/>
  <c r="B10237" i="3"/>
  <c r="C10237" i="3"/>
  <c r="B10241" i="3"/>
  <c r="C10241" i="3"/>
  <c r="B10245" i="3"/>
  <c r="C10245" i="3"/>
  <c r="B10249" i="3"/>
  <c r="C10249" i="3"/>
  <c r="B10253" i="3"/>
  <c r="C10253" i="3"/>
  <c r="B10257" i="3"/>
  <c r="C10257" i="3"/>
  <c r="B10261" i="3"/>
  <c r="C10261" i="3"/>
  <c r="B10265" i="3"/>
  <c r="C10265" i="3"/>
  <c r="B10269" i="3"/>
  <c r="C10269" i="3"/>
  <c r="B10273" i="3"/>
  <c r="C10273" i="3"/>
  <c r="B10277" i="3"/>
  <c r="C10277" i="3"/>
  <c r="B10281" i="3"/>
  <c r="C10281" i="3"/>
  <c r="B10285" i="3"/>
  <c r="C10285" i="3"/>
  <c r="B10289" i="3"/>
  <c r="C10289" i="3"/>
  <c r="B10293" i="3"/>
  <c r="C10293" i="3"/>
  <c r="B10297" i="3"/>
  <c r="C10297" i="3"/>
  <c r="B10301" i="3"/>
  <c r="C10301" i="3"/>
  <c r="B10305" i="3"/>
  <c r="C10305" i="3"/>
  <c r="B10309" i="3"/>
  <c r="C10309" i="3"/>
  <c r="B10313" i="3"/>
  <c r="C10313" i="3"/>
  <c r="B10317" i="3"/>
  <c r="C10317" i="3"/>
  <c r="B10321" i="3"/>
  <c r="C10321" i="3"/>
  <c r="B10325" i="3"/>
  <c r="C10325" i="3"/>
  <c r="B10329" i="3"/>
  <c r="C10329" i="3"/>
  <c r="B10333" i="3"/>
  <c r="C10333" i="3"/>
  <c r="B10337" i="3"/>
  <c r="C10337" i="3"/>
  <c r="B10341" i="3"/>
  <c r="C10341" i="3"/>
  <c r="B10345" i="3"/>
  <c r="C10345" i="3"/>
  <c r="B10349" i="3"/>
  <c r="C10349" i="3"/>
  <c r="B10353" i="3"/>
  <c r="C10353" i="3"/>
  <c r="B10357" i="3"/>
  <c r="C10357" i="3"/>
  <c r="B10361" i="3"/>
  <c r="C10361" i="3"/>
  <c r="B10365" i="3"/>
  <c r="C10365" i="3"/>
  <c r="B10369" i="3"/>
  <c r="C10369" i="3"/>
  <c r="B10373" i="3"/>
  <c r="C10373" i="3"/>
  <c r="B10377" i="3"/>
  <c r="C10377" i="3"/>
  <c r="B10381" i="3"/>
  <c r="C10381" i="3"/>
  <c r="B10385" i="3"/>
  <c r="C10385" i="3"/>
  <c r="B10389" i="3"/>
  <c r="C10389" i="3"/>
  <c r="B10393" i="3"/>
  <c r="C10393" i="3"/>
  <c r="B10397" i="3"/>
  <c r="C10397" i="3"/>
  <c r="B10401" i="3"/>
  <c r="C10401" i="3"/>
  <c r="B10405" i="3"/>
  <c r="C10405" i="3"/>
  <c r="B10409" i="3"/>
  <c r="C10409" i="3"/>
  <c r="B10413" i="3"/>
  <c r="C10413" i="3"/>
  <c r="B10417" i="3"/>
  <c r="C10417" i="3"/>
  <c r="B10421" i="3"/>
  <c r="C10421" i="3"/>
  <c r="B10425" i="3"/>
  <c r="C10425" i="3"/>
  <c r="B10429" i="3"/>
  <c r="C10429" i="3"/>
  <c r="B10433" i="3"/>
  <c r="C10433" i="3"/>
  <c r="B10437" i="3"/>
  <c r="C10437" i="3"/>
  <c r="B10441" i="3"/>
  <c r="C10441" i="3"/>
  <c r="B10445" i="3"/>
  <c r="C10445" i="3"/>
  <c r="B10449" i="3"/>
  <c r="C10449" i="3"/>
  <c r="B10453" i="3"/>
  <c r="C10453" i="3"/>
  <c r="B4846" i="3"/>
  <c r="C4846" i="3"/>
  <c r="B4850" i="3"/>
  <c r="C4850" i="3"/>
  <c r="B4854" i="3"/>
  <c r="C4854" i="3"/>
  <c r="B4858" i="3"/>
  <c r="C4858" i="3"/>
  <c r="B4862" i="3"/>
  <c r="C4862" i="3"/>
  <c r="B4866" i="3"/>
  <c r="C4866" i="3"/>
  <c r="B4870" i="3"/>
  <c r="C4870" i="3"/>
  <c r="B4874" i="3"/>
  <c r="C4874" i="3"/>
  <c r="B4878" i="3"/>
  <c r="C4878" i="3"/>
  <c r="B4882" i="3"/>
  <c r="C4882" i="3"/>
  <c r="B4886" i="3"/>
  <c r="C4886" i="3"/>
  <c r="B4890" i="3"/>
  <c r="C4890" i="3"/>
  <c r="B4894" i="3"/>
  <c r="C4894" i="3"/>
  <c r="B4898" i="3"/>
  <c r="C4898" i="3"/>
  <c r="B4902" i="3"/>
  <c r="C4902" i="3"/>
  <c r="B4906" i="3"/>
  <c r="C4906" i="3"/>
  <c r="B4910" i="3"/>
  <c r="C4910" i="3"/>
  <c r="B4914" i="3"/>
  <c r="C4914" i="3"/>
  <c r="B4918" i="3"/>
  <c r="C4918" i="3"/>
  <c r="B4922" i="3"/>
  <c r="C4922" i="3"/>
  <c r="B4926" i="3"/>
  <c r="C4926" i="3"/>
  <c r="B4930" i="3"/>
  <c r="C4930" i="3"/>
  <c r="B4934" i="3"/>
  <c r="C4934" i="3"/>
  <c r="B4938" i="3"/>
  <c r="C4938" i="3"/>
  <c r="B4942" i="3"/>
  <c r="C4942" i="3"/>
  <c r="B4946" i="3"/>
  <c r="C4946" i="3"/>
  <c r="B4950" i="3"/>
  <c r="C4950" i="3"/>
  <c r="B4954" i="3"/>
  <c r="C4954" i="3"/>
  <c r="B4958" i="3"/>
  <c r="C4958" i="3"/>
  <c r="B4962" i="3"/>
  <c r="C4962" i="3"/>
  <c r="B4966" i="3"/>
  <c r="C4966" i="3"/>
  <c r="B4970" i="3"/>
  <c r="C4970" i="3"/>
  <c r="B4974" i="3"/>
  <c r="C4974" i="3"/>
  <c r="B4978" i="3"/>
  <c r="C4978" i="3"/>
  <c r="B4982" i="3"/>
  <c r="C4982" i="3"/>
  <c r="B4986" i="3"/>
  <c r="C4986" i="3"/>
  <c r="B4990" i="3"/>
  <c r="C4990" i="3"/>
  <c r="B4994" i="3"/>
  <c r="C4994" i="3"/>
  <c r="B4998" i="3"/>
  <c r="C4998" i="3"/>
  <c r="B5002" i="3"/>
  <c r="C5002" i="3"/>
  <c r="B5006" i="3"/>
  <c r="C5006" i="3"/>
  <c r="B5010" i="3"/>
  <c r="C5010" i="3"/>
  <c r="B5014" i="3"/>
  <c r="C5014" i="3"/>
  <c r="B5018" i="3"/>
  <c r="C5018" i="3"/>
  <c r="B5022" i="3"/>
  <c r="C5022" i="3"/>
  <c r="B5026" i="3"/>
  <c r="C5026" i="3"/>
  <c r="B5030" i="3"/>
  <c r="C5030" i="3"/>
  <c r="B5034" i="3"/>
  <c r="C5034" i="3"/>
  <c r="B5038" i="3"/>
  <c r="C5038" i="3"/>
  <c r="B5042" i="3"/>
  <c r="C5042" i="3"/>
  <c r="B5046" i="3"/>
  <c r="C5046" i="3"/>
  <c r="B5050" i="3"/>
  <c r="C5050" i="3"/>
  <c r="B5054" i="3"/>
  <c r="C5054" i="3"/>
  <c r="B5058" i="3"/>
  <c r="C5058" i="3"/>
  <c r="B5062" i="3"/>
  <c r="C5062" i="3"/>
  <c r="B5066" i="3"/>
  <c r="C5066" i="3"/>
  <c r="B5070" i="3"/>
  <c r="C5070" i="3"/>
  <c r="B5074" i="3"/>
  <c r="C5074" i="3"/>
  <c r="B5078" i="3"/>
  <c r="C5078" i="3"/>
  <c r="B5082" i="3"/>
  <c r="C5082" i="3"/>
  <c r="B5086" i="3"/>
  <c r="C5086" i="3"/>
  <c r="B5090" i="3"/>
  <c r="C5090" i="3"/>
  <c r="B5094" i="3"/>
  <c r="C5094" i="3"/>
  <c r="B5098" i="3"/>
  <c r="C5098" i="3"/>
  <c r="B5102" i="3"/>
  <c r="C5102" i="3"/>
  <c r="B5106" i="3"/>
  <c r="C5106" i="3"/>
  <c r="B5110" i="3"/>
  <c r="C5110" i="3"/>
  <c r="B5114" i="3"/>
  <c r="C5114" i="3"/>
  <c r="B5118" i="3"/>
  <c r="C5118" i="3"/>
  <c r="B5122" i="3"/>
  <c r="C5122" i="3"/>
  <c r="B5126" i="3"/>
  <c r="C5126" i="3"/>
  <c r="B5130" i="3"/>
  <c r="C5130" i="3"/>
  <c r="B5134" i="3"/>
  <c r="C5134" i="3"/>
  <c r="B5138" i="3"/>
  <c r="C5138" i="3"/>
  <c r="B5142" i="3"/>
  <c r="C5142" i="3"/>
  <c r="B5146" i="3"/>
  <c r="C5146" i="3"/>
  <c r="B5150" i="3"/>
  <c r="C5150" i="3"/>
  <c r="B5154" i="3"/>
  <c r="C5154" i="3"/>
  <c r="B5158" i="3"/>
  <c r="C5158" i="3"/>
  <c r="B5162" i="3"/>
  <c r="C5162" i="3"/>
  <c r="B5166" i="3"/>
  <c r="C5166" i="3"/>
  <c r="B5170" i="3"/>
  <c r="C5170" i="3"/>
  <c r="B5174" i="3"/>
  <c r="C5174" i="3"/>
  <c r="B5178" i="3"/>
  <c r="C5178" i="3"/>
  <c r="B5182" i="3"/>
  <c r="C5182" i="3"/>
  <c r="B5186" i="3"/>
  <c r="C5186" i="3"/>
  <c r="B5190" i="3"/>
  <c r="C5190" i="3"/>
  <c r="B5194" i="3"/>
  <c r="C5194" i="3"/>
  <c r="B5198" i="3"/>
  <c r="C5198" i="3"/>
  <c r="B5202" i="3"/>
  <c r="C5202" i="3"/>
  <c r="B5206" i="3"/>
  <c r="C5206" i="3"/>
  <c r="B5210" i="3"/>
  <c r="C5210" i="3"/>
  <c r="B5214" i="3"/>
  <c r="C5214" i="3"/>
  <c r="B5218" i="3"/>
  <c r="C5218" i="3"/>
  <c r="B5222" i="3"/>
  <c r="C5222" i="3"/>
  <c r="B5226" i="3"/>
  <c r="C5226" i="3"/>
  <c r="B5230" i="3"/>
  <c r="C5230" i="3"/>
  <c r="B5234" i="3"/>
  <c r="C5234" i="3"/>
  <c r="B5238" i="3"/>
  <c r="C5238" i="3"/>
  <c r="B5242" i="3"/>
  <c r="C5242" i="3"/>
  <c r="B5246" i="3"/>
  <c r="C5246" i="3"/>
  <c r="B5250" i="3"/>
  <c r="C5250" i="3"/>
  <c r="B5254" i="3"/>
  <c r="C5254" i="3"/>
  <c r="B5258" i="3"/>
  <c r="C5258" i="3"/>
  <c r="B5262" i="3"/>
  <c r="C5262" i="3"/>
  <c r="B5266" i="3"/>
  <c r="C5266" i="3"/>
  <c r="B5270" i="3"/>
  <c r="C5270" i="3"/>
  <c r="B5274" i="3"/>
  <c r="C5274" i="3"/>
  <c r="B5278" i="3"/>
  <c r="C5278" i="3"/>
  <c r="B5282" i="3"/>
  <c r="C5282" i="3"/>
  <c r="B5286" i="3"/>
  <c r="C5286" i="3"/>
  <c r="B5290" i="3"/>
  <c r="C5290" i="3"/>
  <c r="B5294" i="3"/>
  <c r="C5294" i="3"/>
  <c r="B5298" i="3"/>
  <c r="C5298" i="3"/>
  <c r="B5302" i="3"/>
  <c r="C5302" i="3"/>
  <c r="B5306" i="3"/>
  <c r="C5306" i="3"/>
  <c r="B5310" i="3"/>
  <c r="C5310" i="3"/>
  <c r="B5314" i="3"/>
  <c r="C5314" i="3"/>
  <c r="B5318" i="3"/>
  <c r="C5318" i="3"/>
  <c r="B5322" i="3"/>
  <c r="C5322" i="3"/>
  <c r="B5326" i="3"/>
  <c r="C5326" i="3"/>
  <c r="B5330" i="3"/>
  <c r="C5330" i="3"/>
  <c r="B5334" i="3"/>
  <c r="C5334" i="3"/>
  <c r="B5338" i="3"/>
  <c r="C5338" i="3"/>
  <c r="B5342" i="3"/>
  <c r="C5342" i="3"/>
  <c r="B5346" i="3"/>
  <c r="C5346" i="3"/>
  <c r="B5350" i="3"/>
  <c r="C5350" i="3"/>
  <c r="B5354" i="3"/>
  <c r="C5354" i="3"/>
  <c r="B5358" i="3"/>
  <c r="C5358" i="3"/>
  <c r="B5362" i="3"/>
  <c r="C5362" i="3"/>
  <c r="B5366" i="3"/>
  <c r="C5366" i="3"/>
  <c r="B5370" i="3"/>
  <c r="C5370" i="3"/>
  <c r="B5374" i="3"/>
  <c r="C5374" i="3"/>
  <c r="B5378" i="3"/>
  <c r="C5378" i="3"/>
  <c r="B5382" i="3"/>
  <c r="C5382" i="3"/>
  <c r="B5386" i="3"/>
  <c r="C5386" i="3"/>
  <c r="B5390" i="3"/>
  <c r="C5390" i="3"/>
  <c r="B5394" i="3"/>
  <c r="C5394" i="3"/>
  <c r="B5398" i="3"/>
  <c r="C5398" i="3"/>
  <c r="B5402" i="3"/>
  <c r="C5402" i="3"/>
  <c r="B5406" i="3"/>
  <c r="C5406" i="3"/>
  <c r="B5410" i="3"/>
  <c r="C5410" i="3"/>
  <c r="B5414" i="3"/>
  <c r="C5414" i="3"/>
  <c r="B5418" i="3"/>
  <c r="C5418" i="3"/>
  <c r="B5422" i="3"/>
  <c r="C5422" i="3"/>
  <c r="B5426" i="3"/>
  <c r="C5426" i="3"/>
  <c r="B5430" i="3"/>
  <c r="C5430" i="3"/>
  <c r="B5434" i="3"/>
  <c r="C5434" i="3"/>
  <c r="B5438" i="3"/>
  <c r="C5438" i="3"/>
  <c r="B5442" i="3"/>
  <c r="C5442" i="3"/>
  <c r="B5446" i="3"/>
  <c r="C5446" i="3"/>
  <c r="B5450" i="3"/>
  <c r="C5450" i="3"/>
  <c r="B5454" i="3"/>
  <c r="C5454" i="3"/>
  <c r="B5458" i="3"/>
  <c r="C5458" i="3"/>
  <c r="B5462" i="3"/>
  <c r="C5462" i="3"/>
  <c r="B5466" i="3"/>
  <c r="C5466" i="3"/>
  <c r="B5470" i="3"/>
  <c r="C5470" i="3"/>
  <c r="B5474" i="3"/>
  <c r="C5474" i="3"/>
  <c r="B5478" i="3"/>
  <c r="C5478" i="3"/>
  <c r="B5482" i="3"/>
  <c r="C5482" i="3"/>
  <c r="B5486" i="3"/>
  <c r="C5486" i="3"/>
  <c r="B5490" i="3"/>
  <c r="C5490" i="3"/>
  <c r="B5494" i="3"/>
  <c r="C5494" i="3"/>
  <c r="B5498" i="3"/>
  <c r="C5498" i="3"/>
  <c r="B5502" i="3"/>
  <c r="C5502" i="3"/>
  <c r="B5506" i="3"/>
  <c r="C5506" i="3"/>
  <c r="B5510" i="3"/>
  <c r="C5510" i="3"/>
  <c r="B5514" i="3"/>
  <c r="C5514" i="3"/>
  <c r="B5518" i="3"/>
  <c r="C5518" i="3"/>
  <c r="B5522" i="3"/>
  <c r="C5522" i="3"/>
  <c r="B5526" i="3"/>
  <c r="C5526" i="3"/>
  <c r="B5530" i="3"/>
  <c r="C5530" i="3"/>
  <c r="B5534" i="3"/>
  <c r="C5534" i="3"/>
  <c r="B5538" i="3"/>
  <c r="C5538" i="3"/>
  <c r="B5542" i="3"/>
  <c r="C5542" i="3"/>
  <c r="B5546" i="3"/>
  <c r="C5546" i="3"/>
  <c r="B5550" i="3"/>
  <c r="C5550" i="3"/>
  <c r="B5554" i="3"/>
  <c r="C5554" i="3"/>
  <c r="B5558" i="3"/>
  <c r="C5558" i="3"/>
  <c r="B5562" i="3"/>
  <c r="C5562" i="3"/>
  <c r="B5566" i="3"/>
  <c r="C5566" i="3"/>
  <c r="B5570" i="3"/>
  <c r="C5570" i="3"/>
  <c r="B5574" i="3"/>
  <c r="C5574" i="3"/>
  <c r="B5578" i="3"/>
  <c r="C5578" i="3"/>
  <c r="B5582" i="3"/>
  <c r="C5582" i="3"/>
  <c r="B5586" i="3"/>
  <c r="C5586" i="3"/>
  <c r="B5590" i="3"/>
  <c r="C5590" i="3"/>
  <c r="B5594" i="3"/>
  <c r="C5594" i="3"/>
  <c r="B5598" i="3"/>
  <c r="C5598" i="3"/>
  <c r="B5602" i="3"/>
  <c r="C5602" i="3"/>
  <c r="B5606" i="3"/>
  <c r="C5606" i="3"/>
  <c r="B5610" i="3"/>
  <c r="C5610" i="3"/>
  <c r="B5614" i="3"/>
  <c r="C5614" i="3"/>
  <c r="B5618" i="3"/>
  <c r="C5618" i="3"/>
  <c r="B5622" i="3"/>
  <c r="C5622" i="3"/>
  <c r="B5626" i="3"/>
  <c r="C5626" i="3"/>
  <c r="B5630" i="3"/>
  <c r="C5630" i="3"/>
  <c r="B5634" i="3"/>
  <c r="C5634" i="3"/>
  <c r="B5638" i="3"/>
  <c r="C5638" i="3"/>
  <c r="B5642" i="3"/>
  <c r="C5642" i="3"/>
  <c r="B5646" i="3"/>
  <c r="C5646" i="3"/>
  <c r="B5650" i="3"/>
  <c r="C5650" i="3"/>
  <c r="B5654" i="3"/>
  <c r="C5654" i="3"/>
  <c r="B5658" i="3"/>
  <c r="C5658" i="3"/>
  <c r="B5662" i="3"/>
  <c r="C5662" i="3"/>
  <c r="B5666" i="3"/>
  <c r="C5666" i="3"/>
  <c r="B5670" i="3"/>
  <c r="C5670" i="3"/>
  <c r="B5674" i="3"/>
  <c r="C5674" i="3"/>
  <c r="B5678" i="3"/>
  <c r="C5678" i="3"/>
  <c r="B5682" i="3"/>
  <c r="C5682" i="3"/>
  <c r="B5686" i="3"/>
  <c r="C5686" i="3"/>
  <c r="B5690" i="3"/>
  <c r="C5690" i="3"/>
  <c r="B5694" i="3"/>
  <c r="C5694" i="3"/>
  <c r="B5698" i="3"/>
  <c r="C5698" i="3"/>
  <c r="B5702" i="3"/>
  <c r="C5702" i="3"/>
  <c r="B5706" i="3"/>
  <c r="C5706" i="3"/>
  <c r="B5710" i="3"/>
  <c r="C5710" i="3"/>
  <c r="B5714" i="3"/>
  <c r="C5714" i="3"/>
  <c r="B5718" i="3"/>
  <c r="C5718" i="3"/>
  <c r="B5722" i="3"/>
  <c r="C5722" i="3"/>
  <c r="B5726" i="3"/>
  <c r="C5726" i="3"/>
  <c r="B5730" i="3"/>
  <c r="C5730" i="3"/>
  <c r="B5734" i="3"/>
  <c r="C5734" i="3"/>
  <c r="B5738" i="3"/>
  <c r="C5738" i="3"/>
  <c r="B5742" i="3"/>
  <c r="C5742" i="3"/>
  <c r="B5746" i="3"/>
  <c r="C5746" i="3"/>
  <c r="B5750" i="3"/>
  <c r="C5750" i="3"/>
  <c r="B5754" i="3"/>
  <c r="C5754" i="3"/>
  <c r="B5758" i="3"/>
  <c r="C5758" i="3"/>
  <c r="B5762" i="3"/>
  <c r="C5762" i="3"/>
  <c r="B5766" i="3"/>
  <c r="C5766" i="3"/>
  <c r="B5770" i="3"/>
  <c r="C5770" i="3"/>
  <c r="B5774" i="3"/>
  <c r="C5774" i="3"/>
  <c r="B5778" i="3"/>
  <c r="C5778" i="3"/>
  <c r="B5782" i="3"/>
  <c r="C5782" i="3"/>
  <c r="B5786" i="3"/>
  <c r="C5786" i="3"/>
  <c r="B5790" i="3"/>
  <c r="C5790" i="3"/>
  <c r="B5794" i="3"/>
  <c r="C5794" i="3"/>
  <c r="B5798" i="3"/>
  <c r="C5798" i="3"/>
  <c r="B5802" i="3"/>
  <c r="C5802" i="3"/>
  <c r="B5806" i="3"/>
  <c r="C5806" i="3"/>
  <c r="B5810" i="3"/>
  <c r="C5810" i="3"/>
  <c r="B5814" i="3"/>
  <c r="C5814" i="3"/>
  <c r="B5818" i="3"/>
  <c r="C5818" i="3"/>
  <c r="B5822" i="3"/>
  <c r="C5822" i="3"/>
  <c r="B5826" i="3"/>
  <c r="C5826" i="3"/>
  <c r="B5830" i="3"/>
  <c r="C5830" i="3"/>
  <c r="B5834" i="3"/>
  <c r="C5834" i="3"/>
  <c r="B5838" i="3"/>
  <c r="C5838" i="3"/>
  <c r="B5842" i="3"/>
  <c r="C5842" i="3"/>
  <c r="B5846" i="3"/>
  <c r="C5846" i="3"/>
  <c r="B5850" i="3"/>
  <c r="C5850" i="3"/>
  <c r="B5854" i="3"/>
  <c r="C5854" i="3"/>
  <c r="B5858" i="3"/>
  <c r="C5858" i="3"/>
  <c r="B5862" i="3"/>
  <c r="C5862" i="3"/>
  <c r="B5866" i="3"/>
  <c r="C5866" i="3"/>
  <c r="B5870" i="3"/>
  <c r="C5870" i="3"/>
  <c r="B5874" i="3"/>
  <c r="C5874" i="3"/>
  <c r="B5878" i="3"/>
  <c r="C5878" i="3"/>
  <c r="B5882" i="3"/>
  <c r="C5882" i="3"/>
  <c r="B5886" i="3"/>
  <c r="C5886" i="3"/>
  <c r="B5890" i="3"/>
  <c r="C5890" i="3"/>
  <c r="B5894" i="3"/>
  <c r="C5894" i="3"/>
  <c r="B5898" i="3"/>
  <c r="C5898" i="3"/>
  <c r="B5902" i="3"/>
  <c r="C5902" i="3"/>
  <c r="B5906" i="3"/>
  <c r="C5906" i="3"/>
  <c r="B5910" i="3"/>
  <c r="C5910" i="3"/>
  <c r="B5914" i="3"/>
  <c r="C5914" i="3"/>
  <c r="B5918" i="3"/>
  <c r="C5918" i="3"/>
  <c r="B5922" i="3"/>
  <c r="C5922" i="3"/>
  <c r="B5926" i="3"/>
  <c r="C5926" i="3"/>
  <c r="B5930" i="3"/>
  <c r="C5930" i="3"/>
  <c r="B5934" i="3"/>
  <c r="C5934" i="3"/>
  <c r="B5938" i="3"/>
  <c r="C5938" i="3"/>
  <c r="B5942" i="3"/>
  <c r="C5942" i="3"/>
  <c r="B5946" i="3"/>
  <c r="C5946" i="3"/>
  <c r="B5950" i="3"/>
  <c r="C5950" i="3"/>
  <c r="B5954" i="3"/>
  <c r="C5954" i="3"/>
  <c r="B5958" i="3"/>
  <c r="C5958" i="3"/>
  <c r="B5962" i="3"/>
  <c r="C5962" i="3"/>
  <c r="B5966" i="3"/>
  <c r="C5966" i="3"/>
  <c r="B5970" i="3"/>
  <c r="C5970" i="3"/>
  <c r="B5974" i="3"/>
  <c r="C5974" i="3"/>
  <c r="B5978" i="3"/>
  <c r="C5978" i="3"/>
  <c r="B5982" i="3"/>
  <c r="C5982" i="3"/>
  <c r="B5986" i="3"/>
  <c r="C5986" i="3"/>
  <c r="B5990" i="3"/>
  <c r="C5990" i="3"/>
  <c r="B5994" i="3"/>
  <c r="C5994" i="3"/>
  <c r="B5998" i="3"/>
  <c r="C5998" i="3"/>
  <c r="B6002" i="3"/>
  <c r="C6002" i="3"/>
  <c r="B6006" i="3"/>
  <c r="C6006" i="3"/>
  <c r="B6010" i="3"/>
  <c r="C6010" i="3"/>
  <c r="B6014" i="3"/>
  <c r="C6014" i="3"/>
  <c r="B6018" i="3"/>
  <c r="C6018" i="3"/>
  <c r="B6022" i="3"/>
  <c r="C6022" i="3"/>
  <c r="B6026" i="3"/>
  <c r="C6026" i="3"/>
  <c r="B6030" i="3"/>
  <c r="C6030" i="3"/>
  <c r="B6034" i="3"/>
  <c r="C6034" i="3"/>
  <c r="B6038" i="3"/>
  <c r="C6038" i="3"/>
  <c r="B6042" i="3"/>
  <c r="C6042" i="3"/>
  <c r="B6046" i="3"/>
  <c r="C6046" i="3"/>
  <c r="B6050" i="3"/>
  <c r="C6050" i="3"/>
  <c r="B6054" i="3"/>
  <c r="C6054" i="3"/>
  <c r="B6058" i="3"/>
  <c r="C6058" i="3"/>
  <c r="B6062" i="3"/>
  <c r="C6062" i="3"/>
  <c r="B6066" i="3"/>
  <c r="C6066" i="3"/>
  <c r="B6070" i="3"/>
  <c r="C6070" i="3"/>
  <c r="B6074" i="3"/>
  <c r="C6074" i="3"/>
  <c r="B6078" i="3"/>
  <c r="C6078" i="3"/>
  <c r="B6082" i="3"/>
  <c r="C6082" i="3"/>
  <c r="B6086" i="3"/>
  <c r="C6086" i="3"/>
  <c r="B6090" i="3"/>
  <c r="C6090" i="3"/>
  <c r="B6094" i="3"/>
  <c r="C6094" i="3"/>
  <c r="B6098" i="3"/>
  <c r="C6098" i="3"/>
  <c r="B6102" i="3"/>
  <c r="C6102" i="3"/>
  <c r="B6106" i="3"/>
  <c r="C6106" i="3"/>
  <c r="B6110" i="3"/>
  <c r="C6110" i="3"/>
  <c r="B6114" i="3"/>
  <c r="C6114" i="3"/>
  <c r="B6118" i="3"/>
  <c r="C6118" i="3"/>
  <c r="B6122" i="3"/>
  <c r="C6122" i="3"/>
  <c r="B6126" i="3"/>
  <c r="C6126" i="3"/>
  <c r="B6130" i="3"/>
  <c r="C6130" i="3"/>
  <c r="B6134" i="3"/>
  <c r="C6134" i="3"/>
  <c r="B6138" i="3"/>
  <c r="C6138" i="3"/>
  <c r="B6142" i="3"/>
  <c r="C6142" i="3"/>
  <c r="B6146" i="3"/>
  <c r="C6146" i="3"/>
  <c r="B6150" i="3"/>
  <c r="C6150" i="3"/>
  <c r="B6154" i="3"/>
  <c r="C6154" i="3"/>
  <c r="B6158" i="3"/>
  <c r="C6158" i="3"/>
  <c r="B6162" i="3"/>
  <c r="C6162" i="3"/>
  <c r="B6166" i="3"/>
  <c r="C6166" i="3"/>
  <c r="B6170" i="3"/>
  <c r="C6170" i="3"/>
  <c r="B6174" i="3"/>
  <c r="C6174" i="3"/>
  <c r="B6178" i="3"/>
  <c r="C6178" i="3"/>
  <c r="B6182" i="3"/>
  <c r="C6182" i="3"/>
  <c r="B6186" i="3"/>
  <c r="C6186" i="3"/>
  <c r="B6190" i="3"/>
  <c r="C6190" i="3"/>
  <c r="B6194" i="3"/>
  <c r="C6194" i="3"/>
  <c r="B6198" i="3"/>
  <c r="C6198" i="3"/>
  <c r="B6202" i="3"/>
  <c r="C6202" i="3"/>
  <c r="B6206" i="3"/>
  <c r="C6206" i="3"/>
  <c r="B6210" i="3"/>
  <c r="C6210" i="3"/>
  <c r="B6214" i="3"/>
  <c r="C6214" i="3"/>
  <c r="B6218" i="3"/>
  <c r="C6218" i="3"/>
  <c r="B6222" i="3"/>
  <c r="C6222" i="3"/>
  <c r="B6226" i="3"/>
  <c r="C6226" i="3"/>
  <c r="B6230" i="3"/>
  <c r="C6230" i="3"/>
  <c r="B6234" i="3"/>
  <c r="C6234" i="3"/>
  <c r="B6238" i="3"/>
  <c r="C6238" i="3"/>
  <c r="B6242" i="3"/>
  <c r="C6242" i="3"/>
  <c r="B6246" i="3"/>
  <c r="C6246" i="3"/>
  <c r="B6250" i="3"/>
  <c r="C6250" i="3"/>
  <c r="B6254" i="3"/>
  <c r="C6254" i="3"/>
  <c r="B6258" i="3"/>
  <c r="C6258" i="3"/>
  <c r="B6262" i="3"/>
  <c r="C6262" i="3"/>
  <c r="B6266" i="3"/>
  <c r="C6266" i="3"/>
  <c r="B6270" i="3"/>
  <c r="C6270" i="3"/>
  <c r="B6274" i="3"/>
  <c r="C6274" i="3"/>
  <c r="B6278" i="3"/>
  <c r="C6278" i="3"/>
  <c r="B6282" i="3"/>
  <c r="C6282" i="3"/>
  <c r="B6286" i="3"/>
  <c r="C6286" i="3"/>
  <c r="B6290" i="3"/>
  <c r="C6290" i="3"/>
  <c r="B6294" i="3"/>
  <c r="C6294" i="3"/>
  <c r="B6298" i="3"/>
  <c r="C6298" i="3"/>
  <c r="B6302" i="3"/>
  <c r="C6302" i="3"/>
  <c r="B6306" i="3"/>
  <c r="C6306" i="3"/>
  <c r="B6310" i="3"/>
  <c r="C6310" i="3"/>
  <c r="B6314" i="3"/>
  <c r="C6314" i="3"/>
  <c r="B6318" i="3"/>
  <c r="C6318" i="3"/>
  <c r="B6322" i="3"/>
  <c r="C6322" i="3"/>
  <c r="B6326" i="3"/>
  <c r="C6326" i="3"/>
  <c r="B6330" i="3"/>
  <c r="C6330" i="3"/>
  <c r="B6334" i="3"/>
  <c r="C6334" i="3"/>
  <c r="B6338" i="3"/>
  <c r="C6338" i="3"/>
  <c r="B6342" i="3"/>
  <c r="C6342" i="3"/>
  <c r="B6346" i="3"/>
  <c r="C6346" i="3"/>
  <c r="B6350" i="3"/>
  <c r="C6350" i="3"/>
  <c r="B6354" i="3"/>
  <c r="C6354" i="3"/>
  <c r="B6358" i="3"/>
  <c r="C6358" i="3"/>
  <c r="B6362" i="3"/>
  <c r="C6362" i="3"/>
  <c r="B6366" i="3"/>
  <c r="C6366" i="3"/>
  <c r="B6370" i="3"/>
  <c r="C6370" i="3"/>
  <c r="B6374" i="3"/>
  <c r="C6374" i="3"/>
  <c r="B6378" i="3"/>
  <c r="C6378" i="3"/>
  <c r="B6382" i="3"/>
  <c r="C6382" i="3"/>
  <c r="B6386" i="3"/>
  <c r="C6386" i="3"/>
  <c r="B6390" i="3"/>
  <c r="C6390" i="3"/>
  <c r="B6394" i="3"/>
  <c r="C6394" i="3"/>
  <c r="B6398" i="3"/>
  <c r="C6398" i="3"/>
  <c r="B6402" i="3"/>
  <c r="C6402" i="3"/>
  <c r="B6406" i="3"/>
  <c r="C6406" i="3"/>
  <c r="B6410" i="3"/>
  <c r="C6410" i="3"/>
  <c r="B6414" i="3"/>
  <c r="C6414" i="3"/>
  <c r="B6418" i="3"/>
  <c r="C6418" i="3"/>
  <c r="B6422" i="3"/>
  <c r="C6422" i="3"/>
  <c r="B6426" i="3"/>
  <c r="C6426" i="3"/>
  <c r="B6430" i="3"/>
  <c r="C6430" i="3"/>
  <c r="B6434" i="3"/>
  <c r="C6434" i="3"/>
  <c r="B6438" i="3"/>
  <c r="C6438" i="3"/>
  <c r="B6442" i="3"/>
  <c r="C6442" i="3"/>
  <c r="B6446" i="3"/>
  <c r="C6446" i="3"/>
  <c r="B6450" i="3"/>
  <c r="C6450" i="3"/>
  <c r="B6454" i="3"/>
  <c r="C6454" i="3"/>
  <c r="B6458" i="3"/>
  <c r="C6458" i="3"/>
  <c r="B6462" i="3"/>
  <c r="C6462" i="3"/>
  <c r="B6466" i="3"/>
  <c r="C6466" i="3"/>
  <c r="B6470" i="3"/>
  <c r="C6470" i="3"/>
  <c r="B6474" i="3"/>
  <c r="C6474" i="3"/>
  <c r="B6478" i="3"/>
  <c r="C6478" i="3"/>
  <c r="B6482" i="3"/>
  <c r="C6482" i="3"/>
  <c r="B6486" i="3"/>
  <c r="C6486" i="3"/>
  <c r="B6490" i="3"/>
  <c r="C6490" i="3"/>
  <c r="B6494" i="3"/>
  <c r="C6494" i="3"/>
  <c r="B6498" i="3"/>
  <c r="C6498" i="3"/>
  <c r="B6502" i="3"/>
  <c r="C6502" i="3"/>
  <c r="B6506" i="3"/>
  <c r="C6506" i="3"/>
  <c r="B6510" i="3"/>
  <c r="C6510" i="3"/>
  <c r="B6514" i="3"/>
  <c r="C6514" i="3"/>
  <c r="B6518" i="3"/>
  <c r="C6518" i="3"/>
  <c r="B6522" i="3"/>
  <c r="C6522" i="3"/>
  <c r="B6526" i="3"/>
  <c r="C6526" i="3"/>
  <c r="B6530" i="3"/>
  <c r="C6530" i="3"/>
  <c r="B6534" i="3"/>
  <c r="C6534" i="3"/>
  <c r="B6538" i="3"/>
  <c r="C6538" i="3"/>
  <c r="B6542" i="3"/>
  <c r="C6542" i="3"/>
  <c r="B6546" i="3"/>
  <c r="C6546" i="3"/>
  <c r="B6550" i="3"/>
  <c r="C6550" i="3"/>
  <c r="B6554" i="3"/>
  <c r="C6554" i="3"/>
  <c r="B6558" i="3"/>
  <c r="C6558" i="3"/>
  <c r="B6562" i="3"/>
  <c r="C6562" i="3"/>
  <c r="B6566" i="3"/>
  <c r="C6566" i="3"/>
  <c r="B6570" i="3"/>
  <c r="C6570" i="3"/>
  <c r="B6574" i="3"/>
  <c r="C6574" i="3"/>
  <c r="B6578" i="3"/>
  <c r="C6578" i="3"/>
  <c r="B6582" i="3"/>
  <c r="C6582" i="3"/>
  <c r="B6586" i="3"/>
  <c r="C6586" i="3"/>
  <c r="B6590" i="3"/>
  <c r="C6590" i="3"/>
  <c r="B6594" i="3"/>
  <c r="C6594" i="3"/>
  <c r="B6598" i="3"/>
  <c r="C6598" i="3"/>
  <c r="B6602" i="3"/>
  <c r="C6602" i="3"/>
  <c r="B6606" i="3"/>
  <c r="C6606" i="3"/>
  <c r="B6610" i="3"/>
  <c r="C6610" i="3"/>
  <c r="B6614" i="3"/>
  <c r="C6614" i="3"/>
  <c r="B6618" i="3"/>
  <c r="C6618" i="3"/>
  <c r="B6622" i="3"/>
  <c r="C6622" i="3"/>
  <c r="B6626" i="3"/>
  <c r="C6626" i="3"/>
  <c r="B6630" i="3"/>
  <c r="C6630" i="3"/>
  <c r="B6634" i="3"/>
  <c r="C6634" i="3"/>
  <c r="B6638" i="3"/>
  <c r="C6638" i="3"/>
  <c r="B6642" i="3"/>
  <c r="C6642" i="3"/>
  <c r="B6646" i="3"/>
  <c r="C6646" i="3"/>
  <c r="B6650" i="3"/>
  <c r="C6650" i="3"/>
  <c r="B6654" i="3"/>
  <c r="C6654" i="3"/>
  <c r="B6658" i="3"/>
  <c r="C6658" i="3"/>
  <c r="B6662" i="3"/>
  <c r="C6662" i="3"/>
  <c r="B6666" i="3"/>
  <c r="C6666" i="3"/>
  <c r="B6670" i="3"/>
  <c r="C6670" i="3"/>
  <c r="B6674" i="3"/>
  <c r="C6674" i="3"/>
  <c r="B6678" i="3"/>
  <c r="C6678" i="3"/>
  <c r="B6682" i="3"/>
  <c r="C6682" i="3"/>
  <c r="B6686" i="3"/>
  <c r="C6686" i="3"/>
  <c r="B6690" i="3"/>
  <c r="C6690" i="3"/>
  <c r="B6694" i="3"/>
  <c r="C6694" i="3"/>
  <c r="B6698" i="3"/>
  <c r="C6698" i="3"/>
  <c r="B6702" i="3"/>
  <c r="C6702" i="3"/>
  <c r="B6706" i="3"/>
  <c r="C6706" i="3"/>
  <c r="B6710" i="3"/>
  <c r="C6710" i="3"/>
  <c r="B6714" i="3"/>
  <c r="C6714" i="3"/>
  <c r="B6718" i="3"/>
  <c r="C6718" i="3"/>
  <c r="B6722" i="3"/>
  <c r="C6722" i="3"/>
  <c r="B6726" i="3"/>
  <c r="C6726" i="3"/>
  <c r="B6730" i="3"/>
  <c r="C6730" i="3"/>
  <c r="B6734" i="3"/>
  <c r="C6734" i="3"/>
  <c r="B6738" i="3"/>
  <c r="C6738" i="3"/>
  <c r="B6742" i="3"/>
  <c r="C6742" i="3"/>
  <c r="B6746" i="3"/>
  <c r="C6746" i="3"/>
  <c r="B6750" i="3"/>
  <c r="C6750" i="3"/>
  <c r="B6754" i="3"/>
  <c r="C6754" i="3"/>
  <c r="B6758" i="3"/>
  <c r="C6758" i="3"/>
  <c r="B6762" i="3"/>
  <c r="C6762" i="3"/>
  <c r="B6766" i="3"/>
  <c r="C6766" i="3"/>
  <c r="B6770" i="3"/>
  <c r="C6770" i="3"/>
  <c r="B6774" i="3"/>
  <c r="C6774" i="3"/>
  <c r="B6778" i="3"/>
  <c r="C6778" i="3"/>
  <c r="B6782" i="3"/>
  <c r="C6782" i="3"/>
  <c r="B6786" i="3"/>
  <c r="C6786" i="3"/>
  <c r="B6790" i="3"/>
  <c r="C6790" i="3"/>
  <c r="B6794" i="3"/>
  <c r="C6794" i="3"/>
  <c r="B6798" i="3"/>
  <c r="C6798" i="3"/>
  <c r="B6802" i="3"/>
  <c r="C6802" i="3"/>
  <c r="B6806" i="3"/>
  <c r="C6806" i="3"/>
  <c r="B6810" i="3"/>
  <c r="C6810" i="3"/>
  <c r="B6814" i="3"/>
  <c r="C6814" i="3"/>
  <c r="B6818" i="3"/>
  <c r="C6818" i="3"/>
  <c r="B6822" i="3"/>
  <c r="C6822" i="3"/>
  <c r="B6826" i="3"/>
  <c r="C6826" i="3"/>
  <c r="B6830" i="3"/>
  <c r="C6830" i="3"/>
  <c r="B6834" i="3"/>
  <c r="C6834" i="3"/>
  <c r="B6838" i="3"/>
  <c r="C6838" i="3"/>
  <c r="B6842" i="3"/>
  <c r="C6842" i="3"/>
  <c r="B6846" i="3"/>
  <c r="C6846" i="3"/>
  <c r="B6850" i="3"/>
  <c r="C6850" i="3"/>
  <c r="B6854" i="3"/>
  <c r="C6854" i="3"/>
  <c r="B6858" i="3"/>
  <c r="C6858" i="3"/>
  <c r="B6862" i="3"/>
  <c r="C6862" i="3"/>
  <c r="B6866" i="3"/>
  <c r="C6866" i="3"/>
  <c r="B6870" i="3"/>
  <c r="C6870" i="3"/>
  <c r="B6874" i="3"/>
  <c r="C6874" i="3"/>
  <c r="B6878" i="3"/>
  <c r="C6878" i="3"/>
  <c r="B6882" i="3"/>
  <c r="C6882" i="3"/>
  <c r="B6886" i="3"/>
  <c r="C6886" i="3"/>
  <c r="B6890" i="3"/>
  <c r="C6890" i="3"/>
  <c r="B6894" i="3"/>
  <c r="C6894" i="3"/>
  <c r="B6898" i="3"/>
  <c r="C6898" i="3"/>
  <c r="B6902" i="3"/>
  <c r="C6902" i="3"/>
  <c r="B6906" i="3"/>
  <c r="C6906" i="3"/>
  <c r="B6910" i="3"/>
  <c r="C6910" i="3"/>
  <c r="B6914" i="3"/>
  <c r="C6914" i="3"/>
  <c r="B6918" i="3"/>
  <c r="C6918" i="3"/>
  <c r="B6922" i="3"/>
  <c r="C6922" i="3"/>
  <c r="B6926" i="3"/>
  <c r="C6926" i="3"/>
  <c r="B6930" i="3"/>
  <c r="C6930" i="3"/>
  <c r="B6934" i="3"/>
  <c r="C6934" i="3"/>
  <c r="B6938" i="3"/>
  <c r="C6938" i="3"/>
  <c r="B6942" i="3"/>
  <c r="C6942" i="3"/>
  <c r="B6946" i="3"/>
  <c r="C6946" i="3"/>
  <c r="B6950" i="3"/>
  <c r="C6950" i="3"/>
  <c r="B6954" i="3"/>
  <c r="C6954" i="3"/>
  <c r="B6958" i="3"/>
  <c r="C6958" i="3"/>
  <c r="B6962" i="3"/>
  <c r="C6962" i="3"/>
  <c r="B6966" i="3"/>
  <c r="C6966" i="3"/>
  <c r="B6970" i="3"/>
  <c r="C6970" i="3"/>
  <c r="B6974" i="3"/>
  <c r="C6974" i="3"/>
  <c r="B6978" i="3"/>
  <c r="C6978" i="3"/>
  <c r="B6982" i="3"/>
  <c r="C6982" i="3"/>
  <c r="B6986" i="3"/>
  <c r="C6986" i="3"/>
  <c r="B6990" i="3"/>
  <c r="C6990" i="3"/>
  <c r="B6994" i="3"/>
  <c r="C6994" i="3"/>
  <c r="B6998" i="3"/>
  <c r="C6998" i="3"/>
  <c r="B7002" i="3"/>
  <c r="C7002" i="3"/>
  <c r="B7006" i="3"/>
  <c r="C7006" i="3"/>
  <c r="B7010" i="3"/>
  <c r="C7010" i="3"/>
  <c r="B7014" i="3"/>
  <c r="C7014" i="3"/>
  <c r="B7018" i="3"/>
  <c r="C7018" i="3"/>
  <c r="B7022" i="3"/>
  <c r="C7022" i="3"/>
  <c r="B7026" i="3"/>
  <c r="C7026" i="3"/>
  <c r="B7030" i="3"/>
  <c r="C7030" i="3"/>
  <c r="B7034" i="3"/>
  <c r="C7034" i="3"/>
  <c r="B7038" i="3"/>
  <c r="C7038" i="3"/>
  <c r="B7042" i="3"/>
  <c r="C7042" i="3"/>
  <c r="B7046" i="3"/>
  <c r="C7046" i="3"/>
  <c r="B7050" i="3"/>
  <c r="C7050" i="3"/>
  <c r="B7054" i="3"/>
  <c r="C7054" i="3"/>
  <c r="B7058" i="3"/>
  <c r="C7058" i="3"/>
  <c r="B7062" i="3"/>
  <c r="C7062" i="3"/>
  <c r="B7066" i="3"/>
  <c r="C7066" i="3"/>
  <c r="B7070" i="3"/>
  <c r="C7070" i="3"/>
  <c r="B7074" i="3"/>
  <c r="C7074" i="3"/>
  <c r="B7078" i="3"/>
  <c r="C7078" i="3"/>
  <c r="B7082" i="3"/>
  <c r="C7082" i="3"/>
  <c r="B7086" i="3"/>
  <c r="C7086" i="3"/>
  <c r="B7090" i="3"/>
  <c r="C7090" i="3"/>
  <c r="B7094" i="3"/>
  <c r="C7094" i="3"/>
  <c r="B7098" i="3"/>
  <c r="C7098" i="3"/>
  <c r="B7102" i="3"/>
  <c r="C7102" i="3"/>
  <c r="B7106" i="3"/>
  <c r="C7106" i="3"/>
  <c r="B7110" i="3"/>
  <c r="C7110" i="3"/>
  <c r="B7114" i="3"/>
  <c r="C7114" i="3"/>
  <c r="B7118" i="3"/>
  <c r="C7118" i="3"/>
  <c r="B7122" i="3"/>
  <c r="C7122" i="3"/>
  <c r="B7126" i="3"/>
  <c r="C7126" i="3"/>
  <c r="B7130" i="3"/>
  <c r="C7130" i="3"/>
  <c r="B7134" i="3"/>
  <c r="C7134" i="3"/>
  <c r="B7138" i="3"/>
  <c r="C7138" i="3"/>
  <c r="B7142" i="3"/>
  <c r="C7142" i="3"/>
  <c r="B7146" i="3"/>
  <c r="C7146" i="3"/>
  <c r="B7150" i="3"/>
  <c r="C7150" i="3"/>
  <c r="B7154" i="3"/>
  <c r="C7154" i="3"/>
  <c r="B7158" i="3"/>
  <c r="C7158" i="3"/>
  <c r="B7162" i="3"/>
  <c r="C7162" i="3"/>
  <c r="B7166" i="3"/>
  <c r="C7166" i="3"/>
  <c r="B7170" i="3"/>
  <c r="C7170" i="3"/>
  <c r="B7174" i="3"/>
  <c r="C7174" i="3"/>
  <c r="B7178" i="3"/>
  <c r="C7178" i="3"/>
  <c r="B7182" i="3"/>
  <c r="C7182" i="3"/>
  <c r="B7186" i="3"/>
  <c r="C7186" i="3"/>
  <c r="B7190" i="3"/>
  <c r="C7190" i="3"/>
  <c r="B7194" i="3"/>
  <c r="C7194" i="3"/>
  <c r="B7198" i="3"/>
  <c r="C7198" i="3"/>
  <c r="B7202" i="3"/>
  <c r="C7202" i="3"/>
  <c r="B7206" i="3"/>
  <c r="C7206" i="3"/>
  <c r="B7210" i="3"/>
  <c r="C7210" i="3"/>
  <c r="B7214" i="3"/>
  <c r="C7214" i="3"/>
  <c r="B7218" i="3"/>
  <c r="C7218" i="3"/>
  <c r="B7222" i="3"/>
  <c r="C7222" i="3"/>
  <c r="B7226" i="3"/>
  <c r="C7226" i="3"/>
  <c r="B7230" i="3"/>
  <c r="C7230" i="3"/>
  <c r="B7234" i="3"/>
  <c r="C7234" i="3"/>
  <c r="B7238" i="3"/>
  <c r="C7238" i="3"/>
  <c r="B7242" i="3"/>
  <c r="C7242" i="3"/>
  <c r="B7246" i="3"/>
  <c r="C7246" i="3"/>
  <c r="B7250" i="3"/>
  <c r="C7250" i="3"/>
  <c r="B7254" i="3"/>
  <c r="C7254" i="3"/>
  <c r="B7258" i="3"/>
  <c r="C7258" i="3"/>
  <c r="B7262" i="3"/>
  <c r="C7262" i="3"/>
  <c r="B7266" i="3"/>
  <c r="C7266" i="3"/>
  <c r="B7270" i="3"/>
  <c r="C7270" i="3"/>
  <c r="B7274" i="3"/>
  <c r="C7274" i="3"/>
  <c r="B7278" i="3"/>
  <c r="C7278" i="3"/>
  <c r="B7282" i="3"/>
  <c r="C7282" i="3"/>
  <c r="B7286" i="3"/>
  <c r="C7286" i="3"/>
  <c r="B7290" i="3"/>
  <c r="C7290" i="3"/>
  <c r="B7294" i="3"/>
  <c r="C7294" i="3"/>
  <c r="B7298" i="3"/>
  <c r="C7298" i="3"/>
  <c r="B7302" i="3"/>
  <c r="C7302" i="3"/>
  <c r="B7306" i="3"/>
  <c r="C7306" i="3"/>
  <c r="B7310" i="3"/>
  <c r="C7310" i="3"/>
  <c r="B7314" i="3"/>
  <c r="C7314" i="3"/>
  <c r="B7318" i="3"/>
  <c r="C7318" i="3"/>
  <c r="B7322" i="3"/>
  <c r="C7322" i="3"/>
  <c r="B7326" i="3"/>
  <c r="C7326" i="3"/>
  <c r="B7330" i="3"/>
  <c r="C7330" i="3"/>
  <c r="B7334" i="3"/>
  <c r="C7334" i="3"/>
  <c r="B7338" i="3"/>
  <c r="C7338" i="3"/>
  <c r="B7342" i="3"/>
  <c r="C7342" i="3"/>
  <c r="B7346" i="3"/>
  <c r="C7346" i="3"/>
  <c r="B7350" i="3"/>
  <c r="C7350" i="3"/>
  <c r="B7354" i="3"/>
  <c r="C7354" i="3"/>
  <c r="B7358" i="3"/>
  <c r="C7358" i="3"/>
  <c r="B7362" i="3"/>
  <c r="C7362" i="3"/>
  <c r="B7366" i="3"/>
  <c r="C7366" i="3"/>
  <c r="B7370" i="3"/>
  <c r="C7370" i="3"/>
  <c r="B7374" i="3"/>
  <c r="C7374" i="3"/>
  <c r="B7378" i="3"/>
  <c r="C7378" i="3"/>
  <c r="B7382" i="3"/>
  <c r="C7382" i="3"/>
  <c r="B7386" i="3"/>
  <c r="C7386" i="3"/>
  <c r="B7390" i="3"/>
  <c r="C7390" i="3"/>
  <c r="B7394" i="3"/>
  <c r="C7394" i="3"/>
  <c r="B7398" i="3"/>
  <c r="C7398" i="3"/>
  <c r="B7402" i="3"/>
  <c r="C7402" i="3"/>
  <c r="B7406" i="3"/>
  <c r="C7406" i="3"/>
  <c r="B7410" i="3"/>
  <c r="C7410" i="3"/>
  <c r="B7414" i="3"/>
  <c r="C7414" i="3"/>
  <c r="B7418" i="3"/>
  <c r="C7418" i="3"/>
  <c r="B7422" i="3"/>
  <c r="C7422" i="3"/>
  <c r="B7426" i="3"/>
  <c r="C7426" i="3"/>
  <c r="B7430" i="3"/>
  <c r="C7430" i="3"/>
  <c r="B7434" i="3"/>
  <c r="C7434" i="3"/>
  <c r="B7438" i="3"/>
  <c r="C7438" i="3"/>
  <c r="B7442" i="3"/>
  <c r="C7442" i="3"/>
  <c r="B7446" i="3"/>
  <c r="C7446" i="3"/>
  <c r="B7450" i="3"/>
  <c r="C7450" i="3"/>
  <c r="B7454" i="3"/>
  <c r="C7454" i="3"/>
  <c r="B7458" i="3"/>
  <c r="C7458" i="3"/>
  <c r="B7462" i="3"/>
  <c r="C7462" i="3"/>
  <c r="B7466" i="3"/>
  <c r="C7466" i="3"/>
  <c r="B7470" i="3"/>
  <c r="C7470" i="3"/>
  <c r="B7474" i="3"/>
  <c r="C7474" i="3"/>
  <c r="B7478" i="3"/>
  <c r="C7478" i="3"/>
  <c r="B7482" i="3"/>
  <c r="C7482" i="3"/>
  <c r="B7486" i="3"/>
  <c r="C7486" i="3"/>
  <c r="B7490" i="3"/>
  <c r="C7490" i="3"/>
  <c r="B7494" i="3"/>
  <c r="C7494" i="3"/>
  <c r="B7498" i="3"/>
  <c r="C7498" i="3"/>
  <c r="B7502" i="3"/>
  <c r="C7502" i="3"/>
  <c r="B7506" i="3"/>
  <c r="C7506" i="3"/>
  <c r="B7510" i="3"/>
  <c r="C7510" i="3"/>
  <c r="B7514" i="3"/>
  <c r="C7514" i="3"/>
  <c r="B7518" i="3"/>
  <c r="C7518" i="3"/>
  <c r="B7522" i="3"/>
  <c r="C7522" i="3"/>
  <c r="B7526" i="3"/>
  <c r="C7526" i="3"/>
  <c r="B7530" i="3"/>
  <c r="C7530" i="3"/>
  <c r="B7534" i="3"/>
  <c r="C7534" i="3"/>
  <c r="B7538" i="3"/>
  <c r="C7538" i="3"/>
  <c r="B7542" i="3"/>
  <c r="C7542" i="3"/>
  <c r="B7546" i="3"/>
  <c r="C7546" i="3"/>
  <c r="B7550" i="3"/>
  <c r="C7550" i="3"/>
  <c r="B7554" i="3"/>
  <c r="C7554" i="3"/>
  <c r="B7558" i="3"/>
  <c r="C7558" i="3"/>
  <c r="B7562" i="3"/>
  <c r="C7562" i="3"/>
  <c r="B7566" i="3"/>
  <c r="C7566" i="3"/>
  <c r="B7570" i="3"/>
  <c r="C7570" i="3"/>
  <c r="B7574" i="3"/>
  <c r="C7574" i="3"/>
  <c r="B7578" i="3"/>
  <c r="C7578" i="3"/>
  <c r="B7582" i="3"/>
  <c r="C7582" i="3"/>
  <c r="B7586" i="3"/>
  <c r="C7586" i="3"/>
  <c r="B7590" i="3"/>
  <c r="C7590" i="3"/>
  <c r="B7594" i="3"/>
  <c r="C7594" i="3"/>
  <c r="B7598" i="3"/>
  <c r="C7598" i="3"/>
  <c r="B7602" i="3"/>
  <c r="C7602" i="3"/>
  <c r="B7606" i="3"/>
  <c r="C7606" i="3"/>
  <c r="B7610" i="3"/>
  <c r="C7610" i="3"/>
  <c r="B7614" i="3"/>
  <c r="C7614" i="3"/>
  <c r="B7618" i="3"/>
  <c r="C7618" i="3"/>
  <c r="B7622" i="3"/>
  <c r="C7622" i="3"/>
  <c r="B7626" i="3"/>
  <c r="C7626" i="3"/>
  <c r="B7630" i="3"/>
  <c r="C7630" i="3"/>
  <c r="B7634" i="3"/>
  <c r="C7634" i="3"/>
  <c r="B7638" i="3"/>
  <c r="C7638" i="3"/>
  <c r="B7642" i="3"/>
  <c r="C7642" i="3"/>
  <c r="B7646" i="3"/>
  <c r="C7646" i="3"/>
  <c r="B7650" i="3"/>
  <c r="C7650" i="3"/>
  <c r="B7654" i="3"/>
  <c r="C7654" i="3"/>
  <c r="B7658" i="3"/>
  <c r="C7658" i="3"/>
  <c r="B7662" i="3"/>
  <c r="C7662" i="3"/>
  <c r="B7666" i="3"/>
  <c r="C7666" i="3"/>
  <c r="B7670" i="3"/>
  <c r="C7670" i="3"/>
  <c r="B7674" i="3"/>
  <c r="C7674" i="3"/>
  <c r="B7678" i="3"/>
  <c r="C7678" i="3"/>
  <c r="B7682" i="3"/>
  <c r="C7682" i="3"/>
  <c r="B7686" i="3"/>
  <c r="C7686" i="3"/>
  <c r="B7690" i="3"/>
  <c r="C7690" i="3"/>
  <c r="B7694" i="3"/>
  <c r="C7694" i="3"/>
  <c r="B7698" i="3"/>
  <c r="C7698" i="3"/>
  <c r="B7702" i="3"/>
  <c r="C7702" i="3"/>
  <c r="B7706" i="3"/>
  <c r="C7706" i="3"/>
  <c r="B7710" i="3"/>
  <c r="C7710" i="3"/>
  <c r="B7714" i="3"/>
  <c r="C7714" i="3"/>
  <c r="B7718" i="3"/>
  <c r="C7718" i="3"/>
  <c r="B7722" i="3"/>
  <c r="C7722" i="3"/>
  <c r="B7726" i="3"/>
  <c r="C7726" i="3"/>
  <c r="B7730" i="3"/>
  <c r="C7730" i="3"/>
  <c r="B7734" i="3"/>
  <c r="C7734" i="3"/>
  <c r="B7738" i="3"/>
  <c r="C7738" i="3"/>
  <c r="B7742" i="3"/>
  <c r="C7742" i="3"/>
  <c r="B7746" i="3"/>
  <c r="C7746" i="3"/>
  <c r="B7750" i="3"/>
  <c r="C7750" i="3"/>
  <c r="B7754" i="3"/>
  <c r="C7754" i="3"/>
  <c r="B7758" i="3"/>
  <c r="C7758" i="3"/>
  <c r="B7762" i="3"/>
  <c r="C7762" i="3"/>
  <c r="B7766" i="3"/>
  <c r="C7766" i="3"/>
  <c r="B7770" i="3"/>
  <c r="C7770" i="3"/>
  <c r="B7774" i="3"/>
  <c r="C7774" i="3"/>
  <c r="B7778" i="3"/>
  <c r="C7778" i="3"/>
  <c r="B7782" i="3"/>
  <c r="C7782" i="3"/>
  <c r="B7786" i="3"/>
  <c r="C7786" i="3"/>
  <c r="B7790" i="3"/>
  <c r="C7790" i="3"/>
  <c r="B2675" i="3"/>
  <c r="C2675" i="3"/>
  <c r="B2679" i="3"/>
  <c r="C2679" i="3"/>
  <c r="B2683" i="3"/>
  <c r="C2683" i="3"/>
  <c r="B2687" i="3"/>
  <c r="C2687" i="3"/>
  <c r="B2691" i="3"/>
  <c r="C2691" i="3"/>
  <c r="B2695" i="3"/>
  <c r="C2695" i="3"/>
  <c r="B2699" i="3"/>
  <c r="C2699" i="3"/>
  <c r="B2703" i="3"/>
  <c r="C2703" i="3"/>
  <c r="B2707" i="3"/>
  <c r="C2707" i="3"/>
  <c r="B2711" i="3"/>
  <c r="C2711" i="3"/>
  <c r="B2715" i="3"/>
  <c r="C2715" i="3"/>
  <c r="B2719" i="3"/>
  <c r="C2719" i="3"/>
  <c r="B2723" i="3"/>
  <c r="C2723" i="3"/>
  <c r="B2727" i="3"/>
  <c r="C2727" i="3"/>
  <c r="B2731" i="3"/>
  <c r="C2731" i="3"/>
  <c r="B2735" i="3"/>
  <c r="C2735" i="3"/>
  <c r="B2739" i="3"/>
  <c r="C2739" i="3"/>
  <c r="B2743" i="3"/>
  <c r="C2743" i="3"/>
  <c r="B2747" i="3"/>
  <c r="C2747" i="3"/>
  <c r="B2751" i="3"/>
  <c r="C2751" i="3"/>
  <c r="B2755" i="3"/>
  <c r="C2755" i="3"/>
  <c r="B2759" i="3"/>
  <c r="C2759" i="3"/>
  <c r="B2763" i="3"/>
  <c r="C2763" i="3"/>
  <c r="B2767" i="3"/>
  <c r="C2767" i="3"/>
  <c r="B2771" i="3"/>
  <c r="C2771" i="3"/>
  <c r="B2775" i="3"/>
  <c r="C2775" i="3"/>
  <c r="B2779" i="3"/>
  <c r="C2779" i="3"/>
  <c r="B2783" i="3"/>
  <c r="C2783" i="3"/>
  <c r="B2787" i="3"/>
  <c r="C2787" i="3"/>
  <c r="B2791" i="3"/>
  <c r="C2791" i="3"/>
  <c r="B2795" i="3"/>
  <c r="C2795" i="3"/>
  <c r="B2799" i="3"/>
  <c r="C2799" i="3"/>
  <c r="B2803" i="3"/>
  <c r="C2803" i="3"/>
  <c r="B2807" i="3"/>
  <c r="C2807" i="3"/>
  <c r="B2811" i="3"/>
  <c r="C2811" i="3"/>
  <c r="B2815" i="3"/>
  <c r="C2815" i="3"/>
  <c r="B2819" i="3"/>
  <c r="C2819" i="3"/>
  <c r="B2823" i="3"/>
  <c r="C2823" i="3"/>
  <c r="B2827" i="3"/>
  <c r="C2827" i="3"/>
  <c r="B2831" i="3"/>
  <c r="C2831" i="3"/>
  <c r="B2835" i="3"/>
  <c r="C2835" i="3"/>
  <c r="B2839" i="3"/>
  <c r="C2839" i="3"/>
  <c r="B2843" i="3"/>
  <c r="C2843" i="3"/>
  <c r="B2847" i="3"/>
  <c r="C2847" i="3"/>
  <c r="B2851" i="3"/>
  <c r="C2851" i="3"/>
  <c r="B2855" i="3"/>
  <c r="C2855" i="3"/>
  <c r="B2859" i="3"/>
  <c r="C2859" i="3"/>
  <c r="B2863" i="3"/>
  <c r="C2863" i="3"/>
  <c r="C2867" i="3"/>
  <c r="B2867" i="3"/>
  <c r="B2871" i="3"/>
  <c r="C2871" i="3"/>
  <c r="B2875" i="3"/>
  <c r="C2875" i="3"/>
  <c r="B2879" i="3"/>
  <c r="C2879" i="3"/>
  <c r="B2883" i="3"/>
  <c r="C2883" i="3"/>
  <c r="B2887" i="3"/>
  <c r="C2887" i="3"/>
  <c r="B2891" i="3"/>
  <c r="C2891" i="3"/>
  <c r="B2895" i="3"/>
  <c r="C2895" i="3"/>
  <c r="B2899" i="3"/>
  <c r="C2899" i="3"/>
  <c r="B2903" i="3"/>
  <c r="C2903" i="3"/>
  <c r="B2907" i="3"/>
  <c r="C2907" i="3"/>
  <c r="B2911" i="3"/>
  <c r="C2911" i="3"/>
  <c r="B2915" i="3"/>
  <c r="C2915" i="3"/>
  <c r="B2919" i="3"/>
  <c r="C2919" i="3"/>
  <c r="B2923" i="3"/>
  <c r="C2923" i="3"/>
  <c r="B2927" i="3"/>
  <c r="C2927" i="3"/>
  <c r="B2931" i="3"/>
  <c r="C2931" i="3"/>
  <c r="B2935" i="3"/>
  <c r="C2935" i="3"/>
  <c r="B2939" i="3"/>
  <c r="C2939" i="3"/>
  <c r="B2943" i="3"/>
  <c r="C2943" i="3"/>
  <c r="B2947" i="3"/>
  <c r="C2947" i="3"/>
  <c r="B2951" i="3"/>
  <c r="C2951" i="3"/>
  <c r="B2955" i="3"/>
  <c r="C2955" i="3"/>
  <c r="B2959" i="3"/>
  <c r="C2959" i="3"/>
  <c r="B2963" i="3"/>
  <c r="C2963" i="3"/>
  <c r="B2967" i="3"/>
  <c r="C2967" i="3"/>
  <c r="B2971" i="3"/>
  <c r="C2971" i="3"/>
  <c r="B2975" i="3"/>
  <c r="C2975" i="3"/>
  <c r="B2979" i="3"/>
  <c r="C2979" i="3"/>
  <c r="B2983" i="3"/>
  <c r="C2983" i="3"/>
  <c r="B2987" i="3"/>
  <c r="C2987" i="3"/>
  <c r="B2991" i="3"/>
  <c r="C2991" i="3"/>
  <c r="C2995" i="3"/>
  <c r="B2995" i="3"/>
  <c r="B2999" i="3"/>
  <c r="C2999" i="3"/>
  <c r="B3003" i="3"/>
  <c r="C3003" i="3"/>
  <c r="B3007" i="3"/>
  <c r="C3007" i="3"/>
  <c r="B3011" i="3"/>
  <c r="C3011" i="3"/>
  <c r="B3015" i="3"/>
  <c r="C3015" i="3"/>
  <c r="B3019" i="3"/>
  <c r="C3019" i="3"/>
  <c r="B3023" i="3"/>
  <c r="C3023" i="3"/>
  <c r="B3027" i="3"/>
  <c r="C3027" i="3"/>
  <c r="B3031" i="3"/>
  <c r="C3031" i="3"/>
  <c r="B3035" i="3"/>
  <c r="C3035" i="3"/>
  <c r="B3039" i="3"/>
  <c r="C3039" i="3"/>
  <c r="B3043" i="3"/>
  <c r="C3043" i="3"/>
  <c r="B3047" i="3"/>
  <c r="C3047" i="3"/>
  <c r="B3051" i="3"/>
  <c r="C3051" i="3"/>
  <c r="B3055" i="3"/>
  <c r="C3055" i="3"/>
  <c r="C3059" i="3"/>
  <c r="B3059" i="3"/>
  <c r="B3063" i="3"/>
  <c r="C3063" i="3"/>
  <c r="B3067" i="3"/>
  <c r="C3067" i="3"/>
  <c r="B3071" i="3"/>
  <c r="C3071" i="3"/>
  <c r="B3075" i="3"/>
  <c r="C3075" i="3"/>
  <c r="B3079" i="3"/>
  <c r="C3079" i="3"/>
  <c r="B3083" i="3"/>
  <c r="C3083" i="3"/>
  <c r="B3087" i="3"/>
  <c r="C3087" i="3"/>
  <c r="B3091" i="3"/>
  <c r="C3091" i="3"/>
  <c r="B3095" i="3"/>
  <c r="C3095" i="3"/>
  <c r="B3099" i="3"/>
  <c r="C3099" i="3"/>
  <c r="B3103" i="3"/>
  <c r="C3103" i="3"/>
  <c r="B3107" i="3"/>
  <c r="C3107" i="3"/>
  <c r="B3111" i="3"/>
  <c r="C3111" i="3"/>
  <c r="B3115" i="3"/>
  <c r="C3115" i="3"/>
  <c r="B3119" i="3"/>
  <c r="C3119" i="3"/>
  <c r="C3123" i="3"/>
  <c r="B3123" i="3"/>
  <c r="B3127" i="3"/>
  <c r="C3127" i="3"/>
  <c r="B3131" i="3"/>
  <c r="C3131" i="3"/>
  <c r="B3135" i="3"/>
  <c r="C3135" i="3"/>
  <c r="B3139" i="3"/>
  <c r="C3139" i="3"/>
  <c r="B3143" i="3"/>
  <c r="C3143" i="3"/>
  <c r="B3147" i="3"/>
  <c r="C3147" i="3"/>
  <c r="B3151" i="3"/>
  <c r="C3151" i="3"/>
  <c r="B3155" i="3"/>
  <c r="C3155" i="3"/>
  <c r="B3159" i="3"/>
  <c r="C3159" i="3"/>
  <c r="B3163" i="3"/>
  <c r="C3163" i="3"/>
  <c r="B3167" i="3"/>
  <c r="C3167" i="3"/>
  <c r="B3171" i="3"/>
  <c r="C3171" i="3"/>
  <c r="B3175" i="3"/>
  <c r="C3175" i="3"/>
  <c r="B3179" i="3"/>
  <c r="C3179" i="3"/>
  <c r="B3183" i="3"/>
  <c r="C3183" i="3"/>
  <c r="C3187" i="3"/>
  <c r="B3187" i="3"/>
  <c r="B3191" i="3"/>
  <c r="C3191" i="3"/>
  <c r="B3195" i="3"/>
  <c r="C3195" i="3"/>
  <c r="B3199" i="3"/>
  <c r="C3199" i="3"/>
  <c r="B3203" i="3"/>
  <c r="C3203" i="3"/>
  <c r="B3207" i="3"/>
  <c r="C3207" i="3"/>
  <c r="B3211" i="3"/>
  <c r="C3211" i="3"/>
  <c r="B3215" i="3"/>
  <c r="C3215" i="3"/>
  <c r="B3219" i="3"/>
  <c r="C3219" i="3"/>
  <c r="B3223" i="3"/>
  <c r="C3223" i="3"/>
  <c r="B3227" i="3"/>
  <c r="C3227" i="3"/>
  <c r="B3231" i="3"/>
  <c r="C3231" i="3"/>
  <c r="B3235" i="3"/>
  <c r="C3235" i="3"/>
  <c r="B3239" i="3"/>
  <c r="C3239" i="3"/>
  <c r="B3243" i="3"/>
  <c r="C3243" i="3"/>
  <c r="B3247" i="3"/>
  <c r="C3247" i="3"/>
  <c r="B3251" i="3"/>
  <c r="C3251" i="3"/>
  <c r="B3255" i="3"/>
  <c r="C3255" i="3"/>
  <c r="B3259" i="3"/>
  <c r="C3259" i="3"/>
  <c r="B3263" i="3"/>
  <c r="C3263" i="3"/>
  <c r="B3267" i="3"/>
  <c r="C3267" i="3"/>
  <c r="B3271" i="3"/>
  <c r="C3271" i="3"/>
  <c r="B3275" i="3"/>
  <c r="C3275" i="3"/>
  <c r="B3279" i="3"/>
  <c r="C3279" i="3"/>
  <c r="B3283" i="3"/>
  <c r="C3283" i="3"/>
  <c r="B3287" i="3"/>
  <c r="C3287" i="3"/>
  <c r="B3291" i="3"/>
  <c r="C3291" i="3"/>
  <c r="B3295" i="3"/>
  <c r="C3295" i="3"/>
  <c r="B3299" i="3"/>
  <c r="C3299" i="3"/>
  <c r="B3303" i="3"/>
  <c r="C3303" i="3"/>
  <c r="B3307" i="3"/>
  <c r="C3307" i="3"/>
  <c r="B3311" i="3"/>
  <c r="C3311" i="3"/>
  <c r="C3315" i="3"/>
  <c r="B3315" i="3"/>
  <c r="B3319" i="3"/>
  <c r="C3319" i="3"/>
  <c r="B3323" i="3"/>
  <c r="C3323" i="3"/>
  <c r="B3327" i="3"/>
  <c r="C3327" i="3"/>
  <c r="B3331" i="3"/>
  <c r="C3331" i="3"/>
  <c r="B3335" i="3"/>
  <c r="C3335" i="3"/>
  <c r="B3339" i="3"/>
  <c r="C3339" i="3"/>
  <c r="B3343" i="3"/>
  <c r="C3343" i="3"/>
  <c r="B3347" i="3"/>
  <c r="C3347" i="3"/>
  <c r="B3351" i="3"/>
  <c r="C3351" i="3"/>
  <c r="B3355" i="3"/>
  <c r="C3355" i="3"/>
  <c r="B3359" i="3"/>
  <c r="C3359" i="3"/>
  <c r="B3363" i="3"/>
  <c r="C3363" i="3"/>
  <c r="B3367" i="3"/>
  <c r="C3367" i="3"/>
  <c r="B3371" i="3"/>
  <c r="C3371" i="3"/>
  <c r="B3375" i="3"/>
  <c r="C3375" i="3"/>
  <c r="B3379" i="3"/>
  <c r="C3379" i="3"/>
  <c r="B3383" i="3"/>
  <c r="C3383" i="3"/>
  <c r="B3387" i="3"/>
  <c r="C3387" i="3"/>
  <c r="B3391" i="3"/>
  <c r="C3391" i="3"/>
  <c r="B3395" i="3"/>
  <c r="C3395" i="3"/>
  <c r="B3399" i="3"/>
  <c r="C3399" i="3"/>
  <c r="B3403" i="3"/>
  <c r="C3403" i="3"/>
  <c r="B3407" i="3"/>
  <c r="C3407" i="3"/>
  <c r="B3411" i="3"/>
  <c r="C3411" i="3"/>
  <c r="B3415" i="3"/>
  <c r="C3415" i="3"/>
  <c r="B3419" i="3"/>
  <c r="C3419" i="3"/>
  <c r="B3423" i="3"/>
  <c r="C3423" i="3"/>
  <c r="B3427" i="3"/>
  <c r="C3427" i="3"/>
  <c r="B3431" i="3"/>
  <c r="C3431" i="3"/>
  <c r="B3435" i="3"/>
  <c r="C3435" i="3"/>
  <c r="B3439" i="3"/>
  <c r="C3439" i="3"/>
  <c r="C3443" i="3"/>
  <c r="B3443" i="3"/>
  <c r="B3447" i="3"/>
  <c r="C3447" i="3"/>
  <c r="B3451" i="3"/>
  <c r="C3451" i="3"/>
  <c r="B3455" i="3"/>
  <c r="C3455" i="3"/>
  <c r="B3459" i="3"/>
  <c r="C3459" i="3"/>
  <c r="B3463" i="3"/>
  <c r="C3463" i="3"/>
  <c r="B3467" i="3"/>
  <c r="C3467" i="3"/>
  <c r="B3471" i="3"/>
  <c r="C3471" i="3"/>
  <c r="B3475" i="3"/>
  <c r="C3475" i="3"/>
  <c r="B3479" i="3"/>
  <c r="C3479" i="3"/>
  <c r="B3483" i="3"/>
  <c r="C3483" i="3"/>
  <c r="B3487" i="3"/>
  <c r="C3487" i="3"/>
  <c r="B3491" i="3"/>
  <c r="C3491" i="3"/>
  <c r="B3495" i="3"/>
  <c r="C3495" i="3"/>
  <c r="B3499" i="3"/>
  <c r="C3499" i="3"/>
  <c r="B3503" i="3"/>
  <c r="C3503" i="3"/>
  <c r="B3507" i="3"/>
  <c r="C3507" i="3"/>
  <c r="B3511" i="3"/>
  <c r="C3511" i="3"/>
  <c r="B3515" i="3"/>
  <c r="C3515" i="3"/>
  <c r="B3519" i="3"/>
  <c r="C3519" i="3"/>
  <c r="B3523" i="3"/>
  <c r="C3523" i="3"/>
  <c r="B3527" i="3"/>
  <c r="C3527" i="3"/>
  <c r="B3531" i="3"/>
  <c r="C3531" i="3"/>
  <c r="B3535" i="3"/>
  <c r="C3535" i="3"/>
  <c r="B3539" i="3"/>
  <c r="C3539" i="3"/>
  <c r="B3543" i="3"/>
  <c r="C3543" i="3"/>
  <c r="B3547" i="3"/>
  <c r="C3547" i="3"/>
  <c r="B3551" i="3"/>
  <c r="C3551" i="3"/>
  <c r="B3555" i="3"/>
  <c r="C3555" i="3"/>
  <c r="B3559" i="3"/>
  <c r="C3559" i="3"/>
  <c r="B3563" i="3"/>
  <c r="C3563" i="3"/>
  <c r="B3567" i="3"/>
  <c r="C3567" i="3"/>
  <c r="C3571" i="3"/>
  <c r="B3571" i="3"/>
  <c r="B3575" i="3"/>
  <c r="C3575" i="3"/>
  <c r="B3579" i="3"/>
  <c r="C3579" i="3"/>
  <c r="B3583" i="3"/>
  <c r="C3583" i="3"/>
  <c r="B3587" i="3"/>
  <c r="C3587" i="3"/>
  <c r="B3591" i="3"/>
  <c r="C3591" i="3"/>
  <c r="B3595" i="3"/>
  <c r="C3595" i="3"/>
  <c r="B3599" i="3"/>
  <c r="C3599" i="3"/>
  <c r="B3603" i="3"/>
  <c r="C3603" i="3"/>
  <c r="B3607" i="3"/>
  <c r="C3607" i="3"/>
  <c r="B3611" i="3"/>
  <c r="C3611" i="3"/>
  <c r="B3615" i="3"/>
  <c r="C3615" i="3"/>
  <c r="B3619" i="3"/>
  <c r="C3619" i="3"/>
  <c r="B3623" i="3"/>
  <c r="C3623" i="3"/>
  <c r="B3627" i="3"/>
  <c r="C3627" i="3"/>
  <c r="B3631" i="3"/>
  <c r="C3631" i="3"/>
  <c r="B3635" i="3"/>
  <c r="C3635" i="3"/>
  <c r="B3639" i="3"/>
  <c r="C3639" i="3"/>
  <c r="B3643" i="3"/>
  <c r="C3643" i="3"/>
  <c r="B3647" i="3"/>
  <c r="C3647" i="3"/>
  <c r="B3651" i="3"/>
  <c r="C3651" i="3"/>
  <c r="B3655" i="3"/>
  <c r="C3655" i="3"/>
  <c r="B3659" i="3"/>
  <c r="C3659" i="3"/>
  <c r="B3663" i="3"/>
  <c r="C3663" i="3"/>
  <c r="B3667" i="3"/>
  <c r="C3667" i="3"/>
  <c r="B3671" i="3"/>
  <c r="C3671" i="3"/>
  <c r="B3675" i="3"/>
  <c r="C3675" i="3"/>
  <c r="B3679" i="3"/>
  <c r="C3679" i="3"/>
  <c r="B3683" i="3"/>
  <c r="C3683" i="3"/>
  <c r="B3687" i="3"/>
  <c r="C3687" i="3"/>
  <c r="B3691" i="3"/>
  <c r="C3691" i="3"/>
  <c r="B3695" i="3"/>
  <c r="C3695" i="3"/>
  <c r="C3699" i="3"/>
  <c r="B3699" i="3"/>
  <c r="B3703" i="3"/>
  <c r="C3703" i="3"/>
  <c r="B3707" i="3"/>
  <c r="C3707" i="3"/>
  <c r="B3711" i="3"/>
  <c r="C3711" i="3"/>
  <c r="B3715" i="3"/>
  <c r="C3715" i="3"/>
  <c r="B3719" i="3"/>
  <c r="C3719" i="3"/>
  <c r="B3723" i="3"/>
  <c r="C3723" i="3"/>
  <c r="B3727" i="3"/>
  <c r="C3727" i="3"/>
  <c r="B3731" i="3"/>
  <c r="C3731" i="3"/>
  <c r="B3735" i="3"/>
  <c r="C3735" i="3"/>
  <c r="B3739" i="3"/>
  <c r="C3739" i="3"/>
  <c r="B3743" i="3"/>
  <c r="C3743" i="3"/>
  <c r="B3747" i="3"/>
  <c r="C3747" i="3"/>
  <c r="B3751" i="3"/>
  <c r="C3751" i="3"/>
  <c r="B3755" i="3"/>
  <c r="C3755" i="3"/>
  <c r="B3759" i="3"/>
  <c r="C3759" i="3"/>
  <c r="B3763" i="3"/>
  <c r="C3763" i="3"/>
  <c r="B3767" i="3"/>
  <c r="C3767" i="3"/>
  <c r="B3771" i="3"/>
  <c r="C3771" i="3"/>
  <c r="B3775" i="3"/>
  <c r="C3775" i="3"/>
  <c r="B3779" i="3"/>
  <c r="C3779" i="3"/>
  <c r="B3783" i="3"/>
  <c r="C3783" i="3"/>
  <c r="B3787" i="3"/>
  <c r="C3787" i="3"/>
  <c r="B3791" i="3"/>
  <c r="C3791" i="3"/>
  <c r="B3795" i="3"/>
  <c r="C3795" i="3"/>
  <c r="B3799" i="3"/>
  <c r="C3799" i="3"/>
  <c r="B3803" i="3"/>
  <c r="C3803" i="3"/>
  <c r="B3807" i="3"/>
  <c r="C3807" i="3"/>
  <c r="B3811" i="3"/>
  <c r="C3811" i="3"/>
  <c r="B3815" i="3"/>
  <c r="C3815" i="3"/>
  <c r="B3819" i="3"/>
  <c r="C3819" i="3"/>
  <c r="B3823" i="3"/>
  <c r="C3823" i="3"/>
  <c r="C3827" i="3"/>
  <c r="B3827" i="3"/>
  <c r="B3831" i="3"/>
  <c r="C3831" i="3"/>
  <c r="B3835" i="3"/>
  <c r="C3835" i="3"/>
  <c r="B3839" i="3"/>
  <c r="C3839" i="3"/>
  <c r="B3843" i="3"/>
  <c r="C3843" i="3"/>
  <c r="B3847" i="3"/>
  <c r="C3847" i="3"/>
  <c r="B3851" i="3"/>
  <c r="C3851" i="3"/>
  <c r="B3855" i="3"/>
  <c r="C3855" i="3"/>
  <c r="B3859" i="3"/>
  <c r="C3859" i="3"/>
  <c r="B3863" i="3"/>
  <c r="C3863" i="3"/>
  <c r="B3867" i="3"/>
  <c r="C3867" i="3"/>
  <c r="B3871" i="3"/>
  <c r="C3871" i="3"/>
  <c r="B3875" i="3"/>
  <c r="C3875" i="3"/>
  <c r="B3879" i="3"/>
  <c r="C3879" i="3"/>
  <c r="B3883" i="3"/>
  <c r="C3883" i="3"/>
  <c r="B3887" i="3"/>
  <c r="C3887" i="3"/>
  <c r="B3891" i="3"/>
  <c r="C3891" i="3"/>
  <c r="B3895" i="3"/>
  <c r="C3895" i="3"/>
  <c r="B3899" i="3"/>
  <c r="C3899" i="3"/>
  <c r="B3903" i="3"/>
  <c r="C3903" i="3"/>
  <c r="B3907" i="3"/>
  <c r="C3907" i="3"/>
  <c r="B3911" i="3"/>
  <c r="C3911" i="3"/>
  <c r="B3915" i="3"/>
  <c r="C3915" i="3"/>
  <c r="B3919" i="3"/>
  <c r="C3919" i="3"/>
  <c r="B3923" i="3"/>
  <c r="C3923" i="3"/>
  <c r="B3927" i="3"/>
  <c r="C3927" i="3"/>
  <c r="B3931" i="3"/>
  <c r="C3931" i="3"/>
  <c r="B3935" i="3"/>
  <c r="C3935" i="3"/>
  <c r="B3939" i="3"/>
  <c r="C3939" i="3"/>
  <c r="B3943" i="3"/>
  <c r="C3943" i="3"/>
  <c r="B3947" i="3"/>
  <c r="C3947" i="3"/>
  <c r="B3951" i="3"/>
  <c r="C3951" i="3"/>
  <c r="C3955" i="3"/>
  <c r="B3955" i="3"/>
  <c r="B3959" i="3"/>
  <c r="C3959" i="3"/>
  <c r="B3963" i="3"/>
  <c r="C3963" i="3"/>
  <c r="B3967" i="3"/>
  <c r="C3967" i="3"/>
  <c r="B3971" i="3"/>
  <c r="C3971" i="3"/>
  <c r="B3975" i="3"/>
  <c r="C3975" i="3"/>
  <c r="B3979" i="3"/>
  <c r="C3979" i="3"/>
  <c r="B3983" i="3"/>
  <c r="C3983" i="3"/>
  <c r="B3987" i="3"/>
  <c r="C3987" i="3"/>
  <c r="B3991" i="3"/>
  <c r="C3991" i="3"/>
  <c r="B3995" i="3"/>
  <c r="C3995" i="3"/>
  <c r="B3999" i="3"/>
  <c r="C3999" i="3"/>
  <c r="B4003" i="3"/>
  <c r="C4003" i="3"/>
  <c r="B4007" i="3"/>
  <c r="C4007" i="3"/>
  <c r="B4011" i="3"/>
  <c r="C4011" i="3"/>
  <c r="B4015" i="3"/>
  <c r="C4015" i="3"/>
  <c r="B4019" i="3"/>
  <c r="C4019" i="3"/>
  <c r="B4023" i="3"/>
  <c r="C4023" i="3"/>
  <c r="B4027" i="3"/>
  <c r="C4027" i="3"/>
  <c r="B4031" i="3"/>
  <c r="C4031" i="3"/>
  <c r="B4035" i="3"/>
  <c r="C4035" i="3"/>
  <c r="B4039" i="3"/>
  <c r="C4039" i="3"/>
  <c r="B4043" i="3"/>
  <c r="C4043" i="3"/>
  <c r="B4047" i="3"/>
  <c r="C4047" i="3"/>
  <c r="B4051" i="3"/>
  <c r="C4051" i="3"/>
  <c r="B4055" i="3"/>
  <c r="C4055" i="3"/>
  <c r="B4059" i="3"/>
  <c r="C4059" i="3"/>
  <c r="B4063" i="3"/>
  <c r="C4063" i="3"/>
  <c r="B4067" i="3"/>
  <c r="C4067" i="3"/>
  <c r="B4071" i="3"/>
  <c r="C4071" i="3"/>
  <c r="B4075" i="3"/>
  <c r="C4075" i="3"/>
  <c r="B4079" i="3"/>
  <c r="C4079" i="3"/>
  <c r="C4083" i="3"/>
  <c r="B4083" i="3"/>
  <c r="B4087" i="3"/>
  <c r="C4087" i="3"/>
  <c r="B4091" i="3"/>
  <c r="C4091" i="3"/>
  <c r="B4095" i="3"/>
  <c r="C4095" i="3"/>
  <c r="B4099" i="3"/>
  <c r="C4099" i="3"/>
  <c r="B4103" i="3"/>
  <c r="C4103" i="3"/>
  <c r="B4107" i="3"/>
  <c r="C4107" i="3"/>
  <c r="B4111" i="3"/>
  <c r="C4111" i="3"/>
  <c r="B4115" i="3"/>
  <c r="C4115" i="3"/>
  <c r="B4119" i="3"/>
  <c r="C4119" i="3"/>
  <c r="B4123" i="3"/>
  <c r="C4123" i="3"/>
  <c r="B4127" i="3"/>
  <c r="C4127" i="3"/>
  <c r="B4131" i="3"/>
  <c r="C4131" i="3"/>
  <c r="B4135" i="3"/>
  <c r="C4135" i="3"/>
  <c r="B4139" i="3"/>
  <c r="C4139" i="3"/>
  <c r="B4143" i="3"/>
  <c r="C4143" i="3"/>
  <c r="B4147" i="3"/>
  <c r="C4147" i="3"/>
  <c r="B4151" i="3"/>
  <c r="C4151" i="3"/>
  <c r="B4155" i="3"/>
  <c r="C4155" i="3"/>
  <c r="B4159" i="3"/>
  <c r="C4159" i="3"/>
  <c r="B4163" i="3"/>
  <c r="C4163" i="3"/>
  <c r="B4167" i="3"/>
  <c r="C4167" i="3"/>
  <c r="B4171" i="3"/>
  <c r="C4171" i="3"/>
  <c r="B4175" i="3"/>
  <c r="C4175" i="3"/>
  <c r="B4179" i="3"/>
  <c r="C4179" i="3"/>
  <c r="B4183" i="3"/>
  <c r="C4183" i="3"/>
  <c r="B4187" i="3"/>
  <c r="C4187" i="3"/>
  <c r="B4191" i="3"/>
  <c r="C4191" i="3"/>
  <c r="B4195" i="3"/>
  <c r="C4195" i="3"/>
  <c r="B4199" i="3"/>
  <c r="C4199" i="3"/>
  <c r="B4203" i="3"/>
  <c r="C4203" i="3"/>
  <c r="B4207" i="3"/>
  <c r="C4207" i="3"/>
  <c r="C4211" i="3"/>
  <c r="B4211" i="3"/>
  <c r="B4215" i="3"/>
  <c r="C4215" i="3"/>
  <c r="B4219" i="3"/>
  <c r="C4219" i="3"/>
  <c r="B4223" i="3"/>
  <c r="C4223" i="3"/>
  <c r="B4227" i="3"/>
  <c r="C4227" i="3"/>
  <c r="B4231" i="3"/>
  <c r="C4231" i="3"/>
  <c r="B4235" i="3"/>
  <c r="C4235" i="3"/>
  <c r="B4239" i="3"/>
  <c r="C4239" i="3"/>
  <c r="B4243" i="3"/>
  <c r="C4243" i="3"/>
  <c r="B4247" i="3"/>
  <c r="C4247" i="3"/>
  <c r="B4251" i="3"/>
  <c r="C4251" i="3"/>
  <c r="B4255" i="3"/>
  <c r="C4255" i="3"/>
  <c r="B4259" i="3"/>
  <c r="C4259" i="3"/>
  <c r="B4263" i="3"/>
  <c r="C4263" i="3"/>
  <c r="B4267" i="3"/>
  <c r="C4267" i="3"/>
  <c r="B4271" i="3"/>
  <c r="C4271" i="3"/>
  <c r="B4275" i="3"/>
  <c r="C4275" i="3"/>
  <c r="B4279" i="3"/>
  <c r="C4279" i="3"/>
  <c r="B4283" i="3"/>
  <c r="C4283" i="3"/>
  <c r="B4287" i="3"/>
  <c r="C4287" i="3"/>
  <c r="B4291" i="3"/>
  <c r="C4291" i="3"/>
  <c r="B4295" i="3"/>
  <c r="C4295" i="3"/>
  <c r="B4299" i="3"/>
  <c r="C4299" i="3"/>
  <c r="B4303" i="3"/>
  <c r="C4303" i="3"/>
  <c r="B4307" i="3"/>
  <c r="C4307" i="3"/>
  <c r="B4311" i="3"/>
  <c r="C4311" i="3"/>
  <c r="B4315" i="3"/>
  <c r="C4315" i="3"/>
  <c r="B4319" i="3"/>
  <c r="C4319" i="3"/>
  <c r="B4323" i="3"/>
  <c r="C4323" i="3"/>
  <c r="B4327" i="3"/>
  <c r="C4327" i="3"/>
  <c r="B4331" i="3"/>
  <c r="C4331" i="3"/>
  <c r="B4335" i="3"/>
  <c r="C4335" i="3"/>
  <c r="B4339" i="3"/>
  <c r="C4339" i="3"/>
  <c r="B4343" i="3"/>
  <c r="C4343" i="3"/>
  <c r="B4347" i="3"/>
  <c r="C4347" i="3"/>
  <c r="B4351" i="3"/>
  <c r="C4351" i="3"/>
  <c r="B4355" i="3"/>
  <c r="C4355" i="3"/>
  <c r="B4359" i="3"/>
  <c r="C4359" i="3"/>
  <c r="B4363" i="3"/>
  <c r="C4363" i="3"/>
  <c r="B4367" i="3"/>
  <c r="C4367" i="3"/>
  <c r="B4371" i="3"/>
  <c r="C4371" i="3"/>
  <c r="B4375" i="3"/>
  <c r="C4375" i="3"/>
  <c r="B4379" i="3"/>
  <c r="C4379" i="3"/>
  <c r="B4383" i="3"/>
  <c r="C4383" i="3"/>
  <c r="B4387" i="3"/>
  <c r="C4387" i="3"/>
  <c r="B4391" i="3"/>
  <c r="C4391" i="3"/>
  <c r="B4395" i="3"/>
  <c r="C4395" i="3"/>
  <c r="B4399" i="3"/>
  <c r="C4399" i="3"/>
  <c r="B4403" i="3"/>
  <c r="C4403" i="3"/>
  <c r="B4407" i="3"/>
  <c r="C4407" i="3"/>
  <c r="B4411" i="3"/>
  <c r="C4411" i="3"/>
  <c r="B4415" i="3"/>
  <c r="C4415" i="3"/>
  <c r="B4419" i="3"/>
  <c r="C4419" i="3"/>
  <c r="B4423" i="3"/>
  <c r="C4423" i="3"/>
  <c r="B4427" i="3"/>
  <c r="C4427" i="3"/>
  <c r="B4431" i="3"/>
  <c r="C4431" i="3"/>
  <c r="B4435" i="3"/>
  <c r="C4435" i="3"/>
  <c r="B4439" i="3"/>
  <c r="C4439" i="3"/>
  <c r="B4443" i="3"/>
  <c r="C4443" i="3"/>
  <c r="B4447" i="3"/>
  <c r="C4447" i="3"/>
  <c r="B4451" i="3"/>
  <c r="C4451" i="3"/>
  <c r="B4455" i="3"/>
  <c r="C4455" i="3"/>
  <c r="B4459" i="3"/>
  <c r="C4459" i="3"/>
  <c r="B4463" i="3"/>
  <c r="C4463" i="3"/>
  <c r="B4467" i="3"/>
  <c r="C4467" i="3"/>
  <c r="B4471" i="3"/>
  <c r="C4471" i="3"/>
  <c r="B4475" i="3"/>
  <c r="C4475" i="3"/>
  <c r="B4479" i="3"/>
  <c r="C4479" i="3"/>
  <c r="B4483" i="3"/>
  <c r="C4483" i="3"/>
  <c r="B4487" i="3"/>
  <c r="C4487" i="3"/>
  <c r="B4491" i="3"/>
  <c r="C4491" i="3"/>
  <c r="B4495" i="3"/>
  <c r="C4495" i="3"/>
  <c r="B4499" i="3"/>
  <c r="C4499" i="3"/>
  <c r="B4503" i="3"/>
  <c r="C4503" i="3"/>
  <c r="B4507" i="3"/>
  <c r="C4507" i="3"/>
  <c r="B4511" i="3"/>
  <c r="C4511" i="3"/>
  <c r="B4515" i="3"/>
  <c r="C4515" i="3"/>
  <c r="B4519" i="3"/>
  <c r="C4519" i="3"/>
  <c r="B4523" i="3"/>
  <c r="C4523" i="3"/>
  <c r="B4527" i="3"/>
  <c r="C4527" i="3"/>
  <c r="B4531" i="3"/>
  <c r="C4531" i="3"/>
  <c r="B4535" i="3"/>
  <c r="C4535" i="3"/>
  <c r="B4539" i="3"/>
  <c r="C4539" i="3"/>
  <c r="B4543" i="3"/>
  <c r="C4543" i="3"/>
  <c r="B4547" i="3"/>
  <c r="C4547" i="3"/>
  <c r="B4551" i="3"/>
  <c r="C4551" i="3"/>
  <c r="B4555" i="3"/>
  <c r="C4555" i="3"/>
  <c r="B4559" i="3"/>
  <c r="C4559" i="3"/>
  <c r="B4563" i="3"/>
  <c r="C4563" i="3"/>
  <c r="B4567" i="3"/>
  <c r="C4567" i="3"/>
  <c r="B4571" i="3"/>
  <c r="C4571" i="3"/>
  <c r="B4575" i="3"/>
  <c r="C4575" i="3"/>
  <c r="B4579" i="3"/>
  <c r="C4579" i="3"/>
  <c r="B4583" i="3"/>
  <c r="C4583" i="3"/>
  <c r="B4587" i="3"/>
  <c r="C4587" i="3"/>
  <c r="B4591" i="3"/>
  <c r="C4591" i="3"/>
  <c r="B4595" i="3"/>
  <c r="C4595" i="3"/>
  <c r="B4599" i="3"/>
  <c r="C4599" i="3"/>
  <c r="B4603" i="3"/>
  <c r="C4603" i="3"/>
  <c r="B4607" i="3"/>
  <c r="C4607" i="3"/>
  <c r="B4611" i="3"/>
  <c r="C4611" i="3"/>
  <c r="B4615" i="3"/>
  <c r="C4615" i="3"/>
  <c r="B4619" i="3"/>
  <c r="C4619" i="3"/>
  <c r="B4623" i="3"/>
  <c r="C4623" i="3"/>
  <c r="B4627" i="3"/>
  <c r="C4627" i="3"/>
  <c r="B4631" i="3"/>
  <c r="C4631" i="3"/>
  <c r="B4635" i="3"/>
  <c r="C4635" i="3"/>
  <c r="B4639" i="3"/>
  <c r="C4639" i="3"/>
  <c r="B4643" i="3"/>
  <c r="C4643" i="3"/>
  <c r="B4647" i="3"/>
  <c r="C4647" i="3"/>
  <c r="B4651" i="3"/>
  <c r="C4651" i="3"/>
  <c r="B4655" i="3"/>
  <c r="C4655" i="3"/>
  <c r="B4659" i="3"/>
  <c r="C4659" i="3"/>
  <c r="B4663" i="3"/>
  <c r="C4663" i="3"/>
  <c r="B4667" i="3"/>
  <c r="C4667" i="3"/>
  <c r="B4671" i="3"/>
  <c r="C4671" i="3"/>
  <c r="B4675" i="3"/>
  <c r="C4675" i="3"/>
  <c r="B4679" i="3"/>
  <c r="C4679" i="3"/>
  <c r="B4683" i="3"/>
  <c r="C4683" i="3"/>
  <c r="B4687" i="3"/>
  <c r="C4687" i="3"/>
  <c r="B4691" i="3"/>
  <c r="C4691" i="3"/>
  <c r="B4695" i="3"/>
  <c r="C4695" i="3"/>
  <c r="B4699" i="3"/>
  <c r="C4699" i="3"/>
  <c r="B4703" i="3"/>
  <c r="C4703" i="3"/>
  <c r="B4707" i="3"/>
  <c r="C4707" i="3"/>
  <c r="B4711" i="3"/>
  <c r="C4711" i="3"/>
  <c r="B4715" i="3"/>
  <c r="C4715" i="3"/>
  <c r="B4719" i="3"/>
  <c r="C4719" i="3"/>
  <c r="B4723" i="3"/>
  <c r="C4723" i="3"/>
  <c r="B4727" i="3"/>
  <c r="C4727" i="3"/>
  <c r="B4731" i="3"/>
  <c r="C4731" i="3"/>
  <c r="B4735" i="3"/>
  <c r="C4735" i="3"/>
  <c r="B4739" i="3"/>
  <c r="C4739" i="3"/>
  <c r="B4743" i="3"/>
  <c r="C4743" i="3"/>
  <c r="B4747" i="3"/>
  <c r="C4747" i="3"/>
  <c r="B4751" i="3"/>
  <c r="C4751" i="3"/>
  <c r="B4755" i="3"/>
  <c r="C4755" i="3"/>
  <c r="B4759" i="3"/>
  <c r="C4759" i="3"/>
  <c r="B4763" i="3"/>
  <c r="C4763" i="3"/>
  <c r="B4767" i="3"/>
  <c r="C4767" i="3"/>
  <c r="B4771" i="3"/>
  <c r="C4771" i="3"/>
  <c r="B4775" i="3"/>
  <c r="C4775" i="3"/>
  <c r="B4779" i="3"/>
  <c r="C4779" i="3"/>
  <c r="B4783" i="3"/>
  <c r="C4783" i="3"/>
  <c r="B4787" i="3"/>
  <c r="C4787" i="3"/>
  <c r="B4791" i="3"/>
  <c r="C4791" i="3"/>
  <c r="B4795" i="3"/>
  <c r="C4795" i="3"/>
  <c r="B4799" i="3"/>
  <c r="C4799" i="3"/>
  <c r="B4803" i="3"/>
  <c r="C4803" i="3"/>
  <c r="B4807" i="3"/>
  <c r="C4807" i="3"/>
  <c r="B4811" i="3"/>
  <c r="C4811" i="3"/>
  <c r="B4815" i="3"/>
  <c r="C4815" i="3"/>
  <c r="B4819" i="3"/>
  <c r="C4819" i="3"/>
  <c r="B4823" i="3"/>
  <c r="C4823" i="3"/>
  <c r="B4827" i="3"/>
  <c r="C4827" i="3"/>
  <c r="B4831" i="3"/>
  <c r="C4831" i="3"/>
  <c r="B4835" i="3"/>
  <c r="C4835" i="3"/>
  <c r="B4839" i="3"/>
  <c r="C4839" i="3"/>
  <c r="B4843" i="3"/>
  <c r="C4843" i="3"/>
  <c r="B4847" i="3"/>
  <c r="C4847" i="3"/>
  <c r="B4851" i="3"/>
  <c r="C4851" i="3"/>
  <c r="B4855" i="3"/>
  <c r="C4855" i="3"/>
  <c r="B4859" i="3"/>
  <c r="C4859" i="3"/>
  <c r="B4863" i="3"/>
  <c r="C4863" i="3"/>
  <c r="B4867" i="3"/>
  <c r="C4867" i="3"/>
  <c r="B4871" i="3"/>
  <c r="C4871" i="3"/>
  <c r="B4875" i="3"/>
  <c r="C4875" i="3"/>
  <c r="B4879" i="3"/>
  <c r="C4879" i="3"/>
  <c r="B4883" i="3"/>
  <c r="C4883" i="3"/>
  <c r="B4887" i="3"/>
  <c r="C4887" i="3"/>
  <c r="B4891" i="3"/>
  <c r="C4891" i="3"/>
  <c r="B4895" i="3"/>
  <c r="C4895" i="3"/>
  <c r="B4899" i="3"/>
  <c r="C4899" i="3"/>
  <c r="B4903" i="3"/>
  <c r="C4903" i="3"/>
  <c r="B4907" i="3"/>
  <c r="C4907" i="3"/>
  <c r="B4911" i="3"/>
  <c r="C4911" i="3"/>
  <c r="B4915" i="3"/>
  <c r="C4915" i="3"/>
  <c r="B4919" i="3"/>
  <c r="C4919" i="3"/>
  <c r="B4923" i="3"/>
  <c r="C4923" i="3"/>
  <c r="B4927" i="3"/>
  <c r="C4927" i="3"/>
  <c r="B4931" i="3"/>
  <c r="C4931" i="3"/>
  <c r="B4935" i="3"/>
  <c r="C4935" i="3"/>
  <c r="B4939" i="3"/>
  <c r="C4939" i="3"/>
  <c r="B4943" i="3"/>
  <c r="C4943" i="3"/>
  <c r="B4947" i="3"/>
  <c r="C4947" i="3"/>
  <c r="B4951" i="3"/>
  <c r="C4951" i="3"/>
  <c r="B4955" i="3"/>
  <c r="C4955" i="3"/>
  <c r="B4959" i="3"/>
  <c r="C4959" i="3"/>
  <c r="B4963" i="3"/>
  <c r="C4963" i="3"/>
  <c r="B4967" i="3"/>
  <c r="C4967" i="3"/>
  <c r="B4971" i="3"/>
  <c r="C4971" i="3"/>
  <c r="B4975" i="3"/>
  <c r="C4975" i="3"/>
  <c r="B4979" i="3"/>
  <c r="C4979" i="3"/>
  <c r="B4983" i="3"/>
  <c r="C4983" i="3"/>
  <c r="B4987" i="3"/>
  <c r="C4987" i="3"/>
  <c r="B4991" i="3"/>
  <c r="C4991" i="3"/>
  <c r="B4995" i="3"/>
  <c r="C4995" i="3"/>
  <c r="B4999" i="3"/>
  <c r="C4999" i="3"/>
  <c r="B5003" i="3"/>
  <c r="C5003" i="3"/>
  <c r="B5007" i="3"/>
  <c r="C5007" i="3"/>
  <c r="B5011" i="3"/>
  <c r="C5011" i="3"/>
  <c r="B5015" i="3"/>
  <c r="C5015" i="3"/>
  <c r="B5019" i="3"/>
  <c r="C5019" i="3"/>
  <c r="B5023" i="3"/>
  <c r="C5023" i="3"/>
  <c r="B5027" i="3"/>
  <c r="C5027" i="3"/>
  <c r="B5031" i="3"/>
  <c r="C5031" i="3"/>
  <c r="B5035" i="3"/>
  <c r="C5035" i="3"/>
  <c r="B5039" i="3"/>
  <c r="C5039" i="3"/>
  <c r="B5043" i="3"/>
  <c r="C5043" i="3"/>
  <c r="B5047" i="3"/>
  <c r="C5047" i="3"/>
  <c r="B5051" i="3"/>
  <c r="C5051" i="3"/>
  <c r="B5055" i="3"/>
  <c r="C5055" i="3"/>
  <c r="B5059" i="3"/>
  <c r="C5059" i="3"/>
  <c r="B5063" i="3"/>
  <c r="C5063" i="3"/>
  <c r="B5067" i="3"/>
  <c r="C5067" i="3"/>
  <c r="B5071" i="3"/>
  <c r="C5071" i="3"/>
  <c r="B5075" i="3"/>
  <c r="C5075" i="3"/>
  <c r="B5079" i="3"/>
  <c r="C5079" i="3"/>
  <c r="B5083" i="3"/>
  <c r="C5083" i="3"/>
  <c r="B5087" i="3"/>
  <c r="C5087" i="3"/>
  <c r="B5091" i="3"/>
  <c r="C5091" i="3"/>
  <c r="B5095" i="3"/>
  <c r="C5095" i="3"/>
  <c r="B5099" i="3"/>
  <c r="C5099" i="3"/>
  <c r="B5103" i="3"/>
  <c r="C5103" i="3"/>
  <c r="B5107" i="3"/>
  <c r="C5107" i="3"/>
  <c r="B5111" i="3"/>
  <c r="C5111" i="3"/>
  <c r="B5115" i="3"/>
  <c r="C5115" i="3"/>
  <c r="B5119" i="3"/>
  <c r="C5119" i="3"/>
  <c r="B5123" i="3"/>
  <c r="C5123" i="3"/>
  <c r="B5127" i="3"/>
  <c r="C5127" i="3"/>
  <c r="B5131" i="3"/>
  <c r="C5131" i="3"/>
  <c r="B5135" i="3"/>
  <c r="C5135" i="3"/>
  <c r="B5139" i="3"/>
  <c r="C5139" i="3"/>
  <c r="B5143" i="3"/>
  <c r="C5143" i="3"/>
  <c r="B5147" i="3"/>
  <c r="C5147" i="3"/>
  <c r="B5151" i="3"/>
  <c r="C5151" i="3"/>
  <c r="B5155" i="3"/>
  <c r="C5155" i="3"/>
  <c r="B5159" i="3"/>
  <c r="C5159" i="3"/>
  <c r="B5163" i="3"/>
  <c r="C5163" i="3"/>
  <c r="B5167" i="3"/>
  <c r="C5167" i="3"/>
  <c r="B5171" i="3"/>
  <c r="C5171" i="3"/>
  <c r="B5175" i="3"/>
  <c r="C5175" i="3"/>
  <c r="B5179" i="3"/>
  <c r="C5179" i="3"/>
  <c r="B5183" i="3"/>
  <c r="C5183" i="3"/>
  <c r="B5187" i="3"/>
  <c r="C5187" i="3"/>
  <c r="B5191" i="3"/>
  <c r="C5191" i="3"/>
  <c r="B5195" i="3"/>
  <c r="C5195" i="3"/>
  <c r="B5199" i="3"/>
  <c r="C5199" i="3"/>
  <c r="B5203" i="3"/>
  <c r="C5203" i="3"/>
  <c r="B5207" i="3"/>
  <c r="C5207" i="3"/>
  <c r="B5211" i="3"/>
  <c r="C5211" i="3"/>
  <c r="B5215" i="3"/>
  <c r="C5215" i="3"/>
  <c r="B5219" i="3"/>
  <c r="C5219" i="3"/>
  <c r="B5223" i="3"/>
  <c r="C5223" i="3"/>
  <c r="B5227" i="3"/>
  <c r="C5227" i="3"/>
  <c r="B5231" i="3"/>
  <c r="C5231" i="3"/>
  <c r="B5235" i="3"/>
  <c r="C5235" i="3"/>
  <c r="B5239" i="3"/>
  <c r="C5239" i="3"/>
  <c r="B5243" i="3"/>
  <c r="C5243" i="3"/>
  <c r="B5247" i="3"/>
  <c r="C5247" i="3"/>
  <c r="B5251" i="3"/>
  <c r="C5251" i="3"/>
  <c r="B5255" i="3"/>
  <c r="C5255" i="3"/>
  <c r="B5259" i="3"/>
  <c r="C5259" i="3"/>
  <c r="B5263" i="3"/>
  <c r="C5263" i="3"/>
  <c r="B5267" i="3"/>
  <c r="C5267" i="3"/>
  <c r="B5271" i="3"/>
  <c r="C5271" i="3"/>
  <c r="B5275" i="3"/>
  <c r="C5275" i="3"/>
  <c r="B5279" i="3"/>
  <c r="C5279" i="3"/>
  <c r="B5283" i="3"/>
  <c r="C5283" i="3"/>
  <c r="B5287" i="3"/>
  <c r="C5287" i="3"/>
  <c r="B5291" i="3"/>
  <c r="C5291" i="3"/>
  <c r="B5295" i="3"/>
  <c r="C5295" i="3"/>
  <c r="B5299" i="3"/>
  <c r="C5299" i="3"/>
  <c r="B5303" i="3"/>
  <c r="C5303" i="3"/>
  <c r="B5307" i="3"/>
  <c r="C5307" i="3"/>
  <c r="B5311" i="3"/>
  <c r="C5311" i="3"/>
  <c r="B5315" i="3"/>
  <c r="C5315" i="3"/>
  <c r="B5319" i="3"/>
  <c r="C5319" i="3"/>
  <c r="B5323" i="3"/>
  <c r="C5323" i="3"/>
  <c r="B5327" i="3"/>
  <c r="C5327" i="3"/>
  <c r="B5331" i="3"/>
  <c r="C5331" i="3"/>
  <c r="B5335" i="3"/>
  <c r="C5335" i="3"/>
  <c r="B5339" i="3"/>
  <c r="C5339" i="3"/>
  <c r="B5343" i="3"/>
  <c r="C5343" i="3"/>
  <c r="B5347" i="3"/>
  <c r="C5347" i="3"/>
  <c r="B5351" i="3"/>
  <c r="C5351" i="3"/>
  <c r="B5355" i="3"/>
  <c r="C5355" i="3"/>
  <c r="B5359" i="3"/>
  <c r="C5359" i="3"/>
  <c r="B5363" i="3"/>
  <c r="C5363" i="3"/>
  <c r="B5367" i="3"/>
  <c r="C5367" i="3"/>
  <c r="B5371" i="3"/>
  <c r="C5371" i="3"/>
  <c r="B5375" i="3"/>
  <c r="C5375" i="3"/>
  <c r="B5379" i="3"/>
  <c r="C5379" i="3"/>
  <c r="B5383" i="3"/>
  <c r="C5383" i="3"/>
  <c r="B5387" i="3"/>
  <c r="C5387" i="3"/>
  <c r="B5391" i="3"/>
  <c r="C5391" i="3"/>
  <c r="B5395" i="3"/>
  <c r="C5395" i="3"/>
  <c r="B5399" i="3"/>
  <c r="C5399" i="3"/>
  <c r="B5403" i="3"/>
  <c r="C5403" i="3"/>
  <c r="B5407" i="3"/>
  <c r="C5407" i="3"/>
  <c r="B5411" i="3"/>
  <c r="C5411" i="3"/>
  <c r="B5415" i="3"/>
  <c r="C5415" i="3"/>
  <c r="B5419" i="3"/>
  <c r="C5419" i="3"/>
  <c r="B5423" i="3"/>
  <c r="C5423" i="3"/>
  <c r="B5427" i="3"/>
  <c r="C5427" i="3"/>
  <c r="B5431" i="3"/>
  <c r="C5431" i="3"/>
  <c r="B5435" i="3"/>
  <c r="C5435" i="3"/>
  <c r="B5439" i="3"/>
  <c r="C5439" i="3"/>
  <c r="B5443" i="3"/>
  <c r="C5443" i="3"/>
  <c r="B5447" i="3"/>
  <c r="C5447" i="3"/>
  <c r="B5451" i="3"/>
  <c r="C5451" i="3"/>
  <c r="B5455" i="3"/>
  <c r="C5455" i="3"/>
  <c r="B5459" i="3"/>
  <c r="C5459" i="3"/>
  <c r="B5463" i="3"/>
  <c r="C5463" i="3"/>
  <c r="B5467" i="3"/>
  <c r="C5467" i="3"/>
  <c r="B5471" i="3"/>
  <c r="C5471" i="3"/>
  <c r="B5475" i="3"/>
  <c r="C5475" i="3"/>
  <c r="B5479" i="3"/>
  <c r="C5479" i="3"/>
  <c r="B5483" i="3"/>
  <c r="C5483" i="3"/>
  <c r="B5487" i="3"/>
  <c r="C5487" i="3"/>
  <c r="B5491" i="3"/>
  <c r="C5491" i="3"/>
  <c r="B5495" i="3"/>
  <c r="C5495" i="3"/>
  <c r="B5499" i="3"/>
  <c r="C5499" i="3"/>
  <c r="B5503" i="3"/>
  <c r="C5503" i="3"/>
  <c r="B5507" i="3"/>
  <c r="C5507" i="3"/>
  <c r="B5511" i="3"/>
  <c r="C5511" i="3"/>
  <c r="B5515" i="3"/>
  <c r="C5515" i="3"/>
  <c r="B5519" i="3"/>
  <c r="C5519" i="3"/>
  <c r="B5523" i="3"/>
  <c r="C5523" i="3"/>
  <c r="B5527" i="3"/>
  <c r="C5527" i="3"/>
  <c r="B5531" i="3"/>
  <c r="C5531" i="3"/>
  <c r="B5535" i="3"/>
  <c r="C5535" i="3"/>
  <c r="B5539" i="3"/>
  <c r="C5539" i="3"/>
  <c r="B5543" i="3"/>
  <c r="C5543" i="3"/>
  <c r="B5547" i="3"/>
  <c r="C5547" i="3"/>
  <c r="B5551" i="3"/>
  <c r="C5551" i="3"/>
  <c r="B5555" i="3"/>
  <c r="C5555" i="3"/>
  <c r="B5559" i="3"/>
  <c r="C5559" i="3"/>
  <c r="B5563" i="3"/>
  <c r="C5563" i="3"/>
  <c r="B5567" i="3"/>
  <c r="C5567" i="3"/>
  <c r="B5571" i="3"/>
  <c r="C5571" i="3"/>
  <c r="B5575" i="3"/>
  <c r="C5575" i="3"/>
  <c r="B5579" i="3"/>
  <c r="C5579" i="3"/>
  <c r="B5583" i="3"/>
  <c r="C5583" i="3"/>
  <c r="B5587" i="3"/>
  <c r="C5587" i="3"/>
  <c r="B5591" i="3"/>
  <c r="C5591" i="3"/>
  <c r="B5595" i="3"/>
  <c r="C5595" i="3"/>
  <c r="B5599" i="3"/>
  <c r="C5599" i="3"/>
  <c r="B5603" i="3"/>
  <c r="C5603" i="3"/>
  <c r="B5607" i="3"/>
  <c r="C5607" i="3"/>
  <c r="B5611" i="3"/>
  <c r="C5611" i="3"/>
  <c r="B5615" i="3"/>
  <c r="C5615" i="3"/>
  <c r="B5619" i="3"/>
  <c r="C5619" i="3"/>
  <c r="B5623" i="3"/>
  <c r="C5623" i="3"/>
  <c r="B5627" i="3"/>
  <c r="C5627" i="3"/>
  <c r="B5631" i="3"/>
  <c r="C5631" i="3"/>
  <c r="B5635" i="3"/>
  <c r="C5635" i="3"/>
  <c r="B5639" i="3"/>
  <c r="C5639" i="3"/>
  <c r="B5643" i="3"/>
  <c r="C5643" i="3"/>
  <c r="B5647" i="3"/>
  <c r="C5647" i="3"/>
  <c r="B5651" i="3"/>
  <c r="C5651" i="3"/>
  <c r="B5655" i="3"/>
  <c r="C5655" i="3"/>
  <c r="B5659" i="3"/>
  <c r="C5659" i="3"/>
  <c r="B5663" i="3"/>
  <c r="C5663" i="3"/>
  <c r="B5667" i="3"/>
  <c r="C5667" i="3"/>
  <c r="B5671" i="3"/>
  <c r="C5671" i="3"/>
  <c r="B5675" i="3"/>
  <c r="C5675" i="3"/>
  <c r="B5679" i="3"/>
  <c r="C5679" i="3"/>
  <c r="B5683" i="3"/>
  <c r="C5683" i="3"/>
  <c r="B5687" i="3"/>
  <c r="C5687" i="3"/>
  <c r="B5691" i="3"/>
  <c r="C5691" i="3"/>
  <c r="B5695" i="3"/>
  <c r="C5695" i="3"/>
  <c r="B5699" i="3"/>
  <c r="C5699" i="3"/>
  <c r="B5703" i="3"/>
  <c r="C5703" i="3"/>
  <c r="B5707" i="3"/>
  <c r="C5707" i="3"/>
  <c r="B5711" i="3"/>
  <c r="C5711" i="3"/>
  <c r="B5715" i="3"/>
  <c r="C5715" i="3"/>
  <c r="B5719" i="3"/>
  <c r="C5719" i="3"/>
  <c r="B5723" i="3"/>
  <c r="C5723" i="3"/>
  <c r="B5727" i="3"/>
  <c r="C5727" i="3"/>
  <c r="B5731" i="3"/>
  <c r="C5731" i="3"/>
  <c r="B5735" i="3"/>
  <c r="C5735" i="3"/>
  <c r="B5739" i="3"/>
  <c r="C5739" i="3"/>
  <c r="B5743" i="3"/>
  <c r="C5743" i="3"/>
  <c r="B5747" i="3"/>
  <c r="C5747" i="3"/>
  <c r="B5751" i="3"/>
  <c r="C5751" i="3"/>
  <c r="B5755" i="3"/>
  <c r="C5755" i="3"/>
  <c r="B5759" i="3"/>
  <c r="C5759" i="3"/>
  <c r="B5763" i="3"/>
  <c r="C5763" i="3"/>
  <c r="B5767" i="3"/>
  <c r="C5767" i="3"/>
  <c r="B5771" i="3"/>
  <c r="C5771" i="3"/>
  <c r="B5775" i="3"/>
  <c r="C5775" i="3"/>
  <c r="B5779" i="3"/>
  <c r="C5779" i="3"/>
  <c r="B5783" i="3"/>
  <c r="C5783" i="3"/>
  <c r="B5787" i="3"/>
  <c r="C5787" i="3"/>
  <c r="B5791" i="3"/>
  <c r="C5791" i="3"/>
  <c r="B5795" i="3"/>
  <c r="C5795" i="3"/>
  <c r="B5799" i="3"/>
  <c r="C5799" i="3"/>
  <c r="B5803" i="3"/>
  <c r="C5803" i="3"/>
  <c r="B5807" i="3"/>
  <c r="C5807" i="3"/>
  <c r="B5811" i="3"/>
  <c r="C5811" i="3"/>
  <c r="B5815" i="3"/>
  <c r="C5815" i="3"/>
  <c r="B5819" i="3"/>
  <c r="C5819" i="3"/>
  <c r="B5823" i="3"/>
  <c r="C5823" i="3"/>
  <c r="B5827" i="3"/>
  <c r="C5827" i="3"/>
  <c r="B5831" i="3"/>
  <c r="C5831" i="3"/>
  <c r="B5835" i="3"/>
  <c r="C5835" i="3"/>
  <c r="B5839" i="3"/>
  <c r="C5839" i="3"/>
  <c r="B5843" i="3"/>
  <c r="C5843" i="3"/>
  <c r="B5847" i="3"/>
  <c r="C5847" i="3"/>
  <c r="B5851" i="3"/>
  <c r="C5851" i="3"/>
  <c r="B5855" i="3"/>
  <c r="C5855" i="3"/>
  <c r="B5859" i="3"/>
  <c r="C5859" i="3"/>
  <c r="B5863" i="3"/>
  <c r="C5863" i="3"/>
  <c r="B5867" i="3"/>
  <c r="C5867" i="3"/>
  <c r="B5871" i="3"/>
  <c r="C5871" i="3"/>
  <c r="B5875" i="3"/>
  <c r="C5875" i="3"/>
  <c r="B5879" i="3"/>
  <c r="C5879" i="3"/>
  <c r="B5883" i="3"/>
  <c r="C5883" i="3"/>
  <c r="B5887" i="3"/>
  <c r="C5887" i="3"/>
  <c r="B5891" i="3"/>
  <c r="C5891" i="3"/>
  <c r="B5895" i="3"/>
  <c r="C5895" i="3"/>
  <c r="B5899" i="3"/>
  <c r="C5899" i="3"/>
  <c r="B5903" i="3"/>
  <c r="C5903" i="3"/>
  <c r="B5907" i="3"/>
  <c r="C5907" i="3"/>
  <c r="B5911" i="3"/>
  <c r="C5911" i="3"/>
  <c r="B5915" i="3"/>
  <c r="C5915" i="3"/>
  <c r="B5919" i="3"/>
  <c r="C5919" i="3"/>
  <c r="B5923" i="3"/>
  <c r="C5923" i="3"/>
  <c r="B5927" i="3"/>
  <c r="C5927" i="3"/>
  <c r="B5931" i="3"/>
  <c r="C5931" i="3"/>
  <c r="B5935" i="3"/>
  <c r="C5935" i="3"/>
  <c r="B5939" i="3"/>
  <c r="C5939" i="3"/>
  <c r="B5943" i="3"/>
  <c r="C5943" i="3"/>
  <c r="B5947" i="3"/>
  <c r="C5947" i="3"/>
  <c r="B5951" i="3"/>
  <c r="C5951" i="3"/>
  <c r="B5955" i="3"/>
  <c r="C5955" i="3"/>
  <c r="B5959" i="3"/>
  <c r="C5959" i="3"/>
  <c r="B5963" i="3"/>
  <c r="C5963" i="3"/>
  <c r="B5967" i="3"/>
  <c r="C5967" i="3"/>
  <c r="B5971" i="3"/>
  <c r="C5971" i="3"/>
  <c r="B5975" i="3"/>
  <c r="C5975" i="3"/>
  <c r="B5979" i="3"/>
  <c r="C5979" i="3"/>
  <c r="B5983" i="3"/>
  <c r="C5983" i="3"/>
  <c r="B5987" i="3"/>
  <c r="C5987" i="3"/>
  <c r="B5991" i="3"/>
  <c r="C5991" i="3"/>
  <c r="B5995" i="3"/>
  <c r="C5995" i="3"/>
  <c r="B5999" i="3"/>
  <c r="C5999" i="3"/>
  <c r="B6003" i="3"/>
  <c r="C6003" i="3"/>
  <c r="B6007" i="3"/>
  <c r="C6007" i="3"/>
  <c r="B6011" i="3"/>
  <c r="C6011" i="3"/>
  <c r="B6015" i="3"/>
  <c r="C6015" i="3"/>
  <c r="B6019" i="3"/>
  <c r="C6019" i="3"/>
  <c r="B6023" i="3"/>
  <c r="C6023" i="3"/>
  <c r="B6027" i="3"/>
  <c r="C6027" i="3"/>
  <c r="B6031" i="3"/>
  <c r="C6031" i="3"/>
  <c r="B6035" i="3"/>
  <c r="C6035" i="3"/>
  <c r="B6039" i="3"/>
  <c r="C6039" i="3"/>
  <c r="B6043" i="3"/>
  <c r="C6043" i="3"/>
  <c r="B6047" i="3"/>
  <c r="C6047" i="3"/>
  <c r="B6051" i="3"/>
  <c r="C6051" i="3"/>
  <c r="B6055" i="3"/>
  <c r="C6055" i="3"/>
  <c r="B6059" i="3"/>
  <c r="C6059" i="3"/>
  <c r="B6063" i="3"/>
  <c r="C6063" i="3"/>
  <c r="B6067" i="3"/>
  <c r="C6067" i="3"/>
  <c r="B6071" i="3"/>
  <c r="C6071" i="3"/>
  <c r="B6075" i="3"/>
  <c r="C6075" i="3"/>
  <c r="B6079" i="3"/>
  <c r="C6079" i="3"/>
  <c r="B6083" i="3"/>
  <c r="C6083" i="3"/>
  <c r="B6087" i="3"/>
  <c r="C6087" i="3"/>
  <c r="B6091" i="3"/>
  <c r="C6091" i="3"/>
  <c r="B6095" i="3"/>
  <c r="C6095" i="3"/>
  <c r="B6099" i="3"/>
  <c r="C6099" i="3"/>
  <c r="B6103" i="3"/>
  <c r="C6103" i="3"/>
  <c r="B6107" i="3"/>
  <c r="C6107" i="3"/>
  <c r="B6111" i="3"/>
  <c r="C6111" i="3"/>
  <c r="B6115" i="3"/>
  <c r="C6115" i="3"/>
  <c r="B6119" i="3"/>
  <c r="C6119" i="3"/>
  <c r="B6123" i="3"/>
  <c r="C6123" i="3"/>
  <c r="B6127" i="3"/>
  <c r="C6127" i="3"/>
  <c r="B6131" i="3"/>
  <c r="C6131" i="3"/>
  <c r="B6135" i="3"/>
  <c r="C6135" i="3"/>
  <c r="B6139" i="3"/>
  <c r="C6139" i="3"/>
  <c r="B6143" i="3"/>
  <c r="C6143" i="3"/>
  <c r="B6147" i="3"/>
  <c r="C6147" i="3"/>
  <c r="B6151" i="3"/>
  <c r="C6151" i="3"/>
  <c r="B6155" i="3"/>
  <c r="C6155" i="3"/>
  <c r="B6159" i="3"/>
  <c r="C6159" i="3"/>
  <c r="B6163" i="3"/>
  <c r="C6163" i="3"/>
  <c r="B6167" i="3"/>
  <c r="C6167" i="3"/>
  <c r="B6171" i="3"/>
  <c r="C6171" i="3"/>
  <c r="B6175" i="3"/>
  <c r="C6175" i="3"/>
  <c r="B6179" i="3"/>
  <c r="C6179" i="3"/>
  <c r="B6183" i="3"/>
  <c r="C6183" i="3"/>
  <c r="B6187" i="3"/>
  <c r="C6187" i="3"/>
  <c r="B6191" i="3"/>
  <c r="C6191" i="3"/>
  <c r="B6195" i="3"/>
  <c r="C6195" i="3"/>
  <c r="B6199" i="3"/>
  <c r="C6199" i="3"/>
  <c r="B6203" i="3"/>
  <c r="C6203" i="3"/>
  <c r="B6207" i="3"/>
  <c r="C6207" i="3"/>
  <c r="B6211" i="3"/>
  <c r="C6211" i="3"/>
  <c r="B6215" i="3"/>
  <c r="C6215" i="3"/>
  <c r="B6219" i="3"/>
  <c r="C6219" i="3"/>
  <c r="B6223" i="3"/>
  <c r="C6223" i="3"/>
  <c r="B6227" i="3"/>
  <c r="C6227" i="3"/>
  <c r="B6231" i="3"/>
  <c r="C6231" i="3"/>
  <c r="B6235" i="3"/>
  <c r="C6235" i="3"/>
  <c r="B6239" i="3"/>
  <c r="C6239" i="3"/>
  <c r="B6243" i="3"/>
  <c r="C6243" i="3"/>
  <c r="B6247" i="3"/>
  <c r="C6247" i="3"/>
  <c r="B6251" i="3"/>
  <c r="C6251" i="3"/>
  <c r="B6255" i="3"/>
  <c r="C6255" i="3"/>
  <c r="B6259" i="3"/>
  <c r="C6259" i="3"/>
  <c r="B6263" i="3"/>
  <c r="C6263" i="3"/>
  <c r="B6267" i="3"/>
  <c r="C6267" i="3"/>
  <c r="B6271" i="3"/>
  <c r="C6271" i="3"/>
  <c r="B6275" i="3"/>
  <c r="C6275" i="3"/>
  <c r="B6279" i="3"/>
  <c r="C6279" i="3"/>
  <c r="B6283" i="3"/>
  <c r="C6283" i="3"/>
  <c r="B6287" i="3"/>
  <c r="C6287" i="3"/>
  <c r="B6291" i="3"/>
  <c r="C6291" i="3"/>
  <c r="B6295" i="3"/>
  <c r="C6295" i="3"/>
  <c r="B6299" i="3"/>
  <c r="C6299" i="3"/>
  <c r="B6303" i="3"/>
  <c r="C6303" i="3"/>
  <c r="B6307" i="3"/>
  <c r="C6307" i="3"/>
  <c r="B6311" i="3"/>
  <c r="C6311" i="3"/>
  <c r="B6315" i="3"/>
  <c r="C6315" i="3"/>
  <c r="B6319" i="3"/>
  <c r="C6319" i="3"/>
  <c r="B6323" i="3"/>
  <c r="C6323" i="3"/>
  <c r="B6327" i="3"/>
  <c r="C6327" i="3"/>
  <c r="B6331" i="3"/>
  <c r="C6331" i="3"/>
  <c r="B6335" i="3"/>
  <c r="C6335" i="3"/>
  <c r="B6339" i="3"/>
  <c r="C6339" i="3"/>
  <c r="B6343" i="3"/>
  <c r="C6343" i="3"/>
  <c r="B6347" i="3"/>
  <c r="C6347" i="3"/>
  <c r="B6351" i="3"/>
  <c r="C6351" i="3"/>
  <c r="B6355" i="3"/>
  <c r="C6355" i="3"/>
  <c r="B6359" i="3"/>
  <c r="C6359" i="3"/>
  <c r="B6363" i="3"/>
  <c r="C6363" i="3"/>
  <c r="B6367" i="3"/>
  <c r="C6367" i="3"/>
  <c r="B6371" i="3"/>
  <c r="C6371" i="3"/>
  <c r="B6375" i="3"/>
  <c r="C6375" i="3"/>
  <c r="B6379" i="3"/>
  <c r="C6379" i="3"/>
  <c r="B6383" i="3"/>
  <c r="C6383" i="3"/>
  <c r="B6387" i="3"/>
  <c r="C6387" i="3"/>
  <c r="B6391" i="3"/>
  <c r="C6391" i="3"/>
  <c r="B6395" i="3"/>
  <c r="C6395" i="3"/>
  <c r="B6399" i="3"/>
  <c r="C6399" i="3"/>
  <c r="B6403" i="3"/>
  <c r="C6403" i="3"/>
  <c r="B6407" i="3"/>
  <c r="C6407" i="3"/>
  <c r="B6411" i="3"/>
  <c r="C6411" i="3"/>
  <c r="B6415" i="3"/>
  <c r="C6415" i="3"/>
  <c r="B6419" i="3"/>
  <c r="C6419" i="3"/>
  <c r="B6423" i="3"/>
  <c r="C6423" i="3"/>
  <c r="B6427" i="3"/>
  <c r="C6427" i="3"/>
  <c r="B6431" i="3"/>
  <c r="C6431" i="3"/>
  <c r="B6435" i="3"/>
  <c r="C6435" i="3"/>
  <c r="B6439" i="3"/>
  <c r="C6439" i="3"/>
  <c r="B6443" i="3"/>
  <c r="C6443" i="3"/>
  <c r="B6447" i="3"/>
  <c r="C6447" i="3"/>
  <c r="B6451" i="3"/>
  <c r="C6451" i="3"/>
  <c r="B6455" i="3"/>
  <c r="C6455" i="3"/>
  <c r="B6459" i="3"/>
  <c r="C6459" i="3"/>
  <c r="B6463" i="3"/>
  <c r="C6463" i="3"/>
  <c r="B6467" i="3"/>
  <c r="C6467" i="3"/>
  <c r="B6471" i="3"/>
  <c r="C6471" i="3"/>
  <c r="B6475" i="3"/>
  <c r="C6475" i="3"/>
  <c r="B6479" i="3"/>
  <c r="C6479" i="3"/>
  <c r="B6483" i="3"/>
  <c r="C6483" i="3"/>
  <c r="B6487" i="3"/>
  <c r="C6487" i="3"/>
  <c r="B6491" i="3"/>
  <c r="C6491" i="3"/>
  <c r="B6495" i="3"/>
  <c r="C6495" i="3"/>
  <c r="B6499" i="3"/>
  <c r="C6499" i="3"/>
  <c r="B6503" i="3"/>
  <c r="C6503" i="3"/>
  <c r="B6507" i="3"/>
  <c r="C6507" i="3"/>
  <c r="B6511" i="3"/>
  <c r="C6511" i="3"/>
  <c r="B6515" i="3"/>
  <c r="C6515" i="3"/>
  <c r="B6519" i="3"/>
  <c r="C6519" i="3"/>
  <c r="B6523" i="3"/>
  <c r="C6523" i="3"/>
  <c r="B6527" i="3"/>
  <c r="C6527" i="3"/>
  <c r="B6531" i="3"/>
  <c r="C6531" i="3"/>
  <c r="B6535" i="3"/>
  <c r="C6535" i="3"/>
  <c r="B6539" i="3"/>
  <c r="C6539" i="3"/>
  <c r="B6543" i="3"/>
  <c r="C6543" i="3"/>
  <c r="B6547" i="3"/>
  <c r="C6547" i="3"/>
  <c r="B6551" i="3"/>
  <c r="C6551" i="3"/>
  <c r="B6555" i="3"/>
  <c r="C6555" i="3"/>
  <c r="B6559" i="3"/>
  <c r="C6559" i="3"/>
  <c r="B6563" i="3"/>
  <c r="C6563" i="3"/>
  <c r="B6567" i="3"/>
  <c r="C6567" i="3"/>
  <c r="B6571" i="3"/>
  <c r="C6571" i="3"/>
  <c r="B6575" i="3"/>
  <c r="C6575" i="3"/>
  <c r="B6579" i="3"/>
  <c r="C6579" i="3"/>
  <c r="B6583" i="3"/>
  <c r="C6583" i="3"/>
  <c r="B6587" i="3"/>
  <c r="C6587" i="3"/>
  <c r="B6591" i="3"/>
  <c r="C6591" i="3"/>
  <c r="B6595" i="3"/>
  <c r="C6595" i="3"/>
  <c r="B6599" i="3"/>
  <c r="C6599" i="3"/>
  <c r="B6603" i="3"/>
  <c r="C6603" i="3"/>
  <c r="B6607" i="3"/>
  <c r="C6607" i="3"/>
  <c r="B6611" i="3"/>
  <c r="C6611" i="3"/>
  <c r="B6615" i="3"/>
  <c r="C6615" i="3"/>
  <c r="B6619" i="3"/>
  <c r="C6619" i="3"/>
  <c r="B6623" i="3"/>
  <c r="C6623" i="3"/>
  <c r="B6627" i="3"/>
  <c r="C6627" i="3"/>
  <c r="B6631" i="3"/>
  <c r="C6631" i="3"/>
  <c r="B6635" i="3"/>
  <c r="C6635" i="3"/>
  <c r="B6639" i="3"/>
  <c r="C6639" i="3"/>
  <c r="B6643" i="3"/>
  <c r="C6643" i="3"/>
  <c r="B6647" i="3"/>
  <c r="C6647" i="3"/>
  <c r="B6651" i="3"/>
  <c r="C6651" i="3"/>
  <c r="B6655" i="3"/>
  <c r="C6655" i="3"/>
  <c r="B6659" i="3"/>
  <c r="C6659" i="3"/>
  <c r="B6663" i="3"/>
  <c r="C6663" i="3"/>
  <c r="B6667" i="3"/>
  <c r="C6667" i="3"/>
  <c r="B6671" i="3"/>
  <c r="C6671" i="3"/>
  <c r="B6675" i="3"/>
  <c r="C6675" i="3"/>
  <c r="B6679" i="3"/>
  <c r="C6679" i="3"/>
  <c r="B6683" i="3"/>
  <c r="C6683" i="3"/>
  <c r="B6687" i="3"/>
  <c r="C6687" i="3"/>
  <c r="B6691" i="3"/>
  <c r="C6691" i="3"/>
  <c r="B6695" i="3"/>
  <c r="C6695" i="3"/>
  <c r="B6699" i="3"/>
  <c r="C6699" i="3"/>
  <c r="B6703" i="3"/>
  <c r="C6703" i="3"/>
  <c r="B6707" i="3"/>
  <c r="C6707" i="3"/>
  <c r="B6711" i="3"/>
  <c r="C6711" i="3"/>
  <c r="B6715" i="3"/>
  <c r="C6715" i="3"/>
  <c r="B6719" i="3"/>
  <c r="C6719" i="3"/>
  <c r="B6723" i="3"/>
  <c r="C6723" i="3"/>
  <c r="B6727" i="3"/>
  <c r="C6727" i="3"/>
  <c r="B6731" i="3"/>
  <c r="C6731" i="3"/>
  <c r="B6735" i="3"/>
  <c r="C6735" i="3"/>
  <c r="B6739" i="3"/>
  <c r="C6739" i="3"/>
  <c r="B6743" i="3"/>
  <c r="C6743" i="3"/>
  <c r="B6747" i="3"/>
  <c r="C6747" i="3"/>
  <c r="B6751" i="3"/>
  <c r="C6751" i="3"/>
  <c r="B6755" i="3"/>
  <c r="C6755" i="3"/>
  <c r="B6759" i="3"/>
  <c r="C6759" i="3"/>
  <c r="B6763" i="3"/>
  <c r="C6763" i="3"/>
  <c r="B6767" i="3"/>
  <c r="C6767" i="3"/>
  <c r="B6771" i="3"/>
  <c r="C6771" i="3"/>
  <c r="B6775" i="3"/>
  <c r="C6775" i="3"/>
  <c r="B6779" i="3"/>
  <c r="C6779" i="3"/>
  <c r="B6783" i="3"/>
  <c r="C6783" i="3"/>
  <c r="B6787" i="3"/>
  <c r="C6787" i="3"/>
  <c r="B6791" i="3"/>
  <c r="C6791" i="3"/>
  <c r="B6795" i="3"/>
  <c r="C6795" i="3"/>
  <c r="B6799" i="3"/>
  <c r="C6799" i="3"/>
  <c r="B6803" i="3"/>
  <c r="C6803" i="3"/>
  <c r="B6807" i="3"/>
  <c r="C6807" i="3"/>
  <c r="B6811" i="3"/>
  <c r="C6811" i="3"/>
  <c r="B6815" i="3"/>
  <c r="C6815" i="3"/>
  <c r="B6819" i="3"/>
  <c r="C6819" i="3"/>
  <c r="B6823" i="3"/>
  <c r="C6823" i="3"/>
  <c r="B6827" i="3"/>
  <c r="C6827" i="3"/>
  <c r="B6831" i="3"/>
  <c r="C6831" i="3"/>
  <c r="B6835" i="3"/>
  <c r="C6835" i="3"/>
  <c r="B6839" i="3"/>
  <c r="C6839" i="3"/>
  <c r="B6843" i="3"/>
  <c r="C6843" i="3"/>
  <c r="B6847" i="3"/>
  <c r="C6847" i="3"/>
  <c r="B6851" i="3"/>
  <c r="C6851" i="3"/>
  <c r="B6855" i="3"/>
  <c r="C6855" i="3"/>
  <c r="B6859" i="3"/>
  <c r="C6859" i="3"/>
  <c r="B6863" i="3"/>
  <c r="C6863" i="3"/>
  <c r="B6867" i="3"/>
  <c r="C6867" i="3"/>
  <c r="B6871" i="3"/>
  <c r="C6871" i="3"/>
  <c r="B6875" i="3"/>
  <c r="C6875" i="3"/>
  <c r="B6879" i="3"/>
  <c r="C6879" i="3"/>
  <c r="B6883" i="3"/>
  <c r="C6883" i="3"/>
  <c r="B6887" i="3"/>
  <c r="C6887" i="3"/>
  <c r="B6891" i="3"/>
  <c r="C6891" i="3"/>
  <c r="B6895" i="3"/>
  <c r="C6895" i="3"/>
  <c r="B6899" i="3"/>
  <c r="C6899" i="3"/>
  <c r="B6903" i="3"/>
  <c r="C6903" i="3"/>
  <c r="B6907" i="3"/>
  <c r="C6907" i="3"/>
  <c r="B6911" i="3"/>
  <c r="C6911" i="3"/>
  <c r="B6915" i="3"/>
  <c r="C6915" i="3"/>
  <c r="B6919" i="3"/>
  <c r="C6919" i="3"/>
  <c r="B6923" i="3"/>
  <c r="C6923" i="3"/>
  <c r="B6927" i="3"/>
  <c r="C6927" i="3"/>
  <c r="B6931" i="3"/>
  <c r="C6931" i="3"/>
  <c r="B6935" i="3"/>
  <c r="C6935" i="3"/>
  <c r="B6939" i="3"/>
  <c r="C6939" i="3"/>
  <c r="B6943" i="3"/>
  <c r="C6943" i="3"/>
  <c r="B6947" i="3"/>
  <c r="C6947" i="3"/>
  <c r="B6951" i="3"/>
  <c r="C6951" i="3"/>
  <c r="B6955" i="3"/>
  <c r="C6955" i="3"/>
  <c r="B6959" i="3"/>
  <c r="C6959" i="3"/>
  <c r="B6963" i="3"/>
  <c r="C6963" i="3"/>
  <c r="B6967" i="3"/>
  <c r="C6967" i="3"/>
  <c r="B6971" i="3"/>
  <c r="C6971" i="3"/>
  <c r="B6975" i="3"/>
  <c r="C6975" i="3"/>
  <c r="B6979" i="3"/>
  <c r="C6979" i="3"/>
  <c r="B6983" i="3"/>
  <c r="C6983" i="3"/>
  <c r="B6987" i="3"/>
  <c r="C6987" i="3"/>
  <c r="B6991" i="3"/>
  <c r="C6991" i="3"/>
  <c r="B6995" i="3"/>
  <c r="C6995" i="3"/>
  <c r="B6999" i="3"/>
  <c r="C6999" i="3"/>
  <c r="B7003" i="3"/>
  <c r="C7003" i="3"/>
  <c r="B7007" i="3"/>
  <c r="C7007" i="3"/>
  <c r="B7011" i="3"/>
  <c r="C7011" i="3"/>
  <c r="B7015" i="3"/>
  <c r="C7015" i="3"/>
  <c r="B7019" i="3"/>
  <c r="C7019" i="3"/>
  <c r="B7023" i="3"/>
  <c r="C7023" i="3"/>
  <c r="B7027" i="3"/>
  <c r="C7027" i="3"/>
  <c r="B7031" i="3"/>
  <c r="C7031" i="3"/>
  <c r="B7035" i="3"/>
  <c r="C7035" i="3"/>
  <c r="B7039" i="3"/>
  <c r="C7039" i="3"/>
  <c r="B7043" i="3"/>
  <c r="C7043" i="3"/>
  <c r="B7047" i="3"/>
  <c r="C7047" i="3"/>
  <c r="B7051" i="3"/>
  <c r="C7051" i="3"/>
  <c r="B7055" i="3"/>
  <c r="C7055" i="3"/>
  <c r="B7059" i="3"/>
  <c r="C7059" i="3"/>
  <c r="B7063" i="3"/>
  <c r="C7063" i="3"/>
  <c r="B7067" i="3"/>
  <c r="C7067" i="3"/>
  <c r="B7071" i="3"/>
  <c r="C7071" i="3"/>
  <c r="B7075" i="3"/>
  <c r="C7075" i="3"/>
  <c r="B7079" i="3"/>
  <c r="C7079" i="3"/>
  <c r="B7083" i="3"/>
  <c r="C7083" i="3"/>
  <c r="B7087" i="3"/>
  <c r="C7087" i="3"/>
  <c r="B7091" i="3"/>
  <c r="C7091" i="3"/>
  <c r="B7095" i="3"/>
  <c r="C7095" i="3"/>
  <c r="B7099" i="3"/>
  <c r="C7099" i="3"/>
  <c r="B7103" i="3"/>
  <c r="C7103" i="3"/>
  <c r="B7107" i="3"/>
  <c r="C7107" i="3"/>
  <c r="B7111" i="3"/>
  <c r="C7111" i="3"/>
  <c r="B7115" i="3"/>
  <c r="C7115" i="3"/>
  <c r="B7119" i="3"/>
  <c r="C7119" i="3"/>
  <c r="B7123" i="3"/>
  <c r="C7123" i="3"/>
  <c r="B7127" i="3"/>
  <c r="C7127" i="3"/>
  <c r="B7131" i="3"/>
  <c r="C7131" i="3"/>
  <c r="B7135" i="3"/>
  <c r="C7135" i="3"/>
  <c r="B7139" i="3"/>
  <c r="C7139" i="3"/>
  <c r="B7143" i="3"/>
  <c r="C7143" i="3"/>
  <c r="B7147" i="3"/>
  <c r="C7147" i="3"/>
  <c r="B7151" i="3"/>
  <c r="C7151" i="3"/>
  <c r="B7155" i="3"/>
  <c r="C7155" i="3"/>
  <c r="B7159" i="3"/>
  <c r="C7159" i="3"/>
  <c r="B7163" i="3"/>
  <c r="C7163" i="3"/>
  <c r="B7167" i="3"/>
  <c r="C7167" i="3"/>
  <c r="B7171" i="3"/>
  <c r="C7171" i="3"/>
  <c r="B7175" i="3"/>
  <c r="C7175" i="3"/>
  <c r="B7179" i="3"/>
  <c r="C7179" i="3"/>
  <c r="B7183" i="3"/>
  <c r="C7183" i="3"/>
  <c r="B7187" i="3"/>
  <c r="C7187" i="3"/>
  <c r="B7191" i="3"/>
  <c r="C7191" i="3"/>
  <c r="B7195" i="3"/>
  <c r="C7195" i="3"/>
  <c r="B7199" i="3"/>
  <c r="C7199" i="3"/>
  <c r="B7203" i="3"/>
  <c r="C7203" i="3"/>
  <c r="B7207" i="3"/>
  <c r="C7207" i="3"/>
  <c r="B7211" i="3"/>
  <c r="C7211" i="3"/>
  <c r="B7215" i="3"/>
  <c r="C7215" i="3"/>
  <c r="B7219" i="3"/>
  <c r="C7219" i="3"/>
  <c r="B7223" i="3"/>
  <c r="C7223" i="3"/>
  <c r="B7227" i="3"/>
  <c r="C7227" i="3"/>
  <c r="B7231" i="3"/>
  <c r="C7231" i="3"/>
  <c r="B7235" i="3"/>
  <c r="C7235" i="3"/>
  <c r="B7239" i="3"/>
  <c r="C7239" i="3"/>
  <c r="B7243" i="3"/>
  <c r="C7243" i="3"/>
  <c r="B7247" i="3"/>
  <c r="C7247" i="3"/>
  <c r="B7251" i="3"/>
  <c r="C7251" i="3"/>
  <c r="B7255" i="3"/>
  <c r="C7255" i="3"/>
  <c r="B7259" i="3"/>
  <c r="C7259" i="3"/>
  <c r="B7263" i="3"/>
  <c r="C7263" i="3"/>
  <c r="B7267" i="3"/>
  <c r="C7267" i="3"/>
  <c r="B7271" i="3"/>
  <c r="C7271" i="3"/>
  <c r="B7275" i="3"/>
  <c r="C7275" i="3"/>
  <c r="B7279" i="3"/>
  <c r="C7279" i="3"/>
  <c r="B7283" i="3"/>
  <c r="C7283" i="3"/>
  <c r="B7287" i="3"/>
  <c r="C7287" i="3"/>
  <c r="B7291" i="3"/>
  <c r="C7291" i="3"/>
  <c r="B7295" i="3"/>
  <c r="C7295" i="3"/>
  <c r="B7299" i="3"/>
  <c r="C7299" i="3"/>
  <c r="B7303" i="3"/>
  <c r="C7303" i="3"/>
  <c r="B7307" i="3"/>
  <c r="C7307" i="3"/>
  <c r="B7311" i="3"/>
  <c r="C7311" i="3"/>
  <c r="B7315" i="3"/>
  <c r="C7315" i="3"/>
  <c r="B7319" i="3"/>
  <c r="C7319" i="3"/>
  <c r="B7323" i="3"/>
  <c r="C7323" i="3"/>
  <c r="B7327" i="3"/>
  <c r="C7327" i="3"/>
  <c r="B7331" i="3"/>
  <c r="C7331" i="3"/>
  <c r="B7335" i="3"/>
  <c r="C7335" i="3"/>
  <c r="B7339" i="3"/>
  <c r="C7339" i="3"/>
  <c r="B7343" i="3"/>
  <c r="C7343" i="3"/>
  <c r="B7347" i="3"/>
  <c r="C7347" i="3"/>
  <c r="B7351" i="3"/>
  <c r="C7351" i="3"/>
  <c r="B7355" i="3"/>
  <c r="C7355" i="3"/>
  <c r="B7359" i="3"/>
  <c r="C7359" i="3"/>
  <c r="B7363" i="3"/>
  <c r="C7363" i="3"/>
  <c r="B7367" i="3"/>
  <c r="C7367" i="3"/>
  <c r="B7371" i="3"/>
  <c r="C7371" i="3"/>
  <c r="B7375" i="3"/>
  <c r="C7375" i="3"/>
  <c r="B7379" i="3"/>
  <c r="C7379" i="3"/>
  <c r="B7383" i="3"/>
  <c r="C7383" i="3"/>
  <c r="B7387" i="3"/>
  <c r="C7387" i="3"/>
  <c r="B7391" i="3"/>
  <c r="C7391" i="3"/>
  <c r="B7395" i="3"/>
  <c r="C7395" i="3"/>
  <c r="B7399" i="3"/>
  <c r="C7399" i="3"/>
  <c r="B7403" i="3"/>
  <c r="C7403" i="3"/>
  <c r="B7407" i="3"/>
  <c r="C7407" i="3"/>
  <c r="B7411" i="3"/>
  <c r="C7411" i="3"/>
  <c r="B7415" i="3"/>
  <c r="C7415" i="3"/>
  <c r="B7419" i="3"/>
  <c r="C7419" i="3"/>
  <c r="B7423" i="3"/>
  <c r="C7423" i="3"/>
  <c r="B7427" i="3"/>
  <c r="C7427" i="3"/>
  <c r="B7431" i="3"/>
  <c r="C7431" i="3"/>
  <c r="B7435" i="3"/>
  <c r="C7435" i="3"/>
  <c r="B7439" i="3"/>
  <c r="C7439" i="3"/>
  <c r="B7443" i="3"/>
  <c r="C7443" i="3"/>
  <c r="B7447" i="3"/>
  <c r="C7447" i="3"/>
  <c r="B7451" i="3"/>
  <c r="C7451" i="3"/>
  <c r="B7455" i="3"/>
  <c r="C7455" i="3"/>
  <c r="B7459" i="3"/>
  <c r="C7459" i="3"/>
  <c r="B7463" i="3"/>
  <c r="C7463" i="3"/>
  <c r="B7467" i="3"/>
  <c r="C7467" i="3"/>
  <c r="B7471" i="3"/>
  <c r="C7471" i="3"/>
  <c r="B7475" i="3"/>
  <c r="C7475" i="3"/>
  <c r="B7479" i="3"/>
  <c r="C7479" i="3"/>
  <c r="B7483" i="3"/>
  <c r="C7483" i="3"/>
  <c r="B7487" i="3"/>
  <c r="C7487" i="3"/>
  <c r="B7491" i="3"/>
  <c r="C7491" i="3"/>
  <c r="B7495" i="3"/>
  <c r="C7495" i="3"/>
  <c r="B7499" i="3"/>
  <c r="C7499" i="3"/>
  <c r="B7503" i="3"/>
  <c r="C7503" i="3"/>
  <c r="B7507" i="3"/>
  <c r="C7507" i="3"/>
  <c r="B7511" i="3"/>
  <c r="C7511" i="3"/>
  <c r="B7515" i="3"/>
  <c r="C7515" i="3"/>
  <c r="B7519" i="3"/>
  <c r="C7519" i="3"/>
  <c r="B7523" i="3"/>
  <c r="C7523" i="3"/>
  <c r="B7527" i="3"/>
  <c r="C7527" i="3"/>
  <c r="B7531" i="3"/>
  <c r="C7531" i="3"/>
  <c r="B7535" i="3"/>
  <c r="C7535" i="3"/>
  <c r="B7539" i="3"/>
  <c r="C7539" i="3"/>
  <c r="B7543" i="3"/>
  <c r="C7543" i="3"/>
  <c r="B7547" i="3"/>
  <c r="C7547" i="3"/>
  <c r="B7551" i="3"/>
  <c r="C7551" i="3"/>
  <c r="B7555" i="3"/>
  <c r="C7555" i="3"/>
  <c r="B7559" i="3"/>
  <c r="C7559" i="3"/>
  <c r="B7563" i="3"/>
  <c r="C7563" i="3"/>
  <c r="B7567" i="3"/>
  <c r="C7567" i="3"/>
  <c r="B7571" i="3"/>
  <c r="C7571" i="3"/>
  <c r="B7575" i="3"/>
  <c r="C7575" i="3"/>
  <c r="B7579" i="3"/>
  <c r="C7579" i="3"/>
  <c r="B7583" i="3"/>
  <c r="C7583" i="3"/>
  <c r="B7587" i="3"/>
  <c r="C7587" i="3"/>
  <c r="B7591" i="3"/>
  <c r="C7591" i="3"/>
  <c r="B7595" i="3"/>
  <c r="C7595" i="3"/>
  <c r="B7599" i="3"/>
  <c r="C7599" i="3"/>
  <c r="B7603" i="3"/>
  <c r="C7603" i="3"/>
  <c r="B7607" i="3"/>
  <c r="C7607" i="3"/>
  <c r="B7611" i="3"/>
  <c r="C7611" i="3"/>
  <c r="B7615" i="3"/>
  <c r="C7615" i="3"/>
  <c r="B7619" i="3"/>
  <c r="C7619" i="3"/>
  <c r="B7623" i="3"/>
  <c r="C7623" i="3"/>
  <c r="B7627" i="3"/>
  <c r="C7627" i="3"/>
  <c r="B7631" i="3"/>
  <c r="C7631" i="3"/>
  <c r="B7635" i="3"/>
  <c r="C7635" i="3"/>
  <c r="B7639" i="3"/>
  <c r="C7639" i="3"/>
  <c r="B7643" i="3"/>
  <c r="C7643" i="3"/>
  <c r="B7647" i="3"/>
  <c r="C7647" i="3"/>
  <c r="B7651" i="3"/>
  <c r="C7651" i="3"/>
  <c r="B7655" i="3"/>
  <c r="C7655" i="3"/>
  <c r="B7659" i="3"/>
  <c r="C7659" i="3"/>
  <c r="B7663" i="3"/>
  <c r="C7663" i="3"/>
  <c r="B7667" i="3"/>
  <c r="C7667" i="3"/>
  <c r="B7671" i="3"/>
  <c r="C7671" i="3"/>
  <c r="B7675" i="3"/>
  <c r="C7675" i="3"/>
  <c r="B7679" i="3"/>
  <c r="C7679" i="3"/>
  <c r="B7683" i="3"/>
  <c r="C7683" i="3"/>
  <c r="B7687" i="3"/>
  <c r="C7687" i="3"/>
  <c r="B7691" i="3"/>
  <c r="C7691" i="3"/>
  <c r="B7695" i="3"/>
  <c r="C7695" i="3"/>
  <c r="B7699" i="3"/>
  <c r="C7699" i="3"/>
  <c r="B7703" i="3"/>
  <c r="C7703" i="3"/>
  <c r="B7707" i="3"/>
  <c r="C7707" i="3"/>
  <c r="B7711" i="3"/>
  <c r="C7711" i="3"/>
  <c r="B7715" i="3"/>
  <c r="C7715" i="3"/>
  <c r="B7719" i="3"/>
  <c r="C7719" i="3"/>
  <c r="B7723" i="3"/>
  <c r="C7723" i="3"/>
  <c r="B7727" i="3"/>
  <c r="C7727" i="3"/>
  <c r="B7731" i="3"/>
  <c r="C7731" i="3"/>
  <c r="B7735" i="3"/>
  <c r="C7735" i="3"/>
  <c r="B7739" i="3"/>
  <c r="C7739" i="3"/>
  <c r="B7743" i="3"/>
  <c r="C7743" i="3"/>
  <c r="B7747" i="3"/>
  <c r="C7747" i="3"/>
  <c r="B7751" i="3"/>
  <c r="C7751" i="3"/>
  <c r="B7755" i="3"/>
  <c r="C7755" i="3"/>
  <c r="B7759" i="3"/>
  <c r="C7759" i="3"/>
  <c r="B7763" i="3"/>
  <c r="C7763" i="3"/>
  <c r="B7767" i="3"/>
  <c r="C7767" i="3"/>
  <c r="B7771" i="3"/>
  <c r="C7771" i="3"/>
  <c r="B7775" i="3"/>
  <c r="C7775" i="3"/>
  <c r="B7779" i="3"/>
  <c r="C7779" i="3"/>
  <c r="B7783" i="3"/>
  <c r="C7783" i="3"/>
  <c r="B7787" i="3"/>
  <c r="C7787" i="3"/>
  <c r="B7791" i="3"/>
  <c r="C7791" i="3"/>
  <c r="B7795" i="3"/>
  <c r="C7795" i="3"/>
  <c r="B7799" i="3"/>
  <c r="C7799" i="3"/>
  <c r="B7803" i="3"/>
  <c r="C7803" i="3"/>
  <c r="B7807" i="3"/>
  <c r="C7807" i="3"/>
  <c r="B7811" i="3"/>
  <c r="C7811" i="3"/>
  <c r="B7815" i="3"/>
  <c r="C7815" i="3"/>
  <c r="B7819" i="3"/>
  <c r="C7819" i="3"/>
  <c r="B7823" i="3"/>
  <c r="C7823" i="3"/>
  <c r="B7827" i="3"/>
  <c r="C7827" i="3"/>
  <c r="B7831" i="3"/>
  <c r="C7831" i="3"/>
  <c r="B7835" i="3"/>
  <c r="C7835" i="3"/>
  <c r="B7839" i="3"/>
  <c r="C7839" i="3"/>
  <c r="B7843" i="3"/>
  <c r="C7843" i="3"/>
  <c r="B7847" i="3"/>
  <c r="C7847" i="3"/>
  <c r="B7851" i="3"/>
  <c r="C7851" i="3"/>
  <c r="B7855" i="3"/>
  <c r="C7855" i="3"/>
  <c r="B7859" i="3"/>
  <c r="C7859" i="3"/>
  <c r="B7863" i="3"/>
  <c r="C7863" i="3"/>
  <c r="B7867" i="3"/>
  <c r="C7867" i="3"/>
  <c r="B7871" i="3"/>
  <c r="C7871" i="3"/>
  <c r="B1352" i="3"/>
  <c r="C1352" i="3"/>
  <c r="B1356" i="3"/>
  <c r="C1356" i="3"/>
  <c r="B1360" i="3"/>
  <c r="C1360" i="3"/>
  <c r="B1364" i="3"/>
  <c r="C1364" i="3"/>
  <c r="B1368" i="3"/>
  <c r="C1368" i="3"/>
  <c r="B1372" i="3"/>
  <c r="C1372" i="3"/>
  <c r="B1376" i="3"/>
  <c r="C1376" i="3"/>
  <c r="B1380" i="3"/>
  <c r="C1380" i="3"/>
  <c r="B1384" i="3"/>
  <c r="C1384" i="3"/>
  <c r="B1388" i="3"/>
  <c r="C1388" i="3"/>
  <c r="B1392" i="3"/>
  <c r="C1392" i="3"/>
  <c r="B1396" i="3"/>
  <c r="C1396" i="3"/>
  <c r="B1400" i="3"/>
  <c r="C1400" i="3"/>
  <c r="B1404" i="3"/>
  <c r="C1404" i="3"/>
  <c r="B1408" i="3"/>
  <c r="C1408" i="3"/>
  <c r="B1412" i="3"/>
  <c r="C1412" i="3"/>
  <c r="B1416" i="3"/>
  <c r="C1416" i="3"/>
  <c r="B1420" i="3"/>
  <c r="C1420" i="3"/>
  <c r="B1424" i="3"/>
  <c r="C1424" i="3"/>
  <c r="B1428" i="3"/>
  <c r="C1428" i="3"/>
  <c r="B1432" i="3"/>
  <c r="C1432" i="3"/>
  <c r="B1436" i="3"/>
  <c r="C1436" i="3"/>
  <c r="B1440" i="3"/>
  <c r="C1440" i="3"/>
  <c r="B1444" i="3"/>
  <c r="C1444" i="3"/>
  <c r="B1448" i="3"/>
  <c r="C1448" i="3"/>
  <c r="B1452" i="3"/>
  <c r="C1452" i="3"/>
  <c r="B1456" i="3"/>
  <c r="C1456" i="3"/>
  <c r="B1460" i="3"/>
  <c r="C1460" i="3"/>
  <c r="B1464" i="3"/>
  <c r="C1464" i="3"/>
  <c r="B1468" i="3"/>
  <c r="C1468" i="3"/>
  <c r="B1472" i="3"/>
  <c r="C1472" i="3"/>
  <c r="B1476" i="3"/>
  <c r="C1476" i="3"/>
  <c r="B1480" i="3"/>
  <c r="C1480" i="3"/>
  <c r="B1484" i="3"/>
  <c r="C1484" i="3"/>
  <c r="B1488" i="3"/>
  <c r="C1488" i="3"/>
  <c r="B1492" i="3"/>
  <c r="C1492" i="3"/>
  <c r="B1496" i="3"/>
  <c r="C1496" i="3"/>
  <c r="B1500" i="3"/>
  <c r="C1500" i="3"/>
  <c r="B1504" i="3"/>
  <c r="C1504" i="3"/>
  <c r="B1508" i="3"/>
  <c r="C1508" i="3"/>
  <c r="B1512" i="3"/>
  <c r="C1512" i="3"/>
  <c r="B1516" i="3"/>
  <c r="C1516" i="3"/>
  <c r="B1520" i="3"/>
  <c r="C1520" i="3"/>
  <c r="B1524" i="3"/>
  <c r="C1524" i="3"/>
  <c r="B1528" i="3"/>
  <c r="C1528" i="3"/>
  <c r="B1532" i="3"/>
  <c r="C1532" i="3"/>
  <c r="B1536" i="3"/>
  <c r="C1536" i="3"/>
  <c r="B1540" i="3"/>
  <c r="C1540" i="3"/>
  <c r="B1544" i="3"/>
  <c r="C1544" i="3"/>
  <c r="B1548" i="3"/>
  <c r="C1548" i="3"/>
  <c r="B1552" i="3"/>
  <c r="C1552" i="3"/>
  <c r="B1556" i="3"/>
  <c r="C1556" i="3"/>
  <c r="B1560" i="3"/>
  <c r="C1560" i="3"/>
  <c r="B1564" i="3"/>
  <c r="C1564" i="3"/>
  <c r="B1568" i="3"/>
  <c r="C1568" i="3"/>
  <c r="B1572" i="3"/>
  <c r="C1572" i="3"/>
  <c r="B1576" i="3"/>
  <c r="C1576" i="3"/>
  <c r="B1580" i="3"/>
  <c r="C1580" i="3"/>
  <c r="B1584" i="3"/>
  <c r="C1584" i="3"/>
  <c r="B1588" i="3"/>
  <c r="C1588" i="3"/>
  <c r="B1592" i="3"/>
  <c r="C1592" i="3"/>
  <c r="B1596" i="3"/>
  <c r="C1596" i="3"/>
  <c r="B1600" i="3"/>
  <c r="C1600" i="3"/>
  <c r="B1604" i="3"/>
  <c r="C1604" i="3"/>
  <c r="B1608" i="3"/>
  <c r="C1608" i="3"/>
  <c r="B1612" i="3"/>
  <c r="C1612" i="3"/>
  <c r="B1616" i="3"/>
  <c r="C1616" i="3"/>
  <c r="B1620" i="3"/>
  <c r="C1620" i="3"/>
  <c r="B1624" i="3"/>
  <c r="C1624" i="3"/>
  <c r="B1628" i="3"/>
  <c r="C1628" i="3"/>
  <c r="B1632" i="3"/>
  <c r="C1632" i="3"/>
  <c r="B1636" i="3"/>
  <c r="C1636" i="3"/>
  <c r="B1640" i="3"/>
  <c r="C1640" i="3"/>
  <c r="B1644" i="3"/>
  <c r="C1644" i="3"/>
  <c r="B1648" i="3"/>
  <c r="C1648" i="3"/>
  <c r="B1652" i="3"/>
  <c r="C1652" i="3"/>
  <c r="B1656" i="3"/>
  <c r="C1656" i="3"/>
  <c r="B1660" i="3"/>
  <c r="C1660" i="3"/>
  <c r="B1664" i="3"/>
  <c r="C1664" i="3"/>
  <c r="B1668" i="3"/>
  <c r="C1668" i="3"/>
  <c r="B1672" i="3"/>
  <c r="C1672" i="3"/>
  <c r="B1676" i="3"/>
  <c r="C1676" i="3"/>
  <c r="B1680" i="3"/>
  <c r="C1680" i="3"/>
  <c r="B1684" i="3"/>
  <c r="C1684" i="3"/>
  <c r="B1688" i="3"/>
  <c r="C1688" i="3"/>
  <c r="B1692" i="3"/>
  <c r="C1692" i="3"/>
  <c r="B1696" i="3"/>
  <c r="C1696" i="3"/>
  <c r="B1700" i="3"/>
  <c r="C1700" i="3"/>
  <c r="B1704" i="3"/>
  <c r="C1704" i="3"/>
  <c r="B1708" i="3"/>
  <c r="C1708" i="3"/>
  <c r="B1712" i="3"/>
  <c r="C1712" i="3"/>
  <c r="B1716" i="3"/>
  <c r="C1716" i="3"/>
  <c r="B1720" i="3"/>
  <c r="C1720" i="3"/>
  <c r="B1724" i="3"/>
  <c r="C1724" i="3"/>
  <c r="B1728" i="3"/>
  <c r="C1728" i="3"/>
  <c r="B1732" i="3"/>
  <c r="C1732" i="3"/>
  <c r="B1736" i="3"/>
  <c r="C1736" i="3"/>
  <c r="B1740" i="3"/>
  <c r="C1740" i="3"/>
  <c r="B1744" i="3"/>
  <c r="C1744" i="3"/>
  <c r="B1748" i="3"/>
  <c r="C1748" i="3"/>
  <c r="B1752" i="3"/>
  <c r="C1752" i="3"/>
  <c r="B1756" i="3"/>
  <c r="C1756" i="3"/>
  <c r="B1760" i="3"/>
  <c r="C1760" i="3"/>
  <c r="B1764" i="3"/>
  <c r="C1764" i="3"/>
  <c r="B1768" i="3"/>
  <c r="C1768" i="3"/>
  <c r="B1772" i="3"/>
  <c r="C1772" i="3"/>
  <c r="B1776" i="3"/>
  <c r="C1776" i="3"/>
  <c r="B1780" i="3"/>
  <c r="C1780" i="3"/>
  <c r="B1784" i="3"/>
  <c r="C1784" i="3"/>
  <c r="B1788" i="3"/>
  <c r="C1788" i="3"/>
  <c r="B1792" i="3"/>
  <c r="C1792" i="3"/>
  <c r="B1796" i="3"/>
  <c r="C1796" i="3"/>
  <c r="B1800" i="3"/>
  <c r="C1800" i="3"/>
  <c r="B1804" i="3"/>
  <c r="C1804" i="3"/>
  <c r="B1808" i="3"/>
  <c r="C1808" i="3"/>
  <c r="B1812" i="3"/>
  <c r="C1812" i="3"/>
  <c r="B1816" i="3"/>
  <c r="C1816" i="3"/>
  <c r="B1820" i="3"/>
  <c r="C1820" i="3"/>
  <c r="B1824" i="3"/>
  <c r="C1824" i="3"/>
  <c r="B1828" i="3"/>
  <c r="C1828" i="3"/>
  <c r="B1832" i="3"/>
  <c r="C1832" i="3"/>
  <c r="B1836" i="3"/>
  <c r="C1836" i="3"/>
  <c r="B1840" i="3"/>
  <c r="C1840" i="3"/>
  <c r="B1844" i="3"/>
  <c r="C1844" i="3"/>
  <c r="B1848" i="3"/>
  <c r="C1848" i="3"/>
  <c r="B1852" i="3"/>
  <c r="C1852" i="3"/>
  <c r="B1856" i="3"/>
  <c r="C1856" i="3"/>
  <c r="B1860" i="3"/>
  <c r="C1860" i="3"/>
  <c r="B1864" i="3"/>
  <c r="C1864" i="3"/>
  <c r="B1868" i="3"/>
  <c r="C1868" i="3"/>
  <c r="B1872" i="3"/>
  <c r="C1872" i="3"/>
  <c r="B1876" i="3"/>
  <c r="C1876" i="3"/>
  <c r="B1880" i="3"/>
  <c r="C1880" i="3"/>
  <c r="B1884" i="3"/>
  <c r="C1884" i="3"/>
  <c r="B1888" i="3"/>
  <c r="C1888" i="3"/>
  <c r="B1892" i="3"/>
  <c r="C1892" i="3"/>
  <c r="B1896" i="3"/>
  <c r="C1896" i="3"/>
  <c r="B1900" i="3"/>
  <c r="C1900" i="3"/>
  <c r="B1904" i="3"/>
  <c r="C1904" i="3"/>
  <c r="B1908" i="3"/>
  <c r="C1908" i="3"/>
  <c r="B1912" i="3"/>
  <c r="C1912" i="3"/>
  <c r="B1916" i="3"/>
  <c r="C1916" i="3"/>
  <c r="B1920" i="3"/>
  <c r="C1920" i="3"/>
  <c r="B1924" i="3"/>
  <c r="C1924" i="3"/>
  <c r="B1928" i="3"/>
  <c r="C1928" i="3"/>
  <c r="B1932" i="3"/>
  <c r="C1932" i="3"/>
  <c r="B1936" i="3"/>
  <c r="C1936" i="3"/>
  <c r="B1940" i="3"/>
  <c r="C1940" i="3"/>
  <c r="B1944" i="3"/>
  <c r="C1944" i="3"/>
  <c r="B1948" i="3"/>
  <c r="C1948" i="3"/>
  <c r="B1952" i="3"/>
  <c r="C1952" i="3"/>
  <c r="B1956" i="3"/>
  <c r="C1956" i="3"/>
  <c r="B1960" i="3"/>
  <c r="C1960" i="3"/>
  <c r="B1964" i="3"/>
  <c r="C1964" i="3"/>
  <c r="B1968" i="3"/>
  <c r="C1968" i="3"/>
  <c r="B1972" i="3"/>
  <c r="C1972" i="3"/>
  <c r="B1976" i="3"/>
  <c r="C1976" i="3"/>
  <c r="B1980" i="3"/>
  <c r="C1980" i="3"/>
  <c r="B1984" i="3"/>
  <c r="C1984" i="3"/>
  <c r="B1988" i="3"/>
  <c r="C1988" i="3"/>
  <c r="B1992" i="3"/>
  <c r="C1992" i="3"/>
  <c r="B1996" i="3"/>
  <c r="C1996" i="3"/>
  <c r="B2000" i="3"/>
  <c r="C2000" i="3"/>
  <c r="B2004" i="3"/>
  <c r="C2004" i="3"/>
  <c r="B2008" i="3"/>
  <c r="C2008" i="3"/>
  <c r="B2012" i="3"/>
  <c r="C2012" i="3"/>
  <c r="B2016" i="3"/>
  <c r="C2016" i="3"/>
  <c r="B2020" i="3"/>
  <c r="C2020" i="3"/>
  <c r="B2024" i="3"/>
  <c r="C2024" i="3"/>
  <c r="B2028" i="3"/>
  <c r="C2028" i="3"/>
  <c r="B2032" i="3"/>
  <c r="C2032" i="3"/>
  <c r="B2036" i="3"/>
  <c r="C2036" i="3"/>
  <c r="B2040" i="3"/>
  <c r="C2040" i="3"/>
  <c r="B2044" i="3"/>
  <c r="C2044" i="3"/>
  <c r="B2048" i="3"/>
  <c r="C2048" i="3"/>
  <c r="B2052" i="3"/>
  <c r="C2052" i="3"/>
  <c r="B2056" i="3"/>
  <c r="C2056" i="3"/>
  <c r="B2060" i="3"/>
  <c r="C2060" i="3"/>
  <c r="B2064" i="3"/>
  <c r="C2064" i="3"/>
  <c r="B2068" i="3"/>
  <c r="C2068" i="3"/>
  <c r="B2072" i="3"/>
  <c r="C2072" i="3"/>
  <c r="B2076" i="3"/>
  <c r="C2076" i="3"/>
  <c r="B2080" i="3"/>
  <c r="C2080" i="3"/>
  <c r="B2084" i="3"/>
  <c r="C2084" i="3"/>
  <c r="B2088" i="3"/>
  <c r="C2088" i="3"/>
  <c r="B2092" i="3"/>
  <c r="C2092" i="3"/>
  <c r="B2096" i="3"/>
  <c r="C2096" i="3"/>
  <c r="B2100" i="3"/>
  <c r="C2100" i="3"/>
  <c r="B2104" i="3"/>
  <c r="C2104" i="3"/>
  <c r="B2108" i="3"/>
  <c r="C2108" i="3"/>
  <c r="B2112" i="3"/>
  <c r="C2112" i="3"/>
  <c r="B2116" i="3"/>
  <c r="C2116" i="3"/>
  <c r="B2120" i="3"/>
  <c r="C2120" i="3"/>
  <c r="B2124" i="3"/>
  <c r="C2124" i="3"/>
  <c r="B2128" i="3"/>
  <c r="C2128" i="3"/>
  <c r="B2132" i="3"/>
  <c r="C2132" i="3"/>
  <c r="B2136" i="3"/>
  <c r="C2136" i="3"/>
  <c r="B2140" i="3"/>
  <c r="C2140" i="3"/>
  <c r="B2144" i="3"/>
  <c r="C2144" i="3"/>
  <c r="B2148" i="3"/>
  <c r="C2148" i="3"/>
  <c r="B2152" i="3"/>
  <c r="C2152" i="3"/>
  <c r="B2156" i="3"/>
  <c r="C2156" i="3"/>
  <c r="B2160" i="3"/>
  <c r="C2160" i="3"/>
  <c r="B2164" i="3"/>
  <c r="C2164" i="3"/>
  <c r="B2168" i="3"/>
  <c r="C2168" i="3"/>
  <c r="B2172" i="3"/>
  <c r="C2172" i="3"/>
  <c r="B2176" i="3"/>
  <c r="C2176" i="3"/>
  <c r="B2180" i="3"/>
  <c r="C2180" i="3"/>
  <c r="B2184" i="3"/>
  <c r="C2184" i="3"/>
  <c r="B2188" i="3"/>
  <c r="C2188" i="3"/>
  <c r="B2192" i="3"/>
  <c r="C2192" i="3"/>
  <c r="B2196" i="3"/>
  <c r="C2196" i="3"/>
  <c r="B2200" i="3"/>
  <c r="C2200" i="3"/>
  <c r="B2204" i="3"/>
  <c r="C2204" i="3"/>
  <c r="B2208" i="3"/>
  <c r="C2208" i="3"/>
  <c r="B2212" i="3"/>
  <c r="C2212" i="3"/>
  <c r="B2216" i="3"/>
  <c r="C2216" i="3"/>
  <c r="B2220" i="3"/>
  <c r="C2220" i="3"/>
  <c r="B2224" i="3"/>
  <c r="C2224" i="3"/>
  <c r="B2228" i="3"/>
  <c r="C2228" i="3"/>
  <c r="B2232" i="3"/>
  <c r="C2232" i="3"/>
  <c r="B2236" i="3"/>
  <c r="C2236" i="3"/>
  <c r="B2240" i="3"/>
  <c r="C2240" i="3"/>
  <c r="B2244" i="3"/>
  <c r="C2244" i="3"/>
  <c r="B2248" i="3"/>
  <c r="C2248" i="3"/>
  <c r="B2252" i="3"/>
  <c r="C2252" i="3"/>
  <c r="B2256" i="3"/>
  <c r="C2256" i="3"/>
  <c r="B2260" i="3"/>
  <c r="C2260" i="3"/>
  <c r="B2264" i="3"/>
  <c r="C2264" i="3"/>
  <c r="B2268" i="3"/>
  <c r="C2268" i="3"/>
  <c r="B2272" i="3"/>
  <c r="C2272" i="3"/>
  <c r="B2276" i="3"/>
  <c r="C2276" i="3"/>
  <c r="B2280" i="3"/>
  <c r="C2280" i="3"/>
  <c r="B2284" i="3"/>
  <c r="C2284" i="3"/>
  <c r="B2288" i="3"/>
  <c r="C2288" i="3"/>
  <c r="B2292" i="3"/>
  <c r="C2292" i="3"/>
  <c r="B2296" i="3"/>
  <c r="C2296" i="3"/>
  <c r="B2300" i="3"/>
  <c r="C2300" i="3"/>
  <c r="B2304" i="3"/>
  <c r="C2304" i="3"/>
  <c r="B2308" i="3"/>
  <c r="C2308" i="3"/>
  <c r="B2312" i="3"/>
  <c r="C2312" i="3"/>
  <c r="B2316" i="3"/>
  <c r="C2316" i="3"/>
  <c r="B2320" i="3"/>
  <c r="C2320" i="3"/>
  <c r="B2324" i="3"/>
  <c r="C2324" i="3"/>
  <c r="B2328" i="3"/>
  <c r="C2328" i="3"/>
  <c r="B2332" i="3"/>
  <c r="C2332" i="3"/>
  <c r="B2336" i="3"/>
  <c r="C2336" i="3"/>
  <c r="B2340" i="3"/>
  <c r="C2340" i="3"/>
  <c r="B2344" i="3"/>
  <c r="C2344" i="3"/>
  <c r="B2348" i="3"/>
  <c r="C2348" i="3"/>
  <c r="B2352" i="3"/>
  <c r="C2352" i="3"/>
  <c r="B2356" i="3"/>
  <c r="C2356" i="3"/>
  <c r="B2360" i="3"/>
  <c r="C2360" i="3"/>
  <c r="B2364" i="3"/>
  <c r="C2364" i="3"/>
  <c r="B2368" i="3"/>
  <c r="C2368" i="3"/>
  <c r="B2372" i="3"/>
  <c r="C2372" i="3"/>
  <c r="B2376" i="3"/>
  <c r="C2376" i="3"/>
  <c r="B2380" i="3"/>
  <c r="C2380" i="3"/>
  <c r="B2384" i="3"/>
  <c r="C2384" i="3"/>
  <c r="B2388" i="3"/>
  <c r="C2388" i="3"/>
  <c r="B2392" i="3"/>
  <c r="C2392" i="3"/>
  <c r="B2396" i="3"/>
  <c r="C2396" i="3"/>
  <c r="B2400" i="3"/>
  <c r="C2400" i="3"/>
  <c r="B2404" i="3"/>
  <c r="C2404" i="3"/>
  <c r="B2408" i="3"/>
  <c r="C2408" i="3"/>
  <c r="B2412" i="3"/>
  <c r="C2412" i="3"/>
  <c r="B2416" i="3"/>
  <c r="C2416" i="3"/>
  <c r="B2420" i="3"/>
  <c r="C2420" i="3"/>
  <c r="B2424" i="3"/>
  <c r="C2424" i="3"/>
  <c r="B2428" i="3"/>
  <c r="C2428" i="3"/>
  <c r="B2432" i="3"/>
  <c r="C2432" i="3"/>
  <c r="B2436" i="3"/>
  <c r="C2436" i="3"/>
  <c r="B2440" i="3"/>
  <c r="C2440" i="3"/>
  <c r="B2444" i="3"/>
  <c r="C2444" i="3"/>
  <c r="B2448" i="3"/>
  <c r="C2448" i="3"/>
  <c r="B2452" i="3"/>
  <c r="C2452" i="3"/>
  <c r="B2456" i="3"/>
  <c r="C2456" i="3"/>
  <c r="B2460" i="3"/>
  <c r="C2460" i="3"/>
  <c r="B2464" i="3"/>
  <c r="C2464" i="3"/>
  <c r="B2468" i="3"/>
  <c r="C2468" i="3"/>
  <c r="B2472" i="3"/>
  <c r="C2472" i="3"/>
  <c r="B2476" i="3"/>
  <c r="C2476" i="3"/>
  <c r="B2480" i="3"/>
  <c r="C2480" i="3"/>
  <c r="B2484" i="3"/>
  <c r="C2484" i="3"/>
  <c r="B2488" i="3"/>
  <c r="C2488" i="3"/>
  <c r="B2492" i="3"/>
  <c r="C2492" i="3"/>
  <c r="B2496" i="3"/>
  <c r="C2496" i="3"/>
  <c r="B2500" i="3"/>
  <c r="C2500" i="3"/>
  <c r="B2504" i="3"/>
  <c r="C2504" i="3"/>
  <c r="B2508" i="3"/>
  <c r="C2508" i="3"/>
  <c r="B2512" i="3"/>
  <c r="C2512" i="3"/>
  <c r="B2516" i="3"/>
  <c r="C2516" i="3"/>
  <c r="B2520" i="3"/>
  <c r="C2520" i="3"/>
  <c r="B2524" i="3"/>
  <c r="C2524" i="3"/>
  <c r="B2528" i="3"/>
  <c r="C2528" i="3"/>
  <c r="B2532" i="3"/>
  <c r="C2532" i="3"/>
  <c r="B2536" i="3"/>
  <c r="C2536" i="3"/>
  <c r="B2540" i="3"/>
  <c r="C2540" i="3"/>
  <c r="B2544" i="3"/>
  <c r="C2544" i="3"/>
  <c r="B2548" i="3"/>
  <c r="C2548" i="3"/>
  <c r="B2552" i="3"/>
  <c r="C2552" i="3"/>
  <c r="B2556" i="3"/>
  <c r="C2556" i="3"/>
  <c r="B2560" i="3"/>
  <c r="C2560" i="3"/>
  <c r="B2564" i="3"/>
  <c r="C2564" i="3"/>
  <c r="B2568" i="3"/>
  <c r="C2568" i="3"/>
  <c r="B2572" i="3"/>
  <c r="C2572" i="3"/>
  <c r="B2576" i="3"/>
  <c r="C2576" i="3"/>
  <c r="B2580" i="3"/>
  <c r="C2580" i="3"/>
  <c r="B2584" i="3"/>
  <c r="C2584" i="3"/>
  <c r="B2588" i="3"/>
  <c r="C2588" i="3"/>
  <c r="B2592" i="3"/>
  <c r="C2592" i="3"/>
  <c r="B2596" i="3"/>
  <c r="C2596" i="3"/>
  <c r="B2600" i="3"/>
  <c r="C2600" i="3"/>
  <c r="B2604" i="3"/>
  <c r="C2604" i="3"/>
  <c r="B2608" i="3"/>
  <c r="C2608" i="3"/>
  <c r="B2612" i="3"/>
  <c r="C2612" i="3"/>
  <c r="B2616" i="3"/>
  <c r="C2616" i="3"/>
  <c r="B2620" i="3"/>
  <c r="C2620" i="3"/>
  <c r="B2624" i="3"/>
  <c r="C2624" i="3"/>
  <c r="B2628" i="3"/>
  <c r="C2628" i="3"/>
  <c r="B2632" i="3"/>
  <c r="C2632" i="3"/>
  <c r="B2636" i="3"/>
  <c r="C2636" i="3"/>
  <c r="B2640" i="3"/>
  <c r="C2640" i="3"/>
  <c r="B2644" i="3"/>
  <c r="C2644" i="3"/>
  <c r="B2648" i="3"/>
  <c r="C2648" i="3"/>
  <c r="B2652" i="3"/>
  <c r="C2652" i="3"/>
  <c r="B2656" i="3"/>
  <c r="C2656" i="3"/>
  <c r="B2660" i="3"/>
  <c r="C2660" i="3"/>
  <c r="B2664" i="3"/>
  <c r="C2664" i="3"/>
  <c r="B2668" i="3"/>
  <c r="C2668" i="3"/>
  <c r="B2672" i="3"/>
  <c r="C2672" i="3"/>
  <c r="B2676" i="3"/>
  <c r="C2676" i="3"/>
  <c r="B2680" i="3"/>
  <c r="C2680" i="3"/>
  <c r="B2684" i="3"/>
  <c r="C2684" i="3"/>
  <c r="B2688" i="3"/>
  <c r="C2688" i="3"/>
  <c r="B2692" i="3"/>
  <c r="C2692" i="3"/>
  <c r="B2696" i="3"/>
  <c r="C2696" i="3"/>
  <c r="B2700" i="3"/>
  <c r="C2700" i="3"/>
  <c r="B2704" i="3"/>
  <c r="C2704" i="3"/>
  <c r="B2708" i="3"/>
  <c r="C2708" i="3"/>
  <c r="B2712" i="3"/>
  <c r="C2712" i="3"/>
  <c r="B2716" i="3"/>
  <c r="C2716" i="3"/>
  <c r="B2720" i="3"/>
  <c r="C2720" i="3"/>
  <c r="B2724" i="3"/>
  <c r="C2724" i="3"/>
  <c r="B2728" i="3"/>
  <c r="C2728" i="3"/>
  <c r="B2732" i="3"/>
  <c r="C2732" i="3"/>
  <c r="B2736" i="3"/>
  <c r="C2736" i="3"/>
  <c r="B2740" i="3"/>
  <c r="C2740" i="3"/>
  <c r="B2744" i="3"/>
  <c r="C2744" i="3"/>
  <c r="B2748" i="3"/>
  <c r="C2748" i="3"/>
  <c r="B2752" i="3"/>
  <c r="C2752" i="3"/>
  <c r="B2756" i="3"/>
  <c r="C2756" i="3"/>
  <c r="B2760" i="3"/>
  <c r="C2760" i="3"/>
  <c r="B2764" i="3"/>
  <c r="C2764" i="3"/>
  <c r="B2768" i="3"/>
  <c r="C2768" i="3"/>
  <c r="B2772" i="3"/>
  <c r="C2772" i="3"/>
  <c r="B2776" i="3"/>
  <c r="C2776" i="3"/>
  <c r="B2780" i="3"/>
  <c r="C2780" i="3"/>
  <c r="B2784" i="3"/>
  <c r="C2784" i="3"/>
  <c r="B2788" i="3"/>
  <c r="C2788" i="3"/>
  <c r="B2792" i="3"/>
  <c r="C2792" i="3"/>
  <c r="B2796" i="3"/>
  <c r="C2796" i="3"/>
  <c r="B2800" i="3"/>
  <c r="C2800" i="3"/>
  <c r="B2804" i="3"/>
  <c r="C2804" i="3"/>
  <c r="B2808" i="3"/>
  <c r="C2808" i="3"/>
  <c r="B2812" i="3"/>
  <c r="C2812" i="3"/>
  <c r="B2816" i="3"/>
  <c r="C2816" i="3"/>
  <c r="B2820" i="3"/>
  <c r="C2820" i="3"/>
  <c r="B2824" i="3"/>
  <c r="C2824" i="3"/>
  <c r="B2828" i="3"/>
  <c r="C2828" i="3"/>
  <c r="B2832" i="3"/>
  <c r="C2832" i="3"/>
  <c r="B2836" i="3"/>
  <c r="C2836" i="3"/>
  <c r="B2840" i="3"/>
  <c r="C2840" i="3"/>
  <c r="B2844" i="3"/>
  <c r="C2844" i="3"/>
  <c r="B2848" i="3"/>
  <c r="C2848" i="3"/>
  <c r="B2852" i="3"/>
  <c r="C2852" i="3"/>
  <c r="B2856" i="3"/>
  <c r="C2856" i="3"/>
  <c r="B2860" i="3"/>
  <c r="C2860" i="3"/>
  <c r="B2864" i="3"/>
  <c r="C2864" i="3"/>
  <c r="B2868" i="3"/>
  <c r="C2868" i="3"/>
  <c r="B2872" i="3"/>
  <c r="C2872" i="3"/>
  <c r="B2876" i="3"/>
  <c r="C2876" i="3"/>
  <c r="B2880" i="3"/>
  <c r="C2880" i="3"/>
  <c r="B2884" i="3"/>
  <c r="C2884" i="3"/>
  <c r="B2888" i="3"/>
  <c r="C2888" i="3"/>
  <c r="B2892" i="3"/>
  <c r="C2892" i="3"/>
  <c r="B2896" i="3"/>
  <c r="C2896" i="3"/>
  <c r="B2900" i="3"/>
  <c r="C2900" i="3"/>
  <c r="B2904" i="3"/>
  <c r="C2904" i="3"/>
  <c r="B2908" i="3"/>
  <c r="C2908" i="3"/>
  <c r="B2912" i="3"/>
  <c r="C2912" i="3"/>
  <c r="B2916" i="3"/>
  <c r="C2916" i="3"/>
  <c r="B2920" i="3"/>
  <c r="C2920" i="3"/>
  <c r="B2924" i="3"/>
  <c r="C2924" i="3"/>
  <c r="B2928" i="3"/>
  <c r="C2928" i="3"/>
  <c r="B2932" i="3"/>
  <c r="C2932" i="3"/>
  <c r="B2936" i="3"/>
  <c r="C2936" i="3"/>
  <c r="B2940" i="3"/>
  <c r="C2940" i="3"/>
  <c r="B2944" i="3"/>
  <c r="C2944" i="3"/>
  <c r="B2948" i="3"/>
  <c r="C2948" i="3"/>
  <c r="B2952" i="3"/>
  <c r="C2952" i="3"/>
  <c r="B2956" i="3"/>
  <c r="C2956" i="3"/>
  <c r="B2960" i="3"/>
  <c r="C2960" i="3"/>
  <c r="B2964" i="3"/>
  <c r="C2964" i="3"/>
  <c r="B2968" i="3"/>
  <c r="C2968" i="3"/>
  <c r="B2972" i="3"/>
  <c r="C2972" i="3"/>
  <c r="B2976" i="3"/>
  <c r="C2976" i="3"/>
  <c r="B2980" i="3"/>
  <c r="C2980" i="3"/>
  <c r="B2984" i="3"/>
  <c r="C2984" i="3"/>
  <c r="B2988" i="3"/>
  <c r="C2988" i="3"/>
  <c r="B2992" i="3"/>
  <c r="C2992" i="3"/>
  <c r="B2996" i="3"/>
  <c r="C2996" i="3"/>
  <c r="B3000" i="3"/>
  <c r="C3000" i="3"/>
  <c r="B3004" i="3"/>
  <c r="C3004" i="3"/>
  <c r="B3008" i="3"/>
  <c r="C3008" i="3"/>
  <c r="B3012" i="3"/>
  <c r="C3012" i="3"/>
  <c r="B3016" i="3"/>
  <c r="C3016" i="3"/>
  <c r="B3020" i="3"/>
  <c r="C3020" i="3"/>
  <c r="B3024" i="3"/>
  <c r="C3024" i="3"/>
  <c r="B3028" i="3"/>
  <c r="C3028" i="3"/>
  <c r="B3032" i="3"/>
  <c r="C3032" i="3"/>
  <c r="B3036" i="3"/>
  <c r="C3036" i="3"/>
  <c r="B3040" i="3"/>
  <c r="C3040" i="3"/>
  <c r="B3044" i="3"/>
  <c r="C3044" i="3"/>
  <c r="B3048" i="3"/>
  <c r="C3048" i="3"/>
  <c r="B3052" i="3"/>
  <c r="C3052" i="3"/>
  <c r="B3056" i="3"/>
  <c r="C3056" i="3"/>
  <c r="B3060" i="3"/>
  <c r="C3060" i="3"/>
  <c r="B3064" i="3"/>
  <c r="C3064" i="3"/>
  <c r="B3068" i="3"/>
  <c r="C3068" i="3"/>
  <c r="B3072" i="3"/>
  <c r="C3072" i="3"/>
  <c r="B3076" i="3"/>
  <c r="C3076" i="3"/>
  <c r="B3080" i="3"/>
  <c r="C3080" i="3"/>
  <c r="B3084" i="3"/>
  <c r="C3084" i="3"/>
  <c r="B3088" i="3"/>
  <c r="C3088" i="3"/>
  <c r="B3092" i="3"/>
  <c r="C3092" i="3"/>
  <c r="B3096" i="3"/>
  <c r="C3096" i="3"/>
  <c r="B3100" i="3"/>
  <c r="C3100" i="3"/>
  <c r="B3104" i="3"/>
  <c r="C3104" i="3"/>
  <c r="B3108" i="3"/>
  <c r="C3108" i="3"/>
  <c r="B3112" i="3"/>
  <c r="C3112" i="3"/>
  <c r="B3116" i="3"/>
  <c r="C3116" i="3"/>
  <c r="B3120" i="3"/>
  <c r="C3120" i="3"/>
  <c r="B3124" i="3"/>
  <c r="C3124" i="3"/>
  <c r="B3128" i="3"/>
  <c r="C3128" i="3"/>
  <c r="B3132" i="3"/>
  <c r="C3132" i="3"/>
  <c r="B3136" i="3"/>
  <c r="C3136" i="3"/>
  <c r="B3140" i="3"/>
  <c r="C3140" i="3"/>
  <c r="B3144" i="3"/>
  <c r="C3144" i="3"/>
  <c r="B3148" i="3"/>
  <c r="C3148" i="3"/>
  <c r="B3152" i="3"/>
  <c r="C3152" i="3"/>
  <c r="B3156" i="3"/>
  <c r="C3156" i="3"/>
  <c r="B3160" i="3"/>
  <c r="C3160" i="3"/>
  <c r="B3164" i="3"/>
  <c r="C3164" i="3"/>
  <c r="B3168" i="3"/>
  <c r="C3168" i="3"/>
  <c r="B3172" i="3"/>
  <c r="C3172" i="3"/>
  <c r="B3176" i="3"/>
  <c r="C3176" i="3"/>
  <c r="B3180" i="3"/>
  <c r="C3180" i="3"/>
  <c r="B3184" i="3"/>
  <c r="C3184" i="3"/>
  <c r="B3188" i="3"/>
  <c r="C3188" i="3"/>
  <c r="B3192" i="3"/>
  <c r="C3192" i="3"/>
  <c r="B3196" i="3"/>
  <c r="C3196" i="3"/>
  <c r="B3200" i="3"/>
  <c r="C3200" i="3"/>
  <c r="B3204" i="3"/>
  <c r="C3204" i="3"/>
  <c r="B3208" i="3"/>
  <c r="C3208" i="3"/>
  <c r="B3212" i="3"/>
  <c r="C3212" i="3"/>
  <c r="B3216" i="3"/>
  <c r="C3216" i="3"/>
  <c r="B3220" i="3"/>
  <c r="C3220" i="3"/>
  <c r="B3224" i="3"/>
  <c r="C3224" i="3"/>
  <c r="B3228" i="3"/>
  <c r="C3228" i="3"/>
  <c r="B3232" i="3"/>
  <c r="C3232" i="3"/>
  <c r="B3236" i="3"/>
  <c r="C3236" i="3"/>
  <c r="B3240" i="3"/>
  <c r="C3240" i="3"/>
  <c r="B3244" i="3"/>
  <c r="C3244" i="3"/>
  <c r="B3248" i="3"/>
  <c r="C3248" i="3"/>
  <c r="B3252" i="3"/>
  <c r="C3252" i="3"/>
  <c r="B3256" i="3"/>
  <c r="C3256" i="3"/>
  <c r="B3260" i="3"/>
  <c r="C3260" i="3"/>
  <c r="B3264" i="3"/>
  <c r="C3264" i="3"/>
  <c r="B3268" i="3"/>
  <c r="C3268" i="3"/>
  <c r="B3272" i="3"/>
  <c r="C3272" i="3"/>
  <c r="B3276" i="3"/>
  <c r="C3276" i="3"/>
  <c r="B3280" i="3"/>
  <c r="C3280" i="3"/>
  <c r="B3284" i="3"/>
  <c r="C3284" i="3"/>
  <c r="B3288" i="3"/>
  <c r="C3288" i="3"/>
  <c r="B3292" i="3"/>
  <c r="C3292" i="3"/>
  <c r="B3296" i="3"/>
  <c r="C3296" i="3"/>
  <c r="B3300" i="3"/>
  <c r="C3300" i="3"/>
  <c r="B3304" i="3"/>
  <c r="C3304" i="3"/>
  <c r="B3308" i="3"/>
  <c r="C3308" i="3"/>
  <c r="B3312" i="3"/>
  <c r="C3312" i="3"/>
  <c r="B3316" i="3"/>
  <c r="C3316" i="3"/>
  <c r="B3320" i="3"/>
  <c r="C3320" i="3"/>
  <c r="B3324" i="3"/>
  <c r="C3324" i="3"/>
  <c r="B3328" i="3"/>
  <c r="C3328" i="3"/>
  <c r="B3332" i="3"/>
  <c r="C3332" i="3"/>
  <c r="B3336" i="3"/>
  <c r="C3336" i="3"/>
  <c r="B3340" i="3"/>
  <c r="C3340" i="3"/>
  <c r="B3344" i="3"/>
  <c r="C3344" i="3"/>
  <c r="B3348" i="3"/>
  <c r="C3348" i="3"/>
  <c r="B3352" i="3"/>
  <c r="C3352" i="3"/>
  <c r="B3356" i="3"/>
  <c r="C3356" i="3"/>
  <c r="B3360" i="3"/>
  <c r="C3360" i="3"/>
  <c r="B3364" i="3"/>
  <c r="C3364" i="3"/>
  <c r="B3368" i="3"/>
  <c r="C3368" i="3"/>
  <c r="B3372" i="3"/>
  <c r="C3372" i="3"/>
  <c r="B3376" i="3"/>
  <c r="C3376" i="3"/>
  <c r="B3380" i="3"/>
  <c r="C3380" i="3"/>
  <c r="B3384" i="3"/>
  <c r="C3384" i="3"/>
  <c r="B3388" i="3"/>
  <c r="C3388" i="3"/>
  <c r="B3392" i="3"/>
  <c r="C3392" i="3"/>
  <c r="B3396" i="3"/>
  <c r="C3396" i="3"/>
  <c r="B3400" i="3"/>
  <c r="C3400" i="3"/>
  <c r="B3404" i="3"/>
  <c r="C3404" i="3"/>
  <c r="B3408" i="3"/>
  <c r="C3408" i="3"/>
  <c r="B3412" i="3"/>
  <c r="C3412" i="3"/>
  <c r="B3416" i="3"/>
  <c r="C3416" i="3"/>
  <c r="B3420" i="3"/>
  <c r="C3420" i="3"/>
  <c r="B3424" i="3"/>
  <c r="C3424" i="3"/>
  <c r="B3428" i="3"/>
  <c r="C3428" i="3"/>
  <c r="B3432" i="3"/>
  <c r="C3432" i="3"/>
  <c r="B3436" i="3"/>
  <c r="C3436" i="3"/>
  <c r="B3440" i="3"/>
  <c r="C3440" i="3"/>
  <c r="B3444" i="3"/>
  <c r="C3444" i="3"/>
  <c r="B3448" i="3"/>
  <c r="C3448" i="3"/>
  <c r="B3452" i="3"/>
  <c r="C3452" i="3"/>
  <c r="B3456" i="3"/>
  <c r="C3456" i="3"/>
  <c r="B3460" i="3"/>
  <c r="C3460" i="3"/>
  <c r="B3464" i="3"/>
  <c r="C3464" i="3"/>
  <c r="B3468" i="3"/>
  <c r="C3468" i="3"/>
  <c r="B3472" i="3"/>
  <c r="C3472" i="3"/>
  <c r="B3476" i="3"/>
  <c r="C3476" i="3"/>
  <c r="B3480" i="3"/>
  <c r="C3480" i="3"/>
  <c r="B3484" i="3"/>
  <c r="C3484" i="3"/>
  <c r="B3488" i="3"/>
  <c r="C3488" i="3"/>
  <c r="B3492" i="3"/>
  <c r="C3492" i="3"/>
  <c r="B3496" i="3"/>
  <c r="C3496" i="3"/>
  <c r="B3500" i="3"/>
  <c r="C3500" i="3"/>
  <c r="B3504" i="3"/>
  <c r="C3504" i="3"/>
  <c r="B3508" i="3"/>
  <c r="C3508" i="3"/>
  <c r="B3512" i="3"/>
  <c r="C3512" i="3"/>
  <c r="B3516" i="3"/>
  <c r="C3516" i="3"/>
  <c r="B3520" i="3"/>
  <c r="C3520" i="3"/>
  <c r="B3524" i="3"/>
  <c r="C3524" i="3"/>
  <c r="B3528" i="3"/>
  <c r="C3528" i="3"/>
  <c r="B3532" i="3"/>
  <c r="C3532" i="3"/>
  <c r="B3536" i="3"/>
  <c r="C3536" i="3"/>
  <c r="B3540" i="3"/>
  <c r="C3540" i="3"/>
  <c r="B3544" i="3"/>
  <c r="C3544" i="3"/>
  <c r="B3548" i="3"/>
  <c r="C3548" i="3"/>
  <c r="B3552" i="3"/>
  <c r="C3552" i="3"/>
  <c r="B3556" i="3"/>
  <c r="C3556" i="3"/>
  <c r="B3560" i="3"/>
  <c r="C3560" i="3"/>
  <c r="B3564" i="3"/>
  <c r="C3564" i="3"/>
  <c r="B3568" i="3"/>
  <c r="C3568" i="3"/>
  <c r="B3572" i="3"/>
  <c r="C3572" i="3"/>
  <c r="B3576" i="3"/>
  <c r="C3576" i="3"/>
  <c r="B3580" i="3"/>
  <c r="C3580" i="3"/>
  <c r="B3584" i="3"/>
  <c r="C3584" i="3"/>
  <c r="B3588" i="3"/>
  <c r="C3588" i="3"/>
  <c r="B3592" i="3"/>
  <c r="C3592" i="3"/>
  <c r="B3596" i="3"/>
  <c r="C3596" i="3"/>
  <c r="B3600" i="3"/>
  <c r="C3600" i="3"/>
  <c r="B3604" i="3"/>
  <c r="C3604" i="3"/>
  <c r="B3608" i="3"/>
  <c r="C3608" i="3"/>
  <c r="B3612" i="3"/>
  <c r="C3612" i="3"/>
  <c r="B3616" i="3"/>
  <c r="C3616" i="3"/>
  <c r="B3620" i="3"/>
  <c r="C3620" i="3"/>
  <c r="B3624" i="3"/>
  <c r="C3624" i="3"/>
  <c r="B3628" i="3"/>
  <c r="C3628" i="3"/>
  <c r="B3632" i="3"/>
  <c r="C3632" i="3"/>
  <c r="B3636" i="3"/>
  <c r="C3636" i="3"/>
  <c r="B3640" i="3"/>
  <c r="C3640" i="3"/>
  <c r="B3644" i="3"/>
  <c r="C3644" i="3"/>
  <c r="B3648" i="3"/>
  <c r="C3648" i="3"/>
  <c r="B3652" i="3"/>
  <c r="C3652" i="3"/>
  <c r="B3656" i="3"/>
  <c r="C3656" i="3"/>
  <c r="B3660" i="3"/>
  <c r="C3660" i="3"/>
  <c r="B3664" i="3"/>
  <c r="C3664" i="3"/>
  <c r="B3668" i="3"/>
  <c r="C3668" i="3"/>
  <c r="B3672" i="3"/>
  <c r="C3672" i="3"/>
  <c r="B3676" i="3"/>
  <c r="C3676" i="3"/>
  <c r="B3680" i="3"/>
  <c r="C3680" i="3"/>
  <c r="B3684" i="3"/>
  <c r="C3684" i="3"/>
  <c r="B3688" i="3"/>
  <c r="C3688" i="3"/>
  <c r="B3692" i="3"/>
  <c r="C3692" i="3"/>
  <c r="B3696" i="3"/>
  <c r="C3696" i="3"/>
  <c r="B3700" i="3"/>
  <c r="C3700" i="3"/>
  <c r="B3704" i="3"/>
  <c r="C3704" i="3"/>
  <c r="B3708" i="3"/>
  <c r="C3708" i="3"/>
  <c r="B3712" i="3"/>
  <c r="C3712" i="3"/>
  <c r="B3716" i="3"/>
  <c r="C3716" i="3"/>
  <c r="B3720" i="3"/>
  <c r="C3720" i="3"/>
  <c r="B3724" i="3"/>
  <c r="C3724" i="3"/>
  <c r="B3728" i="3"/>
  <c r="C3728" i="3"/>
  <c r="B3732" i="3"/>
  <c r="C3732" i="3"/>
  <c r="B3736" i="3"/>
  <c r="C3736" i="3"/>
  <c r="B3740" i="3"/>
  <c r="C3740" i="3"/>
  <c r="B3744" i="3"/>
  <c r="C3744" i="3"/>
  <c r="B3748" i="3"/>
  <c r="C3748" i="3"/>
  <c r="B3752" i="3"/>
  <c r="C3752" i="3"/>
  <c r="B3756" i="3"/>
  <c r="C3756" i="3"/>
  <c r="B3760" i="3"/>
  <c r="C3760" i="3"/>
  <c r="B3764" i="3"/>
  <c r="C3764" i="3"/>
  <c r="B3768" i="3"/>
  <c r="C3768" i="3"/>
  <c r="B3772" i="3"/>
  <c r="C3772" i="3"/>
  <c r="B3776" i="3"/>
  <c r="C3776" i="3"/>
  <c r="B3780" i="3"/>
  <c r="C3780" i="3"/>
  <c r="B3784" i="3"/>
  <c r="C3784" i="3"/>
  <c r="B3788" i="3"/>
  <c r="C3788" i="3"/>
  <c r="B3792" i="3"/>
  <c r="C3792" i="3"/>
  <c r="B3796" i="3"/>
  <c r="C3796" i="3"/>
  <c r="B3800" i="3"/>
  <c r="C3800" i="3"/>
  <c r="B3804" i="3"/>
  <c r="C3804" i="3"/>
  <c r="B3808" i="3"/>
  <c r="C3808" i="3"/>
  <c r="B3812" i="3"/>
  <c r="C3812" i="3"/>
  <c r="B3816" i="3"/>
  <c r="C3816" i="3"/>
  <c r="B3820" i="3"/>
  <c r="C3820" i="3"/>
  <c r="B3824" i="3"/>
  <c r="C3824" i="3"/>
  <c r="B3828" i="3"/>
  <c r="C3828" i="3"/>
  <c r="B3832" i="3"/>
  <c r="C3832" i="3"/>
  <c r="B3836" i="3"/>
  <c r="C3836" i="3"/>
  <c r="B3840" i="3"/>
  <c r="C3840" i="3"/>
  <c r="B3844" i="3"/>
  <c r="C3844" i="3"/>
  <c r="B3848" i="3"/>
  <c r="C3848" i="3"/>
  <c r="B3852" i="3"/>
  <c r="C3852" i="3"/>
  <c r="B3856" i="3"/>
  <c r="C3856" i="3"/>
  <c r="B3860" i="3"/>
  <c r="C3860" i="3"/>
  <c r="B3864" i="3"/>
  <c r="C3864" i="3"/>
  <c r="B3868" i="3"/>
  <c r="C3868" i="3"/>
  <c r="B3872" i="3"/>
  <c r="C3872" i="3"/>
  <c r="B3876" i="3"/>
  <c r="C3876" i="3"/>
  <c r="B3880" i="3"/>
  <c r="C3880" i="3"/>
  <c r="B3884" i="3"/>
  <c r="C3884" i="3"/>
  <c r="B3888" i="3"/>
  <c r="C3888" i="3"/>
  <c r="B3892" i="3"/>
  <c r="C3892" i="3"/>
  <c r="B3896" i="3"/>
  <c r="C3896" i="3"/>
  <c r="B3900" i="3"/>
  <c r="C3900" i="3"/>
  <c r="B3904" i="3"/>
  <c r="C3904" i="3"/>
  <c r="B3908" i="3"/>
  <c r="C3908" i="3"/>
  <c r="B3912" i="3"/>
  <c r="C3912" i="3"/>
  <c r="B3916" i="3"/>
  <c r="C3916" i="3"/>
  <c r="B3920" i="3"/>
  <c r="C3920" i="3"/>
  <c r="B3924" i="3"/>
  <c r="C3924" i="3"/>
  <c r="B3928" i="3"/>
  <c r="C3928" i="3"/>
  <c r="B3932" i="3"/>
  <c r="C3932" i="3"/>
  <c r="B3936" i="3"/>
  <c r="C3936" i="3"/>
  <c r="B3940" i="3"/>
  <c r="C3940" i="3"/>
  <c r="B3944" i="3"/>
  <c r="C3944" i="3"/>
  <c r="B3948" i="3"/>
  <c r="C3948" i="3"/>
  <c r="B3952" i="3"/>
  <c r="C3952" i="3"/>
  <c r="B3956" i="3"/>
  <c r="C3956" i="3"/>
  <c r="B3960" i="3"/>
  <c r="C3960" i="3"/>
  <c r="B3964" i="3"/>
  <c r="C3964" i="3"/>
  <c r="B3968" i="3"/>
  <c r="C3968" i="3"/>
  <c r="B3972" i="3"/>
  <c r="C3972" i="3"/>
  <c r="B3976" i="3"/>
  <c r="C3976" i="3"/>
  <c r="B3980" i="3"/>
  <c r="C3980" i="3"/>
  <c r="B3984" i="3"/>
  <c r="C3984" i="3"/>
  <c r="B3988" i="3"/>
  <c r="C3988" i="3"/>
  <c r="B3992" i="3"/>
  <c r="C3992" i="3"/>
  <c r="B3996" i="3"/>
  <c r="C3996" i="3"/>
  <c r="B4000" i="3"/>
  <c r="C4000" i="3"/>
  <c r="B4004" i="3"/>
  <c r="C4004" i="3"/>
  <c r="B4008" i="3"/>
  <c r="C4008" i="3"/>
  <c r="B4012" i="3"/>
  <c r="C4012" i="3"/>
  <c r="B4016" i="3"/>
  <c r="C4016" i="3"/>
  <c r="B4020" i="3"/>
  <c r="C4020" i="3"/>
  <c r="B4024" i="3"/>
  <c r="C4024" i="3"/>
  <c r="B4028" i="3"/>
  <c r="C4028" i="3"/>
  <c r="B4032" i="3"/>
  <c r="C4032" i="3"/>
  <c r="B4036" i="3"/>
  <c r="C4036" i="3"/>
  <c r="B4040" i="3"/>
  <c r="C4040" i="3"/>
  <c r="B4044" i="3"/>
  <c r="C4044" i="3"/>
  <c r="B4048" i="3"/>
  <c r="C4048" i="3"/>
  <c r="B4052" i="3"/>
  <c r="C4052" i="3"/>
  <c r="B4056" i="3"/>
  <c r="C4056" i="3"/>
  <c r="B4060" i="3"/>
  <c r="C4060" i="3"/>
  <c r="B4064" i="3"/>
  <c r="C4064" i="3"/>
  <c r="B4068" i="3"/>
  <c r="C4068" i="3"/>
  <c r="B4072" i="3"/>
  <c r="C4072" i="3"/>
  <c r="B4076" i="3"/>
  <c r="C4076" i="3"/>
  <c r="B4080" i="3"/>
  <c r="C4080" i="3"/>
  <c r="B4084" i="3"/>
  <c r="C4084" i="3"/>
  <c r="B4088" i="3"/>
  <c r="C4088" i="3"/>
  <c r="B4092" i="3"/>
  <c r="C4092" i="3"/>
  <c r="B4096" i="3"/>
  <c r="C4096" i="3"/>
  <c r="B4100" i="3"/>
  <c r="C4100" i="3"/>
  <c r="B4104" i="3"/>
  <c r="C4104" i="3"/>
  <c r="B4108" i="3"/>
  <c r="C4108" i="3"/>
  <c r="B4112" i="3"/>
  <c r="C4112" i="3"/>
  <c r="B4116" i="3"/>
  <c r="C4116" i="3"/>
  <c r="B4120" i="3"/>
  <c r="C4120" i="3"/>
  <c r="B4124" i="3"/>
  <c r="C4124" i="3"/>
  <c r="B4128" i="3"/>
  <c r="C4128" i="3"/>
  <c r="B4132" i="3"/>
  <c r="C4132" i="3"/>
  <c r="B4136" i="3"/>
  <c r="C4136" i="3"/>
  <c r="B4140" i="3"/>
  <c r="C4140" i="3"/>
  <c r="B4144" i="3"/>
  <c r="C4144" i="3"/>
  <c r="B4148" i="3"/>
  <c r="C4148" i="3"/>
  <c r="B4152" i="3"/>
  <c r="C4152" i="3"/>
  <c r="B4156" i="3"/>
  <c r="C4156" i="3"/>
  <c r="B4160" i="3"/>
  <c r="C4160" i="3"/>
  <c r="B4164" i="3"/>
  <c r="C4164" i="3"/>
  <c r="B4168" i="3"/>
  <c r="C4168" i="3"/>
  <c r="B4172" i="3"/>
  <c r="C4172" i="3"/>
  <c r="B4176" i="3"/>
  <c r="C4176" i="3"/>
  <c r="B4180" i="3"/>
  <c r="C4180" i="3"/>
  <c r="B4184" i="3"/>
  <c r="C4184" i="3"/>
  <c r="B4188" i="3"/>
  <c r="C4188" i="3"/>
  <c r="B4192" i="3"/>
  <c r="C4192" i="3"/>
  <c r="B4196" i="3"/>
  <c r="C4196" i="3"/>
  <c r="B4200" i="3"/>
  <c r="C4200" i="3"/>
  <c r="B4204" i="3"/>
  <c r="C4204" i="3"/>
  <c r="B4208" i="3"/>
  <c r="C4208" i="3"/>
  <c r="B4212" i="3"/>
  <c r="C4212" i="3"/>
  <c r="B4216" i="3"/>
  <c r="C4216" i="3"/>
  <c r="B4220" i="3"/>
  <c r="C4220" i="3"/>
  <c r="B4224" i="3"/>
  <c r="C4224" i="3"/>
  <c r="B4228" i="3"/>
  <c r="C4228" i="3"/>
  <c r="B4232" i="3"/>
  <c r="C4232" i="3"/>
  <c r="B4236" i="3"/>
  <c r="C4236" i="3"/>
  <c r="B4240" i="3"/>
  <c r="C4240" i="3"/>
  <c r="B4244" i="3"/>
  <c r="C4244" i="3"/>
  <c r="B4248" i="3"/>
  <c r="C4248" i="3"/>
  <c r="B4252" i="3"/>
  <c r="C4252" i="3"/>
  <c r="B4256" i="3"/>
  <c r="C4256" i="3"/>
  <c r="B4260" i="3"/>
  <c r="C4260" i="3"/>
  <c r="B4264" i="3"/>
  <c r="C4264" i="3"/>
  <c r="B4268" i="3"/>
  <c r="C4268" i="3"/>
  <c r="C4272" i="3"/>
  <c r="B4272" i="3"/>
  <c r="B4276" i="3"/>
  <c r="C4276" i="3"/>
  <c r="B4280" i="3"/>
  <c r="C4280" i="3"/>
  <c r="B4284" i="3"/>
  <c r="C4284" i="3"/>
  <c r="B4288" i="3"/>
  <c r="C4288" i="3"/>
  <c r="B4292" i="3"/>
  <c r="C4292" i="3"/>
  <c r="B4296" i="3"/>
  <c r="C4296" i="3"/>
  <c r="B4300" i="3"/>
  <c r="C4300" i="3"/>
  <c r="B4304" i="3"/>
  <c r="C4304" i="3"/>
  <c r="B4308" i="3"/>
  <c r="C4308" i="3"/>
  <c r="B4312" i="3"/>
  <c r="C4312" i="3"/>
  <c r="B4316" i="3"/>
  <c r="C4316" i="3"/>
  <c r="B4320" i="3"/>
  <c r="C4320" i="3"/>
  <c r="B4324" i="3"/>
  <c r="C4324" i="3"/>
  <c r="B4328" i="3"/>
  <c r="C4328" i="3"/>
  <c r="B4332" i="3"/>
  <c r="C4332" i="3"/>
  <c r="B4336" i="3"/>
  <c r="C4336" i="3"/>
  <c r="B4340" i="3"/>
  <c r="C4340" i="3"/>
  <c r="B4344" i="3"/>
  <c r="C4344" i="3"/>
  <c r="B4348" i="3"/>
  <c r="C4348" i="3"/>
  <c r="B4352" i="3"/>
  <c r="C4352" i="3"/>
  <c r="B4356" i="3"/>
  <c r="C4356" i="3"/>
  <c r="B4360" i="3"/>
  <c r="C4360" i="3"/>
  <c r="B4364" i="3"/>
  <c r="C4364" i="3"/>
  <c r="B4368" i="3"/>
  <c r="C4368" i="3"/>
  <c r="B4372" i="3"/>
  <c r="C4372" i="3"/>
  <c r="B4376" i="3"/>
  <c r="C4376" i="3"/>
  <c r="B4380" i="3"/>
  <c r="C4380" i="3"/>
  <c r="B4384" i="3"/>
  <c r="C4384" i="3"/>
  <c r="B4388" i="3"/>
  <c r="C4388" i="3"/>
  <c r="B4392" i="3"/>
  <c r="C4392" i="3"/>
  <c r="B4396" i="3"/>
  <c r="C4396" i="3"/>
  <c r="B4400" i="3"/>
  <c r="C4400" i="3"/>
  <c r="B4404" i="3"/>
  <c r="C4404" i="3"/>
  <c r="B4408" i="3"/>
  <c r="C4408" i="3"/>
  <c r="B4412" i="3"/>
  <c r="C4412" i="3"/>
  <c r="B4416" i="3"/>
  <c r="C4416" i="3"/>
  <c r="B4420" i="3"/>
  <c r="C4420" i="3"/>
  <c r="B4424" i="3"/>
  <c r="C4424" i="3"/>
  <c r="B4428" i="3"/>
  <c r="C4428" i="3"/>
  <c r="B4432" i="3"/>
  <c r="C4432" i="3"/>
  <c r="B4436" i="3"/>
  <c r="C4436" i="3"/>
  <c r="B4440" i="3"/>
  <c r="C4440" i="3"/>
  <c r="B4444" i="3"/>
  <c r="C4444" i="3"/>
  <c r="B4448" i="3"/>
  <c r="C4448" i="3"/>
  <c r="B4452" i="3"/>
  <c r="C4452" i="3"/>
  <c r="B4456" i="3"/>
  <c r="C4456" i="3"/>
  <c r="B4460" i="3"/>
  <c r="C4460" i="3"/>
  <c r="C4464" i="3"/>
  <c r="B4464" i="3"/>
  <c r="B4468" i="3"/>
  <c r="C4468" i="3"/>
  <c r="B4472" i="3"/>
  <c r="C4472" i="3"/>
  <c r="B4476" i="3"/>
  <c r="C4476" i="3"/>
  <c r="B4480" i="3"/>
  <c r="C4480" i="3"/>
  <c r="B4484" i="3"/>
  <c r="C4484" i="3"/>
  <c r="B4488" i="3"/>
  <c r="C4488" i="3"/>
  <c r="B4492" i="3"/>
  <c r="C4492" i="3"/>
  <c r="B4496" i="3"/>
  <c r="C4496" i="3"/>
  <c r="B4500" i="3"/>
  <c r="C4500" i="3"/>
  <c r="B4504" i="3"/>
  <c r="C4504" i="3"/>
  <c r="B4508" i="3"/>
  <c r="C4508" i="3"/>
  <c r="B4512" i="3"/>
  <c r="C4512" i="3"/>
  <c r="B4516" i="3"/>
  <c r="C4516" i="3"/>
  <c r="B4520" i="3"/>
  <c r="C4520" i="3"/>
  <c r="B4524" i="3"/>
  <c r="C4524" i="3"/>
  <c r="C4528" i="3"/>
  <c r="B4528" i="3"/>
  <c r="B4532" i="3"/>
  <c r="C4532" i="3"/>
  <c r="B4536" i="3"/>
  <c r="C4536" i="3"/>
  <c r="B4540" i="3"/>
  <c r="C4540" i="3"/>
  <c r="B4544" i="3"/>
  <c r="C4544" i="3"/>
  <c r="B4548" i="3"/>
  <c r="C4548" i="3"/>
  <c r="B4552" i="3"/>
  <c r="C4552" i="3"/>
  <c r="B4556" i="3"/>
  <c r="C4556" i="3"/>
  <c r="B4560" i="3"/>
  <c r="C4560" i="3"/>
  <c r="B4564" i="3"/>
  <c r="C4564" i="3"/>
  <c r="B4568" i="3"/>
  <c r="C4568" i="3"/>
  <c r="B4572" i="3"/>
  <c r="C4572" i="3"/>
  <c r="B4576" i="3"/>
  <c r="C4576" i="3"/>
  <c r="B4580" i="3"/>
  <c r="C4580" i="3"/>
  <c r="B4584" i="3"/>
  <c r="C4584" i="3"/>
  <c r="B4588" i="3"/>
  <c r="C4588" i="3"/>
  <c r="B4592" i="3"/>
  <c r="C4592" i="3"/>
  <c r="B4596" i="3"/>
  <c r="C4596" i="3"/>
  <c r="B4600" i="3"/>
  <c r="C4600" i="3"/>
  <c r="B4604" i="3"/>
  <c r="C4604" i="3"/>
  <c r="B4608" i="3"/>
  <c r="C4608" i="3"/>
  <c r="B4612" i="3"/>
  <c r="C4612" i="3"/>
  <c r="B4616" i="3"/>
  <c r="C4616" i="3"/>
  <c r="B4620" i="3"/>
  <c r="C4620" i="3"/>
  <c r="B4624" i="3"/>
  <c r="C4624" i="3"/>
  <c r="B4628" i="3"/>
  <c r="C4628" i="3"/>
  <c r="B4632" i="3"/>
  <c r="C4632" i="3"/>
  <c r="B4636" i="3"/>
  <c r="C4636" i="3"/>
  <c r="B4640" i="3"/>
  <c r="C4640" i="3"/>
  <c r="B4644" i="3"/>
  <c r="C4644" i="3"/>
  <c r="B4648" i="3"/>
  <c r="C4648" i="3"/>
  <c r="B4652" i="3"/>
  <c r="C4652" i="3"/>
  <c r="B4656" i="3"/>
  <c r="C4656" i="3"/>
  <c r="B4660" i="3"/>
  <c r="C4660" i="3"/>
  <c r="B4664" i="3"/>
  <c r="C4664" i="3"/>
  <c r="B4668" i="3"/>
  <c r="C4668" i="3"/>
  <c r="B4672" i="3"/>
  <c r="C4672" i="3"/>
  <c r="B4676" i="3"/>
  <c r="C4676" i="3"/>
  <c r="B4680" i="3"/>
  <c r="C4680" i="3"/>
  <c r="B4684" i="3"/>
  <c r="C4684" i="3"/>
  <c r="B4688" i="3"/>
  <c r="C4688" i="3"/>
  <c r="B4692" i="3"/>
  <c r="C4692" i="3"/>
  <c r="B4696" i="3"/>
  <c r="C4696" i="3"/>
  <c r="B4700" i="3"/>
  <c r="C4700" i="3"/>
  <c r="B4704" i="3"/>
  <c r="C4704" i="3"/>
  <c r="B4708" i="3"/>
  <c r="C4708" i="3"/>
  <c r="B4712" i="3"/>
  <c r="C4712" i="3"/>
  <c r="B4716" i="3"/>
  <c r="C4716" i="3"/>
  <c r="C4720" i="3"/>
  <c r="B4720" i="3"/>
  <c r="B4724" i="3"/>
  <c r="C4724" i="3"/>
  <c r="B4728" i="3"/>
  <c r="C4728" i="3"/>
  <c r="B4732" i="3"/>
  <c r="C4732" i="3"/>
  <c r="B4736" i="3"/>
  <c r="C4736" i="3"/>
  <c r="B4740" i="3"/>
  <c r="C4740" i="3"/>
  <c r="B4744" i="3"/>
  <c r="C4744" i="3"/>
  <c r="B4748" i="3"/>
  <c r="C4748" i="3"/>
  <c r="B4752" i="3"/>
  <c r="C4752" i="3"/>
  <c r="B4756" i="3"/>
  <c r="C4756" i="3"/>
  <c r="B4760" i="3"/>
  <c r="C4760" i="3"/>
  <c r="B4764" i="3"/>
  <c r="C4764" i="3"/>
  <c r="B4768" i="3"/>
  <c r="C4768" i="3"/>
  <c r="B4772" i="3"/>
  <c r="C4772" i="3"/>
  <c r="B4776" i="3"/>
  <c r="C4776" i="3"/>
  <c r="B4780" i="3"/>
  <c r="C4780" i="3"/>
  <c r="C4784" i="3"/>
  <c r="B4784" i="3"/>
  <c r="B4788" i="3"/>
  <c r="C4788" i="3"/>
  <c r="B4792" i="3"/>
  <c r="C4792" i="3"/>
  <c r="B4796" i="3"/>
  <c r="C4796" i="3"/>
  <c r="B4800" i="3"/>
  <c r="C4800" i="3"/>
  <c r="B4804" i="3"/>
  <c r="C4804" i="3"/>
  <c r="B4808" i="3"/>
  <c r="C4808" i="3"/>
  <c r="B4812" i="3"/>
  <c r="C4812" i="3"/>
  <c r="B4816" i="3"/>
  <c r="C4816" i="3"/>
  <c r="B4820" i="3"/>
  <c r="C4820" i="3"/>
  <c r="B4824" i="3"/>
  <c r="C4824" i="3"/>
  <c r="B4828" i="3"/>
  <c r="C4828" i="3"/>
  <c r="B4832" i="3"/>
  <c r="C4832" i="3"/>
  <c r="B4836" i="3"/>
  <c r="C4836" i="3"/>
  <c r="B4840" i="3"/>
  <c r="C4840" i="3"/>
  <c r="B4844" i="3"/>
  <c r="C4844" i="3"/>
  <c r="B4848" i="3"/>
  <c r="C4848" i="3"/>
  <c r="B4852" i="3"/>
  <c r="C4852" i="3"/>
  <c r="B4856" i="3"/>
  <c r="C4856" i="3"/>
  <c r="B4860" i="3"/>
  <c r="C4860" i="3"/>
  <c r="B4864" i="3"/>
  <c r="C4864" i="3"/>
  <c r="B4868" i="3"/>
  <c r="C4868" i="3"/>
  <c r="B4872" i="3"/>
  <c r="C4872" i="3"/>
  <c r="B4876" i="3"/>
  <c r="C4876" i="3"/>
  <c r="B4880" i="3"/>
  <c r="C4880" i="3"/>
  <c r="B4884" i="3"/>
  <c r="C4884" i="3"/>
  <c r="B4888" i="3"/>
  <c r="C4888" i="3"/>
  <c r="B4892" i="3"/>
  <c r="C4892" i="3"/>
  <c r="B4896" i="3"/>
  <c r="C4896" i="3"/>
  <c r="B4900" i="3"/>
  <c r="C4900" i="3"/>
  <c r="B4904" i="3"/>
  <c r="C4904" i="3"/>
  <c r="B4908" i="3"/>
  <c r="C4908" i="3"/>
  <c r="B4912" i="3"/>
  <c r="C4912" i="3"/>
  <c r="B4916" i="3"/>
  <c r="C4916" i="3"/>
  <c r="B4920" i="3"/>
  <c r="C4920" i="3"/>
  <c r="B4924" i="3"/>
  <c r="C4924" i="3"/>
  <c r="B4928" i="3"/>
  <c r="C4928" i="3"/>
  <c r="B4932" i="3"/>
  <c r="C4932" i="3"/>
  <c r="B4936" i="3"/>
  <c r="C4936" i="3"/>
  <c r="B4940" i="3"/>
  <c r="C4940" i="3"/>
  <c r="B4944" i="3"/>
  <c r="C4944" i="3"/>
  <c r="B4948" i="3"/>
  <c r="C4948" i="3"/>
  <c r="B4952" i="3"/>
  <c r="C4952" i="3"/>
  <c r="B4956" i="3"/>
  <c r="C4956" i="3"/>
  <c r="B4960" i="3"/>
  <c r="C4960" i="3"/>
  <c r="B4964" i="3"/>
  <c r="C4964" i="3"/>
  <c r="B4968" i="3"/>
  <c r="C4968" i="3"/>
  <c r="B4972" i="3"/>
  <c r="C4972" i="3"/>
  <c r="C4976" i="3"/>
  <c r="B4976" i="3"/>
  <c r="B4980" i="3"/>
  <c r="C4980" i="3"/>
  <c r="B4984" i="3"/>
  <c r="C4984" i="3"/>
  <c r="B4988" i="3"/>
  <c r="C4988" i="3"/>
  <c r="B4992" i="3"/>
  <c r="C4992" i="3"/>
  <c r="B4996" i="3"/>
  <c r="C4996" i="3"/>
  <c r="B5000" i="3"/>
  <c r="C5000" i="3"/>
  <c r="B5004" i="3"/>
  <c r="C5004" i="3"/>
  <c r="B5008" i="3"/>
  <c r="C5008" i="3"/>
  <c r="B5012" i="3"/>
  <c r="C5012" i="3"/>
  <c r="B5016" i="3"/>
  <c r="C5016" i="3"/>
  <c r="B5020" i="3"/>
  <c r="C5020" i="3"/>
  <c r="B5024" i="3"/>
  <c r="C5024" i="3"/>
  <c r="B5028" i="3"/>
  <c r="C5028" i="3"/>
  <c r="B5032" i="3"/>
  <c r="C5032" i="3"/>
  <c r="B5036" i="3"/>
  <c r="C5036" i="3"/>
  <c r="C5040" i="3"/>
  <c r="B5040" i="3"/>
  <c r="B5044" i="3"/>
  <c r="C5044" i="3"/>
  <c r="B5048" i="3"/>
  <c r="C5048" i="3"/>
  <c r="B5052" i="3"/>
  <c r="C5052" i="3"/>
  <c r="B5056" i="3"/>
  <c r="C5056" i="3"/>
  <c r="B5060" i="3"/>
  <c r="C5060" i="3"/>
  <c r="B5064" i="3"/>
  <c r="C5064" i="3"/>
  <c r="B5068" i="3"/>
  <c r="C5068" i="3"/>
  <c r="B5072" i="3"/>
  <c r="C5072" i="3"/>
  <c r="B5076" i="3"/>
  <c r="C5076" i="3"/>
  <c r="B5080" i="3"/>
  <c r="C5080" i="3"/>
  <c r="B5084" i="3"/>
  <c r="C5084" i="3"/>
  <c r="B5088" i="3"/>
  <c r="C5088" i="3"/>
  <c r="B5092" i="3"/>
  <c r="C5092" i="3"/>
  <c r="B5096" i="3"/>
  <c r="C5096" i="3"/>
  <c r="B5100" i="3"/>
  <c r="C5100" i="3"/>
  <c r="B5104" i="3"/>
  <c r="C5104" i="3"/>
  <c r="B5108" i="3"/>
  <c r="C5108" i="3"/>
  <c r="B5112" i="3"/>
  <c r="C5112" i="3"/>
  <c r="B5116" i="3"/>
  <c r="C5116" i="3"/>
  <c r="B5120" i="3"/>
  <c r="C5120" i="3"/>
  <c r="B5124" i="3"/>
  <c r="C5124" i="3"/>
  <c r="B5128" i="3"/>
  <c r="C5128" i="3"/>
  <c r="B5132" i="3"/>
  <c r="C5132" i="3"/>
  <c r="B5136" i="3"/>
  <c r="C5136" i="3"/>
  <c r="B5140" i="3"/>
  <c r="C5140" i="3"/>
  <c r="B5144" i="3"/>
  <c r="C5144" i="3"/>
  <c r="B5148" i="3"/>
  <c r="C5148" i="3"/>
  <c r="B5152" i="3"/>
  <c r="C5152" i="3"/>
  <c r="B5156" i="3"/>
  <c r="C5156" i="3"/>
  <c r="B5160" i="3"/>
  <c r="C5160" i="3"/>
  <c r="B5164" i="3"/>
  <c r="C5164" i="3"/>
  <c r="B5168" i="3"/>
  <c r="C5168" i="3"/>
  <c r="B5172" i="3"/>
  <c r="C5172" i="3"/>
  <c r="B5176" i="3"/>
  <c r="C5176" i="3"/>
  <c r="B5180" i="3"/>
  <c r="C5180" i="3"/>
  <c r="B5184" i="3"/>
  <c r="C5184" i="3"/>
  <c r="B5188" i="3"/>
  <c r="C5188" i="3"/>
  <c r="B5192" i="3"/>
  <c r="C5192" i="3"/>
  <c r="B5196" i="3"/>
  <c r="C5196" i="3"/>
  <c r="B5200" i="3"/>
  <c r="C5200" i="3"/>
  <c r="B5204" i="3"/>
  <c r="C5204" i="3"/>
  <c r="B5208" i="3"/>
  <c r="C5208" i="3"/>
  <c r="B5212" i="3"/>
  <c r="C5212" i="3"/>
  <c r="B5216" i="3"/>
  <c r="C5216" i="3"/>
  <c r="B5220" i="3"/>
  <c r="C5220" i="3"/>
  <c r="B5224" i="3"/>
  <c r="C5224" i="3"/>
  <c r="B5228" i="3"/>
  <c r="C5228" i="3"/>
  <c r="C5232" i="3"/>
  <c r="B5232" i="3"/>
  <c r="B5236" i="3"/>
  <c r="C5236" i="3"/>
  <c r="B5240" i="3"/>
  <c r="C5240" i="3"/>
  <c r="B5244" i="3"/>
  <c r="C5244" i="3"/>
  <c r="B5248" i="3"/>
  <c r="C5248" i="3"/>
  <c r="B5252" i="3"/>
  <c r="C5252" i="3"/>
  <c r="B5256" i="3"/>
  <c r="C5256" i="3"/>
  <c r="B5260" i="3"/>
  <c r="C5260" i="3"/>
  <c r="B5264" i="3"/>
  <c r="C5264" i="3"/>
  <c r="B5268" i="3"/>
  <c r="C5268" i="3"/>
  <c r="B5272" i="3"/>
  <c r="C5272" i="3"/>
  <c r="B5276" i="3"/>
  <c r="C5276" i="3"/>
  <c r="B5280" i="3"/>
  <c r="C5280" i="3"/>
  <c r="B5284" i="3"/>
  <c r="C5284" i="3"/>
  <c r="B5288" i="3"/>
  <c r="C5288" i="3"/>
  <c r="B5292" i="3"/>
  <c r="C5292" i="3"/>
  <c r="C5296" i="3"/>
  <c r="B5296" i="3"/>
  <c r="B5300" i="3"/>
  <c r="C5300" i="3"/>
  <c r="B5304" i="3"/>
  <c r="C5304" i="3"/>
  <c r="B5308" i="3"/>
  <c r="C5308" i="3"/>
  <c r="B5312" i="3"/>
  <c r="C5312" i="3"/>
  <c r="B5316" i="3"/>
  <c r="C5316" i="3"/>
  <c r="B5320" i="3"/>
  <c r="C5320" i="3"/>
  <c r="B5324" i="3"/>
  <c r="C5324" i="3"/>
  <c r="B5328" i="3"/>
  <c r="C5328" i="3"/>
  <c r="B5332" i="3"/>
  <c r="C5332" i="3"/>
  <c r="B5336" i="3"/>
  <c r="C5336" i="3"/>
  <c r="B5340" i="3"/>
  <c r="C5340" i="3"/>
  <c r="B5344" i="3"/>
  <c r="C5344" i="3"/>
  <c r="B5348" i="3"/>
  <c r="C5348" i="3"/>
  <c r="B5352" i="3"/>
  <c r="C5352" i="3"/>
  <c r="B5356" i="3"/>
  <c r="C5356" i="3"/>
  <c r="B5360" i="3"/>
  <c r="C5360" i="3"/>
  <c r="B5364" i="3"/>
  <c r="C5364" i="3"/>
  <c r="B5368" i="3"/>
  <c r="C5368" i="3"/>
  <c r="B5372" i="3"/>
  <c r="C5372" i="3"/>
  <c r="B5376" i="3"/>
  <c r="C5376" i="3"/>
  <c r="B5380" i="3"/>
  <c r="C5380" i="3"/>
  <c r="B5384" i="3"/>
  <c r="C5384" i="3"/>
  <c r="B5388" i="3"/>
  <c r="C5388" i="3"/>
  <c r="B5392" i="3"/>
  <c r="C5392" i="3"/>
  <c r="B5396" i="3"/>
  <c r="C5396" i="3"/>
  <c r="B5400" i="3"/>
  <c r="C5400" i="3"/>
  <c r="B5404" i="3"/>
  <c r="C5404" i="3"/>
  <c r="B5408" i="3"/>
  <c r="C5408" i="3"/>
  <c r="B5412" i="3"/>
  <c r="C5412" i="3"/>
  <c r="B5416" i="3"/>
  <c r="C5416" i="3"/>
  <c r="B5420" i="3"/>
  <c r="C5420" i="3"/>
  <c r="B5424" i="3"/>
  <c r="C5424" i="3"/>
  <c r="B5428" i="3"/>
  <c r="C5428" i="3"/>
  <c r="B5432" i="3"/>
  <c r="C5432" i="3"/>
  <c r="B5436" i="3"/>
  <c r="C5436" i="3"/>
  <c r="B5440" i="3"/>
  <c r="C5440" i="3"/>
  <c r="B5444" i="3"/>
  <c r="C5444" i="3"/>
  <c r="B5448" i="3"/>
  <c r="C5448" i="3"/>
  <c r="B5452" i="3"/>
  <c r="C5452" i="3"/>
  <c r="B5456" i="3"/>
  <c r="C5456" i="3"/>
  <c r="B5460" i="3"/>
  <c r="C5460" i="3"/>
  <c r="B5464" i="3"/>
  <c r="C5464" i="3"/>
  <c r="B5468" i="3"/>
  <c r="C5468" i="3"/>
  <c r="B5472" i="3"/>
  <c r="C5472" i="3"/>
  <c r="B5476" i="3"/>
  <c r="C5476" i="3"/>
  <c r="B5480" i="3"/>
  <c r="C5480" i="3"/>
  <c r="B5484" i="3"/>
  <c r="C5484" i="3"/>
  <c r="C5488" i="3"/>
  <c r="B5488" i="3"/>
  <c r="B5492" i="3"/>
  <c r="C5492" i="3"/>
  <c r="B5496" i="3"/>
  <c r="C5496" i="3"/>
  <c r="B5500" i="3"/>
  <c r="C5500" i="3"/>
  <c r="B5504" i="3"/>
  <c r="C5504" i="3"/>
  <c r="B5508" i="3"/>
  <c r="C5508" i="3"/>
  <c r="B5512" i="3"/>
  <c r="C5512" i="3"/>
  <c r="B5516" i="3"/>
  <c r="C5516" i="3"/>
  <c r="B5520" i="3"/>
  <c r="C5520" i="3"/>
  <c r="B5524" i="3"/>
  <c r="C5524" i="3"/>
  <c r="B5528" i="3"/>
  <c r="C5528" i="3"/>
  <c r="B5532" i="3"/>
  <c r="C5532" i="3"/>
  <c r="B5536" i="3"/>
  <c r="C5536" i="3"/>
  <c r="B5540" i="3"/>
  <c r="C5540" i="3"/>
  <c r="B5544" i="3"/>
  <c r="C5544" i="3"/>
  <c r="B5548" i="3"/>
  <c r="C5548" i="3"/>
  <c r="B5552" i="3"/>
  <c r="C5552" i="3"/>
  <c r="B5556" i="3"/>
  <c r="C5556" i="3"/>
  <c r="B5560" i="3"/>
  <c r="C5560" i="3"/>
  <c r="B5564" i="3"/>
  <c r="C5564" i="3"/>
  <c r="B5568" i="3"/>
  <c r="C5568" i="3"/>
  <c r="B5572" i="3"/>
  <c r="C5572" i="3"/>
  <c r="B5576" i="3"/>
  <c r="C5576" i="3"/>
  <c r="B5580" i="3"/>
  <c r="C5580" i="3"/>
  <c r="B5584" i="3"/>
  <c r="C5584" i="3"/>
  <c r="B5588" i="3"/>
  <c r="C5588" i="3"/>
  <c r="B5592" i="3"/>
  <c r="C5592" i="3"/>
  <c r="B5596" i="3"/>
  <c r="C5596" i="3"/>
  <c r="B5600" i="3"/>
  <c r="C5600" i="3"/>
  <c r="B5604" i="3"/>
  <c r="C5604" i="3"/>
  <c r="B5608" i="3"/>
  <c r="C5608" i="3"/>
  <c r="B5612" i="3"/>
  <c r="C5612" i="3"/>
  <c r="B5616" i="3"/>
  <c r="C5616" i="3"/>
  <c r="B5620" i="3"/>
  <c r="C5620" i="3"/>
  <c r="B5624" i="3"/>
  <c r="C5624" i="3"/>
  <c r="B5628" i="3"/>
  <c r="C5628" i="3"/>
  <c r="B5632" i="3"/>
  <c r="C5632" i="3"/>
  <c r="B5636" i="3"/>
  <c r="C5636" i="3"/>
  <c r="B5640" i="3"/>
  <c r="C5640" i="3"/>
  <c r="B5644" i="3"/>
  <c r="C5644" i="3"/>
  <c r="B5648" i="3"/>
  <c r="C5648" i="3"/>
  <c r="B5652" i="3"/>
  <c r="C5652" i="3"/>
  <c r="B5656" i="3"/>
  <c r="C5656" i="3"/>
  <c r="B5660" i="3"/>
  <c r="C5660" i="3"/>
  <c r="B5664" i="3"/>
  <c r="C5664" i="3"/>
  <c r="B5668" i="3"/>
  <c r="C5668" i="3"/>
  <c r="B5672" i="3"/>
  <c r="C5672" i="3"/>
  <c r="B5676" i="3"/>
  <c r="C5676" i="3"/>
  <c r="B5680" i="3"/>
  <c r="C5680" i="3"/>
  <c r="B5684" i="3"/>
  <c r="C5684" i="3"/>
  <c r="B5688" i="3"/>
  <c r="C5688" i="3"/>
  <c r="B5692" i="3"/>
  <c r="C5692" i="3"/>
  <c r="B5696" i="3"/>
  <c r="C5696" i="3"/>
  <c r="B5700" i="3"/>
  <c r="C5700" i="3"/>
  <c r="B5704" i="3"/>
  <c r="C5704" i="3"/>
  <c r="B5708" i="3"/>
  <c r="C5708" i="3"/>
  <c r="B5712" i="3"/>
  <c r="C5712" i="3"/>
  <c r="B5716" i="3"/>
  <c r="C5716" i="3"/>
  <c r="B5720" i="3"/>
  <c r="C5720" i="3"/>
  <c r="B5724" i="3"/>
  <c r="C5724" i="3"/>
  <c r="B5728" i="3"/>
  <c r="C5728" i="3"/>
  <c r="B5732" i="3"/>
  <c r="C5732" i="3"/>
  <c r="B5736" i="3"/>
  <c r="C5736" i="3"/>
  <c r="B5740" i="3"/>
  <c r="C5740" i="3"/>
  <c r="B5744" i="3"/>
  <c r="C5744" i="3"/>
  <c r="B5748" i="3"/>
  <c r="C5748" i="3"/>
  <c r="B5752" i="3"/>
  <c r="C5752" i="3"/>
  <c r="B5756" i="3"/>
  <c r="C5756" i="3"/>
  <c r="B5760" i="3"/>
  <c r="C5760" i="3"/>
  <c r="B5764" i="3"/>
  <c r="C5764" i="3"/>
  <c r="B5768" i="3"/>
  <c r="C5768" i="3"/>
  <c r="B5772" i="3"/>
  <c r="C5772" i="3"/>
  <c r="B5776" i="3"/>
  <c r="C5776" i="3"/>
  <c r="B5780" i="3"/>
  <c r="C5780" i="3"/>
  <c r="B5784" i="3"/>
  <c r="C5784" i="3"/>
  <c r="B5788" i="3"/>
  <c r="C5788" i="3"/>
  <c r="B5792" i="3"/>
  <c r="C5792" i="3"/>
  <c r="B5796" i="3"/>
  <c r="C5796" i="3"/>
  <c r="B5800" i="3"/>
  <c r="C5800" i="3"/>
  <c r="B5804" i="3"/>
  <c r="C5804" i="3"/>
  <c r="B5808" i="3"/>
  <c r="C5808" i="3"/>
  <c r="B5812" i="3"/>
  <c r="C5812" i="3"/>
  <c r="B5816" i="3"/>
  <c r="C5816" i="3"/>
  <c r="B5820" i="3"/>
  <c r="C5820" i="3"/>
  <c r="B5824" i="3"/>
  <c r="C5824" i="3"/>
  <c r="B5828" i="3"/>
  <c r="C5828" i="3"/>
  <c r="B5832" i="3"/>
  <c r="C5832" i="3"/>
  <c r="B5836" i="3"/>
  <c r="C5836" i="3"/>
  <c r="B5840" i="3"/>
  <c r="C5840" i="3"/>
  <c r="B5844" i="3"/>
  <c r="C5844" i="3"/>
  <c r="B5848" i="3"/>
  <c r="C5848" i="3"/>
  <c r="B5852" i="3"/>
  <c r="C5852" i="3"/>
  <c r="B5856" i="3"/>
  <c r="C5856" i="3"/>
  <c r="B5860" i="3"/>
  <c r="C5860" i="3"/>
  <c r="B5864" i="3"/>
  <c r="C5864" i="3"/>
  <c r="B5868" i="3"/>
  <c r="C5868" i="3"/>
  <c r="B5872" i="3"/>
  <c r="C5872" i="3"/>
  <c r="B5876" i="3"/>
  <c r="C5876" i="3"/>
  <c r="B5880" i="3"/>
  <c r="C5880" i="3"/>
  <c r="B5884" i="3"/>
  <c r="C5884" i="3"/>
  <c r="B5888" i="3"/>
  <c r="C5888" i="3"/>
  <c r="B5892" i="3"/>
  <c r="C5892" i="3"/>
  <c r="B5896" i="3"/>
  <c r="C5896" i="3"/>
  <c r="B5900" i="3"/>
  <c r="C5900" i="3"/>
  <c r="B5904" i="3"/>
  <c r="C5904" i="3"/>
  <c r="B5908" i="3"/>
  <c r="C5908" i="3"/>
  <c r="B5912" i="3"/>
  <c r="C5912" i="3"/>
  <c r="B5916" i="3"/>
  <c r="C5916" i="3"/>
  <c r="B5920" i="3"/>
  <c r="C5920" i="3"/>
  <c r="B5924" i="3"/>
  <c r="C5924" i="3"/>
  <c r="B5928" i="3"/>
  <c r="C5928" i="3"/>
  <c r="B5932" i="3"/>
  <c r="C5932" i="3"/>
  <c r="B5936" i="3"/>
  <c r="C5936" i="3"/>
  <c r="B5940" i="3"/>
  <c r="C5940" i="3"/>
  <c r="B5944" i="3"/>
  <c r="C5944" i="3"/>
  <c r="B5948" i="3"/>
  <c r="C5948" i="3"/>
  <c r="B5952" i="3"/>
  <c r="C5952" i="3"/>
  <c r="B5956" i="3"/>
  <c r="C5956" i="3"/>
  <c r="B5960" i="3"/>
  <c r="C5960" i="3"/>
  <c r="B5964" i="3"/>
  <c r="C5964" i="3"/>
  <c r="B5968" i="3"/>
  <c r="C5968" i="3"/>
  <c r="B5972" i="3"/>
  <c r="C5972" i="3"/>
  <c r="B5976" i="3"/>
  <c r="C5976" i="3"/>
  <c r="B5980" i="3"/>
  <c r="C5980" i="3"/>
  <c r="B5984" i="3"/>
  <c r="C5984" i="3"/>
  <c r="B5988" i="3"/>
  <c r="C5988" i="3"/>
  <c r="B5992" i="3"/>
  <c r="C5992" i="3"/>
  <c r="B5996" i="3"/>
  <c r="C5996" i="3"/>
  <c r="B6000" i="3"/>
  <c r="C6000" i="3"/>
  <c r="B6004" i="3"/>
  <c r="C6004" i="3"/>
  <c r="B6008" i="3"/>
  <c r="C6008" i="3"/>
  <c r="B6012" i="3"/>
  <c r="C6012" i="3"/>
  <c r="B6016" i="3"/>
  <c r="C6016" i="3"/>
  <c r="B6020" i="3"/>
  <c r="C6020" i="3"/>
  <c r="B6024" i="3"/>
  <c r="C6024" i="3"/>
  <c r="B6028" i="3"/>
  <c r="C6028" i="3"/>
  <c r="B6032" i="3"/>
  <c r="C6032" i="3"/>
  <c r="B6036" i="3"/>
  <c r="C6036" i="3"/>
  <c r="B6040" i="3"/>
  <c r="C6040" i="3"/>
  <c r="B6044" i="3"/>
  <c r="C6044" i="3"/>
  <c r="B6048" i="3"/>
  <c r="C6048" i="3"/>
  <c r="B6052" i="3"/>
  <c r="C6052" i="3"/>
  <c r="B6056" i="3"/>
  <c r="C6056" i="3"/>
  <c r="B6060" i="3"/>
  <c r="C6060" i="3"/>
  <c r="B6064" i="3"/>
  <c r="C6064" i="3"/>
  <c r="B6068" i="3"/>
  <c r="C6068" i="3"/>
  <c r="B6072" i="3"/>
  <c r="C6072" i="3"/>
  <c r="B6076" i="3"/>
  <c r="C6076" i="3"/>
  <c r="B6080" i="3"/>
  <c r="C6080" i="3"/>
  <c r="B6084" i="3"/>
  <c r="C6084" i="3"/>
  <c r="B6088" i="3"/>
  <c r="C6088" i="3"/>
  <c r="B6092" i="3"/>
  <c r="C6092" i="3"/>
  <c r="B6096" i="3"/>
  <c r="C6096" i="3"/>
  <c r="B6100" i="3"/>
  <c r="C6100" i="3"/>
  <c r="B6104" i="3"/>
  <c r="C6104" i="3"/>
  <c r="B6108" i="3"/>
  <c r="C6108" i="3"/>
  <c r="B6112" i="3"/>
  <c r="C6112" i="3"/>
  <c r="B6116" i="3"/>
  <c r="C6116" i="3"/>
  <c r="B6120" i="3"/>
  <c r="C6120" i="3"/>
  <c r="B6124" i="3"/>
  <c r="C6124" i="3"/>
  <c r="B6128" i="3"/>
  <c r="C6128" i="3"/>
  <c r="B6132" i="3"/>
  <c r="C6132" i="3"/>
  <c r="B6136" i="3"/>
  <c r="C6136" i="3"/>
  <c r="B6140" i="3"/>
  <c r="C6140" i="3"/>
  <c r="B6144" i="3"/>
  <c r="C6144" i="3"/>
  <c r="B6148" i="3"/>
  <c r="C6148" i="3"/>
  <c r="B6152" i="3"/>
  <c r="C6152" i="3"/>
  <c r="B6156" i="3"/>
  <c r="C6156" i="3"/>
  <c r="B6160" i="3"/>
  <c r="C6160" i="3"/>
  <c r="B6164" i="3"/>
  <c r="C6164" i="3"/>
  <c r="B6168" i="3"/>
  <c r="C6168" i="3"/>
  <c r="B6172" i="3"/>
  <c r="C6172" i="3"/>
  <c r="B6176" i="3"/>
  <c r="C6176" i="3"/>
  <c r="B6180" i="3"/>
  <c r="C6180" i="3"/>
  <c r="B6184" i="3"/>
  <c r="C6184" i="3"/>
  <c r="B6188" i="3"/>
  <c r="C6188" i="3"/>
  <c r="B6192" i="3"/>
  <c r="C6192" i="3"/>
  <c r="B6196" i="3"/>
  <c r="C6196" i="3"/>
  <c r="B6200" i="3"/>
  <c r="C6200" i="3"/>
  <c r="B6204" i="3"/>
  <c r="C6204" i="3"/>
  <c r="B6208" i="3"/>
  <c r="C6208" i="3"/>
  <c r="B6212" i="3"/>
  <c r="C6212" i="3"/>
  <c r="B6216" i="3"/>
  <c r="C6216" i="3"/>
  <c r="B6220" i="3"/>
  <c r="C6220" i="3"/>
  <c r="B6224" i="3"/>
  <c r="C6224" i="3"/>
  <c r="B6228" i="3"/>
  <c r="C6228" i="3"/>
  <c r="B6232" i="3"/>
  <c r="C6232" i="3"/>
  <c r="B6236" i="3"/>
  <c r="C6236" i="3"/>
  <c r="B6240" i="3"/>
  <c r="C6240" i="3"/>
  <c r="B6244" i="3"/>
  <c r="C6244" i="3"/>
  <c r="B6248" i="3"/>
  <c r="C6248" i="3"/>
  <c r="B6252" i="3"/>
  <c r="C6252" i="3"/>
  <c r="B6256" i="3"/>
  <c r="C6256" i="3"/>
  <c r="B6260" i="3"/>
  <c r="C6260" i="3"/>
  <c r="B6264" i="3"/>
  <c r="C6264" i="3"/>
  <c r="B6268" i="3"/>
  <c r="C6268" i="3"/>
  <c r="B6272" i="3"/>
  <c r="C6272" i="3"/>
  <c r="B6276" i="3"/>
  <c r="C6276" i="3"/>
  <c r="B6280" i="3"/>
  <c r="C6280" i="3"/>
  <c r="B6284" i="3"/>
  <c r="C6284" i="3"/>
  <c r="B6288" i="3"/>
  <c r="C6288" i="3"/>
  <c r="B6292" i="3"/>
  <c r="C6292" i="3"/>
  <c r="B6296" i="3"/>
  <c r="C6296" i="3"/>
  <c r="B6300" i="3"/>
  <c r="C6300" i="3"/>
  <c r="B6304" i="3"/>
  <c r="C6304" i="3"/>
  <c r="B6308" i="3"/>
  <c r="C6308" i="3"/>
  <c r="B6312" i="3"/>
  <c r="C6312" i="3"/>
  <c r="B6316" i="3"/>
  <c r="C6316" i="3"/>
  <c r="B6320" i="3"/>
  <c r="C6320" i="3"/>
  <c r="B6324" i="3"/>
  <c r="C6324" i="3"/>
  <c r="B6328" i="3"/>
  <c r="C6328" i="3"/>
  <c r="B6332" i="3"/>
  <c r="C6332" i="3"/>
  <c r="B6336" i="3"/>
  <c r="C6336" i="3"/>
  <c r="B6340" i="3"/>
  <c r="C6340" i="3"/>
  <c r="B6344" i="3"/>
  <c r="C6344" i="3"/>
  <c r="B6348" i="3"/>
  <c r="C6348" i="3"/>
  <c r="B6352" i="3"/>
  <c r="C6352" i="3"/>
  <c r="B6356" i="3"/>
  <c r="C6356" i="3"/>
  <c r="B6360" i="3"/>
  <c r="C6360" i="3"/>
  <c r="B6364" i="3"/>
  <c r="C6364" i="3"/>
  <c r="B6368" i="3"/>
  <c r="C6368" i="3"/>
  <c r="B6372" i="3"/>
  <c r="C6372" i="3"/>
  <c r="B6376" i="3"/>
  <c r="C6376" i="3"/>
  <c r="B6380" i="3"/>
  <c r="C6380" i="3"/>
  <c r="B6384" i="3"/>
  <c r="C6384" i="3"/>
  <c r="B6388" i="3"/>
  <c r="C6388" i="3"/>
  <c r="B6392" i="3"/>
  <c r="C6392" i="3"/>
  <c r="B6396" i="3"/>
  <c r="C6396" i="3"/>
  <c r="B6400" i="3"/>
  <c r="C6400" i="3"/>
  <c r="B6404" i="3"/>
  <c r="C6404" i="3"/>
  <c r="B6408" i="3"/>
  <c r="C6408" i="3"/>
  <c r="B6412" i="3"/>
  <c r="C6412" i="3"/>
  <c r="B6416" i="3"/>
  <c r="C6416" i="3"/>
  <c r="B6420" i="3"/>
  <c r="C6420" i="3"/>
  <c r="B6424" i="3"/>
  <c r="C6424" i="3"/>
  <c r="B6428" i="3"/>
  <c r="C6428" i="3"/>
  <c r="B6432" i="3"/>
  <c r="C6432" i="3"/>
  <c r="B6436" i="3"/>
  <c r="C6436" i="3"/>
  <c r="B6440" i="3"/>
  <c r="C6440" i="3"/>
  <c r="B6444" i="3"/>
  <c r="C6444" i="3"/>
  <c r="B6448" i="3"/>
  <c r="C6448" i="3"/>
  <c r="B6452" i="3"/>
  <c r="C6452" i="3"/>
  <c r="B6456" i="3"/>
  <c r="C6456" i="3"/>
  <c r="B6460" i="3"/>
  <c r="C6460" i="3"/>
  <c r="B6464" i="3"/>
  <c r="C6464" i="3"/>
  <c r="B6468" i="3"/>
  <c r="C6468" i="3"/>
  <c r="B6472" i="3"/>
  <c r="C6472" i="3"/>
  <c r="B6476" i="3"/>
  <c r="C6476" i="3"/>
  <c r="B6480" i="3"/>
  <c r="C6480" i="3"/>
  <c r="B6484" i="3"/>
  <c r="C6484" i="3"/>
  <c r="B6488" i="3"/>
  <c r="C6488" i="3"/>
  <c r="B6492" i="3"/>
  <c r="C6492" i="3"/>
  <c r="B6496" i="3"/>
  <c r="C6496" i="3"/>
  <c r="B6500" i="3"/>
  <c r="C6500" i="3"/>
  <c r="B6504" i="3"/>
  <c r="C6504" i="3"/>
  <c r="B6508" i="3"/>
  <c r="C6508" i="3"/>
  <c r="B6512" i="3"/>
  <c r="C6512" i="3"/>
  <c r="B6516" i="3"/>
  <c r="C6516" i="3"/>
  <c r="B6520" i="3"/>
  <c r="C6520" i="3"/>
  <c r="B6524" i="3"/>
  <c r="C6524" i="3"/>
  <c r="B6528" i="3"/>
  <c r="C6528" i="3"/>
  <c r="B6532" i="3"/>
  <c r="C6532" i="3"/>
  <c r="B6536" i="3"/>
  <c r="C6536" i="3"/>
  <c r="B6540" i="3"/>
  <c r="C6540" i="3"/>
  <c r="B6544" i="3"/>
  <c r="C6544" i="3"/>
  <c r="B6548" i="3"/>
  <c r="C6548" i="3"/>
  <c r="B6552" i="3"/>
  <c r="C6552" i="3"/>
  <c r="B6556" i="3"/>
  <c r="C6556" i="3"/>
  <c r="B6560" i="3"/>
  <c r="C6560" i="3"/>
  <c r="B6564" i="3"/>
  <c r="C6564" i="3"/>
  <c r="B6568" i="3"/>
  <c r="C6568" i="3"/>
  <c r="B6572" i="3"/>
  <c r="C6572" i="3"/>
  <c r="B6576" i="3"/>
  <c r="C6576" i="3"/>
  <c r="B6580" i="3"/>
  <c r="C6580" i="3"/>
  <c r="B6584" i="3"/>
  <c r="C6584" i="3"/>
  <c r="B6588" i="3"/>
  <c r="C6588" i="3"/>
  <c r="B6592" i="3"/>
  <c r="C6592" i="3"/>
  <c r="B6596" i="3"/>
  <c r="C6596" i="3"/>
  <c r="B6600" i="3"/>
  <c r="C6600" i="3"/>
  <c r="B6604" i="3"/>
  <c r="C6604" i="3"/>
  <c r="B6608" i="3"/>
  <c r="C6608" i="3"/>
  <c r="B6612" i="3"/>
  <c r="C6612" i="3"/>
  <c r="B6616" i="3"/>
  <c r="C6616" i="3"/>
  <c r="B6620" i="3"/>
  <c r="C6620" i="3"/>
  <c r="B6624" i="3"/>
  <c r="C6624" i="3"/>
  <c r="B6628" i="3"/>
  <c r="C6628" i="3"/>
  <c r="B6632" i="3"/>
  <c r="C6632" i="3"/>
  <c r="B6636" i="3"/>
  <c r="C6636" i="3"/>
  <c r="B6640" i="3"/>
  <c r="C6640" i="3"/>
  <c r="B6644" i="3"/>
  <c r="C6644" i="3"/>
  <c r="B6648" i="3"/>
  <c r="C6648" i="3"/>
  <c r="B6652" i="3"/>
  <c r="C6652" i="3"/>
  <c r="B6656" i="3"/>
  <c r="C6656" i="3"/>
  <c r="B6660" i="3"/>
  <c r="C6660" i="3"/>
  <c r="B6664" i="3"/>
  <c r="C6664" i="3"/>
  <c r="B6668" i="3"/>
  <c r="C6668" i="3"/>
  <c r="B6672" i="3"/>
  <c r="C6672" i="3"/>
  <c r="B6676" i="3"/>
  <c r="C6676" i="3"/>
  <c r="B6680" i="3"/>
  <c r="C6680" i="3"/>
  <c r="B6684" i="3"/>
  <c r="C6684" i="3"/>
  <c r="B6688" i="3"/>
  <c r="C6688" i="3"/>
  <c r="B6692" i="3"/>
  <c r="C6692" i="3"/>
  <c r="B6696" i="3"/>
  <c r="C6696" i="3"/>
  <c r="B6700" i="3"/>
  <c r="C6700" i="3"/>
  <c r="B6704" i="3"/>
  <c r="C6704" i="3"/>
  <c r="B6708" i="3"/>
  <c r="C6708" i="3"/>
  <c r="B6712" i="3"/>
  <c r="C6712" i="3"/>
  <c r="B6716" i="3"/>
  <c r="C6716" i="3"/>
  <c r="B6720" i="3"/>
  <c r="C6720" i="3"/>
  <c r="B6724" i="3"/>
  <c r="C6724" i="3"/>
  <c r="B6728" i="3"/>
  <c r="C6728" i="3"/>
  <c r="B6732" i="3"/>
  <c r="C6732" i="3"/>
  <c r="B6736" i="3"/>
  <c r="C6736" i="3"/>
  <c r="B6740" i="3"/>
  <c r="C6740" i="3"/>
  <c r="B6744" i="3"/>
  <c r="C6744" i="3"/>
  <c r="B6748" i="3"/>
  <c r="C6748" i="3"/>
  <c r="B6752" i="3"/>
  <c r="C6752" i="3"/>
  <c r="B6756" i="3"/>
  <c r="C6756" i="3"/>
  <c r="B6760" i="3"/>
  <c r="C6760" i="3"/>
  <c r="B6764" i="3"/>
  <c r="C6764" i="3"/>
  <c r="B6768" i="3"/>
  <c r="C6768" i="3"/>
  <c r="B6772" i="3"/>
  <c r="C6772" i="3"/>
  <c r="B6776" i="3"/>
  <c r="C6776" i="3"/>
  <c r="B6780" i="3"/>
  <c r="C6780" i="3"/>
  <c r="B6784" i="3"/>
  <c r="C6784" i="3"/>
  <c r="B6788" i="3"/>
  <c r="C6788" i="3"/>
  <c r="B6792" i="3"/>
  <c r="C6792" i="3"/>
  <c r="B6796" i="3"/>
  <c r="C6796" i="3"/>
  <c r="B6800" i="3"/>
  <c r="C6800" i="3"/>
  <c r="B6804" i="3"/>
  <c r="C6804" i="3"/>
  <c r="B6808" i="3"/>
  <c r="C6808" i="3"/>
  <c r="B6812" i="3"/>
  <c r="C6812" i="3"/>
  <c r="B6816" i="3"/>
  <c r="C6816" i="3"/>
  <c r="B6820" i="3"/>
  <c r="C6820" i="3"/>
  <c r="B6824" i="3"/>
  <c r="C6824" i="3"/>
  <c r="B6828" i="3"/>
  <c r="C6828" i="3"/>
  <c r="B6832" i="3"/>
  <c r="C6832" i="3"/>
  <c r="B6836" i="3"/>
  <c r="C6836" i="3"/>
  <c r="B6840" i="3"/>
  <c r="C6840" i="3"/>
  <c r="B6844" i="3"/>
  <c r="C6844" i="3"/>
  <c r="B6848" i="3"/>
  <c r="C6848" i="3"/>
  <c r="B6852" i="3"/>
  <c r="C6852" i="3"/>
  <c r="B6856" i="3"/>
  <c r="C6856" i="3"/>
  <c r="B6860" i="3"/>
  <c r="C6860" i="3"/>
  <c r="B6864" i="3"/>
  <c r="C6864" i="3"/>
  <c r="B6868" i="3"/>
  <c r="C6868" i="3"/>
  <c r="B6872" i="3"/>
  <c r="C6872" i="3"/>
  <c r="B6876" i="3"/>
  <c r="C6876" i="3"/>
  <c r="B6880" i="3"/>
  <c r="C6880" i="3"/>
  <c r="B6884" i="3"/>
  <c r="C6884" i="3"/>
  <c r="B6888" i="3"/>
  <c r="C6888" i="3"/>
  <c r="B6892" i="3"/>
  <c r="C6892" i="3"/>
  <c r="B6896" i="3"/>
  <c r="C6896" i="3"/>
  <c r="B6900" i="3"/>
  <c r="C6900" i="3"/>
  <c r="B6904" i="3"/>
  <c r="C6904" i="3"/>
  <c r="B6908" i="3"/>
  <c r="C6908" i="3"/>
  <c r="B6912" i="3"/>
  <c r="C6912" i="3"/>
  <c r="B6916" i="3"/>
  <c r="C6916" i="3"/>
  <c r="B6920" i="3"/>
  <c r="C6920" i="3"/>
  <c r="B6924" i="3"/>
  <c r="C6924" i="3"/>
  <c r="B6928" i="3"/>
  <c r="C6928" i="3"/>
  <c r="B6932" i="3"/>
  <c r="C6932" i="3"/>
  <c r="B6936" i="3"/>
  <c r="C6936" i="3"/>
  <c r="B6940" i="3"/>
  <c r="C6940" i="3"/>
  <c r="B6944" i="3"/>
  <c r="C6944" i="3"/>
  <c r="B6948" i="3"/>
  <c r="C6948" i="3"/>
  <c r="B6952" i="3"/>
  <c r="C6952" i="3"/>
  <c r="B6956" i="3"/>
  <c r="C6956" i="3"/>
  <c r="B6960" i="3"/>
  <c r="C6960" i="3"/>
  <c r="B6964" i="3"/>
  <c r="C6964" i="3"/>
  <c r="B6968" i="3"/>
  <c r="C6968" i="3"/>
  <c r="B6972" i="3"/>
  <c r="C6972" i="3"/>
  <c r="B6976" i="3"/>
  <c r="C6976" i="3"/>
  <c r="B6980" i="3"/>
  <c r="C6980" i="3"/>
  <c r="B6984" i="3"/>
  <c r="C6984" i="3"/>
  <c r="B6988" i="3"/>
  <c r="C6988" i="3"/>
  <c r="B6992" i="3"/>
  <c r="C6992" i="3"/>
  <c r="B6996" i="3"/>
  <c r="C6996" i="3"/>
  <c r="B7000" i="3"/>
  <c r="C7000" i="3"/>
  <c r="B7004" i="3"/>
  <c r="C7004" i="3"/>
  <c r="B7008" i="3"/>
  <c r="C7008" i="3"/>
  <c r="B7012" i="3"/>
  <c r="C7012" i="3"/>
  <c r="B7016" i="3"/>
  <c r="C7016" i="3"/>
  <c r="B7020" i="3"/>
  <c r="C7020" i="3"/>
  <c r="B7024" i="3"/>
  <c r="C7024" i="3"/>
  <c r="B7028" i="3"/>
  <c r="C7028" i="3"/>
  <c r="B7032" i="3"/>
  <c r="C7032" i="3"/>
  <c r="B7036" i="3"/>
  <c r="C7036" i="3"/>
  <c r="B7040" i="3"/>
  <c r="C7040" i="3"/>
  <c r="B7044" i="3"/>
  <c r="C7044" i="3"/>
  <c r="B7048" i="3"/>
  <c r="C7048" i="3"/>
  <c r="B7052" i="3"/>
  <c r="C7052" i="3"/>
  <c r="B7056" i="3"/>
  <c r="C7056" i="3"/>
  <c r="B7060" i="3"/>
  <c r="C7060" i="3"/>
  <c r="B7064" i="3"/>
  <c r="C7064" i="3"/>
  <c r="B7068" i="3"/>
  <c r="C7068" i="3"/>
  <c r="B7072" i="3"/>
  <c r="C7072" i="3"/>
  <c r="B7076" i="3"/>
  <c r="C7076" i="3"/>
  <c r="B7080" i="3"/>
  <c r="C7080" i="3"/>
  <c r="B7084" i="3"/>
  <c r="C7084" i="3"/>
  <c r="B7088" i="3"/>
  <c r="C7088" i="3"/>
  <c r="B7092" i="3"/>
  <c r="C7092" i="3"/>
  <c r="B7096" i="3"/>
  <c r="C7096" i="3"/>
  <c r="B7100" i="3"/>
  <c r="C7100" i="3"/>
  <c r="B7104" i="3"/>
  <c r="C7104" i="3"/>
  <c r="B7108" i="3"/>
  <c r="C7108" i="3"/>
  <c r="B7112" i="3"/>
  <c r="C7112" i="3"/>
  <c r="B7116" i="3"/>
  <c r="C7116" i="3"/>
  <c r="B7120" i="3"/>
  <c r="C7120" i="3"/>
  <c r="B7124" i="3"/>
  <c r="C7124" i="3"/>
  <c r="B7128" i="3"/>
  <c r="C7128" i="3"/>
  <c r="B7132" i="3"/>
  <c r="C7132" i="3"/>
  <c r="B7136" i="3"/>
  <c r="C7136" i="3"/>
  <c r="B7140" i="3"/>
  <c r="C7140" i="3"/>
  <c r="B7144" i="3"/>
  <c r="C7144" i="3"/>
  <c r="B7148" i="3"/>
  <c r="C7148" i="3"/>
  <c r="B7152" i="3"/>
  <c r="C7152" i="3"/>
  <c r="B7156" i="3"/>
  <c r="C7156" i="3"/>
  <c r="B7160" i="3"/>
  <c r="C7160" i="3"/>
  <c r="B7164" i="3"/>
  <c r="C7164" i="3"/>
  <c r="B7168" i="3"/>
  <c r="C7168" i="3"/>
  <c r="B7172" i="3"/>
  <c r="C7172" i="3"/>
  <c r="B7176" i="3"/>
  <c r="C7176" i="3"/>
  <c r="B7180" i="3"/>
  <c r="C7180" i="3"/>
  <c r="B7184" i="3"/>
  <c r="C7184" i="3"/>
  <c r="B7188" i="3"/>
  <c r="C7188" i="3"/>
  <c r="B7192" i="3"/>
  <c r="C7192" i="3"/>
  <c r="B7196" i="3"/>
  <c r="C7196" i="3"/>
  <c r="B7200" i="3"/>
  <c r="C7200" i="3"/>
  <c r="B7204" i="3"/>
  <c r="C7204" i="3"/>
  <c r="B7208" i="3"/>
  <c r="C7208" i="3"/>
  <c r="B7212" i="3"/>
  <c r="C7212" i="3"/>
  <c r="B7216" i="3"/>
  <c r="C7216" i="3"/>
  <c r="B7220" i="3"/>
  <c r="C7220" i="3"/>
  <c r="B7224" i="3"/>
  <c r="C7224" i="3"/>
  <c r="B7228" i="3"/>
  <c r="C7228" i="3"/>
  <c r="B7232" i="3"/>
  <c r="C7232" i="3"/>
  <c r="B7236" i="3"/>
  <c r="C7236" i="3"/>
  <c r="B7240" i="3"/>
  <c r="C7240" i="3"/>
  <c r="B7244" i="3"/>
  <c r="C7244" i="3"/>
  <c r="B7248" i="3"/>
  <c r="C7248" i="3"/>
  <c r="B7252" i="3"/>
  <c r="C7252" i="3"/>
  <c r="B7256" i="3"/>
  <c r="C7256" i="3"/>
  <c r="B7260" i="3"/>
  <c r="C7260" i="3"/>
  <c r="B7264" i="3"/>
  <c r="C7264" i="3"/>
  <c r="B7268" i="3"/>
  <c r="C7268" i="3"/>
  <c r="B7272" i="3"/>
  <c r="C7272" i="3"/>
  <c r="B7276" i="3"/>
  <c r="C7276" i="3"/>
  <c r="B7280" i="3"/>
  <c r="C7280" i="3"/>
  <c r="B7284" i="3"/>
  <c r="C7284" i="3"/>
  <c r="B7288" i="3"/>
  <c r="C7288" i="3"/>
  <c r="B7292" i="3"/>
  <c r="C7292" i="3"/>
  <c r="B7296" i="3"/>
  <c r="C7296" i="3"/>
  <c r="B7300" i="3"/>
  <c r="C7300" i="3"/>
  <c r="B7304" i="3"/>
  <c r="C7304" i="3"/>
  <c r="B7308" i="3"/>
  <c r="C7308" i="3"/>
  <c r="B7312" i="3"/>
  <c r="C7312" i="3"/>
  <c r="B7316" i="3"/>
  <c r="C7316" i="3"/>
  <c r="B7320" i="3"/>
  <c r="C7320" i="3"/>
  <c r="B7324" i="3"/>
  <c r="C7324" i="3"/>
  <c r="B7328" i="3"/>
  <c r="C7328" i="3"/>
  <c r="B7332" i="3"/>
  <c r="C7332" i="3"/>
  <c r="B7336" i="3"/>
  <c r="C7336" i="3"/>
  <c r="B7340" i="3"/>
  <c r="C7340" i="3"/>
  <c r="B7344" i="3"/>
  <c r="C7344" i="3"/>
  <c r="B7348" i="3"/>
  <c r="C7348" i="3"/>
  <c r="B7352" i="3"/>
  <c r="C7352" i="3"/>
  <c r="B7356" i="3"/>
  <c r="C7356" i="3"/>
  <c r="B7360" i="3"/>
  <c r="C7360" i="3"/>
  <c r="B7364" i="3"/>
  <c r="C7364" i="3"/>
  <c r="B7368" i="3"/>
  <c r="C7368" i="3"/>
  <c r="B7372" i="3"/>
  <c r="C7372" i="3"/>
  <c r="B7376" i="3"/>
  <c r="C7376" i="3"/>
  <c r="B7380" i="3"/>
  <c r="C7380" i="3"/>
  <c r="B7384" i="3"/>
  <c r="C7384" i="3"/>
  <c r="B7388" i="3"/>
  <c r="C7388" i="3"/>
  <c r="B7392" i="3"/>
  <c r="C7392" i="3"/>
  <c r="B7396" i="3"/>
  <c r="C7396" i="3"/>
  <c r="B7400" i="3"/>
  <c r="C7400" i="3"/>
  <c r="B7404" i="3"/>
  <c r="C7404" i="3"/>
  <c r="B7408" i="3"/>
  <c r="C7408" i="3"/>
  <c r="B7412" i="3"/>
  <c r="C7412" i="3"/>
  <c r="B7416" i="3"/>
  <c r="C7416" i="3"/>
  <c r="B7420" i="3"/>
  <c r="C7420" i="3"/>
  <c r="B7424" i="3"/>
  <c r="C7424" i="3"/>
  <c r="B7428" i="3"/>
  <c r="C7428" i="3"/>
  <c r="B7432" i="3"/>
  <c r="C7432" i="3"/>
  <c r="B7436" i="3"/>
  <c r="C7436" i="3"/>
  <c r="B7440" i="3"/>
  <c r="C7440" i="3"/>
  <c r="B7444" i="3"/>
  <c r="C7444" i="3"/>
  <c r="B7448" i="3"/>
  <c r="C7448" i="3"/>
  <c r="B7452" i="3"/>
  <c r="C7452" i="3"/>
  <c r="B7456" i="3"/>
  <c r="C7456" i="3"/>
  <c r="B7460" i="3"/>
  <c r="C7460" i="3"/>
  <c r="B7464" i="3"/>
  <c r="C7464" i="3"/>
  <c r="B7468" i="3"/>
  <c r="C7468" i="3"/>
  <c r="B7472" i="3"/>
  <c r="C7472" i="3"/>
  <c r="B7476" i="3"/>
  <c r="C7476" i="3"/>
  <c r="B7480" i="3"/>
  <c r="C7480" i="3"/>
  <c r="B7484" i="3"/>
  <c r="C7484" i="3"/>
  <c r="B7488" i="3"/>
  <c r="C7488" i="3"/>
  <c r="B7492" i="3"/>
  <c r="C7492" i="3"/>
  <c r="B7496" i="3"/>
  <c r="C7496" i="3"/>
  <c r="B7500" i="3"/>
  <c r="C7500" i="3"/>
  <c r="B7504" i="3"/>
  <c r="C7504" i="3"/>
  <c r="B7508" i="3"/>
  <c r="C7508" i="3"/>
  <c r="B7512" i="3"/>
  <c r="C7512" i="3"/>
  <c r="B7516" i="3"/>
  <c r="C7516" i="3"/>
  <c r="B7520" i="3"/>
  <c r="C7520" i="3"/>
  <c r="B7524" i="3"/>
  <c r="C7524" i="3"/>
  <c r="B7528" i="3"/>
  <c r="C7528" i="3"/>
  <c r="B7532" i="3"/>
  <c r="C7532" i="3"/>
  <c r="B7536" i="3"/>
  <c r="C7536" i="3"/>
  <c r="B7540" i="3"/>
  <c r="C7540" i="3"/>
  <c r="B7544" i="3"/>
  <c r="C7544" i="3"/>
  <c r="B7548" i="3"/>
  <c r="C7548" i="3"/>
  <c r="B7552" i="3"/>
  <c r="C7552" i="3"/>
  <c r="B7556" i="3"/>
  <c r="C7556" i="3"/>
  <c r="B7560" i="3"/>
  <c r="C7560" i="3"/>
  <c r="B7564" i="3"/>
  <c r="C7564" i="3"/>
  <c r="B7568" i="3"/>
  <c r="C7568" i="3"/>
  <c r="B7572" i="3"/>
  <c r="C7572" i="3"/>
  <c r="B7576" i="3"/>
  <c r="C7576" i="3"/>
  <c r="B7580" i="3"/>
  <c r="C7580" i="3"/>
  <c r="B7584" i="3"/>
  <c r="C7584" i="3"/>
  <c r="B7588" i="3"/>
  <c r="C7588" i="3"/>
  <c r="B7592" i="3"/>
  <c r="C7592" i="3"/>
  <c r="B7596" i="3"/>
  <c r="C7596" i="3"/>
  <c r="B7600" i="3"/>
  <c r="C7600" i="3"/>
  <c r="B7604" i="3"/>
  <c r="C7604" i="3"/>
  <c r="B7608" i="3"/>
  <c r="C7608" i="3"/>
  <c r="B7612" i="3"/>
  <c r="C7612" i="3"/>
  <c r="B7616" i="3"/>
  <c r="C7616" i="3"/>
  <c r="B7620" i="3"/>
  <c r="C7620" i="3"/>
  <c r="B7624" i="3"/>
  <c r="C7624" i="3"/>
  <c r="B7628" i="3"/>
  <c r="C7628" i="3"/>
  <c r="B7632" i="3"/>
  <c r="C7632" i="3"/>
  <c r="B7636" i="3"/>
  <c r="C7636" i="3"/>
  <c r="B7640" i="3"/>
  <c r="C7640" i="3"/>
  <c r="B7644" i="3"/>
  <c r="C7644" i="3"/>
  <c r="B7648" i="3"/>
  <c r="C7648" i="3"/>
  <c r="B7652" i="3"/>
  <c r="C7652" i="3"/>
  <c r="B7656" i="3"/>
  <c r="C7656" i="3"/>
  <c r="B7660" i="3"/>
  <c r="C7660" i="3"/>
  <c r="B7664" i="3"/>
  <c r="C7664" i="3"/>
  <c r="B7668" i="3"/>
  <c r="C7668" i="3"/>
  <c r="B7672" i="3"/>
  <c r="C7672" i="3"/>
  <c r="B7676" i="3"/>
  <c r="C7676" i="3"/>
  <c r="B7680" i="3"/>
  <c r="C7680" i="3"/>
  <c r="B7684" i="3"/>
  <c r="C7684" i="3"/>
  <c r="B7688" i="3"/>
  <c r="C7688" i="3"/>
  <c r="B7692" i="3"/>
  <c r="C7692" i="3"/>
  <c r="B7696" i="3"/>
  <c r="C7696" i="3"/>
  <c r="B7700" i="3"/>
  <c r="C7700" i="3"/>
  <c r="B7704" i="3"/>
  <c r="C7704" i="3"/>
  <c r="B7708" i="3"/>
  <c r="C7708" i="3"/>
  <c r="B7712" i="3"/>
  <c r="C7712" i="3"/>
  <c r="B7716" i="3"/>
  <c r="C7716" i="3"/>
  <c r="B7720" i="3"/>
  <c r="C7720" i="3"/>
  <c r="B7724" i="3"/>
  <c r="C7724" i="3"/>
  <c r="B7728" i="3"/>
  <c r="C7728" i="3"/>
  <c r="B7732" i="3"/>
  <c r="C7732" i="3"/>
  <c r="B7736" i="3"/>
  <c r="C7736" i="3"/>
  <c r="B7740" i="3"/>
  <c r="C7740" i="3"/>
  <c r="B7744" i="3"/>
  <c r="C7744" i="3"/>
  <c r="B7748" i="3"/>
  <c r="C7748" i="3"/>
  <c r="B7752" i="3"/>
  <c r="C7752" i="3"/>
  <c r="B7756" i="3"/>
  <c r="C7756" i="3"/>
  <c r="B7760" i="3"/>
  <c r="C7760" i="3"/>
  <c r="B7764" i="3"/>
  <c r="C7764" i="3"/>
  <c r="B7768" i="3"/>
  <c r="C7768" i="3"/>
  <c r="B7772" i="3"/>
  <c r="C7772" i="3"/>
  <c r="B7776" i="3"/>
  <c r="C7776" i="3"/>
  <c r="B7780" i="3"/>
  <c r="C7780" i="3"/>
  <c r="B7784" i="3"/>
  <c r="C7784" i="3"/>
  <c r="B7788" i="3"/>
  <c r="C7788" i="3"/>
  <c r="B7794" i="3"/>
  <c r="C7794" i="3"/>
  <c r="B7798" i="3"/>
  <c r="C7798" i="3"/>
  <c r="B7802" i="3"/>
  <c r="C7802" i="3"/>
  <c r="B7806" i="3"/>
  <c r="C7806" i="3"/>
  <c r="B7810" i="3"/>
  <c r="C7810" i="3"/>
  <c r="B7814" i="3"/>
  <c r="C7814" i="3"/>
  <c r="B7818" i="3"/>
  <c r="C7818" i="3"/>
  <c r="B7822" i="3"/>
  <c r="C7822" i="3"/>
  <c r="B7826" i="3"/>
  <c r="C7826" i="3"/>
  <c r="B7830" i="3"/>
  <c r="C7830" i="3"/>
  <c r="B7834" i="3"/>
  <c r="C7834" i="3"/>
  <c r="B7838" i="3"/>
  <c r="C7838" i="3"/>
  <c r="B7842" i="3"/>
  <c r="C7842" i="3"/>
  <c r="B7846" i="3"/>
  <c r="C7846" i="3"/>
  <c r="B7850" i="3"/>
  <c r="C7850" i="3"/>
  <c r="B7854" i="3"/>
  <c r="C7854" i="3"/>
  <c r="B7858" i="3"/>
  <c r="C7858" i="3"/>
  <c r="B7862" i="3"/>
  <c r="C7862" i="3"/>
  <c r="B7866" i="3"/>
  <c r="C7866" i="3"/>
  <c r="B7870" i="3"/>
  <c r="C7870" i="3"/>
  <c r="B7874" i="3"/>
  <c r="C7874" i="3"/>
  <c r="B7878" i="3"/>
  <c r="C7878" i="3"/>
  <c r="B7882" i="3"/>
  <c r="C7882" i="3"/>
  <c r="B7886" i="3"/>
  <c r="C7886" i="3"/>
  <c r="B7890" i="3"/>
  <c r="C7890" i="3"/>
  <c r="B7894" i="3"/>
  <c r="C7894" i="3"/>
  <c r="B7898" i="3"/>
  <c r="C7898" i="3"/>
  <c r="B7902" i="3"/>
  <c r="C7902" i="3"/>
  <c r="B7906" i="3"/>
  <c r="C7906" i="3"/>
  <c r="B7910" i="3"/>
  <c r="C7910" i="3"/>
  <c r="B7914" i="3"/>
  <c r="C7914" i="3"/>
  <c r="B7918" i="3"/>
  <c r="C7918" i="3"/>
  <c r="B7922" i="3"/>
  <c r="C7922" i="3"/>
  <c r="B7926" i="3"/>
  <c r="C7926" i="3"/>
  <c r="B7930" i="3"/>
  <c r="C7930" i="3"/>
  <c r="B7934" i="3"/>
  <c r="C7934" i="3"/>
  <c r="B7938" i="3"/>
  <c r="C7938" i="3"/>
  <c r="B7942" i="3"/>
  <c r="C7942" i="3"/>
  <c r="B7946" i="3"/>
  <c r="C7946" i="3"/>
  <c r="B7950" i="3"/>
  <c r="C7950" i="3"/>
  <c r="B7954" i="3"/>
  <c r="C7954" i="3"/>
  <c r="B7958" i="3"/>
  <c r="C7958" i="3"/>
  <c r="B7962" i="3"/>
  <c r="C7962" i="3"/>
  <c r="B7966" i="3"/>
  <c r="C7966" i="3"/>
  <c r="B7970" i="3"/>
  <c r="C7970" i="3"/>
  <c r="B7974" i="3"/>
  <c r="C7974" i="3"/>
  <c r="B7978" i="3"/>
  <c r="C7978" i="3"/>
  <c r="B7982" i="3"/>
  <c r="C7982" i="3"/>
  <c r="B7986" i="3"/>
  <c r="C7986" i="3"/>
  <c r="B7990" i="3"/>
  <c r="C7990" i="3"/>
  <c r="B7994" i="3"/>
  <c r="C7994" i="3"/>
  <c r="B7998" i="3"/>
  <c r="C7998" i="3"/>
  <c r="B8002" i="3"/>
  <c r="C8002" i="3"/>
  <c r="B8006" i="3"/>
  <c r="C8006" i="3"/>
  <c r="B8010" i="3"/>
  <c r="C8010" i="3"/>
  <c r="B8014" i="3"/>
  <c r="C8014" i="3"/>
  <c r="B8018" i="3"/>
  <c r="C8018" i="3"/>
  <c r="B8022" i="3"/>
  <c r="C8022" i="3"/>
  <c r="B8026" i="3"/>
  <c r="C8026" i="3"/>
  <c r="B8030" i="3"/>
  <c r="C8030" i="3"/>
  <c r="B8034" i="3"/>
  <c r="C8034" i="3"/>
  <c r="B8038" i="3"/>
  <c r="C8038" i="3"/>
  <c r="B8042" i="3"/>
  <c r="C8042" i="3"/>
  <c r="B8046" i="3"/>
  <c r="C8046" i="3"/>
  <c r="B8050" i="3"/>
  <c r="C8050" i="3"/>
  <c r="B8054" i="3"/>
  <c r="C8054" i="3"/>
  <c r="B8058" i="3"/>
  <c r="C8058" i="3"/>
  <c r="B8062" i="3"/>
  <c r="C8062" i="3"/>
  <c r="B8066" i="3"/>
  <c r="C8066" i="3"/>
  <c r="B8070" i="3"/>
  <c r="C8070" i="3"/>
  <c r="B8074" i="3"/>
  <c r="C8074" i="3"/>
  <c r="B8078" i="3"/>
  <c r="C8078" i="3"/>
  <c r="B8082" i="3"/>
  <c r="C8082" i="3"/>
  <c r="B8086" i="3"/>
  <c r="C8086" i="3"/>
  <c r="B8090" i="3"/>
  <c r="C8090" i="3"/>
  <c r="B8094" i="3"/>
  <c r="C8094" i="3"/>
  <c r="B8098" i="3"/>
  <c r="C8098" i="3"/>
  <c r="B8102" i="3"/>
  <c r="C8102" i="3"/>
  <c r="B8106" i="3"/>
  <c r="C8106" i="3"/>
  <c r="B8110" i="3"/>
  <c r="C8110" i="3"/>
  <c r="B8114" i="3"/>
  <c r="C8114" i="3"/>
  <c r="B8118" i="3"/>
  <c r="C8118" i="3"/>
  <c r="B8122" i="3"/>
  <c r="C8122" i="3"/>
  <c r="B8126" i="3"/>
  <c r="C8126" i="3"/>
  <c r="B8130" i="3"/>
  <c r="C8130" i="3"/>
  <c r="B8134" i="3"/>
  <c r="C8134" i="3"/>
  <c r="B8138" i="3"/>
  <c r="C8138" i="3"/>
  <c r="B8142" i="3"/>
  <c r="C8142" i="3"/>
  <c r="B8146" i="3"/>
  <c r="C8146" i="3"/>
  <c r="B8150" i="3"/>
  <c r="C8150" i="3"/>
  <c r="B8154" i="3"/>
  <c r="C8154" i="3"/>
  <c r="B8158" i="3"/>
  <c r="C8158" i="3"/>
  <c r="B8162" i="3"/>
  <c r="C8162" i="3"/>
  <c r="B8166" i="3"/>
  <c r="C8166" i="3"/>
  <c r="B8170" i="3"/>
  <c r="C8170" i="3"/>
  <c r="B8174" i="3"/>
  <c r="C8174" i="3"/>
  <c r="B8178" i="3"/>
  <c r="C8178" i="3"/>
  <c r="B8182" i="3"/>
  <c r="C8182" i="3"/>
  <c r="B8186" i="3"/>
  <c r="C8186" i="3"/>
  <c r="B8190" i="3"/>
  <c r="C8190" i="3"/>
  <c r="B8194" i="3"/>
  <c r="C8194" i="3"/>
  <c r="B8198" i="3"/>
  <c r="C8198" i="3"/>
  <c r="B8202" i="3"/>
  <c r="C8202" i="3"/>
  <c r="B8206" i="3"/>
  <c r="C8206" i="3"/>
  <c r="B8210" i="3"/>
  <c r="C8210" i="3"/>
  <c r="B8214" i="3"/>
  <c r="C8214" i="3"/>
  <c r="B8218" i="3"/>
  <c r="C8218" i="3"/>
  <c r="B8222" i="3"/>
  <c r="C8222" i="3"/>
  <c r="B8226" i="3"/>
  <c r="C8226" i="3"/>
  <c r="B8230" i="3"/>
  <c r="C8230" i="3"/>
  <c r="B8234" i="3"/>
  <c r="C8234" i="3"/>
  <c r="B8238" i="3"/>
  <c r="C8238" i="3"/>
  <c r="B8242" i="3"/>
  <c r="C8242" i="3"/>
  <c r="B8246" i="3"/>
  <c r="C8246" i="3"/>
  <c r="B8250" i="3"/>
  <c r="C8250" i="3"/>
  <c r="B8254" i="3"/>
  <c r="C8254" i="3"/>
  <c r="B8258" i="3"/>
  <c r="C8258" i="3"/>
  <c r="B8262" i="3"/>
  <c r="C8262" i="3"/>
  <c r="B8266" i="3"/>
  <c r="C8266" i="3"/>
  <c r="B8270" i="3"/>
  <c r="C8270" i="3"/>
  <c r="B8274" i="3"/>
  <c r="C8274" i="3"/>
  <c r="B8278" i="3"/>
  <c r="C8278" i="3"/>
  <c r="B8282" i="3"/>
  <c r="C8282" i="3"/>
  <c r="B8286" i="3"/>
  <c r="C8286" i="3"/>
  <c r="B8290" i="3"/>
  <c r="C8290" i="3"/>
  <c r="B8294" i="3"/>
  <c r="C8294" i="3"/>
  <c r="B8298" i="3"/>
  <c r="C8298" i="3"/>
  <c r="B8302" i="3"/>
  <c r="C8302" i="3"/>
  <c r="B8306" i="3"/>
  <c r="C8306" i="3"/>
  <c r="B8310" i="3"/>
  <c r="C8310" i="3"/>
  <c r="B8314" i="3"/>
  <c r="C8314" i="3"/>
  <c r="B8318" i="3"/>
  <c r="C8318" i="3"/>
  <c r="B8322" i="3"/>
  <c r="C8322" i="3"/>
  <c r="B8326" i="3"/>
  <c r="C8326" i="3"/>
  <c r="B8330" i="3"/>
  <c r="C8330" i="3"/>
  <c r="B8334" i="3"/>
  <c r="C8334" i="3"/>
  <c r="B8338" i="3"/>
  <c r="C8338" i="3"/>
  <c r="B8342" i="3"/>
  <c r="C8342" i="3"/>
  <c r="B8346" i="3"/>
  <c r="C8346" i="3"/>
  <c r="B8350" i="3"/>
  <c r="C8350" i="3"/>
  <c r="B8354" i="3"/>
  <c r="C8354" i="3"/>
  <c r="B8358" i="3"/>
  <c r="C8358" i="3"/>
  <c r="B8362" i="3"/>
  <c r="C8362" i="3"/>
  <c r="B8366" i="3"/>
  <c r="C8366" i="3"/>
  <c r="B8370" i="3"/>
  <c r="C8370" i="3"/>
  <c r="B8374" i="3"/>
  <c r="C8374" i="3"/>
  <c r="B8378" i="3"/>
  <c r="C8378" i="3"/>
  <c r="B8382" i="3"/>
  <c r="C8382" i="3"/>
  <c r="B8386" i="3"/>
  <c r="C8386" i="3"/>
  <c r="B8390" i="3"/>
  <c r="C8390" i="3"/>
  <c r="B8394" i="3"/>
  <c r="C8394" i="3"/>
  <c r="B8398" i="3"/>
  <c r="C8398" i="3"/>
  <c r="B8402" i="3"/>
  <c r="C8402" i="3"/>
  <c r="B8406" i="3"/>
  <c r="C8406" i="3"/>
  <c r="B8410" i="3"/>
  <c r="C8410" i="3"/>
  <c r="B8414" i="3"/>
  <c r="C8414" i="3"/>
  <c r="B8418" i="3"/>
  <c r="C8418" i="3"/>
  <c r="B8422" i="3"/>
  <c r="C8422" i="3"/>
  <c r="B8426" i="3"/>
  <c r="C8426" i="3"/>
  <c r="B8430" i="3"/>
  <c r="C8430" i="3"/>
  <c r="B8434" i="3"/>
  <c r="C8434" i="3"/>
  <c r="B8438" i="3"/>
  <c r="C8438" i="3"/>
  <c r="B8442" i="3"/>
  <c r="C8442" i="3"/>
  <c r="B8446" i="3"/>
  <c r="C8446" i="3"/>
  <c r="B8450" i="3"/>
  <c r="C8450" i="3"/>
  <c r="B8454" i="3"/>
  <c r="C8454" i="3"/>
  <c r="B8458" i="3"/>
  <c r="C8458" i="3"/>
  <c r="B8462" i="3"/>
  <c r="C8462" i="3"/>
  <c r="B8466" i="3"/>
  <c r="C8466" i="3"/>
  <c r="B8470" i="3"/>
  <c r="C8470" i="3"/>
  <c r="B8474" i="3"/>
  <c r="C8474" i="3"/>
  <c r="B8478" i="3"/>
  <c r="C8478" i="3"/>
  <c r="B8482" i="3"/>
  <c r="C8482" i="3"/>
  <c r="B8486" i="3"/>
  <c r="C8486" i="3"/>
  <c r="B8490" i="3"/>
  <c r="C8490" i="3"/>
  <c r="B8494" i="3"/>
  <c r="C8494" i="3"/>
  <c r="B8498" i="3"/>
  <c r="C8498" i="3"/>
  <c r="B8502" i="3"/>
  <c r="C8502" i="3"/>
  <c r="B8506" i="3"/>
  <c r="C8506" i="3"/>
  <c r="B8510" i="3"/>
  <c r="C8510" i="3"/>
  <c r="B8514" i="3"/>
  <c r="C8514" i="3"/>
  <c r="B8518" i="3"/>
  <c r="C8518" i="3"/>
  <c r="B8522" i="3"/>
  <c r="C8522" i="3"/>
  <c r="B8526" i="3"/>
  <c r="C8526" i="3"/>
  <c r="B8530" i="3"/>
  <c r="C8530" i="3"/>
  <c r="B8534" i="3"/>
  <c r="C8534" i="3"/>
  <c r="B8538" i="3"/>
  <c r="C8538" i="3"/>
  <c r="B8542" i="3"/>
  <c r="C8542" i="3"/>
  <c r="B8546" i="3"/>
  <c r="C8546" i="3"/>
  <c r="B8550" i="3"/>
  <c r="C8550" i="3"/>
  <c r="B8554" i="3"/>
  <c r="C8554" i="3"/>
  <c r="B8558" i="3"/>
  <c r="C8558" i="3"/>
  <c r="B8562" i="3"/>
  <c r="C8562" i="3"/>
  <c r="B8566" i="3"/>
  <c r="C8566" i="3"/>
  <c r="B8570" i="3"/>
  <c r="C8570" i="3"/>
  <c r="B8574" i="3"/>
  <c r="C8574" i="3"/>
  <c r="B8578" i="3"/>
  <c r="C8578" i="3"/>
  <c r="B8582" i="3"/>
  <c r="C8582" i="3"/>
  <c r="B8586" i="3"/>
  <c r="C8586" i="3"/>
  <c r="B8590" i="3"/>
  <c r="C8590" i="3"/>
  <c r="B8594" i="3"/>
  <c r="C8594" i="3"/>
  <c r="B8598" i="3"/>
  <c r="C8598" i="3"/>
  <c r="B8602" i="3"/>
  <c r="C8602" i="3"/>
  <c r="B8606" i="3"/>
  <c r="C8606" i="3"/>
  <c r="B8610" i="3"/>
  <c r="C8610" i="3"/>
  <c r="B8614" i="3"/>
  <c r="C8614" i="3"/>
  <c r="B8618" i="3"/>
  <c r="C8618" i="3"/>
  <c r="B8622" i="3"/>
  <c r="C8622" i="3"/>
  <c r="B8626" i="3"/>
  <c r="C8626" i="3"/>
  <c r="B8630" i="3"/>
  <c r="C8630" i="3"/>
  <c r="B8634" i="3"/>
  <c r="C8634" i="3"/>
  <c r="B8638" i="3"/>
  <c r="C8638" i="3"/>
  <c r="B8642" i="3"/>
  <c r="C8642" i="3"/>
  <c r="B8646" i="3"/>
  <c r="C8646" i="3"/>
  <c r="B8650" i="3"/>
  <c r="C8650" i="3"/>
  <c r="B8654" i="3"/>
  <c r="C8654" i="3"/>
  <c r="B8658" i="3"/>
  <c r="C8658" i="3"/>
  <c r="B8662" i="3"/>
  <c r="C8662" i="3"/>
  <c r="B8666" i="3"/>
  <c r="C8666" i="3"/>
  <c r="B8670" i="3"/>
  <c r="C8670" i="3"/>
  <c r="B8674" i="3"/>
  <c r="C8674" i="3"/>
  <c r="B8678" i="3"/>
  <c r="C8678" i="3"/>
  <c r="B8682" i="3"/>
  <c r="C8682" i="3"/>
  <c r="B8686" i="3"/>
  <c r="C8686" i="3"/>
  <c r="B8690" i="3"/>
  <c r="C8690" i="3"/>
  <c r="B8694" i="3"/>
  <c r="C8694" i="3"/>
  <c r="B8698" i="3"/>
  <c r="C8698" i="3"/>
  <c r="B8702" i="3"/>
  <c r="C8702" i="3"/>
  <c r="B8706" i="3"/>
  <c r="C8706" i="3"/>
  <c r="B8710" i="3"/>
  <c r="C8710" i="3"/>
  <c r="B8714" i="3"/>
  <c r="C8714" i="3"/>
  <c r="B8718" i="3"/>
  <c r="C8718" i="3"/>
  <c r="B8722" i="3"/>
  <c r="C8722" i="3"/>
  <c r="B8726" i="3"/>
  <c r="C8726" i="3"/>
  <c r="B8730" i="3"/>
  <c r="C8730" i="3"/>
  <c r="B8734" i="3"/>
  <c r="C8734" i="3"/>
  <c r="B8738" i="3"/>
  <c r="C8738" i="3"/>
  <c r="B8742" i="3"/>
  <c r="C8742" i="3"/>
  <c r="B8746" i="3"/>
  <c r="C8746" i="3"/>
  <c r="B8750" i="3"/>
  <c r="C8750" i="3"/>
  <c r="B8754" i="3"/>
  <c r="C8754" i="3"/>
  <c r="B8758" i="3"/>
  <c r="C8758" i="3"/>
  <c r="B8762" i="3"/>
  <c r="C8762" i="3"/>
  <c r="B8766" i="3"/>
  <c r="C8766" i="3"/>
  <c r="B8770" i="3"/>
  <c r="C8770" i="3"/>
  <c r="B8774" i="3"/>
  <c r="C8774" i="3"/>
  <c r="B8778" i="3"/>
  <c r="C8778" i="3"/>
  <c r="B8782" i="3"/>
  <c r="C8782" i="3"/>
  <c r="B8786" i="3"/>
  <c r="C8786" i="3"/>
  <c r="B8790" i="3"/>
  <c r="C8790" i="3"/>
  <c r="B8794" i="3"/>
  <c r="C8794" i="3"/>
  <c r="B8798" i="3"/>
  <c r="C8798" i="3"/>
  <c r="B8802" i="3"/>
  <c r="C8802" i="3"/>
  <c r="B8806" i="3"/>
  <c r="C8806" i="3"/>
  <c r="B8810" i="3"/>
  <c r="C8810" i="3"/>
  <c r="B8814" i="3"/>
  <c r="C8814" i="3"/>
  <c r="B8818" i="3"/>
  <c r="C8818" i="3"/>
  <c r="B8822" i="3"/>
  <c r="C8822" i="3"/>
  <c r="B8826" i="3"/>
  <c r="C8826" i="3"/>
  <c r="B8830" i="3"/>
  <c r="C8830" i="3"/>
  <c r="B8834" i="3"/>
  <c r="C8834" i="3"/>
  <c r="B8838" i="3"/>
  <c r="C8838" i="3"/>
  <c r="B8842" i="3"/>
  <c r="C8842" i="3"/>
  <c r="B8846" i="3"/>
  <c r="C8846" i="3"/>
  <c r="B8850" i="3"/>
  <c r="C8850" i="3"/>
  <c r="B8854" i="3"/>
  <c r="C8854" i="3"/>
  <c r="B8858" i="3"/>
  <c r="C8858" i="3"/>
  <c r="B8862" i="3"/>
  <c r="C8862" i="3"/>
  <c r="B8866" i="3"/>
  <c r="C8866" i="3"/>
  <c r="B8870" i="3"/>
  <c r="C8870" i="3"/>
  <c r="B8874" i="3"/>
  <c r="C8874" i="3"/>
  <c r="B8878" i="3"/>
  <c r="C8878" i="3"/>
  <c r="B8882" i="3"/>
  <c r="C8882" i="3"/>
  <c r="B8886" i="3"/>
  <c r="C8886" i="3"/>
  <c r="B8890" i="3"/>
  <c r="C8890" i="3"/>
  <c r="B8894" i="3"/>
  <c r="C8894" i="3"/>
  <c r="B8898" i="3"/>
  <c r="C8898" i="3"/>
  <c r="B8902" i="3"/>
  <c r="C8902" i="3"/>
  <c r="B8906" i="3"/>
  <c r="C8906" i="3"/>
  <c r="B8910" i="3"/>
  <c r="C8910" i="3"/>
  <c r="B8914" i="3"/>
  <c r="C8914" i="3"/>
  <c r="B8918" i="3"/>
  <c r="C8918" i="3"/>
  <c r="B8922" i="3"/>
  <c r="C8922" i="3"/>
  <c r="B8926" i="3"/>
  <c r="C8926" i="3"/>
  <c r="B8930" i="3"/>
  <c r="C8930" i="3"/>
  <c r="B8934" i="3"/>
  <c r="C8934" i="3"/>
  <c r="B8938" i="3"/>
  <c r="C8938" i="3"/>
  <c r="B8942" i="3"/>
  <c r="C8942" i="3"/>
  <c r="B8946" i="3"/>
  <c r="C8946" i="3"/>
  <c r="B8950" i="3"/>
  <c r="C8950" i="3"/>
  <c r="B8954" i="3"/>
  <c r="C8954" i="3"/>
  <c r="B8958" i="3"/>
  <c r="C8958" i="3"/>
  <c r="B8962" i="3"/>
  <c r="C8962" i="3"/>
  <c r="B8966" i="3"/>
  <c r="C8966" i="3"/>
  <c r="B8970" i="3"/>
  <c r="C8970" i="3"/>
  <c r="B8974" i="3"/>
  <c r="C8974" i="3"/>
  <c r="B8978" i="3"/>
  <c r="C8978" i="3"/>
  <c r="B8982" i="3"/>
  <c r="C8982" i="3"/>
  <c r="B8986" i="3"/>
  <c r="C8986" i="3"/>
  <c r="B8990" i="3"/>
  <c r="C8990" i="3"/>
  <c r="B8994" i="3"/>
  <c r="C8994" i="3"/>
  <c r="B8998" i="3"/>
  <c r="C8998" i="3"/>
  <c r="B9002" i="3"/>
  <c r="C9002" i="3"/>
  <c r="B9006" i="3"/>
  <c r="C9006" i="3"/>
  <c r="B9010" i="3"/>
  <c r="C9010" i="3"/>
  <c r="B9014" i="3"/>
  <c r="C9014" i="3"/>
  <c r="B9018" i="3"/>
  <c r="C9018" i="3"/>
  <c r="B9022" i="3"/>
  <c r="C9022" i="3"/>
  <c r="B9026" i="3"/>
  <c r="C9026" i="3"/>
  <c r="B9030" i="3"/>
  <c r="C9030" i="3"/>
  <c r="B9034" i="3"/>
  <c r="C9034" i="3"/>
  <c r="B9038" i="3"/>
  <c r="C9038" i="3"/>
  <c r="B9042" i="3"/>
  <c r="C9042" i="3"/>
  <c r="B9046" i="3"/>
  <c r="C9046" i="3"/>
  <c r="B9050" i="3"/>
  <c r="C9050" i="3"/>
  <c r="B9054" i="3"/>
  <c r="C9054" i="3"/>
  <c r="B9058" i="3"/>
  <c r="C9058" i="3"/>
  <c r="B9062" i="3"/>
  <c r="C9062" i="3"/>
  <c r="B9066" i="3"/>
  <c r="C9066" i="3"/>
  <c r="B9070" i="3"/>
  <c r="C9070" i="3"/>
  <c r="B9074" i="3"/>
  <c r="C9074" i="3"/>
  <c r="B9078" i="3"/>
  <c r="C9078" i="3"/>
  <c r="B9082" i="3"/>
  <c r="C9082" i="3"/>
  <c r="B9086" i="3"/>
  <c r="C9086" i="3"/>
  <c r="B9090" i="3"/>
  <c r="C9090" i="3"/>
  <c r="B9094" i="3"/>
  <c r="C9094" i="3"/>
  <c r="B9098" i="3"/>
  <c r="C9098" i="3"/>
  <c r="B9102" i="3"/>
  <c r="C9102" i="3"/>
  <c r="B9106" i="3"/>
  <c r="C9106" i="3"/>
  <c r="B9110" i="3"/>
  <c r="C9110" i="3"/>
  <c r="B9114" i="3"/>
  <c r="C9114" i="3"/>
  <c r="B9118" i="3"/>
  <c r="C9118" i="3"/>
  <c r="B9122" i="3"/>
  <c r="C9122" i="3"/>
  <c r="B9126" i="3"/>
  <c r="C9126" i="3"/>
  <c r="B9130" i="3"/>
  <c r="C9130" i="3"/>
  <c r="B9134" i="3"/>
  <c r="C9134" i="3"/>
  <c r="B9138" i="3"/>
  <c r="C9138" i="3"/>
  <c r="B9142" i="3"/>
  <c r="C9142" i="3"/>
  <c r="B9146" i="3"/>
  <c r="C9146" i="3"/>
  <c r="B9150" i="3"/>
  <c r="C9150" i="3"/>
  <c r="B9154" i="3"/>
  <c r="C9154" i="3"/>
  <c r="B9158" i="3"/>
  <c r="C9158" i="3"/>
  <c r="B9162" i="3"/>
  <c r="C9162" i="3"/>
  <c r="B9166" i="3"/>
  <c r="C9166" i="3"/>
  <c r="B9170" i="3"/>
  <c r="C9170" i="3"/>
  <c r="B9174" i="3"/>
  <c r="C9174" i="3"/>
  <c r="B9178" i="3"/>
  <c r="C9178" i="3"/>
  <c r="B9182" i="3"/>
  <c r="C9182" i="3"/>
  <c r="B9186" i="3"/>
  <c r="C9186" i="3"/>
  <c r="B9190" i="3"/>
  <c r="C9190" i="3"/>
  <c r="B9194" i="3"/>
  <c r="C9194" i="3"/>
  <c r="B9198" i="3"/>
  <c r="C9198" i="3"/>
  <c r="B9202" i="3"/>
  <c r="C9202" i="3"/>
  <c r="B9206" i="3"/>
  <c r="C9206" i="3"/>
  <c r="B9210" i="3"/>
  <c r="C9210" i="3"/>
  <c r="B9214" i="3"/>
  <c r="C9214" i="3"/>
  <c r="B9218" i="3"/>
  <c r="C9218" i="3"/>
  <c r="B9222" i="3"/>
  <c r="C9222" i="3"/>
  <c r="B9226" i="3"/>
  <c r="C9226" i="3"/>
  <c r="B9230" i="3"/>
  <c r="C9230" i="3"/>
  <c r="B9234" i="3"/>
  <c r="C9234" i="3"/>
  <c r="B9238" i="3"/>
  <c r="C9238" i="3"/>
  <c r="B9242" i="3"/>
  <c r="C9242" i="3"/>
  <c r="B9246" i="3"/>
  <c r="C9246" i="3"/>
  <c r="B9250" i="3"/>
  <c r="C9250" i="3"/>
  <c r="B9254" i="3"/>
  <c r="C9254" i="3"/>
  <c r="B9258" i="3"/>
  <c r="C9258" i="3"/>
  <c r="B9262" i="3"/>
  <c r="C9262" i="3"/>
  <c r="B9266" i="3"/>
  <c r="C9266" i="3"/>
  <c r="B9270" i="3"/>
  <c r="C9270" i="3"/>
  <c r="B9274" i="3"/>
  <c r="C9274" i="3"/>
  <c r="B9278" i="3"/>
  <c r="C9278" i="3"/>
  <c r="B9282" i="3"/>
  <c r="C9282" i="3"/>
  <c r="B9286" i="3"/>
  <c r="C9286" i="3"/>
  <c r="B9290" i="3"/>
  <c r="C9290" i="3"/>
  <c r="B9294" i="3"/>
  <c r="C9294" i="3"/>
  <c r="B9298" i="3"/>
  <c r="C9298" i="3"/>
  <c r="B9302" i="3"/>
  <c r="C9302" i="3"/>
  <c r="B9306" i="3"/>
  <c r="C9306" i="3"/>
  <c r="B9310" i="3"/>
  <c r="C9310" i="3"/>
  <c r="B9314" i="3"/>
  <c r="C9314" i="3"/>
  <c r="B9318" i="3"/>
  <c r="C9318" i="3"/>
  <c r="B9322" i="3"/>
  <c r="C9322" i="3"/>
  <c r="B9326" i="3"/>
  <c r="C9326" i="3"/>
  <c r="B9330" i="3"/>
  <c r="C9330" i="3"/>
  <c r="B9334" i="3"/>
  <c r="C9334" i="3"/>
  <c r="B9338" i="3"/>
  <c r="C9338" i="3"/>
  <c r="B9342" i="3"/>
  <c r="C9342" i="3"/>
  <c r="B9346" i="3"/>
  <c r="C9346" i="3"/>
  <c r="B9350" i="3"/>
  <c r="C9350" i="3"/>
  <c r="B9354" i="3"/>
  <c r="C9354" i="3"/>
  <c r="B9358" i="3"/>
  <c r="C9358" i="3"/>
  <c r="B9362" i="3"/>
  <c r="C9362" i="3"/>
  <c r="B9366" i="3"/>
  <c r="C9366" i="3"/>
  <c r="B9370" i="3"/>
  <c r="C9370" i="3"/>
  <c r="B9374" i="3"/>
  <c r="C9374" i="3"/>
  <c r="B9378" i="3"/>
  <c r="C9378" i="3"/>
  <c r="B9382" i="3"/>
  <c r="C9382" i="3"/>
  <c r="B9386" i="3"/>
  <c r="C9386" i="3"/>
  <c r="B9390" i="3"/>
  <c r="C9390" i="3"/>
  <c r="B9394" i="3"/>
  <c r="C9394" i="3"/>
  <c r="B9398" i="3"/>
  <c r="C9398" i="3"/>
  <c r="B9402" i="3"/>
  <c r="C9402" i="3"/>
  <c r="B9406" i="3"/>
  <c r="C9406" i="3"/>
  <c r="B9410" i="3"/>
  <c r="C9410" i="3"/>
  <c r="B9414" i="3"/>
  <c r="C9414" i="3"/>
  <c r="B9418" i="3"/>
  <c r="C9418" i="3"/>
  <c r="B9422" i="3"/>
  <c r="C9422" i="3"/>
  <c r="B9426" i="3"/>
  <c r="C9426" i="3"/>
  <c r="B9430" i="3"/>
  <c r="C9430" i="3"/>
  <c r="B9434" i="3"/>
  <c r="C9434" i="3"/>
  <c r="B9438" i="3"/>
  <c r="C9438" i="3"/>
  <c r="B9442" i="3"/>
  <c r="C9442" i="3"/>
  <c r="B9446" i="3"/>
  <c r="C9446" i="3"/>
  <c r="B9450" i="3"/>
  <c r="C9450" i="3"/>
  <c r="B9454" i="3"/>
  <c r="C9454" i="3"/>
  <c r="B9458" i="3"/>
  <c r="C9458" i="3"/>
  <c r="B9462" i="3"/>
  <c r="C9462" i="3"/>
  <c r="B9466" i="3"/>
  <c r="C9466" i="3"/>
  <c r="B9470" i="3"/>
  <c r="C9470" i="3"/>
  <c r="B9474" i="3"/>
  <c r="C9474" i="3"/>
  <c r="B9478" i="3"/>
  <c r="C9478" i="3"/>
  <c r="B9482" i="3"/>
  <c r="C9482" i="3"/>
  <c r="B9486" i="3"/>
  <c r="C9486" i="3"/>
  <c r="B9490" i="3"/>
  <c r="C9490" i="3"/>
  <c r="B9494" i="3"/>
  <c r="C9494" i="3"/>
  <c r="B9498" i="3"/>
  <c r="C9498" i="3"/>
  <c r="B9502" i="3"/>
  <c r="C9502" i="3"/>
  <c r="B9506" i="3"/>
  <c r="C9506" i="3"/>
  <c r="B9510" i="3"/>
  <c r="C9510" i="3"/>
  <c r="B9514" i="3"/>
  <c r="C9514" i="3"/>
  <c r="B9518" i="3"/>
  <c r="C9518" i="3"/>
  <c r="B9522" i="3"/>
  <c r="C9522" i="3"/>
  <c r="B9526" i="3"/>
  <c r="C9526" i="3"/>
  <c r="B9530" i="3"/>
  <c r="C9530" i="3"/>
  <c r="B9534" i="3"/>
  <c r="C9534" i="3"/>
  <c r="B9538" i="3"/>
  <c r="C9538" i="3"/>
  <c r="B9542" i="3"/>
  <c r="C9542" i="3"/>
  <c r="B9546" i="3"/>
  <c r="C9546" i="3"/>
  <c r="B9550" i="3"/>
  <c r="C9550" i="3"/>
  <c r="B9554" i="3"/>
  <c r="C9554" i="3"/>
  <c r="B9558" i="3"/>
  <c r="C9558" i="3"/>
  <c r="B9562" i="3"/>
  <c r="C9562" i="3"/>
  <c r="B9566" i="3"/>
  <c r="C9566" i="3"/>
  <c r="B9570" i="3"/>
  <c r="C9570" i="3"/>
  <c r="B9574" i="3"/>
  <c r="C9574" i="3"/>
  <c r="B9578" i="3"/>
  <c r="C9578" i="3"/>
  <c r="B9582" i="3"/>
  <c r="C9582" i="3"/>
  <c r="B9586" i="3"/>
  <c r="C9586" i="3"/>
  <c r="B9590" i="3"/>
  <c r="C9590" i="3"/>
  <c r="B9594" i="3"/>
  <c r="C9594" i="3"/>
  <c r="B9598" i="3"/>
  <c r="C9598" i="3"/>
  <c r="B9602" i="3"/>
  <c r="C9602" i="3"/>
  <c r="B9606" i="3"/>
  <c r="C9606" i="3"/>
  <c r="B9610" i="3"/>
  <c r="C9610" i="3"/>
  <c r="B9614" i="3"/>
  <c r="C9614" i="3"/>
  <c r="B9618" i="3"/>
  <c r="C9618" i="3"/>
  <c r="B9622" i="3"/>
  <c r="C9622" i="3"/>
  <c r="B9626" i="3"/>
  <c r="C9626" i="3"/>
  <c r="B9630" i="3"/>
  <c r="C9630" i="3"/>
  <c r="B9634" i="3"/>
  <c r="C9634" i="3"/>
  <c r="B9638" i="3"/>
  <c r="C9638" i="3"/>
  <c r="B9642" i="3"/>
  <c r="C9642" i="3"/>
  <c r="B9646" i="3"/>
  <c r="C9646" i="3"/>
  <c r="B9650" i="3"/>
  <c r="C9650" i="3"/>
  <c r="B9654" i="3"/>
  <c r="C9654" i="3"/>
  <c r="B9658" i="3"/>
  <c r="C9658" i="3"/>
  <c r="B9662" i="3"/>
  <c r="C9662" i="3"/>
  <c r="B9666" i="3"/>
  <c r="C9666" i="3"/>
  <c r="B9670" i="3"/>
  <c r="C9670" i="3"/>
  <c r="B9674" i="3"/>
  <c r="C9674" i="3"/>
  <c r="B9678" i="3"/>
  <c r="C9678" i="3"/>
  <c r="B9682" i="3"/>
  <c r="C9682" i="3"/>
  <c r="B9686" i="3"/>
  <c r="C9686" i="3"/>
  <c r="B9690" i="3"/>
  <c r="C9690" i="3"/>
  <c r="B9694" i="3"/>
  <c r="C9694" i="3"/>
  <c r="B9698" i="3"/>
  <c r="C9698" i="3"/>
  <c r="B9702" i="3"/>
  <c r="C9702" i="3"/>
  <c r="B9706" i="3"/>
  <c r="C9706" i="3"/>
  <c r="B9710" i="3"/>
  <c r="C9710" i="3"/>
  <c r="B9714" i="3"/>
  <c r="C9714" i="3"/>
  <c r="B9718" i="3"/>
  <c r="C9718" i="3"/>
  <c r="B9722" i="3"/>
  <c r="C9722" i="3"/>
  <c r="B9726" i="3"/>
  <c r="C9726" i="3"/>
  <c r="B9730" i="3"/>
  <c r="C9730" i="3"/>
  <c r="B9734" i="3"/>
  <c r="C9734" i="3"/>
  <c r="B9738" i="3"/>
  <c r="C9738" i="3"/>
  <c r="B9742" i="3"/>
  <c r="C9742" i="3"/>
  <c r="B9746" i="3"/>
  <c r="C9746" i="3"/>
  <c r="B9750" i="3"/>
  <c r="C9750" i="3"/>
  <c r="B9754" i="3"/>
  <c r="C9754" i="3"/>
  <c r="B9758" i="3"/>
  <c r="C9758" i="3"/>
  <c r="B9762" i="3"/>
  <c r="C9762" i="3"/>
  <c r="B9766" i="3"/>
  <c r="C9766" i="3"/>
  <c r="B9770" i="3"/>
  <c r="C9770" i="3"/>
  <c r="B9774" i="3"/>
  <c r="C9774" i="3"/>
  <c r="B9778" i="3"/>
  <c r="C9778" i="3"/>
  <c r="B9782" i="3"/>
  <c r="C9782" i="3"/>
  <c r="B9786" i="3"/>
  <c r="C9786" i="3"/>
  <c r="B9790" i="3"/>
  <c r="C9790" i="3"/>
  <c r="B9794" i="3"/>
  <c r="C9794" i="3"/>
  <c r="B9798" i="3"/>
  <c r="C9798" i="3"/>
  <c r="B9802" i="3"/>
  <c r="C9802" i="3"/>
  <c r="B9806" i="3"/>
  <c r="C9806" i="3"/>
  <c r="B9810" i="3"/>
  <c r="C9810" i="3"/>
  <c r="B9814" i="3"/>
  <c r="C9814" i="3"/>
  <c r="B9818" i="3"/>
  <c r="C9818" i="3"/>
  <c r="B9822" i="3"/>
  <c r="C9822" i="3"/>
  <c r="B9826" i="3"/>
  <c r="C9826" i="3"/>
  <c r="B9830" i="3"/>
  <c r="C9830" i="3"/>
  <c r="B9834" i="3"/>
  <c r="C9834" i="3"/>
  <c r="B9838" i="3"/>
  <c r="C9838" i="3"/>
  <c r="B9842" i="3"/>
  <c r="C9842" i="3"/>
  <c r="B9846" i="3"/>
  <c r="C9846" i="3"/>
  <c r="B9850" i="3"/>
  <c r="C9850" i="3"/>
  <c r="B9854" i="3"/>
  <c r="C9854" i="3"/>
  <c r="B9858" i="3"/>
  <c r="C9858" i="3"/>
  <c r="B9862" i="3"/>
  <c r="C9862" i="3"/>
  <c r="B9866" i="3"/>
  <c r="C9866" i="3"/>
  <c r="B9870" i="3"/>
  <c r="C9870" i="3"/>
  <c r="B9874" i="3"/>
  <c r="C9874" i="3"/>
  <c r="B9878" i="3"/>
  <c r="C9878" i="3"/>
  <c r="B9882" i="3"/>
  <c r="C9882" i="3"/>
  <c r="B9886" i="3"/>
  <c r="C9886" i="3"/>
  <c r="B9890" i="3"/>
  <c r="C9890" i="3"/>
  <c r="B9894" i="3"/>
  <c r="C9894" i="3"/>
  <c r="B9898" i="3"/>
  <c r="C9898" i="3"/>
  <c r="B9902" i="3"/>
  <c r="C9902" i="3"/>
  <c r="B9906" i="3"/>
  <c r="C9906" i="3"/>
  <c r="B9910" i="3"/>
  <c r="C9910" i="3"/>
  <c r="B9914" i="3"/>
  <c r="C9914" i="3"/>
  <c r="B9918" i="3"/>
  <c r="C9918" i="3"/>
  <c r="B9922" i="3"/>
  <c r="C9922" i="3"/>
  <c r="B9926" i="3"/>
  <c r="C9926" i="3"/>
  <c r="B9930" i="3"/>
  <c r="C9930" i="3"/>
  <c r="B9934" i="3"/>
  <c r="C9934" i="3"/>
  <c r="B9938" i="3"/>
  <c r="C9938" i="3"/>
  <c r="B9942" i="3"/>
  <c r="C9942" i="3"/>
  <c r="B9946" i="3"/>
  <c r="C9946" i="3"/>
  <c r="B9950" i="3"/>
  <c r="C9950" i="3"/>
  <c r="B9954" i="3"/>
  <c r="C9954" i="3"/>
  <c r="B9958" i="3"/>
  <c r="C9958" i="3"/>
  <c r="B9962" i="3"/>
  <c r="C9962" i="3"/>
  <c r="B9966" i="3"/>
  <c r="C9966" i="3"/>
  <c r="B9970" i="3"/>
  <c r="C9970" i="3"/>
  <c r="B9974" i="3"/>
  <c r="C9974" i="3"/>
  <c r="B9978" i="3"/>
  <c r="C9978" i="3"/>
  <c r="B9982" i="3"/>
  <c r="C9982" i="3"/>
  <c r="B9986" i="3"/>
  <c r="C9986" i="3"/>
  <c r="B9990" i="3"/>
  <c r="C9990" i="3"/>
  <c r="B9994" i="3"/>
  <c r="C9994" i="3"/>
  <c r="B9998" i="3"/>
  <c r="C9998" i="3"/>
  <c r="B10002" i="3"/>
  <c r="C10002" i="3"/>
  <c r="B10006" i="3"/>
  <c r="C10006" i="3"/>
  <c r="B10010" i="3"/>
  <c r="C10010" i="3"/>
  <c r="B10014" i="3"/>
  <c r="C10014" i="3"/>
  <c r="B10018" i="3"/>
  <c r="C10018" i="3"/>
  <c r="B10022" i="3"/>
  <c r="C10022" i="3"/>
  <c r="B10026" i="3"/>
  <c r="C10026" i="3"/>
  <c r="B10030" i="3"/>
  <c r="C10030" i="3"/>
  <c r="B10034" i="3"/>
  <c r="C10034" i="3"/>
  <c r="B10038" i="3"/>
  <c r="C10038" i="3"/>
  <c r="B10042" i="3"/>
  <c r="C10042" i="3"/>
  <c r="B10046" i="3"/>
  <c r="C10046" i="3"/>
  <c r="B10050" i="3"/>
  <c r="C10050" i="3"/>
  <c r="B10054" i="3"/>
  <c r="C10054" i="3"/>
  <c r="B10058" i="3"/>
  <c r="C10058" i="3"/>
  <c r="B10062" i="3"/>
  <c r="C10062" i="3"/>
  <c r="B10066" i="3"/>
  <c r="C10066" i="3"/>
  <c r="B10070" i="3"/>
  <c r="C10070" i="3"/>
  <c r="B10074" i="3"/>
  <c r="C10074" i="3"/>
  <c r="B10078" i="3"/>
  <c r="C10078" i="3"/>
  <c r="B10082" i="3"/>
  <c r="C10082" i="3"/>
  <c r="B10086" i="3"/>
  <c r="C10086" i="3"/>
  <c r="B10090" i="3"/>
  <c r="C10090" i="3"/>
  <c r="B10094" i="3"/>
  <c r="C10094" i="3"/>
  <c r="B10098" i="3"/>
  <c r="C10098" i="3"/>
  <c r="B10102" i="3"/>
  <c r="C10102" i="3"/>
  <c r="B10106" i="3"/>
  <c r="C10106" i="3"/>
  <c r="B10110" i="3"/>
  <c r="C10110" i="3"/>
  <c r="B10114" i="3"/>
  <c r="C10114" i="3"/>
  <c r="B10118" i="3"/>
  <c r="C10118" i="3"/>
  <c r="B10122" i="3"/>
  <c r="C10122" i="3"/>
  <c r="B10126" i="3"/>
  <c r="C10126" i="3"/>
  <c r="B10130" i="3"/>
  <c r="C10130" i="3"/>
  <c r="B10134" i="3"/>
  <c r="C10134" i="3"/>
  <c r="B10138" i="3"/>
  <c r="C10138" i="3"/>
  <c r="B10142" i="3"/>
  <c r="C10142" i="3"/>
  <c r="B10146" i="3"/>
  <c r="C10146" i="3"/>
  <c r="B10150" i="3"/>
  <c r="C10150" i="3"/>
  <c r="B10154" i="3"/>
  <c r="C10154" i="3"/>
  <c r="B10158" i="3"/>
  <c r="C10158" i="3"/>
  <c r="B10162" i="3"/>
  <c r="C10162" i="3"/>
  <c r="B10166" i="3"/>
  <c r="C10166" i="3"/>
  <c r="B10170" i="3"/>
  <c r="C10170" i="3"/>
  <c r="B10174" i="3"/>
  <c r="C10174" i="3"/>
  <c r="B10178" i="3"/>
  <c r="C10178" i="3"/>
  <c r="B10182" i="3"/>
  <c r="C10182" i="3"/>
  <c r="B10186" i="3"/>
  <c r="C10186" i="3"/>
  <c r="B10190" i="3"/>
  <c r="C10190" i="3"/>
  <c r="B10194" i="3"/>
  <c r="C10194" i="3"/>
  <c r="B10198" i="3"/>
  <c r="C10198" i="3"/>
  <c r="B10202" i="3"/>
  <c r="C10202" i="3"/>
  <c r="B10206" i="3"/>
  <c r="C10206" i="3"/>
  <c r="B10210" i="3"/>
  <c r="C10210" i="3"/>
  <c r="B10214" i="3"/>
  <c r="C10214" i="3"/>
  <c r="B10218" i="3"/>
  <c r="C10218" i="3"/>
  <c r="B10222" i="3"/>
  <c r="C10222" i="3"/>
  <c r="B10226" i="3"/>
  <c r="C10226" i="3"/>
  <c r="B10230" i="3"/>
  <c r="C10230" i="3"/>
  <c r="B10234" i="3"/>
  <c r="C10234" i="3"/>
  <c r="B10238" i="3"/>
  <c r="C10238" i="3"/>
  <c r="B10242" i="3"/>
  <c r="C10242" i="3"/>
  <c r="B10246" i="3"/>
  <c r="C10246" i="3"/>
  <c r="B10250" i="3"/>
  <c r="C10250" i="3"/>
  <c r="B10254" i="3"/>
  <c r="C10254" i="3"/>
  <c r="B10258" i="3"/>
  <c r="C10258" i="3"/>
  <c r="B10262" i="3"/>
  <c r="C10262" i="3"/>
  <c r="B10266" i="3"/>
  <c r="C10266" i="3"/>
  <c r="B10270" i="3"/>
  <c r="C10270" i="3"/>
  <c r="B10274" i="3"/>
  <c r="C10274" i="3"/>
  <c r="B10278" i="3"/>
  <c r="C10278" i="3"/>
  <c r="B10282" i="3"/>
  <c r="C10282" i="3"/>
  <c r="B10286" i="3"/>
  <c r="C10286" i="3"/>
  <c r="B10290" i="3"/>
  <c r="C10290" i="3"/>
  <c r="B10294" i="3"/>
  <c r="C10294" i="3"/>
  <c r="B10298" i="3"/>
  <c r="C10298" i="3"/>
  <c r="B10302" i="3"/>
  <c r="C10302" i="3"/>
  <c r="B10306" i="3"/>
  <c r="C10306" i="3"/>
  <c r="B10310" i="3"/>
  <c r="C10310" i="3"/>
  <c r="B10314" i="3"/>
  <c r="C10314" i="3"/>
  <c r="B10318" i="3"/>
  <c r="C10318" i="3"/>
  <c r="B10322" i="3"/>
  <c r="C10322" i="3"/>
  <c r="B10326" i="3"/>
  <c r="C10326" i="3"/>
  <c r="B10330" i="3"/>
  <c r="C10330" i="3"/>
  <c r="B10334" i="3"/>
  <c r="C10334" i="3"/>
  <c r="B10338" i="3"/>
  <c r="C10338" i="3"/>
  <c r="B10342" i="3"/>
  <c r="C10342" i="3"/>
  <c r="B10346" i="3"/>
  <c r="C10346" i="3"/>
  <c r="B10350" i="3"/>
  <c r="C10350" i="3"/>
  <c r="B10354" i="3"/>
  <c r="C10354" i="3"/>
  <c r="B10358" i="3"/>
  <c r="C10358" i="3"/>
  <c r="B10362" i="3"/>
  <c r="C10362" i="3"/>
  <c r="B10366" i="3"/>
  <c r="C10366" i="3"/>
  <c r="B10370" i="3"/>
  <c r="C10370" i="3"/>
  <c r="B10374" i="3"/>
  <c r="C10374" i="3"/>
  <c r="B10378" i="3"/>
  <c r="C10378" i="3"/>
  <c r="B10382" i="3"/>
  <c r="C10382" i="3"/>
  <c r="B10386" i="3"/>
  <c r="C10386" i="3"/>
  <c r="B10390" i="3"/>
  <c r="C10390" i="3"/>
  <c r="B10394" i="3"/>
  <c r="C10394" i="3"/>
  <c r="B10398" i="3"/>
  <c r="C10398" i="3"/>
  <c r="B10402" i="3"/>
  <c r="C10402" i="3"/>
  <c r="B10406" i="3"/>
  <c r="C10406" i="3"/>
  <c r="B10410" i="3"/>
  <c r="C10410" i="3"/>
  <c r="B10414" i="3"/>
  <c r="C10414" i="3"/>
  <c r="B10418" i="3"/>
  <c r="C10418" i="3"/>
  <c r="B10422" i="3"/>
  <c r="C10422" i="3"/>
  <c r="B10426" i="3"/>
  <c r="C10426" i="3"/>
  <c r="B10430" i="3"/>
  <c r="C10430" i="3"/>
  <c r="B10434" i="3"/>
  <c r="C10434" i="3"/>
  <c r="B10438" i="3"/>
  <c r="C10438" i="3"/>
  <c r="B10442" i="3"/>
  <c r="C10442" i="3"/>
  <c r="B10446" i="3"/>
  <c r="C10446" i="3"/>
  <c r="B10450" i="3"/>
  <c r="C10450" i="3"/>
  <c r="B10454" i="3"/>
  <c r="C10454" i="3"/>
  <c r="B7875" i="3"/>
  <c r="C7875" i="3"/>
  <c r="B7879" i="3"/>
  <c r="C7879" i="3"/>
  <c r="B7883" i="3"/>
  <c r="C7883" i="3"/>
  <c r="B7887" i="3"/>
  <c r="C7887" i="3"/>
  <c r="B7891" i="3"/>
  <c r="C7891" i="3"/>
  <c r="B7895" i="3"/>
  <c r="C7895" i="3"/>
  <c r="B7899" i="3"/>
  <c r="C7899" i="3"/>
  <c r="B7903" i="3"/>
  <c r="C7903" i="3"/>
  <c r="B7907" i="3"/>
  <c r="C7907" i="3"/>
  <c r="B7911" i="3"/>
  <c r="C7911" i="3"/>
  <c r="B7915" i="3"/>
  <c r="C7915" i="3"/>
  <c r="B7919" i="3"/>
  <c r="C7919" i="3"/>
  <c r="B7923" i="3"/>
  <c r="C7923" i="3"/>
  <c r="B7927" i="3"/>
  <c r="C7927" i="3"/>
  <c r="B7931" i="3"/>
  <c r="C7931" i="3"/>
  <c r="B7935" i="3"/>
  <c r="C7935" i="3"/>
  <c r="B7939" i="3"/>
  <c r="C7939" i="3"/>
  <c r="B7943" i="3"/>
  <c r="C7943" i="3"/>
  <c r="B7947" i="3"/>
  <c r="C7947" i="3"/>
  <c r="B7951" i="3"/>
  <c r="C7951" i="3"/>
  <c r="B7955" i="3"/>
  <c r="C7955" i="3"/>
  <c r="B7959" i="3"/>
  <c r="C7959" i="3"/>
  <c r="B7963" i="3"/>
  <c r="C7963" i="3"/>
  <c r="B7967" i="3"/>
  <c r="C7967" i="3"/>
  <c r="B7971" i="3"/>
  <c r="C7971" i="3"/>
  <c r="B7975" i="3"/>
  <c r="C7975" i="3"/>
  <c r="B7979" i="3"/>
  <c r="C7979" i="3"/>
  <c r="B7983" i="3"/>
  <c r="C7983" i="3"/>
  <c r="B7987" i="3"/>
  <c r="C7987" i="3"/>
  <c r="B7991" i="3"/>
  <c r="C7991" i="3"/>
  <c r="B7995" i="3"/>
  <c r="C7995" i="3"/>
  <c r="B7999" i="3"/>
  <c r="C7999" i="3"/>
  <c r="B8003" i="3"/>
  <c r="C8003" i="3"/>
  <c r="B8007" i="3"/>
  <c r="C8007" i="3"/>
  <c r="B8011" i="3"/>
  <c r="C8011" i="3"/>
  <c r="B8015" i="3"/>
  <c r="C8015" i="3"/>
  <c r="B8019" i="3"/>
  <c r="C8019" i="3"/>
  <c r="B8023" i="3"/>
  <c r="C8023" i="3"/>
  <c r="B8027" i="3"/>
  <c r="C8027" i="3"/>
  <c r="B8031" i="3"/>
  <c r="C8031" i="3"/>
  <c r="B8035" i="3"/>
  <c r="C8035" i="3"/>
  <c r="B8039" i="3"/>
  <c r="C8039" i="3"/>
  <c r="B8043" i="3"/>
  <c r="C8043" i="3"/>
  <c r="B8047" i="3"/>
  <c r="C8047" i="3"/>
  <c r="B8051" i="3"/>
  <c r="C8051" i="3"/>
  <c r="B8055" i="3"/>
  <c r="C8055" i="3"/>
  <c r="B8059" i="3"/>
  <c r="C8059" i="3"/>
  <c r="B8063" i="3"/>
  <c r="C8063" i="3"/>
  <c r="B8067" i="3"/>
  <c r="C8067" i="3"/>
  <c r="B8071" i="3"/>
  <c r="C8071" i="3"/>
  <c r="B8075" i="3"/>
  <c r="C8075" i="3"/>
  <c r="B8079" i="3"/>
  <c r="C8079" i="3"/>
  <c r="B8083" i="3"/>
  <c r="C8083" i="3"/>
  <c r="B8087" i="3"/>
  <c r="C8087" i="3"/>
  <c r="B8091" i="3"/>
  <c r="C8091" i="3"/>
  <c r="B8095" i="3"/>
  <c r="C8095" i="3"/>
  <c r="B8099" i="3"/>
  <c r="C8099" i="3"/>
  <c r="B8103" i="3"/>
  <c r="C8103" i="3"/>
  <c r="B8107" i="3"/>
  <c r="C8107" i="3"/>
  <c r="B8111" i="3"/>
  <c r="C8111" i="3"/>
  <c r="B8115" i="3"/>
  <c r="C8115" i="3"/>
  <c r="B8119" i="3"/>
  <c r="C8119" i="3"/>
  <c r="B8123" i="3"/>
  <c r="C8123" i="3"/>
  <c r="B8127" i="3"/>
  <c r="C8127" i="3"/>
  <c r="B8131" i="3"/>
  <c r="C8131" i="3"/>
  <c r="B8135" i="3"/>
  <c r="C8135" i="3"/>
  <c r="B8139" i="3"/>
  <c r="C8139" i="3"/>
  <c r="B8143" i="3"/>
  <c r="C8143" i="3"/>
  <c r="B8147" i="3"/>
  <c r="C8147" i="3"/>
  <c r="B8151" i="3"/>
  <c r="C8151" i="3"/>
  <c r="B8155" i="3"/>
  <c r="C8155" i="3"/>
  <c r="B8159" i="3"/>
  <c r="C8159" i="3"/>
  <c r="B8163" i="3"/>
  <c r="C8163" i="3"/>
  <c r="B8167" i="3"/>
  <c r="C8167" i="3"/>
  <c r="B8171" i="3"/>
  <c r="C8171" i="3"/>
  <c r="B8175" i="3"/>
  <c r="C8175" i="3"/>
  <c r="B8179" i="3"/>
  <c r="C8179" i="3"/>
  <c r="B8183" i="3"/>
  <c r="C8183" i="3"/>
  <c r="B8187" i="3"/>
  <c r="C8187" i="3"/>
  <c r="B8191" i="3"/>
  <c r="C8191" i="3"/>
  <c r="B8195" i="3"/>
  <c r="C8195" i="3"/>
  <c r="B8199" i="3"/>
  <c r="C8199" i="3"/>
  <c r="B8203" i="3"/>
  <c r="C8203" i="3"/>
  <c r="B8207" i="3"/>
  <c r="C8207" i="3"/>
  <c r="B8211" i="3"/>
  <c r="C8211" i="3"/>
  <c r="B8215" i="3"/>
  <c r="C8215" i="3"/>
  <c r="B8219" i="3"/>
  <c r="C8219" i="3"/>
  <c r="B8223" i="3"/>
  <c r="C8223" i="3"/>
  <c r="B8227" i="3"/>
  <c r="C8227" i="3"/>
  <c r="B8231" i="3"/>
  <c r="C8231" i="3"/>
  <c r="B8235" i="3"/>
  <c r="C8235" i="3"/>
  <c r="B8239" i="3"/>
  <c r="C8239" i="3"/>
  <c r="B8243" i="3"/>
  <c r="C8243" i="3"/>
  <c r="B8247" i="3"/>
  <c r="C8247" i="3"/>
  <c r="B8251" i="3"/>
  <c r="C8251" i="3"/>
  <c r="B8255" i="3"/>
  <c r="C8255" i="3"/>
  <c r="B8259" i="3"/>
  <c r="C8259" i="3"/>
  <c r="B8263" i="3"/>
  <c r="C8263" i="3"/>
  <c r="B8267" i="3"/>
  <c r="C8267" i="3"/>
  <c r="B8271" i="3"/>
  <c r="C8271" i="3"/>
  <c r="B8275" i="3"/>
  <c r="C8275" i="3"/>
  <c r="B8279" i="3"/>
  <c r="C8279" i="3"/>
  <c r="B8283" i="3"/>
  <c r="C8283" i="3"/>
  <c r="B8287" i="3"/>
  <c r="C8287" i="3"/>
  <c r="B8291" i="3"/>
  <c r="C8291" i="3"/>
  <c r="B8295" i="3"/>
  <c r="C8295" i="3"/>
  <c r="B8299" i="3"/>
  <c r="C8299" i="3"/>
  <c r="B8303" i="3"/>
  <c r="C8303" i="3"/>
  <c r="B8307" i="3"/>
  <c r="C8307" i="3"/>
  <c r="B8311" i="3"/>
  <c r="C8311" i="3"/>
  <c r="B8315" i="3"/>
  <c r="C8315" i="3"/>
  <c r="B8319" i="3"/>
  <c r="C8319" i="3"/>
  <c r="B8323" i="3"/>
  <c r="C8323" i="3"/>
  <c r="B8327" i="3"/>
  <c r="C8327" i="3"/>
  <c r="B8331" i="3"/>
  <c r="C8331" i="3"/>
  <c r="B8335" i="3"/>
  <c r="C8335" i="3"/>
  <c r="B8339" i="3"/>
  <c r="C8339" i="3"/>
  <c r="B8343" i="3"/>
  <c r="C8343" i="3"/>
  <c r="B8347" i="3"/>
  <c r="C8347" i="3"/>
  <c r="B8351" i="3"/>
  <c r="C8351" i="3"/>
  <c r="B8355" i="3"/>
  <c r="C8355" i="3"/>
  <c r="B8359" i="3"/>
  <c r="C8359" i="3"/>
  <c r="B8363" i="3"/>
  <c r="C8363" i="3"/>
  <c r="B8367" i="3"/>
  <c r="C8367" i="3"/>
  <c r="B8371" i="3"/>
  <c r="C8371" i="3"/>
  <c r="B8375" i="3"/>
  <c r="C8375" i="3"/>
  <c r="B8379" i="3"/>
  <c r="C8379" i="3"/>
  <c r="B8383" i="3"/>
  <c r="C8383" i="3"/>
  <c r="B8387" i="3"/>
  <c r="C8387" i="3"/>
  <c r="B8391" i="3"/>
  <c r="C8391" i="3"/>
  <c r="B8395" i="3"/>
  <c r="C8395" i="3"/>
  <c r="B8399" i="3"/>
  <c r="C8399" i="3"/>
  <c r="B8403" i="3"/>
  <c r="C8403" i="3"/>
  <c r="B8407" i="3"/>
  <c r="C8407" i="3"/>
  <c r="B8411" i="3"/>
  <c r="C8411" i="3"/>
  <c r="B8415" i="3"/>
  <c r="C8415" i="3"/>
  <c r="B8419" i="3"/>
  <c r="C8419" i="3"/>
  <c r="B8423" i="3"/>
  <c r="C8423" i="3"/>
  <c r="B8427" i="3"/>
  <c r="C8427" i="3"/>
  <c r="B8431" i="3"/>
  <c r="C8431" i="3"/>
  <c r="B8435" i="3"/>
  <c r="C8435" i="3"/>
  <c r="B8439" i="3"/>
  <c r="C8439" i="3"/>
  <c r="B8443" i="3"/>
  <c r="C8443" i="3"/>
  <c r="B8447" i="3"/>
  <c r="C8447" i="3"/>
  <c r="B8451" i="3"/>
  <c r="C8451" i="3"/>
  <c r="B8455" i="3"/>
  <c r="C8455" i="3"/>
  <c r="B8459" i="3"/>
  <c r="C8459" i="3"/>
  <c r="B8463" i="3"/>
  <c r="C8463" i="3"/>
  <c r="B8467" i="3"/>
  <c r="C8467" i="3"/>
  <c r="B8471" i="3"/>
  <c r="C8471" i="3"/>
  <c r="B8475" i="3"/>
  <c r="C8475" i="3"/>
  <c r="B8479" i="3"/>
  <c r="C8479" i="3"/>
  <c r="B8483" i="3"/>
  <c r="C8483" i="3"/>
  <c r="B8487" i="3"/>
  <c r="C8487" i="3"/>
  <c r="B8491" i="3"/>
  <c r="C8491" i="3"/>
  <c r="B8495" i="3"/>
  <c r="C8495" i="3"/>
  <c r="B8499" i="3"/>
  <c r="C8499" i="3"/>
  <c r="B8503" i="3"/>
  <c r="C8503" i="3"/>
  <c r="B8507" i="3"/>
  <c r="C8507" i="3"/>
  <c r="B8511" i="3"/>
  <c r="C8511" i="3"/>
  <c r="B8515" i="3"/>
  <c r="C8515" i="3"/>
  <c r="B8519" i="3"/>
  <c r="C8519" i="3"/>
  <c r="B8523" i="3"/>
  <c r="C8523" i="3"/>
  <c r="B8527" i="3"/>
  <c r="C8527" i="3"/>
  <c r="B8531" i="3"/>
  <c r="C8531" i="3"/>
  <c r="B8535" i="3"/>
  <c r="C8535" i="3"/>
  <c r="B8539" i="3"/>
  <c r="C8539" i="3"/>
  <c r="B8543" i="3"/>
  <c r="C8543" i="3"/>
  <c r="B8547" i="3"/>
  <c r="C8547" i="3"/>
  <c r="B8551" i="3"/>
  <c r="C8551" i="3"/>
  <c r="B8555" i="3"/>
  <c r="C8555" i="3"/>
  <c r="B8559" i="3"/>
  <c r="C8559" i="3"/>
  <c r="B8563" i="3"/>
  <c r="C8563" i="3"/>
  <c r="B8567" i="3"/>
  <c r="C8567" i="3"/>
  <c r="B8571" i="3"/>
  <c r="C8571" i="3"/>
  <c r="B8575" i="3"/>
  <c r="C8575" i="3"/>
  <c r="B8579" i="3"/>
  <c r="C8579" i="3"/>
  <c r="B8583" i="3"/>
  <c r="C8583" i="3"/>
  <c r="B8587" i="3"/>
  <c r="C8587" i="3"/>
  <c r="B8591" i="3"/>
  <c r="C8591" i="3"/>
  <c r="B8595" i="3"/>
  <c r="C8595" i="3"/>
  <c r="B8599" i="3"/>
  <c r="C8599" i="3"/>
  <c r="B8603" i="3"/>
  <c r="C8603" i="3"/>
  <c r="B8607" i="3"/>
  <c r="C8607" i="3"/>
  <c r="B8611" i="3"/>
  <c r="C8611" i="3"/>
  <c r="B8615" i="3"/>
  <c r="C8615" i="3"/>
  <c r="B8619" i="3"/>
  <c r="C8619" i="3"/>
  <c r="B8623" i="3"/>
  <c r="C8623" i="3"/>
  <c r="B8627" i="3"/>
  <c r="C8627" i="3"/>
  <c r="B8631" i="3"/>
  <c r="C8631" i="3"/>
  <c r="B8635" i="3"/>
  <c r="C8635" i="3"/>
  <c r="B8639" i="3"/>
  <c r="C8639" i="3"/>
  <c r="B8643" i="3"/>
  <c r="C8643" i="3"/>
  <c r="B8647" i="3"/>
  <c r="C8647" i="3"/>
  <c r="B8651" i="3"/>
  <c r="C8651" i="3"/>
  <c r="B8655" i="3"/>
  <c r="C8655" i="3"/>
  <c r="B8659" i="3"/>
  <c r="C8659" i="3"/>
  <c r="B8663" i="3"/>
  <c r="C8663" i="3"/>
  <c r="B8667" i="3"/>
  <c r="C8667" i="3"/>
  <c r="B8671" i="3"/>
  <c r="C8671" i="3"/>
  <c r="B8675" i="3"/>
  <c r="C8675" i="3"/>
  <c r="B8679" i="3"/>
  <c r="C8679" i="3"/>
  <c r="B8683" i="3"/>
  <c r="C8683" i="3"/>
  <c r="B8687" i="3"/>
  <c r="C8687" i="3"/>
  <c r="B8691" i="3"/>
  <c r="C8691" i="3"/>
  <c r="B8695" i="3"/>
  <c r="C8695" i="3"/>
  <c r="B8699" i="3"/>
  <c r="C8699" i="3"/>
  <c r="B8703" i="3"/>
  <c r="C8703" i="3"/>
  <c r="B8707" i="3"/>
  <c r="C8707" i="3"/>
  <c r="B8711" i="3"/>
  <c r="C8711" i="3"/>
  <c r="B8715" i="3"/>
  <c r="C8715" i="3"/>
  <c r="B8719" i="3"/>
  <c r="C8719" i="3"/>
  <c r="B8723" i="3"/>
  <c r="C8723" i="3"/>
  <c r="B8727" i="3"/>
  <c r="C8727" i="3"/>
  <c r="B8731" i="3"/>
  <c r="C8731" i="3"/>
  <c r="B8735" i="3"/>
  <c r="C8735" i="3"/>
  <c r="B8739" i="3"/>
  <c r="C8739" i="3"/>
  <c r="B8743" i="3"/>
  <c r="C8743" i="3"/>
  <c r="B8747" i="3"/>
  <c r="C8747" i="3"/>
  <c r="B8751" i="3"/>
  <c r="C8751" i="3"/>
  <c r="B8755" i="3"/>
  <c r="C8755" i="3"/>
  <c r="B8759" i="3"/>
  <c r="C8759" i="3"/>
  <c r="B8763" i="3"/>
  <c r="C8763" i="3"/>
  <c r="B8767" i="3"/>
  <c r="C8767" i="3"/>
  <c r="B8771" i="3"/>
  <c r="C8771" i="3"/>
  <c r="B8775" i="3"/>
  <c r="C8775" i="3"/>
  <c r="B8779" i="3"/>
  <c r="C8779" i="3"/>
  <c r="B8783" i="3"/>
  <c r="C8783" i="3"/>
  <c r="B8787" i="3"/>
  <c r="C8787" i="3"/>
  <c r="B8791" i="3"/>
  <c r="C8791" i="3"/>
  <c r="B8795" i="3"/>
  <c r="C8795" i="3"/>
  <c r="B8799" i="3"/>
  <c r="C8799" i="3"/>
  <c r="B8803" i="3"/>
  <c r="C8803" i="3"/>
  <c r="B8807" i="3"/>
  <c r="C8807" i="3"/>
  <c r="B8811" i="3"/>
  <c r="C8811" i="3"/>
  <c r="B8815" i="3"/>
  <c r="C8815" i="3"/>
  <c r="B8819" i="3"/>
  <c r="C8819" i="3"/>
  <c r="B8823" i="3"/>
  <c r="C8823" i="3"/>
  <c r="B8827" i="3"/>
  <c r="C8827" i="3"/>
  <c r="B8831" i="3"/>
  <c r="C8831" i="3"/>
  <c r="B8835" i="3"/>
  <c r="C8835" i="3"/>
  <c r="B8839" i="3"/>
  <c r="C8839" i="3"/>
  <c r="B8843" i="3"/>
  <c r="C8843" i="3"/>
  <c r="B8847" i="3"/>
  <c r="C8847" i="3"/>
  <c r="B8851" i="3"/>
  <c r="C8851" i="3"/>
  <c r="B8855" i="3"/>
  <c r="C8855" i="3"/>
  <c r="B8859" i="3"/>
  <c r="C8859" i="3"/>
  <c r="B8863" i="3"/>
  <c r="C8863" i="3"/>
  <c r="B8867" i="3"/>
  <c r="C8867" i="3"/>
  <c r="B8871" i="3"/>
  <c r="C8871" i="3"/>
  <c r="B8875" i="3"/>
  <c r="C8875" i="3"/>
  <c r="B8879" i="3"/>
  <c r="C8879" i="3"/>
  <c r="B8883" i="3"/>
  <c r="C8883" i="3"/>
  <c r="B8887" i="3"/>
  <c r="C8887" i="3"/>
  <c r="B8891" i="3"/>
  <c r="C8891" i="3"/>
  <c r="B8895" i="3"/>
  <c r="C8895" i="3"/>
  <c r="B8899" i="3"/>
  <c r="C8899" i="3"/>
  <c r="B8903" i="3"/>
  <c r="C8903" i="3"/>
  <c r="B8907" i="3"/>
  <c r="C8907" i="3"/>
  <c r="B8911" i="3"/>
  <c r="C8911" i="3"/>
  <c r="B8915" i="3"/>
  <c r="C8915" i="3"/>
  <c r="B8919" i="3"/>
  <c r="C8919" i="3"/>
  <c r="B8923" i="3"/>
  <c r="C8923" i="3"/>
  <c r="B8927" i="3"/>
  <c r="C8927" i="3"/>
  <c r="B8931" i="3"/>
  <c r="C8931" i="3"/>
  <c r="B8935" i="3"/>
  <c r="C8935" i="3"/>
  <c r="B8939" i="3"/>
  <c r="C8939" i="3"/>
  <c r="B8943" i="3"/>
  <c r="C8943" i="3"/>
  <c r="B8947" i="3"/>
  <c r="C8947" i="3"/>
  <c r="B8951" i="3"/>
  <c r="C8951" i="3"/>
  <c r="B8955" i="3"/>
  <c r="C8955" i="3"/>
  <c r="B8959" i="3"/>
  <c r="C8959" i="3"/>
  <c r="B8963" i="3"/>
  <c r="C8963" i="3"/>
  <c r="B8967" i="3"/>
  <c r="C8967" i="3"/>
  <c r="B8971" i="3"/>
  <c r="C8971" i="3"/>
  <c r="B8975" i="3"/>
  <c r="C8975" i="3"/>
  <c r="B8979" i="3"/>
  <c r="C8979" i="3"/>
  <c r="B8983" i="3"/>
  <c r="C8983" i="3"/>
  <c r="B8987" i="3"/>
  <c r="C8987" i="3"/>
  <c r="B8991" i="3"/>
  <c r="C8991" i="3"/>
  <c r="B8995" i="3"/>
  <c r="C8995" i="3"/>
  <c r="B8999" i="3"/>
  <c r="C8999" i="3"/>
  <c r="B9003" i="3"/>
  <c r="C9003" i="3"/>
  <c r="B9007" i="3"/>
  <c r="C9007" i="3"/>
  <c r="B9011" i="3"/>
  <c r="C9011" i="3"/>
  <c r="B9015" i="3"/>
  <c r="C9015" i="3"/>
  <c r="B9019" i="3"/>
  <c r="C9019" i="3"/>
  <c r="B9023" i="3"/>
  <c r="C9023" i="3"/>
  <c r="B9027" i="3"/>
  <c r="C9027" i="3"/>
  <c r="B9031" i="3"/>
  <c r="C9031" i="3"/>
  <c r="B9035" i="3"/>
  <c r="C9035" i="3"/>
  <c r="B9039" i="3"/>
  <c r="C9039" i="3"/>
  <c r="B9043" i="3"/>
  <c r="C9043" i="3"/>
  <c r="B9047" i="3"/>
  <c r="C9047" i="3"/>
  <c r="B9051" i="3"/>
  <c r="C9051" i="3"/>
  <c r="B9055" i="3"/>
  <c r="C9055" i="3"/>
  <c r="B9059" i="3"/>
  <c r="C9059" i="3"/>
  <c r="B9063" i="3"/>
  <c r="C9063" i="3"/>
  <c r="B9067" i="3"/>
  <c r="C9067" i="3"/>
  <c r="B9071" i="3"/>
  <c r="C9071" i="3"/>
  <c r="B9075" i="3"/>
  <c r="C9075" i="3"/>
  <c r="B9079" i="3"/>
  <c r="C9079" i="3"/>
  <c r="B9083" i="3"/>
  <c r="C9083" i="3"/>
  <c r="B9087" i="3"/>
  <c r="C9087" i="3"/>
  <c r="B9091" i="3"/>
  <c r="C9091" i="3"/>
  <c r="B9095" i="3"/>
  <c r="C9095" i="3"/>
  <c r="B9099" i="3"/>
  <c r="C9099" i="3"/>
  <c r="B9103" i="3"/>
  <c r="C9103" i="3"/>
  <c r="B9107" i="3"/>
  <c r="C9107" i="3"/>
  <c r="B9111" i="3"/>
  <c r="C9111" i="3"/>
  <c r="B9115" i="3"/>
  <c r="C9115" i="3"/>
  <c r="B9119" i="3"/>
  <c r="C9119" i="3"/>
  <c r="B9123" i="3"/>
  <c r="C9123" i="3"/>
  <c r="B9127" i="3"/>
  <c r="C9127" i="3"/>
  <c r="B9131" i="3"/>
  <c r="C9131" i="3"/>
  <c r="B9135" i="3"/>
  <c r="C9135" i="3"/>
  <c r="B9139" i="3"/>
  <c r="C9139" i="3"/>
  <c r="B9143" i="3"/>
  <c r="C9143" i="3"/>
  <c r="B9147" i="3"/>
  <c r="C9147" i="3"/>
  <c r="B9151" i="3"/>
  <c r="C9151" i="3"/>
  <c r="B9155" i="3"/>
  <c r="C9155" i="3"/>
  <c r="B9159" i="3"/>
  <c r="C9159" i="3"/>
  <c r="B9163" i="3"/>
  <c r="C9163" i="3"/>
  <c r="B9167" i="3"/>
  <c r="C9167" i="3"/>
  <c r="B9171" i="3"/>
  <c r="C9171" i="3"/>
  <c r="B9175" i="3"/>
  <c r="C9175" i="3"/>
  <c r="B9179" i="3"/>
  <c r="C9179" i="3"/>
  <c r="B9183" i="3"/>
  <c r="C9183" i="3"/>
  <c r="B9187" i="3"/>
  <c r="C9187" i="3"/>
  <c r="B9191" i="3"/>
  <c r="C9191" i="3"/>
  <c r="B9195" i="3"/>
  <c r="C9195" i="3"/>
  <c r="B9199" i="3"/>
  <c r="C9199" i="3"/>
  <c r="B9203" i="3"/>
  <c r="C9203" i="3"/>
  <c r="B9207" i="3"/>
  <c r="C9207" i="3"/>
  <c r="B9211" i="3"/>
  <c r="C9211" i="3"/>
  <c r="B9215" i="3"/>
  <c r="C9215" i="3"/>
  <c r="B9219" i="3"/>
  <c r="C9219" i="3"/>
  <c r="B9223" i="3"/>
  <c r="C9223" i="3"/>
  <c r="B9227" i="3"/>
  <c r="C9227" i="3"/>
  <c r="B9231" i="3"/>
  <c r="C9231" i="3"/>
  <c r="B9235" i="3"/>
  <c r="C9235" i="3"/>
  <c r="B9239" i="3"/>
  <c r="C9239" i="3"/>
  <c r="B9243" i="3"/>
  <c r="C9243" i="3"/>
  <c r="B9247" i="3"/>
  <c r="C9247" i="3"/>
  <c r="B9251" i="3"/>
  <c r="C9251" i="3"/>
  <c r="B9255" i="3"/>
  <c r="C9255" i="3"/>
  <c r="B9259" i="3"/>
  <c r="C9259" i="3"/>
  <c r="B9263" i="3"/>
  <c r="C9263" i="3"/>
  <c r="B9267" i="3"/>
  <c r="C9267" i="3"/>
  <c r="B9271" i="3"/>
  <c r="C9271" i="3"/>
  <c r="B9275" i="3"/>
  <c r="C9275" i="3"/>
  <c r="B9279" i="3"/>
  <c r="C9279" i="3"/>
  <c r="B9283" i="3"/>
  <c r="C9283" i="3"/>
  <c r="B9287" i="3"/>
  <c r="C9287" i="3"/>
  <c r="B9291" i="3"/>
  <c r="C9291" i="3"/>
  <c r="B9295" i="3"/>
  <c r="C9295" i="3"/>
  <c r="B9299" i="3"/>
  <c r="C9299" i="3"/>
  <c r="B9303" i="3"/>
  <c r="C9303" i="3"/>
  <c r="B9307" i="3"/>
  <c r="C9307" i="3"/>
  <c r="B9311" i="3"/>
  <c r="C9311" i="3"/>
  <c r="B9315" i="3"/>
  <c r="C9315" i="3"/>
  <c r="B9319" i="3"/>
  <c r="C9319" i="3"/>
  <c r="B9323" i="3"/>
  <c r="C9323" i="3"/>
  <c r="B9327" i="3"/>
  <c r="C9327" i="3"/>
  <c r="B9331" i="3"/>
  <c r="C9331" i="3"/>
  <c r="B9335" i="3"/>
  <c r="C9335" i="3"/>
  <c r="B9339" i="3"/>
  <c r="C9339" i="3"/>
  <c r="B9343" i="3"/>
  <c r="C9343" i="3"/>
  <c r="B9347" i="3"/>
  <c r="C9347" i="3"/>
  <c r="B9351" i="3"/>
  <c r="C9351" i="3"/>
  <c r="B9355" i="3"/>
  <c r="C9355" i="3"/>
  <c r="B9359" i="3"/>
  <c r="C9359" i="3"/>
  <c r="B9363" i="3"/>
  <c r="C9363" i="3"/>
  <c r="B9367" i="3"/>
  <c r="C9367" i="3"/>
  <c r="B9371" i="3"/>
  <c r="C9371" i="3"/>
  <c r="B9375" i="3"/>
  <c r="C9375" i="3"/>
  <c r="B9379" i="3"/>
  <c r="C9379" i="3"/>
  <c r="B9383" i="3"/>
  <c r="C9383" i="3"/>
  <c r="B9387" i="3"/>
  <c r="C9387" i="3"/>
  <c r="B9391" i="3"/>
  <c r="C9391" i="3"/>
  <c r="B9395" i="3"/>
  <c r="C9395" i="3"/>
  <c r="B9399" i="3"/>
  <c r="C9399" i="3"/>
  <c r="B9403" i="3"/>
  <c r="C9403" i="3"/>
  <c r="B9407" i="3"/>
  <c r="C9407" i="3"/>
  <c r="B9411" i="3"/>
  <c r="C9411" i="3"/>
  <c r="B9415" i="3"/>
  <c r="C9415" i="3"/>
  <c r="B9419" i="3"/>
  <c r="C9419" i="3"/>
  <c r="B9423" i="3"/>
  <c r="C9423" i="3"/>
  <c r="B9427" i="3"/>
  <c r="C9427" i="3"/>
  <c r="B9431" i="3"/>
  <c r="C9431" i="3"/>
  <c r="B9435" i="3"/>
  <c r="C9435" i="3"/>
  <c r="B9439" i="3"/>
  <c r="C9439" i="3"/>
  <c r="B9443" i="3"/>
  <c r="C9443" i="3"/>
  <c r="B9447" i="3"/>
  <c r="C9447" i="3"/>
  <c r="B9451" i="3"/>
  <c r="C9451" i="3"/>
  <c r="B9455" i="3"/>
  <c r="C9455" i="3"/>
  <c r="B9459" i="3"/>
  <c r="C9459" i="3"/>
  <c r="B9463" i="3"/>
  <c r="C9463" i="3"/>
  <c r="B9467" i="3"/>
  <c r="C9467" i="3"/>
  <c r="B9471" i="3"/>
  <c r="C9471" i="3"/>
  <c r="B9475" i="3"/>
  <c r="C9475" i="3"/>
  <c r="B9479" i="3"/>
  <c r="C9479" i="3"/>
  <c r="B9483" i="3"/>
  <c r="C9483" i="3"/>
  <c r="B9487" i="3"/>
  <c r="C9487" i="3"/>
  <c r="B9491" i="3"/>
  <c r="C9491" i="3"/>
  <c r="B9495" i="3"/>
  <c r="C9495" i="3"/>
  <c r="B9499" i="3"/>
  <c r="C9499" i="3"/>
  <c r="B9503" i="3"/>
  <c r="C9503" i="3"/>
  <c r="B9507" i="3"/>
  <c r="C9507" i="3"/>
  <c r="B9511" i="3"/>
  <c r="C9511" i="3"/>
  <c r="B9515" i="3"/>
  <c r="C9515" i="3"/>
  <c r="B9519" i="3"/>
  <c r="C9519" i="3"/>
  <c r="B9523" i="3"/>
  <c r="C9523" i="3"/>
  <c r="B9527" i="3"/>
  <c r="C9527" i="3"/>
  <c r="B9531" i="3"/>
  <c r="C9531" i="3"/>
  <c r="B9535" i="3"/>
  <c r="C9535" i="3"/>
  <c r="B9539" i="3"/>
  <c r="C9539" i="3"/>
  <c r="B9543" i="3"/>
  <c r="C9543" i="3"/>
  <c r="B9547" i="3"/>
  <c r="C9547" i="3"/>
  <c r="B9551" i="3"/>
  <c r="C9551" i="3"/>
  <c r="B9555" i="3"/>
  <c r="C9555" i="3"/>
  <c r="B9559" i="3"/>
  <c r="C9559" i="3"/>
  <c r="B9563" i="3"/>
  <c r="C9563" i="3"/>
  <c r="B9567" i="3"/>
  <c r="C9567" i="3"/>
  <c r="B9571" i="3"/>
  <c r="C9571" i="3"/>
  <c r="B9575" i="3"/>
  <c r="C9575" i="3"/>
  <c r="B9579" i="3"/>
  <c r="C9579" i="3"/>
  <c r="B9583" i="3"/>
  <c r="C9583" i="3"/>
  <c r="B9587" i="3"/>
  <c r="C9587" i="3"/>
  <c r="B9591" i="3"/>
  <c r="C9591" i="3"/>
  <c r="B9595" i="3"/>
  <c r="C9595" i="3"/>
  <c r="B9599" i="3"/>
  <c r="C9599" i="3"/>
  <c r="B9603" i="3"/>
  <c r="C9603" i="3"/>
  <c r="B9607" i="3"/>
  <c r="C9607" i="3"/>
  <c r="B9611" i="3"/>
  <c r="C9611" i="3"/>
  <c r="B9615" i="3"/>
  <c r="C9615" i="3"/>
  <c r="B9619" i="3"/>
  <c r="C9619" i="3"/>
  <c r="B9623" i="3"/>
  <c r="C9623" i="3"/>
  <c r="B9627" i="3"/>
  <c r="C9627" i="3"/>
  <c r="B9631" i="3"/>
  <c r="C9631" i="3"/>
  <c r="B9635" i="3"/>
  <c r="C9635" i="3"/>
  <c r="B9639" i="3"/>
  <c r="C9639" i="3"/>
  <c r="B9643" i="3"/>
  <c r="C9643" i="3"/>
  <c r="B9647" i="3"/>
  <c r="C9647" i="3"/>
  <c r="B9651" i="3"/>
  <c r="C9651" i="3"/>
  <c r="B9655" i="3"/>
  <c r="C9655" i="3"/>
  <c r="B9659" i="3"/>
  <c r="C9659" i="3"/>
  <c r="B9663" i="3"/>
  <c r="C9663" i="3"/>
  <c r="B9667" i="3"/>
  <c r="C9667" i="3"/>
  <c r="B9671" i="3"/>
  <c r="C9671" i="3"/>
  <c r="B9675" i="3"/>
  <c r="C9675" i="3"/>
  <c r="B9679" i="3"/>
  <c r="C9679" i="3"/>
  <c r="B9683" i="3"/>
  <c r="C9683" i="3"/>
  <c r="B9687" i="3"/>
  <c r="C9687" i="3"/>
  <c r="B9691" i="3"/>
  <c r="C9691" i="3"/>
  <c r="B9695" i="3"/>
  <c r="C9695" i="3"/>
  <c r="B9699" i="3"/>
  <c r="C9699" i="3"/>
  <c r="B9703" i="3"/>
  <c r="C9703" i="3"/>
  <c r="B9707" i="3"/>
  <c r="C9707" i="3"/>
  <c r="B9711" i="3"/>
  <c r="C9711" i="3"/>
  <c r="B9715" i="3"/>
  <c r="C9715" i="3"/>
  <c r="B9719" i="3"/>
  <c r="C9719" i="3"/>
  <c r="B9723" i="3"/>
  <c r="C9723" i="3"/>
  <c r="B9727" i="3"/>
  <c r="C9727" i="3"/>
  <c r="B9731" i="3"/>
  <c r="C9731" i="3"/>
  <c r="B9735" i="3"/>
  <c r="C9735" i="3"/>
  <c r="B9739" i="3"/>
  <c r="C9739" i="3"/>
  <c r="B9743" i="3"/>
  <c r="C9743" i="3"/>
  <c r="B9747" i="3"/>
  <c r="C9747" i="3"/>
  <c r="B9751" i="3"/>
  <c r="C9751" i="3"/>
  <c r="B9755" i="3"/>
  <c r="C9755" i="3"/>
  <c r="B9759" i="3"/>
  <c r="C9759" i="3"/>
  <c r="B9763" i="3"/>
  <c r="C9763" i="3"/>
  <c r="B9767" i="3"/>
  <c r="C9767" i="3"/>
  <c r="B9771" i="3"/>
  <c r="C9771" i="3"/>
  <c r="B9775" i="3"/>
  <c r="C9775" i="3"/>
  <c r="B9779" i="3"/>
  <c r="C9779" i="3"/>
  <c r="B9783" i="3"/>
  <c r="C9783" i="3"/>
  <c r="B9787" i="3"/>
  <c r="C9787" i="3"/>
  <c r="B9791" i="3"/>
  <c r="C9791" i="3"/>
  <c r="B9795" i="3"/>
  <c r="C9795" i="3"/>
  <c r="B9799" i="3"/>
  <c r="C9799" i="3"/>
  <c r="B9803" i="3"/>
  <c r="C9803" i="3"/>
  <c r="B9807" i="3"/>
  <c r="C9807" i="3"/>
  <c r="B9811" i="3"/>
  <c r="C9811" i="3"/>
  <c r="B9815" i="3"/>
  <c r="C9815" i="3"/>
  <c r="B9819" i="3"/>
  <c r="C9819" i="3"/>
  <c r="B9823" i="3"/>
  <c r="C9823" i="3"/>
  <c r="B9827" i="3"/>
  <c r="C9827" i="3"/>
  <c r="B9831" i="3"/>
  <c r="C9831" i="3"/>
  <c r="B9835" i="3"/>
  <c r="C9835" i="3"/>
  <c r="B9839" i="3"/>
  <c r="C9839" i="3"/>
  <c r="B9843" i="3"/>
  <c r="C9843" i="3"/>
  <c r="B9847" i="3"/>
  <c r="C9847" i="3"/>
  <c r="B9851" i="3"/>
  <c r="C9851" i="3"/>
  <c r="B9855" i="3"/>
  <c r="C9855" i="3"/>
  <c r="B9859" i="3"/>
  <c r="C9859" i="3"/>
  <c r="B9863" i="3"/>
  <c r="C9863" i="3"/>
  <c r="B9867" i="3"/>
  <c r="C9867" i="3"/>
  <c r="B9871" i="3"/>
  <c r="C9871" i="3"/>
  <c r="B9875" i="3"/>
  <c r="C9875" i="3"/>
  <c r="B9879" i="3"/>
  <c r="C9879" i="3"/>
  <c r="B9883" i="3"/>
  <c r="C9883" i="3"/>
  <c r="B9887" i="3"/>
  <c r="C9887" i="3"/>
  <c r="B9891" i="3"/>
  <c r="C9891" i="3"/>
  <c r="B9895" i="3"/>
  <c r="C9895" i="3"/>
  <c r="B9899" i="3"/>
  <c r="C9899" i="3"/>
  <c r="B9903" i="3"/>
  <c r="C9903" i="3"/>
  <c r="B9907" i="3"/>
  <c r="C9907" i="3"/>
  <c r="B9911" i="3"/>
  <c r="C9911" i="3"/>
  <c r="B9915" i="3"/>
  <c r="C9915" i="3"/>
  <c r="B9919" i="3"/>
  <c r="C9919" i="3"/>
  <c r="B9923" i="3"/>
  <c r="C9923" i="3"/>
  <c r="B9927" i="3"/>
  <c r="C9927" i="3"/>
  <c r="B9931" i="3"/>
  <c r="C9931" i="3"/>
  <c r="B9935" i="3"/>
  <c r="C9935" i="3"/>
  <c r="B9939" i="3"/>
  <c r="C9939" i="3"/>
  <c r="B9943" i="3"/>
  <c r="C9943" i="3"/>
  <c r="B9947" i="3"/>
  <c r="C9947" i="3"/>
  <c r="B9951" i="3"/>
  <c r="C9951" i="3"/>
  <c r="B9955" i="3"/>
  <c r="C9955" i="3"/>
  <c r="B9959" i="3"/>
  <c r="C9959" i="3"/>
  <c r="B9963" i="3"/>
  <c r="C9963" i="3"/>
  <c r="B9967" i="3"/>
  <c r="C9967" i="3"/>
  <c r="B9971" i="3"/>
  <c r="C9971" i="3"/>
  <c r="B9975" i="3"/>
  <c r="C9975" i="3"/>
  <c r="B9979" i="3"/>
  <c r="C9979" i="3"/>
  <c r="B9983" i="3"/>
  <c r="C9983" i="3"/>
  <c r="B9987" i="3"/>
  <c r="C9987" i="3"/>
  <c r="B9991" i="3"/>
  <c r="C9991" i="3"/>
  <c r="B9995" i="3"/>
  <c r="C9995" i="3"/>
  <c r="B9999" i="3"/>
  <c r="C9999" i="3"/>
  <c r="B10003" i="3"/>
  <c r="C10003" i="3"/>
  <c r="B10007" i="3"/>
  <c r="C10007" i="3"/>
  <c r="B10011" i="3"/>
  <c r="C10011" i="3"/>
  <c r="B10015" i="3"/>
  <c r="C10015" i="3"/>
  <c r="B10019" i="3"/>
  <c r="C10019" i="3"/>
  <c r="B10023" i="3"/>
  <c r="C10023" i="3"/>
  <c r="B10027" i="3"/>
  <c r="C10027" i="3"/>
  <c r="B10031" i="3"/>
  <c r="C10031" i="3"/>
  <c r="B10035" i="3"/>
  <c r="C10035" i="3"/>
  <c r="B10039" i="3"/>
  <c r="C10039" i="3"/>
  <c r="B10043" i="3"/>
  <c r="C10043" i="3"/>
  <c r="B10047" i="3"/>
  <c r="C10047" i="3"/>
  <c r="B10051" i="3"/>
  <c r="C10051" i="3"/>
  <c r="B10055" i="3"/>
  <c r="C10055" i="3"/>
  <c r="B10059" i="3"/>
  <c r="C10059" i="3"/>
  <c r="B10063" i="3"/>
  <c r="C10063" i="3"/>
  <c r="B10067" i="3"/>
  <c r="C10067" i="3"/>
  <c r="B10071" i="3"/>
  <c r="C10071" i="3"/>
  <c r="B10075" i="3"/>
  <c r="C10075" i="3"/>
  <c r="B10079" i="3"/>
  <c r="C10079" i="3"/>
  <c r="B10083" i="3"/>
  <c r="C10083" i="3"/>
  <c r="B10087" i="3"/>
  <c r="C10087" i="3"/>
  <c r="B10091" i="3"/>
  <c r="C10091" i="3"/>
  <c r="B10095" i="3"/>
  <c r="C10095" i="3"/>
  <c r="B10099" i="3"/>
  <c r="C10099" i="3"/>
  <c r="B10103" i="3"/>
  <c r="C10103" i="3"/>
  <c r="B10107" i="3"/>
  <c r="C10107" i="3"/>
  <c r="B10111" i="3"/>
  <c r="C10111" i="3"/>
  <c r="B10115" i="3"/>
  <c r="C10115" i="3"/>
  <c r="B10119" i="3"/>
  <c r="C10119" i="3"/>
  <c r="B10123" i="3"/>
  <c r="C10123" i="3"/>
  <c r="B10127" i="3"/>
  <c r="C10127" i="3"/>
  <c r="B10131" i="3"/>
  <c r="C10131" i="3"/>
  <c r="B10135" i="3"/>
  <c r="C10135" i="3"/>
  <c r="B10139" i="3"/>
  <c r="C10139" i="3"/>
  <c r="B10143" i="3"/>
  <c r="C10143" i="3"/>
  <c r="B10147" i="3"/>
  <c r="C10147" i="3"/>
  <c r="B10151" i="3"/>
  <c r="C10151" i="3"/>
  <c r="B10155" i="3"/>
  <c r="C10155" i="3"/>
  <c r="B10159" i="3"/>
  <c r="C10159" i="3"/>
  <c r="B10163" i="3"/>
  <c r="C10163" i="3"/>
  <c r="B10167" i="3"/>
  <c r="C10167" i="3"/>
  <c r="B10171" i="3"/>
  <c r="C10171" i="3"/>
  <c r="B10175" i="3"/>
  <c r="C10175" i="3"/>
  <c r="B10179" i="3"/>
  <c r="C10179" i="3"/>
  <c r="B10183" i="3"/>
  <c r="C10183" i="3"/>
  <c r="B10187" i="3"/>
  <c r="C10187" i="3"/>
  <c r="B10191" i="3"/>
  <c r="C10191" i="3"/>
  <c r="B10195" i="3"/>
  <c r="C10195" i="3"/>
  <c r="B10199" i="3"/>
  <c r="C10199" i="3"/>
  <c r="B10203" i="3"/>
  <c r="C10203" i="3"/>
  <c r="B10207" i="3"/>
  <c r="C10207" i="3"/>
  <c r="B10211" i="3"/>
  <c r="C10211" i="3"/>
  <c r="B10215" i="3"/>
  <c r="C10215" i="3"/>
  <c r="B10219" i="3"/>
  <c r="C10219" i="3"/>
  <c r="B10223" i="3"/>
  <c r="C10223" i="3"/>
  <c r="B10227" i="3"/>
  <c r="C10227" i="3"/>
  <c r="B10231" i="3"/>
  <c r="C10231" i="3"/>
  <c r="B10235" i="3"/>
  <c r="C10235" i="3"/>
  <c r="B10239" i="3"/>
  <c r="C10239" i="3"/>
  <c r="B10243" i="3"/>
  <c r="C10243" i="3"/>
  <c r="B10247" i="3"/>
  <c r="C10247" i="3"/>
  <c r="B10251" i="3"/>
  <c r="C10251" i="3"/>
  <c r="B10255" i="3"/>
  <c r="C10255" i="3"/>
  <c r="B10259" i="3"/>
  <c r="C10259" i="3"/>
  <c r="B10263" i="3"/>
  <c r="C10263" i="3"/>
  <c r="B10267" i="3"/>
  <c r="C10267" i="3"/>
  <c r="B10271" i="3"/>
  <c r="C10271" i="3"/>
  <c r="B10275" i="3"/>
  <c r="C10275" i="3"/>
  <c r="B10279" i="3"/>
  <c r="C10279" i="3"/>
  <c r="B10283" i="3"/>
  <c r="C10283" i="3"/>
  <c r="B10287" i="3"/>
  <c r="C10287" i="3"/>
  <c r="B10291" i="3"/>
  <c r="C10291" i="3"/>
  <c r="B10295" i="3"/>
  <c r="C10295" i="3"/>
  <c r="B10299" i="3"/>
  <c r="C10299" i="3"/>
  <c r="B10303" i="3"/>
  <c r="C10303" i="3"/>
  <c r="B10307" i="3"/>
  <c r="C10307" i="3"/>
  <c r="B10311" i="3"/>
  <c r="C10311" i="3"/>
  <c r="B10315" i="3"/>
  <c r="C10315" i="3"/>
  <c r="B10319" i="3"/>
  <c r="C10319" i="3"/>
  <c r="B10323" i="3"/>
  <c r="C10323" i="3"/>
  <c r="B10327" i="3"/>
  <c r="C10327" i="3"/>
  <c r="B10331" i="3"/>
  <c r="C10331" i="3"/>
  <c r="B10335" i="3"/>
  <c r="C10335" i="3"/>
  <c r="B10339" i="3"/>
  <c r="C10339" i="3"/>
  <c r="B10343" i="3"/>
  <c r="C10343" i="3"/>
  <c r="B10347" i="3"/>
  <c r="C10347" i="3"/>
  <c r="B10351" i="3"/>
  <c r="C10351" i="3"/>
  <c r="B10355" i="3"/>
  <c r="C10355" i="3"/>
  <c r="B10359" i="3"/>
  <c r="C10359" i="3"/>
  <c r="B10363" i="3"/>
  <c r="C10363" i="3"/>
  <c r="B10367" i="3"/>
  <c r="C10367" i="3"/>
  <c r="B10371" i="3"/>
  <c r="C10371" i="3"/>
  <c r="B10375" i="3"/>
  <c r="C10375" i="3"/>
  <c r="B10379" i="3"/>
  <c r="C10379" i="3"/>
  <c r="B10383" i="3"/>
  <c r="C10383" i="3"/>
  <c r="B10387" i="3"/>
  <c r="C10387" i="3"/>
  <c r="B10391" i="3"/>
  <c r="C10391" i="3"/>
  <c r="B10395" i="3"/>
  <c r="C10395" i="3"/>
  <c r="B10399" i="3"/>
  <c r="C10399" i="3"/>
  <c r="B10403" i="3"/>
  <c r="C10403" i="3"/>
  <c r="B10407" i="3"/>
  <c r="C10407" i="3"/>
  <c r="B10411" i="3"/>
  <c r="C10411" i="3"/>
  <c r="B10415" i="3"/>
  <c r="C10415" i="3"/>
  <c r="B10419" i="3"/>
  <c r="C10419" i="3"/>
  <c r="B10423" i="3"/>
  <c r="C10423" i="3"/>
  <c r="B10427" i="3"/>
  <c r="C10427" i="3"/>
  <c r="B10431" i="3"/>
  <c r="C10431" i="3"/>
  <c r="B10435" i="3"/>
  <c r="C10435" i="3"/>
  <c r="B10439" i="3"/>
  <c r="C10439" i="3"/>
  <c r="B10443" i="3"/>
  <c r="C10443" i="3"/>
  <c r="B10447" i="3"/>
  <c r="C10447" i="3"/>
  <c r="B10451" i="3"/>
  <c r="C10451" i="3"/>
  <c r="B10455" i="3"/>
  <c r="C10455" i="3"/>
  <c r="B7792" i="3"/>
  <c r="C7792" i="3"/>
  <c r="B7796" i="3"/>
  <c r="C7796" i="3"/>
  <c r="B7800" i="3"/>
  <c r="C7800" i="3"/>
  <c r="B7804" i="3"/>
  <c r="C7804" i="3"/>
  <c r="B7808" i="3"/>
  <c r="C7808" i="3"/>
  <c r="B7812" i="3"/>
  <c r="C7812" i="3"/>
  <c r="B7816" i="3"/>
  <c r="C7816" i="3"/>
  <c r="B7820" i="3"/>
  <c r="C7820" i="3"/>
  <c r="B7824" i="3"/>
  <c r="C7824" i="3"/>
  <c r="B7828" i="3"/>
  <c r="C7828" i="3"/>
  <c r="B7832" i="3"/>
  <c r="C7832" i="3"/>
  <c r="B7836" i="3"/>
  <c r="C7836" i="3"/>
  <c r="B7840" i="3"/>
  <c r="C7840" i="3"/>
  <c r="B7844" i="3"/>
  <c r="C7844" i="3"/>
  <c r="B7848" i="3"/>
  <c r="C7848" i="3"/>
  <c r="B7852" i="3"/>
  <c r="C7852" i="3"/>
  <c r="B7856" i="3"/>
  <c r="C7856" i="3"/>
  <c r="B7860" i="3"/>
  <c r="C7860" i="3"/>
  <c r="B7864" i="3"/>
  <c r="C7864" i="3"/>
  <c r="B7868" i="3"/>
  <c r="C7868" i="3"/>
  <c r="B7872" i="3"/>
  <c r="C7872" i="3"/>
  <c r="B7876" i="3"/>
  <c r="C7876" i="3"/>
  <c r="B7880" i="3"/>
  <c r="C7880" i="3"/>
  <c r="B7884" i="3"/>
  <c r="C7884" i="3"/>
  <c r="B7888" i="3"/>
  <c r="C7888" i="3"/>
  <c r="B7892" i="3"/>
  <c r="C7892" i="3"/>
  <c r="B7896" i="3"/>
  <c r="C7896" i="3"/>
  <c r="B7900" i="3"/>
  <c r="C7900" i="3"/>
  <c r="B7904" i="3"/>
  <c r="C7904" i="3"/>
  <c r="B7908" i="3"/>
  <c r="C7908" i="3"/>
  <c r="B7912" i="3"/>
  <c r="C7912" i="3"/>
  <c r="B7916" i="3"/>
  <c r="C7916" i="3"/>
  <c r="B7920" i="3"/>
  <c r="C7920" i="3"/>
  <c r="B7924" i="3"/>
  <c r="C7924" i="3"/>
  <c r="B7928" i="3"/>
  <c r="C7928" i="3"/>
  <c r="B7932" i="3"/>
  <c r="C7932" i="3"/>
  <c r="B7936" i="3"/>
  <c r="C7936" i="3"/>
  <c r="B7940" i="3"/>
  <c r="C7940" i="3"/>
  <c r="B7944" i="3"/>
  <c r="C7944" i="3"/>
  <c r="B7948" i="3"/>
  <c r="C7948" i="3"/>
  <c r="B7952" i="3"/>
  <c r="C7952" i="3"/>
  <c r="B7956" i="3"/>
  <c r="C7956" i="3"/>
  <c r="B7960" i="3"/>
  <c r="C7960" i="3"/>
  <c r="B7964" i="3"/>
  <c r="C7964" i="3"/>
  <c r="B7968" i="3"/>
  <c r="C7968" i="3"/>
  <c r="B7972" i="3"/>
  <c r="C7972" i="3"/>
  <c r="B7976" i="3"/>
  <c r="C7976" i="3"/>
  <c r="B7980" i="3"/>
  <c r="C7980" i="3"/>
  <c r="B7984" i="3"/>
  <c r="C7984" i="3"/>
  <c r="B7988" i="3"/>
  <c r="C7988" i="3"/>
  <c r="B7992" i="3"/>
  <c r="C7992" i="3"/>
  <c r="B7996" i="3"/>
  <c r="C7996" i="3"/>
  <c r="B8000" i="3"/>
  <c r="C8000" i="3"/>
  <c r="B8004" i="3"/>
  <c r="C8004" i="3"/>
  <c r="B8008" i="3"/>
  <c r="C8008" i="3"/>
  <c r="B8012" i="3"/>
  <c r="C8012" i="3"/>
  <c r="B8016" i="3"/>
  <c r="C8016" i="3"/>
  <c r="B8020" i="3"/>
  <c r="C8020" i="3"/>
  <c r="B8024" i="3"/>
  <c r="C8024" i="3"/>
  <c r="B8028" i="3"/>
  <c r="C8028" i="3"/>
  <c r="B8032" i="3"/>
  <c r="C8032" i="3"/>
  <c r="B8036" i="3"/>
  <c r="C8036" i="3"/>
  <c r="B8040" i="3"/>
  <c r="C8040" i="3"/>
  <c r="B8044" i="3"/>
  <c r="C8044" i="3"/>
  <c r="B8048" i="3"/>
  <c r="C8048" i="3"/>
  <c r="B8052" i="3"/>
  <c r="C8052" i="3"/>
  <c r="B8056" i="3"/>
  <c r="C8056" i="3"/>
  <c r="B8060" i="3"/>
  <c r="C8060" i="3"/>
  <c r="B8064" i="3"/>
  <c r="C8064" i="3"/>
  <c r="B8068" i="3"/>
  <c r="C8068" i="3"/>
  <c r="B8072" i="3"/>
  <c r="C8072" i="3"/>
  <c r="B8076" i="3"/>
  <c r="C8076" i="3"/>
  <c r="B8080" i="3"/>
  <c r="C8080" i="3"/>
  <c r="B8084" i="3"/>
  <c r="C8084" i="3"/>
  <c r="B8088" i="3"/>
  <c r="C8088" i="3"/>
  <c r="B8092" i="3"/>
  <c r="C8092" i="3"/>
  <c r="B8096" i="3"/>
  <c r="C8096" i="3"/>
  <c r="B8100" i="3"/>
  <c r="C8100" i="3"/>
  <c r="B8104" i="3"/>
  <c r="C8104" i="3"/>
  <c r="B8108" i="3"/>
  <c r="C8108" i="3"/>
  <c r="B8112" i="3"/>
  <c r="C8112" i="3"/>
  <c r="B8116" i="3"/>
  <c r="C8116" i="3"/>
  <c r="B8120" i="3"/>
  <c r="C8120" i="3"/>
  <c r="B8124" i="3"/>
  <c r="C8124" i="3"/>
  <c r="B8128" i="3"/>
  <c r="C8128" i="3"/>
  <c r="B8132" i="3"/>
  <c r="C8132" i="3"/>
  <c r="B8136" i="3"/>
  <c r="C8136" i="3"/>
  <c r="B8140" i="3"/>
  <c r="C8140" i="3"/>
  <c r="B8144" i="3"/>
  <c r="C8144" i="3"/>
  <c r="B8148" i="3"/>
  <c r="C8148" i="3"/>
  <c r="B8152" i="3"/>
  <c r="C8152" i="3"/>
  <c r="B8156" i="3"/>
  <c r="C8156" i="3"/>
  <c r="B8160" i="3"/>
  <c r="C8160" i="3"/>
  <c r="B8164" i="3"/>
  <c r="C8164" i="3"/>
  <c r="B8168" i="3"/>
  <c r="C8168" i="3"/>
  <c r="B8172" i="3"/>
  <c r="C8172" i="3"/>
  <c r="B8176" i="3"/>
  <c r="C8176" i="3"/>
  <c r="B8180" i="3"/>
  <c r="C8180" i="3"/>
  <c r="B8184" i="3"/>
  <c r="C8184" i="3"/>
  <c r="B8188" i="3"/>
  <c r="C8188" i="3"/>
  <c r="B8192" i="3"/>
  <c r="C8192" i="3"/>
  <c r="B8196" i="3"/>
  <c r="C8196" i="3"/>
  <c r="B8200" i="3"/>
  <c r="C8200" i="3"/>
  <c r="B8204" i="3"/>
  <c r="C8204" i="3"/>
  <c r="B8208" i="3"/>
  <c r="C8208" i="3"/>
  <c r="B8212" i="3"/>
  <c r="C8212" i="3"/>
  <c r="B8216" i="3"/>
  <c r="C8216" i="3"/>
  <c r="B8220" i="3"/>
  <c r="C8220" i="3"/>
  <c r="B8224" i="3"/>
  <c r="C8224" i="3"/>
  <c r="B8228" i="3"/>
  <c r="C8228" i="3"/>
  <c r="B8232" i="3"/>
  <c r="C8232" i="3"/>
  <c r="B8236" i="3"/>
  <c r="C8236" i="3"/>
  <c r="B8240" i="3"/>
  <c r="C8240" i="3"/>
  <c r="B8244" i="3"/>
  <c r="C8244" i="3"/>
  <c r="B8248" i="3"/>
  <c r="C8248" i="3"/>
  <c r="B8252" i="3"/>
  <c r="C8252" i="3"/>
  <c r="B8256" i="3"/>
  <c r="C8256" i="3"/>
  <c r="B8260" i="3"/>
  <c r="C8260" i="3"/>
  <c r="B8264" i="3"/>
  <c r="C8264" i="3"/>
  <c r="B8268" i="3"/>
  <c r="C8268" i="3"/>
  <c r="B8272" i="3"/>
  <c r="C8272" i="3"/>
  <c r="B8276" i="3"/>
  <c r="C8276" i="3"/>
  <c r="B8280" i="3"/>
  <c r="C8280" i="3"/>
  <c r="B8284" i="3"/>
  <c r="C8284" i="3"/>
  <c r="B8288" i="3"/>
  <c r="C8288" i="3"/>
  <c r="B8292" i="3"/>
  <c r="C8292" i="3"/>
  <c r="B8296" i="3"/>
  <c r="C8296" i="3"/>
  <c r="B8300" i="3"/>
  <c r="C8300" i="3"/>
  <c r="B8304" i="3"/>
  <c r="C8304" i="3"/>
  <c r="B8308" i="3"/>
  <c r="C8308" i="3"/>
  <c r="B8312" i="3"/>
  <c r="C8312" i="3"/>
  <c r="B8316" i="3"/>
  <c r="C8316" i="3"/>
  <c r="B8320" i="3"/>
  <c r="C8320" i="3"/>
  <c r="B8324" i="3"/>
  <c r="C8324" i="3"/>
  <c r="B8328" i="3"/>
  <c r="C8328" i="3"/>
  <c r="B8332" i="3"/>
  <c r="C8332" i="3"/>
  <c r="B8336" i="3"/>
  <c r="C8336" i="3"/>
  <c r="B8340" i="3"/>
  <c r="C8340" i="3"/>
  <c r="B8344" i="3"/>
  <c r="C8344" i="3"/>
  <c r="B8348" i="3"/>
  <c r="C8348" i="3"/>
  <c r="B8352" i="3"/>
  <c r="C8352" i="3"/>
  <c r="B8356" i="3"/>
  <c r="C8356" i="3"/>
  <c r="B8360" i="3"/>
  <c r="C8360" i="3"/>
  <c r="B8364" i="3"/>
  <c r="C8364" i="3"/>
  <c r="B8368" i="3"/>
  <c r="C8368" i="3"/>
  <c r="B8372" i="3"/>
  <c r="C8372" i="3"/>
  <c r="B8376" i="3"/>
  <c r="C8376" i="3"/>
  <c r="B8380" i="3"/>
  <c r="C8380" i="3"/>
  <c r="B8384" i="3"/>
  <c r="C8384" i="3"/>
  <c r="B8388" i="3"/>
  <c r="C8388" i="3"/>
  <c r="B8392" i="3"/>
  <c r="C8392" i="3"/>
  <c r="B8396" i="3"/>
  <c r="C8396" i="3"/>
  <c r="B8400" i="3"/>
  <c r="C8400" i="3"/>
  <c r="B8404" i="3"/>
  <c r="C8404" i="3"/>
  <c r="B8408" i="3"/>
  <c r="C8408" i="3"/>
  <c r="B8412" i="3"/>
  <c r="C8412" i="3"/>
  <c r="B8416" i="3"/>
  <c r="C8416" i="3"/>
  <c r="B8420" i="3"/>
  <c r="C8420" i="3"/>
  <c r="B8424" i="3"/>
  <c r="C8424" i="3"/>
  <c r="B8428" i="3"/>
  <c r="C8428" i="3"/>
  <c r="B8432" i="3"/>
  <c r="C8432" i="3"/>
  <c r="B8436" i="3"/>
  <c r="C8436" i="3"/>
  <c r="B8440" i="3"/>
  <c r="C8440" i="3"/>
  <c r="B8444" i="3"/>
  <c r="C8444" i="3"/>
  <c r="B8448" i="3"/>
  <c r="C8448" i="3"/>
  <c r="B8452" i="3"/>
  <c r="C8452" i="3"/>
  <c r="B8456" i="3"/>
  <c r="C8456" i="3"/>
  <c r="B8460" i="3"/>
  <c r="C8460" i="3"/>
  <c r="B8464" i="3"/>
  <c r="C8464" i="3"/>
  <c r="B8468" i="3"/>
  <c r="C8468" i="3"/>
  <c r="B8472" i="3"/>
  <c r="C8472" i="3"/>
  <c r="B8476" i="3"/>
  <c r="C8476" i="3"/>
  <c r="B8480" i="3"/>
  <c r="C8480" i="3"/>
  <c r="B8484" i="3"/>
  <c r="C8484" i="3"/>
  <c r="B8488" i="3"/>
  <c r="C8488" i="3"/>
  <c r="B8492" i="3"/>
  <c r="C8492" i="3"/>
  <c r="B8496" i="3"/>
  <c r="C8496" i="3"/>
  <c r="B8500" i="3"/>
  <c r="C8500" i="3"/>
  <c r="B8504" i="3"/>
  <c r="C8504" i="3"/>
  <c r="B8508" i="3"/>
  <c r="C8508" i="3"/>
  <c r="B8512" i="3"/>
  <c r="C8512" i="3"/>
  <c r="B8516" i="3"/>
  <c r="C8516" i="3"/>
  <c r="B8520" i="3"/>
  <c r="C8520" i="3"/>
  <c r="B8524" i="3"/>
  <c r="C8524" i="3"/>
  <c r="B8528" i="3"/>
  <c r="C8528" i="3"/>
  <c r="B8532" i="3"/>
  <c r="C8532" i="3"/>
  <c r="B8536" i="3"/>
  <c r="C8536" i="3"/>
  <c r="B8540" i="3"/>
  <c r="C8540" i="3"/>
  <c r="B8544" i="3"/>
  <c r="C8544" i="3"/>
  <c r="B8548" i="3"/>
  <c r="C8548" i="3"/>
  <c r="B8552" i="3"/>
  <c r="C8552" i="3"/>
  <c r="B8556" i="3"/>
  <c r="C8556" i="3"/>
  <c r="B8560" i="3"/>
  <c r="C8560" i="3"/>
  <c r="B8564" i="3"/>
  <c r="C8564" i="3"/>
  <c r="B8568" i="3"/>
  <c r="C8568" i="3"/>
  <c r="B8572" i="3"/>
  <c r="C8572" i="3"/>
  <c r="B8576" i="3"/>
  <c r="C8576" i="3"/>
  <c r="B8580" i="3"/>
  <c r="C8580" i="3"/>
  <c r="B8584" i="3"/>
  <c r="C8584" i="3"/>
  <c r="B8588" i="3"/>
  <c r="C8588" i="3"/>
  <c r="B8592" i="3"/>
  <c r="C8592" i="3"/>
  <c r="B8596" i="3"/>
  <c r="C8596" i="3"/>
  <c r="B8600" i="3"/>
  <c r="C8600" i="3"/>
  <c r="B8604" i="3"/>
  <c r="C8604" i="3"/>
  <c r="B8608" i="3"/>
  <c r="C8608" i="3"/>
  <c r="B8612" i="3"/>
  <c r="C8612" i="3"/>
  <c r="B8616" i="3"/>
  <c r="C8616" i="3"/>
  <c r="B8620" i="3"/>
  <c r="C8620" i="3"/>
  <c r="B8624" i="3"/>
  <c r="C8624" i="3"/>
  <c r="B8628" i="3"/>
  <c r="C8628" i="3"/>
  <c r="B8632" i="3"/>
  <c r="C8632" i="3"/>
  <c r="B8636" i="3"/>
  <c r="C8636" i="3"/>
  <c r="B8640" i="3"/>
  <c r="C8640" i="3"/>
  <c r="B8644" i="3"/>
  <c r="C8644" i="3"/>
  <c r="B8648" i="3"/>
  <c r="C8648" i="3"/>
  <c r="B8652" i="3"/>
  <c r="C8652" i="3"/>
  <c r="B8656" i="3"/>
  <c r="C8656" i="3"/>
  <c r="B8660" i="3"/>
  <c r="C8660" i="3"/>
  <c r="B8664" i="3"/>
  <c r="C8664" i="3"/>
  <c r="B8668" i="3"/>
  <c r="C8668" i="3"/>
  <c r="B8672" i="3"/>
  <c r="C8672" i="3"/>
  <c r="B8676" i="3"/>
  <c r="C8676" i="3"/>
  <c r="B8680" i="3"/>
  <c r="C8680" i="3"/>
  <c r="B8684" i="3"/>
  <c r="C8684" i="3"/>
  <c r="B8688" i="3"/>
  <c r="C8688" i="3"/>
  <c r="B8692" i="3"/>
  <c r="C8692" i="3"/>
  <c r="B8696" i="3"/>
  <c r="C8696" i="3"/>
  <c r="B8700" i="3"/>
  <c r="C8700" i="3"/>
  <c r="B8704" i="3"/>
  <c r="C8704" i="3"/>
  <c r="B8708" i="3"/>
  <c r="C8708" i="3"/>
  <c r="B8712" i="3"/>
  <c r="C8712" i="3"/>
  <c r="B8716" i="3"/>
  <c r="C8716" i="3"/>
  <c r="B8720" i="3"/>
  <c r="C8720" i="3"/>
  <c r="B8724" i="3"/>
  <c r="C8724" i="3"/>
  <c r="B8728" i="3"/>
  <c r="C8728" i="3"/>
  <c r="B8732" i="3"/>
  <c r="C8732" i="3"/>
  <c r="B8736" i="3"/>
  <c r="C8736" i="3"/>
  <c r="B8740" i="3"/>
  <c r="C8740" i="3"/>
  <c r="B8744" i="3"/>
  <c r="C8744" i="3"/>
  <c r="B8748" i="3"/>
  <c r="C8748" i="3"/>
  <c r="B8752" i="3"/>
  <c r="C8752" i="3"/>
  <c r="B8756" i="3"/>
  <c r="C8756" i="3"/>
  <c r="B8760" i="3"/>
  <c r="C8760" i="3"/>
  <c r="B8764" i="3"/>
  <c r="C8764" i="3"/>
  <c r="B8768" i="3"/>
  <c r="C8768" i="3"/>
  <c r="B8772" i="3"/>
  <c r="C8772" i="3"/>
  <c r="B8776" i="3"/>
  <c r="C8776" i="3"/>
  <c r="B8780" i="3"/>
  <c r="C8780" i="3"/>
  <c r="B8784" i="3"/>
  <c r="C8784" i="3"/>
  <c r="B8788" i="3"/>
  <c r="C8788" i="3"/>
  <c r="B8792" i="3"/>
  <c r="C8792" i="3"/>
  <c r="B8796" i="3"/>
  <c r="C8796" i="3"/>
  <c r="B8800" i="3"/>
  <c r="C8800" i="3"/>
  <c r="B8804" i="3"/>
  <c r="C8804" i="3"/>
  <c r="B8808" i="3"/>
  <c r="C8808" i="3"/>
  <c r="B8812" i="3"/>
  <c r="C8812" i="3"/>
  <c r="B8816" i="3"/>
  <c r="C8816" i="3"/>
  <c r="B8820" i="3"/>
  <c r="C8820" i="3"/>
  <c r="B8824" i="3"/>
  <c r="C8824" i="3"/>
  <c r="B8828" i="3"/>
  <c r="C8828" i="3"/>
  <c r="B8832" i="3"/>
  <c r="C8832" i="3"/>
  <c r="B8836" i="3"/>
  <c r="C8836" i="3"/>
  <c r="B8840" i="3"/>
  <c r="C8840" i="3"/>
  <c r="B8844" i="3"/>
  <c r="C8844" i="3"/>
  <c r="B8848" i="3"/>
  <c r="C8848" i="3"/>
  <c r="B8852" i="3"/>
  <c r="C8852" i="3"/>
  <c r="B8856" i="3"/>
  <c r="C8856" i="3"/>
  <c r="B8860" i="3"/>
  <c r="C8860" i="3"/>
  <c r="B8864" i="3"/>
  <c r="C8864" i="3"/>
  <c r="B8868" i="3"/>
  <c r="C8868" i="3"/>
  <c r="B8872" i="3"/>
  <c r="C8872" i="3"/>
  <c r="B8876" i="3"/>
  <c r="C8876" i="3"/>
  <c r="B8880" i="3"/>
  <c r="C8880" i="3"/>
  <c r="B8884" i="3"/>
  <c r="C8884" i="3"/>
  <c r="B8888" i="3"/>
  <c r="C8888" i="3"/>
  <c r="B8892" i="3"/>
  <c r="C8892" i="3"/>
  <c r="B8896" i="3"/>
  <c r="C8896" i="3"/>
  <c r="B8900" i="3"/>
  <c r="C8900" i="3"/>
  <c r="B8904" i="3"/>
  <c r="C8904" i="3"/>
  <c r="B8908" i="3"/>
  <c r="C8908" i="3"/>
  <c r="B8912" i="3"/>
  <c r="C8912" i="3"/>
  <c r="B8916" i="3"/>
  <c r="C8916" i="3"/>
  <c r="B8920" i="3"/>
  <c r="C8920" i="3"/>
  <c r="B8924" i="3"/>
  <c r="C8924" i="3"/>
  <c r="B8928" i="3"/>
  <c r="C8928" i="3"/>
  <c r="B8932" i="3"/>
  <c r="C8932" i="3"/>
  <c r="B8936" i="3"/>
  <c r="C8936" i="3"/>
  <c r="B8940" i="3"/>
  <c r="C8940" i="3"/>
  <c r="B8944" i="3"/>
  <c r="C8944" i="3"/>
  <c r="B8948" i="3"/>
  <c r="C8948" i="3"/>
  <c r="B8952" i="3"/>
  <c r="C8952" i="3"/>
  <c r="B8956" i="3"/>
  <c r="C8956" i="3"/>
  <c r="B8960" i="3"/>
  <c r="C8960" i="3"/>
  <c r="B8964" i="3"/>
  <c r="C8964" i="3"/>
  <c r="B8968" i="3"/>
  <c r="C8968" i="3"/>
  <c r="B8972" i="3"/>
  <c r="C8972" i="3"/>
  <c r="B8976" i="3"/>
  <c r="C8976" i="3"/>
  <c r="B8980" i="3"/>
  <c r="C8980" i="3"/>
  <c r="B8984" i="3"/>
  <c r="C8984" i="3"/>
  <c r="B8988" i="3"/>
  <c r="C8988" i="3"/>
  <c r="B8992" i="3"/>
  <c r="C8992" i="3"/>
  <c r="B8996" i="3"/>
  <c r="C8996" i="3"/>
  <c r="B9000" i="3"/>
  <c r="C9000" i="3"/>
  <c r="B9004" i="3"/>
  <c r="C9004" i="3"/>
  <c r="B9008" i="3"/>
  <c r="C9008" i="3"/>
  <c r="B9012" i="3"/>
  <c r="C9012" i="3"/>
  <c r="B9016" i="3"/>
  <c r="C9016" i="3"/>
  <c r="B9020" i="3"/>
  <c r="C9020" i="3"/>
  <c r="B9024" i="3"/>
  <c r="C9024" i="3"/>
  <c r="B9028" i="3"/>
  <c r="C9028" i="3"/>
  <c r="B9032" i="3"/>
  <c r="C9032" i="3"/>
  <c r="B9036" i="3"/>
  <c r="C9036" i="3"/>
  <c r="B9040" i="3"/>
  <c r="C9040" i="3"/>
  <c r="B9044" i="3"/>
  <c r="C9044" i="3"/>
  <c r="B9048" i="3"/>
  <c r="C9048" i="3"/>
  <c r="B9052" i="3"/>
  <c r="C9052" i="3"/>
  <c r="B9056" i="3"/>
  <c r="C9056" i="3"/>
  <c r="B9060" i="3"/>
  <c r="C9060" i="3"/>
  <c r="B9064" i="3"/>
  <c r="C9064" i="3"/>
  <c r="B9068" i="3"/>
  <c r="C9068" i="3"/>
  <c r="B9072" i="3"/>
  <c r="C9072" i="3"/>
  <c r="B9076" i="3"/>
  <c r="C9076" i="3"/>
  <c r="B9080" i="3"/>
  <c r="C9080" i="3"/>
  <c r="B9084" i="3"/>
  <c r="C9084" i="3"/>
  <c r="B9088" i="3"/>
  <c r="C9088" i="3"/>
  <c r="B9092" i="3"/>
  <c r="C9092" i="3"/>
  <c r="B9096" i="3"/>
  <c r="C9096" i="3"/>
  <c r="B9100" i="3"/>
  <c r="C9100" i="3"/>
  <c r="B9104" i="3"/>
  <c r="C9104" i="3"/>
  <c r="B9108" i="3"/>
  <c r="C9108" i="3"/>
  <c r="B9112" i="3"/>
  <c r="C9112" i="3"/>
  <c r="B9116" i="3"/>
  <c r="C9116" i="3"/>
  <c r="B9120" i="3"/>
  <c r="C9120" i="3"/>
  <c r="B9124" i="3"/>
  <c r="C9124" i="3"/>
  <c r="B9128" i="3"/>
  <c r="C9128" i="3"/>
  <c r="B9132" i="3"/>
  <c r="C9132" i="3"/>
  <c r="B9136" i="3"/>
  <c r="C9136" i="3"/>
  <c r="B9140" i="3"/>
  <c r="C9140" i="3"/>
  <c r="B9144" i="3"/>
  <c r="C9144" i="3"/>
  <c r="B9148" i="3"/>
  <c r="C9148" i="3"/>
  <c r="B9152" i="3"/>
  <c r="C9152" i="3"/>
  <c r="B9156" i="3"/>
  <c r="C9156" i="3"/>
  <c r="B9160" i="3"/>
  <c r="C9160" i="3"/>
  <c r="B9164" i="3"/>
  <c r="C9164" i="3"/>
  <c r="B9168" i="3"/>
  <c r="C9168" i="3"/>
  <c r="B9172" i="3"/>
  <c r="C9172" i="3"/>
  <c r="B9176" i="3"/>
  <c r="C9176" i="3"/>
  <c r="B9180" i="3"/>
  <c r="C9180" i="3"/>
  <c r="B9184" i="3"/>
  <c r="C9184" i="3"/>
  <c r="B9188" i="3"/>
  <c r="C9188" i="3"/>
  <c r="B9192" i="3"/>
  <c r="C9192" i="3"/>
  <c r="B9196" i="3"/>
  <c r="C9196" i="3"/>
  <c r="B9200" i="3"/>
  <c r="C9200" i="3"/>
  <c r="B9204" i="3"/>
  <c r="C9204" i="3"/>
  <c r="B9208" i="3"/>
  <c r="C9208" i="3"/>
  <c r="B9212" i="3"/>
  <c r="C9212" i="3"/>
  <c r="B9216" i="3"/>
  <c r="C9216" i="3"/>
  <c r="B9220" i="3"/>
  <c r="C9220" i="3"/>
  <c r="B9224" i="3"/>
  <c r="C9224" i="3"/>
  <c r="B9228" i="3"/>
  <c r="C9228" i="3"/>
  <c r="B9232" i="3"/>
  <c r="C9232" i="3"/>
  <c r="B9236" i="3"/>
  <c r="C9236" i="3"/>
  <c r="B9240" i="3"/>
  <c r="C9240" i="3"/>
  <c r="B9244" i="3"/>
  <c r="C9244" i="3"/>
  <c r="B9248" i="3"/>
  <c r="C9248" i="3"/>
  <c r="B9252" i="3"/>
  <c r="C9252" i="3"/>
  <c r="B9256" i="3"/>
  <c r="C9256" i="3"/>
  <c r="B9260" i="3"/>
  <c r="C9260" i="3"/>
  <c r="B9264" i="3"/>
  <c r="C9264" i="3"/>
  <c r="B9268" i="3"/>
  <c r="C9268" i="3"/>
  <c r="B9272" i="3"/>
  <c r="C9272" i="3"/>
  <c r="B9276" i="3"/>
  <c r="C9276" i="3"/>
  <c r="B9280" i="3"/>
  <c r="C9280" i="3"/>
  <c r="B9284" i="3"/>
  <c r="C9284" i="3"/>
  <c r="B9288" i="3"/>
  <c r="C9288" i="3"/>
  <c r="B9292" i="3"/>
  <c r="C9292" i="3"/>
  <c r="B9296" i="3"/>
  <c r="C9296" i="3"/>
  <c r="B9300" i="3"/>
  <c r="C9300" i="3"/>
  <c r="B9304" i="3"/>
  <c r="C9304" i="3"/>
  <c r="B9308" i="3"/>
  <c r="C9308" i="3"/>
  <c r="B9312" i="3"/>
  <c r="C9312" i="3"/>
  <c r="B9316" i="3"/>
  <c r="C9316" i="3"/>
  <c r="B9320" i="3"/>
  <c r="C9320" i="3"/>
  <c r="B9324" i="3"/>
  <c r="C9324" i="3"/>
  <c r="B9328" i="3"/>
  <c r="C9328" i="3"/>
  <c r="B9332" i="3"/>
  <c r="C9332" i="3"/>
  <c r="B9336" i="3"/>
  <c r="C9336" i="3"/>
  <c r="B9340" i="3"/>
  <c r="C9340" i="3"/>
  <c r="B9344" i="3"/>
  <c r="C9344" i="3"/>
  <c r="B9348" i="3"/>
  <c r="C9348" i="3"/>
  <c r="B9352" i="3"/>
  <c r="C9352" i="3"/>
  <c r="B9356" i="3"/>
  <c r="C9356" i="3"/>
  <c r="B9360" i="3"/>
  <c r="C9360" i="3"/>
  <c r="B9364" i="3"/>
  <c r="C9364" i="3"/>
  <c r="B9368" i="3"/>
  <c r="C9368" i="3"/>
  <c r="B9372" i="3"/>
  <c r="C9372" i="3"/>
  <c r="B9376" i="3"/>
  <c r="C9376" i="3"/>
  <c r="B9380" i="3"/>
  <c r="C9380" i="3"/>
  <c r="B9384" i="3"/>
  <c r="C9384" i="3"/>
  <c r="B9388" i="3"/>
  <c r="C9388" i="3"/>
  <c r="B9392" i="3"/>
  <c r="C9392" i="3"/>
  <c r="B9396" i="3"/>
  <c r="C9396" i="3"/>
  <c r="B9400" i="3"/>
  <c r="C9400" i="3"/>
  <c r="B9404" i="3"/>
  <c r="C9404" i="3"/>
  <c r="B9408" i="3"/>
  <c r="C9408" i="3"/>
  <c r="B9412" i="3"/>
  <c r="C9412" i="3"/>
  <c r="B9416" i="3"/>
  <c r="C9416" i="3"/>
  <c r="B9420" i="3"/>
  <c r="C9420" i="3"/>
  <c r="B9424" i="3"/>
  <c r="C9424" i="3"/>
  <c r="B9428" i="3"/>
  <c r="C9428" i="3"/>
  <c r="B9432" i="3"/>
  <c r="C9432" i="3"/>
  <c r="B9436" i="3"/>
  <c r="C9436" i="3"/>
  <c r="B9440" i="3"/>
  <c r="C9440" i="3"/>
  <c r="B9444" i="3"/>
  <c r="C9444" i="3"/>
  <c r="B9448" i="3"/>
  <c r="C9448" i="3"/>
  <c r="B9452" i="3"/>
  <c r="C9452" i="3"/>
  <c r="B9456" i="3"/>
  <c r="C9456" i="3"/>
  <c r="B9460" i="3"/>
  <c r="C9460" i="3"/>
  <c r="B9464" i="3"/>
  <c r="C9464" i="3"/>
  <c r="B9468" i="3"/>
  <c r="C9468" i="3"/>
  <c r="B9472" i="3"/>
  <c r="C9472" i="3"/>
  <c r="B9476" i="3"/>
  <c r="C9476" i="3"/>
  <c r="B9480" i="3"/>
  <c r="C9480" i="3"/>
  <c r="B9484" i="3"/>
  <c r="C9484" i="3"/>
  <c r="B9488" i="3"/>
  <c r="C9488" i="3"/>
  <c r="B9492" i="3"/>
  <c r="C9492" i="3"/>
  <c r="B9496" i="3"/>
  <c r="C9496" i="3"/>
  <c r="B9500" i="3"/>
  <c r="C9500" i="3"/>
  <c r="B9504" i="3"/>
  <c r="C9504" i="3"/>
  <c r="B9508" i="3"/>
  <c r="C9508" i="3"/>
  <c r="B9512" i="3"/>
  <c r="C9512" i="3"/>
  <c r="B9516" i="3"/>
  <c r="C9516" i="3"/>
  <c r="B9520" i="3"/>
  <c r="C9520" i="3"/>
  <c r="B9524" i="3"/>
  <c r="C9524" i="3"/>
  <c r="B9528" i="3"/>
  <c r="C9528" i="3"/>
  <c r="B9532" i="3"/>
  <c r="C9532" i="3"/>
  <c r="B9536" i="3"/>
  <c r="C9536" i="3"/>
  <c r="B9540" i="3"/>
  <c r="C9540" i="3"/>
  <c r="B9544" i="3"/>
  <c r="C9544" i="3"/>
  <c r="B9548" i="3"/>
  <c r="C9548" i="3"/>
  <c r="B9552" i="3"/>
  <c r="C9552" i="3"/>
  <c r="B9556" i="3"/>
  <c r="C9556" i="3"/>
  <c r="B9560" i="3"/>
  <c r="C9560" i="3"/>
  <c r="B9564" i="3"/>
  <c r="C9564" i="3"/>
  <c r="B9568" i="3"/>
  <c r="C9568" i="3"/>
  <c r="B9572" i="3"/>
  <c r="C9572" i="3"/>
  <c r="B9576" i="3"/>
  <c r="C9576" i="3"/>
  <c r="B9580" i="3"/>
  <c r="C9580" i="3"/>
  <c r="B9584" i="3"/>
  <c r="C9584" i="3"/>
  <c r="B9588" i="3"/>
  <c r="C9588" i="3"/>
  <c r="B9592" i="3"/>
  <c r="C9592" i="3"/>
  <c r="B9596" i="3"/>
  <c r="C9596" i="3"/>
  <c r="B9600" i="3"/>
  <c r="C9600" i="3"/>
  <c r="B9604" i="3"/>
  <c r="C9604" i="3"/>
  <c r="B9608" i="3"/>
  <c r="C9608" i="3"/>
  <c r="B9612" i="3"/>
  <c r="C9612" i="3"/>
  <c r="B9616" i="3"/>
  <c r="C9616" i="3"/>
  <c r="B9620" i="3"/>
  <c r="C9620" i="3"/>
  <c r="B9624" i="3"/>
  <c r="C9624" i="3"/>
  <c r="B9628" i="3"/>
  <c r="C9628" i="3"/>
  <c r="B9632" i="3"/>
  <c r="C9632" i="3"/>
  <c r="B9636" i="3"/>
  <c r="C9636" i="3"/>
  <c r="B9640" i="3"/>
  <c r="C9640" i="3"/>
  <c r="B9644" i="3"/>
  <c r="C9644" i="3"/>
  <c r="B9648" i="3"/>
  <c r="C9648" i="3"/>
  <c r="B9652" i="3"/>
  <c r="C9652" i="3"/>
  <c r="B9656" i="3"/>
  <c r="C9656" i="3"/>
  <c r="B9660" i="3"/>
  <c r="C9660" i="3"/>
  <c r="B9664" i="3"/>
  <c r="C9664" i="3"/>
  <c r="B9668" i="3"/>
  <c r="C9668" i="3"/>
  <c r="B9672" i="3"/>
  <c r="C9672" i="3"/>
  <c r="B9676" i="3"/>
  <c r="C9676" i="3"/>
  <c r="B9680" i="3"/>
  <c r="C9680" i="3"/>
  <c r="B9684" i="3"/>
  <c r="C9684" i="3"/>
  <c r="B9688" i="3"/>
  <c r="C9688" i="3"/>
  <c r="B9692" i="3"/>
  <c r="C9692" i="3"/>
  <c r="B9696" i="3"/>
  <c r="C9696" i="3"/>
  <c r="B9700" i="3"/>
  <c r="C9700" i="3"/>
  <c r="B9704" i="3"/>
  <c r="C9704" i="3"/>
  <c r="B9708" i="3"/>
  <c r="C9708" i="3"/>
  <c r="B9712" i="3"/>
  <c r="C9712" i="3"/>
  <c r="B9716" i="3"/>
  <c r="C9716" i="3"/>
  <c r="B9720" i="3"/>
  <c r="C9720" i="3"/>
  <c r="B9724" i="3"/>
  <c r="C9724" i="3"/>
  <c r="B9728" i="3"/>
  <c r="C9728" i="3"/>
  <c r="B9732" i="3"/>
  <c r="C9732" i="3"/>
  <c r="B9736" i="3"/>
  <c r="C9736" i="3"/>
  <c r="B9740" i="3"/>
  <c r="C9740" i="3"/>
  <c r="B9744" i="3"/>
  <c r="C9744" i="3"/>
  <c r="B9748" i="3"/>
  <c r="C9748" i="3"/>
  <c r="B9752" i="3"/>
  <c r="C9752" i="3"/>
  <c r="B9756" i="3"/>
  <c r="C9756" i="3"/>
  <c r="B9760" i="3"/>
  <c r="C9760" i="3"/>
  <c r="B9764" i="3"/>
  <c r="C9764" i="3"/>
  <c r="B9768" i="3"/>
  <c r="C9768" i="3"/>
  <c r="B9772" i="3"/>
  <c r="C9772" i="3"/>
  <c r="B9776" i="3"/>
  <c r="C9776" i="3"/>
  <c r="B9780" i="3"/>
  <c r="C9780" i="3"/>
  <c r="B9784" i="3"/>
  <c r="C9784" i="3"/>
  <c r="B9788" i="3"/>
  <c r="C9788" i="3"/>
  <c r="B9792" i="3"/>
  <c r="C9792" i="3"/>
  <c r="B9796" i="3"/>
  <c r="C9796" i="3"/>
  <c r="B9800" i="3"/>
  <c r="C9800" i="3"/>
  <c r="B9804" i="3"/>
  <c r="C9804" i="3"/>
  <c r="B9808" i="3"/>
  <c r="C9808" i="3"/>
  <c r="B9812" i="3"/>
  <c r="C9812" i="3"/>
  <c r="B9816" i="3"/>
  <c r="C9816" i="3"/>
  <c r="B9820" i="3"/>
  <c r="C9820" i="3"/>
  <c r="B9824" i="3"/>
  <c r="C9824" i="3"/>
  <c r="B9828" i="3"/>
  <c r="C9828" i="3"/>
  <c r="B9832" i="3"/>
  <c r="C9832" i="3"/>
  <c r="B9836" i="3"/>
  <c r="C9836" i="3"/>
  <c r="B9840" i="3"/>
  <c r="C9840" i="3"/>
  <c r="B9844" i="3"/>
  <c r="C9844" i="3"/>
  <c r="B9848" i="3"/>
  <c r="C9848" i="3"/>
  <c r="B9852" i="3"/>
  <c r="C9852" i="3"/>
  <c r="B9856" i="3"/>
  <c r="C9856" i="3"/>
  <c r="B9860" i="3"/>
  <c r="C9860" i="3"/>
  <c r="B9864" i="3"/>
  <c r="C9864" i="3"/>
  <c r="B9868" i="3"/>
  <c r="C9868" i="3"/>
  <c r="B9872" i="3"/>
  <c r="C9872" i="3"/>
  <c r="B9876" i="3"/>
  <c r="C9876" i="3"/>
  <c r="B9880" i="3"/>
  <c r="C9880" i="3"/>
  <c r="B9884" i="3"/>
  <c r="C9884" i="3"/>
  <c r="B9888" i="3"/>
  <c r="C9888" i="3"/>
  <c r="B9892" i="3"/>
  <c r="C9892" i="3"/>
  <c r="B9896" i="3"/>
  <c r="C9896" i="3"/>
  <c r="B9900" i="3"/>
  <c r="C9900" i="3"/>
  <c r="B9904" i="3"/>
  <c r="C9904" i="3"/>
  <c r="B9908" i="3"/>
  <c r="C9908" i="3"/>
  <c r="B9912" i="3"/>
  <c r="C9912" i="3"/>
  <c r="B9916" i="3"/>
  <c r="C9916" i="3"/>
  <c r="B9920" i="3"/>
  <c r="C9920" i="3"/>
  <c r="B9924" i="3"/>
  <c r="C9924" i="3"/>
  <c r="B9928" i="3"/>
  <c r="C9928" i="3"/>
  <c r="B9932" i="3"/>
  <c r="C9932" i="3"/>
  <c r="B9936" i="3"/>
  <c r="C9936" i="3"/>
  <c r="B9940" i="3"/>
  <c r="C9940" i="3"/>
  <c r="B9944" i="3"/>
  <c r="C9944" i="3"/>
  <c r="B9948" i="3"/>
  <c r="C9948" i="3"/>
  <c r="B9952" i="3"/>
  <c r="C9952" i="3"/>
  <c r="B9956" i="3"/>
  <c r="C9956" i="3"/>
  <c r="B9960" i="3"/>
  <c r="C9960" i="3"/>
  <c r="B9964" i="3"/>
  <c r="C9964" i="3"/>
  <c r="B9968" i="3"/>
  <c r="C9968" i="3"/>
  <c r="B9972" i="3"/>
  <c r="C9972" i="3"/>
  <c r="B9976" i="3"/>
  <c r="C9976" i="3"/>
  <c r="B9980" i="3"/>
  <c r="C9980" i="3"/>
  <c r="B9984" i="3"/>
  <c r="C9984" i="3"/>
  <c r="B9988" i="3"/>
  <c r="C9988" i="3"/>
  <c r="B9992" i="3"/>
  <c r="C9992" i="3"/>
  <c r="B9996" i="3"/>
  <c r="C9996" i="3"/>
  <c r="B10000" i="3"/>
  <c r="C10000" i="3"/>
  <c r="B10004" i="3"/>
  <c r="C10004" i="3"/>
  <c r="B10008" i="3"/>
  <c r="C10008" i="3"/>
  <c r="B10012" i="3"/>
  <c r="C10012" i="3"/>
  <c r="B10016" i="3"/>
  <c r="C10016" i="3"/>
  <c r="B10020" i="3"/>
  <c r="C10020" i="3"/>
  <c r="B10024" i="3"/>
  <c r="C10024" i="3"/>
  <c r="B10028" i="3"/>
  <c r="C10028" i="3"/>
  <c r="B10032" i="3"/>
  <c r="C10032" i="3"/>
  <c r="B10036" i="3"/>
  <c r="C10036" i="3"/>
  <c r="B10040" i="3"/>
  <c r="C10040" i="3"/>
  <c r="B10044" i="3"/>
  <c r="C10044" i="3"/>
  <c r="B10048" i="3"/>
  <c r="C10048" i="3"/>
  <c r="B10052" i="3"/>
  <c r="C10052" i="3"/>
  <c r="B10056" i="3"/>
  <c r="C10056" i="3"/>
  <c r="B10060" i="3"/>
  <c r="C10060" i="3"/>
  <c r="B10064" i="3"/>
  <c r="C10064" i="3"/>
  <c r="B10068" i="3"/>
  <c r="C10068" i="3"/>
  <c r="B10072" i="3"/>
  <c r="C10072" i="3"/>
  <c r="B10076" i="3"/>
  <c r="C10076" i="3"/>
  <c r="B10080" i="3"/>
  <c r="C10080" i="3"/>
  <c r="B10084" i="3"/>
  <c r="C10084" i="3"/>
  <c r="B10088" i="3"/>
  <c r="C10088" i="3"/>
  <c r="B10092" i="3"/>
  <c r="C10092" i="3"/>
  <c r="B10096" i="3"/>
  <c r="C10096" i="3"/>
  <c r="B10100" i="3"/>
  <c r="C10100" i="3"/>
  <c r="B10104" i="3"/>
  <c r="C10104" i="3"/>
  <c r="B10108" i="3"/>
  <c r="C10108" i="3"/>
  <c r="B10112" i="3"/>
  <c r="C10112" i="3"/>
  <c r="B10116" i="3"/>
  <c r="C10116" i="3"/>
  <c r="B10120" i="3"/>
  <c r="C10120" i="3"/>
  <c r="B10124" i="3"/>
  <c r="C10124" i="3"/>
  <c r="B10128" i="3"/>
  <c r="C10128" i="3"/>
  <c r="B10132" i="3"/>
  <c r="C10132" i="3"/>
  <c r="B10136" i="3"/>
  <c r="C10136" i="3"/>
  <c r="B10140" i="3"/>
  <c r="C10140" i="3"/>
  <c r="B10144" i="3"/>
  <c r="C10144" i="3"/>
  <c r="B10148" i="3"/>
  <c r="C10148" i="3"/>
  <c r="B10152" i="3"/>
  <c r="C10152" i="3"/>
  <c r="B10156" i="3"/>
  <c r="C10156" i="3"/>
  <c r="B10160" i="3"/>
  <c r="C10160" i="3"/>
  <c r="B10164" i="3"/>
  <c r="C10164" i="3"/>
  <c r="B10168" i="3"/>
  <c r="C10168" i="3"/>
  <c r="B10172" i="3"/>
  <c r="C10172" i="3"/>
  <c r="B10176" i="3"/>
  <c r="C10176" i="3"/>
  <c r="B10180" i="3"/>
  <c r="C10180" i="3"/>
  <c r="B10184" i="3"/>
  <c r="C10184" i="3"/>
  <c r="B10188" i="3"/>
  <c r="C10188" i="3"/>
  <c r="B10192" i="3"/>
  <c r="C10192" i="3"/>
  <c r="B10196" i="3"/>
  <c r="C10196" i="3"/>
  <c r="B10200" i="3"/>
  <c r="C10200" i="3"/>
  <c r="B10204" i="3"/>
  <c r="C10204" i="3"/>
  <c r="B10208" i="3"/>
  <c r="C10208" i="3"/>
  <c r="B10212" i="3"/>
  <c r="C10212" i="3"/>
  <c r="B10216" i="3"/>
  <c r="C10216" i="3"/>
  <c r="B10220" i="3"/>
  <c r="C10220" i="3"/>
  <c r="B10224" i="3"/>
  <c r="C10224" i="3"/>
  <c r="B10228" i="3"/>
  <c r="C10228" i="3"/>
  <c r="B10232" i="3"/>
  <c r="C10232" i="3"/>
  <c r="B10236" i="3"/>
  <c r="C10236" i="3"/>
  <c r="B10240" i="3"/>
  <c r="C10240" i="3"/>
  <c r="B10244" i="3"/>
  <c r="C10244" i="3"/>
  <c r="B10248" i="3"/>
  <c r="C10248" i="3"/>
  <c r="B10252" i="3"/>
  <c r="C10252" i="3"/>
  <c r="B10256" i="3"/>
  <c r="C10256" i="3"/>
  <c r="B10260" i="3"/>
  <c r="C10260" i="3"/>
  <c r="B10264" i="3"/>
  <c r="C10264" i="3"/>
  <c r="B10268" i="3"/>
  <c r="C10268" i="3"/>
  <c r="B10272" i="3"/>
  <c r="C10272" i="3"/>
  <c r="B10276" i="3"/>
  <c r="C10276" i="3"/>
  <c r="B10280" i="3"/>
  <c r="C10280" i="3"/>
  <c r="B10284" i="3"/>
  <c r="C10284" i="3"/>
  <c r="B10288" i="3"/>
  <c r="C10288" i="3"/>
  <c r="B10292" i="3"/>
  <c r="C10292" i="3"/>
  <c r="B10296" i="3"/>
  <c r="C10296" i="3"/>
  <c r="B10300" i="3"/>
  <c r="C10300" i="3"/>
  <c r="B10304" i="3"/>
  <c r="C10304" i="3"/>
  <c r="B10308" i="3"/>
  <c r="C10308" i="3"/>
  <c r="B10312" i="3"/>
  <c r="C10312" i="3"/>
  <c r="B10316" i="3"/>
  <c r="C10316" i="3"/>
  <c r="B10320" i="3"/>
  <c r="C10320" i="3"/>
  <c r="B10324" i="3"/>
  <c r="C10324" i="3"/>
  <c r="B10328" i="3"/>
  <c r="C10328" i="3"/>
  <c r="B10332" i="3"/>
  <c r="C10332" i="3"/>
  <c r="B10336" i="3"/>
  <c r="C10336" i="3"/>
  <c r="B10340" i="3"/>
  <c r="C10340" i="3"/>
  <c r="B10344" i="3"/>
  <c r="C10344" i="3"/>
  <c r="B10348" i="3"/>
  <c r="C10348" i="3"/>
  <c r="B10352" i="3"/>
  <c r="C10352" i="3"/>
  <c r="B10356" i="3"/>
  <c r="C10356" i="3"/>
  <c r="B10360" i="3"/>
  <c r="C10360" i="3"/>
  <c r="B10364" i="3"/>
  <c r="C10364" i="3"/>
  <c r="B10368" i="3"/>
  <c r="C10368" i="3"/>
  <c r="B10372" i="3"/>
  <c r="C10372" i="3"/>
  <c r="B10376" i="3"/>
  <c r="C10376" i="3"/>
  <c r="B10380" i="3"/>
  <c r="C10380" i="3"/>
  <c r="B10384" i="3"/>
  <c r="C10384" i="3"/>
  <c r="B10388" i="3"/>
  <c r="C10388" i="3"/>
  <c r="B10392" i="3"/>
  <c r="C10392" i="3"/>
  <c r="B10396" i="3"/>
  <c r="C10396" i="3"/>
  <c r="B10400" i="3"/>
  <c r="C10400" i="3"/>
  <c r="B10404" i="3"/>
  <c r="C10404" i="3"/>
  <c r="B10408" i="3"/>
  <c r="C10408" i="3"/>
  <c r="B10412" i="3"/>
  <c r="C10412" i="3"/>
  <c r="B10416" i="3"/>
  <c r="C10416" i="3"/>
  <c r="B10420" i="3"/>
  <c r="C10420" i="3"/>
  <c r="B10424" i="3"/>
  <c r="C10424" i="3"/>
  <c r="B10428" i="3"/>
  <c r="C10428" i="3"/>
  <c r="B10432" i="3"/>
  <c r="C10432" i="3"/>
  <c r="B10436" i="3"/>
  <c r="C10436" i="3"/>
  <c r="B10440" i="3"/>
  <c r="C10440" i="3"/>
  <c r="B10444" i="3"/>
  <c r="C10444" i="3"/>
  <c r="B10448" i="3"/>
  <c r="C10448" i="3"/>
  <c r="B10452" i="3"/>
  <c r="C10452" i="3"/>
  <c r="B109" i="3" l="1"/>
  <c r="B110" i="3"/>
  <c r="B111" i="3"/>
  <c r="B114" i="3"/>
  <c r="B115" i="3"/>
  <c r="B118" i="3"/>
  <c r="B119" i="3"/>
  <c r="B122" i="3"/>
  <c r="B123" i="3"/>
  <c r="B126" i="3"/>
  <c r="B127" i="3"/>
  <c r="B130" i="3"/>
  <c r="B131" i="3"/>
  <c r="B134" i="3"/>
  <c r="B135" i="3"/>
  <c r="B138" i="3"/>
  <c r="B139" i="3"/>
  <c r="B142" i="3"/>
  <c r="B143" i="3"/>
  <c r="B146" i="3"/>
  <c r="B147" i="3"/>
  <c r="B150" i="3"/>
  <c r="B151" i="3"/>
  <c r="B154" i="3"/>
  <c r="B155" i="3"/>
  <c r="B158" i="3"/>
  <c r="B159" i="3"/>
  <c r="B162" i="3"/>
  <c r="B163" i="3"/>
  <c r="B166" i="3"/>
  <c r="B167" i="3"/>
  <c r="B170" i="3"/>
  <c r="B171" i="3"/>
  <c r="B174" i="3"/>
  <c r="B175" i="3"/>
  <c r="B178" i="3"/>
  <c r="B179" i="3"/>
  <c r="B182" i="3"/>
  <c r="B183" i="3"/>
  <c r="B186" i="3"/>
  <c r="B187" i="3"/>
  <c r="B190" i="3"/>
  <c r="B191" i="3"/>
  <c r="B194" i="3"/>
  <c r="B195" i="3"/>
  <c r="B198" i="3"/>
  <c r="B199" i="3"/>
  <c r="B202" i="3"/>
  <c r="B203" i="3"/>
  <c r="B206" i="3"/>
  <c r="B207" i="3"/>
  <c r="B210" i="3"/>
  <c r="B211" i="3"/>
  <c r="B214" i="3"/>
  <c r="B215" i="3"/>
  <c r="B218" i="3"/>
  <c r="B219" i="3"/>
  <c r="B222" i="3"/>
  <c r="B223" i="3"/>
  <c r="B226" i="3"/>
  <c r="B227" i="3"/>
  <c r="B230" i="3"/>
  <c r="B231" i="3"/>
  <c r="B234" i="3"/>
  <c r="B235" i="3"/>
  <c r="B238" i="3"/>
  <c r="B239" i="3"/>
  <c r="B242" i="3"/>
  <c r="B243" i="3"/>
  <c r="B246" i="3"/>
  <c r="B247" i="3"/>
  <c r="B250" i="3"/>
  <c r="B251" i="3"/>
  <c r="B254" i="3"/>
  <c r="B255" i="3"/>
  <c r="B258" i="3"/>
  <c r="B259" i="3"/>
  <c r="B262" i="3"/>
  <c r="B263" i="3"/>
  <c r="B266" i="3"/>
  <c r="B267" i="3"/>
  <c r="B270" i="3"/>
  <c r="B271" i="3"/>
  <c r="B274" i="3"/>
  <c r="B275" i="3"/>
  <c r="B278" i="3"/>
  <c r="B279" i="3"/>
  <c r="B282" i="3"/>
  <c r="B283" i="3"/>
  <c r="B286" i="3"/>
  <c r="B287" i="3"/>
  <c r="B290" i="3"/>
  <c r="B291" i="3"/>
  <c r="B294" i="3"/>
  <c r="B295" i="3"/>
  <c r="B298" i="3"/>
  <c r="B299" i="3"/>
  <c r="B302" i="3"/>
  <c r="B303" i="3"/>
  <c r="B306" i="3"/>
  <c r="B307" i="3"/>
  <c r="B310" i="3"/>
  <c r="B311" i="3"/>
  <c r="B314" i="3"/>
  <c r="B315" i="3"/>
  <c r="B318" i="3"/>
  <c r="B319" i="3"/>
  <c r="B322" i="3"/>
  <c r="B323" i="3"/>
  <c r="B326" i="3"/>
  <c r="B327" i="3"/>
  <c r="B330" i="3"/>
  <c r="B331" i="3"/>
  <c r="B334" i="3"/>
  <c r="B335" i="3"/>
  <c r="B338" i="3"/>
  <c r="B339" i="3"/>
  <c r="B342" i="3"/>
  <c r="B343" i="3"/>
  <c r="B346" i="3"/>
  <c r="B347" i="3"/>
  <c r="B350" i="3"/>
  <c r="B351" i="3"/>
  <c r="B354" i="3"/>
  <c r="B355" i="3"/>
  <c r="B357" i="3"/>
  <c r="B358" i="3"/>
  <c r="B359" i="3"/>
  <c r="B361" i="3"/>
  <c r="C362" i="3"/>
  <c r="B363" i="3"/>
  <c r="B364" i="3"/>
  <c r="B365" i="3"/>
  <c r="B366" i="3"/>
  <c r="B367" i="3"/>
  <c r="B368" i="3"/>
  <c r="B369" i="3"/>
  <c r="C370" i="3"/>
  <c r="B371" i="3"/>
  <c r="B372" i="3"/>
  <c r="B373" i="3"/>
  <c r="B374" i="3"/>
  <c r="B375" i="3"/>
  <c r="B376" i="3"/>
  <c r="C378" i="3"/>
  <c r="B380" i="3"/>
  <c r="B381" i="3"/>
  <c r="B382" i="3"/>
  <c r="B383" i="3"/>
  <c r="B385" i="3"/>
  <c r="C386" i="3"/>
  <c r="B387" i="3"/>
  <c r="B388" i="3"/>
  <c r="B389" i="3"/>
  <c r="B390" i="3"/>
  <c r="B391" i="3"/>
  <c r="B392" i="3"/>
  <c r="B393" i="3"/>
  <c r="C394" i="3"/>
  <c r="B395" i="3"/>
  <c r="B396" i="3"/>
  <c r="B397" i="3"/>
  <c r="B398" i="3"/>
  <c r="B399" i="3"/>
  <c r="B400" i="3"/>
  <c r="B401" i="3"/>
  <c r="C402" i="3"/>
  <c r="B403" i="3"/>
  <c r="B404" i="3"/>
  <c r="B405" i="3"/>
  <c r="B406" i="3"/>
  <c r="B407" i="3"/>
  <c r="B408" i="3"/>
  <c r="B409" i="3"/>
  <c r="C410" i="3"/>
  <c r="B411" i="3"/>
  <c r="B412" i="3"/>
  <c r="B413" i="3"/>
  <c r="B414" i="3"/>
  <c r="B416" i="3"/>
  <c r="B417" i="3"/>
  <c r="C418" i="3"/>
  <c r="B419" i="3"/>
  <c r="B420" i="3"/>
  <c r="B421" i="3"/>
  <c r="B422" i="3"/>
  <c r="B423" i="3"/>
  <c r="B424" i="3"/>
  <c r="B425" i="3"/>
  <c r="C426" i="3"/>
  <c r="B427" i="3"/>
  <c r="B428" i="3"/>
  <c r="B429" i="3"/>
  <c r="B430" i="3"/>
  <c r="B431" i="3"/>
  <c r="B432" i="3"/>
  <c r="B433" i="3"/>
  <c r="C434" i="3"/>
  <c r="B435" i="3"/>
  <c r="B436" i="3"/>
  <c r="B437" i="3"/>
  <c r="C110" i="3" l="1"/>
  <c r="C158" i="3"/>
  <c r="C142" i="3"/>
  <c r="C134" i="3"/>
  <c r="C126" i="3"/>
  <c r="C150" i="3"/>
  <c r="C118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0" i="3"/>
  <c r="C376" i="3"/>
  <c r="C372" i="3"/>
  <c r="C368" i="3"/>
  <c r="C364" i="3"/>
  <c r="C359" i="3"/>
  <c r="C354" i="3"/>
  <c r="C346" i="3"/>
  <c r="C338" i="3"/>
  <c r="C330" i="3"/>
  <c r="C322" i="3"/>
  <c r="C314" i="3"/>
  <c r="C306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B434" i="3"/>
  <c r="B426" i="3"/>
  <c r="B418" i="3"/>
  <c r="B410" i="3"/>
  <c r="B402" i="3"/>
  <c r="B394" i="3"/>
  <c r="B386" i="3"/>
  <c r="B370" i="3"/>
  <c r="B362" i="3"/>
  <c r="B353" i="3"/>
  <c r="C353" i="3"/>
  <c r="B349" i="3"/>
  <c r="C349" i="3"/>
  <c r="B345" i="3"/>
  <c r="C345" i="3"/>
  <c r="B341" i="3"/>
  <c r="C341" i="3"/>
  <c r="B337" i="3"/>
  <c r="C337" i="3"/>
  <c r="B333" i="3"/>
  <c r="C333" i="3"/>
  <c r="B329" i="3"/>
  <c r="C329" i="3"/>
  <c r="B325" i="3"/>
  <c r="C325" i="3"/>
  <c r="B321" i="3"/>
  <c r="C321" i="3"/>
  <c r="B317" i="3"/>
  <c r="C317" i="3"/>
  <c r="B313" i="3"/>
  <c r="C313" i="3"/>
  <c r="B309" i="3"/>
  <c r="C309" i="3"/>
  <c r="B305" i="3"/>
  <c r="C305" i="3"/>
  <c r="B301" i="3"/>
  <c r="C301" i="3"/>
  <c r="B297" i="3"/>
  <c r="C297" i="3"/>
  <c r="B293" i="3"/>
  <c r="C293" i="3"/>
  <c r="B289" i="3"/>
  <c r="C289" i="3"/>
  <c r="B285" i="3"/>
  <c r="C285" i="3"/>
  <c r="B281" i="3"/>
  <c r="C281" i="3"/>
  <c r="B277" i="3"/>
  <c r="C277" i="3"/>
  <c r="B273" i="3"/>
  <c r="C273" i="3"/>
  <c r="B269" i="3"/>
  <c r="C269" i="3"/>
  <c r="B265" i="3"/>
  <c r="C265" i="3"/>
  <c r="B261" i="3"/>
  <c r="C261" i="3"/>
  <c r="B257" i="3"/>
  <c r="C257" i="3"/>
  <c r="B253" i="3"/>
  <c r="C253" i="3"/>
  <c r="B249" i="3"/>
  <c r="C249" i="3"/>
  <c r="B245" i="3"/>
  <c r="C245" i="3"/>
  <c r="B241" i="3"/>
  <c r="C241" i="3"/>
  <c r="B237" i="3"/>
  <c r="C237" i="3"/>
  <c r="B233" i="3"/>
  <c r="C233" i="3"/>
  <c r="B229" i="3"/>
  <c r="C229" i="3"/>
  <c r="B225" i="3"/>
  <c r="C225" i="3"/>
  <c r="B221" i="3"/>
  <c r="C221" i="3"/>
  <c r="B217" i="3"/>
  <c r="C217" i="3"/>
  <c r="B213" i="3"/>
  <c r="C213" i="3"/>
  <c r="B209" i="3"/>
  <c r="C209" i="3"/>
  <c r="B205" i="3"/>
  <c r="C205" i="3"/>
  <c r="B201" i="3"/>
  <c r="C201" i="3"/>
  <c r="B197" i="3"/>
  <c r="C197" i="3"/>
  <c r="B193" i="3"/>
  <c r="C193" i="3"/>
  <c r="B189" i="3"/>
  <c r="C189" i="3"/>
  <c r="B185" i="3"/>
  <c r="C185" i="3"/>
  <c r="B181" i="3"/>
  <c r="C181" i="3"/>
  <c r="B177" i="3"/>
  <c r="C177" i="3"/>
  <c r="B173" i="3"/>
  <c r="C173" i="3"/>
  <c r="B169" i="3"/>
  <c r="C169" i="3"/>
  <c r="B165" i="3"/>
  <c r="C165" i="3"/>
  <c r="B161" i="3"/>
  <c r="C161" i="3"/>
  <c r="B157" i="3"/>
  <c r="C157" i="3"/>
  <c r="B153" i="3"/>
  <c r="C153" i="3"/>
  <c r="B149" i="3"/>
  <c r="C149" i="3"/>
  <c r="B145" i="3"/>
  <c r="C145" i="3"/>
  <c r="B141" i="3"/>
  <c r="C141" i="3"/>
  <c r="B137" i="3"/>
  <c r="C137" i="3"/>
  <c r="B133" i="3"/>
  <c r="C133" i="3"/>
  <c r="B129" i="3"/>
  <c r="C129" i="3"/>
  <c r="B125" i="3"/>
  <c r="C125" i="3"/>
  <c r="B121" i="3"/>
  <c r="C121" i="3"/>
  <c r="B117" i="3"/>
  <c r="C117" i="3"/>
  <c r="B113" i="3"/>
  <c r="C113" i="3"/>
  <c r="C435" i="3"/>
  <c r="C431" i="3"/>
  <c r="C427" i="3"/>
  <c r="C423" i="3"/>
  <c r="C419" i="3"/>
  <c r="C411" i="3"/>
  <c r="C407" i="3"/>
  <c r="C403" i="3"/>
  <c r="C399" i="3"/>
  <c r="C395" i="3"/>
  <c r="C391" i="3"/>
  <c r="C387" i="3"/>
  <c r="C383" i="3"/>
  <c r="C379" i="3"/>
  <c r="C375" i="3"/>
  <c r="C371" i="3"/>
  <c r="C367" i="3"/>
  <c r="C363" i="3"/>
  <c r="C358" i="3"/>
  <c r="C351" i="3"/>
  <c r="C343" i="3"/>
  <c r="C335" i="3"/>
  <c r="C327" i="3"/>
  <c r="C319" i="3"/>
  <c r="C311" i="3"/>
  <c r="C303" i="3"/>
  <c r="C295" i="3"/>
  <c r="C287" i="3"/>
  <c r="C279" i="3"/>
  <c r="C271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11" i="3"/>
  <c r="B360" i="3"/>
  <c r="C360" i="3"/>
  <c r="B356" i="3"/>
  <c r="C356" i="3"/>
  <c r="B352" i="3"/>
  <c r="C352" i="3"/>
  <c r="B348" i="3"/>
  <c r="C348" i="3"/>
  <c r="B344" i="3"/>
  <c r="C344" i="3"/>
  <c r="B340" i="3"/>
  <c r="C340" i="3"/>
  <c r="B336" i="3"/>
  <c r="C336" i="3"/>
  <c r="B332" i="3"/>
  <c r="C332" i="3"/>
  <c r="B328" i="3"/>
  <c r="C328" i="3"/>
  <c r="B324" i="3"/>
  <c r="C324" i="3"/>
  <c r="B320" i="3"/>
  <c r="C320" i="3"/>
  <c r="B316" i="3"/>
  <c r="C316" i="3"/>
  <c r="B312" i="3"/>
  <c r="C312" i="3"/>
  <c r="B308" i="3"/>
  <c r="C308" i="3"/>
  <c r="B304" i="3"/>
  <c r="C304" i="3"/>
  <c r="B300" i="3"/>
  <c r="C300" i="3"/>
  <c r="B296" i="3"/>
  <c r="C296" i="3"/>
  <c r="B292" i="3"/>
  <c r="C292" i="3"/>
  <c r="B288" i="3"/>
  <c r="C288" i="3"/>
  <c r="B284" i="3"/>
  <c r="C284" i="3"/>
  <c r="B280" i="3"/>
  <c r="C280" i="3"/>
  <c r="B276" i="3"/>
  <c r="C276" i="3"/>
  <c r="B272" i="3"/>
  <c r="C272" i="3"/>
  <c r="B268" i="3"/>
  <c r="C268" i="3"/>
  <c r="B264" i="3"/>
  <c r="C264" i="3"/>
  <c r="B260" i="3"/>
  <c r="C260" i="3"/>
  <c r="B256" i="3"/>
  <c r="C256" i="3"/>
  <c r="B252" i="3"/>
  <c r="C252" i="3"/>
  <c r="B248" i="3"/>
  <c r="C248" i="3"/>
  <c r="B244" i="3"/>
  <c r="C244" i="3"/>
  <c r="B240" i="3"/>
  <c r="C240" i="3"/>
  <c r="B236" i="3"/>
  <c r="C236" i="3"/>
  <c r="B232" i="3"/>
  <c r="C232" i="3"/>
  <c r="B228" i="3"/>
  <c r="C228" i="3"/>
  <c r="B224" i="3"/>
  <c r="C224" i="3"/>
  <c r="B220" i="3"/>
  <c r="C220" i="3"/>
  <c r="B216" i="3"/>
  <c r="C216" i="3"/>
  <c r="B212" i="3"/>
  <c r="C212" i="3"/>
  <c r="B208" i="3"/>
  <c r="C208" i="3"/>
  <c r="B204" i="3"/>
  <c r="C204" i="3"/>
  <c r="B200" i="3"/>
  <c r="C200" i="3"/>
  <c r="B196" i="3"/>
  <c r="C196" i="3"/>
  <c r="B192" i="3"/>
  <c r="C192" i="3"/>
  <c r="B188" i="3"/>
  <c r="C188" i="3"/>
  <c r="B184" i="3"/>
  <c r="C184" i="3"/>
  <c r="B180" i="3"/>
  <c r="C180" i="3"/>
  <c r="B176" i="3"/>
  <c r="C176" i="3"/>
  <c r="B172" i="3"/>
  <c r="C172" i="3"/>
  <c r="B168" i="3"/>
  <c r="C168" i="3"/>
  <c r="B164" i="3"/>
  <c r="C164" i="3"/>
  <c r="B160" i="3"/>
  <c r="C160" i="3"/>
  <c r="B156" i="3"/>
  <c r="C156" i="3"/>
  <c r="B152" i="3"/>
  <c r="C152" i="3"/>
  <c r="B148" i="3"/>
  <c r="C148" i="3"/>
  <c r="B144" i="3"/>
  <c r="C144" i="3"/>
  <c r="B140" i="3"/>
  <c r="C140" i="3"/>
  <c r="B136" i="3"/>
  <c r="C136" i="3"/>
  <c r="B132" i="3"/>
  <c r="C132" i="3"/>
  <c r="B128" i="3"/>
  <c r="C128" i="3"/>
  <c r="B124" i="3"/>
  <c r="C124" i="3"/>
  <c r="B120" i="3"/>
  <c r="C120" i="3"/>
  <c r="B116" i="3"/>
  <c r="C116" i="3"/>
  <c r="B112" i="3"/>
  <c r="C112" i="3"/>
  <c r="C430" i="3"/>
  <c r="C422" i="3"/>
  <c r="C414" i="3"/>
  <c r="C406" i="3"/>
  <c r="C398" i="3"/>
  <c r="C390" i="3"/>
  <c r="C382" i="3"/>
  <c r="C374" i="3"/>
  <c r="C366" i="3"/>
  <c r="C357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6" i="3"/>
  <c r="C437" i="3"/>
  <c r="C433" i="3"/>
  <c r="C429" i="3"/>
  <c r="C425" i="3"/>
  <c r="C421" i="3"/>
  <c r="C417" i="3"/>
  <c r="C413" i="3"/>
  <c r="C409" i="3"/>
  <c r="C405" i="3"/>
  <c r="C401" i="3"/>
  <c r="C397" i="3"/>
  <c r="C393" i="3"/>
  <c r="C389" i="3"/>
  <c r="C385" i="3"/>
  <c r="C381" i="3"/>
  <c r="C377" i="3"/>
  <c r="C373" i="3"/>
  <c r="C369" i="3"/>
  <c r="C365" i="3"/>
  <c r="C361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B7" i="3"/>
  <c r="B11" i="3"/>
  <c r="B15" i="3"/>
  <c r="B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09" i="3"/>
  <c r="B76" i="3"/>
  <c r="C77" i="3"/>
  <c r="C78" i="3"/>
  <c r="B80" i="3"/>
  <c r="C81" i="3"/>
  <c r="C82" i="3"/>
  <c r="B84" i="3"/>
  <c r="C85" i="3"/>
  <c r="C86" i="3"/>
  <c r="B88" i="3"/>
  <c r="C89" i="3"/>
  <c r="C90" i="3"/>
  <c r="B92" i="3"/>
  <c r="C93" i="3"/>
  <c r="C94" i="3"/>
  <c r="B96" i="3"/>
  <c r="C97" i="3"/>
  <c r="C98" i="3"/>
  <c r="B100" i="3"/>
  <c r="C101" i="3"/>
  <c r="C102" i="3"/>
  <c r="B104" i="3"/>
  <c r="C105" i="3"/>
  <c r="C106" i="3"/>
  <c r="B108" i="3"/>
  <c r="B5" i="3"/>
  <c r="B6" i="3"/>
  <c r="B8" i="3"/>
  <c r="B9" i="3"/>
  <c r="B10" i="3"/>
  <c r="B12" i="3"/>
  <c r="B13" i="3"/>
  <c r="B14" i="3"/>
  <c r="B16" i="3"/>
  <c r="B17" i="3"/>
  <c r="B18" i="3"/>
  <c r="B20" i="3"/>
  <c r="B21" i="3"/>
  <c r="B22" i="3"/>
  <c r="B24" i="3"/>
  <c r="C25" i="3"/>
  <c r="C26" i="3"/>
  <c r="B28" i="3"/>
  <c r="C29" i="3"/>
  <c r="C30" i="3"/>
  <c r="B32" i="3"/>
  <c r="C33" i="3"/>
  <c r="C34" i="3"/>
  <c r="B36" i="3"/>
  <c r="C37" i="3"/>
  <c r="C38" i="3"/>
  <c r="B40" i="3"/>
  <c r="C41" i="3"/>
  <c r="C42" i="3"/>
  <c r="B44" i="3"/>
  <c r="C45" i="3"/>
  <c r="C46" i="3"/>
  <c r="B48" i="3"/>
  <c r="C49" i="3"/>
  <c r="C50" i="3"/>
  <c r="B52" i="3"/>
  <c r="C53" i="3"/>
  <c r="C54" i="3"/>
  <c r="B56" i="3"/>
  <c r="C57" i="3"/>
  <c r="C58" i="3"/>
  <c r="B60" i="3"/>
  <c r="C61" i="3"/>
  <c r="C62" i="3"/>
  <c r="B64" i="3"/>
  <c r="C65" i="3"/>
  <c r="C66" i="3"/>
  <c r="B68" i="3"/>
  <c r="C69" i="3"/>
  <c r="C70" i="3"/>
  <c r="B72" i="3"/>
  <c r="C73" i="3"/>
  <c r="C74" i="3"/>
  <c r="C12" i="3"/>
  <c r="C16" i="3"/>
  <c r="C17" i="3"/>
  <c r="C19" i="3"/>
  <c r="C11" i="3" l="1"/>
  <c r="C7" i="3"/>
  <c r="C15" i="3"/>
  <c r="C20" i="3"/>
  <c r="C9" i="3"/>
  <c r="C21" i="3"/>
  <c r="C5" i="3"/>
  <c r="C13" i="3"/>
  <c r="C8" i="3"/>
  <c r="C108" i="3"/>
  <c r="C76" i="3"/>
  <c r="B99" i="3"/>
  <c r="B67" i="3"/>
  <c r="C104" i="3"/>
  <c r="C60" i="3"/>
  <c r="B95" i="3"/>
  <c r="B51" i="3"/>
  <c r="C92" i="3"/>
  <c r="C44" i="3"/>
  <c r="B83" i="3"/>
  <c r="B35" i="3"/>
  <c r="C88" i="3"/>
  <c r="C28" i="3"/>
  <c r="B79" i="3"/>
  <c r="C72" i="3"/>
  <c r="C56" i="3"/>
  <c r="C40" i="3"/>
  <c r="C24" i="3"/>
  <c r="B63" i="3"/>
  <c r="B47" i="3"/>
  <c r="B31" i="3"/>
  <c r="C22" i="3"/>
  <c r="C14" i="3"/>
  <c r="C10" i="3"/>
  <c r="C100" i="3"/>
  <c r="C84" i="3"/>
  <c r="C68" i="3"/>
  <c r="C52" i="3"/>
  <c r="C36" i="3"/>
  <c r="B107" i="3"/>
  <c r="B91" i="3"/>
  <c r="B75" i="3"/>
  <c r="B59" i="3"/>
  <c r="B43" i="3"/>
  <c r="B27" i="3"/>
  <c r="C18" i="3"/>
  <c r="C6" i="3"/>
  <c r="C96" i="3"/>
  <c r="C80" i="3"/>
  <c r="C64" i="3"/>
  <c r="C48" i="3"/>
  <c r="C32" i="3"/>
  <c r="B103" i="3"/>
  <c r="B87" i="3"/>
  <c r="B71" i="3"/>
  <c r="B55" i="3"/>
  <c r="B39" i="3"/>
  <c r="B23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4" i="3" l="1"/>
  <c r="C4" i="3"/>
  <c r="C3" i="3"/>
  <c r="B3" i="3"/>
</calcChain>
</file>

<file path=xl/sharedStrings.xml><?xml version="1.0" encoding="utf-8"?>
<sst xmlns="http://schemas.openxmlformats.org/spreadsheetml/2006/main" count="11810" uniqueCount="371">
  <si>
    <t>序号</t>
    <phoneticPr fontId="1" type="noConversion"/>
  </si>
  <si>
    <t>项目编号</t>
    <phoneticPr fontId="1" type="noConversion"/>
  </si>
  <si>
    <t>项目名称</t>
    <phoneticPr fontId="1" type="noConversion"/>
  </si>
  <si>
    <t>江苏利特尔储能项目</t>
    <phoneticPr fontId="1" type="noConversion"/>
  </si>
  <si>
    <t>JSNY-JS0002-01</t>
    <phoneticPr fontId="1" type="noConversion"/>
  </si>
  <si>
    <t>储能项目故障记录表</t>
    <phoneticPr fontId="1" type="noConversion"/>
  </si>
  <si>
    <t>日期</t>
    <phoneticPr fontId="1" type="noConversion"/>
  </si>
  <si>
    <t>JSNY-JS0022-01</t>
    <phoneticPr fontId="1" type="noConversion"/>
  </si>
  <si>
    <t>JSNY-BJ0001-01</t>
    <phoneticPr fontId="1" type="noConversion"/>
  </si>
  <si>
    <t>北京中裕酒店储能项目</t>
    <phoneticPr fontId="1" type="noConversion"/>
  </si>
  <si>
    <t>总计</t>
    <phoneticPr fontId="1" type="noConversion"/>
  </si>
  <si>
    <t>天数</t>
    <phoneticPr fontId="1" type="noConversion"/>
  </si>
  <si>
    <t>次数</t>
    <phoneticPr fontId="1" type="noConversion"/>
  </si>
  <si>
    <t>储能项目故障分析表</t>
    <phoneticPr fontId="1" type="noConversion"/>
  </si>
  <si>
    <t>项目编号</t>
    <phoneticPr fontId="1" type="noConversion"/>
  </si>
  <si>
    <t>项目名称</t>
    <phoneticPr fontId="1" type="noConversion"/>
  </si>
  <si>
    <t>故障类型</t>
    <phoneticPr fontId="1" type="noConversion"/>
  </si>
  <si>
    <t>系统故障</t>
    <phoneticPr fontId="1" type="noConversion"/>
  </si>
  <si>
    <t>BMS故障</t>
    <phoneticPr fontId="1" type="noConversion"/>
  </si>
  <si>
    <t>PCS故障</t>
    <phoneticPr fontId="1" type="noConversion"/>
  </si>
  <si>
    <t>项目编号</t>
    <phoneticPr fontId="1" type="noConversion"/>
  </si>
  <si>
    <t>BJ_zhongyu</t>
    <phoneticPr fontId="1" type="noConversion"/>
  </si>
  <si>
    <t>JSNY-JS0022-01</t>
    <phoneticPr fontId="1" type="noConversion"/>
  </si>
  <si>
    <t>JS_WX_liteer</t>
    <phoneticPr fontId="1" type="noConversion"/>
  </si>
  <si>
    <t>JS_CZ_wodefeng</t>
    <phoneticPr fontId="6" type="noConversion"/>
  </si>
  <si>
    <t>JSNY-BJ0001-01</t>
    <phoneticPr fontId="1" type="noConversion"/>
  </si>
  <si>
    <t>金坛沃德丰储能项目</t>
    <phoneticPr fontId="1" type="noConversion"/>
  </si>
  <si>
    <t>项目名称</t>
    <phoneticPr fontId="1" type="noConversion"/>
  </si>
  <si>
    <t>事件名称</t>
    <phoneticPr fontId="1" type="noConversion"/>
  </si>
  <si>
    <t>故障类型</t>
    <phoneticPr fontId="1" type="noConversion"/>
  </si>
  <si>
    <t>起始时间</t>
    <phoneticPr fontId="1" type="noConversion"/>
  </si>
  <si>
    <t>终止时间</t>
    <phoneticPr fontId="1" type="noConversion"/>
  </si>
  <si>
    <t>持续时间</t>
    <phoneticPr fontId="1" type="noConversion"/>
  </si>
  <si>
    <t>备注</t>
    <phoneticPr fontId="1" type="noConversion"/>
  </si>
  <si>
    <t>系统故障</t>
    <phoneticPr fontId="1" type="noConversion"/>
  </si>
  <si>
    <t>故障类别</t>
    <phoneticPr fontId="1" type="noConversion"/>
  </si>
  <si>
    <t>0＜t≤1m</t>
    <phoneticPr fontId="1" type="noConversion"/>
  </si>
  <si>
    <t>3h＜t≤4h</t>
    <phoneticPr fontId="1" type="noConversion"/>
  </si>
  <si>
    <t>PCS故障</t>
    <phoneticPr fontId="1" type="noConversion"/>
  </si>
  <si>
    <t>1m＜t≤1h</t>
    <phoneticPr fontId="1" type="noConversion"/>
  </si>
  <si>
    <t>1h＜t≤2h</t>
    <phoneticPr fontId="1" type="noConversion"/>
  </si>
  <si>
    <t>2h＜t≤3h</t>
    <phoneticPr fontId="1" type="noConversion"/>
  </si>
  <si>
    <t>4h＜t≤1d</t>
    <phoneticPr fontId="1" type="noConversion"/>
  </si>
  <si>
    <t>＞1d</t>
    <phoneticPr fontId="1" type="noConversion"/>
  </si>
  <si>
    <t>故障时长</t>
    <phoneticPr fontId="1" type="noConversion"/>
  </si>
  <si>
    <t>电表故障</t>
  </si>
  <si>
    <t>电表故障</t>
    <phoneticPr fontId="1" type="noConversion"/>
  </si>
  <si>
    <t>分系统1故障状态</t>
  </si>
  <si>
    <t>分系统1BCMS1故障状态</t>
  </si>
  <si>
    <t>分系统1BCMS5故障状态</t>
  </si>
  <si>
    <t>分系统1BCMS2故障状态</t>
  </si>
  <si>
    <t>分系统1BMS6主负继电器断路</t>
  </si>
  <si>
    <t>分系统1BMS2充电电流过大一级故障</t>
  </si>
  <si>
    <t>分系统1BMS5充电电流过大一级故障</t>
  </si>
  <si>
    <t>分系统1BMS3主负继电器断路</t>
  </si>
  <si>
    <t>分系统1BMS5BMU丢失</t>
  </si>
  <si>
    <t>分系统1BMS5BCMS内部通讯故障</t>
  </si>
  <si>
    <t>分系统1BMS2BMU丢失</t>
  </si>
  <si>
    <t>分系统1BMS2BCMS内部通讯故障</t>
  </si>
  <si>
    <t>分系统1BMS9SOC过低一级故障</t>
  </si>
  <si>
    <t>分系统1BMS9SOC过低二级故障</t>
  </si>
  <si>
    <t>分系统1BMS7SOC过低一级故障</t>
  </si>
  <si>
    <t>分系统1BMS7SOC过低二级故障</t>
  </si>
  <si>
    <t>分系统1BMS9单体电压过低一级故障</t>
  </si>
  <si>
    <t>分系统1BMS9单体电压过低二级故障</t>
  </si>
  <si>
    <t>分系统1BMS8单体电压过低一级故障</t>
  </si>
  <si>
    <t>分系统1BMS8单体电压过低二级故障</t>
  </si>
  <si>
    <t>分系统1BMS1单体电压过低一级故障</t>
  </si>
  <si>
    <t>分系统1BMS1单体电压过低二级故障</t>
  </si>
  <si>
    <t>分系统1BMS4单体电压过低一级故障</t>
  </si>
  <si>
    <t>分系统1BMS4单体电压过低二级故障</t>
  </si>
  <si>
    <t>分系统1BMS5SOC过低一级故障</t>
  </si>
  <si>
    <t>分系统1BMS5SOC过低二级故障</t>
  </si>
  <si>
    <t>分系统1BMS6SOC过低一级故障</t>
  </si>
  <si>
    <t>分系统1BMS6SOC过低二级故障</t>
  </si>
  <si>
    <t>分系统1BMS2单体电压过低一级故障</t>
  </si>
  <si>
    <t>分系统1BMS2单体电压过低二级故障</t>
  </si>
  <si>
    <t>分系统1BMS7单体电压过低一级故障</t>
  </si>
  <si>
    <t>分系统1BMS7单体电压过低二级故障</t>
  </si>
  <si>
    <t>分系统1BMS3单体电压过低一级故障</t>
  </si>
  <si>
    <t>分系统1BMS3单体电压过低二级故障</t>
  </si>
  <si>
    <t>分系统1BMS5单体电压过低一级故障</t>
  </si>
  <si>
    <t>分系统1BMS5单体电压过低二级故障</t>
  </si>
  <si>
    <t>分系统1BMS6单体电压过低一级故障</t>
  </si>
  <si>
    <t>分系统1BMS6单体电压过低二级故障</t>
  </si>
  <si>
    <t>分系统1BMS1SOC过低一级故障</t>
  </si>
  <si>
    <t>分系统1BMS1SOC过低二级故障</t>
  </si>
  <si>
    <t>分系统1BMS2SOC过低一级故障</t>
  </si>
  <si>
    <t>分系统1BMS2SOC过低二级故障</t>
  </si>
  <si>
    <t>分系统1BMS8SOC过低一级故障</t>
  </si>
  <si>
    <t>分系统1BMS8SOC过低二级故障</t>
  </si>
  <si>
    <t>分系统1BMS4SOC过低一级故障</t>
  </si>
  <si>
    <t>分系统1BMS4SOC过低二级故障</t>
  </si>
  <si>
    <t>分系统1BMS3SOC过低一级故障</t>
  </si>
  <si>
    <t>分系统1BMS3SOC过低二级故障</t>
  </si>
  <si>
    <t>分系统1BMS8总电压过低一级故障</t>
  </si>
  <si>
    <t>分系统1BMS8总电压过低二级故障</t>
  </si>
  <si>
    <t>分系统1BMS9总电压过低一级故障</t>
  </si>
  <si>
    <t>分系统1BMS9总电压过低二级故障</t>
  </si>
  <si>
    <t>分系统1BMS4总电压过低一级故障</t>
  </si>
  <si>
    <t>分系统1BMS4总电压过低二级故障</t>
  </si>
  <si>
    <t>分系统1BMS1总电压过低一级故障</t>
  </si>
  <si>
    <t>分系统1BMS1总电压过低二级故障</t>
  </si>
  <si>
    <t>分系统1BMS2总电压过低一级故障</t>
  </si>
  <si>
    <t>分系统1BMS2总电压过低二级故障</t>
  </si>
  <si>
    <t>分系统1BMS7总电压过低一级故障</t>
  </si>
  <si>
    <t>分系统1BMS7总电压过低二级故障</t>
  </si>
  <si>
    <t>分系统1BMS3总电压过低一级故障</t>
  </si>
  <si>
    <t>分系统1BMS3总电压过低二级故障</t>
  </si>
  <si>
    <t>分系统1BMS6总电压过低一级故障</t>
  </si>
  <si>
    <t>分系统1BMS6总电压过低二级故障</t>
  </si>
  <si>
    <t>分系统1BMS5总电压过低一级故障</t>
  </si>
  <si>
    <t>分系统1BMS5总电压过低二级故障</t>
  </si>
  <si>
    <t>BCMS故障</t>
  </si>
  <si>
    <t>分系统1告警状态</t>
  </si>
  <si>
    <t>分系统1PCS告警状态</t>
  </si>
  <si>
    <t>分系统1BMS2单体自检失效故障</t>
  </si>
  <si>
    <t>分系统1BCMS8故障状态</t>
  </si>
  <si>
    <t>分系统1负载跟随状态</t>
  </si>
  <si>
    <t>分系统1BMS8单体自检失效故障</t>
  </si>
  <si>
    <t>分系统1BMS1单体自检失效故障</t>
  </si>
  <si>
    <t>分系统1BCMS4故障状态</t>
  </si>
  <si>
    <t>分系统1BMS4模块自检失效故障</t>
  </si>
  <si>
    <t>分系统1BMS2模块自检失效故障</t>
  </si>
  <si>
    <t>负载跟随</t>
    <phoneticPr fontId="1" type="noConversion"/>
  </si>
  <si>
    <t>main.beijing.project01.signal.Bit105</t>
  </si>
  <si>
    <t>分系统3告警状态</t>
  </si>
  <si>
    <t>main.beijing.project01.signal.Bit106</t>
  </si>
  <si>
    <t>分系统3故障状态</t>
  </si>
  <si>
    <t>main.beijing.project01.signal.Bit109</t>
  </si>
  <si>
    <t>分系统3PCS告警状态</t>
  </si>
  <si>
    <t>main.beijing.project01.signal.Bit118</t>
  </si>
  <si>
    <t>分系统3BCMS2故障状态</t>
  </si>
  <si>
    <t>main.beijing.project01.signal.Bit133</t>
  </si>
  <si>
    <t>分系统4告警状态</t>
  </si>
  <si>
    <t>main.beijing.project01.signal.Bit134</t>
  </si>
  <si>
    <t>分系统4故障状态</t>
  </si>
  <si>
    <t>main.beijing.project01.signal.Bit137</t>
  </si>
  <si>
    <t>分系统4PCS告警状态</t>
  </si>
  <si>
    <t>main.beijing.project01.signal.Bit49</t>
  </si>
  <si>
    <t>main.beijing.project01.signal.Bit50</t>
  </si>
  <si>
    <t>main.beijing.project01.signal.Bit53</t>
  </si>
  <si>
    <t>main.beijing.project01.signal.Bit54</t>
  </si>
  <si>
    <t>分系统1PCS故障状态</t>
  </si>
  <si>
    <t>main.beijing.project01.signal.Bit77</t>
  </si>
  <si>
    <t>分系统2告警状态</t>
  </si>
  <si>
    <t>main.beijing.project01.signal.Bit78</t>
  </si>
  <si>
    <t>分系统2故障状态</t>
  </si>
  <si>
    <t>main.beijing.project01.signal.Bit81</t>
  </si>
  <si>
    <t>分系统2PCS告警状态</t>
  </si>
  <si>
    <t>分系统1BMS1模块自检失效故障</t>
  </si>
  <si>
    <t>分系统1BCMS1告警状态</t>
  </si>
  <si>
    <t>分系统1BCMS2告警状态</t>
  </si>
  <si>
    <t>分系统1BMS3模块自检失效故障</t>
  </si>
  <si>
    <t>分系统1BMS4温度过低一级故障</t>
  </si>
  <si>
    <t>分系统1BMS4温度过低二级故障</t>
  </si>
  <si>
    <t>分系统1BCMS3告警状态</t>
  </si>
  <si>
    <t>分系统1BCMS3故障状态</t>
  </si>
  <si>
    <t>分系统1BMS4模块SOC互差过大二级故障</t>
  </si>
  <si>
    <t>分系统1BMS5单体电压过高一级故障</t>
  </si>
  <si>
    <t>分系统1BCMS4告警状态</t>
  </si>
  <si>
    <t>分系统1BMS5温度过低一级故障</t>
  </si>
  <si>
    <t>分系统1BMS5温度互差过大一级故障</t>
  </si>
  <si>
    <t>分系统1BMS5温度互差过大二级故障</t>
  </si>
  <si>
    <t>分系统1BMS5温升过快一级故障</t>
  </si>
  <si>
    <t>分系统1BMS5温升过快二级故障</t>
  </si>
  <si>
    <t>分系统1BCMS5告警状态</t>
  </si>
  <si>
    <t>分系统1BMS5单体自检失效故障</t>
  </si>
  <si>
    <t>分系统1BMS5模块自检失效故障</t>
  </si>
  <si>
    <t>分系统1BCMS6告警状态</t>
  </si>
  <si>
    <t>分系统1BCMS6故障状态</t>
  </si>
  <si>
    <t>分系统1BMS6模块自检失效故障</t>
  </si>
  <si>
    <t>空调故障</t>
  </si>
  <si>
    <t>北京中裕酒店储能项目</t>
    <phoneticPr fontId="1" type="noConversion"/>
  </si>
  <si>
    <t>用户因素较大影响收益</t>
    <phoneticPr fontId="1" type="noConversion"/>
  </si>
  <si>
    <t>供应商因素较大影响收益</t>
    <phoneticPr fontId="1" type="noConversion"/>
  </si>
  <si>
    <t>PCS故障</t>
  </si>
  <si>
    <t>BMS故障</t>
    <phoneticPr fontId="1" type="noConversion"/>
  </si>
  <si>
    <t>系统故障</t>
  </si>
  <si>
    <t>截止4月28日10点</t>
    <phoneticPr fontId="1" type="noConversion"/>
  </si>
  <si>
    <t>BMS故障</t>
    <phoneticPr fontId="1" type="noConversion"/>
  </si>
  <si>
    <t>电表故障</t>
    <phoneticPr fontId="1" type="noConversion"/>
  </si>
  <si>
    <t>金坛沃德丰储能项目</t>
    <phoneticPr fontId="1" type="noConversion"/>
  </si>
  <si>
    <t>报警关闭计数</t>
  </si>
  <si>
    <t>报警打开确认</t>
  </si>
  <si>
    <t>分系统3PCS故障状态</t>
  </si>
  <si>
    <t>分系统1BMS6单体电压过高一级故障</t>
  </si>
  <si>
    <t>分系统1BMS6单体电压过高二级故障</t>
  </si>
  <si>
    <t>分系统1BMS4极柱温差过大二级故障</t>
  </si>
  <si>
    <t>分系统1BMS1主正继电器断路</t>
  </si>
  <si>
    <t>分系统1BMS3单体自检失效故障</t>
  </si>
  <si>
    <t>分系统1BMS4主正继电器断路</t>
  </si>
  <si>
    <t>分系统1BMS6单体自检失效故障</t>
  </si>
  <si>
    <t>分系统1BMS1模块平均电压过低二级故障</t>
  </si>
  <si>
    <t>分系统1BMS1单体丢失</t>
  </si>
  <si>
    <t>分系统1BMS2温度过低二级故障</t>
  </si>
  <si>
    <t>分系统1BMS2极柱温差过大二级故障</t>
  </si>
  <si>
    <t>分系统1BMS2绝缘故障二级故障</t>
  </si>
  <si>
    <t>分系统1BMS3模块平均电压过高二级故障</t>
  </si>
  <si>
    <t>分系统1BMS3放电电流过大二级故障</t>
  </si>
  <si>
    <t>分系统1BMS3温升过快二级故障</t>
  </si>
  <si>
    <t>分系统1BMS3SOC过高二级故障</t>
  </si>
  <si>
    <t>分系统1BMS4单体电压过高二级故障</t>
  </si>
  <si>
    <t>分系统1BMS4模块平均电压互差过大二级故障</t>
  </si>
  <si>
    <t>分系统1BMS4温度过高二级故障</t>
  </si>
  <si>
    <t>分系统1BMS4BCMS内部通讯故障</t>
  </si>
  <si>
    <t>分系统1BMS5单体互差过大二级故障</t>
  </si>
  <si>
    <t>分系统1BMS5主正继电器粘连</t>
  </si>
  <si>
    <t>分系统1BMS5单体更新失效故障</t>
  </si>
  <si>
    <t>分系统1BMS6模块平均电压过低二级故障</t>
  </si>
  <si>
    <t>分系统1BMS6单体丢失</t>
  </si>
  <si>
    <t>分系统1BMS1模块平均电压互差过大一级故障</t>
  </si>
  <si>
    <t>分系统1BMS1模块SOC互差过大一级故障</t>
  </si>
  <si>
    <t>分系统1BMS1BMU丢失</t>
  </si>
  <si>
    <t>分系统1BMS2温度互差过大一级故障</t>
  </si>
  <si>
    <t>分系统1BMS2极柱温升过快一级故障</t>
  </si>
  <si>
    <t>分系统1BMS3模块平均电压过低一级故障</t>
  </si>
  <si>
    <t>分系统1BMS3充电电流过大一级故障</t>
  </si>
  <si>
    <t>分系统1BMS4绝缘故障一级故障</t>
  </si>
  <si>
    <t>分系统1BMS4BAMS 通讯故障</t>
  </si>
  <si>
    <t>分系统1BMS6模块平均电压互差过大一级故障</t>
  </si>
  <si>
    <t>分系统1BMS6模块SOC互差过大一级故障</t>
  </si>
  <si>
    <t>分系统1BMS6BMU丢失</t>
  </si>
  <si>
    <t>分系统1BMS1单体电压过高二级故障</t>
  </si>
  <si>
    <t>分系统1BMS1模块平均电压互差过大二级故障</t>
  </si>
  <si>
    <t>分系统1BMS1温度过高二级故障</t>
  </si>
  <si>
    <t>分系统1BMS1模块SOC互差过大二级故障</t>
  </si>
  <si>
    <t>分系统1BMS1BCMS内部通讯故障</t>
  </si>
  <si>
    <t>分系统1BMS2单体互差过大二级故障</t>
  </si>
  <si>
    <t>分系统1BMS2温度互差过大二级故障</t>
  </si>
  <si>
    <t>分系统1BMS2主正继电器粘连</t>
  </si>
  <si>
    <t>分系统1BMS2单体更新失效故障</t>
  </si>
  <si>
    <t>分系统1BMS3模块平均电压过低二级故障</t>
  </si>
  <si>
    <t>分系统1BMS3单体丢失</t>
  </si>
  <si>
    <t>分系统1BMS4绝缘故障二级故障</t>
  </si>
  <si>
    <t>分系统1BMS4单体自检失效故障</t>
  </si>
  <si>
    <t>分系统1BMS5模块平均电压过高二级故障</t>
  </si>
  <si>
    <t>分系统1BMS5放电电流过大二级故障</t>
  </si>
  <si>
    <t>分系统1BMS5SOC过高二级故障</t>
  </si>
  <si>
    <t>分系统1BMS6模块平均电压互差过大二级故障</t>
  </si>
  <si>
    <t>分系统1BMS6温度过高二级故障</t>
  </si>
  <si>
    <t>分系统1BMS6模块SOC互差过大二级故障</t>
  </si>
  <si>
    <t>分系统1BMS6BCMS内部通讯故障</t>
  </si>
  <si>
    <t>分系统1PCS交流电压UV过压</t>
  </si>
  <si>
    <t>分系统1PCS直流电流软件过流</t>
  </si>
  <si>
    <t>分系统1BMS1温度互差过大一级故障</t>
  </si>
  <si>
    <t>分系统1BMS1极柱温升过快一级故障</t>
  </si>
  <si>
    <t>分系统1BMS2模块平均电压过低一级故障</t>
  </si>
  <si>
    <t>分系统1BMS3温度过低一级故障</t>
  </si>
  <si>
    <t>分系统1BMS3极柱温差过大一级故障</t>
  </si>
  <si>
    <t>分系统1BMS3绝缘故障一级故障</t>
  </si>
  <si>
    <t>分系统1BMS3BAMS 通讯故障</t>
  </si>
  <si>
    <t>分系统1BMS4模块平均电压过高一级故障</t>
  </si>
  <si>
    <t>分系统1BMS4温升过快一级故障</t>
  </si>
  <si>
    <t>分系统1BMS4主负继电器断路</t>
  </si>
  <si>
    <t>分系统1BMS5模块平均电压互差过大一级故障</t>
  </si>
  <si>
    <t>分系统1BMS5模块SOC互差过大一级故障</t>
  </si>
  <si>
    <t>分系统1BMS6温度互差过大一级故障</t>
  </si>
  <si>
    <t>分系统1BMS6极柱温升过快一级故障</t>
  </si>
  <si>
    <t>分系统1PCSCBC过流</t>
  </si>
  <si>
    <t>分系统1BMS1单体互差过大二级故障</t>
  </si>
  <si>
    <t>分系统1BMS1温度互差过大二级故障</t>
  </si>
  <si>
    <t>分系统1BMS1主正继电器粘连</t>
  </si>
  <si>
    <t>分系统1BMS1单体更新失效故障</t>
  </si>
  <si>
    <t>分系统1BMS2模块平均电压过低二级故障</t>
  </si>
  <si>
    <t>分系统1BMS2单体丢失</t>
  </si>
  <si>
    <t>分系统1BMS3温度过低二级故障</t>
  </si>
  <si>
    <t>分系统1BMS3极柱温差过大二级故障</t>
  </si>
  <si>
    <t>分系统1BMS3绝缘故障二级故障</t>
  </si>
  <si>
    <t>分系统1BMS4模块平均电压过高二级故障</t>
  </si>
  <si>
    <t>分系统1BMS4温升过快二级故障</t>
  </si>
  <si>
    <t>分系统1BMS4SOC过高二级故障</t>
  </si>
  <si>
    <t>分系统1BMS5单体电压过高二级故障</t>
  </si>
  <si>
    <t>分系统1BMS5模块平均电压互差过大二级故障</t>
  </si>
  <si>
    <t>分系统1BMS5温度过高二级故障</t>
  </si>
  <si>
    <t>分系统1BMS5模块SOC互差过大二级故障</t>
  </si>
  <si>
    <t>分系统1BMS6单体互差过大二级故障</t>
  </si>
  <si>
    <t>分系统1BMS6温度互差过大二级故障</t>
  </si>
  <si>
    <t>分系统1BMS6主正继电器粘连</t>
  </si>
  <si>
    <t>分系统1BMS6单体更新失效故障</t>
  </si>
  <si>
    <t>分系统1BMS1模块平均电压过高一级故障</t>
  </si>
  <si>
    <t>分系统1BMS1温升过快一级故障</t>
  </si>
  <si>
    <t>分系统1BMS1主负继电器断路</t>
  </si>
  <si>
    <t>分系统1BMS2模块平均电压互差过大一级故障</t>
  </si>
  <si>
    <t>分系统1BMS2模块SOC互差过大一级故障</t>
  </si>
  <si>
    <t>分系统1BMS3温度互差过大一级故障</t>
  </si>
  <si>
    <t>分系统1BMS3极柱温升过快一级故障</t>
  </si>
  <si>
    <t>分系统1BMS3主正继电器断路</t>
  </si>
  <si>
    <t>分系统1BMS4模块平均电压过低一级故障</t>
  </si>
  <si>
    <t>分系统1BMS4充电电流过大一级故障</t>
  </si>
  <si>
    <t>分系统1BMS5绝缘故障一级故障</t>
  </si>
  <si>
    <t>分系统1BMS5BAMS 通讯故障</t>
  </si>
  <si>
    <t>分系统1BMS6模块平均电压过高一级故障</t>
  </si>
  <si>
    <t>分系统1BMS6温升过快一级故障</t>
  </si>
  <si>
    <t>分系统1BMS1模块平均电压过高二级故障</t>
  </si>
  <si>
    <t>分系统1BMS1放电电流过大二级故障</t>
  </si>
  <si>
    <t>分系统1BMS1温升过快二级故障</t>
  </si>
  <si>
    <t>分系统1BMS1SOC过高二级故障</t>
  </si>
  <si>
    <t>分系统1BMS2单体电压过高二级故障</t>
  </si>
  <si>
    <t>分系统1BMS2模块平均电压互差过大二级故障</t>
  </si>
  <si>
    <t>分系统1BMS2温度过高二级故障</t>
  </si>
  <si>
    <t>分系统1BMS2模块SOC互差过大二级故障</t>
  </si>
  <si>
    <t>分系统1BMS3单体互差过大二级故障</t>
  </si>
  <si>
    <t>分系统1BMS3温度互差过大二级故障</t>
  </si>
  <si>
    <t>分系统1BMS3主正继电器粘连</t>
  </si>
  <si>
    <t>分系统1BMS3单体更新失效故障</t>
  </si>
  <si>
    <t>分系统1BMS4模块平均电压过低二级故障</t>
  </si>
  <si>
    <t>分系统1BMS4单体丢失</t>
  </si>
  <si>
    <t>分系统1BMS5温度过低二级故障</t>
  </si>
  <si>
    <t>分系统1BMS5极柱温差过大二级故障</t>
  </si>
  <si>
    <t>分系统1BMS5绝缘故障二级故障</t>
  </si>
  <si>
    <t>分系统1BMS6模块平均电压过高二级故障</t>
  </si>
  <si>
    <t>分系统1BMS6放电电流过大二级故障</t>
  </si>
  <si>
    <t>分系统1BMS6温升过快二级故障</t>
  </si>
  <si>
    <t>分系统1BMS6SOC过高二级故障</t>
  </si>
  <si>
    <t>分系统1PCS交流V相软件过流</t>
  </si>
  <si>
    <t>分系统1BMS1温度过低一级故障</t>
  </si>
  <si>
    <t>分系统1BMS1极柱温差过大一级故障</t>
  </si>
  <si>
    <t>分系统1BMS1绝缘故障一级故障</t>
  </si>
  <si>
    <t>分系统1BMS1BAMS 通讯故障</t>
  </si>
  <si>
    <t>分系统1BMS2模块平均电压过高一级故障</t>
  </si>
  <si>
    <t>分系统1BMS2放电电流过大一级故障</t>
  </si>
  <si>
    <t>分系统1BMS2温升过快一级故障</t>
  </si>
  <si>
    <t>分系统1BMS2主负继电器断路</t>
  </si>
  <si>
    <t>分系统1BMS3模块平均电压互差过大一级故障</t>
  </si>
  <si>
    <t>分系统1BMS3模块SOC互差过大一级故障</t>
  </si>
  <si>
    <t>分系统1BMS3BMU丢失</t>
  </si>
  <si>
    <t>分系统1BMS4温度互差过大一级故障</t>
  </si>
  <si>
    <t>分系统1BMS4极柱温升过快一级故障</t>
  </si>
  <si>
    <t>分系统1BMS5模块平均电压过低一级故障</t>
  </si>
  <si>
    <t>分系统1BMS6温度过低一级故障</t>
  </si>
  <si>
    <t>分系统1BMS6绝缘故障一级故障</t>
  </si>
  <si>
    <t>分系统1BMS1温度过低二级故障</t>
  </si>
  <si>
    <t>分系统1BMS1极柱温差过大二级故障</t>
  </si>
  <si>
    <t>分系统1BMS1绝缘故障二级故障</t>
  </si>
  <si>
    <t>分系统1BMS2模块平均电压过高二级故障</t>
  </si>
  <si>
    <t>分系统1BMS2放电电流过大二级故障</t>
  </si>
  <si>
    <t>分系统1BMS2温升过快二级故障</t>
  </si>
  <si>
    <t>分系统1BMS2SOC过高二级故障</t>
  </si>
  <si>
    <t>分系统1BMS3单体电压过高二级故障</t>
  </si>
  <si>
    <t>分系统1BMS3模块平均电压互差过大二级故障</t>
  </si>
  <si>
    <t>分系统1BMS3温度过高二级故障</t>
  </si>
  <si>
    <t>分系统1BMS3模块SOC互差过大二级故障</t>
  </si>
  <si>
    <t>分系统1BMS3BCMS内部通讯故障</t>
  </si>
  <si>
    <t>分系统1BMS4单体互差过大二级故障</t>
  </si>
  <si>
    <t>分系统1BMS4温度互差过大二级故障</t>
  </si>
  <si>
    <t>分系统1BMS4主正继电器粘连</t>
  </si>
  <si>
    <t>分系统1BMS4单体更新失效故障</t>
  </si>
  <si>
    <t>分系统1BMS5模块平均电压过低二级故障</t>
  </si>
  <si>
    <t>分系统1BMS5单体丢失</t>
  </si>
  <si>
    <t>分系统1BMS6温度过低二级故障</t>
  </si>
  <si>
    <t>分系统1BMS6极柱温差过大二级故障</t>
  </si>
  <si>
    <t>分系统1BMS6绝缘故障二级故障</t>
  </si>
  <si>
    <t>分系统孤岛</t>
  </si>
  <si>
    <t>分系统1BMS1模块平均电压过低一级故障</t>
  </si>
  <si>
    <t>分系统1BMS1充电电流过大一级故障</t>
  </si>
  <si>
    <t>分系统1BMS2温度过低一级故障</t>
  </si>
  <si>
    <t>分系统1BMS2绝缘故障一级故障</t>
  </si>
  <si>
    <t>分系统1BMS2BAMS 通讯故障</t>
  </si>
  <si>
    <t>分系统1BMS3模块平均电压过高一级故障</t>
  </si>
  <si>
    <t>分系统1BMS3温升过快一级故障</t>
  </si>
  <si>
    <t>分系统1BMS4单体电压过高一级故障</t>
  </si>
  <si>
    <t>分系统1BMS4模块平均电压互差过大一级故障</t>
  </si>
  <si>
    <t>分系统1BMS4模块SOC互差过大一级故障</t>
  </si>
  <si>
    <t>分系统1BMS4BMU丢失</t>
  </si>
  <si>
    <t>分系统1BMS5主正继电器断路</t>
  </si>
  <si>
    <t>分系统1BMS6模块平均电压过低一级故障</t>
  </si>
  <si>
    <t>分系统1BMS6充电电流过大一级故障</t>
  </si>
  <si>
    <t>金坛沃德丰储能项目</t>
    <phoneticPr fontId="1" type="noConversion"/>
  </si>
  <si>
    <t>无锡利特尔</t>
    <phoneticPr fontId="1" type="noConversion"/>
  </si>
  <si>
    <t>北京中裕酒店储能项目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</si>
</sst>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\-d\ hh:mm:ss"/>
    <numFmt numFmtId="177" formatCode="[$-F400]h:mm:ss\ AM/PM"/>
    <numFmt numFmtId="178" formatCode="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177" fontId="0" fillId="0" borderId="0"/>
  </cellStyleXfs>
  <cellXfs count="66">
    <xf numFmtId="177" fontId="0" fillId="0" borderId="0" xfId="0"/>
    <xf numFmtId="177" fontId="0" fillId="0" borderId="1" xfId="0" applyBorder="1" applyAlignment="1">
      <alignment horizontal="center" vertical="center"/>
    </xf>
    <xf numFmtId="177" fontId="0" fillId="0" borderId="1" xfId="0" applyBorder="1" applyAlignment="1">
      <alignment horizontal="center"/>
    </xf>
    <xf numFmtId="177" fontId="0" fillId="0" borderId="1" xfId="0" applyBorder="1" applyAlignment="1">
      <alignment horizontal="center"/>
    </xf>
    <xf numFmtId="177" fontId="0" fillId="0" borderId="3" xfId="0" applyBorder="1" applyAlignment="1">
      <alignment horizontal="center" vertical="center"/>
    </xf>
    <xf numFmtId="177" fontId="0" fillId="0" borderId="1" xfId="0" applyBorder="1"/>
    <xf numFmtId="177" fontId="0" fillId="0" borderId="1" xfId="0" applyBorder="1" applyAlignment="1">
      <alignment horizontal="center" vertical="center"/>
    </xf>
    <xf numFmtId="177" fontId="5" fillId="0" borderId="0" xfId="0" applyFont="1"/>
    <xf numFmtId="177" fontId="0" fillId="2" borderId="1" xfId="0" applyFill="1" applyBorder="1" applyAlignment="1">
      <alignment horizontal="center" vertical="center"/>
    </xf>
    <xf numFmtId="177" fontId="0" fillId="2" borderId="0" xfId="0" applyFill="1"/>
    <xf numFmtId="176" fontId="0" fillId="2" borderId="0" xfId="0" applyNumberFormat="1" applyFill="1"/>
    <xf numFmtId="177" fontId="0" fillId="2" borderId="1" xfId="0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6" fontId="0" fillId="2" borderId="1" xfId="0" applyNumberFormat="1" applyFill="1" applyBorder="1" applyAlignment="1">
      <alignment horizontal="center" vertical="center"/>
    </xf>
    <xf numFmtId="177" fontId="0" fillId="2" borderId="0" xfId="0" applyFont="1" applyFill="1"/>
    <xf numFmtId="177" fontId="0" fillId="2" borderId="1" xfId="0" applyFont="1" applyFill="1" applyBorder="1"/>
    <xf numFmtId="176" fontId="3" fillId="2" borderId="1" xfId="0" applyNumberFormat="1" applyFont="1" applyFill="1" applyBorder="1"/>
    <xf numFmtId="177" fontId="3" fillId="2" borderId="1" xfId="0" applyNumberFormat="1" applyFont="1" applyFill="1" applyBorder="1"/>
    <xf numFmtId="177" fontId="3" fillId="2" borderId="1" xfId="0" applyFont="1" applyFill="1" applyBorder="1"/>
    <xf numFmtId="177" fontId="0" fillId="0" borderId="1" xfId="0" applyBorder="1" applyAlignment="1">
      <alignment horizontal="center" vertical="center"/>
    </xf>
    <xf numFmtId="177" fontId="0" fillId="0" borderId="1" xfId="0" applyBorder="1" applyAlignment="1">
      <alignment horizontal="center" vertical="center" wrapText="1"/>
    </xf>
    <xf numFmtId="177" fontId="7" fillId="0" borderId="1" xfId="0" applyFont="1" applyFill="1" applyBorder="1" applyAlignment="1">
      <alignment horizontal="center" vertical="center"/>
    </xf>
    <xf numFmtId="177" fontId="0" fillId="0" borderId="2" xfId="0" applyBorder="1"/>
    <xf numFmtId="178" fontId="0" fillId="2" borderId="1" xfId="0" applyNumberFormat="1" applyFill="1" applyBorder="1"/>
    <xf numFmtId="178" fontId="0" fillId="2" borderId="2" xfId="0" applyNumberFormat="1" applyFill="1" applyBorder="1"/>
    <xf numFmtId="177" fontId="0" fillId="2" borderId="2" xfId="0" applyFill="1" applyBorder="1"/>
    <xf numFmtId="178" fontId="0" fillId="2" borderId="3" xfId="0" applyNumberFormat="1" applyFill="1" applyBorder="1"/>
    <xf numFmtId="177" fontId="0" fillId="2" borderId="3" xfId="0" applyFill="1" applyBorder="1"/>
    <xf numFmtId="177" fontId="0" fillId="0" borderId="0" xfId="0" applyAlignment="1">
      <alignment vertical="center"/>
    </xf>
    <xf numFmtId="177" fontId="0" fillId="4" borderId="0" xfId="0" applyFill="1"/>
    <xf numFmtId="177" fontId="8" fillId="0" borderId="0" xfId="0" applyFont="1"/>
    <xf numFmtId="177" fontId="0" fillId="3" borderId="0" xfId="0" applyFill="1"/>
    <xf numFmtId="177" fontId="0" fillId="5" borderId="1" xfId="0" applyFill="1" applyBorder="1"/>
    <xf numFmtId="177" fontId="0" fillId="2" borderId="5" xfId="0" applyFill="1" applyBorder="1"/>
    <xf numFmtId="177" fontId="0" fillId="2" borderId="5" xfId="0" applyFont="1" applyFill="1" applyBorder="1"/>
    <xf numFmtId="177" fontId="3" fillId="2" borderId="5" xfId="0" applyFont="1" applyFill="1" applyBorder="1"/>
    <xf numFmtId="22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NumberFormat="1"/>
    <xf numFmtId="0" fontId="0" fillId="0" borderId="0" xfId="0" applyNumberFormat="1" applyAlignment="1">
      <alignment vertical="center"/>
    </xf>
    <xf numFmtId="177" fontId="2" fillId="0" borderId="4" xfId="0" applyFont="1" applyBorder="1" applyAlignment="1">
      <alignment horizontal="center" vertical="center"/>
    </xf>
    <xf numFmtId="177" fontId="2" fillId="0" borderId="0" xfId="0" applyFont="1" applyBorder="1" applyAlignment="1">
      <alignment horizontal="center" vertical="center"/>
    </xf>
    <xf numFmtId="177" fontId="0" fillId="0" borderId="4" xfId="0" applyBorder="1" applyAlignment="1">
      <alignment horizontal="center"/>
    </xf>
    <xf numFmtId="177" fontId="0" fillId="0" borderId="0" xfId="0" applyBorder="1" applyAlignment="1">
      <alignment horizontal="center"/>
    </xf>
    <xf numFmtId="177" fontId="0" fillId="0" borderId="1" xfId="0" applyBorder="1" applyAlignment="1">
      <alignment horizontal="center" vertical="center"/>
    </xf>
    <xf numFmtId="177" fontId="0" fillId="0" borderId="2" xfId="0" applyBorder="1" applyAlignment="1">
      <alignment horizontal="center" vertical="center"/>
    </xf>
    <xf numFmtId="177" fontId="0" fillId="0" borderId="3" xfId="0" applyBorder="1" applyAlignment="1">
      <alignment horizontal="center" vertical="center"/>
    </xf>
    <xf numFmtId="177" fontId="3" fillId="0" borderId="6" xfId="0" applyFont="1" applyBorder="1" applyAlignment="1">
      <alignment horizontal="center" vertical="center"/>
    </xf>
    <xf numFmtId="177" fontId="3" fillId="0" borderId="7" xfId="0" applyFont="1" applyBorder="1" applyAlignment="1">
      <alignment horizontal="center" vertical="center"/>
    </xf>
    <xf numFmtId="177" fontId="0" fillId="0" borderId="6" xfId="0" applyBorder="1" applyAlignment="1">
      <alignment horizontal="center" vertical="center"/>
    </xf>
    <xf numFmtId="177" fontId="0" fillId="0" borderId="7" xfId="0" applyBorder="1" applyAlignment="1">
      <alignment horizontal="center" vertical="center"/>
    </xf>
    <xf numFmtId="177" fontId="0" fillId="0" borderId="5" xfId="0" applyBorder="1" applyAlignment="1">
      <alignment horizontal="center" vertical="center"/>
    </xf>
    <xf numFmtId="177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183511</xdr:colOff>
      <xdr:row>0</xdr:row>
      <xdr:rowOff>33084</xdr:rowOff>
    </xdr:from>
    <xdr:to>
      <xdr:col>28</xdr:col>
      <xdr:colOff>181428</xdr:colOff>
      <xdr:row>0</xdr:row>
      <xdr:rowOff>477584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6654" y="33084"/>
          <a:ext cx="306406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A\Desktop\&#36816;&#32500;\&#25925;&#38556;&#35760;&#24405;&#20998;&#26512;\4&#26376;&#25925;&#38556;\Export_04_&#21578;&#35686;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Page01"/>
      <sheetName val="动作"/>
      <sheetName val="恢复"/>
      <sheetName val="LogPage01_stat"/>
    </sheetNames>
    <sheetDataSet>
      <sheetData sheetId="0"/>
      <sheetData sheetId="1">
        <row r="2">
          <cell r="A2">
            <v>43191</v>
          </cell>
          <cell r="B2">
            <v>1.273148148148148E-4</v>
          </cell>
          <cell r="D2" t="str">
            <v>分系统1BMS2SOC过低二级故障</v>
          </cell>
          <cell r="G2" t="str">
            <v>JS_CZ_wodefeng</v>
          </cell>
          <cell r="I2" t="str">
            <v>BMS故障</v>
          </cell>
        </row>
        <row r="3">
          <cell r="A3">
            <v>43191</v>
          </cell>
          <cell r="B3">
            <v>1.273148148148148E-4</v>
          </cell>
          <cell r="D3" t="str">
            <v>分系统1BMS3SOC过低二级故障</v>
          </cell>
          <cell r="G3" t="str">
            <v>JS_CZ_wodefeng</v>
          </cell>
          <cell r="I3" t="str">
            <v>BMS故障</v>
          </cell>
        </row>
        <row r="4">
          <cell r="A4">
            <v>43191</v>
          </cell>
          <cell r="B4">
            <v>1.273148148148148E-4</v>
          </cell>
          <cell r="D4" t="str">
            <v>分系统1BMS6SOC过低二级故障</v>
          </cell>
          <cell r="G4" t="str">
            <v>JS_CZ_wodefeng</v>
          </cell>
          <cell r="I4" t="str">
            <v>BMS故障</v>
          </cell>
        </row>
        <row r="5">
          <cell r="A5">
            <v>43191</v>
          </cell>
          <cell r="B5">
            <v>1.8518518518518518E-4</v>
          </cell>
          <cell r="D5" t="str">
            <v>分系统1BMS1SOC过低二级故障</v>
          </cell>
          <cell r="G5" t="str">
            <v>JS_CZ_wodefeng</v>
          </cell>
          <cell r="I5" t="str">
            <v>BMS故障</v>
          </cell>
        </row>
        <row r="6">
          <cell r="A6">
            <v>43191</v>
          </cell>
          <cell r="B6">
            <v>1.8518518518518518E-4</v>
          </cell>
          <cell r="D6" t="str">
            <v>分系统1BMS4SOC过低二级故障</v>
          </cell>
          <cell r="G6" t="str">
            <v>JS_CZ_wodefeng</v>
          </cell>
          <cell r="I6" t="str">
            <v>BMS故障</v>
          </cell>
        </row>
        <row r="7">
          <cell r="A7">
            <v>43191</v>
          </cell>
          <cell r="B7">
            <v>8.2986111111111108E-3</v>
          </cell>
          <cell r="D7" t="str">
            <v>分系统1BMS1SOC过低一级故障</v>
          </cell>
          <cell r="G7" t="str">
            <v>JS_CZ_wodefeng</v>
          </cell>
          <cell r="I7" t="str">
            <v>BMS故障</v>
          </cell>
        </row>
        <row r="8">
          <cell r="A8">
            <v>43191</v>
          </cell>
          <cell r="B8">
            <v>8.9814814814814809E-3</v>
          </cell>
          <cell r="D8" t="str">
            <v>分系统1BMS3SOC过低一级故障</v>
          </cell>
          <cell r="G8" t="str">
            <v>JS_CZ_wodefeng</v>
          </cell>
          <cell r="I8" t="str">
            <v>BMS故障</v>
          </cell>
        </row>
        <row r="9">
          <cell r="A9">
            <v>43191</v>
          </cell>
          <cell r="B9">
            <v>9.2245370370370363E-3</v>
          </cell>
          <cell r="D9" t="str">
            <v>分系统1BMS5SOC过低一级故障</v>
          </cell>
          <cell r="G9" t="str">
            <v>JS_CZ_wodefeng</v>
          </cell>
          <cell r="I9" t="str">
            <v>BMS故障</v>
          </cell>
        </row>
        <row r="10">
          <cell r="A10">
            <v>43191</v>
          </cell>
          <cell r="B10">
            <v>9.3287037037037036E-3</v>
          </cell>
          <cell r="D10" t="str">
            <v>分系统1BMS6SOC过低一级故障</v>
          </cell>
          <cell r="G10" t="str">
            <v>JS_CZ_wodefeng</v>
          </cell>
          <cell r="I10" t="str">
            <v>BMS故障</v>
          </cell>
        </row>
        <row r="11">
          <cell r="A11">
            <v>43191</v>
          </cell>
          <cell r="B11">
            <v>9.4444444444444445E-3</v>
          </cell>
          <cell r="D11" t="str">
            <v>分系统1BMS2SOC过低一级故障</v>
          </cell>
          <cell r="G11" t="str">
            <v>JS_CZ_wodefeng</v>
          </cell>
          <cell r="I11" t="str">
            <v>BMS故障</v>
          </cell>
        </row>
        <row r="12">
          <cell r="A12">
            <v>43191</v>
          </cell>
          <cell r="B12">
            <v>9.5023148148148159E-3</v>
          </cell>
          <cell r="D12" t="str">
            <v>分系统1BMS4SOC过低一级故障</v>
          </cell>
          <cell r="G12" t="str">
            <v>JS_CZ_wodefeng</v>
          </cell>
          <cell r="I12" t="str">
            <v>BMS故障</v>
          </cell>
        </row>
        <row r="13">
          <cell r="A13">
            <v>43191</v>
          </cell>
          <cell r="B13">
            <v>0.17672453703703703</v>
          </cell>
          <cell r="D13" t="str">
            <v>分系统4故障状态</v>
          </cell>
          <cell r="G13" t="str">
            <v>BJ_zhongyu</v>
          </cell>
          <cell r="I13" t="str">
            <v>系统故障</v>
          </cell>
        </row>
        <row r="14">
          <cell r="A14">
            <v>43191</v>
          </cell>
          <cell r="B14">
            <v>0.45678240740740739</v>
          </cell>
          <cell r="D14" t="str">
            <v>分系统1BMS1总电压过低一级故障</v>
          </cell>
          <cell r="G14" t="str">
            <v>JS_CZ_wodefeng</v>
          </cell>
          <cell r="I14" t="str">
            <v>BMS故障</v>
          </cell>
        </row>
        <row r="15">
          <cell r="A15">
            <v>43191</v>
          </cell>
          <cell r="B15">
            <v>0.45678240740740739</v>
          </cell>
          <cell r="D15" t="str">
            <v>分系统1BMS1总电压过低二级故障</v>
          </cell>
          <cell r="G15" t="str">
            <v>JS_CZ_wodefeng</v>
          </cell>
          <cell r="I15" t="str">
            <v>BMS故障</v>
          </cell>
        </row>
        <row r="16">
          <cell r="A16">
            <v>43191</v>
          </cell>
          <cell r="B16">
            <v>0.45707175925925925</v>
          </cell>
          <cell r="D16" t="str">
            <v>分系统1BMS3总电压过低一级故障</v>
          </cell>
          <cell r="G16" t="str">
            <v>JS_CZ_wodefeng</v>
          </cell>
          <cell r="I16" t="str">
            <v>BMS故障</v>
          </cell>
        </row>
        <row r="17">
          <cell r="A17">
            <v>43191</v>
          </cell>
          <cell r="B17">
            <v>0.45707175925925925</v>
          </cell>
          <cell r="D17" t="str">
            <v>分系统1BMS3总电压过低二级故障</v>
          </cell>
          <cell r="G17" t="str">
            <v>JS_CZ_wodefeng</v>
          </cell>
          <cell r="I17" t="str">
            <v>BMS故障</v>
          </cell>
        </row>
        <row r="18">
          <cell r="A18">
            <v>43191</v>
          </cell>
          <cell r="B18">
            <v>0.45747685185185188</v>
          </cell>
          <cell r="D18" t="str">
            <v>分系统1BMS6总电压过低一级故障</v>
          </cell>
          <cell r="G18" t="str">
            <v>JS_CZ_wodefeng</v>
          </cell>
          <cell r="I18" t="str">
            <v>BMS故障</v>
          </cell>
        </row>
        <row r="19">
          <cell r="A19">
            <v>43191</v>
          </cell>
          <cell r="B19">
            <v>0.45747685185185188</v>
          </cell>
          <cell r="D19" t="str">
            <v>分系统1BMS6总电压过低二级故障</v>
          </cell>
          <cell r="G19" t="str">
            <v>JS_CZ_wodefeng</v>
          </cell>
          <cell r="I19" t="str">
            <v>BMS故障</v>
          </cell>
        </row>
        <row r="20">
          <cell r="A20">
            <v>43191</v>
          </cell>
          <cell r="B20">
            <v>0.45759259259259261</v>
          </cell>
          <cell r="D20" t="str">
            <v>分系统1BMS5总电压过低一级故障</v>
          </cell>
          <cell r="G20" t="str">
            <v>JS_CZ_wodefeng</v>
          </cell>
          <cell r="I20" t="str">
            <v>BMS故障</v>
          </cell>
        </row>
        <row r="21">
          <cell r="A21">
            <v>43191</v>
          </cell>
          <cell r="B21">
            <v>0.45759259259259261</v>
          </cell>
          <cell r="D21" t="str">
            <v>分系统1BMS5总电压过低二级故障</v>
          </cell>
          <cell r="G21" t="str">
            <v>JS_CZ_wodefeng</v>
          </cell>
          <cell r="I21" t="str">
            <v>BMS故障</v>
          </cell>
        </row>
        <row r="22">
          <cell r="A22">
            <v>43191</v>
          </cell>
          <cell r="B22">
            <v>0.45793981481481483</v>
          </cell>
          <cell r="D22" t="str">
            <v>分系统1BMS4总电压过低一级故障</v>
          </cell>
          <cell r="G22" t="str">
            <v>JS_CZ_wodefeng</v>
          </cell>
          <cell r="I22" t="str">
            <v>BMS故障</v>
          </cell>
        </row>
        <row r="23">
          <cell r="A23">
            <v>43191</v>
          </cell>
          <cell r="B23">
            <v>0.45793981481481483</v>
          </cell>
          <cell r="D23" t="str">
            <v>分系统1BMS4总电压过低二级故障</v>
          </cell>
          <cell r="G23" t="str">
            <v>JS_CZ_wodefeng</v>
          </cell>
          <cell r="I23" t="str">
            <v>BMS故障</v>
          </cell>
        </row>
        <row r="24">
          <cell r="A24">
            <v>43191</v>
          </cell>
          <cell r="B24">
            <v>0.4580555555555556</v>
          </cell>
          <cell r="D24" t="str">
            <v>分系统1BMS2总电压过低一级故障</v>
          </cell>
          <cell r="G24" t="str">
            <v>JS_CZ_wodefeng</v>
          </cell>
          <cell r="I24" t="str">
            <v>BMS故障</v>
          </cell>
        </row>
        <row r="25">
          <cell r="A25">
            <v>43191</v>
          </cell>
          <cell r="B25">
            <v>0.4580555555555556</v>
          </cell>
          <cell r="D25" t="str">
            <v>分系统1BMS2总电压过低二级故障</v>
          </cell>
          <cell r="G25" t="str">
            <v>JS_CZ_wodefeng</v>
          </cell>
          <cell r="I25" t="str">
            <v>BMS故障</v>
          </cell>
        </row>
        <row r="26">
          <cell r="A26">
            <v>43191</v>
          </cell>
          <cell r="B26">
            <v>0.45892361111111107</v>
          </cell>
          <cell r="D26" t="str">
            <v>分系统1BMS3SOC过低一级故障</v>
          </cell>
          <cell r="G26" t="str">
            <v>JS_CZ_wodefeng</v>
          </cell>
          <cell r="I26" t="str">
            <v>BMS故障</v>
          </cell>
        </row>
        <row r="27">
          <cell r="A27">
            <v>43191</v>
          </cell>
          <cell r="B27">
            <v>0.45892361111111107</v>
          </cell>
          <cell r="D27" t="str">
            <v>分系统1BMS3SOC过低二级故障</v>
          </cell>
          <cell r="G27" t="str">
            <v>JS_CZ_wodefeng</v>
          </cell>
          <cell r="I27" t="str">
            <v>BMS故障</v>
          </cell>
        </row>
        <row r="28">
          <cell r="A28">
            <v>43191</v>
          </cell>
          <cell r="B28">
            <v>0.46042824074074074</v>
          </cell>
          <cell r="D28" t="str">
            <v>分系统1BMS4SOC过低一级故障</v>
          </cell>
          <cell r="G28" t="str">
            <v>JS_CZ_wodefeng</v>
          </cell>
          <cell r="I28" t="str">
            <v>BMS故障</v>
          </cell>
        </row>
        <row r="29">
          <cell r="A29">
            <v>43191</v>
          </cell>
          <cell r="B29">
            <v>0.46042824074074074</v>
          </cell>
          <cell r="D29" t="str">
            <v>分系统1BMS4SOC过低二级故障</v>
          </cell>
          <cell r="G29" t="str">
            <v>JS_CZ_wodefeng</v>
          </cell>
          <cell r="I29" t="str">
            <v>BMS故障</v>
          </cell>
        </row>
        <row r="30">
          <cell r="A30">
            <v>43191</v>
          </cell>
          <cell r="B30">
            <v>0.46060185185185182</v>
          </cell>
          <cell r="D30" t="str">
            <v>分系统1BMS6SOC过低一级故障</v>
          </cell>
          <cell r="G30" t="str">
            <v>JS_CZ_wodefeng</v>
          </cell>
          <cell r="I30" t="str">
            <v>BMS故障</v>
          </cell>
        </row>
        <row r="31">
          <cell r="A31">
            <v>43191</v>
          </cell>
          <cell r="B31">
            <v>0.46060185185185182</v>
          </cell>
          <cell r="D31" t="str">
            <v>分系统1BMS6SOC过低二级故障</v>
          </cell>
          <cell r="G31" t="str">
            <v>JS_CZ_wodefeng</v>
          </cell>
          <cell r="I31" t="str">
            <v>BMS故障</v>
          </cell>
        </row>
        <row r="32">
          <cell r="A32">
            <v>43191</v>
          </cell>
          <cell r="B32">
            <v>0.4607175925925926</v>
          </cell>
          <cell r="D32" t="str">
            <v>分系统1BMS1SOC过低一级故障</v>
          </cell>
          <cell r="G32" t="str">
            <v>JS_CZ_wodefeng</v>
          </cell>
          <cell r="I32" t="str">
            <v>BMS故障</v>
          </cell>
        </row>
        <row r="33">
          <cell r="A33">
            <v>43191</v>
          </cell>
          <cell r="B33">
            <v>0.4607175925925926</v>
          </cell>
          <cell r="D33" t="str">
            <v>分系统1BMS1SOC过低二级故障</v>
          </cell>
          <cell r="G33" t="str">
            <v>JS_CZ_wodefeng</v>
          </cell>
          <cell r="I33" t="str">
            <v>BMS故障</v>
          </cell>
        </row>
        <row r="34">
          <cell r="A34">
            <v>43191</v>
          </cell>
          <cell r="B34">
            <v>0.4619907407407407</v>
          </cell>
          <cell r="D34" t="str">
            <v>分系统1BMS2SOC过低一级故障</v>
          </cell>
          <cell r="G34" t="str">
            <v>JS_CZ_wodefeng</v>
          </cell>
          <cell r="I34" t="str">
            <v>BMS故障</v>
          </cell>
        </row>
        <row r="35">
          <cell r="A35">
            <v>43191</v>
          </cell>
          <cell r="B35">
            <v>0.4619907407407407</v>
          </cell>
          <cell r="D35" t="str">
            <v>分系统1BMS2SOC过低二级故障</v>
          </cell>
          <cell r="G35" t="str">
            <v>JS_CZ_wodefeng</v>
          </cell>
          <cell r="I35" t="str">
            <v>BMS故障</v>
          </cell>
        </row>
        <row r="36">
          <cell r="A36">
            <v>43191</v>
          </cell>
          <cell r="B36">
            <v>0.46395833333333331</v>
          </cell>
          <cell r="D36" t="str">
            <v>分系统1BMS5单体电压过低一级故障</v>
          </cell>
          <cell r="G36" t="str">
            <v>JS_CZ_wodefeng</v>
          </cell>
          <cell r="I36" t="str">
            <v>BMS故障</v>
          </cell>
        </row>
        <row r="37">
          <cell r="A37">
            <v>43191</v>
          </cell>
          <cell r="B37">
            <v>0.46395833333333331</v>
          </cell>
          <cell r="D37" t="str">
            <v>分系统1BMS5单体电压过低二级故障</v>
          </cell>
          <cell r="G37" t="str">
            <v>JS_CZ_wodefeng</v>
          </cell>
          <cell r="I37" t="str">
            <v>BMS故障</v>
          </cell>
        </row>
        <row r="38">
          <cell r="A38">
            <v>43191</v>
          </cell>
          <cell r="B38">
            <v>0.46401620370370367</v>
          </cell>
          <cell r="D38" t="str">
            <v>分系统1BMS1单体电压过低一级故障</v>
          </cell>
          <cell r="G38" t="str">
            <v>JS_CZ_wodefeng</v>
          </cell>
          <cell r="I38" t="str">
            <v>BMS故障</v>
          </cell>
        </row>
        <row r="39">
          <cell r="A39">
            <v>43191</v>
          </cell>
          <cell r="B39">
            <v>0.46401620370370367</v>
          </cell>
          <cell r="D39" t="str">
            <v>分系统1BMS1单体电压过低二级故障</v>
          </cell>
          <cell r="G39" t="str">
            <v>JS_CZ_wodefeng</v>
          </cell>
          <cell r="I39" t="str">
            <v>BMS故障</v>
          </cell>
        </row>
        <row r="40">
          <cell r="A40">
            <v>43191</v>
          </cell>
          <cell r="B40">
            <v>0.46431712962962962</v>
          </cell>
          <cell r="D40" t="str">
            <v>分系统1BMS2单体电压过低一级故障</v>
          </cell>
          <cell r="G40" t="str">
            <v>JS_CZ_wodefeng</v>
          </cell>
          <cell r="I40" t="str">
            <v>BMS故障</v>
          </cell>
        </row>
        <row r="41">
          <cell r="A41">
            <v>43191</v>
          </cell>
          <cell r="B41">
            <v>0.46431712962962962</v>
          </cell>
          <cell r="D41" t="str">
            <v>分系统1BMS2单体电压过低二级故障</v>
          </cell>
          <cell r="G41" t="str">
            <v>JS_CZ_wodefeng</v>
          </cell>
          <cell r="I41" t="str">
            <v>BMS故障</v>
          </cell>
        </row>
        <row r="42">
          <cell r="A42">
            <v>43191</v>
          </cell>
          <cell r="B42">
            <v>0.46482638888888889</v>
          </cell>
          <cell r="D42" t="str">
            <v>分系统1BMS3单体电压过低一级故障</v>
          </cell>
          <cell r="G42" t="str">
            <v>JS_CZ_wodefeng</v>
          </cell>
          <cell r="I42" t="str">
            <v>BMS故障</v>
          </cell>
        </row>
        <row r="43">
          <cell r="A43">
            <v>43191</v>
          </cell>
          <cell r="B43">
            <v>0.46482638888888889</v>
          </cell>
          <cell r="D43" t="str">
            <v>分系统1BMS3单体电压过低二级故障</v>
          </cell>
          <cell r="G43" t="str">
            <v>JS_CZ_wodefeng</v>
          </cell>
          <cell r="I43" t="str">
            <v>BMS故障</v>
          </cell>
        </row>
        <row r="44">
          <cell r="A44">
            <v>43191</v>
          </cell>
          <cell r="B44">
            <v>0.46506944444444448</v>
          </cell>
          <cell r="D44" t="str">
            <v>分系统1BMS5SOC过低一级故障</v>
          </cell>
          <cell r="G44" t="str">
            <v>JS_CZ_wodefeng</v>
          </cell>
          <cell r="I44" t="str">
            <v>BMS故障</v>
          </cell>
        </row>
        <row r="45">
          <cell r="A45">
            <v>43191</v>
          </cell>
          <cell r="B45">
            <v>0.46506944444444448</v>
          </cell>
          <cell r="D45" t="str">
            <v>分系统1BMS5SOC过低二级故障</v>
          </cell>
          <cell r="G45" t="str">
            <v>JS_CZ_wodefeng</v>
          </cell>
          <cell r="I45" t="str">
            <v>BMS故障</v>
          </cell>
        </row>
        <row r="46">
          <cell r="A46">
            <v>43191</v>
          </cell>
          <cell r="B46">
            <v>0.46598379629629627</v>
          </cell>
          <cell r="D46" t="str">
            <v>分系统1BMS6单体电压过低一级故障</v>
          </cell>
          <cell r="G46" t="str">
            <v>JS_CZ_wodefeng</v>
          </cell>
          <cell r="I46" t="str">
            <v>BMS故障</v>
          </cell>
        </row>
        <row r="47">
          <cell r="A47">
            <v>43191</v>
          </cell>
          <cell r="B47">
            <v>0.46598379629629627</v>
          </cell>
          <cell r="D47" t="str">
            <v>分系统1BMS6单体电压过低二级故障</v>
          </cell>
          <cell r="G47" t="str">
            <v>JS_CZ_wodefeng</v>
          </cell>
          <cell r="I47" t="str">
            <v>BMS故障</v>
          </cell>
        </row>
        <row r="48">
          <cell r="A48">
            <v>43191</v>
          </cell>
          <cell r="B48">
            <v>0.46605324074074073</v>
          </cell>
          <cell r="D48" t="str">
            <v>分系统1BMS4单体电压过低一级故障</v>
          </cell>
          <cell r="G48" t="str">
            <v>JS_CZ_wodefeng</v>
          </cell>
          <cell r="I48" t="str">
            <v>BMS故障</v>
          </cell>
        </row>
        <row r="49">
          <cell r="A49">
            <v>43191</v>
          </cell>
          <cell r="B49">
            <v>0.46605324074074073</v>
          </cell>
          <cell r="D49" t="str">
            <v>分系统1BMS4单体电压过低二级故障</v>
          </cell>
          <cell r="G49" t="str">
            <v>JS_CZ_wodefeng</v>
          </cell>
          <cell r="I49" t="str">
            <v>BMS故障</v>
          </cell>
        </row>
        <row r="50">
          <cell r="A50">
            <v>43191</v>
          </cell>
          <cell r="B50">
            <v>0.47340277777777778</v>
          </cell>
          <cell r="D50" t="str">
            <v>分系统1告警状态</v>
          </cell>
          <cell r="G50" t="str">
            <v>JS_CZ_wodefeng</v>
          </cell>
          <cell r="I50" t="str">
            <v>系统故障</v>
          </cell>
        </row>
        <row r="51">
          <cell r="A51">
            <v>43191</v>
          </cell>
          <cell r="B51">
            <v>0.47340277777777778</v>
          </cell>
          <cell r="D51" t="str">
            <v>分系统1BCMS2告警状态</v>
          </cell>
          <cell r="G51" t="str">
            <v>JS_CZ_wodefeng</v>
          </cell>
          <cell r="I51" t="str">
            <v>BMS故障</v>
          </cell>
        </row>
        <row r="52">
          <cell r="A52">
            <v>43191</v>
          </cell>
          <cell r="B52">
            <v>0.47467592592592595</v>
          </cell>
          <cell r="D52" t="str">
            <v>分系统1BMS2单体电压过低一级故障</v>
          </cell>
          <cell r="G52" t="str">
            <v>JS_CZ_wodefeng</v>
          </cell>
          <cell r="I52" t="str">
            <v>BMS故障</v>
          </cell>
        </row>
        <row r="53">
          <cell r="A53">
            <v>43191</v>
          </cell>
          <cell r="B53">
            <v>0.48104166666666665</v>
          </cell>
          <cell r="D53" t="str">
            <v>分系统1BMS8总电压过低一级故障</v>
          </cell>
          <cell r="G53" t="str">
            <v>JS_WX_liteer</v>
          </cell>
          <cell r="I53" t="str">
            <v>BMS故障</v>
          </cell>
        </row>
        <row r="54">
          <cell r="A54">
            <v>43191</v>
          </cell>
          <cell r="B54">
            <v>0.48104166666666665</v>
          </cell>
          <cell r="D54" t="str">
            <v>分系统1BMS8总电压过低二级故障</v>
          </cell>
          <cell r="G54" t="str">
            <v>JS_WX_liteer</v>
          </cell>
          <cell r="I54" t="str">
            <v>BMS故障</v>
          </cell>
        </row>
        <row r="55">
          <cell r="A55">
            <v>43191</v>
          </cell>
          <cell r="B55">
            <v>0.48115740740740742</v>
          </cell>
          <cell r="D55" t="str">
            <v>分系统1BMS9总电压过低一级故障</v>
          </cell>
          <cell r="G55" t="str">
            <v>JS_WX_liteer</v>
          </cell>
          <cell r="I55" t="str">
            <v>BMS故障</v>
          </cell>
        </row>
        <row r="56">
          <cell r="A56">
            <v>43191</v>
          </cell>
          <cell r="B56">
            <v>0.48115740740740742</v>
          </cell>
          <cell r="D56" t="str">
            <v>分系统1BMS9总电压过低二级故障</v>
          </cell>
          <cell r="G56" t="str">
            <v>JS_WX_liteer</v>
          </cell>
          <cell r="I56" t="str">
            <v>BMS故障</v>
          </cell>
        </row>
        <row r="57">
          <cell r="A57">
            <v>43191</v>
          </cell>
          <cell r="B57">
            <v>0.4817939814814815</v>
          </cell>
          <cell r="D57" t="str">
            <v>分系统1BMS1总电压过低一级故障</v>
          </cell>
          <cell r="G57" t="str">
            <v>JS_WX_liteer</v>
          </cell>
          <cell r="I57" t="str">
            <v>BMS故障</v>
          </cell>
        </row>
        <row r="58">
          <cell r="A58">
            <v>43191</v>
          </cell>
          <cell r="B58">
            <v>0.4817939814814815</v>
          </cell>
          <cell r="D58" t="str">
            <v>分系统1BMS1总电压过低二级故障</v>
          </cell>
          <cell r="G58" t="str">
            <v>JS_WX_liteer</v>
          </cell>
          <cell r="I58" t="str">
            <v>BMS故障</v>
          </cell>
        </row>
        <row r="59">
          <cell r="A59">
            <v>43191</v>
          </cell>
          <cell r="B59">
            <v>0.48186342592592596</v>
          </cell>
          <cell r="D59" t="str">
            <v>分系统1BMS4总电压过低一级故障</v>
          </cell>
          <cell r="G59" t="str">
            <v>JS_WX_liteer</v>
          </cell>
          <cell r="I59" t="str">
            <v>BMS故障</v>
          </cell>
        </row>
        <row r="60">
          <cell r="A60">
            <v>43191</v>
          </cell>
          <cell r="B60">
            <v>0.48186342592592596</v>
          </cell>
          <cell r="D60" t="str">
            <v>分系统1BMS4总电压过低二级故障</v>
          </cell>
          <cell r="G60" t="str">
            <v>JS_WX_liteer</v>
          </cell>
          <cell r="I60" t="str">
            <v>BMS故障</v>
          </cell>
        </row>
        <row r="61">
          <cell r="A61">
            <v>43191</v>
          </cell>
          <cell r="B61">
            <v>0.48214120370370367</v>
          </cell>
          <cell r="D61" t="str">
            <v>分系统1BMS2总电压过低一级故障</v>
          </cell>
          <cell r="G61" t="str">
            <v>JS_WX_liteer</v>
          </cell>
          <cell r="I61" t="str">
            <v>BMS故障</v>
          </cell>
        </row>
        <row r="62">
          <cell r="A62">
            <v>43191</v>
          </cell>
          <cell r="B62">
            <v>0.48214120370370367</v>
          </cell>
          <cell r="D62" t="str">
            <v>分系统1BMS2总电压过低二级故障</v>
          </cell>
          <cell r="G62" t="str">
            <v>JS_WX_liteer</v>
          </cell>
          <cell r="I62" t="str">
            <v>BMS故障</v>
          </cell>
        </row>
        <row r="63">
          <cell r="A63">
            <v>43191</v>
          </cell>
          <cell r="B63">
            <v>0.48214120370370367</v>
          </cell>
          <cell r="D63" t="str">
            <v>分系统1BMS7总电压过低一级故障</v>
          </cell>
          <cell r="G63" t="str">
            <v>JS_WX_liteer</v>
          </cell>
          <cell r="I63" t="str">
            <v>BMS故障</v>
          </cell>
        </row>
        <row r="64">
          <cell r="A64">
            <v>43191</v>
          </cell>
          <cell r="B64">
            <v>0.48214120370370367</v>
          </cell>
          <cell r="D64" t="str">
            <v>分系统1BMS7总电压过低二级故障</v>
          </cell>
          <cell r="G64" t="str">
            <v>JS_WX_liteer</v>
          </cell>
          <cell r="I64" t="str">
            <v>BMS故障</v>
          </cell>
        </row>
        <row r="65">
          <cell r="A65">
            <v>43191</v>
          </cell>
          <cell r="B65">
            <v>0.48225694444444445</v>
          </cell>
          <cell r="D65" t="str">
            <v>分系统1BMS5总电压过低一级故障</v>
          </cell>
          <cell r="G65" t="str">
            <v>JS_WX_liteer</v>
          </cell>
          <cell r="I65" t="str">
            <v>BMS故障</v>
          </cell>
        </row>
        <row r="66">
          <cell r="A66">
            <v>43191</v>
          </cell>
          <cell r="B66">
            <v>0.48225694444444445</v>
          </cell>
          <cell r="D66" t="str">
            <v>分系统1BMS5总电压过低二级故障</v>
          </cell>
          <cell r="G66" t="str">
            <v>JS_WX_liteer</v>
          </cell>
          <cell r="I66" t="str">
            <v>BMS故障</v>
          </cell>
        </row>
        <row r="67">
          <cell r="A67">
            <v>43191</v>
          </cell>
          <cell r="B67">
            <v>0.48238425925925926</v>
          </cell>
          <cell r="D67" t="str">
            <v>分系统1BMS6总电压过低一级故障</v>
          </cell>
          <cell r="G67" t="str">
            <v>JS_WX_liteer</v>
          </cell>
          <cell r="I67" t="str">
            <v>BMS故障</v>
          </cell>
        </row>
        <row r="68">
          <cell r="A68">
            <v>43191</v>
          </cell>
          <cell r="B68">
            <v>0.48238425925925926</v>
          </cell>
          <cell r="D68" t="str">
            <v>分系统1BMS6总电压过低二级故障</v>
          </cell>
          <cell r="G68" t="str">
            <v>JS_WX_liteer</v>
          </cell>
          <cell r="I68" t="str">
            <v>BMS故障</v>
          </cell>
        </row>
        <row r="69">
          <cell r="A69">
            <v>43191</v>
          </cell>
          <cell r="B69">
            <v>0.48254629629629631</v>
          </cell>
          <cell r="D69" t="str">
            <v>分系统1BMS3总电压过低一级故障</v>
          </cell>
          <cell r="G69" t="str">
            <v>JS_WX_liteer</v>
          </cell>
          <cell r="I69" t="str">
            <v>BMS故障</v>
          </cell>
        </row>
        <row r="70">
          <cell r="A70">
            <v>43191</v>
          </cell>
          <cell r="B70">
            <v>0.48254629629629631</v>
          </cell>
          <cell r="D70" t="str">
            <v>分系统1BMS3总电压过低二级故障</v>
          </cell>
          <cell r="G70" t="str">
            <v>JS_WX_liteer</v>
          </cell>
          <cell r="I70" t="str">
            <v>BMS故障</v>
          </cell>
        </row>
        <row r="71">
          <cell r="A71">
            <v>43191</v>
          </cell>
          <cell r="B71">
            <v>0.48498842592592589</v>
          </cell>
          <cell r="D71" t="str">
            <v>分系统1BMS8SOC过低一级故障</v>
          </cell>
          <cell r="G71" t="str">
            <v>JS_WX_liteer</v>
          </cell>
          <cell r="I71" t="str">
            <v>BMS故障</v>
          </cell>
        </row>
        <row r="72">
          <cell r="A72">
            <v>43191</v>
          </cell>
          <cell r="B72">
            <v>0.48498842592592589</v>
          </cell>
          <cell r="D72" t="str">
            <v>分系统1BMS8SOC过低二级故障</v>
          </cell>
          <cell r="G72" t="str">
            <v>JS_WX_liteer</v>
          </cell>
          <cell r="I72" t="str">
            <v>BMS故障</v>
          </cell>
        </row>
        <row r="73">
          <cell r="A73">
            <v>43191</v>
          </cell>
          <cell r="B73">
            <v>0.48568287037037039</v>
          </cell>
          <cell r="D73" t="str">
            <v>分系统1BMS7SOC过低一级故障</v>
          </cell>
          <cell r="G73" t="str">
            <v>JS_WX_liteer</v>
          </cell>
          <cell r="I73" t="str">
            <v>BMS故障</v>
          </cell>
        </row>
        <row r="74">
          <cell r="A74">
            <v>43191</v>
          </cell>
          <cell r="B74">
            <v>0.48568287037037039</v>
          </cell>
          <cell r="D74" t="str">
            <v>分系统1BMS7SOC过低二级故障</v>
          </cell>
          <cell r="G74" t="str">
            <v>JS_WX_liteer</v>
          </cell>
          <cell r="I74" t="str">
            <v>BMS故障</v>
          </cell>
        </row>
        <row r="75">
          <cell r="A75">
            <v>43191</v>
          </cell>
          <cell r="B75">
            <v>0.48608796296296292</v>
          </cell>
          <cell r="D75" t="str">
            <v>分系统1BMS4SOC过低一级故障</v>
          </cell>
          <cell r="G75" t="str">
            <v>JS_WX_liteer</v>
          </cell>
          <cell r="I75" t="str">
            <v>BMS故障</v>
          </cell>
        </row>
        <row r="76">
          <cell r="A76">
            <v>43191</v>
          </cell>
          <cell r="B76">
            <v>0.48608796296296292</v>
          </cell>
          <cell r="D76" t="str">
            <v>分系统1BMS4SOC过低二级故障</v>
          </cell>
          <cell r="G76" t="str">
            <v>JS_WX_liteer</v>
          </cell>
          <cell r="I76" t="str">
            <v>BMS故障</v>
          </cell>
        </row>
        <row r="77">
          <cell r="A77">
            <v>43191</v>
          </cell>
          <cell r="B77">
            <v>0.48718750000000005</v>
          </cell>
          <cell r="D77" t="str">
            <v>分系统1BMS3SOC过低一级故障</v>
          </cell>
          <cell r="G77" t="str">
            <v>JS_WX_liteer</v>
          </cell>
          <cell r="I77" t="str">
            <v>BMS故障</v>
          </cell>
        </row>
        <row r="78">
          <cell r="A78">
            <v>43191</v>
          </cell>
          <cell r="B78">
            <v>0.48718750000000005</v>
          </cell>
          <cell r="D78" t="str">
            <v>分系统1BMS3SOC过低二级故障</v>
          </cell>
          <cell r="G78" t="str">
            <v>JS_WX_liteer</v>
          </cell>
          <cell r="I78" t="str">
            <v>BMS故障</v>
          </cell>
        </row>
        <row r="79">
          <cell r="A79">
            <v>43191</v>
          </cell>
          <cell r="B79">
            <v>0.48863425925925924</v>
          </cell>
          <cell r="D79" t="str">
            <v>分系统1BMS1SOC过低一级故障</v>
          </cell>
          <cell r="G79" t="str">
            <v>JS_WX_liteer</v>
          </cell>
          <cell r="I79" t="str">
            <v>BMS故障</v>
          </cell>
        </row>
        <row r="80">
          <cell r="A80">
            <v>43191</v>
          </cell>
          <cell r="B80">
            <v>0.48863425925925924</v>
          </cell>
          <cell r="D80" t="str">
            <v>分系统1BMS1SOC过低二级故障</v>
          </cell>
          <cell r="G80" t="str">
            <v>JS_WX_liteer</v>
          </cell>
          <cell r="I80" t="str">
            <v>BMS故障</v>
          </cell>
        </row>
        <row r="81">
          <cell r="A81">
            <v>43191</v>
          </cell>
          <cell r="B81">
            <v>0.49054398148148143</v>
          </cell>
          <cell r="D81" t="str">
            <v>分系统1BMS8单体电压过低一级故障</v>
          </cell>
          <cell r="G81" t="str">
            <v>JS_WX_liteer</v>
          </cell>
          <cell r="I81" t="str">
            <v>BMS故障</v>
          </cell>
        </row>
        <row r="82">
          <cell r="A82">
            <v>43191</v>
          </cell>
          <cell r="B82">
            <v>0.49054398148148143</v>
          </cell>
          <cell r="D82" t="str">
            <v>分系统1BMS8单体电压过低二级故障</v>
          </cell>
          <cell r="G82" t="str">
            <v>JS_WX_liteer</v>
          </cell>
          <cell r="I82" t="str">
            <v>BMS故障</v>
          </cell>
        </row>
        <row r="83">
          <cell r="A83">
            <v>43191</v>
          </cell>
          <cell r="B83">
            <v>0.49071759259259262</v>
          </cell>
          <cell r="D83" t="str">
            <v>分系统1BMS9SOC过低一级故障</v>
          </cell>
          <cell r="G83" t="str">
            <v>JS_WX_liteer</v>
          </cell>
          <cell r="I83" t="str">
            <v>BMS故障</v>
          </cell>
        </row>
        <row r="84">
          <cell r="A84">
            <v>43191</v>
          </cell>
          <cell r="B84">
            <v>0.49071759259259262</v>
          </cell>
          <cell r="D84" t="str">
            <v>分系统1BMS9SOC过低二级故障</v>
          </cell>
          <cell r="G84" t="str">
            <v>JS_WX_liteer</v>
          </cell>
          <cell r="I84" t="str">
            <v>BMS故障</v>
          </cell>
        </row>
        <row r="85">
          <cell r="A85">
            <v>43191</v>
          </cell>
          <cell r="B85">
            <v>0.49118055555555556</v>
          </cell>
          <cell r="D85" t="str">
            <v>分系统1BMS9单体电压过低一级故障</v>
          </cell>
          <cell r="G85" t="str">
            <v>JS_WX_liteer</v>
          </cell>
          <cell r="I85" t="str">
            <v>BMS故障</v>
          </cell>
        </row>
        <row r="86">
          <cell r="A86">
            <v>43191</v>
          </cell>
          <cell r="B86">
            <v>0.49118055555555556</v>
          </cell>
          <cell r="D86" t="str">
            <v>分系统1BMS9单体电压过低二级故障</v>
          </cell>
          <cell r="G86" t="str">
            <v>JS_WX_liteer</v>
          </cell>
          <cell r="I86" t="str">
            <v>BMS故障</v>
          </cell>
        </row>
        <row r="87">
          <cell r="A87">
            <v>43191</v>
          </cell>
          <cell r="B87">
            <v>0.49146990740740742</v>
          </cell>
          <cell r="D87" t="str">
            <v>分系统1BMS2SOC过低一级故障</v>
          </cell>
          <cell r="G87" t="str">
            <v>JS_WX_liteer</v>
          </cell>
          <cell r="I87" t="str">
            <v>BMS故障</v>
          </cell>
        </row>
        <row r="88">
          <cell r="A88">
            <v>43191</v>
          </cell>
          <cell r="B88">
            <v>0.49146990740740742</v>
          </cell>
          <cell r="D88" t="str">
            <v>分系统1BMS2SOC过低二级故障</v>
          </cell>
          <cell r="G88" t="str">
            <v>JS_WX_liteer</v>
          </cell>
          <cell r="I88" t="str">
            <v>BMS故障</v>
          </cell>
        </row>
        <row r="89">
          <cell r="A89">
            <v>43191</v>
          </cell>
          <cell r="B89">
            <v>0.49146990740740742</v>
          </cell>
          <cell r="D89" t="str">
            <v>分系统1BMS6SOC过低一级故障</v>
          </cell>
          <cell r="G89" t="str">
            <v>JS_WX_liteer</v>
          </cell>
          <cell r="I89" t="str">
            <v>BMS故障</v>
          </cell>
        </row>
        <row r="90">
          <cell r="A90">
            <v>43191</v>
          </cell>
          <cell r="B90">
            <v>0.49146990740740742</v>
          </cell>
          <cell r="D90" t="str">
            <v>分系统1BMS6SOC过低二级故障</v>
          </cell>
          <cell r="G90" t="str">
            <v>JS_WX_liteer</v>
          </cell>
          <cell r="I90" t="str">
            <v>BMS故障</v>
          </cell>
        </row>
        <row r="91">
          <cell r="A91">
            <v>43191</v>
          </cell>
          <cell r="B91">
            <v>0.49210648148148151</v>
          </cell>
          <cell r="D91" t="str">
            <v>分系统1BMS5SOC过低一级故障</v>
          </cell>
          <cell r="G91" t="str">
            <v>JS_WX_liteer</v>
          </cell>
          <cell r="I91" t="str">
            <v>BMS故障</v>
          </cell>
        </row>
        <row r="92">
          <cell r="A92">
            <v>43191</v>
          </cell>
          <cell r="B92">
            <v>0.49210648148148151</v>
          </cell>
          <cell r="D92" t="str">
            <v>分系统1BMS5SOC过低二级故障</v>
          </cell>
          <cell r="G92" t="str">
            <v>JS_WX_liteer</v>
          </cell>
          <cell r="I92" t="str">
            <v>BMS故障</v>
          </cell>
        </row>
        <row r="93">
          <cell r="A93">
            <v>43191</v>
          </cell>
          <cell r="B93">
            <v>0.49245370370370373</v>
          </cell>
          <cell r="D93" t="str">
            <v>分系统1BMS1单体电压过低一级故障</v>
          </cell>
          <cell r="G93" t="str">
            <v>JS_WX_liteer</v>
          </cell>
          <cell r="I93" t="str">
            <v>BMS故障</v>
          </cell>
        </row>
        <row r="94">
          <cell r="A94">
            <v>43191</v>
          </cell>
          <cell r="B94">
            <v>0.49245370370370373</v>
          </cell>
          <cell r="D94" t="str">
            <v>分系统1BMS1单体电压过低二级故障</v>
          </cell>
          <cell r="G94" t="str">
            <v>JS_WX_liteer</v>
          </cell>
          <cell r="I94" t="str">
            <v>BMS故障</v>
          </cell>
        </row>
        <row r="95">
          <cell r="A95">
            <v>43191</v>
          </cell>
          <cell r="B95">
            <v>0.49304398148148149</v>
          </cell>
          <cell r="D95" t="str">
            <v>分系统1BMS4单体电压过低一级故障</v>
          </cell>
          <cell r="G95" t="str">
            <v>JS_WX_liteer</v>
          </cell>
          <cell r="I95" t="str">
            <v>BMS故障</v>
          </cell>
        </row>
        <row r="96">
          <cell r="A96">
            <v>43191</v>
          </cell>
          <cell r="B96">
            <v>0.49304398148148149</v>
          </cell>
          <cell r="D96" t="str">
            <v>分系统1BMS4单体电压过低二级故障</v>
          </cell>
          <cell r="G96" t="str">
            <v>JS_WX_liteer</v>
          </cell>
          <cell r="I96" t="str">
            <v>BMS故障</v>
          </cell>
        </row>
        <row r="97">
          <cell r="A97">
            <v>43191</v>
          </cell>
          <cell r="B97">
            <v>0.49344907407407407</v>
          </cell>
          <cell r="D97" t="str">
            <v>分系统1BMS2单体电压过低一级故障</v>
          </cell>
          <cell r="G97" t="str">
            <v>JS_WX_liteer</v>
          </cell>
          <cell r="I97" t="str">
            <v>BMS故障</v>
          </cell>
        </row>
        <row r="98">
          <cell r="A98">
            <v>43191</v>
          </cell>
          <cell r="B98">
            <v>0.49344907407407407</v>
          </cell>
          <cell r="D98" t="str">
            <v>分系统1BMS2单体电压过低二级故障</v>
          </cell>
          <cell r="G98" t="str">
            <v>JS_WX_liteer</v>
          </cell>
          <cell r="I98" t="str">
            <v>BMS故障</v>
          </cell>
        </row>
        <row r="99">
          <cell r="A99">
            <v>43191</v>
          </cell>
          <cell r="B99">
            <v>0.49362268518518521</v>
          </cell>
          <cell r="D99" t="str">
            <v>分系统1BMS7单体电压过低一级故障</v>
          </cell>
          <cell r="G99" t="str">
            <v>JS_WX_liteer</v>
          </cell>
          <cell r="I99" t="str">
            <v>BMS故障</v>
          </cell>
        </row>
        <row r="100">
          <cell r="A100">
            <v>43191</v>
          </cell>
          <cell r="B100">
            <v>0.49362268518518521</v>
          </cell>
          <cell r="D100" t="str">
            <v>分系统1BMS7单体电压过低二级故障</v>
          </cell>
          <cell r="G100" t="str">
            <v>JS_WX_liteer</v>
          </cell>
          <cell r="I100" t="str">
            <v>BMS故障</v>
          </cell>
        </row>
        <row r="101">
          <cell r="A101">
            <v>43191</v>
          </cell>
          <cell r="B101">
            <v>0.49368055555555551</v>
          </cell>
          <cell r="D101" t="str">
            <v>分系统1BMS5单体电压过低一级故障</v>
          </cell>
          <cell r="G101" t="str">
            <v>JS_WX_liteer</v>
          </cell>
          <cell r="I101" t="str">
            <v>BMS故障</v>
          </cell>
        </row>
        <row r="102">
          <cell r="A102">
            <v>43191</v>
          </cell>
          <cell r="B102">
            <v>0.49368055555555551</v>
          </cell>
          <cell r="D102" t="str">
            <v>分系统1BMS5单体电压过低二级故障</v>
          </cell>
          <cell r="G102" t="str">
            <v>JS_WX_liteer</v>
          </cell>
          <cell r="I102" t="str">
            <v>BMS故障</v>
          </cell>
        </row>
        <row r="103">
          <cell r="A103">
            <v>43191</v>
          </cell>
          <cell r="B103">
            <v>0.49401620370370369</v>
          </cell>
          <cell r="D103" t="str">
            <v>分系统1BMS6单体电压过低一级故障</v>
          </cell>
          <cell r="G103" t="str">
            <v>JS_WX_liteer</v>
          </cell>
          <cell r="I103" t="str">
            <v>BMS故障</v>
          </cell>
        </row>
        <row r="104">
          <cell r="A104">
            <v>43191</v>
          </cell>
          <cell r="B104">
            <v>0.49401620370370369</v>
          </cell>
          <cell r="D104" t="str">
            <v>分系统1BMS6单体电压过低二级故障</v>
          </cell>
          <cell r="G104" t="str">
            <v>JS_WX_liteer</v>
          </cell>
          <cell r="I104" t="str">
            <v>BMS故障</v>
          </cell>
        </row>
        <row r="105">
          <cell r="A105">
            <v>43191</v>
          </cell>
          <cell r="B105">
            <v>0.49414351851851851</v>
          </cell>
          <cell r="D105" t="str">
            <v>分系统1BMS3单体电压过低一级故障</v>
          </cell>
          <cell r="G105" t="str">
            <v>JS_WX_liteer</v>
          </cell>
          <cell r="I105" t="str">
            <v>BMS故障</v>
          </cell>
        </row>
        <row r="106">
          <cell r="A106">
            <v>43191</v>
          </cell>
          <cell r="B106">
            <v>0.49414351851851851</v>
          </cell>
          <cell r="D106" t="str">
            <v>分系统1BMS3单体电压过低二级故障</v>
          </cell>
          <cell r="G106" t="str">
            <v>JS_WX_liteer</v>
          </cell>
          <cell r="I106" t="str">
            <v>BMS故障</v>
          </cell>
        </row>
        <row r="107">
          <cell r="A107">
            <v>43191</v>
          </cell>
          <cell r="B107">
            <v>0.50855324074074071</v>
          </cell>
          <cell r="D107" t="str">
            <v>分系统1BMS9SOC过低一级故障</v>
          </cell>
          <cell r="G107" t="str">
            <v>JS_WX_liteer</v>
          </cell>
          <cell r="I107" t="str">
            <v>BMS故障</v>
          </cell>
        </row>
        <row r="108">
          <cell r="A108">
            <v>43191</v>
          </cell>
          <cell r="B108">
            <v>0.50855324074074071</v>
          </cell>
          <cell r="D108" t="str">
            <v>分系统1BMS9SOC过低二级故障</v>
          </cell>
          <cell r="G108" t="str">
            <v>JS_WX_liteer</v>
          </cell>
          <cell r="I108" t="str">
            <v>BMS故障</v>
          </cell>
        </row>
        <row r="109">
          <cell r="A109">
            <v>43191</v>
          </cell>
          <cell r="B109">
            <v>0.74597222222222215</v>
          </cell>
          <cell r="D109" t="str">
            <v>分系统1告警状态</v>
          </cell>
          <cell r="G109" t="str">
            <v>BJ_zhongyu</v>
          </cell>
          <cell r="I109" t="str">
            <v>系统故障</v>
          </cell>
        </row>
        <row r="110">
          <cell r="A110">
            <v>43191</v>
          </cell>
          <cell r="B110">
            <v>0.74597222222222215</v>
          </cell>
          <cell r="D110" t="str">
            <v>分系统1PCS告警状态</v>
          </cell>
          <cell r="G110" t="str">
            <v>BJ_zhongyu</v>
          </cell>
          <cell r="I110" t="str">
            <v>PCS故障</v>
          </cell>
        </row>
        <row r="111">
          <cell r="A111">
            <v>43191</v>
          </cell>
          <cell r="B111">
            <v>0.74905092592592604</v>
          </cell>
          <cell r="D111" t="str">
            <v>分系统4告警状态</v>
          </cell>
          <cell r="G111" t="str">
            <v>BJ_zhongyu</v>
          </cell>
          <cell r="I111" t="str">
            <v>系统故障</v>
          </cell>
        </row>
        <row r="112">
          <cell r="A112">
            <v>43191</v>
          </cell>
          <cell r="B112">
            <v>0.74905092592592604</v>
          </cell>
          <cell r="D112" t="str">
            <v>分系统4PCS告警状态</v>
          </cell>
          <cell r="G112" t="str">
            <v>BJ_zhongyu</v>
          </cell>
          <cell r="I112" t="str">
            <v>PCS故障</v>
          </cell>
        </row>
        <row r="113">
          <cell r="A113">
            <v>43191</v>
          </cell>
          <cell r="B113">
            <v>0.77812500000000007</v>
          </cell>
          <cell r="D113" t="str">
            <v>分系统1故障状态</v>
          </cell>
          <cell r="G113" t="str">
            <v>BJ_zhongyu</v>
          </cell>
          <cell r="I113" t="str">
            <v>系统故障</v>
          </cell>
        </row>
        <row r="114">
          <cell r="A114">
            <v>43191</v>
          </cell>
          <cell r="B114">
            <v>0.78802083333333339</v>
          </cell>
          <cell r="D114" t="str">
            <v>分系统1故障状态</v>
          </cell>
          <cell r="G114" t="str">
            <v>BJ_zhongyu</v>
          </cell>
          <cell r="I114" t="str">
            <v>系统故障</v>
          </cell>
        </row>
        <row r="115">
          <cell r="A115">
            <v>43191</v>
          </cell>
          <cell r="B115">
            <v>0.78842592592592586</v>
          </cell>
          <cell r="D115" t="str">
            <v>分系统1告警状态</v>
          </cell>
          <cell r="G115" t="str">
            <v>BJ_zhongyu</v>
          </cell>
          <cell r="I115" t="str">
            <v>系统故障</v>
          </cell>
        </row>
        <row r="116">
          <cell r="A116">
            <v>43191</v>
          </cell>
          <cell r="B116">
            <v>0.78842592592592586</v>
          </cell>
          <cell r="D116" t="str">
            <v>分系统1PCS告警状态</v>
          </cell>
          <cell r="G116" t="str">
            <v>BJ_zhongyu</v>
          </cell>
          <cell r="I116" t="str">
            <v>PCS故障</v>
          </cell>
        </row>
        <row r="117">
          <cell r="A117">
            <v>43191</v>
          </cell>
          <cell r="B117">
            <v>0.82567129629629632</v>
          </cell>
          <cell r="D117" t="str">
            <v>分系统1BMS6SOC过低一级故障</v>
          </cell>
          <cell r="G117" t="str">
            <v>JS_CZ_wodefeng</v>
          </cell>
          <cell r="I117" t="str">
            <v>BMS故障</v>
          </cell>
        </row>
        <row r="118">
          <cell r="A118">
            <v>43191</v>
          </cell>
          <cell r="B118">
            <v>0.82567129629629632</v>
          </cell>
          <cell r="D118" t="str">
            <v>分系统1BMS6SOC过低二级故障</v>
          </cell>
          <cell r="G118" t="str">
            <v>JS_CZ_wodefeng</v>
          </cell>
          <cell r="I118" t="str">
            <v>BMS故障</v>
          </cell>
        </row>
        <row r="119">
          <cell r="A119">
            <v>43191</v>
          </cell>
          <cell r="B119">
            <v>0.82677083333333334</v>
          </cell>
          <cell r="D119" t="str">
            <v>分系统1BMS3SOC过低一级故障</v>
          </cell>
          <cell r="G119" t="str">
            <v>JS_CZ_wodefeng</v>
          </cell>
          <cell r="I119" t="str">
            <v>BMS故障</v>
          </cell>
        </row>
        <row r="120">
          <cell r="A120">
            <v>43191</v>
          </cell>
          <cell r="B120">
            <v>0.82677083333333334</v>
          </cell>
          <cell r="D120" t="str">
            <v>分系统1BMS3SOC过低二级故障</v>
          </cell>
          <cell r="G120" t="str">
            <v>JS_CZ_wodefeng</v>
          </cell>
          <cell r="I120" t="str">
            <v>BMS故障</v>
          </cell>
        </row>
        <row r="121">
          <cell r="A121">
            <v>43191</v>
          </cell>
          <cell r="B121">
            <v>0.82717592592592604</v>
          </cell>
          <cell r="D121" t="str">
            <v>分系统1BMS1SOC过低一级故障</v>
          </cell>
          <cell r="G121" t="str">
            <v>JS_CZ_wodefeng</v>
          </cell>
          <cell r="I121" t="str">
            <v>BMS故障</v>
          </cell>
        </row>
        <row r="122">
          <cell r="A122">
            <v>43191</v>
          </cell>
          <cell r="B122">
            <v>0.82717592592592604</v>
          </cell>
          <cell r="D122" t="str">
            <v>分系统1BMS1SOC过低二级故障</v>
          </cell>
          <cell r="G122" t="str">
            <v>JS_CZ_wodefeng</v>
          </cell>
          <cell r="I122" t="str">
            <v>BMS故障</v>
          </cell>
        </row>
        <row r="123">
          <cell r="A123">
            <v>43191</v>
          </cell>
          <cell r="B123">
            <v>0.82821759259259264</v>
          </cell>
          <cell r="D123" t="str">
            <v>分系统1BMS1总电压过低一级故障</v>
          </cell>
          <cell r="G123" t="str">
            <v>JS_CZ_wodefeng</v>
          </cell>
          <cell r="I123" t="str">
            <v>BMS故障</v>
          </cell>
        </row>
        <row r="124">
          <cell r="A124">
            <v>43191</v>
          </cell>
          <cell r="B124">
            <v>0.82821759259259264</v>
          </cell>
          <cell r="D124" t="str">
            <v>分系统1BMS1总电压过低二级故障</v>
          </cell>
          <cell r="G124" t="str">
            <v>JS_CZ_wodefeng</v>
          </cell>
          <cell r="I124" t="str">
            <v>BMS故障</v>
          </cell>
        </row>
        <row r="125">
          <cell r="A125">
            <v>43191</v>
          </cell>
          <cell r="B125">
            <v>0.82868055555555553</v>
          </cell>
          <cell r="D125" t="str">
            <v>分系统1BMS3总电压过低一级故障</v>
          </cell>
          <cell r="G125" t="str">
            <v>JS_CZ_wodefeng</v>
          </cell>
          <cell r="I125" t="str">
            <v>BMS故障</v>
          </cell>
        </row>
        <row r="126">
          <cell r="A126">
            <v>43191</v>
          </cell>
          <cell r="B126">
            <v>0.82868055555555553</v>
          </cell>
          <cell r="D126" t="str">
            <v>分系统1BMS3总电压过低二级故障</v>
          </cell>
          <cell r="G126" t="str">
            <v>JS_CZ_wodefeng</v>
          </cell>
          <cell r="I126" t="str">
            <v>BMS故障</v>
          </cell>
        </row>
        <row r="127">
          <cell r="A127">
            <v>43191</v>
          </cell>
          <cell r="B127">
            <v>0.82908564814814811</v>
          </cell>
          <cell r="D127" t="str">
            <v>分系统1BMS2SOC过低一级故障</v>
          </cell>
          <cell r="G127" t="str">
            <v>JS_CZ_wodefeng</v>
          </cell>
          <cell r="I127" t="str">
            <v>BMS故障</v>
          </cell>
        </row>
        <row r="128">
          <cell r="A128">
            <v>43191</v>
          </cell>
          <cell r="B128">
            <v>0.82908564814814811</v>
          </cell>
          <cell r="D128" t="str">
            <v>分系统1BMS2SOC过低二级故障</v>
          </cell>
          <cell r="G128" t="str">
            <v>JS_CZ_wodefeng</v>
          </cell>
          <cell r="I128" t="str">
            <v>BMS故障</v>
          </cell>
        </row>
        <row r="129">
          <cell r="A129">
            <v>43191</v>
          </cell>
          <cell r="B129">
            <v>0.82914351851851853</v>
          </cell>
          <cell r="D129" t="str">
            <v>分系统1BMS6总电压过低一级故障</v>
          </cell>
          <cell r="G129" t="str">
            <v>JS_CZ_wodefeng</v>
          </cell>
          <cell r="I129" t="str">
            <v>BMS故障</v>
          </cell>
        </row>
        <row r="130">
          <cell r="A130">
            <v>43191</v>
          </cell>
          <cell r="B130">
            <v>0.82914351851851853</v>
          </cell>
          <cell r="D130" t="str">
            <v>分系统1BMS6总电压过低二级故障</v>
          </cell>
          <cell r="G130" t="str">
            <v>JS_CZ_wodefeng</v>
          </cell>
          <cell r="I130" t="str">
            <v>BMS故障</v>
          </cell>
        </row>
        <row r="131">
          <cell r="A131">
            <v>43191</v>
          </cell>
          <cell r="B131">
            <v>0.82931712962962967</v>
          </cell>
          <cell r="D131" t="str">
            <v>分系统1BMS5总电压过低一级故障</v>
          </cell>
          <cell r="G131" t="str">
            <v>JS_CZ_wodefeng</v>
          </cell>
          <cell r="I131" t="str">
            <v>BMS故障</v>
          </cell>
        </row>
        <row r="132">
          <cell r="A132">
            <v>43191</v>
          </cell>
          <cell r="B132">
            <v>0.82931712962962967</v>
          </cell>
          <cell r="D132" t="str">
            <v>分系统1BMS5总电压过低二级故障</v>
          </cell>
          <cell r="G132" t="str">
            <v>JS_CZ_wodefeng</v>
          </cell>
          <cell r="I132" t="str">
            <v>BMS故障</v>
          </cell>
        </row>
        <row r="133">
          <cell r="A133">
            <v>43191</v>
          </cell>
          <cell r="B133">
            <v>0.82937500000000008</v>
          </cell>
          <cell r="D133" t="str">
            <v>分系统1BMS2总电压过低一级故障</v>
          </cell>
          <cell r="G133" t="str">
            <v>JS_CZ_wodefeng</v>
          </cell>
          <cell r="I133" t="str">
            <v>BMS故障</v>
          </cell>
        </row>
        <row r="134">
          <cell r="A134">
            <v>43191</v>
          </cell>
          <cell r="B134">
            <v>0.82937500000000008</v>
          </cell>
          <cell r="D134" t="str">
            <v>分系统1BMS2总电压过低二级故障</v>
          </cell>
          <cell r="G134" t="str">
            <v>JS_CZ_wodefeng</v>
          </cell>
          <cell r="I134" t="str">
            <v>BMS故障</v>
          </cell>
        </row>
        <row r="135">
          <cell r="A135">
            <v>43191</v>
          </cell>
          <cell r="B135">
            <v>0.82954861111111111</v>
          </cell>
          <cell r="D135" t="str">
            <v>分系统1BMS4总电压过低一级故障</v>
          </cell>
          <cell r="G135" t="str">
            <v>JS_CZ_wodefeng</v>
          </cell>
          <cell r="I135" t="str">
            <v>BMS故障</v>
          </cell>
        </row>
        <row r="136">
          <cell r="A136">
            <v>43191</v>
          </cell>
          <cell r="B136">
            <v>0.82954861111111111</v>
          </cell>
          <cell r="D136" t="str">
            <v>分系统1BMS4总电压过低二级故障</v>
          </cell>
          <cell r="G136" t="str">
            <v>JS_CZ_wodefeng</v>
          </cell>
          <cell r="I136" t="str">
            <v>BMS故障</v>
          </cell>
        </row>
        <row r="137">
          <cell r="A137">
            <v>43191</v>
          </cell>
          <cell r="B137">
            <v>0.83018518518518514</v>
          </cell>
          <cell r="D137" t="str">
            <v>分系统1BMS4SOC过低一级故障</v>
          </cell>
          <cell r="G137" t="str">
            <v>JS_CZ_wodefeng</v>
          </cell>
          <cell r="I137" t="str">
            <v>BMS故障</v>
          </cell>
        </row>
        <row r="138">
          <cell r="A138">
            <v>43191</v>
          </cell>
          <cell r="B138">
            <v>0.83018518518518514</v>
          </cell>
          <cell r="D138" t="str">
            <v>分系统1BMS4SOC过低二级故障</v>
          </cell>
          <cell r="G138" t="str">
            <v>JS_CZ_wodefeng</v>
          </cell>
          <cell r="I138" t="str">
            <v>BMS故障</v>
          </cell>
        </row>
        <row r="139">
          <cell r="A139">
            <v>43191</v>
          </cell>
          <cell r="B139">
            <v>0.83151620370370372</v>
          </cell>
          <cell r="D139" t="str">
            <v>分系统1BMS5SOC过低一级故障</v>
          </cell>
          <cell r="G139" t="str">
            <v>JS_CZ_wodefeng</v>
          </cell>
          <cell r="I139" t="str">
            <v>BMS故障</v>
          </cell>
        </row>
        <row r="140">
          <cell r="A140">
            <v>43191</v>
          </cell>
          <cell r="B140">
            <v>0.83151620370370372</v>
          </cell>
          <cell r="D140" t="str">
            <v>分系统1BMS5SOC过低二级故障</v>
          </cell>
          <cell r="G140" t="str">
            <v>JS_CZ_wodefeng</v>
          </cell>
          <cell r="I140" t="str">
            <v>BMS故障</v>
          </cell>
        </row>
        <row r="141">
          <cell r="A141">
            <v>43191</v>
          </cell>
          <cell r="B141">
            <v>0.8353356481481482</v>
          </cell>
          <cell r="D141" t="str">
            <v>分系统1BMS1单体电压过低一级故障</v>
          </cell>
          <cell r="G141" t="str">
            <v>JS_CZ_wodefeng</v>
          </cell>
          <cell r="I141" t="str">
            <v>BMS故障</v>
          </cell>
        </row>
        <row r="142">
          <cell r="A142">
            <v>43191</v>
          </cell>
          <cell r="B142">
            <v>0.8353356481481482</v>
          </cell>
          <cell r="D142" t="str">
            <v>分系统1BMS1单体电压过低二级故障</v>
          </cell>
          <cell r="G142" t="str">
            <v>JS_CZ_wodefeng</v>
          </cell>
          <cell r="I142" t="str">
            <v>BMS故障</v>
          </cell>
        </row>
        <row r="143">
          <cell r="A143">
            <v>43191</v>
          </cell>
          <cell r="B143">
            <v>0.83585648148148151</v>
          </cell>
          <cell r="D143" t="str">
            <v>分系统1BMS5单体电压过低一级故障</v>
          </cell>
          <cell r="G143" t="str">
            <v>JS_CZ_wodefeng</v>
          </cell>
          <cell r="I143" t="str">
            <v>BMS故障</v>
          </cell>
        </row>
        <row r="144">
          <cell r="A144">
            <v>43191</v>
          </cell>
          <cell r="B144">
            <v>0.83585648148148151</v>
          </cell>
          <cell r="D144" t="str">
            <v>分系统1BMS5单体电压过低二级故障</v>
          </cell>
          <cell r="G144" t="str">
            <v>JS_CZ_wodefeng</v>
          </cell>
          <cell r="I144" t="str">
            <v>BMS故障</v>
          </cell>
        </row>
        <row r="145">
          <cell r="A145">
            <v>43191</v>
          </cell>
          <cell r="B145">
            <v>0.83608796296296306</v>
          </cell>
          <cell r="D145" t="str">
            <v>分系统1BMS2单体电压过低一级故障</v>
          </cell>
          <cell r="G145" t="str">
            <v>JS_CZ_wodefeng</v>
          </cell>
          <cell r="I145" t="str">
            <v>BMS故障</v>
          </cell>
        </row>
        <row r="146">
          <cell r="A146">
            <v>43191</v>
          </cell>
          <cell r="B146">
            <v>0.83608796296296306</v>
          </cell>
          <cell r="D146" t="str">
            <v>分系统1BMS2单体电压过低二级故障</v>
          </cell>
          <cell r="G146" t="str">
            <v>JS_CZ_wodefeng</v>
          </cell>
          <cell r="I146" t="str">
            <v>BMS故障</v>
          </cell>
        </row>
        <row r="147">
          <cell r="A147">
            <v>43191</v>
          </cell>
          <cell r="B147">
            <v>0.83626157407407409</v>
          </cell>
          <cell r="D147" t="str">
            <v>分系统1BMS3单体电压过低一级故障</v>
          </cell>
          <cell r="G147" t="str">
            <v>JS_CZ_wodefeng</v>
          </cell>
          <cell r="I147" t="str">
            <v>BMS故障</v>
          </cell>
        </row>
        <row r="148">
          <cell r="A148">
            <v>43191</v>
          </cell>
          <cell r="B148">
            <v>0.83626157407407409</v>
          </cell>
          <cell r="D148" t="str">
            <v>分系统1BMS3单体电压过低二级故障</v>
          </cell>
          <cell r="G148" t="str">
            <v>JS_CZ_wodefeng</v>
          </cell>
          <cell r="I148" t="str">
            <v>BMS故障</v>
          </cell>
        </row>
        <row r="149">
          <cell r="A149">
            <v>43191</v>
          </cell>
          <cell r="B149">
            <v>0.83695601851851853</v>
          </cell>
          <cell r="D149" t="str">
            <v>分系统1BMS4单体电压过低一级故障</v>
          </cell>
          <cell r="G149" t="str">
            <v>JS_CZ_wodefeng</v>
          </cell>
          <cell r="I149" t="str">
            <v>BMS故障</v>
          </cell>
        </row>
        <row r="150">
          <cell r="A150">
            <v>43191</v>
          </cell>
          <cell r="B150">
            <v>0.83695601851851853</v>
          </cell>
          <cell r="D150" t="str">
            <v>分系统1BMS4单体电压过低二级故障</v>
          </cell>
          <cell r="G150" t="str">
            <v>JS_CZ_wodefeng</v>
          </cell>
          <cell r="I150" t="str">
            <v>BMS故障</v>
          </cell>
        </row>
        <row r="151">
          <cell r="A151">
            <v>43191</v>
          </cell>
          <cell r="B151">
            <v>0.837824074074074</v>
          </cell>
          <cell r="D151" t="str">
            <v>分系统1BMS6单体电压过低一级故障</v>
          </cell>
          <cell r="G151" t="str">
            <v>JS_CZ_wodefeng</v>
          </cell>
          <cell r="I151" t="str">
            <v>BMS故障</v>
          </cell>
        </row>
        <row r="152">
          <cell r="A152">
            <v>43191</v>
          </cell>
          <cell r="B152">
            <v>0.837824074074074</v>
          </cell>
          <cell r="D152" t="str">
            <v>分系统1BMS6单体电压过低二级故障</v>
          </cell>
          <cell r="G152" t="str">
            <v>JS_CZ_wodefeng</v>
          </cell>
          <cell r="I152" t="str">
            <v>BMS故障</v>
          </cell>
        </row>
        <row r="153">
          <cell r="A153">
            <v>43191</v>
          </cell>
          <cell r="B153">
            <v>0.84864583333333332</v>
          </cell>
          <cell r="D153" t="str">
            <v>分系统1告警状态</v>
          </cell>
          <cell r="G153" t="str">
            <v>JS_CZ_wodefeng</v>
          </cell>
          <cell r="I153" t="str">
            <v>系统故障</v>
          </cell>
        </row>
        <row r="154">
          <cell r="A154">
            <v>43191</v>
          </cell>
          <cell r="B154">
            <v>0.84864583333333332</v>
          </cell>
          <cell r="D154" t="str">
            <v>分系统1BCMS5告警状态</v>
          </cell>
          <cell r="G154" t="str">
            <v>JS_CZ_wodefeng</v>
          </cell>
          <cell r="I154" t="str">
            <v>BMS故障</v>
          </cell>
        </row>
        <row r="155">
          <cell r="A155">
            <v>43191</v>
          </cell>
          <cell r="B155">
            <v>0.84916666666666663</v>
          </cell>
          <cell r="D155" t="str">
            <v>分系统1BCMS2告警状态</v>
          </cell>
          <cell r="G155" t="str">
            <v>JS_CZ_wodefeng</v>
          </cell>
          <cell r="I155" t="str">
            <v>BMS故障</v>
          </cell>
        </row>
        <row r="156">
          <cell r="A156">
            <v>43191</v>
          </cell>
          <cell r="B156">
            <v>0.84968749999999993</v>
          </cell>
          <cell r="D156" t="str">
            <v>分系统1BCMS3告警状态</v>
          </cell>
          <cell r="G156" t="str">
            <v>JS_CZ_wodefeng</v>
          </cell>
          <cell r="I156" t="str">
            <v>BMS故障</v>
          </cell>
        </row>
        <row r="157">
          <cell r="A157">
            <v>43191</v>
          </cell>
          <cell r="B157">
            <v>0.85010416666666666</v>
          </cell>
          <cell r="D157" t="str">
            <v>分系统1BCMS1告警状态</v>
          </cell>
          <cell r="G157" t="str">
            <v>JS_CZ_wodefeng</v>
          </cell>
          <cell r="I157" t="str">
            <v>BMS故障</v>
          </cell>
        </row>
        <row r="158">
          <cell r="A158">
            <v>43191</v>
          </cell>
          <cell r="B158">
            <v>0.85043981481481479</v>
          </cell>
          <cell r="D158" t="str">
            <v>分系统1BCMS6告警状态</v>
          </cell>
          <cell r="G158" t="str">
            <v>JS_CZ_wodefeng</v>
          </cell>
          <cell r="I158" t="str">
            <v>BMS故障</v>
          </cell>
        </row>
        <row r="159">
          <cell r="A159">
            <v>43191</v>
          </cell>
          <cell r="B159">
            <v>0.85068287037037038</v>
          </cell>
          <cell r="D159" t="str">
            <v>分系统1BCMS4告警状态</v>
          </cell>
          <cell r="G159" t="str">
            <v>JS_CZ_wodefeng</v>
          </cell>
          <cell r="I159" t="str">
            <v>BMS故障</v>
          </cell>
        </row>
        <row r="160">
          <cell r="A160">
            <v>43191</v>
          </cell>
          <cell r="B160">
            <v>0.85211805555555553</v>
          </cell>
          <cell r="D160" t="str">
            <v>分系统1BMS6SOC过低一级故障</v>
          </cell>
          <cell r="G160" t="str">
            <v>JS_CZ_wodefeng</v>
          </cell>
          <cell r="I160" t="str">
            <v>BMS故障</v>
          </cell>
        </row>
        <row r="161">
          <cell r="A161">
            <v>43191</v>
          </cell>
          <cell r="B161">
            <v>0.85269675925925925</v>
          </cell>
          <cell r="D161" t="str">
            <v>分系统1故障状态</v>
          </cell>
          <cell r="G161" t="str">
            <v>JS_CZ_wodefeng</v>
          </cell>
          <cell r="I161" t="str">
            <v>系统故障</v>
          </cell>
        </row>
        <row r="162">
          <cell r="A162">
            <v>43191</v>
          </cell>
          <cell r="B162">
            <v>0.85269675925925925</v>
          </cell>
          <cell r="D162" t="str">
            <v>分系统1BCMS5故障状态</v>
          </cell>
          <cell r="G162" t="str">
            <v>JS_CZ_wodefeng</v>
          </cell>
          <cell r="I162" t="str">
            <v>BMS故障</v>
          </cell>
        </row>
        <row r="163">
          <cell r="A163">
            <v>43191</v>
          </cell>
          <cell r="B163">
            <v>0.85269675925925925</v>
          </cell>
          <cell r="D163" t="str">
            <v>分系统1BMS5单体电压过低一级故障</v>
          </cell>
          <cell r="G163" t="str">
            <v>JS_CZ_wodefeng</v>
          </cell>
          <cell r="I163" t="str">
            <v>BMS故障</v>
          </cell>
        </row>
        <row r="164">
          <cell r="A164">
            <v>43191</v>
          </cell>
          <cell r="B164">
            <v>0.85571759259259261</v>
          </cell>
          <cell r="D164" t="str">
            <v>分系统1BMS8总电压过低一级故障</v>
          </cell>
          <cell r="G164" t="str">
            <v>JS_WX_liteer</v>
          </cell>
          <cell r="I164" t="str">
            <v>BMS故障</v>
          </cell>
        </row>
        <row r="165">
          <cell r="A165">
            <v>43191</v>
          </cell>
          <cell r="B165">
            <v>0.85571759259259261</v>
          </cell>
          <cell r="D165" t="str">
            <v>分系统1BMS8总电压过低二级故障</v>
          </cell>
          <cell r="G165" t="str">
            <v>JS_WX_liteer</v>
          </cell>
          <cell r="I165" t="str">
            <v>BMS故障</v>
          </cell>
        </row>
        <row r="166">
          <cell r="A166">
            <v>43191</v>
          </cell>
          <cell r="B166">
            <v>0.85577546296296303</v>
          </cell>
          <cell r="D166" t="str">
            <v>分系统1BMS9总电压过低一级故障</v>
          </cell>
          <cell r="G166" t="str">
            <v>JS_WX_liteer</v>
          </cell>
          <cell r="I166" t="str">
            <v>BMS故障</v>
          </cell>
        </row>
        <row r="167">
          <cell r="A167">
            <v>43191</v>
          </cell>
          <cell r="B167">
            <v>0.85577546296296303</v>
          </cell>
          <cell r="D167" t="str">
            <v>分系统1BMS9总电压过低二级故障</v>
          </cell>
          <cell r="G167" t="str">
            <v>JS_WX_liteer</v>
          </cell>
          <cell r="I167" t="str">
            <v>BMS故障</v>
          </cell>
        </row>
        <row r="168">
          <cell r="A168">
            <v>43191</v>
          </cell>
          <cell r="B168">
            <v>0.85646990740740747</v>
          </cell>
          <cell r="D168" t="str">
            <v>分系统1BMS1总电压过低一级故障</v>
          </cell>
          <cell r="G168" t="str">
            <v>JS_WX_liteer</v>
          </cell>
          <cell r="I168" t="str">
            <v>BMS故障</v>
          </cell>
        </row>
        <row r="169">
          <cell r="A169">
            <v>43191</v>
          </cell>
          <cell r="B169">
            <v>0.85646990740740747</v>
          </cell>
          <cell r="D169" t="str">
            <v>分系统1BMS1总电压过低二级故障</v>
          </cell>
          <cell r="G169" t="str">
            <v>JS_WX_liteer</v>
          </cell>
          <cell r="I169" t="str">
            <v>BMS故障</v>
          </cell>
        </row>
        <row r="170">
          <cell r="A170">
            <v>43191</v>
          </cell>
          <cell r="B170">
            <v>0.85658564814814808</v>
          </cell>
          <cell r="D170" t="str">
            <v>分系统1BMS4总电压过低一级故障</v>
          </cell>
          <cell r="G170" t="str">
            <v>JS_WX_liteer</v>
          </cell>
          <cell r="I170" t="str">
            <v>BMS故障</v>
          </cell>
        </row>
        <row r="171">
          <cell r="A171">
            <v>43191</v>
          </cell>
          <cell r="B171">
            <v>0.85658564814814808</v>
          </cell>
          <cell r="D171" t="str">
            <v>分系统1BMS4总电压过低二级故障</v>
          </cell>
          <cell r="G171" t="str">
            <v>JS_WX_liteer</v>
          </cell>
          <cell r="I171" t="str">
            <v>BMS故障</v>
          </cell>
        </row>
        <row r="172">
          <cell r="A172">
            <v>43191</v>
          </cell>
          <cell r="B172">
            <v>0.85681712962962964</v>
          </cell>
          <cell r="D172" t="str">
            <v>分系统1BMS2总电压过低一级故障</v>
          </cell>
          <cell r="G172" t="str">
            <v>JS_WX_liteer</v>
          </cell>
          <cell r="I172" t="str">
            <v>BMS故障</v>
          </cell>
        </row>
        <row r="173">
          <cell r="A173">
            <v>43191</v>
          </cell>
          <cell r="B173">
            <v>0.85681712962962964</v>
          </cell>
          <cell r="D173" t="str">
            <v>分系统1BMS2总电压过低二级故障</v>
          </cell>
          <cell r="G173" t="str">
            <v>JS_WX_liteer</v>
          </cell>
          <cell r="I173" t="str">
            <v>BMS故障</v>
          </cell>
        </row>
        <row r="174">
          <cell r="A174">
            <v>43191</v>
          </cell>
          <cell r="B174">
            <v>0.85687500000000005</v>
          </cell>
          <cell r="D174" t="str">
            <v>分系统1BMS7总电压过低一级故障</v>
          </cell>
          <cell r="G174" t="str">
            <v>JS_WX_liteer</v>
          </cell>
          <cell r="I174" t="str">
            <v>BMS故障</v>
          </cell>
        </row>
        <row r="175">
          <cell r="A175">
            <v>43191</v>
          </cell>
          <cell r="B175">
            <v>0.85687500000000005</v>
          </cell>
          <cell r="D175" t="str">
            <v>分系统1BMS7总电压过低二级故障</v>
          </cell>
          <cell r="G175" t="str">
            <v>JS_WX_liteer</v>
          </cell>
          <cell r="I175" t="str">
            <v>BMS故障</v>
          </cell>
        </row>
        <row r="176">
          <cell r="A176">
            <v>43191</v>
          </cell>
          <cell r="B176">
            <v>0.85699074074074078</v>
          </cell>
          <cell r="D176" t="str">
            <v>分系统1BMS5总电压过低一级故障</v>
          </cell>
          <cell r="G176" t="str">
            <v>JS_WX_liteer</v>
          </cell>
          <cell r="I176" t="str">
            <v>BMS故障</v>
          </cell>
        </row>
        <row r="177">
          <cell r="A177">
            <v>43191</v>
          </cell>
          <cell r="B177">
            <v>0.85699074074074078</v>
          </cell>
          <cell r="D177" t="str">
            <v>分系统1BMS5总电压过低二级故障</v>
          </cell>
          <cell r="G177" t="str">
            <v>JS_WX_liteer</v>
          </cell>
          <cell r="I177" t="str">
            <v>BMS故障</v>
          </cell>
        </row>
        <row r="178">
          <cell r="A178">
            <v>43191</v>
          </cell>
          <cell r="B178">
            <v>0.85704861111111119</v>
          </cell>
          <cell r="D178" t="str">
            <v>分系统1BMS6总电压过低一级故障</v>
          </cell>
          <cell r="G178" t="str">
            <v>JS_WX_liteer</v>
          </cell>
          <cell r="I178" t="str">
            <v>BMS故障</v>
          </cell>
        </row>
        <row r="179">
          <cell r="A179">
            <v>43191</v>
          </cell>
          <cell r="B179">
            <v>0.85704861111111119</v>
          </cell>
          <cell r="D179" t="str">
            <v>分系统1BMS6总电压过低二级故障</v>
          </cell>
          <cell r="G179" t="str">
            <v>JS_WX_liteer</v>
          </cell>
          <cell r="I179" t="str">
            <v>BMS故障</v>
          </cell>
        </row>
        <row r="180">
          <cell r="A180">
            <v>43191</v>
          </cell>
          <cell r="B180">
            <v>0.85710648148148139</v>
          </cell>
          <cell r="D180" t="str">
            <v>分系统1BMS3总电压过低一级故障</v>
          </cell>
          <cell r="G180" t="str">
            <v>JS_WX_liteer</v>
          </cell>
          <cell r="I180" t="str">
            <v>BMS故障</v>
          </cell>
        </row>
        <row r="181">
          <cell r="A181">
            <v>43191</v>
          </cell>
          <cell r="B181">
            <v>0.85710648148148139</v>
          </cell>
          <cell r="D181" t="str">
            <v>分系统1BMS3总电压过低二级故障</v>
          </cell>
          <cell r="G181" t="str">
            <v>JS_WX_liteer</v>
          </cell>
          <cell r="I181" t="str">
            <v>BMS故障</v>
          </cell>
        </row>
        <row r="182">
          <cell r="A182">
            <v>43191</v>
          </cell>
          <cell r="B182">
            <v>0.86349537037037039</v>
          </cell>
          <cell r="D182" t="str">
            <v>分系统1BMS3SOC过低一级故障</v>
          </cell>
          <cell r="G182" t="str">
            <v>JS_WX_liteer</v>
          </cell>
          <cell r="I182" t="str">
            <v>BMS故障</v>
          </cell>
        </row>
        <row r="183">
          <cell r="A183">
            <v>43191</v>
          </cell>
          <cell r="B183">
            <v>0.86349537037037039</v>
          </cell>
          <cell r="D183" t="str">
            <v>分系统1BMS3SOC过低二级故障</v>
          </cell>
          <cell r="G183" t="str">
            <v>JS_WX_liteer</v>
          </cell>
          <cell r="I183" t="str">
            <v>BMS故障</v>
          </cell>
        </row>
        <row r="184">
          <cell r="A184">
            <v>43191</v>
          </cell>
          <cell r="B184">
            <v>0.86387731481481478</v>
          </cell>
          <cell r="D184" t="str">
            <v>分系统1BMS8SOC过低一级故障</v>
          </cell>
          <cell r="G184" t="str">
            <v>JS_WX_liteer</v>
          </cell>
          <cell r="I184" t="str">
            <v>BMS故障</v>
          </cell>
        </row>
        <row r="185">
          <cell r="A185">
            <v>43191</v>
          </cell>
          <cell r="B185">
            <v>0.86387731481481478</v>
          </cell>
          <cell r="D185" t="str">
            <v>分系统1BMS8SOC过低二级故障</v>
          </cell>
          <cell r="G185" t="str">
            <v>JS_WX_liteer</v>
          </cell>
          <cell r="I185" t="str">
            <v>BMS故障</v>
          </cell>
        </row>
        <row r="186">
          <cell r="A186">
            <v>43191</v>
          </cell>
          <cell r="B186">
            <v>0.86410879629629633</v>
          </cell>
          <cell r="D186" t="str">
            <v>分系统1BMS4SOC过低一级故障</v>
          </cell>
          <cell r="G186" t="str">
            <v>JS_WX_liteer</v>
          </cell>
          <cell r="I186" t="str">
            <v>BMS故障</v>
          </cell>
        </row>
        <row r="187">
          <cell r="A187">
            <v>43191</v>
          </cell>
          <cell r="B187">
            <v>0.86410879629629633</v>
          </cell>
          <cell r="D187" t="str">
            <v>分系统1BMS4SOC过低二级故障</v>
          </cell>
          <cell r="G187" t="str">
            <v>JS_WX_liteer</v>
          </cell>
          <cell r="I187" t="str">
            <v>BMS故障</v>
          </cell>
        </row>
        <row r="188">
          <cell r="A188">
            <v>43191</v>
          </cell>
          <cell r="B188">
            <v>0.86488425925925927</v>
          </cell>
          <cell r="D188" t="str">
            <v>分系统1BMS7SOC过低一级故障</v>
          </cell>
          <cell r="G188" t="str">
            <v>JS_WX_liteer</v>
          </cell>
          <cell r="I188" t="str">
            <v>BMS故障</v>
          </cell>
        </row>
        <row r="189">
          <cell r="A189">
            <v>43191</v>
          </cell>
          <cell r="B189">
            <v>0.86488425925925927</v>
          </cell>
          <cell r="D189" t="str">
            <v>分系统1BMS7SOC过低二级故障</v>
          </cell>
          <cell r="G189" t="str">
            <v>JS_WX_liteer</v>
          </cell>
          <cell r="I189" t="str">
            <v>BMS故障</v>
          </cell>
        </row>
        <row r="190">
          <cell r="A190">
            <v>43191</v>
          </cell>
          <cell r="B190">
            <v>0.86543981481481491</v>
          </cell>
          <cell r="D190" t="str">
            <v>分系统1BMS8单体电压过低一级故障</v>
          </cell>
          <cell r="G190" t="str">
            <v>JS_WX_liteer</v>
          </cell>
          <cell r="I190" t="str">
            <v>BMS故障</v>
          </cell>
        </row>
        <row r="191">
          <cell r="A191">
            <v>43191</v>
          </cell>
          <cell r="B191">
            <v>0.86543981481481491</v>
          </cell>
          <cell r="D191" t="str">
            <v>分系统1BMS8单体电压过低二级故障</v>
          </cell>
          <cell r="G191" t="str">
            <v>JS_WX_liteer</v>
          </cell>
          <cell r="I191" t="str">
            <v>BMS故障</v>
          </cell>
        </row>
        <row r="192">
          <cell r="A192">
            <v>43191</v>
          </cell>
          <cell r="B192">
            <v>0.86572916666666666</v>
          </cell>
          <cell r="D192" t="str">
            <v>分系统1BMS5SOC过低一级故障</v>
          </cell>
          <cell r="G192" t="str">
            <v>JS_WX_liteer</v>
          </cell>
          <cell r="I192" t="str">
            <v>BMS故障</v>
          </cell>
        </row>
        <row r="193">
          <cell r="A193">
            <v>43191</v>
          </cell>
          <cell r="B193">
            <v>0.86572916666666666</v>
          </cell>
          <cell r="D193" t="str">
            <v>分系统1BMS5SOC过低二级故障</v>
          </cell>
          <cell r="G193" t="str">
            <v>JS_WX_liteer</v>
          </cell>
          <cell r="I193" t="str">
            <v>BMS故障</v>
          </cell>
        </row>
        <row r="194">
          <cell r="A194">
            <v>43191</v>
          </cell>
          <cell r="B194">
            <v>0.86596064814814822</v>
          </cell>
          <cell r="D194" t="str">
            <v>分系统1BMS9单体电压过低一级故障</v>
          </cell>
          <cell r="G194" t="str">
            <v>JS_WX_liteer</v>
          </cell>
          <cell r="I194" t="str">
            <v>BMS故障</v>
          </cell>
        </row>
        <row r="195">
          <cell r="A195">
            <v>43191</v>
          </cell>
          <cell r="B195">
            <v>0.86596064814814822</v>
          </cell>
          <cell r="D195" t="str">
            <v>分系统1BMS9单体电压过低二级故障</v>
          </cell>
          <cell r="G195" t="str">
            <v>JS_WX_liteer</v>
          </cell>
          <cell r="I195" t="str">
            <v>BMS故障</v>
          </cell>
        </row>
        <row r="196">
          <cell r="A196">
            <v>43191</v>
          </cell>
          <cell r="B196">
            <v>0.86752314814814813</v>
          </cell>
          <cell r="D196" t="str">
            <v>分系统1BMS9SOC过低一级故障</v>
          </cell>
          <cell r="G196" t="str">
            <v>JS_WX_liteer</v>
          </cell>
          <cell r="I196" t="str">
            <v>BMS故障</v>
          </cell>
        </row>
        <row r="197">
          <cell r="A197">
            <v>43191</v>
          </cell>
          <cell r="B197">
            <v>0.86752314814814813</v>
          </cell>
          <cell r="D197" t="str">
            <v>分系统1BMS9SOC过低二级故障</v>
          </cell>
          <cell r="G197" t="str">
            <v>JS_WX_liteer</v>
          </cell>
          <cell r="I197" t="str">
            <v>BMS故障</v>
          </cell>
        </row>
        <row r="198">
          <cell r="A198">
            <v>43191</v>
          </cell>
          <cell r="B198">
            <v>0.86758101851851854</v>
          </cell>
          <cell r="D198" t="str">
            <v>分系统1BMS1单体电压过低一级故障</v>
          </cell>
          <cell r="G198" t="str">
            <v>JS_WX_liteer</v>
          </cell>
          <cell r="I198" t="str">
            <v>BMS故障</v>
          </cell>
        </row>
        <row r="199">
          <cell r="A199">
            <v>43191</v>
          </cell>
          <cell r="B199">
            <v>0.86758101851851854</v>
          </cell>
          <cell r="D199" t="str">
            <v>分系统1BMS1单体电压过低二级故障</v>
          </cell>
          <cell r="G199" t="str">
            <v>JS_WX_liteer</v>
          </cell>
          <cell r="I199" t="str">
            <v>BMS故障</v>
          </cell>
        </row>
        <row r="200">
          <cell r="A200">
            <v>43191</v>
          </cell>
          <cell r="B200">
            <v>0.86792824074074071</v>
          </cell>
          <cell r="D200" t="str">
            <v>分系统1BMS4单体电压过低一级故障</v>
          </cell>
          <cell r="G200" t="str">
            <v>JS_WX_liteer</v>
          </cell>
          <cell r="I200" t="str">
            <v>BMS故障</v>
          </cell>
        </row>
        <row r="201">
          <cell r="A201">
            <v>43191</v>
          </cell>
          <cell r="B201">
            <v>0.86792824074074071</v>
          </cell>
          <cell r="D201" t="str">
            <v>分系统1BMS4单体电压过低二级故障</v>
          </cell>
          <cell r="G201" t="str">
            <v>JS_WX_liteer</v>
          </cell>
          <cell r="I201" t="str">
            <v>BMS故障</v>
          </cell>
        </row>
        <row r="202">
          <cell r="A202">
            <v>43191</v>
          </cell>
          <cell r="B202">
            <v>0.86815972222222226</v>
          </cell>
          <cell r="D202" t="str">
            <v>分系统1BMS2单体电压过低一级故障</v>
          </cell>
          <cell r="G202" t="str">
            <v>JS_WX_liteer</v>
          </cell>
          <cell r="I202" t="str">
            <v>BMS故障</v>
          </cell>
        </row>
        <row r="203">
          <cell r="A203">
            <v>43191</v>
          </cell>
          <cell r="B203">
            <v>0.86815972222222226</v>
          </cell>
          <cell r="D203" t="str">
            <v>分系统1BMS2单体电压过低二级故障</v>
          </cell>
          <cell r="G203" t="str">
            <v>JS_WX_liteer</v>
          </cell>
          <cell r="I203" t="str">
            <v>BMS故障</v>
          </cell>
        </row>
        <row r="204">
          <cell r="A204">
            <v>43191</v>
          </cell>
          <cell r="B204">
            <v>0.86844907407407401</v>
          </cell>
          <cell r="D204" t="str">
            <v>分系统1BMS7单体电压过低一级故障</v>
          </cell>
          <cell r="G204" t="str">
            <v>JS_WX_liteer</v>
          </cell>
          <cell r="I204" t="str">
            <v>BMS故障</v>
          </cell>
        </row>
        <row r="205">
          <cell r="A205">
            <v>43191</v>
          </cell>
          <cell r="B205">
            <v>0.86844907407407401</v>
          </cell>
          <cell r="D205" t="str">
            <v>分系统1BMS7单体电压过低二级故障</v>
          </cell>
          <cell r="G205" t="str">
            <v>JS_WX_liteer</v>
          </cell>
          <cell r="I205" t="str">
            <v>BMS故障</v>
          </cell>
        </row>
        <row r="206">
          <cell r="A206">
            <v>43191</v>
          </cell>
          <cell r="B206">
            <v>0.86862268518518526</v>
          </cell>
          <cell r="D206" t="str">
            <v>分系统1BMS2SOC过低一级故障</v>
          </cell>
          <cell r="G206" t="str">
            <v>JS_WX_liteer</v>
          </cell>
          <cell r="I206" t="str">
            <v>BMS故障</v>
          </cell>
        </row>
        <row r="207">
          <cell r="A207">
            <v>43191</v>
          </cell>
          <cell r="B207">
            <v>0.86862268518518526</v>
          </cell>
          <cell r="D207" t="str">
            <v>分系统1BMS2SOC过低二级故障</v>
          </cell>
          <cell r="G207" t="str">
            <v>JS_WX_liteer</v>
          </cell>
          <cell r="I207" t="str">
            <v>BMS故障</v>
          </cell>
        </row>
        <row r="208">
          <cell r="A208">
            <v>43191</v>
          </cell>
          <cell r="B208">
            <v>0.86870370370370376</v>
          </cell>
          <cell r="D208" t="str">
            <v>分系统1BMS3单体电压过低一级故障</v>
          </cell>
          <cell r="G208" t="str">
            <v>JS_WX_liteer</v>
          </cell>
          <cell r="I208" t="str">
            <v>BMS故障</v>
          </cell>
        </row>
        <row r="209">
          <cell r="A209">
            <v>43191</v>
          </cell>
          <cell r="B209">
            <v>0.86870370370370376</v>
          </cell>
          <cell r="D209" t="str">
            <v>分系统1BMS3单体电压过低二级故障</v>
          </cell>
          <cell r="G209" t="str">
            <v>JS_WX_liteer</v>
          </cell>
          <cell r="I209" t="str">
            <v>BMS故障</v>
          </cell>
        </row>
        <row r="210">
          <cell r="A210">
            <v>43191</v>
          </cell>
          <cell r="B210">
            <v>0.86870370370370376</v>
          </cell>
          <cell r="D210" t="str">
            <v>分系统1BMS5单体电压过低一级故障</v>
          </cell>
          <cell r="G210" t="str">
            <v>JS_WX_liteer</v>
          </cell>
          <cell r="I210" t="str">
            <v>BMS故障</v>
          </cell>
        </row>
        <row r="211">
          <cell r="A211">
            <v>43191</v>
          </cell>
          <cell r="B211">
            <v>0.86870370370370376</v>
          </cell>
          <cell r="D211" t="str">
            <v>分系统1BMS5单体电压过低二级故障</v>
          </cell>
          <cell r="G211" t="str">
            <v>JS_WX_liteer</v>
          </cell>
          <cell r="I211" t="str">
            <v>BMS故障</v>
          </cell>
        </row>
        <row r="212">
          <cell r="A212">
            <v>43191</v>
          </cell>
          <cell r="B212">
            <v>0.86885416666666659</v>
          </cell>
          <cell r="D212" t="str">
            <v>分系统1BMS6单体电压过低一级故障</v>
          </cell>
          <cell r="G212" t="str">
            <v>JS_WX_liteer</v>
          </cell>
          <cell r="I212" t="str">
            <v>BMS故障</v>
          </cell>
        </row>
        <row r="213">
          <cell r="A213">
            <v>43191</v>
          </cell>
          <cell r="B213">
            <v>0.86885416666666659</v>
          </cell>
          <cell r="D213" t="str">
            <v>分系统1BMS6单体电压过低二级故障</v>
          </cell>
          <cell r="G213" t="str">
            <v>JS_WX_liteer</v>
          </cell>
          <cell r="I213" t="str">
            <v>BMS故障</v>
          </cell>
        </row>
        <row r="214">
          <cell r="A214">
            <v>43191</v>
          </cell>
          <cell r="B214">
            <v>0.87025462962962974</v>
          </cell>
          <cell r="D214" t="str">
            <v>分系统1BMS1SOC过低一级故障</v>
          </cell>
          <cell r="G214" t="str">
            <v>JS_WX_liteer</v>
          </cell>
          <cell r="I214" t="str">
            <v>BMS故障</v>
          </cell>
        </row>
        <row r="215">
          <cell r="A215">
            <v>43191</v>
          </cell>
          <cell r="B215">
            <v>0.87025462962962974</v>
          </cell>
          <cell r="D215" t="str">
            <v>分系统1BMS1SOC过低二级故障</v>
          </cell>
          <cell r="G215" t="str">
            <v>JS_WX_liteer</v>
          </cell>
          <cell r="I215" t="str">
            <v>BMS故障</v>
          </cell>
        </row>
        <row r="216">
          <cell r="A216">
            <v>43191</v>
          </cell>
          <cell r="B216">
            <v>0.87043981481481481</v>
          </cell>
          <cell r="D216" t="str">
            <v>分系统1BMS6SOC过低一级故障</v>
          </cell>
          <cell r="G216" t="str">
            <v>JS_WX_liteer</v>
          </cell>
          <cell r="I216" t="str">
            <v>BMS故障</v>
          </cell>
        </row>
        <row r="217">
          <cell r="A217">
            <v>43191</v>
          </cell>
          <cell r="B217">
            <v>0.87043981481481481</v>
          </cell>
          <cell r="D217" t="str">
            <v>分系统1BMS6SOC过低二级故障</v>
          </cell>
          <cell r="G217" t="str">
            <v>JS_WX_liteer</v>
          </cell>
          <cell r="I217" t="str">
            <v>BMS故障</v>
          </cell>
        </row>
        <row r="218">
          <cell r="A218">
            <v>43191</v>
          </cell>
          <cell r="B218">
            <v>0.88762731481481483</v>
          </cell>
          <cell r="D218" t="str">
            <v>分系统1BCMS5告警状态</v>
          </cell>
          <cell r="G218" t="str">
            <v>JS_CZ_wodefeng</v>
          </cell>
          <cell r="I218" t="str">
            <v>BMS故障</v>
          </cell>
        </row>
        <row r="219">
          <cell r="A219">
            <v>43191</v>
          </cell>
          <cell r="B219">
            <v>0.88762731481481483</v>
          </cell>
          <cell r="D219" t="str">
            <v>分系统1BMS5单体电压过低二级故障</v>
          </cell>
          <cell r="G219" t="str">
            <v>JS_CZ_wodefeng</v>
          </cell>
          <cell r="I219" t="str">
            <v>BMS故障</v>
          </cell>
        </row>
        <row r="220">
          <cell r="A220">
            <v>43191</v>
          </cell>
          <cell r="B220">
            <v>0.88762731481481483</v>
          </cell>
          <cell r="D220" t="str">
            <v>分系统1BMS5SOC过低二级故障</v>
          </cell>
          <cell r="G220" t="str">
            <v>JS_CZ_wodefeng</v>
          </cell>
          <cell r="I220" t="str">
            <v>BMS故障</v>
          </cell>
        </row>
        <row r="221">
          <cell r="A221">
            <v>43191</v>
          </cell>
          <cell r="B221">
            <v>0.90847222222222224</v>
          </cell>
          <cell r="D221" t="str">
            <v>分系统1BMS1SOC过低一级故障</v>
          </cell>
          <cell r="G221" t="str">
            <v>JS_CZ_wodefeng</v>
          </cell>
          <cell r="I221" t="str">
            <v>BMS故障</v>
          </cell>
        </row>
        <row r="222">
          <cell r="A222">
            <v>43191</v>
          </cell>
          <cell r="B222">
            <v>0.90851851851851861</v>
          </cell>
          <cell r="D222" t="str">
            <v>分系统1BMS2SOC过低一级故障</v>
          </cell>
          <cell r="G222" t="str">
            <v>JS_CZ_wodefeng</v>
          </cell>
          <cell r="I222" t="str">
            <v>BMS故障</v>
          </cell>
        </row>
        <row r="223">
          <cell r="A223">
            <v>43191</v>
          </cell>
          <cell r="B223">
            <v>0.90851851851851861</v>
          </cell>
          <cell r="D223" t="str">
            <v>分系统1BMS4SOC过低一级故障</v>
          </cell>
          <cell r="G223" t="str">
            <v>JS_CZ_wodefeng</v>
          </cell>
          <cell r="I223" t="str">
            <v>BMS故障</v>
          </cell>
        </row>
        <row r="224">
          <cell r="A224">
            <v>43191</v>
          </cell>
          <cell r="B224">
            <v>0.90857638888888881</v>
          </cell>
          <cell r="D224" t="str">
            <v>分系统1BMS2SOC过低二级故障</v>
          </cell>
          <cell r="G224" t="str">
            <v>JS_CZ_wodefeng</v>
          </cell>
          <cell r="I224" t="str">
            <v>BMS故障</v>
          </cell>
        </row>
        <row r="225">
          <cell r="A225">
            <v>43191</v>
          </cell>
          <cell r="B225">
            <v>0.90857638888888881</v>
          </cell>
          <cell r="D225" t="str">
            <v>分系统1BMS5SOC过低一级故障</v>
          </cell>
          <cell r="G225" t="str">
            <v>JS_CZ_wodefeng</v>
          </cell>
          <cell r="I225" t="str">
            <v>BMS故障</v>
          </cell>
        </row>
        <row r="226">
          <cell r="A226">
            <v>43191</v>
          </cell>
          <cell r="B226">
            <v>0.93208333333333337</v>
          </cell>
          <cell r="D226" t="str">
            <v>分系统1BMS3SOC过低一级故障</v>
          </cell>
          <cell r="G226" t="str">
            <v>JS_CZ_wodefeng</v>
          </cell>
          <cell r="I226" t="str">
            <v>BMS故障</v>
          </cell>
        </row>
        <row r="227">
          <cell r="A227">
            <v>43191</v>
          </cell>
          <cell r="B227">
            <v>0.97598379629629628</v>
          </cell>
          <cell r="D227" t="str">
            <v>分系统1BMS2SOC过低一级故障</v>
          </cell>
          <cell r="G227" t="str">
            <v>JS_CZ_wodefeng</v>
          </cell>
          <cell r="I227" t="str">
            <v>BMS故障</v>
          </cell>
        </row>
        <row r="228">
          <cell r="A228">
            <v>43192</v>
          </cell>
          <cell r="B228">
            <v>4.0624999999999993E-3</v>
          </cell>
          <cell r="D228" t="str">
            <v>分系统1BMS5SOC过低二级故障</v>
          </cell>
          <cell r="G228" t="str">
            <v>JS_CZ_wodefeng</v>
          </cell>
          <cell r="I228" t="str">
            <v>BMS故障</v>
          </cell>
        </row>
        <row r="229">
          <cell r="A229">
            <v>43192</v>
          </cell>
          <cell r="B229">
            <v>4.1782407407407402E-3</v>
          </cell>
          <cell r="D229" t="str">
            <v>分系统1BMS5SOC过低一级故障</v>
          </cell>
          <cell r="G229" t="str">
            <v>JS_CZ_wodefeng</v>
          </cell>
          <cell r="I229" t="str">
            <v>BMS故障</v>
          </cell>
        </row>
        <row r="230">
          <cell r="A230">
            <v>43192</v>
          </cell>
          <cell r="B230">
            <v>4.2361111111111106E-3</v>
          </cell>
          <cell r="D230" t="str">
            <v>分系统1BMS5SOC过低二级故障</v>
          </cell>
          <cell r="G230" t="str">
            <v>JS_CZ_wodefeng</v>
          </cell>
          <cell r="I230" t="str">
            <v>BMS故障</v>
          </cell>
        </row>
        <row r="231">
          <cell r="A231">
            <v>43192</v>
          </cell>
          <cell r="B231">
            <v>1.8599537037037036E-2</v>
          </cell>
          <cell r="D231" t="str">
            <v>分系统1BMS5SOC过低一级故障</v>
          </cell>
          <cell r="G231" t="str">
            <v>JS_CZ_wodefeng</v>
          </cell>
          <cell r="I231" t="str">
            <v>BMS故障</v>
          </cell>
        </row>
        <row r="232">
          <cell r="A232">
            <v>43192</v>
          </cell>
          <cell r="B232">
            <v>4.4432870370370366E-2</v>
          </cell>
          <cell r="D232" t="str">
            <v>分系统1BMS1单体电压过低一级故障</v>
          </cell>
          <cell r="G232" t="str">
            <v>JS_CZ_wodefeng</v>
          </cell>
          <cell r="I232" t="str">
            <v>BMS故障</v>
          </cell>
        </row>
        <row r="233">
          <cell r="A233">
            <v>43192</v>
          </cell>
          <cell r="B233">
            <v>4.4606481481481476E-2</v>
          </cell>
          <cell r="D233" t="str">
            <v>分系统1BMS6单体电压过低一级故障</v>
          </cell>
          <cell r="G233" t="str">
            <v>JS_CZ_wodefeng</v>
          </cell>
          <cell r="I233" t="str">
            <v>BMS故障</v>
          </cell>
        </row>
        <row r="234">
          <cell r="A234">
            <v>43192</v>
          </cell>
          <cell r="B234">
            <v>4.5069444444444447E-2</v>
          </cell>
          <cell r="D234" t="str">
            <v>分系统1BMS3单体电压过低一级故障</v>
          </cell>
          <cell r="G234" t="str">
            <v>JS_CZ_wodefeng</v>
          </cell>
          <cell r="I234" t="str">
            <v>BMS故障</v>
          </cell>
        </row>
        <row r="235">
          <cell r="A235">
            <v>43192</v>
          </cell>
          <cell r="B235">
            <v>4.5127314814814821E-2</v>
          </cell>
          <cell r="D235" t="str">
            <v>分系统1BMS4单体电压过低一级故障</v>
          </cell>
          <cell r="G235" t="str">
            <v>JS_CZ_wodefeng</v>
          </cell>
          <cell r="I235" t="str">
            <v>BMS故障</v>
          </cell>
        </row>
        <row r="236">
          <cell r="A236">
            <v>43192</v>
          </cell>
          <cell r="B236">
            <v>4.5879629629629631E-2</v>
          </cell>
          <cell r="D236" t="str">
            <v>分系统1BMS2单体电压过低一级故障</v>
          </cell>
          <cell r="G236" t="str">
            <v>JS_CZ_wodefeng</v>
          </cell>
          <cell r="I236" t="str">
            <v>BMS故障</v>
          </cell>
        </row>
        <row r="237">
          <cell r="A237">
            <v>43192</v>
          </cell>
          <cell r="B237">
            <v>4.7731481481481486E-2</v>
          </cell>
          <cell r="D237" t="str">
            <v>分系统1BMS1总电压过低一级故障</v>
          </cell>
          <cell r="G237" t="str">
            <v>JS_CZ_wodefeng</v>
          </cell>
          <cell r="I237" t="str">
            <v>BMS故障</v>
          </cell>
        </row>
        <row r="238">
          <cell r="A238">
            <v>43192</v>
          </cell>
          <cell r="B238">
            <v>4.7847222222222228E-2</v>
          </cell>
          <cell r="D238" t="str">
            <v>分系统1BMS3总电压过低一级故障</v>
          </cell>
          <cell r="G238" t="str">
            <v>JS_CZ_wodefeng</v>
          </cell>
          <cell r="I238" t="str">
            <v>BMS故障</v>
          </cell>
        </row>
        <row r="239">
          <cell r="A239">
            <v>43192</v>
          </cell>
          <cell r="B239">
            <v>4.7962962962962964E-2</v>
          </cell>
          <cell r="D239" t="str">
            <v>分系统1BMS6总电压过低一级故障</v>
          </cell>
          <cell r="G239" t="str">
            <v>JS_CZ_wodefeng</v>
          </cell>
          <cell r="I239" t="str">
            <v>BMS故障</v>
          </cell>
        </row>
        <row r="240">
          <cell r="A240">
            <v>43192</v>
          </cell>
          <cell r="B240">
            <v>4.8078703703703707E-2</v>
          </cell>
          <cell r="D240" t="str">
            <v>分系统1BMS5总电压过低一级故障</v>
          </cell>
          <cell r="G240" t="str">
            <v>JS_CZ_wodefeng</v>
          </cell>
          <cell r="I240" t="str">
            <v>BMS故障</v>
          </cell>
        </row>
        <row r="241">
          <cell r="A241">
            <v>43192</v>
          </cell>
          <cell r="B241">
            <v>4.8136574074074075E-2</v>
          </cell>
          <cell r="D241" t="str">
            <v>分系统1BMS2总电压过低一级故障</v>
          </cell>
          <cell r="G241" t="str">
            <v>JS_CZ_wodefeng</v>
          </cell>
          <cell r="I241" t="str">
            <v>BMS故障</v>
          </cell>
        </row>
        <row r="242">
          <cell r="A242">
            <v>43192</v>
          </cell>
          <cell r="B242">
            <v>4.8194444444444449E-2</v>
          </cell>
          <cell r="D242" t="str">
            <v>分系统1BMS4总电压过低一级故障</v>
          </cell>
          <cell r="G242" t="str">
            <v>JS_CZ_wodefeng</v>
          </cell>
          <cell r="I242" t="str">
            <v>BMS故障</v>
          </cell>
        </row>
        <row r="243">
          <cell r="A243">
            <v>43192</v>
          </cell>
          <cell r="B243">
            <v>4.8599537037037038E-2</v>
          </cell>
          <cell r="D243" t="str">
            <v>分系统1BMS5单体电压过低一级故障</v>
          </cell>
          <cell r="G243" t="str">
            <v>JS_CZ_wodefeng</v>
          </cell>
          <cell r="I243" t="str">
            <v>BMS故障</v>
          </cell>
        </row>
        <row r="244">
          <cell r="A244">
            <v>43192</v>
          </cell>
          <cell r="B244">
            <v>5.3298611111111116E-2</v>
          </cell>
          <cell r="D244" t="str">
            <v>分系统1BMS5SOC过低二级故障</v>
          </cell>
          <cell r="G244" t="str">
            <v>JS_CZ_wodefeng</v>
          </cell>
          <cell r="I244" t="str">
            <v>BMS故障</v>
          </cell>
        </row>
        <row r="245">
          <cell r="A245">
            <v>43192</v>
          </cell>
          <cell r="B245">
            <v>5.4398148148148147E-2</v>
          </cell>
          <cell r="D245" t="str">
            <v>分系统1BMS1SOC过低二级故障</v>
          </cell>
          <cell r="G245" t="str">
            <v>JS_CZ_wodefeng</v>
          </cell>
          <cell r="I245" t="str">
            <v>BMS故障</v>
          </cell>
        </row>
        <row r="246">
          <cell r="A246">
            <v>43192</v>
          </cell>
          <cell r="B246">
            <v>5.486111111111111E-2</v>
          </cell>
          <cell r="D246" t="str">
            <v>分系统1BMS3SOC过低二级故障</v>
          </cell>
          <cell r="G246" t="str">
            <v>JS_CZ_wodefeng</v>
          </cell>
          <cell r="I246" t="str">
            <v>BMS故障</v>
          </cell>
        </row>
        <row r="247">
          <cell r="A247">
            <v>43192</v>
          </cell>
          <cell r="B247">
            <v>5.4976851851851853E-2</v>
          </cell>
          <cell r="D247" t="str">
            <v>分系统1BMS6SOC过低二级故障</v>
          </cell>
          <cell r="G247" t="str">
            <v>JS_CZ_wodefeng</v>
          </cell>
          <cell r="I247" t="str">
            <v>BMS故障</v>
          </cell>
        </row>
        <row r="248">
          <cell r="A248">
            <v>43192</v>
          </cell>
          <cell r="B248">
            <v>5.5208333333333331E-2</v>
          </cell>
          <cell r="D248" t="str">
            <v>分系统1BMS4SOC过低二级故障</v>
          </cell>
          <cell r="G248" t="str">
            <v>JS_CZ_wodefeng</v>
          </cell>
          <cell r="I248" t="str">
            <v>BMS故障</v>
          </cell>
        </row>
        <row r="249">
          <cell r="A249">
            <v>43192</v>
          </cell>
          <cell r="B249">
            <v>5.543981481481481E-2</v>
          </cell>
          <cell r="D249" t="str">
            <v>分系统1BMS2SOC过低二级故障</v>
          </cell>
          <cell r="G249" t="str">
            <v>JS_CZ_wodefeng</v>
          </cell>
          <cell r="I249" t="str">
            <v>BMS故障</v>
          </cell>
        </row>
        <row r="250">
          <cell r="A250">
            <v>43192</v>
          </cell>
          <cell r="B250">
            <v>6.232638888888889E-2</v>
          </cell>
          <cell r="D250" t="str">
            <v>分系统1BMS5SOC过低一级故障</v>
          </cell>
          <cell r="G250" t="str">
            <v>JS_CZ_wodefeng</v>
          </cell>
          <cell r="I250" t="str">
            <v>BMS故障</v>
          </cell>
        </row>
        <row r="251">
          <cell r="A251">
            <v>43192</v>
          </cell>
          <cell r="B251">
            <v>6.2905092592592596E-2</v>
          </cell>
          <cell r="D251" t="str">
            <v>分系统1BMS1SOC过低一级故障</v>
          </cell>
          <cell r="G251" t="str">
            <v>JS_CZ_wodefeng</v>
          </cell>
          <cell r="I251" t="str">
            <v>BMS故障</v>
          </cell>
        </row>
        <row r="252">
          <cell r="A252">
            <v>43192</v>
          </cell>
          <cell r="B252">
            <v>6.3773148148148148E-2</v>
          </cell>
          <cell r="D252" t="str">
            <v>分系统1BMS3SOC过低一级故障</v>
          </cell>
          <cell r="G252" t="str">
            <v>JS_CZ_wodefeng</v>
          </cell>
          <cell r="I252" t="str">
            <v>BMS故障</v>
          </cell>
        </row>
        <row r="253">
          <cell r="A253">
            <v>43192</v>
          </cell>
          <cell r="B253">
            <v>6.4062500000000008E-2</v>
          </cell>
          <cell r="D253" t="str">
            <v>分系统1BMS6SOC过低一级故障</v>
          </cell>
          <cell r="G253" t="str">
            <v>JS_CZ_wodefeng</v>
          </cell>
          <cell r="I253" t="str">
            <v>BMS故障</v>
          </cell>
        </row>
        <row r="254">
          <cell r="A254">
            <v>43192</v>
          </cell>
          <cell r="B254">
            <v>6.4409722222222229E-2</v>
          </cell>
          <cell r="D254" t="str">
            <v>分系统1BMS4SOC过低一级故障</v>
          </cell>
          <cell r="G254" t="str">
            <v>JS_CZ_wodefeng</v>
          </cell>
          <cell r="I254" t="str">
            <v>BMS故障</v>
          </cell>
        </row>
        <row r="255">
          <cell r="A255">
            <v>43192</v>
          </cell>
          <cell r="B255">
            <v>6.475694444444445E-2</v>
          </cell>
          <cell r="D255" t="str">
            <v>分系统1BMS2SOC过低一级故障</v>
          </cell>
          <cell r="G255" t="str">
            <v>JS_CZ_wodefeng</v>
          </cell>
          <cell r="I255" t="str">
            <v>BMS故障</v>
          </cell>
        </row>
        <row r="256">
          <cell r="A256">
            <v>43192</v>
          </cell>
          <cell r="B256">
            <v>0.11966435185185186</v>
          </cell>
          <cell r="D256" t="str">
            <v>分系统1故障状态</v>
          </cell>
          <cell r="G256" t="str">
            <v>JS_WX_liteer</v>
          </cell>
          <cell r="I256" t="str">
            <v>系统故障</v>
          </cell>
        </row>
        <row r="257">
          <cell r="A257">
            <v>43192</v>
          </cell>
          <cell r="B257">
            <v>0.11966435185185186</v>
          </cell>
          <cell r="D257" t="str">
            <v>分系统1BCMS2故障状态</v>
          </cell>
          <cell r="G257" t="str">
            <v>JS_WX_liteer</v>
          </cell>
          <cell r="I257" t="str">
            <v>BMS故障</v>
          </cell>
        </row>
        <row r="258">
          <cell r="A258">
            <v>43192</v>
          </cell>
          <cell r="B258">
            <v>0.11966435185185186</v>
          </cell>
          <cell r="D258" t="str">
            <v>分系统1BMS2单体自检失效故障</v>
          </cell>
          <cell r="G258" t="str">
            <v>JS_WX_liteer</v>
          </cell>
          <cell r="I258" t="str">
            <v>BMS故障</v>
          </cell>
        </row>
        <row r="259">
          <cell r="A259">
            <v>43192</v>
          </cell>
          <cell r="B259">
            <v>0.11966435185185186</v>
          </cell>
          <cell r="D259" t="str">
            <v>BCMS故障</v>
          </cell>
          <cell r="G259" t="str">
            <v>JS_WX_liteer</v>
          </cell>
          <cell r="I259" t="str">
            <v>BMS故障</v>
          </cell>
        </row>
        <row r="260">
          <cell r="A260">
            <v>43192</v>
          </cell>
          <cell r="B260">
            <v>0.24416666666666667</v>
          </cell>
          <cell r="D260" t="str">
            <v>分系统2故障状态</v>
          </cell>
          <cell r="G260" t="str">
            <v>BJ_zhongyu</v>
          </cell>
          <cell r="I260" t="str">
            <v>系统故障</v>
          </cell>
        </row>
        <row r="261">
          <cell r="A261">
            <v>43192</v>
          </cell>
          <cell r="B261">
            <v>0.47295138888888894</v>
          </cell>
          <cell r="D261" t="str">
            <v>分系统1BMS1总电压过低一级故障</v>
          </cell>
          <cell r="G261" t="str">
            <v>JS_CZ_wodefeng</v>
          </cell>
          <cell r="I261" t="str">
            <v>BMS故障</v>
          </cell>
        </row>
        <row r="262">
          <cell r="A262">
            <v>43192</v>
          </cell>
          <cell r="B262">
            <v>0.47295138888888894</v>
          </cell>
          <cell r="D262" t="str">
            <v>分系统1BMS1总电压过低二级故障</v>
          </cell>
          <cell r="G262" t="str">
            <v>JS_CZ_wodefeng</v>
          </cell>
          <cell r="I262" t="str">
            <v>BMS故障</v>
          </cell>
        </row>
        <row r="263">
          <cell r="A263">
            <v>43192</v>
          </cell>
          <cell r="B263">
            <v>0.47335648148148146</v>
          </cell>
          <cell r="D263" t="str">
            <v>分系统1BMS3总电压过低一级故障</v>
          </cell>
          <cell r="G263" t="str">
            <v>JS_CZ_wodefeng</v>
          </cell>
          <cell r="I263" t="str">
            <v>BMS故障</v>
          </cell>
        </row>
        <row r="264">
          <cell r="A264">
            <v>43192</v>
          </cell>
          <cell r="B264">
            <v>0.47335648148148146</v>
          </cell>
          <cell r="D264" t="str">
            <v>分系统1BMS3总电压过低二级故障</v>
          </cell>
          <cell r="G264" t="str">
            <v>JS_CZ_wodefeng</v>
          </cell>
          <cell r="I264" t="str">
            <v>BMS故障</v>
          </cell>
        </row>
        <row r="265">
          <cell r="A265">
            <v>43192</v>
          </cell>
          <cell r="B265">
            <v>0.47370370370370374</v>
          </cell>
          <cell r="D265" t="str">
            <v>分系统1BMS6总电压过低一级故障</v>
          </cell>
          <cell r="G265" t="str">
            <v>JS_CZ_wodefeng</v>
          </cell>
          <cell r="I265" t="str">
            <v>BMS故障</v>
          </cell>
        </row>
        <row r="266">
          <cell r="A266">
            <v>43192</v>
          </cell>
          <cell r="B266">
            <v>0.47370370370370374</v>
          </cell>
          <cell r="D266" t="str">
            <v>分系统1BMS6总电压过低二级故障</v>
          </cell>
          <cell r="G266" t="str">
            <v>JS_CZ_wodefeng</v>
          </cell>
          <cell r="I266" t="str">
            <v>BMS故障</v>
          </cell>
        </row>
        <row r="267">
          <cell r="A267">
            <v>43192</v>
          </cell>
          <cell r="B267">
            <v>0.47399305555555554</v>
          </cell>
          <cell r="D267" t="str">
            <v>分系统1BMS4SOC过低一级故障</v>
          </cell>
          <cell r="G267" t="str">
            <v>JS_CZ_wodefeng</v>
          </cell>
          <cell r="I267" t="str">
            <v>BMS故障</v>
          </cell>
        </row>
        <row r="268">
          <cell r="A268">
            <v>43192</v>
          </cell>
          <cell r="B268">
            <v>0.47399305555555554</v>
          </cell>
          <cell r="D268" t="str">
            <v>分系统1BMS4SOC过低二级故障</v>
          </cell>
          <cell r="G268" t="str">
            <v>JS_CZ_wodefeng</v>
          </cell>
          <cell r="I268" t="str">
            <v>BMS故障</v>
          </cell>
        </row>
        <row r="269">
          <cell r="A269">
            <v>43192</v>
          </cell>
          <cell r="B269">
            <v>0.47399305555555554</v>
          </cell>
          <cell r="D269" t="str">
            <v>分系统1BMS5总电压过低一级故障</v>
          </cell>
          <cell r="G269" t="str">
            <v>JS_CZ_wodefeng</v>
          </cell>
          <cell r="I269" t="str">
            <v>BMS故障</v>
          </cell>
        </row>
        <row r="270">
          <cell r="A270">
            <v>43192</v>
          </cell>
          <cell r="B270">
            <v>0.47399305555555554</v>
          </cell>
          <cell r="D270" t="str">
            <v>分系统1BMS5总电压过低二级故障</v>
          </cell>
          <cell r="G270" t="str">
            <v>JS_CZ_wodefeng</v>
          </cell>
          <cell r="I270" t="str">
            <v>BMS故障</v>
          </cell>
        </row>
        <row r="271">
          <cell r="A271">
            <v>43192</v>
          </cell>
          <cell r="B271">
            <v>0.47412037037037041</v>
          </cell>
          <cell r="D271" t="str">
            <v>分系统1BMS2总电压过低一级故障</v>
          </cell>
          <cell r="G271" t="str">
            <v>JS_CZ_wodefeng</v>
          </cell>
          <cell r="I271" t="str">
            <v>BMS故障</v>
          </cell>
        </row>
        <row r="272">
          <cell r="A272">
            <v>43192</v>
          </cell>
          <cell r="B272">
            <v>0.47412037037037041</v>
          </cell>
          <cell r="D272" t="str">
            <v>分系统1BMS2总电压过低二级故障</v>
          </cell>
          <cell r="G272" t="str">
            <v>JS_CZ_wodefeng</v>
          </cell>
          <cell r="I272" t="str">
            <v>BMS故障</v>
          </cell>
        </row>
        <row r="273">
          <cell r="A273">
            <v>43192</v>
          </cell>
          <cell r="B273">
            <v>0.47422453703703704</v>
          </cell>
          <cell r="D273" t="str">
            <v>分系统1BMS3SOC过低一级故障</v>
          </cell>
          <cell r="G273" t="str">
            <v>JS_CZ_wodefeng</v>
          </cell>
          <cell r="I273" t="str">
            <v>BMS故障</v>
          </cell>
        </row>
        <row r="274">
          <cell r="A274">
            <v>43192</v>
          </cell>
          <cell r="B274">
            <v>0.47422453703703704</v>
          </cell>
          <cell r="D274" t="str">
            <v>分系统1BMS3SOC过低二级故障</v>
          </cell>
          <cell r="G274" t="str">
            <v>JS_CZ_wodefeng</v>
          </cell>
          <cell r="I274" t="str">
            <v>BMS故障</v>
          </cell>
        </row>
        <row r="275">
          <cell r="A275">
            <v>43192</v>
          </cell>
          <cell r="B275">
            <v>0.47422453703703704</v>
          </cell>
          <cell r="D275" t="str">
            <v>分系统1BMS4总电压过低一级故障</v>
          </cell>
          <cell r="G275" t="str">
            <v>JS_CZ_wodefeng</v>
          </cell>
          <cell r="I275" t="str">
            <v>BMS故障</v>
          </cell>
        </row>
        <row r="276">
          <cell r="A276">
            <v>43192</v>
          </cell>
          <cell r="B276">
            <v>0.47422453703703704</v>
          </cell>
          <cell r="D276" t="str">
            <v>分系统1BMS4总电压过低二级故障</v>
          </cell>
          <cell r="G276" t="str">
            <v>JS_CZ_wodefeng</v>
          </cell>
          <cell r="I276" t="str">
            <v>BMS故障</v>
          </cell>
        </row>
        <row r="277">
          <cell r="A277">
            <v>43192</v>
          </cell>
          <cell r="B277">
            <v>0.47549768518518515</v>
          </cell>
          <cell r="D277" t="str">
            <v>分系统1BMS6SOC过低一级故障</v>
          </cell>
          <cell r="G277" t="str">
            <v>JS_CZ_wodefeng</v>
          </cell>
          <cell r="I277" t="str">
            <v>BMS故障</v>
          </cell>
        </row>
        <row r="278">
          <cell r="A278">
            <v>43192</v>
          </cell>
          <cell r="B278">
            <v>0.47549768518518515</v>
          </cell>
          <cell r="D278" t="str">
            <v>分系统1BMS6SOC过低二级故障</v>
          </cell>
          <cell r="G278" t="str">
            <v>JS_CZ_wodefeng</v>
          </cell>
          <cell r="I278" t="str">
            <v>BMS故障</v>
          </cell>
        </row>
        <row r="279">
          <cell r="A279">
            <v>43192</v>
          </cell>
          <cell r="B279">
            <v>0.47585648148148146</v>
          </cell>
          <cell r="D279" t="str">
            <v>分系统1BMS1SOC过低一级故障</v>
          </cell>
          <cell r="G279" t="str">
            <v>JS_CZ_wodefeng</v>
          </cell>
          <cell r="I279" t="str">
            <v>BMS故障</v>
          </cell>
        </row>
        <row r="280">
          <cell r="A280">
            <v>43192</v>
          </cell>
          <cell r="B280">
            <v>0.47585648148148146</v>
          </cell>
          <cell r="D280" t="str">
            <v>分系统1BMS1SOC过低二级故障</v>
          </cell>
          <cell r="G280" t="str">
            <v>JS_CZ_wodefeng</v>
          </cell>
          <cell r="I280" t="str">
            <v>BMS故障</v>
          </cell>
        </row>
        <row r="281">
          <cell r="A281">
            <v>43192</v>
          </cell>
          <cell r="B281">
            <v>0.47625000000000001</v>
          </cell>
          <cell r="D281" t="str">
            <v>分系统1BMS2SOC过低一级故障</v>
          </cell>
          <cell r="G281" t="str">
            <v>JS_CZ_wodefeng</v>
          </cell>
          <cell r="I281" t="str">
            <v>BMS故障</v>
          </cell>
        </row>
        <row r="282">
          <cell r="A282">
            <v>43192</v>
          </cell>
          <cell r="B282">
            <v>0.47625000000000001</v>
          </cell>
          <cell r="D282" t="str">
            <v>分系统1BMS2SOC过低二级故障</v>
          </cell>
          <cell r="G282" t="str">
            <v>JS_CZ_wodefeng</v>
          </cell>
          <cell r="I282" t="str">
            <v>BMS故障</v>
          </cell>
        </row>
        <row r="283">
          <cell r="A283">
            <v>43192</v>
          </cell>
          <cell r="B283">
            <v>0.47833333333333333</v>
          </cell>
          <cell r="D283" t="str">
            <v>分系统1BMS5SOC过低一级故障</v>
          </cell>
          <cell r="G283" t="str">
            <v>JS_CZ_wodefeng</v>
          </cell>
          <cell r="I283" t="str">
            <v>BMS故障</v>
          </cell>
        </row>
        <row r="284">
          <cell r="A284">
            <v>43192</v>
          </cell>
          <cell r="B284">
            <v>0.47833333333333333</v>
          </cell>
          <cell r="D284" t="str">
            <v>分系统1BMS5SOC过低二级故障</v>
          </cell>
          <cell r="G284" t="str">
            <v>JS_CZ_wodefeng</v>
          </cell>
          <cell r="I284" t="str">
            <v>BMS故障</v>
          </cell>
        </row>
        <row r="285">
          <cell r="A285">
            <v>43192</v>
          </cell>
          <cell r="B285">
            <v>0.48030092592592594</v>
          </cell>
          <cell r="D285" t="str">
            <v>分系统1BMS2单体电压过低一级故障</v>
          </cell>
          <cell r="G285" t="str">
            <v>JS_CZ_wodefeng</v>
          </cell>
          <cell r="I285" t="str">
            <v>BMS故障</v>
          </cell>
        </row>
        <row r="286">
          <cell r="A286">
            <v>43192</v>
          </cell>
          <cell r="B286">
            <v>0.48030092592592594</v>
          </cell>
          <cell r="D286" t="str">
            <v>分系统1BMS2单体电压过低二级故障</v>
          </cell>
          <cell r="G286" t="str">
            <v>JS_CZ_wodefeng</v>
          </cell>
          <cell r="I286" t="str">
            <v>BMS故障</v>
          </cell>
        </row>
        <row r="287">
          <cell r="A287">
            <v>43192</v>
          </cell>
          <cell r="B287">
            <v>0.48041666666666666</v>
          </cell>
          <cell r="D287" t="str">
            <v>分系统1BMS1单体电压过低一级故障</v>
          </cell>
          <cell r="G287" t="str">
            <v>JS_CZ_wodefeng</v>
          </cell>
          <cell r="I287" t="str">
            <v>BMS故障</v>
          </cell>
        </row>
        <row r="288">
          <cell r="A288">
            <v>43192</v>
          </cell>
          <cell r="B288">
            <v>0.48041666666666666</v>
          </cell>
          <cell r="D288" t="str">
            <v>分系统1BMS1单体电压过低二级故障</v>
          </cell>
          <cell r="G288" t="str">
            <v>JS_CZ_wodefeng</v>
          </cell>
          <cell r="I288" t="str">
            <v>BMS故障</v>
          </cell>
        </row>
        <row r="289">
          <cell r="A289">
            <v>43192</v>
          </cell>
          <cell r="B289">
            <v>0.48064814814814816</v>
          </cell>
          <cell r="D289" t="str">
            <v>分系统1BMS5单体电压过低一级故障</v>
          </cell>
          <cell r="G289" t="str">
            <v>JS_CZ_wodefeng</v>
          </cell>
          <cell r="I289" t="str">
            <v>BMS故障</v>
          </cell>
        </row>
        <row r="290">
          <cell r="A290">
            <v>43192</v>
          </cell>
          <cell r="B290">
            <v>0.48064814814814816</v>
          </cell>
          <cell r="D290" t="str">
            <v>分系统1BMS5单体电压过低二级故障</v>
          </cell>
          <cell r="G290" t="str">
            <v>JS_CZ_wodefeng</v>
          </cell>
          <cell r="I290" t="str">
            <v>BMS故障</v>
          </cell>
        </row>
        <row r="291">
          <cell r="A291">
            <v>43192</v>
          </cell>
          <cell r="B291">
            <v>0.48116898148148146</v>
          </cell>
          <cell r="D291" t="str">
            <v>分系统1BMS3单体电压过低一级故障</v>
          </cell>
          <cell r="G291" t="str">
            <v>JS_CZ_wodefeng</v>
          </cell>
          <cell r="I291" t="str">
            <v>BMS故障</v>
          </cell>
        </row>
        <row r="292">
          <cell r="A292">
            <v>43192</v>
          </cell>
          <cell r="B292">
            <v>0.48116898148148146</v>
          </cell>
          <cell r="D292" t="str">
            <v>分系统1BMS3单体电压过低二级故障</v>
          </cell>
          <cell r="G292" t="str">
            <v>JS_CZ_wodefeng</v>
          </cell>
          <cell r="I292" t="str">
            <v>BMS故障</v>
          </cell>
        </row>
        <row r="293">
          <cell r="A293">
            <v>43192</v>
          </cell>
          <cell r="B293">
            <v>0.48238425925925926</v>
          </cell>
          <cell r="D293" t="str">
            <v>分系统1BMS4单体电压过低一级故障</v>
          </cell>
          <cell r="G293" t="str">
            <v>JS_CZ_wodefeng</v>
          </cell>
          <cell r="I293" t="str">
            <v>BMS故障</v>
          </cell>
        </row>
        <row r="294">
          <cell r="A294">
            <v>43192</v>
          </cell>
          <cell r="B294">
            <v>0.48238425925925926</v>
          </cell>
          <cell r="D294" t="str">
            <v>分系统1BMS4单体电压过低二级故障</v>
          </cell>
          <cell r="G294" t="str">
            <v>JS_CZ_wodefeng</v>
          </cell>
          <cell r="I294" t="str">
            <v>BMS故障</v>
          </cell>
        </row>
        <row r="295">
          <cell r="A295">
            <v>43192</v>
          </cell>
          <cell r="B295">
            <v>0.48238425925925926</v>
          </cell>
          <cell r="D295" t="str">
            <v>分系统1BMS6单体电压过低一级故障</v>
          </cell>
          <cell r="G295" t="str">
            <v>JS_CZ_wodefeng</v>
          </cell>
          <cell r="I295" t="str">
            <v>BMS故障</v>
          </cell>
        </row>
        <row r="296">
          <cell r="A296">
            <v>43192</v>
          </cell>
          <cell r="B296">
            <v>0.48238425925925926</v>
          </cell>
          <cell r="D296" t="str">
            <v>分系统1BMS6单体电压过低二级故障</v>
          </cell>
          <cell r="G296" t="str">
            <v>JS_CZ_wodefeng</v>
          </cell>
          <cell r="I296" t="str">
            <v>BMS故障</v>
          </cell>
        </row>
        <row r="297">
          <cell r="A297">
            <v>43192</v>
          </cell>
          <cell r="B297">
            <v>0.48835648148148153</v>
          </cell>
          <cell r="D297" t="str">
            <v>分系统1BMS8总电压过低一级故障</v>
          </cell>
          <cell r="G297" t="str">
            <v>JS_WX_liteer</v>
          </cell>
          <cell r="I297" t="str">
            <v>BMS故障</v>
          </cell>
        </row>
        <row r="298">
          <cell r="A298">
            <v>43192</v>
          </cell>
          <cell r="B298">
            <v>0.48835648148148153</v>
          </cell>
          <cell r="D298" t="str">
            <v>分系统1BMS8总电压过低二级故障</v>
          </cell>
          <cell r="G298" t="str">
            <v>JS_WX_liteer</v>
          </cell>
          <cell r="I298" t="str">
            <v>BMS故障</v>
          </cell>
        </row>
        <row r="299">
          <cell r="A299">
            <v>43192</v>
          </cell>
          <cell r="B299">
            <v>0.48841435185185184</v>
          </cell>
          <cell r="D299" t="str">
            <v>分系统1BMS9总电压过低一级故障</v>
          </cell>
          <cell r="G299" t="str">
            <v>JS_WX_liteer</v>
          </cell>
          <cell r="I299" t="str">
            <v>BMS故障</v>
          </cell>
        </row>
        <row r="300">
          <cell r="A300">
            <v>43192</v>
          </cell>
          <cell r="B300">
            <v>0.48841435185185184</v>
          </cell>
          <cell r="D300" t="str">
            <v>分系统1BMS9总电压过低二级故障</v>
          </cell>
          <cell r="G300" t="str">
            <v>JS_WX_liteer</v>
          </cell>
          <cell r="I300" t="str">
            <v>BMS故障</v>
          </cell>
        </row>
        <row r="301">
          <cell r="A301">
            <v>43192</v>
          </cell>
          <cell r="B301">
            <v>0.48905092592592592</v>
          </cell>
          <cell r="D301" t="str">
            <v>分系统1BMS1总电压过低一级故障</v>
          </cell>
          <cell r="G301" t="str">
            <v>JS_WX_liteer</v>
          </cell>
          <cell r="I301" t="str">
            <v>BMS故障</v>
          </cell>
        </row>
        <row r="302">
          <cell r="A302">
            <v>43192</v>
          </cell>
          <cell r="B302">
            <v>0.48905092592592592</v>
          </cell>
          <cell r="D302" t="str">
            <v>分系统1BMS1总电压过低二级故障</v>
          </cell>
          <cell r="G302" t="str">
            <v>JS_WX_liteer</v>
          </cell>
          <cell r="I302" t="str">
            <v>BMS故障</v>
          </cell>
        </row>
        <row r="303">
          <cell r="A303">
            <v>43192</v>
          </cell>
          <cell r="B303">
            <v>0.48916666666666669</v>
          </cell>
          <cell r="D303" t="str">
            <v>分系统1BMS4总电压过低一级故障</v>
          </cell>
          <cell r="G303" t="str">
            <v>JS_WX_liteer</v>
          </cell>
          <cell r="I303" t="str">
            <v>BMS故障</v>
          </cell>
        </row>
        <row r="304">
          <cell r="A304">
            <v>43192</v>
          </cell>
          <cell r="B304">
            <v>0.48916666666666669</v>
          </cell>
          <cell r="D304" t="str">
            <v>分系统1BMS4总电压过低二级故障</v>
          </cell>
          <cell r="G304" t="str">
            <v>JS_WX_liteer</v>
          </cell>
          <cell r="I304" t="str">
            <v>BMS故障</v>
          </cell>
        </row>
        <row r="305">
          <cell r="A305">
            <v>43192</v>
          </cell>
          <cell r="B305">
            <v>0.489224537037037</v>
          </cell>
          <cell r="D305" t="str">
            <v>分系统1告警状态</v>
          </cell>
          <cell r="G305" t="str">
            <v>JS_CZ_wodefeng</v>
          </cell>
          <cell r="I305" t="str">
            <v>系统故障</v>
          </cell>
        </row>
        <row r="306">
          <cell r="A306">
            <v>43192</v>
          </cell>
          <cell r="B306">
            <v>0.489224537037037</v>
          </cell>
          <cell r="D306" t="str">
            <v>分系统1BCMS2告警状态</v>
          </cell>
          <cell r="G306" t="str">
            <v>JS_CZ_wodefeng</v>
          </cell>
          <cell r="I306" t="str">
            <v>BMS故障</v>
          </cell>
        </row>
        <row r="307">
          <cell r="A307">
            <v>43192</v>
          </cell>
          <cell r="B307">
            <v>0.48939814814814814</v>
          </cell>
          <cell r="D307" t="str">
            <v>分系统1BMS2总电压过低一级故障</v>
          </cell>
          <cell r="G307" t="str">
            <v>JS_WX_liteer</v>
          </cell>
          <cell r="I307" t="str">
            <v>BMS故障</v>
          </cell>
        </row>
        <row r="308">
          <cell r="A308">
            <v>43192</v>
          </cell>
          <cell r="B308">
            <v>0.48939814814814814</v>
          </cell>
          <cell r="D308" t="str">
            <v>分系统1BMS2总电压过低二级故障</v>
          </cell>
          <cell r="G308" t="str">
            <v>JS_WX_liteer</v>
          </cell>
          <cell r="I308" t="str">
            <v>BMS故障</v>
          </cell>
        </row>
        <row r="309">
          <cell r="A309">
            <v>43192</v>
          </cell>
          <cell r="B309">
            <v>0.48945601851851855</v>
          </cell>
          <cell r="D309" t="str">
            <v>分系统1BMS7总电压过低一级故障</v>
          </cell>
          <cell r="G309" t="str">
            <v>JS_WX_liteer</v>
          </cell>
          <cell r="I309" t="str">
            <v>BMS故障</v>
          </cell>
        </row>
        <row r="310">
          <cell r="A310">
            <v>43192</v>
          </cell>
          <cell r="B310">
            <v>0.48945601851851855</v>
          </cell>
          <cell r="D310" t="str">
            <v>分系统1BMS7总电压过低二级故障</v>
          </cell>
          <cell r="G310" t="str">
            <v>JS_WX_liteer</v>
          </cell>
          <cell r="I310" t="str">
            <v>BMS故障</v>
          </cell>
        </row>
        <row r="311">
          <cell r="A311">
            <v>43192</v>
          </cell>
          <cell r="B311">
            <v>0.48957175925925928</v>
          </cell>
          <cell r="D311" t="str">
            <v>分系统1BMS5总电压过低一级故障</v>
          </cell>
          <cell r="G311" t="str">
            <v>JS_WX_liteer</v>
          </cell>
          <cell r="I311" t="str">
            <v>BMS故障</v>
          </cell>
        </row>
        <row r="312">
          <cell r="A312">
            <v>43192</v>
          </cell>
          <cell r="B312">
            <v>0.48957175925925928</v>
          </cell>
          <cell r="D312" t="str">
            <v>分系统1BMS5总电压过低二级故障</v>
          </cell>
          <cell r="G312" t="str">
            <v>JS_WX_liteer</v>
          </cell>
          <cell r="I312" t="str">
            <v>BMS故障</v>
          </cell>
        </row>
        <row r="313">
          <cell r="A313">
            <v>43192</v>
          </cell>
          <cell r="B313">
            <v>0.4896875</v>
          </cell>
          <cell r="D313" t="str">
            <v>分系统1BMS6总电压过低一级故障</v>
          </cell>
          <cell r="G313" t="str">
            <v>JS_WX_liteer</v>
          </cell>
          <cell r="I313" t="str">
            <v>BMS故障</v>
          </cell>
        </row>
        <row r="314">
          <cell r="A314">
            <v>43192</v>
          </cell>
          <cell r="B314">
            <v>0.4896875</v>
          </cell>
          <cell r="D314" t="str">
            <v>分系统1BMS6总电压过低二级故障</v>
          </cell>
          <cell r="G314" t="str">
            <v>JS_WX_liteer</v>
          </cell>
          <cell r="I314" t="str">
            <v>BMS故障</v>
          </cell>
        </row>
        <row r="315">
          <cell r="A315">
            <v>43192</v>
          </cell>
          <cell r="B315">
            <v>0.48986111111111108</v>
          </cell>
          <cell r="D315" t="str">
            <v>分系统1BMS3总电压过低一级故障</v>
          </cell>
          <cell r="G315" t="str">
            <v>JS_WX_liteer</v>
          </cell>
          <cell r="I315" t="str">
            <v>BMS故障</v>
          </cell>
        </row>
        <row r="316">
          <cell r="A316">
            <v>43192</v>
          </cell>
          <cell r="B316">
            <v>0.48986111111111108</v>
          </cell>
          <cell r="D316" t="str">
            <v>分系统1BMS3总电压过低二级故障</v>
          </cell>
          <cell r="G316" t="str">
            <v>JS_WX_liteer</v>
          </cell>
          <cell r="I316" t="str">
            <v>BMS故障</v>
          </cell>
        </row>
        <row r="317">
          <cell r="A317">
            <v>43192</v>
          </cell>
          <cell r="B317">
            <v>0.49101851851851852</v>
          </cell>
          <cell r="D317" t="str">
            <v>分系统1BCMS5告警状态</v>
          </cell>
          <cell r="G317" t="str">
            <v>JS_CZ_wodefeng</v>
          </cell>
          <cell r="I317" t="str">
            <v>BMS故障</v>
          </cell>
        </row>
        <row r="318">
          <cell r="A318">
            <v>43192</v>
          </cell>
          <cell r="B318">
            <v>0.4916550925925926</v>
          </cell>
          <cell r="D318" t="str">
            <v>分系统1BCMS3告警状态</v>
          </cell>
          <cell r="G318" t="str">
            <v>JS_CZ_wodefeng</v>
          </cell>
          <cell r="I318" t="str">
            <v>BMS故障</v>
          </cell>
        </row>
        <row r="319">
          <cell r="A319">
            <v>43192</v>
          </cell>
          <cell r="B319">
            <v>0.49194444444444446</v>
          </cell>
          <cell r="D319" t="str">
            <v>分系统1BCMS1告警状态</v>
          </cell>
          <cell r="G319" t="str">
            <v>JS_CZ_wodefeng</v>
          </cell>
          <cell r="I319" t="str">
            <v>BMS故障</v>
          </cell>
        </row>
        <row r="320">
          <cell r="A320">
            <v>43192</v>
          </cell>
          <cell r="B320">
            <v>0.49229166666666663</v>
          </cell>
          <cell r="D320" t="str">
            <v>分系统1BCMS6告警状态</v>
          </cell>
          <cell r="G320" t="str">
            <v>JS_CZ_wodefeng</v>
          </cell>
          <cell r="I320" t="str">
            <v>BMS故障</v>
          </cell>
        </row>
        <row r="321">
          <cell r="A321">
            <v>43192</v>
          </cell>
          <cell r="B321">
            <v>0.49258101851851849</v>
          </cell>
          <cell r="D321" t="str">
            <v>分系统1BCMS4告警状态</v>
          </cell>
          <cell r="G321" t="str">
            <v>JS_CZ_wodefeng</v>
          </cell>
          <cell r="I321" t="str">
            <v>BMS故障</v>
          </cell>
        </row>
        <row r="322">
          <cell r="A322">
            <v>43192</v>
          </cell>
          <cell r="B322">
            <v>0.49425925925925923</v>
          </cell>
          <cell r="D322" t="str">
            <v>分系统1故障状态</v>
          </cell>
          <cell r="G322" t="str">
            <v>JS_CZ_wodefeng</v>
          </cell>
          <cell r="I322" t="str">
            <v>系统故障</v>
          </cell>
        </row>
        <row r="323">
          <cell r="A323">
            <v>43192</v>
          </cell>
          <cell r="B323">
            <v>0.49425925925925923</v>
          </cell>
          <cell r="D323" t="str">
            <v>分系统1BCMS5故障状态</v>
          </cell>
          <cell r="G323" t="str">
            <v>JS_CZ_wodefeng</v>
          </cell>
          <cell r="I323" t="str">
            <v>BMS故障</v>
          </cell>
        </row>
        <row r="324">
          <cell r="A324">
            <v>43192</v>
          </cell>
          <cell r="B324">
            <v>0.49425925925925923</v>
          </cell>
          <cell r="D324" t="str">
            <v>分系统1BMS5单体电压过低一级故障</v>
          </cell>
          <cell r="G324" t="str">
            <v>JS_CZ_wodefeng</v>
          </cell>
          <cell r="I324" t="str">
            <v>BMS故障</v>
          </cell>
        </row>
        <row r="325">
          <cell r="A325">
            <v>43192</v>
          </cell>
          <cell r="B325">
            <v>0.49443287037037037</v>
          </cell>
          <cell r="D325" t="str">
            <v>分系统1BMS3SOC过低一级故障</v>
          </cell>
          <cell r="G325" t="str">
            <v>JS_WX_liteer</v>
          </cell>
          <cell r="I325" t="str">
            <v>BMS故障</v>
          </cell>
        </row>
        <row r="326">
          <cell r="A326">
            <v>43192</v>
          </cell>
          <cell r="B326">
            <v>0.49443287037037037</v>
          </cell>
          <cell r="D326" t="str">
            <v>分系统1BMS3SOC过低二级故障</v>
          </cell>
          <cell r="G326" t="str">
            <v>JS_WX_liteer</v>
          </cell>
          <cell r="I326" t="str">
            <v>BMS故障</v>
          </cell>
        </row>
        <row r="327">
          <cell r="A327">
            <v>43192</v>
          </cell>
          <cell r="B327">
            <v>0.49489583333333331</v>
          </cell>
          <cell r="D327" t="str">
            <v>分系统1BMS4SOC过低一级故障</v>
          </cell>
          <cell r="G327" t="str">
            <v>JS_WX_liteer</v>
          </cell>
          <cell r="I327" t="str">
            <v>BMS故障</v>
          </cell>
        </row>
        <row r="328">
          <cell r="A328">
            <v>43192</v>
          </cell>
          <cell r="B328">
            <v>0.49489583333333331</v>
          </cell>
          <cell r="D328" t="str">
            <v>分系统1BMS4SOC过低二级故障</v>
          </cell>
          <cell r="G328" t="str">
            <v>JS_WX_liteer</v>
          </cell>
          <cell r="I328" t="str">
            <v>BMS故障</v>
          </cell>
        </row>
        <row r="329">
          <cell r="A329">
            <v>43192</v>
          </cell>
          <cell r="B329">
            <v>0.49531249999999999</v>
          </cell>
          <cell r="D329" t="str">
            <v>分系统1BMS2SOC过低一级故障</v>
          </cell>
          <cell r="G329" t="str">
            <v>JS_WX_liteer</v>
          </cell>
          <cell r="I329" t="str">
            <v>BMS故障</v>
          </cell>
        </row>
        <row r="330">
          <cell r="A330">
            <v>43192</v>
          </cell>
          <cell r="B330">
            <v>0.49531249999999999</v>
          </cell>
          <cell r="D330" t="str">
            <v>分系统1BMS2SOC过低二级故障</v>
          </cell>
          <cell r="G330" t="str">
            <v>JS_WX_liteer</v>
          </cell>
          <cell r="I330" t="str">
            <v>BMS故障</v>
          </cell>
        </row>
        <row r="331">
          <cell r="A331">
            <v>43192</v>
          </cell>
          <cell r="B331">
            <v>0.49541666666666667</v>
          </cell>
          <cell r="D331" t="str">
            <v>分系统1BMS8SOC过低一级故障</v>
          </cell>
          <cell r="G331" t="str">
            <v>JS_WX_liteer</v>
          </cell>
          <cell r="I331" t="str">
            <v>BMS故障</v>
          </cell>
        </row>
        <row r="332">
          <cell r="A332">
            <v>43192</v>
          </cell>
          <cell r="B332">
            <v>0.49541666666666667</v>
          </cell>
          <cell r="D332" t="str">
            <v>分系统1BMS8SOC过低二级故障</v>
          </cell>
          <cell r="G332" t="str">
            <v>JS_WX_liteer</v>
          </cell>
          <cell r="I332" t="str">
            <v>BMS故障</v>
          </cell>
        </row>
        <row r="333">
          <cell r="A333">
            <v>43192</v>
          </cell>
          <cell r="B333">
            <v>0.49732638888888886</v>
          </cell>
          <cell r="D333" t="str">
            <v>分系统1BMS1SOC过低一级故障</v>
          </cell>
          <cell r="G333" t="str">
            <v>JS_WX_liteer</v>
          </cell>
          <cell r="I333" t="str">
            <v>BMS故障</v>
          </cell>
        </row>
        <row r="334">
          <cell r="A334">
            <v>43192</v>
          </cell>
          <cell r="B334">
            <v>0.49732638888888886</v>
          </cell>
          <cell r="D334" t="str">
            <v>分系统1BMS1SOC过低二级故障</v>
          </cell>
          <cell r="G334" t="str">
            <v>JS_WX_liteer</v>
          </cell>
          <cell r="I334" t="str">
            <v>BMS故障</v>
          </cell>
        </row>
        <row r="335">
          <cell r="A335">
            <v>43192</v>
          </cell>
          <cell r="B335">
            <v>0.4975</v>
          </cell>
          <cell r="D335" t="str">
            <v>分系统1BMS7SOC过低一级故障</v>
          </cell>
          <cell r="G335" t="str">
            <v>JS_WX_liteer</v>
          </cell>
          <cell r="I335" t="str">
            <v>BMS故障</v>
          </cell>
        </row>
        <row r="336">
          <cell r="A336">
            <v>43192</v>
          </cell>
          <cell r="B336">
            <v>0.4975</v>
          </cell>
          <cell r="D336" t="str">
            <v>分系统1BMS7SOC过低二级故障</v>
          </cell>
          <cell r="G336" t="str">
            <v>JS_WX_liteer</v>
          </cell>
          <cell r="I336" t="str">
            <v>BMS故障</v>
          </cell>
        </row>
        <row r="337">
          <cell r="A337">
            <v>43192</v>
          </cell>
          <cell r="B337">
            <v>0.4982523148148148</v>
          </cell>
          <cell r="D337" t="str">
            <v>分系统1BMS8单体电压过低一级故障</v>
          </cell>
          <cell r="G337" t="str">
            <v>JS_WX_liteer</v>
          </cell>
          <cell r="I337" t="str">
            <v>BMS故障</v>
          </cell>
        </row>
        <row r="338">
          <cell r="A338">
            <v>43192</v>
          </cell>
          <cell r="B338">
            <v>0.4982523148148148</v>
          </cell>
          <cell r="D338" t="str">
            <v>分系统1BMS8单体电压过低二级故障</v>
          </cell>
          <cell r="G338" t="str">
            <v>JS_WX_liteer</v>
          </cell>
          <cell r="I338" t="str">
            <v>BMS故障</v>
          </cell>
        </row>
        <row r="339">
          <cell r="A339">
            <v>43192</v>
          </cell>
          <cell r="B339">
            <v>0.49843750000000003</v>
          </cell>
          <cell r="D339" t="str">
            <v>分系统1BMS5SOC过低一级故障</v>
          </cell>
          <cell r="G339" t="str">
            <v>JS_WX_liteer</v>
          </cell>
          <cell r="I339" t="str">
            <v>BMS故障</v>
          </cell>
        </row>
        <row r="340">
          <cell r="A340">
            <v>43192</v>
          </cell>
          <cell r="B340">
            <v>0.49843750000000003</v>
          </cell>
          <cell r="D340" t="str">
            <v>分系统1BMS5SOC过低二级故障</v>
          </cell>
          <cell r="G340" t="str">
            <v>JS_WX_liteer</v>
          </cell>
          <cell r="I340" t="str">
            <v>BMS故障</v>
          </cell>
        </row>
        <row r="341">
          <cell r="A341">
            <v>43192</v>
          </cell>
          <cell r="B341">
            <v>0.49888888888888888</v>
          </cell>
          <cell r="D341" t="str">
            <v>分系统1BMS9单体电压过低一级故障</v>
          </cell>
          <cell r="G341" t="str">
            <v>JS_WX_liteer</v>
          </cell>
          <cell r="I341" t="str">
            <v>BMS故障</v>
          </cell>
        </row>
        <row r="342">
          <cell r="A342">
            <v>43192</v>
          </cell>
          <cell r="B342">
            <v>0.49888888888888888</v>
          </cell>
          <cell r="D342" t="str">
            <v>分系统1BMS9单体电压过低二级故障</v>
          </cell>
          <cell r="G342" t="str">
            <v>JS_WX_liteer</v>
          </cell>
          <cell r="I342" t="str">
            <v>BMS故障</v>
          </cell>
        </row>
        <row r="343">
          <cell r="A343">
            <v>43192</v>
          </cell>
          <cell r="B343">
            <v>0.49895833333333334</v>
          </cell>
          <cell r="D343" t="str">
            <v>分系统1BMS6SOC过低一级故障</v>
          </cell>
          <cell r="G343" t="str">
            <v>JS_WX_liteer</v>
          </cell>
          <cell r="I343" t="str">
            <v>BMS故障</v>
          </cell>
        </row>
        <row r="344">
          <cell r="A344">
            <v>43192</v>
          </cell>
          <cell r="B344">
            <v>0.49895833333333334</v>
          </cell>
          <cell r="D344" t="str">
            <v>分系统1BMS6SOC过低二级故障</v>
          </cell>
          <cell r="G344" t="str">
            <v>JS_WX_liteer</v>
          </cell>
          <cell r="I344" t="str">
            <v>BMS故障</v>
          </cell>
        </row>
        <row r="345">
          <cell r="A345">
            <v>43192</v>
          </cell>
          <cell r="B345">
            <v>0.49994212962962964</v>
          </cell>
          <cell r="D345" t="str">
            <v>分系统1BMS1单体电压过低一级故障</v>
          </cell>
          <cell r="G345" t="str">
            <v>JS_WX_liteer</v>
          </cell>
          <cell r="I345" t="str">
            <v>BMS故障</v>
          </cell>
        </row>
        <row r="346">
          <cell r="A346">
            <v>43192</v>
          </cell>
          <cell r="B346">
            <v>0.49994212962962964</v>
          </cell>
          <cell r="D346" t="str">
            <v>分系统1BMS1单体电压过低二级故障</v>
          </cell>
          <cell r="G346" t="str">
            <v>JS_WX_liteer</v>
          </cell>
          <cell r="I346" t="str">
            <v>BMS故障</v>
          </cell>
        </row>
        <row r="347">
          <cell r="A347">
            <v>43192</v>
          </cell>
          <cell r="B347">
            <v>0.54440972222222228</v>
          </cell>
          <cell r="D347" t="str">
            <v>分系统1BCMS5告警状态</v>
          </cell>
          <cell r="G347" t="str">
            <v>JS_CZ_wodefeng</v>
          </cell>
          <cell r="I347" t="str">
            <v>BMS故障</v>
          </cell>
        </row>
        <row r="348">
          <cell r="A348">
            <v>43192</v>
          </cell>
          <cell r="B348">
            <v>0.54440972222222228</v>
          </cell>
          <cell r="D348" t="str">
            <v>分系统1BMS5单体电压过低二级故障</v>
          </cell>
          <cell r="G348" t="str">
            <v>JS_CZ_wodefeng</v>
          </cell>
          <cell r="I348" t="str">
            <v>BMS故障</v>
          </cell>
        </row>
        <row r="349">
          <cell r="A349">
            <v>43192</v>
          </cell>
          <cell r="B349">
            <v>0.54516203703703703</v>
          </cell>
          <cell r="D349" t="str">
            <v>分系统1BCMS5告警状态</v>
          </cell>
          <cell r="G349" t="str">
            <v>JS_CZ_wodefeng</v>
          </cell>
          <cell r="I349" t="str">
            <v>BMS故障</v>
          </cell>
        </row>
        <row r="350">
          <cell r="A350">
            <v>43192</v>
          </cell>
          <cell r="B350">
            <v>0.54516203703703703</v>
          </cell>
          <cell r="D350" t="str">
            <v>分系统1BMS5单体电压过低二级故障</v>
          </cell>
          <cell r="G350" t="str">
            <v>JS_CZ_wodefeng</v>
          </cell>
          <cell r="I350" t="str">
            <v>BMS故障</v>
          </cell>
        </row>
        <row r="351">
          <cell r="A351">
            <v>43192</v>
          </cell>
          <cell r="B351">
            <v>0.54516203703703703</v>
          </cell>
          <cell r="D351" t="str">
            <v>分系统1BMS5总电压过低二级故障</v>
          </cell>
          <cell r="G351" t="str">
            <v>JS_CZ_wodefeng</v>
          </cell>
          <cell r="I351" t="str">
            <v>BMS故障</v>
          </cell>
        </row>
        <row r="352">
          <cell r="A352">
            <v>43192</v>
          </cell>
          <cell r="B352">
            <v>0.54516203703703703</v>
          </cell>
          <cell r="D352" t="str">
            <v>分系统1BMS5SOC过低二级故障</v>
          </cell>
          <cell r="G352" t="str">
            <v>JS_CZ_wodefeng</v>
          </cell>
          <cell r="I352" t="str">
            <v>BMS故障</v>
          </cell>
        </row>
        <row r="353">
          <cell r="A353">
            <v>43192</v>
          </cell>
          <cell r="B353">
            <v>0.55471064814814819</v>
          </cell>
          <cell r="D353" t="str">
            <v>分系统1BMS1SOC过低一级故障</v>
          </cell>
          <cell r="G353" t="str">
            <v>JS_CZ_wodefeng</v>
          </cell>
          <cell r="I353" t="str">
            <v>BMS故障</v>
          </cell>
        </row>
        <row r="354">
          <cell r="A354">
            <v>43192</v>
          </cell>
          <cell r="B354">
            <v>0.55528935185185191</v>
          </cell>
          <cell r="D354" t="str">
            <v>分系统1BMS1单体电压过低一级故障</v>
          </cell>
          <cell r="G354" t="str">
            <v>JS_CZ_wodefeng</v>
          </cell>
          <cell r="I354" t="str">
            <v>BMS故障</v>
          </cell>
        </row>
        <row r="355">
          <cell r="A355">
            <v>43192</v>
          </cell>
          <cell r="B355">
            <v>0.55552083333333335</v>
          </cell>
          <cell r="D355" t="str">
            <v>分系统1BMS6单体电压过低一级故障</v>
          </cell>
          <cell r="G355" t="str">
            <v>JS_CZ_wodefeng</v>
          </cell>
          <cell r="I355" t="str">
            <v>BMS故障</v>
          </cell>
        </row>
        <row r="356">
          <cell r="A356">
            <v>43192</v>
          </cell>
          <cell r="B356">
            <v>0.55599537037037039</v>
          </cell>
          <cell r="D356" t="str">
            <v>分系统1BMS3单体电压过低一级故障</v>
          </cell>
          <cell r="G356" t="str">
            <v>JS_CZ_wodefeng</v>
          </cell>
          <cell r="I356" t="str">
            <v>BMS故障</v>
          </cell>
        </row>
        <row r="357">
          <cell r="A357">
            <v>43192</v>
          </cell>
          <cell r="B357">
            <v>0.55609953703703707</v>
          </cell>
          <cell r="D357" t="str">
            <v>分系统1BMS4单体电压过低一级故障</v>
          </cell>
          <cell r="G357" t="str">
            <v>JS_CZ_wodefeng</v>
          </cell>
          <cell r="I357" t="str">
            <v>BMS故障</v>
          </cell>
        </row>
        <row r="358">
          <cell r="A358">
            <v>43192</v>
          </cell>
          <cell r="B358">
            <v>0.55686342592592586</v>
          </cell>
          <cell r="D358" t="str">
            <v>分系统1BMS2单体电压过低一级故障</v>
          </cell>
          <cell r="G358" t="str">
            <v>JS_CZ_wodefeng</v>
          </cell>
          <cell r="I358" t="str">
            <v>BMS故障</v>
          </cell>
        </row>
        <row r="359">
          <cell r="A359">
            <v>43192</v>
          </cell>
          <cell r="B359">
            <v>0.55754629629629626</v>
          </cell>
          <cell r="D359" t="str">
            <v>分系统1BMS2SOC过低一级故障</v>
          </cell>
          <cell r="G359" t="str">
            <v>JS_CZ_wodefeng</v>
          </cell>
          <cell r="I359" t="str">
            <v>BMS故障</v>
          </cell>
        </row>
        <row r="360">
          <cell r="A360">
            <v>43192</v>
          </cell>
          <cell r="B360">
            <v>0.55858796296296298</v>
          </cell>
          <cell r="D360" t="str">
            <v>分系统1BMS1总电压过低一级故障</v>
          </cell>
          <cell r="G360" t="str">
            <v>JS_CZ_wodefeng</v>
          </cell>
          <cell r="I360" t="str">
            <v>BMS故障</v>
          </cell>
        </row>
        <row r="361">
          <cell r="A361">
            <v>43192</v>
          </cell>
          <cell r="B361">
            <v>0.55877314814814816</v>
          </cell>
          <cell r="D361" t="str">
            <v>分系统1BMS3总电压过低一级故障</v>
          </cell>
          <cell r="G361" t="str">
            <v>JS_CZ_wodefeng</v>
          </cell>
          <cell r="I361" t="str">
            <v>BMS故障</v>
          </cell>
        </row>
        <row r="362">
          <cell r="A362">
            <v>43192</v>
          </cell>
          <cell r="B362">
            <v>0.55887731481481484</v>
          </cell>
          <cell r="D362" t="str">
            <v>分系统1BMS6总电压过低一级故障</v>
          </cell>
          <cell r="G362" t="str">
            <v>JS_CZ_wodefeng</v>
          </cell>
          <cell r="I362" t="str">
            <v>BMS故障</v>
          </cell>
        </row>
        <row r="363">
          <cell r="A363">
            <v>43192</v>
          </cell>
          <cell r="B363">
            <v>0.55887731481481484</v>
          </cell>
          <cell r="D363" t="str">
            <v>分系统1BMS6SOC过低一级故障</v>
          </cell>
          <cell r="G363" t="str">
            <v>JS_CZ_wodefeng</v>
          </cell>
          <cell r="I363" t="str">
            <v>BMS故障</v>
          </cell>
        </row>
        <row r="364">
          <cell r="A364">
            <v>43192</v>
          </cell>
          <cell r="B364">
            <v>0.55899305555555556</v>
          </cell>
          <cell r="D364" t="str">
            <v>分系统1BMS5总电压过低一级故障</v>
          </cell>
          <cell r="G364" t="str">
            <v>JS_CZ_wodefeng</v>
          </cell>
          <cell r="I364" t="str">
            <v>BMS故障</v>
          </cell>
        </row>
        <row r="365">
          <cell r="A365">
            <v>43192</v>
          </cell>
          <cell r="B365">
            <v>0.55905092592592587</v>
          </cell>
          <cell r="D365" t="str">
            <v>分系统1BMS2总电压过低一级故障</v>
          </cell>
          <cell r="G365" t="str">
            <v>JS_CZ_wodefeng</v>
          </cell>
          <cell r="I365" t="str">
            <v>BMS故障</v>
          </cell>
        </row>
        <row r="366">
          <cell r="A366">
            <v>43192</v>
          </cell>
          <cell r="B366">
            <v>0.55905092592592587</v>
          </cell>
          <cell r="D366" t="str">
            <v>分系统1BMS4总电压过低一级故障</v>
          </cell>
          <cell r="G366" t="str">
            <v>JS_CZ_wodefeng</v>
          </cell>
          <cell r="I366" t="str">
            <v>BMS故障</v>
          </cell>
        </row>
        <row r="367">
          <cell r="A367">
            <v>43192</v>
          </cell>
          <cell r="B367">
            <v>0.55952546296296302</v>
          </cell>
          <cell r="D367" t="str">
            <v>分系统1BMS5单体电压过低一级故障</v>
          </cell>
          <cell r="G367" t="str">
            <v>JS_CZ_wodefeng</v>
          </cell>
          <cell r="I367" t="str">
            <v>BMS故障</v>
          </cell>
        </row>
        <row r="368">
          <cell r="A368">
            <v>43192</v>
          </cell>
          <cell r="B368">
            <v>0.56108796296296293</v>
          </cell>
          <cell r="D368" t="str">
            <v>分系统1BMS4SOC过低一级故障</v>
          </cell>
          <cell r="G368" t="str">
            <v>JS_CZ_wodefeng</v>
          </cell>
          <cell r="I368" t="str">
            <v>BMS故障</v>
          </cell>
        </row>
        <row r="369">
          <cell r="A369">
            <v>43192</v>
          </cell>
          <cell r="B369">
            <v>0.56149305555555562</v>
          </cell>
          <cell r="D369" t="str">
            <v>分系统1BMS3SOC过低一级故障</v>
          </cell>
          <cell r="G369" t="str">
            <v>JS_CZ_wodefeng</v>
          </cell>
          <cell r="I369" t="str">
            <v>BMS故障</v>
          </cell>
        </row>
        <row r="370">
          <cell r="A370">
            <v>43192</v>
          </cell>
          <cell r="B370">
            <v>0.56230324074074078</v>
          </cell>
          <cell r="D370" t="str">
            <v>分系统1BMS5SOC过低一级故障</v>
          </cell>
          <cell r="G370" t="str">
            <v>JS_CZ_wodefeng</v>
          </cell>
          <cell r="I370" t="str">
            <v>BMS故障</v>
          </cell>
        </row>
        <row r="371">
          <cell r="A371">
            <v>43192</v>
          </cell>
          <cell r="B371">
            <v>0.82105324074074071</v>
          </cell>
          <cell r="D371" t="str">
            <v>分系统1BMS3SOC过低一级故障</v>
          </cell>
          <cell r="G371" t="str">
            <v>JS_CZ_wodefeng</v>
          </cell>
          <cell r="I371" t="str">
            <v>BMS故障</v>
          </cell>
        </row>
        <row r="372">
          <cell r="A372">
            <v>43192</v>
          </cell>
          <cell r="B372">
            <v>0.82105324074074071</v>
          </cell>
          <cell r="D372" t="str">
            <v>分系统1BMS3SOC过低二级故障</v>
          </cell>
          <cell r="G372" t="str">
            <v>JS_CZ_wodefeng</v>
          </cell>
          <cell r="I372" t="str">
            <v>BMS故障</v>
          </cell>
        </row>
        <row r="373">
          <cell r="A373">
            <v>43192</v>
          </cell>
          <cell r="B373">
            <v>0.82232638888888887</v>
          </cell>
          <cell r="D373" t="str">
            <v>分系统1BMS6SOC过低一级故障</v>
          </cell>
          <cell r="G373" t="str">
            <v>JS_CZ_wodefeng</v>
          </cell>
          <cell r="I373" t="str">
            <v>BMS故障</v>
          </cell>
        </row>
        <row r="374">
          <cell r="A374">
            <v>43192</v>
          </cell>
          <cell r="B374">
            <v>0.82232638888888887</v>
          </cell>
          <cell r="D374" t="str">
            <v>分系统1BMS6SOC过低二级故障</v>
          </cell>
          <cell r="G374" t="str">
            <v>JS_CZ_wodefeng</v>
          </cell>
          <cell r="I374" t="str">
            <v>BMS故障</v>
          </cell>
        </row>
        <row r="375">
          <cell r="A375">
            <v>43192</v>
          </cell>
          <cell r="B375">
            <v>0.82442129629629635</v>
          </cell>
          <cell r="D375" t="str">
            <v>分系统1BMS1SOC过低一级故障</v>
          </cell>
          <cell r="G375" t="str">
            <v>JS_CZ_wodefeng</v>
          </cell>
          <cell r="I375" t="str">
            <v>BMS故障</v>
          </cell>
        </row>
        <row r="376">
          <cell r="A376">
            <v>43192</v>
          </cell>
          <cell r="B376">
            <v>0.82442129629629635</v>
          </cell>
          <cell r="D376" t="str">
            <v>分系统1BMS1SOC过低二级故障</v>
          </cell>
          <cell r="G376" t="str">
            <v>JS_CZ_wodefeng</v>
          </cell>
          <cell r="I376" t="str">
            <v>BMS故障</v>
          </cell>
        </row>
        <row r="377">
          <cell r="A377">
            <v>43192</v>
          </cell>
          <cell r="B377">
            <v>0.82586805555555554</v>
          </cell>
          <cell r="D377" t="str">
            <v>分系统1BMS2SOC过低一级故障</v>
          </cell>
          <cell r="G377" t="str">
            <v>JS_CZ_wodefeng</v>
          </cell>
          <cell r="I377" t="str">
            <v>BMS故障</v>
          </cell>
        </row>
        <row r="378">
          <cell r="A378">
            <v>43192</v>
          </cell>
          <cell r="B378">
            <v>0.82586805555555554</v>
          </cell>
          <cell r="D378" t="str">
            <v>分系统1BMS2SOC过低二级故障</v>
          </cell>
          <cell r="G378" t="str">
            <v>JS_CZ_wodefeng</v>
          </cell>
          <cell r="I378" t="str">
            <v>BMS故障</v>
          </cell>
        </row>
        <row r="379">
          <cell r="A379">
            <v>43192</v>
          </cell>
          <cell r="B379">
            <v>0.82586805555555554</v>
          </cell>
          <cell r="D379" t="str">
            <v>分系统1BMS4SOC过低一级故障</v>
          </cell>
          <cell r="G379" t="str">
            <v>JS_CZ_wodefeng</v>
          </cell>
          <cell r="I379" t="str">
            <v>BMS故障</v>
          </cell>
        </row>
        <row r="380">
          <cell r="A380">
            <v>43192</v>
          </cell>
          <cell r="B380">
            <v>0.82586805555555554</v>
          </cell>
          <cell r="D380" t="str">
            <v>分系统1BMS4SOC过低二级故障</v>
          </cell>
          <cell r="G380" t="str">
            <v>JS_CZ_wodefeng</v>
          </cell>
          <cell r="I380" t="str">
            <v>BMS故障</v>
          </cell>
        </row>
        <row r="381">
          <cell r="A381">
            <v>43192</v>
          </cell>
          <cell r="B381">
            <v>0.82719907407407411</v>
          </cell>
          <cell r="D381" t="str">
            <v>分系统1BMS5SOC过低一级故障</v>
          </cell>
          <cell r="G381" t="str">
            <v>JS_CZ_wodefeng</v>
          </cell>
          <cell r="I381" t="str">
            <v>BMS故障</v>
          </cell>
        </row>
        <row r="382">
          <cell r="A382">
            <v>43192</v>
          </cell>
          <cell r="B382">
            <v>0.82719907407407411</v>
          </cell>
          <cell r="D382" t="str">
            <v>分系统1BMS5SOC过低二级故障</v>
          </cell>
          <cell r="G382" t="str">
            <v>JS_CZ_wodefeng</v>
          </cell>
          <cell r="I382" t="str">
            <v>BMS故障</v>
          </cell>
        </row>
        <row r="383">
          <cell r="A383">
            <v>43192</v>
          </cell>
          <cell r="B383">
            <v>0.82731481481481473</v>
          </cell>
          <cell r="D383" t="str">
            <v>分系统1BMS1总电压过低一级故障</v>
          </cell>
          <cell r="G383" t="str">
            <v>JS_CZ_wodefeng</v>
          </cell>
          <cell r="I383" t="str">
            <v>BMS故障</v>
          </cell>
        </row>
        <row r="384">
          <cell r="A384">
            <v>43192</v>
          </cell>
          <cell r="B384">
            <v>0.82731481481481473</v>
          </cell>
          <cell r="D384" t="str">
            <v>分系统1BMS1总电压过低二级故障</v>
          </cell>
          <cell r="G384" t="str">
            <v>JS_CZ_wodefeng</v>
          </cell>
          <cell r="I384" t="str">
            <v>BMS故障</v>
          </cell>
        </row>
        <row r="385">
          <cell r="A385">
            <v>43192</v>
          </cell>
          <cell r="B385">
            <v>0.827662037037037</v>
          </cell>
          <cell r="D385" t="str">
            <v>分系统1BMS3总电压过低一级故障</v>
          </cell>
          <cell r="G385" t="str">
            <v>JS_CZ_wodefeng</v>
          </cell>
          <cell r="I385" t="str">
            <v>BMS故障</v>
          </cell>
        </row>
        <row r="386">
          <cell r="A386">
            <v>43192</v>
          </cell>
          <cell r="B386">
            <v>0.827662037037037</v>
          </cell>
          <cell r="D386" t="str">
            <v>分系统1BMS3总电压过低二级故障</v>
          </cell>
          <cell r="G386" t="str">
            <v>JS_CZ_wodefeng</v>
          </cell>
          <cell r="I386" t="str">
            <v>BMS故障</v>
          </cell>
        </row>
        <row r="387">
          <cell r="A387">
            <v>43192</v>
          </cell>
          <cell r="B387">
            <v>0.82800925925925928</v>
          </cell>
          <cell r="D387" t="str">
            <v>分系统1BMS6总电压过低一级故障</v>
          </cell>
          <cell r="G387" t="str">
            <v>JS_CZ_wodefeng</v>
          </cell>
          <cell r="I387" t="str">
            <v>BMS故障</v>
          </cell>
        </row>
        <row r="388">
          <cell r="A388">
            <v>43192</v>
          </cell>
          <cell r="B388">
            <v>0.82800925925925928</v>
          </cell>
          <cell r="D388" t="str">
            <v>分系统1BMS6总电压过低二级故障</v>
          </cell>
          <cell r="G388" t="str">
            <v>JS_CZ_wodefeng</v>
          </cell>
          <cell r="I388" t="str">
            <v>BMS故障</v>
          </cell>
        </row>
        <row r="389">
          <cell r="A389">
            <v>43192</v>
          </cell>
          <cell r="B389">
            <v>0.82824074074074072</v>
          </cell>
          <cell r="D389" t="str">
            <v>分系统1BMS5总电压过低一级故障</v>
          </cell>
          <cell r="G389" t="str">
            <v>JS_CZ_wodefeng</v>
          </cell>
          <cell r="I389" t="str">
            <v>BMS故障</v>
          </cell>
        </row>
        <row r="390">
          <cell r="A390">
            <v>43192</v>
          </cell>
          <cell r="B390">
            <v>0.82824074074074072</v>
          </cell>
          <cell r="D390" t="str">
            <v>分系统1BMS5总电压过低二级故障</v>
          </cell>
          <cell r="G390" t="str">
            <v>JS_CZ_wodefeng</v>
          </cell>
          <cell r="I390" t="str">
            <v>BMS故障</v>
          </cell>
        </row>
        <row r="391">
          <cell r="A391">
            <v>43192</v>
          </cell>
          <cell r="B391">
            <v>0.82853009259259258</v>
          </cell>
          <cell r="D391" t="str">
            <v>分系统1BMS2总电压过低一级故障</v>
          </cell>
          <cell r="G391" t="str">
            <v>JS_CZ_wodefeng</v>
          </cell>
          <cell r="I391" t="str">
            <v>BMS故障</v>
          </cell>
        </row>
        <row r="392">
          <cell r="A392">
            <v>43192</v>
          </cell>
          <cell r="B392">
            <v>0.82853009259259258</v>
          </cell>
          <cell r="D392" t="str">
            <v>分系统1BMS2总电压过低二级故障</v>
          </cell>
          <cell r="G392" t="str">
            <v>JS_CZ_wodefeng</v>
          </cell>
          <cell r="I392" t="str">
            <v>BMS故障</v>
          </cell>
        </row>
        <row r="393">
          <cell r="A393">
            <v>43192</v>
          </cell>
          <cell r="B393">
            <v>0.828587962962963</v>
          </cell>
          <cell r="D393" t="str">
            <v>分系统1BMS4总电压过低一级故障</v>
          </cell>
          <cell r="G393" t="str">
            <v>JS_CZ_wodefeng</v>
          </cell>
          <cell r="I393" t="str">
            <v>BMS故障</v>
          </cell>
        </row>
        <row r="394">
          <cell r="A394">
            <v>43192</v>
          </cell>
          <cell r="B394">
            <v>0.828587962962963</v>
          </cell>
          <cell r="D394" t="str">
            <v>分系统1BMS4总电压过低二级故障</v>
          </cell>
          <cell r="G394" t="str">
            <v>JS_CZ_wodefeng</v>
          </cell>
          <cell r="I394" t="str">
            <v>BMS故障</v>
          </cell>
        </row>
        <row r="395">
          <cell r="A395">
            <v>43192</v>
          </cell>
          <cell r="B395">
            <v>0.83398148148148143</v>
          </cell>
          <cell r="D395" t="str">
            <v>分系统1BMS1单体电压过低一级故障</v>
          </cell>
          <cell r="G395" t="str">
            <v>JS_CZ_wodefeng</v>
          </cell>
          <cell r="I395" t="str">
            <v>BMS故障</v>
          </cell>
        </row>
        <row r="396">
          <cell r="A396">
            <v>43192</v>
          </cell>
          <cell r="B396">
            <v>0.83398148148148143</v>
          </cell>
          <cell r="D396" t="str">
            <v>分系统1BMS1单体电压过低二级故障</v>
          </cell>
          <cell r="G396" t="str">
            <v>JS_CZ_wodefeng</v>
          </cell>
          <cell r="I396" t="str">
            <v>BMS故障</v>
          </cell>
        </row>
        <row r="397">
          <cell r="A397">
            <v>43192</v>
          </cell>
          <cell r="B397">
            <v>0.83449074074074081</v>
          </cell>
          <cell r="D397" t="str">
            <v>分系统1BMS5单体电压过低一级故障</v>
          </cell>
          <cell r="G397" t="str">
            <v>JS_CZ_wodefeng</v>
          </cell>
          <cell r="I397" t="str">
            <v>BMS故障</v>
          </cell>
        </row>
        <row r="398">
          <cell r="A398">
            <v>43192</v>
          </cell>
          <cell r="B398">
            <v>0.83449074074074081</v>
          </cell>
          <cell r="D398" t="str">
            <v>分系统1BMS5单体电压过低二级故障</v>
          </cell>
          <cell r="G398" t="str">
            <v>JS_CZ_wodefeng</v>
          </cell>
          <cell r="I398" t="str">
            <v>BMS故障</v>
          </cell>
        </row>
        <row r="399">
          <cell r="A399">
            <v>43192</v>
          </cell>
          <cell r="B399">
            <v>0.83508101851851846</v>
          </cell>
          <cell r="D399" t="str">
            <v>分系统1BMS3单体电压过低一级故障</v>
          </cell>
          <cell r="G399" t="str">
            <v>JS_CZ_wodefeng</v>
          </cell>
          <cell r="I399" t="str">
            <v>BMS故障</v>
          </cell>
        </row>
        <row r="400">
          <cell r="A400">
            <v>43192</v>
          </cell>
          <cell r="B400">
            <v>0.83508101851851846</v>
          </cell>
          <cell r="D400" t="str">
            <v>分系统1BMS3单体电压过低二级故障</v>
          </cell>
          <cell r="G400" t="str">
            <v>JS_CZ_wodefeng</v>
          </cell>
          <cell r="I400" t="str">
            <v>BMS故障</v>
          </cell>
        </row>
        <row r="401">
          <cell r="A401">
            <v>43192</v>
          </cell>
          <cell r="B401">
            <v>0.83762731481481489</v>
          </cell>
          <cell r="D401" t="str">
            <v>分系统1BMS2单体电压过低一级故障</v>
          </cell>
          <cell r="G401" t="str">
            <v>JS_CZ_wodefeng</v>
          </cell>
          <cell r="I401" t="str">
            <v>BMS故障</v>
          </cell>
        </row>
        <row r="402">
          <cell r="A402">
            <v>43192</v>
          </cell>
          <cell r="B402">
            <v>0.83762731481481489</v>
          </cell>
          <cell r="D402" t="str">
            <v>分系统1BMS2单体电压过低二级故障</v>
          </cell>
          <cell r="G402" t="str">
            <v>JS_CZ_wodefeng</v>
          </cell>
          <cell r="I402" t="str">
            <v>BMS故障</v>
          </cell>
        </row>
        <row r="403">
          <cell r="A403">
            <v>43192</v>
          </cell>
          <cell r="B403">
            <v>0.83762731481481489</v>
          </cell>
          <cell r="D403" t="str">
            <v>分系统1BMS4单体电压过低一级故障</v>
          </cell>
          <cell r="G403" t="str">
            <v>JS_CZ_wodefeng</v>
          </cell>
          <cell r="I403" t="str">
            <v>BMS故障</v>
          </cell>
        </row>
        <row r="404">
          <cell r="A404">
            <v>43192</v>
          </cell>
          <cell r="B404">
            <v>0.83762731481481489</v>
          </cell>
          <cell r="D404" t="str">
            <v>分系统1BMS4单体电压过低二级故障</v>
          </cell>
          <cell r="G404" t="str">
            <v>JS_CZ_wodefeng</v>
          </cell>
          <cell r="I404" t="str">
            <v>BMS故障</v>
          </cell>
        </row>
        <row r="405">
          <cell r="A405">
            <v>43192</v>
          </cell>
          <cell r="B405">
            <v>0.83762731481481489</v>
          </cell>
          <cell r="D405" t="str">
            <v>分系统1BMS6单体电压过低一级故障</v>
          </cell>
          <cell r="G405" t="str">
            <v>JS_CZ_wodefeng</v>
          </cell>
          <cell r="I405" t="str">
            <v>BMS故障</v>
          </cell>
        </row>
        <row r="406">
          <cell r="A406">
            <v>43192</v>
          </cell>
          <cell r="B406">
            <v>0.83762731481481489</v>
          </cell>
          <cell r="D406" t="str">
            <v>分系统1BMS6单体电压过低二级故障</v>
          </cell>
          <cell r="G406" t="str">
            <v>JS_CZ_wodefeng</v>
          </cell>
          <cell r="I406" t="str">
            <v>BMS故障</v>
          </cell>
        </row>
        <row r="407">
          <cell r="A407">
            <v>43192</v>
          </cell>
          <cell r="B407">
            <v>0.85494212962962957</v>
          </cell>
          <cell r="D407" t="str">
            <v>分系统1BMS8总电压过低一级故障</v>
          </cell>
          <cell r="G407" t="str">
            <v>JS_WX_liteer</v>
          </cell>
          <cell r="I407" t="str">
            <v>BMS故障</v>
          </cell>
        </row>
        <row r="408">
          <cell r="A408">
            <v>43192</v>
          </cell>
          <cell r="B408">
            <v>0.85494212962962957</v>
          </cell>
          <cell r="D408" t="str">
            <v>分系统1BMS8总电压过低二级故障</v>
          </cell>
          <cell r="G408" t="str">
            <v>JS_WX_liteer</v>
          </cell>
          <cell r="I408" t="str">
            <v>BMS故障</v>
          </cell>
        </row>
        <row r="409">
          <cell r="A409">
            <v>43192</v>
          </cell>
          <cell r="B409">
            <v>0.85499999999999998</v>
          </cell>
          <cell r="D409" t="str">
            <v>分系统1BMS9总电压过低一级故障</v>
          </cell>
          <cell r="G409" t="str">
            <v>JS_WX_liteer</v>
          </cell>
          <cell r="I409" t="str">
            <v>BMS故障</v>
          </cell>
        </row>
        <row r="410">
          <cell r="A410">
            <v>43192</v>
          </cell>
          <cell r="B410">
            <v>0.85499999999999998</v>
          </cell>
          <cell r="D410" t="str">
            <v>分系统1BMS9总电压过低二级故障</v>
          </cell>
          <cell r="G410" t="str">
            <v>JS_WX_liteer</v>
          </cell>
          <cell r="I410" t="str">
            <v>BMS故障</v>
          </cell>
        </row>
        <row r="411">
          <cell r="A411">
            <v>43192</v>
          </cell>
          <cell r="B411">
            <v>0.8556597222222222</v>
          </cell>
          <cell r="D411" t="str">
            <v>分系统1BMS1总电压过低一级故障</v>
          </cell>
          <cell r="G411" t="str">
            <v>JS_WX_liteer</v>
          </cell>
          <cell r="I411" t="str">
            <v>BMS故障</v>
          </cell>
        </row>
        <row r="412">
          <cell r="A412">
            <v>43192</v>
          </cell>
          <cell r="B412">
            <v>0.8556597222222222</v>
          </cell>
          <cell r="D412" t="str">
            <v>分系统1BMS1总电压过低二级故障</v>
          </cell>
          <cell r="G412" t="str">
            <v>JS_WX_liteer</v>
          </cell>
          <cell r="I412" t="str">
            <v>BMS故障</v>
          </cell>
        </row>
        <row r="413">
          <cell r="A413">
            <v>43192</v>
          </cell>
          <cell r="B413">
            <v>0.85581018518518526</v>
          </cell>
          <cell r="D413" t="str">
            <v>分系统1BMS4总电压过低一级故障</v>
          </cell>
          <cell r="G413" t="str">
            <v>JS_WX_liteer</v>
          </cell>
          <cell r="I413" t="str">
            <v>BMS故障</v>
          </cell>
        </row>
        <row r="414">
          <cell r="A414">
            <v>43192</v>
          </cell>
          <cell r="B414">
            <v>0.85581018518518526</v>
          </cell>
          <cell r="D414" t="str">
            <v>分系统1BMS4总电压过低二级故障</v>
          </cell>
          <cell r="G414" t="str">
            <v>JS_WX_liteer</v>
          </cell>
          <cell r="I414" t="str">
            <v>BMS故障</v>
          </cell>
        </row>
        <row r="415">
          <cell r="A415">
            <v>43192</v>
          </cell>
          <cell r="B415">
            <v>0.85598379629629628</v>
          </cell>
          <cell r="D415" t="str">
            <v>分系统1BMS2总电压过低一级故障</v>
          </cell>
          <cell r="G415" t="str">
            <v>JS_WX_liteer</v>
          </cell>
          <cell r="I415" t="str">
            <v>BMS故障</v>
          </cell>
        </row>
        <row r="416">
          <cell r="A416">
            <v>43192</v>
          </cell>
          <cell r="B416">
            <v>0.85598379629629628</v>
          </cell>
          <cell r="D416" t="str">
            <v>分系统1BMS2总电压过低二级故障</v>
          </cell>
          <cell r="G416" t="str">
            <v>JS_WX_liteer</v>
          </cell>
          <cell r="I416" t="str">
            <v>BMS故障</v>
          </cell>
        </row>
        <row r="417">
          <cell r="A417">
            <v>43192</v>
          </cell>
          <cell r="B417">
            <v>0.8560416666666667</v>
          </cell>
          <cell r="D417" t="str">
            <v>分系统1BMS7总电压过低一级故障</v>
          </cell>
          <cell r="G417" t="str">
            <v>JS_WX_liteer</v>
          </cell>
          <cell r="I417" t="str">
            <v>BMS故障</v>
          </cell>
        </row>
        <row r="418">
          <cell r="A418">
            <v>43192</v>
          </cell>
          <cell r="B418">
            <v>0.8560416666666667</v>
          </cell>
          <cell r="D418" t="str">
            <v>分系统1BMS7总电压过低二级故障</v>
          </cell>
          <cell r="G418" t="str">
            <v>JS_WX_liteer</v>
          </cell>
          <cell r="I418" t="str">
            <v>BMS故障</v>
          </cell>
        </row>
        <row r="419">
          <cell r="A419">
            <v>43192</v>
          </cell>
          <cell r="B419">
            <v>0.85615740740740742</v>
          </cell>
          <cell r="D419" t="str">
            <v>分系统1BMS5总电压过低一级故障</v>
          </cell>
          <cell r="G419" t="str">
            <v>JS_WX_liteer</v>
          </cell>
          <cell r="I419" t="str">
            <v>BMS故障</v>
          </cell>
        </row>
        <row r="420">
          <cell r="A420">
            <v>43192</v>
          </cell>
          <cell r="B420">
            <v>0.85615740740740742</v>
          </cell>
          <cell r="D420" t="str">
            <v>分系统1BMS5总电压过低二级故障</v>
          </cell>
          <cell r="G420" t="str">
            <v>JS_WX_liteer</v>
          </cell>
          <cell r="I420" t="str">
            <v>BMS故障</v>
          </cell>
        </row>
        <row r="421">
          <cell r="A421">
            <v>43192</v>
          </cell>
          <cell r="B421">
            <v>0.85623842592592592</v>
          </cell>
          <cell r="D421" t="str">
            <v>分系统1BMS6总电压过低一级故障</v>
          </cell>
          <cell r="G421" t="str">
            <v>JS_WX_liteer</v>
          </cell>
          <cell r="I421" t="str">
            <v>BMS故障</v>
          </cell>
        </row>
        <row r="422">
          <cell r="A422">
            <v>43192</v>
          </cell>
          <cell r="B422">
            <v>0.85623842592592592</v>
          </cell>
          <cell r="D422" t="str">
            <v>分系统1BMS6总电压过低二级故障</v>
          </cell>
          <cell r="G422" t="str">
            <v>JS_WX_liteer</v>
          </cell>
          <cell r="I422" t="str">
            <v>BMS故障</v>
          </cell>
        </row>
        <row r="423">
          <cell r="A423">
            <v>43192</v>
          </cell>
          <cell r="B423">
            <v>0.85644675925925917</v>
          </cell>
          <cell r="D423" t="str">
            <v>分系统1BMS3总电压过低一级故障</v>
          </cell>
          <cell r="G423" t="str">
            <v>JS_WX_liteer</v>
          </cell>
          <cell r="I423" t="str">
            <v>BMS故障</v>
          </cell>
        </row>
        <row r="424">
          <cell r="A424">
            <v>43192</v>
          </cell>
          <cell r="B424">
            <v>0.85644675925925917</v>
          </cell>
          <cell r="D424" t="str">
            <v>分系统1BMS3总电压过低二级故障</v>
          </cell>
          <cell r="G424" t="str">
            <v>JS_WX_liteer</v>
          </cell>
          <cell r="I424" t="str">
            <v>BMS故障</v>
          </cell>
        </row>
        <row r="425">
          <cell r="A425">
            <v>43192</v>
          </cell>
          <cell r="B425">
            <v>0.86409722222222218</v>
          </cell>
          <cell r="D425" t="str">
            <v>分系统1BMS4SOC过低一级故障</v>
          </cell>
          <cell r="G425" t="str">
            <v>JS_WX_liteer</v>
          </cell>
          <cell r="I425" t="str">
            <v>BMS故障</v>
          </cell>
        </row>
        <row r="426">
          <cell r="A426">
            <v>43192</v>
          </cell>
          <cell r="B426">
            <v>0.86409722222222218</v>
          </cell>
          <cell r="D426" t="str">
            <v>分系统1BMS4SOC过低二级故障</v>
          </cell>
          <cell r="G426" t="str">
            <v>JS_WX_liteer</v>
          </cell>
          <cell r="I426" t="str">
            <v>BMS故障</v>
          </cell>
        </row>
        <row r="427">
          <cell r="A427">
            <v>43192</v>
          </cell>
          <cell r="B427">
            <v>0.86484953703703704</v>
          </cell>
          <cell r="D427" t="str">
            <v>分系统1BMS3SOC过低一级故障</v>
          </cell>
          <cell r="G427" t="str">
            <v>JS_WX_liteer</v>
          </cell>
          <cell r="I427" t="str">
            <v>BMS故障</v>
          </cell>
        </row>
        <row r="428">
          <cell r="A428">
            <v>43192</v>
          </cell>
          <cell r="B428">
            <v>0.86484953703703704</v>
          </cell>
          <cell r="D428" t="str">
            <v>分系统1BMS3SOC过低二级故障</v>
          </cell>
          <cell r="G428" t="str">
            <v>JS_WX_liteer</v>
          </cell>
          <cell r="I428" t="str">
            <v>BMS故障</v>
          </cell>
        </row>
        <row r="429">
          <cell r="A429">
            <v>43192</v>
          </cell>
          <cell r="B429">
            <v>0.86493055555555554</v>
          </cell>
          <cell r="D429" t="str">
            <v>分系统1BMS2SOC过低一级故障</v>
          </cell>
          <cell r="G429" t="str">
            <v>JS_WX_liteer</v>
          </cell>
          <cell r="I429" t="str">
            <v>BMS故障</v>
          </cell>
        </row>
        <row r="430">
          <cell r="A430">
            <v>43192</v>
          </cell>
          <cell r="B430">
            <v>0.86493055555555554</v>
          </cell>
          <cell r="D430" t="str">
            <v>分系统1BMS2SOC过低二级故障</v>
          </cell>
          <cell r="G430" t="str">
            <v>JS_WX_liteer</v>
          </cell>
          <cell r="I430" t="str">
            <v>BMS故障</v>
          </cell>
        </row>
        <row r="431">
          <cell r="A431">
            <v>43192</v>
          </cell>
          <cell r="B431">
            <v>0.86493055555555554</v>
          </cell>
          <cell r="D431" t="str">
            <v>分系统1BMS7SOC过低一级故障</v>
          </cell>
          <cell r="G431" t="str">
            <v>JS_WX_liteer</v>
          </cell>
          <cell r="I431" t="str">
            <v>BMS故障</v>
          </cell>
        </row>
        <row r="432">
          <cell r="A432">
            <v>43192</v>
          </cell>
          <cell r="B432">
            <v>0.86493055555555554</v>
          </cell>
          <cell r="D432" t="str">
            <v>分系统1BMS7SOC过低二级故障</v>
          </cell>
          <cell r="G432" t="str">
            <v>JS_WX_liteer</v>
          </cell>
          <cell r="I432" t="str">
            <v>BMS故障</v>
          </cell>
        </row>
        <row r="433">
          <cell r="A433">
            <v>43192</v>
          </cell>
          <cell r="B433">
            <v>0.86496527777777776</v>
          </cell>
          <cell r="D433" t="str">
            <v>分系统1BMS8单体电压过低一级故障</v>
          </cell>
          <cell r="G433" t="str">
            <v>JS_WX_liteer</v>
          </cell>
          <cell r="I433" t="str">
            <v>BMS故障</v>
          </cell>
        </row>
        <row r="434">
          <cell r="A434">
            <v>43192</v>
          </cell>
          <cell r="B434">
            <v>0.86496527777777776</v>
          </cell>
          <cell r="D434" t="str">
            <v>分系统1BMS8单体电压过低二级故障</v>
          </cell>
          <cell r="G434" t="str">
            <v>JS_WX_liteer</v>
          </cell>
          <cell r="I434" t="str">
            <v>BMS故障</v>
          </cell>
        </row>
        <row r="435">
          <cell r="A435">
            <v>43192</v>
          </cell>
          <cell r="B435">
            <v>0.86513888888888879</v>
          </cell>
          <cell r="D435" t="str">
            <v>分系统1BMS9单体电压过低一级故障</v>
          </cell>
          <cell r="G435" t="str">
            <v>JS_WX_liteer</v>
          </cell>
          <cell r="I435" t="str">
            <v>BMS故障</v>
          </cell>
        </row>
        <row r="436">
          <cell r="A436">
            <v>43192</v>
          </cell>
          <cell r="B436">
            <v>0.86513888888888879</v>
          </cell>
          <cell r="D436" t="str">
            <v>分系统1BMS9单体电压过低二级故障</v>
          </cell>
          <cell r="G436" t="str">
            <v>JS_WX_liteer</v>
          </cell>
          <cell r="I436" t="str">
            <v>BMS故障</v>
          </cell>
        </row>
        <row r="437">
          <cell r="A437">
            <v>43192</v>
          </cell>
          <cell r="B437">
            <v>0.86640046296296302</v>
          </cell>
          <cell r="D437" t="str">
            <v>分系统1BMS8SOC过低一级故障</v>
          </cell>
          <cell r="G437" t="str">
            <v>JS_WX_liteer</v>
          </cell>
          <cell r="I437" t="str">
            <v>BMS故障</v>
          </cell>
        </row>
        <row r="438">
          <cell r="A438">
            <v>43192</v>
          </cell>
          <cell r="B438">
            <v>0.86640046296296302</v>
          </cell>
          <cell r="D438" t="str">
            <v>分系统1BMS8SOC过低二级故障</v>
          </cell>
          <cell r="G438" t="str">
            <v>JS_WX_liteer</v>
          </cell>
          <cell r="I438" t="str">
            <v>BMS故障</v>
          </cell>
        </row>
        <row r="439">
          <cell r="A439">
            <v>43192</v>
          </cell>
          <cell r="B439">
            <v>0.86675925925925934</v>
          </cell>
          <cell r="D439" t="str">
            <v>分系统1BMS1单体电压过低一级故障</v>
          </cell>
          <cell r="G439" t="str">
            <v>JS_WX_liteer</v>
          </cell>
          <cell r="I439" t="str">
            <v>BMS故障</v>
          </cell>
        </row>
        <row r="440">
          <cell r="A440">
            <v>43192</v>
          </cell>
          <cell r="B440">
            <v>0.86675925925925934</v>
          </cell>
          <cell r="D440" t="str">
            <v>分系统1BMS1单体电压过低二级故障</v>
          </cell>
          <cell r="G440" t="str">
            <v>JS_WX_liteer</v>
          </cell>
          <cell r="I440" t="str">
            <v>BMS故障</v>
          </cell>
        </row>
        <row r="441">
          <cell r="A441">
            <v>43192</v>
          </cell>
          <cell r="B441">
            <v>0.86700231481481482</v>
          </cell>
          <cell r="D441" t="str">
            <v>分系统1BMS4单体电压过低一级故障</v>
          </cell>
          <cell r="G441" t="str">
            <v>JS_WX_liteer</v>
          </cell>
          <cell r="I441" t="str">
            <v>BMS故障</v>
          </cell>
        </row>
        <row r="442">
          <cell r="A442">
            <v>43192</v>
          </cell>
          <cell r="B442">
            <v>0.86700231481481482</v>
          </cell>
          <cell r="D442" t="str">
            <v>分系统1BMS4单体电压过低二级故障</v>
          </cell>
          <cell r="G442" t="str">
            <v>JS_WX_liteer</v>
          </cell>
          <cell r="I442" t="str">
            <v>BMS故障</v>
          </cell>
        </row>
        <row r="443">
          <cell r="A443">
            <v>43192</v>
          </cell>
          <cell r="B443">
            <v>0.86737268518518518</v>
          </cell>
          <cell r="D443" t="str">
            <v>分系统1BMS7单体电压过低一级故障</v>
          </cell>
          <cell r="G443" t="str">
            <v>JS_WX_liteer</v>
          </cell>
          <cell r="I443" t="str">
            <v>BMS故障</v>
          </cell>
        </row>
        <row r="444">
          <cell r="A444">
            <v>43192</v>
          </cell>
          <cell r="B444">
            <v>0.86737268518518518</v>
          </cell>
          <cell r="D444" t="str">
            <v>分系统1BMS7单体电压过低二级故障</v>
          </cell>
          <cell r="G444" t="str">
            <v>JS_WX_liteer</v>
          </cell>
          <cell r="I444" t="str">
            <v>BMS故障</v>
          </cell>
        </row>
        <row r="445">
          <cell r="A445">
            <v>43192</v>
          </cell>
          <cell r="B445">
            <v>0.86751157407407409</v>
          </cell>
          <cell r="D445" t="str">
            <v>分系统1BMS2单体电压过低一级故障</v>
          </cell>
          <cell r="G445" t="str">
            <v>JS_WX_liteer</v>
          </cell>
          <cell r="I445" t="str">
            <v>BMS故障</v>
          </cell>
        </row>
        <row r="446">
          <cell r="A446">
            <v>43192</v>
          </cell>
          <cell r="B446">
            <v>0.86751157407407409</v>
          </cell>
          <cell r="D446" t="str">
            <v>分系统1BMS2单体电压过低二级故障</v>
          </cell>
          <cell r="G446" t="str">
            <v>JS_WX_liteer</v>
          </cell>
          <cell r="I446" t="str">
            <v>BMS故障</v>
          </cell>
        </row>
        <row r="447">
          <cell r="A447">
            <v>43192</v>
          </cell>
          <cell r="B447">
            <v>0.86780092592592595</v>
          </cell>
          <cell r="D447" t="str">
            <v>分系统1BMS5单体电压过低一级故障</v>
          </cell>
          <cell r="G447" t="str">
            <v>JS_WX_liteer</v>
          </cell>
          <cell r="I447" t="str">
            <v>BMS故障</v>
          </cell>
        </row>
        <row r="448">
          <cell r="A448">
            <v>43192</v>
          </cell>
          <cell r="B448">
            <v>0.86780092592592595</v>
          </cell>
          <cell r="D448" t="str">
            <v>分系统1BMS5单体电压过低二级故障</v>
          </cell>
          <cell r="G448" t="str">
            <v>JS_WX_liteer</v>
          </cell>
          <cell r="I448" t="str">
            <v>BMS故障</v>
          </cell>
        </row>
        <row r="449">
          <cell r="A449">
            <v>43192</v>
          </cell>
          <cell r="B449">
            <v>0.86791666666666656</v>
          </cell>
          <cell r="D449" t="str">
            <v>分系统1BMS6单体电压过低一级故障</v>
          </cell>
          <cell r="G449" t="str">
            <v>JS_WX_liteer</v>
          </cell>
          <cell r="I449" t="str">
            <v>BMS故障</v>
          </cell>
        </row>
        <row r="450">
          <cell r="A450">
            <v>43192</v>
          </cell>
          <cell r="B450">
            <v>0.86791666666666656</v>
          </cell>
          <cell r="D450" t="str">
            <v>分系统1BMS6单体电压过低二级故障</v>
          </cell>
          <cell r="G450" t="str">
            <v>JS_WX_liteer</v>
          </cell>
          <cell r="I450" t="str">
            <v>BMS故障</v>
          </cell>
        </row>
        <row r="451">
          <cell r="A451">
            <v>43192</v>
          </cell>
          <cell r="B451">
            <v>0.86826388888888895</v>
          </cell>
          <cell r="D451" t="str">
            <v>分系统1BMS3单体电压过低一级故障</v>
          </cell>
          <cell r="G451" t="str">
            <v>JS_WX_liteer</v>
          </cell>
          <cell r="I451" t="str">
            <v>BMS故障</v>
          </cell>
        </row>
        <row r="452">
          <cell r="A452">
            <v>43192</v>
          </cell>
          <cell r="B452">
            <v>0.86826388888888895</v>
          </cell>
          <cell r="D452" t="str">
            <v>分系统1BMS3单体电压过低二级故障</v>
          </cell>
          <cell r="G452" t="str">
            <v>JS_WX_liteer</v>
          </cell>
          <cell r="I452" t="str">
            <v>BMS故障</v>
          </cell>
        </row>
        <row r="453">
          <cell r="A453">
            <v>43192</v>
          </cell>
          <cell r="B453">
            <v>0.86878472222222225</v>
          </cell>
          <cell r="D453" t="str">
            <v>分系统1BMS9SOC过低一级故障</v>
          </cell>
          <cell r="G453" t="str">
            <v>JS_WX_liteer</v>
          </cell>
          <cell r="I453" t="str">
            <v>BMS故障</v>
          </cell>
        </row>
        <row r="454">
          <cell r="A454">
            <v>43192</v>
          </cell>
          <cell r="B454">
            <v>0.86878472222222225</v>
          </cell>
          <cell r="D454" t="str">
            <v>分系统1BMS9SOC过低二级故障</v>
          </cell>
          <cell r="G454" t="str">
            <v>JS_WX_liteer</v>
          </cell>
          <cell r="I454" t="str">
            <v>BMS故障</v>
          </cell>
        </row>
        <row r="455">
          <cell r="A455">
            <v>43192</v>
          </cell>
          <cell r="B455">
            <v>0.87</v>
          </cell>
          <cell r="D455" t="str">
            <v>分系统1BMS6SOC过低一级故障</v>
          </cell>
          <cell r="G455" t="str">
            <v>JS_WX_liteer</v>
          </cell>
          <cell r="I455" t="str">
            <v>BMS故障</v>
          </cell>
        </row>
        <row r="456">
          <cell r="A456">
            <v>43192</v>
          </cell>
          <cell r="B456">
            <v>0.87</v>
          </cell>
          <cell r="D456" t="str">
            <v>分系统1BMS6SOC过低二级故障</v>
          </cell>
          <cell r="G456" t="str">
            <v>JS_WX_liteer</v>
          </cell>
          <cell r="I456" t="str">
            <v>BMS故障</v>
          </cell>
        </row>
        <row r="457">
          <cell r="A457">
            <v>43192</v>
          </cell>
          <cell r="B457">
            <v>0.87086805555555558</v>
          </cell>
          <cell r="D457" t="str">
            <v>分系统1BMS1SOC过低一级故障</v>
          </cell>
          <cell r="G457" t="str">
            <v>JS_WX_liteer</v>
          </cell>
          <cell r="I457" t="str">
            <v>BMS故障</v>
          </cell>
        </row>
        <row r="458">
          <cell r="A458">
            <v>43192</v>
          </cell>
          <cell r="B458">
            <v>0.87086805555555558</v>
          </cell>
          <cell r="D458" t="str">
            <v>分系统1BMS1SOC过低二级故障</v>
          </cell>
          <cell r="G458" t="str">
            <v>JS_WX_liteer</v>
          </cell>
          <cell r="I458" t="str">
            <v>BMS故障</v>
          </cell>
        </row>
        <row r="459">
          <cell r="A459">
            <v>43192</v>
          </cell>
          <cell r="B459">
            <v>0.87179398148148157</v>
          </cell>
          <cell r="D459" t="str">
            <v>分系统1BMS5SOC过低一级故障</v>
          </cell>
          <cell r="G459" t="str">
            <v>JS_WX_liteer</v>
          </cell>
          <cell r="I459" t="str">
            <v>BMS故障</v>
          </cell>
        </row>
        <row r="460">
          <cell r="A460">
            <v>43192</v>
          </cell>
          <cell r="B460">
            <v>0.87179398148148157</v>
          </cell>
          <cell r="D460" t="str">
            <v>分系统1BMS5SOC过低二级故障</v>
          </cell>
          <cell r="G460" t="str">
            <v>JS_WX_liteer</v>
          </cell>
          <cell r="I460" t="str">
            <v>BMS故障</v>
          </cell>
        </row>
        <row r="461">
          <cell r="A461">
            <v>43192</v>
          </cell>
          <cell r="B461">
            <v>0.87468749999999995</v>
          </cell>
          <cell r="D461" t="str">
            <v>分系统1BMS4SOC过低一级故障</v>
          </cell>
          <cell r="G461" t="str">
            <v>JS_CZ_wodefeng</v>
          </cell>
          <cell r="I461" t="str">
            <v>BMS故障</v>
          </cell>
        </row>
        <row r="462">
          <cell r="A462">
            <v>43192</v>
          </cell>
          <cell r="B462">
            <v>0.87474537037037037</v>
          </cell>
          <cell r="D462" t="str">
            <v>分系统1BMS5SOC过低一级故障</v>
          </cell>
          <cell r="G462" t="str">
            <v>JS_CZ_wodefeng</v>
          </cell>
          <cell r="I462" t="str">
            <v>BMS故障</v>
          </cell>
        </row>
        <row r="463">
          <cell r="A463">
            <v>43192</v>
          </cell>
          <cell r="B463">
            <v>0.87480324074074067</v>
          </cell>
          <cell r="D463" t="str">
            <v>分系统1BMS1SOC过低一级故障</v>
          </cell>
          <cell r="G463" t="str">
            <v>JS_CZ_wodefeng</v>
          </cell>
          <cell r="I463" t="str">
            <v>BMS故障</v>
          </cell>
        </row>
        <row r="464">
          <cell r="A464">
            <v>43192</v>
          </cell>
          <cell r="B464">
            <v>0.87480324074074067</v>
          </cell>
          <cell r="D464" t="str">
            <v>分系统1BMS2SOC过低一级故障</v>
          </cell>
          <cell r="G464" t="str">
            <v>JS_CZ_wodefeng</v>
          </cell>
          <cell r="I464" t="str">
            <v>BMS故障</v>
          </cell>
        </row>
        <row r="465">
          <cell r="A465">
            <v>43192</v>
          </cell>
          <cell r="B465">
            <v>0.87480324074074067</v>
          </cell>
          <cell r="D465" t="str">
            <v>分系统1BMS5SOC过低二级故障</v>
          </cell>
          <cell r="G465" t="str">
            <v>JS_CZ_wodefeng</v>
          </cell>
          <cell r="I465" t="str">
            <v>BMS故障</v>
          </cell>
        </row>
        <row r="466">
          <cell r="A466">
            <v>43193</v>
          </cell>
          <cell r="B466">
            <v>2.8935185185185189E-4</v>
          </cell>
          <cell r="D466" t="str">
            <v>分系统1BMS2SOC过低二级故障</v>
          </cell>
          <cell r="G466" t="str">
            <v>JS_CZ_wodefeng</v>
          </cell>
          <cell r="I466" t="str">
            <v>BMS故障</v>
          </cell>
        </row>
        <row r="467">
          <cell r="A467">
            <v>43193</v>
          </cell>
          <cell r="B467">
            <v>2.8935185185185189E-4</v>
          </cell>
          <cell r="D467" t="str">
            <v>分系统1BMS4SOC过低二级故障</v>
          </cell>
          <cell r="G467" t="str">
            <v>JS_CZ_wodefeng</v>
          </cell>
          <cell r="I467" t="str">
            <v>BMS故障</v>
          </cell>
        </row>
        <row r="468">
          <cell r="A468">
            <v>43193</v>
          </cell>
          <cell r="B468">
            <v>3.4722222222222224E-4</v>
          </cell>
          <cell r="D468" t="str">
            <v>分系统1BMS1总电压过低一级故障</v>
          </cell>
          <cell r="G468" t="str">
            <v>JS_CZ_wodefeng</v>
          </cell>
          <cell r="I468" t="str">
            <v>BMS故障</v>
          </cell>
        </row>
        <row r="469">
          <cell r="A469">
            <v>43193</v>
          </cell>
          <cell r="B469">
            <v>3.4722222222222224E-4</v>
          </cell>
          <cell r="D469" t="str">
            <v>分系统1BMS1SOC过低二级故障</v>
          </cell>
          <cell r="G469" t="str">
            <v>JS_CZ_wodefeng</v>
          </cell>
          <cell r="I469" t="str">
            <v>BMS故障</v>
          </cell>
        </row>
        <row r="470">
          <cell r="A470">
            <v>43193</v>
          </cell>
          <cell r="B470">
            <v>8.7499999999999991E-3</v>
          </cell>
          <cell r="D470" t="str">
            <v>分系统1BMS1SOC过低一级故障</v>
          </cell>
          <cell r="G470" t="str">
            <v>JS_CZ_wodefeng</v>
          </cell>
          <cell r="I470" t="str">
            <v>BMS故障</v>
          </cell>
        </row>
        <row r="471">
          <cell r="A471">
            <v>43193</v>
          </cell>
          <cell r="B471">
            <v>8.9699074074074073E-3</v>
          </cell>
          <cell r="D471" t="str">
            <v>分系统1BMS6SOC过低一级故障</v>
          </cell>
          <cell r="G471" t="str">
            <v>JS_CZ_wodefeng</v>
          </cell>
          <cell r="I471" t="str">
            <v>BMS故障</v>
          </cell>
        </row>
        <row r="472">
          <cell r="A472">
            <v>43193</v>
          </cell>
          <cell r="B472">
            <v>9.2708333333333341E-3</v>
          </cell>
          <cell r="D472" t="str">
            <v>分系统1BMS3SOC过低一级故障</v>
          </cell>
          <cell r="G472" t="str">
            <v>JS_CZ_wodefeng</v>
          </cell>
          <cell r="I472" t="str">
            <v>BMS故障</v>
          </cell>
        </row>
        <row r="473">
          <cell r="A473">
            <v>43193</v>
          </cell>
          <cell r="B473">
            <v>9.5601851851851855E-3</v>
          </cell>
          <cell r="D473" t="str">
            <v>分系统1BMS5SOC过低一级故障</v>
          </cell>
          <cell r="G473" t="str">
            <v>JS_CZ_wodefeng</v>
          </cell>
          <cell r="I473" t="str">
            <v>BMS故障</v>
          </cell>
        </row>
        <row r="474">
          <cell r="A474">
            <v>43193</v>
          </cell>
          <cell r="B474">
            <v>9.9537037037037042E-3</v>
          </cell>
          <cell r="D474" t="str">
            <v>分系统1BMS2SOC过低一级故障</v>
          </cell>
          <cell r="G474" t="str">
            <v>JS_CZ_wodefeng</v>
          </cell>
          <cell r="I474" t="str">
            <v>BMS故障</v>
          </cell>
        </row>
        <row r="475">
          <cell r="A475">
            <v>43193</v>
          </cell>
          <cell r="B475">
            <v>9.9537037037037042E-3</v>
          </cell>
          <cell r="D475" t="str">
            <v>分系统1BMS4SOC过低一级故障</v>
          </cell>
          <cell r="G475" t="str">
            <v>JS_CZ_wodefeng</v>
          </cell>
          <cell r="I475" t="str">
            <v>BMS故障</v>
          </cell>
        </row>
        <row r="476">
          <cell r="A476">
            <v>43193</v>
          </cell>
          <cell r="B476">
            <v>0.45746527777777773</v>
          </cell>
          <cell r="D476" t="str">
            <v>分系统1BMS1总电压过低一级故障</v>
          </cell>
          <cell r="G476" t="str">
            <v>JS_CZ_wodefeng</v>
          </cell>
          <cell r="I476" t="str">
            <v>BMS故障</v>
          </cell>
        </row>
        <row r="477">
          <cell r="A477">
            <v>43193</v>
          </cell>
          <cell r="B477">
            <v>0.45746527777777773</v>
          </cell>
          <cell r="D477" t="str">
            <v>分系统1BMS1总电压过低二级故障</v>
          </cell>
          <cell r="G477" t="str">
            <v>JS_CZ_wodefeng</v>
          </cell>
          <cell r="I477" t="str">
            <v>BMS故障</v>
          </cell>
        </row>
        <row r="478">
          <cell r="A478">
            <v>43193</v>
          </cell>
          <cell r="B478">
            <v>0.45775462962962959</v>
          </cell>
          <cell r="D478" t="str">
            <v>分系统1BMS3总电压过低一级故障</v>
          </cell>
          <cell r="G478" t="str">
            <v>JS_CZ_wodefeng</v>
          </cell>
          <cell r="I478" t="str">
            <v>BMS故障</v>
          </cell>
        </row>
        <row r="479">
          <cell r="A479">
            <v>43193</v>
          </cell>
          <cell r="B479">
            <v>0.45775462962962959</v>
          </cell>
          <cell r="D479" t="str">
            <v>分系统1BMS3总电压过低二级故障</v>
          </cell>
          <cell r="G479" t="str">
            <v>JS_CZ_wodefeng</v>
          </cell>
          <cell r="I479" t="str">
            <v>BMS故障</v>
          </cell>
        </row>
        <row r="480">
          <cell r="A480">
            <v>43193</v>
          </cell>
          <cell r="B480">
            <v>0.45804398148148145</v>
          </cell>
          <cell r="D480" t="str">
            <v>分系统1BMS6总电压过低一级故障</v>
          </cell>
          <cell r="G480" t="str">
            <v>JS_CZ_wodefeng</v>
          </cell>
          <cell r="I480" t="str">
            <v>BMS故障</v>
          </cell>
        </row>
        <row r="481">
          <cell r="A481">
            <v>43193</v>
          </cell>
          <cell r="B481">
            <v>0.45804398148148145</v>
          </cell>
          <cell r="D481" t="str">
            <v>分系统1BMS6总电压过低二级故障</v>
          </cell>
          <cell r="G481" t="str">
            <v>JS_CZ_wodefeng</v>
          </cell>
          <cell r="I481" t="str">
            <v>BMS故障</v>
          </cell>
        </row>
        <row r="482">
          <cell r="A482">
            <v>43193</v>
          </cell>
          <cell r="B482">
            <v>0.45844907407407409</v>
          </cell>
          <cell r="D482" t="str">
            <v>分系统1BMS5总电压过低一级故障</v>
          </cell>
          <cell r="G482" t="str">
            <v>JS_CZ_wodefeng</v>
          </cell>
          <cell r="I482" t="str">
            <v>BMS故障</v>
          </cell>
        </row>
        <row r="483">
          <cell r="A483">
            <v>43193</v>
          </cell>
          <cell r="B483">
            <v>0.45844907407407409</v>
          </cell>
          <cell r="D483" t="str">
            <v>分系统1BMS5总电压过低二级故障</v>
          </cell>
          <cell r="G483" t="str">
            <v>JS_CZ_wodefeng</v>
          </cell>
          <cell r="I483" t="str">
            <v>BMS故障</v>
          </cell>
        </row>
        <row r="484">
          <cell r="A484">
            <v>43193</v>
          </cell>
          <cell r="B484">
            <v>0.45862268518518517</v>
          </cell>
          <cell r="D484" t="str">
            <v>分系统1BMS2总电压过低一级故障</v>
          </cell>
          <cell r="G484" t="str">
            <v>JS_CZ_wodefeng</v>
          </cell>
          <cell r="I484" t="str">
            <v>BMS故障</v>
          </cell>
        </row>
        <row r="485">
          <cell r="A485">
            <v>43193</v>
          </cell>
          <cell r="B485">
            <v>0.45862268518518517</v>
          </cell>
          <cell r="D485" t="str">
            <v>分系统1BMS2总电压过低二级故障</v>
          </cell>
          <cell r="G485" t="str">
            <v>JS_CZ_wodefeng</v>
          </cell>
          <cell r="I485" t="str">
            <v>BMS故障</v>
          </cell>
        </row>
        <row r="486">
          <cell r="A486">
            <v>43193</v>
          </cell>
          <cell r="B486">
            <v>0.45879629629629631</v>
          </cell>
          <cell r="D486" t="str">
            <v>分系统1BMS4总电压过低一级故障</v>
          </cell>
          <cell r="G486" t="str">
            <v>JS_CZ_wodefeng</v>
          </cell>
          <cell r="I486" t="str">
            <v>BMS故障</v>
          </cell>
        </row>
        <row r="487">
          <cell r="A487">
            <v>43193</v>
          </cell>
          <cell r="B487">
            <v>0.45879629629629631</v>
          </cell>
          <cell r="D487" t="str">
            <v>分系统1BMS4总电压过低二级故障</v>
          </cell>
          <cell r="G487" t="str">
            <v>JS_CZ_wodefeng</v>
          </cell>
          <cell r="I487" t="str">
            <v>BMS故障</v>
          </cell>
        </row>
        <row r="488">
          <cell r="A488">
            <v>43193</v>
          </cell>
          <cell r="B488">
            <v>0.46273148148148152</v>
          </cell>
          <cell r="D488" t="str">
            <v>分系统1BMS3SOC过低一级故障</v>
          </cell>
          <cell r="G488" t="str">
            <v>JS_CZ_wodefeng</v>
          </cell>
          <cell r="I488" t="str">
            <v>BMS故障</v>
          </cell>
        </row>
        <row r="489">
          <cell r="A489">
            <v>43193</v>
          </cell>
          <cell r="B489">
            <v>0.46273148148148152</v>
          </cell>
          <cell r="D489" t="str">
            <v>分系统1BMS3SOC过低二级故障</v>
          </cell>
          <cell r="G489" t="str">
            <v>JS_CZ_wodefeng</v>
          </cell>
          <cell r="I489" t="str">
            <v>BMS故障</v>
          </cell>
        </row>
        <row r="490">
          <cell r="A490">
            <v>43193</v>
          </cell>
          <cell r="B490">
            <v>0.46407407407407408</v>
          </cell>
          <cell r="D490" t="str">
            <v>分系统1BMS6SOC过低一级故障</v>
          </cell>
          <cell r="G490" t="str">
            <v>JS_CZ_wodefeng</v>
          </cell>
          <cell r="I490" t="str">
            <v>BMS故障</v>
          </cell>
        </row>
        <row r="491">
          <cell r="A491">
            <v>43193</v>
          </cell>
          <cell r="B491">
            <v>0.46407407407407408</v>
          </cell>
          <cell r="D491" t="str">
            <v>分系统1BMS6SOC过低二级故障</v>
          </cell>
          <cell r="G491" t="str">
            <v>JS_CZ_wodefeng</v>
          </cell>
          <cell r="I491" t="str">
            <v>BMS故障</v>
          </cell>
        </row>
        <row r="492">
          <cell r="A492">
            <v>43193</v>
          </cell>
          <cell r="B492">
            <v>0.46412037037037041</v>
          </cell>
          <cell r="D492" t="str">
            <v>分系统1BMS5SOC过低一级故障</v>
          </cell>
          <cell r="G492" t="str">
            <v>JS_CZ_wodefeng</v>
          </cell>
          <cell r="I492" t="str">
            <v>BMS故障</v>
          </cell>
        </row>
        <row r="493">
          <cell r="A493">
            <v>43193</v>
          </cell>
          <cell r="B493">
            <v>0.46412037037037041</v>
          </cell>
          <cell r="D493" t="str">
            <v>分系统1BMS5SOC过低二级故障</v>
          </cell>
          <cell r="G493" t="str">
            <v>JS_CZ_wodefeng</v>
          </cell>
          <cell r="I493" t="str">
            <v>BMS故障</v>
          </cell>
        </row>
        <row r="494">
          <cell r="A494">
            <v>43193</v>
          </cell>
          <cell r="B494">
            <v>0.4646527777777778</v>
          </cell>
          <cell r="D494" t="str">
            <v>分系统1BMS1单体电压过低一级故障</v>
          </cell>
          <cell r="G494" t="str">
            <v>JS_CZ_wodefeng</v>
          </cell>
          <cell r="I494" t="str">
            <v>BMS故障</v>
          </cell>
        </row>
        <row r="495">
          <cell r="A495">
            <v>43193</v>
          </cell>
          <cell r="B495">
            <v>0.4646527777777778</v>
          </cell>
          <cell r="D495" t="str">
            <v>分系统1BMS1单体电压过低二级故障</v>
          </cell>
          <cell r="G495" t="str">
            <v>JS_CZ_wodefeng</v>
          </cell>
          <cell r="I495" t="str">
            <v>BMS故障</v>
          </cell>
        </row>
        <row r="496">
          <cell r="A496">
            <v>43193</v>
          </cell>
          <cell r="B496">
            <v>0.4646527777777778</v>
          </cell>
          <cell r="D496" t="str">
            <v>分系统1BMS1SOC过低一级故障</v>
          </cell>
          <cell r="G496" t="str">
            <v>JS_CZ_wodefeng</v>
          </cell>
          <cell r="I496" t="str">
            <v>BMS故障</v>
          </cell>
        </row>
        <row r="497">
          <cell r="A497">
            <v>43193</v>
          </cell>
          <cell r="B497">
            <v>0.4646527777777778</v>
          </cell>
          <cell r="D497" t="str">
            <v>分系统1BMS1SOC过低二级故障</v>
          </cell>
          <cell r="G497" t="str">
            <v>JS_CZ_wodefeng</v>
          </cell>
          <cell r="I497" t="str">
            <v>BMS故障</v>
          </cell>
        </row>
        <row r="498">
          <cell r="A498">
            <v>43193</v>
          </cell>
          <cell r="B498">
            <v>0.46500000000000002</v>
          </cell>
          <cell r="D498" t="str">
            <v>分系统1BMS3单体电压过低一级故障</v>
          </cell>
          <cell r="G498" t="str">
            <v>JS_CZ_wodefeng</v>
          </cell>
          <cell r="I498" t="str">
            <v>BMS故障</v>
          </cell>
        </row>
        <row r="499">
          <cell r="A499">
            <v>43193</v>
          </cell>
          <cell r="B499">
            <v>0.46500000000000002</v>
          </cell>
          <cell r="D499" t="str">
            <v>分系统1BMS3单体电压过低二级故障</v>
          </cell>
          <cell r="G499" t="str">
            <v>JS_CZ_wodefeng</v>
          </cell>
          <cell r="I499" t="str">
            <v>BMS故障</v>
          </cell>
        </row>
        <row r="500">
          <cell r="A500">
            <v>43193</v>
          </cell>
          <cell r="B500">
            <v>0.46528935185185188</v>
          </cell>
          <cell r="D500" t="str">
            <v>分系统1BMS5单体电压过低一级故障</v>
          </cell>
          <cell r="G500" t="str">
            <v>JS_CZ_wodefeng</v>
          </cell>
          <cell r="I500" t="str">
            <v>BMS故障</v>
          </cell>
        </row>
        <row r="501">
          <cell r="A501">
            <v>43193</v>
          </cell>
          <cell r="B501">
            <v>0.46528935185185188</v>
          </cell>
          <cell r="D501" t="str">
            <v>分系统1BMS5单体电压过低二级故障</v>
          </cell>
          <cell r="G501" t="str">
            <v>JS_CZ_wodefeng</v>
          </cell>
          <cell r="I501" t="str">
            <v>BMS故障</v>
          </cell>
        </row>
        <row r="502">
          <cell r="A502">
            <v>43193</v>
          </cell>
          <cell r="B502">
            <v>0.46557870370370374</v>
          </cell>
          <cell r="D502" t="str">
            <v>分系统1BMS4SOC过低一级故障</v>
          </cell>
          <cell r="G502" t="str">
            <v>JS_CZ_wodefeng</v>
          </cell>
          <cell r="I502" t="str">
            <v>BMS故障</v>
          </cell>
        </row>
        <row r="503">
          <cell r="A503">
            <v>43193</v>
          </cell>
          <cell r="B503">
            <v>0.46557870370370374</v>
          </cell>
          <cell r="D503" t="str">
            <v>分系统1BMS4SOC过低二级故障</v>
          </cell>
          <cell r="G503" t="str">
            <v>JS_CZ_wodefeng</v>
          </cell>
          <cell r="I503" t="str">
            <v>BMS故障</v>
          </cell>
        </row>
        <row r="504">
          <cell r="A504">
            <v>43193</v>
          </cell>
          <cell r="B504">
            <v>0.46592592592592591</v>
          </cell>
          <cell r="D504" t="str">
            <v>分系统1BMS2SOC过低一级故障</v>
          </cell>
          <cell r="G504" t="str">
            <v>JS_CZ_wodefeng</v>
          </cell>
          <cell r="I504" t="str">
            <v>BMS故障</v>
          </cell>
        </row>
        <row r="505">
          <cell r="A505">
            <v>43193</v>
          </cell>
          <cell r="B505">
            <v>0.46592592592592591</v>
          </cell>
          <cell r="D505" t="str">
            <v>分系统1BMS2SOC过低二级故障</v>
          </cell>
          <cell r="G505" t="str">
            <v>JS_CZ_wodefeng</v>
          </cell>
          <cell r="I505" t="str">
            <v>BMS故障</v>
          </cell>
        </row>
        <row r="506">
          <cell r="A506">
            <v>43193</v>
          </cell>
          <cell r="B506">
            <v>0.46598379629629627</v>
          </cell>
          <cell r="D506" t="str">
            <v>分系统1BMS6单体电压过低一级故障</v>
          </cell>
          <cell r="G506" t="str">
            <v>JS_CZ_wodefeng</v>
          </cell>
          <cell r="I506" t="str">
            <v>BMS故障</v>
          </cell>
        </row>
        <row r="507">
          <cell r="A507">
            <v>43193</v>
          </cell>
          <cell r="B507">
            <v>0.46598379629629627</v>
          </cell>
          <cell r="D507" t="str">
            <v>分系统1BMS6单体电压过低二级故障</v>
          </cell>
          <cell r="G507" t="str">
            <v>JS_CZ_wodefeng</v>
          </cell>
          <cell r="I507" t="str">
            <v>BMS故障</v>
          </cell>
        </row>
        <row r="508">
          <cell r="A508">
            <v>43193</v>
          </cell>
          <cell r="B508">
            <v>0.46679398148148149</v>
          </cell>
          <cell r="D508" t="str">
            <v>分系统1BMS4单体电压过低一级故障</v>
          </cell>
          <cell r="G508" t="str">
            <v>JS_CZ_wodefeng</v>
          </cell>
          <cell r="I508" t="str">
            <v>BMS故障</v>
          </cell>
        </row>
        <row r="509">
          <cell r="A509">
            <v>43193</v>
          </cell>
          <cell r="B509">
            <v>0.46679398148148149</v>
          </cell>
          <cell r="D509" t="str">
            <v>分系统1BMS4单体电压过低二级故障</v>
          </cell>
          <cell r="G509" t="str">
            <v>JS_CZ_wodefeng</v>
          </cell>
          <cell r="I509" t="str">
            <v>BMS故障</v>
          </cell>
        </row>
        <row r="510">
          <cell r="A510">
            <v>43193</v>
          </cell>
          <cell r="B510">
            <v>0.46685185185185185</v>
          </cell>
          <cell r="D510" t="str">
            <v>分系统1BMS2单体电压过低一级故障</v>
          </cell>
          <cell r="G510" t="str">
            <v>JS_CZ_wodefeng</v>
          </cell>
          <cell r="I510" t="str">
            <v>BMS故障</v>
          </cell>
        </row>
        <row r="511">
          <cell r="A511">
            <v>43193</v>
          </cell>
          <cell r="B511">
            <v>0.46685185185185185</v>
          </cell>
          <cell r="D511" t="str">
            <v>分系统1BMS2单体电压过低二级故障</v>
          </cell>
          <cell r="G511" t="str">
            <v>JS_CZ_wodefeng</v>
          </cell>
          <cell r="I511" t="str">
            <v>BMS故障</v>
          </cell>
        </row>
        <row r="512">
          <cell r="A512">
            <v>43193</v>
          </cell>
          <cell r="B512">
            <v>0.48736111111111113</v>
          </cell>
          <cell r="D512" t="str">
            <v>分系统1BMS8总电压过低一级故障</v>
          </cell>
          <cell r="G512" t="str">
            <v>JS_WX_liteer</v>
          </cell>
          <cell r="I512" t="str">
            <v>BMS故障</v>
          </cell>
        </row>
        <row r="513">
          <cell r="A513">
            <v>43193</v>
          </cell>
          <cell r="B513">
            <v>0.48736111111111113</v>
          </cell>
          <cell r="D513" t="str">
            <v>分系统1BMS8总电压过低二级故障</v>
          </cell>
          <cell r="G513" t="str">
            <v>JS_WX_liteer</v>
          </cell>
          <cell r="I513" t="str">
            <v>BMS故障</v>
          </cell>
        </row>
        <row r="514">
          <cell r="A514">
            <v>43193</v>
          </cell>
          <cell r="B514">
            <v>0.48746527777777776</v>
          </cell>
          <cell r="D514" t="str">
            <v>分系统1BMS9总电压过低一级故障</v>
          </cell>
          <cell r="G514" t="str">
            <v>JS_WX_liteer</v>
          </cell>
          <cell r="I514" t="str">
            <v>BMS故障</v>
          </cell>
        </row>
        <row r="515">
          <cell r="A515">
            <v>43193</v>
          </cell>
          <cell r="B515">
            <v>0.48746527777777776</v>
          </cell>
          <cell r="D515" t="str">
            <v>分系统1BMS9总电压过低二级故障</v>
          </cell>
          <cell r="G515" t="str">
            <v>JS_WX_liteer</v>
          </cell>
          <cell r="I515" t="str">
            <v>BMS故障</v>
          </cell>
        </row>
        <row r="516">
          <cell r="A516">
            <v>43193</v>
          </cell>
          <cell r="B516">
            <v>0.48811342592592594</v>
          </cell>
          <cell r="D516" t="str">
            <v>分系统1BMS1总电压过低一级故障</v>
          </cell>
          <cell r="G516" t="str">
            <v>JS_WX_liteer</v>
          </cell>
          <cell r="I516" t="str">
            <v>BMS故障</v>
          </cell>
        </row>
        <row r="517">
          <cell r="A517">
            <v>43193</v>
          </cell>
          <cell r="B517">
            <v>0.48811342592592594</v>
          </cell>
          <cell r="D517" t="str">
            <v>分系统1BMS1总电压过低二级故障</v>
          </cell>
          <cell r="G517" t="str">
            <v>JS_WX_liteer</v>
          </cell>
          <cell r="I517" t="str">
            <v>BMS故障</v>
          </cell>
        </row>
        <row r="518">
          <cell r="A518">
            <v>43193</v>
          </cell>
          <cell r="B518">
            <v>0.4881712962962963</v>
          </cell>
          <cell r="D518" t="str">
            <v>分系统1BMS4总电压过低一级故障</v>
          </cell>
          <cell r="G518" t="str">
            <v>JS_WX_liteer</v>
          </cell>
          <cell r="I518" t="str">
            <v>BMS故障</v>
          </cell>
        </row>
        <row r="519">
          <cell r="A519">
            <v>43193</v>
          </cell>
          <cell r="B519">
            <v>0.4881712962962963</v>
          </cell>
          <cell r="D519" t="str">
            <v>分系统1BMS4总电压过低二级故障</v>
          </cell>
          <cell r="G519" t="str">
            <v>JS_WX_liteer</v>
          </cell>
          <cell r="I519" t="str">
            <v>BMS故障</v>
          </cell>
        </row>
        <row r="520">
          <cell r="A520">
            <v>43193</v>
          </cell>
          <cell r="B520">
            <v>0.48846064814814816</v>
          </cell>
          <cell r="D520" t="str">
            <v>分系统1BMS2总电压过低一级故障</v>
          </cell>
          <cell r="G520" t="str">
            <v>JS_WX_liteer</v>
          </cell>
          <cell r="I520" t="str">
            <v>BMS故障</v>
          </cell>
        </row>
        <row r="521">
          <cell r="A521">
            <v>43193</v>
          </cell>
          <cell r="B521">
            <v>0.48846064814814816</v>
          </cell>
          <cell r="D521" t="str">
            <v>分系统1BMS2总电压过低二级故障</v>
          </cell>
          <cell r="G521" t="str">
            <v>JS_WX_liteer</v>
          </cell>
          <cell r="I521" t="str">
            <v>BMS故障</v>
          </cell>
        </row>
        <row r="522">
          <cell r="A522">
            <v>43193</v>
          </cell>
          <cell r="B522">
            <v>0.48846064814814816</v>
          </cell>
          <cell r="D522" t="str">
            <v>分系统1BMS5总电压过低一级故障</v>
          </cell>
          <cell r="G522" t="str">
            <v>JS_WX_liteer</v>
          </cell>
          <cell r="I522" t="str">
            <v>BMS故障</v>
          </cell>
        </row>
        <row r="523">
          <cell r="A523">
            <v>43193</v>
          </cell>
          <cell r="B523">
            <v>0.48846064814814816</v>
          </cell>
          <cell r="D523" t="str">
            <v>分系统1BMS5总电压过低二级故障</v>
          </cell>
          <cell r="G523" t="str">
            <v>JS_WX_liteer</v>
          </cell>
          <cell r="I523" t="str">
            <v>BMS故障</v>
          </cell>
        </row>
        <row r="524">
          <cell r="A524">
            <v>43193</v>
          </cell>
          <cell r="B524">
            <v>0.48851851851851852</v>
          </cell>
          <cell r="D524" t="str">
            <v>分系统1BMS7总电压过低一级故障</v>
          </cell>
          <cell r="G524" t="str">
            <v>JS_WX_liteer</v>
          </cell>
          <cell r="I524" t="str">
            <v>BMS故障</v>
          </cell>
        </row>
        <row r="525">
          <cell r="A525">
            <v>43193</v>
          </cell>
          <cell r="B525">
            <v>0.48851851851851852</v>
          </cell>
          <cell r="D525" t="str">
            <v>分系统1BMS7总电压过低二级故障</v>
          </cell>
          <cell r="G525" t="str">
            <v>JS_WX_liteer</v>
          </cell>
          <cell r="I525" t="str">
            <v>BMS故障</v>
          </cell>
        </row>
        <row r="526">
          <cell r="A526">
            <v>43193</v>
          </cell>
          <cell r="B526">
            <v>0.48857638888888894</v>
          </cell>
          <cell r="D526" t="str">
            <v>分系统1BMS6总电压过低一级故障</v>
          </cell>
          <cell r="G526" t="str">
            <v>JS_WX_liteer</v>
          </cell>
          <cell r="I526" t="str">
            <v>BMS故障</v>
          </cell>
        </row>
        <row r="527">
          <cell r="A527">
            <v>43193</v>
          </cell>
          <cell r="B527">
            <v>0.48857638888888894</v>
          </cell>
          <cell r="D527" t="str">
            <v>分系统1BMS6总电压过低二级故障</v>
          </cell>
          <cell r="G527" t="str">
            <v>JS_WX_liteer</v>
          </cell>
          <cell r="I527" t="str">
            <v>BMS故障</v>
          </cell>
        </row>
        <row r="528">
          <cell r="A528">
            <v>43193</v>
          </cell>
          <cell r="B528">
            <v>0.48898148148148146</v>
          </cell>
          <cell r="D528" t="str">
            <v>分系统1BMS3总电压过低一级故障</v>
          </cell>
          <cell r="G528" t="str">
            <v>JS_WX_liteer</v>
          </cell>
          <cell r="I528" t="str">
            <v>BMS故障</v>
          </cell>
        </row>
        <row r="529">
          <cell r="A529">
            <v>43193</v>
          </cell>
          <cell r="B529">
            <v>0.48898148148148146</v>
          </cell>
          <cell r="D529" t="str">
            <v>分系统1BMS3总电压过低二级故障</v>
          </cell>
          <cell r="G529" t="str">
            <v>JS_WX_liteer</v>
          </cell>
          <cell r="I529" t="str">
            <v>BMS故障</v>
          </cell>
        </row>
        <row r="530">
          <cell r="A530">
            <v>43193</v>
          </cell>
          <cell r="B530">
            <v>0.49656250000000002</v>
          </cell>
          <cell r="D530" t="str">
            <v>分系统1BMS3SOC过低一级故障</v>
          </cell>
          <cell r="G530" t="str">
            <v>JS_WX_liteer</v>
          </cell>
          <cell r="I530" t="str">
            <v>BMS故障</v>
          </cell>
        </row>
        <row r="531">
          <cell r="A531">
            <v>43193</v>
          </cell>
          <cell r="B531">
            <v>0.49656250000000002</v>
          </cell>
          <cell r="D531" t="str">
            <v>分系统1BMS3SOC过低二级故障</v>
          </cell>
          <cell r="G531" t="str">
            <v>JS_WX_liteer</v>
          </cell>
          <cell r="I531" t="str">
            <v>BMS故障</v>
          </cell>
        </row>
        <row r="532">
          <cell r="A532">
            <v>43193</v>
          </cell>
          <cell r="B532">
            <v>0.49709490740740742</v>
          </cell>
          <cell r="D532" t="str">
            <v>分系统1BMS8单体电压过低一级故障</v>
          </cell>
          <cell r="G532" t="str">
            <v>JS_WX_liteer</v>
          </cell>
          <cell r="I532" t="str">
            <v>BMS故障</v>
          </cell>
        </row>
        <row r="533">
          <cell r="A533">
            <v>43193</v>
          </cell>
          <cell r="B533">
            <v>0.49709490740740742</v>
          </cell>
          <cell r="D533" t="str">
            <v>分系统1BMS8单体电压过低二级故障</v>
          </cell>
          <cell r="G533" t="str">
            <v>JS_WX_liteer</v>
          </cell>
          <cell r="I533" t="str">
            <v>BMS故障</v>
          </cell>
        </row>
        <row r="534">
          <cell r="A534">
            <v>43193</v>
          </cell>
          <cell r="B534">
            <v>0.49766203703703704</v>
          </cell>
          <cell r="D534" t="str">
            <v>分系统1BMS9单体电压过低一级故障</v>
          </cell>
          <cell r="G534" t="str">
            <v>JS_WX_liteer</v>
          </cell>
          <cell r="I534" t="str">
            <v>BMS故障</v>
          </cell>
        </row>
        <row r="535">
          <cell r="A535">
            <v>43193</v>
          </cell>
          <cell r="B535">
            <v>0.49766203703703704</v>
          </cell>
          <cell r="D535" t="str">
            <v>分系统1BMS9单体电压过低二级故障</v>
          </cell>
          <cell r="G535" t="str">
            <v>JS_WX_liteer</v>
          </cell>
          <cell r="I535" t="str">
            <v>BMS故障</v>
          </cell>
        </row>
        <row r="536">
          <cell r="A536">
            <v>43193</v>
          </cell>
          <cell r="B536">
            <v>0.49783564814814812</v>
          </cell>
          <cell r="D536" t="str">
            <v>分系统1BMS4SOC过低一级故障</v>
          </cell>
          <cell r="G536" t="str">
            <v>JS_WX_liteer</v>
          </cell>
          <cell r="I536" t="str">
            <v>BMS故障</v>
          </cell>
        </row>
        <row r="537">
          <cell r="A537">
            <v>43193</v>
          </cell>
          <cell r="B537">
            <v>0.49783564814814812</v>
          </cell>
          <cell r="D537" t="str">
            <v>分系统1BMS4SOC过低二级故障</v>
          </cell>
          <cell r="G537" t="str">
            <v>JS_WX_liteer</v>
          </cell>
          <cell r="I537" t="str">
            <v>BMS故障</v>
          </cell>
        </row>
        <row r="538">
          <cell r="A538">
            <v>43193</v>
          </cell>
          <cell r="B538">
            <v>0.49789351851851849</v>
          </cell>
          <cell r="D538" t="str">
            <v>分系统1BMS8SOC过低一级故障</v>
          </cell>
          <cell r="G538" t="str">
            <v>JS_WX_liteer</v>
          </cell>
          <cell r="I538" t="str">
            <v>BMS故障</v>
          </cell>
        </row>
        <row r="539">
          <cell r="A539">
            <v>43193</v>
          </cell>
          <cell r="B539">
            <v>0.49789351851851849</v>
          </cell>
          <cell r="D539" t="str">
            <v>分系统1BMS8SOC过低二级故障</v>
          </cell>
          <cell r="G539" t="str">
            <v>JS_WX_liteer</v>
          </cell>
          <cell r="I539" t="str">
            <v>BMS故障</v>
          </cell>
        </row>
        <row r="540">
          <cell r="A540">
            <v>43193</v>
          </cell>
          <cell r="B540">
            <v>0.49883101851851852</v>
          </cell>
          <cell r="D540" t="str">
            <v>分系统1BMS1单体电压过低一级故障</v>
          </cell>
          <cell r="G540" t="str">
            <v>JS_WX_liteer</v>
          </cell>
          <cell r="I540" t="str">
            <v>BMS故障</v>
          </cell>
        </row>
        <row r="541">
          <cell r="A541">
            <v>43193</v>
          </cell>
          <cell r="B541">
            <v>0.49883101851851852</v>
          </cell>
          <cell r="D541" t="str">
            <v>分系统1BMS1单体电压过低二级故障</v>
          </cell>
          <cell r="G541" t="str">
            <v>JS_WX_liteer</v>
          </cell>
          <cell r="I541" t="str">
            <v>BMS故障</v>
          </cell>
        </row>
        <row r="542">
          <cell r="A542">
            <v>43193</v>
          </cell>
          <cell r="B542">
            <v>0.49917824074074074</v>
          </cell>
          <cell r="D542" t="str">
            <v>分系统1BMS4单体电压过低一级故障</v>
          </cell>
          <cell r="G542" t="str">
            <v>JS_WX_liteer</v>
          </cell>
          <cell r="I542" t="str">
            <v>BMS故障</v>
          </cell>
        </row>
        <row r="543">
          <cell r="A543">
            <v>43193</v>
          </cell>
          <cell r="B543">
            <v>0.49917824074074074</v>
          </cell>
          <cell r="D543" t="str">
            <v>分系统1BMS4单体电压过低二级故障</v>
          </cell>
          <cell r="G543" t="str">
            <v>JS_WX_liteer</v>
          </cell>
          <cell r="I543" t="str">
            <v>BMS故障</v>
          </cell>
        </row>
        <row r="544">
          <cell r="A544">
            <v>43193</v>
          </cell>
          <cell r="B544">
            <v>0.49968750000000001</v>
          </cell>
          <cell r="D544" t="str">
            <v>分系统1BMS5单体电压过低一级故障</v>
          </cell>
          <cell r="G544" t="str">
            <v>JS_WX_liteer</v>
          </cell>
          <cell r="I544" t="str">
            <v>BMS故障</v>
          </cell>
        </row>
        <row r="545">
          <cell r="A545">
            <v>43193</v>
          </cell>
          <cell r="B545">
            <v>0.49968750000000001</v>
          </cell>
          <cell r="D545" t="str">
            <v>分系统1BMS5单体电压过低二级故障</v>
          </cell>
          <cell r="G545" t="str">
            <v>JS_WX_liteer</v>
          </cell>
          <cell r="I545" t="str">
            <v>BMS故障</v>
          </cell>
        </row>
        <row r="546">
          <cell r="A546">
            <v>43193</v>
          </cell>
          <cell r="B546">
            <v>0.50078703703703698</v>
          </cell>
          <cell r="D546" t="str">
            <v>分系统1BMS1总电压过低一级故障</v>
          </cell>
          <cell r="G546" t="str">
            <v>JS_CZ_wodefeng</v>
          </cell>
          <cell r="I546" t="str">
            <v>BMS故障</v>
          </cell>
        </row>
        <row r="547">
          <cell r="A547">
            <v>43193</v>
          </cell>
          <cell r="B547">
            <v>0.56634259259259256</v>
          </cell>
          <cell r="D547" t="str">
            <v>分系统1故障状态</v>
          </cell>
          <cell r="G547" t="str">
            <v>JS_CZ_wodefeng</v>
          </cell>
          <cell r="I547" t="str">
            <v>系统故障</v>
          </cell>
        </row>
        <row r="548">
          <cell r="A548">
            <v>43193</v>
          </cell>
          <cell r="B548">
            <v>0.77444444444444438</v>
          </cell>
          <cell r="D548" t="str">
            <v>分系统4故障状态</v>
          </cell>
          <cell r="G548" t="str">
            <v>BJ_zhongyu</v>
          </cell>
          <cell r="I548" t="str">
            <v>系统故障</v>
          </cell>
        </row>
        <row r="549">
          <cell r="A549">
            <v>43193</v>
          </cell>
          <cell r="B549">
            <v>0.83065972222222229</v>
          </cell>
          <cell r="D549" t="str">
            <v>分系统1BMS1总电压过低一级故障</v>
          </cell>
          <cell r="G549" t="str">
            <v>JS_CZ_wodefeng</v>
          </cell>
          <cell r="I549" t="str">
            <v>BMS故障</v>
          </cell>
        </row>
        <row r="550">
          <cell r="A550">
            <v>43193</v>
          </cell>
          <cell r="B550">
            <v>0.83065972222222229</v>
          </cell>
          <cell r="D550" t="str">
            <v>分系统1BMS1总电压过低二级故障</v>
          </cell>
          <cell r="G550" t="str">
            <v>JS_CZ_wodefeng</v>
          </cell>
          <cell r="I550" t="str">
            <v>BMS故障</v>
          </cell>
        </row>
        <row r="551">
          <cell r="A551">
            <v>43193</v>
          </cell>
          <cell r="B551">
            <v>0.83101851851851849</v>
          </cell>
          <cell r="D551" t="str">
            <v>分系统1BMS3总电压过低一级故障</v>
          </cell>
          <cell r="G551" t="str">
            <v>JS_CZ_wodefeng</v>
          </cell>
          <cell r="I551" t="str">
            <v>BMS故障</v>
          </cell>
        </row>
        <row r="552">
          <cell r="A552">
            <v>43193</v>
          </cell>
          <cell r="B552">
            <v>0.83101851851851849</v>
          </cell>
          <cell r="D552" t="str">
            <v>分系统1BMS3总电压过低二级故障</v>
          </cell>
          <cell r="G552" t="str">
            <v>JS_CZ_wodefeng</v>
          </cell>
          <cell r="I552" t="str">
            <v>BMS故障</v>
          </cell>
        </row>
        <row r="553">
          <cell r="A553">
            <v>43193</v>
          </cell>
          <cell r="B553">
            <v>0.83136574074074077</v>
          </cell>
          <cell r="D553" t="str">
            <v>分系统1BMS6总电压过低一级故障</v>
          </cell>
          <cell r="G553" t="str">
            <v>JS_CZ_wodefeng</v>
          </cell>
          <cell r="I553" t="str">
            <v>BMS故障</v>
          </cell>
        </row>
        <row r="554">
          <cell r="A554">
            <v>43193</v>
          </cell>
          <cell r="B554">
            <v>0.83136574074074077</v>
          </cell>
          <cell r="D554" t="str">
            <v>分系统1BMS6总电压过低二级故障</v>
          </cell>
          <cell r="G554" t="str">
            <v>JS_CZ_wodefeng</v>
          </cell>
          <cell r="I554" t="str">
            <v>BMS故障</v>
          </cell>
        </row>
        <row r="555">
          <cell r="A555">
            <v>43193</v>
          </cell>
          <cell r="B555">
            <v>0.83170138888888889</v>
          </cell>
          <cell r="D555" t="str">
            <v>分系统1BMS5总电压过低一级故障</v>
          </cell>
          <cell r="G555" t="str">
            <v>JS_CZ_wodefeng</v>
          </cell>
          <cell r="I555" t="str">
            <v>BMS故障</v>
          </cell>
        </row>
        <row r="556">
          <cell r="A556">
            <v>43193</v>
          </cell>
          <cell r="B556">
            <v>0.83170138888888889</v>
          </cell>
          <cell r="D556" t="str">
            <v>分系统1BMS5总电压过低二级故障</v>
          </cell>
          <cell r="G556" t="str">
            <v>JS_CZ_wodefeng</v>
          </cell>
          <cell r="I556" t="str">
            <v>BMS故障</v>
          </cell>
        </row>
        <row r="557">
          <cell r="A557">
            <v>43193</v>
          </cell>
          <cell r="B557">
            <v>0.83193287037037045</v>
          </cell>
          <cell r="D557" t="str">
            <v>分系统1BMS4总电压过低一级故障</v>
          </cell>
          <cell r="G557" t="str">
            <v>JS_CZ_wodefeng</v>
          </cell>
          <cell r="I557" t="str">
            <v>BMS故障</v>
          </cell>
        </row>
        <row r="558">
          <cell r="A558">
            <v>43193</v>
          </cell>
          <cell r="B558">
            <v>0.83193287037037045</v>
          </cell>
          <cell r="D558" t="str">
            <v>分系统1BMS4总电压过低二级故障</v>
          </cell>
          <cell r="G558" t="str">
            <v>JS_CZ_wodefeng</v>
          </cell>
          <cell r="I558" t="str">
            <v>BMS故障</v>
          </cell>
        </row>
        <row r="559">
          <cell r="A559">
            <v>43193</v>
          </cell>
          <cell r="B559">
            <v>0.83200231481481479</v>
          </cell>
          <cell r="D559" t="str">
            <v>分系统1BMS2总电压过低一级故障</v>
          </cell>
          <cell r="G559" t="str">
            <v>JS_CZ_wodefeng</v>
          </cell>
          <cell r="I559" t="str">
            <v>BMS故障</v>
          </cell>
        </row>
        <row r="560">
          <cell r="A560">
            <v>43193</v>
          </cell>
          <cell r="B560">
            <v>0.83200231481481479</v>
          </cell>
          <cell r="D560" t="str">
            <v>分系统1BMS2总电压过低二级故障</v>
          </cell>
          <cell r="G560" t="str">
            <v>JS_CZ_wodefeng</v>
          </cell>
          <cell r="I560" t="str">
            <v>BMS故障</v>
          </cell>
        </row>
        <row r="561">
          <cell r="A561">
            <v>43193</v>
          </cell>
          <cell r="B561">
            <v>0.83310185185185182</v>
          </cell>
          <cell r="D561" t="str">
            <v>分系统1BMS3SOC过低一级故障</v>
          </cell>
          <cell r="G561" t="str">
            <v>JS_CZ_wodefeng</v>
          </cell>
          <cell r="I561" t="str">
            <v>BMS故障</v>
          </cell>
        </row>
        <row r="562">
          <cell r="A562">
            <v>43193</v>
          </cell>
          <cell r="B562">
            <v>0.83310185185185182</v>
          </cell>
          <cell r="D562" t="str">
            <v>分系统1BMS3SOC过低二级故障</v>
          </cell>
          <cell r="G562" t="str">
            <v>JS_CZ_wodefeng</v>
          </cell>
          <cell r="I562" t="str">
            <v>BMS故障</v>
          </cell>
        </row>
        <row r="563">
          <cell r="A563">
            <v>43193</v>
          </cell>
          <cell r="B563">
            <v>0.83408564814814812</v>
          </cell>
          <cell r="D563" t="str">
            <v>分系统1BMS6SOC过低一级故障</v>
          </cell>
          <cell r="G563" t="str">
            <v>JS_CZ_wodefeng</v>
          </cell>
          <cell r="I563" t="str">
            <v>BMS故障</v>
          </cell>
        </row>
        <row r="564">
          <cell r="A564">
            <v>43193</v>
          </cell>
          <cell r="B564">
            <v>0.83408564814814812</v>
          </cell>
          <cell r="D564" t="str">
            <v>分系统1BMS6SOC过低二级故障</v>
          </cell>
          <cell r="G564" t="str">
            <v>JS_CZ_wodefeng</v>
          </cell>
          <cell r="I564" t="str">
            <v>BMS故障</v>
          </cell>
        </row>
        <row r="565">
          <cell r="A565">
            <v>43193</v>
          </cell>
          <cell r="B565">
            <v>0.83449074074074081</v>
          </cell>
          <cell r="D565" t="str">
            <v>分系统1BMS2SOC过低一级故障</v>
          </cell>
          <cell r="G565" t="str">
            <v>JS_CZ_wodefeng</v>
          </cell>
          <cell r="I565" t="str">
            <v>BMS故障</v>
          </cell>
        </row>
        <row r="566">
          <cell r="A566">
            <v>43193</v>
          </cell>
          <cell r="B566">
            <v>0.83449074074074081</v>
          </cell>
          <cell r="D566" t="str">
            <v>分系统1BMS2SOC过低二级故障</v>
          </cell>
          <cell r="G566" t="str">
            <v>JS_CZ_wodefeng</v>
          </cell>
          <cell r="I566" t="str">
            <v>BMS故障</v>
          </cell>
        </row>
        <row r="567">
          <cell r="A567">
            <v>43193</v>
          </cell>
          <cell r="B567">
            <v>0.83605324074074072</v>
          </cell>
          <cell r="D567" t="str">
            <v>分系统1BMS1SOC过低一级故障</v>
          </cell>
          <cell r="G567" t="str">
            <v>JS_CZ_wodefeng</v>
          </cell>
          <cell r="I567" t="str">
            <v>BMS故障</v>
          </cell>
        </row>
        <row r="568">
          <cell r="A568">
            <v>43193</v>
          </cell>
          <cell r="B568">
            <v>0.83605324074074072</v>
          </cell>
          <cell r="D568" t="str">
            <v>分系统1BMS1SOC过低二级故障</v>
          </cell>
          <cell r="G568" t="str">
            <v>JS_CZ_wodefeng</v>
          </cell>
          <cell r="I568" t="str">
            <v>BMS故障</v>
          </cell>
        </row>
        <row r="569">
          <cell r="A569">
            <v>43193</v>
          </cell>
          <cell r="B569">
            <v>0.83755787037037033</v>
          </cell>
          <cell r="D569" t="str">
            <v>分系统1BMS4SOC过低一级故障</v>
          </cell>
          <cell r="G569" t="str">
            <v>JS_CZ_wodefeng</v>
          </cell>
          <cell r="I569" t="str">
            <v>BMS故障</v>
          </cell>
        </row>
        <row r="570">
          <cell r="A570">
            <v>43193</v>
          </cell>
          <cell r="B570">
            <v>0.83755787037037033</v>
          </cell>
          <cell r="D570" t="str">
            <v>分系统1BMS4SOC过低二级故障</v>
          </cell>
          <cell r="G570" t="str">
            <v>JS_CZ_wodefeng</v>
          </cell>
          <cell r="I570" t="str">
            <v>BMS故障</v>
          </cell>
        </row>
        <row r="571">
          <cell r="A571">
            <v>43193</v>
          </cell>
          <cell r="B571">
            <v>0.83755787037037033</v>
          </cell>
          <cell r="D571" t="str">
            <v>分系统1BMS5SOC过低一级故障</v>
          </cell>
          <cell r="G571" t="str">
            <v>JS_CZ_wodefeng</v>
          </cell>
          <cell r="I571" t="str">
            <v>BMS故障</v>
          </cell>
        </row>
        <row r="572">
          <cell r="A572">
            <v>43193</v>
          </cell>
          <cell r="B572">
            <v>0.83755787037037033</v>
          </cell>
          <cell r="D572" t="str">
            <v>分系统1BMS5SOC过低二级故障</v>
          </cell>
          <cell r="G572" t="str">
            <v>JS_CZ_wodefeng</v>
          </cell>
          <cell r="I572" t="str">
            <v>BMS故障</v>
          </cell>
        </row>
        <row r="573">
          <cell r="A573">
            <v>43193</v>
          </cell>
          <cell r="B573">
            <v>0.83773148148148147</v>
          </cell>
          <cell r="D573" t="str">
            <v>分系统1BMS1单体电压过低一级故障</v>
          </cell>
          <cell r="G573" t="str">
            <v>JS_CZ_wodefeng</v>
          </cell>
          <cell r="I573" t="str">
            <v>BMS故障</v>
          </cell>
        </row>
        <row r="574">
          <cell r="A574">
            <v>43193</v>
          </cell>
          <cell r="B574">
            <v>0.83773148148148147</v>
          </cell>
          <cell r="D574" t="str">
            <v>分系统1BMS1单体电压过低二级故障</v>
          </cell>
          <cell r="G574" t="str">
            <v>JS_CZ_wodefeng</v>
          </cell>
          <cell r="I574" t="str">
            <v>BMS故障</v>
          </cell>
        </row>
        <row r="575">
          <cell r="A575">
            <v>43193</v>
          </cell>
          <cell r="B575">
            <v>0.83848379629629621</v>
          </cell>
          <cell r="D575" t="str">
            <v>分系统1BMS3单体电压过低一级故障</v>
          </cell>
          <cell r="G575" t="str">
            <v>JS_CZ_wodefeng</v>
          </cell>
          <cell r="I575" t="str">
            <v>BMS故障</v>
          </cell>
        </row>
        <row r="576">
          <cell r="A576">
            <v>43193</v>
          </cell>
          <cell r="B576">
            <v>0.83848379629629621</v>
          </cell>
          <cell r="D576" t="str">
            <v>分系统1BMS3单体电压过低二级故障</v>
          </cell>
          <cell r="G576" t="str">
            <v>JS_CZ_wodefeng</v>
          </cell>
          <cell r="I576" t="str">
            <v>BMS故障</v>
          </cell>
        </row>
        <row r="577">
          <cell r="A577">
            <v>43193</v>
          </cell>
          <cell r="B577">
            <v>0.83865740740740735</v>
          </cell>
          <cell r="D577" t="str">
            <v>分系统1BMS5单体电压过低一级故障</v>
          </cell>
          <cell r="G577" t="str">
            <v>JS_CZ_wodefeng</v>
          </cell>
          <cell r="I577" t="str">
            <v>BMS故障</v>
          </cell>
        </row>
        <row r="578">
          <cell r="A578">
            <v>43193</v>
          </cell>
          <cell r="B578">
            <v>0.83865740740740735</v>
          </cell>
          <cell r="D578" t="str">
            <v>分系统1BMS5单体电压过低二级故障</v>
          </cell>
          <cell r="G578" t="str">
            <v>JS_CZ_wodefeng</v>
          </cell>
          <cell r="I578" t="str">
            <v>BMS故障</v>
          </cell>
        </row>
        <row r="579">
          <cell r="A579">
            <v>43193</v>
          </cell>
          <cell r="B579">
            <v>0.84010416666666676</v>
          </cell>
          <cell r="D579" t="str">
            <v>分系统1BMS6单体电压过低一级故障</v>
          </cell>
          <cell r="G579" t="str">
            <v>JS_CZ_wodefeng</v>
          </cell>
          <cell r="I579" t="str">
            <v>BMS故障</v>
          </cell>
        </row>
        <row r="580">
          <cell r="A580">
            <v>43193</v>
          </cell>
          <cell r="B580">
            <v>0.84010416666666676</v>
          </cell>
          <cell r="D580" t="str">
            <v>分系统1BMS6单体电压过低二级故障</v>
          </cell>
          <cell r="G580" t="str">
            <v>JS_CZ_wodefeng</v>
          </cell>
          <cell r="I580" t="str">
            <v>BMS故障</v>
          </cell>
        </row>
        <row r="581">
          <cell r="A581">
            <v>43193</v>
          </cell>
          <cell r="B581">
            <v>0.84021990740740737</v>
          </cell>
          <cell r="D581" t="str">
            <v>分系统1BMS2单体电压过低一级故障</v>
          </cell>
          <cell r="G581" t="str">
            <v>JS_CZ_wodefeng</v>
          </cell>
          <cell r="I581" t="str">
            <v>BMS故障</v>
          </cell>
        </row>
        <row r="582">
          <cell r="A582">
            <v>43193</v>
          </cell>
          <cell r="B582">
            <v>0.84021990740740737</v>
          </cell>
          <cell r="D582" t="str">
            <v>分系统1BMS2单体电压过低二级故障</v>
          </cell>
          <cell r="G582" t="str">
            <v>JS_CZ_wodefeng</v>
          </cell>
          <cell r="I582" t="str">
            <v>BMS故障</v>
          </cell>
        </row>
        <row r="583">
          <cell r="A583">
            <v>43193</v>
          </cell>
          <cell r="B583">
            <v>0.84027777777777779</v>
          </cell>
          <cell r="D583" t="str">
            <v>分系统1BMS4单体电压过低一级故障</v>
          </cell>
          <cell r="G583" t="str">
            <v>JS_CZ_wodefeng</v>
          </cell>
          <cell r="I583" t="str">
            <v>BMS故障</v>
          </cell>
        </row>
        <row r="584">
          <cell r="A584">
            <v>43193</v>
          </cell>
          <cell r="B584">
            <v>0.84027777777777779</v>
          </cell>
          <cell r="D584" t="str">
            <v>分系统1BMS4单体电压过低二级故障</v>
          </cell>
          <cell r="G584" t="str">
            <v>JS_CZ_wodefeng</v>
          </cell>
          <cell r="I584" t="str">
            <v>BMS故障</v>
          </cell>
        </row>
        <row r="585">
          <cell r="A585">
            <v>43193</v>
          </cell>
          <cell r="B585">
            <v>0.85064814814814815</v>
          </cell>
          <cell r="D585" t="str">
            <v>分系统1BMS3SOC过低一级故障</v>
          </cell>
          <cell r="G585" t="str">
            <v>JS_CZ_wodefeng</v>
          </cell>
          <cell r="I585" t="str">
            <v>BMS故障</v>
          </cell>
        </row>
        <row r="586">
          <cell r="A586">
            <v>43193</v>
          </cell>
          <cell r="B586">
            <v>0.85430555555555554</v>
          </cell>
          <cell r="D586" t="str">
            <v>分系统1BMS8总电压过低一级故障</v>
          </cell>
          <cell r="G586" t="str">
            <v>JS_WX_liteer</v>
          </cell>
          <cell r="I586" t="str">
            <v>BMS故障</v>
          </cell>
        </row>
        <row r="587">
          <cell r="A587">
            <v>43193</v>
          </cell>
          <cell r="B587">
            <v>0.85430555555555554</v>
          </cell>
          <cell r="D587" t="str">
            <v>分系统1BMS8总电压过低二级故障</v>
          </cell>
          <cell r="G587" t="str">
            <v>JS_WX_liteer</v>
          </cell>
          <cell r="I587" t="str">
            <v>BMS故障</v>
          </cell>
        </row>
        <row r="588">
          <cell r="A588">
            <v>43193</v>
          </cell>
          <cell r="B588">
            <v>0.85435185185185192</v>
          </cell>
          <cell r="D588" t="str">
            <v>分系统1BMS9总电压过低一级故障</v>
          </cell>
          <cell r="G588" t="str">
            <v>JS_WX_liteer</v>
          </cell>
          <cell r="I588" t="str">
            <v>BMS故障</v>
          </cell>
        </row>
        <row r="589">
          <cell r="A589">
            <v>43193</v>
          </cell>
          <cell r="B589">
            <v>0.85435185185185192</v>
          </cell>
          <cell r="D589" t="str">
            <v>分系统1BMS9总电压过低二级故障</v>
          </cell>
          <cell r="G589" t="str">
            <v>JS_WX_liteer</v>
          </cell>
          <cell r="I589" t="str">
            <v>BMS故障</v>
          </cell>
        </row>
        <row r="590">
          <cell r="A590">
            <v>43193</v>
          </cell>
          <cell r="B590">
            <v>0.85504629629629625</v>
          </cell>
          <cell r="D590" t="str">
            <v>分系统1BMS1总电压过低一级故障</v>
          </cell>
          <cell r="G590" t="str">
            <v>JS_WX_liteer</v>
          </cell>
          <cell r="I590" t="str">
            <v>BMS故障</v>
          </cell>
        </row>
        <row r="591">
          <cell r="A591">
            <v>43193</v>
          </cell>
          <cell r="B591">
            <v>0.85504629629629625</v>
          </cell>
          <cell r="D591" t="str">
            <v>分系统1BMS1总电压过低二级故障</v>
          </cell>
          <cell r="G591" t="str">
            <v>JS_WX_liteer</v>
          </cell>
          <cell r="I591" t="str">
            <v>BMS故障</v>
          </cell>
        </row>
        <row r="592">
          <cell r="A592">
            <v>43193</v>
          </cell>
          <cell r="B592">
            <v>0.85510416666666667</v>
          </cell>
          <cell r="D592" t="str">
            <v>分系统1BMS4总电压过低一级故障</v>
          </cell>
          <cell r="G592" t="str">
            <v>JS_WX_liteer</v>
          </cell>
          <cell r="I592" t="str">
            <v>BMS故障</v>
          </cell>
        </row>
        <row r="593">
          <cell r="A593">
            <v>43193</v>
          </cell>
          <cell r="B593">
            <v>0.85510416666666667</v>
          </cell>
          <cell r="D593" t="str">
            <v>分系统1BMS4总电压过低二级故障</v>
          </cell>
          <cell r="G593" t="str">
            <v>JS_WX_liteer</v>
          </cell>
          <cell r="I593" t="str">
            <v>BMS故障</v>
          </cell>
        </row>
        <row r="594">
          <cell r="A594">
            <v>43193</v>
          </cell>
          <cell r="B594">
            <v>0.85533564814814822</v>
          </cell>
          <cell r="D594" t="str">
            <v>分系统1BMS2总电压过低一级故障</v>
          </cell>
          <cell r="G594" t="str">
            <v>JS_WX_liteer</v>
          </cell>
          <cell r="I594" t="str">
            <v>BMS故障</v>
          </cell>
        </row>
        <row r="595">
          <cell r="A595">
            <v>43193</v>
          </cell>
          <cell r="B595">
            <v>0.85533564814814822</v>
          </cell>
          <cell r="D595" t="str">
            <v>分系统1BMS2总电压过低二级故障</v>
          </cell>
          <cell r="G595" t="str">
            <v>JS_WX_liteer</v>
          </cell>
          <cell r="I595" t="str">
            <v>BMS故障</v>
          </cell>
        </row>
        <row r="596">
          <cell r="A596">
            <v>43193</v>
          </cell>
          <cell r="B596">
            <v>0.85539351851851853</v>
          </cell>
          <cell r="D596" t="str">
            <v>分系统1BMS7总电压过低一级故障</v>
          </cell>
          <cell r="G596" t="str">
            <v>JS_WX_liteer</v>
          </cell>
          <cell r="I596" t="str">
            <v>BMS故障</v>
          </cell>
        </row>
        <row r="597">
          <cell r="A597">
            <v>43193</v>
          </cell>
          <cell r="B597">
            <v>0.85539351851851853</v>
          </cell>
          <cell r="D597" t="str">
            <v>分系统1BMS7总电压过低二级故障</v>
          </cell>
          <cell r="G597" t="str">
            <v>JS_WX_liteer</v>
          </cell>
          <cell r="I597" t="str">
            <v>BMS故障</v>
          </cell>
        </row>
        <row r="598">
          <cell r="A598">
            <v>43193</v>
          </cell>
          <cell r="B598">
            <v>0.85550925925925936</v>
          </cell>
          <cell r="D598" t="str">
            <v>分系统1BMS5总电压过低一级故障</v>
          </cell>
          <cell r="G598" t="str">
            <v>JS_WX_liteer</v>
          </cell>
          <cell r="I598" t="str">
            <v>BMS故障</v>
          </cell>
        </row>
        <row r="599">
          <cell r="A599">
            <v>43193</v>
          </cell>
          <cell r="B599">
            <v>0.85550925925925936</v>
          </cell>
          <cell r="D599" t="str">
            <v>分系统1BMS5总电压过低二级故障</v>
          </cell>
          <cell r="G599" t="str">
            <v>JS_WX_liteer</v>
          </cell>
          <cell r="I599" t="str">
            <v>BMS故障</v>
          </cell>
        </row>
        <row r="600">
          <cell r="A600">
            <v>43193</v>
          </cell>
          <cell r="B600">
            <v>0.85550925925925936</v>
          </cell>
          <cell r="D600" t="str">
            <v>分系统1BMS6总电压过低一级故障</v>
          </cell>
          <cell r="G600" t="str">
            <v>JS_WX_liteer</v>
          </cell>
          <cell r="I600" t="str">
            <v>BMS故障</v>
          </cell>
        </row>
        <row r="601">
          <cell r="A601">
            <v>43193</v>
          </cell>
          <cell r="B601">
            <v>0.85550925925925936</v>
          </cell>
          <cell r="D601" t="str">
            <v>分系统1BMS6总电压过低二级故障</v>
          </cell>
          <cell r="G601" t="str">
            <v>JS_WX_liteer</v>
          </cell>
          <cell r="I601" t="str">
            <v>BMS故障</v>
          </cell>
        </row>
        <row r="602">
          <cell r="A602">
            <v>43193</v>
          </cell>
          <cell r="B602">
            <v>0.85568287037037039</v>
          </cell>
          <cell r="D602" t="str">
            <v>分系统1BMS3总电压过低一级故障</v>
          </cell>
          <cell r="G602" t="str">
            <v>JS_WX_liteer</v>
          </cell>
          <cell r="I602" t="str">
            <v>BMS故障</v>
          </cell>
        </row>
        <row r="603">
          <cell r="A603">
            <v>43193</v>
          </cell>
          <cell r="B603">
            <v>0.85568287037037039</v>
          </cell>
          <cell r="D603" t="str">
            <v>分系统1BMS3总电压过低二级故障</v>
          </cell>
          <cell r="G603" t="str">
            <v>JS_WX_liteer</v>
          </cell>
          <cell r="I603" t="str">
            <v>BMS故障</v>
          </cell>
        </row>
        <row r="604">
          <cell r="A604">
            <v>43193</v>
          </cell>
          <cell r="B604">
            <v>0.86414351851851856</v>
          </cell>
          <cell r="D604" t="str">
            <v>分系统1BMS8单体电压过低一级故障</v>
          </cell>
          <cell r="G604" t="str">
            <v>JS_WX_liteer</v>
          </cell>
          <cell r="I604" t="str">
            <v>BMS故障</v>
          </cell>
        </row>
        <row r="605">
          <cell r="A605">
            <v>43193</v>
          </cell>
          <cell r="B605">
            <v>0.86414351851851856</v>
          </cell>
          <cell r="D605" t="str">
            <v>分系统1BMS8单体电压过低二级故障</v>
          </cell>
          <cell r="G605" t="str">
            <v>JS_WX_liteer</v>
          </cell>
          <cell r="I605" t="str">
            <v>BMS故障</v>
          </cell>
        </row>
        <row r="606">
          <cell r="A606">
            <v>43193</v>
          </cell>
          <cell r="B606">
            <v>0.8647800925925927</v>
          </cell>
          <cell r="D606" t="str">
            <v>分系统1BMS9单体电压过低一级故障</v>
          </cell>
          <cell r="G606" t="str">
            <v>JS_WX_liteer</v>
          </cell>
          <cell r="I606" t="str">
            <v>BMS故障</v>
          </cell>
        </row>
        <row r="607">
          <cell r="A607">
            <v>43193</v>
          </cell>
          <cell r="B607">
            <v>0.8647800925925927</v>
          </cell>
          <cell r="D607" t="str">
            <v>分系统1BMS9单体电压过低二级故障</v>
          </cell>
          <cell r="G607" t="str">
            <v>JS_WX_liteer</v>
          </cell>
          <cell r="I607" t="str">
            <v>BMS故障</v>
          </cell>
        </row>
        <row r="608">
          <cell r="A608">
            <v>43193</v>
          </cell>
          <cell r="B608">
            <v>0.86603009259259256</v>
          </cell>
          <cell r="D608" t="str">
            <v>分系统1BMS1单体电压过低一级故障</v>
          </cell>
          <cell r="G608" t="str">
            <v>JS_WX_liteer</v>
          </cell>
          <cell r="I608" t="str">
            <v>BMS故障</v>
          </cell>
        </row>
        <row r="609">
          <cell r="A609">
            <v>43193</v>
          </cell>
          <cell r="B609">
            <v>0.86603009259259256</v>
          </cell>
          <cell r="D609" t="str">
            <v>分系统1BMS1单体电压过低二级故障</v>
          </cell>
          <cell r="G609" t="str">
            <v>JS_WX_liteer</v>
          </cell>
          <cell r="I609" t="str">
            <v>BMS故障</v>
          </cell>
        </row>
        <row r="610">
          <cell r="A610">
            <v>43193</v>
          </cell>
          <cell r="B610">
            <v>0.86637731481481473</v>
          </cell>
          <cell r="D610" t="str">
            <v>分系统1BMS4单体电压过低一级故障</v>
          </cell>
          <cell r="G610" t="str">
            <v>JS_WX_liteer</v>
          </cell>
          <cell r="I610" t="str">
            <v>BMS故障</v>
          </cell>
        </row>
        <row r="611">
          <cell r="A611">
            <v>43193</v>
          </cell>
          <cell r="B611">
            <v>0.86637731481481473</v>
          </cell>
          <cell r="D611" t="str">
            <v>分系统1BMS4单体电压过低二级故障</v>
          </cell>
          <cell r="G611" t="str">
            <v>JS_WX_liteer</v>
          </cell>
          <cell r="I611" t="str">
            <v>BMS故障</v>
          </cell>
        </row>
        <row r="612">
          <cell r="A612">
            <v>43193</v>
          </cell>
          <cell r="B612">
            <v>0.86657407407407405</v>
          </cell>
          <cell r="D612" t="str">
            <v>分系统1BMS2单体电压过低一级故障</v>
          </cell>
          <cell r="G612" t="str">
            <v>JS_WX_liteer</v>
          </cell>
          <cell r="I612" t="str">
            <v>BMS故障</v>
          </cell>
        </row>
        <row r="613">
          <cell r="A613">
            <v>43193</v>
          </cell>
          <cell r="B613">
            <v>0.86657407407407405</v>
          </cell>
          <cell r="D613" t="str">
            <v>分系统1BMS2单体电压过低二级故障</v>
          </cell>
          <cell r="G613" t="str">
            <v>JS_WX_liteer</v>
          </cell>
          <cell r="I613" t="str">
            <v>BMS故障</v>
          </cell>
        </row>
        <row r="614">
          <cell r="A614">
            <v>43193</v>
          </cell>
          <cell r="B614">
            <v>0.86664351851851851</v>
          </cell>
          <cell r="D614" t="str">
            <v>分系统1BMS3SOC过低一级故障</v>
          </cell>
          <cell r="G614" t="str">
            <v>JS_WX_liteer</v>
          </cell>
          <cell r="I614" t="str">
            <v>BMS故障</v>
          </cell>
        </row>
        <row r="615">
          <cell r="A615">
            <v>43193</v>
          </cell>
          <cell r="B615">
            <v>0.86664351851851851</v>
          </cell>
          <cell r="D615" t="str">
            <v>分系统1BMS3SOC过低二级故障</v>
          </cell>
          <cell r="G615" t="str">
            <v>JS_WX_liteer</v>
          </cell>
          <cell r="I615" t="str">
            <v>BMS故障</v>
          </cell>
        </row>
        <row r="616">
          <cell r="A616">
            <v>43193</v>
          </cell>
          <cell r="B616">
            <v>0.86668981481481477</v>
          </cell>
          <cell r="D616" t="str">
            <v>分系统1BMS7单体电压过低一级故障</v>
          </cell>
          <cell r="G616" t="str">
            <v>JS_WX_liteer</v>
          </cell>
          <cell r="I616" t="str">
            <v>BMS故障</v>
          </cell>
        </row>
        <row r="617">
          <cell r="A617">
            <v>43193</v>
          </cell>
          <cell r="B617">
            <v>0.86668981481481477</v>
          </cell>
          <cell r="D617" t="str">
            <v>分系统1BMS7单体电压过低二级故障</v>
          </cell>
          <cell r="G617" t="str">
            <v>JS_WX_liteer</v>
          </cell>
          <cell r="I617" t="str">
            <v>BMS故障</v>
          </cell>
        </row>
        <row r="618">
          <cell r="A618">
            <v>43193</v>
          </cell>
          <cell r="B618">
            <v>0.86699074074074067</v>
          </cell>
          <cell r="D618" t="str">
            <v>分系统1BMS5单体电压过低一级故障</v>
          </cell>
          <cell r="G618" t="str">
            <v>JS_WX_liteer</v>
          </cell>
          <cell r="I618" t="str">
            <v>BMS故障</v>
          </cell>
        </row>
        <row r="619">
          <cell r="A619">
            <v>43193</v>
          </cell>
          <cell r="B619">
            <v>0.86699074074074067</v>
          </cell>
          <cell r="D619" t="str">
            <v>分系统1BMS5单体电压过低二级故障</v>
          </cell>
          <cell r="G619" t="str">
            <v>JS_WX_liteer</v>
          </cell>
          <cell r="I619" t="str">
            <v>BMS故障</v>
          </cell>
        </row>
        <row r="620">
          <cell r="A620">
            <v>43193</v>
          </cell>
          <cell r="B620">
            <v>0.86710648148148151</v>
          </cell>
          <cell r="D620" t="str">
            <v>分系统1BMS3单体电压过低一级故障</v>
          </cell>
          <cell r="G620" t="str">
            <v>JS_WX_liteer</v>
          </cell>
          <cell r="I620" t="str">
            <v>BMS故障</v>
          </cell>
        </row>
        <row r="621">
          <cell r="A621">
            <v>43193</v>
          </cell>
          <cell r="B621">
            <v>0.86710648148148151</v>
          </cell>
          <cell r="D621" t="str">
            <v>分系统1BMS3单体电压过低二级故障</v>
          </cell>
          <cell r="G621" t="str">
            <v>JS_WX_liteer</v>
          </cell>
          <cell r="I621" t="str">
            <v>BMS故障</v>
          </cell>
        </row>
        <row r="622">
          <cell r="A622">
            <v>43193</v>
          </cell>
          <cell r="B622">
            <v>0.86710648148148151</v>
          </cell>
          <cell r="D622" t="str">
            <v>分系统1BMS6单体电压过低一级故障</v>
          </cell>
          <cell r="G622" t="str">
            <v>JS_WX_liteer</v>
          </cell>
          <cell r="I622" t="str">
            <v>BMS故障</v>
          </cell>
        </row>
        <row r="623">
          <cell r="A623">
            <v>43193</v>
          </cell>
          <cell r="B623">
            <v>0.86710648148148151</v>
          </cell>
          <cell r="D623" t="str">
            <v>分系统1BMS6单体电压过低二级故障</v>
          </cell>
          <cell r="G623" t="str">
            <v>JS_WX_liteer</v>
          </cell>
          <cell r="I623" t="str">
            <v>BMS故障</v>
          </cell>
        </row>
        <row r="624">
          <cell r="A624">
            <v>43193</v>
          </cell>
          <cell r="B624">
            <v>0.86745370370370367</v>
          </cell>
          <cell r="D624" t="str">
            <v>分系统1BMS4SOC过低一级故障</v>
          </cell>
          <cell r="G624" t="str">
            <v>JS_WX_liteer</v>
          </cell>
          <cell r="I624" t="str">
            <v>BMS故障</v>
          </cell>
        </row>
        <row r="625">
          <cell r="A625">
            <v>43193</v>
          </cell>
          <cell r="B625">
            <v>0.86745370370370367</v>
          </cell>
          <cell r="D625" t="str">
            <v>分系统1BMS4SOC过低二级故障</v>
          </cell>
          <cell r="G625" t="str">
            <v>JS_WX_liteer</v>
          </cell>
          <cell r="I625" t="str">
            <v>BMS故障</v>
          </cell>
        </row>
        <row r="626">
          <cell r="A626">
            <v>43193</v>
          </cell>
          <cell r="B626">
            <v>0.8677893518518518</v>
          </cell>
          <cell r="D626" t="str">
            <v>分系统1BMS8SOC过低一级故障</v>
          </cell>
          <cell r="G626" t="str">
            <v>JS_WX_liteer</v>
          </cell>
          <cell r="I626" t="str">
            <v>BMS故障</v>
          </cell>
        </row>
        <row r="627">
          <cell r="A627">
            <v>43193</v>
          </cell>
          <cell r="B627">
            <v>0.8677893518518518</v>
          </cell>
          <cell r="D627" t="str">
            <v>分系统1BMS8SOC过低二级故障</v>
          </cell>
          <cell r="G627" t="str">
            <v>JS_WX_liteer</v>
          </cell>
          <cell r="I627" t="str">
            <v>BMS故障</v>
          </cell>
        </row>
        <row r="628">
          <cell r="A628">
            <v>43193</v>
          </cell>
          <cell r="B628">
            <v>0.8682523148148148</v>
          </cell>
          <cell r="D628" t="str">
            <v>分系统1故障状态</v>
          </cell>
          <cell r="G628" t="str">
            <v>JS_CZ_wodefeng</v>
          </cell>
          <cell r="I628" t="str">
            <v>系统故障</v>
          </cell>
        </row>
        <row r="629">
          <cell r="A629">
            <v>43193</v>
          </cell>
          <cell r="B629">
            <v>0.8682523148148148</v>
          </cell>
          <cell r="D629" t="str">
            <v>分系统1BMS5SOC过低一级故障</v>
          </cell>
          <cell r="G629" t="str">
            <v>JS_WX_liteer</v>
          </cell>
          <cell r="I629" t="str">
            <v>BMS故障</v>
          </cell>
        </row>
        <row r="630">
          <cell r="A630">
            <v>43193</v>
          </cell>
          <cell r="B630">
            <v>0.8682523148148148</v>
          </cell>
          <cell r="D630" t="str">
            <v>分系统1BMS5SOC过低二级故障</v>
          </cell>
          <cell r="G630" t="str">
            <v>JS_WX_liteer</v>
          </cell>
          <cell r="I630" t="str">
            <v>BMS故障</v>
          </cell>
        </row>
        <row r="631">
          <cell r="A631">
            <v>43193</v>
          </cell>
          <cell r="B631">
            <v>0.86936342592592597</v>
          </cell>
          <cell r="D631" t="str">
            <v>分系统1BMS7SOC过低一级故障</v>
          </cell>
          <cell r="G631" t="str">
            <v>JS_WX_liteer</v>
          </cell>
          <cell r="I631" t="str">
            <v>BMS故障</v>
          </cell>
        </row>
        <row r="632">
          <cell r="A632">
            <v>43193</v>
          </cell>
          <cell r="B632">
            <v>0.86936342592592597</v>
          </cell>
          <cell r="D632" t="str">
            <v>分系统1BMS7SOC过低二级故障</v>
          </cell>
          <cell r="G632" t="str">
            <v>JS_WX_liteer</v>
          </cell>
          <cell r="I632" t="str">
            <v>BMS故障</v>
          </cell>
        </row>
        <row r="633">
          <cell r="A633">
            <v>43193</v>
          </cell>
          <cell r="B633">
            <v>0.86950231481481488</v>
          </cell>
          <cell r="D633" t="str">
            <v>分系统1BMS2SOC过低一级故障</v>
          </cell>
          <cell r="G633" t="str">
            <v>JS_WX_liteer</v>
          </cell>
          <cell r="I633" t="str">
            <v>BMS故障</v>
          </cell>
        </row>
        <row r="634">
          <cell r="A634">
            <v>43193</v>
          </cell>
          <cell r="B634">
            <v>0.86950231481481488</v>
          </cell>
          <cell r="D634" t="str">
            <v>分系统1BMS2SOC过低二级故障</v>
          </cell>
          <cell r="G634" t="str">
            <v>JS_WX_liteer</v>
          </cell>
          <cell r="I634" t="str">
            <v>BMS故障</v>
          </cell>
        </row>
        <row r="635">
          <cell r="A635">
            <v>43193</v>
          </cell>
          <cell r="B635">
            <v>0.86983796296296301</v>
          </cell>
          <cell r="D635" t="str">
            <v>分系统1BMS9SOC过低一级故障</v>
          </cell>
          <cell r="G635" t="str">
            <v>JS_WX_liteer</v>
          </cell>
          <cell r="I635" t="str">
            <v>BMS故障</v>
          </cell>
        </row>
        <row r="636">
          <cell r="A636">
            <v>43193</v>
          </cell>
          <cell r="B636">
            <v>0.86983796296296301</v>
          </cell>
          <cell r="D636" t="str">
            <v>分系统1BMS9SOC过低二级故障</v>
          </cell>
          <cell r="G636" t="str">
            <v>JS_WX_liteer</v>
          </cell>
          <cell r="I636" t="str">
            <v>BMS故障</v>
          </cell>
        </row>
        <row r="637">
          <cell r="A637">
            <v>43193</v>
          </cell>
          <cell r="B637">
            <v>0.87104166666666671</v>
          </cell>
          <cell r="D637" t="str">
            <v>分系统1BMS1SOC过低一级故障</v>
          </cell>
          <cell r="G637" t="str">
            <v>JS_WX_liteer</v>
          </cell>
          <cell r="I637" t="str">
            <v>BMS故障</v>
          </cell>
        </row>
        <row r="638">
          <cell r="A638">
            <v>43193</v>
          </cell>
          <cell r="B638">
            <v>0.87104166666666671</v>
          </cell>
          <cell r="D638" t="str">
            <v>分系统1BMS1SOC过低二级故障</v>
          </cell>
          <cell r="G638" t="str">
            <v>JS_WX_liteer</v>
          </cell>
          <cell r="I638" t="str">
            <v>BMS故障</v>
          </cell>
        </row>
        <row r="639">
          <cell r="A639">
            <v>43193</v>
          </cell>
          <cell r="B639">
            <v>0.87172453703703701</v>
          </cell>
          <cell r="D639" t="str">
            <v>分系统1BMS6SOC过低一级故障</v>
          </cell>
          <cell r="G639" t="str">
            <v>JS_WX_liteer</v>
          </cell>
          <cell r="I639" t="str">
            <v>BMS故障</v>
          </cell>
        </row>
        <row r="640">
          <cell r="A640">
            <v>43193</v>
          </cell>
          <cell r="B640">
            <v>0.87172453703703701</v>
          </cell>
          <cell r="D640" t="str">
            <v>分系统1BMS6SOC过低二级故障</v>
          </cell>
          <cell r="G640" t="str">
            <v>JS_WX_liteer</v>
          </cell>
          <cell r="I640" t="str">
            <v>BMS故障</v>
          </cell>
        </row>
        <row r="641">
          <cell r="A641">
            <v>43193</v>
          </cell>
          <cell r="B641">
            <v>0.89559027777777767</v>
          </cell>
          <cell r="D641" t="str">
            <v>分系统1BMS2SOC过低二级故障</v>
          </cell>
          <cell r="G641" t="str">
            <v>JS_CZ_wodefeng</v>
          </cell>
          <cell r="I641" t="str">
            <v>BMS故障</v>
          </cell>
        </row>
        <row r="642">
          <cell r="A642">
            <v>43193</v>
          </cell>
          <cell r="B642">
            <v>0.91306712962962966</v>
          </cell>
          <cell r="D642" t="str">
            <v>分系统1BMS4SOC过低二级故障</v>
          </cell>
          <cell r="G642" t="str">
            <v>JS_CZ_wodefeng</v>
          </cell>
          <cell r="I642" t="str">
            <v>BMS故障</v>
          </cell>
        </row>
        <row r="643">
          <cell r="A643">
            <v>43193</v>
          </cell>
          <cell r="B643">
            <v>0.95546296296296296</v>
          </cell>
          <cell r="D643" t="str">
            <v>分系统1故障状态</v>
          </cell>
          <cell r="G643" t="str">
            <v>JS_CZ_wodefeng</v>
          </cell>
          <cell r="I643" t="str">
            <v>系统故障</v>
          </cell>
        </row>
        <row r="644">
          <cell r="A644">
            <v>43193</v>
          </cell>
          <cell r="B644">
            <v>0.95546296296296296</v>
          </cell>
          <cell r="D644" t="str">
            <v>分系统1BCMS3故障状态</v>
          </cell>
          <cell r="G644" t="str">
            <v>JS_CZ_wodefeng</v>
          </cell>
          <cell r="I644" t="str">
            <v>BMS故障</v>
          </cell>
        </row>
        <row r="645">
          <cell r="A645">
            <v>43193</v>
          </cell>
          <cell r="B645">
            <v>0.95546296296296296</v>
          </cell>
          <cell r="D645" t="str">
            <v>分系统1BMS3模块自检失效故障</v>
          </cell>
          <cell r="G645" t="str">
            <v>JS_CZ_wodefeng</v>
          </cell>
          <cell r="I645" t="str">
            <v>BMS故障</v>
          </cell>
        </row>
        <row r="646">
          <cell r="A646">
            <v>43193</v>
          </cell>
          <cell r="B646">
            <v>0.95627314814814823</v>
          </cell>
          <cell r="D646" t="str">
            <v>分系统1BMS3SOC过低二级故障</v>
          </cell>
          <cell r="G646" t="str">
            <v>JS_CZ_wodefeng</v>
          </cell>
          <cell r="I646" t="str">
            <v>BMS故障</v>
          </cell>
        </row>
        <row r="647">
          <cell r="A647">
            <v>43194</v>
          </cell>
          <cell r="B647">
            <v>1.0416666666666667E-4</v>
          </cell>
          <cell r="D647" t="str">
            <v>分系统1BMS4SOC过低一级故障</v>
          </cell>
          <cell r="G647" t="str">
            <v>JS_CZ_wodefeng</v>
          </cell>
          <cell r="I647" t="str">
            <v>BMS故障</v>
          </cell>
        </row>
        <row r="648">
          <cell r="A648">
            <v>43194</v>
          </cell>
          <cell r="B648">
            <v>2.7777777777777778E-4</v>
          </cell>
          <cell r="D648" t="str">
            <v>分系统1BMS4SOC过低二级故障</v>
          </cell>
          <cell r="G648" t="str">
            <v>JS_CZ_wodefeng</v>
          </cell>
          <cell r="I648" t="str">
            <v>BMS故障</v>
          </cell>
        </row>
        <row r="649">
          <cell r="A649">
            <v>43194</v>
          </cell>
          <cell r="B649">
            <v>2.7777777777777778E-4</v>
          </cell>
          <cell r="D649" t="str">
            <v>分系统1BMS6SOC过低二级故障</v>
          </cell>
          <cell r="G649" t="str">
            <v>JS_CZ_wodefeng</v>
          </cell>
          <cell r="I649" t="str">
            <v>BMS故障</v>
          </cell>
        </row>
        <row r="650">
          <cell r="A650">
            <v>43194</v>
          </cell>
          <cell r="B650">
            <v>3.3564814814814812E-4</v>
          </cell>
          <cell r="D650" t="str">
            <v>分系统1BMS1SOC过低二级故障</v>
          </cell>
          <cell r="G650" t="str">
            <v>JS_CZ_wodefeng</v>
          </cell>
          <cell r="I650" t="str">
            <v>BMS故障</v>
          </cell>
        </row>
        <row r="651">
          <cell r="A651">
            <v>43194</v>
          </cell>
          <cell r="B651">
            <v>3.3564814814814812E-4</v>
          </cell>
          <cell r="D651" t="str">
            <v>分系统1BMS8总电压过低一级故障</v>
          </cell>
          <cell r="G651" t="str">
            <v>JS_WX_liteer</v>
          </cell>
          <cell r="I651" t="str">
            <v>BMS故障</v>
          </cell>
        </row>
        <row r="652">
          <cell r="A652">
            <v>43194</v>
          </cell>
          <cell r="B652">
            <v>3.3564814814814812E-4</v>
          </cell>
          <cell r="D652" t="str">
            <v>分系统1BMS9总电压过低一级故障</v>
          </cell>
          <cell r="G652" t="str">
            <v>JS_WX_liteer</v>
          </cell>
          <cell r="I652" t="str">
            <v>BMS故障</v>
          </cell>
        </row>
        <row r="653">
          <cell r="A653">
            <v>43194</v>
          </cell>
          <cell r="B653">
            <v>7.407407407407407E-4</v>
          </cell>
          <cell r="D653" t="str">
            <v>分系统1BMS1总电压过低一级故障</v>
          </cell>
          <cell r="G653" t="str">
            <v>JS_CZ_wodefeng</v>
          </cell>
          <cell r="I653" t="str">
            <v>BMS故障</v>
          </cell>
        </row>
        <row r="654">
          <cell r="A654">
            <v>43194</v>
          </cell>
          <cell r="B654">
            <v>8.7847222222222233E-3</v>
          </cell>
          <cell r="D654" t="str">
            <v>分系统1BMS1SOC过低一级故障</v>
          </cell>
          <cell r="G654" t="str">
            <v>JS_CZ_wodefeng</v>
          </cell>
          <cell r="I654" t="str">
            <v>BMS故障</v>
          </cell>
        </row>
        <row r="655">
          <cell r="A655">
            <v>43194</v>
          </cell>
          <cell r="B655">
            <v>9.4212962962962957E-3</v>
          </cell>
          <cell r="D655" t="str">
            <v>分系统1BMS3SOC过低一级故障</v>
          </cell>
          <cell r="G655" t="str">
            <v>JS_CZ_wodefeng</v>
          </cell>
          <cell r="I655" t="str">
            <v>BMS故障</v>
          </cell>
        </row>
        <row r="656">
          <cell r="A656">
            <v>43194</v>
          </cell>
          <cell r="B656">
            <v>9.5370370370370366E-3</v>
          </cell>
          <cell r="D656" t="str">
            <v>分系统1BMS6SOC过低一级故障</v>
          </cell>
          <cell r="G656" t="str">
            <v>JS_CZ_wodefeng</v>
          </cell>
          <cell r="I656" t="str">
            <v>BMS故障</v>
          </cell>
        </row>
        <row r="657">
          <cell r="A657">
            <v>43194</v>
          </cell>
          <cell r="B657">
            <v>9.6527777777777775E-3</v>
          </cell>
          <cell r="D657" t="str">
            <v>分系统1BMS5SOC过低一级故障</v>
          </cell>
          <cell r="G657" t="str">
            <v>JS_CZ_wodefeng</v>
          </cell>
          <cell r="I657" t="str">
            <v>BMS故障</v>
          </cell>
        </row>
        <row r="658">
          <cell r="A658">
            <v>43194</v>
          </cell>
          <cell r="B658">
            <v>0.01</v>
          </cell>
          <cell r="D658" t="str">
            <v>分系统1BMS4SOC过低一级故障</v>
          </cell>
          <cell r="G658" t="str">
            <v>JS_CZ_wodefeng</v>
          </cell>
          <cell r="I658" t="str">
            <v>BMS故障</v>
          </cell>
        </row>
        <row r="659">
          <cell r="A659">
            <v>43194</v>
          </cell>
          <cell r="B659">
            <v>1.0173611111111111E-2</v>
          </cell>
          <cell r="D659" t="str">
            <v>分系统1BMS2SOC过低一级故障</v>
          </cell>
          <cell r="G659" t="str">
            <v>JS_CZ_wodefeng</v>
          </cell>
          <cell r="I659" t="str">
            <v>BMS故障</v>
          </cell>
        </row>
        <row r="660">
          <cell r="A660">
            <v>43194</v>
          </cell>
          <cell r="B660">
            <v>0.29065972222222219</v>
          </cell>
          <cell r="D660" t="str">
            <v>分系统1故障状态</v>
          </cell>
          <cell r="G660" t="str">
            <v>JS_CZ_wodefeng</v>
          </cell>
          <cell r="I660" t="str">
            <v>系统故障</v>
          </cell>
        </row>
        <row r="661">
          <cell r="A661">
            <v>43194</v>
          </cell>
          <cell r="B661">
            <v>0.46409722222222222</v>
          </cell>
          <cell r="D661" t="str">
            <v>分系统1BMS1总电压过低一级故障</v>
          </cell>
          <cell r="G661" t="str">
            <v>JS_CZ_wodefeng</v>
          </cell>
          <cell r="I661" t="str">
            <v>BMS故障</v>
          </cell>
        </row>
        <row r="662">
          <cell r="A662">
            <v>43194</v>
          </cell>
          <cell r="B662">
            <v>0.46409722222222222</v>
          </cell>
          <cell r="D662" t="str">
            <v>分系统1BMS1总电压过低二级故障</v>
          </cell>
          <cell r="G662" t="str">
            <v>JS_CZ_wodefeng</v>
          </cell>
          <cell r="I662" t="str">
            <v>BMS故障</v>
          </cell>
        </row>
        <row r="663">
          <cell r="A663">
            <v>43194</v>
          </cell>
          <cell r="B663">
            <v>0.46438657407407408</v>
          </cell>
          <cell r="D663" t="str">
            <v>分系统1BMS3总电压过低一级故障</v>
          </cell>
          <cell r="G663" t="str">
            <v>JS_CZ_wodefeng</v>
          </cell>
          <cell r="I663" t="str">
            <v>BMS故障</v>
          </cell>
        </row>
        <row r="664">
          <cell r="A664">
            <v>43194</v>
          </cell>
          <cell r="B664">
            <v>0.46438657407407408</v>
          </cell>
          <cell r="D664" t="str">
            <v>分系统1BMS3总电压过低二级故障</v>
          </cell>
          <cell r="G664" t="str">
            <v>JS_CZ_wodefeng</v>
          </cell>
          <cell r="I664" t="str">
            <v>BMS故障</v>
          </cell>
        </row>
        <row r="665">
          <cell r="A665">
            <v>43194</v>
          </cell>
          <cell r="B665">
            <v>0.46456018518518521</v>
          </cell>
          <cell r="D665" t="str">
            <v>分系统1BMS6总电压过低一级故障</v>
          </cell>
          <cell r="G665" t="str">
            <v>JS_CZ_wodefeng</v>
          </cell>
          <cell r="I665" t="str">
            <v>BMS故障</v>
          </cell>
        </row>
        <row r="666">
          <cell r="A666">
            <v>43194</v>
          </cell>
          <cell r="B666">
            <v>0.46456018518518521</v>
          </cell>
          <cell r="D666" t="str">
            <v>分系统1BMS6总电压过低二级故障</v>
          </cell>
          <cell r="G666" t="str">
            <v>JS_CZ_wodefeng</v>
          </cell>
          <cell r="I666" t="str">
            <v>BMS故障</v>
          </cell>
        </row>
        <row r="667">
          <cell r="A667">
            <v>43194</v>
          </cell>
          <cell r="B667">
            <v>0.46502314814814816</v>
          </cell>
          <cell r="D667" t="str">
            <v>分系统1BMS5总电压过低一级故障</v>
          </cell>
          <cell r="G667" t="str">
            <v>JS_CZ_wodefeng</v>
          </cell>
          <cell r="I667" t="str">
            <v>BMS故障</v>
          </cell>
        </row>
        <row r="668">
          <cell r="A668">
            <v>43194</v>
          </cell>
          <cell r="B668">
            <v>0.46502314814814816</v>
          </cell>
          <cell r="D668" t="str">
            <v>分系统1BMS5总电压过低二级故障</v>
          </cell>
          <cell r="G668" t="str">
            <v>JS_CZ_wodefeng</v>
          </cell>
          <cell r="I668" t="str">
            <v>BMS故障</v>
          </cell>
        </row>
        <row r="669">
          <cell r="A669">
            <v>43194</v>
          </cell>
          <cell r="B669">
            <v>0.46513888888888894</v>
          </cell>
          <cell r="D669" t="str">
            <v>分系统1BMS4总电压过低一级故障</v>
          </cell>
          <cell r="G669" t="str">
            <v>JS_CZ_wodefeng</v>
          </cell>
          <cell r="I669" t="str">
            <v>BMS故障</v>
          </cell>
        </row>
        <row r="670">
          <cell r="A670">
            <v>43194</v>
          </cell>
          <cell r="B670">
            <v>0.46513888888888894</v>
          </cell>
          <cell r="D670" t="str">
            <v>分系统1BMS4总电压过低二级故障</v>
          </cell>
          <cell r="G670" t="str">
            <v>JS_CZ_wodefeng</v>
          </cell>
          <cell r="I670" t="str">
            <v>BMS故障</v>
          </cell>
        </row>
        <row r="671">
          <cell r="A671">
            <v>43194</v>
          </cell>
          <cell r="B671">
            <v>0.46519675925925924</v>
          </cell>
          <cell r="D671" t="str">
            <v>分系统1BMS2总电压过低一级故障</v>
          </cell>
          <cell r="G671" t="str">
            <v>JS_CZ_wodefeng</v>
          </cell>
          <cell r="I671" t="str">
            <v>BMS故障</v>
          </cell>
        </row>
        <row r="672">
          <cell r="A672">
            <v>43194</v>
          </cell>
          <cell r="B672">
            <v>0.46519675925925924</v>
          </cell>
          <cell r="D672" t="str">
            <v>分系统1BMS2总电压过低二级故障</v>
          </cell>
          <cell r="G672" t="str">
            <v>JS_CZ_wodefeng</v>
          </cell>
          <cell r="I672" t="str">
            <v>BMS故障</v>
          </cell>
        </row>
        <row r="673">
          <cell r="A673">
            <v>43194</v>
          </cell>
          <cell r="B673">
            <v>0.46937500000000004</v>
          </cell>
          <cell r="D673" t="str">
            <v>分系统1BMS3SOC过低一级故障</v>
          </cell>
          <cell r="G673" t="str">
            <v>JS_CZ_wodefeng</v>
          </cell>
          <cell r="I673" t="str">
            <v>BMS故障</v>
          </cell>
        </row>
        <row r="674">
          <cell r="A674">
            <v>43194</v>
          </cell>
          <cell r="B674">
            <v>0.46937500000000004</v>
          </cell>
          <cell r="D674" t="str">
            <v>分系统1BMS3SOC过低二级故障</v>
          </cell>
          <cell r="G674" t="str">
            <v>JS_CZ_wodefeng</v>
          </cell>
          <cell r="I674" t="str">
            <v>BMS故障</v>
          </cell>
        </row>
        <row r="675">
          <cell r="A675">
            <v>43194</v>
          </cell>
          <cell r="B675">
            <v>0.47086805555555555</v>
          </cell>
          <cell r="D675" t="str">
            <v>分系统1BMS5SOC过低一级故障</v>
          </cell>
          <cell r="G675" t="str">
            <v>JS_CZ_wodefeng</v>
          </cell>
          <cell r="I675" t="str">
            <v>BMS故障</v>
          </cell>
        </row>
        <row r="676">
          <cell r="A676">
            <v>43194</v>
          </cell>
          <cell r="B676">
            <v>0.47086805555555555</v>
          </cell>
          <cell r="D676" t="str">
            <v>分系统1BMS5SOC过低二级故障</v>
          </cell>
          <cell r="G676" t="str">
            <v>JS_CZ_wodefeng</v>
          </cell>
          <cell r="I676" t="str">
            <v>BMS故障</v>
          </cell>
        </row>
        <row r="677">
          <cell r="A677">
            <v>43194</v>
          </cell>
          <cell r="B677">
            <v>0.47116898148148145</v>
          </cell>
          <cell r="D677" t="str">
            <v>分系统1BMS1单体电压过低一级故障</v>
          </cell>
          <cell r="G677" t="str">
            <v>JS_CZ_wodefeng</v>
          </cell>
          <cell r="I677" t="str">
            <v>BMS故障</v>
          </cell>
        </row>
        <row r="678">
          <cell r="A678">
            <v>43194</v>
          </cell>
          <cell r="B678">
            <v>0.47116898148148145</v>
          </cell>
          <cell r="D678" t="str">
            <v>分系统1BMS1单体电压过低二级故障</v>
          </cell>
          <cell r="G678" t="str">
            <v>JS_CZ_wodefeng</v>
          </cell>
          <cell r="I678" t="str">
            <v>BMS故障</v>
          </cell>
        </row>
        <row r="679">
          <cell r="A679">
            <v>43194</v>
          </cell>
          <cell r="B679">
            <v>0.47196759259259258</v>
          </cell>
          <cell r="D679" t="str">
            <v>分系统1BMS6SOC过低一级故障</v>
          </cell>
          <cell r="G679" t="str">
            <v>JS_CZ_wodefeng</v>
          </cell>
          <cell r="I679" t="str">
            <v>BMS故障</v>
          </cell>
        </row>
        <row r="680">
          <cell r="A680">
            <v>43194</v>
          </cell>
          <cell r="B680">
            <v>0.47196759259259258</v>
          </cell>
          <cell r="D680" t="str">
            <v>分系统1BMS6SOC过低二级故障</v>
          </cell>
          <cell r="G680" t="str">
            <v>JS_CZ_wodefeng</v>
          </cell>
          <cell r="I680" t="str">
            <v>BMS故障</v>
          </cell>
        </row>
        <row r="681">
          <cell r="A681">
            <v>43194</v>
          </cell>
          <cell r="B681">
            <v>0.47203703703703703</v>
          </cell>
          <cell r="D681" t="str">
            <v>分系统1BMS5单体电压过低一级故障</v>
          </cell>
          <cell r="G681" t="str">
            <v>JS_CZ_wodefeng</v>
          </cell>
          <cell r="I681" t="str">
            <v>BMS故障</v>
          </cell>
        </row>
        <row r="682">
          <cell r="A682">
            <v>43194</v>
          </cell>
          <cell r="B682">
            <v>0.47203703703703703</v>
          </cell>
          <cell r="D682" t="str">
            <v>分系统1BMS5单体电压过低二级故障</v>
          </cell>
          <cell r="G682" t="str">
            <v>JS_CZ_wodefeng</v>
          </cell>
          <cell r="I682" t="str">
            <v>BMS故障</v>
          </cell>
        </row>
        <row r="683">
          <cell r="A683">
            <v>43194</v>
          </cell>
          <cell r="B683">
            <v>0.47215277777777781</v>
          </cell>
          <cell r="D683" t="str">
            <v>分系统1BMS3单体电压过低一级故障</v>
          </cell>
          <cell r="G683" t="str">
            <v>JS_CZ_wodefeng</v>
          </cell>
          <cell r="I683" t="str">
            <v>BMS故障</v>
          </cell>
        </row>
        <row r="684">
          <cell r="A684">
            <v>43194</v>
          </cell>
          <cell r="B684">
            <v>0.47215277777777781</v>
          </cell>
          <cell r="D684" t="str">
            <v>分系统1BMS3单体电压过低二级故障</v>
          </cell>
          <cell r="G684" t="str">
            <v>JS_CZ_wodefeng</v>
          </cell>
          <cell r="I684" t="str">
            <v>BMS故障</v>
          </cell>
        </row>
        <row r="685">
          <cell r="A685">
            <v>43194</v>
          </cell>
          <cell r="B685">
            <v>0.47249999999999998</v>
          </cell>
          <cell r="D685" t="str">
            <v>分系统1BMS1SOC过低一级故障</v>
          </cell>
          <cell r="G685" t="str">
            <v>JS_CZ_wodefeng</v>
          </cell>
          <cell r="I685" t="str">
            <v>BMS故障</v>
          </cell>
        </row>
        <row r="686">
          <cell r="A686">
            <v>43194</v>
          </cell>
          <cell r="B686">
            <v>0.47249999999999998</v>
          </cell>
          <cell r="D686" t="str">
            <v>分系统1BMS1SOC过低二级故障</v>
          </cell>
          <cell r="G686" t="str">
            <v>JS_CZ_wodefeng</v>
          </cell>
          <cell r="I686" t="str">
            <v>BMS故障</v>
          </cell>
        </row>
        <row r="687">
          <cell r="A687">
            <v>43194</v>
          </cell>
          <cell r="B687">
            <v>0.47261574074074075</v>
          </cell>
          <cell r="D687" t="str">
            <v>分系统1BMS2单体电压过低一级故障</v>
          </cell>
          <cell r="G687" t="str">
            <v>JS_CZ_wodefeng</v>
          </cell>
          <cell r="I687" t="str">
            <v>BMS故障</v>
          </cell>
        </row>
        <row r="688">
          <cell r="A688">
            <v>43194</v>
          </cell>
          <cell r="B688">
            <v>0.47261574074074075</v>
          </cell>
          <cell r="D688" t="str">
            <v>分系统1BMS2单体电压过低二级故障</v>
          </cell>
          <cell r="G688" t="str">
            <v>JS_CZ_wodefeng</v>
          </cell>
          <cell r="I688" t="str">
            <v>BMS故障</v>
          </cell>
        </row>
        <row r="689">
          <cell r="A689">
            <v>43194</v>
          </cell>
          <cell r="B689">
            <v>0.47267361111111111</v>
          </cell>
          <cell r="D689" t="str">
            <v>分系统1BMS4SOC过低一级故障</v>
          </cell>
          <cell r="G689" t="str">
            <v>JS_CZ_wodefeng</v>
          </cell>
          <cell r="I689" t="str">
            <v>BMS故障</v>
          </cell>
        </row>
        <row r="690">
          <cell r="A690">
            <v>43194</v>
          </cell>
          <cell r="B690">
            <v>0.47267361111111111</v>
          </cell>
          <cell r="D690" t="str">
            <v>分系统1BMS4SOC过低二级故障</v>
          </cell>
          <cell r="G690" t="str">
            <v>JS_CZ_wodefeng</v>
          </cell>
          <cell r="I690" t="str">
            <v>BMS故障</v>
          </cell>
        </row>
        <row r="691">
          <cell r="A691">
            <v>43194</v>
          </cell>
          <cell r="B691">
            <v>0.47290509259259261</v>
          </cell>
          <cell r="D691" t="str">
            <v>分系统1BMS6单体电压过低一级故障</v>
          </cell>
          <cell r="G691" t="str">
            <v>JS_CZ_wodefeng</v>
          </cell>
          <cell r="I691" t="str">
            <v>BMS故障</v>
          </cell>
        </row>
        <row r="692">
          <cell r="A692">
            <v>43194</v>
          </cell>
          <cell r="B692">
            <v>0.47290509259259261</v>
          </cell>
          <cell r="D692" t="str">
            <v>分系统1BMS6单体电压过低二级故障</v>
          </cell>
          <cell r="G692" t="str">
            <v>JS_CZ_wodefeng</v>
          </cell>
          <cell r="I692" t="str">
            <v>BMS故障</v>
          </cell>
        </row>
        <row r="693">
          <cell r="A693">
            <v>43194</v>
          </cell>
          <cell r="B693">
            <v>0.47331018518518514</v>
          </cell>
          <cell r="D693" t="str">
            <v>分系统1BMS4单体电压过低一级故障</v>
          </cell>
          <cell r="G693" t="str">
            <v>JS_CZ_wodefeng</v>
          </cell>
          <cell r="I693" t="str">
            <v>BMS故障</v>
          </cell>
        </row>
        <row r="694">
          <cell r="A694">
            <v>43194</v>
          </cell>
          <cell r="B694">
            <v>0.47331018518518514</v>
          </cell>
          <cell r="D694" t="str">
            <v>分系统1BMS4单体电压过低二级故障</v>
          </cell>
          <cell r="G694" t="str">
            <v>JS_CZ_wodefeng</v>
          </cell>
          <cell r="I694" t="str">
            <v>BMS故障</v>
          </cell>
        </row>
        <row r="695">
          <cell r="A695">
            <v>43194</v>
          </cell>
          <cell r="B695">
            <v>0.47342592592592592</v>
          </cell>
          <cell r="D695" t="str">
            <v>分系统1BMS2SOC过低一级故障</v>
          </cell>
          <cell r="G695" t="str">
            <v>JS_CZ_wodefeng</v>
          </cell>
          <cell r="I695" t="str">
            <v>BMS故障</v>
          </cell>
        </row>
        <row r="696">
          <cell r="A696">
            <v>43194</v>
          </cell>
          <cell r="B696">
            <v>0.47342592592592592</v>
          </cell>
          <cell r="D696" t="str">
            <v>分系统1BMS2SOC过低二级故障</v>
          </cell>
          <cell r="G696" t="str">
            <v>JS_CZ_wodefeng</v>
          </cell>
          <cell r="I696" t="str">
            <v>BMS故障</v>
          </cell>
        </row>
        <row r="697">
          <cell r="A697">
            <v>43194</v>
          </cell>
          <cell r="B697">
            <v>0.48170138888888886</v>
          </cell>
          <cell r="D697" t="str">
            <v>分系统1告警状态</v>
          </cell>
          <cell r="G697" t="str">
            <v>JS_CZ_wodefeng</v>
          </cell>
          <cell r="I697" t="str">
            <v>系统故障</v>
          </cell>
        </row>
        <row r="698">
          <cell r="A698">
            <v>43194</v>
          </cell>
          <cell r="B698">
            <v>0.48170138888888886</v>
          </cell>
          <cell r="D698" t="str">
            <v>分系统1BCMS2告警状态</v>
          </cell>
          <cell r="G698" t="str">
            <v>JS_CZ_wodefeng</v>
          </cell>
          <cell r="I698" t="str">
            <v>BMS故障</v>
          </cell>
        </row>
        <row r="699">
          <cell r="A699">
            <v>43194</v>
          </cell>
          <cell r="B699">
            <v>0.48216435185185186</v>
          </cell>
          <cell r="D699" t="str">
            <v>分系统1BCMS5告警状态</v>
          </cell>
          <cell r="G699" t="str">
            <v>JS_CZ_wodefeng</v>
          </cell>
          <cell r="I699" t="str">
            <v>BMS故障</v>
          </cell>
        </row>
        <row r="700">
          <cell r="A700">
            <v>43194</v>
          </cell>
          <cell r="B700">
            <v>0.4826273148148148</v>
          </cell>
          <cell r="D700" t="str">
            <v>分系统1BCMS3告警状态</v>
          </cell>
          <cell r="G700" t="str">
            <v>JS_CZ_wodefeng</v>
          </cell>
          <cell r="I700" t="str">
            <v>BMS故障</v>
          </cell>
        </row>
        <row r="701">
          <cell r="A701">
            <v>43194</v>
          </cell>
          <cell r="B701">
            <v>0.48303240740740744</v>
          </cell>
          <cell r="D701" t="str">
            <v>分系统1BCMS1告警状态</v>
          </cell>
          <cell r="G701" t="str">
            <v>JS_CZ_wodefeng</v>
          </cell>
          <cell r="I701" t="str">
            <v>BMS故障</v>
          </cell>
        </row>
        <row r="702">
          <cell r="A702">
            <v>43194</v>
          </cell>
          <cell r="B702">
            <v>0.48326388888888888</v>
          </cell>
          <cell r="D702" t="str">
            <v>分系统1BCMS6告警状态</v>
          </cell>
          <cell r="G702" t="str">
            <v>JS_CZ_wodefeng</v>
          </cell>
          <cell r="I702" t="str">
            <v>BMS故障</v>
          </cell>
        </row>
        <row r="703">
          <cell r="A703">
            <v>43194</v>
          </cell>
          <cell r="B703">
            <v>0.48355324074074074</v>
          </cell>
          <cell r="D703" t="str">
            <v>分系统1BCMS4告警状态</v>
          </cell>
          <cell r="G703" t="str">
            <v>JS_CZ_wodefeng</v>
          </cell>
          <cell r="I703" t="str">
            <v>BMS故障</v>
          </cell>
        </row>
        <row r="704">
          <cell r="A704">
            <v>43194</v>
          </cell>
          <cell r="B704">
            <v>0.48500000000000004</v>
          </cell>
          <cell r="D704" t="str">
            <v>分系统1BMS8总电压过低一级故障</v>
          </cell>
          <cell r="G704" t="str">
            <v>JS_WX_liteer</v>
          </cell>
          <cell r="I704" t="str">
            <v>BMS故障</v>
          </cell>
        </row>
        <row r="705">
          <cell r="A705">
            <v>43194</v>
          </cell>
          <cell r="B705">
            <v>0.48500000000000004</v>
          </cell>
          <cell r="D705" t="str">
            <v>分系统1BMS8总电压过低二级故障</v>
          </cell>
          <cell r="G705" t="str">
            <v>JS_WX_liteer</v>
          </cell>
          <cell r="I705" t="str">
            <v>BMS故障</v>
          </cell>
        </row>
        <row r="706">
          <cell r="A706">
            <v>43194</v>
          </cell>
          <cell r="B706">
            <v>0.48505787037037035</v>
          </cell>
          <cell r="D706" t="str">
            <v>分系统1BMS9总电压过低一级故障</v>
          </cell>
          <cell r="G706" t="str">
            <v>JS_WX_liteer</v>
          </cell>
          <cell r="I706" t="str">
            <v>BMS故障</v>
          </cell>
        </row>
        <row r="707">
          <cell r="A707">
            <v>43194</v>
          </cell>
          <cell r="B707">
            <v>0.48505787037037035</v>
          </cell>
          <cell r="D707" t="str">
            <v>分系统1BMS9总电压过低二级故障</v>
          </cell>
          <cell r="G707" t="str">
            <v>JS_WX_liteer</v>
          </cell>
          <cell r="I707" t="str">
            <v>BMS故障</v>
          </cell>
        </row>
        <row r="708">
          <cell r="A708">
            <v>43194</v>
          </cell>
          <cell r="B708">
            <v>0.48540509259259257</v>
          </cell>
          <cell r="D708" t="str">
            <v>分系统1故障状态</v>
          </cell>
          <cell r="G708" t="str">
            <v>JS_CZ_wodefeng</v>
          </cell>
          <cell r="I708" t="str">
            <v>系统故障</v>
          </cell>
        </row>
        <row r="709">
          <cell r="A709">
            <v>43194</v>
          </cell>
          <cell r="B709">
            <v>0.48540509259259257</v>
          </cell>
          <cell r="D709" t="str">
            <v>分系统1BCMS5故障状态</v>
          </cell>
          <cell r="G709" t="str">
            <v>JS_CZ_wodefeng</v>
          </cell>
          <cell r="I709" t="str">
            <v>BMS故障</v>
          </cell>
        </row>
        <row r="710">
          <cell r="A710">
            <v>43194</v>
          </cell>
          <cell r="B710">
            <v>0.48540509259259257</v>
          </cell>
          <cell r="D710" t="str">
            <v>分系统1BMS5单体电压过低一级故障</v>
          </cell>
          <cell r="G710" t="str">
            <v>JS_CZ_wodefeng</v>
          </cell>
          <cell r="I710" t="str">
            <v>BMS故障</v>
          </cell>
        </row>
        <row r="711">
          <cell r="A711">
            <v>43194</v>
          </cell>
          <cell r="B711">
            <v>0.48569444444444443</v>
          </cell>
          <cell r="D711" t="str">
            <v>分系统1BMS1总电压过低一级故障</v>
          </cell>
          <cell r="G711" t="str">
            <v>JS_WX_liteer</v>
          </cell>
          <cell r="I711" t="str">
            <v>BMS故障</v>
          </cell>
        </row>
        <row r="712">
          <cell r="A712">
            <v>43194</v>
          </cell>
          <cell r="B712">
            <v>0.48569444444444443</v>
          </cell>
          <cell r="D712" t="str">
            <v>分系统1BMS1总电压过低二级故障</v>
          </cell>
          <cell r="G712" t="str">
            <v>JS_WX_liteer</v>
          </cell>
          <cell r="I712" t="str">
            <v>BMS故障</v>
          </cell>
        </row>
        <row r="713">
          <cell r="A713">
            <v>43194</v>
          </cell>
          <cell r="B713">
            <v>0.48581018518518521</v>
          </cell>
          <cell r="D713" t="str">
            <v>分系统1BMS4总电压过低一级故障</v>
          </cell>
          <cell r="G713" t="str">
            <v>JS_WX_liteer</v>
          </cell>
          <cell r="I713" t="str">
            <v>BMS故障</v>
          </cell>
        </row>
        <row r="714">
          <cell r="A714">
            <v>43194</v>
          </cell>
          <cell r="B714">
            <v>0.48581018518518521</v>
          </cell>
          <cell r="D714" t="str">
            <v>分系统1BMS4总电压过低二级故障</v>
          </cell>
          <cell r="G714" t="str">
            <v>JS_WX_liteer</v>
          </cell>
          <cell r="I714" t="str">
            <v>BMS故障</v>
          </cell>
        </row>
        <row r="715">
          <cell r="A715">
            <v>43194</v>
          </cell>
          <cell r="B715">
            <v>0.48598379629629629</v>
          </cell>
          <cell r="D715" t="str">
            <v>分系统1BMS2总电压过低一级故障</v>
          </cell>
          <cell r="G715" t="str">
            <v>JS_WX_liteer</v>
          </cell>
          <cell r="I715" t="str">
            <v>BMS故障</v>
          </cell>
        </row>
        <row r="716">
          <cell r="A716">
            <v>43194</v>
          </cell>
          <cell r="B716">
            <v>0.48598379629629629</v>
          </cell>
          <cell r="D716" t="str">
            <v>分系统1BMS2总电压过低二级故障</v>
          </cell>
          <cell r="G716" t="str">
            <v>JS_WX_liteer</v>
          </cell>
          <cell r="I716" t="str">
            <v>BMS故障</v>
          </cell>
        </row>
        <row r="717">
          <cell r="A717">
            <v>43194</v>
          </cell>
          <cell r="B717">
            <v>0.48609953703703707</v>
          </cell>
          <cell r="D717" t="str">
            <v>分系统1BMS7总电压过低一级故障</v>
          </cell>
          <cell r="G717" t="str">
            <v>JS_WX_liteer</v>
          </cell>
          <cell r="I717" t="str">
            <v>BMS故障</v>
          </cell>
        </row>
        <row r="718">
          <cell r="A718">
            <v>43194</v>
          </cell>
          <cell r="B718">
            <v>0.48609953703703707</v>
          </cell>
          <cell r="D718" t="str">
            <v>分系统1BMS7总电压过低二级故障</v>
          </cell>
          <cell r="G718" t="str">
            <v>JS_WX_liteer</v>
          </cell>
          <cell r="I718" t="str">
            <v>BMS故障</v>
          </cell>
        </row>
        <row r="719">
          <cell r="A719">
            <v>43194</v>
          </cell>
          <cell r="B719">
            <v>0.48615740740740737</v>
          </cell>
          <cell r="D719" t="str">
            <v>分系统1BMS5总电压过低一级故障</v>
          </cell>
          <cell r="G719" t="str">
            <v>JS_WX_liteer</v>
          </cell>
          <cell r="I719" t="str">
            <v>BMS故障</v>
          </cell>
        </row>
        <row r="720">
          <cell r="A720">
            <v>43194</v>
          </cell>
          <cell r="B720">
            <v>0.48615740740740737</v>
          </cell>
          <cell r="D720" t="str">
            <v>分系统1BMS5总电压过低二级故障</v>
          </cell>
          <cell r="G720" t="str">
            <v>JS_WX_liteer</v>
          </cell>
          <cell r="I720" t="str">
            <v>BMS故障</v>
          </cell>
        </row>
        <row r="721">
          <cell r="A721">
            <v>43194</v>
          </cell>
          <cell r="B721">
            <v>0.48615740740740737</v>
          </cell>
          <cell r="D721" t="str">
            <v>分系统1BMS6总电压过低一级故障</v>
          </cell>
          <cell r="G721" t="str">
            <v>JS_WX_liteer</v>
          </cell>
          <cell r="I721" t="str">
            <v>BMS故障</v>
          </cell>
        </row>
        <row r="722">
          <cell r="A722">
            <v>43194</v>
          </cell>
          <cell r="B722">
            <v>0.48615740740740737</v>
          </cell>
          <cell r="D722" t="str">
            <v>分系统1BMS6总电压过低二级故障</v>
          </cell>
          <cell r="G722" t="str">
            <v>JS_WX_liteer</v>
          </cell>
          <cell r="I722" t="str">
            <v>BMS故障</v>
          </cell>
        </row>
        <row r="723">
          <cell r="A723">
            <v>43194</v>
          </cell>
          <cell r="B723">
            <v>0.48638888888888893</v>
          </cell>
          <cell r="D723" t="str">
            <v>分系统1BMS3总电压过低一级故障</v>
          </cell>
          <cell r="G723" t="str">
            <v>JS_WX_liteer</v>
          </cell>
          <cell r="I723" t="str">
            <v>BMS故障</v>
          </cell>
        </row>
        <row r="724">
          <cell r="A724">
            <v>43194</v>
          </cell>
          <cell r="B724">
            <v>0.48638888888888893</v>
          </cell>
          <cell r="D724" t="str">
            <v>分系统1BMS3总电压过低二级故障</v>
          </cell>
          <cell r="G724" t="str">
            <v>JS_WX_liteer</v>
          </cell>
          <cell r="I724" t="str">
            <v>BMS故障</v>
          </cell>
        </row>
        <row r="725">
          <cell r="A725">
            <v>43194</v>
          </cell>
          <cell r="B725">
            <v>0.49513888888888885</v>
          </cell>
          <cell r="D725" t="str">
            <v>分系统1BMS8单体电压过低一级故障</v>
          </cell>
          <cell r="G725" t="str">
            <v>JS_WX_liteer</v>
          </cell>
          <cell r="I725" t="str">
            <v>BMS故障</v>
          </cell>
        </row>
        <row r="726">
          <cell r="A726">
            <v>43194</v>
          </cell>
          <cell r="B726">
            <v>0.49513888888888885</v>
          </cell>
          <cell r="D726" t="str">
            <v>分系统1BMS8单体电压过低二级故障</v>
          </cell>
          <cell r="G726" t="str">
            <v>JS_WX_liteer</v>
          </cell>
          <cell r="I726" t="str">
            <v>BMS故障</v>
          </cell>
        </row>
        <row r="727">
          <cell r="A727">
            <v>43194</v>
          </cell>
          <cell r="B727">
            <v>0.49560185185185185</v>
          </cell>
          <cell r="D727" t="str">
            <v>分系统1BMS9单体电压过低一级故障</v>
          </cell>
          <cell r="G727" t="str">
            <v>JS_WX_liteer</v>
          </cell>
          <cell r="I727" t="str">
            <v>BMS故障</v>
          </cell>
        </row>
        <row r="728">
          <cell r="A728">
            <v>43194</v>
          </cell>
          <cell r="B728">
            <v>0.49560185185185185</v>
          </cell>
          <cell r="D728" t="str">
            <v>分系统1BMS9单体电压过低二级故障</v>
          </cell>
          <cell r="G728" t="str">
            <v>JS_WX_liteer</v>
          </cell>
          <cell r="I728" t="str">
            <v>BMS故障</v>
          </cell>
        </row>
        <row r="729">
          <cell r="A729">
            <v>43194</v>
          </cell>
          <cell r="B729">
            <v>0.49652777777777773</v>
          </cell>
          <cell r="D729" t="str">
            <v>分系统1BMS4SOC过低一级故障</v>
          </cell>
          <cell r="G729" t="str">
            <v>JS_WX_liteer</v>
          </cell>
          <cell r="I729" t="str">
            <v>BMS故障</v>
          </cell>
        </row>
        <row r="730">
          <cell r="A730">
            <v>43194</v>
          </cell>
          <cell r="B730">
            <v>0.49652777777777773</v>
          </cell>
          <cell r="D730" t="str">
            <v>分系统1BMS4SOC过低二级故障</v>
          </cell>
          <cell r="G730" t="str">
            <v>JS_WX_liteer</v>
          </cell>
          <cell r="I730" t="str">
            <v>BMS故障</v>
          </cell>
        </row>
        <row r="731">
          <cell r="A731">
            <v>43194</v>
          </cell>
          <cell r="B731">
            <v>0.49658564814814815</v>
          </cell>
          <cell r="D731" t="str">
            <v>分系统1BMS3SOC过低一级故障</v>
          </cell>
          <cell r="G731" t="str">
            <v>JS_WX_liteer</v>
          </cell>
          <cell r="I731" t="str">
            <v>BMS故障</v>
          </cell>
        </row>
        <row r="732">
          <cell r="A732">
            <v>43194</v>
          </cell>
          <cell r="B732">
            <v>0.49658564814814815</v>
          </cell>
          <cell r="D732" t="str">
            <v>分系统1BMS3SOC过低二级故障</v>
          </cell>
          <cell r="G732" t="str">
            <v>JS_WX_liteer</v>
          </cell>
          <cell r="I732" t="str">
            <v>BMS故障</v>
          </cell>
        </row>
        <row r="733">
          <cell r="A733">
            <v>43194</v>
          </cell>
          <cell r="B733">
            <v>0.49687500000000001</v>
          </cell>
          <cell r="D733" t="str">
            <v>分系统1BMS1单体电压过低一级故障</v>
          </cell>
          <cell r="G733" t="str">
            <v>JS_WX_liteer</v>
          </cell>
          <cell r="I733" t="str">
            <v>BMS故障</v>
          </cell>
        </row>
        <row r="734">
          <cell r="A734">
            <v>43194</v>
          </cell>
          <cell r="B734">
            <v>0.49687500000000001</v>
          </cell>
          <cell r="D734" t="str">
            <v>分系统1BMS1单体电压过低二级故障</v>
          </cell>
          <cell r="G734" t="str">
            <v>JS_WX_liteer</v>
          </cell>
          <cell r="I734" t="str">
            <v>BMS故障</v>
          </cell>
        </row>
        <row r="735">
          <cell r="A735">
            <v>43194</v>
          </cell>
          <cell r="B735">
            <v>0.49728009259259259</v>
          </cell>
          <cell r="D735" t="str">
            <v>分系统1BMS4单体电压过低一级故障</v>
          </cell>
          <cell r="G735" t="str">
            <v>JS_WX_liteer</v>
          </cell>
          <cell r="I735" t="str">
            <v>BMS故障</v>
          </cell>
        </row>
        <row r="736">
          <cell r="A736">
            <v>43194</v>
          </cell>
          <cell r="B736">
            <v>0.49728009259259259</v>
          </cell>
          <cell r="D736" t="str">
            <v>分系统1BMS4单体电压过低二级故障</v>
          </cell>
          <cell r="G736" t="str">
            <v>JS_WX_liteer</v>
          </cell>
          <cell r="I736" t="str">
            <v>BMS故障</v>
          </cell>
        </row>
        <row r="737">
          <cell r="A737">
            <v>43194</v>
          </cell>
          <cell r="B737">
            <v>0.49745370370370368</v>
          </cell>
          <cell r="D737" t="str">
            <v>分系统1BMS2单体电压过低一级故障</v>
          </cell>
          <cell r="G737" t="str">
            <v>JS_WX_liteer</v>
          </cell>
          <cell r="I737" t="str">
            <v>BMS故障</v>
          </cell>
        </row>
        <row r="738">
          <cell r="A738">
            <v>43194</v>
          </cell>
          <cell r="B738">
            <v>0.49745370370370368</v>
          </cell>
          <cell r="D738" t="str">
            <v>分系统1BMS2单体电压过低二级故障</v>
          </cell>
          <cell r="G738" t="str">
            <v>JS_WX_liteer</v>
          </cell>
          <cell r="I738" t="str">
            <v>BMS故障</v>
          </cell>
        </row>
        <row r="739">
          <cell r="A739">
            <v>43194</v>
          </cell>
          <cell r="B739">
            <v>0.49745370370370368</v>
          </cell>
          <cell r="D739" t="str">
            <v>分系统1BMS7单体电压过低一级故障</v>
          </cell>
          <cell r="G739" t="str">
            <v>JS_WX_liteer</v>
          </cell>
          <cell r="I739" t="str">
            <v>BMS故障</v>
          </cell>
        </row>
        <row r="740">
          <cell r="A740">
            <v>43194</v>
          </cell>
          <cell r="B740">
            <v>0.49745370370370368</v>
          </cell>
          <cell r="D740" t="str">
            <v>分系统1BMS7单体电压过低二级故障</v>
          </cell>
          <cell r="G740" t="str">
            <v>JS_WX_liteer</v>
          </cell>
          <cell r="I740" t="str">
            <v>BMS故障</v>
          </cell>
        </row>
        <row r="741">
          <cell r="A741">
            <v>43194</v>
          </cell>
          <cell r="B741">
            <v>0.49762731481481487</v>
          </cell>
          <cell r="D741" t="str">
            <v>分系统1BMS8SOC过低一级故障</v>
          </cell>
          <cell r="G741" t="str">
            <v>JS_WX_liteer</v>
          </cell>
          <cell r="I741" t="str">
            <v>BMS故障</v>
          </cell>
        </row>
        <row r="742">
          <cell r="A742">
            <v>43194</v>
          </cell>
          <cell r="B742">
            <v>0.49762731481481487</v>
          </cell>
          <cell r="D742" t="str">
            <v>分系统1BMS8SOC过低二级故障</v>
          </cell>
          <cell r="G742" t="str">
            <v>JS_WX_liteer</v>
          </cell>
          <cell r="I742" t="str">
            <v>BMS故障</v>
          </cell>
        </row>
        <row r="743">
          <cell r="A743">
            <v>43194</v>
          </cell>
          <cell r="B743">
            <v>0.49797453703703703</v>
          </cell>
          <cell r="D743" t="str">
            <v>分系统1BMS5单体电压过低一级故障</v>
          </cell>
          <cell r="G743" t="str">
            <v>JS_WX_liteer</v>
          </cell>
          <cell r="I743" t="str">
            <v>BMS故障</v>
          </cell>
        </row>
        <row r="744">
          <cell r="A744">
            <v>43194</v>
          </cell>
          <cell r="B744">
            <v>0.49797453703703703</v>
          </cell>
          <cell r="D744" t="str">
            <v>分系统1BMS5单体电压过低二级故障</v>
          </cell>
          <cell r="G744" t="str">
            <v>JS_WX_liteer</v>
          </cell>
          <cell r="I744" t="str">
            <v>BMS故障</v>
          </cell>
        </row>
        <row r="745">
          <cell r="A745">
            <v>43194</v>
          </cell>
          <cell r="B745">
            <v>0.49797453703703703</v>
          </cell>
          <cell r="D745" t="str">
            <v>分系统1BMS6单体电压过低一级故障</v>
          </cell>
          <cell r="G745" t="str">
            <v>JS_WX_liteer</v>
          </cell>
          <cell r="I745" t="str">
            <v>BMS故障</v>
          </cell>
        </row>
        <row r="746">
          <cell r="A746">
            <v>43194</v>
          </cell>
          <cell r="B746">
            <v>0.49797453703703703</v>
          </cell>
          <cell r="D746" t="str">
            <v>分系统1BMS6单体电压过低二级故障</v>
          </cell>
          <cell r="G746" t="str">
            <v>JS_WX_liteer</v>
          </cell>
          <cell r="I746" t="str">
            <v>BMS故障</v>
          </cell>
        </row>
        <row r="747">
          <cell r="A747">
            <v>43194</v>
          </cell>
          <cell r="B747">
            <v>0.4982638888888889</v>
          </cell>
          <cell r="D747" t="str">
            <v>分系统1BMS3单体电压过低一级故障</v>
          </cell>
          <cell r="G747" t="str">
            <v>JS_WX_liteer</v>
          </cell>
          <cell r="I747" t="str">
            <v>BMS故障</v>
          </cell>
        </row>
        <row r="748">
          <cell r="A748">
            <v>43194</v>
          </cell>
          <cell r="B748">
            <v>0.4982638888888889</v>
          </cell>
          <cell r="D748" t="str">
            <v>分系统1BMS3单体电压过低二级故障</v>
          </cell>
          <cell r="G748" t="str">
            <v>JS_WX_liteer</v>
          </cell>
          <cell r="I748" t="str">
            <v>BMS故障</v>
          </cell>
        </row>
        <row r="749">
          <cell r="A749">
            <v>43194</v>
          </cell>
          <cell r="B749">
            <v>0.4997685185185185</v>
          </cell>
          <cell r="D749" t="str">
            <v>分系统1BMS6SOC过低一级故障</v>
          </cell>
          <cell r="G749" t="str">
            <v>JS_WX_liteer</v>
          </cell>
          <cell r="I749" t="str">
            <v>BMS故障</v>
          </cell>
        </row>
        <row r="750">
          <cell r="A750">
            <v>43194</v>
          </cell>
          <cell r="B750">
            <v>0.4997685185185185</v>
          </cell>
          <cell r="D750" t="str">
            <v>分系统1BMS6SOC过低二级故障</v>
          </cell>
          <cell r="G750" t="str">
            <v>JS_WX_liteer</v>
          </cell>
          <cell r="I750" t="str">
            <v>BMS故障</v>
          </cell>
        </row>
        <row r="751">
          <cell r="A751">
            <v>43194</v>
          </cell>
          <cell r="B751">
            <v>0.52738425925925925</v>
          </cell>
          <cell r="D751" t="str">
            <v>分系统1BCMS5告警状态</v>
          </cell>
          <cell r="G751" t="str">
            <v>JS_CZ_wodefeng</v>
          </cell>
          <cell r="I751" t="str">
            <v>BMS故障</v>
          </cell>
        </row>
        <row r="752">
          <cell r="A752">
            <v>43194</v>
          </cell>
          <cell r="B752">
            <v>0.52738425925925925</v>
          </cell>
          <cell r="D752" t="str">
            <v>分系统1BMS5单体电压过低二级故障</v>
          </cell>
          <cell r="G752" t="str">
            <v>JS_CZ_wodefeng</v>
          </cell>
          <cell r="I752" t="str">
            <v>BMS故障</v>
          </cell>
        </row>
        <row r="753">
          <cell r="A753">
            <v>43194</v>
          </cell>
          <cell r="B753">
            <v>0.52976851851851847</v>
          </cell>
          <cell r="D753" t="str">
            <v>分系统1BMS3SOC过低一级故障</v>
          </cell>
          <cell r="G753" t="str">
            <v>JS_CZ_wodefeng</v>
          </cell>
          <cell r="I753" t="str">
            <v>BMS故障</v>
          </cell>
        </row>
        <row r="754">
          <cell r="A754">
            <v>43194</v>
          </cell>
          <cell r="B754">
            <v>0.53381944444444451</v>
          </cell>
          <cell r="D754" t="str">
            <v>分系统1BMS1单体电压过低一级故障</v>
          </cell>
          <cell r="G754" t="str">
            <v>JS_CZ_wodefeng</v>
          </cell>
          <cell r="I754" t="str">
            <v>BMS故障</v>
          </cell>
        </row>
        <row r="755">
          <cell r="A755">
            <v>43194</v>
          </cell>
          <cell r="B755">
            <v>0.53405092592592596</v>
          </cell>
          <cell r="D755" t="str">
            <v>分系统1BMS6单体电压过低一级故障</v>
          </cell>
          <cell r="G755" t="str">
            <v>JS_CZ_wodefeng</v>
          </cell>
          <cell r="I755" t="str">
            <v>BMS故障</v>
          </cell>
        </row>
        <row r="756">
          <cell r="A756">
            <v>43194</v>
          </cell>
          <cell r="B756">
            <v>0.53445601851851854</v>
          </cell>
          <cell r="D756" t="str">
            <v>分系统1BMS3单体电压过低一级故障</v>
          </cell>
          <cell r="G756" t="str">
            <v>JS_CZ_wodefeng</v>
          </cell>
          <cell r="I756" t="str">
            <v>BMS故障</v>
          </cell>
        </row>
        <row r="757">
          <cell r="A757">
            <v>43194</v>
          </cell>
          <cell r="B757">
            <v>0.5348032407407407</v>
          </cell>
          <cell r="D757" t="str">
            <v>分系统1BMS4单体电压过低一级故障</v>
          </cell>
          <cell r="G757" t="str">
            <v>JS_CZ_wodefeng</v>
          </cell>
          <cell r="I757" t="str">
            <v>BMS故障</v>
          </cell>
        </row>
        <row r="758">
          <cell r="A758">
            <v>43194</v>
          </cell>
          <cell r="B758">
            <v>0.53532407407407401</v>
          </cell>
          <cell r="D758" t="str">
            <v>分系统1BMS2单体电压过低一级故障</v>
          </cell>
          <cell r="G758" t="str">
            <v>JS_CZ_wodefeng</v>
          </cell>
          <cell r="I758" t="str">
            <v>BMS故障</v>
          </cell>
        </row>
        <row r="759">
          <cell r="A759">
            <v>43194</v>
          </cell>
          <cell r="B759">
            <v>0.53711805555555558</v>
          </cell>
          <cell r="D759" t="str">
            <v>分系统1BMS1总电压过低一级故障</v>
          </cell>
          <cell r="G759" t="str">
            <v>JS_CZ_wodefeng</v>
          </cell>
          <cell r="I759" t="str">
            <v>BMS故障</v>
          </cell>
        </row>
        <row r="760">
          <cell r="A760">
            <v>43194</v>
          </cell>
          <cell r="B760">
            <v>0.53723379629629631</v>
          </cell>
          <cell r="D760" t="str">
            <v>分系统1BMS3总电压过低一级故障</v>
          </cell>
          <cell r="G760" t="str">
            <v>JS_CZ_wodefeng</v>
          </cell>
          <cell r="I760" t="str">
            <v>BMS故障</v>
          </cell>
        </row>
        <row r="761">
          <cell r="A761">
            <v>43194</v>
          </cell>
          <cell r="B761">
            <v>0.53734953703703703</v>
          </cell>
          <cell r="D761" t="str">
            <v>分系统1BMS6总电压过低一级故障</v>
          </cell>
          <cell r="G761" t="str">
            <v>JS_CZ_wodefeng</v>
          </cell>
          <cell r="I761" t="str">
            <v>BMS故障</v>
          </cell>
        </row>
        <row r="762">
          <cell r="A762">
            <v>43194</v>
          </cell>
          <cell r="B762">
            <v>0.53746527777777775</v>
          </cell>
          <cell r="D762" t="str">
            <v>分系统1BMS2总电压过低一级故障</v>
          </cell>
          <cell r="G762" t="str">
            <v>JS_CZ_wodefeng</v>
          </cell>
          <cell r="I762" t="str">
            <v>BMS故障</v>
          </cell>
        </row>
        <row r="763">
          <cell r="A763">
            <v>43194</v>
          </cell>
          <cell r="B763">
            <v>0.53746527777777775</v>
          </cell>
          <cell r="D763" t="str">
            <v>分系统1BMS5总电压过低一级故障</v>
          </cell>
          <cell r="G763" t="str">
            <v>JS_CZ_wodefeng</v>
          </cell>
          <cell r="I763" t="str">
            <v>BMS故障</v>
          </cell>
        </row>
        <row r="764">
          <cell r="A764">
            <v>43194</v>
          </cell>
          <cell r="B764">
            <v>0.53758101851851847</v>
          </cell>
          <cell r="D764" t="str">
            <v>分系统1BMS4总电压过低一级故障</v>
          </cell>
          <cell r="G764" t="str">
            <v>JS_CZ_wodefeng</v>
          </cell>
          <cell r="I764" t="str">
            <v>BMS故障</v>
          </cell>
        </row>
        <row r="765">
          <cell r="A765">
            <v>43194</v>
          </cell>
          <cell r="B765">
            <v>0.53804398148148147</v>
          </cell>
          <cell r="D765" t="str">
            <v>分系统1BMS5单体电压过低一级故障</v>
          </cell>
          <cell r="G765" t="str">
            <v>JS_CZ_wodefeng</v>
          </cell>
          <cell r="I765" t="str">
            <v>BMS故障</v>
          </cell>
        </row>
        <row r="766">
          <cell r="A766">
            <v>43194</v>
          </cell>
          <cell r="B766">
            <v>0.74591435185185195</v>
          </cell>
          <cell r="D766" t="str">
            <v>分系统2告警状态</v>
          </cell>
          <cell r="G766" t="str">
            <v>BJ_zhongyu</v>
          </cell>
          <cell r="I766" t="str">
            <v>系统故障</v>
          </cell>
        </row>
        <row r="767">
          <cell r="A767">
            <v>43194</v>
          </cell>
          <cell r="B767">
            <v>0.74591435185185195</v>
          </cell>
          <cell r="D767" t="str">
            <v>分系统2PCS告警状态</v>
          </cell>
          <cell r="G767" t="str">
            <v>BJ_zhongyu</v>
          </cell>
          <cell r="I767" t="str">
            <v>PCS故障</v>
          </cell>
        </row>
        <row r="768">
          <cell r="A768">
            <v>43194</v>
          </cell>
          <cell r="B768">
            <v>0.82692129629629629</v>
          </cell>
          <cell r="D768" t="str">
            <v>分系统1BMS1总电压过低一级故障</v>
          </cell>
          <cell r="G768" t="str">
            <v>JS_CZ_wodefeng</v>
          </cell>
          <cell r="I768" t="str">
            <v>BMS故障</v>
          </cell>
        </row>
        <row r="769">
          <cell r="A769">
            <v>43194</v>
          </cell>
          <cell r="B769">
            <v>0.82692129629629629</v>
          </cell>
          <cell r="D769" t="str">
            <v>分系统1BMS1总电压过低二级故障</v>
          </cell>
          <cell r="G769" t="str">
            <v>JS_CZ_wodefeng</v>
          </cell>
          <cell r="I769" t="str">
            <v>BMS故障</v>
          </cell>
        </row>
        <row r="770">
          <cell r="A770">
            <v>43194</v>
          </cell>
          <cell r="B770">
            <v>0.82726851851851846</v>
          </cell>
          <cell r="D770" t="str">
            <v>分系统1BMS3总电压过低一级故障</v>
          </cell>
          <cell r="G770" t="str">
            <v>JS_CZ_wodefeng</v>
          </cell>
          <cell r="I770" t="str">
            <v>BMS故障</v>
          </cell>
        </row>
        <row r="771">
          <cell r="A771">
            <v>43194</v>
          </cell>
          <cell r="B771">
            <v>0.82726851851851846</v>
          </cell>
          <cell r="D771" t="str">
            <v>分系统1BMS3总电压过低二级故障</v>
          </cell>
          <cell r="G771" t="str">
            <v>JS_CZ_wodefeng</v>
          </cell>
          <cell r="I771" t="str">
            <v>BMS故障</v>
          </cell>
        </row>
        <row r="772">
          <cell r="A772">
            <v>43194</v>
          </cell>
          <cell r="B772">
            <v>0.82750000000000001</v>
          </cell>
          <cell r="D772" t="str">
            <v>分系统1BMS6总电压过低一级故障</v>
          </cell>
          <cell r="G772" t="str">
            <v>JS_CZ_wodefeng</v>
          </cell>
          <cell r="I772" t="str">
            <v>BMS故障</v>
          </cell>
        </row>
        <row r="773">
          <cell r="A773">
            <v>43194</v>
          </cell>
          <cell r="B773">
            <v>0.82750000000000001</v>
          </cell>
          <cell r="D773" t="str">
            <v>分系统1BMS6总电压过低二级故障</v>
          </cell>
          <cell r="G773" t="str">
            <v>JS_CZ_wodefeng</v>
          </cell>
          <cell r="I773" t="str">
            <v>BMS故障</v>
          </cell>
        </row>
        <row r="774">
          <cell r="A774">
            <v>43194</v>
          </cell>
          <cell r="B774">
            <v>0.8279050925925926</v>
          </cell>
          <cell r="D774" t="str">
            <v>分系统1BMS6SOC过低一级故障</v>
          </cell>
          <cell r="G774" t="str">
            <v>JS_CZ_wodefeng</v>
          </cell>
          <cell r="I774" t="str">
            <v>BMS故障</v>
          </cell>
        </row>
        <row r="775">
          <cell r="A775">
            <v>43194</v>
          </cell>
          <cell r="B775">
            <v>0.8279050925925926</v>
          </cell>
          <cell r="D775" t="str">
            <v>分系统1BMS6SOC过低二级故障</v>
          </cell>
          <cell r="G775" t="str">
            <v>JS_CZ_wodefeng</v>
          </cell>
          <cell r="I775" t="str">
            <v>BMS故障</v>
          </cell>
        </row>
        <row r="776">
          <cell r="A776">
            <v>43194</v>
          </cell>
          <cell r="B776">
            <v>0.82796296296296301</v>
          </cell>
          <cell r="D776" t="str">
            <v>分系统1BMS5总电压过低一级故障</v>
          </cell>
          <cell r="G776" t="str">
            <v>JS_CZ_wodefeng</v>
          </cell>
          <cell r="I776" t="str">
            <v>BMS故障</v>
          </cell>
        </row>
        <row r="777">
          <cell r="A777">
            <v>43194</v>
          </cell>
          <cell r="B777">
            <v>0.82796296296296301</v>
          </cell>
          <cell r="D777" t="str">
            <v>分系统1BMS5总电压过低二级故障</v>
          </cell>
          <cell r="G777" t="str">
            <v>JS_CZ_wodefeng</v>
          </cell>
          <cell r="I777" t="str">
            <v>BMS故障</v>
          </cell>
        </row>
        <row r="778">
          <cell r="A778">
            <v>43194</v>
          </cell>
          <cell r="B778">
            <v>0.82813657407407415</v>
          </cell>
          <cell r="D778" t="str">
            <v>分系统1BMS2总电压过低一级故障</v>
          </cell>
          <cell r="G778" t="str">
            <v>JS_CZ_wodefeng</v>
          </cell>
          <cell r="I778" t="str">
            <v>BMS故障</v>
          </cell>
        </row>
        <row r="779">
          <cell r="A779">
            <v>43194</v>
          </cell>
          <cell r="B779">
            <v>0.82813657407407415</v>
          </cell>
          <cell r="D779" t="str">
            <v>分系统1BMS2总电压过低二级故障</v>
          </cell>
          <cell r="G779" t="str">
            <v>JS_CZ_wodefeng</v>
          </cell>
          <cell r="I779" t="str">
            <v>BMS故障</v>
          </cell>
        </row>
        <row r="780">
          <cell r="A780">
            <v>43194</v>
          </cell>
          <cell r="B780">
            <v>0.82813657407407415</v>
          </cell>
          <cell r="D780" t="str">
            <v>分系统1BMS4总电压过低一级故障</v>
          </cell>
          <cell r="G780" t="str">
            <v>JS_CZ_wodefeng</v>
          </cell>
          <cell r="I780" t="str">
            <v>BMS故障</v>
          </cell>
        </row>
        <row r="781">
          <cell r="A781">
            <v>43194</v>
          </cell>
          <cell r="B781">
            <v>0.82813657407407415</v>
          </cell>
          <cell r="D781" t="str">
            <v>分系统1BMS4总电压过低二级故障</v>
          </cell>
          <cell r="G781" t="str">
            <v>JS_CZ_wodefeng</v>
          </cell>
          <cell r="I781" t="str">
            <v>BMS故障</v>
          </cell>
        </row>
        <row r="782">
          <cell r="A782">
            <v>43194</v>
          </cell>
          <cell r="B782">
            <v>0.8294097222222222</v>
          </cell>
          <cell r="D782" t="str">
            <v>分系统1BMS3SOC过低一级故障</v>
          </cell>
          <cell r="G782" t="str">
            <v>JS_CZ_wodefeng</v>
          </cell>
          <cell r="I782" t="str">
            <v>BMS故障</v>
          </cell>
        </row>
        <row r="783">
          <cell r="A783">
            <v>43194</v>
          </cell>
          <cell r="B783">
            <v>0.8294097222222222</v>
          </cell>
          <cell r="D783" t="str">
            <v>分系统1BMS3SOC过低二级故障</v>
          </cell>
          <cell r="G783" t="str">
            <v>JS_CZ_wodefeng</v>
          </cell>
          <cell r="I783" t="str">
            <v>BMS故障</v>
          </cell>
        </row>
        <row r="784">
          <cell r="A784">
            <v>43194</v>
          </cell>
          <cell r="B784">
            <v>0.82981481481481489</v>
          </cell>
          <cell r="D784" t="str">
            <v>分系统1BMS1SOC过低一级故障</v>
          </cell>
          <cell r="G784" t="str">
            <v>JS_CZ_wodefeng</v>
          </cell>
          <cell r="I784" t="str">
            <v>BMS故障</v>
          </cell>
        </row>
        <row r="785">
          <cell r="A785">
            <v>43194</v>
          </cell>
          <cell r="B785">
            <v>0.82981481481481489</v>
          </cell>
          <cell r="D785" t="str">
            <v>分系统1BMS1SOC过低二级故障</v>
          </cell>
          <cell r="G785" t="str">
            <v>JS_CZ_wodefeng</v>
          </cell>
          <cell r="I785" t="str">
            <v>BMS故障</v>
          </cell>
        </row>
        <row r="786">
          <cell r="A786">
            <v>43194</v>
          </cell>
          <cell r="B786">
            <v>0.83189814814814811</v>
          </cell>
          <cell r="D786" t="str">
            <v>分系统1BMS2SOC过低一级故障</v>
          </cell>
          <cell r="G786" t="str">
            <v>JS_CZ_wodefeng</v>
          </cell>
          <cell r="I786" t="str">
            <v>BMS故障</v>
          </cell>
        </row>
        <row r="787">
          <cell r="A787">
            <v>43194</v>
          </cell>
          <cell r="B787">
            <v>0.83189814814814811</v>
          </cell>
          <cell r="D787" t="str">
            <v>分系统1BMS2SOC过低二级故障</v>
          </cell>
          <cell r="G787" t="str">
            <v>JS_CZ_wodefeng</v>
          </cell>
          <cell r="I787" t="str">
            <v>BMS故障</v>
          </cell>
        </row>
        <row r="788">
          <cell r="A788">
            <v>43194</v>
          </cell>
          <cell r="B788">
            <v>0.83351851851851855</v>
          </cell>
          <cell r="D788" t="str">
            <v>分系统1BMS4SOC过低一级故障</v>
          </cell>
          <cell r="G788" t="str">
            <v>JS_CZ_wodefeng</v>
          </cell>
          <cell r="I788" t="str">
            <v>BMS故障</v>
          </cell>
        </row>
        <row r="789">
          <cell r="A789">
            <v>43194</v>
          </cell>
          <cell r="B789">
            <v>0.83351851851851855</v>
          </cell>
          <cell r="D789" t="str">
            <v>分系统1BMS4SOC过低二级故障</v>
          </cell>
          <cell r="G789" t="str">
            <v>JS_CZ_wodefeng</v>
          </cell>
          <cell r="I789" t="str">
            <v>BMS故障</v>
          </cell>
        </row>
        <row r="790">
          <cell r="A790">
            <v>43194</v>
          </cell>
          <cell r="B790">
            <v>0.83351851851851855</v>
          </cell>
          <cell r="D790" t="str">
            <v>分系统1BMS5SOC过低一级故障</v>
          </cell>
          <cell r="G790" t="str">
            <v>JS_CZ_wodefeng</v>
          </cell>
          <cell r="I790" t="str">
            <v>BMS故障</v>
          </cell>
        </row>
        <row r="791">
          <cell r="A791">
            <v>43194</v>
          </cell>
          <cell r="B791">
            <v>0.83351851851851855</v>
          </cell>
          <cell r="D791" t="str">
            <v>分系统1BMS5SOC过低二级故障</v>
          </cell>
          <cell r="G791" t="str">
            <v>JS_CZ_wodefeng</v>
          </cell>
          <cell r="I791" t="str">
            <v>BMS故障</v>
          </cell>
        </row>
        <row r="792">
          <cell r="A792">
            <v>43194</v>
          </cell>
          <cell r="B792">
            <v>0.83434027777777775</v>
          </cell>
          <cell r="D792" t="str">
            <v>分系统1BMS1单体电压过低一级故障</v>
          </cell>
          <cell r="G792" t="str">
            <v>JS_CZ_wodefeng</v>
          </cell>
          <cell r="I792" t="str">
            <v>BMS故障</v>
          </cell>
        </row>
        <row r="793">
          <cell r="A793">
            <v>43194</v>
          </cell>
          <cell r="B793">
            <v>0.83434027777777775</v>
          </cell>
          <cell r="D793" t="str">
            <v>分系统1BMS1单体电压过低二级故障</v>
          </cell>
          <cell r="G793" t="str">
            <v>JS_CZ_wodefeng</v>
          </cell>
          <cell r="I793" t="str">
            <v>BMS故障</v>
          </cell>
        </row>
        <row r="794">
          <cell r="A794">
            <v>43194</v>
          </cell>
          <cell r="B794">
            <v>0.83456018518518515</v>
          </cell>
          <cell r="D794" t="str">
            <v>分系统1BMS2单体电压过低一级故障</v>
          </cell>
          <cell r="G794" t="str">
            <v>JS_CZ_wodefeng</v>
          </cell>
          <cell r="I794" t="str">
            <v>BMS故障</v>
          </cell>
        </row>
        <row r="795">
          <cell r="A795">
            <v>43194</v>
          </cell>
          <cell r="B795">
            <v>0.83456018518518515</v>
          </cell>
          <cell r="D795" t="str">
            <v>分系统1BMS2单体电压过低二级故障</v>
          </cell>
          <cell r="G795" t="str">
            <v>JS_CZ_wodefeng</v>
          </cell>
          <cell r="I795" t="str">
            <v>BMS故障</v>
          </cell>
        </row>
        <row r="796">
          <cell r="A796">
            <v>43194</v>
          </cell>
          <cell r="B796">
            <v>0.83479166666666671</v>
          </cell>
          <cell r="D796" t="str">
            <v>分系统1BMS5单体电压过低一级故障</v>
          </cell>
          <cell r="G796" t="str">
            <v>JS_CZ_wodefeng</v>
          </cell>
          <cell r="I796" t="str">
            <v>BMS故障</v>
          </cell>
        </row>
        <row r="797">
          <cell r="A797">
            <v>43194</v>
          </cell>
          <cell r="B797">
            <v>0.83479166666666671</v>
          </cell>
          <cell r="D797" t="str">
            <v>分系统1BMS5单体电压过低二级故障</v>
          </cell>
          <cell r="G797" t="str">
            <v>JS_CZ_wodefeng</v>
          </cell>
          <cell r="I797" t="str">
            <v>BMS故障</v>
          </cell>
        </row>
        <row r="798">
          <cell r="A798">
            <v>43194</v>
          </cell>
          <cell r="B798">
            <v>0.83490740740740732</v>
          </cell>
          <cell r="D798" t="str">
            <v>分系统1BMS3单体电压过低一级故障</v>
          </cell>
          <cell r="G798" t="str">
            <v>JS_CZ_wodefeng</v>
          </cell>
          <cell r="I798" t="str">
            <v>BMS故障</v>
          </cell>
        </row>
        <row r="799">
          <cell r="A799">
            <v>43194</v>
          </cell>
          <cell r="B799">
            <v>0.83490740740740732</v>
          </cell>
          <cell r="D799" t="str">
            <v>分系统1BMS3单体电压过低二级故障</v>
          </cell>
          <cell r="G799" t="str">
            <v>JS_CZ_wodefeng</v>
          </cell>
          <cell r="I799" t="str">
            <v>BMS故障</v>
          </cell>
        </row>
        <row r="800">
          <cell r="A800">
            <v>43194</v>
          </cell>
          <cell r="B800">
            <v>0.83567129629629633</v>
          </cell>
          <cell r="D800" t="str">
            <v>分系统1BMS6单体电压过低一级故障</v>
          </cell>
          <cell r="G800" t="str">
            <v>JS_CZ_wodefeng</v>
          </cell>
          <cell r="I800" t="str">
            <v>BMS故障</v>
          </cell>
        </row>
        <row r="801">
          <cell r="A801">
            <v>43194</v>
          </cell>
          <cell r="B801">
            <v>0.83567129629629633</v>
          </cell>
          <cell r="D801" t="str">
            <v>分系统1BMS6单体电压过低二级故障</v>
          </cell>
          <cell r="G801" t="str">
            <v>JS_CZ_wodefeng</v>
          </cell>
          <cell r="I801" t="str">
            <v>BMS故障</v>
          </cell>
        </row>
        <row r="802">
          <cell r="A802">
            <v>43194</v>
          </cell>
          <cell r="B802">
            <v>0.83601851851851849</v>
          </cell>
          <cell r="D802" t="str">
            <v>分系统1BMS4单体电压过低一级故障</v>
          </cell>
          <cell r="G802" t="str">
            <v>JS_CZ_wodefeng</v>
          </cell>
          <cell r="I802" t="str">
            <v>BMS故障</v>
          </cell>
        </row>
        <row r="803">
          <cell r="A803">
            <v>43194</v>
          </cell>
          <cell r="B803">
            <v>0.83601851851851849</v>
          </cell>
          <cell r="D803" t="str">
            <v>分系统1BMS4单体电压过低二级故障</v>
          </cell>
          <cell r="G803" t="str">
            <v>JS_CZ_wodefeng</v>
          </cell>
          <cell r="I803" t="str">
            <v>BMS故障</v>
          </cell>
        </row>
        <row r="804">
          <cell r="A804">
            <v>43194</v>
          </cell>
          <cell r="B804">
            <v>0.84359953703703694</v>
          </cell>
          <cell r="D804" t="str">
            <v>分系统1告警状态</v>
          </cell>
          <cell r="G804" t="str">
            <v>JS_CZ_wodefeng</v>
          </cell>
          <cell r="I804" t="str">
            <v>系统故障</v>
          </cell>
        </row>
        <row r="805">
          <cell r="A805">
            <v>43194</v>
          </cell>
          <cell r="B805">
            <v>0.84359953703703694</v>
          </cell>
          <cell r="D805" t="str">
            <v>分系统1BCMS2告警状态</v>
          </cell>
          <cell r="G805" t="str">
            <v>JS_CZ_wodefeng</v>
          </cell>
          <cell r="I805" t="str">
            <v>BMS故障</v>
          </cell>
        </row>
        <row r="806">
          <cell r="A806">
            <v>43194</v>
          </cell>
          <cell r="B806">
            <v>0.84504629629629635</v>
          </cell>
          <cell r="D806" t="str">
            <v>分系统1BCMS5告警状态</v>
          </cell>
          <cell r="G806" t="str">
            <v>JS_CZ_wodefeng</v>
          </cell>
          <cell r="I806" t="str">
            <v>BMS故障</v>
          </cell>
        </row>
        <row r="807">
          <cell r="A807">
            <v>43194</v>
          </cell>
          <cell r="B807">
            <v>0.84550925925925924</v>
          </cell>
          <cell r="D807" t="str">
            <v>分系统1BCMS3告警状态</v>
          </cell>
          <cell r="G807" t="str">
            <v>JS_CZ_wodefeng</v>
          </cell>
          <cell r="I807" t="str">
            <v>BMS故障</v>
          </cell>
        </row>
        <row r="808">
          <cell r="A808">
            <v>43194</v>
          </cell>
          <cell r="B808">
            <v>0.84597222222222224</v>
          </cell>
          <cell r="D808" t="str">
            <v>分系统1BCMS1告警状态</v>
          </cell>
          <cell r="G808" t="str">
            <v>JS_CZ_wodefeng</v>
          </cell>
          <cell r="I808" t="str">
            <v>BMS故障</v>
          </cell>
        </row>
        <row r="809">
          <cell r="A809">
            <v>43194</v>
          </cell>
          <cell r="B809">
            <v>0.84614583333333337</v>
          </cell>
          <cell r="D809" t="str">
            <v>分系统1BCMS6告警状态</v>
          </cell>
          <cell r="G809" t="str">
            <v>JS_CZ_wodefeng</v>
          </cell>
          <cell r="I809" t="str">
            <v>BMS故障</v>
          </cell>
        </row>
        <row r="810">
          <cell r="A810">
            <v>43194</v>
          </cell>
          <cell r="B810">
            <v>0.84649305555555554</v>
          </cell>
          <cell r="D810" t="str">
            <v>分系统1BCMS4告警状态</v>
          </cell>
          <cell r="G810" t="str">
            <v>JS_CZ_wodefeng</v>
          </cell>
          <cell r="I810" t="str">
            <v>BMS故障</v>
          </cell>
        </row>
        <row r="811">
          <cell r="A811">
            <v>43194</v>
          </cell>
          <cell r="B811">
            <v>0.84828703703703701</v>
          </cell>
          <cell r="D811" t="str">
            <v>分系统1故障状态</v>
          </cell>
          <cell r="G811" t="str">
            <v>JS_CZ_wodefeng</v>
          </cell>
          <cell r="I811" t="str">
            <v>系统故障</v>
          </cell>
        </row>
        <row r="812">
          <cell r="A812">
            <v>43194</v>
          </cell>
          <cell r="B812">
            <v>0.84828703703703701</v>
          </cell>
          <cell r="D812" t="str">
            <v>分系统1BCMS5故障状态</v>
          </cell>
          <cell r="G812" t="str">
            <v>JS_CZ_wodefeng</v>
          </cell>
          <cell r="I812" t="str">
            <v>BMS故障</v>
          </cell>
        </row>
        <row r="813">
          <cell r="A813">
            <v>43194</v>
          </cell>
          <cell r="B813">
            <v>0.84828703703703701</v>
          </cell>
          <cell r="D813" t="str">
            <v>分系统1BMS5单体电压过低一级故障</v>
          </cell>
          <cell r="G813" t="str">
            <v>JS_CZ_wodefeng</v>
          </cell>
          <cell r="I813" t="str">
            <v>BMS故障</v>
          </cell>
        </row>
        <row r="814">
          <cell r="A814">
            <v>43194</v>
          </cell>
          <cell r="B814">
            <v>0.85969907407407409</v>
          </cell>
          <cell r="D814" t="str">
            <v>分系统1BMS8总电压过低一级故障</v>
          </cell>
          <cell r="G814" t="str">
            <v>JS_WX_liteer</v>
          </cell>
          <cell r="I814" t="str">
            <v>BMS故障</v>
          </cell>
        </row>
        <row r="815">
          <cell r="A815">
            <v>43194</v>
          </cell>
          <cell r="B815">
            <v>0.85969907407407409</v>
          </cell>
          <cell r="D815" t="str">
            <v>分系统1BMS8总电压过低二级故障</v>
          </cell>
          <cell r="G815" t="str">
            <v>JS_WX_liteer</v>
          </cell>
          <cell r="I815" t="str">
            <v>BMS故障</v>
          </cell>
        </row>
        <row r="816">
          <cell r="A816">
            <v>43194</v>
          </cell>
          <cell r="B816">
            <v>0.85980324074074066</v>
          </cell>
          <cell r="D816" t="str">
            <v>分系统1BMS9总电压过低一级故障</v>
          </cell>
          <cell r="G816" t="str">
            <v>JS_WX_liteer</v>
          </cell>
          <cell r="I816" t="str">
            <v>BMS故障</v>
          </cell>
        </row>
        <row r="817">
          <cell r="A817">
            <v>43194</v>
          </cell>
          <cell r="B817">
            <v>0.85980324074074066</v>
          </cell>
          <cell r="D817" t="str">
            <v>分系统1BMS9总电压过低二级故障</v>
          </cell>
          <cell r="G817" t="str">
            <v>JS_WX_liteer</v>
          </cell>
          <cell r="I817" t="str">
            <v>BMS故障</v>
          </cell>
        </row>
        <row r="818">
          <cell r="A818">
            <v>43194</v>
          </cell>
          <cell r="B818">
            <v>0.86039351851851853</v>
          </cell>
          <cell r="D818" t="str">
            <v>分系统1BMS1总电压过低一级故障</v>
          </cell>
          <cell r="G818" t="str">
            <v>JS_WX_liteer</v>
          </cell>
          <cell r="I818" t="str">
            <v>BMS故障</v>
          </cell>
        </row>
        <row r="819">
          <cell r="A819">
            <v>43194</v>
          </cell>
          <cell r="B819">
            <v>0.86039351851851853</v>
          </cell>
          <cell r="D819" t="str">
            <v>分系统1BMS1总电压过低二级故障</v>
          </cell>
          <cell r="G819" t="str">
            <v>JS_WX_liteer</v>
          </cell>
          <cell r="I819" t="str">
            <v>BMS故障</v>
          </cell>
        </row>
        <row r="820">
          <cell r="A820">
            <v>43194</v>
          </cell>
          <cell r="B820">
            <v>0.86053240740740744</v>
          </cell>
          <cell r="D820" t="str">
            <v>分系统1BMS4总电压过低一级故障</v>
          </cell>
          <cell r="G820" t="str">
            <v>JS_WX_liteer</v>
          </cell>
          <cell r="I820" t="str">
            <v>BMS故障</v>
          </cell>
        </row>
        <row r="821">
          <cell r="A821">
            <v>43194</v>
          </cell>
          <cell r="B821">
            <v>0.86053240740740744</v>
          </cell>
          <cell r="D821" t="str">
            <v>分系统1BMS4总电压过低二级故障</v>
          </cell>
          <cell r="G821" t="str">
            <v>JS_WX_liteer</v>
          </cell>
          <cell r="I821" t="str">
            <v>BMS故障</v>
          </cell>
        </row>
        <row r="822">
          <cell r="A822">
            <v>43194</v>
          </cell>
          <cell r="B822">
            <v>0.86068287037037028</v>
          </cell>
          <cell r="D822" t="str">
            <v>分系统1BMS2总电压过低一级故障</v>
          </cell>
          <cell r="G822" t="str">
            <v>JS_WX_liteer</v>
          </cell>
          <cell r="I822" t="str">
            <v>BMS故障</v>
          </cell>
        </row>
        <row r="823">
          <cell r="A823">
            <v>43194</v>
          </cell>
          <cell r="B823">
            <v>0.86068287037037028</v>
          </cell>
          <cell r="D823" t="str">
            <v>分系统1BMS2总电压过低二级故障</v>
          </cell>
          <cell r="G823" t="str">
            <v>JS_WX_liteer</v>
          </cell>
          <cell r="I823" t="str">
            <v>BMS故障</v>
          </cell>
        </row>
        <row r="824">
          <cell r="A824">
            <v>43194</v>
          </cell>
          <cell r="B824">
            <v>0.86081018518518526</v>
          </cell>
          <cell r="D824" t="str">
            <v>分系统1BMS7总电压过低一级故障</v>
          </cell>
          <cell r="G824" t="str">
            <v>JS_WX_liteer</v>
          </cell>
          <cell r="I824" t="str">
            <v>BMS故障</v>
          </cell>
        </row>
        <row r="825">
          <cell r="A825">
            <v>43194</v>
          </cell>
          <cell r="B825">
            <v>0.86081018518518526</v>
          </cell>
          <cell r="D825" t="str">
            <v>分系统1BMS7总电压过低二级故障</v>
          </cell>
          <cell r="G825" t="str">
            <v>JS_WX_liteer</v>
          </cell>
          <cell r="I825" t="str">
            <v>BMS故障</v>
          </cell>
        </row>
        <row r="826">
          <cell r="A826">
            <v>43194</v>
          </cell>
          <cell r="B826">
            <v>0.86091435185185183</v>
          </cell>
          <cell r="D826" t="str">
            <v>分系统1BMS5总电压过低一级故障</v>
          </cell>
          <cell r="G826" t="str">
            <v>JS_WX_liteer</v>
          </cell>
          <cell r="I826" t="str">
            <v>BMS故障</v>
          </cell>
        </row>
        <row r="827">
          <cell r="A827">
            <v>43194</v>
          </cell>
          <cell r="B827">
            <v>0.86091435185185183</v>
          </cell>
          <cell r="D827" t="str">
            <v>分系统1BMS5总电压过低二级故障</v>
          </cell>
          <cell r="G827" t="str">
            <v>JS_WX_liteer</v>
          </cell>
          <cell r="I827" t="str">
            <v>BMS故障</v>
          </cell>
        </row>
        <row r="828">
          <cell r="A828">
            <v>43194</v>
          </cell>
          <cell r="B828">
            <v>0.86091435185185183</v>
          </cell>
          <cell r="D828" t="str">
            <v>分系统1BMS6总电压过低一级故障</v>
          </cell>
          <cell r="G828" t="str">
            <v>JS_WX_liteer</v>
          </cell>
          <cell r="I828" t="str">
            <v>BMS故障</v>
          </cell>
        </row>
        <row r="829">
          <cell r="A829">
            <v>43194</v>
          </cell>
          <cell r="B829">
            <v>0.86091435185185183</v>
          </cell>
          <cell r="D829" t="str">
            <v>分系统1BMS6总电压过低二级故障</v>
          </cell>
          <cell r="G829" t="str">
            <v>JS_WX_liteer</v>
          </cell>
          <cell r="I829" t="str">
            <v>BMS故障</v>
          </cell>
        </row>
        <row r="830">
          <cell r="A830">
            <v>43194</v>
          </cell>
          <cell r="B830">
            <v>0.86115740740740743</v>
          </cell>
          <cell r="D830" t="str">
            <v>分系统1BMS3总电压过低一级故障</v>
          </cell>
          <cell r="G830" t="str">
            <v>JS_WX_liteer</v>
          </cell>
          <cell r="I830" t="str">
            <v>BMS故障</v>
          </cell>
        </row>
        <row r="831">
          <cell r="A831">
            <v>43194</v>
          </cell>
          <cell r="B831">
            <v>0.86115740740740743</v>
          </cell>
          <cell r="D831" t="str">
            <v>分系统1BMS3总电压过低二级故障</v>
          </cell>
          <cell r="G831" t="str">
            <v>JS_WX_liteer</v>
          </cell>
          <cell r="I831" t="str">
            <v>BMS故障</v>
          </cell>
        </row>
        <row r="832">
          <cell r="A832">
            <v>43194</v>
          </cell>
          <cell r="B832">
            <v>0.86971064814814814</v>
          </cell>
          <cell r="D832" t="str">
            <v>分系统1BMS8单体电压过低一级故障</v>
          </cell>
          <cell r="G832" t="str">
            <v>JS_WX_liteer</v>
          </cell>
          <cell r="I832" t="str">
            <v>BMS故障</v>
          </cell>
        </row>
        <row r="833">
          <cell r="A833">
            <v>43194</v>
          </cell>
          <cell r="B833">
            <v>0.86971064814814814</v>
          </cell>
          <cell r="D833" t="str">
            <v>分系统1BMS8单体电压过低二级故障</v>
          </cell>
          <cell r="G833" t="str">
            <v>JS_WX_liteer</v>
          </cell>
          <cell r="I833" t="str">
            <v>BMS故障</v>
          </cell>
        </row>
        <row r="834">
          <cell r="A834">
            <v>43194</v>
          </cell>
          <cell r="B834">
            <v>0.87011574074074083</v>
          </cell>
          <cell r="D834" t="str">
            <v>分系统1BMS9单体电压过低一级故障</v>
          </cell>
          <cell r="G834" t="str">
            <v>JS_WX_liteer</v>
          </cell>
          <cell r="I834" t="str">
            <v>BMS故障</v>
          </cell>
        </row>
        <row r="835">
          <cell r="A835">
            <v>43194</v>
          </cell>
          <cell r="B835">
            <v>0.87011574074074083</v>
          </cell>
          <cell r="D835" t="str">
            <v>分系统1BMS9单体电压过低二级故障</v>
          </cell>
          <cell r="G835" t="str">
            <v>JS_WX_liteer</v>
          </cell>
          <cell r="I835" t="str">
            <v>BMS故障</v>
          </cell>
        </row>
        <row r="836">
          <cell r="A836">
            <v>43194</v>
          </cell>
          <cell r="B836">
            <v>0.87145833333333333</v>
          </cell>
          <cell r="D836" t="str">
            <v>分系统1BMS8SOC过低一级故障</v>
          </cell>
          <cell r="G836" t="str">
            <v>JS_WX_liteer</v>
          </cell>
          <cell r="I836" t="str">
            <v>BMS故障</v>
          </cell>
        </row>
        <row r="837">
          <cell r="A837">
            <v>43194</v>
          </cell>
          <cell r="B837">
            <v>0.87145833333333333</v>
          </cell>
          <cell r="D837" t="str">
            <v>分系统1BMS8SOC过低二级故障</v>
          </cell>
          <cell r="G837" t="str">
            <v>JS_WX_liteer</v>
          </cell>
          <cell r="I837" t="str">
            <v>BMS故障</v>
          </cell>
        </row>
        <row r="838">
          <cell r="A838">
            <v>43194</v>
          </cell>
          <cell r="B838">
            <v>0.87160879629629628</v>
          </cell>
          <cell r="D838" t="str">
            <v>分系统1BMS1单体电压过低一级故障</v>
          </cell>
          <cell r="G838" t="str">
            <v>JS_WX_liteer</v>
          </cell>
          <cell r="I838" t="str">
            <v>BMS故障</v>
          </cell>
        </row>
        <row r="839">
          <cell r="A839">
            <v>43194</v>
          </cell>
          <cell r="B839">
            <v>0.87160879629629628</v>
          </cell>
          <cell r="D839" t="str">
            <v>分系统1BMS1单体电压过低二级故障</v>
          </cell>
          <cell r="G839" t="str">
            <v>JS_WX_liteer</v>
          </cell>
          <cell r="I839" t="str">
            <v>BMS故障</v>
          </cell>
        </row>
        <row r="840">
          <cell r="A840">
            <v>43194</v>
          </cell>
          <cell r="B840">
            <v>0.8718055555555555</v>
          </cell>
          <cell r="D840" t="str">
            <v>分系统1BMS4单体电压过低一级故障</v>
          </cell>
          <cell r="G840" t="str">
            <v>JS_WX_liteer</v>
          </cell>
          <cell r="I840" t="str">
            <v>BMS故障</v>
          </cell>
        </row>
        <row r="841">
          <cell r="A841">
            <v>43194</v>
          </cell>
          <cell r="B841">
            <v>0.8718055555555555</v>
          </cell>
          <cell r="D841" t="str">
            <v>分系统1BMS4单体电压过低二级故障</v>
          </cell>
          <cell r="G841" t="str">
            <v>JS_WX_liteer</v>
          </cell>
          <cell r="I841" t="str">
            <v>BMS故障</v>
          </cell>
        </row>
        <row r="842">
          <cell r="A842">
            <v>43194</v>
          </cell>
          <cell r="B842">
            <v>0.87202546296296291</v>
          </cell>
          <cell r="D842" t="str">
            <v>分系统1BMS2单体电压过低一级故障</v>
          </cell>
          <cell r="G842" t="str">
            <v>JS_WX_liteer</v>
          </cell>
          <cell r="I842" t="str">
            <v>BMS故障</v>
          </cell>
        </row>
        <row r="843">
          <cell r="A843">
            <v>43194</v>
          </cell>
          <cell r="B843">
            <v>0.87202546296296291</v>
          </cell>
          <cell r="D843" t="str">
            <v>分系统1BMS2单体电压过低二级故障</v>
          </cell>
          <cell r="G843" t="str">
            <v>JS_WX_liteer</v>
          </cell>
          <cell r="I843" t="str">
            <v>BMS故障</v>
          </cell>
        </row>
        <row r="844">
          <cell r="A844">
            <v>43194</v>
          </cell>
          <cell r="B844">
            <v>0.87232638888888892</v>
          </cell>
          <cell r="D844" t="str">
            <v>分系统1BMS6单体电压过低一级故障</v>
          </cell>
          <cell r="G844" t="str">
            <v>JS_WX_liteer</v>
          </cell>
          <cell r="I844" t="str">
            <v>BMS故障</v>
          </cell>
        </row>
        <row r="845">
          <cell r="A845">
            <v>43194</v>
          </cell>
          <cell r="B845">
            <v>0.87232638888888892</v>
          </cell>
          <cell r="D845" t="str">
            <v>分系统1BMS6单体电压过低二级故障</v>
          </cell>
          <cell r="G845" t="str">
            <v>JS_WX_liteer</v>
          </cell>
          <cell r="I845" t="str">
            <v>BMS故障</v>
          </cell>
        </row>
        <row r="846">
          <cell r="A846">
            <v>43194</v>
          </cell>
          <cell r="B846">
            <v>0.87243055555555549</v>
          </cell>
          <cell r="D846" t="str">
            <v>分系统1BMS7单体电压过低一级故障</v>
          </cell>
          <cell r="G846" t="str">
            <v>JS_WX_liteer</v>
          </cell>
          <cell r="I846" t="str">
            <v>BMS故障</v>
          </cell>
        </row>
        <row r="847">
          <cell r="A847">
            <v>43194</v>
          </cell>
          <cell r="B847">
            <v>0.87243055555555549</v>
          </cell>
          <cell r="D847" t="str">
            <v>分系统1BMS7单体电压过低二级故障</v>
          </cell>
          <cell r="G847" t="str">
            <v>JS_WX_liteer</v>
          </cell>
          <cell r="I847" t="str">
            <v>BMS故障</v>
          </cell>
        </row>
        <row r="848">
          <cell r="A848">
            <v>43194</v>
          </cell>
          <cell r="B848">
            <v>0.87263888888888896</v>
          </cell>
          <cell r="D848" t="str">
            <v>分系统1BMS5单体电压过低一级故障</v>
          </cell>
          <cell r="G848" t="str">
            <v>JS_WX_liteer</v>
          </cell>
          <cell r="I848" t="str">
            <v>BMS故障</v>
          </cell>
        </row>
        <row r="849">
          <cell r="A849">
            <v>43194</v>
          </cell>
          <cell r="B849">
            <v>0.87263888888888896</v>
          </cell>
          <cell r="D849" t="str">
            <v>分系统1BMS5单体电压过低二级故障</v>
          </cell>
          <cell r="G849" t="str">
            <v>JS_WX_liteer</v>
          </cell>
          <cell r="I849" t="str">
            <v>BMS故障</v>
          </cell>
        </row>
        <row r="850">
          <cell r="A850">
            <v>43194</v>
          </cell>
          <cell r="B850">
            <v>0.87290509259259252</v>
          </cell>
          <cell r="D850" t="str">
            <v>分系统1BMS3单体电压过低一级故障</v>
          </cell>
          <cell r="G850" t="str">
            <v>JS_WX_liteer</v>
          </cell>
          <cell r="I850" t="str">
            <v>BMS故障</v>
          </cell>
        </row>
        <row r="851">
          <cell r="A851">
            <v>43194</v>
          </cell>
          <cell r="B851">
            <v>0.87290509259259252</v>
          </cell>
          <cell r="D851" t="str">
            <v>分系统1BMS3单体电压过低二级故障</v>
          </cell>
          <cell r="G851" t="str">
            <v>JS_WX_liteer</v>
          </cell>
          <cell r="I851" t="str">
            <v>BMS故障</v>
          </cell>
        </row>
        <row r="852">
          <cell r="A852">
            <v>43194</v>
          </cell>
          <cell r="B852">
            <v>0.87297453703703709</v>
          </cell>
          <cell r="D852" t="str">
            <v>分系统1BMS3SOC过低一级故障</v>
          </cell>
          <cell r="G852" t="str">
            <v>JS_WX_liteer</v>
          </cell>
          <cell r="I852" t="str">
            <v>BMS故障</v>
          </cell>
        </row>
        <row r="853">
          <cell r="A853">
            <v>43194</v>
          </cell>
          <cell r="B853">
            <v>0.87297453703703709</v>
          </cell>
          <cell r="D853" t="str">
            <v>分系统1BMS3SOC过低二级故障</v>
          </cell>
          <cell r="G853" t="str">
            <v>JS_WX_liteer</v>
          </cell>
          <cell r="I853" t="str">
            <v>BMS故障</v>
          </cell>
        </row>
        <row r="854">
          <cell r="A854">
            <v>43194</v>
          </cell>
          <cell r="B854">
            <v>0.87342592592592594</v>
          </cell>
          <cell r="D854" t="str">
            <v>分系统1BMS4SOC过低一级故障</v>
          </cell>
          <cell r="G854" t="str">
            <v>JS_WX_liteer</v>
          </cell>
          <cell r="I854" t="str">
            <v>BMS故障</v>
          </cell>
        </row>
        <row r="855">
          <cell r="A855">
            <v>43194</v>
          </cell>
          <cell r="B855">
            <v>0.87342592592592594</v>
          </cell>
          <cell r="D855" t="str">
            <v>分系统1BMS4SOC过低二级故障</v>
          </cell>
          <cell r="G855" t="str">
            <v>JS_WX_liteer</v>
          </cell>
          <cell r="I855" t="str">
            <v>BMS故障</v>
          </cell>
        </row>
        <row r="856">
          <cell r="A856">
            <v>43194</v>
          </cell>
          <cell r="B856">
            <v>0.8740162037037037</v>
          </cell>
          <cell r="D856" t="str">
            <v>分系统3告警状态</v>
          </cell>
          <cell r="G856" t="str">
            <v>BJ_zhongyu</v>
          </cell>
          <cell r="I856" t="str">
            <v>系统故障</v>
          </cell>
        </row>
        <row r="857">
          <cell r="A857">
            <v>43194</v>
          </cell>
          <cell r="B857">
            <v>0.8740162037037037</v>
          </cell>
          <cell r="D857" t="str">
            <v>分系统3PCS告警状态</v>
          </cell>
          <cell r="G857" t="str">
            <v>BJ_zhongyu</v>
          </cell>
          <cell r="I857" t="str">
            <v>PCS故障</v>
          </cell>
        </row>
        <row r="858">
          <cell r="A858">
            <v>43194</v>
          </cell>
          <cell r="B858">
            <v>0.87403935185185189</v>
          </cell>
          <cell r="D858" t="str">
            <v>分系统1BMS2SOC过低一级故障</v>
          </cell>
          <cell r="G858" t="str">
            <v>JS_WX_liteer</v>
          </cell>
          <cell r="I858" t="str">
            <v>BMS故障</v>
          </cell>
        </row>
        <row r="859">
          <cell r="A859">
            <v>43194</v>
          </cell>
          <cell r="B859">
            <v>0.87403935185185189</v>
          </cell>
          <cell r="D859" t="str">
            <v>分系统1BMS2SOC过低二级故障</v>
          </cell>
          <cell r="G859" t="str">
            <v>JS_WX_liteer</v>
          </cell>
          <cell r="I859" t="str">
            <v>BMS故障</v>
          </cell>
        </row>
        <row r="860">
          <cell r="A860">
            <v>43194</v>
          </cell>
          <cell r="B860">
            <v>0.90625</v>
          </cell>
          <cell r="D860" t="str">
            <v>分系统1BCMS5告警状态</v>
          </cell>
          <cell r="G860" t="str">
            <v>JS_CZ_wodefeng</v>
          </cell>
          <cell r="I860" t="str">
            <v>BMS故障</v>
          </cell>
        </row>
        <row r="861">
          <cell r="A861">
            <v>43194</v>
          </cell>
          <cell r="B861">
            <v>0.90625</v>
          </cell>
          <cell r="D861" t="str">
            <v>分系统1BMS5单体电压过低二级故障</v>
          </cell>
          <cell r="G861" t="str">
            <v>JS_CZ_wodefeng</v>
          </cell>
          <cell r="I861" t="str">
            <v>BMS故障</v>
          </cell>
        </row>
        <row r="862">
          <cell r="A862">
            <v>43194</v>
          </cell>
          <cell r="B862">
            <v>0.90700231481481486</v>
          </cell>
          <cell r="D862" t="str">
            <v>分系统1BCMS5告警状态</v>
          </cell>
          <cell r="G862" t="str">
            <v>JS_CZ_wodefeng</v>
          </cell>
          <cell r="I862" t="str">
            <v>BMS故障</v>
          </cell>
        </row>
        <row r="863">
          <cell r="A863">
            <v>43194</v>
          </cell>
          <cell r="B863">
            <v>0.90700231481481486</v>
          </cell>
          <cell r="D863" t="str">
            <v>分系统1BMS5单体电压过低二级故障</v>
          </cell>
          <cell r="G863" t="str">
            <v>JS_CZ_wodefeng</v>
          </cell>
          <cell r="I863" t="str">
            <v>BMS故障</v>
          </cell>
        </row>
        <row r="864">
          <cell r="A864">
            <v>43194</v>
          </cell>
          <cell r="B864">
            <v>0.90700231481481486</v>
          </cell>
          <cell r="D864" t="str">
            <v>分系统1BMS5总电压过低二级故障</v>
          </cell>
          <cell r="G864" t="str">
            <v>JS_CZ_wodefeng</v>
          </cell>
          <cell r="I864" t="str">
            <v>BMS故障</v>
          </cell>
        </row>
        <row r="865">
          <cell r="A865">
            <v>43194</v>
          </cell>
          <cell r="B865">
            <v>0.90700231481481486</v>
          </cell>
          <cell r="D865" t="str">
            <v>分系统1BMS5SOC过低一级故障</v>
          </cell>
          <cell r="G865" t="str">
            <v>JS_CZ_wodefeng</v>
          </cell>
          <cell r="I865" t="str">
            <v>BMS故障</v>
          </cell>
        </row>
        <row r="866">
          <cell r="A866">
            <v>43194</v>
          </cell>
          <cell r="B866">
            <v>0.90700231481481486</v>
          </cell>
          <cell r="D866" t="str">
            <v>分系统1BMS5SOC过低二级故障</v>
          </cell>
          <cell r="G866" t="str">
            <v>JS_CZ_wodefeng</v>
          </cell>
          <cell r="I866" t="str">
            <v>BMS故障</v>
          </cell>
        </row>
        <row r="867">
          <cell r="A867">
            <v>43194</v>
          </cell>
          <cell r="B867">
            <v>0.92791666666666661</v>
          </cell>
          <cell r="D867" t="str">
            <v>分系统1BMS6SOC过低一级故障</v>
          </cell>
          <cell r="G867" t="str">
            <v>JS_CZ_wodefeng</v>
          </cell>
          <cell r="I867" t="str">
            <v>BMS故障</v>
          </cell>
        </row>
        <row r="868">
          <cell r="A868">
            <v>43194</v>
          </cell>
          <cell r="B868">
            <v>0.92797453703703703</v>
          </cell>
          <cell r="D868" t="str">
            <v>分系统1BMS1SOC过低一级故障</v>
          </cell>
          <cell r="G868" t="str">
            <v>JS_CZ_wodefeng</v>
          </cell>
          <cell r="I868" t="str">
            <v>BMS故障</v>
          </cell>
        </row>
        <row r="869">
          <cell r="A869">
            <v>43194</v>
          </cell>
          <cell r="B869">
            <v>0.92797453703703703</v>
          </cell>
          <cell r="D869" t="str">
            <v>分系统1BMS2SOC过低一级故障</v>
          </cell>
          <cell r="G869" t="str">
            <v>JS_CZ_wodefeng</v>
          </cell>
          <cell r="I869" t="str">
            <v>BMS故障</v>
          </cell>
        </row>
        <row r="870">
          <cell r="A870">
            <v>43194</v>
          </cell>
          <cell r="B870">
            <v>0.92936342592592591</v>
          </cell>
          <cell r="D870" t="str">
            <v>分系统1BMS2SOC过低二级故障</v>
          </cell>
          <cell r="G870" t="str">
            <v>JS_CZ_wodefeng</v>
          </cell>
          <cell r="I870" t="str">
            <v>BMS故障</v>
          </cell>
        </row>
        <row r="871">
          <cell r="A871">
            <v>43194</v>
          </cell>
          <cell r="B871">
            <v>0.93642361111111105</v>
          </cell>
          <cell r="D871" t="str">
            <v>分系统1BMS4SOC过低二级故障</v>
          </cell>
          <cell r="G871" t="str">
            <v>JS_CZ_wodefeng</v>
          </cell>
          <cell r="I871" t="str">
            <v>BMS故障</v>
          </cell>
        </row>
        <row r="872">
          <cell r="A872">
            <v>43194</v>
          </cell>
          <cell r="B872">
            <v>0.93659722222222219</v>
          </cell>
          <cell r="D872" t="str">
            <v>分系统1BMS2SOC过低一级故障</v>
          </cell>
          <cell r="G872" t="str">
            <v>JS_CZ_wodefeng</v>
          </cell>
          <cell r="I872" t="str">
            <v>BMS故障</v>
          </cell>
        </row>
        <row r="873">
          <cell r="A873">
            <v>43194</v>
          </cell>
          <cell r="B873">
            <v>0.94093749999999998</v>
          </cell>
          <cell r="D873" t="str">
            <v>分系统1BMS4SOC过低一级故障</v>
          </cell>
          <cell r="G873" t="str">
            <v>JS_CZ_wodefeng</v>
          </cell>
          <cell r="I873" t="str">
            <v>BMS故障</v>
          </cell>
        </row>
        <row r="874">
          <cell r="A874">
            <v>43194</v>
          </cell>
          <cell r="B874">
            <v>0.96340277777777772</v>
          </cell>
          <cell r="D874" t="str">
            <v>分系统1故障状态</v>
          </cell>
          <cell r="G874" t="str">
            <v>JS_CZ_wodefeng</v>
          </cell>
          <cell r="I874" t="str">
            <v>系统故障</v>
          </cell>
        </row>
        <row r="875">
          <cell r="A875">
            <v>43194</v>
          </cell>
          <cell r="B875">
            <v>0.96340277777777772</v>
          </cell>
          <cell r="D875" t="str">
            <v>分系统1BCMS1故障状态</v>
          </cell>
          <cell r="G875" t="str">
            <v>JS_CZ_wodefeng</v>
          </cell>
          <cell r="I875" t="str">
            <v>BMS故障</v>
          </cell>
        </row>
        <row r="876">
          <cell r="A876">
            <v>43194</v>
          </cell>
          <cell r="B876">
            <v>0.96340277777777772</v>
          </cell>
          <cell r="D876" t="str">
            <v>分系统1BMS1单体自检失效故障</v>
          </cell>
          <cell r="G876" t="str">
            <v>JS_CZ_wodefeng</v>
          </cell>
          <cell r="I876" t="str">
            <v>BMS故障</v>
          </cell>
        </row>
        <row r="877">
          <cell r="A877">
            <v>43194</v>
          </cell>
          <cell r="B877">
            <v>0.96421296296296299</v>
          </cell>
          <cell r="D877" t="str">
            <v>分系统1BMS1SOC过低一级故障</v>
          </cell>
          <cell r="G877" t="str">
            <v>JS_CZ_wodefeng</v>
          </cell>
          <cell r="I877" t="str">
            <v>BMS故障</v>
          </cell>
        </row>
        <row r="878">
          <cell r="A878">
            <v>43195</v>
          </cell>
          <cell r="B878">
            <v>4.8495370370370368E-3</v>
          </cell>
          <cell r="D878" t="str">
            <v>分系统1BMS4SOC过低二级故障</v>
          </cell>
          <cell r="G878" t="str">
            <v>JS_CZ_wodefeng</v>
          </cell>
          <cell r="I878" t="str">
            <v>BMS故障</v>
          </cell>
        </row>
        <row r="879">
          <cell r="A879">
            <v>43195</v>
          </cell>
          <cell r="B879">
            <v>7.5694444444444446E-3</v>
          </cell>
          <cell r="D879" t="str">
            <v>分系统1BMS4SOC过低一级故障</v>
          </cell>
          <cell r="G879" t="str">
            <v>JS_CZ_wodefeng</v>
          </cell>
          <cell r="I879" t="str">
            <v>BMS故障</v>
          </cell>
        </row>
        <row r="880">
          <cell r="A880">
            <v>43195</v>
          </cell>
          <cell r="B880">
            <v>7.7546296296296287E-3</v>
          </cell>
          <cell r="D880" t="str">
            <v>分系统1BMS4SOC过低二级故障</v>
          </cell>
          <cell r="G880" t="str">
            <v>JS_CZ_wodefeng</v>
          </cell>
          <cell r="I880" t="str">
            <v>BMS故障</v>
          </cell>
        </row>
        <row r="881">
          <cell r="A881">
            <v>43195</v>
          </cell>
          <cell r="B881">
            <v>7.9282407407407409E-3</v>
          </cell>
          <cell r="D881" t="str">
            <v>分系统1BMS4SOC过低一级故障</v>
          </cell>
          <cell r="G881" t="str">
            <v>JS_CZ_wodefeng</v>
          </cell>
          <cell r="I881" t="str">
            <v>BMS故障</v>
          </cell>
        </row>
        <row r="882">
          <cell r="A882">
            <v>43195</v>
          </cell>
          <cell r="B882">
            <v>8.8541666666666664E-3</v>
          </cell>
          <cell r="D882" t="str">
            <v>分系统1BMS3SOC过低一级故障</v>
          </cell>
          <cell r="G882" t="str">
            <v>JS_CZ_wodefeng</v>
          </cell>
          <cell r="I882" t="str">
            <v>BMS故障</v>
          </cell>
        </row>
        <row r="883">
          <cell r="A883">
            <v>43195</v>
          </cell>
          <cell r="B883">
            <v>9.2592592592592605E-3</v>
          </cell>
          <cell r="D883" t="str">
            <v>分系统1BMS5SOC过低一级故障</v>
          </cell>
          <cell r="G883" t="str">
            <v>JS_CZ_wodefeng</v>
          </cell>
          <cell r="I883" t="str">
            <v>BMS故障</v>
          </cell>
        </row>
        <row r="884">
          <cell r="A884">
            <v>43195</v>
          </cell>
          <cell r="B884">
            <v>2.9571759259259259E-2</v>
          </cell>
          <cell r="D884" t="str">
            <v>分系统1BMS5SOC过低二级故障</v>
          </cell>
          <cell r="G884" t="str">
            <v>JS_CZ_wodefeng</v>
          </cell>
          <cell r="I884" t="str">
            <v>BMS故障</v>
          </cell>
        </row>
        <row r="885">
          <cell r="A885">
            <v>43195</v>
          </cell>
          <cell r="B885">
            <v>2.9687500000000002E-2</v>
          </cell>
          <cell r="D885" t="str">
            <v>分系统1BMS1SOC过低二级故障</v>
          </cell>
          <cell r="G885" t="str">
            <v>JS_CZ_wodefeng</v>
          </cell>
          <cell r="I885" t="str">
            <v>BMS故障</v>
          </cell>
        </row>
        <row r="886">
          <cell r="A886">
            <v>43195</v>
          </cell>
          <cell r="B886">
            <v>2.9687500000000002E-2</v>
          </cell>
          <cell r="D886" t="str">
            <v>分系统1BMS4SOC过低二级故障</v>
          </cell>
          <cell r="G886" t="str">
            <v>JS_CZ_wodefeng</v>
          </cell>
          <cell r="I886" t="str">
            <v>BMS故障</v>
          </cell>
        </row>
        <row r="887">
          <cell r="A887">
            <v>43195</v>
          </cell>
          <cell r="B887">
            <v>2.974537037037037E-2</v>
          </cell>
          <cell r="D887" t="str">
            <v>分系统1BMS2SOC过低二级故障</v>
          </cell>
          <cell r="G887" t="str">
            <v>JS_CZ_wodefeng</v>
          </cell>
          <cell r="I887" t="str">
            <v>BMS故障</v>
          </cell>
        </row>
        <row r="888">
          <cell r="A888">
            <v>43195</v>
          </cell>
          <cell r="B888">
            <v>2.974537037037037E-2</v>
          </cell>
          <cell r="D888" t="str">
            <v>分系统1BMS3SOC过低二级故障</v>
          </cell>
          <cell r="G888" t="str">
            <v>JS_CZ_wodefeng</v>
          </cell>
          <cell r="I888" t="str">
            <v>BMS故障</v>
          </cell>
        </row>
        <row r="889">
          <cell r="A889">
            <v>43195</v>
          </cell>
          <cell r="B889">
            <v>2.9803240740740741E-2</v>
          </cell>
          <cell r="D889" t="str">
            <v>分系统1BMS6SOC过低二级故障</v>
          </cell>
          <cell r="G889" t="str">
            <v>JS_CZ_wodefeng</v>
          </cell>
          <cell r="I889" t="str">
            <v>BMS故障</v>
          </cell>
        </row>
        <row r="890">
          <cell r="A890">
            <v>43195</v>
          </cell>
          <cell r="B890">
            <v>3.3344907407407406E-2</v>
          </cell>
          <cell r="D890" t="str">
            <v>分系统1BMS1单体电压过低一级故障</v>
          </cell>
          <cell r="G890" t="str">
            <v>JS_CZ_wodefeng</v>
          </cell>
          <cell r="I890" t="str">
            <v>BMS故障</v>
          </cell>
        </row>
        <row r="891">
          <cell r="A891">
            <v>43195</v>
          </cell>
          <cell r="B891">
            <v>3.3576388888888892E-2</v>
          </cell>
          <cell r="D891" t="str">
            <v>分系统1BMS6单体电压过低一级故障</v>
          </cell>
          <cell r="G891" t="str">
            <v>JS_CZ_wodefeng</v>
          </cell>
          <cell r="I891" t="str">
            <v>BMS故障</v>
          </cell>
        </row>
        <row r="892">
          <cell r="A892">
            <v>43195</v>
          </cell>
          <cell r="B892">
            <v>3.4039351851851855E-2</v>
          </cell>
          <cell r="D892" t="str">
            <v>分系统1BMS3单体电压过低一级故障</v>
          </cell>
          <cell r="G892" t="str">
            <v>JS_CZ_wodefeng</v>
          </cell>
          <cell r="I892" t="str">
            <v>BMS故障</v>
          </cell>
        </row>
        <row r="893">
          <cell r="A893">
            <v>43195</v>
          </cell>
          <cell r="B893">
            <v>3.4155092592592591E-2</v>
          </cell>
          <cell r="D893" t="str">
            <v>分系统1BMS4单体电压过低一级故障</v>
          </cell>
          <cell r="G893" t="str">
            <v>JS_CZ_wodefeng</v>
          </cell>
          <cell r="I893" t="str">
            <v>BMS故障</v>
          </cell>
        </row>
        <row r="894">
          <cell r="A894">
            <v>43195</v>
          </cell>
          <cell r="B894">
            <v>3.4965277777777783E-2</v>
          </cell>
          <cell r="D894" t="str">
            <v>分系统1BMS2单体电压过低一级故障</v>
          </cell>
          <cell r="G894" t="str">
            <v>JS_CZ_wodefeng</v>
          </cell>
          <cell r="I894" t="str">
            <v>BMS故障</v>
          </cell>
        </row>
        <row r="895">
          <cell r="A895">
            <v>43195</v>
          </cell>
          <cell r="B895">
            <v>3.6701388888888888E-2</v>
          </cell>
          <cell r="D895" t="str">
            <v>分系统1BMS1总电压过低一级故障</v>
          </cell>
          <cell r="G895" t="str">
            <v>JS_CZ_wodefeng</v>
          </cell>
          <cell r="I895" t="str">
            <v>BMS故障</v>
          </cell>
        </row>
        <row r="896">
          <cell r="A896">
            <v>43195</v>
          </cell>
          <cell r="B896">
            <v>3.6874999999999998E-2</v>
          </cell>
          <cell r="D896" t="str">
            <v>分系统1BMS3总电压过低一级故障</v>
          </cell>
          <cell r="G896" t="str">
            <v>JS_CZ_wodefeng</v>
          </cell>
          <cell r="I896" t="str">
            <v>BMS故障</v>
          </cell>
        </row>
        <row r="897">
          <cell r="A897">
            <v>43195</v>
          </cell>
          <cell r="B897">
            <v>3.6874999999999998E-2</v>
          </cell>
          <cell r="D897" t="str">
            <v>分系统1BMS6总电压过低一级故障</v>
          </cell>
          <cell r="G897" t="str">
            <v>JS_CZ_wodefeng</v>
          </cell>
          <cell r="I897" t="str">
            <v>BMS故障</v>
          </cell>
        </row>
        <row r="898">
          <cell r="A898">
            <v>43195</v>
          </cell>
          <cell r="B898">
            <v>3.7048611111111109E-2</v>
          </cell>
          <cell r="D898" t="str">
            <v>分系统1BMS5总电压过低一级故障</v>
          </cell>
          <cell r="G898" t="str">
            <v>JS_CZ_wodefeng</v>
          </cell>
          <cell r="I898" t="str">
            <v>BMS故障</v>
          </cell>
        </row>
        <row r="899">
          <cell r="A899">
            <v>43195</v>
          </cell>
          <cell r="B899">
            <v>3.7106481481481483E-2</v>
          </cell>
          <cell r="D899" t="str">
            <v>分系统1BMS4总电压过低一级故障</v>
          </cell>
          <cell r="G899" t="str">
            <v>JS_CZ_wodefeng</v>
          </cell>
          <cell r="I899" t="str">
            <v>BMS故障</v>
          </cell>
        </row>
        <row r="900">
          <cell r="A900">
            <v>43195</v>
          </cell>
          <cell r="B900">
            <v>3.7164351851851851E-2</v>
          </cell>
          <cell r="D900" t="str">
            <v>分系统1BMS2总电压过低一级故障</v>
          </cell>
          <cell r="G900" t="str">
            <v>JS_CZ_wodefeng</v>
          </cell>
          <cell r="I900" t="str">
            <v>BMS故障</v>
          </cell>
        </row>
        <row r="901">
          <cell r="A901">
            <v>43195</v>
          </cell>
          <cell r="B901">
            <v>3.7569444444444447E-2</v>
          </cell>
          <cell r="D901" t="str">
            <v>分系统1BMS5单体电压过低一级故障</v>
          </cell>
          <cell r="G901" t="str">
            <v>JS_CZ_wodefeng</v>
          </cell>
          <cell r="I901" t="str">
            <v>BMS故障</v>
          </cell>
        </row>
        <row r="902">
          <cell r="A902">
            <v>43195</v>
          </cell>
          <cell r="B902">
            <v>4.3645833333333335E-2</v>
          </cell>
          <cell r="D902" t="str">
            <v>分系统1BMS1SOC过低一级故障</v>
          </cell>
          <cell r="G902" t="str">
            <v>JS_CZ_wodefeng</v>
          </cell>
          <cell r="I902" t="str">
            <v>BMS故障</v>
          </cell>
        </row>
        <row r="903">
          <cell r="A903">
            <v>43195</v>
          </cell>
          <cell r="B903">
            <v>4.4108796296296299E-2</v>
          </cell>
          <cell r="D903" t="str">
            <v>分系统1BMS3SOC过低一级故障</v>
          </cell>
          <cell r="G903" t="str">
            <v>JS_CZ_wodefeng</v>
          </cell>
          <cell r="I903" t="str">
            <v>BMS故障</v>
          </cell>
        </row>
        <row r="904">
          <cell r="A904">
            <v>43195</v>
          </cell>
          <cell r="B904">
            <v>4.4108796296296299E-2</v>
          </cell>
          <cell r="D904" t="str">
            <v>分系统1BMS5SOC过低一级故障</v>
          </cell>
          <cell r="G904" t="str">
            <v>JS_CZ_wodefeng</v>
          </cell>
          <cell r="I904" t="str">
            <v>BMS故障</v>
          </cell>
        </row>
        <row r="905">
          <cell r="A905">
            <v>43195</v>
          </cell>
          <cell r="B905">
            <v>4.4108796296296299E-2</v>
          </cell>
          <cell r="D905" t="str">
            <v>分系统1BMS6SOC过低一级故障</v>
          </cell>
          <cell r="G905" t="str">
            <v>JS_CZ_wodefeng</v>
          </cell>
          <cell r="I905" t="str">
            <v>BMS故障</v>
          </cell>
        </row>
        <row r="906">
          <cell r="A906">
            <v>43195</v>
          </cell>
          <cell r="B906">
            <v>4.4340277777777777E-2</v>
          </cell>
          <cell r="D906" t="str">
            <v>分系统1BMS4SOC过低一级故障</v>
          </cell>
          <cell r="G906" t="str">
            <v>JS_CZ_wodefeng</v>
          </cell>
          <cell r="I906" t="str">
            <v>BMS故障</v>
          </cell>
        </row>
        <row r="907">
          <cell r="A907">
            <v>43195</v>
          </cell>
          <cell r="B907">
            <v>4.4571759259259262E-2</v>
          </cell>
          <cell r="D907" t="str">
            <v>分系统1BMS2SOC过低一级故障</v>
          </cell>
          <cell r="G907" t="str">
            <v>JS_CZ_wodefeng</v>
          </cell>
          <cell r="I907" t="str">
            <v>BMS故障</v>
          </cell>
        </row>
        <row r="908">
          <cell r="A908">
            <v>43195</v>
          </cell>
          <cell r="B908">
            <v>0.21273148148148147</v>
          </cell>
          <cell r="D908" t="str">
            <v>分系统2告警状态</v>
          </cell>
          <cell r="G908" t="str">
            <v>BJ_zhongyu</v>
          </cell>
          <cell r="I908" t="str">
            <v>系统故障</v>
          </cell>
        </row>
        <row r="909">
          <cell r="A909">
            <v>43195</v>
          </cell>
          <cell r="B909">
            <v>0.21273148148148147</v>
          </cell>
          <cell r="D909" t="str">
            <v>分系统2PCS告警状态</v>
          </cell>
          <cell r="G909" t="str">
            <v>BJ_zhongyu</v>
          </cell>
          <cell r="I909" t="str">
            <v>PCS故障</v>
          </cell>
        </row>
        <row r="910">
          <cell r="A910">
            <v>43195</v>
          </cell>
          <cell r="B910">
            <v>0.44750000000000001</v>
          </cell>
          <cell r="D910" t="str">
            <v>分系统1BMS1总电压过低一级故障</v>
          </cell>
          <cell r="G910" t="str">
            <v>JS_CZ_wodefeng</v>
          </cell>
          <cell r="I910" t="str">
            <v>BMS故障</v>
          </cell>
        </row>
        <row r="911">
          <cell r="A911">
            <v>43195</v>
          </cell>
          <cell r="B911">
            <v>0.44750000000000001</v>
          </cell>
          <cell r="D911" t="str">
            <v>分系统1BMS1总电压过低二级故障</v>
          </cell>
          <cell r="G911" t="str">
            <v>JS_CZ_wodefeng</v>
          </cell>
          <cell r="I911" t="str">
            <v>BMS故障</v>
          </cell>
        </row>
        <row r="912">
          <cell r="A912">
            <v>43195</v>
          </cell>
          <cell r="B912">
            <v>0.44790509259259265</v>
          </cell>
          <cell r="D912" t="str">
            <v>分系统1BMS3总电压过低一级故障</v>
          </cell>
          <cell r="G912" t="str">
            <v>JS_CZ_wodefeng</v>
          </cell>
          <cell r="I912" t="str">
            <v>BMS故障</v>
          </cell>
        </row>
        <row r="913">
          <cell r="A913">
            <v>43195</v>
          </cell>
          <cell r="B913">
            <v>0.44790509259259265</v>
          </cell>
          <cell r="D913" t="str">
            <v>分系统1BMS3总电压过低二级故障</v>
          </cell>
          <cell r="G913" t="str">
            <v>JS_CZ_wodefeng</v>
          </cell>
          <cell r="I913" t="str">
            <v>BMS故障</v>
          </cell>
        </row>
        <row r="914">
          <cell r="A914">
            <v>43195</v>
          </cell>
          <cell r="B914">
            <v>0.44813657407407409</v>
          </cell>
          <cell r="D914" t="str">
            <v>分系统1BMS6总电压过低一级故障</v>
          </cell>
          <cell r="G914" t="str">
            <v>JS_CZ_wodefeng</v>
          </cell>
          <cell r="I914" t="str">
            <v>BMS故障</v>
          </cell>
        </row>
        <row r="915">
          <cell r="A915">
            <v>43195</v>
          </cell>
          <cell r="B915">
            <v>0.44813657407407409</v>
          </cell>
          <cell r="D915" t="str">
            <v>分系统1BMS6总电压过低二级故障</v>
          </cell>
          <cell r="G915" t="str">
            <v>JS_CZ_wodefeng</v>
          </cell>
          <cell r="I915" t="str">
            <v>BMS故障</v>
          </cell>
        </row>
        <row r="916">
          <cell r="A916">
            <v>43195</v>
          </cell>
          <cell r="B916">
            <v>0.44859953703703703</v>
          </cell>
          <cell r="D916" t="str">
            <v>分系统1BMS5总电压过低一级故障</v>
          </cell>
          <cell r="G916" t="str">
            <v>JS_CZ_wodefeng</v>
          </cell>
          <cell r="I916" t="str">
            <v>BMS故障</v>
          </cell>
        </row>
        <row r="917">
          <cell r="A917">
            <v>43195</v>
          </cell>
          <cell r="B917">
            <v>0.44859953703703703</v>
          </cell>
          <cell r="D917" t="str">
            <v>分系统1BMS5总电压过低二级故障</v>
          </cell>
          <cell r="G917" t="str">
            <v>JS_CZ_wodefeng</v>
          </cell>
          <cell r="I917" t="str">
            <v>BMS故障</v>
          </cell>
        </row>
        <row r="918">
          <cell r="A918">
            <v>43195</v>
          </cell>
          <cell r="B918">
            <v>0.44871527777777781</v>
          </cell>
          <cell r="D918" t="str">
            <v>分系统1BMS4总电压过低一级故障</v>
          </cell>
          <cell r="G918" t="str">
            <v>JS_CZ_wodefeng</v>
          </cell>
          <cell r="I918" t="str">
            <v>BMS故障</v>
          </cell>
        </row>
        <row r="919">
          <cell r="A919">
            <v>43195</v>
          </cell>
          <cell r="B919">
            <v>0.44871527777777781</v>
          </cell>
          <cell r="D919" t="str">
            <v>分系统1BMS4总电压过低二级故障</v>
          </cell>
          <cell r="G919" t="str">
            <v>JS_CZ_wodefeng</v>
          </cell>
          <cell r="I919" t="str">
            <v>BMS故障</v>
          </cell>
        </row>
        <row r="920">
          <cell r="A920">
            <v>43195</v>
          </cell>
          <cell r="B920">
            <v>0.44883101851851853</v>
          </cell>
          <cell r="D920" t="str">
            <v>分系统1BMS2总电压过低一级故障</v>
          </cell>
          <cell r="G920" t="str">
            <v>JS_CZ_wodefeng</v>
          </cell>
          <cell r="I920" t="str">
            <v>BMS故障</v>
          </cell>
        </row>
        <row r="921">
          <cell r="A921">
            <v>43195</v>
          </cell>
          <cell r="B921">
            <v>0.44883101851851853</v>
          </cell>
          <cell r="D921" t="str">
            <v>分系统1BMS2总电压过低二级故障</v>
          </cell>
          <cell r="G921" t="str">
            <v>JS_CZ_wodefeng</v>
          </cell>
          <cell r="I921" t="str">
            <v>BMS故障</v>
          </cell>
        </row>
        <row r="922">
          <cell r="A922">
            <v>43195</v>
          </cell>
          <cell r="B922">
            <v>0.45369212962962963</v>
          </cell>
          <cell r="D922" t="str">
            <v>分系统1BMS3SOC过低一级故障</v>
          </cell>
          <cell r="G922" t="str">
            <v>JS_CZ_wodefeng</v>
          </cell>
          <cell r="I922" t="str">
            <v>BMS故障</v>
          </cell>
        </row>
        <row r="923">
          <cell r="A923">
            <v>43195</v>
          </cell>
          <cell r="B923">
            <v>0.45369212962962963</v>
          </cell>
          <cell r="D923" t="str">
            <v>分系统1BMS3SOC过低二级故障</v>
          </cell>
          <cell r="G923" t="str">
            <v>JS_CZ_wodefeng</v>
          </cell>
          <cell r="I923" t="str">
            <v>BMS故障</v>
          </cell>
        </row>
        <row r="924">
          <cell r="A924">
            <v>43195</v>
          </cell>
          <cell r="B924">
            <v>0.45375000000000004</v>
          </cell>
          <cell r="D924" t="str">
            <v>分系统1BMS5SOC过低一级故障</v>
          </cell>
          <cell r="G924" t="str">
            <v>JS_CZ_wodefeng</v>
          </cell>
          <cell r="I924" t="str">
            <v>BMS故障</v>
          </cell>
        </row>
        <row r="925">
          <cell r="A925">
            <v>43195</v>
          </cell>
          <cell r="B925">
            <v>0.45375000000000004</v>
          </cell>
          <cell r="D925" t="str">
            <v>分系统1BMS5SOC过低二级故障</v>
          </cell>
          <cell r="G925" t="str">
            <v>JS_CZ_wodefeng</v>
          </cell>
          <cell r="I925" t="str">
            <v>BMS故障</v>
          </cell>
        </row>
        <row r="926">
          <cell r="A926">
            <v>43195</v>
          </cell>
          <cell r="B926">
            <v>0.45496527777777779</v>
          </cell>
          <cell r="D926" t="str">
            <v>分系统1BMS1单体电压过低一级故障</v>
          </cell>
          <cell r="G926" t="str">
            <v>JS_CZ_wodefeng</v>
          </cell>
          <cell r="I926" t="str">
            <v>BMS故障</v>
          </cell>
        </row>
        <row r="927">
          <cell r="A927">
            <v>43195</v>
          </cell>
          <cell r="B927">
            <v>0.45496527777777779</v>
          </cell>
          <cell r="D927" t="str">
            <v>分系统1BMS1单体电压过低二级故障</v>
          </cell>
          <cell r="G927" t="str">
            <v>JS_CZ_wodefeng</v>
          </cell>
          <cell r="I927" t="str">
            <v>BMS故障</v>
          </cell>
        </row>
        <row r="928">
          <cell r="A928">
            <v>43195</v>
          </cell>
          <cell r="B928">
            <v>0.45508101851851851</v>
          </cell>
          <cell r="D928" t="str">
            <v>分系统1BMS1SOC过低一级故障</v>
          </cell>
          <cell r="G928" t="str">
            <v>JS_CZ_wodefeng</v>
          </cell>
          <cell r="I928" t="str">
            <v>BMS故障</v>
          </cell>
        </row>
        <row r="929">
          <cell r="A929">
            <v>43195</v>
          </cell>
          <cell r="B929">
            <v>0.45508101851851851</v>
          </cell>
          <cell r="D929" t="str">
            <v>分系统1BMS1SOC过低二级故障</v>
          </cell>
          <cell r="G929" t="str">
            <v>JS_CZ_wodefeng</v>
          </cell>
          <cell r="I929" t="str">
            <v>BMS故障</v>
          </cell>
        </row>
        <row r="930">
          <cell r="A930">
            <v>43195</v>
          </cell>
          <cell r="B930">
            <v>0.45508101851851851</v>
          </cell>
          <cell r="D930" t="str">
            <v>分系统1BMS2单体电压过低一级故障</v>
          </cell>
          <cell r="G930" t="str">
            <v>JS_CZ_wodefeng</v>
          </cell>
          <cell r="I930" t="str">
            <v>BMS故障</v>
          </cell>
        </row>
        <row r="931">
          <cell r="A931">
            <v>43195</v>
          </cell>
          <cell r="B931">
            <v>0.45508101851851851</v>
          </cell>
          <cell r="D931" t="str">
            <v>分系统1BMS2单体电压过低二级故障</v>
          </cell>
          <cell r="G931" t="str">
            <v>JS_CZ_wodefeng</v>
          </cell>
          <cell r="I931" t="str">
            <v>BMS故障</v>
          </cell>
        </row>
        <row r="932">
          <cell r="A932">
            <v>43195</v>
          </cell>
          <cell r="B932">
            <v>0.45513888888888893</v>
          </cell>
          <cell r="D932" t="str">
            <v>分系统1BMS6SOC过低一级故障</v>
          </cell>
          <cell r="G932" t="str">
            <v>JS_CZ_wodefeng</v>
          </cell>
          <cell r="I932" t="str">
            <v>BMS故障</v>
          </cell>
        </row>
        <row r="933">
          <cell r="A933">
            <v>43195</v>
          </cell>
          <cell r="B933">
            <v>0.45513888888888893</v>
          </cell>
          <cell r="D933" t="str">
            <v>分系统1BMS6SOC过低二级故障</v>
          </cell>
          <cell r="G933" t="str">
            <v>JS_CZ_wodefeng</v>
          </cell>
          <cell r="I933" t="str">
            <v>BMS故障</v>
          </cell>
        </row>
        <row r="934">
          <cell r="A934">
            <v>43195</v>
          </cell>
          <cell r="B934">
            <v>0.45542824074074079</v>
          </cell>
          <cell r="D934" t="str">
            <v>分系统1BMS3单体电压过低一级故障</v>
          </cell>
          <cell r="G934" t="str">
            <v>JS_CZ_wodefeng</v>
          </cell>
          <cell r="I934" t="str">
            <v>BMS故障</v>
          </cell>
        </row>
        <row r="935">
          <cell r="A935">
            <v>43195</v>
          </cell>
          <cell r="B935">
            <v>0.45542824074074079</v>
          </cell>
          <cell r="D935" t="str">
            <v>分系统1BMS3单体电压过低二级故障</v>
          </cell>
          <cell r="G935" t="str">
            <v>JS_CZ_wodefeng</v>
          </cell>
          <cell r="I935" t="str">
            <v>BMS故障</v>
          </cell>
        </row>
        <row r="936">
          <cell r="A936">
            <v>43195</v>
          </cell>
          <cell r="B936">
            <v>0.45542824074074079</v>
          </cell>
          <cell r="D936" t="str">
            <v>分系统1BMS5单体电压过低一级故障</v>
          </cell>
          <cell r="G936" t="str">
            <v>JS_CZ_wodefeng</v>
          </cell>
          <cell r="I936" t="str">
            <v>BMS故障</v>
          </cell>
        </row>
        <row r="937">
          <cell r="A937">
            <v>43195</v>
          </cell>
          <cell r="B937">
            <v>0.45542824074074079</v>
          </cell>
          <cell r="D937" t="str">
            <v>分系统1BMS5单体电压过低二级故障</v>
          </cell>
          <cell r="G937" t="str">
            <v>JS_CZ_wodefeng</v>
          </cell>
          <cell r="I937" t="str">
            <v>BMS故障</v>
          </cell>
        </row>
        <row r="938">
          <cell r="A938">
            <v>43195</v>
          </cell>
          <cell r="B938">
            <v>0.45565972222222223</v>
          </cell>
          <cell r="D938" t="str">
            <v>分系统1BMS4SOC过低一级故障</v>
          </cell>
          <cell r="G938" t="str">
            <v>JS_CZ_wodefeng</v>
          </cell>
          <cell r="I938" t="str">
            <v>BMS故障</v>
          </cell>
        </row>
        <row r="939">
          <cell r="A939">
            <v>43195</v>
          </cell>
          <cell r="B939">
            <v>0.45565972222222223</v>
          </cell>
          <cell r="D939" t="str">
            <v>分系统1BMS4SOC过低二级故障</v>
          </cell>
          <cell r="G939" t="str">
            <v>JS_CZ_wodefeng</v>
          </cell>
          <cell r="I939" t="str">
            <v>BMS故障</v>
          </cell>
        </row>
        <row r="940">
          <cell r="A940">
            <v>43195</v>
          </cell>
          <cell r="B940">
            <v>0.45635416666666667</v>
          </cell>
          <cell r="D940" t="str">
            <v>分系统1BMS6单体电压过低一级故障</v>
          </cell>
          <cell r="G940" t="str">
            <v>JS_CZ_wodefeng</v>
          </cell>
          <cell r="I940" t="str">
            <v>BMS故障</v>
          </cell>
        </row>
        <row r="941">
          <cell r="A941">
            <v>43195</v>
          </cell>
          <cell r="B941">
            <v>0.45635416666666667</v>
          </cell>
          <cell r="D941" t="str">
            <v>分系统1BMS6单体电压过低二级故障</v>
          </cell>
          <cell r="G941" t="str">
            <v>JS_CZ_wodefeng</v>
          </cell>
          <cell r="I941" t="str">
            <v>BMS故障</v>
          </cell>
        </row>
        <row r="942">
          <cell r="A942">
            <v>43195</v>
          </cell>
          <cell r="B942">
            <v>0.45681712962962967</v>
          </cell>
          <cell r="D942" t="str">
            <v>分系统1BMS4单体电压过低一级故障</v>
          </cell>
          <cell r="G942" t="str">
            <v>JS_CZ_wodefeng</v>
          </cell>
          <cell r="I942" t="str">
            <v>BMS故障</v>
          </cell>
        </row>
        <row r="943">
          <cell r="A943">
            <v>43195</v>
          </cell>
          <cell r="B943">
            <v>0.45681712962962967</v>
          </cell>
          <cell r="D943" t="str">
            <v>分系统1BMS4单体电压过低二级故障</v>
          </cell>
          <cell r="G943" t="str">
            <v>JS_CZ_wodefeng</v>
          </cell>
          <cell r="I943" t="str">
            <v>BMS故障</v>
          </cell>
        </row>
        <row r="944">
          <cell r="A944">
            <v>43195</v>
          </cell>
          <cell r="B944">
            <v>0.45716435185185184</v>
          </cell>
          <cell r="D944" t="str">
            <v>分系统1BMS2SOC过低一级故障</v>
          </cell>
          <cell r="G944" t="str">
            <v>JS_CZ_wodefeng</v>
          </cell>
          <cell r="I944" t="str">
            <v>BMS故障</v>
          </cell>
        </row>
        <row r="945">
          <cell r="A945">
            <v>43195</v>
          </cell>
          <cell r="B945">
            <v>0.45716435185185184</v>
          </cell>
          <cell r="D945" t="str">
            <v>分系统1BMS2SOC过低二级故障</v>
          </cell>
          <cell r="G945" t="str">
            <v>JS_CZ_wodefeng</v>
          </cell>
          <cell r="I945" t="str">
            <v>BMS故障</v>
          </cell>
        </row>
        <row r="946">
          <cell r="A946">
            <v>43195</v>
          </cell>
          <cell r="B946">
            <v>0.50025462962962963</v>
          </cell>
          <cell r="D946" t="str">
            <v>分系统1BMS1SOC过低二级故障</v>
          </cell>
          <cell r="G946" t="str">
            <v>JS_CZ_wodefeng</v>
          </cell>
          <cell r="I946" t="str">
            <v>BMS故障</v>
          </cell>
        </row>
        <row r="947">
          <cell r="A947">
            <v>43195</v>
          </cell>
          <cell r="B947">
            <v>0.50025462962962963</v>
          </cell>
          <cell r="D947" t="str">
            <v>分系统1BMS2SOC过低二级故障</v>
          </cell>
          <cell r="G947" t="str">
            <v>JS_CZ_wodefeng</v>
          </cell>
          <cell r="I947" t="str">
            <v>BMS故障</v>
          </cell>
        </row>
        <row r="948">
          <cell r="A948">
            <v>43195</v>
          </cell>
          <cell r="B948">
            <v>0.50025462962962963</v>
          </cell>
          <cell r="D948" t="str">
            <v>分系统1BMS4SOC过低二级故障</v>
          </cell>
          <cell r="G948" t="str">
            <v>JS_CZ_wodefeng</v>
          </cell>
          <cell r="I948" t="str">
            <v>BMS故障</v>
          </cell>
        </row>
        <row r="949">
          <cell r="A949">
            <v>43195</v>
          </cell>
          <cell r="B949">
            <v>0.50025462962962963</v>
          </cell>
          <cell r="D949" t="str">
            <v>分系统1BMS6SOC过低二级故障</v>
          </cell>
          <cell r="G949" t="str">
            <v>JS_CZ_wodefeng</v>
          </cell>
          <cell r="I949" t="str">
            <v>BMS故障</v>
          </cell>
        </row>
        <row r="950">
          <cell r="A950">
            <v>43195</v>
          </cell>
          <cell r="B950">
            <v>0.50829861111111108</v>
          </cell>
          <cell r="D950" t="str">
            <v>分系统1BMS1SOC过低一级故障</v>
          </cell>
          <cell r="G950" t="str">
            <v>JS_CZ_wodefeng</v>
          </cell>
          <cell r="I950" t="str">
            <v>BMS故障</v>
          </cell>
        </row>
        <row r="951">
          <cell r="A951">
            <v>43195</v>
          </cell>
          <cell r="B951">
            <v>0.50899305555555552</v>
          </cell>
          <cell r="D951" t="str">
            <v>分系统1BMS3SOC过低一级故障</v>
          </cell>
          <cell r="G951" t="str">
            <v>JS_CZ_wodefeng</v>
          </cell>
          <cell r="I951" t="str">
            <v>BMS故障</v>
          </cell>
        </row>
        <row r="952">
          <cell r="A952">
            <v>43195</v>
          </cell>
          <cell r="B952">
            <v>0.50922453703703707</v>
          </cell>
          <cell r="D952" t="str">
            <v>分系统1BMS6SOC过低一级故障</v>
          </cell>
          <cell r="G952" t="str">
            <v>JS_CZ_wodefeng</v>
          </cell>
          <cell r="I952" t="str">
            <v>BMS故障</v>
          </cell>
        </row>
        <row r="953">
          <cell r="A953">
            <v>43195</v>
          </cell>
          <cell r="B953">
            <v>0.50945601851851852</v>
          </cell>
          <cell r="D953" t="str">
            <v>分系统1BMS5SOC过低一级故障</v>
          </cell>
          <cell r="G953" t="str">
            <v>JS_CZ_wodefeng</v>
          </cell>
          <cell r="I953" t="str">
            <v>BMS故障</v>
          </cell>
        </row>
        <row r="954">
          <cell r="A954">
            <v>43195</v>
          </cell>
          <cell r="B954">
            <v>0.50957175925925924</v>
          </cell>
          <cell r="D954" t="str">
            <v>分系统1BMS4SOC过低一级故障</v>
          </cell>
          <cell r="G954" t="str">
            <v>JS_CZ_wodefeng</v>
          </cell>
          <cell r="I954" t="str">
            <v>BMS故障</v>
          </cell>
        </row>
        <row r="955">
          <cell r="A955">
            <v>43195</v>
          </cell>
          <cell r="B955">
            <v>0.50980324074074079</v>
          </cell>
          <cell r="D955" t="str">
            <v>分系统1BMS2SOC过低一级故障</v>
          </cell>
          <cell r="G955" t="str">
            <v>JS_CZ_wodefeng</v>
          </cell>
          <cell r="I955" t="str">
            <v>BMS故障</v>
          </cell>
        </row>
        <row r="956">
          <cell r="A956">
            <v>43195</v>
          </cell>
          <cell r="B956">
            <v>0.60673611111111114</v>
          </cell>
          <cell r="D956" t="str">
            <v>分系统3故障状态</v>
          </cell>
          <cell r="G956" t="str">
            <v>BJ_zhongyu</v>
          </cell>
          <cell r="I956" t="str">
            <v>系统故障</v>
          </cell>
        </row>
        <row r="957">
          <cell r="A957">
            <v>43195</v>
          </cell>
          <cell r="B957">
            <v>0.60714120370370372</v>
          </cell>
          <cell r="D957" t="str">
            <v>分系统3告警状态</v>
          </cell>
          <cell r="G957" t="str">
            <v>BJ_zhongyu</v>
          </cell>
          <cell r="I957" t="str">
            <v>系统故障</v>
          </cell>
        </row>
        <row r="958">
          <cell r="A958">
            <v>43195</v>
          </cell>
          <cell r="B958">
            <v>0.60714120370370372</v>
          </cell>
          <cell r="D958" t="str">
            <v>分系统3PCS告警状态</v>
          </cell>
          <cell r="G958" t="str">
            <v>BJ_zhongyu</v>
          </cell>
          <cell r="I958" t="str">
            <v>PCS故障</v>
          </cell>
        </row>
        <row r="959">
          <cell r="A959">
            <v>43195</v>
          </cell>
          <cell r="B959">
            <v>0.82144675925925925</v>
          </cell>
          <cell r="D959" t="str">
            <v>分系统1BMS1总电压过低一级故障</v>
          </cell>
          <cell r="G959" t="str">
            <v>JS_CZ_wodefeng</v>
          </cell>
          <cell r="I959" t="str">
            <v>BMS故障</v>
          </cell>
        </row>
        <row r="960">
          <cell r="A960">
            <v>43195</v>
          </cell>
          <cell r="B960">
            <v>0.82144675925925925</v>
          </cell>
          <cell r="D960" t="str">
            <v>分系统1BMS1总电压过低二级故障</v>
          </cell>
          <cell r="G960" t="str">
            <v>JS_CZ_wodefeng</v>
          </cell>
          <cell r="I960" t="str">
            <v>BMS故障</v>
          </cell>
        </row>
        <row r="961">
          <cell r="A961">
            <v>43195</v>
          </cell>
          <cell r="B961">
            <v>0.82179398148148142</v>
          </cell>
          <cell r="D961" t="str">
            <v>分系统1BMS3总电压过低一级故障</v>
          </cell>
          <cell r="G961" t="str">
            <v>JS_CZ_wodefeng</v>
          </cell>
          <cell r="I961" t="str">
            <v>BMS故障</v>
          </cell>
        </row>
        <row r="962">
          <cell r="A962">
            <v>43195</v>
          </cell>
          <cell r="B962">
            <v>0.82179398148148142</v>
          </cell>
          <cell r="D962" t="str">
            <v>分系统1BMS3总电压过低二级故障</v>
          </cell>
          <cell r="G962" t="str">
            <v>JS_CZ_wodefeng</v>
          </cell>
          <cell r="I962" t="str">
            <v>BMS故障</v>
          </cell>
        </row>
        <row r="963">
          <cell r="A963">
            <v>43195</v>
          </cell>
          <cell r="B963">
            <v>0.82209490740740743</v>
          </cell>
          <cell r="D963" t="str">
            <v>分系统1BMS6总电压过低一级故障</v>
          </cell>
          <cell r="G963" t="str">
            <v>JS_CZ_wodefeng</v>
          </cell>
          <cell r="I963" t="str">
            <v>BMS故障</v>
          </cell>
        </row>
        <row r="964">
          <cell r="A964">
            <v>43195</v>
          </cell>
          <cell r="B964">
            <v>0.82209490740740743</v>
          </cell>
          <cell r="D964" t="str">
            <v>分系统1BMS6总电压过低二级故障</v>
          </cell>
          <cell r="G964" t="str">
            <v>JS_CZ_wodefeng</v>
          </cell>
          <cell r="I964" t="str">
            <v>BMS故障</v>
          </cell>
        </row>
        <row r="965">
          <cell r="A965">
            <v>43195</v>
          </cell>
          <cell r="B965">
            <v>0.82248842592592597</v>
          </cell>
          <cell r="D965" t="str">
            <v>分系统1BMS5总电压过低一级故障</v>
          </cell>
          <cell r="G965" t="str">
            <v>JS_CZ_wodefeng</v>
          </cell>
          <cell r="I965" t="str">
            <v>BMS故障</v>
          </cell>
        </row>
        <row r="966">
          <cell r="A966">
            <v>43195</v>
          </cell>
          <cell r="B966">
            <v>0.82248842592592597</v>
          </cell>
          <cell r="D966" t="str">
            <v>分系统1BMS5总电压过低二级故障</v>
          </cell>
          <cell r="G966" t="str">
            <v>JS_CZ_wodefeng</v>
          </cell>
          <cell r="I966" t="str">
            <v>BMS故障</v>
          </cell>
        </row>
        <row r="967">
          <cell r="A967">
            <v>43195</v>
          </cell>
          <cell r="B967">
            <v>0.82266203703703711</v>
          </cell>
          <cell r="D967" t="str">
            <v>分系统1BMS4总电压过低一级故障</v>
          </cell>
          <cell r="G967" t="str">
            <v>JS_CZ_wodefeng</v>
          </cell>
          <cell r="I967" t="str">
            <v>BMS故障</v>
          </cell>
        </row>
        <row r="968">
          <cell r="A968">
            <v>43195</v>
          </cell>
          <cell r="B968">
            <v>0.82266203703703711</v>
          </cell>
          <cell r="D968" t="str">
            <v>分系统1BMS4总电压过低二级故障</v>
          </cell>
          <cell r="G968" t="str">
            <v>JS_CZ_wodefeng</v>
          </cell>
          <cell r="I968" t="str">
            <v>BMS故障</v>
          </cell>
        </row>
        <row r="969">
          <cell r="A969">
            <v>43195</v>
          </cell>
          <cell r="B969">
            <v>0.82284722222222229</v>
          </cell>
          <cell r="D969" t="str">
            <v>分系统1BMS2总电压过低一级故障</v>
          </cell>
          <cell r="G969" t="str">
            <v>JS_CZ_wodefeng</v>
          </cell>
          <cell r="I969" t="str">
            <v>BMS故障</v>
          </cell>
        </row>
        <row r="970">
          <cell r="A970">
            <v>43195</v>
          </cell>
          <cell r="B970">
            <v>0.82284722222222229</v>
          </cell>
          <cell r="D970" t="str">
            <v>分系统1BMS2总电压过低二级故障</v>
          </cell>
          <cell r="G970" t="str">
            <v>JS_CZ_wodefeng</v>
          </cell>
          <cell r="I970" t="str">
            <v>BMS故障</v>
          </cell>
        </row>
        <row r="971">
          <cell r="A971">
            <v>43195</v>
          </cell>
          <cell r="B971">
            <v>0.82787037037037037</v>
          </cell>
          <cell r="D971" t="str">
            <v>分系统1BMS5SOC过低一级故障</v>
          </cell>
          <cell r="G971" t="str">
            <v>JS_CZ_wodefeng</v>
          </cell>
          <cell r="I971" t="str">
            <v>BMS故障</v>
          </cell>
        </row>
        <row r="972">
          <cell r="A972">
            <v>43195</v>
          </cell>
          <cell r="B972">
            <v>0.82787037037037037</v>
          </cell>
          <cell r="D972" t="str">
            <v>分系统1BMS5SOC过低二级故障</v>
          </cell>
          <cell r="G972" t="str">
            <v>JS_CZ_wodefeng</v>
          </cell>
          <cell r="I972" t="str">
            <v>BMS故障</v>
          </cell>
        </row>
        <row r="973">
          <cell r="A973">
            <v>43195</v>
          </cell>
          <cell r="B973">
            <v>0.82817129629629627</v>
          </cell>
          <cell r="D973" t="str">
            <v>分系统1BMS3SOC过低一级故障</v>
          </cell>
          <cell r="G973" t="str">
            <v>JS_CZ_wodefeng</v>
          </cell>
          <cell r="I973" t="str">
            <v>BMS故障</v>
          </cell>
        </row>
        <row r="974">
          <cell r="A974">
            <v>43195</v>
          </cell>
          <cell r="B974">
            <v>0.82817129629629627</v>
          </cell>
          <cell r="D974" t="str">
            <v>分系统1BMS3SOC过低二级故障</v>
          </cell>
          <cell r="G974" t="str">
            <v>JS_CZ_wodefeng</v>
          </cell>
          <cell r="I974" t="str">
            <v>BMS故障</v>
          </cell>
        </row>
        <row r="975">
          <cell r="A975">
            <v>43195</v>
          </cell>
          <cell r="B975">
            <v>0.82857638888888896</v>
          </cell>
          <cell r="D975" t="str">
            <v>分系统1BMS2单体电压过低一级故障</v>
          </cell>
          <cell r="G975" t="str">
            <v>JS_CZ_wodefeng</v>
          </cell>
          <cell r="I975" t="str">
            <v>BMS故障</v>
          </cell>
        </row>
        <row r="976">
          <cell r="A976">
            <v>43195</v>
          </cell>
          <cell r="B976">
            <v>0.82857638888888896</v>
          </cell>
          <cell r="D976" t="str">
            <v>分系统1BMS2单体电压过低二级故障</v>
          </cell>
          <cell r="G976" t="str">
            <v>JS_CZ_wodefeng</v>
          </cell>
          <cell r="I976" t="str">
            <v>BMS故障</v>
          </cell>
        </row>
        <row r="977">
          <cell r="A977">
            <v>43195</v>
          </cell>
          <cell r="B977">
            <v>0.82891203703703698</v>
          </cell>
          <cell r="D977" t="str">
            <v>分系统1BMS1单体电压过低一级故障</v>
          </cell>
          <cell r="G977" t="str">
            <v>JS_CZ_wodefeng</v>
          </cell>
          <cell r="I977" t="str">
            <v>BMS故障</v>
          </cell>
        </row>
        <row r="978">
          <cell r="A978">
            <v>43195</v>
          </cell>
          <cell r="B978">
            <v>0.82891203703703698</v>
          </cell>
          <cell r="D978" t="str">
            <v>分系统1BMS1单体电压过低二级故障</v>
          </cell>
          <cell r="G978" t="str">
            <v>JS_CZ_wodefeng</v>
          </cell>
          <cell r="I978" t="str">
            <v>BMS故障</v>
          </cell>
        </row>
        <row r="979">
          <cell r="A979">
            <v>43195</v>
          </cell>
          <cell r="B979">
            <v>0.82932870370370371</v>
          </cell>
          <cell r="D979" t="str">
            <v>分系统1BMS1SOC过低一级故障</v>
          </cell>
          <cell r="G979" t="str">
            <v>JS_CZ_wodefeng</v>
          </cell>
          <cell r="I979" t="str">
            <v>BMS故障</v>
          </cell>
        </row>
        <row r="980">
          <cell r="A980">
            <v>43195</v>
          </cell>
          <cell r="B980">
            <v>0.82932870370370371</v>
          </cell>
          <cell r="D980" t="str">
            <v>分系统1BMS1SOC过低二级故障</v>
          </cell>
          <cell r="G980" t="str">
            <v>JS_CZ_wodefeng</v>
          </cell>
          <cell r="I980" t="str">
            <v>BMS故障</v>
          </cell>
        </row>
        <row r="981">
          <cell r="A981">
            <v>43195</v>
          </cell>
          <cell r="B981">
            <v>0.82937500000000008</v>
          </cell>
          <cell r="D981" t="str">
            <v>分系统1BMS5单体电压过低一级故障</v>
          </cell>
          <cell r="G981" t="str">
            <v>JS_CZ_wodefeng</v>
          </cell>
          <cell r="I981" t="str">
            <v>BMS故障</v>
          </cell>
        </row>
        <row r="982">
          <cell r="A982">
            <v>43195</v>
          </cell>
          <cell r="B982">
            <v>0.82937500000000008</v>
          </cell>
          <cell r="D982" t="str">
            <v>分系统1BMS5单体电压过低二级故障</v>
          </cell>
          <cell r="G982" t="str">
            <v>JS_CZ_wodefeng</v>
          </cell>
          <cell r="I982" t="str">
            <v>BMS故障</v>
          </cell>
        </row>
        <row r="983">
          <cell r="A983">
            <v>43195</v>
          </cell>
          <cell r="B983">
            <v>0.82954861111111111</v>
          </cell>
          <cell r="D983" t="str">
            <v>分系统1BMS3单体电压过低一级故障</v>
          </cell>
          <cell r="G983" t="str">
            <v>JS_CZ_wodefeng</v>
          </cell>
          <cell r="I983" t="str">
            <v>BMS故障</v>
          </cell>
        </row>
        <row r="984">
          <cell r="A984">
            <v>43195</v>
          </cell>
          <cell r="B984">
            <v>0.82954861111111111</v>
          </cell>
          <cell r="D984" t="str">
            <v>分系统1BMS3单体电压过低二级故障</v>
          </cell>
          <cell r="G984" t="str">
            <v>JS_CZ_wodefeng</v>
          </cell>
          <cell r="I984" t="str">
            <v>BMS故障</v>
          </cell>
        </row>
        <row r="985">
          <cell r="A985">
            <v>43195</v>
          </cell>
          <cell r="B985">
            <v>0.8297337962962964</v>
          </cell>
          <cell r="D985" t="str">
            <v>分系统1BMS6SOC过低一级故障</v>
          </cell>
          <cell r="G985" t="str">
            <v>JS_CZ_wodefeng</v>
          </cell>
          <cell r="I985" t="str">
            <v>BMS故障</v>
          </cell>
        </row>
        <row r="986">
          <cell r="A986">
            <v>43195</v>
          </cell>
          <cell r="B986">
            <v>0.8297337962962964</v>
          </cell>
          <cell r="D986" t="str">
            <v>分系统1BMS6SOC过低二级故障</v>
          </cell>
          <cell r="G986" t="str">
            <v>JS_CZ_wodefeng</v>
          </cell>
          <cell r="I986" t="str">
            <v>BMS故障</v>
          </cell>
        </row>
        <row r="987">
          <cell r="A987">
            <v>43195</v>
          </cell>
          <cell r="B987">
            <v>0.83002314814814815</v>
          </cell>
          <cell r="D987" t="str">
            <v>分系统1BMS4SOC过低一级故障</v>
          </cell>
          <cell r="G987" t="str">
            <v>JS_CZ_wodefeng</v>
          </cell>
          <cell r="I987" t="str">
            <v>BMS故障</v>
          </cell>
        </row>
        <row r="988">
          <cell r="A988">
            <v>43195</v>
          </cell>
          <cell r="B988">
            <v>0.83002314814814815</v>
          </cell>
          <cell r="D988" t="str">
            <v>分系统1BMS4SOC过低二级故障</v>
          </cell>
          <cell r="G988" t="str">
            <v>JS_CZ_wodefeng</v>
          </cell>
          <cell r="I988" t="str">
            <v>BMS故障</v>
          </cell>
        </row>
        <row r="989">
          <cell r="A989">
            <v>43195</v>
          </cell>
          <cell r="B989">
            <v>0.83042824074074073</v>
          </cell>
          <cell r="D989" t="str">
            <v>分系统1BMS6单体电压过低一级故障</v>
          </cell>
          <cell r="G989" t="str">
            <v>JS_CZ_wodefeng</v>
          </cell>
          <cell r="I989" t="str">
            <v>BMS故障</v>
          </cell>
        </row>
        <row r="990">
          <cell r="A990">
            <v>43195</v>
          </cell>
          <cell r="B990">
            <v>0.83042824074074073</v>
          </cell>
          <cell r="D990" t="str">
            <v>分系统1BMS6单体电压过低二级故障</v>
          </cell>
          <cell r="G990" t="str">
            <v>JS_CZ_wodefeng</v>
          </cell>
          <cell r="I990" t="str">
            <v>BMS故障</v>
          </cell>
        </row>
        <row r="991">
          <cell r="A991">
            <v>43195</v>
          </cell>
          <cell r="B991">
            <v>0.83071759259259259</v>
          </cell>
          <cell r="D991" t="str">
            <v>分系统1BMS4单体电压过低一级故障</v>
          </cell>
          <cell r="G991" t="str">
            <v>JS_CZ_wodefeng</v>
          </cell>
          <cell r="I991" t="str">
            <v>BMS故障</v>
          </cell>
        </row>
        <row r="992">
          <cell r="A992">
            <v>43195</v>
          </cell>
          <cell r="B992">
            <v>0.83071759259259259</v>
          </cell>
          <cell r="D992" t="str">
            <v>分系统1BMS4单体电压过低二级故障</v>
          </cell>
          <cell r="G992" t="str">
            <v>JS_CZ_wodefeng</v>
          </cell>
          <cell r="I992" t="str">
            <v>BMS故障</v>
          </cell>
        </row>
        <row r="993">
          <cell r="A993">
            <v>43195</v>
          </cell>
          <cell r="B993">
            <v>0.83175925925925931</v>
          </cell>
          <cell r="D993" t="str">
            <v>分系统1BMS2SOC过低一级故障</v>
          </cell>
          <cell r="G993" t="str">
            <v>JS_CZ_wodefeng</v>
          </cell>
          <cell r="I993" t="str">
            <v>BMS故障</v>
          </cell>
        </row>
        <row r="994">
          <cell r="A994">
            <v>43195</v>
          </cell>
          <cell r="B994">
            <v>0.83175925925925931</v>
          </cell>
          <cell r="D994" t="str">
            <v>分系统1BMS2SOC过低二级故障</v>
          </cell>
          <cell r="G994" t="str">
            <v>JS_CZ_wodefeng</v>
          </cell>
          <cell r="I994" t="str">
            <v>BMS故障</v>
          </cell>
        </row>
        <row r="995">
          <cell r="A995">
            <v>43195</v>
          </cell>
          <cell r="B995">
            <v>0.83696759259259268</v>
          </cell>
          <cell r="D995" t="str">
            <v>分系统1告警状态</v>
          </cell>
          <cell r="G995" t="str">
            <v>JS_CZ_wodefeng</v>
          </cell>
          <cell r="I995" t="str">
            <v>系统故障</v>
          </cell>
        </row>
        <row r="996">
          <cell r="A996">
            <v>43195</v>
          </cell>
          <cell r="B996">
            <v>0.83696759259259268</v>
          </cell>
          <cell r="D996" t="str">
            <v>分系统1BCMS2告警状态</v>
          </cell>
          <cell r="G996" t="str">
            <v>JS_CZ_wodefeng</v>
          </cell>
          <cell r="I996" t="str">
            <v>BMS故障</v>
          </cell>
        </row>
        <row r="997">
          <cell r="A997">
            <v>43195</v>
          </cell>
          <cell r="B997">
            <v>0.83968750000000003</v>
          </cell>
          <cell r="D997" t="str">
            <v>分系统1BCMS5告警状态</v>
          </cell>
          <cell r="G997" t="str">
            <v>JS_CZ_wodefeng</v>
          </cell>
          <cell r="I997" t="str">
            <v>BMS故障</v>
          </cell>
        </row>
        <row r="998">
          <cell r="A998">
            <v>43195</v>
          </cell>
          <cell r="B998">
            <v>0.84020833333333333</v>
          </cell>
          <cell r="D998" t="str">
            <v>分系统1BCMS3告警状态</v>
          </cell>
          <cell r="G998" t="str">
            <v>JS_CZ_wodefeng</v>
          </cell>
          <cell r="I998" t="str">
            <v>BMS故障</v>
          </cell>
        </row>
        <row r="999">
          <cell r="A999">
            <v>43195</v>
          </cell>
          <cell r="B999">
            <v>0.84049768518518519</v>
          </cell>
          <cell r="D999" t="str">
            <v>分系统1BCMS1告警状态</v>
          </cell>
          <cell r="G999" t="str">
            <v>JS_CZ_wodefeng</v>
          </cell>
          <cell r="I999" t="str">
            <v>BMS故障</v>
          </cell>
        </row>
        <row r="1000">
          <cell r="A1000">
            <v>43195</v>
          </cell>
          <cell r="B1000">
            <v>0.84067129629629633</v>
          </cell>
          <cell r="D1000" t="str">
            <v>分系统1BCMS6告警状态</v>
          </cell>
          <cell r="G1000" t="str">
            <v>JS_CZ_wodefeng</v>
          </cell>
          <cell r="I1000" t="str">
            <v>BMS故障</v>
          </cell>
        </row>
        <row r="1001">
          <cell r="A1001">
            <v>43195</v>
          </cell>
          <cell r="B1001">
            <v>0.8410185185185185</v>
          </cell>
          <cell r="D1001" t="str">
            <v>分系统1BCMS4告警状态</v>
          </cell>
          <cell r="G1001" t="str">
            <v>JS_CZ_wodefeng</v>
          </cell>
          <cell r="I1001" t="str">
            <v>BMS故障</v>
          </cell>
        </row>
        <row r="1002">
          <cell r="A1002">
            <v>43195</v>
          </cell>
          <cell r="B1002">
            <v>0.84287037037037038</v>
          </cell>
          <cell r="D1002" t="str">
            <v>分系统1故障状态</v>
          </cell>
          <cell r="G1002" t="str">
            <v>JS_CZ_wodefeng</v>
          </cell>
          <cell r="I1002" t="str">
            <v>系统故障</v>
          </cell>
        </row>
        <row r="1003">
          <cell r="A1003">
            <v>43195</v>
          </cell>
          <cell r="B1003">
            <v>0.84287037037037038</v>
          </cell>
          <cell r="D1003" t="str">
            <v>分系统1BCMS5故障状态</v>
          </cell>
          <cell r="G1003" t="str">
            <v>JS_CZ_wodefeng</v>
          </cell>
          <cell r="I1003" t="str">
            <v>BMS故障</v>
          </cell>
        </row>
        <row r="1004">
          <cell r="A1004">
            <v>43195</v>
          </cell>
          <cell r="B1004">
            <v>0.84287037037037038</v>
          </cell>
          <cell r="D1004" t="str">
            <v>分系统1BMS5单体电压过低一级故障</v>
          </cell>
          <cell r="G1004" t="str">
            <v>JS_CZ_wodefeng</v>
          </cell>
          <cell r="I1004" t="str">
            <v>BMS故障</v>
          </cell>
        </row>
        <row r="1005">
          <cell r="A1005">
            <v>43195</v>
          </cell>
          <cell r="B1005">
            <v>0.89167824074074076</v>
          </cell>
          <cell r="D1005" t="str">
            <v>分系统1BCMS5告警状态</v>
          </cell>
          <cell r="G1005" t="str">
            <v>JS_CZ_wodefeng</v>
          </cell>
          <cell r="I1005" t="str">
            <v>BMS故障</v>
          </cell>
        </row>
        <row r="1006">
          <cell r="A1006">
            <v>43195</v>
          </cell>
          <cell r="B1006">
            <v>0.89167824074074076</v>
          </cell>
          <cell r="D1006" t="str">
            <v>分系统1BMS5单体电压过低二级故障</v>
          </cell>
          <cell r="G1006" t="str">
            <v>JS_CZ_wodefeng</v>
          </cell>
          <cell r="I1006" t="str">
            <v>BMS故障</v>
          </cell>
        </row>
        <row r="1007">
          <cell r="A1007">
            <v>43195</v>
          </cell>
          <cell r="B1007">
            <v>0.8924305555555555</v>
          </cell>
          <cell r="D1007" t="str">
            <v>分系统1BCMS5告警状态</v>
          </cell>
          <cell r="G1007" t="str">
            <v>JS_CZ_wodefeng</v>
          </cell>
          <cell r="I1007" t="str">
            <v>BMS故障</v>
          </cell>
        </row>
        <row r="1008">
          <cell r="A1008">
            <v>43195</v>
          </cell>
          <cell r="B1008">
            <v>0.8924305555555555</v>
          </cell>
          <cell r="D1008" t="str">
            <v>分系统1BMS5单体电压过低二级故障</v>
          </cell>
          <cell r="G1008" t="str">
            <v>JS_CZ_wodefeng</v>
          </cell>
          <cell r="I1008" t="str">
            <v>BMS故障</v>
          </cell>
        </row>
        <row r="1009">
          <cell r="A1009">
            <v>43195</v>
          </cell>
          <cell r="B1009">
            <v>0.8924305555555555</v>
          </cell>
          <cell r="D1009" t="str">
            <v>分系统1BMS5总电压过低二级故障</v>
          </cell>
          <cell r="G1009" t="str">
            <v>JS_CZ_wodefeng</v>
          </cell>
          <cell r="I1009" t="str">
            <v>BMS故障</v>
          </cell>
        </row>
        <row r="1010">
          <cell r="A1010">
            <v>43195</v>
          </cell>
          <cell r="B1010">
            <v>0.8924305555555555</v>
          </cell>
          <cell r="D1010" t="str">
            <v>分系统1BMS5SOC过低一级故障</v>
          </cell>
          <cell r="G1010" t="str">
            <v>JS_CZ_wodefeng</v>
          </cell>
          <cell r="I1010" t="str">
            <v>BMS故障</v>
          </cell>
        </row>
        <row r="1011">
          <cell r="A1011">
            <v>43195</v>
          </cell>
          <cell r="B1011">
            <v>0.8924305555555555</v>
          </cell>
          <cell r="D1011" t="str">
            <v>分系统1BMS5SOC过低二级故障</v>
          </cell>
          <cell r="G1011" t="str">
            <v>JS_CZ_wodefeng</v>
          </cell>
          <cell r="I1011" t="str">
            <v>BMS故障</v>
          </cell>
        </row>
        <row r="1012">
          <cell r="A1012">
            <v>43196</v>
          </cell>
          <cell r="B1012">
            <v>2.6481481481481481E-2</v>
          </cell>
          <cell r="D1012" t="str">
            <v>分系统1BMS1单体电压过低一级故障</v>
          </cell>
          <cell r="G1012" t="str">
            <v>JS_CZ_wodefeng</v>
          </cell>
          <cell r="I1012" t="str">
            <v>BMS故障</v>
          </cell>
        </row>
        <row r="1013">
          <cell r="A1013">
            <v>43196</v>
          </cell>
          <cell r="B1013">
            <v>2.6655092592592591E-2</v>
          </cell>
          <cell r="D1013" t="str">
            <v>分系统1BMS6单体电压过低一级故障</v>
          </cell>
          <cell r="G1013" t="str">
            <v>JS_CZ_wodefeng</v>
          </cell>
          <cell r="I1013" t="str">
            <v>BMS故障</v>
          </cell>
        </row>
        <row r="1014">
          <cell r="A1014">
            <v>43196</v>
          </cell>
          <cell r="B1014">
            <v>2.7060185185185187E-2</v>
          </cell>
          <cell r="D1014" t="str">
            <v>分系统1BMS3单体电压过低一级故障</v>
          </cell>
          <cell r="G1014" t="str">
            <v>JS_CZ_wodefeng</v>
          </cell>
          <cell r="I1014" t="str">
            <v>BMS故障</v>
          </cell>
        </row>
        <row r="1015">
          <cell r="A1015">
            <v>43196</v>
          </cell>
          <cell r="B1015">
            <v>2.7233796296296298E-2</v>
          </cell>
          <cell r="D1015" t="str">
            <v>分系统1BMS4单体电压过低一级故障</v>
          </cell>
          <cell r="G1015" t="str">
            <v>JS_CZ_wodefeng</v>
          </cell>
          <cell r="I1015" t="str">
            <v>BMS故障</v>
          </cell>
        </row>
        <row r="1016">
          <cell r="A1016">
            <v>43196</v>
          </cell>
          <cell r="B1016">
            <v>2.7870370370370368E-2</v>
          </cell>
          <cell r="D1016" t="str">
            <v>分系统1BMS2单体电压过低一级故障</v>
          </cell>
          <cell r="G1016" t="str">
            <v>JS_CZ_wodefeng</v>
          </cell>
          <cell r="I1016" t="str">
            <v>BMS故障</v>
          </cell>
        </row>
        <row r="1017">
          <cell r="A1017">
            <v>43196</v>
          </cell>
          <cell r="B1017">
            <v>2.9780092592592594E-2</v>
          </cell>
          <cell r="D1017" t="str">
            <v>分系统1BMS1总电压过低一级故障</v>
          </cell>
          <cell r="G1017" t="str">
            <v>JS_CZ_wodefeng</v>
          </cell>
          <cell r="I1017" t="str">
            <v>BMS故障</v>
          </cell>
        </row>
        <row r="1018">
          <cell r="A1018">
            <v>43196</v>
          </cell>
          <cell r="B1018">
            <v>2.9837962962962965E-2</v>
          </cell>
          <cell r="D1018" t="str">
            <v>分系统1BMS3总电压过低一级故障</v>
          </cell>
          <cell r="G1018" t="str">
            <v>JS_CZ_wodefeng</v>
          </cell>
          <cell r="I1018" t="str">
            <v>BMS故障</v>
          </cell>
        </row>
        <row r="1019">
          <cell r="A1019">
            <v>43196</v>
          </cell>
          <cell r="B1019">
            <v>2.9953703703703705E-2</v>
          </cell>
          <cell r="D1019" t="str">
            <v>分系统1BMS6总电压过低一级故障</v>
          </cell>
          <cell r="G1019" t="str">
            <v>JS_CZ_wodefeng</v>
          </cell>
          <cell r="I1019" t="str">
            <v>BMS故障</v>
          </cell>
        </row>
        <row r="1020">
          <cell r="A1020">
            <v>43196</v>
          </cell>
          <cell r="B1020">
            <v>3.0011574074074076E-2</v>
          </cell>
          <cell r="D1020" t="str">
            <v>分系统1BMS5总电压过低一级故障</v>
          </cell>
          <cell r="G1020" t="str">
            <v>JS_CZ_wodefeng</v>
          </cell>
          <cell r="I1020" t="str">
            <v>BMS故障</v>
          </cell>
        </row>
        <row r="1021">
          <cell r="A1021">
            <v>43196</v>
          </cell>
          <cell r="B1021">
            <v>3.006944444444444E-2</v>
          </cell>
          <cell r="D1021" t="str">
            <v>分系统1BMS2总电压过低一级故障</v>
          </cell>
          <cell r="G1021" t="str">
            <v>JS_CZ_wodefeng</v>
          </cell>
          <cell r="I1021" t="str">
            <v>BMS故障</v>
          </cell>
        </row>
        <row r="1022">
          <cell r="A1022">
            <v>43196</v>
          </cell>
          <cell r="B1022">
            <v>3.006944444444444E-2</v>
          </cell>
          <cell r="D1022" t="str">
            <v>分系统1BMS4总电压过低一级故障</v>
          </cell>
          <cell r="G1022" t="str">
            <v>JS_CZ_wodefeng</v>
          </cell>
          <cell r="I1022" t="str">
            <v>BMS故障</v>
          </cell>
        </row>
        <row r="1023">
          <cell r="A1023">
            <v>43196</v>
          </cell>
          <cell r="B1023">
            <v>3.0590277777777775E-2</v>
          </cell>
          <cell r="D1023" t="str">
            <v>分系统1BMS5单体电压过低一级故障</v>
          </cell>
          <cell r="G1023" t="str">
            <v>JS_CZ_wodefeng</v>
          </cell>
          <cell r="I1023" t="str">
            <v>BMS故障</v>
          </cell>
        </row>
        <row r="1024">
          <cell r="A1024">
            <v>43196</v>
          </cell>
          <cell r="B1024">
            <v>3.7476851851851851E-2</v>
          </cell>
          <cell r="D1024" t="str">
            <v>分系统1BMS1SOC过低二级故障</v>
          </cell>
          <cell r="G1024" t="str">
            <v>JS_CZ_wodefeng</v>
          </cell>
          <cell r="I1024" t="str">
            <v>BMS故障</v>
          </cell>
        </row>
        <row r="1025">
          <cell r="A1025">
            <v>43196</v>
          </cell>
          <cell r="B1025">
            <v>3.7939814814814815E-2</v>
          </cell>
          <cell r="D1025" t="str">
            <v>分系统1BMS3SOC过低二级故障</v>
          </cell>
          <cell r="G1025" t="str">
            <v>JS_CZ_wodefeng</v>
          </cell>
          <cell r="I1025" t="str">
            <v>BMS故障</v>
          </cell>
        </row>
        <row r="1026">
          <cell r="A1026">
            <v>43196</v>
          </cell>
          <cell r="B1026">
            <v>3.7939814814814815E-2</v>
          </cell>
          <cell r="D1026" t="str">
            <v>分系统1BMS6SOC过低二级故障</v>
          </cell>
          <cell r="G1026" t="str">
            <v>JS_CZ_wodefeng</v>
          </cell>
          <cell r="I1026" t="str">
            <v>BMS故障</v>
          </cell>
        </row>
        <row r="1027">
          <cell r="A1027">
            <v>43196</v>
          </cell>
          <cell r="B1027">
            <v>3.7997685185185183E-2</v>
          </cell>
          <cell r="D1027" t="str">
            <v>分系统1BMS5SOC过低二级故障</v>
          </cell>
          <cell r="G1027" t="str">
            <v>JS_CZ_wodefeng</v>
          </cell>
          <cell r="I1027" t="str">
            <v>BMS故障</v>
          </cell>
        </row>
        <row r="1028">
          <cell r="A1028">
            <v>43196</v>
          </cell>
          <cell r="B1028">
            <v>3.8171296296296293E-2</v>
          </cell>
          <cell r="D1028" t="str">
            <v>分系统1BMS4SOC过低二级故障</v>
          </cell>
          <cell r="G1028" t="str">
            <v>JS_CZ_wodefeng</v>
          </cell>
          <cell r="I1028" t="str">
            <v>BMS故障</v>
          </cell>
        </row>
        <row r="1029">
          <cell r="A1029">
            <v>43196</v>
          </cell>
          <cell r="B1029">
            <v>3.875E-2</v>
          </cell>
          <cell r="D1029" t="str">
            <v>分系统1BMS2SOC过低二级故障</v>
          </cell>
          <cell r="G1029" t="str">
            <v>JS_CZ_wodefeng</v>
          </cell>
          <cell r="I1029" t="str">
            <v>BMS故障</v>
          </cell>
        </row>
        <row r="1030">
          <cell r="A1030">
            <v>43196</v>
          </cell>
          <cell r="B1030">
            <v>4.6574074074074073E-2</v>
          </cell>
          <cell r="D1030" t="str">
            <v>分系统1BMS1SOC过低一级故障</v>
          </cell>
          <cell r="G1030" t="str">
            <v>JS_CZ_wodefeng</v>
          </cell>
          <cell r="I1030" t="str">
            <v>BMS故障</v>
          </cell>
        </row>
        <row r="1031">
          <cell r="A1031">
            <v>43196</v>
          </cell>
          <cell r="B1031">
            <v>4.7442129629629626E-2</v>
          </cell>
          <cell r="D1031" t="str">
            <v>分系统1BMS3SOC过低一级故障</v>
          </cell>
          <cell r="G1031" t="str">
            <v>JS_CZ_wodefeng</v>
          </cell>
          <cell r="I1031" t="str">
            <v>BMS故障</v>
          </cell>
        </row>
        <row r="1032">
          <cell r="A1032">
            <v>43196</v>
          </cell>
          <cell r="B1032">
            <v>4.7442129629629626E-2</v>
          </cell>
          <cell r="D1032" t="str">
            <v>分系统1BMS6SOC过低一级故障</v>
          </cell>
          <cell r="G1032" t="str">
            <v>JS_CZ_wodefeng</v>
          </cell>
          <cell r="I1032" t="str">
            <v>BMS故障</v>
          </cell>
        </row>
        <row r="1033">
          <cell r="A1033">
            <v>43196</v>
          </cell>
          <cell r="B1033">
            <v>4.7500000000000007E-2</v>
          </cell>
          <cell r="D1033" t="str">
            <v>分系统1BMS5SOC过低一级故障</v>
          </cell>
          <cell r="G1033" t="str">
            <v>JS_CZ_wodefeng</v>
          </cell>
          <cell r="I1033" t="str">
            <v>BMS故障</v>
          </cell>
        </row>
        <row r="1034">
          <cell r="A1034">
            <v>43196</v>
          </cell>
          <cell r="B1034">
            <v>4.7847222222222228E-2</v>
          </cell>
          <cell r="D1034" t="str">
            <v>分系统1BMS4SOC过低一级故障</v>
          </cell>
          <cell r="G1034" t="str">
            <v>JS_CZ_wodefeng</v>
          </cell>
          <cell r="I1034" t="str">
            <v>BMS故障</v>
          </cell>
        </row>
        <row r="1035">
          <cell r="A1035">
            <v>43196</v>
          </cell>
          <cell r="B1035">
            <v>4.8657407407407406E-2</v>
          </cell>
          <cell r="D1035" t="str">
            <v>分系统1BMS2SOC过低一级故障</v>
          </cell>
          <cell r="G1035" t="str">
            <v>JS_CZ_wodefeng</v>
          </cell>
          <cell r="I1035" t="str">
            <v>BMS故障</v>
          </cell>
        </row>
        <row r="1036">
          <cell r="A1036">
            <v>43196</v>
          </cell>
          <cell r="B1036">
            <v>0.44612268518518516</v>
          </cell>
          <cell r="D1036" t="str">
            <v>分系统1BMS1总电压过低一级故障</v>
          </cell>
          <cell r="G1036" t="str">
            <v>JS_CZ_wodefeng</v>
          </cell>
          <cell r="I1036" t="str">
            <v>BMS故障</v>
          </cell>
        </row>
        <row r="1037">
          <cell r="A1037">
            <v>43196</v>
          </cell>
          <cell r="B1037">
            <v>0.44612268518518516</v>
          </cell>
          <cell r="D1037" t="str">
            <v>分系统1BMS1总电压过低二级故障</v>
          </cell>
          <cell r="G1037" t="str">
            <v>JS_CZ_wodefeng</v>
          </cell>
          <cell r="I1037" t="str">
            <v>BMS故障</v>
          </cell>
        </row>
        <row r="1038">
          <cell r="A1038">
            <v>43196</v>
          </cell>
          <cell r="B1038">
            <v>0.44648148148148148</v>
          </cell>
          <cell r="D1038" t="str">
            <v>分系统1BMS3总电压过低一级故障</v>
          </cell>
          <cell r="G1038" t="str">
            <v>JS_CZ_wodefeng</v>
          </cell>
          <cell r="I1038" t="str">
            <v>BMS故障</v>
          </cell>
        </row>
        <row r="1039">
          <cell r="A1039">
            <v>43196</v>
          </cell>
          <cell r="B1039">
            <v>0.44648148148148148</v>
          </cell>
          <cell r="D1039" t="str">
            <v>分系统1BMS3总电压过低二级故障</v>
          </cell>
          <cell r="G1039" t="str">
            <v>JS_CZ_wodefeng</v>
          </cell>
          <cell r="I1039" t="str">
            <v>BMS故障</v>
          </cell>
        </row>
        <row r="1040">
          <cell r="A1040">
            <v>43196</v>
          </cell>
          <cell r="B1040">
            <v>0.44675925925925924</v>
          </cell>
          <cell r="D1040" t="str">
            <v>分系统1BMS6总电压过低一级故障</v>
          </cell>
          <cell r="G1040" t="str">
            <v>JS_CZ_wodefeng</v>
          </cell>
          <cell r="I1040" t="str">
            <v>BMS故障</v>
          </cell>
        </row>
        <row r="1041">
          <cell r="A1041">
            <v>43196</v>
          </cell>
          <cell r="B1041">
            <v>0.44675925925925924</v>
          </cell>
          <cell r="D1041" t="str">
            <v>分系统1BMS6总电压过低二级故障</v>
          </cell>
          <cell r="G1041" t="str">
            <v>JS_CZ_wodefeng</v>
          </cell>
          <cell r="I1041" t="str">
            <v>BMS故障</v>
          </cell>
        </row>
        <row r="1042">
          <cell r="A1042">
            <v>43196</v>
          </cell>
          <cell r="B1042">
            <v>0.4470486111111111</v>
          </cell>
          <cell r="D1042" t="str">
            <v>分系统1BMS3SOC过低一级故障</v>
          </cell>
          <cell r="G1042" t="str">
            <v>JS_CZ_wodefeng</v>
          </cell>
          <cell r="I1042" t="str">
            <v>BMS故障</v>
          </cell>
        </row>
        <row r="1043">
          <cell r="A1043">
            <v>43196</v>
          </cell>
          <cell r="B1043">
            <v>0.4470486111111111</v>
          </cell>
          <cell r="D1043" t="str">
            <v>分系统1BMS3SOC过低二级故障</v>
          </cell>
          <cell r="G1043" t="str">
            <v>JS_CZ_wodefeng</v>
          </cell>
          <cell r="I1043" t="str">
            <v>BMS故障</v>
          </cell>
        </row>
        <row r="1044">
          <cell r="A1044">
            <v>43196</v>
          </cell>
          <cell r="B1044">
            <v>0.44717592592592598</v>
          </cell>
          <cell r="D1044" t="str">
            <v>分系统1BMS5总电压过低一级故障</v>
          </cell>
          <cell r="G1044" t="str">
            <v>JS_CZ_wodefeng</v>
          </cell>
          <cell r="I1044" t="str">
            <v>BMS故障</v>
          </cell>
        </row>
        <row r="1045">
          <cell r="A1045">
            <v>43196</v>
          </cell>
          <cell r="B1045">
            <v>0.44717592592592598</v>
          </cell>
          <cell r="D1045" t="str">
            <v>分系统1BMS5总电压过低二级故障</v>
          </cell>
          <cell r="G1045" t="str">
            <v>JS_CZ_wodefeng</v>
          </cell>
          <cell r="I1045" t="str">
            <v>BMS故障</v>
          </cell>
        </row>
        <row r="1046">
          <cell r="A1046">
            <v>43196</v>
          </cell>
          <cell r="B1046">
            <v>0.44733796296296297</v>
          </cell>
          <cell r="D1046" t="str">
            <v>分系统1BMS2总电压过低一级故障</v>
          </cell>
          <cell r="G1046" t="str">
            <v>JS_CZ_wodefeng</v>
          </cell>
          <cell r="I1046" t="str">
            <v>BMS故障</v>
          </cell>
        </row>
        <row r="1047">
          <cell r="A1047">
            <v>43196</v>
          </cell>
          <cell r="B1047">
            <v>0.44733796296296297</v>
          </cell>
          <cell r="D1047" t="str">
            <v>分系统1BMS2总电压过低二级故障</v>
          </cell>
          <cell r="G1047" t="str">
            <v>JS_CZ_wodefeng</v>
          </cell>
          <cell r="I1047" t="str">
            <v>BMS故障</v>
          </cell>
        </row>
        <row r="1048">
          <cell r="A1048">
            <v>43196</v>
          </cell>
          <cell r="B1048">
            <v>0.44733796296296297</v>
          </cell>
          <cell r="D1048" t="str">
            <v>分系统1BMS4总电压过低一级故障</v>
          </cell>
          <cell r="G1048" t="str">
            <v>JS_CZ_wodefeng</v>
          </cell>
          <cell r="I1048" t="str">
            <v>BMS故障</v>
          </cell>
        </row>
        <row r="1049">
          <cell r="A1049">
            <v>43196</v>
          </cell>
          <cell r="B1049">
            <v>0.44733796296296297</v>
          </cell>
          <cell r="D1049" t="str">
            <v>分系统1BMS4总电压过低二级故障</v>
          </cell>
          <cell r="G1049" t="str">
            <v>JS_CZ_wodefeng</v>
          </cell>
          <cell r="I1049" t="str">
            <v>BMS故障</v>
          </cell>
        </row>
        <row r="1050">
          <cell r="A1050">
            <v>43196</v>
          </cell>
          <cell r="B1050">
            <v>0.44746527777777773</v>
          </cell>
          <cell r="D1050" t="str">
            <v>分系统1BMS2SOC过低一级故障</v>
          </cell>
          <cell r="G1050" t="str">
            <v>JS_CZ_wodefeng</v>
          </cell>
          <cell r="I1050" t="str">
            <v>BMS故障</v>
          </cell>
        </row>
        <row r="1051">
          <cell r="A1051">
            <v>43196</v>
          </cell>
          <cell r="B1051">
            <v>0.44746527777777773</v>
          </cell>
          <cell r="D1051" t="str">
            <v>分系统1BMS2SOC过低二级故障</v>
          </cell>
          <cell r="G1051" t="str">
            <v>JS_CZ_wodefeng</v>
          </cell>
          <cell r="I1051" t="str">
            <v>BMS故障</v>
          </cell>
        </row>
        <row r="1052">
          <cell r="A1052">
            <v>43196</v>
          </cell>
          <cell r="B1052">
            <v>0.44826388888888885</v>
          </cell>
          <cell r="D1052" t="str">
            <v>分系统1BMS6SOC过低一级故障</v>
          </cell>
          <cell r="G1052" t="str">
            <v>JS_CZ_wodefeng</v>
          </cell>
          <cell r="I1052" t="str">
            <v>BMS故障</v>
          </cell>
        </row>
        <row r="1053">
          <cell r="A1053">
            <v>43196</v>
          </cell>
          <cell r="B1053">
            <v>0.44826388888888885</v>
          </cell>
          <cell r="D1053" t="str">
            <v>分系统1BMS6SOC过低二级故障</v>
          </cell>
          <cell r="G1053" t="str">
            <v>JS_CZ_wodefeng</v>
          </cell>
          <cell r="I1053" t="str">
            <v>BMS故障</v>
          </cell>
        </row>
        <row r="1054">
          <cell r="A1054">
            <v>43196</v>
          </cell>
          <cell r="B1054">
            <v>0.44885416666666672</v>
          </cell>
          <cell r="D1054" t="str">
            <v>分系统1BMS1SOC过低一级故障</v>
          </cell>
          <cell r="G1054" t="str">
            <v>JS_CZ_wodefeng</v>
          </cell>
          <cell r="I1054" t="str">
            <v>BMS故障</v>
          </cell>
        </row>
        <row r="1055">
          <cell r="A1055">
            <v>43196</v>
          </cell>
          <cell r="B1055">
            <v>0.44885416666666672</v>
          </cell>
          <cell r="D1055" t="str">
            <v>分系统1BMS1SOC过低二级故障</v>
          </cell>
          <cell r="G1055" t="str">
            <v>JS_CZ_wodefeng</v>
          </cell>
          <cell r="I1055" t="str">
            <v>BMS故障</v>
          </cell>
        </row>
        <row r="1056">
          <cell r="A1056">
            <v>43196</v>
          </cell>
          <cell r="B1056">
            <v>0.45087962962962963</v>
          </cell>
          <cell r="D1056" t="str">
            <v>分系统1BMS5SOC过低一级故障</v>
          </cell>
          <cell r="G1056" t="str">
            <v>JS_CZ_wodefeng</v>
          </cell>
          <cell r="I1056" t="str">
            <v>BMS故障</v>
          </cell>
        </row>
        <row r="1057">
          <cell r="A1057">
            <v>43196</v>
          </cell>
          <cell r="B1057">
            <v>0.45087962962962963</v>
          </cell>
          <cell r="D1057" t="str">
            <v>分系统1BMS5SOC过低二级故障</v>
          </cell>
          <cell r="G1057" t="str">
            <v>JS_CZ_wodefeng</v>
          </cell>
          <cell r="I1057" t="str">
            <v>BMS故障</v>
          </cell>
        </row>
        <row r="1058">
          <cell r="A1058">
            <v>43196</v>
          </cell>
          <cell r="B1058">
            <v>0.45128472222222221</v>
          </cell>
          <cell r="D1058" t="str">
            <v>分系统1BMS4SOC过低一级故障</v>
          </cell>
          <cell r="G1058" t="str">
            <v>JS_CZ_wodefeng</v>
          </cell>
          <cell r="I1058" t="str">
            <v>BMS故障</v>
          </cell>
        </row>
        <row r="1059">
          <cell r="A1059">
            <v>43196</v>
          </cell>
          <cell r="B1059">
            <v>0.45128472222222221</v>
          </cell>
          <cell r="D1059" t="str">
            <v>分系统1BMS4SOC过低二级故障</v>
          </cell>
          <cell r="G1059" t="str">
            <v>JS_CZ_wodefeng</v>
          </cell>
          <cell r="I1059" t="str">
            <v>BMS故障</v>
          </cell>
        </row>
        <row r="1060">
          <cell r="A1060">
            <v>43196</v>
          </cell>
          <cell r="B1060">
            <v>0.45348379629629632</v>
          </cell>
          <cell r="D1060" t="str">
            <v>分系统1BMS1单体电压过低一级故障</v>
          </cell>
          <cell r="G1060" t="str">
            <v>JS_CZ_wodefeng</v>
          </cell>
          <cell r="I1060" t="str">
            <v>BMS故障</v>
          </cell>
        </row>
        <row r="1061">
          <cell r="A1061">
            <v>43196</v>
          </cell>
          <cell r="B1061">
            <v>0.45348379629629632</v>
          </cell>
          <cell r="D1061" t="str">
            <v>分系统1BMS1单体电压过低二级故障</v>
          </cell>
          <cell r="G1061" t="str">
            <v>JS_CZ_wodefeng</v>
          </cell>
          <cell r="I1061" t="str">
            <v>BMS故障</v>
          </cell>
        </row>
        <row r="1062">
          <cell r="A1062">
            <v>43196</v>
          </cell>
          <cell r="B1062">
            <v>0.45394675925925926</v>
          </cell>
          <cell r="D1062" t="str">
            <v>分系统1BMS3单体电压过低一级故障</v>
          </cell>
          <cell r="G1062" t="str">
            <v>JS_CZ_wodefeng</v>
          </cell>
          <cell r="I1062" t="str">
            <v>BMS故障</v>
          </cell>
        </row>
        <row r="1063">
          <cell r="A1063">
            <v>43196</v>
          </cell>
          <cell r="B1063">
            <v>0.45394675925925926</v>
          </cell>
          <cell r="D1063" t="str">
            <v>分系统1BMS3单体电压过低二级故障</v>
          </cell>
          <cell r="G1063" t="str">
            <v>JS_CZ_wodefeng</v>
          </cell>
          <cell r="I1063" t="str">
            <v>BMS故障</v>
          </cell>
        </row>
        <row r="1064">
          <cell r="A1064">
            <v>43196</v>
          </cell>
          <cell r="B1064">
            <v>0.4541203703703704</v>
          </cell>
          <cell r="D1064" t="str">
            <v>分系统1BMS2单体电压过低一级故障</v>
          </cell>
          <cell r="G1064" t="str">
            <v>JS_CZ_wodefeng</v>
          </cell>
          <cell r="I1064" t="str">
            <v>BMS故障</v>
          </cell>
        </row>
        <row r="1065">
          <cell r="A1065">
            <v>43196</v>
          </cell>
          <cell r="B1065">
            <v>0.4541203703703704</v>
          </cell>
          <cell r="D1065" t="str">
            <v>分系统1BMS2单体电压过低二级故障</v>
          </cell>
          <cell r="G1065" t="str">
            <v>JS_CZ_wodefeng</v>
          </cell>
          <cell r="I1065" t="str">
            <v>BMS故障</v>
          </cell>
        </row>
        <row r="1066">
          <cell r="A1066">
            <v>43196</v>
          </cell>
          <cell r="B1066">
            <v>0.4541203703703704</v>
          </cell>
          <cell r="D1066" t="str">
            <v>分系统1BMS5单体电压过低一级故障</v>
          </cell>
          <cell r="G1066" t="str">
            <v>JS_CZ_wodefeng</v>
          </cell>
          <cell r="I1066" t="str">
            <v>BMS故障</v>
          </cell>
        </row>
        <row r="1067">
          <cell r="A1067">
            <v>43196</v>
          </cell>
          <cell r="B1067">
            <v>0.4541203703703704</v>
          </cell>
          <cell r="D1067" t="str">
            <v>分系统1BMS5单体电压过低二级故障</v>
          </cell>
          <cell r="G1067" t="str">
            <v>JS_CZ_wodefeng</v>
          </cell>
          <cell r="I1067" t="str">
            <v>BMS故障</v>
          </cell>
        </row>
        <row r="1068">
          <cell r="A1068">
            <v>43196</v>
          </cell>
          <cell r="B1068">
            <v>0.45498842592592598</v>
          </cell>
          <cell r="D1068" t="str">
            <v>分系统1BMS6单体电压过低一级故障</v>
          </cell>
          <cell r="G1068" t="str">
            <v>JS_CZ_wodefeng</v>
          </cell>
          <cell r="I1068" t="str">
            <v>BMS故障</v>
          </cell>
        </row>
        <row r="1069">
          <cell r="A1069">
            <v>43196</v>
          </cell>
          <cell r="B1069">
            <v>0.45498842592592598</v>
          </cell>
          <cell r="D1069" t="str">
            <v>分系统1BMS6单体电压过低二级故障</v>
          </cell>
          <cell r="G1069" t="str">
            <v>JS_CZ_wodefeng</v>
          </cell>
          <cell r="I1069" t="str">
            <v>BMS故障</v>
          </cell>
        </row>
        <row r="1070">
          <cell r="A1070">
            <v>43196</v>
          </cell>
          <cell r="B1070">
            <v>0.45545138888888892</v>
          </cell>
          <cell r="D1070" t="str">
            <v>分系统1BMS4单体电压过低一级故障</v>
          </cell>
          <cell r="G1070" t="str">
            <v>JS_CZ_wodefeng</v>
          </cell>
          <cell r="I1070" t="str">
            <v>BMS故障</v>
          </cell>
        </row>
        <row r="1071">
          <cell r="A1071">
            <v>43196</v>
          </cell>
          <cell r="B1071">
            <v>0.45545138888888892</v>
          </cell>
          <cell r="D1071" t="str">
            <v>分系统1BMS4单体电压过低二级故障</v>
          </cell>
          <cell r="G1071" t="str">
            <v>JS_CZ_wodefeng</v>
          </cell>
          <cell r="I1071" t="str">
            <v>BMS故障</v>
          </cell>
        </row>
        <row r="1072">
          <cell r="A1072">
            <v>43196</v>
          </cell>
          <cell r="B1072">
            <v>0.48574074074074075</v>
          </cell>
          <cell r="D1072" t="str">
            <v>分系统1BMS2SOC过低一级故障</v>
          </cell>
          <cell r="G1072" t="str">
            <v>JS_CZ_wodefeng</v>
          </cell>
          <cell r="I1072" t="str">
            <v>BMS故障</v>
          </cell>
        </row>
        <row r="1073">
          <cell r="A1073">
            <v>43196</v>
          </cell>
          <cell r="B1073">
            <v>0.48614583333333333</v>
          </cell>
          <cell r="D1073" t="str">
            <v>分系统1BMS5SOC过低二级故障</v>
          </cell>
          <cell r="G1073" t="str">
            <v>JS_CZ_wodefeng</v>
          </cell>
          <cell r="I1073" t="str">
            <v>BMS故障</v>
          </cell>
        </row>
        <row r="1074">
          <cell r="A1074">
            <v>43196</v>
          </cell>
          <cell r="B1074">
            <v>0.5001620370370371</v>
          </cell>
          <cell r="D1074" t="str">
            <v>分系统1BMS1SOC过低二级故障</v>
          </cell>
          <cell r="G1074" t="str">
            <v>JS_CZ_wodefeng</v>
          </cell>
          <cell r="I1074" t="str">
            <v>BMS故障</v>
          </cell>
        </row>
        <row r="1075">
          <cell r="A1075">
            <v>43196</v>
          </cell>
          <cell r="B1075">
            <v>0.5001620370370371</v>
          </cell>
          <cell r="D1075" t="str">
            <v>分系统1BMS2SOC过低二级故障</v>
          </cell>
          <cell r="G1075" t="str">
            <v>JS_CZ_wodefeng</v>
          </cell>
          <cell r="I1075" t="str">
            <v>BMS故障</v>
          </cell>
        </row>
        <row r="1076">
          <cell r="A1076">
            <v>43196</v>
          </cell>
          <cell r="B1076">
            <v>0.5001620370370371</v>
          </cell>
          <cell r="D1076" t="str">
            <v>分系统1BMS4SOC过低二级故障</v>
          </cell>
          <cell r="G1076" t="str">
            <v>JS_CZ_wodefeng</v>
          </cell>
          <cell r="I1076" t="str">
            <v>BMS故障</v>
          </cell>
        </row>
        <row r="1077">
          <cell r="A1077">
            <v>43196</v>
          </cell>
          <cell r="B1077">
            <v>0.5001620370370371</v>
          </cell>
          <cell r="D1077" t="str">
            <v>分系统1BMS6SOC过低二级故障</v>
          </cell>
          <cell r="G1077" t="str">
            <v>JS_CZ_wodefeng</v>
          </cell>
          <cell r="I1077" t="str">
            <v>BMS故障</v>
          </cell>
        </row>
        <row r="1078">
          <cell r="A1078">
            <v>43196</v>
          </cell>
          <cell r="B1078">
            <v>0.50832175925925926</v>
          </cell>
          <cell r="D1078" t="str">
            <v>分系统1BMS1SOC过低一级故障</v>
          </cell>
          <cell r="G1078" t="str">
            <v>JS_CZ_wodefeng</v>
          </cell>
          <cell r="I1078" t="str">
            <v>BMS故障</v>
          </cell>
        </row>
        <row r="1079">
          <cell r="A1079">
            <v>43196</v>
          </cell>
          <cell r="B1079">
            <v>0.50890046296296299</v>
          </cell>
          <cell r="D1079" t="str">
            <v>分系统1BMS3SOC过低一级故障</v>
          </cell>
          <cell r="G1079" t="str">
            <v>JS_CZ_wodefeng</v>
          </cell>
          <cell r="I1079" t="str">
            <v>BMS故障</v>
          </cell>
        </row>
        <row r="1080">
          <cell r="A1080">
            <v>43196</v>
          </cell>
          <cell r="B1080">
            <v>0.50907407407407412</v>
          </cell>
          <cell r="D1080" t="str">
            <v>分系统1BMS6SOC过低一级故障</v>
          </cell>
          <cell r="G1080" t="str">
            <v>JS_CZ_wodefeng</v>
          </cell>
          <cell r="I1080" t="str">
            <v>BMS故障</v>
          </cell>
        </row>
        <row r="1081">
          <cell r="A1081">
            <v>43196</v>
          </cell>
          <cell r="B1081">
            <v>0.50924768518518515</v>
          </cell>
          <cell r="D1081" t="str">
            <v>分系统1BMS5SOC过低一级故障</v>
          </cell>
          <cell r="G1081" t="str">
            <v>JS_CZ_wodefeng</v>
          </cell>
          <cell r="I1081" t="str">
            <v>BMS故障</v>
          </cell>
        </row>
        <row r="1082">
          <cell r="A1082">
            <v>43196</v>
          </cell>
          <cell r="B1082">
            <v>0.50965277777777784</v>
          </cell>
          <cell r="D1082" t="str">
            <v>分系统1BMS4SOC过低一级故障</v>
          </cell>
          <cell r="G1082" t="str">
            <v>JS_CZ_wodefeng</v>
          </cell>
          <cell r="I1082" t="str">
            <v>BMS故障</v>
          </cell>
        </row>
        <row r="1083">
          <cell r="A1083">
            <v>43196</v>
          </cell>
          <cell r="B1083">
            <v>0.50971064814814815</v>
          </cell>
          <cell r="D1083" t="str">
            <v>分系统1BMS2SOC过低一级故障</v>
          </cell>
          <cell r="G1083" t="str">
            <v>JS_CZ_wodefeng</v>
          </cell>
          <cell r="I1083" t="str">
            <v>BMS故障</v>
          </cell>
        </row>
        <row r="1084">
          <cell r="A1084">
            <v>43196</v>
          </cell>
          <cell r="B1084">
            <v>0.74546296296296299</v>
          </cell>
          <cell r="D1084" t="str">
            <v>分系统3告警状态</v>
          </cell>
          <cell r="G1084" t="str">
            <v>BJ_zhongyu</v>
          </cell>
          <cell r="I1084" t="str">
            <v>系统故障</v>
          </cell>
        </row>
        <row r="1085">
          <cell r="A1085">
            <v>43196</v>
          </cell>
          <cell r="B1085">
            <v>0.74546296296296299</v>
          </cell>
          <cell r="D1085" t="str">
            <v>分系统3PCS告警状态</v>
          </cell>
          <cell r="G1085" t="str">
            <v>BJ_zhongyu</v>
          </cell>
          <cell r="I1085" t="str">
            <v>PCS故障</v>
          </cell>
        </row>
        <row r="1086">
          <cell r="A1086">
            <v>43196</v>
          </cell>
          <cell r="B1086">
            <v>0.82187500000000002</v>
          </cell>
          <cell r="D1086" t="str">
            <v>分系统1BMS1总电压过低一级故障</v>
          </cell>
          <cell r="G1086" t="str">
            <v>JS_CZ_wodefeng</v>
          </cell>
          <cell r="I1086" t="str">
            <v>BMS故障</v>
          </cell>
        </row>
        <row r="1087">
          <cell r="A1087">
            <v>43196</v>
          </cell>
          <cell r="B1087">
            <v>0.82187500000000002</v>
          </cell>
          <cell r="D1087" t="str">
            <v>分系统1BMS1总电压过低二级故障</v>
          </cell>
          <cell r="G1087" t="str">
            <v>JS_CZ_wodefeng</v>
          </cell>
          <cell r="I1087" t="str">
            <v>BMS故障</v>
          </cell>
        </row>
        <row r="1088">
          <cell r="A1088">
            <v>43196</v>
          </cell>
          <cell r="B1088">
            <v>0.82216435185185188</v>
          </cell>
          <cell r="D1088" t="str">
            <v>分系统1BMS3总电压过低一级故障</v>
          </cell>
          <cell r="G1088" t="str">
            <v>JS_CZ_wodefeng</v>
          </cell>
          <cell r="I1088" t="str">
            <v>BMS故障</v>
          </cell>
        </row>
        <row r="1089">
          <cell r="A1089">
            <v>43196</v>
          </cell>
          <cell r="B1089">
            <v>0.82216435185185188</v>
          </cell>
          <cell r="D1089" t="str">
            <v>分系统1BMS3总电压过低二级故障</v>
          </cell>
          <cell r="G1089" t="str">
            <v>JS_CZ_wodefeng</v>
          </cell>
          <cell r="I1089" t="str">
            <v>BMS故障</v>
          </cell>
        </row>
        <row r="1090">
          <cell r="A1090">
            <v>43196</v>
          </cell>
          <cell r="B1090">
            <v>0.82251157407407405</v>
          </cell>
          <cell r="D1090" t="str">
            <v>分系统1BMS6总电压过低一级故障</v>
          </cell>
          <cell r="G1090" t="str">
            <v>JS_CZ_wodefeng</v>
          </cell>
          <cell r="I1090" t="str">
            <v>BMS故障</v>
          </cell>
        </row>
        <row r="1091">
          <cell r="A1091">
            <v>43196</v>
          </cell>
          <cell r="B1091">
            <v>0.82251157407407405</v>
          </cell>
          <cell r="D1091" t="str">
            <v>分系统1BMS6总电压过低二级故障</v>
          </cell>
          <cell r="G1091" t="str">
            <v>JS_CZ_wodefeng</v>
          </cell>
          <cell r="I1091" t="str">
            <v>BMS故障</v>
          </cell>
        </row>
        <row r="1092">
          <cell r="A1092">
            <v>43196</v>
          </cell>
          <cell r="B1092">
            <v>0.82291666666666663</v>
          </cell>
          <cell r="D1092" t="str">
            <v>分系统1BMS5总电压过低一级故障</v>
          </cell>
          <cell r="G1092" t="str">
            <v>JS_CZ_wodefeng</v>
          </cell>
          <cell r="I1092" t="str">
            <v>BMS故障</v>
          </cell>
        </row>
        <row r="1093">
          <cell r="A1093">
            <v>43196</v>
          </cell>
          <cell r="B1093">
            <v>0.82291666666666663</v>
          </cell>
          <cell r="D1093" t="str">
            <v>分系统1BMS5总电压过低二级故障</v>
          </cell>
          <cell r="G1093" t="str">
            <v>JS_CZ_wodefeng</v>
          </cell>
          <cell r="I1093" t="str">
            <v>BMS故障</v>
          </cell>
        </row>
        <row r="1094">
          <cell r="A1094">
            <v>43196</v>
          </cell>
          <cell r="B1094">
            <v>0.82314814814814818</v>
          </cell>
          <cell r="D1094" t="str">
            <v>分系统1BMS2总电压过低一级故障</v>
          </cell>
          <cell r="G1094" t="str">
            <v>JS_CZ_wodefeng</v>
          </cell>
          <cell r="I1094" t="str">
            <v>BMS故障</v>
          </cell>
        </row>
        <row r="1095">
          <cell r="A1095">
            <v>43196</v>
          </cell>
          <cell r="B1095">
            <v>0.82314814814814818</v>
          </cell>
          <cell r="D1095" t="str">
            <v>分系统1BMS2总电压过低二级故障</v>
          </cell>
          <cell r="G1095" t="str">
            <v>JS_CZ_wodefeng</v>
          </cell>
          <cell r="I1095" t="str">
            <v>BMS故障</v>
          </cell>
        </row>
        <row r="1096">
          <cell r="A1096">
            <v>43196</v>
          </cell>
          <cell r="B1096">
            <v>0.82320601851851849</v>
          </cell>
          <cell r="D1096" t="str">
            <v>分系统1BMS4总电压过低一级故障</v>
          </cell>
          <cell r="G1096" t="str">
            <v>JS_CZ_wodefeng</v>
          </cell>
          <cell r="I1096" t="str">
            <v>BMS故障</v>
          </cell>
        </row>
        <row r="1097">
          <cell r="A1097">
            <v>43196</v>
          </cell>
          <cell r="B1097">
            <v>0.82320601851851849</v>
          </cell>
          <cell r="D1097" t="str">
            <v>分系统1BMS4总电压过低二级故障</v>
          </cell>
          <cell r="G1097" t="str">
            <v>JS_CZ_wodefeng</v>
          </cell>
          <cell r="I1097" t="str">
            <v>BMS故障</v>
          </cell>
        </row>
        <row r="1098">
          <cell r="A1098">
            <v>43196</v>
          </cell>
          <cell r="B1098">
            <v>0.82743055555555556</v>
          </cell>
          <cell r="D1098" t="str">
            <v>分系统1BMS3SOC过低一级故障</v>
          </cell>
          <cell r="G1098" t="str">
            <v>JS_CZ_wodefeng</v>
          </cell>
          <cell r="I1098" t="str">
            <v>BMS故障</v>
          </cell>
        </row>
        <row r="1099">
          <cell r="A1099">
            <v>43196</v>
          </cell>
          <cell r="B1099">
            <v>0.82743055555555556</v>
          </cell>
          <cell r="D1099" t="str">
            <v>分系统1BMS3SOC过低二级故障</v>
          </cell>
          <cell r="G1099" t="str">
            <v>JS_CZ_wodefeng</v>
          </cell>
          <cell r="I1099" t="str">
            <v>BMS故障</v>
          </cell>
        </row>
        <row r="1100">
          <cell r="A1100">
            <v>43196</v>
          </cell>
          <cell r="B1100">
            <v>0.8286458333333333</v>
          </cell>
          <cell r="D1100" t="str">
            <v>分系统1BMS5SOC过低一级故障</v>
          </cell>
          <cell r="G1100" t="str">
            <v>JS_CZ_wodefeng</v>
          </cell>
          <cell r="I1100" t="str">
            <v>BMS故障</v>
          </cell>
        </row>
        <row r="1101">
          <cell r="A1101">
            <v>43196</v>
          </cell>
          <cell r="B1101">
            <v>0.8286458333333333</v>
          </cell>
          <cell r="D1101" t="str">
            <v>分系统1BMS5SOC过低二级故障</v>
          </cell>
          <cell r="G1101" t="str">
            <v>JS_CZ_wodefeng</v>
          </cell>
          <cell r="I1101" t="str">
            <v>BMS故障</v>
          </cell>
        </row>
        <row r="1102">
          <cell r="A1102">
            <v>43196</v>
          </cell>
          <cell r="B1102">
            <v>0.82893518518518527</v>
          </cell>
          <cell r="D1102" t="str">
            <v>分系统1BMS1SOC过低一级故障</v>
          </cell>
          <cell r="G1102" t="str">
            <v>JS_CZ_wodefeng</v>
          </cell>
          <cell r="I1102" t="str">
            <v>BMS故障</v>
          </cell>
        </row>
        <row r="1103">
          <cell r="A1103">
            <v>43196</v>
          </cell>
          <cell r="B1103">
            <v>0.82893518518518527</v>
          </cell>
          <cell r="D1103" t="str">
            <v>分系统1BMS1SOC过低二级故障</v>
          </cell>
          <cell r="G1103" t="str">
            <v>JS_CZ_wodefeng</v>
          </cell>
          <cell r="I1103" t="str">
            <v>BMS故障</v>
          </cell>
        </row>
        <row r="1104">
          <cell r="A1104">
            <v>43196</v>
          </cell>
          <cell r="B1104">
            <v>0.82905092592592589</v>
          </cell>
          <cell r="D1104" t="str">
            <v>分系统1BMS6SOC过低一级故障</v>
          </cell>
          <cell r="G1104" t="str">
            <v>JS_CZ_wodefeng</v>
          </cell>
          <cell r="I1104" t="str">
            <v>BMS故障</v>
          </cell>
        </row>
        <row r="1105">
          <cell r="A1105">
            <v>43196</v>
          </cell>
          <cell r="B1105">
            <v>0.82905092592592589</v>
          </cell>
          <cell r="D1105" t="str">
            <v>分系统1BMS6SOC过低二级故障</v>
          </cell>
          <cell r="G1105" t="str">
            <v>JS_CZ_wodefeng</v>
          </cell>
          <cell r="I1105" t="str">
            <v>BMS故障</v>
          </cell>
        </row>
        <row r="1106">
          <cell r="A1106">
            <v>43196</v>
          </cell>
          <cell r="B1106">
            <v>0.82934027777777775</v>
          </cell>
          <cell r="D1106" t="str">
            <v>分系统1BMS1单体电压过低一级故障</v>
          </cell>
          <cell r="G1106" t="str">
            <v>JS_CZ_wodefeng</v>
          </cell>
          <cell r="I1106" t="str">
            <v>BMS故障</v>
          </cell>
        </row>
        <row r="1107">
          <cell r="A1107">
            <v>43196</v>
          </cell>
          <cell r="B1107">
            <v>0.82934027777777775</v>
          </cell>
          <cell r="D1107" t="str">
            <v>分系统1BMS1单体电压过低二级故障</v>
          </cell>
          <cell r="G1107" t="str">
            <v>JS_CZ_wodefeng</v>
          </cell>
          <cell r="I1107" t="str">
            <v>BMS故障</v>
          </cell>
        </row>
        <row r="1108">
          <cell r="A1108">
            <v>43196</v>
          </cell>
          <cell r="B1108">
            <v>0.82964120370370376</v>
          </cell>
          <cell r="D1108" t="str">
            <v>分系统1BMS2单体电压过低一级故障</v>
          </cell>
          <cell r="G1108" t="str">
            <v>JS_CZ_wodefeng</v>
          </cell>
          <cell r="I1108" t="str">
            <v>BMS故障</v>
          </cell>
        </row>
        <row r="1109">
          <cell r="A1109">
            <v>43196</v>
          </cell>
          <cell r="B1109">
            <v>0.82964120370370376</v>
          </cell>
          <cell r="D1109" t="str">
            <v>分系统1BMS2单体电压过低二级故障</v>
          </cell>
          <cell r="G1109" t="str">
            <v>JS_CZ_wodefeng</v>
          </cell>
          <cell r="I1109" t="str">
            <v>BMS故障</v>
          </cell>
        </row>
        <row r="1110">
          <cell r="A1110">
            <v>43196</v>
          </cell>
          <cell r="B1110">
            <v>0.82980324074074074</v>
          </cell>
          <cell r="D1110" t="str">
            <v>分系统1BMS4SOC过低一级故障</v>
          </cell>
          <cell r="G1110" t="str">
            <v>JS_CZ_wodefeng</v>
          </cell>
          <cell r="I1110" t="str">
            <v>BMS故障</v>
          </cell>
        </row>
        <row r="1111">
          <cell r="A1111">
            <v>43196</v>
          </cell>
          <cell r="B1111">
            <v>0.82980324074074074</v>
          </cell>
          <cell r="D1111" t="str">
            <v>分系统1BMS4SOC过低二级故障</v>
          </cell>
          <cell r="G1111" t="str">
            <v>JS_CZ_wodefeng</v>
          </cell>
          <cell r="I1111" t="str">
            <v>BMS故障</v>
          </cell>
        </row>
        <row r="1112">
          <cell r="A1112">
            <v>43196</v>
          </cell>
          <cell r="B1112">
            <v>0.82986111111111116</v>
          </cell>
          <cell r="D1112" t="str">
            <v>分系统1BMS3单体电压过低一级故障</v>
          </cell>
          <cell r="G1112" t="str">
            <v>JS_CZ_wodefeng</v>
          </cell>
          <cell r="I1112" t="str">
            <v>BMS故障</v>
          </cell>
        </row>
        <row r="1113">
          <cell r="A1113">
            <v>43196</v>
          </cell>
          <cell r="B1113">
            <v>0.82986111111111116</v>
          </cell>
          <cell r="D1113" t="str">
            <v>分系统1BMS3单体电压过低二级故障</v>
          </cell>
          <cell r="G1113" t="str">
            <v>JS_CZ_wodefeng</v>
          </cell>
          <cell r="I1113" t="str">
            <v>BMS故障</v>
          </cell>
        </row>
        <row r="1114">
          <cell r="A1114">
            <v>43196</v>
          </cell>
          <cell r="B1114">
            <v>0.82997685185185188</v>
          </cell>
          <cell r="D1114" t="str">
            <v>分系统1BMS5单体电压过低一级故障</v>
          </cell>
          <cell r="G1114" t="str">
            <v>JS_CZ_wodefeng</v>
          </cell>
          <cell r="I1114" t="str">
            <v>BMS故障</v>
          </cell>
        </row>
        <row r="1115">
          <cell r="A1115">
            <v>43196</v>
          </cell>
          <cell r="B1115">
            <v>0.82997685185185188</v>
          </cell>
          <cell r="D1115" t="str">
            <v>分系统1BMS5单体电压过低二级故障</v>
          </cell>
          <cell r="G1115" t="str">
            <v>JS_CZ_wodefeng</v>
          </cell>
          <cell r="I1115" t="str">
            <v>BMS故障</v>
          </cell>
        </row>
        <row r="1116">
          <cell r="A1116">
            <v>43196</v>
          </cell>
          <cell r="B1116">
            <v>0.83090277777777777</v>
          </cell>
          <cell r="D1116" t="str">
            <v>分系统1BMS6单体电压过低一级故障</v>
          </cell>
          <cell r="G1116" t="str">
            <v>JS_CZ_wodefeng</v>
          </cell>
          <cell r="I1116" t="str">
            <v>BMS故障</v>
          </cell>
        </row>
        <row r="1117">
          <cell r="A1117">
            <v>43196</v>
          </cell>
          <cell r="B1117">
            <v>0.83090277777777777</v>
          </cell>
          <cell r="D1117" t="str">
            <v>分系统1BMS6单体电压过低二级故障</v>
          </cell>
          <cell r="G1117" t="str">
            <v>JS_CZ_wodefeng</v>
          </cell>
          <cell r="I1117" t="str">
            <v>BMS故障</v>
          </cell>
        </row>
        <row r="1118">
          <cell r="A1118">
            <v>43196</v>
          </cell>
          <cell r="B1118">
            <v>0.83130787037037035</v>
          </cell>
          <cell r="D1118" t="str">
            <v>分系统1BMS2SOC过低一级故障</v>
          </cell>
          <cell r="G1118" t="str">
            <v>JS_CZ_wodefeng</v>
          </cell>
          <cell r="I1118" t="str">
            <v>BMS故障</v>
          </cell>
        </row>
        <row r="1119">
          <cell r="A1119">
            <v>43196</v>
          </cell>
          <cell r="B1119">
            <v>0.83130787037037035</v>
          </cell>
          <cell r="D1119" t="str">
            <v>分系统1BMS2SOC过低二级故障</v>
          </cell>
          <cell r="G1119" t="str">
            <v>JS_CZ_wodefeng</v>
          </cell>
          <cell r="I1119" t="str">
            <v>BMS故障</v>
          </cell>
        </row>
        <row r="1120">
          <cell r="A1120">
            <v>43196</v>
          </cell>
          <cell r="B1120">
            <v>0.8315393518518519</v>
          </cell>
          <cell r="D1120" t="str">
            <v>分系统1BMS4单体电压过低一级故障</v>
          </cell>
          <cell r="G1120" t="str">
            <v>JS_CZ_wodefeng</v>
          </cell>
          <cell r="I1120" t="str">
            <v>BMS故障</v>
          </cell>
        </row>
        <row r="1121">
          <cell r="A1121">
            <v>43196</v>
          </cell>
          <cell r="B1121">
            <v>0.8315393518518519</v>
          </cell>
          <cell r="D1121" t="str">
            <v>分系统1BMS4单体电压过低二级故障</v>
          </cell>
          <cell r="G1121" t="str">
            <v>JS_CZ_wodefeng</v>
          </cell>
          <cell r="I1121" t="str">
            <v>BMS故障</v>
          </cell>
        </row>
        <row r="1122">
          <cell r="A1122">
            <v>43196</v>
          </cell>
          <cell r="B1122">
            <v>0.86917824074074079</v>
          </cell>
          <cell r="D1122" t="str">
            <v>分系统4告警状态</v>
          </cell>
          <cell r="G1122" t="str">
            <v>BJ_zhongyu</v>
          </cell>
          <cell r="I1122" t="str">
            <v>系统故障</v>
          </cell>
        </row>
        <row r="1123">
          <cell r="A1123">
            <v>43196</v>
          </cell>
          <cell r="B1123">
            <v>0.86917824074074079</v>
          </cell>
          <cell r="D1123" t="str">
            <v>分系统4PCS告警状态</v>
          </cell>
          <cell r="G1123" t="str">
            <v>BJ_zhongyu</v>
          </cell>
          <cell r="I1123" t="str">
            <v>PCS故障</v>
          </cell>
        </row>
        <row r="1124">
          <cell r="A1124">
            <v>43196</v>
          </cell>
          <cell r="B1124">
            <v>0.91423611111111114</v>
          </cell>
          <cell r="D1124" t="str">
            <v>分系统1BMS4SOC过低二级故障</v>
          </cell>
          <cell r="G1124" t="str">
            <v>JS_CZ_wodefeng</v>
          </cell>
          <cell r="I1124" t="str">
            <v>BMS故障</v>
          </cell>
        </row>
        <row r="1125">
          <cell r="A1125">
            <v>43196</v>
          </cell>
          <cell r="B1125">
            <v>0.99998842592592585</v>
          </cell>
          <cell r="D1125" t="str">
            <v>分系统1BMS4SOC过低一级故障</v>
          </cell>
          <cell r="G1125" t="str">
            <v>JS_CZ_wodefeng</v>
          </cell>
          <cell r="I1125" t="str">
            <v>BMS故障</v>
          </cell>
        </row>
        <row r="1126">
          <cell r="A1126">
            <v>43197</v>
          </cell>
          <cell r="B1126">
            <v>1.6203703703703703E-4</v>
          </cell>
          <cell r="D1126" t="str">
            <v>分系统1BMS1SOC过低二级故障</v>
          </cell>
          <cell r="G1126" t="str">
            <v>JS_CZ_wodefeng</v>
          </cell>
          <cell r="I1126" t="str">
            <v>BMS故障</v>
          </cell>
        </row>
        <row r="1127">
          <cell r="A1127">
            <v>43197</v>
          </cell>
          <cell r="B1127">
            <v>1.6203703703703703E-4</v>
          </cell>
          <cell r="D1127" t="str">
            <v>分系统1BMS2SOC过低二级故障</v>
          </cell>
          <cell r="G1127" t="str">
            <v>JS_CZ_wodefeng</v>
          </cell>
          <cell r="I1127" t="str">
            <v>BMS故障</v>
          </cell>
        </row>
        <row r="1128">
          <cell r="A1128">
            <v>43197</v>
          </cell>
          <cell r="B1128">
            <v>1.6203703703703703E-4</v>
          </cell>
          <cell r="D1128" t="str">
            <v>分系统1BMS4SOC过低二级故障</v>
          </cell>
          <cell r="G1128" t="str">
            <v>JS_CZ_wodefeng</v>
          </cell>
          <cell r="I1128" t="str">
            <v>BMS故障</v>
          </cell>
        </row>
        <row r="1129">
          <cell r="A1129">
            <v>43197</v>
          </cell>
          <cell r="B1129">
            <v>1.6203703703703703E-4</v>
          </cell>
          <cell r="D1129" t="str">
            <v>分系统1BMS6SOC过低二级故障</v>
          </cell>
          <cell r="G1129" t="str">
            <v>JS_CZ_wodefeng</v>
          </cell>
          <cell r="I1129" t="str">
            <v>BMS故障</v>
          </cell>
        </row>
        <row r="1130">
          <cell r="A1130">
            <v>43197</v>
          </cell>
          <cell r="B1130">
            <v>8.2754629629629619E-3</v>
          </cell>
          <cell r="D1130" t="str">
            <v>分系统1BMS1SOC过低一级故障</v>
          </cell>
          <cell r="G1130" t="str">
            <v>JS_CZ_wodefeng</v>
          </cell>
          <cell r="I1130" t="str">
            <v>BMS故障</v>
          </cell>
        </row>
        <row r="1131">
          <cell r="A1131">
            <v>43197</v>
          </cell>
          <cell r="B1131">
            <v>8.9120370370370378E-3</v>
          </cell>
          <cell r="D1131" t="str">
            <v>分系统1BMS3SOC过低一级故障</v>
          </cell>
          <cell r="G1131" t="str">
            <v>JS_CZ_wodefeng</v>
          </cell>
          <cell r="I1131" t="str">
            <v>BMS故障</v>
          </cell>
        </row>
        <row r="1132">
          <cell r="A1132">
            <v>43197</v>
          </cell>
          <cell r="B1132">
            <v>9.0856481481481483E-3</v>
          </cell>
          <cell r="D1132" t="str">
            <v>分系统1BMS6SOC过低一级故障</v>
          </cell>
          <cell r="G1132" t="str">
            <v>JS_CZ_wodefeng</v>
          </cell>
          <cell r="I1132" t="str">
            <v>BMS故障</v>
          </cell>
        </row>
        <row r="1133">
          <cell r="A1133">
            <v>43197</v>
          </cell>
          <cell r="B1133">
            <v>9.2592592592592605E-3</v>
          </cell>
          <cell r="D1133" t="str">
            <v>分系统1BMS5SOC过低一级故障</v>
          </cell>
          <cell r="G1133" t="str">
            <v>JS_CZ_wodefeng</v>
          </cell>
          <cell r="I1133" t="str">
            <v>BMS故障</v>
          </cell>
        </row>
        <row r="1134">
          <cell r="A1134">
            <v>43197</v>
          </cell>
          <cell r="B1134">
            <v>9.6064814814814815E-3</v>
          </cell>
          <cell r="D1134" t="str">
            <v>分系统1BMS4SOC过低一级故障</v>
          </cell>
          <cell r="G1134" t="str">
            <v>JS_CZ_wodefeng</v>
          </cell>
          <cell r="I1134" t="str">
            <v>BMS故障</v>
          </cell>
        </row>
        <row r="1135">
          <cell r="A1135">
            <v>43197</v>
          </cell>
          <cell r="B1135">
            <v>9.6643518518518511E-3</v>
          </cell>
          <cell r="D1135" t="str">
            <v>分系统1BMS2SOC过低一级故障</v>
          </cell>
          <cell r="G1135" t="str">
            <v>JS_CZ_wodefeng</v>
          </cell>
          <cell r="I1135" t="str">
            <v>BMS故障</v>
          </cell>
        </row>
        <row r="1136">
          <cell r="A1136">
            <v>43197</v>
          </cell>
          <cell r="B1136">
            <v>0.22773148148148148</v>
          </cell>
          <cell r="D1136" t="str">
            <v>分系统4告警状态</v>
          </cell>
          <cell r="G1136" t="str">
            <v>BJ_zhongyu</v>
          </cell>
          <cell r="I1136" t="str">
            <v>系统故障</v>
          </cell>
        </row>
        <row r="1137">
          <cell r="A1137">
            <v>43197</v>
          </cell>
          <cell r="B1137">
            <v>0.22773148148148148</v>
          </cell>
          <cell r="D1137" t="str">
            <v>分系统4PCS告警状态</v>
          </cell>
          <cell r="G1137" t="str">
            <v>BJ_zhongyu</v>
          </cell>
          <cell r="I1137" t="str">
            <v>PCS故障</v>
          </cell>
        </row>
        <row r="1138">
          <cell r="A1138">
            <v>43197</v>
          </cell>
          <cell r="B1138">
            <v>0.41593750000000002</v>
          </cell>
          <cell r="D1138" t="str">
            <v>分系统1故障状态</v>
          </cell>
          <cell r="G1138" t="str">
            <v>BJ_zhongyu</v>
          </cell>
          <cell r="I1138" t="str">
            <v>系统故障</v>
          </cell>
        </row>
        <row r="1139">
          <cell r="A1139">
            <v>43197</v>
          </cell>
          <cell r="B1139">
            <v>0.44946759259259261</v>
          </cell>
          <cell r="D1139" t="str">
            <v>分系统1BMS1总电压过低一级故障</v>
          </cell>
          <cell r="G1139" t="str">
            <v>JS_CZ_wodefeng</v>
          </cell>
          <cell r="I1139" t="str">
            <v>BMS故障</v>
          </cell>
        </row>
        <row r="1140">
          <cell r="A1140">
            <v>43197</v>
          </cell>
          <cell r="B1140">
            <v>0.44946759259259261</v>
          </cell>
          <cell r="D1140" t="str">
            <v>分系统1BMS1总电压过低二级故障</v>
          </cell>
          <cell r="G1140" t="str">
            <v>JS_CZ_wodefeng</v>
          </cell>
          <cell r="I1140" t="str">
            <v>BMS故障</v>
          </cell>
        </row>
        <row r="1141">
          <cell r="A1141">
            <v>43197</v>
          </cell>
          <cell r="B1141">
            <v>0.44987268518518514</v>
          </cell>
          <cell r="D1141" t="str">
            <v>分系统1BMS3总电压过低一级故障</v>
          </cell>
          <cell r="G1141" t="str">
            <v>JS_CZ_wodefeng</v>
          </cell>
          <cell r="I1141" t="str">
            <v>BMS故障</v>
          </cell>
        </row>
        <row r="1142">
          <cell r="A1142">
            <v>43197</v>
          </cell>
          <cell r="B1142">
            <v>0.44987268518518514</v>
          </cell>
          <cell r="D1142" t="str">
            <v>分系统1BMS3总电压过低二级故障</v>
          </cell>
          <cell r="G1142" t="str">
            <v>JS_CZ_wodefeng</v>
          </cell>
          <cell r="I1142" t="str">
            <v>BMS故障</v>
          </cell>
        </row>
        <row r="1143">
          <cell r="A1143">
            <v>43197</v>
          </cell>
          <cell r="B1143">
            <v>0.450162037037037</v>
          </cell>
          <cell r="D1143" t="str">
            <v>分系统1BMS6总电压过低一级故障</v>
          </cell>
          <cell r="G1143" t="str">
            <v>JS_CZ_wodefeng</v>
          </cell>
          <cell r="I1143" t="str">
            <v>BMS故障</v>
          </cell>
        </row>
        <row r="1144">
          <cell r="A1144">
            <v>43197</v>
          </cell>
          <cell r="B1144">
            <v>0.450162037037037</v>
          </cell>
          <cell r="D1144" t="str">
            <v>分系统1BMS6总电压过低二级故障</v>
          </cell>
          <cell r="G1144" t="str">
            <v>JS_CZ_wodefeng</v>
          </cell>
          <cell r="I1144" t="str">
            <v>BMS故障</v>
          </cell>
        </row>
        <row r="1145">
          <cell r="A1145">
            <v>43197</v>
          </cell>
          <cell r="B1145">
            <v>0.45050925925925928</v>
          </cell>
          <cell r="D1145" t="str">
            <v>分系统1BMS5总电压过低一级故障</v>
          </cell>
          <cell r="G1145" t="str">
            <v>JS_CZ_wodefeng</v>
          </cell>
          <cell r="I1145" t="str">
            <v>BMS故障</v>
          </cell>
        </row>
        <row r="1146">
          <cell r="A1146">
            <v>43197</v>
          </cell>
          <cell r="B1146">
            <v>0.45050925925925928</v>
          </cell>
          <cell r="D1146" t="str">
            <v>分系统1BMS5总电压过低二级故障</v>
          </cell>
          <cell r="G1146" t="str">
            <v>JS_CZ_wodefeng</v>
          </cell>
          <cell r="I1146" t="str">
            <v>BMS故障</v>
          </cell>
        </row>
        <row r="1147">
          <cell r="A1147">
            <v>43197</v>
          </cell>
          <cell r="B1147">
            <v>0.45074074074074072</v>
          </cell>
          <cell r="D1147" t="str">
            <v>分系统1BMS2总电压过低一级故障</v>
          </cell>
          <cell r="G1147" t="str">
            <v>JS_CZ_wodefeng</v>
          </cell>
          <cell r="I1147" t="str">
            <v>BMS故障</v>
          </cell>
        </row>
        <row r="1148">
          <cell r="A1148">
            <v>43197</v>
          </cell>
          <cell r="B1148">
            <v>0.45074074074074072</v>
          </cell>
          <cell r="D1148" t="str">
            <v>分系统1BMS2总电压过低二级故障</v>
          </cell>
          <cell r="G1148" t="str">
            <v>JS_CZ_wodefeng</v>
          </cell>
          <cell r="I1148" t="str">
            <v>BMS故障</v>
          </cell>
        </row>
        <row r="1149">
          <cell r="A1149">
            <v>43197</v>
          </cell>
          <cell r="B1149">
            <v>0.45079861111111108</v>
          </cell>
          <cell r="D1149" t="str">
            <v>分系统1BMS4总电压过低一级故障</v>
          </cell>
          <cell r="G1149" t="str">
            <v>JS_CZ_wodefeng</v>
          </cell>
          <cell r="I1149" t="str">
            <v>BMS故障</v>
          </cell>
        </row>
        <row r="1150">
          <cell r="A1150">
            <v>43197</v>
          </cell>
          <cell r="B1150">
            <v>0.45079861111111108</v>
          </cell>
          <cell r="D1150" t="str">
            <v>分系统1BMS4总电压过低二级故障</v>
          </cell>
          <cell r="G1150" t="str">
            <v>JS_CZ_wodefeng</v>
          </cell>
          <cell r="I1150" t="str">
            <v>BMS故障</v>
          </cell>
        </row>
        <row r="1151">
          <cell r="A1151">
            <v>43197</v>
          </cell>
          <cell r="B1151">
            <v>0.45375000000000004</v>
          </cell>
          <cell r="D1151" t="str">
            <v>分系统1BMS3SOC过低一级故障</v>
          </cell>
          <cell r="G1151" t="str">
            <v>JS_CZ_wodefeng</v>
          </cell>
          <cell r="I1151" t="str">
            <v>BMS故障</v>
          </cell>
        </row>
        <row r="1152">
          <cell r="A1152">
            <v>43197</v>
          </cell>
          <cell r="B1152">
            <v>0.45375000000000004</v>
          </cell>
          <cell r="D1152" t="str">
            <v>分系统1BMS3SOC过低二级故障</v>
          </cell>
          <cell r="G1152" t="str">
            <v>JS_CZ_wodefeng</v>
          </cell>
          <cell r="I1152" t="str">
            <v>BMS故障</v>
          </cell>
        </row>
        <row r="1153">
          <cell r="A1153">
            <v>43197</v>
          </cell>
          <cell r="B1153">
            <v>0.45519675925925923</v>
          </cell>
          <cell r="D1153" t="str">
            <v>分系统1BMS6SOC过低一级故障</v>
          </cell>
          <cell r="G1153" t="str">
            <v>JS_CZ_wodefeng</v>
          </cell>
          <cell r="I1153" t="str">
            <v>BMS故障</v>
          </cell>
        </row>
        <row r="1154">
          <cell r="A1154">
            <v>43197</v>
          </cell>
          <cell r="B1154">
            <v>0.45519675925925923</v>
          </cell>
          <cell r="D1154" t="str">
            <v>分系统1BMS6SOC过低二级故障</v>
          </cell>
          <cell r="G1154" t="str">
            <v>JS_CZ_wodefeng</v>
          </cell>
          <cell r="I1154" t="str">
            <v>BMS故障</v>
          </cell>
        </row>
        <row r="1155">
          <cell r="A1155">
            <v>43197</v>
          </cell>
          <cell r="B1155">
            <v>0.45525462962962965</v>
          </cell>
          <cell r="D1155" t="str">
            <v>分系统1BMS1SOC过低一级故障</v>
          </cell>
          <cell r="G1155" t="str">
            <v>JS_CZ_wodefeng</v>
          </cell>
          <cell r="I1155" t="str">
            <v>BMS故障</v>
          </cell>
        </row>
        <row r="1156">
          <cell r="A1156">
            <v>43197</v>
          </cell>
          <cell r="B1156">
            <v>0.45525462962962965</v>
          </cell>
          <cell r="D1156" t="str">
            <v>分系统1BMS1SOC过低二级故障</v>
          </cell>
          <cell r="G1156" t="str">
            <v>JS_CZ_wodefeng</v>
          </cell>
          <cell r="I1156" t="str">
            <v>BMS故障</v>
          </cell>
        </row>
        <row r="1157">
          <cell r="A1157">
            <v>43197</v>
          </cell>
          <cell r="B1157">
            <v>0.45635416666666667</v>
          </cell>
          <cell r="D1157" t="str">
            <v>分系统1BMS4SOC过低一级故障</v>
          </cell>
          <cell r="G1157" t="str">
            <v>JS_CZ_wodefeng</v>
          </cell>
          <cell r="I1157" t="str">
            <v>BMS故障</v>
          </cell>
        </row>
        <row r="1158">
          <cell r="A1158">
            <v>43197</v>
          </cell>
          <cell r="B1158">
            <v>0.45635416666666667</v>
          </cell>
          <cell r="D1158" t="str">
            <v>分系统1BMS4SOC过低二级故障</v>
          </cell>
          <cell r="G1158" t="str">
            <v>JS_CZ_wodefeng</v>
          </cell>
          <cell r="I1158" t="str">
            <v>BMS故障</v>
          </cell>
        </row>
        <row r="1159">
          <cell r="A1159">
            <v>43197</v>
          </cell>
          <cell r="B1159">
            <v>0.45681712962962967</v>
          </cell>
          <cell r="D1159" t="str">
            <v>分系统1BMS2单体电压过低一级故障</v>
          </cell>
          <cell r="G1159" t="str">
            <v>JS_CZ_wodefeng</v>
          </cell>
          <cell r="I1159" t="str">
            <v>BMS故障</v>
          </cell>
        </row>
        <row r="1160">
          <cell r="A1160">
            <v>43197</v>
          </cell>
          <cell r="B1160">
            <v>0.45681712962962967</v>
          </cell>
          <cell r="D1160" t="str">
            <v>分系统1BMS2单体电压过低二级故障</v>
          </cell>
          <cell r="G1160" t="str">
            <v>JS_CZ_wodefeng</v>
          </cell>
          <cell r="I1160" t="str">
            <v>BMS故障</v>
          </cell>
        </row>
        <row r="1161">
          <cell r="A1161">
            <v>43197</v>
          </cell>
          <cell r="B1161">
            <v>0.45704861111111111</v>
          </cell>
          <cell r="D1161" t="str">
            <v>分系统1BMS2SOC过低一级故障</v>
          </cell>
          <cell r="G1161" t="str">
            <v>JS_CZ_wodefeng</v>
          </cell>
          <cell r="I1161" t="str">
            <v>BMS故障</v>
          </cell>
        </row>
        <row r="1162">
          <cell r="A1162">
            <v>43197</v>
          </cell>
          <cell r="B1162">
            <v>0.45704861111111111</v>
          </cell>
          <cell r="D1162" t="str">
            <v>分系统1BMS2SOC过低二级故障</v>
          </cell>
          <cell r="G1162" t="str">
            <v>JS_CZ_wodefeng</v>
          </cell>
          <cell r="I1162" t="str">
            <v>BMS故障</v>
          </cell>
        </row>
        <row r="1163">
          <cell r="A1163">
            <v>43197</v>
          </cell>
          <cell r="B1163">
            <v>0.45710648148148153</v>
          </cell>
          <cell r="D1163" t="str">
            <v>分系统1BMS1单体电压过低一级故障</v>
          </cell>
          <cell r="G1163" t="str">
            <v>JS_CZ_wodefeng</v>
          </cell>
          <cell r="I1163" t="str">
            <v>BMS故障</v>
          </cell>
        </row>
        <row r="1164">
          <cell r="A1164">
            <v>43197</v>
          </cell>
          <cell r="B1164">
            <v>0.45710648148148153</v>
          </cell>
          <cell r="D1164" t="str">
            <v>分系统1BMS1单体电压过低二级故障</v>
          </cell>
          <cell r="G1164" t="str">
            <v>JS_CZ_wodefeng</v>
          </cell>
          <cell r="I1164" t="str">
            <v>BMS故障</v>
          </cell>
        </row>
        <row r="1165">
          <cell r="A1165">
            <v>43197</v>
          </cell>
          <cell r="B1165">
            <v>0.4574537037037037</v>
          </cell>
          <cell r="D1165" t="str">
            <v>分系统1BMS5SOC过低一级故障</v>
          </cell>
          <cell r="G1165" t="str">
            <v>JS_CZ_wodefeng</v>
          </cell>
          <cell r="I1165" t="str">
            <v>BMS故障</v>
          </cell>
        </row>
        <row r="1166">
          <cell r="A1166">
            <v>43197</v>
          </cell>
          <cell r="B1166">
            <v>0.4574537037037037</v>
          </cell>
          <cell r="D1166" t="str">
            <v>分系统1BMS5SOC过低二级故障</v>
          </cell>
          <cell r="G1166" t="str">
            <v>JS_CZ_wodefeng</v>
          </cell>
          <cell r="I1166" t="str">
            <v>BMS故障</v>
          </cell>
        </row>
        <row r="1167">
          <cell r="A1167">
            <v>43197</v>
          </cell>
          <cell r="B1167">
            <v>0.45752314814814815</v>
          </cell>
          <cell r="D1167" t="str">
            <v>分系统1BMS3单体电压过低一级故障</v>
          </cell>
          <cell r="G1167" t="str">
            <v>JS_CZ_wodefeng</v>
          </cell>
          <cell r="I1167" t="str">
            <v>BMS故障</v>
          </cell>
        </row>
        <row r="1168">
          <cell r="A1168">
            <v>43197</v>
          </cell>
          <cell r="B1168">
            <v>0.45752314814814815</v>
          </cell>
          <cell r="D1168" t="str">
            <v>分系统1BMS3单体电压过低二级故障</v>
          </cell>
          <cell r="G1168" t="str">
            <v>JS_CZ_wodefeng</v>
          </cell>
          <cell r="I1168" t="str">
            <v>BMS故障</v>
          </cell>
        </row>
        <row r="1169">
          <cell r="A1169">
            <v>43197</v>
          </cell>
          <cell r="B1169">
            <v>0.45762731481481483</v>
          </cell>
          <cell r="D1169" t="str">
            <v>分系统1BMS5单体电压过低一级故障</v>
          </cell>
          <cell r="G1169" t="str">
            <v>JS_CZ_wodefeng</v>
          </cell>
          <cell r="I1169" t="str">
            <v>BMS故障</v>
          </cell>
        </row>
        <row r="1170">
          <cell r="A1170">
            <v>43197</v>
          </cell>
          <cell r="B1170">
            <v>0.45762731481481483</v>
          </cell>
          <cell r="D1170" t="str">
            <v>分系统1BMS5单体电压过低二级故障</v>
          </cell>
          <cell r="G1170" t="str">
            <v>JS_CZ_wodefeng</v>
          </cell>
          <cell r="I1170" t="str">
            <v>BMS故障</v>
          </cell>
        </row>
        <row r="1171">
          <cell r="A1171">
            <v>43197</v>
          </cell>
          <cell r="B1171">
            <v>0.45861111111111108</v>
          </cell>
          <cell r="D1171" t="str">
            <v>分系统1BMS6单体电压过低一级故障</v>
          </cell>
          <cell r="G1171" t="str">
            <v>JS_CZ_wodefeng</v>
          </cell>
          <cell r="I1171" t="str">
            <v>BMS故障</v>
          </cell>
        </row>
        <row r="1172">
          <cell r="A1172">
            <v>43197</v>
          </cell>
          <cell r="B1172">
            <v>0.45861111111111108</v>
          </cell>
          <cell r="D1172" t="str">
            <v>分系统1BMS6单体电压过低二级故障</v>
          </cell>
          <cell r="G1172" t="str">
            <v>JS_CZ_wodefeng</v>
          </cell>
          <cell r="I1172" t="str">
            <v>BMS故障</v>
          </cell>
        </row>
        <row r="1173">
          <cell r="A1173">
            <v>43197</v>
          </cell>
          <cell r="B1173">
            <v>0.45901620370370372</v>
          </cell>
          <cell r="D1173" t="str">
            <v>分系统1BMS4单体电压过低一级故障</v>
          </cell>
          <cell r="G1173" t="str">
            <v>JS_CZ_wodefeng</v>
          </cell>
          <cell r="I1173" t="str">
            <v>BMS故障</v>
          </cell>
        </row>
        <row r="1174">
          <cell r="A1174">
            <v>43197</v>
          </cell>
          <cell r="B1174">
            <v>0.45901620370370372</v>
          </cell>
          <cell r="D1174" t="str">
            <v>分系统1BMS4单体电压过低二级故障</v>
          </cell>
          <cell r="G1174" t="str">
            <v>JS_CZ_wodefeng</v>
          </cell>
          <cell r="I1174" t="str">
            <v>BMS故障</v>
          </cell>
        </row>
        <row r="1175">
          <cell r="A1175">
            <v>43197</v>
          </cell>
          <cell r="B1175">
            <v>0.57680555555555557</v>
          </cell>
          <cell r="D1175" t="str">
            <v>分系统3告警状态</v>
          </cell>
          <cell r="G1175" t="str">
            <v>BJ_zhongyu</v>
          </cell>
          <cell r="I1175" t="str">
            <v>系统故障</v>
          </cell>
        </row>
        <row r="1176">
          <cell r="A1176">
            <v>43197</v>
          </cell>
          <cell r="B1176">
            <v>0.57680555555555557</v>
          </cell>
          <cell r="D1176" t="str">
            <v>分系统3PCS告警状态</v>
          </cell>
          <cell r="G1176" t="str">
            <v>BJ_zhongyu</v>
          </cell>
          <cell r="I1176" t="str">
            <v>PCS故障</v>
          </cell>
        </row>
        <row r="1177">
          <cell r="A1177">
            <v>43197</v>
          </cell>
          <cell r="B1177">
            <v>0.81819444444444445</v>
          </cell>
          <cell r="D1177" t="str">
            <v>分系统1BMS1总电压过低一级故障</v>
          </cell>
          <cell r="G1177" t="str">
            <v>JS_CZ_wodefeng</v>
          </cell>
          <cell r="I1177" t="str">
            <v>BMS故障</v>
          </cell>
        </row>
        <row r="1178">
          <cell r="A1178">
            <v>43197</v>
          </cell>
          <cell r="B1178">
            <v>0.81819444444444445</v>
          </cell>
          <cell r="D1178" t="str">
            <v>分系统1BMS1总电压过低二级故障</v>
          </cell>
          <cell r="G1178" t="str">
            <v>JS_CZ_wodefeng</v>
          </cell>
          <cell r="I1178" t="str">
            <v>BMS故障</v>
          </cell>
        </row>
        <row r="1179">
          <cell r="A1179">
            <v>43197</v>
          </cell>
          <cell r="B1179">
            <v>0.81859953703703703</v>
          </cell>
          <cell r="D1179" t="str">
            <v>分系统1BMS3总电压过低一级故障</v>
          </cell>
          <cell r="G1179" t="str">
            <v>JS_CZ_wodefeng</v>
          </cell>
          <cell r="I1179" t="str">
            <v>BMS故障</v>
          </cell>
        </row>
        <row r="1180">
          <cell r="A1180">
            <v>43197</v>
          </cell>
          <cell r="B1180">
            <v>0.81859953703703703</v>
          </cell>
          <cell r="D1180" t="str">
            <v>分系统1BMS3总电压过低二级故障</v>
          </cell>
          <cell r="G1180" t="str">
            <v>JS_CZ_wodefeng</v>
          </cell>
          <cell r="I1180" t="str">
            <v>BMS故障</v>
          </cell>
        </row>
        <row r="1181">
          <cell r="A1181">
            <v>43197</v>
          </cell>
          <cell r="B1181">
            <v>0.81893518518518515</v>
          </cell>
          <cell r="D1181" t="str">
            <v>分系统1BMS6总电压过低一级故障</v>
          </cell>
          <cell r="G1181" t="str">
            <v>JS_CZ_wodefeng</v>
          </cell>
          <cell r="I1181" t="str">
            <v>BMS故障</v>
          </cell>
        </row>
        <row r="1182">
          <cell r="A1182">
            <v>43197</v>
          </cell>
          <cell r="B1182">
            <v>0.81893518518518515</v>
          </cell>
          <cell r="D1182" t="str">
            <v>分系统1BMS6总电压过低二级故障</v>
          </cell>
          <cell r="G1182" t="str">
            <v>JS_CZ_wodefeng</v>
          </cell>
          <cell r="I1182" t="str">
            <v>BMS故障</v>
          </cell>
        </row>
        <row r="1183">
          <cell r="A1183">
            <v>43197</v>
          </cell>
          <cell r="B1183">
            <v>0.81945601851851846</v>
          </cell>
          <cell r="D1183" t="str">
            <v>分系统1BMS5总电压过低一级故障</v>
          </cell>
          <cell r="G1183" t="str">
            <v>JS_CZ_wodefeng</v>
          </cell>
          <cell r="I1183" t="str">
            <v>BMS故障</v>
          </cell>
        </row>
        <row r="1184">
          <cell r="A1184">
            <v>43197</v>
          </cell>
          <cell r="B1184">
            <v>0.81945601851851846</v>
          </cell>
          <cell r="D1184" t="str">
            <v>分系统1BMS5总电压过低二级故障</v>
          </cell>
          <cell r="G1184" t="str">
            <v>JS_CZ_wodefeng</v>
          </cell>
          <cell r="I1184" t="str">
            <v>BMS故障</v>
          </cell>
        </row>
        <row r="1185">
          <cell r="A1185">
            <v>43197</v>
          </cell>
          <cell r="B1185">
            <v>0.81958333333333344</v>
          </cell>
          <cell r="D1185" t="str">
            <v>分系统1BMS2总电压过低一级故障</v>
          </cell>
          <cell r="G1185" t="str">
            <v>JS_CZ_wodefeng</v>
          </cell>
          <cell r="I1185" t="str">
            <v>BMS故障</v>
          </cell>
        </row>
        <row r="1186">
          <cell r="A1186">
            <v>43197</v>
          </cell>
          <cell r="B1186">
            <v>0.81958333333333344</v>
          </cell>
          <cell r="D1186" t="str">
            <v>分系统1BMS2总电压过低二级故障</v>
          </cell>
          <cell r="G1186" t="str">
            <v>JS_CZ_wodefeng</v>
          </cell>
          <cell r="I1186" t="str">
            <v>BMS故障</v>
          </cell>
        </row>
        <row r="1187">
          <cell r="A1187">
            <v>43197</v>
          </cell>
          <cell r="B1187">
            <v>0.81969907407407405</v>
          </cell>
          <cell r="D1187" t="str">
            <v>分系统1BMS4总电压过低一级故障</v>
          </cell>
          <cell r="G1187" t="str">
            <v>JS_CZ_wodefeng</v>
          </cell>
          <cell r="I1187" t="str">
            <v>BMS故障</v>
          </cell>
        </row>
        <row r="1188">
          <cell r="A1188">
            <v>43197</v>
          </cell>
          <cell r="B1188">
            <v>0.81969907407407405</v>
          </cell>
          <cell r="D1188" t="str">
            <v>分系统1BMS4总电压过低二级故障</v>
          </cell>
          <cell r="G1188" t="str">
            <v>JS_CZ_wodefeng</v>
          </cell>
          <cell r="I1188" t="str">
            <v>BMS故障</v>
          </cell>
        </row>
        <row r="1189">
          <cell r="A1189">
            <v>43197</v>
          </cell>
          <cell r="B1189">
            <v>0.82519675925925917</v>
          </cell>
          <cell r="D1189" t="str">
            <v>分系统1BMS1单体电压过低一级故障</v>
          </cell>
          <cell r="G1189" t="str">
            <v>JS_CZ_wodefeng</v>
          </cell>
          <cell r="I1189" t="str">
            <v>BMS故障</v>
          </cell>
        </row>
        <row r="1190">
          <cell r="A1190">
            <v>43197</v>
          </cell>
          <cell r="B1190">
            <v>0.82519675925925917</v>
          </cell>
          <cell r="D1190" t="str">
            <v>分系统1BMS1单体电压过低二级故障</v>
          </cell>
          <cell r="G1190" t="str">
            <v>JS_CZ_wodefeng</v>
          </cell>
          <cell r="I1190" t="str">
            <v>BMS故障</v>
          </cell>
        </row>
        <row r="1191">
          <cell r="A1191">
            <v>43197</v>
          </cell>
          <cell r="B1191">
            <v>0.82548611111111114</v>
          </cell>
          <cell r="D1191" t="str">
            <v>分系统1BMS2单体电压过低一级故障</v>
          </cell>
          <cell r="G1191" t="str">
            <v>JS_CZ_wodefeng</v>
          </cell>
          <cell r="I1191" t="str">
            <v>BMS故障</v>
          </cell>
        </row>
        <row r="1192">
          <cell r="A1192">
            <v>43197</v>
          </cell>
          <cell r="B1192">
            <v>0.82548611111111114</v>
          </cell>
          <cell r="D1192" t="str">
            <v>分系统1BMS2单体电压过低二级故障</v>
          </cell>
          <cell r="G1192" t="str">
            <v>JS_CZ_wodefeng</v>
          </cell>
          <cell r="I1192" t="str">
            <v>BMS故障</v>
          </cell>
        </row>
        <row r="1193">
          <cell r="A1193">
            <v>43197</v>
          </cell>
          <cell r="B1193">
            <v>0.82589120370370372</v>
          </cell>
          <cell r="D1193" t="str">
            <v>分系统1BMS5单体电压过低一级故障</v>
          </cell>
          <cell r="G1193" t="str">
            <v>JS_CZ_wodefeng</v>
          </cell>
          <cell r="I1193" t="str">
            <v>BMS故障</v>
          </cell>
        </row>
        <row r="1194">
          <cell r="A1194">
            <v>43197</v>
          </cell>
          <cell r="B1194">
            <v>0.82589120370370372</v>
          </cell>
          <cell r="D1194" t="str">
            <v>分系统1BMS5单体电压过低二级故障</v>
          </cell>
          <cell r="G1194" t="str">
            <v>JS_CZ_wodefeng</v>
          </cell>
          <cell r="I1194" t="str">
            <v>BMS故障</v>
          </cell>
        </row>
        <row r="1195">
          <cell r="A1195">
            <v>43197</v>
          </cell>
          <cell r="B1195">
            <v>0.82612268518518517</v>
          </cell>
          <cell r="D1195" t="str">
            <v>分系统1BMS3单体电压过低一级故障</v>
          </cell>
          <cell r="G1195" t="str">
            <v>JS_CZ_wodefeng</v>
          </cell>
          <cell r="I1195" t="str">
            <v>BMS故障</v>
          </cell>
        </row>
        <row r="1196">
          <cell r="A1196">
            <v>43197</v>
          </cell>
          <cell r="B1196">
            <v>0.82612268518518517</v>
          </cell>
          <cell r="D1196" t="str">
            <v>分系统1BMS3单体电压过低二级故障</v>
          </cell>
          <cell r="G1196" t="str">
            <v>JS_CZ_wodefeng</v>
          </cell>
          <cell r="I1196" t="str">
            <v>BMS故障</v>
          </cell>
        </row>
        <row r="1197">
          <cell r="A1197">
            <v>43197</v>
          </cell>
          <cell r="B1197">
            <v>0.82664351851851858</v>
          </cell>
          <cell r="D1197" t="str">
            <v>分系统1BMS3SOC过低一级故障</v>
          </cell>
          <cell r="G1197" t="str">
            <v>JS_CZ_wodefeng</v>
          </cell>
          <cell r="I1197" t="str">
            <v>BMS故障</v>
          </cell>
        </row>
        <row r="1198">
          <cell r="A1198">
            <v>43197</v>
          </cell>
          <cell r="B1198">
            <v>0.82664351851851858</v>
          </cell>
          <cell r="D1198" t="str">
            <v>分系统1BMS3SOC过低二级故障</v>
          </cell>
          <cell r="G1198" t="str">
            <v>JS_CZ_wodefeng</v>
          </cell>
          <cell r="I1198" t="str">
            <v>BMS故障</v>
          </cell>
        </row>
        <row r="1199">
          <cell r="A1199">
            <v>43197</v>
          </cell>
          <cell r="B1199">
            <v>0.82733796296296302</v>
          </cell>
          <cell r="D1199" t="str">
            <v>分系统1BMS6单体电压过低一级故障</v>
          </cell>
          <cell r="G1199" t="str">
            <v>JS_CZ_wodefeng</v>
          </cell>
          <cell r="I1199" t="str">
            <v>BMS故障</v>
          </cell>
        </row>
        <row r="1200">
          <cell r="A1200">
            <v>43197</v>
          </cell>
          <cell r="B1200">
            <v>0.82733796296296302</v>
          </cell>
          <cell r="D1200" t="str">
            <v>分系统1BMS6单体电压过低二级故障</v>
          </cell>
          <cell r="G1200" t="str">
            <v>JS_CZ_wodefeng</v>
          </cell>
          <cell r="I1200" t="str">
            <v>BMS故障</v>
          </cell>
        </row>
        <row r="1201">
          <cell r="A1201">
            <v>43197</v>
          </cell>
          <cell r="B1201">
            <v>0.82781249999999995</v>
          </cell>
          <cell r="D1201" t="str">
            <v>分系统1BMS4单体电压过低一级故障</v>
          </cell>
          <cell r="G1201" t="str">
            <v>JS_CZ_wodefeng</v>
          </cell>
          <cell r="I1201" t="str">
            <v>BMS故障</v>
          </cell>
        </row>
        <row r="1202">
          <cell r="A1202">
            <v>43197</v>
          </cell>
          <cell r="B1202">
            <v>0.82781249999999995</v>
          </cell>
          <cell r="D1202" t="str">
            <v>分系统1BMS4单体电压过低二级故障</v>
          </cell>
          <cell r="G1202" t="str">
            <v>JS_CZ_wodefeng</v>
          </cell>
          <cell r="I1202" t="str">
            <v>BMS故障</v>
          </cell>
        </row>
        <row r="1203">
          <cell r="A1203">
            <v>43197</v>
          </cell>
          <cell r="B1203">
            <v>0.8287268518518518</v>
          </cell>
          <cell r="D1203" t="str">
            <v>分系统1BMS5SOC过低一级故障</v>
          </cell>
          <cell r="G1203" t="str">
            <v>JS_CZ_wodefeng</v>
          </cell>
          <cell r="I1203" t="str">
            <v>BMS故障</v>
          </cell>
        </row>
        <row r="1204">
          <cell r="A1204">
            <v>43197</v>
          </cell>
          <cell r="B1204">
            <v>0.8287268518518518</v>
          </cell>
          <cell r="D1204" t="str">
            <v>分系统1BMS5SOC过低二级故障</v>
          </cell>
          <cell r="G1204" t="str">
            <v>JS_CZ_wodefeng</v>
          </cell>
          <cell r="I1204" t="str">
            <v>BMS故障</v>
          </cell>
        </row>
        <row r="1205">
          <cell r="A1205">
            <v>43197</v>
          </cell>
          <cell r="B1205">
            <v>0.82907407407407396</v>
          </cell>
          <cell r="D1205" t="str">
            <v>分系统1BMS1SOC过低一级故障</v>
          </cell>
          <cell r="G1205" t="str">
            <v>JS_CZ_wodefeng</v>
          </cell>
          <cell r="I1205" t="str">
            <v>BMS故障</v>
          </cell>
        </row>
        <row r="1206">
          <cell r="A1206">
            <v>43197</v>
          </cell>
          <cell r="B1206">
            <v>0.82907407407407396</v>
          </cell>
          <cell r="D1206" t="str">
            <v>分系统1BMS1SOC过低二级故障</v>
          </cell>
          <cell r="G1206" t="str">
            <v>JS_CZ_wodefeng</v>
          </cell>
          <cell r="I1206" t="str">
            <v>BMS故障</v>
          </cell>
        </row>
        <row r="1207">
          <cell r="A1207">
            <v>43197</v>
          </cell>
          <cell r="B1207">
            <v>0.82954861111111111</v>
          </cell>
          <cell r="D1207" t="str">
            <v>分系统1BMS6SOC过低一级故障</v>
          </cell>
          <cell r="G1207" t="str">
            <v>JS_CZ_wodefeng</v>
          </cell>
          <cell r="I1207" t="str">
            <v>BMS故障</v>
          </cell>
        </row>
        <row r="1208">
          <cell r="A1208">
            <v>43197</v>
          </cell>
          <cell r="B1208">
            <v>0.82954861111111111</v>
          </cell>
          <cell r="D1208" t="str">
            <v>分系统1BMS6SOC过低二级故障</v>
          </cell>
          <cell r="G1208" t="str">
            <v>JS_CZ_wodefeng</v>
          </cell>
          <cell r="I1208" t="str">
            <v>BMS故障</v>
          </cell>
        </row>
        <row r="1209">
          <cell r="A1209">
            <v>43197</v>
          </cell>
          <cell r="B1209">
            <v>0.83059027777777772</v>
          </cell>
          <cell r="D1209" t="str">
            <v>分系统1BMS4SOC过低一级故障</v>
          </cell>
          <cell r="G1209" t="str">
            <v>JS_CZ_wodefeng</v>
          </cell>
          <cell r="I1209" t="str">
            <v>BMS故障</v>
          </cell>
        </row>
        <row r="1210">
          <cell r="A1210">
            <v>43197</v>
          </cell>
          <cell r="B1210">
            <v>0.83059027777777772</v>
          </cell>
          <cell r="D1210" t="str">
            <v>分系统1BMS4SOC过低二级故障</v>
          </cell>
          <cell r="G1210" t="str">
            <v>JS_CZ_wodefeng</v>
          </cell>
          <cell r="I1210" t="str">
            <v>BMS故障</v>
          </cell>
        </row>
        <row r="1211">
          <cell r="A1211">
            <v>43197</v>
          </cell>
          <cell r="B1211">
            <v>0.83144675925925926</v>
          </cell>
          <cell r="D1211" t="str">
            <v>分系统1BMS2SOC过低一级故障</v>
          </cell>
          <cell r="G1211" t="str">
            <v>JS_CZ_wodefeng</v>
          </cell>
          <cell r="I1211" t="str">
            <v>BMS故障</v>
          </cell>
        </row>
        <row r="1212">
          <cell r="A1212">
            <v>43197</v>
          </cell>
          <cell r="B1212">
            <v>0.83144675925925926</v>
          </cell>
          <cell r="D1212" t="str">
            <v>分系统1BMS2SOC过低二级故障</v>
          </cell>
          <cell r="G1212" t="str">
            <v>JS_CZ_wodefeng</v>
          </cell>
          <cell r="I1212" t="str">
            <v>BMS故障</v>
          </cell>
        </row>
        <row r="1213">
          <cell r="A1213">
            <v>43197</v>
          </cell>
          <cell r="B1213">
            <v>0.85635416666666664</v>
          </cell>
          <cell r="D1213" t="str">
            <v>分系统1BMS5SOC过低二级故障</v>
          </cell>
          <cell r="G1213" t="str">
            <v>JS_CZ_wodefeng</v>
          </cell>
          <cell r="I1213" t="str">
            <v>BMS故障</v>
          </cell>
        </row>
        <row r="1214">
          <cell r="A1214">
            <v>43197</v>
          </cell>
          <cell r="B1214">
            <v>0.94327546296296294</v>
          </cell>
          <cell r="D1214" t="str">
            <v>分系统1BMS4SOC过低二级故障</v>
          </cell>
          <cell r="G1214" t="str">
            <v>JS_CZ_wodefeng</v>
          </cell>
          <cell r="I1214" t="str">
            <v>BMS故障</v>
          </cell>
        </row>
        <row r="1215">
          <cell r="A1215">
            <v>43197</v>
          </cell>
          <cell r="B1215">
            <v>0.99995370370370373</v>
          </cell>
          <cell r="D1215" t="str">
            <v>分系统1BMS4SOC过低一级故障</v>
          </cell>
          <cell r="G1215" t="str">
            <v>JS_CZ_wodefeng</v>
          </cell>
          <cell r="I1215" t="str">
            <v>BMS故障</v>
          </cell>
        </row>
        <row r="1216">
          <cell r="A1216">
            <v>43198</v>
          </cell>
          <cell r="B1216">
            <v>1.273148148148148E-4</v>
          </cell>
          <cell r="D1216" t="str">
            <v>分系统1BMS1SOC过低二级故障</v>
          </cell>
          <cell r="G1216" t="str">
            <v>JS_CZ_wodefeng</v>
          </cell>
          <cell r="I1216" t="str">
            <v>BMS故障</v>
          </cell>
        </row>
        <row r="1217">
          <cell r="A1217">
            <v>43198</v>
          </cell>
          <cell r="B1217">
            <v>1.273148148148148E-4</v>
          </cell>
          <cell r="D1217" t="str">
            <v>分系统1BMS2SOC过低二级故障</v>
          </cell>
          <cell r="G1217" t="str">
            <v>JS_CZ_wodefeng</v>
          </cell>
          <cell r="I1217" t="str">
            <v>BMS故障</v>
          </cell>
        </row>
        <row r="1218">
          <cell r="A1218">
            <v>43198</v>
          </cell>
          <cell r="B1218">
            <v>1.273148148148148E-4</v>
          </cell>
          <cell r="D1218" t="str">
            <v>分系统1BMS4SOC过低二级故障</v>
          </cell>
          <cell r="G1218" t="str">
            <v>JS_CZ_wodefeng</v>
          </cell>
          <cell r="I1218" t="str">
            <v>BMS故障</v>
          </cell>
        </row>
        <row r="1219">
          <cell r="A1219">
            <v>43198</v>
          </cell>
          <cell r="B1219">
            <v>1.273148148148148E-4</v>
          </cell>
          <cell r="D1219" t="str">
            <v>分系统1BMS6SOC过低二级故障</v>
          </cell>
          <cell r="G1219" t="str">
            <v>JS_CZ_wodefeng</v>
          </cell>
          <cell r="I1219" t="str">
            <v>BMS故障</v>
          </cell>
        </row>
        <row r="1220">
          <cell r="A1220">
            <v>43198</v>
          </cell>
          <cell r="B1220">
            <v>9.4444444444444445E-3</v>
          </cell>
          <cell r="D1220" t="str">
            <v>分系统1BMS1SOC过低一级故障</v>
          </cell>
          <cell r="G1220" t="str">
            <v>JS_CZ_wodefeng</v>
          </cell>
          <cell r="I1220" t="str">
            <v>BMS故障</v>
          </cell>
        </row>
        <row r="1221">
          <cell r="A1221">
            <v>43198</v>
          </cell>
          <cell r="B1221">
            <v>9.9652777777777778E-3</v>
          </cell>
          <cell r="D1221" t="str">
            <v>分系统1BMS3SOC过低一级故障</v>
          </cell>
          <cell r="G1221" t="str">
            <v>JS_CZ_wodefeng</v>
          </cell>
          <cell r="I1221" t="str">
            <v>BMS故障</v>
          </cell>
        </row>
        <row r="1222">
          <cell r="A1222">
            <v>43198</v>
          </cell>
          <cell r="B1222">
            <v>1.0138888888888888E-2</v>
          </cell>
          <cell r="D1222" t="str">
            <v>分系统1BMS6SOC过低一级故障</v>
          </cell>
          <cell r="G1222" t="str">
            <v>JS_CZ_wodefeng</v>
          </cell>
          <cell r="I1222" t="str">
            <v>BMS故障</v>
          </cell>
        </row>
        <row r="1223">
          <cell r="A1223">
            <v>43198</v>
          </cell>
          <cell r="B1223">
            <v>1.037037037037037E-2</v>
          </cell>
          <cell r="D1223" t="str">
            <v>分系统1BMS5SOC过低一级故障</v>
          </cell>
          <cell r="G1223" t="str">
            <v>JS_CZ_wodefeng</v>
          </cell>
          <cell r="I1223" t="str">
            <v>BMS故障</v>
          </cell>
        </row>
        <row r="1224">
          <cell r="A1224">
            <v>43198</v>
          </cell>
          <cell r="B1224">
            <v>1.0671296296296297E-2</v>
          </cell>
          <cell r="D1224" t="str">
            <v>分系统1BMS2SOC过低一级故障</v>
          </cell>
          <cell r="G1224" t="str">
            <v>JS_CZ_wodefeng</v>
          </cell>
          <cell r="I1224" t="str">
            <v>BMS故障</v>
          </cell>
        </row>
        <row r="1225">
          <cell r="A1225">
            <v>43198</v>
          </cell>
          <cell r="B1225">
            <v>1.0717592592592593E-2</v>
          </cell>
          <cell r="D1225" t="str">
            <v>分系统1BMS4SOC过低一级故障</v>
          </cell>
          <cell r="G1225" t="str">
            <v>JS_CZ_wodefeng</v>
          </cell>
          <cell r="I1225" t="str">
            <v>BMS故障</v>
          </cell>
        </row>
        <row r="1226">
          <cell r="A1226">
            <v>43198</v>
          </cell>
          <cell r="B1226">
            <v>0.38371527777777775</v>
          </cell>
          <cell r="D1226" t="str">
            <v>分系统1告警状态</v>
          </cell>
          <cell r="G1226" t="str">
            <v>JS_WX_liteer</v>
          </cell>
          <cell r="I1226" t="str">
            <v>系统故障</v>
          </cell>
        </row>
        <row r="1227">
          <cell r="A1227">
            <v>43198</v>
          </cell>
          <cell r="B1227">
            <v>0.38371527777777775</v>
          </cell>
          <cell r="D1227" t="str">
            <v>分系统1PCS告警状态</v>
          </cell>
          <cell r="G1227" t="str">
            <v>JS_WX_liteer</v>
          </cell>
          <cell r="I1227" t="str">
            <v>PCS故障</v>
          </cell>
        </row>
        <row r="1228">
          <cell r="A1228">
            <v>43198</v>
          </cell>
          <cell r="B1228">
            <v>0.38406249999999997</v>
          </cell>
          <cell r="D1228" t="str">
            <v>分系统1告警状态</v>
          </cell>
          <cell r="G1228" t="str">
            <v>JS_WX_liteer</v>
          </cell>
          <cell r="I1228" t="str">
            <v>系统故障</v>
          </cell>
        </row>
        <row r="1229">
          <cell r="A1229">
            <v>43198</v>
          </cell>
          <cell r="B1229">
            <v>0.38406249999999997</v>
          </cell>
          <cell r="D1229" t="str">
            <v>分系统1PCS告警状态</v>
          </cell>
          <cell r="G1229" t="str">
            <v>JS_WX_liteer</v>
          </cell>
          <cell r="I1229" t="str">
            <v>PCS故障</v>
          </cell>
        </row>
        <row r="1230">
          <cell r="A1230">
            <v>43198</v>
          </cell>
          <cell r="B1230">
            <v>0.38406249999999997</v>
          </cell>
          <cell r="D1230" t="str">
            <v>分系统1负载跟随状态</v>
          </cell>
          <cell r="G1230" t="str">
            <v>JS_WX_liteer</v>
          </cell>
          <cell r="I1230" t="str">
            <v>负荷跟随</v>
          </cell>
        </row>
        <row r="1231">
          <cell r="A1231">
            <v>43198</v>
          </cell>
          <cell r="B1231">
            <v>0.44503472222222223</v>
          </cell>
          <cell r="D1231" t="str">
            <v>分系统1BMS1总电压过低一级故障</v>
          </cell>
          <cell r="G1231" t="str">
            <v>JS_CZ_wodefeng</v>
          </cell>
          <cell r="I1231" t="str">
            <v>BMS故障</v>
          </cell>
        </row>
        <row r="1232">
          <cell r="A1232">
            <v>43198</v>
          </cell>
          <cell r="B1232">
            <v>0.44503472222222223</v>
          </cell>
          <cell r="D1232" t="str">
            <v>分系统1BMS1总电压过低二级故障</v>
          </cell>
          <cell r="G1232" t="str">
            <v>JS_CZ_wodefeng</v>
          </cell>
          <cell r="I1232" t="str">
            <v>BMS故障</v>
          </cell>
        </row>
        <row r="1233">
          <cell r="A1233">
            <v>43198</v>
          </cell>
          <cell r="B1233">
            <v>0.44555555555555554</v>
          </cell>
          <cell r="D1233" t="str">
            <v>分系统1BMS3总电压过低一级故障</v>
          </cell>
          <cell r="G1233" t="str">
            <v>JS_CZ_wodefeng</v>
          </cell>
          <cell r="I1233" t="str">
            <v>BMS故障</v>
          </cell>
        </row>
        <row r="1234">
          <cell r="A1234">
            <v>43198</v>
          </cell>
          <cell r="B1234">
            <v>0.44555555555555554</v>
          </cell>
          <cell r="D1234" t="str">
            <v>分系统1BMS3总电压过低二级故障</v>
          </cell>
          <cell r="G1234" t="str">
            <v>JS_CZ_wodefeng</v>
          </cell>
          <cell r="I1234" t="str">
            <v>BMS故障</v>
          </cell>
        </row>
        <row r="1235">
          <cell r="A1235">
            <v>43198</v>
          </cell>
          <cell r="B1235">
            <v>0.4458449074074074</v>
          </cell>
          <cell r="D1235" t="str">
            <v>分系统1BMS6总电压过低一级故障</v>
          </cell>
          <cell r="G1235" t="str">
            <v>JS_CZ_wodefeng</v>
          </cell>
          <cell r="I1235" t="str">
            <v>BMS故障</v>
          </cell>
        </row>
        <row r="1236">
          <cell r="A1236">
            <v>43198</v>
          </cell>
          <cell r="B1236">
            <v>0.4458449074074074</v>
          </cell>
          <cell r="D1236" t="str">
            <v>分系统1BMS6总电压过低二级故障</v>
          </cell>
          <cell r="G1236" t="str">
            <v>JS_CZ_wodefeng</v>
          </cell>
          <cell r="I1236" t="str">
            <v>BMS故障</v>
          </cell>
        </row>
        <row r="1237">
          <cell r="A1237">
            <v>43198</v>
          </cell>
          <cell r="B1237">
            <v>0.44631944444444444</v>
          </cell>
          <cell r="D1237" t="str">
            <v>分系统1BMS5总电压过低一级故障</v>
          </cell>
          <cell r="G1237" t="str">
            <v>JS_CZ_wodefeng</v>
          </cell>
          <cell r="I1237" t="str">
            <v>BMS故障</v>
          </cell>
        </row>
        <row r="1238">
          <cell r="A1238">
            <v>43198</v>
          </cell>
          <cell r="B1238">
            <v>0.44631944444444444</v>
          </cell>
          <cell r="D1238" t="str">
            <v>分系统1BMS5总电压过低二级故障</v>
          </cell>
          <cell r="G1238" t="str">
            <v>JS_CZ_wodefeng</v>
          </cell>
          <cell r="I1238" t="str">
            <v>BMS故障</v>
          </cell>
        </row>
        <row r="1239">
          <cell r="A1239">
            <v>43198</v>
          </cell>
          <cell r="B1239">
            <v>0.44649305555555557</v>
          </cell>
          <cell r="D1239" t="str">
            <v>分系统1BMS2总电压过低一级故障</v>
          </cell>
          <cell r="G1239" t="str">
            <v>JS_CZ_wodefeng</v>
          </cell>
          <cell r="I1239" t="str">
            <v>BMS故障</v>
          </cell>
        </row>
        <row r="1240">
          <cell r="A1240">
            <v>43198</v>
          </cell>
          <cell r="B1240">
            <v>0.44649305555555557</v>
          </cell>
          <cell r="D1240" t="str">
            <v>分系统1BMS2总电压过低二级故障</v>
          </cell>
          <cell r="G1240" t="str">
            <v>JS_CZ_wodefeng</v>
          </cell>
          <cell r="I1240" t="str">
            <v>BMS故障</v>
          </cell>
        </row>
        <row r="1241">
          <cell r="A1241">
            <v>43198</v>
          </cell>
          <cell r="B1241">
            <v>0.44649305555555557</v>
          </cell>
          <cell r="D1241" t="str">
            <v>分系统1BMS4总电压过低一级故障</v>
          </cell>
          <cell r="G1241" t="str">
            <v>JS_CZ_wodefeng</v>
          </cell>
          <cell r="I1241" t="str">
            <v>BMS故障</v>
          </cell>
        </row>
        <row r="1242">
          <cell r="A1242">
            <v>43198</v>
          </cell>
          <cell r="B1242">
            <v>0.44649305555555557</v>
          </cell>
          <cell r="D1242" t="str">
            <v>分系统1BMS4总电压过低二级故障</v>
          </cell>
          <cell r="G1242" t="str">
            <v>JS_CZ_wodefeng</v>
          </cell>
          <cell r="I1242" t="str">
            <v>BMS故障</v>
          </cell>
        </row>
        <row r="1243">
          <cell r="A1243">
            <v>43198</v>
          </cell>
          <cell r="B1243">
            <v>0.45216435185185189</v>
          </cell>
          <cell r="D1243" t="str">
            <v>分系统1BMS2单体电压过低一级故障</v>
          </cell>
          <cell r="G1243" t="str">
            <v>JS_CZ_wodefeng</v>
          </cell>
          <cell r="I1243" t="str">
            <v>BMS故障</v>
          </cell>
        </row>
        <row r="1244">
          <cell r="A1244">
            <v>43198</v>
          </cell>
          <cell r="B1244">
            <v>0.45216435185185189</v>
          </cell>
          <cell r="D1244" t="str">
            <v>分系统1BMS2单体电压过低二级故障</v>
          </cell>
          <cell r="G1244" t="str">
            <v>JS_CZ_wodefeng</v>
          </cell>
          <cell r="I1244" t="str">
            <v>BMS故障</v>
          </cell>
        </row>
        <row r="1245">
          <cell r="A1245">
            <v>43198</v>
          </cell>
          <cell r="B1245">
            <v>0.45268518518518519</v>
          </cell>
          <cell r="D1245" t="str">
            <v>分系统1BMS1单体电压过低一级故障</v>
          </cell>
          <cell r="G1245" t="str">
            <v>JS_CZ_wodefeng</v>
          </cell>
          <cell r="I1245" t="str">
            <v>BMS故障</v>
          </cell>
        </row>
        <row r="1246">
          <cell r="A1246">
            <v>43198</v>
          </cell>
          <cell r="B1246">
            <v>0.45268518518518519</v>
          </cell>
          <cell r="D1246" t="str">
            <v>分系统1BMS1单体电压过低二级故障</v>
          </cell>
          <cell r="G1246" t="str">
            <v>JS_CZ_wodefeng</v>
          </cell>
          <cell r="I1246" t="str">
            <v>BMS故障</v>
          </cell>
        </row>
        <row r="1247">
          <cell r="A1247">
            <v>43198</v>
          </cell>
          <cell r="B1247">
            <v>0.45309027777777783</v>
          </cell>
          <cell r="D1247" t="str">
            <v>分系统1BMS3SOC过低一级故障</v>
          </cell>
          <cell r="G1247" t="str">
            <v>JS_CZ_wodefeng</v>
          </cell>
          <cell r="I1247" t="str">
            <v>BMS故障</v>
          </cell>
        </row>
        <row r="1248">
          <cell r="A1248">
            <v>43198</v>
          </cell>
          <cell r="B1248">
            <v>0.45309027777777783</v>
          </cell>
          <cell r="D1248" t="str">
            <v>分系统1BMS3SOC过低二级故障</v>
          </cell>
          <cell r="G1248" t="str">
            <v>JS_CZ_wodefeng</v>
          </cell>
          <cell r="I1248" t="str">
            <v>BMS故障</v>
          </cell>
        </row>
        <row r="1249">
          <cell r="A1249">
            <v>43198</v>
          </cell>
          <cell r="B1249">
            <v>0.45314814814814813</v>
          </cell>
          <cell r="D1249" t="str">
            <v>分系统1BMS3单体电压过低一级故障</v>
          </cell>
          <cell r="G1249" t="str">
            <v>JS_CZ_wodefeng</v>
          </cell>
          <cell r="I1249" t="str">
            <v>BMS故障</v>
          </cell>
        </row>
        <row r="1250">
          <cell r="A1250">
            <v>43198</v>
          </cell>
          <cell r="B1250">
            <v>0.45314814814814813</v>
          </cell>
          <cell r="D1250" t="str">
            <v>分系统1BMS3单体电压过低二级故障</v>
          </cell>
          <cell r="G1250" t="str">
            <v>JS_CZ_wodefeng</v>
          </cell>
          <cell r="I1250" t="str">
            <v>BMS故障</v>
          </cell>
        </row>
        <row r="1251">
          <cell r="A1251">
            <v>43198</v>
          </cell>
          <cell r="B1251">
            <v>0.45326388888888891</v>
          </cell>
          <cell r="D1251" t="str">
            <v>分系统1BMS5单体电压过低一级故障</v>
          </cell>
          <cell r="G1251" t="str">
            <v>JS_CZ_wodefeng</v>
          </cell>
          <cell r="I1251" t="str">
            <v>BMS故障</v>
          </cell>
        </row>
        <row r="1252">
          <cell r="A1252">
            <v>43198</v>
          </cell>
          <cell r="B1252">
            <v>0.45326388888888891</v>
          </cell>
          <cell r="D1252" t="str">
            <v>分系统1BMS5单体电压过低二级故障</v>
          </cell>
          <cell r="G1252" t="str">
            <v>JS_CZ_wodefeng</v>
          </cell>
          <cell r="I1252" t="str">
            <v>BMS故障</v>
          </cell>
        </row>
        <row r="1253">
          <cell r="A1253">
            <v>43198</v>
          </cell>
          <cell r="B1253">
            <v>0.4544212962962963</v>
          </cell>
          <cell r="D1253" t="str">
            <v>分系统1BMS4单体电压过低一级故障</v>
          </cell>
          <cell r="G1253" t="str">
            <v>JS_CZ_wodefeng</v>
          </cell>
          <cell r="I1253" t="str">
            <v>BMS故障</v>
          </cell>
        </row>
        <row r="1254">
          <cell r="A1254">
            <v>43198</v>
          </cell>
          <cell r="B1254">
            <v>0.4544212962962963</v>
          </cell>
          <cell r="D1254" t="str">
            <v>分系统1BMS4单体电压过低二级故障</v>
          </cell>
          <cell r="G1254" t="str">
            <v>JS_CZ_wodefeng</v>
          </cell>
          <cell r="I1254" t="str">
            <v>BMS故障</v>
          </cell>
        </row>
        <row r="1255">
          <cell r="A1255">
            <v>43198</v>
          </cell>
          <cell r="B1255">
            <v>0.45453703703703702</v>
          </cell>
          <cell r="D1255" t="str">
            <v>分系统1BMS1SOC过低一级故障</v>
          </cell>
          <cell r="G1255" t="str">
            <v>JS_CZ_wodefeng</v>
          </cell>
          <cell r="I1255" t="str">
            <v>BMS故障</v>
          </cell>
        </row>
        <row r="1256">
          <cell r="A1256">
            <v>43198</v>
          </cell>
          <cell r="B1256">
            <v>0.45453703703703702</v>
          </cell>
          <cell r="D1256" t="str">
            <v>分系统1BMS1SOC过低二级故障</v>
          </cell>
          <cell r="G1256" t="str">
            <v>JS_CZ_wodefeng</v>
          </cell>
          <cell r="I1256" t="str">
            <v>BMS故障</v>
          </cell>
        </row>
        <row r="1257">
          <cell r="A1257">
            <v>43198</v>
          </cell>
          <cell r="B1257">
            <v>0.45453703703703702</v>
          </cell>
          <cell r="D1257" t="str">
            <v>分系统1BMS6单体电压过低一级故障</v>
          </cell>
          <cell r="G1257" t="str">
            <v>JS_CZ_wodefeng</v>
          </cell>
          <cell r="I1257" t="str">
            <v>BMS故障</v>
          </cell>
        </row>
        <row r="1258">
          <cell r="A1258">
            <v>43198</v>
          </cell>
          <cell r="B1258">
            <v>0.45453703703703702</v>
          </cell>
          <cell r="D1258" t="str">
            <v>分系统1BMS6单体电压过低二级故障</v>
          </cell>
          <cell r="G1258" t="str">
            <v>JS_CZ_wodefeng</v>
          </cell>
          <cell r="I1258" t="str">
            <v>BMS故障</v>
          </cell>
        </row>
        <row r="1259">
          <cell r="A1259">
            <v>43198</v>
          </cell>
          <cell r="B1259">
            <v>0.45459490740740738</v>
          </cell>
          <cell r="D1259" t="str">
            <v>分系统1BMS6SOC过低一级故障</v>
          </cell>
          <cell r="G1259" t="str">
            <v>JS_CZ_wodefeng</v>
          </cell>
          <cell r="I1259" t="str">
            <v>BMS故障</v>
          </cell>
        </row>
        <row r="1260">
          <cell r="A1260">
            <v>43198</v>
          </cell>
          <cell r="B1260">
            <v>0.45459490740740738</v>
          </cell>
          <cell r="D1260" t="str">
            <v>分系统1BMS6SOC过低二级故障</v>
          </cell>
          <cell r="G1260" t="str">
            <v>JS_CZ_wodefeng</v>
          </cell>
          <cell r="I1260" t="str">
            <v>BMS故障</v>
          </cell>
        </row>
        <row r="1261">
          <cell r="A1261">
            <v>43198</v>
          </cell>
          <cell r="B1261">
            <v>0.45494212962962965</v>
          </cell>
          <cell r="D1261" t="str">
            <v>分系统1BMS4SOC过低一级故障</v>
          </cell>
          <cell r="G1261" t="str">
            <v>JS_CZ_wodefeng</v>
          </cell>
          <cell r="I1261" t="str">
            <v>BMS故障</v>
          </cell>
        </row>
        <row r="1262">
          <cell r="A1262">
            <v>43198</v>
          </cell>
          <cell r="B1262">
            <v>0.45494212962962965</v>
          </cell>
          <cell r="D1262" t="str">
            <v>分系统1BMS4SOC过低二级故障</v>
          </cell>
          <cell r="G1262" t="str">
            <v>JS_CZ_wodefeng</v>
          </cell>
          <cell r="I1262" t="str">
            <v>BMS故障</v>
          </cell>
        </row>
        <row r="1263">
          <cell r="A1263">
            <v>43198</v>
          </cell>
          <cell r="B1263">
            <v>0.45494212962962965</v>
          </cell>
          <cell r="D1263" t="str">
            <v>分系统1BMS5SOC过低一级故障</v>
          </cell>
          <cell r="G1263" t="str">
            <v>JS_CZ_wodefeng</v>
          </cell>
          <cell r="I1263" t="str">
            <v>BMS故障</v>
          </cell>
        </row>
        <row r="1264">
          <cell r="A1264">
            <v>43198</v>
          </cell>
          <cell r="B1264">
            <v>0.45494212962962965</v>
          </cell>
          <cell r="D1264" t="str">
            <v>分系统1BMS5SOC过低二级故障</v>
          </cell>
          <cell r="G1264" t="str">
            <v>JS_CZ_wodefeng</v>
          </cell>
          <cell r="I1264" t="str">
            <v>BMS故障</v>
          </cell>
        </row>
        <row r="1265">
          <cell r="A1265">
            <v>43198</v>
          </cell>
          <cell r="B1265">
            <v>0.45690972222222226</v>
          </cell>
          <cell r="D1265" t="str">
            <v>分系统1BMS2SOC过低一级故障</v>
          </cell>
          <cell r="G1265" t="str">
            <v>JS_CZ_wodefeng</v>
          </cell>
          <cell r="I1265" t="str">
            <v>BMS故障</v>
          </cell>
        </row>
        <row r="1266">
          <cell r="A1266">
            <v>43198</v>
          </cell>
          <cell r="B1266">
            <v>0.45690972222222226</v>
          </cell>
          <cell r="D1266" t="str">
            <v>分系统1BMS2SOC过低二级故障</v>
          </cell>
          <cell r="G1266" t="str">
            <v>JS_CZ_wodefeng</v>
          </cell>
          <cell r="I1266" t="str">
            <v>BMS故障</v>
          </cell>
        </row>
        <row r="1267">
          <cell r="A1267">
            <v>43198</v>
          </cell>
          <cell r="B1267">
            <v>0.50010416666666668</v>
          </cell>
          <cell r="D1267" t="str">
            <v>分系统1BMS1SOC过低二级故障</v>
          </cell>
          <cell r="G1267" t="str">
            <v>JS_CZ_wodefeng</v>
          </cell>
          <cell r="I1267" t="str">
            <v>BMS故障</v>
          </cell>
        </row>
        <row r="1268">
          <cell r="A1268">
            <v>43198</v>
          </cell>
          <cell r="B1268">
            <v>0.50010416666666668</v>
          </cell>
          <cell r="D1268" t="str">
            <v>分系统1BMS4SOC过低二级故障</v>
          </cell>
          <cell r="G1268" t="str">
            <v>JS_CZ_wodefeng</v>
          </cell>
          <cell r="I1268" t="str">
            <v>BMS故障</v>
          </cell>
        </row>
        <row r="1269">
          <cell r="A1269">
            <v>43198</v>
          </cell>
          <cell r="B1269">
            <v>0.50010416666666668</v>
          </cell>
          <cell r="D1269" t="str">
            <v>分系统1BMS6SOC过低二级故障</v>
          </cell>
          <cell r="G1269" t="str">
            <v>JS_CZ_wodefeng</v>
          </cell>
          <cell r="I1269" t="str">
            <v>BMS故障</v>
          </cell>
        </row>
        <row r="1270">
          <cell r="A1270">
            <v>43198</v>
          </cell>
          <cell r="B1270">
            <v>0.5001620370370371</v>
          </cell>
          <cell r="D1270" t="str">
            <v>分系统1BMS2SOC过低二级故障</v>
          </cell>
          <cell r="G1270" t="str">
            <v>JS_CZ_wodefeng</v>
          </cell>
          <cell r="I1270" t="str">
            <v>BMS故障</v>
          </cell>
        </row>
        <row r="1271">
          <cell r="A1271">
            <v>43198</v>
          </cell>
          <cell r="B1271">
            <v>0.50815972222222217</v>
          </cell>
          <cell r="D1271" t="str">
            <v>分系统1BMS1SOC过低一级故障</v>
          </cell>
          <cell r="G1271" t="str">
            <v>JS_CZ_wodefeng</v>
          </cell>
          <cell r="I1271" t="str">
            <v>BMS故障</v>
          </cell>
        </row>
        <row r="1272">
          <cell r="A1272">
            <v>43198</v>
          </cell>
          <cell r="B1272">
            <v>0.50885416666666672</v>
          </cell>
          <cell r="D1272" t="str">
            <v>分系统1BMS3SOC过低一级故障</v>
          </cell>
          <cell r="G1272" t="str">
            <v>JS_CZ_wodefeng</v>
          </cell>
          <cell r="I1272" t="str">
            <v>BMS故障</v>
          </cell>
        </row>
        <row r="1273">
          <cell r="A1273">
            <v>43198</v>
          </cell>
          <cell r="B1273">
            <v>0.50902777777777775</v>
          </cell>
          <cell r="D1273" t="str">
            <v>分系统1BMS6SOC过低一级故障</v>
          </cell>
          <cell r="G1273" t="str">
            <v>JS_CZ_wodefeng</v>
          </cell>
          <cell r="I1273" t="str">
            <v>BMS故障</v>
          </cell>
        </row>
        <row r="1274">
          <cell r="A1274">
            <v>43198</v>
          </cell>
          <cell r="B1274">
            <v>0.50920138888888888</v>
          </cell>
          <cell r="D1274" t="str">
            <v>分系统1BMS5SOC过低一级故障</v>
          </cell>
          <cell r="G1274" t="str">
            <v>JS_CZ_wodefeng</v>
          </cell>
          <cell r="I1274" t="str">
            <v>BMS故障</v>
          </cell>
        </row>
        <row r="1275">
          <cell r="A1275">
            <v>43198</v>
          </cell>
          <cell r="B1275">
            <v>0.50960648148148147</v>
          </cell>
          <cell r="D1275" t="str">
            <v>分系统1BMS4SOC过低一级故障</v>
          </cell>
          <cell r="G1275" t="str">
            <v>JS_CZ_wodefeng</v>
          </cell>
          <cell r="I1275" t="str">
            <v>BMS故障</v>
          </cell>
        </row>
        <row r="1276">
          <cell r="A1276">
            <v>43198</v>
          </cell>
          <cell r="B1276">
            <v>0.50972222222222219</v>
          </cell>
          <cell r="D1276" t="str">
            <v>分系统1BMS2SOC过低一级故障</v>
          </cell>
          <cell r="G1276" t="str">
            <v>JS_CZ_wodefeng</v>
          </cell>
          <cell r="I1276" t="str">
            <v>BMS故障</v>
          </cell>
        </row>
        <row r="1277">
          <cell r="A1277">
            <v>43198</v>
          </cell>
          <cell r="B1277">
            <v>0.58945601851851859</v>
          </cell>
          <cell r="D1277" t="str">
            <v>分系统1告警状态</v>
          </cell>
          <cell r="G1277" t="str">
            <v>BJ_zhongyu</v>
          </cell>
          <cell r="I1277" t="str">
            <v>系统故障</v>
          </cell>
        </row>
        <row r="1278">
          <cell r="A1278">
            <v>43198</v>
          </cell>
          <cell r="B1278">
            <v>0.58945601851851859</v>
          </cell>
          <cell r="D1278" t="str">
            <v>分系统1PCS告警状态</v>
          </cell>
          <cell r="G1278" t="str">
            <v>BJ_zhongyu</v>
          </cell>
          <cell r="I1278" t="str">
            <v>PCS故障</v>
          </cell>
        </row>
        <row r="1279">
          <cell r="A1279">
            <v>43198</v>
          </cell>
          <cell r="B1279">
            <v>0.82085648148148149</v>
          </cell>
          <cell r="D1279" t="str">
            <v>分系统1BMS1总电压过低一级故障</v>
          </cell>
          <cell r="G1279" t="str">
            <v>JS_CZ_wodefeng</v>
          </cell>
          <cell r="I1279" t="str">
            <v>BMS故障</v>
          </cell>
        </row>
        <row r="1280">
          <cell r="A1280">
            <v>43198</v>
          </cell>
          <cell r="B1280">
            <v>0.82085648148148149</v>
          </cell>
          <cell r="D1280" t="str">
            <v>分系统1BMS1总电压过低二级故障</v>
          </cell>
          <cell r="G1280" t="str">
            <v>JS_CZ_wodefeng</v>
          </cell>
          <cell r="I1280" t="str">
            <v>BMS故障</v>
          </cell>
        </row>
        <row r="1281">
          <cell r="A1281">
            <v>43198</v>
          </cell>
          <cell r="B1281">
            <v>0.82133101851851853</v>
          </cell>
          <cell r="D1281" t="str">
            <v>分系统1BMS3总电压过低一级故障</v>
          </cell>
          <cell r="G1281" t="str">
            <v>JS_CZ_wodefeng</v>
          </cell>
          <cell r="I1281" t="str">
            <v>BMS故障</v>
          </cell>
        </row>
        <row r="1282">
          <cell r="A1282">
            <v>43198</v>
          </cell>
          <cell r="B1282">
            <v>0.82133101851851853</v>
          </cell>
          <cell r="D1282" t="str">
            <v>分系统1BMS3总电压过低二级故障</v>
          </cell>
          <cell r="G1282" t="str">
            <v>JS_CZ_wodefeng</v>
          </cell>
          <cell r="I1282" t="str">
            <v>BMS故障</v>
          </cell>
        </row>
        <row r="1283">
          <cell r="A1283">
            <v>43198</v>
          </cell>
          <cell r="B1283">
            <v>0.82160879629629635</v>
          </cell>
          <cell r="D1283" t="str">
            <v>分系统1BMS6总电压过低一级故障</v>
          </cell>
          <cell r="G1283" t="str">
            <v>JS_CZ_wodefeng</v>
          </cell>
          <cell r="I1283" t="str">
            <v>BMS故障</v>
          </cell>
        </row>
        <row r="1284">
          <cell r="A1284">
            <v>43198</v>
          </cell>
          <cell r="B1284">
            <v>0.82160879629629635</v>
          </cell>
          <cell r="D1284" t="str">
            <v>分系统1BMS6总电压过低二级故障</v>
          </cell>
          <cell r="G1284" t="str">
            <v>JS_CZ_wodefeng</v>
          </cell>
          <cell r="I1284" t="str">
            <v>BMS故障</v>
          </cell>
        </row>
        <row r="1285">
          <cell r="A1285">
            <v>43198</v>
          </cell>
          <cell r="B1285">
            <v>0.82201388888888882</v>
          </cell>
          <cell r="D1285" t="str">
            <v>分系统1BMS5总电压过低一级故障</v>
          </cell>
          <cell r="G1285" t="str">
            <v>JS_CZ_wodefeng</v>
          </cell>
          <cell r="I1285" t="str">
            <v>BMS故障</v>
          </cell>
        </row>
        <row r="1286">
          <cell r="A1286">
            <v>43198</v>
          </cell>
          <cell r="B1286">
            <v>0.82201388888888882</v>
          </cell>
          <cell r="D1286" t="str">
            <v>分系统1BMS5总电压过低二级故障</v>
          </cell>
          <cell r="G1286" t="str">
            <v>JS_CZ_wodefeng</v>
          </cell>
          <cell r="I1286" t="str">
            <v>BMS故障</v>
          </cell>
        </row>
        <row r="1287">
          <cell r="A1287">
            <v>43198</v>
          </cell>
          <cell r="B1287">
            <v>0.8221412037037038</v>
          </cell>
          <cell r="D1287" t="str">
            <v>分系统1BMS2总电压过低一级故障</v>
          </cell>
          <cell r="G1287" t="str">
            <v>JS_CZ_wodefeng</v>
          </cell>
          <cell r="I1287" t="str">
            <v>BMS故障</v>
          </cell>
        </row>
        <row r="1288">
          <cell r="A1288">
            <v>43198</v>
          </cell>
          <cell r="B1288">
            <v>0.8221412037037038</v>
          </cell>
          <cell r="D1288" t="str">
            <v>分系统1BMS2总电压过低二级故障</v>
          </cell>
          <cell r="G1288" t="str">
            <v>JS_CZ_wodefeng</v>
          </cell>
          <cell r="I1288" t="str">
            <v>BMS故障</v>
          </cell>
        </row>
        <row r="1289">
          <cell r="A1289">
            <v>43198</v>
          </cell>
          <cell r="B1289">
            <v>0.82224537037037038</v>
          </cell>
          <cell r="D1289" t="str">
            <v>分系统1BMS4总电压过低一级故障</v>
          </cell>
          <cell r="G1289" t="str">
            <v>JS_CZ_wodefeng</v>
          </cell>
          <cell r="I1289" t="str">
            <v>BMS故障</v>
          </cell>
        </row>
        <row r="1290">
          <cell r="A1290">
            <v>43198</v>
          </cell>
          <cell r="B1290">
            <v>0.82224537037037038</v>
          </cell>
          <cell r="D1290" t="str">
            <v>分系统1BMS4总电压过低二级故障</v>
          </cell>
          <cell r="G1290" t="str">
            <v>JS_CZ_wodefeng</v>
          </cell>
          <cell r="I1290" t="str">
            <v>BMS故障</v>
          </cell>
        </row>
        <row r="1291">
          <cell r="A1291">
            <v>43198</v>
          </cell>
          <cell r="B1291">
            <v>0.82781249999999995</v>
          </cell>
          <cell r="D1291" t="str">
            <v>分系统1BMS2单体电压过低一级故障</v>
          </cell>
          <cell r="G1291" t="str">
            <v>JS_CZ_wodefeng</v>
          </cell>
          <cell r="I1291" t="str">
            <v>BMS故障</v>
          </cell>
        </row>
        <row r="1292">
          <cell r="A1292">
            <v>43198</v>
          </cell>
          <cell r="B1292">
            <v>0.82781249999999995</v>
          </cell>
          <cell r="D1292" t="str">
            <v>分系统1BMS2单体电压过低二级故障</v>
          </cell>
          <cell r="G1292" t="str">
            <v>JS_CZ_wodefeng</v>
          </cell>
          <cell r="I1292" t="str">
            <v>BMS故障</v>
          </cell>
        </row>
        <row r="1293">
          <cell r="A1293">
            <v>43198</v>
          </cell>
          <cell r="B1293">
            <v>0.82827546296296306</v>
          </cell>
          <cell r="D1293" t="str">
            <v>分系统1BMS3SOC过低一级故障</v>
          </cell>
          <cell r="G1293" t="str">
            <v>JS_CZ_wodefeng</v>
          </cell>
          <cell r="I1293" t="str">
            <v>BMS故障</v>
          </cell>
        </row>
        <row r="1294">
          <cell r="A1294">
            <v>43198</v>
          </cell>
          <cell r="B1294">
            <v>0.82827546296296306</v>
          </cell>
          <cell r="D1294" t="str">
            <v>分系统1BMS3SOC过低二级故障</v>
          </cell>
          <cell r="G1294" t="str">
            <v>JS_CZ_wodefeng</v>
          </cell>
          <cell r="I1294" t="str">
            <v>BMS故障</v>
          </cell>
        </row>
        <row r="1295">
          <cell r="A1295">
            <v>43198</v>
          </cell>
          <cell r="B1295">
            <v>0.82844907407407409</v>
          </cell>
          <cell r="D1295" t="str">
            <v>分系统1BMS1单体电压过低一级故障</v>
          </cell>
          <cell r="G1295" t="str">
            <v>JS_CZ_wodefeng</v>
          </cell>
          <cell r="I1295" t="str">
            <v>BMS故障</v>
          </cell>
        </row>
        <row r="1296">
          <cell r="A1296">
            <v>43198</v>
          </cell>
          <cell r="B1296">
            <v>0.82844907407407409</v>
          </cell>
          <cell r="D1296" t="str">
            <v>分系统1BMS1单体电压过低二级故障</v>
          </cell>
          <cell r="G1296" t="str">
            <v>JS_CZ_wodefeng</v>
          </cell>
          <cell r="I1296" t="str">
            <v>BMS故障</v>
          </cell>
        </row>
        <row r="1297">
          <cell r="A1297">
            <v>43198</v>
          </cell>
          <cell r="B1297">
            <v>0.82885416666666656</v>
          </cell>
          <cell r="D1297" t="str">
            <v>分系统1BMS5单体电压过低一级故障</v>
          </cell>
          <cell r="G1297" t="str">
            <v>JS_CZ_wodefeng</v>
          </cell>
          <cell r="I1297" t="str">
            <v>BMS故障</v>
          </cell>
        </row>
        <row r="1298">
          <cell r="A1298">
            <v>43198</v>
          </cell>
          <cell r="B1298">
            <v>0.82885416666666656</v>
          </cell>
          <cell r="D1298" t="str">
            <v>分系统1BMS5单体电压过低二级故障</v>
          </cell>
          <cell r="G1298" t="str">
            <v>JS_CZ_wodefeng</v>
          </cell>
          <cell r="I1298" t="str">
            <v>BMS故障</v>
          </cell>
        </row>
        <row r="1299">
          <cell r="A1299">
            <v>43198</v>
          </cell>
          <cell r="B1299">
            <v>0.82908564814814811</v>
          </cell>
          <cell r="D1299" t="str">
            <v>分系统1BMS3单体电压过低一级故障</v>
          </cell>
          <cell r="G1299" t="str">
            <v>JS_CZ_wodefeng</v>
          </cell>
          <cell r="I1299" t="str">
            <v>BMS故障</v>
          </cell>
        </row>
        <row r="1300">
          <cell r="A1300">
            <v>43198</v>
          </cell>
          <cell r="B1300">
            <v>0.82908564814814811</v>
          </cell>
          <cell r="D1300" t="str">
            <v>分系统1BMS3单体电压过低二级故障</v>
          </cell>
          <cell r="G1300" t="str">
            <v>JS_CZ_wodefeng</v>
          </cell>
          <cell r="I1300" t="str">
            <v>BMS故障</v>
          </cell>
        </row>
        <row r="1301">
          <cell r="A1301">
            <v>43198</v>
          </cell>
          <cell r="B1301">
            <v>0.82920138888888895</v>
          </cell>
          <cell r="D1301" t="str">
            <v>分系统1BMS5SOC过低一级故障</v>
          </cell>
          <cell r="G1301" t="str">
            <v>JS_CZ_wodefeng</v>
          </cell>
          <cell r="I1301" t="str">
            <v>BMS故障</v>
          </cell>
        </row>
        <row r="1302">
          <cell r="A1302">
            <v>43198</v>
          </cell>
          <cell r="B1302">
            <v>0.82920138888888895</v>
          </cell>
          <cell r="D1302" t="str">
            <v>分系统1BMS5SOC过低二级故障</v>
          </cell>
          <cell r="G1302" t="str">
            <v>JS_CZ_wodefeng</v>
          </cell>
          <cell r="I1302" t="str">
            <v>BMS故障</v>
          </cell>
        </row>
        <row r="1303">
          <cell r="A1303">
            <v>43198</v>
          </cell>
          <cell r="B1303">
            <v>0.82972222222222225</v>
          </cell>
          <cell r="D1303" t="str">
            <v>分系统1BMS1SOC过低一级故障</v>
          </cell>
          <cell r="G1303" t="str">
            <v>JS_CZ_wodefeng</v>
          </cell>
          <cell r="I1303" t="str">
            <v>BMS故障</v>
          </cell>
        </row>
        <row r="1304">
          <cell r="A1304">
            <v>43198</v>
          </cell>
          <cell r="B1304">
            <v>0.82972222222222225</v>
          </cell>
          <cell r="D1304" t="str">
            <v>分系统1BMS1SOC过低二级故障</v>
          </cell>
          <cell r="G1304" t="str">
            <v>JS_CZ_wodefeng</v>
          </cell>
          <cell r="I1304" t="str">
            <v>BMS故障</v>
          </cell>
        </row>
        <row r="1305">
          <cell r="A1305">
            <v>43198</v>
          </cell>
          <cell r="B1305">
            <v>0.82978009259259267</v>
          </cell>
          <cell r="D1305" t="str">
            <v>分系统1BMS6SOC过低一级故障</v>
          </cell>
          <cell r="G1305" t="str">
            <v>JS_CZ_wodefeng</v>
          </cell>
          <cell r="I1305" t="str">
            <v>BMS故障</v>
          </cell>
        </row>
        <row r="1306">
          <cell r="A1306">
            <v>43198</v>
          </cell>
          <cell r="B1306">
            <v>0.82978009259259267</v>
          </cell>
          <cell r="D1306" t="str">
            <v>分系统1BMS6SOC过低二级故障</v>
          </cell>
          <cell r="G1306" t="str">
            <v>JS_CZ_wodefeng</v>
          </cell>
          <cell r="I1306" t="str">
            <v>BMS故障</v>
          </cell>
        </row>
        <row r="1307">
          <cell r="A1307">
            <v>43198</v>
          </cell>
          <cell r="B1307">
            <v>0.83012731481481483</v>
          </cell>
          <cell r="D1307" t="str">
            <v>分系统1BMS6单体电压过低一级故障</v>
          </cell>
          <cell r="G1307" t="str">
            <v>JS_CZ_wodefeng</v>
          </cell>
          <cell r="I1307" t="str">
            <v>BMS故障</v>
          </cell>
        </row>
        <row r="1308">
          <cell r="A1308">
            <v>43198</v>
          </cell>
          <cell r="B1308">
            <v>0.83012731481481483</v>
          </cell>
          <cell r="D1308" t="str">
            <v>分系统1BMS6单体电压过低二级故障</v>
          </cell>
          <cell r="G1308" t="str">
            <v>JS_CZ_wodefeng</v>
          </cell>
          <cell r="I1308" t="str">
            <v>BMS故障</v>
          </cell>
        </row>
        <row r="1309">
          <cell r="A1309">
            <v>43198</v>
          </cell>
          <cell r="B1309">
            <v>0.83024305555555555</v>
          </cell>
          <cell r="D1309" t="str">
            <v>分系统1BMS4单体电压过低一级故障</v>
          </cell>
          <cell r="G1309" t="str">
            <v>JS_CZ_wodefeng</v>
          </cell>
          <cell r="I1309" t="str">
            <v>BMS故障</v>
          </cell>
        </row>
        <row r="1310">
          <cell r="A1310">
            <v>43198</v>
          </cell>
          <cell r="B1310">
            <v>0.83024305555555555</v>
          </cell>
          <cell r="D1310" t="str">
            <v>分系统1BMS4单体电压过低二级故障</v>
          </cell>
          <cell r="G1310" t="str">
            <v>JS_CZ_wodefeng</v>
          </cell>
          <cell r="I1310" t="str">
            <v>BMS故障</v>
          </cell>
        </row>
        <row r="1311">
          <cell r="A1311">
            <v>43198</v>
          </cell>
          <cell r="B1311">
            <v>0.83047453703703711</v>
          </cell>
          <cell r="D1311" t="str">
            <v>分系统1BMS4SOC过低一级故障</v>
          </cell>
          <cell r="G1311" t="str">
            <v>JS_CZ_wodefeng</v>
          </cell>
          <cell r="I1311" t="str">
            <v>BMS故障</v>
          </cell>
        </row>
        <row r="1312">
          <cell r="A1312">
            <v>43198</v>
          </cell>
          <cell r="B1312">
            <v>0.83047453703703711</v>
          </cell>
          <cell r="D1312" t="str">
            <v>分系统1BMS4SOC过低二级故障</v>
          </cell>
          <cell r="G1312" t="str">
            <v>JS_CZ_wodefeng</v>
          </cell>
          <cell r="I1312" t="str">
            <v>BMS故障</v>
          </cell>
        </row>
        <row r="1313">
          <cell r="A1313">
            <v>43198</v>
          </cell>
          <cell r="B1313">
            <v>0.8314583333333333</v>
          </cell>
          <cell r="D1313" t="str">
            <v>分系统1BMS2SOC过低一级故障</v>
          </cell>
          <cell r="G1313" t="str">
            <v>JS_CZ_wodefeng</v>
          </cell>
          <cell r="I1313" t="str">
            <v>BMS故障</v>
          </cell>
        </row>
        <row r="1314">
          <cell r="A1314">
            <v>43198</v>
          </cell>
          <cell r="B1314">
            <v>0.8314583333333333</v>
          </cell>
          <cell r="D1314" t="str">
            <v>分系统1BMS2SOC过低二级故障</v>
          </cell>
          <cell r="G1314" t="str">
            <v>JS_CZ_wodefeng</v>
          </cell>
          <cell r="I1314" t="str">
            <v>BMS故障</v>
          </cell>
        </row>
        <row r="1315">
          <cell r="A1315">
            <v>43198</v>
          </cell>
          <cell r="B1315">
            <v>0.85328703703703701</v>
          </cell>
          <cell r="D1315" t="str">
            <v>分系统1BMS8总电压过低一级故障</v>
          </cell>
          <cell r="G1315" t="str">
            <v>JS_WX_liteer</v>
          </cell>
          <cell r="I1315" t="str">
            <v>BMS故障</v>
          </cell>
        </row>
        <row r="1316">
          <cell r="A1316">
            <v>43198</v>
          </cell>
          <cell r="B1316">
            <v>0.85328703703703701</v>
          </cell>
          <cell r="D1316" t="str">
            <v>分系统1BMS8总电压过低二级故障</v>
          </cell>
          <cell r="G1316" t="str">
            <v>JS_WX_liteer</v>
          </cell>
          <cell r="I1316" t="str">
            <v>BMS故障</v>
          </cell>
        </row>
        <row r="1317">
          <cell r="A1317">
            <v>43198</v>
          </cell>
          <cell r="B1317">
            <v>0.85341435185185188</v>
          </cell>
          <cell r="D1317" t="str">
            <v>分系统1BMS9总电压过低一级故障</v>
          </cell>
          <cell r="G1317" t="str">
            <v>JS_WX_liteer</v>
          </cell>
          <cell r="I1317" t="str">
            <v>BMS故障</v>
          </cell>
        </row>
        <row r="1318">
          <cell r="A1318">
            <v>43198</v>
          </cell>
          <cell r="B1318">
            <v>0.85341435185185188</v>
          </cell>
          <cell r="D1318" t="str">
            <v>分系统1BMS9总电压过低二级故障</v>
          </cell>
          <cell r="G1318" t="str">
            <v>JS_WX_liteer</v>
          </cell>
          <cell r="I1318" t="str">
            <v>BMS故障</v>
          </cell>
        </row>
        <row r="1319">
          <cell r="A1319">
            <v>43198</v>
          </cell>
          <cell r="B1319">
            <v>0.85398148148148145</v>
          </cell>
          <cell r="D1319" t="str">
            <v>分系统1BMS1总电压过低一级故障</v>
          </cell>
          <cell r="G1319" t="str">
            <v>JS_WX_liteer</v>
          </cell>
          <cell r="I1319" t="str">
            <v>BMS故障</v>
          </cell>
        </row>
        <row r="1320">
          <cell r="A1320">
            <v>43198</v>
          </cell>
          <cell r="B1320">
            <v>0.85398148148148145</v>
          </cell>
          <cell r="D1320" t="str">
            <v>分系统1BMS1总电压过低二级故障</v>
          </cell>
          <cell r="G1320" t="str">
            <v>JS_WX_liteer</v>
          </cell>
          <cell r="I1320" t="str">
            <v>BMS故障</v>
          </cell>
        </row>
        <row r="1321">
          <cell r="A1321">
            <v>43198</v>
          </cell>
          <cell r="B1321">
            <v>0.85415509259259259</v>
          </cell>
          <cell r="D1321" t="str">
            <v>分系统1BMS4总电压过低一级故障</v>
          </cell>
          <cell r="G1321" t="str">
            <v>JS_WX_liteer</v>
          </cell>
          <cell r="I1321" t="str">
            <v>BMS故障</v>
          </cell>
        </row>
        <row r="1322">
          <cell r="A1322">
            <v>43198</v>
          </cell>
          <cell r="B1322">
            <v>0.85415509259259259</v>
          </cell>
          <cell r="D1322" t="str">
            <v>分系统1BMS4总电压过低二级故障</v>
          </cell>
          <cell r="G1322" t="str">
            <v>JS_WX_liteer</v>
          </cell>
          <cell r="I1322" t="str">
            <v>BMS故障</v>
          </cell>
        </row>
        <row r="1323">
          <cell r="A1323">
            <v>43198</v>
          </cell>
          <cell r="B1323">
            <v>0.85432870370370362</v>
          </cell>
          <cell r="D1323" t="str">
            <v>分系统1BMS2总电压过低一级故障</v>
          </cell>
          <cell r="G1323" t="str">
            <v>JS_WX_liteer</v>
          </cell>
          <cell r="I1323" t="str">
            <v>BMS故障</v>
          </cell>
        </row>
        <row r="1324">
          <cell r="A1324">
            <v>43198</v>
          </cell>
          <cell r="B1324">
            <v>0.85432870370370362</v>
          </cell>
          <cell r="D1324" t="str">
            <v>分系统1BMS2总电压过低二级故障</v>
          </cell>
          <cell r="G1324" t="str">
            <v>JS_WX_liteer</v>
          </cell>
          <cell r="I1324" t="str">
            <v>BMS故障</v>
          </cell>
        </row>
        <row r="1325">
          <cell r="A1325">
            <v>43198</v>
          </cell>
          <cell r="B1325">
            <v>0.85445601851851849</v>
          </cell>
          <cell r="D1325" t="str">
            <v>分系统1BMS7总电压过低一级故障</v>
          </cell>
          <cell r="G1325" t="str">
            <v>JS_WX_liteer</v>
          </cell>
          <cell r="I1325" t="str">
            <v>BMS故障</v>
          </cell>
        </row>
        <row r="1326">
          <cell r="A1326">
            <v>43198</v>
          </cell>
          <cell r="B1326">
            <v>0.85445601851851849</v>
          </cell>
          <cell r="D1326" t="str">
            <v>分系统1BMS7总电压过低二级故障</v>
          </cell>
          <cell r="G1326" t="str">
            <v>JS_WX_liteer</v>
          </cell>
          <cell r="I1326" t="str">
            <v>BMS故障</v>
          </cell>
        </row>
        <row r="1327">
          <cell r="A1327">
            <v>43198</v>
          </cell>
          <cell r="B1327">
            <v>0.8545949074074074</v>
          </cell>
          <cell r="D1327" t="str">
            <v>分系统1BMS5总电压过低一级故障</v>
          </cell>
          <cell r="G1327" t="str">
            <v>JS_WX_liteer</v>
          </cell>
          <cell r="I1327" t="str">
            <v>BMS故障</v>
          </cell>
        </row>
        <row r="1328">
          <cell r="A1328">
            <v>43198</v>
          </cell>
          <cell r="B1328">
            <v>0.8545949074074074</v>
          </cell>
          <cell r="D1328" t="str">
            <v>分系统1BMS5总电压过低二级故障</v>
          </cell>
          <cell r="G1328" t="str">
            <v>JS_WX_liteer</v>
          </cell>
          <cell r="I1328" t="str">
            <v>BMS故障</v>
          </cell>
        </row>
        <row r="1329">
          <cell r="A1329">
            <v>43198</v>
          </cell>
          <cell r="B1329">
            <v>0.85473379629629631</v>
          </cell>
          <cell r="D1329" t="str">
            <v>分系统1BMS6总电压过低一级故障</v>
          </cell>
          <cell r="G1329" t="str">
            <v>JS_WX_liteer</v>
          </cell>
          <cell r="I1329" t="str">
            <v>BMS故障</v>
          </cell>
        </row>
        <row r="1330">
          <cell r="A1330">
            <v>43198</v>
          </cell>
          <cell r="B1330">
            <v>0.85473379629629631</v>
          </cell>
          <cell r="D1330" t="str">
            <v>分系统1BMS6总电压过低二级故障</v>
          </cell>
          <cell r="G1330" t="str">
            <v>JS_WX_liteer</v>
          </cell>
          <cell r="I1330" t="str">
            <v>BMS故障</v>
          </cell>
        </row>
        <row r="1331">
          <cell r="A1331">
            <v>43198</v>
          </cell>
          <cell r="B1331">
            <v>0.85499999999999998</v>
          </cell>
          <cell r="D1331" t="str">
            <v>分系统1BMS3总电压过低一级故障</v>
          </cell>
          <cell r="G1331" t="str">
            <v>JS_WX_liteer</v>
          </cell>
          <cell r="I1331" t="str">
            <v>BMS故障</v>
          </cell>
        </row>
        <row r="1332">
          <cell r="A1332">
            <v>43198</v>
          </cell>
          <cell r="B1332">
            <v>0.85499999999999998</v>
          </cell>
          <cell r="D1332" t="str">
            <v>分系统1BMS3总电压过低二级故障</v>
          </cell>
          <cell r="G1332" t="str">
            <v>JS_WX_liteer</v>
          </cell>
          <cell r="I1332" t="str">
            <v>BMS故障</v>
          </cell>
        </row>
        <row r="1333">
          <cell r="A1333">
            <v>43198</v>
          </cell>
          <cell r="B1333">
            <v>0.85976851851851854</v>
          </cell>
          <cell r="D1333" t="str">
            <v>分系统1BMS5SOC过低二级故障</v>
          </cell>
          <cell r="G1333" t="str">
            <v>JS_CZ_wodefeng</v>
          </cell>
          <cell r="I1333" t="str">
            <v>BMS故障</v>
          </cell>
        </row>
        <row r="1334">
          <cell r="A1334">
            <v>43198</v>
          </cell>
          <cell r="B1334">
            <v>0.86307870370370365</v>
          </cell>
          <cell r="D1334" t="str">
            <v>分系统1BMS8单体电压过低一级故障</v>
          </cell>
          <cell r="G1334" t="str">
            <v>JS_WX_liteer</v>
          </cell>
          <cell r="I1334" t="str">
            <v>BMS故障</v>
          </cell>
        </row>
        <row r="1335">
          <cell r="A1335">
            <v>43198</v>
          </cell>
          <cell r="B1335">
            <v>0.86307870370370365</v>
          </cell>
          <cell r="D1335" t="str">
            <v>分系统1BMS8单体电压过低二级故障</v>
          </cell>
          <cell r="G1335" t="str">
            <v>JS_WX_liteer</v>
          </cell>
          <cell r="I1335" t="str">
            <v>BMS故障</v>
          </cell>
        </row>
        <row r="1336">
          <cell r="A1336">
            <v>43198</v>
          </cell>
          <cell r="B1336">
            <v>0.86353009259259261</v>
          </cell>
          <cell r="D1336" t="str">
            <v>分系统1BMS9单体电压过低一级故障</v>
          </cell>
          <cell r="G1336" t="str">
            <v>JS_WX_liteer</v>
          </cell>
          <cell r="I1336" t="str">
            <v>BMS故障</v>
          </cell>
        </row>
        <row r="1337">
          <cell r="A1337">
            <v>43198</v>
          </cell>
          <cell r="B1337">
            <v>0.86353009259259261</v>
          </cell>
          <cell r="D1337" t="str">
            <v>分系统1BMS9单体电压过低二级故障</v>
          </cell>
          <cell r="G1337" t="str">
            <v>JS_WX_liteer</v>
          </cell>
          <cell r="I1337" t="str">
            <v>BMS故障</v>
          </cell>
        </row>
        <row r="1338">
          <cell r="A1338">
            <v>43198</v>
          </cell>
          <cell r="B1338">
            <v>0.86481481481481481</v>
          </cell>
          <cell r="D1338" t="str">
            <v>分系统1BMS1单体电压过低一级故障</v>
          </cell>
          <cell r="G1338" t="str">
            <v>JS_WX_liteer</v>
          </cell>
          <cell r="I1338" t="str">
            <v>BMS故障</v>
          </cell>
        </row>
        <row r="1339">
          <cell r="A1339">
            <v>43198</v>
          </cell>
          <cell r="B1339">
            <v>0.86481481481481481</v>
          </cell>
          <cell r="D1339" t="str">
            <v>分系统1BMS1单体电压过低二级故障</v>
          </cell>
          <cell r="G1339" t="str">
            <v>JS_WX_liteer</v>
          </cell>
          <cell r="I1339" t="str">
            <v>BMS故障</v>
          </cell>
        </row>
        <row r="1340">
          <cell r="A1340">
            <v>43198</v>
          </cell>
          <cell r="B1340">
            <v>0.86516203703703709</v>
          </cell>
          <cell r="D1340" t="str">
            <v>分系统1BMS4SOC过低一级故障</v>
          </cell>
          <cell r="G1340" t="str">
            <v>JS_WX_liteer</v>
          </cell>
          <cell r="I1340" t="str">
            <v>BMS故障</v>
          </cell>
        </row>
        <row r="1341">
          <cell r="A1341">
            <v>43198</v>
          </cell>
          <cell r="B1341">
            <v>0.86516203703703709</v>
          </cell>
          <cell r="D1341" t="str">
            <v>分系统1BMS4SOC过低二级故障</v>
          </cell>
          <cell r="G1341" t="str">
            <v>JS_WX_liteer</v>
          </cell>
          <cell r="I1341" t="str">
            <v>BMS故障</v>
          </cell>
        </row>
        <row r="1342">
          <cell r="A1342">
            <v>43198</v>
          </cell>
          <cell r="B1342">
            <v>0.86534722222222227</v>
          </cell>
          <cell r="D1342" t="str">
            <v>分系统1BMS4单体电压过低一级故障</v>
          </cell>
          <cell r="G1342" t="str">
            <v>JS_WX_liteer</v>
          </cell>
          <cell r="I1342" t="str">
            <v>BMS故障</v>
          </cell>
        </row>
        <row r="1343">
          <cell r="A1343">
            <v>43198</v>
          </cell>
          <cell r="B1343">
            <v>0.86534722222222227</v>
          </cell>
          <cell r="D1343" t="str">
            <v>分系统1BMS4单体电压过低二级故障</v>
          </cell>
          <cell r="G1343" t="str">
            <v>JS_WX_liteer</v>
          </cell>
          <cell r="I1343" t="str">
            <v>BMS故障</v>
          </cell>
        </row>
        <row r="1344">
          <cell r="A1344">
            <v>43198</v>
          </cell>
          <cell r="B1344">
            <v>0.86549768518518511</v>
          </cell>
          <cell r="D1344" t="str">
            <v>分系统1BMS7单体电压过低一级故障</v>
          </cell>
          <cell r="G1344" t="str">
            <v>JS_WX_liteer</v>
          </cell>
          <cell r="I1344" t="str">
            <v>BMS故障</v>
          </cell>
        </row>
        <row r="1345">
          <cell r="A1345">
            <v>43198</v>
          </cell>
          <cell r="B1345">
            <v>0.86549768518518511</v>
          </cell>
          <cell r="D1345" t="str">
            <v>分系统1BMS7单体电压过低二级故障</v>
          </cell>
          <cell r="G1345" t="str">
            <v>JS_WX_liteer</v>
          </cell>
          <cell r="I1345" t="str">
            <v>BMS故障</v>
          </cell>
        </row>
        <row r="1346">
          <cell r="A1346">
            <v>43198</v>
          </cell>
          <cell r="B1346">
            <v>0.86562499999999998</v>
          </cell>
          <cell r="D1346" t="str">
            <v>分系统1BMS2单体电压过低一级故障</v>
          </cell>
          <cell r="G1346" t="str">
            <v>JS_WX_liteer</v>
          </cell>
          <cell r="I1346" t="str">
            <v>BMS故障</v>
          </cell>
        </row>
        <row r="1347">
          <cell r="A1347">
            <v>43198</v>
          </cell>
          <cell r="B1347">
            <v>0.86562499999999998</v>
          </cell>
          <cell r="D1347" t="str">
            <v>分系统1BMS2单体电压过低二级故障</v>
          </cell>
          <cell r="G1347" t="str">
            <v>JS_WX_liteer</v>
          </cell>
          <cell r="I1347" t="str">
            <v>BMS故障</v>
          </cell>
        </row>
        <row r="1348">
          <cell r="A1348">
            <v>43198</v>
          </cell>
          <cell r="B1348">
            <v>0.8659027777777778</v>
          </cell>
          <cell r="D1348" t="str">
            <v>分系统1BMS5单体电压过低一级故障</v>
          </cell>
          <cell r="G1348" t="str">
            <v>JS_WX_liteer</v>
          </cell>
          <cell r="I1348" t="str">
            <v>BMS故障</v>
          </cell>
        </row>
        <row r="1349">
          <cell r="A1349">
            <v>43198</v>
          </cell>
          <cell r="B1349">
            <v>0.8659027777777778</v>
          </cell>
          <cell r="D1349" t="str">
            <v>分系统1BMS5单体电压过低二级故障</v>
          </cell>
          <cell r="G1349" t="str">
            <v>JS_WX_liteer</v>
          </cell>
          <cell r="I1349" t="str">
            <v>BMS故障</v>
          </cell>
        </row>
        <row r="1350">
          <cell r="A1350">
            <v>43198</v>
          </cell>
          <cell r="B1350">
            <v>0.86614583333333339</v>
          </cell>
          <cell r="D1350" t="str">
            <v>分系统1BMS6单体电压过低一级故障</v>
          </cell>
          <cell r="G1350" t="str">
            <v>JS_WX_liteer</v>
          </cell>
          <cell r="I1350" t="str">
            <v>BMS故障</v>
          </cell>
        </row>
        <row r="1351">
          <cell r="A1351">
            <v>43198</v>
          </cell>
          <cell r="B1351">
            <v>0.86614583333333339</v>
          </cell>
          <cell r="D1351" t="str">
            <v>分系统1BMS6单体电压过低二级故障</v>
          </cell>
          <cell r="G1351" t="str">
            <v>JS_WX_liteer</v>
          </cell>
          <cell r="I1351" t="str">
            <v>BMS故障</v>
          </cell>
        </row>
        <row r="1352">
          <cell r="A1352">
            <v>43198</v>
          </cell>
          <cell r="B1352">
            <v>0.86626157407407411</v>
          </cell>
          <cell r="D1352" t="str">
            <v>分系统1BMS3单体电压过低一级故障</v>
          </cell>
          <cell r="G1352" t="str">
            <v>JS_WX_liteer</v>
          </cell>
          <cell r="I1352" t="str">
            <v>BMS故障</v>
          </cell>
        </row>
        <row r="1353">
          <cell r="A1353">
            <v>43198</v>
          </cell>
          <cell r="B1353">
            <v>0.86626157407407411</v>
          </cell>
          <cell r="D1353" t="str">
            <v>分系统1BMS3单体电压过低二级故障</v>
          </cell>
          <cell r="G1353" t="str">
            <v>JS_WX_liteer</v>
          </cell>
          <cell r="I1353" t="str">
            <v>BMS故障</v>
          </cell>
        </row>
        <row r="1354">
          <cell r="A1354">
            <v>43198</v>
          </cell>
          <cell r="B1354">
            <v>0.86724537037037042</v>
          </cell>
          <cell r="D1354" t="str">
            <v>分系统1BMS8SOC过低一级故障</v>
          </cell>
          <cell r="G1354" t="str">
            <v>JS_WX_liteer</v>
          </cell>
          <cell r="I1354" t="str">
            <v>BMS故障</v>
          </cell>
        </row>
        <row r="1355">
          <cell r="A1355">
            <v>43198</v>
          </cell>
          <cell r="B1355">
            <v>0.86724537037037042</v>
          </cell>
          <cell r="D1355" t="str">
            <v>分系统1BMS8SOC过低二级故障</v>
          </cell>
          <cell r="G1355" t="str">
            <v>JS_WX_liteer</v>
          </cell>
          <cell r="I1355" t="str">
            <v>BMS故障</v>
          </cell>
        </row>
        <row r="1356">
          <cell r="A1356">
            <v>43198</v>
          </cell>
          <cell r="B1356">
            <v>0.86793981481481486</v>
          </cell>
          <cell r="D1356" t="str">
            <v>分系统1BMS3SOC过低一级故障</v>
          </cell>
          <cell r="G1356" t="str">
            <v>JS_WX_liteer</v>
          </cell>
          <cell r="I1356" t="str">
            <v>BMS故障</v>
          </cell>
        </row>
        <row r="1357">
          <cell r="A1357">
            <v>43198</v>
          </cell>
          <cell r="B1357">
            <v>0.86793981481481486</v>
          </cell>
          <cell r="D1357" t="str">
            <v>分系统1BMS3SOC过低二级故障</v>
          </cell>
          <cell r="G1357" t="str">
            <v>JS_WX_liteer</v>
          </cell>
          <cell r="I1357" t="str">
            <v>BMS故障</v>
          </cell>
        </row>
        <row r="1358">
          <cell r="A1358">
            <v>43198</v>
          </cell>
          <cell r="B1358">
            <v>0.86886574074074074</v>
          </cell>
          <cell r="D1358" t="str">
            <v>分系统1BMS5SOC过低一级故障</v>
          </cell>
          <cell r="G1358" t="str">
            <v>JS_WX_liteer</v>
          </cell>
          <cell r="I1358" t="str">
            <v>BMS故障</v>
          </cell>
        </row>
        <row r="1359">
          <cell r="A1359">
            <v>43198</v>
          </cell>
          <cell r="B1359">
            <v>0.86886574074074074</v>
          </cell>
          <cell r="D1359" t="str">
            <v>分系统1BMS5SOC过低二级故障</v>
          </cell>
          <cell r="G1359" t="str">
            <v>JS_WX_liteer</v>
          </cell>
          <cell r="I1359" t="str">
            <v>BMS故障</v>
          </cell>
        </row>
        <row r="1360">
          <cell r="A1360">
            <v>43198</v>
          </cell>
          <cell r="B1360">
            <v>0.86921296296296291</v>
          </cell>
          <cell r="D1360" t="str">
            <v>分系统1BMS1SOC过低一级故障</v>
          </cell>
          <cell r="G1360" t="str">
            <v>JS_WX_liteer</v>
          </cell>
          <cell r="I1360" t="str">
            <v>BMS故障</v>
          </cell>
        </row>
        <row r="1361">
          <cell r="A1361">
            <v>43198</v>
          </cell>
          <cell r="B1361">
            <v>0.86921296296296291</v>
          </cell>
          <cell r="D1361" t="str">
            <v>分系统1BMS1SOC过低二级故障</v>
          </cell>
          <cell r="G1361" t="str">
            <v>JS_WX_liteer</v>
          </cell>
          <cell r="I1361" t="str">
            <v>BMS故障</v>
          </cell>
        </row>
        <row r="1362">
          <cell r="A1362">
            <v>43198</v>
          </cell>
          <cell r="B1362">
            <v>0.86927083333333333</v>
          </cell>
          <cell r="D1362" t="str">
            <v>分系统1BMS9SOC过低一级故障</v>
          </cell>
          <cell r="G1362" t="str">
            <v>JS_WX_liteer</v>
          </cell>
          <cell r="I1362" t="str">
            <v>BMS故障</v>
          </cell>
        </row>
        <row r="1363">
          <cell r="A1363">
            <v>43198</v>
          </cell>
          <cell r="B1363">
            <v>0.86927083333333333</v>
          </cell>
          <cell r="D1363" t="str">
            <v>分系统1BMS9SOC过低二级故障</v>
          </cell>
          <cell r="G1363" t="str">
            <v>JS_WX_liteer</v>
          </cell>
          <cell r="I1363" t="str">
            <v>BMS故障</v>
          </cell>
        </row>
        <row r="1364">
          <cell r="A1364">
            <v>43198</v>
          </cell>
          <cell r="B1364">
            <v>0.86988425925925927</v>
          </cell>
          <cell r="D1364" t="str">
            <v>分系统1BMS7SOC过低一级故障</v>
          </cell>
          <cell r="G1364" t="str">
            <v>JS_WX_liteer</v>
          </cell>
          <cell r="I1364" t="str">
            <v>BMS故障</v>
          </cell>
        </row>
        <row r="1365">
          <cell r="A1365">
            <v>43198</v>
          </cell>
          <cell r="B1365">
            <v>0.86988425925925927</v>
          </cell>
          <cell r="D1365" t="str">
            <v>分系统1BMS7SOC过低二级故障</v>
          </cell>
          <cell r="G1365" t="str">
            <v>JS_WX_liteer</v>
          </cell>
          <cell r="I1365" t="str">
            <v>BMS故障</v>
          </cell>
        </row>
        <row r="1366">
          <cell r="A1366">
            <v>43198</v>
          </cell>
          <cell r="B1366">
            <v>0.87181712962962965</v>
          </cell>
          <cell r="D1366" t="str">
            <v>分系统1BMS2SOC过低一级故障</v>
          </cell>
          <cell r="G1366" t="str">
            <v>JS_WX_liteer</v>
          </cell>
          <cell r="I1366" t="str">
            <v>BMS故障</v>
          </cell>
        </row>
        <row r="1367">
          <cell r="A1367">
            <v>43198</v>
          </cell>
          <cell r="B1367">
            <v>0.87181712962962965</v>
          </cell>
          <cell r="D1367" t="str">
            <v>分系统1BMS2SOC过低二级故障</v>
          </cell>
          <cell r="G1367" t="str">
            <v>JS_WX_liteer</v>
          </cell>
          <cell r="I1367" t="str">
            <v>BMS故障</v>
          </cell>
        </row>
        <row r="1368">
          <cell r="A1368">
            <v>43198</v>
          </cell>
          <cell r="B1368">
            <v>0.87202546296296291</v>
          </cell>
          <cell r="D1368" t="str">
            <v>分系统1BMS6SOC过低一级故障</v>
          </cell>
          <cell r="G1368" t="str">
            <v>JS_WX_liteer</v>
          </cell>
          <cell r="I1368" t="str">
            <v>BMS故障</v>
          </cell>
        </row>
        <row r="1369">
          <cell r="A1369">
            <v>43198</v>
          </cell>
          <cell r="B1369">
            <v>0.87202546296296291</v>
          </cell>
          <cell r="D1369" t="str">
            <v>分系统1BMS6SOC过低二级故障</v>
          </cell>
          <cell r="G1369" t="str">
            <v>JS_WX_liteer</v>
          </cell>
          <cell r="I1369" t="str">
            <v>BMS故障</v>
          </cell>
        </row>
        <row r="1370">
          <cell r="A1370">
            <v>43198</v>
          </cell>
          <cell r="B1370">
            <v>0.89271990740740748</v>
          </cell>
          <cell r="D1370" t="str">
            <v>分系统1BMS4SOC过低二级故障</v>
          </cell>
          <cell r="G1370" t="str">
            <v>JS_CZ_wodefeng</v>
          </cell>
          <cell r="I1370" t="str">
            <v>BMS故障</v>
          </cell>
        </row>
        <row r="1371">
          <cell r="A1371">
            <v>43198</v>
          </cell>
          <cell r="B1371">
            <v>0.8933564814814815</v>
          </cell>
          <cell r="D1371" t="str">
            <v>分系统1BMS4SOC过低一级故障</v>
          </cell>
          <cell r="G1371" t="str">
            <v>JS_CZ_wodefeng</v>
          </cell>
          <cell r="I1371" t="str">
            <v>BMS故障</v>
          </cell>
        </row>
        <row r="1372">
          <cell r="A1372">
            <v>43198</v>
          </cell>
          <cell r="B1372">
            <v>0.89405092592592583</v>
          </cell>
          <cell r="D1372" t="str">
            <v>分系统1BMS4SOC过低二级故障</v>
          </cell>
          <cell r="G1372" t="str">
            <v>JS_CZ_wodefeng</v>
          </cell>
          <cell r="I1372" t="str">
            <v>BMS故障</v>
          </cell>
        </row>
        <row r="1373">
          <cell r="A1373">
            <v>43198</v>
          </cell>
          <cell r="B1373">
            <v>0.89445601851851853</v>
          </cell>
          <cell r="D1373" t="str">
            <v>分系统1BMS4SOC过低一级故障</v>
          </cell>
          <cell r="G1373" t="str">
            <v>JS_CZ_wodefeng</v>
          </cell>
          <cell r="I1373" t="str">
            <v>BMS故障</v>
          </cell>
        </row>
        <row r="1374">
          <cell r="A1374">
            <v>43198</v>
          </cell>
          <cell r="B1374">
            <v>0.89462962962962955</v>
          </cell>
          <cell r="D1374" t="str">
            <v>分系统1BMS4SOC过低二级故障</v>
          </cell>
          <cell r="G1374" t="str">
            <v>JS_CZ_wodefeng</v>
          </cell>
          <cell r="I1374" t="str">
            <v>BMS故障</v>
          </cell>
        </row>
        <row r="1375">
          <cell r="A1375">
            <v>43198</v>
          </cell>
          <cell r="B1375">
            <v>0.89515046296296286</v>
          </cell>
          <cell r="D1375" t="str">
            <v>分系统1BMS4SOC过低一级故障</v>
          </cell>
          <cell r="G1375" t="str">
            <v>JS_CZ_wodefeng</v>
          </cell>
          <cell r="I1375" t="str">
            <v>BMS故障</v>
          </cell>
        </row>
        <row r="1376">
          <cell r="A1376">
            <v>43198</v>
          </cell>
          <cell r="B1376">
            <v>0.89532407407407411</v>
          </cell>
          <cell r="D1376" t="str">
            <v>分系统1BMS4SOC过低二级故障</v>
          </cell>
          <cell r="G1376" t="str">
            <v>JS_CZ_wodefeng</v>
          </cell>
          <cell r="I1376" t="str">
            <v>BMS故障</v>
          </cell>
        </row>
        <row r="1377">
          <cell r="A1377">
            <v>43198</v>
          </cell>
          <cell r="B1377">
            <v>0.89659722222222227</v>
          </cell>
          <cell r="D1377" t="str">
            <v>分系统1BMS4SOC过低一级故障</v>
          </cell>
          <cell r="G1377" t="str">
            <v>JS_CZ_wodefeng</v>
          </cell>
          <cell r="I1377" t="str">
            <v>BMS故障</v>
          </cell>
        </row>
        <row r="1378">
          <cell r="A1378">
            <v>43198</v>
          </cell>
          <cell r="B1378">
            <v>0.9021527777777778</v>
          </cell>
          <cell r="D1378" t="str">
            <v>分系统1BMS4SOC过低二级故障</v>
          </cell>
          <cell r="G1378" t="str">
            <v>JS_CZ_wodefeng</v>
          </cell>
          <cell r="I1378" t="str">
            <v>BMS故障</v>
          </cell>
        </row>
        <row r="1379">
          <cell r="A1379">
            <v>43198</v>
          </cell>
          <cell r="B1379">
            <v>0.90226851851851853</v>
          </cell>
          <cell r="D1379" t="str">
            <v>分系统1BMS4SOC过低一级故障</v>
          </cell>
          <cell r="G1379" t="str">
            <v>JS_CZ_wodefeng</v>
          </cell>
          <cell r="I1379" t="str">
            <v>BMS故障</v>
          </cell>
        </row>
        <row r="1380">
          <cell r="A1380">
            <v>43198</v>
          </cell>
          <cell r="B1380">
            <v>0.90261574074074069</v>
          </cell>
          <cell r="D1380" t="str">
            <v>分系统1BMS4SOC过低二级故障</v>
          </cell>
          <cell r="G1380" t="str">
            <v>JS_CZ_wodefeng</v>
          </cell>
          <cell r="I1380" t="str">
            <v>BMS故障</v>
          </cell>
        </row>
        <row r="1381">
          <cell r="A1381">
            <v>43198</v>
          </cell>
          <cell r="B1381">
            <v>0.9393287037037038</v>
          </cell>
          <cell r="D1381" t="str">
            <v>分系统1BMS4SOC过低一级故障</v>
          </cell>
          <cell r="G1381" t="str">
            <v>JS_CZ_wodefeng</v>
          </cell>
          <cell r="I1381" t="str">
            <v>BMS故障</v>
          </cell>
        </row>
        <row r="1382">
          <cell r="A1382">
            <v>43198</v>
          </cell>
          <cell r="B1382">
            <v>0.9601157407407408</v>
          </cell>
          <cell r="D1382" t="str">
            <v>分系统1BMS4SOC过低二级故障</v>
          </cell>
          <cell r="G1382" t="str">
            <v>JS_CZ_wodefeng</v>
          </cell>
          <cell r="I1382" t="str">
            <v>BMS故障</v>
          </cell>
        </row>
        <row r="1383">
          <cell r="A1383">
            <v>43199</v>
          </cell>
          <cell r="B1383">
            <v>1.0416666666666667E-4</v>
          </cell>
          <cell r="D1383" t="str">
            <v>分系统1BMS1SOC过低二级故障</v>
          </cell>
          <cell r="G1383" t="str">
            <v>JS_CZ_wodefeng</v>
          </cell>
          <cell r="I1383" t="str">
            <v>BMS故障</v>
          </cell>
        </row>
        <row r="1384">
          <cell r="A1384">
            <v>43199</v>
          </cell>
          <cell r="B1384">
            <v>1.0416666666666667E-4</v>
          </cell>
          <cell r="D1384" t="str">
            <v>分系统1BMS2SOC过低二级故障</v>
          </cell>
          <cell r="G1384" t="str">
            <v>JS_CZ_wodefeng</v>
          </cell>
          <cell r="I1384" t="str">
            <v>BMS故障</v>
          </cell>
        </row>
        <row r="1385">
          <cell r="A1385">
            <v>43199</v>
          </cell>
          <cell r="B1385">
            <v>1.0416666666666667E-4</v>
          </cell>
          <cell r="D1385" t="str">
            <v>分系统1BMS6SOC过低二级故障</v>
          </cell>
          <cell r="G1385" t="str">
            <v>JS_CZ_wodefeng</v>
          </cell>
          <cell r="I1385" t="str">
            <v>BMS故障</v>
          </cell>
        </row>
        <row r="1386">
          <cell r="A1386">
            <v>43199</v>
          </cell>
          <cell r="B1386">
            <v>1.3773148148148147E-3</v>
          </cell>
          <cell r="D1386" t="str">
            <v>分系统1BMS8总电压过低一级故障</v>
          </cell>
          <cell r="G1386" t="str">
            <v>JS_WX_liteer</v>
          </cell>
          <cell r="I1386" t="str">
            <v>BMS故障</v>
          </cell>
        </row>
        <row r="1387">
          <cell r="A1387">
            <v>43199</v>
          </cell>
          <cell r="B1387">
            <v>1.4351851851851854E-3</v>
          </cell>
          <cell r="D1387" t="str">
            <v>分系统1BMS9总电压过低一级故障</v>
          </cell>
          <cell r="G1387" t="str">
            <v>JS_WX_liteer</v>
          </cell>
          <cell r="I1387" t="str">
            <v>BMS故障</v>
          </cell>
        </row>
        <row r="1388">
          <cell r="A1388">
            <v>43199</v>
          </cell>
          <cell r="B1388">
            <v>1.6087962962962963E-3</v>
          </cell>
          <cell r="D1388" t="str">
            <v>分系统1BMS1总电压过低一级故障</v>
          </cell>
          <cell r="G1388" t="str">
            <v>JS_WX_liteer</v>
          </cell>
          <cell r="I1388" t="str">
            <v>BMS故障</v>
          </cell>
        </row>
        <row r="1389">
          <cell r="A1389">
            <v>43199</v>
          </cell>
          <cell r="B1389">
            <v>1.6087962962962963E-3</v>
          </cell>
          <cell r="D1389" t="str">
            <v>分系统1BMS4总电压过低一级故障</v>
          </cell>
          <cell r="G1389" t="str">
            <v>JS_WX_liteer</v>
          </cell>
          <cell r="I1389" t="str">
            <v>BMS故障</v>
          </cell>
        </row>
        <row r="1390">
          <cell r="A1390">
            <v>43199</v>
          </cell>
          <cell r="B1390">
            <v>1.6782407407407406E-3</v>
          </cell>
          <cell r="D1390" t="str">
            <v>分系统1BMS2总电压过低一级故障</v>
          </cell>
          <cell r="G1390" t="str">
            <v>JS_WX_liteer</v>
          </cell>
          <cell r="I1390" t="str">
            <v>BMS故障</v>
          </cell>
        </row>
        <row r="1391">
          <cell r="A1391">
            <v>43199</v>
          </cell>
          <cell r="B1391">
            <v>1.7245370370370372E-3</v>
          </cell>
          <cell r="D1391" t="str">
            <v>分系统1BMS3总电压过低一级故障</v>
          </cell>
          <cell r="G1391" t="str">
            <v>JS_WX_liteer</v>
          </cell>
          <cell r="I1391" t="str">
            <v>BMS故障</v>
          </cell>
        </row>
        <row r="1392">
          <cell r="A1392">
            <v>43199</v>
          </cell>
          <cell r="B1392">
            <v>1.7245370370370372E-3</v>
          </cell>
          <cell r="D1392" t="str">
            <v>分系统1BMS5总电压过低一级故障</v>
          </cell>
          <cell r="G1392" t="str">
            <v>JS_WX_liteer</v>
          </cell>
          <cell r="I1392" t="str">
            <v>BMS故障</v>
          </cell>
        </row>
        <row r="1393">
          <cell r="A1393">
            <v>43199</v>
          </cell>
          <cell r="B1393">
            <v>1.7245370370370372E-3</v>
          </cell>
          <cell r="D1393" t="str">
            <v>分系统1BMS6总电压过低一级故障</v>
          </cell>
          <cell r="G1393" t="str">
            <v>JS_WX_liteer</v>
          </cell>
          <cell r="I1393" t="str">
            <v>BMS故障</v>
          </cell>
        </row>
        <row r="1394">
          <cell r="A1394">
            <v>43199</v>
          </cell>
          <cell r="B1394">
            <v>1.7245370370370372E-3</v>
          </cell>
          <cell r="D1394" t="str">
            <v>分系统1BMS7总电压过低一级故障</v>
          </cell>
          <cell r="G1394" t="str">
            <v>JS_WX_liteer</v>
          </cell>
          <cell r="I1394" t="str">
            <v>BMS故障</v>
          </cell>
        </row>
        <row r="1395">
          <cell r="A1395">
            <v>43199</v>
          </cell>
          <cell r="B1395">
            <v>8.1481481481481474E-3</v>
          </cell>
          <cell r="D1395" t="str">
            <v>分系统1BMS1SOC过低一级故障</v>
          </cell>
          <cell r="G1395" t="str">
            <v>JS_CZ_wodefeng</v>
          </cell>
          <cell r="I1395" t="str">
            <v>BMS故障</v>
          </cell>
        </row>
        <row r="1396">
          <cell r="A1396">
            <v>43199</v>
          </cell>
          <cell r="B1396">
            <v>8.8541666666666664E-3</v>
          </cell>
          <cell r="D1396" t="str">
            <v>分系统1BMS3SOC过低一级故障</v>
          </cell>
          <cell r="G1396" t="str">
            <v>JS_CZ_wodefeng</v>
          </cell>
          <cell r="I1396" t="str">
            <v>BMS故障</v>
          </cell>
        </row>
        <row r="1397">
          <cell r="A1397">
            <v>43199</v>
          </cell>
          <cell r="B1397">
            <v>9.0740740740740729E-3</v>
          </cell>
          <cell r="D1397" t="str">
            <v>分系统1BMS6SOC过低一级故障</v>
          </cell>
          <cell r="G1397" t="str">
            <v>JS_CZ_wodefeng</v>
          </cell>
          <cell r="I1397" t="str">
            <v>BMS故障</v>
          </cell>
        </row>
        <row r="1398">
          <cell r="A1398">
            <v>43199</v>
          </cell>
          <cell r="B1398">
            <v>9.2476851851851852E-3</v>
          </cell>
          <cell r="D1398" t="str">
            <v>分系统1BMS5SOC过低一级故障</v>
          </cell>
          <cell r="G1398" t="str">
            <v>JS_CZ_wodefeng</v>
          </cell>
          <cell r="I1398" t="str">
            <v>BMS故障</v>
          </cell>
        </row>
        <row r="1399">
          <cell r="A1399">
            <v>43199</v>
          </cell>
          <cell r="B1399">
            <v>9.5370370370370366E-3</v>
          </cell>
          <cell r="D1399" t="str">
            <v>分系统1BMS2SOC过低一级故障</v>
          </cell>
          <cell r="G1399" t="str">
            <v>JS_CZ_wodefeng</v>
          </cell>
          <cell r="I1399" t="str">
            <v>BMS故障</v>
          </cell>
        </row>
        <row r="1400">
          <cell r="A1400">
            <v>43199</v>
          </cell>
          <cell r="B1400">
            <v>9.5370370370370366E-3</v>
          </cell>
          <cell r="D1400" t="str">
            <v>分系统1BMS4SOC过低一级故障</v>
          </cell>
          <cell r="G1400" t="str">
            <v>JS_CZ_wodefeng</v>
          </cell>
          <cell r="I1400" t="str">
            <v>BMS故障</v>
          </cell>
        </row>
        <row r="1401">
          <cell r="A1401">
            <v>43199</v>
          </cell>
          <cell r="B1401">
            <v>0.43645833333333334</v>
          </cell>
          <cell r="D1401" t="str">
            <v>分系统1BMS3SOC过低一级故障</v>
          </cell>
          <cell r="G1401" t="str">
            <v>JS_CZ_wodefeng</v>
          </cell>
          <cell r="I1401" t="str">
            <v>BMS故障</v>
          </cell>
        </row>
        <row r="1402">
          <cell r="A1402">
            <v>43199</v>
          </cell>
          <cell r="B1402">
            <v>0.43645833333333334</v>
          </cell>
          <cell r="D1402" t="str">
            <v>分系统1BMS3SOC过低二级故障</v>
          </cell>
          <cell r="G1402" t="str">
            <v>JS_CZ_wodefeng</v>
          </cell>
          <cell r="I1402" t="str">
            <v>BMS故障</v>
          </cell>
        </row>
        <row r="1403">
          <cell r="A1403">
            <v>43199</v>
          </cell>
          <cell r="B1403">
            <v>0.43778935185185186</v>
          </cell>
          <cell r="D1403" t="str">
            <v>分系统1BMS6SOC过低一级故障</v>
          </cell>
          <cell r="G1403" t="str">
            <v>JS_CZ_wodefeng</v>
          </cell>
          <cell r="I1403" t="str">
            <v>BMS故障</v>
          </cell>
        </row>
        <row r="1404">
          <cell r="A1404">
            <v>43199</v>
          </cell>
          <cell r="B1404">
            <v>0.43778935185185186</v>
          </cell>
          <cell r="D1404" t="str">
            <v>分系统1BMS6SOC过低二级故障</v>
          </cell>
          <cell r="G1404" t="str">
            <v>JS_CZ_wodefeng</v>
          </cell>
          <cell r="I1404" t="str">
            <v>BMS故障</v>
          </cell>
        </row>
        <row r="1405">
          <cell r="A1405">
            <v>43199</v>
          </cell>
          <cell r="B1405">
            <v>0.4381944444444445</v>
          </cell>
          <cell r="D1405" t="str">
            <v>分系统1BMS4SOC过低一级故障</v>
          </cell>
          <cell r="G1405" t="str">
            <v>JS_CZ_wodefeng</v>
          </cell>
          <cell r="I1405" t="str">
            <v>BMS故障</v>
          </cell>
        </row>
        <row r="1406">
          <cell r="A1406">
            <v>43199</v>
          </cell>
          <cell r="B1406">
            <v>0.4381944444444445</v>
          </cell>
          <cell r="D1406" t="str">
            <v>分系统1BMS4SOC过低二级故障</v>
          </cell>
          <cell r="G1406" t="str">
            <v>JS_CZ_wodefeng</v>
          </cell>
          <cell r="I1406" t="str">
            <v>BMS故障</v>
          </cell>
        </row>
        <row r="1407">
          <cell r="A1407">
            <v>43199</v>
          </cell>
          <cell r="B1407">
            <v>0.43912037037037038</v>
          </cell>
          <cell r="D1407" t="str">
            <v>分系统1BMS2SOC过低一级故障</v>
          </cell>
          <cell r="G1407" t="str">
            <v>JS_CZ_wodefeng</v>
          </cell>
          <cell r="I1407" t="str">
            <v>BMS故障</v>
          </cell>
        </row>
        <row r="1408">
          <cell r="A1408">
            <v>43199</v>
          </cell>
          <cell r="B1408">
            <v>0.43912037037037038</v>
          </cell>
          <cell r="D1408" t="str">
            <v>分系统1BMS2SOC过低二级故障</v>
          </cell>
          <cell r="G1408" t="str">
            <v>JS_CZ_wodefeng</v>
          </cell>
          <cell r="I1408" t="str">
            <v>BMS故障</v>
          </cell>
        </row>
        <row r="1409">
          <cell r="A1409">
            <v>43199</v>
          </cell>
          <cell r="B1409">
            <v>0.44004629629629632</v>
          </cell>
          <cell r="D1409" t="str">
            <v>分系统1BMS1SOC过低一级故障</v>
          </cell>
          <cell r="G1409" t="str">
            <v>JS_CZ_wodefeng</v>
          </cell>
          <cell r="I1409" t="str">
            <v>BMS故障</v>
          </cell>
        </row>
        <row r="1410">
          <cell r="A1410">
            <v>43199</v>
          </cell>
          <cell r="B1410">
            <v>0.44004629629629632</v>
          </cell>
          <cell r="D1410" t="str">
            <v>分系统1BMS1SOC过低二级故障</v>
          </cell>
          <cell r="G1410" t="str">
            <v>JS_CZ_wodefeng</v>
          </cell>
          <cell r="I1410" t="str">
            <v>BMS故障</v>
          </cell>
        </row>
        <row r="1411">
          <cell r="A1411">
            <v>43199</v>
          </cell>
          <cell r="B1411">
            <v>0.44208333333333333</v>
          </cell>
          <cell r="D1411" t="str">
            <v>分系统1BMS5SOC过低一级故障</v>
          </cell>
          <cell r="G1411" t="str">
            <v>JS_CZ_wodefeng</v>
          </cell>
          <cell r="I1411" t="str">
            <v>BMS故障</v>
          </cell>
        </row>
        <row r="1412">
          <cell r="A1412">
            <v>43199</v>
          </cell>
          <cell r="B1412">
            <v>0.44208333333333333</v>
          </cell>
          <cell r="D1412" t="str">
            <v>分系统1BMS5SOC过低二级故障</v>
          </cell>
          <cell r="G1412" t="str">
            <v>JS_CZ_wodefeng</v>
          </cell>
          <cell r="I1412" t="str">
            <v>BMS故障</v>
          </cell>
        </row>
        <row r="1413">
          <cell r="A1413">
            <v>43199</v>
          </cell>
          <cell r="B1413">
            <v>0.44241898148148145</v>
          </cell>
          <cell r="D1413" t="str">
            <v>分系统1BMS1总电压过低一级故障</v>
          </cell>
          <cell r="G1413" t="str">
            <v>JS_CZ_wodefeng</v>
          </cell>
          <cell r="I1413" t="str">
            <v>BMS故障</v>
          </cell>
        </row>
        <row r="1414">
          <cell r="A1414">
            <v>43199</v>
          </cell>
          <cell r="B1414">
            <v>0.44241898148148145</v>
          </cell>
          <cell r="D1414" t="str">
            <v>分系统1BMS1总电压过低二级故障</v>
          </cell>
          <cell r="G1414" t="str">
            <v>JS_CZ_wodefeng</v>
          </cell>
          <cell r="I1414" t="str">
            <v>BMS故障</v>
          </cell>
        </row>
        <row r="1415">
          <cell r="A1415">
            <v>43199</v>
          </cell>
          <cell r="B1415">
            <v>0.44289351851851855</v>
          </cell>
          <cell r="D1415" t="str">
            <v>分系统1BMS3总电压过低一级故障</v>
          </cell>
          <cell r="G1415" t="str">
            <v>JS_CZ_wodefeng</v>
          </cell>
          <cell r="I1415" t="str">
            <v>BMS故障</v>
          </cell>
        </row>
        <row r="1416">
          <cell r="A1416">
            <v>43199</v>
          </cell>
          <cell r="B1416">
            <v>0.44289351851851855</v>
          </cell>
          <cell r="D1416" t="str">
            <v>分系统1BMS3总电压过低二级故障</v>
          </cell>
          <cell r="G1416" t="str">
            <v>JS_CZ_wodefeng</v>
          </cell>
          <cell r="I1416" t="str">
            <v>BMS故障</v>
          </cell>
        </row>
        <row r="1417">
          <cell r="A1417">
            <v>43199</v>
          </cell>
          <cell r="B1417">
            <v>0.44324074074074077</v>
          </cell>
          <cell r="D1417" t="str">
            <v>分系统1BMS6总电压过低一级故障</v>
          </cell>
          <cell r="G1417" t="str">
            <v>JS_CZ_wodefeng</v>
          </cell>
          <cell r="I1417" t="str">
            <v>BMS故障</v>
          </cell>
        </row>
        <row r="1418">
          <cell r="A1418">
            <v>43199</v>
          </cell>
          <cell r="B1418">
            <v>0.44324074074074077</v>
          </cell>
          <cell r="D1418" t="str">
            <v>分系统1BMS6总电压过低二级故障</v>
          </cell>
          <cell r="G1418" t="str">
            <v>JS_CZ_wodefeng</v>
          </cell>
          <cell r="I1418" t="str">
            <v>BMS故障</v>
          </cell>
        </row>
        <row r="1419">
          <cell r="A1419">
            <v>43199</v>
          </cell>
          <cell r="B1419">
            <v>0.44358796296296293</v>
          </cell>
          <cell r="D1419" t="str">
            <v>分系统1BMS2总电压过低一级故障</v>
          </cell>
          <cell r="G1419" t="str">
            <v>JS_CZ_wodefeng</v>
          </cell>
          <cell r="I1419" t="str">
            <v>BMS故障</v>
          </cell>
        </row>
        <row r="1420">
          <cell r="A1420">
            <v>43199</v>
          </cell>
          <cell r="B1420">
            <v>0.44358796296296293</v>
          </cell>
          <cell r="D1420" t="str">
            <v>分系统1BMS2总电压过低二级故障</v>
          </cell>
          <cell r="G1420" t="str">
            <v>JS_CZ_wodefeng</v>
          </cell>
          <cell r="I1420" t="str">
            <v>BMS故障</v>
          </cell>
        </row>
        <row r="1421">
          <cell r="A1421">
            <v>43199</v>
          </cell>
          <cell r="B1421">
            <v>0.44358796296296293</v>
          </cell>
          <cell r="D1421" t="str">
            <v>分系统1BMS5总电压过低一级故障</v>
          </cell>
          <cell r="G1421" t="str">
            <v>JS_CZ_wodefeng</v>
          </cell>
          <cell r="I1421" t="str">
            <v>BMS故障</v>
          </cell>
        </row>
        <row r="1422">
          <cell r="A1422">
            <v>43199</v>
          </cell>
          <cell r="B1422">
            <v>0.44358796296296293</v>
          </cell>
          <cell r="D1422" t="str">
            <v>分系统1BMS5总电压过低二级故障</v>
          </cell>
          <cell r="G1422" t="str">
            <v>JS_CZ_wodefeng</v>
          </cell>
          <cell r="I1422" t="str">
            <v>BMS故障</v>
          </cell>
        </row>
        <row r="1423">
          <cell r="A1423">
            <v>43199</v>
          </cell>
          <cell r="B1423">
            <v>0.44375000000000003</v>
          </cell>
          <cell r="D1423" t="str">
            <v>分系统1BMS4总电压过低一级故障</v>
          </cell>
          <cell r="G1423" t="str">
            <v>JS_CZ_wodefeng</v>
          </cell>
          <cell r="I1423" t="str">
            <v>BMS故障</v>
          </cell>
        </row>
        <row r="1424">
          <cell r="A1424">
            <v>43199</v>
          </cell>
          <cell r="B1424">
            <v>0.44375000000000003</v>
          </cell>
          <cell r="D1424" t="str">
            <v>分系统1BMS4总电压过低二级故障</v>
          </cell>
          <cell r="G1424" t="str">
            <v>JS_CZ_wodefeng</v>
          </cell>
          <cell r="I1424" t="str">
            <v>BMS故障</v>
          </cell>
        </row>
        <row r="1425">
          <cell r="A1425">
            <v>43199</v>
          </cell>
          <cell r="B1425">
            <v>0.44908564814814816</v>
          </cell>
          <cell r="D1425" t="str">
            <v>分系统1BMS2单体电压过低一级故障</v>
          </cell>
          <cell r="G1425" t="str">
            <v>JS_CZ_wodefeng</v>
          </cell>
          <cell r="I1425" t="str">
            <v>BMS故障</v>
          </cell>
        </row>
        <row r="1426">
          <cell r="A1426">
            <v>43199</v>
          </cell>
          <cell r="B1426">
            <v>0.44908564814814816</v>
          </cell>
          <cell r="D1426" t="str">
            <v>分系统1BMS2单体电压过低二级故障</v>
          </cell>
          <cell r="G1426" t="str">
            <v>JS_CZ_wodefeng</v>
          </cell>
          <cell r="I1426" t="str">
            <v>BMS故障</v>
          </cell>
        </row>
        <row r="1427">
          <cell r="A1427">
            <v>43199</v>
          </cell>
          <cell r="B1427">
            <v>0.45001157407407405</v>
          </cell>
          <cell r="D1427" t="str">
            <v>分系统1BMS1单体电压过低一级故障</v>
          </cell>
          <cell r="G1427" t="str">
            <v>JS_CZ_wodefeng</v>
          </cell>
          <cell r="I1427" t="str">
            <v>BMS故障</v>
          </cell>
        </row>
        <row r="1428">
          <cell r="A1428">
            <v>43199</v>
          </cell>
          <cell r="B1428">
            <v>0.45001157407407405</v>
          </cell>
          <cell r="D1428" t="str">
            <v>分系统1BMS1单体电压过低二级故障</v>
          </cell>
          <cell r="G1428" t="str">
            <v>JS_CZ_wodefeng</v>
          </cell>
          <cell r="I1428" t="str">
            <v>BMS故障</v>
          </cell>
        </row>
        <row r="1429">
          <cell r="A1429">
            <v>43199</v>
          </cell>
          <cell r="B1429">
            <v>0.45047453703703705</v>
          </cell>
          <cell r="D1429" t="str">
            <v>分系统1BMS3单体电压过低一级故障</v>
          </cell>
          <cell r="G1429" t="str">
            <v>JS_CZ_wodefeng</v>
          </cell>
          <cell r="I1429" t="str">
            <v>BMS故障</v>
          </cell>
        </row>
        <row r="1430">
          <cell r="A1430">
            <v>43199</v>
          </cell>
          <cell r="B1430">
            <v>0.45047453703703705</v>
          </cell>
          <cell r="D1430" t="str">
            <v>分系统1BMS3单体电压过低二级故障</v>
          </cell>
          <cell r="G1430" t="str">
            <v>JS_CZ_wodefeng</v>
          </cell>
          <cell r="I1430" t="str">
            <v>BMS故障</v>
          </cell>
        </row>
        <row r="1431">
          <cell r="A1431">
            <v>43199</v>
          </cell>
          <cell r="B1431">
            <v>0.45047453703703705</v>
          </cell>
          <cell r="D1431" t="str">
            <v>分系统1BMS5单体电压过低一级故障</v>
          </cell>
          <cell r="G1431" t="str">
            <v>JS_CZ_wodefeng</v>
          </cell>
          <cell r="I1431" t="str">
            <v>BMS故障</v>
          </cell>
        </row>
        <row r="1432">
          <cell r="A1432">
            <v>43199</v>
          </cell>
          <cell r="B1432">
            <v>0.45047453703703705</v>
          </cell>
          <cell r="D1432" t="str">
            <v>分系统1BMS5单体电压过低二级故障</v>
          </cell>
          <cell r="G1432" t="str">
            <v>JS_CZ_wodefeng</v>
          </cell>
          <cell r="I1432" t="str">
            <v>BMS故障</v>
          </cell>
        </row>
        <row r="1433">
          <cell r="A1433">
            <v>43199</v>
          </cell>
          <cell r="B1433">
            <v>0.45192129629629635</v>
          </cell>
          <cell r="D1433" t="str">
            <v>分系统1BMS4单体电压过低一级故障</v>
          </cell>
          <cell r="G1433" t="str">
            <v>JS_CZ_wodefeng</v>
          </cell>
          <cell r="I1433" t="str">
            <v>BMS故障</v>
          </cell>
        </row>
        <row r="1434">
          <cell r="A1434">
            <v>43199</v>
          </cell>
          <cell r="B1434">
            <v>0.45192129629629635</v>
          </cell>
          <cell r="D1434" t="str">
            <v>分系统1BMS4单体电压过低二级故障</v>
          </cell>
          <cell r="G1434" t="str">
            <v>JS_CZ_wodefeng</v>
          </cell>
          <cell r="I1434" t="str">
            <v>BMS故障</v>
          </cell>
        </row>
        <row r="1435">
          <cell r="A1435">
            <v>43199</v>
          </cell>
          <cell r="B1435">
            <v>0.45197916666666665</v>
          </cell>
          <cell r="D1435" t="str">
            <v>分系统1BMS6单体电压过低一级故障</v>
          </cell>
          <cell r="G1435" t="str">
            <v>JS_CZ_wodefeng</v>
          </cell>
          <cell r="I1435" t="str">
            <v>BMS故障</v>
          </cell>
        </row>
        <row r="1436">
          <cell r="A1436">
            <v>43199</v>
          </cell>
          <cell r="B1436">
            <v>0.45197916666666665</v>
          </cell>
          <cell r="D1436" t="str">
            <v>分系统1BMS6单体电压过低二级故障</v>
          </cell>
          <cell r="G1436" t="str">
            <v>JS_CZ_wodefeng</v>
          </cell>
          <cell r="I1436" t="str">
            <v>BMS故障</v>
          </cell>
        </row>
        <row r="1437">
          <cell r="A1437">
            <v>43199</v>
          </cell>
          <cell r="B1437">
            <v>0.45736111111111111</v>
          </cell>
          <cell r="D1437" t="str">
            <v>分系统1告警状态</v>
          </cell>
          <cell r="G1437" t="str">
            <v>JS_CZ_wodefeng</v>
          </cell>
          <cell r="I1437" t="str">
            <v>系统故障</v>
          </cell>
        </row>
        <row r="1438">
          <cell r="A1438">
            <v>43199</v>
          </cell>
          <cell r="B1438">
            <v>0.45736111111111111</v>
          </cell>
          <cell r="D1438" t="str">
            <v>分系统1BCMS2告警状态</v>
          </cell>
          <cell r="G1438" t="str">
            <v>JS_CZ_wodefeng</v>
          </cell>
          <cell r="I1438" t="str">
            <v>BMS故障</v>
          </cell>
        </row>
        <row r="1439">
          <cell r="A1439">
            <v>43199</v>
          </cell>
          <cell r="B1439">
            <v>0.45840277777777777</v>
          </cell>
          <cell r="D1439" t="str">
            <v>分系统1BMS2单体电压过低一级故障</v>
          </cell>
          <cell r="G1439" t="str">
            <v>JS_CZ_wodefeng</v>
          </cell>
          <cell r="I1439" t="str">
            <v>BMS故障</v>
          </cell>
        </row>
        <row r="1440">
          <cell r="A1440">
            <v>43199</v>
          </cell>
          <cell r="B1440">
            <v>0.48202546296296295</v>
          </cell>
          <cell r="D1440" t="str">
            <v>分系统1BMS8总电压过低一级故障</v>
          </cell>
          <cell r="G1440" t="str">
            <v>JS_WX_liteer</v>
          </cell>
          <cell r="I1440" t="str">
            <v>BMS故障</v>
          </cell>
        </row>
        <row r="1441">
          <cell r="A1441">
            <v>43199</v>
          </cell>
          <cell r="B1441">
            <v>0.48202546296296295</v>
          </cell>
          <cell r="D1441" t="str">
            <v>分系统1BMS8总电压过低二级故障</v>
          </cell>
          <cell r="G1441" t="str">
            <v>JS_WX_liteer</v>
          </cell>
          <cell r="I1441" t="str">
            <v>BMS故障</v>
          </cell>
        </row>
        <row r="1442">
          <cell r="A1442">
            <v>43199</v>
          </cell>
          <cell r="B1442">
            <v>0.48214120370370367</v>
          </cell>
          <cell r="D1442" t="str">
            <v>分系统1BMS9总电压过低一级故障</v>
          </cell>
          <cell r="G1442" t="str">
            <v>JS_WX_liteer</v>
          </cell>
          <cell r="I1442" t="str">
            <v>BMS故障</v>
          </cell>
        </row>
        <row r="1443">
          <cell r="A1443">
            <v>43199</v>
          </cell>
          <cell r="B1443">
            <v>0.48214120370370367</v>
          </cell>
          <cell r="D1443" t="str">
            <v>分系统1BMS9总电压过低二级故障</v>
          </cell>
          <cell r="G1443" t="str">
            <v>JS_WX_liteer</v>
          </cell>
          <cell r="I1443" t="str">
            <v>BMS故障</v>
          </cell>
        </row>
        <row r="1444">
          <cell r="A1444">
            <v>43199</v>
          </cell>
          <cell r="B1444">
            <v>0.48277777777777775</v>
          </cell>
          <cell r="D1444" t="str">
            <v>分系统1BMS1总电压过低一级故障</v>
          </cell>
          <cell r="G1444" t="str">
            <v>JS_WX_liteer</v>
          </cell>
          <cell r="I1444" t="str">
            <v>BMS故障</v>
          </cell>
        </row>
        <row r="1445">
          <cell r="A1445">
            <v>43199</v>
          </cell>
          <cell r="B1445">
            <v>0.48277777777777775</v>
          </cell>
          <cell r="D1445" t="str">
            <v>分系统1BMS1总电压过低二级故障</v>
          </cell>
          <cell r="G1445" t="str">
            <v>JS_WX_liteer</v>
          </cell>
          <cell r="I1445" t="str">
            <v>BMS故障</v>
          </cell>
        </row>
        <row r="1446">
          <cell r="A1446">
            <v>43199</v>
          </cell>
          <cell r="B1446">
            <v>0.48289351851851853</v>
          </cell>
          <cell r="D1446" t="str">
            <v>分系统1BMS4总电压过低一级故障</v>
          </cell>
          <cell r="G1446" t="str">
            <v>JS_WX_liteer</v>
          </cell>
          <cell r="I1446" t="str">
            <v>BMS故障</v>
          </cell>
        </row>
        <row r="1447">
          <cell r="A1447">
            <v>43199</v>
          </cell>
          <cell r="B1447">
            <v>0.48289351851851853</v>
          </cell>
          <cell r="D1447" t="str">
            <v>分系统1BMS4总电压过低二级故障</v>
          </cell>
          <cell r="G1447" t="str">
            <v>JS_WX_liteer</v>
          </cell>
          <cell r="I1447" t="str">
            <v>BMS故障</v>
          </cell>
        </row>
        <row r="1448">
          <cell r="A1448">
            <v>43199</v>
          </cell>
          <cell r="B1448">
            <v>0.48312500000000003</v>
          </cell>
          <cell r="D1448" t="str">
            <v>分系统1BMS2总电压过低一级故障</v>
          </cell>
          <cell r="G1448" t="str">
            <v>JS_WX_liteer</v>
          </cell>
          <cell r="I1448" t="str">
            <v>BMS故障</v>
          </cell>
        </row>
        <row r="1449">
          <cell r="A1449">
            <v>43199</v>
          </cell>
          <cell r="B1449">
            <v>0.48312500000000003</v>
          </cell>
          <cell r="D1449" t="str">
            <v>分系统1BMS2总电压过低二级故障</v>
          </cell>
          <cell r="G1449" t="str">
            <v>JS_WX_liteer</v>
          </cell>
          <cell r="I1449" t="str">
            <v>BMS故障</v>
          </cell>
        </row>
        <row r="1450">
          <cell r="A1450">
            <v>43199</v>
          </cell>
          <cell r="B1450">
            <v>0.48312500000000003</v>
          </cell>
          <cell r="D1450" t="str">
            <v>分系统1BMS7总电压过低一级故障</v>
          </cell>
          <cell r="G1450" t="str">
            <v>JS_WX_liteer</v>
          </cell>
          <cell r="I1450" t="str">
            <v>BMS故障</v>
          </cell>
        </row>
        <row r="1451">
          <cell r="A1451">
            <v>43199</v>
          </cell>
          <cell r="B1451">
            <v>0.48312500000000003</v>
          </cell>
          <cell r="D1451" t="str">
            <v>分系统1BMS7总电压过低二级故障</v>
          </cell>
          <cell r="G1451" t="str">
            <v>JS_WX_liteer</v>
          </cell>
          <cell r="I1451" t="str">
            <v>BMS故障</v>
          </cell>
        </row>
        <row r="1452">
          <cell r="A1452">
            <v>43199</v>
          </cell>
          <cell r="B1452">
            <v>0.48329861111111111</v>
          </cell>
          <cell r="D1452" t="str">
            <v>分系统1BMS5总电压过低一级故障</v>
          </cell>
          <cell r="G1452" t="str">
            <v>JS_WX_liteer</v>
          </cell>
          <cell r="I1452" t="str">
            <v>BMS故障</v>
          </cell>
        </row>
        <row r="1453">
          <cell r="A1453">
            <v>43199</v>
          </cell>
          <cell r="B1453">
            <v>0.48329861111111111</v>
          </cell>
          <cell r="D1453" t="str">
            <v>分系统1BMS5总电压过低二级故障</v>
          </cell>
          <cell r="G1453" t="str">
            <v>JS_WX_liteer</v>
          </cell>
          <cell r="I1453" t="str">
            <v>BMS故障</v>
          </cell>
        </row>
        <row r="1454">
          <cell r="A1454">
            <v>43199</v>
          </cell>
          <cell r="B1454">
            <v>0.48335648148148147</v>
          </cell>
          <cell r="D1454" t="str">
            <v>分系统1BMS6总电压过低一级故障</v>
          </cell>
          <cell r="G1454" t="str">
            <v>JS_WX_liteer</v>
          </cell>
          <cell r="I1454" t="str">
            <v>BMS故障</v>
          </cell>
        </row>
        <row r="1455">
          <cell r="A1455">
            <v>43199</v>
          </cell>
          <cell r="B1455">
            <v>0.48335648148148147</v>
          </cell>
          <cell r="D1455" t="str">
            <v>分系统1BMS6总电压过低二级故障</v>
          </cell>
          <cell r="G1455" t="str">
            <v>JS_WX_liteer</v>
          </cell>
          <cell r="I1455" t="str">
            <v>BMS故障</v>
          </cell>
        </row>
        <row r="1456">
          <cell r="A1456">
            <v>43199</v>
          </cell>
          <cell r="B1456">
            <v>0.48353009259259255</v>
          </cell>
          <cell r="D1456" t="str">
            <v>分系统1BMS3总电压过低一级故障</v>
          </cell>
          <cell r="G1456" t="str">
            <v>JS_WX_liteer</v>
          </cell>
          <cell r="I1456" t="str">
            <v>BMS故障</v>
          </cell>
        </row>
        <row r="1457">
          <cell r="A1457">
            <v>43199</v>
          </cell>
          <cell r="B1457">
            <v>0.48353009259259255</v>
          </cell>
          <cell r="D1457" t="str">
            <v>分系统1BMS3总电压过低二级故障</v>
          </cell>
          <cell r="G1457" t="str">
            <v>JS_WX_liteer</v>
          </cell>
          <cell r="I1457" t="str">
            <v>BMS故障</v>
          </cell>
        </row>
        <row r="1458">
          <cell r="A1458">
            <v>43199</v>
          </cell>
          <cell r="B1458">
            <v>0.49199074074074073</v>
          </cell>
          <cell r="D1458" t="str">
            <v>分系统1BMS8单体电压过低一级故障</v>
          </cell>
          <cell r="G1458" t="str">
            <v>JS_WX_liteer</v>
          </cell>
          <cell r="I1458" t="str">
            <v>BMS故障</v>
          </cell>
        </row>
        <row r="1459">
          <cell r="A1459">
            <v>43199</v>
          </cell>
          <cell r="B1459">
            <v>0.49199074074074073</v>
          </cell>
          <cell r="D1459" t="str">
            <v>分系统1BMS8单体电压过低二级故障</v>
          </cell>
          <cell r="G1459" t="str">
            <v>JS_WX_liteer</v>
          </cell>
          <cell r="I1459" t="str">
            <v>BMS故障</v>
          </cell>
        </row>
        <row r="1460">
          <cell r="A1460">
            <v>43199</v>
          </cell>
          <cell r="B1460">
            <v>0.49222222222222217</v>
          </cell>
          <cell r="D1460" t="str">
            <v>分系统1BMS9单体电压过低一级故障</v>
          </cell>
          <cell r="G1460" t="str">
            <v>JS_WX_liteer</v>
          </cell>
          <cell r="I1460" t="str">
            <v>BMS故障</v>
          </cell>
        </row>
        <row r="1461">
          <cell r="A1461">
            <v>43199</v>
          </cell>
          <cell r="B1461">
            <v>0.49222222222222217</v>
          </cell>
          <cell r="D1461" t="str">
            <v>分系统1BMS9单体电压过低二级故障</v>
          </cell>
          <cell r="G1461" t="str">
            <v>JS_WX_liteer</v>
          </cell>
          <cell r="I1461" t="str">
            <v>BMS故障</v>
          </cell>
        </row>
        <row r="1462">
          <cell r="A1462">
            <v>43199</v>
          </cell>
          <cell r="B1462">
            <v>0.49256944444444445</v>
          </cell>
          <cell r="D1462" t="str">
            <v>分系统1BMS4SOC过低一级故障</v>
          </cell>
          <cell r="G1462" t="str">
            <v>JS_WX_liteer</v>
          </cell>
          <cell r="I1462" t="str">
            <v>BMS故障</v>
          </cell>
        </row>
        <row r="1463">
          <cell r="A1463">
            <v>43199</v>
          </cell>
          <cell r="B1463">
            <v>0.49256944444444445</v>
          </cell>
          <cell r="D1463" t="str">
            <v>分系统1BMS4SOC过低二级故障</v>
          </cell>
          <cell r="G1463" t="str">
            <v>JS_WX_liteer</v>
          </cell>
          <cell r="I1463" t="str">
            <v>BMS故障</v>
          </cell>
        </row>
        <row r="1464">
          <cell r="A1464">
            <v>43199</v>
          </cell>
          <cell r="B1464">
            <v>0.49361111111111106</v>
          </cell>
          <cell r="D1464" t="str">
            <v>分系统1BMS1单体电压过低一级故障</v>
          </cell>
          <cell r="G1464" t="str">
            <v>JS_WX_liteer</v>
          </cell>
          <cell r="I1464" t="str">
            <v>BMS故障</v>
          </cell>
        </row>
        <row r="1465">
          <cell r="A1465">
            <v>43199</v>
          </cell>
          <cell r="B1465">
            <v>0.49361111111111106</v>
          </cell>
          <cell r="D1465" t="str">
            <v>分系统1BMS1单体电压过低二级故障</v>
          </cell>
          <cell r="G1465" t="str">
            <v>JS_WX_liteer</v>
          </cell>
          <cell r="I1465" t="str">
            <v>BMS故障</v>
          </cell>
        </row>
        <row r="1466">
          <cell r="A1466">
            <v>43199</v>
          </cell>
          <cell r="B1466">
            <v>0.49407407407407411</v>
          </cell>
          <cell r="D1466" t="str">
            <v>分系统1BMS4单体电压过低一级故障</v>
          </cell>
          <cell r="G1466" t="str">
            <v>JS_WX_liteer</v>
          </cell>
          <cell r="I1466" t="str">
            <v>BMS故障</v>
          </cell>
        </row>
        <row r="1467">
          <cell r="A1467">
            <v>43199</v>
          </cell>
          <cell r="B1467">
            <v>0.49407407407407411</v>
          </cell>
          <cell r="D1467" t="str">
            <v>分系统1BMS4单体电压过低二级故障</v>
          </cell>
          <cell r="G1467" t="str">
            <v>JS_WX_liteer</v>
          </cell>
          <cell r="I1467" t="str">
            <v>BMS故障</v>
          </cell>
        </row>
        <row r="1468">
          <cell r="A1468">
            <v>43199</v>
          </cell>
          <cell r="B1468">
            <v>0.49424768518518519</v>
          </cell>
          <cell r="D1468" t="str">
            <v>分系统1BMS2单体电压过低一级故障</v>
          </cell>
          <cell r="G1468" t="str">
            <v>JS_WX_liteer</v>
          </cell>
          <cell r="I1468" t="str">
            <v>BMS故障</v>
          </cell>
        </row>
        <row r="1469">
          <cell r="A1469">
            <v>43199</v>
          </cell>
          <cell r="B1469">
            <v>0.49424768518518519</v>
          </cell>
          <cell r="D1469" t="str">
            <v>分系统1BMS2单体电压过低二级故障</v>
          </cell>
          <cell r="G1469" t="str">
            <v>JS_WX_liteer</v>
          </cell>
          <cell r="I1469" t="str">
            <v>BMS故障</v>
          </cell>
        </row>
        <row r="1470">
          <cell r="A1470">
            <v>43199</v>
          </cell>
          <cell r="B1470">
            <v>0.49424768518518519</v>
          </cell>
          <cell r="D1470" t="str">
            <v>分系统1BMS7单体电压过低一级故障</v>
          </cell>
          <cell r="G1470" t="str">
            <v>JS_WX_liteer</v>
          </cell>
          <cell r="I1470" t="str">
            <v>BMS故障</v>
          </cell>
        </row>
        <row r="1471">
          <cell r="A1471">
            <v>43199</v>
          </cell>
          <cell r="B1471">
            <v>0.49424768518518519</v>
          </cell>
          <cell r="D1471" t="str">
            <v>分系统1BMS7单体电压过低二级故障</v>
          </cell>
          <cell r="G1471" t="str">
            <v>JS_WX_liteer</v>
          </cell>
          <cell r="I1471" t="str">
            <v>BMS故障</v>
          </cell>
        </row>
        <row r="1472">
          <cell r="A1472">
            <v>43199</v>
          </cell>
          <cell r="B1472">
            <v>0.49459490740740741</v>
          </cell>
          <cell r="D1472" t="str">
            <v>分系统1BMS8SOC过低一级故障</v>
          </cell>
          <cell r="G1472" t="str">
            <v>JS_WX_liteer</v>
          </cell>
          <cell r="I1472" t="str">
            <v>BMS故障</v>
          </cell>
        </row>
        <row r="1473">
          <cell r="A1473">
            <v>43199</v>
          </cell>
          <cell r="B1473">
            <v>0.49459490740740741</v>
          </cell>
          <cell r="D1473" t="str">
            <v>分系统1BMS8SOC过低二级故障</v>
          </cell>
          <cell r="G1473" t="str">
            <v>JS_WX_liteer</v>
          </cell>
          <cell r="I1473" t="str">
            <v>BMS故障</v>
          </cell>
        </row>
        <row r="1474">
          <cell r="A1474">
            <v>43199</v>
          </cell>
          <cell r="B1474">
            <v>0.4947685185185185</v>
          </cell>
          <cell r="D1474" t="str">
            <v>分系统1BMS5单体电压过低一级故障</v>
          </cell>
          <cell r="G1474" t="str">
            <v>JS_WX_liteer</v>
          </cell>
          <cell r="I1474" t="str">
            <v>BMS故障</v>
          </cell>
        </row>
        <row r="1475">
          <cell r="A1475">
            <v>43199</v>
          </cell>
          <cell r="B1475">
            <v>0.4947685185185185</v>
          </cell>
          <cell r="D1475" t="str">
            <v>分系统1BMS5单体电压过低二级故障</v>
          </cell>
          <cell r="G1475" t="str">
            <v>JS_WX_liteer</v>
          </cell>
          <cell r="I1475" t="str">
            <v>BMS故障</v>
          </cell>
        </row>
        <row r="1476">
          <cell r="A1476">
            <v>43199</v>
          </cell>
          <cell r="B1476">
            <v>0.49494212962962963</v>
          </cell>
          <cell r="D1476" t="str">
            <v>分系统1BMS6单体电压过低一级故障</v>
          </cell>
          <cell r="G1476" t="str">
            <v>JS_WX_liteer</v>
          </cell>
          <cell r="I1476" t="str">
            <v>BMS故障</v>
          </cell>
        </row>
        <row r="1477">
          <cell r="A1477">
            <v>43199</v>
          </cell>
          <cell r="B1477">
            <v>0.49494212962962963</v>
          </cell>
          <cell r="D1477" t="str">
            <v>分系统1BMS6单体电压过低二级故障</v>
          </cell>
          <cell r="G1477" t="str">
            <v>JS_WX_liteer</v>
          </cell>
          <cell r="I1477" t="str">
            <v>BMS故障</v>
          </cell>
        </row>
        <row r="1478">
          <cell r="A1478">
            <v>43199</v>
          </cell>
          <cell r="B1478">
            <v>0.49500000000000005</v>
          </cell>
          <cell r="D1478" t="str">
            <v>分系统1BMS3单体电压过低一级故障</v>
          </cell>
          <cell r="G1478" t="str">
            <v>JS_WX_liteer</v>
          </cell>
          <cell r="I1478" t="str">
            <v>BMS故障</v>
          </cell>
        </row>
        <row r="1479">
          <cell r="A1479">
            <v>43199</v>
          </cell>
          <cell r="B1479">
            <v>0.49500000000000005</v>
          </cell>
          <cell r="D1479" t="str">
            <v>分系统1BMS3单体电压过低二级故障</v>
          </cell>
          <cell r="G1479" t="str">
            <v>JS_WX_liteer</v>
          </cell>
          <cell r="I1479" t="str">
            <v>BMS故障</v>
          </cell>
        </row>
        <row r="1480">
          <cell r="A1480">
            <v>43199</v>
          </cell>
          <cell r="B1480">
            <v>0.49511574074074072</v>
          </cell>
          <cell r="D1480" t="str">
            <v>分系统1BMS3SOC过低一级故障</v>
          </cell>
          <cell r="G1480" t="str">
            <v>JS_WX_liteer</v>
          </cell>
          <cell r="I1480" t="str">
            <v>BMS故障</v>
          </cell>
        </row>
        <row r="1481">
          <cell r="A1481">
            <v>43199</v>
          </cell>
          <cell r="B1481">
            <v>0.49511574074074072</v>
          </cell>
          <cell r="D1481" t="str">
            <v>分系统1BMS3SOC过低二级故障</v>
          </cell>
          <cell r="G1481" t="str">
            <v>JS_WX_liteer</v>
          </cell>
          <cell r="I1481" t="str">
            <v>BMS故障</v>
          </cell>
        </row>
        <row r="1482">
          <cell r="A1482">
            <v>43199</v>
          </cell>
          <cell r="B1482">
            <v>0.49604166666666666</v>
          </cell>
          <cell r="D1482" t="str">
            <v>分系统1BMS2SOC过低一级故障</v>
          </cell>
          <cell r="G1482" t="str">
            <v>JS_WX_liteer</v>
          </cell>
          <cell r="I1482" t="str">
            <v>BMS故障</v>
          </cell>
        </row>
        <row r="1483">
          <cell r="A1483">
            <v>43199</v>
          </cell>
          <cell r="B1483">
            <v>0.49604166666666666</v>
          </cell>
          <cell r="D1483" t="str">
            <v>分系统1BMS2SOC过低二级故障</v>
          </cell>
          <cell r="G1483" t="str">
            <v>JS_WX_liteer</v>
          </cell>
          <cell r="I1483" t="str">
            <v>BMS故障</v>
          </cell>
        </row>
        <row r="1484">
          <cell r="A1484">
            <v>43199</v>
          </cell>
          <cell r="B1484">
            <v>0.49754629629629626</v>
          </cell>
          <cell r="D1484" t="str">
            <v>分系统1BMS5SOC过低一级故障</v>
          </cell>
          <cell r="G1484" t="str">
            <v>JS_WX_liteer</v>
          </cell>
          <cell r="I1484" t="str">
            <v>BMS故障</v>
          </cell>
        </row>
        <row r="1485">
          <cell r="A1485">
            <v>43199</v>
          </cell>
          <cell r="B1485">
            <v>0.49754629629629626</v>
          </cell>
          <cell r="D1485" t="str">
            <v>分系统1BMS5SOC过低二级故障</v>
          </cell>
          <cell r="G1485" t="str">
            <v>JS_WX_liteer</v>
          </cell>
          <cell r="I1485" t="str">
            <v>BMS故障</v>
          </cell>
        </row>
        <row r="1486">
          <cell r="A1486">
            <v>43199</v>
          </cell>
          <cell r="B1486">
            <v>0.49754629629629626</v>
          </cell>
          <cell r="D1486" t="str">
            <v>分系统1BMS6SOC过低一级故障</v>
          </cell>
          <cell r="G1486" t="str">
            <v>JS_WX_liteer</v>
          </cell>
          <cell r="I1486" t="str">
            <v>BMS故障</v>
          </cell>
        </row>
        <row r="1487">
          <cell r="A1487">
            <v>43199</v>
          </cell>
          <cell r="B1487">
            <v>0.49754629629629626</v>
          </cell>
          <cell r="D1487" t="str">
            <v>分系统1BMS6SOC过低二级故障</v>
          </cell>
          <cell r="G1487" t="str">
            <v>JS_WX_liteer</v>
          </cell>
          <cell r="I1487" t="str">
            <v>BMS故障</v>
          </cell>
        </row>
        <row r="1488">
          <cell r="A1488">
            <v>43199</v>
          </cell>
          <cell r="B1488">
            <v>0.49800925925925926</v>
          </cell>
          <cell r="D1488" t="str">
            <v>分系统1BMS1SOC过低一级故障</v>
          </cell>
          <cell r="G1488" t="str">
            <v>JS_WX_liteer</v>
          </cell>
          <cell r="I1488" t="str">
            <v>BMS故障</v>
          </cell>
        </row>
        <row r="1489">
          <cell r="A1489">
            <v>43199</v>
          </cell>
          <cell r="B1489">
            <v>0.49800925925925926</v>
          </cell>
          <cell r="D1489" t="str">
            <v>分系统1BMS1SOC过低二级故障</v>
          </cell>
          <cell r="G1489" t="str">
            <v>JS_WX_liteer</v>
          </cell>
          <cell r="I1489" t="str">
            <v>BMS故障</v>
          </cell>
        </row>
        <row r="1490">
          <cell r="A1490">
            <v>43199</v>
          </cell>
          <cell r="B1490">
            <v>0.49893518518518515</v>
          </cell>
          <cell r="D1490" t="str">
            <v>分系统1BMS7SOC过低一级故障</v>
          </cell>
          <cell r="G1490" t="str">
            <v>JS_WX_liteer</v>
          </cell>
          <cell r="I1490" t="str">
            <v>BMS故障</v>
          </cell>
        </row>
        <row r="1491">
          <cell r="A1491">
            <v>43199</v>
          </cell>
          <cell r="B1491">
            <v>0.49893518518518515</v>
          </cell>
          <cell r="D1491" t="str">
            <v>分系统1BMS7SOC过低二级故障</v>
          </cell>
          <cell r="G1491" t="str">
            <v>JS_WX_liteer</v>
          </cell>
          <cell r="I1491" t="str">
            <v>BMS故障</v>
          </cell>
        </row>
        <row r="1492">
          <cell r="A1492">
            <v>43199</v>
          </cell>
          <cell r="B1492">
            <v>0.49957175925925923</v>
          </cell>
          <cell r="D1492" t="str">
            <v>分系统1BMS9SOC过低一级故障</v>
          </cell>
          <cell r="G1492" t="str">
            <v>JS_WX_liteer</v>
          </cell>
          <cell r="I1492" t="str">
            <v>BMS故障</v>
          </cell>
        </row>
        <row r="1493">
          <cell r="A1493">
            <v>43199</v>
          </cell>
          <cell r="B1493">
            <v>0.49957175925925923</v>
          </cell>
          <cell r="D1493" t="str">
            <v>分系统1BMS9SOC过低二级故障</v>
          </cell>
          <cell r="G1493" t="str">
            <v>JS_WX_liteer</v>
          </cell>
          <cell r="I1493" t="str">
            <v>BMS故障</v>
          </cell>
        </row>
        <row r="1494">
          <cell r="A1494">
            <v>43199</v>
          </cell>
          <cell r="B1494">
            <v>0.49980324074074073</v>
          </cell>
          <cell r="D1494" t="str">
            <v>分系统1BMS1SOC过低一级故障</v>
          </cell>
          <cell r="G1494" t="str">
            <v>JS_CZ_wodefeng</v>
          </cell>
          <cell r="I1494" t="str">
            <v>BMS故障</v>
          </cell>
        </row>
        <row r="1495">
          <cell r="A1495">
            <v>43199</v>
          </cell>
          <cell r="B1495">
            <v>0.49980324074074073</v>
          </cell>
          <cell r="D1495" t="str">
            <v>分系统1BMS2SOC过低一级故障</v>
          </cell>
          <cell r="G1495" t="str">
            <v>JS_CZ_wodefeng</v>
          </cell>
          <cell r="I1495" t="str">
            <v>BMS故障</v>
          </cell>
        </row>
        <row r="1496">
          <cell r="A1496">
            <v>43199</v>
          </cell>
          <cell r="B1496">
            <v>0.49991898148148151</v>
          </cell>
          <cell r="D1496" t="str">
            <v>分系统1BMS3SOC过低一级故障</v>
          </cell>
          <cell r="G1496" t="str">
            <v>JS_CZ_wodefeng</v>
          </cell>
          <cell r="I1496" t="str">
            <v>BMS故障</v>
          </cell>
        </row>
        <row r="1497">
          <cell r="A1497">
            <v>43199</v>
          </cell>
          <cell r="B1497">
            <v>0.49991898148148151</v>
          </cell>
          <cell r="D1497" t="str">
            <v>分系统1BMS4SOC过低一级故障</v>
          </cell>
          <cell r="G1497" t="str">
            <v>JS_CZ_wodefeng</v>
          </cell>
          <cell r="I1497" t="str">
            <v>BMS故障</v>
          </cell>
        </row>
        <row r="1498">
          <cell r="A1498">
            <v>43199</v>
          </cell>
          <cell r="B1498">
            <v>0.49997685185185187</v>
          </cell>
          <cell r="D1498" t="str">
            <v>分系统1BMS6SOC过低一级故障</v>
          </cell>
          <cell r="G1498" t="str">
            <v>JS_CZ_wodefeng</v>
          </cell>
          <cell r="I1498" t="str">
            <v>BMS故障</v>
          </cell>
        </row>
        <row r="1499">
          <cell r="A1499">
            <v>43199</v>
          </cell>
          <cell r="B1499">
            <v>0.50009259259259264</v>
          </cell>
          <cell r="D1499" t="str">
            <v>分系统1BMS1SOC过低二级故障</v>
          </cell>
          <cell r="G1499" t="str">
            <v>JS_CZ_wodefeng</v>
          </cell>
          <cell r="I1499" t="str">
            <v>BMS故障</v>
          </cell>
        </row>
        <row r="1500">
          <cell r="A1500">
            <v>43199</v>
          </cell>
          <cell r="B1500">
            <v>0.50009259259259264</v>
          </cell>
          <cell r="D1500" t="str">
            <v>分系统1BMS2SOC过低二级故障</v>
          </cell>
          <cell r="G1500" t="str">
            <v>JS_CZ_wodefeng</v>
          </cell>
          <cell r="I1500" t="str">
            <v>BMS故障</v>
          </cell>
        </row>
        <row r="1501">
          <cell r="A1501">
            <v>43199</v>
          </cell>
          <cell r="B1501">
            <v>0.50009259259259264</v>
          </cell>
          <cell r="D1501" t="str">
            <v>分系统1BMS3SOC过低二级故障</v>
          </cell>
          <cell r="G1501" t="str">
            <v>JS_CZ_wodefeng</v>
          </cell>
          <cell r="I1501" t="str">
            <v>BMS故障</v>
          </cell>
        </row>
        <row r="1502">
          <cell r="A1502">
            <v>43199</v>
          </cell>
          <cell r="B1502">
            <v>0.50009259259259264</v>
          </cell>
          <cell r="D1502" t="str">
            <v>分系统1BMS4SOC过低二级故障</v>
          </cell>
          <cell r="G1502" t="str">
            <v>JS_CZ_wodefeng</v>
          </cell>
          <cell r="I1502" t="str">
            <v>BMS故障</v>
          </cell>
        </row>
        <row r="1503">
          <cell r="A1503">
            <v>43199</v>
          </cell>
          <cell r="B1503">
            <v>0.50009259259259264</v>
          </cell>
          <cell r="D1503" t="str">
            <v>分系统1BMS5SOC过低二级故障</v>
          </cell>
          <cell r="G1503" t="str">
            <v>JS_CZ_wodefeng</v>
          </cell>
          <cell r="I1503" t="str">
            <v>BMS故障</v>
          </cell>
        </row>
        <row r="1504">
          <cell r="A1504">
            <v>43199</v>
          </cell>
          <cell r="B1504">
            <v>0.50009259259259264</v>
          </cell>
          <cell r="D1504" t="str">
            <v>分系统1BMS6SOC过低二级故障</v>
          </cell>
          <cell r="G1504" t="str">
            <v>JS_CZ_wodefeng</v>
          </cell>
          <cell r="I1504" t="str">
            <v>BMS故障</v>
          </cell>
        </row>
        <row r="1505">
          <cell r="A1505">
            <v>43199</v>
          </cell>
          <cell r="B1505">
            <v>0.50807870370370367</v>
          </cell>
          <cell r="D1505" t="str">
            <v>分系统1BMS1SOC过低一级故障</v>
          </cell>
          <cell r="G1505" t="str">
            <v>JS_CZ_wodefeng</v>
          </cell>
          <cell r="I1505" t="str">
            <v>BMS故障</v>
          </cell>
        </row>
        <row r="1506">
          <cell r="A1506">
            <v>43199</v>
          </cell>
          <cell r="B1506">
            <v>0.50883101851851853</v>
          </cell>
          <cell r="D1506" t="str">
            <v>分系统1BMS3SOC过低一级故障</v>
          </cell>
          <cell r="G1506" t="str">
            <v>JS_CZ_wodefeng</v>
          </cell>
          <cell r="I1506" t="str">
            <v>BMS故障</v>
          </cell>
        </row>
        <row r="1507">
          <cell r="A1507">
            <v>43199</v>
          </cell>
          <cell r="B1507">
            <v>0.50912037037037039</v>
          </cell>
          <cell r="D1507" t="str">
            <v>分系统1BMS6SOC过低一级故障</v>
          </cell>
          <cell r="G1507" t="str">
            <v>JS_CZ_wodefeng</v>
          </cell>
          <cell r="I1507" t="str">
            <v>BMS故障</v>
          </cell>
        </row>
        <row r="1508">
          <cell r="A1508">
            <v>43199</v>
          </cell>
          <cell r="B1508">
            <v>0.50923611111111111</v>
          </cell>
          <cell r="D1508" t="str">
            <v>分系统1BMS5SOC过低一级故障</v>
          </cell>
          <cell r="G1508" t="str">
            <v>JS_CZ_wodefeng</v>
          </cell>
          <cell r="I1508" t="str">
            <v>BMS故障</v>
          </cell>
        </row>
        <row r="1509">
          <cell r="A1509">
            <v>43199</v>
          </cell>
          <cell r="B1509">
            <v>0.50952546296296297</v>
          </cell>
          <cell r="D1509" t="str">
            <v>分系统1BMS4SOC过低一级故障</v>
          </cell>
          <cell r="G1509" t="str">
            <v>JS_CZ_wodefeng</v>
          </cell>
          <cell r="I1509" t="str">
            <v>BMS故障</v>
          </cell>
        </row>
        <row r="1510">
          <cell r="A1510">
            <v>43199</v>
          </cell>
          <cell r="B1510">
            <v>0.50964120370370369</v>
          </cell>
          <cell r="D1510" t="str">
            <v>分系统1BMS2SOC过低一级故障</v>
          </cell>
          <cell r="G1510" t="str">
            <v>JS_CZ_wodefeng</v>
          </cell>
          <cell r="I1510" t="str">
            <v>BMS故障</v>
          </cell>
        </row>
        <row r="1511">
          <cell r="A1511">
            <v>43199</v>
          </cell>
          <cell r="B1511">
            <v>0.66442129629629632</v>
          </cell>
          <cell r="D1511" t="str">
            <v>分系统3故障状态</v>
          </cell>
          <cell r="G1511" t="str">
            <v>BJ_zhongyu</v>
          </cell>
          <cell r="I1511" t="str">
            <v>系统故障</v>
          </cell>
        </row>
        <row r="1512">
          <cell r="A1512">
            <v>43199</v>
          </cell>
          <cell r="B1512">
            <v>0.81475694444444446</v>
          </cell>
          <cell r="D1512" t="str">
            <v>分系统1BMS3SOC过低一级故障</v>
          </cell>
          <cell r="G1512" t="str">
            <v>JS_CZ_wodefeng</v>
          </cell>
          <cell r="I1512" t="str">
            <v>BMS故障</v>
          </cell>
        </row>
        <row r="1513">
          <cell r="A1513">
            <v>43199</v>
          </cell>
          <cell r="B1513">
            <v>0.81475694444444446</v>
          </cell>
          <cell r="D1513" t="str">
            <v>分系统1BMS3SOC过低二级故障</v>
          </cell>
          <cell r="G1513" t="str">
            <v>JS_CZ_wodefeng</v>
          </cell>
          <cell r="I1513" t="str">
            <v>BMS故障</v>
          </cell>
        </row>
        <row r="1514">
          <cell r="A1514">
            <v>43199</v>
          </cell>
          <cell r="B1514">
            <v>0.81498842592592602</v>
          </cell>
          <cell r="D1514" t="str">
            <v>分系统1BMS4SOC过低一级故障</v>
          </cell>
          <cell r="G1514" t="str">
            <v>JS_CZ_wodefeng</v>
          </cell>
          <cell r="I1514" t="str">
            <v>BMS故障</v>
          </cell>
        </row>
        <row r="1515">
          <cell r="A1515">
            <v>43199</v>
          </cell>
          <cell r="B1515">
            <v>0.81498842592592602</v>
          </cell>
          <cell r="D1515" t="str">
            <v>分系统1BMS4SOC过低二级故障</v>
          </cell>
          <cell r="G1515" t="str">
            <v>JS_CZ_wodefeng</v>
          </cell>
          <cell r="I1515" t="str">
            <v>BMS故障</v>
          </cell>
        </row>
        <row r="1516">
          <cell r="A1516">
            <v>43199</v>
          </cell>
          <cell r="B1516">
            <v>0.8159143518518519</v>
          </cell>
          <cell r="D1516" t="str">
            <v>分系统1BMS6SOC过低一级故障</v>
          </cell>
          <cell r="G1516" t="str">
            <v>JS_CZ_wodefeng</v>
          </cell>
          <cell r="I1516" t="str">
            <v>BMS故障</v>
          </cell>
        </row>
        <row r="1517">
          <cell r="A1517">
            <v>43199</v>
          </cell>
          <cell r="B1517">
            <v>0.8159143518518519</v>
          </cell>
          <cell r="D1517" t="str">
            <v>分系统1BMS6SOC过低二级故障</v>
          </cell>
          <cell r="G1517" t="str">
            <v>JS_CZ_wodefeng</v>
          </cell>
          <cell r="I1517" t="str">
            <v>BMS故障</v>
          </cell>
        </row>
        <row r="1518">
          <cell r="A1518">
            <v>43199</v>
          </cell>
          <cell r="B1518">
            <v>0.81614583333333324</v>
          </cell>
          <cell r="D1518" t="str">
            <v>分系统1BMS1SOC过低一级故障</v>
          </cell>
          <cell r="G1518" t="str">
            <v>JS_CZ_wodefeng</v>
          </cell>
          <cell r="I1518" t="str">
            <v>BMS故障</v>
          </cell>
        </row>
        <row r="1519">
          <cell r="A1519">
            <v>43199</v>
          </cell>
          <cell r="B1519">
            <v>0.81614583333333324</v>
          </cell>
          <cell r="D1519" t="str">
            <v>分系统1BMS1SOC过低二级故障</v>
          </cell>
          <cell r="G1519" t="str">
            <v>JS_CZ_wodefeng</v>
          </cell>
          <cell r="I1519" t="str">
            <v>BMS故障</v>
          </cell>
        </row>
        <row r="1520">
          <cell r="A1520">
            <v>43199</v>
          </cell>
          <cell r="B1520">
            <v>0.81678240740740737</v>
          </cell>
          <cell r="D1520" t="str">
            <v>分系统1BMS2SOC过低一级故障</v>
          </cell>
          <cell r="G1520" t="str">
            <v>JS_CZ_wodefeng</v>
          </cell>
          <cell r="I1520" t="str">
            <v>BMS故障</v>
          </cell>
        </row>
        <row r="1521">
          <cell r="A1521">
            <v>43199</v>
          </cell>
          <cell r="B1521">
            <v>0.81678240740740737</v>
          </cell>
          <cell r="D1521" t="str">
            <v>分系统1BMS2SOC过低二级故障</v>
          </cell>
          <cell r="G1521" t="str">
            <v>JS_CZ_wodefeng</v>
          </cell>
          <cell r="I1521" t="str">
            <v>BMS故障</v>
          </cell>
        </row>
        <row r="1522">
          <cell r="A1522">
            <v>43199</v>
          </cell>
          <cell r="B1522">
            <v>0.81759259259259265</v>
          </cell>
          <cell r="D1522" t="str">
            <v>分系统1BMS1总电压过低一级故障</v>
          </cell>
          <cell r="G1522" t="str">
            <v>JS_CZ_wodefeng</v>
          </cell>
          <cell r="I1522" t="str">
            <v>BMS故障</v>
          </cell>
        </row>
        <row r="1523">
          <cell r="A1523">
            <v>43199</v>
          </cell>
          <cell r="B1523">
            <v>0.81759259259259265</v>
          </cell>
          <cell r="D1523" t="str">
            <v>分系统1BMS1总电压过低二级故障</v>
          </cell>
          <cell r="G1523" t="str">
            <v>JS_CZ_wodefeng</v>
          </cell>
          <cell r="I1523" t="str">
            <v>BMS故障</v>
          </cell>
        </row>
        <row r="1524">
          <cell r="A1524">
            <v>43199</v>
          </cell>
          <cell r="B1524">
            <v>0.81817129629629637</v>
          </cell>
          <cell r="D1524" t="str">
            <v>分系统1BMS3总电压过低一级故障</v>
          </cell>
          <cell r="G1524" t="str">
            <v>JS_CZ_wodefeng</v>
          </cell>
          <cell r="I1524" t="str">
            <v>BMS故障</v>
          </cell>
        </row>
        <row r="1525">
          <cell r="A1525">
            <v>43199</v>
          </cell>
          <cell r="B1525">
            <v>0.81817129629629637</v>
          </cell>
          <cell r="D1525" t="str">
            <v>分系统1BMS3总电压过低二级故障</v>
          </cell>
          <cell r="G1525" t="str">
            <v>JS_CZ_wodefeng</v>
          </cell>
          <cell r="I1525" t="str">
            <v>BMS故障</v>
          </cell>
        </row>
        <row r="1526">
          <cell r="A1526">
            <v>43199</v>
          </cell>
          <cell r="B1526">
            <v>0.8184027777777777</v>
          </cell>
          <cell r="D1526" t="str">
            <v>分系统1BMS6总电压过低一级故障</v>
          </cell>
          <cell r="G1526" t="str">
            <v>JS_CZ_wodefeng</v>
          </cell>
          <cell r="I1526" t="str">
            <v>BMS故障</v>
          </cell>
        </row>
        <row r="1527">
          <cell r="A1527">
            <v>43199</v>
          </cell>
          <cell r="B1527">
            <v>0.8184027777777777</v>
          </cell>
          <cell r="D1527" t="str">
            <v>分系统1BMS6总电压过低二级故障</v>
          </cell>
          <cell r="G1527" t="str">
            <v>JS_CZ_wodefeng</v>
          </cell>
          <cell r="I1527" t="str">
            <v>BMS故障</v>
          </cell>
        </row>
        <row r="1528">
          <cell r="A1528">
            <v>43199</v>
          </cell>
          <cell r="B1528">
            <v>0.81886574074074081</v>
          </cell>
          <cell r="D1528" t="str">
            <v>分系统1BMS2总电压过低一级故障</v>
          </cell>
          <cell r="G1528" t="str">
            <v>JS_CZ_wodefeng</v>
          </cell>
          <cell r="I1528" t="str">
            <v>BMS故障</v>
          </cell>
        </row>
        <row r="1529">
          <cell r="A1529">
            <v>43199</v>
          </cell>
          <cell r="B1529">
            <v>0.81886574074074081</v>
          </cell>
          <cell r="D1529" t="str">
            <v>分系统1BMS2总电压过低二级故障</v>
          </cell>
          <cell r="G1529" t="str">
            <v>JS_CZ_wodefeng</v>
          </cell>
          <cell r="I1529" t="str">
            <v>BMS故障</v>
          </cell>
        </row>
        <row r="1530">
          <cell r="A1530">
            <v>43199</v>
          </cell>
          <cell r="B1530">
            <v>0.81886574074074081</v>
          </cell>
          <cell r="D1530" t="str">
            <v>分系统1BMS5总电压过低一级故障</v>
          </cell>
          <cell r="G1530" t="str">
            <v>JS_CZ_wodefeng</v>
          </cell>
          <cell r="I1530" t="str">
            <v>BMS故障</v>
          </cell>
        </row>
        <row r="1531">
          <cell r="A1531">
            <v>43199</v>
          </cell>
          <cell r="B1531">
            <v>0.81886574074074081</v>
          </cell>
          <cell r="D1531" t="str">
            <v>分系统1BMS5总电压过低二级故障</v>
          </cell>
          <cell r="G1531" t="str">
            <v>JS_CZ_wodefeng</v>
          </cell>
          <cell r="I1531" t="str">
            <v>BMS故障</v>
          </cell>
        </row>
        <row r="1532">
          <cell r="A1532">
            <v>43199</v>
          </cell>
          <cell r="B1532">
            <v>0.81898148148148142</v>
          </cell>
          <cell r="D1532" t="str">
            <v>分系统1BMS4总电压过低一级故障</v>
          </cell>
          <cell r="G1532" t="str">
            <v>JS_CZ_wodefeng</v>
          </cell>
          <cell r="I1532" t="str">
            <v>BMS故障</v>
          </cell>
        </row>
        <row r="1533">
          <cell r="A1533">
            <v>43199</v>
          </cell>
          <cell r="B1533">
            <v>0.81898148148148142</v>
          </cell>
          <cell r="D1533" t="str">
            <v>分系统1BMS4总电压过低二级故障</v>
          </cell>
          <cell r="G1533" t="str">
            <v>JS_CZ_wodefeng</v>
          </cell>
          <cell r="I1533" t="str">
            <v>BMS故障</v>
          </cell>
        </row>
        <row r="1534">
          <cell r="A1534">
            <v>43199</v>
          </cell>
          <cell r="B1534">
            <v>0.819849537037037</v>
          </cell>
          <cell r="D1534" t="str">
            <v>分系统1BMS5SOC过低一级故障</v>
          </cell>
          <cell r="G1534" t="str">
            <v>JS_CZ_wodefeng</v>
          </cell>
          <cell r="I1534" t="str">
            <v>BMS故障</v>
          </cell>
        </row>
        <row r="1535">
          <cell r="A1535">
            <v>43199</v>
          </cell>
          <cell r="B1535">
            <v>0.819849537037037</v>
          </cell>
          <cell r="D1535" t="str">
            <v>分系统1BMS5SOC过低二级故障</v>
          </cell>
          <cell r="G1535" t="str">
            <v>JS_CZ_wodefeng</v>
          </cell>
          <cell r="I1535" t="str">
            <v>BMS故障</v>
          </cell>
        </row>
        <row r="1536">
          <cell r="A1536">
            <v>43199</v>
          </cell>
          <cell r="B1536">
            <v>0.82326388888888891</v>
          </cell>
          <cell r="D1536" t="str">
            <v>分系统2故障状态</v>
          </cell>
          <cell r="G1536" t="str">
            <v>BJ_zhongyu</v>
          </cell>
          <cell r="I1536" t="str">
            <v>系统故障</v>
          </cell>
        </row>
        <row r="1537">
          <cell r="A1537">
            <v>43199</v>
          </cell>
          <cell r="B1537">
            <v>0.82483796296296286</v>
          </cell>
          <cell r="D1537" t="str">
            <v>分系统1BMS2单体电压过低一级故障</v>
          </cell>
          <cell r="G1537" t="str">
            <v>JS_CZ_wodefeng</v>
          </cell>
          <cell r="I1537" t="str">
            <v>BMS故障</v>
          </cell>
        </row>
        <row r="1538">
          <cell r="A1538">
            <v>43199</v>
          </cell>
          <cell r="B1538">
            <v>0.82483796296296286</v>
          </cell>
          <cell r="D1538" t="str">
            <v>分系统1BMS2单体电压过低二级故障</v>
          </cell>
          <cell r="G1538" t="str">
            <v>JS_CZ_wodefeng</v>
          </cell>
          <cell r="I1538" t="str">
            <v>BMS故障</v>
          </cell>
        </row>
        <row r="1539">
          <cell r="A1539">
            <v>43199</v>
          </cell>
          <cell r="B1539">
            <v>0.82528935185185182</v>
          </cell>
          <cell r="D1539" t="str">
            <v>分系统1BMS1单体电压过低一级故障</v>
          </cell>
          <cell r="G1539" t="str">
            <v>JS_CZ_wodefeng</v>
          </cell>
          <cell r="I1539" t="str">
            <v>BMS故障</v>
          </cell>
        </row>
        <row r="1540">
          <cell r="A1540">
            <v>43199</v>
          </cell>
          <cell r="B1540">
            <v>0.82528935185185182</v>
          </cell>
          <cell r="D1540" t="str">
            <v>分系统1BMS1单体电压过低二级故障</v>
          </cell>
          <cell r="G1540" t="str">
            <v>JS_CZ_wodefeng</v>
          </cell>
          <cell r="I1540" t="str">
            <v>BMS故障</v>
          </cell>
        </row>
        <row r="1541">
          <cell r="A1541">
            <v>43199</v>
          </cell>
          <cell r="B1541">
            <v>0.82582175925925927</v>
          </cell>
          <cell r="D1541" t="str">
            <v>分系统1BMS5单体电压过低一级故障</v>
          </cell>
          <cell r="G1541" t="str">
            <v>JS_CZ_wodefeng</v>
          </cell>
          <cell r="I1541" t="str">
            <v>BMS故障</v>
          </cell>
        </row>
        <row r="1542">
          <cell r="A1542">
            <v>43199</v>
          </cell>
          <cell r="B1542">
            <v>0.82582175925925927</v>
          </cell>
          <cell r="D1542" t="str">
            <v>分系统1BMS5单体电压过低二级故障</v>
          </cell>
          <cell r="G1542" t="str">
            <v>JS_CZ_wodefeng</v>
          </cell>
          <cell r="I1542" t="str">
            <v>BMS故障</v>
          </cell>
        </row>
        <row r="1543">
          <cell r="A1543">
            <v>43199</v>
          </cell>
          <cell r="B1543">
            <v>0.8259375000000001</v>
          </cell>
          <cell r="D1543" t="str">
            <v>分系统1BMS3单体电压过低一级故障</v>
          </cell>
          <cell r="G1543" t="str">
            <v>JS_CZ_wodefeng</v>
          </cell>
          <cell r="I1543" t="str">
            <v>BMS故障</v>
          </cell>
        </row>
        <row r="1544">
          <cell r="A1544">
            <v>43199</v>
          </cell>
          <cell r="B1544">
            <v>0.8259375000000001</v>
          </cell>
          <cell r="D1544" t="str">
            <v>分系统1BMS3单体电压过低二级故障</v>
          </cell>
          <cell r="G1544" t="str">
            <v>JS_CZ_wodefeng</v>
          </cell>
          <cell r="I1544" t="str">
            <v>BMS故障</v>
          </cell>
        </row>
        <row r="1545">
          <cell r="A1545">
            <v>43199</v>
          </cell>
          <cell r="B1545">
            <v>0.82703703703703713</v>
          </cell>
          <cell r="D1545" t="str">
            <v>分系统1BMS4单体电压过低一级故障</v>
          </cell>
          <cell r="G1545" t="str">
            <v>JS_CZ_wodefeng</v>
          </cell>
          <cell r="I1545" t="str">
            <v>BMS故障</v>
          </cell>
        </row>
        <row r="1546">
          <cell r="A1546">
            <v>43199</v>
          </cell>
          <cell r="B1546">
            <v>0.82703703703703713</v>
          </cell>
          <cell r="D1546" t="str">
            <v>分系统1BMS4单体电压过低二级故障</v>
          </cell>
          <cell r="G1546" t="str">
            <v>JS_CZ_wodefeng</v>
          </cell>
          <cell r="I1546" t="str">
            <v>BMS故障</v>
          </cell>
        </row>
        <row r="1547">
          <cell r="A1547">
            <v>43199</v>
          </cell>
          <cell r="B1547">
            <v>0.82709490740740732</v>
          </cell>
          <cell r="D1547" t="str">
            <v>分系统1BMS6单体电压过低一级故障</v>
          </cell>
          <cell r="G1547" t="str">
            <v>JS_CZ_wodefeng</v>
          </cell>
          <cell r="I1547" t="str">
            <v>BMS故障</v>
          </cell>
        </row>
        <row r="1548">
          <cell r="A1548">
            <v>43199</v>
          </cell>
          <cell r="B1548">
            <v>0.82709490740740732</v>
          </cell>
          <cell r="D1548" t="str">
            <v>分系统1BMS6单体电压过低二级故障</v>
          </cell>
          <cell r="G1548" t="str">
            <v>JS_CZ_wodefeng</v>
          </cell>
          <cell r="I1548" t="str">
            <v>BMS故障</v>
          </cell>
        </row>
        <row r="1549">
          <cell r="A1549">
            <v>43199</v>
          </cell>
          <cell r="B1549">
            <v>0.85552083333333329</v>
          </cell>
          <cell r="D1549" t="str">
            <v>分系统1告警状态</v>
          </cell>
          <cell r="G1549" t="str">
            <v>BJ_zhongyu</v>
          </cell>
          <cell r="I1549" t="str">
            <v>系统故障</v>
          </cell>
        </row>
        <row r="1550">
          <cell r="A1550">
            <v>43199</v>
          </cell>
          <cell r="B1550">
            <v>0.85552083333333329</v>
          </cell>
          <cell r="D1550" t="str">
            <v>分系统1PCS告警状态</v>
          </cell>
          <cell r="G1550" t="str">
            <v>BJ_zhongyu</v>
          </cell>
          <cell r="I1550" t="str">
            <v>PCS故障</v>
          </cell>
        </row>
        <row r="1551">
          <cell r="A1551">
            <v>43199</v>
          </cell>
          <cell r="B1551">
            <v>0.85768518518518511</v>
          </cell>
          <cell r="D1551" t="str">
            <v>分系统1BMS8总电压过低一级故障</v>
          </cell>
          <cell r="G1551" t="str">
            <v>JS_WX_liteer</v>
          </cell>
          <cell r="I1551" t="str">
            <v>BMS故障</v>
          </cell>
        </row>
        <row r="1552">
          <cell r="A1552">
            <v>43199</v>
          </cell>
          <cell r="B1552">
            <v>0.85768518518518511</v>
          </cell>
          <cell r="D1552" t="str">
            <v>分系统1BMS8总电压过低二级故障</v>
          </cell>
          <cell r="G1552" t="str">
            <v>JS_WX_liteer</v>
          </cell>
          <cell r="I1552" t="str">
            <v>BMS故障</v>
          </cell>
        </row>
        <row r="1553">
          <cell r="A1553">
            <v>43199</v>
          </cell>
          <cell r="B1553">
            <v>0.85773148148148148</v>
          </cell>
          <cell r="D1553" t="str">
            <v>分系统1BMS9总电压过低一级故障</v>
          </cell>
          <cell r="G1553" t="str">
            <v>JS_WX_liteer</v>
          </cell>
          <cell r="I1553" t="str">
            <v>BMS故障</v>
          </cell>
        </row>
        <row r="1554">
          <cell r="A1554">
            <v>43199</v>
          </cell>
          <cell r="B1554">
            <v>0.85773148148148148</v>
          </cell>
          <cell r="D1554" t="str">
            <v>分系统1BMS9总电压过低二级故障</v>
          </cell>
          <cell r="G1554" t="str">
            <v>JS_WX_liteer</v>
          </cell>
          <cell r="I1554" t="str">
            <v>BMS故障</v>
          </cell>
        </row>
        <row r="1555">
          <cell r="A1555">
            <v>43199</v>
          </cell>
          <cell r="B1555">
            <v>0.85783564814814817</v>
          </cell>
          <cell r="D1555" t="str">
            <v>分系统1BMS1SOC过低一级故障</v>
          </cell>
          <cell r="G1555" t="str">
            <v>JS_CZ_wodefeng</v>
          </cell>
          <cell r="I1555" t="str">
            <v>BMS故障</v>
          </cell>
        </row>
        <row r="1556">
          <cell r="A1556">
            <v>43199</v>
          </cell>
          <cell r="B1556">
            <v>0.85783564814814817</v>
          </cell>
          <cell r="D1556" t="str">
            <v>分系统1BMS2SOC过低一级故障</v>
          </cell>
          <cell r="G1556" t="str">
            <v>JS_CZ_wodefeng</v>
          </cell>
          <cell r="I1556" t="str">
            <v>BMS故障</v>
          </cell>
        </row>
        <row r="1557">
          <cell r="A1557">
            <v>43199</v>
          </cell>
          <cell r="B1557">
            <v>0.85795138888888889</v>
          </cell>
          <cell r="D1557" t="str">
            <v>分系统1BMS4SOC过低一级故障</v>
          </cell>
          <cell r="G1557" t="str">
            <v>JS_CZ_wodefeng</v>
          </cell>
          <cell r="I1557" t="str">
            <v>BMS故障</v>
          </cell>
        </row>
        <row r="1558">
          <cell r="A1558">
            <v>43199</v>
          </cell>
          <cell r="B1558">
            <v>0.85802083333333334</v>
          </cell>
          <cell r="D1558" t="str">
            <v>分系统1BMS6SOC过低一级故障</v>
          </cell>
          <cell r="G1558" t="str">
            <v>JS_CZ_wodefeng</v>
          </cell>
          <cell r="I1558" t="str">
            <v>BMS故障</v>
          </cell>
        </row>
        <row r="1559">
          <cell r="A1559">
            <v>43199</v>
          </cell>
          <cell r="B1559">
            <v>0.85837962962962966</v>
          </cell>
          <cell r="D1559" t="str">
            <v>分系统1BMS1总电压过低一级故障</v>
          </cell>
          <cell r="G1559" t="str">
            <v>JS_WX_liteer</v>
          </cell>
          <cell r="I1559" t="str">
            <v>BMS故障</v>
          </cell>
        </row>
        <row r="1560">
          <cell r="A1560">
            <v>43199</v>
          </cell>
          <cell r="B1560">
            <v>0.85837962962962966</v>
          </cell>
          <cell r="D1560" t="str">
            <v>分系统1BMS1总电压过低二级故障</v>
          </cell>
          <cell r="G1560" t="str">
            <v>JS_WX_liteer</v>
          </cell>
          <cell r="I1560" t="str">
            <v>BMS故障</v>
          </cell>
        </row>
        <row r="1561">
          <cell r="A1561">
            <v>43199</v>
          </cell>
          <cell r="B1561">
            <v>0.8585532407407408</v>
          </cell>
          <cell r="D1561" t="str">
            <v>分系统1BMS4总电压过低一级故障</v>
          </cell>
          <cell r="G1561" t="str">
            <v>JS_WX_liteer</v>
          </cell>
          <cell r="I1561" t="str">
            <v>BMS故障</v>
          </cell>
        </row>
        <row r="1562">
          <cell r="A1562">
            <v>43199</v>
          </cell>
          <cell r="B1562">
            <v>0.8585532407407408</v>
          </cell>
          <cell r="D1562" t="str">
            <v>分系统1BMS4总电压过低二级故障</v>
          </cell>
          <cell r="G1562" t="str">
            <v>JS_WX_liteer</v>
          </cell>
          <cell r="I1562" t="str">
            <v>BMS故障</v>
          </cell>
        </row>
        <row r="1563">
          <cell r="A1563">
            <v>43199</v>
          </cell>
          <cell r="B1563">
            <v>0.85872685185185194</v>
          </cell>
          <cell r="D1563" t="str">
            <v>分系统1BMS2总电压过低一级故障</v>
          </cell>
          <cell r="G1563" t="str">
            <v>JS_WX_liteer</v>
          </cell>
          <cell r="I1563" t="str">
            <v>BMS故障</v>
          </cell>
        </row>
        <row r="1564">
          <cell r="A1564">
            <v>43199</v>
          </cell>
          <cell r="B1564">
            <v>0.85872685185185194</v>
          </cell>
          <cell r="D1564" t="str">
            <v>分系统1BMS2总电压过低二级故障</v>
          </cell>
          <cell r="G1564" t="str">
            <v>JS_WX_liteer</v>
          </cell>
          <cell r="I1564" t="str">
            <v>BMS故障</v>
          </cell>
        </row>
        <row r="1565">
          <cell r="A1565">
            <v>43199</v>
          </cell>
          <cell r="B1565">
            <v>0.85872685185185194</v>
          </cell>
          <cell r="D1565" t="str">
            <v>分系统1BMS7总电压过低一级故障</v>
          </cell>
          <cell r="G1565" t="str">
            <v>JS_WX_liteer</v>
          </cell>
          <cell r="I1565" t="str">
            <v>BMS故障</v>
          </cell>
        </row>
        <row r="1566">
          <cell r="A1566">
            <v>43199</v>
          </cell>
          <cell r="B1566">
            <v>0.85872685185185194</v>
          </cell>
          <cell r="D1566" t="str">
            <v>分系统1BMS7总电压过低二级故障</v>
          </cell>
          <cell r="G1566" t="str">
            <v>JS_WX_liteer</v>
          </cell>
          <cell r="I1566" t="str">
            <v>BMS故障</v>
          </cell>
        </row>
        <row r="1567">
          <cell r="A1567">
            <v>43199</v>
          </cell>
          <cell r="B1567">
            <v>0.85894675925925934</v>
          </cell>
          <cell r="D1567" t="str">
            <v>分系统1BMS5总电压过低一级故障</v>
          </cell>
          <cell r="G1567" t="str">
            <v>JS_WX_liteer</v>
          </cell>
          <cell r="I1567" t="str">
            <v>BMS故障</v>
          </cell>
        </row>
        <row r="1568">
          <cell r="A1568">
            <v>43199</v>
          </cell>
          <cell r="B1568">
            <v>0.85894675925925934</v>
          </cell>
          <cell r="D1568" t="str">
            <v>分系统1BMS5总电压过低二级故障</v>
          </cell>
          <cell r="G1568" t="str">
            <v>JS_WX_liteer</v>
          </cell>
          <cell r="I1568" t="str">
            <v>BMS故障</v>
          </cell>
        </row>
        <row r="1569">
          <cell r="A1569">
            <v>43199</v>
          </cell>
          <cell r="B1569">
            <v>0.85900462962962953</v>
          </cell>
          <cell r="D1569" t="str">
            <v>分系统1BMS6总电压过低一级故障</v>
          </cell>
          <cell r="G1569" t="str">
            <v>JS_WX_liteer</v>
          </cell>
          <cell r="I1569" t="str">
            <v>BMS故障</v>
          </cell>
        </row>
        <row r="1570">
          <cell r="A1570">
            <v>43199</v>
          </cell>
          <cell r="B1570">
            <v>0.85900462962962953</v>
          </cell>
          <cell r="D1570" t="str">
            <v>分系统1BMS6总电压过低二级故障</v>
          </cell>
          <cell r="G1570" t="str">
            <v>JS_WX_liteer</v>
          </cell>
          <cell r="I1570" t="str">
            <v>BMS故障</v>
          </cell>
        </row>
        <row r="1571">
          <cell r="A1571">
            <v>43199</v>
          </cell>
          <cell r="B1571">
            <v>0.85917824074074067</v>
          </cell>
          <cell r="D1571" t="str">
            <v>分系统1BMS3总电压过低一级故障</v>
          </cell>
          <cell r="G1571" t="str">
            <v>JS_WX_liteer</v>
          </cell>
          <cell r="I1571" t="str">
            <v>BMS故障</v>
          </cell>
        </row>
        <row r="1572">
          <cell r="A1572">
            <v>43199</v>
          </cell>
          <cell r="B1572">
            <v>0.85917824074074067</v>
          </cell>
          <cell r="D1572" t="str">
            <v>分系统1BMS3总电压过低二级故障</v>
          </cell>
          <cell r="G1572" t="str">
            <v>JS_WX_liteer</v>
          </cell>
          <cell r="I1572" t="str">
            <v>BMS故障</v>
          </cell>
        </row>
        <row r="1573">
          <cell r="A1573">
            <v>43199</v>
          </cell>
          <cell r="B1573">
            <v>0.86785879629629636</v>
          </cell>
          <cell r="D1573" t="str">
            <v>分系统1BMS8单体电压过低一级故障</v>
          </cell>
          <cell r="G1573" t="str">
            <v>JS_WX_liteer</v>
          </cell>
          <cell r="I1573" t="str">
            <v>BMS故障</v>
          </cell>
        </row>
        <row r="1574">
          <cell r="A1574">
            <v>43199</v>
          </cell>
          <cell r="B1574">
            <v>0.86785879629629636</v>
          </cell>
          <cell r="D1574" t="str">
            <v>分系统1BMS8单体电压过低二级故障</v>
          </cell>
          <cell r="G1574" t="str">
            <v>JS_WX_liteer</v>
          </cell>
          <cell r="I1574" t="str">
            <v>BMS故障</v>
          </cell>
        </row>
        <row r="1575">
          <cell r="A1575">
            <v>43199</v>
          </cell>
          <cell r="B1575">
            <v>0.86826388888888895</v>
          </cell>
          <cell r="D1575" t="str">
            <v>分系统1BMS9单体电压过低一级故障</v>
          </cell>
          <cell r="G1575" t="str">
            <v>JS_WX_liteer</v>
          </cell>
          <cell r="I1575" t="str">
            <v>BMS故障</v>
          </cell>
        </row>
        <row r="1576">
          <cell r="A1576">
            <v>43199</v>
          </cell>
          <cell r="B1576">
            <v>0.86826388888888895</v>
          </cell>
          <cell r="D1576" t="str">
            <v>分系统1BMS9单体电压过低二级故障</v>
          </cell>
          <cell r="G1576" t="str">
            <v>JS_WX_liteer</v>
          </cell>
          <cell r="I1576" t="str">
            <v>BMS故障</v>
          </cell>
        </row>
        <row r="1577">
          <cell r="A1577">
            <v>43199</v>
          </cell>
          <cell r="B1577">
            <v>0.86942129629629628</v>
          </cell>
          <cell r="D1577" t="str">
            <v>分系统1BMS1单体电压过低一级故障</v>
          </cell>
          <cell r="G1577" t="str">
            <v>JS_WX_liteer</v>
          </cell>
          <cell r="I1577" t="str">
            <v>BMS故障</v>
          </cell>
        </row>
        <row r="1578">
          <cell r="A1578">
            <v>43199</v>
          </cell>
          <cell r="B1578">
            <v>0.86942129629629628</v>
          </cell>
          <cell r="D1578" t="str">
            <v>分系统1BMS1单体电压过低二级故障</v>
          </cell>
          <cell r="G1578" t="str">
            <v>JS_WX_liteer</v>
          </cell>
          <cell r="I1578" t="str">
            <v>BMS故障</v>
          </cell>
        </row>
        <row r="1579">
          <cell r="A1579">
            <v>43199</v>
          </cell>
          <cell r="B1579">
            <v>0.8695949074074073</v>
          </cell>
          <cell r="D1579" t="str">
            <v>分系统1BMS4单体电压过低一级故障</v>
          </cell>
          <cell r="G1579" t="str">
            <v>JS_WX_liteer</v>
          </cell>
          <cell r="I1579" t="str">
            <v>BMS故障</v>
          </cell>
        </row>
        <row r="1580">
          <cell r="A1580">
            <v>43199</v>
          </cell>
          <cell r="B1580">
            <v>0.8695949074074073</v>
          </cell>
          <cell r="D1580" t="str">
            <v>分系统1BMS4单体电压过低二级故障</v>
          </cell>
          <cell r="G1580" t="str">
            <v>JS_WX_liteer</v>
          </cell>
          <cell r="I1580" t="str">
            <v>BMS故障</v>
          </cell>
        </row>
        <row r="1581">
          <cell r="A1581">
            <v>43199</v>
          </cell>
          <cell r="B1581">
            <v>0.87005787037037041</v>
          </cell>
          <cell r="D1581" t="str">
            <v>分系统1BMS7单体电压过低一级故障</v>
          </cell>
          <cell r="G1581" t="str">
            <v>JS_WX_liteer</v>
          </cell>
          <cell r="I1581" t="str">
            <v>BMS故障</v>
          </cell>
        </row>
        <row r="1582">
          <cell r="A1582">
            <v>43199</v>
          </cell>
          <cell r="B1582">
            <v>0.87005787037037041</v>
          </cell>
          <cell r="D1582" t="str">
            <v>分系统1BMS7单体电压过低二级故障</v>
          </cell>
          <cell r="G1582" t="str">
            <v>JS_WX_liteer</v>
          </cell>
          <cell r="I1582" t="str">
            <v>BMS故障</v>
          </cell>
        </row>
        <row r="1583">
          <cell r="A1583">
            <v>43199</v>
          </cell>
          <cell r="B1583">
            <v>0.87019675925925932</v>
          </cell>
          <cell r="D1583" t="str">
            <v>分系统1BMS2单体电压过低一级故障</v>
          </cell>
          <cell r="G1583" t="str">
            <v>JS_WX_liteer</v>
          </cell>
          <cell r="I1583" t="str">
            <v>BMS故障</v>
          </cell>
        </row>
        <row r="1584">
          <cell r="A1584">
            <v>43199</v>
          </cell>
          <cell r="B1584">
            <v>0.87019675925925932</v>
          </cell>
          <cell r="D1584" t="str">
            <v>分系统1BMS2单体电压过低二级故障</v>
          </cell>
          <cell r="G1584" t="str">
            <v>JS_WX_liteer</v>
          </cell>
          <cell r="I1584" t="str">
            <v>BMS故障</v>
          </cell>
        </row>
        <row r="1585">
          <cell r="A1585">
            <v>43199</v>
          </cell>
          <cell r="B1585">
            <v>0.87063657407407413</v>
          </cell>
          <cell r="D1585" t="str">
            <v>分系统1BMS5单体电压过低一级故障</v>
          </cell>
          <cell r="G1585" t="str">
            <v>JS_WX_liteer</v>
          </cell>
          <cell r="I1585" t="str">
            <v>BMS故障</v>
          </cell>
        </row>
        <row r="1586">
          <cell r="A1586">
            <v>43199</v>
          </cell>
          <cell r="B1586">
            <v>0.87063657407407413</v>
          </cell>
          <cell r="D1586" t="str">
            <v>分系统1BMS5单体电压过低二级故障</v>
          </cell>
          <cell r="G1586" t="str">
            <v>JS_WX_liteer</v>
          </cell>
          <cell r="I1586" t="str">
            <v>BMS故障</v>
          </cell>
        </row>
        <row r="1587">
          <cell r="A1587">
            <v>43199</v>
          </cell>
          <cell r="B1587">
            <v>0.87075231481481474</v>
          </cell>
          <cell r="D1587" t="str">
            <v>分系统1BMS3单体电压过低一级故障</v>
          </cell>
          <cell r="G1587" t="str">
            <v>JS_WX_liteer</v>
          </cell>
          <cell r="I1587" t="str">
            <v>BMS故障</v>
          </cell>
        </row>
        <row r="1588">
          <cell r="A1588">
            <v>43199</v>
          </cell>
          <cell r="B1588">
            <v>0.87075231481481474</v>
          </cell>
          <cell r="D1588" t="str">
            <v>分系统1BMS3单体电压过低二级故障</v>
          </cell>
          <cell r="G1588" t="str">
            <v>JS_WX_liteer</v>
          </cell>
          <cell r="I1588" t="str">
            <v>BMS故障</v>
          </cell>
        </row>
        <row r="1589">
          <cell r="A1589">
            <v>43199</v>
          </cell>
          <cell r="B1589">
            <v>0.87075231481481474</v>
          </cell>
          <cell r="D1589" t="str">
            <v>分系统1BMS6单体电压过低一级故障</v>
          </cell>
          <cell r="G1589" t="str">
            <v>JS_WX_liteer</v>
          </cell>
          <cell r="I1589" t="str">
            <v>BMS故障</v>
          </cell>
        </row>
        <row r="1590">
          <cell r="A1590">
            <v>43199</v>
          </cell>
          <cell r="B1590">
            <v>0.87075231481481474</v>
          </cell>
          <cell r="D1590" t="str">
            <v>分系统1BMS6单体电压过低二级故障</v>
          </cell>
          <cell r="G1590" t="str">
            <v>JS_WX_liteer</v>
          </cell>
          <cell r="I1590" t="str">
            <v>BMS故障</v>
          </cell>
        </row>
        <row r="1591">
          <cell r="A1591">
            <v>43199</v>
          </cell>
          <cell r="B1591">
            <v>0.87347222222222232</v>
          </cell>
          <cell r="D1591" t="str">
            <v>分系统1BMS8SOC过低一级故障</v>
          </cell>
          <cell r="G1591" t="str">
            <v>JS_WX_liteer</v>
          </cell>
          <cell r="I1591" t="str">
            <v>BMS故障</v>
          </cell>
        </row>
        <row r="1592">
          <cell r="A1592">
            <v>43199</v>
          </cell>
          <cell r="B1592">
            <v>0.87347222222222232</v>
          </cell>
          <cell r="D1592" t="str">
            <v>分系统1BMS8SOC过低二级故障</v>
          </cell>
          <cell r="G1592" t="str">
            <v>JS_WX_liteer</v>
          </cell>
          <cell r="I1592" t="str">
            <v>BMS故障</v>
          </cell>
        </row>
        <row r="1593">
          <cell r="A1593">
            <v>43199</v>
          </cell>
          <cell r="B1593">
            <v>0.87381944444444448</v>
          </cell>
          <cell r="D1593" t="str">
            <v>分系统1BMS3SOC过低一级故障</v>
          </cell>
          <cell r="G1593" t="str">
            <v>JS_WX_liteer</v>
          </cell>
          <cell r="I1593" t="str">
            <v>BMS故障</v>
          </cell>
        </row>
        <row r="1594">
          <cell r="A1594">
            <v>43199</v>
          </cell>
          <cell r="B1594">
            <v>0.87381944444444448</v>
          </cell>
          <cell r="D1594" t="str">
            <v>分系统1BMS3SOC过低二级故障</v>
          </cell>
          <cell r="G1594" t="str">
            <v>JS_WX_liteer</v>
          </cell>
          <cell r="I1594" t="str">
            <v>BMS故障</v>
          </cell>
        </row>
        <row r="1595">
          <cell r="A1595">
            <v>43199</v>
          </cell>
          <cell r="B1595">
            <v>0.87388888888888883</v>
          </cell>
          <cell r="D1595" t="str">
            <v>分系统1BMS4SOC过低一级故障</v>
          </cell>
          <cell r="G1595" t="str">
            <v>JS_WX_liteer</v>
          </cell>
          <cell r="I1595" t="str">
            <v>BMS故障</v>
          </cell>
        </row>
        <row r="1596">
          <cell r="A1596">
            <v>43199</v>
          </cell>
          <cell r="B1596">
            <v>0.87388888888888883</v>
          </cell>
          <cell r="D1596" t="str">
            <v>分系统1BMS4SOC过低二级故障</v>
          </cell>
          <cell r="G1596" t="str">
            <v>JS_WX_liteer</v>
          </cell>
          <cell r="I1596" t="str">
            <v>BMS故障</v>
          </cell>
        </row>
        <row r="1597">
          <cell r="A1597">
            <v>43199</v>
          </cell>
          <cell r="B1597">
            <v>0.87446759259259255</v>
          </cell>
          <cell r="D1597" t="str">
            <v>分系统1BMS2SOC过低一级故障</v>
          </cell>
          <cell r="G1597" t="str">
            <v>JS_WX_liteer</v>
          </cell>
          <cell r="I1597" t="str">
            <v>BMS故障</v>
          </cell>
        </row>
        <row r="1598">
          <cell r="A1598">
            <v>43199</v>
          </cell>
          <cell r="B1598">
            <v>0.87446759259259255</v>
          </cell>
          <cell r="D1598" t="str">
            <v>分系统1BMS2SOC过低二级故障</v>
          </cell>
          <cell r="G1598" t="str">
            <v>JS_WX_liteer</v>
          </cell>
          <cell r="I1598" t="str">
            <v>BMS故障</v>
          </cell>
        </row>
        <row r="1599">
          <cell r="A1599">
            <v>43199</v>
          </cell>
          <cell r="B1599">
            <v>0.87462962962962953</v>
          </cell>
          <cell r="D1599" t="str">
            <v>分系统1BMS1SOC过低一级故障</v>
          </cell>
          <cell r="G1599" t="str">
            <v>JS_WX_liteer</v>
          </cell>
          <cell r="I1599" t="str">
            <v>BMS故障</v>
          </cell>
        </row>
        <row r="1600">
          <cell r="A1600">
            <v>43199</v>
          </cell>
          <cell r="B1600">
            <v>0.87462962962962953</v>
          </cell>
          <cell r="D1600" t="str">
            <v>分系统1BMS1SOC过低二级故障</v>
          </cell>
          <cell r="G1600" t="str">
            <v>JS_WX_liteer</v>
          </cell>
          <cell r="I1600" t="str">
            <v>BMS故障</v>
          </cell>
        </row>
        <row r="1601">
          <cell r="A1601">
            <v>43199</v>
          </cell>
          <cell r="B1601">
            <v>0.87497685185185192</v>
          </cell>
          <cell r="D1601" t="str">
            <v>分系统1BMS7SOC过低一级故障</v>
          </cell>
          <cell r="G1601" t="str">
            <v>JS_WX_liteer</v>
          </cell>
          <cell r="I1601" t="str">
            <v>BMS故障</v>
          </cell>
        </row>
        <row r="1602">
          <cell r="A1602">
            <v>43199</v>
          </cell>
          <cell r="B1602">
            <v>0.87497685185185192</v>
          </cell>
          <cell r="D1602" t="str">
            <v>分系统1BMS7SOC过低二级故障</v>
          </cell>
          <cell r="G1602" t="str">
            <v>JS_WX_liteer</v>
          </cell>
          <cell r="I1602" t="str">
            <v>BMS故障</v>
          </cell>
        </row>
        <row r="1603">
          <cell r="A1603">
            <v>43199</v>
          </cell>
          <cell r="B1603">
            <v>0.91059027777777779</v>
          </cell>
          <cell r="D1603" t="str">
            <v>分系统1BMS2SOC过低二级故障</v>
          </cell>
          <cell r="G1603" t="str">
            <v>JS_CZ_wodefeng</v>
          </cell>
          <cell r="I1603" t="str">
            <v>BMS故障</v>
          </cell>
        </row>
        <row r="1604">
          <cell r="A1604">
            <v>43200</v>
          </cell>
          <cell r="B1604">
            <v>1.0416666666666667E-4</v>
          </cell>
          <cell r="D1604" t="str">
            <v>分系统1BMS1SOC过低二级故障</v>
          </cell>
          <cell r="G1604" t="str">
            <v>JS_CZ_wodefeng</v>
          </cell>
          <cell r="I1604" t="str">
            <v>BMS故障</v>
          </cell>
        </row>
        <row r="1605">
          <cell r="A1605">
            <v>43200</v>
          </cell>
          <cell r="B1605">
            <v>1.0416666666666667E-4</v>
          </cell>
          <cell r="D1605" t="str">
            <v>分系统1BMS4SOC过低二级故障</v>
          </cell>
          <cell r="G1605" t="str">
            <v>JS_CZ_wodefeng</v>
          </cell>
          <cell r="I1605" t="str">
            <v>BMS故障</v>
          </cell>
        </row>
        <row r="1606">
          <cell r="A1606">
            <v>43200</v>
          </cell>
          <cell r="B1606">
            <v>1.0416666666666667E-4</v>
          </cell>
          <cell r="D1606" t="str">
            <v>分系统1BMS6SOC过低二级故障</v>
          </cell>
          <cell r="G1606" t="str">
            <v>JS_CZ_wodefeng</v>
          </cell>
          <cell r="I1606" t="str">
            <v>BMS故障</v>
          </cell>
        </row>
        <row r="1607">
          <cell r="A1607">
            <v>43200</v>
          </cell>
          <cell r="B1607">
            <v>8.0902777777777778E-3</v>
          </cell>
          <cell r="D1607" t="str">
            <v>分系统1BMS1SOC过低一级故障</v>
          </cell>
          <cell r="G1607" t="str">
            <v>JS_CZ_wodefeng</v>
          </cell>
          <cell r="I1607" t="str">
            <v>BMS故障</v>
          </cell>
        </row>
        <row r="1608">
          <cell r="A1608">
            <v>43200</v>
          </cell>
          <cell r="B1608">
            <v>8.9583333333333338E-3</v>
          </cell>
          <cell r="D1608" t="str">
            <v>分系统1BMS3SOC过低一级故障</v>
          </cell>
          <cell r="G1608" t="str">
            <v>JS_CZ_wodefeng</v>
          </cell>
          <cell r="I1608" t="str">
            <v>BMS故障</v>
          </cell>
        </row>
        <row r="1609">
          <cell r="A1609">
            <v>43200</v>
          </cell>
          <cell r="B1609">
            <v>9.1319444444444443E-3</v>
          </cell>
          <cell r="D1609" t="str">
            <v>分系统1BMS6SOC过低一级故障</v>
          </cell>
          <cell r="G1609" t="str">
            <v>JS_CZ_wodefeng</v>
          </cell>
          <cell r="I1609" t="str">
            <v>BMS故障</v>
          </cell>
        </row>
        <row r="1610">
          <cell r="A1610">
            <v>43200</v>
          </cell>
          <cell r="B1610">
            <v>9.2476851851851852E-3</v>
          </cell>
          <cell r="D1610" t="str">
            <v>分系统1BMS5SOC过低一级故障</v>
          </cell>
          <cell r="G1610" t="str">
            <v>JS_CZ_wodefeng</v>
          </cell>
          <cell r="I1610" t="str">
            <v>BMS故障</v>
          </cell>
        </row>
        <row r="1611">
          <cell r="A1611">
            <v>43200</v>
          </cell>
          <cell r="B1611">
            <v>9.479166666666667E-3</v>
          </cell>
          <cell r="D1611" t="str">
            <v>分系统1BMS2SOC过低一级故障</v>
          </cell>
          <cell r="G1611" t="str">
            <v>JS_CZ_wodefeng</v>
          </cell>
          <cell r="I1611" t="str">
            <v>BMS故障</v>
          </cell>
        </row>
        <row r="1612">
          <cell r="A1612">
            <v>43200</v>
          </cell>
          <cell r="B1612">
            <v>9.5370370370370366E-3</v>
          </cell>
          <cell r="D1612" t="str">
            <v>分系统1BMS4SOC过低一级故障</v>
          </cell>
          <cell r="G1612" t="str">
            <v>JS_CZ_wodefeng</v>
          </cell>
          <cell r="I1612" t="str">
            <v>BMS故障</v>
          </cell>
        </row>
        <row r="1613">
          <cell r="A1613">
            <v>43200</v>
          </cell>
          <cell r="B1613">
            <v>0.24584490740740739</v>
          </cell>
          <cell r="D1613" t="str">
            <v>分系统1故障状态</v>
          </cell>
          <cell r="G1613" t="str">
            <v>JS_CZ_wodefeng</v>
          </cell>
          <cell r="I1613" t="str">
            <v>系统故障</v>
          </cell>
        </row>
        <row r="1614">
          <cell r="A1614">
            <v>43200</v>
          </cell>
          <cell r="B1614">
            <v>0.41594907407407411</v>
          </cell>
          <cell r="D1614" t="str">
            <v>分系统1故障状态</v>
          </cell>
          <cell r="G1614" t="str">
            <v>BJ_zhongyu</v>
          </cell>
          <cell r="I1614" t="str">
            <v>系统故障</v>
          </cell>
        </row>
        <row r="1615">
          <cell r="A1615">
            <v>43200</v>
          </cell>
          <cell r="B1615">
            <v>0.41635416666666664</v>
          </cell>
          <cell r="D1615" t="str">
            <v>分系统1告警状态</v>
          </cell>
          <cell r="G1615" t="str">
            <v>BJ_zhongyu</v>
          </cell>
          <cell r="I1615" t="str">
            <v>系统故障</v>
          </cell>
        </row>
        <row r="1616">
          <cell r="A1616">
            <v>43200</v>
          </cell>
          <cell r="B1616">
            <v>0.41635416666666664</v>
          </cell>
          <cell r="D1616" t="str">
            <v>分系统1PCS告警状态</v>
          </cell>
          <cell r="G1616" t="str">
            <v>BJ_zhongyu</v>
          </cell>
          <cell r="I1616" t="str">
            <v>PCS故障</v>
          </cell>
        </row>
        <row r="1617">
          <cell r="A1617">
            <v>43200</v>
          </cell>
          <cell r="B1617">
            <v>0.4535763888888889</v>
          </cell>
          <cell r="D1617" t="str">
            <v>分系统1BMS1总电压过低一级故障</v>
          </cell>
          <cell r="G1617" t="str">
            <v>JS_CZ_wodefeng</v>
          </cell>
          <cell r="I1617" t="str">
            <v>BMS故障</v>
          </cell>
        </row>
        <row r="1618">
          <cell r="A1618">
            <v>43200</v>
          </cell>
          <cell r="B1618">
            <v>0.4535763888888889</v>
          </cell>
          <cell r="D1618" t="str">
            <v>分系统1BMS1总电压过低二级故障</v>
          </cell>
          <cell r="G1618" t="str">
            <v>JS_CZ_wodefeng</v>
          </cell>
          <cell r="I1618" t="str">
            <v>BMS故障</v>
          </cell>
        </row>
        <row r="1619">
          <cell r="A1619">
            <v>43200</v>
          </cell>
          <cell r="B1619">
            <v>0.45421296296296299</v>
          </cell>
          <cell r="D1619" t="str">
            <v>分系统1BMS3总电压过低一级故障</v>
          </cell>
          <cell r="G1619" t="str">
            <v>JS_CZ_wodefeng</v>
          </cell>
          <cell r="I1619" t="str">
            <v>BMS故障</v>
          </cell>
        </row>
        <row r="1620">
          <cell r="A1620">
            <v>43200</v>
          </cell>
          <cell r="B1620">
            <v>0.45421296296296299</v>
          </cell>
          <cell r="D1620" t="str">
            <v>分系统1BMS3总电压过低二级故障</v>
          </cell>
          <cell r="G1620" t="str">
            <v>JS_CZ_wodefeng</v>
          </cell>
          <cell r="I1620" t="str">
            <v>BMS故障</v>
          </cell>
        </row>
        <row r="1621">
          <cell r="A1621">
            <v>43200</v>
          </cell>
          <cell r="B1621">
            <v>0.45467592592592593</v>
          </cell>
          <cell r="D1621" t="str">
            <v>分系统1BMS6总电压过低一级故障</v>
          </cell>
          <cell r="G1621" t="str">
            <v>JS_CZ_wodefeng</v>
          </cell>
          <cell r="I1621" t="str">
            <v>BMS故障</v>
          </cell>
        </row>
        <row r="1622">
          <cell r="A1622">
            <v>43200</v>
          </cell>
          <cell r="B1622">
            <v>0.45467592592592593</v>
          </cell>
          <cell r="D1622" t="str">
            <v>分系统1BMS6总电压过低二级故障</v>
          </cell>
          <cell r="G1622" t="str">
            <v>JS_CZ_wodefeng</v>
          </cell>
          <cell r="I1622" t="str">
            <v>BMS故障</v>
          </cell>
        </row>
        <row r="1623">
          <cell r="A1623">
            <v>43200</v>
          </cell>
          <cell r="B1623">
            <v>0.45479166666666665</v>
          </cell>
          <cell r="D1623" t="str">
            <v>分系统1BMS2总电压过低一级故障</v>
          </cell>
          <cell r="G1623" t="str">
            <v>JS_CZ_wodefeng</v>
          </cell>
          <cell r="I1623" t="str">
            <v>BMS故障</v>
          </cell>
        </row>
        <row r="1624">
          <cell r="A1624">
            <v>43200</v>
          </cell>
          <cell r="B1624">
            <v>0.45479166666666665</v>
          </cell>
          <cell r="D1624" t="str">
            <v>分系统1BMS2总电压过低二级故障</v>
          </cell>
          <cell r="G1624" t="str">
            <v>JS_CZ_wodefeng</v>
          </cell>
          <cell r="I1624" t="str">
            <v>BMS故障</v>
          </cell>
        </row>
        <row r="1625">
          <cell r="A1625">
            <v>43200</v>
          </cell>
          <cell r="B1625">
            <v>0.45491898148148152</v>
          </cell>
          <cell r="D1625" t="str">
            <v>分系统1BMS5总电压过低一级故障</v>
          </cell>
          <cell r="G1625" t="str">
            <v>JS_CZ_wodefeng</v>
          </cell>
          <cell r="I1625" t="str">
            <v>BMS故障</v>
          </cell>
        </row>
        <row r="1626">
          <cell r="A1626">
            <v>43200</v>
          </cell>
          <cell r="B1626">
            <v>0.45491898148148152</v>
          </cell>
          <cell r="D1626" t="str">
            <v>分系统1BMS5总电压过低二级故障</v>
          </cell>
          <cell r="G1626" t="str">
            <v>JS_CZ_wodefeng</v>
          </cell>
          <cell r="I1626" t="str">
            <v>BMS故障</v>
          </cell>
        </row>
        <row r="1627">
          <cell r="A1627">
            <v>43200</v>
          </cell>
          <cell r="B1627">
            <v>0.4550925925925926</v>
          </cell>
          <cell r="D1627" t="str">
            <v>分系统1BMS4总电压过低一级故障</v>
          </cell>
          <cell r="G1627" t="str">
            <v>JS_CZ_wodefeng</v>
          </cell>
          <cell r="I1627" t="str">
            <v>BMS故障</v>
          </cell>
        </row>
        <row r="1628">
          <cell r="A1628">
            <v>43200</v>
          </cell>
          <cell r="B1628">
            <v>0.4550925925925926</v>
          </cell>
          <cell r="D1628" t="str">
            <v>分系统1BMS4总电压过低二级故障</v>
          </cell>
          <cell r="G1628" t="str">
            <v>JS_CZ_wodefeng</v>
          </cell>
          <cell r="I1628" t="str">
            <v>BMS故障</v>
          </cell>
        </row>
        <row r="1629">
          <cell r="A1629">
            <v>43200</v>
          </cell>
          <cell r="B1629">
            <v>0.46111111111111108</v>
          </cell>
          <cell r="D1629" t="str">
            <v>分系统1BMS2单体电压过低一级故障</v>
          </cell>
          <cell r="G1629" t="str">
            <v>JS_CZ_wodefeng</v>
          </cell>
          <cell r="I1629" t="str">
            <v>BMS故障</v>
          </cell>
        </row>
        <row r="1630">
          <cell r="A1630">
            <v>43200</v>
          </cell>
          <cell r="B1630">
            <v>0.46111111111111108</v>
          </cell>
          <cell r="D1630" t="str">
            <v>分系统1BMS2单体电压过低二级故障</v>
          </cell>
          <cell r="G1630" t="str">
            <v>JS_CZ_wodefeng</v>
          </cell>
          <cell r="I1630" t="str">
            <v>BMS故障</v>
          </cell>
        </row>
        <row r="1631">
          <cell r="A1631">
            <v>43200</v>
          </cell>
          <cell r="B1631">
            <v>0.4616898148148148</v>
          </cell>
          <cell r="D1631" t="str">
            <v>分系统1BMS1单体电压过低一级故障</v>
          </cell>
          <cell r="G1631" t="str">
            <v>JS_CZ_wodefeng</v>
          </cell>
          <cell r="I1631" t="str">
            <v>BMS故障</v>
          </cell>
        </row>
        <row r="1632">
          <cell r="A1632">
            <v>43200</v>
          </cell>
          <cell r="B1632">
            <v>0.4616898148148148</v>
          </cell>
          <cell r="D1632" t="str">
            <v>分系统1BMS1单体电压过低二级故障</v>
          </cell>
          <cell r="G1632" t="str">
            <v>JS_CZ_wodefeng</v>
          </cell>
          <cell r="I1632" t="str">
            <v>BMS故障</v>
          </cell>
        </row>
        <row r="1633">
          <cell r="A1633">
            <v>43200</v>
          </cell>
          <cell r="B1633">
            <v>0.46197916666666666</v>
          </cell>
          <cell r="D1633" t="str">
            <v>分系统1BMS5单体电压过低一级故障</v>
          </cell>
          <cell r="G1633" t="str">
            <v>JS_CZ_wodefeng</v>
          </cell>
          <cell r="I1633" t="str">
            <v>BMS故障</v>
          </cell>
        </row>
        <row r="1634">
          <cell r="A1634">
            <v>43200</v>
          </cell>
          <cell r="B1634">
            <v>0.46197916666666666</v>
          </cell>
          <cell r="D1634" t="str">
            <v>分系统1BMS5单体电压过低二级故障</v>
          </cell>
          <cell r="G1634" t="str">
            <v>JS_CZ_wodefeng</v>
          </cell>
          <cell r="I1634" t="str">
            <v>BMS故障</v>
          </cell>
        </row>
        <row r="1635">
          <cell r="A1635">
            <v>43200</v>
          </cell>
          <cell r="B1635">
            <v>0.4621527777777778</v>
          </cell>
          <cell r="D1635" t="str">
            <v>分系统1BMS3单体电压过低一级故障</v>
          </cell>
          <cell r="G1635" t="str">
            <v>JS_CZ_wodefeng</v>
          </cell>
          <cell r="I1635" t="str">
            <v>BMS故障</v>
          </cell>
        </row>
        <row r="1636">
          <cell r="A1636">
            <v>43200</v>
          </cell>
          <cell r="B1636">
            <v>0.4621527777777778</v>
          </cell>
          <cell r="D1636" t="str">
            <v>分系统1BMS3单体电压过低二级故障</v>
          </cell>
          <cell r="G1636" t="str">
            <v>JS_CZ_wodefeng</v>
          </cell>
          <cell r="I1636" t="str">
            <v>BMS故障</v>
          </cell>
        </row>
        <row r="1637">
          <cell r="A1637">
            <v>43200</v>
          </cell>
          <cell r="B1637">
            <v>0.46365740740740741</v>
          </cell>
          <cell r="D1637" t="str">
            <v>分系统1BMS4单体电压过低一级故障</v>
          </cell>
          <cell r="G1637" t="str">
            <v>JS_CZ_wodefeng</v>
          </cell>
          <cell r="I1637" t="str">
            <v>BMS故障</v>
          </cell>
        </row>
        <row r="1638">
          <cell r="A1638">
            <v>43200</v>
          </cell>
          <cell r="B1638">
            <v>0.46365740740740741</v>
          </cell>
          <cell r="D1638" t="str">
            <v>分系统1BMS4单体电压过低二级故障</v>
          </cell>
          <cell r="G1638" t="str">
            <v>JS_CZ_wodefeng</v>
          </cell>
          <cell r="I1638" t="str">
            <v>BMS故障</v>
          </cell>
        </row>
        <row r="1639">
          <cell r="A1639">
            <v>43200</v>
          </cell>
          <cell r="B1639">
            <v>0.46365740740740741</v>
          </cell>
          <cell r="D1639" t="str">
            <v>分系统1BMS6单体电压过低一级故障</v>
          </cell>
          <cell r="G1639" t="str">
            <v>JS_CZ_wodefeng</v>
          </cell>
          <cell r="I1639" t="str">
            <v>BMS故障</v>
          </cell>
        </row>
        <row r="1640">
          <cell r="A1640">
            <v>43200</v>
          </cell>
          <cell r="B1640">
            <v>0.46365740740740741</v>
          </cell>
          <cell r="D1640" t="str">
            <v>分系统1BMS6单体电压过低二级故障</v>
          </cell>
          <cell r="G1640" t="str">
            <v>JS_CZ_wodefeng</v>
          </cell>
          <cell r="I1640" t="str">
            <v>BMS故障</v>
          </cell>
        </row>
        <row r="1641">
          <cell r="A1641">
            <v>43200</v>
          </cell>
          <cell r="B1641">
            <v>0.46400462962962963</v>
          </cell>
          <cell r="D1641" t="str">
            <v>分系统1BMS3SOC过低一级故障</v>
          </cell>
          <cell r="G1641" t="str">
            <v>JS_CZ_wodefeng</v>
          </cell>
          <cell r="I1641" t="str">
            <v>BMS故障</v>
          </cell>
        </row>
        <row r="1642">
          <cell r="A1642">
            <v>43200</v>
          </cell>
          <cell r="B1642">
            <v>0.46400462962962963</v>
          </cell>
          <cell r="D1642" t="str">
            <v>分系统1BMS3SOC过低二级故障</v>
          </cell>
          <cell r="G1642" t="str">
            <v>JS_CZ_wodefeng</v>
          </cell>
          <cell r="I1642" t="str">
            <v>BMS故障</v>
          </cell>
        </row>
        <row r="1643">
          <cell r="A1643">
            <v>43200</v>
          </cell>
          <cell r="B1643">
            <v>0.46475694444444443</v>
          </cell>
          <cell r="D1643" t="str">
            <v>分系统1BMS6SOC过低一级故障</v>
          </cell>
          <cell r="G1643" t="str">
            <v>JS_CZ_wodefeng</v>
          </cell>
          <cell r="I1643" t="str">
            <v>BMS故障</v>
          </cell>
        </row>
        <row r="1644">
          <cell r="A1644">
            <v>43200</v>
          </cell>
          <cell r="B1644">
            <v>0.46475694444444443</v>
          </cell>
          <cell r="D1644" t="str">
            <v>分系统1BMS6SOC过低二级故障</v>
          </cell>
          <cell r="G1644" t="str">
            <v>JS_CZ_wodefeng</v>
          </cell>
          <cell r="I1644" t="str">
            <v>BMS故障</v>
          </cell>
        </row>
        <row r="1645">
          <cell r="A1645">
            <v>43200</v>
          </cell>
          <cell r="B1645">
            <v>0.46539351851851851</v>
          </cell>
          <cell r="D1645" t="str">
            <v>分系统1BMS1SOC过低一级故障</v>
          </cell>
          <cell r="G1645" t="str">
            <v>JS_CZ_wodefeng</v>
          </cell>
          <cell r="I1645" t="str">
            <v>BMS故障</v>
          </cell>
        </row>
        <row r="1646">
          <cell r="A1646">
            <v>43200</v>
          </cell>
          <cell r="B1646">
            <v>0.46539351851851851</v>
          </cell>
          <cell r="D1646" t="str">
            <v>分系统1BMS1SOC过低二级故障</v>
          </cell>
          <cell r="G1646" t="str">
            <v>JS_CZ_wodefeng</v>
          </cell>
          <cell r="I1646" t="str">
            <v>BMS故障</v>
          </cell>
        </row>
        <row r="1647">
          <cell r="A1647">
            <v>43200</v>
          </cell>
          <cell r="B1647">
            <v>0.46603009259259259</v>
          </cell>
          <cell r="D1647" t="str">
            <v>分系统1BMS2SOC过低一级故障</v>
          </cell>
          <cell r="G1647" t="str">
            <v>JS_CZ_wodefeng</v>
          </cell>
          <cell r="I1647" t="str">
            <v>BMS故障</v>
          </cell>
        </row>
        <row r="1648">
          <cell r="A1648">
            <v>43200</v>
          </cell>
          <cell r="B1648">
            <v>0.46603009259259259</v>
          </cell>
          <cell r="D1648" t="str">
            <v>分系统1BMS2SOC过低二级故障</v>
          </cell>
          <cell r="G1648" t="str">
            <v>JS_CZ_wodefeng</v>
          </cell>
          <cell r="I1648" t="str">
            <v>BMS故障</v>
          </cell>
        </row>
        <row r="1649">
          <cell r="A1649">
            <v>43200</v>
          </cell>
          <cell r="B1649">
            <v>0.46695601851851848</v>
          </cell>
          <cell r="D1649" t="str">
            <v>分系统1BMS5SOC过低一级故障</v>
          </cell>
          <cell r="G1649" t="str">
            <v>JS_CZ_wodefeng</v>
          </cell>
          <cell r="I1649" t="str">
            <v>BMS故障</v>
          </cell>
        </row>
        <row r="1650">
          <cell r="A1650">
            <v>43200</v>
          </cell>
          <cell r="B1650">
            <v>0.46695601851851848</v>
          </cell>
          <cell r="D1650" t="str">
            <v>分系统1BMS5SOC过低二级故障</v>
          </cell>
          <cell r="G1650" t="str">
            <v>JS_CZ_wodefeng</v>
          </cell>
          <cell r="I1650" t="str">
            <v>BMS故障</v>
          </cell>
        </row>
        <row r="1651">
          <cell r="A1651">
            <v>43200</v>
          </cell>
          <cell r="B1651">
            <v>0.46759259259259256</v>
          </cell>
          <cell r="D1651" t="str">
            <v>分系统1BMS4SOC过低一级故障</v>
          </cell>
          <cell r="G1651" t="str">
            <v>JS_CZ_wodefeng</v>
          </cell>
          <cell r="I1651" t="str">
            <v>BMS故障</v>
          </cell>
        </row>
        <row r="1652">
          <cell r="A1652">
            <v>43200</v>
          </cell>
          <cell r="B1652">
            <v>0.46759259259259256</v>
          </cell>
          <cell r="D1652" t="str">
            <v>分系统1BMS4SOC过低二级故障</v>
          </cell>
          <cell r="G1652" t="str">
            <v>JS_CZ_wodefeng</v>
          </cell>
          <cell r="I1652" t="str">
            <v>BMS故障</v>
          </cell>
        </row>
        <row r="1653">
          <cell r="A1653">
            <v>43200</v>
          </cell>
          <cell r="B1653">
            <v>0.4699652777777778</v>
          </cell>
          <cell r="D1653" t="str">
            <v>分系统1告警状态</v>
          </cell>
          <cell r="G1653" t="str">
            <v>JS_CZ_wodefeng</v>
          </cell>
          <cell r="I1653" t="str">
            <v>系统故障</v>
          </cell>
        </row>
        <row r="1654">
          <cell r="A1654">
            <v>43200</v>
          </cell>
          <cell r="B1654">
            <v>0.4699652777777778</v>
          </cell>
          <cell r="D1654" t="str">
            <v>分系统1BCMS2告警状态</v>
          </cell>
          <cell r="G1654" t="str">
            <v>JS_CZ_wodefeng</v>
          </cell>
          <cell r="I1654" t="str">
            <v>BMS故障</v>
          </cell>
        </row>
        <row r="1655">
          <cell r="A1655">
            <v>43200</v>
          </cell>
          <cell r="B1655">
            <v>0.47216435185185185</v>
          </cell>
          <cell r="D1655" t="str">
            <v>分系统1BCMS5告警状态</v>
          </cell>
          <cell r="G1655" t="str">
            <v>JS_CZ_wodefeng</v>
          </cell>
          <cell r="I1655" t="str">
            <v>BMS故障</v>
          </cell>
        </row>
        <row r="1656">
          <cell r="A1656">
            <v>43200</v>
          </cell>
          <cell r="B1656">
            <v>0.47280092592592587</v>
          </cell>
          <cell r="D1656" t="str">
            <v>分系统1BCMS3告警状态</v>
          </cell>
          <cell r="G1656" t="str">
            <v>JS_CZ_wodefeng</v>
          </cell>
          <cell r="I1656" t="str">
            <v>BMS故障</v>
          </cell>
        </row>
        <row r="1657">
          <cell r="A1657">
            <v>43200</v>
          </cell>
          <cell r="B1657">
            <v>0.47309027777777773</v>
          </cell>
          <cell r="D1657" t="str">
            <v>分系统1BCMS1告警状态</v>
          </cell>
          <cell r="G1657" t="str">
            <v>JS_CZ_wodefeng</v>
          </cell>
          <cell r="I1657" t="str">
            <v>BMS故障</v>
          </cell>
        </row>
        <row r="1658">
          <cell r="A1658">
            <v>43200</v>
          </cell>
          <cell r="B1658">
            <v>0.47343750000000001</v>
          </cell>
          <cell r="D1658" t="str">
            <v>分系统1BCMS6告警状态</v>
          </cell>
          <cell r="G1658" t="str">
            <v>JS_CZ_wodefeng</v>
          </cell>
          <cell r="I1658" t="str">
            <v>BMS故障</v>
          </cell>
        </row>
        <row r="1659">
          <cell r="A1659">
            <v>43200</v>
          </cell>
          <cell r="B1659">
            <v>0.47361111111111115</v>
          </cell>
          <cell r="D1659" t="str">
            <v>分系统1BCMS4告警状态</v>
          </cell>
          <cell r="G1659" t="str">
            <v>JS_CZ_wodefeng</v>
          </cell>
          <cell r="I1659" t="str">
            <v>BMS故障</v>
          </cell>
        </row>
        <row r="1660">
          <cell r="A1660">
            <v>43200</v>
          </cell>
          <cell r="B1660">
            <v>0.47546296296296298</v>
          </cell>
          <cell r="D1660" t="str">
            <v>分系统1故障状态</v>
          </cell>
          <cell r="G1660" t="str">
            <v>JS_CZ_wodefeng</v>
          </cell>
          <cell r="I1660" t="str">
            <v>系统故障</v>
          </cell>
        </row>
        <row r="1661">
          <cell r="A1661">
            <v>43200</v>
          </cell>
          <cell r="B1661">
            <v>0.47546296296296298</v>
          </cell>
          <cell r="D1661" t="str">
            <v>分系统1BCMS5故障状态</v>
          </cell>
          <cell r="G1661" t="str">
            <v>JS_CZ_wodefeng</v>
          </cell>
          <cell r="I1661" t="str">
            <v>BMS故障</v>
          </cell>
        </row>
        <row r="1662">
          <cell r="A1662">
            <v>43200</v>
          </cell>
          <cell r="B1662">
            <v>0.47546296296296298</v>
          </cell>
          <cell r="D1662" t="str">
            <v>分系统1BMS5单体电压过低一级故障</v>
          </cell>
          <cell r="G1662" t="str">
            <v>JS_CZ_wodefeng</v>
          </cell>
          <cell r="I1662" t="str">
            <v>BMS故障</v>
          </cell>
        </row>
        <row r="1663">
          <cell r="A1663">
            <v>43200</v>
          </cell>
          <cell r="B1663">
            <v>0.48101851851851851</v>
          </cell>
          <cell r="D1663" t="str">
            <v>分系统1BMS8总电压过低一级故障</v>
          </cell>
          <cell r="G1663" t="str">
            <v>JS_WX_liteer</v>
          </cell>
          <cell r="I1663" t="str">
            <v>BMS故障</v>
          </cell>
        </row>
        <row r="1664">
          <cell r="A1664">
            <v>43200</v>
          </cell>
          <cell r="B1664">
            <v>0.48101851851851851</v>
          </cell>
          <cell r="D1664" t="str">
            <v>分系统1BMS8总电压过低二级故障</v>
          </cell>
          <cell r="G1664" t="str">
            <v>JS_WX_liteer</v>
          </cell>
          <cell r="I1664" t="str">
            <v>BMS故障</v>
          </cell>
        </row>
        <row r="1665">
          <cell r="A1665">
            <v>43200</v>
          </cell>
          <cell r="B1665">
            <v>0.48114583333333333</v>
          </cell>
          <cell r="D1665" t="str">
            <v>分系统1BMS9总电压过低一级故障</v>
          </cell>
          <cell r="G1665" t="str">
            <v>JS_WX_liteer</v>
          </cell>
          <cell r="I1665" t="str">
            <v>BMS故障</v>
          </cell>
        </row>
        <row r="1666">
          <cell r="A1666">
            <v>43200</v>
          </cell>
          <cell r="B1666">
            <v>0.48114583333333333</v>
          </cell>
          <cell r="D1666" t="str">
            <v>分系统1BMS9总电压过低二级故障</v>
          </cell>
          <cell r="G1666" t="str">
            <v>JS_WX_liteer</v>
          </cell>
          <cell r="I1666" t="str">
            <v>BMS故障</v>
          </cell>
        </row>
        <row r="1667">
          <cell r="A1667">
            <v>43200</v>
          </cell>
          <cell r="B1667">
            <v>0.48178240740740735</v>
          </cell>
          <cell r="D1667" t="str">
            <v>分系统1BMS1总电压过低一级故障</v>
          </cell>
          <cell r="G1667" t="str">
            <v>JS_WX_liteer</v>
          </cell>
          <cell r="I1667" t="str">
            <v>BMS故障</v>
          </cell>
        </row>
        <row r="1668">
          <cell r="A1668">
            <v>43200</v>
          </cell>
          <cell r="B1668">
            <v>0.48178240740740735</v>
          </cell>
          <cell r="D1668" t="str">
            <v>分系统1BMS1总电压过低二级故障</v>
          </cell>
          <cell r="G1668" t="str">
            <v>JS_WX_liteer</v>
          </cell>
          <cell r="I1668" t="str">
            <v>BMS故障</v>
          </cell>
        </row>
        <row r="1669">
          <cell r="A1669">
            <v>43200</v>
          </cell>
          <cell r="B1669">
            <v>0.48195601851851855</v>
          </cell>
          <cell r="D1669" t="str">
            <v>分系统1BMS4总电压过低一级故障</v>
          </cell>
          <cell r="G1669" t="str">
            <v>JS_WX_liteer</v>
          </cell>
          <cell r="I1669" t="str">
            <v>BMS故障</v>
          </cell>
        </row>
        <row r="1670">
          <cell r="A1670">
            <v>43200</v>
          </cell>
          <cell r="B1670">
            <v>0.48195601851851855</v>
          </cell>
          <cell r="D1670" t="str">
            <v>分系统1BMS4总电压过低二级故障</v>
          </cell>
          <cell r="G1670" t="str">
            <v>JS_WX_liteer</v>
          </cell>
          <cell r="I1670" t="str">
            <v>BMS故障</v>
          </cell>
        </row>
        <row r="1671">
          <cell r="A1671">
            <v>43200</v>
          </cell>
          <cell r="B1671">
            <v>0.48212962962962963</v>
          </cell>
          <cell r="D1671" t="str">
            <v>分系统1BMS2总电压过低一级故障</v>
          </cell>
          <cell r="G1671" t="str">
            <v>JS_WX_liteer</v>
          </cell>
          <cell r="I1671" t="str">
            <v>BMS故障</v>
          </cell>
        </row>
        <row r="1672">
          <cell r="A1672">
            <v>43200</v>
          </cell>
          <cell r="B1672">
            <v>0.48212962962962963</v>
          </cell>
          <cell r="D1672" t="str">
            <v>分系统1BMS2总电压过低二级故障</v>
          </cell>
          <cell r="G1672" t="str">
            <v>JS_WX_liteer</v>
          </cell>
          <cell r="I1672" t="str">
            <v>BMS故障</v>
          </cell>
        </row>
        <row r="1673">
          <cell r="A1673">
            <v>43200</v>
          </cell>
          <cell r="B1673">
            <v>0.48224537037037035</v>
          </cell>
          <cell r="D1673" t="str">
            <v>分系统1BMS7总电压过低一级故障</v>
          </cell>
          <cell r="G1673" t="str">
            <v>JS_WX_liteer</v>
          </cell>
          <cell r="I1673" t="str">
            <v>BMS故障</v>
          </cell>
        </row>
        <row r="1674">
          <cell r="A1674">
            <v>43200</v>
          </cell>
          <cell r="B1674">
            <v>0.48224537037037035</v>
          </cell>
          <cell r="D1674" t="str">
            <v>分系统1BMS7总电压过低二级故障</v>
          </cell>
          <cell r="G1674" t="str">
            <v>JS_WX_liteer</v>
          </cell>
          <cell r="I1674" t="str">
            <v>BMS故障</v>
          </cell>
        </row>
        <row r="1675">
          <cell r="A1675">
            <v>43200</v>
          </cell>
          <cell r="B1675">
            <v>0.48236111111111107</v>
          </cell>
          <cell r="D1675" t="str">
            <v>分系统1BMS5总电压过低一级故障</v>
          </cell>
          <cell r="G1675" t="str">
            <v>JS_WX_liteer</v>
          </cell>
          <cell r="I1675" t="str">
            <v>BMS故障</v>
          </cell>
        </row>
        <row r="1676">
          <cell r="A1676">
            <v>43200</v>
          </cell>
          <cell r="B1676">
            <v>0.48236111111111107</v>
          </cell>
          <cell r="D1676" t="str">
            <v>分系统1BMS5总电压过低二级故障</v>
          </cell>
          <cell r="G1676" t="str">
            <v>JS_WX_liteer</v>
          </cell>
          <cell r="I1676" t="str">
            <v>BMS故障</v>
          </cell>
        </row>
        <row r="1677">
          <cell r="A1677">
            <v>43200</v>
          </cell>
          <cell r="B1677">
            <v>0.48236111111111107</v>
          </cell>
          <cell r="D1677" t="str">
            <v>分系统1BMS6总电压过低一级故障</v>
          </cell>
          <cell r="G1677" t="str">
            <v>JS_WX_liteer</v>
          </cell>
          <cell r="I1677" t="str">
            <v>BMS故障</v>
          </cell>
        </row>
        <row r="1678">
          <cell r="A1678">
            <v>43200</v>
          </cell>
          <cell r="B1678">
            <v>0.48236111111111107</v>
          </cell>
          <cell r="D1678" t="str">
            <v>分系统1BMS6总电压过低二级故障</v>
          </cell>
          <cell r="G1678" t="str">
            <v>JS_WX_liteer</v>
          </cell>
          <cell r="I1678" t="str">
            <v>BMS故障</v>
          </cell>
        </row>
        <row r="1679">
          <cell r="A1679">
            <v>43200</v>
          </cell>
          <cell r="B1679">
            <v>0.48253472222222221</v>
          </cell>
          <cell r="D1679" t="str">
            <v>分系统1BMS3总电压过低一级故障</v>
          </cell>
          <cell r="G1679" t="str">
            <v>JS_WX_liteer</v>
          </cell>
          <cell r="I1679" t="str">
            <v>BMS故障</v>
          </cell>
        </row>
        <row r="1680">
          <cell r="A1680">
            <v>43200</v>
          </cell>
          <cell r="B1680">
            <v>0.48253472222222221</v>
          </cell>
          <cell r="D1680" t="str">
            <v>分系统1BMS3总电压过低二级故障</v>
          </cell>
          <cell r="G1680" t="str">
            <v>JS_WX_liteer</v>
          </cell>
          <cell r="I1680" t="str">
            <v>BMS故障</v>
          </cell>
        </row>
        <row r="1681">
          <cell r="A1681">
            <v>43200</v>
          </cell>
          <cell r="B1681">
            <v>0.49104166666666665</v>
          </cell>
          <cell r="D1681" t="str">
            <v>分系统1BMS8单体电压过低一级故障</v>
          </cell>
          <cell r="G1681" t="str">
            <v>JS_WX_liteer</v>
          </cell>
          <cell r="I1681" t="str">
            <v>BMS故障</v>
          </cell>
        </row>
        <row r="1682">
          <cell r="A1682">
            <v>43200</v>
          </cell>
          <cell r="B1682">
            <v>0.49104166666666665</v>
          </cell>
          <cell r="D1682" t="str">
            <v>分系统1BMS8单体电压过低二级故障</v>
          </cell>
          <cell r="G1682" t="str">
            <v>JS_WX_liteer</v>
          </cell>
          <cell r="I1682" t="str">
            <v>BMS故障</v>
          </cell>
        </row>
        <row r="1683">
          <cell r="A1683">
            <v>43200</v>
          </cell>
          <cell r="B1683">
            <v>0.49128472222222225</v>
          </cell>
          <cell r="D1683" t="str">
            <v>分系统1BMS9单体电压过低一级故障</v>
          </cell>
          <cell r="G1683" t="str">
            <v>JS_WX_liteer</v>
          </cell>
          <cell r="I1683" t="str">
            <v>BMS故障</v>
          </cell>
        </row>
        <row r="1684">
          <cell r="A1684">
            <v>43200</v>
          </cell>
          <cell r="B1684">
            <v>0.49128472222222225</v>
          </cell>
          <cell r="D1684" t="str">
            <v>分系统1BMS9单体电压过低二级故障</v>
          </cell>
          <cell r="G1684" t="str">
            <v>JS_WX_liteer</v>
          </cell>
          <cell r="I1684" t="str">
            <v>BMS故障</v>
          </cell>
        </row>
        <row r="1685">
          <cell r="A1685">
            <v>43200</v>
          </cell>
          <cell r="B1685">
            <v>0.49278935185185185</v>
          </cell>
          <cell r="D1685" t="str">
            <v>分系统1BMS1单体电压过低一级故障</v>
          </cell>
          <cell r="G1685" t="str">
            <v>JS_WX_liteer</v>
          </cell>
          <cell r="I1685" t="str">
            <v>BMS故障</v>
          </cell>
        </row>
        <row r="1686">
          <cell r="A1686">
            <v>43200</v>
          </cell>
          <cell r="B1686">
            <v>0.49278935185185185</v>
          </cell>
          <cell r="D1686" t="str">
            <v>分系统1BMS1单体电压过低二级故障</v>
          </cell>
          <cell r="G1686" t="str">
            <v>JS_WX_liteer</v>
          </cell>
          <cell r="I1686" t="str">
            <v>BMS故障</v>
          </cell>
        </row>
        <row r="1687">
          <cell r="A1687">
            <v>43200</v>
          </cell>
          <cell r="B1687">
            <v>0.49319444444444444</v>
          </cell>
          <cell r="D1687" t="str">
            <v>分系统1BMS4单体电压过低一级故障</v>
          </cell>
          <cell r="G1687" t="str">
            <v>JS_WX_liteer</v>
          </cell>
          <cell r="I1687" t="str">
            <v>BMS故障</v>
          </cell>
        </row>
        <row r="1688">
          <cell r="A1688">
            <v>43200</v>
          </cell>
          <cell r="B1688">
            <v>0.49319444444444444</v>
          </cell>
          <cell r="D1688" t="str">
            <v>分系统1BMS4单体电压过低二级故障</v>
          </cell>
          <cell r="G1688" t="str">
            <v>JS_WX_liteer</v>
          </cell>
          <cell r="I1688" t="str">
            <v>BMS故障</v>
          </cell>
        </row>
        <row r="1689">
          <cell r="A1689">
            <v>43200</v>
          </cell>
          <cell r="B1689">
            <v>0.49342592592592593</v>
          </cell>
          <cell r="D1689" t="str">
            <v>分系统1BMS2单体电压过低一级故障</v>
          </cell>
          <cell r="G1689" t="str">
            <v>JS_WX_liteer</v>
          </cell>
          <cell r="I1689" t="str">
            <v>BMS故障</v>
          </cell>
        </row>
        <row r="1690">
          <cell r="A1690">
            <v>43200</v>
          </cell>
          <cell r="B1690">
            <v>0.49342592592592593</v>
          </cell>
          <cell r="D1690" t="str">
            <v>分系统1BMS2单体电压过低二级故障</v>
          </cell>
          <cell r="G1690" t="str">
            <v>JS_WX_liteer</v>
          </cell>
          <cell r="I1690" t="str">
            <v>BMS故障</v>
          </cell>
        </row>
        <row r="1691">
          <cell r="A1691">
            <v>43200</v>
          </cell>
          <cell r="B1691">
            <v>0.4934837962962963</v>
          </cell>
          <cell r="D1691" t="str">
            <v>分系统1BMS7单体电压过低一级故障</v>
          </cell>
          <cell r="G1691" t="str">
            <v>JS_WX_liteer</v>
          </cell>
          <cell r="I1691" t="str">
            <v>BMS故障</v>
          </cell>
        </row>
        <row r="1692">
          <cell r="A1692">
            <v>43200</v>
          </cell>
          <cell r="B1692">
            <v>0.4934837962962963</v>
          </cell>
          <cell r="D1692" t="str">
            <v>分系统1BMS7单体电压过低二级故障</v>
          </cell>
          <cell r="G1692" t="str">
            <v>JS_WX_liteer</v>
          </cell>
          <cell r="I1692" t="str">
            <v>BMS故障</v>
          </cell>
        </row>
        <row r="1693">
          <cell r="A1693">
            <v>43200</v>
          </cell>
          <cell r="B1693">
            <v>0.49401620370370369</v>
          </cell>
          <cell r="D1693" t="str">
            <v>分系统1BMS3单体电压过低一级故障</v>
          </cell>
          <cell r="G1693" t="str">
            <v>JS_WX_liteer</v>
          </cell>
          <cell r="I1693" t="str">
            <v>BMS故障</v>
          </cell>
        </row>
        <row r="1694">
          <cell r="A1694">
            <v>43200</v>
          </cell>
          <cell r="B1694">
            <v>0.49401620370370369</v>
          </cell>
          <cell r="D1694" t="str">
            <v>分系统1BMS3单体电压过低二级故障</v>
          </cell>
          <cell r="G1694" t="str">
            <v>JS_WX_liteer</v>
          </cell>
          <cell r="I1694" t="str">
            <v>BMS故障</v>
          </cell>
        </row>
        <row r="1695">
          <cell r="A1695">
            <v>43200</v>
          </cell>
          <cell r="B1695">
            <v>0.49401620370370369</v>
          </cell>
          <cell r="D1695" t="str">
            <v>分系统1BMS5单体电压过低一级故障</v>
          </cell>
          <cell r="G1695" t="str">
            <v>JS_WX_liteer</v>
          </cell>
          <cell r="I1695" t="str">
            <v>BMS故障</v>
          </cell>
        </row>
        <row r="1696">
          <cell r="A1696">
            <v>43200</v>
          </cell>
          <cell r="B1696">
            <v>0.49401620370370369</v>
          </cell>
          <cell r="D1696" t="str">
            <v>分系统1BMS5单体电压过低二级故障</v>
          </cell>
          <cell r="G1696" t="str">
            <v>JS_WX_liteer</v>
          </cell>
          <cell r="I1696" t="str">
            <v>BMS故障</v>
          </cell>
        </row>
        <row r="1697">
          <cell r="A1697">
            <v>43200</v>
          </cell>
          <cell r="B1697">
            <v>0.49401620370370369</v>
          </cell>
          <cell r="D1697" t="str">
            <v>分系统1BMS6单体电压过低一级故障</v>
          </cell>
          <cell r="G1697" t="str">
            <v>JS_WX_liteer</v>
          </cell>
          <cell r="I1697" t="str">
            <v>BMS故障</v>
          </cell>
        </row>
        <row r="1698">
          <cell r="A1698">
            <v>43200</v>
          </cell>
          <cell r="B1698">
            <v>0.49401620370370369</v>
          </cell>
          <cell r="D1698" t="str">
            <v>分系统1BMS6单体电压过低二级故障</v>
          </cell>
          <cell r="G1698" t="str">
            <v>JS_WX_liteer</v>
          </cell>
          <cell r="I1698" t="str">
            <v>BMS故障</v>
          </cell>
        </row>
        <row r="1699">
          <cell r="A1699">
            <v>43200</v>
          </cell>
          <cell r="B1699">
            <v>0.49412037037037032</v>
          </cell>
          <cell r="D1699" t="str">
            <v>分系统1BMS3SOC过低一级故障</v>
          </cell>
          <cell r="G1699" t="str">
            <v>JS_WX_liteer</v>
          </cell>
          <cell r="I1699" t="str">
            <v>BMS故障</v>
          </cell>
        </row>
        <row r="1700">
          <cell r="A1700">
            <v>43200</v>
          </cell>
          <cell r="B1700">
            <v>0.49412037037037032</v>
          </cell>
          <cell r="D1700" t="str">
            <v>分系统1BMS3SOC过低二级故障</v>
          </cell>
          <cell r="G1700" t="str">
            <v>JS_WX_liteer</v>
          </cell>
          <cell r="I1700" t="str">
            <v>BMS故障</v>
          </cell>
        </row>
        <row r="1701">
          <cell r="A1701">
            <v>43200</v>
          </cell>
          <cell r="B1701">
            <v>0.49533564814814812</v>
          </cell>
          <cell r="D1701" t="str">
            <v>分系统1BMS9SOC过低一级故障</v>
          </cell>
          <cell r="G1701" t="str">
            <v>JS_WX_liteer</v>
          </cell>
          <cell r="I1701" t="str">
            <v>BMS故障</v>
          </cell>
        </row>
        <row r="1702">
          <cell r="A1702">
            <v>43200</v>
          </cell>
          <cell r="B1702">
            <v>0.49533564814814812</v>
          </cell>
          <cell r="D1702" t="str">
            <v>分系统1BMS9SOC过低二级故障</v>
          </cell>
          <cell r="G1702" t="str">
            <v>JS_WX_liteer</v>
          </cell>
          <cell r="I1702" t="str">
            <v>BMS故障</v>
          </cell>
        </row>
        <row r="1703">
          <cell r="A1703">
            <v>43200</v>
          </cell>
          <cell r="B1703">
            <v>0.49579861111111106</v>
          </cell>
          <cell r="D1703" t="str">
            <v>分系统1BMS8SOC过低一级故障</v>
          </cell>
          <cell r="G1703" t="str">
            <v>JS_WX_liteer</v>
          </cell>
          <cell r="I1703" t="str">
            <v>BMS故障</v>
          </cell>
        </row>
        <row r="1704">
          <cell r="A1704">
            <v>43200</v>
          </cell>
          <cell r="B1704">
            <v>0.49579861111111106</v>
          </cell>
          <cell r="D1704" t="str">
            <v>分系统1BMS8SOC过低二级故障</v>
          </cell>
          <cell r="G1704" t="str">
            <v>JS_WX_liteer</v>
          </cell>
          <cell r="I1704" t="str">
            <v>BMS故障</v>
          </cell>
        </row>
        <row r="1705">
          <cell r="A1705">
            <v>43200</v>
          </cell>
          <cell r="B1705">
            <v>0.49684027777777778</v>
          </cell>
          <cell r="D1705" t="str">
            <v>分系统1BMS4SOC过低一级故障</v>
          </cell>
          <cell r="G1705" t="str">
            <v>JS_WX_liteer</v>
          </cell>
          <cell r="I1705" t="str">
            <v>BMS故障</v>
          </cell>
        </row>
        <row r="1706">
          <cell r="A1706">
            <v>43200</v>
          </cell>
          <cell r="B1706">
            <v>0.49684027777777778</v>
          </cell>
          <cell r="D1706" t="str">
            <v>分系统1BMS4SOC过低二级故障</v>
          </cell>
          <cell r="G1706" t="str">
            <v>JS_WX_liteer</v>
          </cell>
          <cell r="I1706" t="str">
            <v>BMS故障</v>
          </cell>
        </row>
        <row r="1707">
          <cell r="A1707">
            <v>43200</v>
          </cell>
          <cell r="B1707">
            <v>0.49863425925925925</v>
          </cell>
          <cell r="D1707" t="str">
            <v>分系统1BMS6SOC过低一级故障</v>
          </cell>
          <cell r="G1707" t="str">
            <v>JS_WX_liteer</v>
          </cell>
          <cell r="I1707" t="str">
            <v>BMS故障</v>
          </cell>
        </row>
        <row r="1708">
          <cell r="A1708">
            <v>43200</v>
          </cell>
          <cell r="B1708">
            <v>0.49863425925925925</v>
          </cell>
          <cell r="D1708" t="str">
            <v>分系统1BMS6SOC过低二级故障</v>
          </cell>
          <cell r="G1708" t="str">
            <v>JS_WX_liteer</v>
          </cell>
          <cell r="I1708" t="str">
            <v>BMS故障</v>
          </cell>
        </row>
        <row r="1709">
          <cell r="A1709">
            <v>43200</v>
          </cell>
          <cell r="B1709">
            <v>0.49863425925925925</v>
          </cell>
          <cell r="D1709" t="str">
            <v>分系统1BMS7SOC过低一级故障</v>
          </cell>
          <cell r="G1709" t="str">
            <v>JS_WX_liteer</v>
          </cell>
          <cell r="I1709" t="str">
            <v>BMS故障</v>
          </cell>
        </row>
        <row r="1710">
          <cell r="A1710">
            <v>43200</v>
          </cell>
          <cell r="B1710">
            <v>0.49863425925925925</v>
          </cell>
          <cell r="D1710" t="str">
            <v>分系统1BMS7SOC过低二级故障</v>
          </cell>
          <cell r="G1710" t="str">
            <v>JS_WX_liteer</v>
          </cell>
          <cell r="I1710" t="str">
            <v>BMS故障</v>
          </cell>
        </row>
        <row r="1711">
          <cell r="A1711">
            <v>43200</v>
          </cell>
          <cell r="B1711">
            <v>0.49922453703703701</v>
          </cell>
          <cell r="D1711" t="str">
            <v>分系统1BMS1SOC过低一级故障</v>
          </cell>
          <cell r="G1711" t="str">
            <v>JS_WX_liteer</v>
          </cell>
          <cell r="I1711" t="str">
            <v>BMS故障</v>
          </cell>
        </row>
        <row r="1712">
          <cell r="A1712">
            <v>43200</v>
          </cell>
          <cell r="B1712">
            <v>0.49922453703703701</v>
          </cell>
          <cell r="D1712" t="str">
            <v>分系统1BMS1SOC过低二级故障</v>
          </cell>
          <cell r="G1712" t="str">
            <v>JS_WX_liteer</v>
          </cell>
          <cell r="I1712" t="str">
            <v>BMS故障</v>
          </cell>
        </row>
        <row r="1713">
          <cell r="A1713">
            <v>43200</v>
          </cell>
          <cell r="B1713">
            <v>0.49957175925925923</v>
          </cell>
          <cell r="D1713" t="str">
            <v>分系统1BMS5SOC过低一级故障</v>
          </cell>
          <cell r="G1713" t="str">
            <v>JS_WX_liteer</v>
          </cell>
          <cell r="I1713" t="str">
            <v>BMS故障</v>
          </cell>
        </row>
        <row r="1714">
          <cell r="A1714">
            <v>43200</v>
          </cell>
          <cell r="B1714">
            <v>0.49957175925925923</v>
          </cell>
          <cell r="D1714" t="str">
            <v>分系统1BMS5SOC过低二级故障</v>
          </cell>
          <cell r="G1714" t="str">
            <v>JS_WX_liteer</v>
          </cell>
          <cell r="I1714" t="str">
            <v>BMS故障</v>
          </cell>
        </row>
        <row r="1715">
          <cell r="A1715">
            <v>43200</v>
          </cell>
          <cell r="B1715">
            <v>0.5120717592592593</v>
          </cell>
          <cell r="D1715" t="str">
            <v>分系统1BCMS5告警状态</v>
          </cell>
          <cell r="G1715" t="str">
            <v>JS_CZ_wodefeng</v>
          </cell>
          <cell r="I1715" t="str">
            <v>BMS故障</v>
          </cell>
        </row>
        <row r="1716">
          <cell r="A1716">
            <v>43200</v>
          </cell>
          <cell r="B1716">
            <v>0.5120717592592593</v>
          </cell>
          <cell r="D1716" t="str">
            <v>分系统1BMS5单体电压过低二级故障</v>
          </cell>
          <cell r="G1716" t="str">
            <v>JS_CZ_wodefeng</v>
          </cell>
          <cell r="I1716" t="str">
            <v>BMS故障</v>
          </cell>
        </row>
        <row r="1717">
          <cell r="A1717">
            <v>43200</v>
          </cell>
          <cell r="B1717">
            <v>0.51774305555555555</v>
          </cell>
          <cell r="D1717" t="str">
            <v>分系统1BMS1单体电压过低一级故障</v>
          </cell>
          <cell r="G1717" t="str">
            <v>JS_CZ_wodefeng</v>
          </cell>
          <cell r="I1717" t="str">
            <v>BMS故障</v>
          </cell>
        </row>
        <row r="1718">
          <cell r="A1718">
            <v>43200</v>
          </cell>
          <cell r="B1718">
            <v>0.51814814814814814</v>
          </cell>
          <cell r="D1718" t="str">
            <v>分系统1BMS6单体电压过低一级故障</v>
          </cell>
          <cell r="G1718" t="str">
            <v>JS_CZ_wodefeng</v>
          </cell>
          <cell r="I1718" t="str">
            <v>BMS故障</v>
          </cell>
        </row>
        <row r="1719">
          <cell r="A1719">
            <v>43200</v>
          </cell>
          <cell r="B1719">
            <v>0.51861111111111113</v>
          </cell>
          <cell r="D1719" t="str">
            <v>分系统1BMS3单体电压过低一级故障</v>
          </cell>
          <cell r="G1719" t="str">
            <v>JS_CZ_wodefeng</v>
          </cell>
          <cell r="I1719" t="str">
            <v>BMS故障</v>
          </cell>
        </row>
        <row r="1720">
          <cell r="A1720">
            <v>43200</v>
          </cell>
          <cell r="B1720">
            <v>0.51878472222222227</v>
          </cell>
          <cell r="D1720" t="str">
            <v>分系统1BMS4单体电压过低一级故障</v>
          </cell>
          <cell r="G1720" t="str">
            <v>JS_CZ_wodefeng</v>
          </cell>
          <cell r="I1720" t="str">
            <v>BMS故障</v>
          </cell>
        </row>
        <row r="1721">
          <cell r="A1721">
            <v>43200</v>
          </cell>
          <cell r="B1721">
            <v>0.51930555555555558</v>
          </cell>
          <cell r="D1721" t="str">
            <v>分系统1BMS2单体电压过低一级故障</v>
          </cell>
          <cell r="G1721" t="str">
            <v>JS_CZ_wodefeng</v>
          </cell>
          <cell r="I1721" t="str">
            <v>BMS故障</v>
          </cell>
        </row>
        <row r="1722">
          <cell r="A1722">
            <v>43200</v>
          </cell>
          <cell r="B1722">
            <v>0.52104166666666674</v>
          </cell>
          <cell r="D1722" t="str">
            <v>分系统1BMS1总电压过低一级故障</v>
          </cell>
          <cell r="G1722" t="str">
            <v>JS_CZ_wodefeng</v>
          </cell>
          <cell r="I1722" t="str">
            <v>BMS故障</v>
          </cell>
        </row>
        <row r="1723">
          <cell r="A1723">
            <v>43200</v>
          </cell>
          <cell r="B1723">
            <v>0.52121527777777776</v>
          </cell>
          <cell r="D1723" t="str">
            <v>分系统1BMS3总电压过低一级故障</v>
          </cell>
          <cell r="G1723" t="str">
            <v>JS_CZ_wodefeng</v>
          </cell>
          <cell r="I1723" t="str">
            <v>BMS故障</v>
          </cell>
        </row>
        <row r="1724">
          <cell r="A1724">
            <v>43200</v>
          </cell>
          <cell r="B1724">
            <v>0.52133101851851849</v>
          </cell>
          <cell r="D1724" t="str">
            <v>分系统1BMS2总电压过低一级故障</v>
          </cell>
          <cell r="G1724" t="str">
            <v>JS_CZ_wodefeng</v>
          </cell>
          <cell r="I1724" t="str">
            <v>BMS故障</v>
          </cell>
        </row>
        <row r="1725">
          <cell r="A1725">
            <v>43200</v>
          </cell>
          <cell r="B1725">
            <v>0.52133101851851849</v>
          </cell>
          <cell r="D1725" t="str">
            <v>分系统1BMS6总电压过低一级故障</v>
          </cell>
          <cell r="G1725" t="str">
            <v>JS_CZ_wodefeng</v>
          </cell>
          <cell r="I1725" t="str">
            <v>BMS故障</v>
          </cell>
        </row>
        <row r="1726">
          <cell r="A1726">
            <v>43200</v>
          </cell>
          <cell r="B1726">
            <v>0.52144675925925921</v>
          </cell>
          <cell r="D1726" t="str">
            <v>分系统1BMS4总电压过低一级故障</v>
          </cell>
          <cell r="G1726" t="str">
            <v>JS_CZ_wodefeng</v>
          </cell>
          <cell r="I1726" t="str">
            <v>BMS故障</v>
          </cell>
        </row>
        <row r="1727">
          <cell r="A1727">
            <v>43200</v>
          </cell>
          <cell r="B1727">
            <v>0.52144675925925921</v>
          </cell>
          <cell r="D1727" t="str">
            <v>分系统1BMS5总电压过低一级故障</v>
          </cell>
          <cell r="G1727" t="str">
            <v>JS_CZ_wodefeng</v>
          </cell>
          <cell r="I1727" t="str">
            <v>BMS故障</v>
          </cell>
        </row>
        <row r="1728">
          <cell r="A1728">
            <v>43200</v>
          </cell>
          <cell r="B1728">
            <v>0.52219907407407407</v>
          </cell>
          <cell r="D1728" t="str">
            <v>分系统1BMS5单体电压过低一级故障</v>
          </cell>
          <cell r="G1728" t="str">
            <v>JS_CZ_wodefeng</v>
          </cell>
          <cell r="I1728" t="str">
            <v>BMS故障</v>
          </cell>
        </row>
        <row r="1729">
          <cell r="A1729">
            <v>43200</v>
          </cell>
          <cell r="B1729">
            <v>0.82019675925925928</v>
          </cell>
          <cell r="D1729" t="str">
            <v>分系统1BMS1总电压过低一级故障</v>
          </cell>
          <cell r="G1729" t="str">
            <v>JS_CZ_wodefeng</v>
          </cell>
          <cell r="I1729" t="str">
            <v>BMS故障</v>
          </cell>
        </row>
        <row r="1730">
          <cell r="A1730">
            <v>43200</v>
          </cell>
          <cell r="B1730">
            <v>0.82019675925925928</v>
          </cell>
          <cell r="D1730" t="str">
            <v>分系统1BMS1总电压过低二级故障</v>
          </cell>
          <cell r="G1730" t="str">
            <v>JS_CZ_wodefeng</v>
          </cell>
          <cell r="I1730" t="str">
            <v>BMS故障</v>
          </cell>
        </row>
        <row r="1731">
          <cell r="A1731">
            <v>43200</v>
          </cell>
          <cell r="B1731">
            <v>0.82071759259259258</v>
          </cell>
          <cell r="D1731" t="str">
            <v>分系统1BMS3总电压过低一级故障</v>
          </cell>
          <cell r="G1731" t="str">
            <v>JS_CZ_wodefeng</v>
          </cell>
          <cell r="I1731" t="str">
            <v>BMS故障</v>
          </cell>
        </row>
        <row r="1732">
          <cell r="A1732">
            <v>43200</v>
          </cell>
          <cell r="B1732">
            <v>0.82071759259259258</v>
          </cell>
          <cell r="D1732" t="str">
            <v>分系统1BMS3总电压过低二级故障</v>
          </cell>
          <cell r="G1732" t="str">
            <v>JS_CZ_wodefeng</v>
          </cell>
          <cell r="I1732" t="str">
            <v>BMS故障</v>
          </cell>
        </row>
        <row r="1733">
          <cell r="A1733">
            <v>43200</v>
          </cell>
          <cell r="B1733">
            <v>0.82094907407407414</v>
          </cell>
          <cell r="D1733" t="str">
            <v>分系统1BMS6总电压过低一级故障</v>
          </cell>
          <cell r="G1733" t="str">
            <v>JS_CZ_wodefeng</v>
          </cell>
          <cell r="I1733" t="str">
            <v>BMS故障</v>
          </cell>
        </row>
        <row r="1734">
          <cell r="A1734">
            <v>43200</v>
          </cell>
          <cell r="B1734">
            <v>0.82094907407407414</v>
          </cell>
          <cell r="D1734" t="str">
            <v>分系统1BMS6总电压过低二级故障</v>
          </cell>
          <cell r="G1734" t="str">
            <v>JS_CZ_wodefeng</v>
          </cell>
          <cell r="I1734" t="str">
            <v>BMS故障</v>
          </cell>
        </row>
        <row r="1735">
          <cell r="A1735">
            <v>43200</v>
          </cell>
          <cell r="B1735">
            <v>0.82141203703703702</v>
          </cell>
          <cell r="D1735" t="str">
            <v>分系统1BMS5总电压过低一级故障</v>
          </cell>
          <cell r="G1735" t="str">
            <v>JS_CZ_wodefeng</v>
          </cell>
          <cell r="I1735" t="str">
            <v>BMS故障</v>
          </cell>
        </row>
        <row r="1736">
          <cell r="A1736">
            <v>43200</v>
          </cell>
          <cell r="B1736">
            <v>0.82141203703703702</v>
          </cell>
          <cell r="D1736" t="str">
            <v>分系统1BMS5总电压过低二级故障</v>
          </cell>
          <cell r="G1736" t="str">
            <v>JS_CZ_wodefeng</v>
          </cell>
          <cell r="I1736" t="str">
            <v>BMS故障</v>
          </cell>
        </row>
        <row r="1737">
          <cell r="A1737">
            <v>43200</v>
          </cell>
          <cell r="B1737">
            <v>0.82146990740740744</v>
          </cell>
          <cell r="D1737" t="str">
            <v>分系统1BMS4总电压过低一级故障</v>
          </cell>
          <cell r="G1737" t="str">
            <v>JS_CZ_wodefeng</v>
          </cell>
          <cell r="I1737" t="str">
            <v>BMS故障</v>
          </cell>
        </row>
        <row r="1738">
          <cell r="A1738">
            <v>43200</v>
          </cell>
          <cell r="B1738">
            <v>0.82146990740740744</v>
          </cell>
          <cell r="D1738" t="str">
            <v>分系统1BMS4总电压过低二级故障</v>
          </cell>
          <cell r="G1738" t="str">
            <v>JS_CZ_wodefeng</v>
          </cell>
          <cell r="I1738" t="str">
            <v>BMS故障</v>
          </cell>
        </row>
        <row r="1739">
          <cell r="A1739">
            <v>43200</v>
          </cell>
          <cell r="B1739">
            <v>0.82158564814814816</v>
          </cell>
          <cell r="D1739" t="str">
            <v>分系统1BMS2总电压过低一级故障</v>
          </cell>
          <cell r="G1739" t="str">
            <v>JS_CZ_wodefeng</v>
          </cell>
          <cell r="I1739" t="str">
            <v>BMS故障</v>
          </cell>
        </row>
        <row r="1740">
          <cell r="A1740">
            <v>43200</v>
          </cell>
          <cell r="B1740">
            <v>0.82158564814814816</v>
          </cell>
          <cell r="D1740" t="str">
            <v>分系统1BMS2总电压过低二级故障</v>
          </cell>
          <cell r="G1740" t="str">
            <v>JS_CZ_wodefeng</v>
          </cell>
          <cell r="I1740" t="str">
            <v>BMS故障</v>
          </cell>
        </row>
        <row r="1741">
          <cell r="A1741">
            <v>43200</v>
          </cell>
          <cell r="B1741">
            <v>0.82563657407407398</v>
          </cell>
          <cell r="D1741" t="str">
            <v>分系统1BMS6SOC过低一级故障</v>
          </cell>
          <cell r="G1741" t="str">
            <v>JS_CZ_wodefeng</v>
          </cell>
          <cell r="I1741" t="str">
            <v>BMS故障</v>
          </cell>
        </row>
        <row r="1742">
          <cell r="A1742">
            <v>43200</v>
          </cell>
          <cell r="B1742">
            <v>0.82563657407407398</v>
          </cell>
          <cell r="D1742" t="str">
            <v>分系统1BMS6SOC过低二级故障</v>
          </cell>
          <cell r="G1742" t="str">
            <v>JS_CZ_wodefeng</v>
          </cell>
          <cell r="I1742" t="str">
            <v>BMS故障</v>
          </cell>
        </row>
        <row r="1743">
          <cell r="A1743">
            <v>43200</v>
          </cell>
          <cell r="B1743">
            <v>0.82592592592592595</v>
          </cell>
          <cell r="D1743" t="str">
            <v>分系统1BMS3SOC过低一级故障</v>
          </cell>
          <cell r="G1743" t="str">
            <v>JS_CZ_wodefeng</v>
          </cell>
          <cell r="I1743" t="str">
            <v>BMS故障</v>
          </cell>
        </row>
        <row r="1744">
          <cell r="A1744">
            <v>43200</v>
          </cell>
          <cell r="B1744">
            <v>0.82592592592592595</v>
          </cell>
          <cell r="D1744" t="str">
            <v>分系统1BMS3SOC过低二级故障</v>
          </cell>
          <cell r="G1744" t="str">
            <v>JS_CZ_wodefeng</v>
          </cell>
          <cell r="I1744" t="str">
            <v>BMS故障</v>
          </cell>
        </row>
        <row r="1745">
          <cell r="A1745">
            <v>43200</v>
          </cell>
          <cell r="B1745">
            <v>0.82771990740740742</v>
          </cell>
          <cell r="D1745" t="str">
            <v>分系统1BMS1SOC过低一级故障</v>
          </cell>
          <cell r="G1745" t="str">
            <v>JS_CZ_wodefeng</v>
          </cell>
          <cell r="I1745" t="str">
            <v>BMS故障</v>
          </cell>
        </row>
        <row r="1746">
          <cell r="A1746">
            <v>43200</v>
          </cell>
          <cell r="B1746">
            <v>0.82771990740740742</v>
          </cell>
          <cell r="D1746" t="str">
            <v>分系统1BMS1SOC过低二级故障</v>
          </cell>
          <cell r="G1746" t="str">
            <v>JS_CZ_wodefeng</v>
          </cell>
          <cell r="I1746" t="str">
            <v>BMS故障</v>
          </cell>
        </row>
        <row r="1747">
          <cell r="A1747">
            <v>43200</v>
          </cell>
          <cell r="B1747">
            <v>0.82771990740740742</v>
          </cell>
          <cell r="D1747" t="str">
            <v>分系统1BMS4SOC过低一级故障</v>
          </cell>
          <cell r="G1747" t="str">
            <v>JS_CZ_wodefeng</v>
          </cell>
          <cell r="I1747" t="str">
            <v>BMS故障</v>
          </cell>
        </row>
        <row r="1748">
          <cell r="A1748">
            <v>43200</v>
          </cell>
          <cell r="B1748">
            <v>0.82771990740740742</v>
          </cell>
          <cell r="D1748" t="str">
            <v>分系统1BMS4SOC过低二级故障</v>
          </cell>
          <cell r="G1748" t="str">
            <v>JS_CZ_wodefeng</v>
          </cell>
          <cell r="I1748" t="str">
            <v>BMS故障</v>
          </cell>
        </row>
        <row r="1749">
          <cell r="A1749">
            <v>43200</v>
          </cell>
          <cell r="B1749">
            <v>0.82777777777777783</v>
          </cell>
          <cell r="D1749" t="str">
            <v>分系统1BMS5SOC过低一级故障</v>
          </cell>
          <cell r="G1749" t="str">
            <v>JS_CZ_wodefeng</v>
          </cell>
          <cell r="I1749" t="str">
            <v>BMS故障</v>
          </cell>
        </row>
        <row r="1750">
          <cell r="A1750">
            <v>43200</v>
          </cell>
          <cell r="B1750">
            <v>0.82777777777777783</v>
          </cell>
          <cell r="D1750" t="str">
            <v>分系统1BMS5SOC过低二级故障</v>
          </cell>
          <cell r="G1750" t="str">
            <v>JS_CZ_wodefeng</v>
          </cell>
          <cell r="I1750" t="str">
            <v>BMS故障</v>
          </cell>
        </row>
        <row r="1751">
          <cell r="A1751">
            <v>43200</v>
          </cell>
          <cell r="B1751">
            <v>0.82800925925925928</v>
          </cell>
          <cell r="D1751" t="str">
            <v>分系统1BMS1单体电压过低一级故障</v>
          </cell>
          <cell r="G1751" t="str">
            <v>JS_CZ_wodefeng</v>
          </cell>
          <cell r="I1751" t="str">
            <v>BMS故障</v>
          </cell>
        </row>
        <row r="1752">
          <cell r="A1752">
            <v>43200</v>
          </cell>
          <cell r="B1752">
            <v>0.82800925925925928</v>
          </cell>
          <cell r="D1752" t="str">
            <v>分系统1BMS1单体电压过低二级故障</v>
          </cell>
          <cell r="G1752" t="str">
            <v>JS_CZ_wodefeng</v>
          </cell>
          <cell r="I1752" t="str">
            <v>BMS故障</v>
          </cell>
        </row>
        <row r="1753">
          <cell r="A1753">
            <v>43200</v>
          </cell>
          <cell r="B1753">
            <v>0.82818287037037042</v>
          </cell>
          <cell r="D1753" t="str">
            <v>分系统1BMS2单体电压过低一级故障</v>
          </cell>
          <cell r="G1753" t="str">
            <v>JS_CZ_wodefeng</v>
          </cell>
          <cell r="I1753" t="str">
            <v>BMS故障</v>
          </cell>
        </row>
        <row r="1754">
          <cell r="A1754">
            <v>43200</v>
          </cell>
          <cell r="B1754">
            <v>0.82818287037037042</v>
          </cell>
          <cell r="D1754" t="str">
            <v>分系统1BMS2单体电压过低二级故障</v>
          </cell>
          <cell r="G1754" t="str">
            <v>JS_CZ_wodefeng</v>
          </cell>
          <cell r="I1754" t="str">
            <v>BMS故障</v>
          </cell>
        </row>
        <row r="1755">
          <cell r="A1755">
            <v>43200</v>
          </cell>
          <cell r="B1755">
            <v>0.82824074074074072</v>
          </cell>
          <cell r="D1755" t="str">
            <v>分系统1BMS5单体电压过低一级故障</v>
          </cell>
          <cell r="G1755" t="str">
            <v>JS_CZ_wodefeng</v>
          </cell>
          <cell r="I1755" t="str">
            <v>BMS故障</v>
          </cell>
        </row>
        <row r="1756">
          <cell r="A1756">
            <v>43200</v>
          </cell>
          <cell r="B1756">
            <v>0.82824074074074072</v>
          </cell>
          <cell r="D1756" t="str">
            <v>分系统1BMS5单体电压过低二级故障</v>
          </cell>
          <cell r="G1756" t="str">
            <v>JS_CZ_wodefeng</v>
          </cell>
          <cell r="I1756" t="str">
            <v>BMS故障</v>
          </cell>
        </row>
        <row r="1757">
          <cell r="A1757">
            <v>43200</v>
          </cell>
          <cell r="B1757">
            <v>0.82847222222222217</v>
          </cell>
          <cell r="D1757" t="str">
            <v>分系统1BMS3单体电压过低一级故障</v>
          </cell>
          <cell r="G1757" t="str">
            <v>JS_CZ_wodefeng</v>
          </cell>
          <cell r="I1757" t="str">
            <v>BMS故障</v>
          </cell>
        </row>
        <row r="1758">
          <cell r="A1758">
            <v>43200</v>
          </cell>
          <cell r="B1758">
            <v>0.82847222222222217</v>
          </cell>
          <cell r="D1758" t="str">
            <v>分系统1BMS3单体电压过低二级故障</v>
          </cell>
          <cell r="G1758" t="str">
            <v>JS_CZ_wodefeng</v>
          </cell>
          <cell r="I1758" t="str">
            <v>BMS故障</v>
          </cell>
        </row>
        <row r="1759">
          <cell r="A1759">
            <v>43200</v>
          </cell>
          <cell r="B1759">
            <v>0.82968750000000002</v>
          </cell>
          <cell r="D1759" t="str">
            <v>分系统1BMS2SOC过低一级故障</v>
          </cell>
          <cell r="G1759" t="str">
            <v>JS_CZ_wodefeng</v>
          </cell>
          <cell r="I1759" t="str">
            <v>BMS故障</v>
          </cell>
        </row>
        <row r="1760">
          <cell r="A1760">
            <v>43200</v>
          </cell>
          <cell r="B1760">
            <v>0.82968750000000002</v>
          </cell>
          <cell r="D1760" t="str">
            <v>分系统1BMS2SOC过低二级故障</v>
          </cell>
          <cell r="G1760" t="str">
            <v>JS_CZ_wodefeng</v>
          </cell>
          <cell r="I1760" t="str">
            <v>BMS故障</v>
          </cell>
        </row>
        <row r="1761">
          <cell r="A1761">
            <v>43200</v>
          </cell>
          <cell r="B1761">
            <v>0.83015046296296291</v>
          </cell>
          <cell r="D1761" t="str">
            <v>分系统1BMS4单体电压过低一级故障</v>
          </cell>
          <cell r="G1761" t="str">
            <v>JS_CZ_wodefeng</v>
          </cell>
          <cell r="I1761" t="str">
            <v>BMS故障</v>
          </cell>
        </row>
        <row r="1762">
          <cell r="A1762">
            <v>43200</v>
          </cell>
          <cell r="B1762">
            <v>0.83015046296296291</v>
          </cell>
          <cell r="D1762" t="str">
            <v>分系统1BMS4单体电压过低二级故障</v>
          </cell>
          <cell r="G1762" t="str">
            <v>JS_CZ_wodefeng</v>
          </cell>
          <cell r="I1762" t="str">
            <v>BMS故障</v>
          </cell>
        </row>
        <row r="1763">
          <cell r="A1763">
            <v>43200</v>
          </cell>
          <cell r="B1763">
            <v>0.83043981481481488</v>
          </cell>
          <cell r="D1763" t="str">
            <v>分系统1BMS6单体电压过低一级故障</v>
          </cell>
          <cell r="G1763" t="str">
            <v>JS_CZ_wodefeng</v>
          </cell>
          <cell r="I1763" t="str">
            <v>BMS故障</v>
          </cell>
        </row>
        <row r="1764">
          <cell r="A1764">
            <v>43200</v>
          </cell>
          <cell r="B1764">
            <v>0.83043981481481488</v>
          </cell>
          <cell r="D1764" t="str">
            <v>分系统1BMS6单体电压过低二级故障</v>
          </cell>
          <cell r="G1764" t="str">
            <v>JS_CZ_wodefeng</v>
          </cell>
          <cell r="I1764" t="str">
            <v>BMS故障</v>
          </cell>
        </row>
        <row r="1765">
          <cell r="A1765">
            <v>43200</v>
          </cell>
          <cell r="B1765">
            <v>0.83809027777777778</v>
          </cell>
          <cell r="D1765" t="str">
            <v>分系统1告警状态</v>
          </cell>
          <cell r="G1765" t="str">
            <v>JS_CZ_wodefeng</v>
          </cell>
          <cell r="I1765" t="str">
            <v>系统故障</v>
          </cell>
        </row>
        <row r="1766">
          <cell r="A1766">
            <v>43200</v>
          </cell>
          <cell r="B1766">
            <v>0.83809027777777778</v>
          </cell>
          <cell r="D1766" t="str">
            <v>分系统1BCMS2告警状态</v>
          </cell>
          <cell r="G1766" t="str">
            <v>JS_CZ_wodefeng</v>
          </cell>
          <cell r="I1766" t="str">
            <v>BMS故障</v>
          </cell>
        </row>
        <row r="1767">
          <cell r="A1767">
            <v>43200</v>
          </cell>
          <cell r="B1767">
            <v>0.83959490740740739</v>
          </cell>
          <cell r="D1767" t="str">
            <v>分系统1BCMS5告警状态</v>
          </cell>
          <cell r="G1767" t="str">
            <v>JS_CZ_wodefeng</v>
          </cell>
          <cell r="I1767" t="str">
            <v>BMS故障</v>
          </cell>
        </row>
        <row r="1768">
          <cell r="A1768">
            <v>43200</v>
          </cell>
          <cell r="B1768">
            <v>0.84034722222222225</v>
          </cell>
          <cell r="D1768" t="str">
            <v>分系统1BCMS3告警状态</v>
          </cell>
          <cell r="G1768" t="str">
            <v>JS_CZ_wodefeng</v>
          </cell>
          <cell r="I1768" t="str">
            <v>BMS故障</v>
          </cell>
        </row>
        <row r="1769">
          <cell r="A1769">
            <v>43200</v>
          </cell>
          <cell r="B1769">
            <v>0.84092592592592597</v>
          </cell>
          <cell r="D1769" t="str">
            <v>分系统1BCMS1告警状态</v>
          </cell>
          <cell r="G1769" t="str">
            <v>JS_CZ_wodefeng</v>
          </cell>
          <cell r="I1769" t="str">
            <v>BMS故障</v>
          </cell>
        </row>
        <row r="1770">
          <cell r="A1770">
            <v>43200</v>
          </cell>
          <cell r="B1770">
            <v>0.84115740740740741</v>
          </cell>
          <cell r="D1770" t="str">
            <v>分系统1BCMS6告警状态</v>
          </cell>
          <cell r="G1770" t="str">
            <v>JS_CZ_wodefeng</v>
          </cell>
          <cell r="I1770" t="str">
            <v>BMS故障</v>
          </cell>
        </row>
        <row r="1771">
          <cell r="A1771">
            <v>43200</v>
          </cell>
          <cell r="B1771">
            <v>0.84133101851851855</v>
          </cell>
          <cell r="D1771" t="str">
            <v>分系统1BCMS4告警状态</v>
          </cell>
          <cell r="G1771" t="str">
            <v>JS_CZ_wodefeng</v>
          </cell>
          <cell r="I1771" t="str">
            <v>BMS故障</v>
          </cell>
        </row>
        <row r="1772">
          <cell r="A1772">
            <v>43200</v>
          </cell>
          <cell r="B1772">
            <v>0.8435300925925926</v>
          </cell>
          <cell r="D1772" t="str">
            <v>分系统1故障状态</v>
          </cell>
          <cell r="G1772" t="str">
            <v>JS_CZ_wodefeng</v>
          </cell>
          <cell r="I1772" t="str">
            <v>系统故障</v>
          </cell>
        </row>
        <row r="1773">
          <cell r="A1773">
            <v>43200</v>
          </cell>
          <cell r="B1773">
            <v>0.8435300925925926</v>
          </cell>
          <cell r="D1773" t="str">
            <v>分系统1BCMS5故障状态</v>
          </cell>
          <cell r="G1773" t="str">
            <v>JS_CZ_wodefeng</v>
          </cell>
          <cell r="I1773" t="str">
            <v>BMS故障</v>
          </cell>
        </row>
        <row r="1774">
          <cell r="A1774">
            <v>43200</v>
          </cell>
          <cell r="B1774">
            <v>0.8435300925925926</v>
          </cell>
          <cell r="D1774" t="str">
            <v>分系统1BMS5单体电压过低一级故障</v>
          </cell>
          <cell r="G1774" t="str">
            <v>JS_CZ_wodefeng</v>
          </cell>
          <cell r="I1774" t="str">
            <v>BMS故障</v>
          </cell>
        </row>
        <row r="1775">
          <cell r="A1775">
            <v>43200</v>
          </cell>
          <cell r="B1775">
            <v>0.85465277777777782</v>
          </cell>
          <cell r="D1775" t="str">
            <v>分系统1BMS8总电压过低一级故障</v>
          </cell>
          <cell r="G1775" t="str">
            <v>JS_WX_liteer</v>
          </cell>
          <cell r="I1775" t="str">
            <v>BMS故障</v>
          </cell>
        </row>
        <row r="1776">
          <cell r="A1776">
            <v>43200</v>
          </cell>
          <cell r="B1776">
            <v>0.85465277777777782</v>
          </cell>
          <cell r="D1776" t="str">
            <v>分系统1BMS8总电压过低二级故障</v>
          </cell>
          <cell r="G1776" t="str">
            <v>JS_WX_liteer</v>
          </cell>
          <cell r="I1776" t="str">
            <v>BMS故障</v>
          </cell>
        </row>
        <row r="1777">
          <cell r="A1777">
            <v>43200</v>
          </cell>
          <cell r="B1777">
            <v>0.85476851851851843</v>
          </cell>
          <cell r="D1777" t="str">
            <v>分系统1BMS9总电压过低一级故障</v>
          </cell>
          <cell r="G1777" t="str">
            <v>JS_WX_liteer</v>
          </cell>
          <cell r="I1777" t="str">
            <v>BMS故障</v>
          </cell>
        </row>
        <row r="1778">
          <cell r="A1778">
            <v>43200</v>
          </cell>
          <cell r="B1778">
            <v>0.85476851851851843</v>
          </cell>
          <cell r="D1778" t="str">
            <v>分系统1BMS9总电压过低二级故障</v>
          </cell>
          <cell r="G1778" t="str">
            <v>JS_WX_liteer</v>
          </cell>
          <cell r="I1778" t="str">
            <v>BMS故障</v>
          </cell>
        </row>
        <row r="1779">
          <cell r="A1779">
            <v>43200</v>
          </cell>
          <cell r="B1779">
            <v>0.85540509259259256</v>
          </cell>
          <cell r="D1779" t="str">
            <v>分系统1BMS1总电压过低一级故障</v>
          </cell>
          <cell r="G1779" t="str">
            <v>JS_WX_liteer</v>
          </cell>
          <cell r="I1779" t="str">
            <v>BMS故障</v>
          </cell>
        </row>
        <row r="1780">
          <cell r="A1780">
            <v>43200</v>
          </cell>
          <cell r="B1780">
            <v>0.85540509259259256</v>
          </cell>
          <cell r="D1780" t="str">
            <v>分系统1BMS1总电压过低二级故障</v>
          </cell>
          <cell r="G1780" t="str">
            <v>JS_WX_liteer</v>
          </cell>
          <cell r="I1780" t="str">
            <v>BMS故障</v>
          </cell>
        </row>
        <row r="1781">
          <cell r="A1781">
            <v>43200</v>
          </cell>
          <cell r="B1781">
            <v>0.85552083333333329</v>
          </cell>
          <cell r="D1781" t="str">
            <v>分系统1BMS4总电压过低一级故障</v>
          </cell>
          <cell r="G1781" t="str">
            <v>JS_WX_liteer</v>
          </cell>
          <cell r="I1781" t="str">
            <v>BMS故障</v>
          </cell>
        </row>
        <row r="1782">
          <cell r="A1782">
            <v>43200</v>
          </cell>
          <cell r="B1782">
            <v>0.85552083333333329</v>
          </cell>
          <cell r="D1782" t="str">
            <v>分系统1BMS4总电压过低二级故障</v>
          </cell>
          <cell r="G1782" t="str">
            <v>JS_WX_liteer</v>
          </cell>
          <cell r="I1782" t="str">
            <v>BMS故障</v>
          </cell>
        </row>
        <row r="1783">
          <cell r="A1783">
            <v>43200</v>
          </cell>
          <cell r="B1783">
            <v>0.85569444444444442</v>
          </cell>
          <cell r="D1783" t="str">
            <v>分系统1BMS2总电压过低一级故障</v>
          </cell>
          <cell r="G1783" t="str">
            <v>JS_WX_liteer</v>
          </cell>
          <cell r="I1783" t="str">
            <v>BMS故障</v>
          </cell>
        </row>
        <row r="1784">
          <cell r="A1784">
            <v>43200</v>
          </cell>
          <cell r="B1784">
            <v>0.85569444444444442</v>
          </cell>
          <cell r="D1784" t="str">
            <v>分系统1BMS2总电压过低二级故障</v>
          </cell>
          <cell r="G1784" t="str">
            <v>JS_WX_liteer</v>
          </cell>
          <cell r="I1784" t="str">
            <v>BMS故障</v>
          </cell>
        </row>
        <row r="1785">
          <cell r="A1785">
            <v>43200</v>
          </cell>
          <cell r="B1785">
            <v>0.85574074074074069</v>
          </cell>
          <cell r="D1785" t="str">
            <v>分系统1BMS7总电压过低一级故障</v>
          </cell>
          <cell r="G1785" t="str">
            <v>JS_WX_liteer</v>
          </cell>
          <cell r="I1785" t="str">
            <v>BMS故障</v>
          </cell>
        </row>
        <row r="1786">
          <cell r="A1786">
            <v>43200</v>
          </cell>
          <cell r="B1786">
            <v>0.85574074074074069</v>
          </cell>
          <cell r="D1786" t="str">
            <v>分系统1BMS7总电压过低二级故障</v>
          </cell>
          <cell r="G1786" t="str">
            <v>JS_WX_liteer</v>
          </cell>
          <cell r="I1786" t="str">
            <v>BMS故障</v>
          </cell>
        </row>
        <row r="1787">
          <cell r="A1787">
            <v>43200</v>
          </cell>
          <cell r="B1787">
            <v>0.85591435185185183</v>
          </cell>
          <cell r="D1787" t="str">
            <v>分系统1BMS5总电压过低一级故障</v>
          </cell>
          <cell r="G1787" t="str">
            <v>JS_WX_liteer</v>
          </cell>
          <cell r="I1787" t="str">
            <v>BMS故障</v>
          </cell>
        </row>
        <row r="1788">
          <cell r="A1788">
            <v>43200</v>
          </cell>
          <cell r="B1788">
            <v>0.85591435185185183</v>
          </cell>
          <cell r="D1788" t="str">
            <v>分系统1BMS5总电压过低二级故障</v>
          </cell>
          <cell r="G1788" t="str">
            <v>JS_WX_liteer</v>
          </cell>
          <cell r="I1788" t="str">
            <v>BMS故障</v>
          </cell>
        </row>
        <row r="1789">
          <cell r="A1789">
            <v>43200</v>
          </cell>
          <cell r="B1789">
            <v>0.85591435185185183</v>
          </cell>
          <cell r="D1789" t="str">
            <v>分系统1BMS6总电压过低一级故障</v>
          </cell>
          <cell r="G1789" t="str">
            <v>JS_WX_liteer</v>
          </cell>
          <cell r="I1789" t="str">
            <v>BMS故障</v>
          </cell>
        </row>
        <row r="1790">
          <cell r="A1790">
            <v>43200</v>
          </cell>
          <cell r="B1790">
            <v>0.85591435185185183</v>
          </cell>
          <cell r="D1790" t="str">
            <v>分系统1BMS6总电压过低二级故障</v>
          </cell>
          <cell r="G1790" t="str">
            <v>JS_WX_liteer</v>
          </cell>
          <cell r="I1790" t="str">
            <v>BMS故障</v>
          </cell>
        </row>
        <row r="1791">
          <cell r="A1791">
            <v>43200</v>
          </cell>
          <cell r="B1791">
            <v>0.85614583333333327</v>
          </cell>
          <cell r="D1791" t="str">
            <v>分系统1BMS3总电压过低一级故障</v>
          </cell>
          <cell r="G1791" t="str">
            <v>JS_WX_liteer</v>
          </cell>
          <cell r="I1791" t="str">
            <v>BMS故障</v>
          </cell>
        </row>
        <row r="1792">
          <cell r="A1792">
            <v>43200</v>
          </cell>
          <cell r="B1792">
            <v>0.85614583333333327</v>
          </cell>
          <cell r="D1792" t="str">
            <v>分系统1BMS3总电压过低二级故障</v>
          </cell>
          <cell r="G1792" t="str">
            <v>JS_WX_liteer</v>
          </cell>
          <cell r="I1792" t="str">
            <v>BMS故障</v>
          </cell>
        </row>
        <row r="1793">
          <cell r="A1793">
            <v>43200</v>
          </cell>
          <cell r="B1793">
            <v>0.85863425925925929</v>
          </cell>
          <cell r="D1793" t="str">
            <v>分系统1告警状态</v>
          </cell>
          <cell r="G1793" t="str">
            <v>BJ_zhongyu</v>
          </cell>
          <cell r="I1793" t="str">
            <v>系统故障</v>
          </cell>
        </row>
        <row r="1794">
          <cell r="A1794">
            <v>43200</v>
          </cell>
          <cell r="B1794">
            <v>0.85863425925925929</v>
          </cell>
          <cell r="D1794" t="str">
            <v>分系统1PCS告警状态</v>
          </cell>
          <cell r="G1794" t="str">
            <v>BJ_zhongyu</v>
          </cell>
          <cell r="I1794" t="str">
            <v>PCS故障</v>
          </cell>
        </row>
        <row r="1795">
          <cell r="A1795">
            <v>43200</v>
          </cell>
          <cell r="B1795">
            <v>0.86449074074074073</v>
          </cell>
          <cell r="D1795" t="str">
            <v>分系统1BMS8单体电压过低一级故障</v>
          </cell>
          <cell r="G1795" t="str">
            <v>JS_WX_liteer</v>
          </cell>
          <cell r="I1795" t="str">
            <v>BMS故障</v>
          </cell>
        </row>
        <row r="1796">
          <cell r="A1796">
            <v>43200</v>
          </cell>
          <cell r="B1796">
            <v>0.86449074074074073</v>
          </cell>
          <cell r="D1796" t="str">
            <v>分系统1BMS8单体电压过低二级故障</v>
          </cell>
          <cell r="G1796" t="str">
            <v>JS_WX_liteer</v>
          </cell>
          <cell r="I1796" t="str">
            <v>BMS故障</v>
          </cell>
        </row>
        <row r="1797">
          <cell r="A1797">
            <v>43200</v>
          </cell>
          <cell r="B1797">
            <v>0.86501157407407403</v>
          </cell>
          <cell r="D1797" t="str">
            <v>分系统1BMS9单体电压过低一级故障</v>
          </cell>
          <cell r="G1797" t="str">
            <v>JS_WX_liteer</v>
          </cell>
          <cell r="I1797" t="str">
            <v>BMS故障</v>
          </cell>
        </row>
        <row r="1798">
          <cell r="A1798">
            <v>43200</v>
          </cell>
          <cell r="B1798">
            <v>0.86501157407407403</v>
          </cell>
          <cell r="D1798" t="str">
            <v>分系统1BMS9单体电压过低二级故障</v>
          </cell>
          <cell r="G1798" t="str">
            <v>JS_WX_liteer</v>
          </cell>
          <cell r="I1798" t="str">
            <v>BMS故障</v>
          </cell>
        </row>
        <row r="1799">
          <cell r="A1799">
            <v>43200</v>
          </cell>
          <cell r="B1799">
            <v>0.86634259259259261</v>
          </cell>
          <cell r="D1799" t="str">
            <v>分系统1BMS1单体电压过低一级故障</v>
          </cell>
          <cell r="G1799" t="str">
            <v>JS_WX_liteer</v>
          </cell>
          <cell r="I1799" t="str">
            <v>BMS故障</v>
          </cell>
        </row>
        <row r="1800">
          <cell r="A1800">
            <v>43200</v>
          </cell>
          <cell r="B1800">
            <v>0.86634259259259261</v>
          </cell>
          <cell r="D1800" t="str">
            <v>分系统1BMS1单体电压过低二级故障</v>
          </cell>
          <cell r="G1800" t="str">
            <v>JS_WX_liteer</v>
          </cell>
          <cell r="I1800" t="str">
            <v>BMS故障</v>
          </cell>
        </row>
        <row r="1801">
          <cell r="A1801">
            <v>43200</v>
          </cell>
          <cell r="B1801">
            <v>0.86680555555555561</v>
          </cell>
          <cell r="D1801" t="str">
            <v>分系统1BMS4单体电压过低一级故障</v>
          </cell>
          <cell r="G1801" t="str">
            <v>JS_WX_liteer</v>
          </cell>
          <cell r="I1801" t="str">
            <v>BMS故障</v>
          </cell>
        </row>
        <row r="1802">
          <cell r="A1802">
            <v>43200</v>
          </cell>
          <cell r="B1802">
            <v>0.86680555555555561</v>
          </cell>
          <cell r="D1802" t="str">
            <v>分系统1BMS4单体电压过低二级故障</v>
          </cell>
          <cell r="G1802" t="str">
            <v>JS_WX_liteer</v>
          </cell>
          <cell r="I1802" t="str">
            <v>BMS故障</v>
          </cell>
        </row>
        <row r="1803">
          <cell r="A1803">
            <v>43200</v>
          </cell>
          <cell r="B1803">
            <v>0.86709490740740736</v>
          </cell>
          <cell r="D1803" t="str">
            <v>分系统1BMS7单体电压过低一级故障</v>
          </cell>
          <cell r="G1803" t="str">
            <v>JS_WX_liteer</v>
          </cell>
          <cell r="I1803" t="str">
            <v>BMS故障</v>
          </cell>
        </row>
        <row r="1804">
          <cell r="A1804">
            <v>43200</v>
          </cell>
          <cell r="B1804">
            <v>0.86709490740740736</v>
          </cell>
          <cell r="D1804" t="str">
            <v>分系统1BMS7单体电压过低二级故障</v>
          </cell>
          <cell r="G1804" t="str">
            <v>JS_WX_liteer</v>
          </cell>
          <cell r="I1804" t="str">
            <v>BMS故障</v>
          </cell>
        </row>
        <row r="1805">
          <cell r="A1805">
            <v>43200</v>
          </cell>
          <cell r="B1805">
            <v>0.86721064814814808</v>
          </cell>
          <cell r="D1805" t="str">
            <v>分系统1BMS2单体电压过低一级故障</v>
          </cell>
          <cell r="G1805" t="str">
            <v>JS_WX_liteer</v>
          </cell>
          <cell r="I1805" t="str">
            <v>BMS故障</v>
          </cell>
        </row>
        <row r="1806">
          <cell r="A1806">
            <v>43200</v>
          </cell>
          <cell r="B1806">
            <v>0.86721064814814808</v>
          </cell>
          <cell r="D1806" t="str">
            <v>分系统1BMS2单体电压过低二级故障</v>
          </cell>
          <cell r="G1806" t="str">
            <v>JS_WX_liteer</v>
          </cell>
          <cell r="I1806" t="str">
            <v>BMS故障</v>
          </cell>
        </row>
        <row r="1807">
          <cell r="A1807">
            <v>43200</v>
          </cell>
          <cell r="B1807">
            <v>0.86732638888888891</v>
          </cell>
          <cell r="D1807" t="str">
            <v>分系统1BMS6单体电压过低一级故障</v>
          </cell>
          <cell r="G1807" t="str">
            <v>JS_WX_liteer</v>
          </cell>
          <cell r="I1807" t="str">
            <v>BMS故障</v>
          </cell>
        </row>
        <row r="1808">
          <cell r="A1808">
            <v>43200</v>
          </cell>
          <cell r="B1808">
            <v>0.86732638888888891</v>
          </cell>
          <cell r="D1808" t="str">
            <v>分系统1BMS6单体电压过低二级故障</v>
          </cell>
          <cell r="G1808" t="str">
            <v>JS_WX_liteer</v>
          </cell>
          <cell r="I1808" t="str">
            <v>BMS故障</v>
          </cell>
        </row>
        <row r="1809">
          <cell r="A1809">
            <v>43200</v>
          </cell>
          <cell r="B1809">
            <v>0.86738425925925933</v>
          </cell>
          <cell r="D1809" t="str">
            <v>分系统1BMS5单体电压过低一级故障</v>
          </cell>
          <cell r="G1809" t="str">
            <v>JS_WX_liteer</v>
          </cell>
          <cell r="I1809" t="str">
            <v>BMS故障</v>
          </cell>
        </row>
        <row r="1810">
          <cell r="A1810">
            <v>43200</v>
          </cell>
          <cell r="B1810">
            <v>0.86738425925925933</v>
          </cell>
          <cell r="D1810" t="str">
            <v>分系统1BMS5单体电压过低二级故障</v>
          </cell>
          <cell r="G1810" t="str">
            <v>JS_WX_liteer</v>
          </cell>
          <cell r="I1810" t="str">
            <v>BMS故障</v>
          </cell>
        </row>
        <row r="1811">
          <cell r="A1811">
            <v>43200</v>
          </cell>
          <cell r="B1811">
            <v>0.86784722222222221</v>
          </cell>
          <cell r="D1811" t="str">
            <v>分系统1BMS3单体电压过低一级故障</v>
          </cell>
          <cell r="G1811" t="str">
            <v>JS_WX_liteer</v>
          </cell>
          <cell r="I1811" t="str">
            <v>BMS故障</v>
          </cell>
        </row>
        <row r="1812">
          <cell r="A1812">
            <v>43200</v>
          </cell>
          <cell r="B1812">
            <v>0.86784722222222221</v>
          </cell>
          <cell r="D1812" t="str">
            <v>分系统1BMS3单体电压过低二级故障</v>
          </cell>
          <cell r="G1812" t="str">
            <v>JS_WX_liteer</v>
          </cell>
          <cell r="I1812" t="str">
            <v>BMS故障</v>
          </cell>
        </row>
        <row r="1813">
          <cell r="A1813">
            <v>43200</v>
          </cell>
          <cell r="B1813">
            <v>0.8725925925925927</v>
          </cell>
          <cell r="D1813" t="str">
            <v>分系统1BMS7SOC过低一级故障</v>
          </cell>
          <cell r="G1813" t="str">
            <v>JS_WX_liteer</v>
          </cell>
          <cell r="I1813" t="str">
            <v>BMS故障</v>
          </cell>
        </row>
        <row r="1814">
          <cell r="A1814">
            <v>43200</v>
          </cell>
          <cell r="B1814">
            <v>0.8725925925925927</v>
          </cell>
          <cell r="D1814" t="str">
            <v>分系统1BMS7SOC过低二级故障</v>
          </cell>
          <cell r="G1814" t="str">
            <v>JS_WX_liteer</v>
          </cell>
          <cell r="I1814" t="str">
            <v>BMS故障</v>
          </cell>
        </row>
        <row r="1815">
          <cell r="A1815">
            <v>43200</v>
          </cell>
          <cell r="B1815">
            <v>0.87427083333333344</v>
          </cell>
          <cell r="D1815" t="str">
            <v>分系统1BMS3SOC过低一级故障</v>
          </cell>
          <cell r="G1815" t="str">
            <v>JS_WX_liteer</v>
          </cell>
          <cell r="I1815" t="str">
            <v>BMS故障</v>
          </cell>
        </row>
        <row r="1816">
          <cell r="A1816">
            <v>43200</v>
          </cell>
          <cell r="B1816">
            <v>0.87427083333333344</v>
          </cell>
          <cell r="D1816" t="str">
            <v>分系统1BMS3SOC过低二级故障</v>
          </cell>
          <cell r="G1816" t="str">
            <v>JS_WX_liteer</v>
          </cell>
          <cell r="I1816" t="str">
            <v>BMS故障</v>
          </cell>
        </row>
        <row r="1817">
          <cell r="A1817">
            <v>43200</v>
          </cell>
          <cell r="B1817">
            <v>0.87444444444444447</v>
          </cell>
          <cell r="D1817" t="str">
            <v>分系统1BMS4SOC过低一级故障</v>
          </cell>
          <cell r="G1817" t="str">
            <v>JS_WX_liteer</v>
          </cell>
          <cell r="I1817" t="str">
            <v>BMS故障</v>
          </cell>
        </row>
        <row r="1818">
          <cell r="A1818">
            <v>43200</v>
          </cell>
          <cell r="B1818">
            <v>0.87444444444444447</v>
          </cell>
          <cell r="D1818" t="str">
            <v>分系统1BMS4SOC过低二级故障</v>
          </cell>
          <cell r="G1818" t="str">
            <v>JS_WX_liteer</v>
          </cell>
          <cell r="I1818" t="str">
            <v>BMS故障</v>
          </cell>
        </row>
        <row r="1819">
          <cell r="A1819">
            <v>43200</v>
          </cell>
          <cell r="B1819">
            <v>0.87456018518518519</v>
          </cell>
          <cell r="D1819" t="str">
            <v>分系统1BMS8SOC过低一级故障</v>
          </cell>
          <cell r="G1819" t="str">
            <v>JS_WX_liteer</v>
          </cell>
          <cell r="I1819" t="str">
            <v>BMS故障</v>
          </cell>
        </row>
        <row r="1820">
          <cell r="A1820">
            <v>43200</v>
          </cell>
          <cell r="B1820">
            <v>0.87456018518518519</v>
          </cell>
          <cell r="D1820" t="str">
            <v>分系统1BMS8SOC过低二级故障</v>
          </cell>
          <cell r="G1820" t="str">
            <v>JS_WX_liteer</v>
          </cell>
          <cell r="I1820" t="str">
            <v>BMS故障</v>
          </cell>
        </row>
        <row r="1821">
          <cell r="A1821">
            <v>43200</v>
          </cell>
          <cell r="B1821">
            <v>0.88834490740740746</v>
          </cell>
          <cell r="D1821" t="str">
            <v>分系统1BCMS5告警状态</v>
          </cell>
          <cell r="G1821" t="str">
            <v>JS_CZ_wodefeng</v>
          </cell>
          <cell r="I1821" t="str">
            <v>BMS故障</v>
          </cell>
        </row>
        <row r="1822">
          <cell r="A1822">
            <v>43200</v>
          </cell>
          <cell r="B1822">
            <v>0.88834490740740746</v>
          </cell>
          <cell r="D1822" t="str">
            <v>分系统1BMS5单体电压过低二级故障</v>
          </cell>
          <cell r="G1822" t="str">
            <v>JS_CZ_wodefeng</v>
          </cell>
          <cell r="I1822" t="str">
            <v>BMS故障</v>
          </cell>
        </row>
        <row r="1823">
          <cell r="A1823">
            <v>43200</v>
          </cell>
          <cell r="B1823">
            <v>0.88840277777777776</v>
          </cell>
          <cell r="D1823" t="str">
            <v>分系统1BMS5SOC过低一级故障</v>
          </cell>
          <cell r="G1823" t="str">
            <v>JS_CZ_wodefeng</v>
          </cell>
          <cell r="I1823" t="str">
            <v>BMS故障</v>
          </cell>
        </row>
        <row r="1824">
          <cell r="A1824">
            <v>43200</v>
          </cell>
          <cell r="B1824">
            <v>0.88840277777777776</v>
          </cell>
          <cell r="D1824" t="str">
            <v>分系统1BMS5SOC过低二级故障</v>
          </cell>
          <cell r="G1824" t="str">
            <v>JS_CZ_wodefeng</v>
          </cell>
          <cell r="I1824" t="str">
            <v>BMS故障</v>
          </cell>
        </row>
        <row r="1825">
          <cell r="A1825">
            <v>43200</v>
          </cell>
          <cell r="B1825">
            <v>0.90930555555555559</v>
          </cell>
          <cell r="D1825" t="str">
            <v>分系统1BMS3SOC过低一级故障</v>
          </cell>
          <cell r="G1825" t="str">
            <v>JS_CZ_wodefeng</v>
          </cell>
          <cell r="I1825" t="str">
            <v>BMS故障</v>
          </cell>
        </row>
        <row r="1826">
          <cell r="A1826">
            <v>43200</v>
          </cell>
          <cell r="B1826">
            <v>0.90936342592592589</v>
          </cell>
          <cell r="D1826" t="str">
            <v>分系统1BMS6SOC过低一级故障</v>
          </cell>
          <cell r="G1826" t="str">
            <v>JS_CZ_wodefeng</v>
          </cell>
          <cell r="I1826" t="str">
            <v>BMS故障</v>
          </cell>
        </row>
        <row r="1827">
          <cell r="A1827">
            <v>43200</v>
          </cell>
          <cell r="B1827">
            <v>0.90942129629629631</v>
          </cell>
          <cell r="D1827" t="str">
            <v>分系统1BMS3SOC过低二级故障</v>
          </cell>
          <cell r="G1827" t="str">
            <v>JS_CZ_wodefeng</v>
          </cell>
          <cell r="I1827" t="str">
            <v>BMS故障</v>
          </cell>
        </row>
        <row r="1828">
          <cell r="A1828">
            <v>43200</v>
          </cell>
          <cell r="B1828">
            <v>0.90965277777777775</v>
          </cell>
          <cell r="D1828" t="str">
            <v>分系统1BMS2SOC过低二级故障</v>
          </cell>
          <cell r="G1828" t="str">
            <v>JS_CZ_wodefeng</v>
          </cell>
          <cell r="I1828" t="str">
            <v>BMS故障</v>
          </cell>
        </row>
        <row r="1829">
          <cell r="A1829">
            <v>43200</v>
          </cell>
          <cell r="B1829">
            <v>0.95112268518518517</v>
          </cell>
          <cell r="D1829" t="str">
            <v>分系统1BMS3SOC过低一级故障</v>
          </cell>
          <cell r="G1829" t="str">
            <v>JS_CZ_wodefeng</v>
          </cell>
          <cell r="I1829" t="str">
            <v>BMS故障</v>
          </cell>
        </row>
        <row r="1830">
          <cell r="A1830">
            <v>43200</v>
          </cell>
          <cell r="B1830">
            <v>0.951238425925926</v>
          </cell>
          <cell r="D1830" t="str">
            <v>分系统1BMS3SOC过低二级故障</v>
          </cell>
          <cell r="G1830" t="str">
            <v>JS_CZ_wodefeng</v>
          </cell>
          <cell r="I1830" t="str">
            <v>BMS故障</v>
          </cell>
        </row>
        <row r="1831">
          <cell r="A1831">
            <v>43200</v>
          </cell>
          <cell r="B1831">
            <v>0.95152777777777775</v>
          </cell>
          <cell r="D1831" t="str">
            <v>分系统1BMS3SOC过低一级故障</v>
          </cell>
          <cell r="G1831" t="str">
            <v>JS_CZ_wodefeng</v>
          </cell>
          <cell r="I1831" t="str">
            <v>BMS故障</v>
          </cell>
        </row>
        <row r="1832">
          <cell r="A1832">
            <v>43200</v>
          </cell>
          <cell r="B1832">
            <v>0.9517592592592593</v>
          </cell>
          <cell r="D1832" t="str">
            <v>分系统1BMS3SOC过低二级故障</v>
          </cell>
          <cell r="G1832" t="str">
            <v>JS_CZ_wodefeng</v>
          </cell>
          <cell r="I1832" t="str">
            <v>BMS故障</v>
          </cell>
        </row>
        <row r="1833">
          <cell r="A1833">
            <v>43200</v>
          </cell>
          <cell r="B1833">
            <v>0.95187499999999992</v>
          </cell>
          <cell r="D1833" t="str">
            <v>分系统1BMS3SOC过低一级故障</v>
          </cell>
          <cell r="G1833" t="str">
            <v>JS_CZ_wodefeng</v>
          </cell>
          <cell r="I1833" t="str">
            <v>BMS故障</v>
          </cell>
        </row>
        <row r="1834">
          <cell r="A1834">
            <v>43201</v>
          </cell>
          <cell r="B1834">
            <v>2.8935185185185189E-4</v>
          </cell>
          <cell r="D1834" t="str">
            <v>分系统1BMS8总电压过低一级故障</v>
          </cell>
          <cell r="G1834" t="str">
            <v>JS_WX_liteer</v>
          </cell>
          <cell r="I1834" t="str">
            <v>BMS故障</v>
          </cell>
        </row>
        <row r="1835">
          <cell r="A1835">
            <v>43201</v>
          </cell>
          <cell r="B1835">
            <v>2.8935185185185189E-4</v>
          </cell>
          <cell r="D1835" t="str">
            <v>分系统1BMS9总电压过低一级故障</v>
          </cell>
          <cell r="G1835" t="str">
            <v>JS_WX_liteer</v>
          </cell>
          <cell r="I1835" t="str">
            <v>BMS故障</v>
          </cell>
        </row>
        <row r="1836">
          <cell r="A1836">
            <v>43201</v>
          </cell>
          <cell r="B1836">
            <v>2.0787037037037038E-2</v>
          </cell>
          <cell r="D1836" t="str">
            <v>分系统1BMS5SOC过低二级故障</v>
          </cell>
          <cell r="G1836" t="str">
            <v>JS_CZ_wodefeng</v>
          </cell>
          <cell r="I1836" t="str">
            <v>BMS故障</v>
          </cell>
        </row>
        <row r="1837">
          <cell r="A1837">
            <v>43201</v>
          </cell>
          <cell r="B1837">
            <v>2.0844907407407406E-2</v>
          </cell>
          <cell r="D1837" t="str">
            <v>分系统1BMS2SOC过低一级故障</v>
          </cell>
          <cell r="G1837" t="str">
            <v>JS_CZ_wodefeng</v>
          </cell>
          <cell r="I1837" t="str">
            <v>BMS故障</v>
          </cell>
        </row>
        <row r="1838">
          <cell r="A1838">
            <v>43201</v>
          </cell>
          <cell r="B1838">
            <v>2.0960648148148148E-2</v>
          </cell>
          <cell r="D1838" t="str">
            <v>分系统1BMS5SOC过低一级故障</v>
          </cell>
          <cell r="G1838" t="str">
            <v>JS_CZ_wodefeng</v>
          </cell>
          <cell r="I1838" t="str">
            <v>BMS故障</v>
          </cell>
        </row>
        <row r="1839">
          <cell r="A1839">
            <v>43201</v>
          </cell>
          <cell r="B1839">
            <v>4.2557870370370371E-2</v>
          </cell>
          <cell r="D1839" t="str">
            <v>分系统1BMS5SOC过低二级故障</v>
          </cell>
          <cell r="G1839" t="str">
            <v>JS_CZ_wodefeng</v>
          </cell>
          <cell r="I1839" t="str">
            <v>BMS故障</v>
          </cell>
        </row>
        <row r="1840">
          <cell r="A1840">
            <v>43201</v>
          </cell>
          <cell r="B1840">
            <v>4.2731481481481481E-2</v>
          </cell>
          <cell r="D1840" t="str">
            <v>分系统1BMS1SOC过低二级故障</v>
          </cell>
          <cell r="G1840" t="str">
            <v>JS_CZ_wodefeng</v>
          </cell>
          <cell r="I1840" t="str">
            <v>BMS故障</v>
          </cell>
        </row>
        <row r="1841">
          <cell r="A1841">
            <v>43201</v>
          </cell>
          <cell r="B1841">
            <v>4.2789351851851849E-2</v>
          </cell>
          <cell r="D1841" t="str">
            <v>分系统1BMS2SOC过低二级故障</v>
          </cell>
          <cell r="G1841" t="str">
            <v>JS_CZ_wodefeng</v>
          </cell>
          <cell r="I1841" t="str">
            <v>BMS故障</v>
          </cell>
        </row>
        <row r="1842">
          <cell r="A1842">
            <v>43201</v>
          </cell>
          <cell r="B1842">
            <v>4.2789351851851849E-2</v>
          </cell>
          <cell r="D1842" t="str">
            <v>分系统1BMS6SOC过低二级故障</v>
          </cell>
          <cell r="G1842" t="str">
            <v>JS_CZ_wodefeng</v>
          </cell>
          <cell r="I1842" t="str">
            <v>BMS故障</v>
          </cell>
        </row>
        <row r="1843">
          <cell r="A1843">
            <v>43201</v>
          </cell>
          <cell r="B1843">
            <v>4.6550925925925919E-2</v>
          </cell>
          <cell r="D1843" t="str">
            <v>分系统1BMS1单体电压过低一级故障</v>
          </cell>
          <cell r="G1843" t="str">
            <v>JS_CZ_wodefeng</v>
          </cell>
          <cell r="I1843" t="str">
            <v>BMS故障</v>
          </cell>
        </row>
        <row r="1844">
          <cell r="A1844">
            <v>43201</v>
          </cell>
          <cell r="B1844">
            <v>4.6898148148148154E-2</v>
          </cell>
          <cell r="D1844" t="str">
            <v>分系统1BMS4SOC过低二级故障</v>
          </cell>
          <cell r="G1844" t="str">
            <v>JS_CZ_wodefeng</v>
          </cell>
          <cell r="I1844" t="str">
            <v>BMS故障</v>
          </cell>
        </row>
        <row r="1845">
          <cell r="A1845">
            <v>43201</v>
          </cell>
          <cell r="B1845">
            <v>4.6898148148148154E-2</v>
          </cell>
          <cell r="D1845" t="str">
            <v>分系统1BMS6单体电压过低一级故障</v>
          </cell>
          <cell r="G1845" t="str">
            <v>JS_CZ_wodefeng</v>
          </cell>
          <cell r="I1845" t="str">
            <v>BMS故障</v>
          </cell>
        </row>
        <row r="1846">
          <cell r="A1846">
            <v>43201</v>
          </cell>
          <cell r="B1846">
            <v>4.7476851851851853E-2</v>
          </cell>
          <cell r="D1846" t="str">
            <v>分系统1BMS3单体电压过低一级故障</v>
          </cell>
          <cell r="G1846" t="str">
            <v>JS_CZ_wodefeng</v>
          </cell>
          <cell r="I1846" t="str">
            <v>BMS故障</v>
          </cell>
        </row>
        <row r="1847">
          <cell r="A1847">
            <v>43201</v>
          </cell>
          <cell r="B1847">
            <v>4.7650462962962964E-2</v>
          </cell>
          <cell r="D1847" t="str">
            <v>分系统1BMS4单体电压过低一级故障</v>
          </cell>
          <cell r="G1847" t="str">
            <v>JS_CZ_wodefeng</v>
          </cell>
          <cell r="I1847" t="str">
            <v>BMS故障</v>
          </cell>
        </row>
        <row r="1848">
          <cell r="A1848">
            <v>43201</v>
          </cell>
          <cell r="B1848">
            <v>4.8171296296296295E-2</v>
          </cell>
          <cell r="D1848" t="str">
            <v>分系统1BMS2单体电压过低一级故障</v>
          </cell>
          <cell r="G1848" t="str">
            <v>JS_CZ_wodefeng</v>
          </cell>
          <cell r="I1848" t="str">
            <v>BMS故障</v>
          </cell>
        </row>
        <row r="1849">
          <cell r="A1849">
            <v>43201</v>
          </cell>
          <cell r="B1849">
            <v>5.0011574074074076E-2</v>
          </cell>
          <cell r="D1849" t="str">
            <v>分系统1BMS1总电压过低一级故障</v>
          </cell>
          <cell r="G1849" t="str">
            <v>JS_CZ_wodefeng</v>
          </cell>
          <cell r="I1849" t="str">
            <v>BMS故障</v>
          </cell>
        </row>
        <row r="1850">
          <cell r="A1850">
            <v>43201</v>
          </cell>
          <cell r="B1850">
            <v>5.0138888888888893E-2</v>
          </cell>
          <cell r="D1850" t="str">
            <v>分系统1BMS3总电压过低一级故障</v>
          </cell>
          <cell r="G1850" t="str">
            <v>JS_CZ_wodefeng</v>
          </cell>
          <cell r="I1850" t="str">
            <v>BMS故障</v>
          </cell>
        </row>
        <row r="1851">
          <cell r="A1851">
            <v>43201</v>
          </cell>
          <cell r="B1851">
            <v>5.0208333333333334E-2</v>
          </cell>
          <cell r="D1851" t="str">
            <v>分系统1BMS6总电压过低一级故障</v>
          </cell>
          <cell r="G1851" t="str">
            <v>JS_CZ_wodefeng</v>
          </cell>
          <cell r="I1851" t="str">
            <v>BMS故障</v>
          </cell>
        </row>
        <row r="1852">
          <cell r="A1852">
            <v>43201</v>
          </cell>
          <cell r="B1852">
            <v>5.0254629629629628E-2</v>
          </cell>
          <cell r="D1852" t="str">
            <v>分系统1BMS2总电压过低一级故障</v>
          </cell>
          <cell r="G1852" t="str">
            <v>JS_CZ_wodefeng</v>
          </cell>
          <cell r="I1852" t="str">
            <v>BMS故障</v>
          </cell>
        </row>
        <row r="1853">
          <cell r="A1853">
            <v>43201</v>
          </cell>
          <cell r="B1853">
            <v>5.0370370370370371E-2</v>
          </cell>
          <cell r="D1853" t="str">
            <v>分系统1BMS4总电压过低一级故障</v>
          </cell>
          <cell r="G1853" t="str">
            <v>JS_CZ_wodefeng</v>
          </cell>
          <cell r="I1853" t="str">
            <v>BMS故障</v>
          </cell>
        </row>
        <row r="1854">
          <cell r="A1854">
            <v>43201</v>
          </cell>
          <cell r="B1854">
            <v>5.0370370370370371E-2</v>
          </cell>
          <cell r="D1854" t="str">
            <v>分系统1BMS5总电压过低一级故障</v>
          </cell>
          <cell r="G1854" t="str">
            <v>JS_CZ_wodefeng</v>
          </cell>
          <cell r="I1854" t="str">
            <v>BMS故障</v>
          </cell>
        </row>
        <row r="1855">
          <cell r="A1855">
            <v>43201</v>
          </cell>
          <cell r="B1855">
            <v>5.094907407407407E-2</v>
          </cell>
          <cell r="D1855" t="str">
            <v>分系统1BMS5单体电压过低一级故障</v>
          </cell>
          <cell r="G1855" t="str">
            <v>JS_CZ_wodefeng</v>
          </cell>
          <cell r="I1855" t="str">
            <v>BMS故障</v>
          </cell>
        </row>
        <row r="1856">
          <cell r="A1856">
            <v>43201</v>
          </cell>
          <cell r="B1856">
            <v>5.2048611111111108E-2</v>
          </cell>
          <cell r="D1856" t="str">
            <v>分系统1BMS3SOC过低二级故障</v>
          </cell>
          <cell r="G1856" t="str">
            <v>JS_CZ_wodefeng</v>
          </cell>
          <cell r="I1856" t="str">
            <v>BMS故障</v>
          </cell>
        </row>
        <row r="1857">
          <cell r="A1857">
            <v>43201</v>
          </cell>
          <cell r="B1857">
            <v>5.6805555555555554E-2</v>
          </cell>
          <cell r="D1857" t="str">
            <v>分系统1BMS1SOC过低一级故障</v>
          </cell>
          <cell r="G1857" t="str">
            <v>JS_CZ_wodefeng</v>
          </cell>
          <cell r="I1857" t="str">
            <v>BMS故障</v>
          </cell>
        </row>
        <row r="1858">
          <cell r="A1858">
            <v>43201</v>
          </cell>
          <cell r="B1858">
            <v>5.7442129629629628E-2</v>
          </cell>
          <cell r="D1858" t="str">
            <v>分系统1BMS5SOC过低一级故障</v>
          </cell>
          <cell r="G1858" t="str">
            <v>JS_CZ_wodefeng</v>
          </cell>
          <cell r="I1858" t="str">
            <v>BMS故障</v>
          </cell>
        </row>
        <row r="1859">
          <cell r="A1859">
            <v>43201</v>
          </cell>
          <cell r="B1859">
            <v>5.7442129629629628E-2</v>
          </cell>
          <cell r="D1859" t="str">
            <v>分系统1BMS6SOC过低一级故障</v>
          </cell>
          <cell r="G1859" t="str">
            <v>JS_CZ_wodefeng</v>
          </cell>
          <cell r="I1859" t="str">
            <v>BMS故障</v>
          </cell>
        </row>
        <row r="1860">
          <cell r="A1860">
            <v>43201</v>
          </cell>
          <cell r="B1860">
            <v>5.7731481481481474E-2</v>
          </cell>
          <cell r="D1860" t="str">
            <v>分系统1BMS2SOC过低一级故障</v>
          </cell>
          <cell r="G1860" t="str">
            <v>JS_CZ_wodefeng</v>
          </cell>
          <cell r="I1860" t="str">
            <v>BMS故障</v>
          </cell>
        </row>
        <row r="1861">
          <cell r="A1861">
            <v>43201</v>
          </cell>
          <cell r="B1861">
            <v>5.9525462962962961E-2</v>
          </cell>
          <cell r="D1861" t="str">
            <v>分系统1BMS4SOC过低一级故障</v>
          </cell>
          <cell r="G1861" t="str">
            <v>JS_CZ_wodefeng</v>
          </cell>
          <cell r="I1861" t="str">
            <v>BMS故障</v>
          </cell>
        </row>
        <row r="1862">
          <cell r="A1862">
            <v>43201</v>
          </cell>
          <cell r="B1862">
            <v>6.0856481481481484E-2</v>
          </cell>
          <cell r="D1862" t="str">
            <v>分系统1BMS3SOC过低一级故障</v>
          </cell>
          <cell r="G1862" t="str">
            <v>JS_CZ_wodefeng</v>
          </cell>
          <cell r="I1862" t="str">
            <v>BMS故障</v>
          </cell>
        </row>
        <row r="1863">
          <cell r="A1863">
            <v>43201</v>
          </cell>
          <cell r="B1863">
            <v>0.4503240740740741</v>
          </cell>
          <cell r="D1863" t="str">
            <v>分系统1BMS1总电压过低一级故障</v>
          </cell>
          <cell r="G1863" t="str">
            <v>JS_CZ_wodefeng</v>
          </cell>
          <cell r="I1863" t="str">
            <v>BMS故障</v>
          </cell>
        </row>
        <row r="1864">
          <cell r="A1864">
            <v>43201</v>
          </cell>
          <cell r="B1864">
            <v>0.4503240740740741</v>
          </cell>
          <cell r="D1864" t="str">
            <v>分系统1BMS1总电压过低二级故障</v>
          </cell>
          <cell r="G1864" t="str">
            <v>JS_CZ_wodefeng</v>
          </cell>
          <cell r="I1864" t="str">
            <v>BMS故障</v>
          </cell>
        </row>
        <row r="1865">
          <cell r="A1865">
            <v>43201</v>
          </cell>
          <cell r="B1865">
            <v>0.45078703703703704</v>
          </cell>
          <cell r="D1865" t="str">
            <v>分系统1BMS3总电压过低一级故障</v>
          </cell>
          <cell r="G1865" t="str">
            <v>JS_CZ_wodefeng</v>
          </cell>
          <cell r="I1865" t="str">
            <v>BMS故障</v>
          </cell>
        </row>
        <row r="1866">
          <cell r="A1866">
            <v>43201</v>
          </cell>
          <cell r="B1866">
            <v>0.45078703703703704</v>
          </cell>
          <cell r="D1866" t="str">
            <v>分系统1BMS3总电压过低二级故障</v>
          </cell>
          <cell r="G1866" t="str">
            <v>JS_CZ_wodefeng</v>
          </cell>
          <cell r="I1866" t="str">
            <v>BMS故障</v>
          </cell>
        </row>
        <row r="1867">
          <cell r="A1867">
            <v>43201</v>
          </cell>
          <cell r="B1867">
            <v>0.45096064814814812</v>
          </cell>
          <cell r="D1867" t="str">
            <v>分系统1BMS6总电压过低一级故障</v>
          </cell>
          <cell r="G1867" t="str">
            <v>JS_CZ_wodefeng</v>
          </cell>
          <cell r="I1867" t="str">
            <v>BMS故障</v>
          </cell>
        </row>
        <row r="1868">
          <cell r="A1868">
            <v>43201</v>
          </cell>
          <cell r="B1868">
            <v>0.45096064814814812</v>
          </cell>
          <cell r="D1868" t="str">
            <v>分系统1BMS6总电压过低二级故障</v>
          </cell>
          <cell r="G1868" t="str">
            <v>JS_CZ_wodefeng</v>
          </cell>
          <cell r="I1868" t="str">
            <v>BMS故障</v>
          </cell>
        </row>
        <row r="1869">
          <cell r="A1869">
            <v>43201</v>
          </cell>
          <cell r="B1869">
            <v>0.45142361111111112</v>
          </cell>
          <cell r="D1869" t="str">
            <v>分系统1BMS5总电压过低一级故障</v>
          </cell>
          <cell r="G1869" t="str">
            <v>JS_CZ_wodefeng</v>
          </cell>
          <cell r="I1869" t="str">
            <v>BMS故障</v>
          </cell>
        </row>
        <row r="1870">
          <cell r="A1870">
            <v>43201</v>
          </cell>
          <cell r="B1870">
            <v>0.45142361111111112</v>
          </cell>
          <cell r="D1870" t="str">
            <v>分系统1BMS5总电压过低二级故障</v>
          </cell>
          <cell r="G1870" t="str">
            <v>JS_CZ_wodefeng</v>
          </cell>
          <cell r="I1870" t="str">
            <v>BMS故障</v>
          </cell>
        </row>
        <row r="1871">
          <cell r="A1871">
            <v>43201</v>
          </cell>
          <cell r="B1871">
            <v>0.45153935185185184</v>
          </cell>
          <cell r="D1871" t="str">
            <v>分系统1BMS4总电压过低一级故障</v>
          </cell>
          <cell r="G1871" t="str">
            <v>JS_CZ_wodefeng</v>
          </cell>
          <cell r="I1871" t="str">
            <v>BMS故障</v>
          </cell>
        </row>
        <row r="1872">
          <cell r="A1872">
            <v>43201</v>
          </cell>
          <cell r="B1872">
            <v>0.45153935185185184</v>
          </cell>
          <cell r="D1872" t="str">
            <v>分系统1BMS4总电压过低二级故障</v>
          </cell>
          <cell r="G1872" t="str">
            <v>JS_CZ_wodefeng</v>
          </cell>
          <cell r="I1872" t="str">
            <v>BMS故障</v>
          </cell>
        </row>
        <row r="1873">
          <cell r="A1873">
            <v>43201</v>
          </cell>
          <cell r="B1873">
            <v>0.45165509259259262</v>
          </cell>
          <cell r="D1873" t="str">
            <v>分系统1BMS2总电压过低一级故障</v>
          </cell>
          <cell r="G1873" t="str">
            <v>JS_CZ_wodefeng</v>
          </cell>
          <cell r="I1873" t="str">
            <v>BMS故障</v>
          </cell>
        </row>
        <row r="1874">
          <cell r="A1874">
            <v>43201</v>
          </cell>
          <cell r="B1874">
            <v>0.45165509259259262</v>
          </cell>
          <cell r="D1874" t="str">
            <v>分系统1BMS2总电压过低二级故障</v>
          </cell>
          <cell r="G1874" t="str">
            <v>JS_CZ_wodefeng</v>
          </cell>
          <cell r="I1874" t="str">
            <v>BMS故障</v>
          </cell>
        </row>
        <row r="1875">
          <cell r="A1875">
            <v>43201</v>
          </cell>
          <cell r="B1875">
            <v>0.45356481481481481</v>
          </cell>
          <cell r="D1875" t="str">
            <v>分系统1BMS3SOC过低一级故障</v>
          </cell>
          <cell r="G1875" t="str">
            <v>JS_CZ_wodefeng</v>
          </cell>
          <cell r="I1875" t="str">
            <v>BMS故障</v>
          </cell>
        </row>
        <row r="1876">
          <cell r="A1876">
            <v>43201</v>
          </cell>
          <cell r="B1876">
            <v>0.45356481481481481</v>
          </cell>
          <cell r="D1876" t="str">
            <v>分系统1BMS3SOC过低二级故障</v>
          </cell>
          <cell r="G1876" t="str">
            <v>JS_CZ_wodefeng</v>
          </cell>
          <cell r="I1876" t="str">
            <v>BMS故障</v>
          </cell>
        </row>
        <row r="1877">
          <cell r="A1877">
            <v>43201</v>
          </cell>
          <cell r="B1877">
            <v>0.45495370370370369</v>
          </cell>
          <cell r="D1877" t="str">
            <v>分系统1BMS1SOC过低一级故障</v>
          </cell>
          <cell r="G1877" t="str">
            <v>JS_CZ_wodefeng</v>
          </cell>
          <cell r="I1877" t="str">
            <v>BMS故障</v>
          </cell>
        </row>
        <row r="1878">
          <cell r="A1878">
            <v>43201</v>
          </cell>
          <cell r="B1878">
            <v>0.45495370370370369</v>
          </cell>
          <cell r="D1878" t="str">
            <v>分系统1BMS1SOC过低二级故障</v>
          </cell>
          <cell r="G1878" t="str">
            <v>JS_CZ_wodefeng</v>
          </cell>
          <cell r="I1878" t="str">
            <v>BMS故障</v>
          </cell>
        </row>
        <row r="1879">
          <cell r="A1879">
            <v>43201</v>
          </cell>
          <cell r="B1879">
            <v>0.45495370370370369</v>
          </cell>
          <cell r="D1879" t="str">
            <v>分系统1BMS6SOC过低一级故障</v>
          </cell>
          <cell r="G1879" t="str">
            <v>JS_CZ_wodefeng</v>
          </cell>
          <cell r="I1879" t="str">
            <v>BMS故障</v>
          </cell>
        </row>
        <row r="1880">
          <cell r="A1880">
            <v>43201</v>
          </cell>
          <cell r="B1880">
            <v>0.45495370370370369</v>
          </cell>
          <cell r="D1880" t="str">
            <v>分系统1BMS6SOC过低二级故障</v>
          </cell>
          <cell r="G1880" t="str">
            <v>JS_CZ_wodefeng</v>
          </cell>
          <cell r="I1880" t="str">
            <v>BMS故障</v>
          </cell>
        </row>
        <row r="1881">
          <cell r="A1881">
            <v>43201</v>
          </cell>
          <cell r="B1881">
            <v>0.45553240740740741</v>
          </cell>
          <cell r="D1881" t="str">
            <v>分系统1BMS4SOC过低一级故障</v>
          </cell>
          <cell r="G1881" t="str">
            <v>JS_CZ_wodefeng</v>
          </cell>
          <cell r="I1881" t="str">
            <v>BMS故障</v>
          </cell>
        </row>
        <row r="1882">
          <cell r="A1882">
            <v>43201</v>
          </cell>
          <cell r="B1882">
            <v>0.45553240740740741</v>
          </cell>
          <cell r="D1882" t="str">
            <v>分系统1BMS4SOC过低二级故障</v>
          </cell>
          <cell r="G1882" t="str">
            <v>JS_CZ_wodefeng</v>
          </cell>
          <cell r="I1882" t="str">
            <v>BMS故障</v>
          </cell>
        </row>
        <row r="1883">
          <cell r="A1883">
            <v>43201</v>
          </cell>
          <cell r="B1883">
            <v>0.45559027777777777</v>
          </cell>
          <cell r="D1883" t="str">
            <v>分系统1BMS5SOC过低一级故障</v>
          </cell>
          <cell r="G1883" t="str">
            <v>JS_CZ_wodefeng</v>
          </cell>
          <cell r="I1883" t="str">
            <v>BMS故障</v>
          </cell>
        </row>
        <row r="1884">
          <cell r="A1884">
            <v>43201</v>
          </cell>
          <cell r="B1884">
            <v>0.45559027777777777</v>
          </cell>
          <cell r="D1884" t="str">
            <v>分系统1BMS5SOC过低二级故障</v>
          </cell>
          <cell r="G1884" t="str">
            <v>JS_CZ_wodefeng</v>
          </cell>
          <cell r="I1884" t="str">
            <v>BMS故障</v>
          </cell>
        </row>
        <row r="1885">
          <cell r="A1885">
            <v>43201</v>
          </cell>
          <cell r="B1885">
            <v>0.45634259259259258</v>
          </cell>
          <cell r="D1885" t="str">
            <v>分系统1BMS2SOC过低一级故障</v>
          </cell>
          <cell r="G1885" t="str">
            <v>JS_CZ_wodefeng</v>
          </cell>
          <cell r="I1885" t="str">
            <v>BMS故障</v>
          </cell>
        </row>
        <row r="1886">
          <cell r="A1886">
            <v>43201</v>
          </cell>
          <cell r="B1886">
            <v>0.45634259259259258</v>
          </cell>
          <cell r="D1886" t="str">
            <v>分系统1BMS2SOC过低二级故障</v>
          </cell>
          <cell r="G1886" t="str">
            <v>JS_CZ_wodefeng</v>
          </cell>
          <cell r="I1886" t="str">
            <v>BMS故障</v>
          </cell>
        </row>
        <row r="1887">
          <cell r="A1887">
            <v>43201</v>
          </cell>
          <cell r="B1887">
            <v>0.45796296296296296</v>
          </cell>
          <cell r="D1887" t="str">
            <v>分系统1BMS1单体电压过低一级故障</v>
          </cell>
          <cell r="G1887" t="str">
            <v>JS_CZ_wodefeng</v>
          </cell>
          <cell r="I1887" t="str">
            <v>BMS故障</v>
          </cell>
        </row>
        <row r="1888">
          <cell r="A1888">
            <v>43201</v>
          </cell>
          <cell r="B1888">
            <v>0.45796296296296296</v>
          </cell>
          <cell r="D1888" t="str">
            <v>分系统1BMS1单体电压过低二级故障</v>
          </cell>
          <cell r="G1888" t="str">
            <v>JS_CZ_wodefeng</v>
          </cell>
          <cell r="I1888" t="str">
            <v>BMS故障</v>
          </cell>
        </row>
        <row r="1889">
          <cell r="A1889">
            <v>43201</v>
          </cell>
          <cell r="B1889">
            <v>0.4581365740740741</v>
          </cell>
          <cell r="D1889" t="str">
            <v>分系统1BMS2单体电压过低一级故障</v>
          </cell>
          <cell r="G1889" t="str">
            <v>JS_CZ_wodefeng</v>
          </cell>
          <cell r="I1889" t="str">
            <v>BMS故障</v>
          </cell>
        </row>
        <row r="1890">
          <cell r="A1890">
            <v>43201</v>
          </cell>
          <cell r="B1890">
            <v>0.4581365740740741</v>
          </cell>
          <cell r="D1890" t="str">
            <v>分系统1BMS2单体电压过低二级故障</v>
          </cell>
          <cell r="G1890" t="str">
            <v>JS_CZ_wodefeng</v>
          </cell>
          <cell r="I1890" t="str">
            <v>BMS故障</v>
          </cell>
        </row>
        <row r="1891">
          <cell r="A1891">
            <v>43201</v>
          </cell>
          <cell r="B1891">
            <v>0.45836805555555554</v>
          </cell>
          <cell r="D1891" t="str">
            <v>分系统1BMS5单体电压过低一级故障</v>
          </cell>
          <cell r="G1891" t="str">
            <v>JS_CZ_wodefeng</v>
          </cell>
          <cell r="I1891" t="str">
            <v>BMS故障</v>
          </cell>
        </row>
        <row r="1892">
          <cell r="A1892">
            <v>43201</v>
          </cell>
          <cell r="B1892">
            <v>0.45836805555555554</v>
          </cell>
          <cell r="D1892" t="str">
            <v>分系统1BMS5单体电压过低二级故障</v>
          </cell>
          <cell r="G1892" t="str">
            <v>JS_CZ_wodefeng</v>
          </cell>
          <cell r="I1892" t="str">
            <v>BMS故障</v>
          </cell>
        </row>
        <row r="1893">
          <cell r="A1893">
            <v>43201</v>
          </cell>
          <cell r="B1893">
            <v>0.45859953703703704</v>
          </cell>
          <cell r="D1893" t="str">
            <v>分系统1BMS3单体电压过低一级故障</v>
          </cell>
          <cell r="G1893" t="str">
            <v>JS_CZ_wodefeng</v>
          </cell>
          <cell r="I1893" t="str">
            <v>BMS故障</v>
          </cell>
        </row>
        <row r="1894">
          <cell r="A1894">
            <v>43201</v>
          </cell>
          <cell r="B1894">
            <v>0.45859953703703704</v>
          </cell>
          <cell r="D1894" t="str">
            <v>分系统1BMS3单体电压过低二级故障</v>
          </cell>
          <cell r="G1894" t="str">
            <v>JS_CZ_wodefeng</v>
          </cell>
          <cell r="I1894" t="str">
            <v>BMS故障</v>
          </cell>
        </row>
        <row r="1895">
          <cell r="A1895">
            <v>43201</v>
          </cell>
          <cell r="B1895">
            <v>0.45958333333333329</v>
          </cell>
          <cell r="D1895" t="str">
            <v>分系统1BMS6单体电压过低一级故障</v>
          </cell>
          <cell r="G1895" t="str">
            <v>JS_CZ_wodefeng</v>
          </cell>
          <cell r="I1895" t="str">
            <v>BMS故障</v>
          </cell>
        </row>
        <row r="1896">
          <cell r="A1896">
            <v>43201</v>
          </cell>
          <cell r="B1896">
            <v>0.45958333333333329</v>
          </cell>
          <cell r="D1896" t="str">
            <v>分系统1BMS6单体电压过低二级故障</v>
          </cell>
          <cell r="G1896" t="str">
            <v>JS_CZ_wodefeng</v>
          </cell>
          <cell r="I1896" t="str">
            <v>BMS故障</v>
          </cell>
        </row>
        <row r="1897">
          <cell r="A1897">
            <v>43201</v>
          </cell>
          <cell r="B1897">
            <v>0.45993055555555556</v>
          </cell>
          <cell r="D1897" t="str">
            <v>分系统1BMS4单体电压过低一级故障</v>
          </cell>
          <cell r="G1897" t="str">
            <v>JS_CZ_wodefeng</v>
          </cell>
          <cell r="I1897" t="str">
            <v>BMS故障</v>
          </cell>
        </row>
        <row r="1898">
          <cell r="A1898">
            <v>43201</v>
          </cell>
          <cell r="B1898">
            <v>0.45993055555555556</v>
          </cell>
          <cell r="D1898" t="str">
            <v>分系统1BMS4单体电压过低二级故障</v>
          </cell>
          <cell r="G1898" t="str">
            <v>JS_CZ_wodefeng</v>
          </cell>
          <cell r="I1898" t="str">
            <v>BMS故障</v>
          </cell>
        </row>
        <row r="1899">
          <cell r="A1899">
            <v>43201</v>
          </cell>
          <cell r="B1899">
            <v>0.47822916666666665</v>
          </cell>
          <cell r="D1899" t="str">
            <v>分系统1BMS8总电压过低一级故障</v>
          </cell>
          <cell r="G1899" t="str">
            <v>JS_WX_liteer</v>
          </cell>
          <cell r="I1899" t="str">
            <v>BMS故障</v>
          </cell>
        </row>
        <row r="1900">
          <cell r="A1900">
            <v>43201</v>
          </cell>
          <cell r="B1900">
            <v>0.47822916666666665</v>
          </cell>
          <cell r="D1900" t="str">
            <v>分系统1BMS8总电压过低二级故障</v>
          </cell>
          <cell r="G1900" t="str">
            <v>JS_WX_liteer</v>
          </cell>
          <cell r="I1900" t="str">
            <v>BMS故障</v>
          </cell>
        </row>
        <row r="1901">
          <cell r="A1901">
            <v>43201</v>
          </cell>
          <cell r="B1901">
            <v>0.47834490740740737</v>
          </cell>
          <cell r="D1901" t="str">
            <v>分系统1BMS9总电压过低一级故障</v>
          </cell>
          <cell r="G1901" t="str">
            <v>JS_WX_liteer</v>
          </cell>
          <cell r="I1901" t="str">
            <v>BMS故障</v>
          </cell>
        </row>
        <row r="1902">
          <cell r="A1902">
            <v>43201</v>
          </cell>
          <cell r="B1902">
            <v>0.47834490740740737</v>
          </cell>
          <cell r="D1902" t="str">
            <v>分系统1BMS9总电压过低二级故障</v>
          </cell>
          <cell r="G1902" t="str">
            <v>JS_WX_liteer</v>
          </cell>
          <cell r="I1902" t="str">
            <v>BMS故障</v>
          </cell>
        </row>
        <row r="1903">
          <cell r="A1903">
            <v>43201</v>
          </cell>
          <cell r="B1903">
            <v>0.47892361111111109</v>
          </cell>
          <cell r="D1903" t="str">
            <v>分系统1BMS1总电压过低一级故障</v>
          </cell>
          <cell r="G1903" t="str">
            <v>JS_WX_liteer</v>
          </cell>
          <cell r="I1903" t="str">
            <v>BMS故障</v>
          </cell>
        </row>
        <row r="1904">
          <cell r="A1904">
            <v>43201</v>
          </cell>
          <cell r="B1904">
            <v>0.47892361111111109</v>
          </cell>
          <cell r="D1904" t="str">
            <v>分系统1BMS1总电压过低二级故障</v>
          </cell>
          <cell r="G1904" t="str">
            <v>JS_WX_liteer</v>
          </cell>
          <cell r="I1904" t="str">
            <v>BMS故障</v>
          </cell>
        </row>
        <row r="1905">
          <cell r="A1905">
            <v>43201</v>
          </cell>
          <cell r="B1905">
            <v>0.47909722222222223</v>
          </cell>
          <cell r="D1905" t="str">
            <v>分系统1BMS4总电压过低一级故障</v>
          </cell>
          <cell r="G1905" t="str">
            <v>JS_WX_liteer</v>
          </cell>
          <cell r="I1905" t="str">
            <v>BMS故障</v>
          </cell>
        </row>
        <row r="1906">
          <cell r="A1906">
            <v>43201</v>
          </cell>
          <cell r="B1906">
            <v>0.47909722222222223</v>
          </cell>
          <cell r="D1906" t="str">
            <v>分系统1BMS4总电压过低二级故障</v>
          </cell>
          <cell r="G1906" t="str">
            <v>JS_WX_liteer</v>
          </cell>
          <cell r="I1906" t="str">
            <v>BMS故障</v>
          </cell>
        </row>
        <row r="1907">
          <cell r="A1907">
            <v>43201</v>
          </cell>
          <cell r="B1907">
            <v>0.47927083333333331</v>
          </cell>
          <cell r="D1907" t="str">
            <v>分系统1BMS2总电压过低一级故障</v>
          </cell>
          <cell r="G1907" t="str">
            <v>JS_WX_liteer</v>
          </cell>
          <cell r="I1907" t="str">
            <v>BMS故障</v>
          </cell>
        </row>
        <row r="1908">
          <cell r="A1908">
            <v>43201</v>
          </cell>
          <cell r="B1908">
            <v>0.47927083333333331</v>
          </cell>
          <cell r="D1908" t="str">
            <v>分系统1BMS2总电压过低二级故障</v>
          </cell>
          <cell r="G1908" t="str">
            <v>JS_WX_liteer</v>
          </cell>
          <cell r="I1908" t="str">
            <v>BMS故障</v>
          </cell>
        </row>
        <row r="1909">
          <cell r="A1909">
            <v>43201</v>
          </cell>
          <cell r="B1909">
            <v>0.47938657407407409</v>
          </cell>
          <cell r="D1909" t="str">
            <v>分系统1BMS7总电压过低一级故障</v>
          </cell>
          <cell r="G1909" t="str">
            <v>JS_WX_liteer</v>
          </cell>
          <cell r="I1909" t="str">
            <v>BMS故障</v>
          </cell>
        </row>
        <row r="1910">
          <cell r="A1910">
            <v>43201</v>
          </cell>
          <cell r="B1910">
            <v>0.47938657407407409</v>
          </cell>
          <cell r="D1910" t="str">
            <v>分系统1BMS7总电压过低二级故障</v>
          </cell>
          <cell r="G1910" t="str">
            <v>JS_WX_liteer</v>
          </cell>
          <cell r="I1910" t="str">
            <v>BMS故障</v>
          </cell>
        </row>
        <row r="1911">
          <cell r="A1911">
            <v>43201</v>
          </cell>
          <cell r="B1911">
            <v>0.47945601851851855</v>
          </cell>
          <cell r="D1911" t="str">
            <v>分系统1BMS5总电压过低一级故障</v>
          </cell>
          <cell r="G1911" t="str">
            <v>JS_WX_liteer</v>
          </cell>
          <cell r="I1911" t="str">
            <v>BMS故障</v>
          </cell>
        </row>
        <row r="1912">
          <cell r="A1912">
            <v>43201</v>
          </cell>
          <cell r="B1912">
            <v>0.47945601851851855</v>
          </cell>
          <cell r="D1912" t="str">
            <v>分系统1BMS5总电压过低二级故障</v>
          </cell>
          <cell r="G1912" t="str">
            <v>JS_WX_liteer</v>
          </cell>
          <cell r="I1912" t="str">
            <v>BMS故障</v>
          </cell>
        </row>
        <row r="1913">
          <cell r="A1913">
            <v>43201</v>
          </cell>
          <cell r="B1913">
            <v>0.47956018518518517</v>
          </cell>
          <cell r="D1913" t="str">
            <v>分系统1BMS6总电压过低一级故障</v>
          </cell>
          <cell r="G1913" t="str">
            <v>JS_WX_liteer</v>
          </cell>
          <cell r="I1913" t="str">
            <v>BMS故障</v>
          </cell>
        </row>
        <row r="1914">
          <cell r="A1914">
            <v>43201</v>
          </cell>
          <cell r="B1914">
            <v>0.47956018518518517</v>
          </cell>
          <cell r="D1914" t="str">
            <v>分系统1BMS6总电压过低二级故障</v>
          </cell>
          <cell r="G1914" t="str">
            <v>JS_WX_liteer</v>
          </cell>
          <cell r="I1914" t="str">
            <v>BMS故障</v>
          </cell>
        </row>
        <row r="1915">
          <cell r="A1915">
            <v>43201</v>
          </cell>
          <cell r="B1915">
            <v>0.47973379629629626</v>
          </cell>
          <cell r="D1915" t="str">
            <v>分系统1BMS3总电压过低一级故障</v>
          </cell>
          <cell r="G1915" t="str">
            <v>JS_WX_liteer</v>
          </cell>
          <cell r="I1915" t="str">
            <v>BMS故障</v>
          </cell>
        </row>
        <row r="1916">
          <cell r="A1916">
            <v>43201</v>
          </cell>
          <cell r="B1916">
            <v>0.47973379629629626</v>
          </cell>
          <cell r="D1916" t="str">
            <v>分系统1BMS3总电压过低二级故障</v>
          </cell>
          <cell r="G1916" t="str">
            <v>JS_WX_liteer</v>
          </cell>
          <cell r="I1916" t="str">
            <v>BMS故障</v>
          </cell>
        </row>
        <row r="1917">
          <cell r="A1917">
            <v>43201</v>
          </cell>
          <cell r="B1917">
            <v>0.48802083333333335</v>
          </cell>
          <cell r="D1917" t="str">
            <v>分系统1BMS8单体电压过低一级故障</v>
          </cell>
          <cell r="G1917" t="str">
            <v>JS_WX_liteer</v>
          </cell>
          <cell r="I1917" t="str">
            <v>BMS故障</v>
          </cell>
        </row>
        <row r="1918">
          <cell r="A1918">
            <v>43201</v>
          </cell>
          <cell r="B1918">
            <v>0.48802083333333335</v>
          </cell>
          <cell r="D1918" t="str">
            <v>分系统1BMS8单体电压过低二级故障</v>
          </cell>
          <cell r="G1918" t="str">
            <v>JS_WX_liteer</v>
          </cell>
          <cell r="I1918" t="str">
            <v>BMS故障</v>
          </cell>
        </row>
        <row r="1919">
          <cell r="A1919">
            <v>43201</v>
          </cell>
          <cell r="B1919">
            <v>0.48825231481481479</v>
          </cell>
          <cell r="D1919" t="str">
            <v>分系统1BMS9单体电压过低一级故障</v>
          </cell>
          <cell r="G1919" t="str">
            <v>JS_WX_liteer</v>
          </cell>
          <cell r="I1919" t="str">
            <v>BMS故障</v>
          </cell>
        </row>
        <row r="1920">
          <cell r="A1920">
            <v>43201</v>
          </cell>
          <cell r="B1920">
            <v>0.48825231481481479</v>
          </cell>
          <cell r="D1920" t="str">
            <v>分系统1BMS9单体电压过低二级故障</v>
          </cell>
          <cell r="G1920" t="str">
            <v>JS_WX_liteer</v>
          </cell>
          <cell r="I1920" t="str">
            <v>BMS故障</v>
          </cell>
        </row>
        <row r="1921">
          <cell r="A1921">
            <v>43201</v>
          </cell>
          <cell r="B1921">
            <v>0.48969907407407409</v>
          </cell>
          <cell r="D1921" t="str">
            <v>分系统1BMS1单体电压过低一级故障</v>
          </cell>
          <cell r="G1921" t="str">
            <v>JS_WX_liteer</v>
          </cell>
          <cell r="I1921" t="str">
            <v>BMS故障</v>
          </cell>
        </row>
        <row r="1922">
          <cell r="A1922">
            <v>43201</v>
          </cell>
          <cell r="B1922">
            <v>0.48969907407407409</v>
          </cell>
          <cell r="D1922" t="str">
            <v>分系统1BMS1单体电压过低二级故障</v>
          </cell>
          <cell r="G1922" t="str">
            <v>JS_WX_liteer</v>
          </cell>
          <cell r="I1922" t="str">
            <v>BMS故障</v>
          </cell>
        </row>
        <row r="1923">
          <cell r="A1923">
            <v>43201</v>
          </cell>
          <cell r="B1923">
            <v>0.49010416666666662</v>
          </cell>
          <cell r="D1923" t="str">
            <v>分系统1BMS4单体电压过低一级故障</v>
          </cell>
          <cell r="G1923" t="str">
            <v>JS_WX_liteer</v>
          </cell>
          <cell r="I1923" t="str">
            <v>BMS故障</v>
          </cell>
        </row>
        <row r="1924">
          <cell r="A1924">
            <v>43201</v>
          </cell>
          <cell r="B1924">
            <v>0.49010416666666662</v>
          </cell>
          <cell r="D1924" t="str">
            <v>分系统1BMS4单体电压过低二级故障</v>
          </cell>
          <cell r="G1924" t="str">
            <v>JS_WX_liteer</v>
          </cell>
          <cell r="I1924" t="str">
            <v>BMS故障</v>
          </cell>
        </row>
        <row r="1925">
          <cell r="A1925">
            <v>43201</v>
          </cell>
          <cell r="B1925">
            <v>0.49074074074074076</v>
          </cell>
          <cell r="D1925" t="str">
            <v>分系统1BMS2单体电压过低一级故障</v>
          </cell>
          <cell r="G1925" t="str">
            <v>JS_WX_liteer</v>
          </cell>
          <cell r="I1925" t="str">
            <v>BMS故障</v>
          </cell>
        </row>
        <row r="1926">
          <cell r="A1926">
            <v>43201</v>
          </cell>
          <cell r="B1926">
            <v>0.49074074074074076</v>
          </cell>
          <cell r="D1926" t="str">
            <v>分系统1BMS2单体电压过低二级故障</v>
          </cell>
          <cell r="G1926" t="str">
            <v>JS_WX_liteer</v>
          </cell>
          <cell r="I1926" t="str">
            <v>BMS故障</v>
          </cell>
        </row>
        <row r="1927">
          <cell r="A1927">
            <v>43201</v>
          </cell>
          <cell r="B1927">
            <v>0.49074074074074076</v>
          </cell>
          <cell r="D1927" t="str">
            <v>分系统1BMS7单体电压过低一级故障</v>
          </cell>
          <cell r="G1927" t="str">
            <v>JS_WX_liteer</v>
          </cell>
          <cell r="I1927" t="str">
            <v>BMS故障</v>
          </cell>
        </row>
        <row r="1928">
          <cell r="A1928">
            <v>43201</v>
          </cell>
          <cell r="B1928">
            <v>0.49074074074074076</v>
          </cell>
          <cell r="D1928" t="str">
            <v>分系统1BMS7单体电压过低二级故障</v>
          </cell>
          <cell r="G1928" t="str">
            <v>JS_WX_liteer</v>
          </cell>
          <cell r="I1928" t="str">
            <v>BMS故障</v>
          </cell>
        </row>
        <row r="1929">
          <cell r="A1929">
            <v>43201</v>
          </cell>
          <cell r="B1929">
            <v>0.4909722222222222</v>
          </cell>
          <cell r="D1929" t="str">
            <v>分系统1BMS5单体电压过低一级故障</v>
          </cell>
          <cell r="G1929" t="str">
            <v>JS_WX_liteer</v>
          </cell>
          <cell r="I1929" t="str">
            <v>BMS故障</v>
          </cell>
        </row>
        <row r="1930">
          <cell r="A1930">
            <v>43201</v>
          </cell>
          <cell r="B1930">
            <v>0.4909722222222222</v>
          </cell>
          <cell r="D1930" t="str">
            <v>分系统1BMS5单体电压过低二级故障</v>
          </cell>
          <cell r="G1930" t="str">
            <v>JS_WX_liteer</v>
          </cell>
          <cell r="I1930" t="str">
            <v>BMS故障</v>
          </cell>
        </row>
        <row r="1931">
          <cell r="A1931">
            <v>43201</v>
          </cell>
          <cell r="B1931">
            <v>0.49126157407407406</v>
          </cell>
          <cell r="D1931" t="str">
            <v>分系统1BMS6单体电压过低一级故障</v>
          </cell>
          <cell r="G1931" t="str">
            <v>JS_WX_liteer</v>
          </cell>
          <cell r="I1931" t="str">
            <v>BMS故障</v>
          </cell>
        </row>
        <row r="1932">
          <cell r="A1932">
            <v>43201</v>
          </cell>
          <cell r="B1932">
            <v>0.49126157407407406</v>
          </cell>
          <cell r="D1932" t="str">
            <v>分系统1BMS6单体电压过低二级故障</v>
          </cell>
          <cell r="G1932" t="str">
            <v>JS_WX_liteer</v>
          </cell>
          <cell r="I1932" t="str">
            <v>BMS故障</v>
          </cell>
        </row>
        <row r="1933">
          <cell r="A1933">
            <v>43201</v>
          </cell>
          <cell r="B1933">
            <v>0.4914351851851852</v>
          </cell>
          <cell r="D1933" t="str">
            <v>分系统1BMS3单体电压过低一级故障</v>
          </cell>
          <cell r="G1933" t="str">
            <v>JS_WX_liteer</v>
          </cell>
          <cell r="I1933" t="str">
            <v>BMS故障</v>
          </cell>
        </row>
        <row r="1934">
          <cell r="A1934">
            <v>43201</v>
          </cell>
          <cell r="B1934">
            <v>0.4914351851851852</v>
          </cell>
          <cell r="D1934" t="str">
            <v>分系统1BMS3单体电压过低二级故障</v>
          </cell>
          <cell r="G1934" t="str">
            <v>JS_WX_liteer</v>
          </cell>
          <cell r="I1934" t="str">
            <v>BMS故障</v>
          </cell>
        </row>
        <row r="1935">
          <cell r="A1935">
            <v>43201</v>
          </cell>
          <cell r="B1935">
            <v>0.49710648148148145</v>
          </cell>
          <cell r="D1935" t="str">
            <v>分系统1BMS4SOC过低一级故障</v>
          </cell>
          <cell r="G1935" t="str">
            <v>JS_WX_liteer</v>
          </cell>
          <cell r="I1935" t="str">
            <v>BMS故障</v>
          </cell>
        </row>
        <row r="1936">
          <cell r="A1936">
            <v>43201</v>
          </cell>
          <cell r="B1936">
            <v>0.49710648148148145</v>
          </cell>
          <cell r="D1936" t="str">
            <v>分系统1BMS4SOC过低二级故障</v>
          </cell>
          <cell r="G1936" t="str">
            <v>JS_WX_liteer</v>
          </cell>
          <cell r="I1936" t="str">
            <v>BMS故障</v>
          </cell>
        </row>
        <row r="1937">
          <cell r="A1937">
            <v>43201</v>
          </cell>
          <cell r="B1937">
            <v>0.49728009259259259</v>
          </cell>
          <cell r="D1937" t="str">
            <v>分系统1BMS3SOC过低一级故障</v>
          </cell>
          <cell r="G1937" t="str">
            <v>JS_WX_liteer</v>
          </cell>
          <cell r="I1937" t="str">
            <v>BMS故障</v>
          </cell>
        </row>
        <row r="1938">
          <cell r="A1938">
            <v>43201</v>
          </cell>
          <cell r="B1938">
            <v>0.49728009259259259</v>
          </cell>
          <cell r="D1938" t="str">
            <v>分系统1BMS3SOC过低二级故障</v>
          </cell>
          <cell r="G1938" t="str">
            <v>JS_WX_liteer</v>
          </cell>
          <cell r="I1938" t="str">
            <v>BMS故障</v>
          </cell>
        </row>
        <row r="1939">
          <cell r="A1939">
            <v>43201</v>
          </cell>
          <cell r="B1939">
            <v>0.50306712962962963</v>
          </cell>
          <cell r="D1939" t="str">
            <v>分系统1BMS8总电压过低一级故障</v>
          </cell>
          <cell r="G1939" t="str">
            <v>JS_WX_liteer</v>
          </cell>
          <cell r="I1939" t="str">
            <v>BMS故障</v>
          </cell>
        </row>
        <row r="1940">
          <cell r="A1940">
            <v>43201</v>
          </cell>
          <cell r="B1940">
            <v>0.50312499999999993</v>
          </cell>
          <cell r="D1940" t="str">
            <v>分系统1BMS9总电压过低一级故障</v>
          </cell>
          <cell r="G1940" t="str">
            <v>JS_WX_liteer</v>
          </cell>
          <cell r="I1940" t="str">
            <v>BMS故障</v>
          </cell>
        </row>
        <row r="1941">
          <cell r="A1941">
            <v>43201</v>
          </cell>
          <cell r="B1941">
            <v>0.50329861111111118</v>
          </cell>
          <cell r="D1941" t="str">
            <v>分系统1BMS4总电压过低一级故障</v>
          </cell>
          <cell r="G1941" t="str">
            <v>JS_WX_liteer</v>
          </cell>
          <cell r="I1941" t="str">
            <v>BMS故障</v>
          </cell>
        </row>
        <row r="1942">
          <cell r="A1942">
            <v>43201</v>
          </cell>
          <cell r="B1942">
            <v>0.50336805555555553</v>
          </cell>
          <cell r="D1942" t="str">
            <v>分系统1BMS1总电压过低一级故障</v>
          </cell>
          <cell r="G1942" t="str">
            <v>JS_WX_liteer</v>
          </cell>
          <cell r="I1942" t="str">
            <v>BMS故障</v>
          </cell>
        </row>
        <row r="1943">
          <cell r="A1943">
            <v>43201</v>
          </cell>
          <cell r="B1943">
            <v>0.50336805555555553</v>
          </cell>
          <cell r="D1943" t="str">
            <v>分系统1BMS2总电压过低一级故障</v>
          </cell>
          <cell r="G1943" t="str">
            <v>JS_WX_liteer</v>
          </cell>
          <cell r="I1943" t="str">
            <v>BMS故障</v>
          </cell>
        </row>
        <row r="1944">
          <cell r="A1944">
            <v>43201</v>
          </cell>
          <cell r="B1944">
            <v>0.50336805555555553</v>
          </cell>
          <cell r="D1944" t="str">
            <v>分系统1BMS3总电压过低一级故障</v>
          </cell>
          <cell r="G1944" t="str">
            <v>JS_WX_liteer</v>
          </cell>
          <cell r="I1944" t="str">
            <v>BMS故障</v>
          </cell>
        </row>
        <row r="1945">
          <cell r="A1945">
            <v>43201</v>
          </cell>
          <cell r="B1945">
            <v>0.50336805555555553</v>
          </cell>
          <cell r="D1945" t="str">
            <v>分系统1BMS5总电压过低一级故障</v>
          </cell>
          <cell r="G1945" t="str">
            <v>JS_WX_liteer</v>
          </cell>
          <cell r="I1945" t="str">
            <v>BMS故障</v>
          </cell>
        </row>
        <row r="1946">
          <cell r="A1946">
            <v>43201</v>
          </cell>
          <cell r="B1946">
            <v>0.50336805555555553</v>
          </cell>
          <cell r="D1946" t="str">
            <v>分系统1BMS7总电压过低一级故障</v>
          </cell>
          <cell r="G1946" t="str">
            <v>JS_WX_liteer</v>
          </cell>
          <cell r="I1946" t="str">
            <v>BMS故障</v>
          </cell>
        </row>
        <row r="1947">
          <cell r="A1947">
            <v>43201</v>
          </cell>
          <cell r="B1947">
            <v>0.50342592592592594</v>
          </cell>
          <cell r="D1947" t="str">
            <v>分系统1BMS6总电压过低一级故障</v>
          </cell>
          <cell r="G1947" t="str">
            <v>JS_WX_liteer</v>
          </cell>
          <cell r="I1947" t="str">
            <v>BMS故障</v>
          </cell>
        </row>
        <row r="1948">
          <cell r="A1948">
            <v>43201</v>
          </cell>
          <cell r="B1948">
            <v>0.56451388888888887</v>
          </cell>
          <cell r="D1948" t="str">
            <v>分系统4告警状态</v>
          </cell>
          <cell r="G1948" t="str">
            <v>BJ_zhongyu</v>
          </cell>
          <cell r="I1948" t="str">
            <v>系统故障</v>
          </cell>
        </row>
        <row r="1949">
          <cell r="A1949">
            <v>43201</v>
          </cell>
          <cell r="B1949">
            <v>0.56451388888888887</v>
          </cell>
          <cell r="D1949" t="str">
            <v>分系统4PCS告警状态</v>
          </cell>
          <cell r="G1949" t="str">
            <v>BJ_zhongyu</v>
          </cell>
          <cell r="I1949" t="str">
            <v>PCS故障</v>
          </cell>
        </row>
        <row r="1950">
          <cell r="A1950">
            <v>43201</v>
          </cell>
          <cell r="B1950">
            <v>0.57163194444444443</v>
          </cell>
          <cell r="D1950" t="str">
            <v>分系统1告警状态</v>
          </cell>
          <cell r="G1950" t="str">
            <v>BJ_zhongyu</v>
          </cell>
          <cell r="I1950" t="str">
            <v>系统故障</v>
          </cell>
        </row>
        <row r="1951">
          <cell r="A1951">
            <v>43201</v>
          </cell>
          <cell r="B1951">
            <v>0.57163194444444443</v>
          </cell>
          <cell r="D1951" t="str">
            <v>分系统1PCS告警状态</v>
          </cell>
          <cell r="G1951" t="str">
            <v>BJ_zhongyu</v>
          </cell>
          <cell r="I1951" t="str">
            <v>PCS故障</v>
          </cell>
        </row>
        <row r="1952">
          <cell r="A1952">
            <v>43201</v>
          </cell>
          <cell r="B1952">
            <v>0.65516203703703701</v>
          </cell>
          <cell r="D1952" t="str">
            <v>电表故障</v>
          </cell>
          <cell r="G1952" t="str">
            <v>JS_CZ_wodefeng</v>
          </cell>
          <cell r="I1952" t="str">
            <v>电表故障</v>
          </cell>
        </row>
        <row r="1953">
          <cell r="A1953">
            <v>43201</v>
          </cell>
          <cell r="B1953">
            <v>0.65743055555555563</v>
          </cell>
          <cell r="D1953" t="str">
            <v>电表故障</v>
          </cell>
          <cell r="G1953" t="str">
            <v>JS_CZ_wodefeng</v>
          </cell>
          <cell r="I1953" t="str">
            <v>电表故障</v>
          </cell>
        </row>
        <row r="1954">
          <cell r="A1954">
            <v>43201</v>
          </cell>
          <cell r="B1954">
            <v>0.65754629629629624</v>
          </cell>
          <cell r="D1954" t="str">
            <v>电表故障</v>
          </cell>
          <cell r="G1954" t="str">
            <v>JS_CZ_wodefeng</v>
          </cell>
          <cell r="I1954" t="str">
            <v>电表故障</v>
          </cell>
        </row>
        <row r="1955">
          <cell r="A1955">
            <v>43201</v>
          </cell>
          <cell r="B1955">
            <v>0.65765046296296303</v>
          </cell>
          <cell r="D1955" t="str">
            <v>电表故障</v>
          </cell>
          <cell r="G1955" t="str">
            <v>JS_CZ_wodefeng</v>
          </cell>
          <cell r="I1955" t="str">
            <v>电表故障</v>
          </cell>
        </row>
        <row r="1956">
          <cell r="A1956">
            <v>43201</v>
          </cell>
          <cell r="B1956">
            <v>0.6585185185185185</v>
          </cell>
          <cell r="D1956" t="str">
            <v>电表故障</v>
          </cell>
          <cell r="G1956" t="str">
            <v>JS_CZ_wodefeng</v>
          </cell>
          <cell r="I1956" t="str">
            <v>电表故障</v>
          </cell>
        </row>
        <row r="1957">
          <cell r="A1957">
            <v>43201</v>
          </cell>
          <cell r="B1957">
            <v>0.66252314814814817</v>
          </cell>
          <cell r="D1957" t="str">
            <v>电表故障</v>
          </cell>
          <cell r="G1957" t="str">
            <v>JS_CZ_wodefeng</v>
          </cell>
          <cell r="I1957" t="str">
            <v>电表故障</v>
          </cell>
        </row>
        <row r="1958">
          <cell r="A1958">
            <v>43201</v>
          </cell>
          <cell r="B1958">
            <v>0.66408564814814819</v>
          </cell>
          <cell r="D1958" t="str">
            <v>电表故障</v>
          </cell>
          <cell r="G1958" t="str">
            <v>JS_CZ_wodefeng</v>
          </cell>
          <cell r="I1958" t="str">
            <v>电表故障</v>
          </cell>
        </row>
        <row r="1959">
          <cell r="A1959">
            <v>43201</v>
          </cell>
          <cell r="B1959">
            <v>0.66796296296296298</v>
          </cell>
          <cell r="D1959" t="str">
            <v>电表故障</v>
          </cell>
          <cell r="G1959" t="str">
            <v>JS_CZ_wodefeng</v>
          </cell>
          <cell r="I1959" t="str">
            <v>电表故障</v>
          </cell>
        </row>
        <row r="1960">
          <cell r="A1960">
            <v>43201</v>
          </cell>
          <cell r="B1960">
            <v>0.66894675925925917</v>
          </cell>
          <cell r="D1960" t="str">
            <v>电表故障</v>
          </cell>
          <cell r="G1960" t="str">
            <v>JS_CZ_wodefeng</v>
          </cell>
          <cell r="I1960" t="str">
            <v>电表故障</v>
          </cell>
        </row>
        <row r="1961">
          <cell r="A1961">
            <v>43201</v>
          </cell>
          <cell r="B1961">
            <v>0.67027777777777775</v>
          </cell>
          <cell r="D1961" t="str">
            <v>电表故障</v>
          </cell>
          <cell r="G1961" t="str">
            <v>JS_CZ_wodefeng</v>
          </cell>
          <cell r="I1961" t="str">
            <v>电表故障</v>
          </cell>
        </row>
        <row r="1962">
          <cell r="A1962">
            <v>43201</v>
          </cell>
          <cell r="B1962">
            <v>0.67120370370370364</v>
          </cell>
          <cell r="D1962" t="str">
            <v>电表故障</v>
          </cell>
          <cell r="G1962" t="str">
            <v>JS_CZ_wodefeng</v>
          </cell>
          <cell r="I1962" t="str">
            <v>电表故障</v>
          </cell>
        </row>
        <row r="1963">
          <cell r="A1963">
            <v>43201</v>
          </cell>
          <cell r="B1963">
            <v>0.67137731481481477</v>
          </cell>
          <cell r="D1963" t="str">
            <v>电表故障</v>
          </cell>
          <cell r="G1963" t="str">
            <v>JS_CZ_wodefeng</v>
          </cell>
          <cell r="I1963" t="str">
            <v>电表故障</v>
          </cell>
        </row>
        <row r="1964">
          <cell r="A1964">
            <v>43201</v>
          </cell>
          <cell r="B1964">
            <v>0.67266203703703698</v>
          </cell>
          <cell r="D1964" t="str">
            <v>电表故障</v>
          </cell>
          <cell r="G1964" t="str">
            <v>JS_CZ_wodefeng</v>
          </cell>
          <cell r="I1964" t="str">
            <v>电表故障</v>
          </cell>
        </row>
        <row r="1965">
          <cell r="A1965">
            <v>43201</v>
          </cell>
          <cell r="B1965">
            <v>0.67277777777777781</v>
          </cell>
          <cell r="D1965" t="str">
            <v>电表故障</v>
          </cell>
          <cell r="G1965" t="str">
            <v>JS_CZ_wodefeng</v>
          </cell>
          <cell r="I1965" t="str">
            <v>电表故障</v>
          </cell>
        </row>
        <row r="1966">
          <cell r="A1966">
            <v>43201</v>
          </cell>
          <cell r="B1966">
            <v>0.67295138888888895</v>
          </cell>
          <cell r="D1966" t="str">
            <v>电表故障</v>
          </cell>
          <cell r="G1966" t="str">
            <v>JS_CZ_wodefeng</v>
          </cell>
          <cell r="I1966" t="str">
            <v>电表故障</v>
          </cell>
        </row>
        <row r="1967">
          <cell r="A1967">
            <v>43201</v>
          </cell>
          <cell r="B1967">
            <v>0.67422453703703711</v>
          </cell>
          <cell r="D1967" t="str">
            <v>电表故障</v>
          </cell>
          <cell r="G1967" t="str">
            <v>JS_CZ_wodefeng</v>
          </cell>
          <cell r="I1967" t="str">
            <v>电表故障</v>
          </cell>
        </row>
        <row r="1968">
          <cell r="A1968">
            <v>43201</v>
          </cell>
          <cell r="B1968">
            <v>0.67792824074074076</v>
          </cell>
          <cell r="D1968" t="str">
            <v>电表故障</v>
          </cell>
          <cell r="G1968" t="str">
            <v>JS_CZ_wodefeng</v>
          </cell>
          <cell r="I1968" t="str">
            <v>电表故障</v>
          </cell>
        </row>
        <row r="1969">
          <cell r="A1969">
            <v>43201</v>
          </cell>
          <cell r="B1969">
            <v>0.67804398148148148</v>
          </cell>
          <cell r="D1969" t="str">
            <v>电表故障</v>
          </cell>
          <cell r="G1969" t="str">
            <v>JS_CZ_wodefeng</v>
          </cell>
          <cell r="I1969" t="str">
            <v>电表故障</v>
          </cell>
        </row>
        <row r="1970">
          <cell r="A1970">
            <v>43201</v>
          </cell>
          <cell r="B1970">
            <v>0.68041666666666656</v>
          </cell>
          <cell r="D1970" t="str">
            <v>电表故障</v>
          </cell>
          <cell r="G1970" t="str">
            <v>JS_CZ_wodefeng</v>
          </cell>
          <cell r="I1970" t="str">
            <v>电表故障</v>
          </cell>
        </row>
        <row r="1971">
          <cell r="A1971">
            <v>43201</v>
          </cell>
          <cell r="B1971">
            <v>0.68174768518518514</v>
          </cell>
          <cell r="D1971" t="str">
            <v>电表故障</v>
          </cell>
          <cell r="G1971" t="str">
            <v>JS_CZ_wodefeng</v>
          </cell>
          <cell r="I1971" t="str">
            <v>电表故障</v>
          </cell>
        </row>
        <row r="1972">
          <cell r="A1972">
            <v>43201</v>
          </cell>
          <cell r="B1972">
            <v>0.68186342592592597</v>
          </cell>
          <cell r="D1972" t="str">
            <v>电表故障</v>
          </cell>
          <cell r="G1972" t="str">
            <v>JS_CZ_wodefeng</v>
          </cell>
          <cell r="I1972" t="str">
            <v>电表故障</v>
          </cell>
        </row>
        <row r="1973">
          <cell r="A1973">
            <v>43201</v>
          </cell>
          <cell r="B1973">
            <v>0.68197916666666669</v>
          </cell>
          <cell r="D1973" t="str">
            <v>电表故障</v>
          </cell>
          <cell r="G1973" t="str">
            <v>JS_CZ_wodefeng</v>
          </cell>
          <cell r="I1973" t="str">
            <v>电表故障</v>
          </cell>
        </row>
        <row r="1974">
          <cell r="A1974">
            <v>43201</v>
          </cell>
          <cell r="B1974">
            <v>0.68307870370370372</v>
          </cell>
          <cell r="D1974" t="str">
            <v>电表故障</v>
          </cell>
          <cell r="G1974" t="str">
            <v>JS_CZ_wodefeng</v>
          </cell>
          <cell r="I1974" t="str">
            <v>电表故障</v>
          </cell>
        </row>
        <row r="1975">
          <cell r="A1975">
            <v>43201</v>
          </cell>
          <cell r="B1975">
            <v>0.68585648148148148</v>
          </cell>
          <cell r="D1975" t="str">
            <v>电表故障</v>
          </cell>
          <cell r="G1975" t="str">
            <v>JS_CZ_wodefeng</v>
          </cell>
          <cell r="I1975" t="str">
            <v>电表故障</v>
          </cell>
        </row>
        <row r="1976">
          <cell r="A1976">
            <v>43201</v>
          </cell>
          <cell r="B1976">
            <v>0.68684027777777779</v>
          </cell>
          <cell r="D1976" t="str">
            <v>电表故障</v>
          </cell>
          <cell r="G1976" t="str">
            <v>JS_CZ_wodefeng</v>
          </cell>
          <cell r="I1976" t="str">
            <v>电表故障</v>
          </cell>
        </row>
        <row r="1977">
          <cell r="A1977">
            <v>43201</v>
          </cell>
          <cell r="B1977">
            <v>0.68695601851851851</v>
          </cell>
          <cell r="D1977" t="str">
            <v>电表故障</v>
          </cell>
          <cell r="G1977" t="str">
            <v>JS_CZ_wodefeng</v>
          </cell>
          <cell r="I1977" t="str">
            <v>电表故障</v>
          </cell>
        </row>
        <row r="1978">
          <cell r="A1978">
            <v>43201</v>
          </cell>
          <cell r="B1978">
            <v>0.68712962962962953</v>
          </cell>
          <cell r="D1978" t="str">
            <v>电表故障</v>
          </cell>
          <cell r="G1978" t="str">
            <v>JS_CZ_wodefeng</v>
          </cell>
          <cell r="I1978" t="str">
            <v>电表故障</v>
          </cell>
        </row>
        <row r="1979">
          <cell r="A1979">
            <v>43201</v>
          </cell>
          <cell r="B1979">
            <v>0.68725694444444441</v>
          </cell>
          <cell r="D1979" t="str">
            <v>电表故障</v>
          </cell>
          <cell r="G1979" t="str">
            <v>JS_CZ_wodefeng</v>
          </cell>
          <cell r="I1979" t="str">
            <v>电表故障</v>
          </cell>
        </row>
        <row r="1980">
          <cell r="A1980">
            <v>43201</v>
          </cell>
          <cell r="B1980">
            <v>0.68822916666666656</v>
          </cell>
          <cell r="D1980" t="str">
            <v>电表故障</v>
          </cell>
          <cell r="G1980" t="str">
            <v>JS_CZ_wodefeng</v>
          </cell>
          <cell r="I1980" t="str">
            <v>电表故障</v>
          </cell>
        </row>
        <row r="1981">
          <cell r="A1981">
            <v>43201</v>
          </cell>
          <cell r="B1981">
            <v>0.68835648148148154</v>
          </cell>
          <cell r="D1981" t="str">
            <v>电表故障</v>
          </cell>
          <cell r="G1981" t="str">
            <v>JS_CZ_wodefeng</v>
          </cell>
          <cell r="I1981" t="str">
            <v>电表故障</v>
          </cell>
        </row>
        <row r="1982">
          <cell r="A1982">
            <v>43201</v>
          </cell>
          <cell r="B1982">
            <v>0.69210648148148157</v>
          </cell>
          <cell r="D1982" t="str">
            <v>电表故障</v>
          </cell>
          <cell r="G1982" t="str">
            <v>JS_CZ_wodefeng</v>
          </cell>
          <cell r="I1982" t="str">
            <v>电表故障</v>
          </cell>
        </row>
        <row r="1983">
          <cell r="A1983">
            <v>43201</v>
          </cell>
          <cell r="B1983">
            <v>0.6932060185185186</v>
          </cell>
          <cell r="D1983" t="str">
            <v>电表故障</v>
          </cell>
          <cell r="G1983" t="str">
            <v>JS_CZ_wodefeng</v>
          </cell>
          <cell r="I1983" t="str">
            <v>电表故障</v>
          </cell>
        </row>
        <row r="1984">
          <cell r="A1984">
            <v>43201</v>
          </cell>
          <cell r="B1984">
            <v>0.69343749999999993</v>
          </cell>
          <cell r="D1984" t="str">
            <v>电表故障</v>
          </cell>
          <cell r="G1984" t="str">
            <v>JS_CZ_wodefeng</v>
          </cell>
          <cell r="I1984" t="str">
            <v>电表故障</v>
          </cell>
        </row>
        <row r="1985">
          <cell r="A1985">
            <v>43201</v>
          </cell>
          <cell r="B1985">
            <v>0.69356481481481491</v>
          </cell>
          <cell r="D1985" t="str">
            <v>电表故障</v>
          </cell>
          <cell r="G1985" t="str">
            <v>JS_CZ_wodefeng</v>
          </cell>
          <cell r="I1985" t="str">
            <v>电表故障</v>
          </cell>
        </row>
        <row r="1986">
          <cell r="A1986">
            <v>43201</v>
          </cell>
          <cell r="B1986">
            <v>0.69368055555555552</v>
          </cell>
          <cell r="D1986" t="str">
            <v>电表故障</v>
          </cell>
          <cell r="G1986" t="str">
            <v>JS_CZ_wodefeng</v>
          </cell>
          <cell r="I1986" t="str">
            <v>电表故障</v>
          </cell>
        </row>
        <row r="1987">
          <cell r="A1987">
            <v>43201</v>
          </cell>
          <cell r="B1987">
            <v>0.69478009259259255</v>
          </cell>
          <cell r="D1987" t="str">
            <v>电表故障</v>
          </cell>
          <cell r="G1987" t="str">
            <v>JS_CZ_wodefeng</v>
          </cell>
          <cell r="I1987" t="str">
            <v>电表故障</v>
          </cell>
        </row>
        <row r="1988">
          <cell r="A1988">
            <v>43201</v>
          </cell>
          <cell r="B1988">
            <v>0.69582175925925915</v>
          </cell>
          <cell r="D1988" t="str">
            <v>电表故障</v>
          </cell>
          <cell r="G1988" t="str">
            <v>JS_CZ_wodefeng</v>
          </cell>
          <cell r="I1988" t="str">
            <v>电表故障</v>
          </cell>
        </row>
        <row r="1989">
          <cell r="A1989">
            <v>43201</v>
          </cell>
          <cell r="B1989">
            <v>0.69732638888888887</v>
          </cell>
          <cell r="D1989" t="str">
            <v>电表故障</v>
          </cell>
          <cell r="G1989" t="str">
            <v>JS_CZ_wodefeng</v>
          </cell>
          <cell r="I1989" t="str">
            <v>电表故障</v>
          </cell>
        </row>
        <row r="1990">
          <cell r="A1990">
            <v>43201</v>
          </cell>
          <cell r="B1990">
            <v>0.6974421296296297</v>
          </cell>
          <cell r="D1990" t="str">
            <v>电表故障</v>
          </cell>
          <cell r="G1990" t="str">
            <v>JS_CZ_wodefeng</v>
          </cell>
          <cell r="I1990" t="str">
            <v>电表故障</v>
          </cell>
        </row>
        <row r="1991">
          <cell r="A1991">
            <v>43201</v>
          </cell>
          <cell r="B1991">
            <v>0.69755787037037031</v>
          </cell>
          <cell r="D1991" t="str">
            <v>电表故障</v>
          </cell>
          <cell r="G1991" t="str">
            <v>JS_CZ_wodefeng</v>
          </cell>
          <cell r="I1991" t="str">
            <v>电表故障</v>
          </cell>
        </row>
        <row r="1992">
          <cell r="A1992">
            <v>43201</v>
          </cell>
          <cell r="B1992">
            <v>0.6999305555555555</v>
          </cell>
          <cell r="D1992" t="str">
            <v>电表故障</v>
          </cell>
          <cell r="G1992" t="str">
            <v>JS_CZ_wodefeng</v>
          </cell>
          <cell r="I1992" t="str">
            <v>电表故障</v>
          </cell>
        </row>
        <row r="1993">
          <cell r="A1993">
            <v>43201</v>
          </cell>
          <cell r="B1993">
            <v>0.70068287037037036</v>
          </cell>
          <cell r="D1993" t="str">
            <v>分系统1负载跟随状态</v>
          </cell>
          <cell r="G1993" t="str">
            <v>JS_WX_liteer</v>
          </cell>
          <cell r="I1993" t="str">
            <v>负荷跟随</v>
          </cell>
        </row>
        <row r="1994">
          <cell r="A1994">
            <v>43201</v>
          </cell>
          <cell r="B1994">
            <v>0.70155092592592594</v>
          </cell>
          <cell r="D1994" t="str">
            <v>分系统1负载跟随状态</v>
          </cell>
          <cell r="G1994" t="str">
            <v>JS_CZ_wodefeng</v>
          </cell>
          <cell r="I1994" t="str">
            <v>负荷跟随</v>
          </cell>
        </row>
        <row r="1995">
          <cell r="A1995">
            <v>43201</v>
          </cell>
          <cell r="B1995">
            <v>0.7023032407407408</v>
          </cell>
          <cell r="D1995" t="str">
            <v>电表故障</v>
          </cell>
          <cell r="G1995" t="str">
            <v>JS_CZ_wodefeng</v>
          </cell>
          <cell r="I1995" t="str">
            <v>电表故障</v>
          </cell>
        </row>
        <row r="1996">
          <cell r="A1996">
            <v>43201</v>
          </cell>
          <cell r="B1996">
            <v>0.70241898148148152</v>
          </cell>
          <cell r="D1996" t="str">
            <v>电表故障</v>
          </cell>
          <cell r="G1996" t="str">
            <v>JS_CZ_wodefeng</v>
          </cell>
          <cell r="I1996" t="str">
            <v>电表故障</v>
          </cell>
        </row>
        <row r="1997">
          <cell r="A1997">
            <v>43201</v>
          </cell>
          <cell r="B1997">
            <v>0.70259259259259255</v>
          </cell>
          <cell r="D1997" t="str">
            <v>电表故障</v>
          </cell>
          <cell r="G1997" t="str">
            <v>JS_CZ_wodefeng</v>
          </cell>
          <cell r="I1997" t="str">
            <v>电表故障</v>
          </cell>
        </row>
        <row r="1998">
          <cell r="A1998">
            <v>43201</v>
          </cell>
          <cell r="B1998">
            <v>0.7028240740740741</v>
          </cell>
          <cell r="D1998" t="str">
            <v>电表故障</v>
          </cell>
          <cell r="G1998" t="str">
            <v>JS_CZ_wodefeng</v>
          </cell>
          <cell r="I1998" t="str">
            <v>电表故障</v>
          </cell>
        </row>
        <row r="1999">
          <cell r="A1999">
            <v>43201</v>
          </cell>
          <cell r="B1999">
            <v>0.70386574074074071</v>
          </cell>
          <cell r="D1999" t="str">
            <v>电表故障</v>
          </cell>
          <cell r="G1999" t="str">
            <v>JS_CZ_wodefeng</v>
          </cell>
          <cell r="I1999" t="str">
            <v>电表故障</v>
          </cell>
        </row>
        <row r="2000">
          <cell r="A2000">
            <v>43201</v>
          </cell>
          <cell r="B2000">
            <v>0.70780092592592592</v>
          </cell>
          <cell r="D2000" t="str">
            <v>电表故障</v>
          </cell>
          <cell r="G2000" t="str">
            <v>JS_CZ_wodefeng</v>
          </cell>
          <cell r="I2000" t="str">
            <v>电表故障</v>
          </cell>
        </row>
        <row r="2001">
          <cell r="A2001">
            <v>43201</v>
          </cell>
          <cell r="B2001">
            <v>0.71138888888888896</v>
          </cell>
          <cell r="D2001" t="str">
            <v>电表故障</v>
          </cell>
          <cell r="G2001" t="str">
            <v>JS_CZ_wodefeng</v>
          </cell>
          <cell r="I2001" t="str">
            <v>电表故障</v>
          </cell>
        </row>
        <row r="2002">
          <cell r="A2002">
            <v>43201</v>
          </cell>
          <cell r="B2002">
            <v>0.71296296296296291</v>
          </cell>
          <cell r="D2002" t="str">
            <v>电表故障</v>
          </cell>
          <cell r="G2002" t="str">
            <v>JS_CZ_wodefeng</v>
          </cell>
          <cell r="I2002" t="str">
            <v>电表故障</v>
          </cell>
        </row>
        <row r="2003">
          <cell r="A2003">
            <v>43201</v>
          </cell>
          <cell r="B2003">
            <v>0.71319444444444446</v>
          </cell>
          <cell r="D2003" t="str">
            <v>电表故障</v>
          </cell>
          <cell r="G2003" t="str">
            <v>JS_CZ_wodefeng</v>
          </cell>
          <cell r="I2003" t="str">
            <v>电表故障</v>
          </cell>
        </row>
        <row r="2004">
          <cell r="A2004">
            <v>43201</v>
          </cell>
          <cell r="B2004">
            <v>0.71412037037037035</v>
          </cell>
          <cell r="D2004" t="str">
            <v>电表故障</v>
          </cell>
          <cell r="G2004" t="str">
            <v>JS_CZ_wodefeng</v>
          </cell>
          <cell r="I2004" t="str">
            <v>电表故障</v>
          </cell>
        </row>
        <row r="2005">
          <cell r="A2005">
            <v>43201</v>
          </cell>
          <cell r="B2005">
            <v>0.71429398148148149</v>
          </cell>
          <cell r="D2005" t="str">
            <v>电表故障</v>
          </cell>
          <cell r="G2005" t="str">
            <v>JS_CZ_wodefeng</v>
          </cell>
          <cell r="I2005" t="str">
            <v>电表故障</v>
          </cell>
        </row>
        <row r="2006">
          <cell r="A2006">
            <v>43201</v>
          </cell>
          <cell r="B2006">
            <v>0.71556712962962965</v>
          </cell>
          <cell r="D2006" t="str">
            <v>电表故障</v>
          </cell>
          <cell r="G2006" t="str">
            <v>JS_CZ_wodefeng</v>
          </cell>
          <cell r="I2006" t="str">
            <v>电表故障</v>
          </cell>
        </row>
        <row r="2007">
          <cell r="A2007">
            <v>43201</v>
          </cell>
          <cell r="B2007">
            <v>0.71712962962962967</v>
          </cell>
          <cell r="D2007" t="str">
            <v>电表故障</v>
          </cell>
          <cell r="G2007" t="str">
            <v>JS_CZ_wodefeng</v>
          </cell>
          <cell r="I2007" t="str">
            <v>电表故障</v>
          </cell>
        </row>
        <row r="2008">
          <cell r="A2008">
            <v>43201</v>
          </cell>
          <cell r="B2008">
            <v>0.71950231481481486</v>
          </cell>
          <cell r="D2008" t="str">
            <v>电表故障</v>
          </cell>
          <cell r="G2008" t="str">
            <v>JS_CZ_wodefeng</v>
          </cell>
          <cell r="I2008" t="str">
            <v>电表故障</v>
          </cell>
        </row>
        <row r="2009">
          <cell r="A2009">
            <v>43201</v>
          </cell>
          <cell r="B2009">
            <v>0.7221643518518519</v>
          </cell>
          <cell r="D2009" t="str">
            <v>电表故障</v>
          </cell>
          <cell r="G2009" t="str">
            <v>JS_CZ_wodefeng</v>
          </cell>
          <cell r="I2009" t="str">
            <v>电表故障</v>
          </cell>
        </row>
        <row r="2010">
          <cell r="A2010">
            <v>43201</v>
          </cell>
          <cell r="B2010">
            <v>0.72349537037037026</v>
          </cell>
          <cell r="D2010" t="str">
            <v>电表故障</v>
          </cell>
          <cell r="G2010" t="str">
            <v>JS_CZ_wodefeng</v>
          </cell>
          <cell r="I2010" t="str">
            <v>电表故障</v>
          </cell>
        </row>
        <row r="2011">
          <cell r="A2011">
            <v>43201</v>
          </cell>
          <cell r="B2011">
            <v>0.72453703703703709</v>
          </cell>
          <cell r="D2011" t="str">
            <v>电表故障</v>
          </cell>
          <cell r="G2011" t="str">
            <v>JS_CZ_wodefeng</v>
          </cell>
          <cell r="I2011" t="str">
            <v>电表故障</v>
          </cell>
        </row>
        <row r="2012">
          <cell r="A2012">
            <v>43201</v>
          </cell>
          <cell r="B2012">
            <v>0.72466435185185185</v>
          </cell>
          <cell r="D2012" t="str">
            <v>电表故障</v>
          </cell>
          <cell r="G2012" t="str">
            <v>JS_CZ_wodefeng</v>
          </cell>
          <cell r="I2012" t="str">
            <v>电表故障</v>
          </cell>
        </row>
        <row r="2013">
          <cell r="A2013">
            <v>43201</v>
          </cell>
          <cell r="B2013">
            <v>0.726099537037037</v>
          </cell>
          <cell r="D2013" t="str">
            <v>电表故障</v>
          </cell>
          <cell r="G2013" t="str">
            <v>JS_CZ_wodefeng</v>
          </cell>
          <cell r="I2013" t="str">
            <v>电表故障</v>
          </cell>
        </row>
        <row r="2014">
          <cell r="A2014">
            <v>43201</v>
          </cell>
          <cell r="B2014">
            <v>0.72858796296296291</v>
          </cell>
          <cell r="D2014" t="str">
            <v>电表故障</v>
          </cell>
          <cell r="G2014" t="str">
            <v>JS_CZ_wodefeng</v>
          </cell>
          <cell r="I2014" t="str">
            <v>电表故障</v>
          </cell>
        </row>
        <row r="2015">
          <cell r="A2015">
            <v>43201</v>
          </cell>
          <cell r="B2015">
            <v>0.73004629629629625</v>
          </cell>
          <cell r="D2015" t="str">
            <v>电表故障</v>
          </cell>
          <cell r="G2015" t="str">
            <v>JS_CZ_wodefeng</v>
          </cell>
          <cell r="I2015" t="str">
            <v>电表故障</v>
          </cell>
        </row>
        <row r="2016">
          <cell r="A2016">
            <v>43201</v>
          </cell>
          <cell r="B2016">
            <v>0.73908564814814814</v>
          </cell>
          <cell r="D2016" t="str">
            <v>电表故障</v>
          </cell>
          <cell r="G2016" t="str">
            <v>JS_CZ_wodefeng</v>
          </cell>
          <cell r="I2016" t="str">
            <v>电表故障</v>
          </cell>
        </row>
        <row r="2017">
          <cell r="A2017">
            <v>43201</v>
          </cell>
          <cell r="B2017">
            <v>0.73920138888888898</v>
          </cell>
          <cell r="D2017" t="str">
            <v>电表故障</v>
          </cell>
          <cell r="G2017" t="str">
            <v>JS_CZ_wodefeng</v>
          </cell>
          <cell r="I2017" t="str">
            <v>电表故障</v>
          </cell>
        </row>
        <row r="2018">
          <cell r="A2018">
            <v>43201</v>
          </cell>
          <cell r="B2018">
            <v>0.73931712962962959</v>
          </cell>
          <cell r="D2018" t="str">
            <v>电表故障</v>
          </cell>
          <cell r="G2018" t="str">
            <v>JS_CZ_wodefeng</v>
          </cell>
          <cell r="I2018" t="str">
            <v>电表故障</v>
          </cell>
        </row>
        <row r="2019">
          <cell r="A2019">
            <v>43201</v>
          </cell>
          <cell r="B2019">
            <v>0.74047453703703703</v>
          </cell>
          <cell r="D2019" t="str">
            <v>电表故障</v>
          </cell>
          <cell r="G2019" t="str">
            <v>JS_CZ_wodefeng</v>
          </cell>
          <cell r="I2019" t="str">
            <v>电表故障</v>
          </cell>
        </row>
        <row r="2020">
          <cell r="A2020">
            <v>43201</v>
          </cell>
          <cell r="B2020">
            <v>0.74174768518518519</v>
          </cell>
          <cell r="D2020" t="str">
            <v>电表故障</v>
          </cell>
          <cell r="G2020" t="str">
            <v>JS_CZ_wodefeng</v>
          </cell>
          <cell r="I2020" t="str">
            <v>电表故障</v>
          </cell>
        </row>
        <row r="2021">
          <cell r="A2021">
            <v>43201</v>
          </cell>
          <cell r="B2021">
            <v>0.74545138888888884</v>
          </cell>
          <cell r="D2021" t="str">
            <v>电表故障</v>
          </cell>
          <cell r="G2021" t="str">
            <v>JS_CZ_wodefeng</v>
          </cell>
          <cell r="I2021" t="str">
            <v>电表故障</v>
          </cell>
        </row>
        <row r="2022">
          <cell r="A2022">
            <v>43201</v>
          </cell>
          <cell r="B2022">
            <v>0.74776620370370372</v>
          </cell>
          <cell r="D2022" t="str">
            <v>电表故障</v>
          </cell>
          <cell r="G2022" t="str">
            <v>JS_CZ_wodefeng</v>
          </cell>
          <cell r="I2022" t="str">
            <v>电表故障</v>
          </cell>
        </row>
        <row r="2023">
          <cell r="A2023">
            <v>43201</v>
          </cell>
          <cell r="B2023">
            <v>0.7518287037037038</v>
          </cell>
          <cell r="D2023" t="str">
            <v>电表故障</v>
          </cell>
          <cell r="G2023" t="str">
            <v>JS_CZ_wodefeng</v>
          </cell>
          <cell r="I2023" t="str">
            <v>电表故障</v>
          </cell>
        </row>
        <row r="2024">
          <cell r="A2024">
            <v>43201</v>
          </cell>
          <cell r="B2024">
            <v>0.75418981481481484</v>
          </cell>
          <cell r="D2024" t="str">
            <v>电表故障</v>
          </cell>
          <cell r="G2024" t="str">
            <v>JS_CZ_wodefeng</v>
          </cell>
          <cell r="I2024" t="str">
            <v>电表故障</v>
          </cell>
        </row>
        <row r="2025">
          <cell r="A2025">
            <v>43201</v>
          </cell>
          <cell r="B2025">
            <v>0.7543171296296296</v>
          </cell>
          <cell r="D2025" t="str">
            <v>电表故障</v>
          </cell>
          <cell r="G2025" t="str">
            <v>JS_CZ_wodefeng</v>
          </cell>
          <cell r="I2025" t="str">
            <v>电表故障</v>
          </cell>
        </row>
        <row r="2026">
          <cell r="A2026">
            <v>43201</v>
          </cell>
          <cell r="B2026">
            <v>0.75576388888888879</v>
          </cell>
          <cell r="D2026" t="str">
            <v>电表故障</v>
          </cell>
          <cell r="G2026" t="str">
            <v>JS_CZ_wodefeng</v>
          </cell>
          <cell r="I2026" t="str">
            <v>电表故障</v>
          </cell>
        </row>
        <row r="2027">
          <cell r="A2027">
            <v>43201</v>
          </cell>
          <cell r="B2027">
            <v>0.75912037037037028</v>
          </cell>
          <cell r="D2027" t="str">
            <v>电表故障</v>
          </cell>
          <cell r="G2027" t="str">
            <v>JS_CZ_wodefeng</v>
          </cell>
          <cell r="I2027" t="str">
            <v>电表故障</v>
          </cell>
        </row>
        <row r="2028">
          <cell r="A2028">
            <v>43201</v>
          </cell>
          <cell r="B2028">
            <v>0.75923611111111111</v>
          </cell>
          <cell r="D2028" t="str">
            <v>电表故障</v>
          </cell>
          <cell r="G2028" t="str">
            <v>JS_CZ_wodefeng</v>
          </cell>
          <cell r="I2028" t="str">
            <v>电表故障</v>
          </cell>
        </row>
        <row r="2029">
          <cell r="A2029">
            <v>43201</v>
          </cell>
          <cell r="B2029">
            <v>0.76074074074074083</v>
          </cell>
          <cell r="D2029" t="str">
            <v>电表故障</v>
          </cell>
          <cell r="G2029" t="str">
            <v>JS_CZ_wodefeng</v>
          </cell>
          <cell r="I2029" t="str">
            <v>电表故障</v>
          </cell>
        </row>
        <row r="2030">
          <cell r="A2030">
            <v>43201</v>
          </cell>
          <cell r="B2030">
            <v>0.7631134259259259</v>
          </cell>
          <cell r="D2030" t="str">
            <v>电表故障</v>
          </cell>
          <cell r="G2030" t="str">
            <v>JS_CZ_wodefeng</v>
          </cell>
          <cell r="I2030" t="str">
            <v>电表故障</v>
          </cell>
        </row>
        <row r="2031">
          <cell r="A2031">
            <v>43201</v>
          </cell>
          <cell r="B2031">
            <v>0.7645601851851852</v>
          </cell>
          <cell r="D2031" t="str">
            <v>电表故障</v>
          </cell>
          <cell r="G2031" t="str">
            <v>JS_CZ_wodefeng</v>
          </cell>
          <cell r="I2031" t="str">
            <v>电表故障</v>
          </cell>
        </row>
        <row r="2032">
          <cell r="A2032">
            <v>43201</v>
          </cell>
          <cell r="B2032">
            <v>0.76467592592592604</v>
          </cell>
          <cell r="D2032" t="str">
            <v>电表故障</v>
          </cell>
          <cell r="G2032" t="str">
            <v>JS_CZ_wodefeng</v>
          </cell>
          <cell r="I2032" t="str">
            <v>电表故障</v>
          </cell>
        </row>
        <row r="2033">
          <cell r="A2033">
            <v>43201</v>
          </cell>
          <cell r="B2033">
            <v>0.76762731481481483</v>
          </cell>
          <cell r="D2033" t="str">
            <v>电表故障</v>
          </cell>
          <cell r="G2033" t="str">
            <v>JS_CZ_wodefeng</v>
          </cell>
          <cell r="I2033" t="str">
            <v>电表故障</v>
          </cell>
        </row>
        <row r="2034">
          <cell r="A2034">
            <v>43201</v>
          </cell>
          <cell r="B2034">
            <v>0.76913194444444455</v>
          </cell>
          <cell r="D2034" t="str">
            <v>电表故障</v>
          </cell>
          <cell r="G2034" t="str">
            <v>JS_CZ_wodefeng</v>
          </cell>
          <cell r="I2034" t="str">
            <v>电表故障</v>
          </cell>
        </row>
        <row r="2035">
          <cell r="A2035">
            <v>43201</v>
          </cell>
          <cell r="B2035">
            <v>0.76924768518518516</v>
          </cell>
          <cell r="D2035" t="str">
            <v>电表故障</v>
          </cell>
          <cell r="G2035" t="str">
            <v>JS_CZ_wodefeng</v>
          </cell>
          <cell r="I2035" t="str">
            <v>电表故障</v>
          </cell>
        </row>
        <row r="2036">
          <cell r="A2036">
            <v>43201</v>
          </cell>
          <cell r="B2036">
            <v>0.77162037037037035</v>
          </cell>
          <cell r="D2036" t="str">
            <v>电表故障</v>
          </cell>
          <cell r="G2036" t="str">
            <v>JS_CZ_wodefeng</v>
          </cell>
          <cell r="I2036" t="str">
            <v>电表故障</v>
          </cell>
        </row>
        <row r="2037">
          <cell r="A2037">
            <v>43201</v>
          </cell>
          <cell r="B2037">
            <v>0.77440972222222226</v>
          </cell>
          <cell r="D2037" t="str">
            <v>电表故障</v>
          </cell>
          <cell r="G2037" t="str">
            <v>JS_CZ_wodefeng</v>
          </cell>
          <cell r="I2037" t="str">
            <v>电表故障</v>
          </cell>
        </row>
        <row r="2038">
          <cell r="A2038">
            <v>43201</v>
          </cell>
          <cell r="B2038">
            <v>0.77452546296296287</v>
          </cell>
          <cell r="D2038" t="str">
            <v>电表故障</v>
          </cell>
          <cell r="G2038" t="str">
            <v>JS_CZ_wodefeng</v>
          </cell>
          <cell r="I2038" t="str">
            <v>电表故障</v>
          </cell>
        </row>
        <row r="2039">
          <cell r="A2039">
            <v>43201</v>
          </cell>
          <cell r="B2039">
            <v>0.77538194444444442</v>
          </cell>
          <cell r="D2039" t="str">
            <v>电表故障</v>
          </cell>
          <cell r="G2039" t="str">
            <v>JS_CZ_wodefeng</v>
          </cell>
          <cell r="I2039" t="str">
            <v>电表故障</v>
          </cell>
        </row>
        <row r="2040">
          <cell r="A2040">
            <v>43201</v>
          </cell>
          <cell r="B2040">
            <v>0.77782407407407417</v>
          </cell>
          <cell r="D2040" t="str">
            <v>电表故障</v>
          </cell>
          <cell r="G2040" t="str">
            <v>JS_CZ_wodefeng</v>
          </cell>
          <cell r="I2040" t="str">
            <v>电表故障</v>
          </cell>
        </row>
        <row r="2041">
          <cell r="A2041">
            <v>43201</v>
          </cell>
          <cell r="B2041">
            <v>0.77938657407407408</v>
          </cell>
          <cell r="D2041" t="str">
            <v>电表故障</v>
          </cell>
          <cell r="G2041" t="str">
            <v>JS_CZ_wodefeng</v>
          </cell>
          <cell r="I2041" t="str">
            <v>电表故障</v>
          </cell>
        </row>
        <row r="2042">
          <cell r="A2042">
            <v>43201</v>
          </cell>
          <cell r="B2042">
            <v>0.7804861111111111</v>
          </cell>
          <cell r="D2042" t="str">
            <v>电表故障</v>
          </cell>
          <cell r="G2042" t="str">
            <v>JS_CZ_wodefeng</v>
          </cell>
          <cell r="I2042" t="str">
            <v>电表故障</v>
          </cell>
        </row>
        <row r="2043">
          <cell r="A2043">
            <v>43201</v>
          </cell>
          <cell r="B2043">
            <v>0.78071759259259255</v>
          </cell>
          <cell r="D2043" t="str">
            <v>电表故障</v>
          </cell>
          <cell r="G2043" t="str">
            <v>JS_CZ_wodefeng</v>
          </cell>
          <cell r="I2043" t="str">
            <v>电表故障</v>
          </cell>
        </row>
        <row r="2044">
          <cell r="A2044">
            <v>43201</v>
          </cell>
          <cell r="B2044">
            <v>0.78083333333333327</v>
          </cell>
          <cell r="D2044" t="str">
            <v>电表故障</v>
          </cell>
          <cell r="G2044" t="str">
            <v>JS_CZ_wodefeng</v>
          </cell>
          <cell r="I2044" t="str">
            <v>电表故障</v>
          </cell>
        </row>
        <row r="2045">
          <cell r="A2045">
            <v>43201</v>
          </cell>
          <cell r="B2045">
            <v>0.78442129629629631</v>
          </cell>
          <cell r="D2045" t="str">
            <v>电表故障</v>
          </cell>
          <cell r="G2045" t="str">
            <v>JS_CZ_wodefeng</v>
          </cell>
          <cell r="I2045" t="str">
            <v>电表故障</v>
          </cell>
        </row>
        <row r="2046">
          <cell r="A2046">
            <v>43201</v>
          </cell>
          <cell r="B2046">
            <v>0.78453703703703714</v>
          </cell>
          <cell r="D2046" t="str">
            <v>电表故障</v>
          </cell>
          <cell r="G2046" t="str">
            <v>JS_CZ_wodefeng</v>
          </cell>
          <cell r="I2046" t="str">
            <v>电表故障</v>
          </cell>
        </row>
        <row r="2047">
          <cell r="A2047">
            <v>43201</v>
          </cell>
          <cell r="B2047">
            <v>0.78540509259259261</v>
          </cell>
          <cell r="D2047" t="str">
            <v>电表故障</v>
          </cell>
          <cell r="G2047" t="str">
            <v>JS_CZ_wodefeng</v>
          </cell>
          <cell r="I2047" t="str">
            <v>电表故障</v>
          </cell>
        </row>
        <row r="2048">
          <cell r="A2048">
            <v>43201</v>
          </cell>
          <cell r="B2048">
            <v>0.78563657407407417</v>
          </cell>
          <cell r="D2048" t="str">
            <v>电表故障</v>
          </cell>
          <cell r="G2048" t="str">
            <v>JS_CZ_wodefeng</v>
          </cell>
          <cell r="I2048" t="str">
            <v>电表故障</v>
          </cell>
        </row>
        <row r="2049">
          <cell r="A2049">
            <v>43201</v>
          </cell>
          <cell r="B2049">
            <v>0.78575231481481478</v>
          </cell>
          <cell r="D2049" t="str">
            <v>电表故障</v>
          </cell>
          <cell r="G2049" t="str">
            <v>JS_CZ_wodefeng</v>
          </cell>
          <cell r="I2049" t="str">
            <v>电表故障</v>
          </cell>
        </row>
        <row r="2050">
          <cell r="A2050">
            <v>43201</v>
          </cell>
          <cell r="B2050">
            <v>0.78609953703703705</v>
          </cell>
          <cell r="D2050" t="str">
            <v>分系统1告警状态</v>
          </cell>
          <cell r="G2050" t="str">
            <v>JS_WX_liteer</v>
          </cell>
          <cell r="I2050" t="str">
            <v>系统故障</v>
          </cell>
        </row>
        <row r="2051">
          <cell r="A2051">
            <v>43201</v>
          </cell>
          <cell r="B2051">
            <v>0.78609953703703705</v>
          </cell>
          <cell r="D2051" t="str">
            <v>分系统1PCS告警状态</v>
          </cell>
          <cell r="G2051" t="str">
            <v>JS_WX_liteer</v>
          </cell>
          <cell r="I2051" t="str">
            <v>PCS故障</v>
          </cell>
        </row>
        <row r="2052">
          <cell r="A2052">
            <v>43201</v>
          </cell>
          <cell r="B2052">
            <v>0.78674768518518512</v>
          </cell>
          <cell r="D2052" t="str">
            <v>电表故障</v>
          </cell>
          <cell r="G2052" t="str">
            <v>JS_CZ_wodefeng</v>
          </cell>
          <cell r="I2052" t="str">
            <v>电表故障</v>
          </cell>
        </row>
        <row r="2053">
          <cell r="A2053">
            <v>43201</v>
          </cell>
          <cell r="B2053">
            <v>0.78940972222222217</v>
          </cell>
          <cell r="D2053" t="str">
            <v>电表故障</v>
          </cell>
          <cell r="G2053" t="str">
            <v>JS_CZ_wodefeng</v>
          </cell>
          <cell r="I2053" t="str">
            <v>电表故障</v>
          </cell>
        </row>
        <row r="2054">
          <cell r="A2054">
            <v>43201</v>
          </cell>
          <cell r="B2054">
            <v>0.78964120370370372</v>
          </cell>
          <cell r="D2054" t="str">
            <v>电表故障</v>
          </cell>
          <cell r="G2054" t="str">
            <v>JS_CZ_wodefeng</v>
          </cell>
          <cell r="I2054" t="str">
            <v>电表故障</v>
          </cell>
        </row>
        <row r="2055">
          <cell r="A2055">
            <v>43201</v>
          </cell>
          <cell r="B2055">
            <v>0.78975694444444444</v>
          </cell>
          <cell r="D2055" t="str">
            <v>电表故障</v>
          </cell>
          <cell r="G2055" t="str">
            <v>JS_CZ_wodefeng</v>
          </cell>
          <cell r="I2055" t="str">
            <v>电表故障</v>
          </cell>
        </row>
        <row r="2056">
          <cell r="A2056">
            <v>43201</v>
          </cell>
          <cell r="B2056">
            <v>0.79079861111111116</v>
          </cell>
          <cell r="D2056" t="str">
            <v>电表故障</v>
          </cell>
          <cell r="G2056" t="str">
            <v>JS_CZ_wodefeng</v>
          </cell>
          <cell r="I2056" t="str">
            <v>电表故障</v>
          </cell>
        </row>
        <row r="2057">
          <cell r="A2057">
            <v>43201</v>
          </cell>
          <cell r="B2057">
            <v>0.79398148148148151</v>
          </cell>
          <cell r="D2057" t="str">
            <v>电表故障</v>
          </cell>
          <cell r="G2057" t="str">
            <v>JS_CZ_wodefeng</v>
          </cell>
          <cell r="I2057" t="str">
            <v>电表故障</v>
          </cell>
        </row>
        <row r="2058">
          <cell r="A2058">
            <v>43201</v>
          </cell>
          <cell r="B2058">
            <v>0.79421296296296295</v>
          </cell>
          <cell r="D2058" t="str">
            <v>电表故障</v>
          </cell>
          <cell r="G2058" t="str">
            <v>JS_CZ_wodefeng</v>
          </cell>
          <cell r="I2058" t="str">
            <v>电表故障</v>
          </cell>
        </row>
        <row r="2059">
          <cell r="A2059">
            <v>43201</v>
          </cell>
          <cell r="B2059">
            <v>0.79432870370370379</v>
          </cell>
          <cell r="D2059" t="str">
            <v>电表故障</v>
          </cell>
          <cell r="G2059" t="str">
            <v>JS_CZ_wodefeng</v>
          </cell>
          <cell r="I2059" t="str">
            <v>电表故障</v>
          </cell>
        </row>
        <row r="2060">
          <cell r="A2060">
            <v>43201</v>
          </cell>
          <cell r="B2060">
            <v>0.7944444444444444</v>
          </cell>
          <cell r="D2060" t="str">
            <v>电表故障</v>
          </cell>
          <cell r="G2060" t="str">
            <v>JS_CZ_wodefeng</v>
          </cell>
          <cell r="I2060" t="str">
            <v>电表故障</v>
          </cell>
        </row>
        <row r="2061">
          <cell r="A2061">
            <v>43201</v>
          </cell>
          <cell r="B2061">
            <v>0.79681712962962958</v>
          </cell>
          <cell r="D2061" t="str">
            <v>电表故障</v>
          </cell>
          <cell r="G2061" t="str">
            <v>JS_CZ_wodefeng</v>
          </cell>
          <cell r="I2061" t="str">
            <v>电表故障</v>
          </cell>
        </row>
        <row r="2062">
          <cell r="A2062">
            <v>43201</v>
          </cell>
          <cell r="B2062">
            <v>0.79837962962962961</v>
          </cell>
          <cell r="D2062" t="str">
            <v>电表故障</v>
          </cell>
          <cell r="G2062" t="str">
            <v>JS_CZ_wodefeng</v>
          </cell>
          <cell r="I2062" t="str">
            <v>电表故障</v>
          </cell>
        </row>
        <row r="2063">
          <cell r="A2063">
            <v>43201</v>
          </cell>
          <cell r="B2063">
            <v>0.79947916666666663</v>
          </cell>
          <cell r="D2063" t="str">
            <v>电表故障</v>
          </cell>
          <cell r="G2063" t="str">
            <v>JS_CZ_wodefeng</v>
          </cell>
          <cell r="I2063" t="str">
            <v>电表故障</v>
          </cell>
        </row>
        <row r="2064">
          <cell r="A2064">
            <v>43201</v>
          </cell>
          <cell r="B2064">
            <v>0.80075231481481479</v>
          </cell>
          <cell r="D2064" t="str">
            <v>电表故障</v>
          </cell>
          <cell r="G2064" t="str">
            <v>JS_CZ_wodefeng</v>
          </cell>
          <cell r="I2064" t="str">
            <v>电表故障</v>
          </cell>
        </row>
        <row r="2065">
          <cell r="A2065">
            <v>43201</v>
          </cell>
          <cell r="B2065">
            <v>0.80086805555555562</v>
          </cell>
          <cell r="D2065" t="str">
            <v>电表故障</v>
          </cell>
          <cell r="G2065" t="str">
            <v>JS_CZ_wodefeng</v>
          </cell>
          <cell r="I2065" t="str">
            <v>电表故障</v>
          </cell>
        </row>
        <row r="2066">
          <cell r="A2066">
            <v>43201</v>
          </cell>
          <cell r="B2066">
            <v>0.80458333333333332</v>
          </cell>
          <cell r="D2066" t="str">
            <v>电表故障</v>
          </cell>
          <cell r="G2066" t="str">
            <v>JS_CZ_wodefeng</v>
          </cell>
          <cell r="I2066" t="str">
            <v>电表故障</v>
          </cell>
        </row>
        <row r="2067">
          <cell r="A2067">
            <v>43201</v>
          </cell>
          <cell r="B2067">
            <v>0.80591435185185178</v>
          </cell>
          <cell r="D2067" t="str">
            <v>电表故障</v>
          </cell>
          <cell r="G2067" t="str">
            <v>JS_CZ_wodefeng</v>
          </cell>
          <cell r="I2067" t="str">
            <v>电表故障</v>
          </cell>
        </row>
        <row r="2068">
          <cell r="A2068">
            <v>43201</v>
          </cell>
          <cell r="B2068">
            <v>0.80603009259259262</v>
          </cell>
          <cell r="D2068" t="str">
            <v>电表故障</v>
          </cell>
          <cell r="G2068" t="str">
            <v>JS_CZ_wodefeng</v>
          </cell>
          <cell r="I2068" t="str">
            <v>电表故障</v>
          </cell>
        </row>
        <row r="2069">
          <cell r="A2069">
            <v>43201</v>
          </cell>
          <cell r="B2069">
            <v>0.80614583333333334</v>
          </cell>
          <cell r="D2069" t="str">
            <v>电表故障</v>
          </cell>
          <cell r="G2069" t="str">
            <v>JS_CZ_wodefeng</v>
          </cell>
          <cell r="I2069" t="str">
            <v>电表故障</v>
          </cell>
        </row>
        <row r="2070">
          <cell r="A2070">
            <v>43201</v>
          </cell>
          <cell r="B2070">
            <v>0.80851851851851853</v>
          </cell>
          <cell r="D2070" t="str">
            <v>电表故障</v>
          </cell>
          <cell r="G2070" t="str">
            <v>JS_CZ_wodefeng</v>
          </cell>
          <cell r="I2070" t="str">
            <v>电表故障</v>
          </cell>
        </row>
        <row r="2071">
          <cell r="A2071">
            <v>43201</v>
          </cell>
          <cell r="B2071">
            <v>0.80961805555555555</v>
          </cell>
          <cell r="D2071" t="str">
            <v>电表故障</v>
          </cell>
          <cell r="G2071" t="str">
            <v>JS_CZ_wodefeng</v>
          </cell>
          <cell r="I2071" t="str">
            <v>电表故障</v>
          </cell>
        </row>
        <row r="2072">
          <cell r="A2072">
            <v>43201</v>
          </cell>
          <cell r="B2072">
            <v>0.8108912037037036</v>
          </cell>
          <cell r="D2072" t="str">
            <v>电表故障</v>
          </cell>
          <cell r="G2072" t="str">
            <v>JS_CZ_wodefeng</v>
          </cell>
          <cell r="I2072" t="str">
            <v>电表故障</v>
          </cell>
        </row>
        <row r="2073">
          <cell r="A2073">
            <v>43201</v>
          </cell>
          <cell r="B2073">
            <v>0.81100694444444443</v>
          </cell>
          <cell r="D2073" t="str">
            <v>电表故障</v>
          </cell>
          <cell r="G2073" t="str">
            <v>JS_CZ_wodefeng</v>
          </cell>
          <cell r="I2073" t="str">
            <v>电表故障</v>
          </cell>
        </row>
        <row r="2074">
          <cell r="A2074">
            <v>43201</v>
          </cell>
          <cell r="B2074">
            <v>0.81511574074074078</v>
          </cell>
          <cell r="D2074" t="str">
            <v>电表故障</v>
          </cell>
          <cell r="G2074" t="str">
            <v>JS_CZ_wodefeng</v>
          </cell>
          <cell r="I2074" t="str">
            <v>电表故障</v>
          </cell>
        </row>
        <row r="2075">
          <cell r="A2075">
            <v>43201</v>
          </cell>
          <cell r="B2075">
            <v>0.81604166666666667</v>
          </cell>
          <cell r="D2075" t="str">
            <v>电表故障</v>
          </cell>
          <cell r="G2075" t="str">
            <v>JS_CZ_wodefeng</v>
          </cell>
          <cell r="I2075" t="str">
            <v>电表故障</v>
          </cell>
        </row>
        <row r="2076">
          <cell r="A2076">
            <v>43201</v>
          </cell>
          <cell r="B2076">
            <v>0.8162152777777778</v>
          </cell>
          <cell r="D2076" t="str">
            <v>电表故障</v>
          </cell>
          <cell r="G2076" t="str">
            <v>JS_CZ_wodefeng</v>
          </cell>
          <cell r="I2076" t="str">
            <v>电表故障</v>
          </cell>
        </row>
        <row r="2077">
          <cell r="A2077">
            <v>43201</v>
          </cell>
          <cell r="B2077">
            <v>0.81644675925925936</v>
          </cell>
          <cell r="D2077" t="str">
            <v>电表故障</v>
          </cell>
          <cell r="G2077" t="str">
            <v>JS_CZ_wodefeng</v>
          </cell>
          <cell r="I2077" t="str">
            <v>电表故障</v>
          </cell>
        </row>
        <row r="2078">
          <cell r="A2078">
            <v>43201</v>
          </cell>
          <cell r="B2078">
            <v>0.81656249999999997</v>
          </cell>
          <cell r="D2078" t="str">
            <v>电表故障</v>
          </cell>
          <cell r="G2078" t="str">
            <v>JS_CZ_wodefeng</v>
          </cell>
          <cell r="I2078" t="str">
            <v>电表故障</v>
          </cell>
        </row>
        <row r="2079">
          <cell r="A2079">
            <v>43201</v>
          </cell>
          <cell r="B2079">
            <v>0.81905092592592599</v>
          </cell>
          <cell r="D2079" t="str">
            <v>电表故障</v>
          </cell>
          <cell r="G2079" t="str">
            <v>JS_CZ_wodefeng</v>
          </cell>
          <cell r="I2079" t="str">
            <v>电表故障</v>
          </cell>
        </row>
        <row r="2080">
          <cell r="A2080">
            <v>43201</v>
          </cell>
          <cell r="B2080">
            <v>0.81986111111111104</v>
          </cell>
          <cell r="D2080" t="str">
            <v>电表故障</v>
          </cell>
          <cell r="G2080" t="str">
            <v>JS_CZ_wodefeng</v>
          </cell>
          <cell r="I2080" t="str">
            <v>电表故障</v>
          </cell>
        </row>
        <row r="2081">
          <cell r="A2081">
            <v>43201</v>
          </cell>
          <cell r="B2081">
            <v>0.81997685185185187</v>
          </cell>
          <cell r="D2081" t="str">
            <v>电表故障</v>
          </cell>
          <cell r="G2081" t="str">
            <v>JS_CZ_wodefeng</v>
          </cell>
          <cell r="I2081" t="str">
            <v>电表故障</v>
          </cell>
        </row>
        <row r="2082">
          <cell r="A2082">
            <v>43201</v>
          </cell>
          <cell r="B2082">
            <v>0.82142361111111117</v>
          </cell>
          <cell r="D2082" t="str">
            <v>电表故障</v>
          </cell>
          <cell r="G2082" t="str">
            <v>JS_CZ_wodefeng</v>
          </cell>
          <cell r="I2082" t="str">
            <v>电表故障</v>
          </cell>
        </row>
        <row r="2083">
          <cell r="A2083">
            <v>43201</v>
          </cell>
          <cell r="B2083">
            <v>0.82155092592592593</v>
          </cell>
          <cell r="D2083" t="str">
            <v>电表故障</v>
          </cell>
          <cell r="G2083" t="str">
            <v>JS_CZ_wodefeng</v>
          </cell>
          <cell r="I2083" t="str">
            <v>电表故障</v>
          </cell>
        </row>
        <row r="2084">
          <cell r="A2084">
            <v>43201</v>
          </cell>
          <cell r="B2084">
            <v>0.82246527777777778</v>
          </cell>
          <cell r="D2084" t="str">
            <v>电表故障</v>
          </cell>
          <cell r="G2084" t="str">
            <v>JS_CZ_wodefeng</v>
          </cell>
          <cell r="I2084" t="str">
            <v>电表故障</v>
          </cell>
        </row>
        <row r="2085">
          <cell r="A2085">
            <v>43201</v>
          </cell>
          <cell r="B2085">
            <v>0.8257175925925927</v>
          </cell>
          <cell r="D2085" t="str">
            <v>分系统1BMS1总电压过低一级故障</v>
          </cell>
          <cell r="G2085" t="str">
            <v>JS_CZ_wodefeng</v>
          </cell>
          <cell r="I2085" t="str">
            <v>BMS故障</v>
          </cell>
        </row>
        <row r="2086">
          <cell r="A2086">
            <v>43201</v>
          </cell>
          <cell r="B2086">
            <v>0.8257175925925927</v>
          </cell>
          <cell r="D2086" t="str">
            <v>分系统1BMS1总电压过低二级故障</v>
          </cell>
          <cell r="G2086" t="str">
            <v>JS_CZ_wodefeng</v>
          </cell>
          <cell r="I2086" t="str">
            <v>BMS故障</v>
          </cell>
        </row>
        <row r="2087">
          <cell r="A2087">
            <v>43201</v>
          </cell>
          <cell r="B2087">
            <v>0.826238425925926</v>
          </cell>
          <cell r="D2087" t="str">
            <v>分系统1BMS3总电压过低一级故障</v>
          </cell>
          <cell r="G2087" t="str">
            <v>JS_CZ_wodefeng</v>
          </cell>
          <cell r="I2087" t="str">
            <v>BMS故障</v>
          </cell>
        </row>
        <row r="2088">
          <cell r="A2088">
            <v>43201</v>
          </cell>
          <cell r="B2088">
            <v>0.826238425925926</v>
          </cell>
          <cell r="D2088" t="str">
            <v>分系统1BMS3总电压过低二级故障</v>
          </cell>
          <cell r="G2088" t="str">
            <v>JS_CZ_wodefeng</v>
          </cell>
          <cell r="I2088" t="str">
            <v>BMS故障</v>
          </cell>
        </row>
        <row r="2089">
          <cell r="A2089">
            <v>43201</v>
          </cell>
          <cell r="B2089">
            <v>0.82641203703703703</v>
          </cell>
          <cell r="D2089" t="str">
            <v>电表故障</v>
          </cell>
          <cell r="G2089" t="str">
            <v>JS_CZ_wodefeng</v>
          </cell>
          <cell r="I2089" t="str">
            <v>电表故障</v>
          </cell>
        </row>
        <row r="2090">
          <cell r="A2090">
            <v>43201</v>
          </cell>
          <cell r="B2090">
            <v>0.82646990740740733</v>
          </cell>
          <cell r="D2090" t="str">
            <v>分系统1BMS6总电压过低一级故障</v>
          </cell>
          <cell r="G2090" t="str">
            <v>JS_CZ_wodefeng</v>
          </cell>
          <cell r="I2090" t="str">
            <v>BMS故障</v>
          </cell>
        </row>
        <row r="2091">
          <cell r="A2091">
            <v>43201</v>
          </cell>
          <cell r="B2091">
            <v>0.82646990740740733</v>
          </cell>
          <cell r="D2091" t="str">
            <v>分系统1BMS6总电压过低二级故障</v>
          </cell>
          <cell r="G2091" t="str">
            <v>JS_CZ_wodefeng</v>
          </cell>
          <cell r="I2091" t="str">
            <v>BMS故障</v>
          </cell>
        </row>
        <row r="2092">
          <cell r="A2092">
            <v>43201</v>
          </cell>
          <cell r="B2092">
            <v>0.82681712962962972</v>
          </cell>
          <cell r="D2092" t="str">
            <v>分系统1BMS5总电压过低一级故障</v>
          </cell>
          <cell r="G2092" t="str">
            <v>JS_CZ_wodefeng</v>
          </cell>
          <cell r="I2092" t="str">
            <v>BMS故障</v>
          </cell>
        </row>
        <row r="2093">
          <cell r="A2093">
            <v>43201</v>
          </cell>
          <cell r="B2093">
            <v>0.82681712962962972</v>
          </cell>
          <cell r="D2093" t="str">
            <v>分系统1BMS5总电压过低二级故障</v>
          </cell>
          <cell r="G2093" t="str">
            <v>JS_CZ_wodefeng</v>
          </cell>
          <cell r="I2093" t="str">
            <v>BMS故障</v>
          </cell>
        </row>
        <row r="2094">
          <cell r="A2094">
            <v>43201</v>
          </cell>
          <cell r="B2094">
            <v>0.82693287037037033</v>
          </cell>
          <cell r="D2094" t="str">
            <v>分系统1BMS4总电压过低一级故障</v>
          </cell>
          <cell r="G2094" t="str">
            <v>JS_CZ_wodefeng</v>
          </cell>
          <cell r="I2094" t="str">
            <v>BMS故障</v>
          </cell>
        </row>
        <row r="2095">
          <cell r="A2095">
            <v>43201</v>
          </cell>
          <cell r="B2095">
            <v>0.82693287037037033</v>
          </cell>
          <cell r="D2095" t="str">
            <v>分系统1BMS4总电压过低二级故障</v>
          </cell>
          <cell r="G2095" t="str">
            <v>JS_CZ_wodefeng</v>
          </cell>
          <cell r="I2095" t="str">
            <v>BMS故障</v>
          </cell>
        </row>
        <row r="2096">
          <cell r="A2096">
            <v>43201</v>
          </cell>
          <cell r="B2096">
            <v>0.82699074074074075</v>
          </cell>
          <cell r="D2096" t="str">
            <v>分系统1BMS2总电压过低一级故障</v>
          </cell>
          <cell r="G2096" t="str">
            <v>JS_CZ_wodefeng</v>
          </cell>
          <cell r="I2096" t="str">
            <v>BMS故障</v>
          </cell>
        </row>
        <row r="2097">
          <cell r="A2097">
            <v>43201</v>
          </cell>
          <cell r="B2097">
            <v>0.82699074074074075</v>
          </cell>
          <cell r="D2097" t="str">
            <v>分系统1BMS2总电压过低二级故障</v>
          </cell>
          <cell r="G2097" t="str">
            <v>JS_CZ_wodefeng</v>
          </cell>
          <cell r="I2097" t="str">
            <v>BMS故障</v>
          </cell>
        </row>
        <row r="2098">
          <cell r="A2098">
            <v>43201</v>
          </cell>
          <cell r="B2098">
            <v>0.82797453703703694</v>
          </cell>
          <cell r="D2098" t="str">
            <v>电表故障</v>
          </cell>
          <cell r="G2098" t="str">
            <v>JS_CZ_wodefeng</v>
          </cell>
          <cell r="I2098" t="str">
            <v>电表故障</v>
          </cell>
        </row>
        <row r="2099">
          <cell r="A2099">
            <v>43201</v>
          </cell>
          <cell r="B2099">
            <v>0.83034722222222224</v>
          </cell>
          <cell r="D2099" t="str">
            <v>电表故障</v>
          </cell>
          <cell r="G2099" t="str">
            <v>JS_CZ_wodefeng</v>
          </cell>
          <cell r="I2099" t="str">
            <v>电表故障</v>
          </cell>
        </row>
        <row r="2100">
          <cell r="A2100">
            <v>43201</v>
          </cell>
          <cell r="B2100">
            <v>0.83237268518518526</v>
          </cell>
          <cell r="D2100" t="str">
            <v>分系统1BMS2SOC过低一级故障</v>
          </cell>
          <cell r="G2100" t="str">
            <v>JS_CZ_wodefeng</v>
          </cell>
          <cell r="I2100" t="str">
            <v>BMS故障</v>
          </cell>
        </row>
        <row r="2101">
          <cell r="A2101">
            <v>43201</v>
          </cell>
          <cell r="B2101">
            <v>0.83237268518518526</v>
          </cell>
          <cell r="D2101" t="str">
            <v>分系统1BMS2SOC过低二级故障</v>
          </cell>
          <cell r="G2101" t="str">
            <v>JS_CZ_wodefeng</v>
          </cell>
          <cell r="I2101" t="str">
            <v>BMS故障</v>
          </cell>
        </row>
        <row r="2102">
          <cell r="A2102">
            <v>43201</v>
          </cell>
          <cell r="B2102">
            <v>0.83335648148148145</v>
          </cell>
          <cell r="D2102" t="str">
            <v>分系统1BMS1单体电压过低一级故障</v>
          </cell>
          <cell r="G2102" t="str">
            <v>JS_CZ_wodefeng</v>
          </cell>
          <cell r="I2102" t="str">
            <v>BMS故障</v>
          </cell>
        </row>
        <row r="2103">
          <cell r="A2103">
            <v>43201</v>
          </cell>
          <cell r="B2103">
            <v>0.83335648148148145</v>
          </cell>
          <cell r="D2103" t="str">
            <v>分系统1BMS1单体电压过低二级故障</v>
          </cell>
          <cell r="G2103" t="str">
            <v>JS_CZ_wodefeng</v>
          </cell>
          <cell r="I2103" t="str">
            <v>BMS故障</v>
          </cell>
        </row>
        <row r="2104">
          <cell r="A2104">
            <v>43201</v>
          </cell>
          <cell r="B2104">
            <v>0.83370370370370372</v>
          </cell>
          <cell r="D2104" t="str">
            <v>分系统1BMS2单体电压过低一级故障</v>
          </cell>
          <cell r="G2104" t="str">
            <v>JS_CZ_wodefeng</v>
          </cell>
          <cell r="I2104" t="str">
            <v>BMS故障</v>
          </cell>
        </row>
        <row r="2105">
          <cell r="A2105">
            <v>43201</v>
          </cell>
          <cell r="B2105">
            <v>0.83370370370370372</v>
          </cell>
          <cell r="D2105" t="str">
            <v>分系统1BMS2单体电压过低二级故障</v>
          </cell>
          <cell r="G2105" t="str">
            <v>JS_CZ_wodefeng</v>
          </cell>
          <cell r="I2105" t="str">
            <v>BMS故障</v>
          </cell>
        </row>
        <row r="2106">
          <cell r="A2106">
            <v>43201</v>
          </cell>
          <cell r="B2106">
            <v>0.83376157407407403</v>
          </cell>
          <cell r="D2106" t="str">
            <v>分系统1BMS5单体电压过低一级故障</v>
          </cell>
          <cell r="G2106" t="str">
            <v>JS_CZ_wodefeng</v>
          </cell>
          <cell r="I2106" t="str">
            <v>BMS故障</v>
          </cell>
        </row>
        <row r="2107">
          <cell r="A2107">
            <v>43201</v>
          </cell>
          <cell r="B2107">
            <v>0.83376157407407403</v>
          </cell>
          <cell r="D2107" t="str">
            <v>分系统1BMS5单体电压过低二级故障</v>
          </cell>
          <cell r="G2107" t="str">
            <v>JS_CZ_wodefeng</v>
          </cell>
          <cell r="I2107" t="str">
            <v>BMS故障</v>
          </cell>
        </row>
        <row r="2108">
          <cell r="A2108">
            <v>43201</v>
          </cell>
          <cell r="B2108">
            <v>0.83393518518518517</v>
          </cell>
          <cell r="D2108" t="str">
            <v>分系统1BMS3单体电压过低一级故障</v>
          </cell>
          <cell r="G2108" t="str">
            <v>JS_CZ_wodefeng</v>
          </cell>
          <cell r="I2108" t="str">
            <v>BMS故障</v>
          </cell>
        </row>
        <row r="2109">
          <cell r="A2109">
            <v>43201</v>
          </cell>
          <cell r="B2109">
            <v>0.83393518518518517</v>
          </cell>
          <cell r="D2109" t="str">
            <v>分系统1BMS3单体电压过低二级故障</v>
          </cell>
          <cell r="G2109" t="str">
            <v>JS_CZ_wodefeng</v>
          </cell>
          <cell r="I2109" t="str">
            <v>BMS故障</v>
          </cell>
        </row>
        <row r="2110">
          <cell r="A2110">
            <v>43201</v>
          </cell>
          <cell r="B2110">
            <v>0.8343518518518519</v>
          </cell>
          <cell r="D2110" t="str">
            <v>分系统1BMS6SOC过低一级故障</v>
          </cell>
          <cell r="G2110" t="str">
            <v>JS_CZ_wodefeng</v>
          </cell>
          <cell r="I2110" t="str">
            <v>BMS故障</v>
          </cell>
        </row>
        <row r="2111">
          <cell r="A2111">
            <v>43201</v>
          </cell>
          <cell r="B2111">
            <v>0.8343518518518519</v>
          </cell>
          <cell r="D2111" t="str">
            <v>分系统1BMS6SOC过低二级故障</v>
          </cell>
          <cell r="G2111" t="str">
            <v>JS_CZ_wodefeng</v>
          </cell>
          <cell r="I2111" t="str">
            <v>BMS故障</v>
          </cell>
        </row>
        <row r="2112">
          <cell r="A2112">
            <v>43201</v>
          </cell>
          <cell r="B2112">
            <v>0.83452546296296293</v>
          </cell>
          <cell r="D2112" t="str">
            <v>分系统1BMS3SOC过低一级故障</v>
          </cell>
          <cell r="G2112" t="str">
            <v>JS_CZ_wodefeng</v>
          </cell>
          <cell r="I2112" t="str">
            <v>BMS故障</v>
          </cell>
        </row>
        <row r="2113">
          <cell r="A2113">
            <v>43201</v>
          </cell>
          <cell r="B2113">
            <v>0.83452546296296293</v>
          </cell>
          <cell r="D2113" t="str">
            <v>分系统1BMS3SOC过低二级故障</v>
          </cell>
          <cell r="G2113" t="str">
            <v>JS_CZ_wodefeng</v>
          </cell>
          <cell r="I2113" t="str">
            <v>BMS故障</v>
          </cell>
        </row>
        <row r="2114">
          <cell r="A2114">
            <v>43201</v>
          </cell>
          <cell r="B2114">
            <v>0.83491898148148147</v>
          </cell>
          <cell r="D2114" t="str">
            <v>电表故障</v>
          </cell>
          <cell r="G2114" t="str">
            <v>JS_CZ_wodefeng</v>
          </cell>
          <cell r="I2114" t="str">
            <v>电表故障</v>
          </cell>
        </row>
        <row r="2115">
          <cell r="A2115">
            <v>43201</v>
          </cell>
          <cell r="B2115">
            <v>0.83520833333333344</v>
          </cell>
          <cell r="D2115" t="str">
            <v>分系统1BMS4单体电压过低一级故障</v>
          </cell>
          <cell r="G2115" t="str">
            <v>JS_CZ_wodefeng</v>
          </cell>
          <cell r="I2115" t="str">
            <v>BMS故障</v>
          </cell>
        </row>
        <row r="2116">
          <cell r="A2116">
            <v>43201</v>
          </cell>
          <cell r="B2116">
            <v>0.83520833333333344</v>
          </cell>
          <cell r="D2116" t="str">
            <v>分系统1BMS4单体电压过低二级故障</v>
          </cell>
          <cell r="G2116" t="str">
            <v>JS_CZ_wodefeng</v>
          </cell>
          <cell r="I2116" t="str">
            <v>BMS故障</v>
          </cell>
        </row>
        <row r="2117">
          <cell r="A2117">
            <v>43201</v>
          </cell>
          <cell r="B2117">
            <v>0.83527777777777779</v>
          </cell>
          <cell r="D2117" t="str">
            <v>分系统1BMS6单体电压过低一级故障</v>
          </cell>
          <cell r="G2117" t="str">
            <v>JS_CZ_wodefeng</v>
          </cell>
          <cell r="I2117" t="str">
            <v>BMS故障</v>
          </cell>
        </row>
        <row r="2118">
          <cell r="A2118">
            <v>43201</v>
          </cell>
          <cell r="B2118">
            <v>0.83527777777777779</v>
          </cell>
          <cell r="D2118" t="str">
            <v>分系统1BMS6单体电压过低二级故障</v>
          </cell>
          <cell r="G2118" t="str">
            <v>JS_CZ_wodefeng</v>
          </cell>
          <cell r="I2118" t="str">
            <v>BMS故障</v>
          </cell>
        </row>
        <row r="2119">
          <cell r="A2119">
            <v>43201</v>
          </cell>
          <cell r="B2119">
            <v>0.83567129629629633</v>
          </cell>
          <cell r="D2119" t="str">
            <v>分系统1BMS4SOC过低一级故障</v>
          </cell>
          <cell r="G2119" t="str">
            <v>JS_CZ_wodefeng</v>
          </cell>
          <cell r="I2119" t="str">
            <v>BMS故障</v>
          </cell>
        </row>
        <row r="2120">
          <cell r="A2120">
            <v>43201</v>
          </cell>
          <cell r="B2120">
            <v>0.83567129629629633</v>
          </cell>
          <cell r="D2120" t="str">
            <v>分系统1BMS4SOC过低二级故障</v>
          </cell>
          <cell r="G2120" t="str">
            <v>JS_CZ_wodefeng</v>
          </cell>
          <cell r="I2120" t="str">
            <v>BMS故障</v>
          </cell>
        </row>
        <row r="2121">
          <cell r="A2121">
            <v>43201</v>
          </cell>
          <cell r="B2121">
            <v>0.83590277777777777</v>
          </cell>
          <cell r="D2121" t="str">
            <v>分系统1BMS1SOC过低一级故障</v>
          </cell>
          <cell r="G2121" t="str">
            <v>JS_CZ_wodefeng</v>
          </cell>
          <cell r="I2121" t="str">
            <v>BMS故障</v>
          </cell>
        </row>
        <row r="2122">
          <cell r="A2122">
            <v>43201</v>
          </cell>
          <cell r="B2122">
            <v>0.83590277777777777</v>
          </cell>
          <cell r="D2122" t="str">
            <v>分系统1BMS1SOC过低二级故障</v>
          </cell>
          <cell r="G2122" t="str">
            <v>JS_CZ_wodefeng</v>
          </cell>
          <cell r="I2122" t="str">
            <v>BMS故障</v>
          </cell>
        </row>
        <row r="2123">
          <cell r="A2123">
            <v>43201</v>
          </cell>
          <cell r="B2123">
            <v>0.83648148148148149</v>
          </cell>
          <cell r="D2123" t="str">
            <v>电表故障</v>
          </cell>
          <cell r="G2123" t="str">
            <v>JS_CZ_wodefeng</v>
          </cell>
          <cell r="I2123" t="str">
            <v>电表故障</v>
          </cell>
        </row>
        <row r="2124">
          <cell r="A2124">
            <v>43201</v>
          </cell>
          <cell r="B2124">
            <v>0.837824074074074</v>
          </cell>
          <cell r="D2124" t="str">
            <v>电表故障</v>
          </cell>
          <cell r="G2124" t="str">
            <v>JS_CZ_wodefeng</v>
          </cell>
          <cell r="I2124" t="str">
            <v>电表故障</v>
          </cell>
        </row>
        <row r="2125">
          <cell r="A2125">
            <v>43201</v>
          </cell>
          <cell r="B2125">
            <v>0.83792824074074079</v>
          </cell>
          <cell r="D2125" t="str">
            <v>电表故障</v>
          </cell>
          <cell r="G2125" t="str">
            <v>JS_CZ_wodefeng</v>
          </cell>
          <cell r="I2125" t="str">
            <v>电表故障</v>
          </cell>
        </row>
        <row r="2126">
          <cell r="A2126">
            <v>43201</v>
          </cell>
          <cell r="B2126">
            <v>0.83805555555555555</v>
          </cell>
          <cell r="D2126" t="str">
            <v>电表故障</v>
          </cell>
          <cell r="G2126" t="str">
            <v>JS_CZ_wodefeng</v>
          </cell>
          <cell r="I2126" t="str">
            <v>电表故障</v>
          </cell>
        </row>
        <row r="2127">
          <cell r="A2127">
            <v>43201</v>
          </cell>
          <cell r="B2127">
            <v>0.83885416666666668</v>
          </cell>
          <cell r="D2127" t="str">
            <v>电表故障</v>
          </cell>
          <cell r="G2127" t="str">
            <v>JS_CZ_wodefeng</v>
          </cell>
          <cell r="I2127" t="str">
            <v>电表故障</v>
          </cell>
        </row>
        <row r="2128">
          <cell r="A2128">
            <v>43201</v>
          </cell>
          <cell r="B2128">
            <v>0.8389699074074074</v>
          </cell>
          <cell r="D2128" t="str">
            <v>分系统1BMS5SOC过低一级故障</v>
          </cell>
          <cell r="G2128" t="str">
            <v>JS_CZ_wodefeng</v>
          </cell>
          <cell r="I2128" t="str">
            <v>BMS故障</v>
          </cell>
        </row>
        <row r="2129">
          <cell r="A2129">
            <v>43201</v>
          </cell>
          <cell r="B2129">
            <v>0.8389699074074074</v>
          </cell>
          <cell r="D2129" t="str">
            <v>分系统1BMS5SOC过低二级故障</v>
          </cell>
          <cell r="G2129" t="str">
            <v>JS_CZ_wodefeng</v>
          </cell>
          <cell r="I2129" t="str">
            <v>BMS故障</v>
          </cell>
        </row>
        <row r="2130">
          <cell r="A2130">
            <v>43201</v>
          </cell>
          <cell r="B2130">
            <v>0.84187499999999993</v>
          </cell>
          <cell r="D2130" t="str">
            <v>电表故障</v>
          </cell>
          <cell r="G2130" t="str">
            <v>JS_CZ_wodefeng</v>
          </cell>
          <cell r="I2130" t="str">
            <v>电表故障</v>
          </cell>
        </row>
        <row r="2131">
          <cell r="A2131">
            <v>43201</v>
          </cell>
          <cell r="B2131">
            <v>0.84505787037037028</v>
          </cell>
          <cell r="D2131" t="str">
            <v>电表故障</v>
          </cell>
          <cell r="G2131" t="str">
            <v>JS_CZ_wodefeng</v>
          </cell>
          <cell r="I2131" t="str">
            <v>电表故障</v>
          </cell>
        </row>
        <row r="2132">
          <cell r="A2132">
            <v>43201</v>
          </cell>
          <cell r="B2132">
            <v>0.84662037037037041</v>
          </cell>
          <cell r="D2132" t="str">
            <v>电表故障</v>
          </cell>
          <cell r="G2132" t="str">
            <v>JS_CZ_wodefeng</v>
          </cell>
          <cell r="I2132" t="str">
            <v>电表故障</v>
          </cell>
        </row>
        <row r="2133">
          <cell r="A2133">
            <v>43201</v>
          </cell>
          <cell r="B2133">
            <v>0.84795138888888888</v>
          </cell>
          <cell r="D2133" t="str">
            <v>电表故障</v>
          </cell>
          <cell r="G2133" t="str">
            <v>JS_CZ_wodefeng</v>
          </cell>
          <cell r="I2133" t="str">
            <v>电表故障</v>
          </cell>
        </row>
        <row r="2134">
          <cell r="A2134">
            <v>43201</v>
          </cell>
          <cell r="B2134">
            <v>0.8480671296296296</v>
          </cell>
          <cell r="D2134" t="str">
            <v>电表故障</v>
          </cell>
          <cell r="G2134" t="str">
            <v>JS_CZ_wodefeng</v>
          </cell>
          <cell r="I2134" t="str">
            <v>电表故障</v>
          </cell>
        </row>
        <row r="2135">
          <cell r="A2135">
            <v>43201</v>
          </cell>
          <cell r="B2135">
            <v>0.84818287037037043</v>
          </cell>
          <cell r="D2135" t="str">
            <v>电表故障</v>
          </cell>
          <cell r="G2135" t="str">
            <v>JS_CZ_wodefeng</v>
          </cell>
          <cell r="I2135" t="str">
            <v>电表故障</v>
          </cell>
        </row>
        <row r="2136">
          <cell r="A2136">
            <v>43201</v>
          </cell>
          <cell r="B2136">
            <v>0.84928240740740746</v>
          </cell>
          <cell r="D2136" t="str">
            <v>电表故障</v>
          </cell>
          <cell r="G2136" t="str">
            <v>JS_CZ_wodefeng</v>
          </cell>
          <cell r="I2136" t="str">
            <v>电表故障</v>
          </cell>
        </row>
        <row r="2137">
          <cell r="A2137">
            <v>43201</v>
          </cell>
          <cell r="B2137">
            <v>0.85055555555555562</v>
          </cell>
          <cell r="D2137" t="str">
            <v>电表故障</v>
          </cell>
          <cell r="G2137" t="str">
            <v>JS_CZ_wodefeng</v>
          </cell>
          <cell r="I2137" t="str">
            <v>电表故障</v>
          </cell>
        </row>
        <row r="2138">
          <cell r="A2138">
            <v>43202</v>
          </cell>
          <cell r="B2138">
            <v>3.4722222222222222E-5</v>
          </cell>
          <cell r="D2138" t="str">
            <v>分系统1BMS1总电压过低一级故障</v>
          </cell>
          <cell r="G2138" t="str">
            <v>JS_CZ_wodefeng</v>
          </cell>
          <cell r="I2138" t="str">
            <v>BMS故障</v>
          </cell>
        </row>
        <row r="2139">
          <cell r="A2139">
            <v>43202</v>
          </cell>
          <cell r="B2139">
            <v>3.3333333333333335E-3</v>
          </cell>
          <cell r="D2139" t="str">
            <v>分系统1BMS1SOC过低一级故障</v>
          </cell>
          <cell r="G2139" t="str">
            <v>JS_CZ_wodefeng</v>
          </cell>
          <cell r="I2139" t="str">
            <v>BMS故障</v>
          </cell>
        </row>
        <row r="2140">
          <cell r="A2140">
            <v>43202</v>
          </cell>
          <cell r="B2140">
            <v>3.6805555555555554E-3</v>
          </cell>
          <cell r="D2140" t="str">
            <v>分系统1BMS3SOC过低一级故障</v>
          </cell>
          <cell r="G2140" t="str">
            <v>JS_CZ_wodefeng</v>
          </cell>
          <cell r="I2140" t="str">
            <v>BMS故障</v>
          </cell>
        </row>
        <row r="2141">
          <cell r="A2141">
            <v>43202</v>
          </cell>
          <cell r="B2141">
            <v>3.7384259259259263E-3</v>
          </cell>
          <cell r="D2141" t="str">
            <v>分系统1BMS6SOC过低一级故障</v>
          </cell>
          <cell r="G2141" t="str">
            <v>JS_CZ_wodefeng</v>
          </cell>
          <cell r="I2141" t="str">
            <v>BMS故障</v>
          </cell>
        </row>
        <row r="2142">
          <cell r="A2142">
            <v>43202</v>
          </cell>
          <cell r="B2142">
            <v>3.7962962962962963E-3</v>
          </cell>
          <cell r="D2142" t="str">
            <v>分系统1BMS4SOC过低一级故障</v>
          </cell>
          <cell r="G2142" t="str">
            <v>JS_CZ_wodefeng</v>
          </cell>
          <cell r="I2142" t="str">
            <v>BMS故障</v>
          </cell>
        </row>
        <row r="2143">
          <cell r="A2143">
            <v>43202</v>
          </cell>
          <cell r="B2143">
            <v>3.8541666666666668E-3</v>
          </cell>
          <cell r="D2143" t="str">
            <v>分系统1BMS2SOC过低一级故障</v>
          </cell>
          <cell r="G2143" t="str">
            <v>JS_CZ_wodefeng</v>
          </cell>
          <cell r="I2143" t="str">
            <v>BMS故障</v>
          </cell>
        </row>
        <row r="2144">
          <cell r="A2144">
            <v>43202</v>
          </cell>
          <cell r="B2144">
            <v>5.4861111111111117E-3</v>
          </cell>
          <cell r="D2144" t="str">
            <v>分系统1BMS5SOC过低一级故障</v>
          </cell>
          <cell r="G2144" t="str">
            <v>JS_CZ_wodefeng</v>
          </cell>
          <cell r="I2144" t="str">
            <v>BMS故障</v>
          </cell>
        </row>
        <row r="2145">
          <cell r="A2145">
            <v>43202</v>
          </cell>
          <cell r="B2145">
            <v>9.1296296296296306E-2</v>
          </cell>
          <cell r="D2145" t="str">
            <v>分系统1故障状态</v>
          </cell>
          <cell r="G2145" t="str">
            <v>JS_CZ_wodefeng</v>
          </cell>
          <cell r="I2145" t="str">
            <v>系统故障</v>
          </cell>
        </row>
        <row r="2146">
          <cell r="A2146">
            <v>43202</v>
          </cell>
          <cell r="B2146">
            <v>9.1296296296296306E-2</v>
          </cell>
          <cell r="D2146" t="str">
            <v>分系统1BCMS4故障状态</v>
          </cell>
          <cell r="G2146" t="str">
            <v>JS_CZ_wodefeng</v>
          </cell>
          <cell r="I2146" t="str">
            <v>BMS故障</v>
          </cell>
        </row>
        <row r="2147">
          <cell r="A2147">
            <v>43202</v>
          </cell>
          <cell r="B2147">
            <v>9.1296296296296306E-2</v>
          </cell>
          <cell r="D2147" t="str">
            <v>分系统1BMS4模块自检失效故障</v>
          </cell>
          <cell r="G2147" t="str">
            <v>JS_CZ_wodefeng</v>
          </cell>
          <cell r="I2147" t="str">
            <v>BMS故障</v>
          </cell>
        </row>
        <row r="2148">
          <cell r="A2148">
            <v>43202</v>
          </cell>
          <cell r="B2148">
            <v>9.1296296296296306E-2</v>
          </cell>
          <cell r="D2148" t="str">
            <v>BCMS故障</v>
          </cell>
          <cell r="G2148" t="str">
            <v>JS_CZ_wodefeng</v>
          </cell>
          <cell r="I2148" t="str">
            <v>BMS故障</v>
          </cell>
        </row>
        <row r="2149">
          <cell r="A2149">
            <v>43202</v>
          </cell>
          <cell r="B2149">
            <v>0.44224537037037037</v>
          </cell>
          <cell r="D2149" t="str">
            <v>分系统1故障状态</v>
          </cell>
          <cell r="G2149" t="str">
            <v>BJ_zhongyu</v>
          </cell>
          <cell r="I2149" t="str">
            <v>系统故障</v>
          </cell>
        </row>
        <row r="2150">
          <cell r="A2150">
            <v>43202</v>
          </cell>
          <cell r="B2150">
            <v>0.44809027777777777</v>
          </cell>
          <cell r="D2150" t="str">
            <v>分系统1BMS1总电压过低一级故障</v>
          </cell>
          <cell r="G2150" t="str">
            <v>JS_CZ_wodefeng</v>
          </cell>
          <cell r="I2150" t="str">
            <v>BMS故障</v>
          </cell>
        </row>
        <row r="2151">
          <cell r="A2151">
            <v>43202</v>
          </cell>
          <cell r="B2151">
            <v>0.44809027777777777</v>
          </cell>
          <cell r="D2151" t="str">
            <v>分系统1BMS1总电压过低二级故障</v>
          </cell>
          <cell r="G2151" t="str">
            <v>JS_CZ_wodefeng</v>
          </cell>
          <cell r="I2151" t="str">
            <v>BMS故障</v>
          </cell>
        </row>
        <row r="2152">
          <cell r="A2152">
            <v>43202</v>
          </cell>
          <cell r="B2152">
            <v>0.44849537037037041</v>
          </cell>
          <cell r="D2152" t="str">
            <v>分系统1BMS3总电压过低一级故障</v>
          </cell>
          <cell r="G2152" t="str">
            <v>JS_CZ_wodefeng</v>
          </cell>
          <cell r="I2152" t="str">
            <v>BMS故障</v>
          </cell>
        </row>
        <row r="2153">
          <cell r="A2153">
            <v>43202</v>
          </cell>
          <cell r="B2153">
            <v>0.44849537037037041</v>
          </cell>
          <cell r="D2153" t="str">
            <v>分系统1BMS3总电压过低二级故障</v>
          </cell>
          <cell r="G2153" t="str">
            <v>JS_CZ_wodefeng</v>
          </cell>
          <cell r="I2153" t="str">
            <v>BMS故障</v>
          </cell>
        </row>
        <row r="2154">
          <cell r="A2154">
            <v>43202</v>
          </cell>
          <cell r="B2154">
            <v>0.44913194444444443</v>
          </cell>
          <cell r="D2154" t="str">
            <v>分系统1BMS6总电压过低一级故障</v>
          </cell>
          <cell r="G2154" t="str">
            <v>JS_CZ_wodefeng</v>
          </cell>
          <cell r="I2154" t="str">
            <v>BMS故障</v>
          </cell>
        </row>
        <row r="2155">
          <cell r="A2155">
            <v>43202</v>
          </cell>
          <cell r="B2155">
            <v>0.44913194444444443</v>
          </cell>
          <cell r="D2155" t="str">
            <v>分系统1BMS6总电压过低二级故障</v>
          </cell>
          <cell r="G2155" t="str">
            <v>JS_CZ_wodefeng</v>
          </cell>
          <cell r="I2155" t="str">
            <v>BMS故障</v>
          </cell>
        </row>
        <row r="2156">
          <cell r="A2156">
            <v>43202</v>
          </cell>
          <cell r="B2156">
            <v>0.44930555555555557</v>
          </cell>
          <cell r="D2156" t="str">
            <v>分系统1BMS5总电压过低一级故障</v>
          </cell>
          <cell r="G2156" t="str">
            <v>JS_CZ_wodefeng</v>
          </cell>
          <cell r="I2156" t="str">
            <v>BMS故障</v>
          </cell>
        </row>
        <row r="2157">
          <cell r="A2157">
            <v>43202</v>
          </cell>
          <cell r="B2157">
            <v>0.44930555555555557</v>
          </cell>
          <cell r="D2157" t="str">
            <v>分系统1BMS5总电压过低二级故障</v>
          </cell>
          <cell r="G2157" t="str">
            <v>JS_CZ_wodefeng</v>
          </cell>
          <cell r="I2157" t="str">
            <v>BMS故障</v>
          </cell>
        </row>
        <row r="2158">
          <cell r="A2158">
            <v>43202</v>
          </cell>
          <cell r="B2158">
            <v>0.44942129629629629</v>
          </cell>
          <cell r="D2158" t="str">
            <v>分系统1BMS2总电压过低一级故障</v>
          </cell>
          <cell r="G2158" t="str">
            <v>JS_CZ_wodefeng</v>
          </cell>
          <cell r="I2158" t="str">
            <v>BMS故障</v>
          </cell>
        </row>
        <row r="2159">
          <cell r="A2159">
            <v>43202</v>
          </cell>
          <cell r="B2159">
            <v>0.44942129629629629</v>
          </cell>
          <cell r="D2159" t="str">
            <v>分系统1BMS2总电压过低二级故障</v>
          </cell>
          <cell r="G2159" t="str">
            <v>JS_CZ_wodefeng</v>
          </cell>
          <cell r="I2159" t="str">
            <v>BMS故障</v>
          </cell>
        </row>
        <row r="2160">
          <cell r="A2160">
            <v>43202</v>
          </cell>
          <cell r="B2160">
            <v>0.44947916666666665</v>
          </cell>
          <cell r="D2160" t="str">
            <v>分系统1BMS4总电压过低一级故障</v>
          </cell>
          <cell r="G2160" t="str">
            <v>JS_CZ_wodefeng</v>
          </cell>
          <cell r="I2160" t="str">
            <v>BMS故障</v>
          </cell>
        </row>
        <row r="2161">
          <cell r="A2161">
            <v>43202</v>
          </cell>
          <cell r="B2161">
            <v>0.44947916666666665</v>
          </cell>
          <cell r="D2161" t="str">
            <v>分系统1BMS4总电压过低二级故障</v>
          </cell>
          <cell r="G2161" t="str">
            <v>JS_CZ_wodefeng</v>
          </cell>
          <cell r="I2161" t="str">
            <v>BMS故障</v>
          </cell>
        </row>
        <row r="2162">
          <cell r="A2162">
            <v>43202</v>
          </cell>
          <cell r="B2162">
            <v>0.45607638888888885</v>
          </cell>
          <cell r="D2162" t="str">
            <v>分系统1BMS2单体电压过低一级故障</v>
          </cell>
          <cell r="G2162" t="str">
            <v>JS_CZ_wodefeng</v>
          </cell>
          <cell r="I2162" t="str">
            <v>BMS故障</v>
          </cell>
        </row>
        <row r="2163">
          <cell r="A2163">
            <v>43202</v>
          </cell>
          <cell r="B2163">
            <v>0.45607638888888885</v>
          </cell>
          <cell r="D2163" t="str">
            <v>分系统1BMS2单体电压过低二级故障</v>
          </cell>
          <cell r="G2163" t="str">
            <v>JS_CZ_wodefeng</v>
          </cell>
          <cell r="I2163" t="str">
            <v>BMS故障</v>
          </cell>
        </row>
        <row r="2164">
          <cell r="A2164">
            <v>43202</v>
          </cell>
          <cell r="B2164">
            <v>0.45678240740740739</v>
          </cell>
          <cell r="D2164" t="str">
            <v>分系统1BMS1单体电压过低一级故障</v>
          </cell>
          <cell r="G2164" t="str">
            <v>JS_CZ_wodefeng</v>
          </cell>
          <cell r="I2164" t="str">
            <v>BMS故障</v>
          </cell>
        </row>
        <row r="2165">
          <cell r="A2165">
            <v>43202</v>
          </cell>
          <cell r="B2165">
            <v>0.45678240740740739</v>
          </cell>
          <cell r="D2165" t="str">
            <v>分系统1BMS1单体电压过低二级故障</v>
          </cell>
          <cell r="G2165" t="str">
            <v>JS_CZ_wodefeng</v>
          </cell>
          <cell r="I2165" t="str">
            <v>BMS故障</v>
          </cell>
        </row>
        <row r="2166">
          <cell r="A2166">
            <v>43202</v>
          </cell>
          <cell r="B2166">
            <v>0.45729166666666665</v>
          </cell>
          <cell r="D2166" t="str">
            <v>分系统1BMS3单体电压过低一级故障</v>
          </cell>
          <cell r="G2166" t="str">
            <v>JS_CZ_wodefeng</v>
          </cell>
          <cell r="I2166" t="str">
            <v>BMS故障</v>
          </cell>
        </row>
        <row r="2167">
          <cell r="A2167">
            <v>43202</v>
          </cell>
          <cell r="B2167">
            <v>0.45729166666666665</v>
          </cell>
          <cell r="D2167" t="str">
            <v>分系统1BMS3单体电压过低二级故障</v>
          </cell>
          <cell r="G2167" t="str">
            <v>JS_CZ_wodefeng</v>
          </cell>
          <cell r="I2167" t="str">
            <v>BMS故障</v>
          </cell>
        </row>
        <row r="2168">
          <cell r="A2168">
            <v>43202</v>
          </cell>
          <cell r="B2168">
            <v>0.45736111111111111</v>
          </cell>
          <cell r="D2168" t="str">
            <v>分系统1BMS5单体电压过低一级故障</v>
          </cell>
          <cell r="G2168" t="str">
            <v>JS_CZ_wodefeng</v>
          </cell>
          <cell r="I2168" t="str">
            <v>BMS故障</v>
          </cell>
        </row>
        <row r="2169">
          <cell r="A2169">
            <v>43202</v>
          </cell>
          <cell r="B2169">
            <v>0.45736111111111111</v>
          </cell>
          <cell r="D2169" t="str">
            <v>分系统1BMS5单体电压过低二级故障</v>
          </cell>
          <cell r="G2169" t="str">
            <v>JS_CZ_wodefeng</v>
          </cell>
          <cell r="I2169" t="str">
            <v>BMS故障</v>
          </cell>
        </row>
        <row r="2170">
          <cell r="A2170">
            <v>43202</v>
          </cell>
          <cell r="B2170">
            <v>0.45822916666666669</v>
          </cell>
          <cell r="D2170" t="str">
            <v>分系统1BMS4单体电压过低一级故障</v>
          </cell>
          <cell r="G2170" t="str">
            <v>JS_CZ_wodefeng</v>
          </cell>
          <cell r="I2170" t="str">
            <v>BMS故障</v>
          </cell>
        </row>
        <row r="2171">
          <cell r="A2171">
            <v>43202</v>
          </cell>
          <cell r="B2171">
            <v>0.45822916666666669</v>
          </cell>
          <cell r="D2171" t="str">
            <v>分系统1BMS4单体电压过低二级故障</v>
          </cell>
          <cell r="G2171" t="str">
            <v>JS_CZ_wodefeng</v>
          </cell>
          <cell r="I2171" t="str">
            <v>BMS故障</v>
          </cell>
        </row>
        <row r="2172">
          <cell r="A2172">
            <v>43202</v>
          </cell>
          <cell r="B2172">
            <v>0.45857638888888891</v>
          </cell>
          <cell r="D2172" t="str">
            <v>分系统1BMS6单体电压过低一级故障</v>
          </cell>
          <cell r="G2172" t="str">
            <v>JS_CZ_wodefeng</v>
          </cell>
          <cell r="I2172" t="str">
            <v>BMS故障</v>
          </cell>
        </row>
        <row r="2173">
          <cell r="A2173">
            <v>43202</v>
          </cell>
          <cell r="B2173">
            <v>0.45857638888888891</v>
          </cell>
          <cell r="D2173" t="str">
            <v>分系统1BMS6单体电压过低二级故障</v>
          </cell>
          <cell r="G2173" t="str">
            <v>JS_CZ_wodefeng</v>
          </cell>
          <cell r="I2173" t="str">
            <v>BMS故障</v>
          </cell>
        </row>
        <row r="2174">
          <cell r="A2174">
            <v>43202</v>
          </cell>
          <cell r="B2174">
            <v>0.45956018518518515</v>
          </cell>
          <cell r="D2174" t="str">
            <v>分系统1BMS3SOC过低一级故障</v>
          </cell>
          <cell r="G2174" t="str">
            <v>JS_CZ_wodefeng</v>
          </cell>
          <cell r="I2174" t="str">
            <v>BMS故障</v>
          </cell>
        </row>
        <row r="2175">
          <cell r="A2175">
            <v>43202</v>
          </cell>
          <cell r="B2175">
            <v>0.45956018518518515</v>
          </cell>
          <cell r="D2175" t="str">
            <v>分系统1BMS3SOC过低二级故障</v>
          </cell>
          <cell r="G2175" t="str">
            <v>JS_CZ_wodefeng</v>
          </cell>
          <cell r="I2175" t="str">
            <v>BMS故障</v>
          </cell>
        </row>
        <row r="2176">
          <cell r="A2176">
            <v>43202</v>
          </cell>
          <cell r="B2176">
            <v>0.46013888888888888</v>
          </cell>
          <cell r="D2176" t="str">
            <v>分系统1BMS4SOC过低一级故障</v>
          </cell>
          <cell r="G2176" t="str">
            <v>JS_CZ_wodefeng</v>
          </cell>
          <cell r="I2176" t="str">
            <v>BMS故障</v>
          </cell>
        </row>
        <row r="2177">
          <cell r="A2177">
            <v>43202</v>
          </cell>
          <cell r="B2177">
            <v>0.46013888888888888</v>
          </cell>
          <cell r="D2177" t="str">
            <v>分系统1BMS4SOC过低二级故障</v>
          </cell>
          <cell r="G2177" t="str">
            <v>JS_CZ_wodefeng</v>
          </cell>
          <cell r="I2177" t="str">
            <v>BMS故障</v>
          </cell>
        </row>
        <row r="2178">
          <cell r="A2178">
            <v>43202</v>
          </cell>
          <cell r="B2178">
            <v>0.4614699074074074</v>
          </cell>
          <cell r="D2178" t="str">
            <v>分系统1BMS1SOC过低一级故障</v>
          </cell>
          <cell r="G2178" t="str">
            <v>JS_CZ_wodefeng</v>
          </cell>
          <cell r="I2178" t="str">
            <v>BMS故障</v>
          </cell>
        </row>
        <row r="2179">
          <cell r="A2179">
            <v>43202</v>
          </cell>
          <cell r="B2179">
            <v>0.4614699074074074</v>
          </cell>
          <cell r="D2179" t="str">
            <v>分系统1BMS1SOC过低二级故障</v>
          </cell>
          <cell r="G2179" t="str">
            <v>JS_CZ_wodefeng</v>
          </cell>
          <cell r="I2179" t="str">
            <v>BMS故障</v>
          </cell>
        </row>
        <row r="2180">
          <cell r="A2180">
            <v>43202</v>
          </cell>
          <cell r="B2180">
            <v>0.46175925925925926</v>
          </cell>
          <cell r="D2180" t="str">
            <v>分系统1BMS6SOC过低一级故障</v>
          </cell>
          <cell r="G2180" t="str">
            <v>JS_CZ_wodefeng</v>
          </cell>
          <cell r="I2180" t="str">
            <v>BMS故障</v>
          </cell>
        </row>
        <row r="2181">
          <cell r="A2181">
            <v>43202</v>
          </cell>
          <cell r="B2181">
            <v>0.46175925925925926</v>
          </cell>
          <cell r="D2181" t="str">
            <v>分系统1BMS6SOC过低二级故障</v>
          </cell>
          <cell r="G2181" t="str">
            <v>JS_CZ_wodefeng</v>
          </cell>
          <cell r="I2181" t="str">
            <v>BMS故障</v>
          </cell>
        </row>
        <row r="2182">
          <cell r="A2182">
            <v>43202</v>
          </cell>
          <cell r="B2182">
            <v>0.46309027777777773</v>
          </cell>
          <cell r="D2182" t="str">
            <v>分系统1BMS2SOC过低一级故障</v>
          </cell>
          <cell r="G2182" t="str">
            <v>JS_CZ_wodefeng</v>
          </cell>
          <cell r="I2182" t="str">
            <v>BMS故障</v>
          </cell>
        </row>
        <row r="2183">
          <cell r="A2183">
            <v>43202</v>
          </cell>
          <cell r="B2183">
            <v>0.46309027777777773</v>
          </cell>
          <cell r="D2183" t="str">
            <v>分系统1BMS2SOC过低二级故障</v>
          </cell>
          <cell r="G2183" t="str">
            <v>JS_CZ_wodefeng</v>
          </cell>
          <cell r="I2183" t="str">
            <v>BMS故障</v>
          </cell>
        </row>
        <row r="2184">
          <cell r="A2184">
            <v>43202</v>
          </cell>
          <cell r="B2184">
            <v>0.47350694444444441</v>
          </cell>
          <cell r="D2184" t="str">
            <v>分系统1BMS8总电压过低一级故障</v>
          </cell>
          <cell r="G2184" t="str">
            <v>JS_WX_liteer</v>
          </cell>
          <cell r="I2184" t="str">
            <v>BMS故障</v>
          </cell>
        </row>
        <row r="2185">
          <cell r="A2185">
            <v>43202</v>
          </cell>
          <cell r="B2185">
            <v>0.47350694444444441</v>
          </cell>
          <cell r="D2185" t="str">
            <v>分系统1BMS8总电压过低二级故障</v>
          </cell>
          <cell r="G2185" t="str">
            <v>JS_WX_liteer</v>
          </cell>
          <cell r="I2185" t="str">
            <v>BMS故障</v>
          </cell>
        </row>
        <row r="2186">
          <cell r="A2186">
            <v>43202</v>
          </cell>
          <cell r="B2186">
            <v>0.47362268518518519</v>
          </cell>
          <cell r="D2186" t="str">
            <v>分系统1BMS9总电压过低一级故障</v>
          </cell>
          <cell r="G2186" t="str">
            <v>JS_WX_liteer</v>
          </cell>
          <cell r="I2186" t="str">
            <v>BMS故障</v>
          </cell>
        </row>
        <row r="2187">
          <cell r="A2187">
            <v>43202</v>
          </cell>
          <cell r="B2187">
            <v>0.47362268518518519</v>
          </cell>
          <cell r="D2187" t="str">
            <v>分系统1BMS9总电压过低二级故障</v>
          </cell>
          <cell r="G2187" t="str">
            <v>JS_WX_liteer</v>
          </cell>
          <cell r="I2187" t="str">
            <v>BMS故障</v>
          </cell>
        </row>
        <row r="2188">
          <cell r="A2188">
            <v>43202</v>
          </cell>
          <cell r="B2188">
            <v>0.47396990740740735</v>
          </cell>
          <cell r="D2188" t="str">
            <v>分系统1BMS3总电压过低一级故障</v>
          </cell>
          <cell r="G2188" t="str">
            <v>JS_WX_liteer</v>
          </cell>
          <cell r="I2188" t="str">
            <v>BMS故障</v>
          </cell>
        </row>
        <row r="2189">
          <cell r="A2189">
            <v>43202</v>
          </cell>
          <cell r="B2189">
            <v>0.47396990740740735</v>
          </cell>
          <cell r="D2189" t="str">
            <v>分系统1BMS3总电压过低二级故障</v>
          </cell>
          <cell r="G2189" t="str">
            <v>JS_WX_liteer</v>
          </cell>
          <cell r="I2189" t="str">
            <v>BMS故障</v>
          </cell>
        </row>
        <row r="2190">
          <cell r="A2190">
            <v>43202</v>
          </cell>
          <cell r="B2190">
            <v>0.47427083333333336</v>
          </cell>
          <cell r="D2190" t="str">
            <v>分系统1BMS1总电压过低一级故障</v>
          </cell>
          <cell r="G2190" t="str">
            <v>JS_WX_liteer</v>
          </cell>
          <cell r="I2190" t="str">
            <v>BMS故障</v>
          </cell>
        </row>
        <row r="2191">
          <cell r="A2191">
            <v>43202</v>
          </cell>
          <cell r="B2191">
            <v>0.47427083333333336</v>
          </cell>
          <cell r="D2191" t="str">
            <v>分系统1BMS1总电压过低二级故障</v>
          </cell>
          <cell r="G2191" t="str">
            <v>JS_WX_liteer</v>
          </cell>
          <cell r="I2191" t="str">
            <v>BMS故障</v>
          </cell>
        </row>
        <row r="2192">
          <cell r="A2192">
            <v>43202</v>
          </cell>
          <cell r="B2192">
            <v>0.47444444444444445</v>
          </cell>
          <cell r="D2192" t="str">
            <v>分系统1BMS4总电压过低一级故障</v>
          </cell>
          <cell r="G2192" t="str">
            <v>JS_WX_liteer</v>
          </cell>
          <cell r="I2192" t="str">
            <v>BMS故障</v>
          </cell>
        </row>
        <row r="2193">
          <cell r="A2193">
            <v>43202</v>
          </cell>
          <cell r="B2193">
            <v>0.47444444444444445</v>
          </cell>
          <cell r="D2193" t="str">
            <v>分系统1BMS4总电压过低二级故障</v>
          </cell>
          <cell r="G2193" t="str">
            <v>JS_WX_liteer</v>
          </cell>
          <cell r="I2193" t="str">
            <v>BMS故障</v>
          </cell>
        </row>
        <row r="2194">
          <cell r="A2194">
            <v>43202</v>
          </cell>
          <cell r="B2194">
            <v>0.47460648148148149</v>
          </cell>
          <cell r="D2194" t="str">
            <v>分系统1BMS7总电压过低一级故障</v>
          </cell>
          <cell r="G2194" t="str">
            <v>JS_WX_liteer</v>
          </cell>
          <cell r="I2194" t="str">
            <v>BMS故障</v>
          </cell>
        </row>
        <row r="2195">
          <cell r="A2195">
            <v>43202</v>
          </cell>
          <cell r="B2195">
            <v>0.47460648148148149</v>
          </cell>
          <cell r="D2195" t="str">
            <v>分系统1BMS7总电压过低二级故障</v>
          </cell>
          <cell r="G2195" t="str">
            <v>JS_WX_liteer</v>
          </cell>
          <cell r="I2195" t="str">
            <v>BMS故障</v>
          </cell>
        </row>
        <row r="2196">
          <cell r="A2196">
            <v>43202</v>
          </cell>
          <cell r="B2196">
            <v>0.47466435185185185</v>
          </cell>
          <cell r="D2196" t="str">
            <v>分系统1BMS2总电压过低一级故障</v>
          </cell>
          <cell r="G2196" t="str">
            <v>JS_WX_liteer</v>
          </cell>
          <cell r="I2196" t="str">
            <v>BMS故障</v>
          </cell>
        </row>
        <row r="2197">
          <cell r="A2197">
            <v>43202</v>
          </cell>
          <cell r="B2197">
            <v>0.47466435185185185</v>
          </cell>
          <cell r="D2197" t="str">
            <v>分系统1BMS2总电压过低二级故障</v>
          </cell>
          <cell r="G2197" t="str">
            <v>JS_WX_liteer</v>
          </cell>
          <cell r="I2197" t="str">
            <v>BMS故障</v>
          </cell>
        </row>
        <row r="2198">
          <cell r="A2198">
            <v>43202</v>
          </cell>
          <cell r="B2198">
            <v>0.47490740740740739</v>
          </cell>
          <cell r="D2198" t="str">
            <v>分系统1BMS5总电压过低一级故障</v>
          </cell>
          <cell r="G2198" t="str">
            <v>JS_WX_liteer</v>
          </cell>
          <cell r="I2198" t="str">
            <v>BMS故障</v>
          </cell>
        </row>
        <row r="2199">
          <cell r="A2199">
            <v>43202</v>
          </cell>
          <cell r="B2199">
            <v>0.47490740740740739</v>
          </cell>
          <cell r="D2199" t="str">
            <v>分系统1BMS5总电压过低二级故障</v>
          </cell>
          <cell r="G2199" t="str">
            <v>JS_WX_liteer</v>
          </cell>
          <cell r="I2199" t="str">
            <v>BMS故障</v>
          </cell>
        </row>
        <row r="2200">
          <cell r="A2200">
            <v>43202</v>
          </cell>
          <cell r="B2200">
            <v>0.47495370370370371</v>
          </cell>
          <cell r="D2200" t="str">
            <v>分系统1BMS6总电压过低一级故障</v>
          </cell>
          <cell r="G2200" t="str">
            <v>JS_WX_liteer</v>
          </cell>
          <cell r="I2200" t="str">
            <v>BMS故障</v>
          </cell>
        </row>
        <row r="2201">
          <cell r="A2201">
            <v>43202</v>
          </cell>
          <cell r="B2201">
            <v>0.47495370370370371</v>
          </cell>
          <cell r="D2201" t="str">
            <v>分系统1BMS6总电压过低二级故障</v>
          </cell>
          <cell r="G2201" t="str">
            <v>JS_WX_liteer</v>
          </cell>
          <cell r="I2201" t="str">
            <v>BMS故障</v>
          </cell>
        </row>
        <row r="2202">
          <cell r="A2202">
            <v>43202</v>
          </cell>
          <cell r="B2202">
            <v>0.48399305555555555</v>
          </cell>
          <cell r="D2202" t="str">
            <v>分系统1BMS8单体电压过低一级故障</v>
          </cell>
          <cell r="G2202" t="str">
            <v>JS_WX_liteer</v>
          </cell>
          <cell r="I2202" t="str">
            <v>BMS故障</v>
          </cell>
        </row>
        <row r="2203">
          <cell r="A2203">
            <v>43202</v>
          </cell>
          <cell r="B2203">
            <v>0.48399305555555555</v>
          </cell>
          <cell r="D2203" t="str">
            <v>分系统1BMS8单体电压过低二级故障</v>
          </cell>
          <cell r="G2203" t="str">
            <v>JS_WX_liteer</v>
          </cell>
          <cell r="I2203" t="str">
            <v>BMS故障</v>
          </cell>
        </row>
        <row r="2204">
          <cell r="A2204">
            <v>43202</v>
          </cell>
          <cell r="B2204">
            <v>0.48428240740740741</v>
          </cell>
          <cell r="D2204" t="str">
            <v>分系统1BMS9单体电压过低一级故障</v>
          </cell>
          <cell r="G2204" t="str">
            <v>JS_WX_liteer</v>
          </cell>
          <cell r="I2204" t="str">
            <v>BMS故障</v>
          </cell>
        </row>
        <row r="2205">
          <cell r="A2205">
            <v>43202</v>
          </cell>
          <cell r="B2205">
            <v>0.48428240740740741</v>
          </cell>
          <cell r="D2205" t="str">
            <v>分系统1BMS9单体电压过低二级故障</v>
          </cell>
          <cell r="G2205" t="str">
            <v>JS_WX_liteer</v>
          </cell>
          <cell r="I2205" t="str">
            <v>BMS故障</v>
          </cell>
        </row>
        <row r="2206">
          <cell r="A2206">
            <v>43202</v>
          </cell>
          <cell r="B2206">
            <v>0.48468749999999999</v>
          </cell>
          <cell r="D2206" t="str">
            <v>分系统1BMS3单体电压过低一级故障</v>
          </cell>
          <cell r="G2206" t="str">
            <v>JS_WX_liteer</v>
          </cell>
          <cell r="I2206" t="str">
            <v>BMS故障</v>
          </cell>
        </row>
        <row r="2207">
          <cell r="A2207">
            <v>43202</v>
          </cell>
          <cell r="B2207">
            <v>0.48468749999999999</v>
          </cell>
          <cell r="D2207" t="str">
            <v>分系统1BMS3单体电压过低二级故障</v>
          </cell>
          <cell r="G2207" t="str">
            <v>JS_WX_liteer</v>
          </cell>
          <cell r="I2207" t="str">
            <v>BMS故障</v>
          </cell>
        </row>
        <row r="2208">
          <cell r="A2208">
            <v>43202</v>
          </cell>
          <cell r="B2208">
            <v>0.48561342592592593</v>
          </cell>
          <cell r="D2208" t="str">
            <v>分系统1BMS1单体电压过低一级故障</v>
          </cell>
          <cell r="G2208" t="str">
            <v>JS_WX_liteer</v>
          </cell>
          <cell r="I2208" t="str">
            <v>BMS故障</v>
          </cell>
        </row>
        <row r="2209">
          <cell r="A2209">
            <v>43202</v>
          </cell>
          <cell r="B2209">
            <v>0.48561342592592593</v>
          </cell>
          <cell r="D2209" t="str">
            <v>分系统1BMS1单体电压过低二级故障</v>
          </cell>
          <cell r="G2209" t="str">
            <v>JS_WX_liteer</v>
          </cell>
          <cell r="I2209" t="str">
            <v>BMS故障</v>
          </cell>
        </row>
        <row r="2210">
          <cell r="A2210">
            <v>43202</v>
          </cell>
          <cell r="B2210">
            <v>0.48607638888888888</v>
          </cell>
          <cell r="D2210" t="str">
            <v>分系统1BMS7单体电压过低一级故障</v>
          </cell>
          <cell r="G2210" t="str">
            <v>JS_WX_liteer</v>
          </cell>
          <cell r="I2210" t="str">
            <v>BMS故障</v>
          </cell>
        </row>
        <row r="2211">
          <cell r="A2211">
            <v>43202</v>
          </cell>
          <cell r="B2211">
            <v>0.48607638888888888</v>
          </cell>
          <cell r="D2211" t="str">
            <v>分系统1BMS7单体电压过低二级故障</v>
          </cell>
          <cell r="G2211" t="str">
            <v>JS_WX_liteer</v>
          </cell>
          <cell r="I2211" t="str">
            <v>BMS故障</v>
          </cell>
        </row>
        <row r="2212">
          <cell r="A2212">
            <v>43202</v>
          </cell>
          <cell r="B2212">
            <v>0.48613425925925924</v>
          </cell>
          <cell r="D2212" t="str">
            <v>分系统1BMS4单体电压过低一级故障</v>
          </cell>
          <cell r="G2212" t="str">
            <v>JS_WX_liteer</v>
          </cell>
          <cell r="I2212" t="str">
            <v>BMS故障</v>
          </cell>
        </row>
        <row r="2213">
          <cell r="A2213">
            <v>43202</v>
          </cell>
          <cell r="B2213">
            <v>0.48613425925925924</v>
          </cell>
          <cell r="D2213" t="str">
            <v>分系统1BMS4单体电压过低二级故障</v>
          </cell>
          <cell r="G2213" t="str">
            <v>JS_WX_liteer</v>
          </cell>
          <cell r="I2213" t="str">
            <v>BMS故障</v>
          </cell>
        </row>
        <row r="2214">
          <cell r="A2214">
            <v>43202</v>
          </cell>
          <cell r="B2214">
            <v>0.48643518518518519</v>
          </cell>
          <cell r="D2214" t="str">
            <v>分系统1BMS2单体电压过低一级故障</v>
          </cell>
          <cell r="G2214" t="str">
            <v>JS_WX_liteer</v>
          </cell>
          <cell r="I2214" t="str">
            <v>BMS故障</v>
          </cell>
        </row>
        <row r="2215">
          <cell r="A2215">
            <v>43202</v>
          </cell>
          <cell r="B2215">
            <v>0.48643518518518519</v>
          </cell>
          <cell r="D2215" t="str">
            <v>分系统1BMS2单体电压过低二级故障</v>
          </cell>
          <cell r="G2215" t="str">
            <v>JS_WX_liteer</v>
          </cell>
          <cell r="I2215" t="str">
            <v>BMS故障</v>
          </cell>
        </row>
        <row r="2216">
          <cell r="A2216">
            <v>43202</v>
          </cell>
          <cell r="B2216">
            <v>0.48677083333333332</v>
          </cell>
          <cell r="D2216" t="str">
            <v>分系统1BMS5单体电压过低一级故障</v>
          </cell>
          <cell r="G2216" t="str">
            <v>JS_WX_liteer</v>
          </cell>
          <cell r="I2216" t="str">
            <v>BMS故障</v>
          </cell>
        </row>
        <row r="2217">
          <cell r="A2217">
            <v>43202</v>
          </cell>
          <cell r="B2217">
            <v>0.48677083333333332</v>
          </cell>
          <cell r="D2217" t="str">
            <v>分系统1BMS5单体电压过低二级故障</v>
          </cell>
          <cell r="G2217" t="str">
            <v>JS_WX_liteer</v>
          </cell>
          <cell r="I2217" t="str">
            <v>BMS故障</v>
          </cell>
        </row>
        <row r="2218">
          <cell r="A2218">
            <v>43202</v>
          </cell>
          <cell r="B2218">
            <v>0.48700231481481482</v>
          </cell>
          <cell r="D2218" t="str">
            <v>分系统1BMS6单体电压过低一级故障</v>
          </cell>
          <cell r="G2218" t="str">
            <v>JS_WX_liteer</v>
          </cell>
          <cell r="I2218" t="str">
            <v>BMS故障</v>
          </cell>
        </row>
        <row r="2219">
          <cell r="A2219">
            <v>43202</v>
          </cell>
          <cell r="B2219">
            <v>0.48700231481481482</v>
          </cell>
          <cell r="D2219" t="str">
            <v>分系统1BMS6单体电压过低二级故障</v>
          </cell>
          <cell r="G2219" t="str">
            <v>JS_WX_liteer</v>
          </cell>
          <cell r="I2219" t="str">
            <v>BMS故障</v>
          </cell>
        </row>
        <row r="2220">
          <cell r="A2220">
            <v>43202</v>
          </cell>
          <cell r="B2220">
            <v>0.4883912037037037</v>
          </cell>
          <cell r="D2220" t="str">
            <v>分系统1BMS5SOC过低一级故障</v>
          </cell>
          <cell r="G2220" t="str">
            <v>JS_CZ_wodefeng</v>
          </cell>
          <cell r="I2220" t="str">
            <v>BMS故障</v>
          </cell>
        </row>
        <row r="2221">
          <cell r="A2221">
            <v>43202</v>
          </cell>
          <cell r="B2221">
            <v>0.4883912037037037</v>
          </cell>
          <cell r="D2221" t="str">
            <v>分系统1BMS5SOC过低二级故障</v>
          </cell>
          <cell r="G2221" t="str">
            <v>JS_CZ_wodefeng</v>
          </cell>
          <cell r="I2221" t="str">
            <v>BMS故障</v>
          </cell>
        </row>
        <row r="2222">
          <cell r="A2222">
            <v>43202</v>
          </cell>
          <cell r="B2222">
            <v>0.49290509259259258</v>
          </cell>
          <cell r="D2222" t="str">
            <v>分系统1BMS4SOC过低一级故障</v>
          </cell>
          <cell r="G2222" t="str">
            <v>JS_WX_liteer</v>
          </cell>
          <cell r="I2222" t="str">
            <v>BMS故障</v>
          </cell>
        </row>
        <row r="2223">
          <cell r="A2223">
            <v>43202</v>
          </cell>
          <cell r="B2223">
            <v>0.49290509259259258</v>
          </cell>
          <cell r="D2223" t="str">
            <v>分系统1BMS4SOC过低二级故障</v>
          </cell>
          <cell r="G2223" t="str">
            <v>JS_WX_liteer</v>
          </cell>
          <cell r="I2223" t="str">
            <v>BMS故障</v>
          </cell>
        </row>
        <row r="2224">
          <cell r="A2224">
            <v>43202</v>
          </cell>
          <cell r="B2224">
            <v>0.49465277777777777</v>
          </cell>
          <cell r="D2224" t="str">
            <v>分系统1BMS3SOC过低一级故障</v>
          </cell>
          <cell r="G2224" t="str">
            <v>JS_WX_liteer</v>
          </cell>
          <cell r="I2224" t="str">
            <v>BMS故障</v>
          </cell>
        </row>
        <row r="2225">
          <cell r="A2225">
            <v>43202</v>
          </cell>
          <cell r="B2225">
            <v>0.49465277777777777</v>
          </cell>
          <cell r="D2225" t="str">
            <v>分系统1BMS3SOC过低二级故障</v>
          </cell>
          <cell r="G2225" t="str">
            <v>JS_WX_liteer</v>
          </cell>
          <cell r="I2225" t="str">
            <v>BMS故障</v>
          </cell>
        </row>
        <row r="2226">
          <cell r="A2226">
            <v>43202</v>
          </cell>
          <cell r="B2226">
            <v>0.49627314814814816</v>
          </cell>
          <cell r="D2226" t="str">
            <v>分系统1BMS2SOC过低一级故障</v>
          </cell>
          <cell r="G2226" t="str">
            <v>JS_WX_liteer</v>
          </cell>
          <cell r="I2226" t="str">
            <v>BMS故障</v>
          </cell>
        </row>
        <row r="2227">
          <cell r="A2227">
            <v>43202</v>
          </cell>
          <cell r="B2227">
            <v>0.49627314814814816</v>
          </cell>
          <cell r="D2227" t="str">
            <v>分系统1BMS2SOC过低二级故障</v>
          </cell>
          <cell r="G2227" t="str">
            <v>JS_WX_liteer</v>
          </cell>
          <cell r="I2227" t="str">
            <v>BMS故障</v>
          </cell>
        </row>
        <row r="2228">
          <cell r="A2228">
            <v>43202</v>
          </cell>
          <cell r="B2228">
            <v>0.50094907407407407</v>
          </cell>
          <cell r="D2228" t="str">
            <v>分系统1BMS1SOC过低一级故障</v>
          </cell>
          <cell r="G2228" t="str">
            <v>JS_CZ_wodefeng</v>
          </cell>
          <cell r="I2228" t="str">
            <v>BMS故障</v>
          </cell>
        </row>
        <row r="2229">
          <cell r="A2229">
            <v>43202</v>
          </cell>
          <cell r="B2229">
            <v>0.50094907407407407</v>
          </cell>
          <cell r="D2229" t="str">
            <v>分系统1BMS2SOC过低一级故障</v>
          </cell>
          <cell r="G2229" t="str">
            <v>JS_CZ_wodefeng</v>
          </cell>
          <cell r="I2229" t="str">
            <v>BMS故障</v>
          </cell>
        </row>
        <row r="2230">
          <cell r="A2230">
            <v>43202</v>
          </cell>
          <cell r="B2230">
            <v>0.50094907407407407</v>
          </cell>
          <cell r="D2230" t="str">
            <v>分系统1BMS4SOC过低一级故障</v>
          </cell>
          <cell r="G2230" t="str">
            <v>JS_CZ_wodefeng</v>
          </cell>
          <cell r="I2230" t="str">
            <v>BMS故障</v>
          </cell>
        </row>
        <row r="2231">
          <cell r="A2231">
            <v>43202</v>
          </cell>
          <cell r="B2231">
            <v>0.50094907407407407</v>
          </cell>
          <cell r="D2231" t="str">
            <v>分系统1BMS6SOC过低一级故障</v>
          </cell>
          <cell r="G2231" t="str">
            <v>JS_CZ_wodefeng</v>
          </cell>
          <cell r="I2231" t="str">
            <v>BMS故障</v>
          </cell>
        </row>
        <row r="2232">
          <cell r="A2232">
            <v>43202</v>
          </cell>
          <cell r="B2232">
            <v>0.50343749999999998</v>
          </cell>
          <cell r="D2232" t="str">
            <v>分系统1BMS8总电压过低一级故障</v>
          </cell>
          <cell r="G2232" t="str">
            <v>JS_WX_liteer</v>
          </cell>
          <cell r="I2232" t="str">
            <v>BMS故障</v>
          </cell>
        </row>
        <row r="2233">
          <cell r="A2233">
            <v>43202</v>
          </cell>
          <cell r="B2233">
            <v>0.5034953703703704</v>
          </cell>
          <cell r="D2233" t="str">
            <v>分系统1BMS9总电压过低一级故障</v>
          </cell>
          <cell r="G2233" t="str">
            <v>JS_WX_liteer</v>
          </cell>
          <cell r="I2233" t="str">
            <v>BMS故障</v>
          </cell>
        </row>
        <row r="2234">
          <cell r="A2234">
            <v>43202</v>
          </cell>
          <cell r="B2234">
            <v>0.50361111111111112</v>
          </cell>
          <cell r="D2234" t="str">
            <v>分系统1BMS3总电压过低一级故障</v>
          </cell>
          <cell r="G2234" t="str">
            <v>JS_WX_liteer</v>
          </cell>
          <cell r="I2234" t="str">
            <v>BMS故障</v>
          </cell>
        </row>
        <row r="2235">
          <cell r="A2235">
            <v>43202</v>
          </cell>
          <cell r="B2235">
            <v>0.50372685185185184</v>
          </cell>
          <cell r="D2235" t="str">
            <v>分系统1BMS1总电压过低一级故障</v>
          </cell>
          <cell r="G2235" t="str">
            <v>JS_WX_liteer</v>
          </cell>
          <cell r="I2235" t="str">
            <v>BMS故障</v>
          </cell>
        </row>
        <row r="2236">
          <cell r="A2236">
            <v>43202</v>
          </cell>
          <cell r="B2236">
            <v>0.50372685185185184</v>
          </cell>
          <cell r="D2236" t="str">
            <v>分系统1BMS4总电压过低一级故障</v>
          </cell>
          <cell r="G2236" t="str">
            <v>JS_WX_liteer</v>
          </cell>
          <cell r="I2236" t="str">
            <v>BMS故障</v>
          </cell>
        </row>
        <row r="2237">
          <cell r="A2237">
            <v>43202</v>
          </cell>
          <cell r="B2237">
            <v>0.50384259259259256</v>
          </cell>
          <cell r="D2237" t="str">
            <v>分系统1BMS2总电压过低一级故障</v>
          </cell>
          <cell r="G2237" t="str">
            <v>JS_WX_liteer</v>
          </cell>
          <cell r="I2237" t="str">
            <v>BMS故障</v>
          </cell>
        </row>
        <row r="2238">
          <cell r="A2238">
            <v>43202</v>
          </cell>
          <cell r="B2238">
            <v>0.50384259259259256</v>
          </cell>
          <cell r="D2238" t="str">
            <v>分系统1BMS5总电压过低一级故障</v>
          </cell>
          <cell r="G2238" t="str">
            <v>JS_WX_liteer</v>
          </cell>
          <cell r="I2238" t="str">
            <v>BMS故障</v>
          </cell>
        </row>
        <row r="2239">
          <cell r="A2239">
            <v>43202</v>
          </cell>
          <cell r="B2239">
            <v>0.50384259259259256</v>
          </cell>
          <cell r="D2239" t="str">
            <v>分系统1BMS6总电压过低一级故障</v>
          </cell>
          <cell r="G2239" t="str">
            <v>JS_WX_liteer</v>
          </cell>
          <cell r="I2239" t="str">
            <v>BMS故障</v>
          </cell>
        </row>
        <row r="2240">
          <cell r="A2240">
            <v>43202</v>
          </cell>
          <cell r="B2240">
            <v>0.50384259259259256</v>
          </cell>
          <cell r="D2240" t="str">
            <v>分系统1BMS7总电压过低一级故障</v>
          </cell>
          <cell r="G2240" t="str">
            <v>JS_WX_liteer</v>
          </cell>
          <cell r="I2240" t="str">
            <v>BMS故障</v>
          </cell>
        </row>
        <row r="2241">
          <cell r="A2241">
            <v>43202</v>
          </cell>
          <cell r="B2241">
            <v>0.5074305555555555</v>
          </cell>
          <cell r="D2241" t="str">
            <v>分系统4故障状态</v>
          </cell>
          <cell r="G2241" t="str">
            <v>BJ_zhongyu</v>
          </cell>
          <cell r="I2241" t="str">
            <v>系统故障</v>
          </cell>
        </row>
        <row r="2242">
          <cell r="A2242">
            <v>43202</v>
          </cell>
          <cell r="B2242">
            <v>0.60483796296296299</v>
          </cell>
          <cell r="D2242" t="str">
            <v>分系统1故障状态</v>
          </cell>
          <cell r="G2242" t="str">
            <v>BJ_zhongyu</v>
          </cell>
          <cell r="I2242" t="str">
            <v>系统故障</v>
          </cell>
        </row>
        <row r="2243">
          <cell r="A2243">
            <v>43202</v>
          </cell>
          <cell r="B2243">
            <v>0.60524305555555558</v>
          </cell>
          <cell r="D2243" t="str">
            <v>分系统1告警状态</v>
          </cell>
          <cell r="G2243" t="str">
            <v>BJ_zhongyu</v>
          </cell>
          <cell r="I2243" t="str">
            <v>系统故障</v>
          </cell>
        </row>
        <row r="2244">
          <cell r="A2244">
            <v>43202</v>
          </cell>
          <cell r="B2244">
            <v>0.60524305555555558</v>
          </cell>
          <cell r="D2244" t="str">
            <v>分系统1PCS告警状态</v>
          </cell>
          <cell r="G2244" t="str">
            <v>BJ_zhongyu</v>
          </cell>
          <cell r="I2244" t="str">
            <v>PCS故障</v>
          </cell>
        </row>
        <row r="2245">
          <cell r="A2245">
            <v>43202</v>
          </cell>
          <cell r="B2245">
            <v>0.69628472222222226</v>
          </cell>
          <cell r="D2245" t="str">
            <v>分系统3故障状态</v>
          </cell>
          <cell r="G2245" t="str">
            <v>BJ_zhongyu</v>
          </cell>
          <cell r="I2245" t="str">
            <v>系统故障</v>
          </cell>
        </row>
        <row r="2246">
          <cell r="A2246">
            <v>43202</v>
          </cell>
          <cell r="B2246">
            <v>0.7587962962962963</v>
          </cell>
          <cell r="D2246" t="str">
            <v>分系统1故障状态</v>
          </cell>
          <cell r="G2246" t="str">
            <v>JS_CZ_wodefeng</v>
          </cell>
          <cell r="I2246" t="str">
            <v>系统故障</v>
          </cell>
        </row>
        <row r="2247">
          <cell r="A2247">
            <v>43202</v>
          </cell>
          <cell r="B2247">
            <v>0.7587962962962963</v>
          </cell>
          <cell r="D2247" t="str">
            <v>分系统1BCMS6故障状态</v>
          </cell>
          <cell r="G2247" t="str">
            <v>JS_CZ_wodefeng</v>
          </cell>
          <cell r="I2247" t="str">
            <v>BMS故障</v>
          </cell>
        </row>
        <row r="2248">
          <cell r="A2248">
            <v>43202</v>
          </cell>
          <cell r="B2248">
            <v>0.7587962962962963</v>
          </cell>
          <cell r="D2248" t="str">
            <v>分系统1BMS6单体自检失效故障</v>
          </cell>
          <cell r="G2248" t="str">
            <v>JS_CZ_wodefeng</v>
          </cell>
          <cell r="I2248" t="str">
            <v>BMS故障</v>
          </cell>
        </row>
        <row r="2249">
          <cell r="A2249">
            <v>43202</v>
          </cell>
          <cell r="B2249">
            <v>0.7587962962962963</v>
          </cell>
          <cell r="D2249" t="str">
            <v>BCMS故障</v>
          </cell>
          <cell r="G2249" t="str">
            <v>JS_CZ_wodefeng</v>
          </cell>
          <cell r="I2249" t="str">
            <v>BMS故障</v>
          </cell>
        </row>
        <row r="2250">
          <cell r="A2250">
            <v>43202</v>
          </cell>
          <cell r="B2250">
            <v>0.81590277777777775</v>
          </cell>
          <cell r="D2250" t="str">
            <v>分系统1BMS1总电压过低一级故障</v>
          </cell>
          <cell r="G2250" t="str">
            <v>JS_CZ_wodefeng</v>
          </cell>
          <cell r="I2250" t="str">
            <v>BMS故障</v>
          </cell>
        </row>
        <row r="2251">
          <cell r="A2251">
            <v>43202</v>
          </cell>
          <cell r="B2251">
            <v>0.81590277777777775</v>
          </cell>
          <cell r="D2251" t="str">
            <v>分系统1BMS1总电压过低二级故障</v>
          </cell>
          <cell r="G2251" t="str">
            <v>JS_CZ_wodefeng</v>
          </cell>
          <cell r="I2251" t="str">
            <v>BMS故障</v>
          </cell>
        </row>
        <row r="2252">
          <cell r="A2252">
            <v>43202</v>
          </cell>
          <cell r="B2252">
            <v>0.81642361111111106</v>
          </cell>
          <cell r="D2252" t="str">
            <v>分系统1BMS3总电压过低一级故障</v>
          </cell>
          <cell r="G2252" t="str">
            <v>JS_CZ_wodefeng</v>
          </cell>
          <cell r="I2252" t="str">
            <v>BMS故障</v>
          </cell>
        </row>
        <row r="2253">
          <cell r="A2253">
            <v>43202</v>
          </cell>
          <cell r="B2253">
            <v>0.81642361111111106</v>
          </cell>
          <cell r="D2253" t="str">
            <v>分系统1BMS3总电压过低二级故障</v>
          </cell>
          <cell r="G2253" t="str">
            <v>JS_CZ_wodefeng</v>
          </cell>
          <cell r="I2253" t="str">
            <v>BMS故障</v>
          </cell>
        </row>
        <row r="2254">
          <cell r="A2254">
            <v>43202</v>
          </cell>
          <cell r="B2254">
            <v>0.81665509259259261</v>
          </cell>
          <cell r="D2254" t="str">
            <v>分系统1BMS6总电压过低一级故障</v>
          </cell>
          <cell r="G2254" t="str">
            <v>JS_CZ_wodefeng</v>
          </cell>
          <cell r="I2254" t="str">
            <v>BMS故障</v>
          </cell>
        </row>
        <row r="2255">
          <cell r="A2255">
            <v>43202</v>
          </cell>
          <cell r="B2255">
            <v>0.81665509259259261</v>
          </cell>
          <cell r="D2255" t="str">
            <v>分系统1BMS6总电压过低二级故障</v>
          </cell>
          <cell r="G2255" t="str">
            <v>JS_CZ_wodefeng</v>
          </cell>
          <cell r="I2255" t="str">
            <v>BMS故障</v>
          </cell>
        </row>
        <row r="2256">
          <cell r="A2256">
            <v>43202</v>
          </cell>
          <cell r="B2256">
            <v>0.81706018518518519</v>
          </cell>
          <cell r="D2256" t="str">
            <v>分系统1BMS5总电压过低一级故障</v>
          </cell>
          <cell r="G2256" t="str">
            <v>JS_CZ_wodefeng</v>
          </cell>
          <cell r="I2256" t="str">
            <v>BMS故障</v>
          </cell>
        </row>
        <row r="2257">
          <cell r="A2257">
            <v>43202</v>
          </cell>
          <cell r="B2257">
            <v>0.81706018518518519</v>
          </cell>
          <cell r="D2257" t="str">
            <v>分系统1BMS5总电压过低二级故障</v>
          </cell>
          <cell r="G2257" t="str">
            <v>JS_CZ_wodefeng</v>
          </cell>
          <cell r="I2257" t="str">
            <v>BMS故障</v>
          </cell>
        </row>
        <row r="2258">
          <cell r="A2258">
            <v>43202</v>
          </cell>
          <cell r="B2258">
            <v>0.8171180555555555</v>
          </cell>
          <cell r="D2258" t="str">
            <v>分系统1BMS2总电压过低一级故障</v>
          </cell>
          <cell r="G2258" t="str">
            <v>JS_CZ_wodefeng</v>
          </cell>
          <cell r="I2258" t="str">
            <v>BMS故障</v>
          </cell>
        </row>
        <row r="2259">
          <cell r="A2259">
            <v>43202</v>
          </cell>
          <cell r="B2259">
            <v>0.8171180555555555</v>
          </cell>
          <cell r="D2259" t="str">
            <v>分系统1BMS2总电压过低二级故障</v>
          </cell>
          <cell r="G2259" t="str">
            <v>JS_CZ_wodefeng</v>
          </cell>
          <cell r="I2259" t="str">
            <v>BMS故障</v>
          </cell>
        </row>
        <row r="2260">
          <cell r="A2260">
            <v>43202</v>
          </cell>
          <cell r="B2260">
            <v>0.81723379629629633</v>
          </cell>
          <cell r="D2260" t="str">
            <v>分系统1BMS4总电压过低一级故障</v>
          </cell>
          <cell r="G2260" t="str">
            <v>JS_CZ_wodefeng</v>
          </cell>
          <cell r="I2260" t="str">
            <v>BMS故障</v>
          </cell>
        </row>
        <row r="2261">
          <cell r="A2261">
            <v>43202</v>
          </cell>
          <cell r="B2261">
            <v>0.81723379629629633</v>
          </cell>
          <cell r="D2261" t="str">
            <v>分系统1BMS4总电压过低二级故障</v>
          </cell>
          <cell r="G2261" t="str">
            <v>JS_CZ_wodefeng</v>
          </cell>
          <cell r="I2261" t="str">
            <v>BMS故障</v>
          </cell>
        </row>
        <row r="2262">
          <cell r="A2262">
            <v>43202</v>
          </cell>
          <cell r="B2262">
            <v>0.82712962962962966</v>
          </cell>
          <cell r="D2262" t="str">
            <v>分系统1BMS3SOC过低一级故障</v>
          </cell>
          <cell r="G2262" t="str">
            <v>JS_CZ_wodefeng</v>
          </cell>
          <cell r="I2262" t="str">
            <v>BMS故障</v>
          </cell>
        </row>
        <row r="2263">
          <cell r="A2263">
            <v>43202</v>
          </cell>
          <cell r="B2263">
            <v>0.82712962962962966</v>
          </cell>
          <cell r="D2263" t="str">
            <v>分系统1BMS3SOC过低二级故障</v>
          </cell>
          <cell r="G2263" t="str">
            <v>JS_CZ_wodefeng</v>
          </cell>
          <cell r="I2263" t="str">
            <v>BMS故障</v>
          </cell>
        </row>
        <row r="2264">
          <cell r="A2264">
            <v>43202</v>
          </cell>
          <cell r="B2264">
            <v>0.82846064814814813</v>
          </cell>
          <cell r="D2264" t="str">
            <v>分系统1BMS2单体电压过低一级故障</v>
          </cell>
          <cell r="G2264" t="str">
            <v>JS_CZ_wodefeng</v>
          </cell>
          <cell r="I2264" t="str">
            <v>BMS故障</v>
          </cell>
        </row>
        <row r="2265">
          <cell r="A2265">
            <v>43202</v>
          </cell>
          <cell r="B2265">
            <v>0.82846064814814813</v>
          </cell>
          <cell r="D2265" t="str">
            <v>分系统1BMS2单体电压过低二级故障</v>
          </cell>
          <cell r="G2265" t="str">
            <v>JS_CZ_wodefeng</v>
          </cell>
          <cell r="I2265" t="str">
            <v>BMS故障</v>
          </cell>
        </row>
        <row r="2266">
          <cell r="A2266">
            <v>43202</v>
          </cell>
          <cell r="B2266">
            <v>0.82922453703703702</v>
          </cell>
          <cell r="D2266" t="str">
            <v>分系统1BMS4SOC过低一级故障</v>
          </cell>
          <cell r="G2266" t="str">
            <v>JS_CZ_wodefeng</v>
          </cell>
          <cell r="I2266" t="str">
            <v>BMS故障</v>
          </cell>
        </row>
        <row r="2267">
          <cell r="A2267">
            <v>43202</v>
          </cell>
          <cell r="B2267">
            <v>0.82922453703703702</v>
          </cell>
          <cell r="D2267" t="str">
            <v>分系统1BMS4SOC过低二级故障</v>
          </cell>
          <cell r="G2267" t="str">
            <v>JS_CZ_wodefeng</v>
          </cell>
          <cell r="I2267" t="str">
            <v>BMS故障</v>
          </cell>
        </row>
        <row r="2268">
          <cell r="A2268">
            <v>43202</v>
          </cell>
          <cell r="B2268">
            <v>0.82944444444444443</v>
          </cell>
          <cell r="D2268" t="str">
            <v>分系统1BMS2SOC过低一级故障</v>
          </cell>
          <cell r="G2268" t="str">
            <v>JS_CZ_wodefeng</v>
          </cell>
          <cell r="I2268" t="str">
            <v>BMS故障</v>
          </cell>
        </row>
        <row r="2269">
          <cell r="A2269">
            <v>43202</v>
          </cell>
          <cell r="B2269">
            <v>0.82944444444444443</v>
          </cell>
          <cell r="D2269" t="str">
            <v>分系统1BMS2SOC过低二级故障</v>
          </cell>
          <cell r="G2269" t="str">
            <v>JS_CZ_wodefeng</v>
          </cell>
          <cell r="I2269" t="str">
            <v>BMS故障</v>
          </cell>
        </row>
        <row r="2270">
          <cell r="A2270">
            <v>43202</v>
          </cell>
          <cell r="B2270">
            <v>0.83217592592592593</v>
          </cell>
          <cell r="D2270" t="str">
            <v>分系统1BMS1单体电压过低一级故障</v>
          </cell>
          <cell r="G2270" t="str">
            <v>JS_CZ_wodefeng</v>
          </cell>
          <cell r="I2270" t="str">
            <v>BMS故障</v>
          </cell>
        </row>
        <row r="2271">
          <cell r="A2271">
            <v>43202</v>
          </cell>
          <cell r="B2271">
            <v>0.83217592592592593</v>
          </cell>
          <cell r="D2271" t="str">
            <v>分系统1BMS1单体电压过低二级故障</v>
          </cell>
          <cell r="G2271" t="str">
            <v>JS_CZ_wodefeng</v>
          </cell>
          <cell r="I2271" t="str">
            <v>BMS故障</v>
          </cell>
        </row>
        <row r="2272">
          <cell r="A2272">
            <v>43202</v>
          </cell>
          <cell r="B2272">
            <v>0.8322222222222222</v>
          </cell>
          <cell r="D2272" t="str">
            <v>分系统1BMS5单体电压过低一级故障</v>
          </cell>
          <cell r="G2272" t="str">
            <v>JS_CZ_wodefeng</v>
          </cell>
          <cell r="I2272" t="str">
            <v>BMS故障</v>
          </cell>
        </row>
        <row r="2273">
          <cell r="A2273">
            <v>43202</v>
          </cell>
          <cell r="B2273">
            <v>0.8322222222222222</v>
          </cell>
          <cell r="D2273" t="str">
            <v>分系统1BMS5单体电压过低二级故障</v>
          </cell>
          <cell r="G2273" t="str">
            <v>JS_CZ_wodefeng</v>
          </cell>
          <cell r="I2273" t="str">
            <v>BMS故障</v>
          </cell>
        </row>
        <row r="2274">
          <cell r="A2274">
            <v>43202</v>
          </cell>
          <cell r="B2274">
            <v>0.83285879629629633</v>
          </cell>
          <cell r="D2274" t="str">
            <v>分系统1BMS3单体电压过低一级故障</v>
          </cell>
          <cell r="G2274" t="str">
            <v>JS_CZ_wodefeng</v>
          </cell>
          <cell r="I2274" t="str">
            <v>BMS故障</v>
          </cell>
        </row>
        <row r="2275">
          <cell r="A2275">
            <v>43202</v>
          </cell>
          <cell r="B2275">
            <v>0.83285879629629633</v>
          </cell>
          <cell r="D2275" t="str">
            <v>分系统1BMS3单体电压过低二级故障</v>
          </cell>
          <cell r="G2275" t="str">
            <v>JS_CZ_wodefeng</v>
          </cell>
          <cell r="I2275" t="str">
            <v>BMS故障</v>
          </cell>
        </row>
        <row r="2276">
          <cell r="A2276">
            <v>43202</v>
          </cell>
          <cell r="B2276">
            <v>0.83321759259259265</v>
          </cell>
          <cell r="D2276" t="str">
            <v>分系统1BMS1SOC过低一级故障</v>
          </cell>
          <cell r="G2276" t="str">
            <v>JS_CZ_wodefeng</v>
          </cell>
          <cell r="I2276" t="str">
            <v>BMS故障</v>
          </cell>
        </row>
        <row r="2277">
          <cell r="A2277">
            <v>43202</v>
          </cell>
          <cell r="B2277">
            <v>0.83321759259259265</v>
          </cell>
          <cell r="D2277" t="str">
            <v>分系统1BMS1SOC过低二级故障</v>
          </cell>
          <cell r="G2277" t="str">
            <v>JS_CZ_wodefeng</v>
          </cell>
          <cell r="I2277" t="str">
            <v>BMS故障</v>
          </cell>
        </row>
        <row r="2278">
          <cell r="A2278">
            <v>43202</v>
          </cell>
          <cell r="B2278">
            <v>0.83349537037037036</v>
          </cell>
          <cell r="D2278" t="str">
            <v>分系统1BMS6SOC过低一级故障</v>
          </cell>
          <cell r="G2278" t="str">
            <v>JS_CZ_wodefeng</v>
          </cell>
          <cell r="I2278" t="str">
            <v>BMS故障</v>
          </cell>
        </row>
        <row r="2279">
          <cell r="A2279">
            <v>43202</v>
          </cell>
          <cell r="B2279">
            <v>0.83349537037037036</v>
          </cell>
          <cell r="D2279" t="str">
            <v>分系统1BMS6SOC过低二级故障</v>
          </cell>
          <cell r="G2279" t="str">
            <v>JS_CZ_wodefeng</v>
          </cell>
          <cell r="I2279" t="str">
            <v>BMS故障</v>
          </cell>
        </row>
        <row r="2280">
          <cell r="A2280">
            <v>43202</v>
          </cell>
          <cell r="B2280">
            <v>0.83356481481481481</v>
          </cell>
          <cell r="D2280" t="str">
            <v>分系统1BMS5SOC过低一级故障</v>
          </cell>
          <cell r="G2280" t="str">
            <v>JS_CZ_wodefeng</v>
          </cell>
          <cell r="I2280" t="str">
            <v>BMS故障</v>
          </cell>
        </row>
        <row r="2281">
          <cell r="A2281">
            <v>43202</v>
          </cell>
          <cell r="B2281">
            <v>0.83356481481481481</v>
          </cell>
          <cell r="D2281" t="str">
            <v>分系统1BMS5SOC过低二级故障</v>
          </cell>
          <cell r="G2281" t="str">
            <v>JS_CZ_wodefeng</v>
          </cell>
          <cell r="I2281" t="str">
            <v>BMS故障</v>
          </cell>
        </row>
        <row r="2282">
          <cell r="A2282">
            <v>43202</v>
          </cell>
          <cell r="B2282">
            <v>0.83385416666666667</v>
          </cell>
          <cell r="D2282" t="str">
            <v>分系统1BMS6单体电压过低一级故障</v>
          </cell>
          <cell r="G2282" t="str">
            <v>JS_CZ_wodefeng</v>
          </cell>
          <cell r="I2282" t="str">
            <v>BMS故障</v>
          </cell>
        </row>
        <row r="2283">
          <cell r="A2283">
            <v>43202</v>
          </cell>
          <cell r="B2283">
            <v>0.83385416666666667</v>
          </cell>
          <cell r="D2283" t="str">
            <v>分系统1BMS6单体电压过低二级故障</v>
          </cell>
          <cell r="G2283" t="str">
            <v>JS_CZ_wodefeng</v>
          </cell>
          <cell r="I2283" t="str">
            <v>BMS故障</v>
          </cell>
        </row>
        <row r="2284">
          <cell r="A2284">
            <v>43202</v>
          </cell>
          <cell r="B2284">
            <v>0.83391203703703709</v>
          </cell>
          <cell r="D2284" t="str">
            <v>分系统1BMS4单体电压过低一级故障</v>
          </cell>
          <cell r="G2284" t="str">
            <v>JS_CZ_wodefeng</v>
          </cell>
          <cell r="I2284" t="str">
            <v>BMS故障</v>
          </cell>
        </row>
        <row r="2285">
          <cell r="A2285">
            <v>43202</v>
          </cell>
          <cell r="B2285">
            <v>0.83391203703703709</v>
          </cell>
          <cell r="D2285" t="str">
            <v>分系统1BMS4单体电压过低二级故障</v>
          </cell>
          <cell r="G2285" t="str">
            <v>JS_CZ_wodefeng</v>
          </cell>
          <cell r="I2285" t="str">
            <v>BMS故障</v>
          </cell>
        </row>
        <row r="2286">
          <cell r="A2286">
            <v>43202</v>
          </cell>
          <cell r="B2286">
            <v>0.84120370370370379</v>
          </cell>
          <cell r="D2286" t="str">
            <v>分系统1告警状态</v>
          </cell>
          <cell r="G2286" t="str">
            <v>JS_CZ_wodefeng</v>
          </cell>
          <cell r="I2286" t="str">
            <v>系统故障</v>
          </cell>
        </row>
        <row r="2287">
          <cell r="A2287">
            <v>43202</v>
          </cell>
          <cell r="B2287">
            <v>0.84120370370370379</v>
          </cell>
          <cell r="D2287" t="str">
            <v>分系统1BCMS2告警状态</v>
          </cell>
          <cell r="G2287" t="str">
            <v>JS_CZ_wodefeng</v>
          </cell>
          <cell r="I2287" t="str">
            <v>BMS故障</v>
          </cell>
        </row>
        <row r="2288">
          <cell r="A2288">
            <v>43202</v>
          </cell>
          <cell r="B2288">
            <v>0.84351851851851845</v>
          </cell>
          <cell r="D2288" t="str">
            <v>分系统1BMS2单体电压过低一级故障</v>
          </cell>
          <cell r="G2288" t="str">
            <v>JS_CZ_wodefeng</v>
          </cell>
          <cell r="I2288" t="str">
            <v>BMS故障</v>
          </cell>
        </row>
        <row r="2289">
          <cell r="A2289">
            <v>43202</v>
          </cell>
          <cell r="B2289">
            <v>0.85063657407407411</v>
          </cell>
          <cell r="D2289" t="str">
            <v>分系统1BMS8总电压过低一级故障</v>
          </cell>
          <cell r="G2289" t="str">
            <v>JS_WX_liteer</v>
          </cell>
          <cell r="I2289" t="str">
            <v>BMS故障</v>
          </cell>
        </row>
        <row r="2290">
          <cell r="A2290">
            <v>43202</v>
          </cell>
          <cell r="B2290">
            <v>0.85063657407407411</v>
          </cell>
          <cell r="D2290" t="str">
            <v>分系统1BMS8总电压过低二级故障</v>
          </cell>
          <cell r="G2290" t="str">
            <v>JS_WX_liteer</v>
          </cell>
          <cell r="I2290" t="str">
            <v>BMS故障</v>
          </cell>
        </row>
        <row r="2291">
          <cell r="A2291">
            <v>43202</v>
          </cell>
          <cell r="B2291">
            <v>0.85069444444444453</v>
          </cell>
          <cell r="D2291" t="str">
            <v>分系统1BMS9总电压过低一级故障</v>
          </cell>
          <cell r="G2291" t="str">
            <v>JS_WX_liteer</v>
          </cell>
          <cell r="I2291" t="str">
            <v>BMS故障</v>
          </cell>
        </row>
        <row r="2292">
          <cell r="A2292">
            <v>43202</v>
          </cell>
          <cell r="B2292">
            <v>0.85069444444444453</v>
          </cell>
          <cell r="D2292" t="str">
            <v>分系统1BMS9总电压过低二级故障</v>
          </cell>
          <cell r="G2292" t="str">
            <v>JS_WX_liteer</v>
          </cell>
          <cell r="I2292" t="str">
            <v>BMS故障</v>
          </cell>
        </row>
        <row r="2293">
          <cell r="A2293">
            <v>43202</v>
          </cell>
          <cell r="B2293">
            <v>0.8510416666666667</v>
          </cell>
          <cell r="D2293" t="str">
            <v>分系统1BMS3总电压过低一级故障</v>
          </cell>
          <cell r="G2293" t="str">
            <v>JS_WX_liteer</v>
          </cell>
          <cell r="I2293" t="str">
            <v>BMS故障</v>
          </cell>
        </row>
        <row r="2294">
          <cell r="A2294">
            <v>43202</v>
          </cell>
          <cell r="B2294">
            <v>0.8510416666666667</v>
          </cell>
          <cell r="D2294" t="str">
            <v>分系统1BMS3总电压过低二级故障</v>
          </cell>
          <cell r="G2294" t="str">
            <v>JS_WX_liteer</v>
          </cell>
          <cell r="I2294" t="str">
            <v>BMS故障</v>
          </cell>
        </row>
        <row r="2295">
          <cell r="A2295">
            <v>43202</v>
          </cell>
          <cell r="B2295">
            <v>0.85138888888888886</v>
          </cell>
          <cell r="D2295" t="str">
            <v>分系统1BMS1总电压过低一级故障</v>
          </cell>
          <cell r="G2295" t="str">
            <v>JS_WX_liteer</v>
          </cell>
          <cell r="I2295" t="str">
            <v>BMS故障</v>
          </cell>
        </row>
        <row r="2296">
          <cell r="A2296">
            <v>43202</v>
          </cell>
          <cell r="B2296">
            <v>0.85138888888888886</v>
          </cell>
          <cell r="D2296" t="str">
            <v>分系统1BMS1总电压过低二级故障</v>
          </cell>
          <cell r="G2296" t="str">
            <v>JS_WX_liteer</v>
          </cell>
          <cell r="I2296" t="str">
            <v>BMS故障</v>
          </cell>
        </row>
        <row r="2297">
          <cell r="A2297">
            <v>43202</v>
          </cell>
          <cell r="B2297">
            <v>0.85151620370370373</v>
          </cell>
          <cell r="D2297" t="str">
            <v>分系统1BMS4总电压过低一级故障</v>
          </cell>
          <cell r="G2297" t="str">
            <v>JS_WX_liteer</v>
          </cell>
          <cell r="I2297" t="str">
            <v>BMS故障</v>
          </cell>
        </row>
        <row r="2298">
          <cell r="A2298">
            <v>43202</v>
          </cell>
          <cell r="B2298">
            <v>0.85151620370370373</v>
          </cell>
          <cell r="D2298" t="str">
            <v>分系统1BMS4总电压过低二级故障</v>
          </cell>
          <cell r="G2298" t="str">
            <v>JS_WX_liteer</v>
          </cell>
          <cell r="I2298" t="str">
            <v>BMS故障</v>
          </cell>
        </row>
        <row r="2299">
          <cell r="A2299">
            <v>43202</v>
          </cell>
          <cell r="B2299">
            <v>0.85173611111111114</v>
          </cell>
          <cell r="D2299" t="str">
            <v>分系统1BMS2总电压过低一级故障</v>
          </cell>
          <cell r="G2299" t="str">
            <v>JS_WX_liteer</v>
          </cell>
          <cell r="I2299" t="str">
            <v>BMS故障</v>
          </cell>
        </row>
        <row r="2300">
          <cell r="A2300">
            <v>43202</v>
          </cell>
          <cell r="B2300">
            <v>0.85173611111111114</v>
          </cell>
          <cell r="D2300" t="str">
            <v>分系统1BMS2总电压过低二级故障</v>
          </cell>
          <cell r="G2300" t="str">
            <v>JS_WX_liteer</v>
          </cell>
          <cell r="I2300" t="str">
            <v>BMS故障</v>
          </cell>
        </row>
        <row r="2301">
          <cell r="A2301">
            <v>43202</v>
          </cell>
          <cell r="B2301">
            <v>0.85173611111111114</v>
          </cell>
          <cell r="D2301" t="str">
            <v>分系统1BMS7总电压过低一级故障</v>
          </cell>
          <cell r="G2301" t="str">
            <v>JS_WX_liteer</v>
          </cell>
          <cell r="I2301" t="str">
            <v>BMS故障</v>
          </cell>
        </row>
        <row r="2302">
          <cell r="A2302">
            <v>43202</v>
          </cell>
          <cell r="B2302">
            <v>0.85173611111111114</v>
          </cell>
          <cell r="D2302" t="str">
            <v>分系统1BMS7总电压过低二级故障</v>
          </cell>
          <cell r="G2302" t="str">
            <v>JS_WX_liteer</v>
          </cell>
          <cell r="I2302" t="str">
            <v>BMS故障</v>
          </cell>
        </row>
        <row r="2303">
          <cell r="A2303">
            <v>43202</v>
          </cell>
          <cell r="B2303">
            <v>0.8518634259259259</v>
          </cell>
          <cell r="D2303" t="str">
            <v>分系统1BMS5总电压过低一级故障</v>
          </cell>
          <cell r="G2303" t="str">
            <v>JS_WX_liteer</v>
          </cell>
          <cell r="I2303" t="str">
            <v>BMS故障</v>
          </cell>
        </row>
        <row r="2304">
          <cell r="A2304">
            <v>43202</v>
          </cell>
          <cell r="B2304">
            <v>0.8518634259259259</v>
          </cell>
          <cell r="D2304" t="str">
            <v>分系统1BMS5总电压过低二级故障</v>
          </cell>
          <cell r="G2304" t="str">
            <v>JS_WX_liteer</v>
          </cell>
          <cell r="I2304" t="str">
            <v>BMS故障</v>
          </cell>
        </row>
        <row r="2305">
          <cell r="A2305">
            <v>43202</v>
          </cell>
          <cell r="B2305">
            <v>0.85190972222222217</v>
          </cell>
          <cell r="D2305" t="str">
            <v>分系统1BMS6总电压过低一级故障</v>
          </cell>
          <cell r="G2305" t="str">
            <v>JS_WX_liteer</v>
          </cell>
          <cell r="I2305" t="str">
            <v>BMS故障</v>
          </cell>
        </row>
        <row r="2306">
          <cell r="A2306">
            <v>43202</v>
          </cell>
          <cell r="B2306">
            <v>0.85190972222222217</v>
          </cell>
          <cell r="D2306" t="str">
            <v>分系统1BMS6总电压过低二级故障</v>
          </cell>
          <cell r="G2306" t="str">
            <v>JS_WX_liteer</v>
          </cell>
          <cell r="I2306" t="str">
            <v>BMS故障</v>
          </cell>
        </row>
        <row r="2307">
          <cell r="A2307">
            <v>43202</v>
          </cell>
          <cell r="B2307">
            <v>0.86089120370370376</v>
          </cell>
          <cell r="D2307" t="str">
            <v>分系统1BMS8单体电压过低一级故障</v>
          </cell>
          <cell r="G2307" t="str">
            <v>JS_WX_liteer</v>
          </cell>
          <cell r="I2307" t="str">
            <v>BMS故障</v>
          </cell>
        </row>
        <row r="2308">
          <cell r="A2308">
            <v>43202</v>
          </cell>
          <cell r="B2308">
            <v>0.86089120370370376</v>
          </cell>
          <cell r="D2308" t="str">
            <v>分系统1BMS8单体电压过低二级故障</v>
          </cell>
          <cell r="G2308" t="str">
            <v>JS_WX_liteer</v>
          </cell>
          <cell r="I2308" t="str">
            <v>BMS故障</v>
          </cell>
        </row>
        <row r="2309">
          <cell r="A2309">
            <v>43202</v>
          </cell>
          <cell r="B2309">
            <v>0.86135416666666664</v>
          </cell>
          <cell r="D2309" t="str">
            <v>分系统1BMS9单体电压过低一级故障</v>
          </cell>
          <cell r="G2309" t="str">
            <v>JS_WX_liteer</v>
          </cell>
          <cell r="I2309" t="str">
            <v>BMS故障</v>
          </cell>
        </row>
        <row r="2310">
          <cell r="A2310">
            <v>43202</v>
          </cell>
          <cell r="B2310">
            <v>0.86135416666666664</v>
          </cell>
          <cell r="D2310" t="str">
            <v>分系统1BMS9单体电压过低二级故障</v>
          </cell>
          <cell r="G2310" t="str">
            <v>JS_WX_liteer</v>
          </cell>
          <cell r="I2310" t="str">
            <v>BMS故障</v>
          </cell>
        </row>
        <row r="2311">
          <cell r="A2311">
            <v>43202</v>
          </cell>
          <cell r="B2311">
            <v>0.86175925925925922</v>
          </cell>
          <cell r="D2311" t="str">
            <v>分系统1BMS3单体电压过低一级故障</v>
          </cell>
          <cell r="G2311" t="str">
            <v>JS_WX_liteer</v>
          </cell>
          <cell r="I2311" t="str">
            <v>BMS故障</v>
          </cell>
        </row>
        <row r="2312">
          <cell r="A2312">
            <v>43202</v>
          </cell>
          <cell r="B2312">
            <v>0.86175925925925922</v>
          </cell>
          <cell r="D2312" t="str">
            <v>分系统1BMS3单体电压过低二级故障</v>
          </cell>
          <cell r="G2312" t="str">
            <v>JS_WX_liteer</v>
          </cell>
          <cell r="I2312" t="str">
            <v>BMS故障</v>
          </cell>
        </row>
        <row r="2313">
          <cell r="A2313">
            <v>43202</v>
          </cell>
          <cell r="B2313">
            <v>0.86239583333333336</v>
          </cell>
          <cell r="D2313" t="str">
            <v>分系统1BMS1单体电压过低一级故障</v>
          </cell>
          <cell r="G2313" t="str">
            <v>JS_WX_liteer</v>
          </cell>
          <cell r="I2313" t="str">
            <v>BMS故障</v>
          </cell>
        </row>
        <row r="2314">
          <cell r="A2314">
            <v>43202</v>
          </cell>
          <cell r="B2314">
            <v>0.86239583333333336</v>
          </cell>
          <cell r="D2314" t="str">
            <v>分系统1BMS1单体电压过低二级故障</v>
          </cell>
          <cell r="G2314" t="str">
            <v>JS_WX_liteer</v>
          </cell>
          <cell r="I2314" t="str">
            <v>BMS故障</v>
          </cell>
        </row>
        <row r="2315">
          <cell r="A2315">
            <v>43202</v>
          </cell>
          <cell r="B2315">
            <v>0.8630902777777778</v>
          </cell>
          <cell r="D2315" t="str">
            <v>分系统1BMS4单体电压过低一级故障</v>
          </cell>
          <cell r="G2315" t="str">
            <v>JS_WX_liteer</v>
          </cell>
          <cell r="I2315" t="str">
            <v>BMS故障</v>
          </cell>
        </row>
        <row r="2316">
          <cell r="A2316">
            <v>43202</v>
          </cell>
          <cell r="B2316">
            <v>0.8630902777777778</v>
          </cell>
          <cell r="D2316" t="str">
            <v>分系统1BMS4单体电压过低二级故障</v>
          </cell>
          <cell r="G2316" t="str">
            <v>JS_WX_liteer</v>
          </cell>
          <cell r="I2316" t="str">
            <v>BMS故障</v>
          </cell>
        </row>
        <row r="2317">
          <cell r="A2317">
            <v>43202</v>
          </cell>
          <cell r="B2317">
            <v>0.86337962962962955</v>
          </cell>
          <cell r="D2317" t="str">
            <v>分系统1BMS7单体电压过低一级故障</v>
          </cell>
          <cell r="G2317" t="str">
            <v>JS_WX_liteer</v>
          </cell>
          <cell r="I2317" t="str">
            <v>BMS故障</v>
          </cell>
        </row>
        <row r="2318">
          <cell r="A2318">
            <v>43202</v>
          </cell>
          <cell r="B2318">
            <v>0.86337962962962955</v>
          </cell>
          <cell r="D2318" t="str">
            <v>分系统1BMS7单体电压过低二级故障</v>
          </cell>
          <cell r="G2318" t="str">
            <v>JS_WX_liteer</v>
          </cell>
          <cell r="I2318" t="str">
            <v>BMS故障</v>
          </cell>
        </row>
        <row r="2319">
          <cell r="A2319">
            <v>43202</v>
          </cell>
          <cell r="B2319">
            <v>0.86343749999999997</v>
          </cell>
          <cell r="D2319" t="str">
            <v>分系统1BMS2单体电压过低一级故障</v>
          </cell>
          <cell r="G2319" t="str">
            <v>JS_WX_liteer</v>
          </cell>
          <cell r="I2319" t="str">
            <v>BMS故障</v>
          </cell>
        </row>
        <row r="2320">
          <cell r="A2320">
            <v>43202</v>
          </cell>
          <cell r="B2320">
            <v>0.86343749999999997</v>
          </cell>
          <cell r="D2320" t="str">
            <v>分系统1BMS2单体电压过低二级故障</v>
          </cell>
          <cell r="G2320" t="str">
            <v>JS_WX_liteer</v>
          </cell>
          <cell r="I2320" t="str">
            <v>BMS故障</v>
          </cell>
        </row>
        <row r="2321">
          <cell r="A2321">
            <v>43202</v>
          </cell>
          <cell r="B2321">
            <v>0.86390046296296286</v>
          </cell>
          <cell r="D2321" t="str">
            <v>分系统1BMS5单体电压过低一级故障</v>
          </cell>
          <cell r="G2321" t="str">
            <v>JS_WX_liteer</v>
          </cell>
          <cell r="I2321" t="str">
            <v>BMS故障</v>
          </cell>
        </row>
        <row r="2322">
          <cell r="A2322">
            <v>43202</v>
          </cell>
          <cell r="B2322">
            <v>0.86390046296296286</v>
          </cell>
          <cell r="D2322" t="str">
            <v>分系统1BMS5单体电压过低二级故障</v>
          </cell>
          <cell r="G2322" t="str">
            <v>JS_WX_liteer</v>
          </cell>
          <cell r="I2322" t="str">
            <v>BMS故障</v>
          </cell>
        </row>
        <row r="2323">
          <cell r="A2323">
            <v>43202</v>
          </cell>
          <cell r="B2323">
            <v>0.86390046296296286</v>
          </cell>
          <cell r="D2323" t="str">
            <v>分系统1BMS6单体电压过低一级故障</v>
          </cell>
          <cell r="G2323" t="str">
            <v>JS_WX_liteer</v>
          </cell>
          <cell r="I2323" t="str">
            <v>BMS故障</v>
          </cell>
        </row>
        <row r="2324">
          <cell r="A2324">
            <v>43202</v>
          </cell>
          <cell r="B2324">
            <v>0.86390046296296286</v>
          </cell>
          <cell r="D2324" t="str">
            <v>分系统1BMS6单体电压过低二级故障</v>
          </cell>
          <cell r="G2324" t="str">
            <v>JS_WX_liteer</v>
          </cell>
          <cell r="I2324" t="str">
            <v>BMS故障</v>
          </cell>
        </row>
        <row r="2325">
          <cell r="A2325">
            <v>43202</v>
          </cell>
          <cell r="B2325">
            <v>0.87062499999999998</v>
          </cell>
          <cell r="D2325" t="str">
            <v>分系统1BMS8SOC过低一级故障</v>
          </cell>
          <cell r="G2325" t="str">
            <v>JS_WX_liteer</v>
          </cell>
          <cell r="I2325" t="str">
            <v>BMS故障</v>
          </cell>
        </row>
        <row r="2326">
          <cell r="A2326">
            <v>43202</v>
          </cell>
          <cell r="B2326">
            <v>0.87062499999999998</v>
          </cell>
          <cell r="D2326" t="str">
            <v>分系统1BMS8SOC过低二级故障</v>
          </cell>
          <cell r="G2326" t="str">
            <v>JS_WX_liteer</v>
          </cell>
          <cell r="I2326" t="str">
            <v>BMS故障</v>
          </cell>
        </row>
        <row r="2327">
          <cell r="A2327">
            <v>43202</v>
          </cell>
          <cell r="B2327">
            <v>0.87155092592592587</v>
          </cell>
          <cell r="D2327" t="str">
            <v>分系统1BMS4SOC过低一级故障</v>
          </cell>
          <cell r="G2327" t="str">
            <v>JS_WX_liteer</v>
          </cell>
          <cell r="I2327" t="str">
            <v>BMS故障</v>
          </cell>
        </row>
        <row r="2328">
          <cell r="A2328">
            <v>43202</v>
          </cell>
          <cell r="B2328">
            <v>0.87155092592592587</v>
          </cell>
          <cell r="D2328" t="str">
            <v>分系统1BMS4SOC过低二级故障</v>
          </cell>
          <cell r="G2328" t="str">
            <v>JS_WX_liteer</v>
          </cell>
          <cell r="I2328" t="str">
            <v>BMS故障</v>
          </cell>
        </row>
        <row r="2329">
          <cell r="A2329">
            <v>43202</v>
          </cell>
          <cell r="B2329">
            <v>0.87212962962962959</v>
          </cell>
          <cell r="D2329" t="str">
            <v>分系统1BMS3SOC过低一级故障</v>
          </cell>
          <cell r="G2329" t="str">
            <v>JS_WX_liteer</v>
          </cell>
          <cell r="I2329" t="str">
            <v>BMS故障</v>
          </cell>
        </row>
        <row r="2330">
          <cell r="A2330">
            <v>43202</v>
          </cell>
          <cell r="B2330">
            <v>0.87212962962962959</v>
          </cell>
          <cell r="D2330" t="str">
            <v>分系统1BMS3SOC过低二级故障</v>
          </cell>
          <cell r="G2330" t="str">
            <v>JS_WX_liteer</v>
          </cell>
          <cell r="I2330" t="str">
            <v>BMS故障</v>
          </cell>
        </row>
        <row r="2331">
          <cell r="A2331">
            <v>43202</v>
          </cell>
          <cell r="B2331">
            <v>0.87780092592592596</v>
          </cell>
          <cell r="D2331" t="str">
            <v>分系统1BMS6SOC过低一级故障</v>
          </cell>
          <cell r="G2331" t="str">
            <v>JS_WX_liteer</v>
          </cell>
          <cell r="I2331" t="str">
            <v>BMS故障</v>
          </cell>
        </row>
        <row r="2332">
          <cell r="A2332">
            <v>43202</v>
          </cell>
          <cell r="B2332">
            <v>0.87780092592592596</v>
          </cell>
          <cell r="D2332" t="str">
            <v>分系统1BMS6SOC过低二级故障</v>
          </cell>
          <cell r="G2332" t="str">
            <v>JS_WX_liteer</v>
          </cell>
          <cell r="I2332" t="str">
            <v>BMS故障</v>
          </cell>
        </row>
        <row r="2333">
          <cell r="A2333">
            <v>43203</v>
          </cell>
          <cell r="B2333">
            <v>1.6319444444444445E-3</v>
          </cell>
          <cell r="D2333" t="str">
            <v>分系统1BMS1SOC过低一级故障</v>
          </cell>
          <cell r="G2333" t="str">
            <v>JS_CZ_wodefeng</v>
          </cell>
          <cell r="I2333" t="str">
            <v>BMS故障</v>
          </cell>
        </row>
        <row r="2334">
          <cell r="A2334">
            <v>43203</v>
          </cell>
          <cell r="B2334">
            <v>1.8055555555555557E-3</v>
          </cell>
          <cell r="D2334" t="str">
            <v>分系统1BMS6SOC过低一级故障</v>
          </cell>
          <cell r="G2334" t="str">
            <v>JS_CZ_wodefeng</v>
          </cell>
          <cell r="I2334" t="str">
            <v>BMS故障</v>
          </cell>
        </row>
        <row r="2335">
          <cell r="A2335">
            <v>43203</v>
          </cell>
          <cell r="B2335">
            <v>1.8634259259259261E-3</v>
          </cell>
          <cell r="D2335" t="str">
            <v>分系统1BMS3SOC过低一级故障</v>
          </cell>
          <cell r="G2335" t="str">
            <v>JS_CZ_wodefeng</v>
          </cell>
          <cell r="I2335" t="str">
            <v>BMS故障</v>
          </cell>
        </row>
        <row r="2336">
          <cell r="A2336">
            <v>43203</v>
          </cell>
          <cell r="B2336">
            <v>1.9212962962962962E-3</v>
          </cell>
          <cell r="D2336" t="str">
            <v>分系统1BMS2SOC过低一级故障</v>
          </cell>
          <cell r="G2336" t="str">
            <v>JS_CZ_wodefeng</v>
          </cell>
          <cell r="I2336" t="str">
            <v>BMS故障</v>
          </cell>
        </row>
        <row r="2337">
          <cell r="A2337">
            <v>43203</v>
          </cell>
          <cell r="B2337">
            <v>1.9791666666666668E-3</v>
          </cell>
          <cell r="D2337" t="str">
            <v>分系统1BMS8总电压过低一级故障</v>
          </cell>
          <cell r="G2337" t="str">
            <v>JS_WX_liteer</v>
          </cell>
          <cell r="I2337" t="str">
            <v>BMS故障</v>
          </cell>
        </row>
        <row r="2338">
          <cell r="A2338">
            <v>43203</v>
          </cell>
          <cell r="B2338">
            <v>1.9791666666666668E-3</v>
          </cell>
          <cell r="D2338" t="str">
            <v>分系统1BMS9总电压过低一级故障</v>
          </cell>
          <cell r="G2338" t="str">
            <v>JS_WX_liteer</v>
          </cell>
          <cell r="I2338" t="str">
            <v>BMS故障</v>
          </cell>
        </row>
        <row r="2339">
          <cell r="A2339">
            <v>43203</v>
          </cell>
          <cell r="B2339">
            <v>2.1527777777777778E-3</v>
          </cell>
          <cell r="D2339" t="str">
            <v>分系统1BMS3总电压过低一级故障</v>
          </cell>
          <cell r="G2339" t="str">
            <v>JS_WX_liteer</v>
          </cell>
          <cell r="I2339" t="str">
            <v>BMS故障</v>
          </cell>
        </row>
        <row r="2340">
          <cell r="A2340">
            <v>43203</v>
          </cell>
          <cell r="B2340">
            <v>2.2106481481481478E-3</v>
          </cell>
          <cell r="D2340" t="str">
            <v>分系统1BMS1总电压过低一级故障</v>
          </cell>
          <cell r="G2340" t="str">
            <v>JS_WX_liteer</v>
          </cell>
          <cell r="I2340" t="str">
            <v>BMS故障</v>
          </cell>
        </row>
        <row r="2341">
          <cell r="A2341">
            <v>43203</v>
          </cell>
          <cell r="B2341">
            <v>2.2685185185185182E-3</v>
          </cell>
          <cell r="D2341" t="str">
            <v>分系统1BMS4总电压过低一级故障</v>
          </cell>
          <cell r="G2341" t="str">
            <v>JS_WX_liteer</v>
          </cell>
          <cell r="I2341" t="str">
            <v>BMS故障</v>
          </cell>
        </row>
        <row r="2342">
          <cell r="A2342">
            <v>43203</v>
          </cell>
          <cell r="B2342">
            <v>2.2685185185185182E-3</v>
          </cell>
          <cell r="D2342" t="str">
            <v>分系统1BMS7总电压过低一级故障</v>
          </cell>
          <cell r="G2342" t="str">
            <v>JS_WX_liteer</v>
          </cell>
          <cell r="I2342" t="str">
            <v>BMS故障</v>
          </cell>
        </row>
        <row r="2343">
          <cell r="A2343">
            <v>43203</v>
          </cell>
          <cell r="B2343">
            <v>2.3263888888888887E-3</v>
          </cell>
          <cell r="D2343" t="str">
            <v>分系统1BMS2总电压过低一级故障</v>
          </cell>
          <cell r="G2343" t="str">
            <v>JS_WX_liteer</v>
          </cell>
          <cell r="I2343" t="str">
            <v>BMS故障</v>
          </cell>
        </row>
        <row r="2344">
          <cell r="A2344">
            <v>43203</v>
          </cell>
          <cell r="B2344">
            <v>2.3263888888888887E-3</v>
          </cell>
          <cell r="D2344" t="str">
            <v>分系统1BMS5总电压过低一级故障</v>
          </cell>
          <cell r="G2344" t="str">
            <v>JS_WX_liteer</v>
          </cell>
          <cell r="I2344" t="str">
            <v>BMS故障</v>
          </cell>
        </row>
        <row r="2345">
          <cell r="A2345">
            <v>43203</v>
          </cell>
          <cell r="B2345">
            <v>2.3263888888888887E-3</v>
          </cell>
          <cell r="D2345" t="str">
            <v>分系统1BMS6总电压过低一级故障</v>
          </cell>
          <cell r="G2345" t="str">
            <v>JS_WX_liteer</v>
          </cell>
          <cell r="I2345" t="str">
            <v>BMS故障</v>
          </cell>
        </row>
        <row r="2346">
          <cell r="A2346">
            <v>43203</v>
          </cell>
          <cell r="B2346">
            <v>3.6574074074074074E-3</v>
          </cell>
          <cell r="D2346" t="str">
            <v>分系统1BMS5SOC过低一级故障</v>
          </cell>
          <cell r="G2346" t="str">
            <v>JS_CZ_wodefeng</v>
          </cell>
          <cell r="I2346" t="str">
            <v>BMS故障</v>
          </cell>
        </row>
        <row r="2347">
          <cell r="A2347">
            <v>43203</v>
          </cell>
          <cell r="B2347">
            <v>3.7731481481481483E-3</v>
          </cell>
          <cell r="D2347" t="str">
            <v>分系统1BMS4SOC过低一级故障</v>
          </cell>
          <cell r="G2347" t="str">
            <v>JS_CZ_wodefeng</v>
          </cell>
          <cell r="I2347" t="str">
            <v>BMS故障</v>
          </cell>
        </row>
        <row r="2348">
          <cell r="A2348">
            <v>43203</v>
          </cell>
          <cell r="B2348">
            <v>0.16394675925925925</v>
          </cell>
          <cell r="D2348" t="str">
            <v>分系统1告警状态</v>
          </cell>
          <cell r="G2348" t="str">
            <v>BJ_zhongyu</v>
          </cell>
          <cell r="I2348" t="str">
            <v>系统故障</v>
          </cell>
        </row>
        <row r="2349">
          <cell r="A2349">
            <v>43203</v>
          </cell>
          <cell r="B2349">
            <v>0.16394675925925925</v>
          </cell>
          <cell r="D2349" t="str">
            <v>分系统1PCS告警状态</v>
          </cell>
          <cell r="G2349" t="str">
            <v>BJ_zhongyu</v>
          </cell>
          <cell r="I2349" t="str">
            <v>PCS故障</v>
          </cell>
        </row>
        <row r="2350">
          <cell r="A2350">
            <v>43203</v>
          </cell>
          <cell r="B2350">
            <v>0.41587962962962965</v>
          </cell>
          <cell r="D2350" t="str">
            <v>分系统1故障状态</v>
          </cell>
          <cell r="G2350" t="str">
            <v>BJ_zhongyu</v>
          </cell>
          <cell r="I2350" t="str">
            <v>系统故障</v>
          </cell>
        </row>
        <row r="2351">
          <cell r="A2351">
            <v>43203</v>
          </cell>
          <cell r="B2351">
            <v>0.41626157407407405</v>
          </cell>
          <cell r="D2351" t="str">
            <v>分系统1告警状态</v>
          </cell>
          <cell r="G2351" t="str">
            <v>BJ_zhongyu</v>
          </cell>
          <cell r="I2351" t="str">
            <v>系统故障</v>
          </cell>
        </row>
        <row r="2352">
          <cell r="A2352">
            <v>43203</v>
          </cell>
          <cell r="B2352">
            <v>0.41626157407407405</v>
          </cell>
          <cell r="D2352" t="str">
            <v>分系统1PCS告警状态</v>
          </cell>
          <cell r="G2352" t="str">
            <v>BJ_zhongyu</v>
          </cell>
          <cell r="I2352" t="str">
            <v>PCS故障</v>
          </cell>
        </row>
        <row r="2353">
          <cell r="A2353">
            <v>43203</v>
          </cell>
          <cell r="B2353">
            <v>0.44684027777777779</v>
          </cell>
          <cell r="D2353" t="str">
            <v>分系统1BMS1总电压过低一级故障</v>
          </cell>
          <cell r="G2353" t="str">
            <v>JS_CZ_wodefeng</v>
          </cell>
          <cell r="I2353" t="str">
            <v>BMS故障</v>
          </cell>
        </row>
        <row r="2354">
          <cell r="A2354">
            <v>43203</v>
          </cell>
          <cell r="B2354">
            <v>0.44684027777777779</v>
          </cell>
          <cell r="D2354" t="str">
            <v>分系统1BMS1总电压过低二级故障</v>
          </cell>
          <cell r="G2354" t="str">
            <v>JS_CZ_wodefeng</v>
          </cell>
          <cell r="I2354" t="str">
            <v>BMS故障</v>
          </cell>
        </row>
        <row r="2355">
          <cell r="A2355">
            <v>43203</v>
          </cell>
          <cell r="B2355">
            <v>0.44731481481481478</v>
          </cell>
          <cell r="D2355" t="str">
            <v>分系统1BMS3总电压过低一级故障</v>
          </cell>
          <cell r="G2355" t="str">
            <v>JS_CZ_wodefeng</v>
          </cell>
          <cell r="I2355" t="str">
            <v>BMS故障</v>
          </cell>
        </row>
        <row r="2356">
          <cell r="A2356">
            <v>43203</v>
          </cell>
          <cell r="B2356">
            <v>0.44731481481481478</v>
          </cell>
          <cell r="D2356" t="str">
            <v>分系统1BMS3总电压过低二级故障</v>
          </cell>
          <cell r="G2356" t="str">
            <v>JS_CZ_wodefeng</v>
          </cell>
          <cell r="I2356" t="str">
            <v>BMS故障</v>
          </cell>
        </row>
        <row r="2357">
          <cell r="A2357">
            <v>43203</v>
          </cell>
          <cell r="B2357">
            <v>0.44765046296296296</v>
          </cell>
          <cell r="D2357" t="str">
            <v>分系统1BMS6总电压过低一级故障</v>
          </cell>
          <cell r="G2357" t="str">
            <v>JS_CZ_wodefeng</v>
          </cell>
          <cell r="I2357" t="str">
            <v>BMS故障</v>
          </cell>
        </row>
        <row r="2358">
          <cell r="A2358">
            <v>43203</v>
          </cell>
          <cell r="B2358">
            <v>0.44765046296296296</v>
          </cell>
          <cell r="D2358" t="str">
            <v>分系统1BMS6总电压过低二级故障</v>
          </cell>
          <cell r="G2358" t="str">
            <v>JS_CZ_wodefeng</v>
          </cell>
          <cell r="I2358" t="str">
            <v>BMS故障</v>
          </cell>
        </row>
        <row r="2359">
          <cell r="A2359">
            <v>43203</v>
          </cell>
          <cell r="B2359">
            <v>0.44806712962962963</v>
          </cell>
          <cell r="D2359" t="str">
            <v>分系统1BMS5总电压过低一级故障</v>
          </cell>
          <cell r="G2359" t="str">
            <v>JS_CZ_wodefeng</v>
          </cell>
          <cell r="I2359" t="str">
            <v>BMS故障</v>
          </cell>
        </row>
        <row r="2360">
          <cell r="A2360">
            <v>43203</v>
          </cell>
          <cell r="B2360">
            <v>0.44806712962962963</v>
          </cell>
          <cell r="D2360" t="str">
            <v>分系统1BMS5总电压过低二级故障</v>
          </cell>
          <cell r="G2360" t="str">
            <v>JS_CZ_wodefeng</v>
          </cell>
          <cell r="I2360" t="str">
            <v>BMS故障</v>
          </cell>
        </row>
        <row r="2361">
          <cell r="A2361">
            <v>43203</v>
          </cell>
          <cell r="B2361">
            <v>0.4481134259259259</v>
          </cell>
          <cell r="D2361" t="str">
            <v>分系统1BMS2总电压过低一级故障</v>
          </cell>
          <cell r="G2361" t="str">
            <v>JS_CZ_wodefeng</v>
          </cell>
          <cell r="I2361" t="str">
            <v>BMS故障</v>
          </cell>
        </row>
        <row r="2362">
          <cell r="A2362">
            <v>43203</v>
          </cell>
          <cell r="B2362">
            <v>0.4481134259259259</v>
          </cell>
          <cell r="D2362" t="str">
            <v>分系统1BMS2总电压过低二级故障</v>
          </cell>
          <cell r="G2362" t="str">
            <v>JS_CZ_wodefeng</v>
          </cell>
          <cell r="I2362" t="str">
            <v>BMS故障</v>
          </cell>
        </row>
        <row r="2363">
          <cell r="A2363">
            <v>43203</v>
          </cell>
          <cell r="B2363">
            <v>0.44824074074074072</v>
          </cell>
          <cell r="D2363" t="str">
            <v>分系统1BMS4总电压过低一级故障</v>
          </cell>
          <cell r="G2363" t="str">
            <v>JS_CZ_wodefeng</v>
          </cell>
          <cell r="I2363" t="str">
            <v>BMS故障</v>
          </cell>
        </row>
        <row r="2364">
          <cell r="A2364">
            <v>43203</v>
          </cell>
          <cell r="B2364">
            <v>0.44824074074074072</v>
          </cell>
          <cell r="D2364" t="str">
            <v>分系统1BMS4总电压过低二级故障</v>
          </cell>
          <cell r="G2364" t="str">
            <v>JS_CZ_wodefeng</v>
          </cell>
          <cell r="I2364" t="str">
            <v>BMS故障</v>
          </cell>
        </row>
        <row r="2365">
          <cell r="A2365">
            <v>43203</v>
          </cell>
          <cell r="B2365">
            <v>0.45379629629629631</v>
          </cell>
          <cell r="D2365" t="str">
            <v>分系统1BMS2单体电压过低一级故障</v>
          </cell>
          <cell r="G2365" t="str">
            <v>JS_CZ_wodefeng</v>
          </cell>
          <cell r="I2365" t="str">
            <v>BMS故障</v>
          </cell>
        </row>
        <row r="2366">
          <cell r="A2366">
            <v>43203</v>
          </cell>
          <cell r="B2366">
            <v>0.45379629629629631</v>
          </cell>
          <cell r="D2366" t="str">
            <v>分系统1BMS2单体电压过低二级故障</v>
          </cell>
          <cell r="G2366" t="str">
            <v>JS_CZ_wodefeng</v>
          </cell>
          <cell r="I2366" t="str">
            <v>BMS故障</v>
          </cell>
        </row>
        <row r="2367">
          <cell r="A2367">
            <v>43203</v>
          </cell>
          <cell r="B2367">
            <v>0.45449074074074075</v>
          </cell>
          <cell r="D2367" t="str">
            <v>分系统1BMS1单体电压过低一级故障</v>
          </cell>
          <cell r="G2367" t="str">
            <v>JS_CZ_wodefeng</v>
          </cell>
          <cell r="I2367" t="str">
            <v>BMS故障</v>
          </cell>
        </row>
        <row r="2368">
          <cell r="A2368">
            <v>43203</v>
          </cell>
          <cell r="B2368">
            <v>0.45449074074074075</v>
          </cell>
          <cell r="D2368" t="str">
            <v>分系统1BMS1单体电压过低二级故障</v>
          </cell>
          <cell r="G2368" t="str">
            <v>JS_CZ_wodefeng</v>
          </cell>
          <cell r="I2368" t="str">
            <v>BMS故障</v>
          </cell>
        </row>
        <row r="2369">
          <cell r="A2369">
            <v>43203</v>
          </cell>
          <cell r="B2369">
            <v>0.45530092592592591</v>
          </cell>
          <cell r="D2369" t="str">
            <v>分系统1BMS3单体电压过低一级故障</v>
          </cell>
          <cell r="G2369" t="str">
            <v>JS_CZ_wodefeng</v>
          </cell>
          <cell r="I2369" t="str">
            <v>BMS故障</v>
          </cell>
        </row>
        <row r="2370">
          <cell r="A2370">
            <v>43203</v>
          </cell>
          <cell r="B2370">
            <v>0.45530092592592591</v>
          </cell>
          <cell r="D2370" t="str">
            <v>分系统1BMS3单体电压过低二级故障</v>
          </cell>
          <cell r="G2370" t="str">
            <v>JS_CZ_wodefeng</v>
          </cell>
          <cell r="I2370" t="str">
            <v>BMS故障</v>
          </cell>
        </row>
        <row r="2371">
          <cell r="A2371">
            <v>43203</v>
          </cell>
          <cell r="B2371">
            <v>0.45541666666666664</v>
          </cell>
          <cell r="D2371" t="str">
            <v>分系统1BMS5单体电压过低一级故障</v>
          </cell>
          <cell r="G2371" t="str">
            <v>JS_CZ_wodefeng</v>
          </cell>
          <cell r="I2371" t="str">
            <v>BMS故障</v>
          </cell>
        </row>
        <row r="2372">
          <cell r="A2372">
            <v>43203</v>
          </cell>
          <cell r="B2372">
            <v>0.45541666666666664</v>
          </cell>
          <cell r="D2372" t="str">
            <v>分系统1BMS5单体电压过低二级故障</v>
          </cell>
          <cell r="G2372" t="str">
            <v>JS_CZ_wodefeng</v>
          </cell>
          <cell r="I2372" t="str">
            <v>BMS故障</v>
          </cell>
        </row>
        <row r="2373">
          <cell r="A2373">
            <v>43203</v>
          </cell>
          <cell r="B2373">
            <v>0.45611111111111113</v>
          </cell>
          <cell r="D2373" t="str">
            <v>分系统1BMS4SOC过低一级故障</v>
          </cell>
          <cell r="G2373" t="str">
            <v>JS_CZ_wodefeng</v>
          </cell>
          <cell r="I2373" t="str">
            <v>BMS故障</v>
          </cell>
        </row>
        <row r="2374">
          <cell r="A2374">
            <v>43203</v>
          </cell>
          <cell r="B2374">
            <v>0.45611111111111113</v>
          </cell>
          <cell r="D2374" t="str">
            <v>分系统1BMS4SOC过低二级故障</v>
          </cell>
          <cell r="G2374" t="str">
            <v>JS_CZ_wodefeng</v>
          </cell>
          <cell r="I2374" t="str">
            <v>BMS故障</v>
          </cell>
        </row>
        <row r="2375">
          <cell r="A2375">
            <v>43203</v>
          </cell>
          <cell r="B2375">
            <v>0.45651620370370366</v>
          </cell>
          <cell r="D2375" t="str">
            <v>分系统1BMS6单体电压过低一级故障</v>
          </cell>
          <cell r="G2375" t="str">
            <v>JS_CZ_wodefeng</v>
          </cell>
          <cell r="I2375" t="str">
            <v>BMS故障</v>
          </cell>
        </row>
        <row r="2376">
          <cell r="A2376">
            <v>43203</v>
          </cell>
          <cell r="B2376">
            <v>0.45651620370370366</v>
          </cell>
          <cell r="D2376" t="str">
            <v>分系统1BMS6单体电压过低二级故障</v>
          </cell>
          <cell r="G2376" t="str">
            <v>JS_CZ_wodefeng</v>
          </cell>
          <cell r="I2376" t="str">
            <v>BMS故障</v>
          </cell>
        </row>
        <row r="2377">
          <cell r="A2377">
            <v>43203</v>
          </cell>
          <cell r="B2377">
            <v>0.45657407407407408</v>
          </cell>
          <cell r="D2377" t="str">
            <v>分系统1BMS3SOC过低一级故障</v>
          </cell>
          <cell r="G2377" t="str">
            <v>JS_CZ_wodefeng</v>
          </cell>
          <cell r="I2377" t="str">
            <v>BMS故障</v>
          </cell>
        </row>
        <row r="2378">
          <cell r="A2378">
            <v>43203</v>
          </cell>
          <cell r="B2378">
            <v>0.45657407407407408</v>
          </cell>
          <cell r="D2378" t="str">
            <v>分系统1BMS3SOC过低二级故障</v>
          </cell>
          <cell r="G2378" t="str">
            <v>JS_CZ_wodefeng</v>
          </cell>
          <cell r="I2378" t="str">
            <v>BMS故障</v>
          </cell>
        </row>
        <row r="2379">
          <cell r="A2379">
            <v>43203</v>
          </cell>
          <cell r="B2379">
            <v>0.45657407407407408</v>
          </cell>
          <cell r="D2379" t="str">
            <v>分系统1BMS6SOC过低一级故障</v>
          </cell>
          <cell r="G2379" t="str">
            <v>JS_CZ_wodefeng</v>
          </cell>
          <cell r="I2379" t="str">
            <v>BMS故障</v>
          </cell>
        </row>
        <row r="2380">
          <cell r="A2380">
            <v>43203</v>
          </cell>
          <cell r="B2380">
            <v>0.45657407407407408</v>
          </cell>
          <cell r="D2380" t="str">
            <v>分系统1BMS6SOC过低二级故障</v>
          </cell>
          <cell r="G2380" t="str">
            <v>JS_CZ_wodefeng</v>
          </cell>
          <cell r="I2380" t="str">
            <v>BMS故障</v>
          </cell>
        </row>
        <row r="2381">
          <cell r="A2381">
            <v>43203</v>
          </cell>
          <cell r="B2381">
            <v>0.45663194444444444</v>
          </cell>
          <cell r="D2381" t="str">
            <v>分系统1BMS4单体电压过低一级故障</v>
          </cell>
          <cell r="G2381" t="str">
            <v>JS_CZ_wodefeng</v>
          </cell>
          <cell r="I2381" t="str">
            <v>BMS故障</v>
          </cell>
        </row>
        <row r="2382">
          <cell r="A2382">
            <v>43203</v>
          </cell>
          <cell r="B2382">
            <v>0.45663194444444444</v>
          </cell>
          <cell r="D2382" t="str">
            <v>分系统1BMS4单体电压过低二级故障</v>
          </cell>
          <cell r="G2382" t="str">
            <v>JS_CZ_wodefeng</v>
          </cell>
          <cell r="I2382" t="str">
            <v>BMS故障</v>
          </cell>
        </row>
        <row r="2383">
          <cell r="A2383">
            <v>43203</v>
          </cell>
          <cell r="B2383">
            <v>0.4576157407407408</v>
          </cell>
          <cell r="D2383" t="str">
            <v>分系统1BMS1SOC过低一级故障</v>
          </cell>
          <cell r="G2383" t="str">
            <v>JS_CZ_wodefeng</v>
          </cell>
          <cell r="I2383" t="str">
            <v>BMS故障</v>
          </cell>
        </row>
        <row r="2384">
          <cell r="A2384">
            <v>43203</v>
          </cell>
          <cell r="B2384">
            <v>0.4576157407407408</v>
          </cell>
          <cell r="D2384" t="str">
            <v>分系统1BMS1SOC过低二级故障</v>
          </cell>
          <cell r="G2384" t="str">
            <v>JS_CZ_wodefeng</v>
          </cell>
          <cell r="I2384" t="str">
            <v>BMS故障</v>
          </cell>
        </row>
        <row r="2385">
          <cell r="A2385">
            <v>43203</v>
          </cell>
          <cell r="B2385">
            <v>0.4576157407407408</v>
          </cell>
          <cell r="D2385" t="str">
            <v>分系统1BMS2SOC过低一级故障</v>
          </cell>
          <cell r="G2385" t="str">
            <v>JS_CZ_wodefeng</v>
          </cell>
          <cell r="I2385" t="str">
            <v>BMS故障</v>
          </cell>
        </row>
        <row r="2386">
          <cell r="A2386">
            <v>43203</v>
          </cell>
          <cell r="B2386">
            <v>0.4576157407407408</v>
          </cell>
          <cell r="D2386" t="str">
            <v>分系统1BMS2SOC过低二级故障</v>
          </cell>
          <cell r="G2386" t="str">
            <v>JS_CZ_wodefeng</v>
          </cell>
          <cell r="I2386" t="str">
            <v>BMS故障</v>
          </cell>
        </row>
        <row r="2387">
          <cell r="A2387">
            <v>43203</v>
          </cell>
          <cell r="B2387">
            <v>0.46016203703703701</v>
          </cell>
          <cell r="D2387" t="str">
            <v>分系统1BMS5SOC过低一级故障</v>
          </cell>
          <cell r="G2387" t="str">
            <v>JS_CZ_wodefeng</v>
          </cell>
          <cell r="I2387" t="str">
            <v>BMS故障</v>
          </cell>
        </row>
        <row r="2388">
          <cell r="A2388">
            <v>43203</v>
          </cell>
          <cell r="B2388">
            <v>0.46016203703703701</v>
          </cell>
          <cell r="D2388" t="str">
            <v>分系统1BMS5SOC过低二级故障</v>
          </cell>
          <cell r="G2388" t="str">
            <v>JS_CZ_wodefeng</v>
          </cell>
          <cell r="I2388" t="str">
            <v>BMS故障</v>
          </cell>
        </row>
        <row r="2389">
          <cell r="A2389">
            <v>43203</v>
          </cell>
          <cell r="B2389">
            <v>0.47776620370370365</v>
          </cell>
          <cell r="D2389" t="str">
            <v>分系统1BMS8总电压过低一级故障</v>
          </cell>
          <cell r="G2389" t="str">
            <v>JS_WX_liteer</v>
          </cell>
          <cell r="I2389" t="str">
            <v>BMS故障</v>
          </cell>
        </row>
        <row r="2390">
          <cell r="A2390">
            <v>43203</v>
          </cell>
          <cell r="B2390">
            <v>0.47776620370370365</v>
          </cell>
          <cell r="D2390" t="str">
            <v>分系统1BMS8总电压过低二级故障</v>
          </cell>
          <cell r="G2390" t="str">
            <v>JS_WX_liteer</v>
          </cell>
          <cell r="I2390" t="str">
            <v>BMS故障</v>
          </cell>
        </row>
        <row r="2391">
          <cell r="A2391">
            <v>43203</v>
          </cell>
          <cell r="B2391">
            <v>0.47789351851851852</v>
          </cell>
          <cell r="D2391" t="str">
            <v>分系统1BMS9总电压过低一级故障</v>
          </cell>
          <cell r="G2391" t="str">
            <v>JS_WX_liteer</v>
          </cell>
          <cell r="I2391" t="str">
            <v>BMS故障</v>
          </cell>
        </row>
        <row r="2392">
          <cell r="A2392">
            <v>43203</v>
          </cell>
          <cell r="B2392">
            <v>0.47789351851851852</v>
          </cell>
          <cell r="D2392" t="str">
            <v>分系统1BMS9总电压过低二级故障</v>
          </cell>
          <cell r="G2392" t="str">
            <v>JS_WX_liteer</v>
          </cell>
          <cell r="I2392" t="str">
            <v>BMS故障</v>
          </cell>
        </row>
        <row r="2393">
          <cell r="A2393">
            <v>43203</v>
          </cell>
          <cell r="B2393">
            <v>0.47817129629629629</v>
          </cell>
          <cell r="D2393" t="str">
            <v>分系统1BMS3总电压过低一级故障</v>
          </cell>
          <cell r="G2393" t="str">
            <v>JS_WX_liteer</v>
          </cell>
          <cell r="I2393" t="str">
            <v>BMS故障</v>
          </cell>
        </row>
        <row r="2394">
          <cell r="A2394">
            <v>43203</v>
          </cell>
          <cell r="B2394">
            <v>0.47817129629629629</v>
          </cell>
          <cell r="D2394" t="str">
            <v>分系统1BMS3总电压过低二级故障</v>
          </cell>
          <cell r="G2394" t="str">
            <v>JS_WX_liteer</v>
          </cell>
          <cell r="I2394" t="str">
            <v>BMS故障</v>
          </cell>
        </row>
        <row r="2395">
          <cell r="A2395">
            <v>43203</v>
          </cell>
          <cell r="B2395">
            <v>0.47847222222222219</v>
          </cell>
          <cell r="D2395" t="str">
            <v>分系统1BMS1总电压过低一级故障</v>
          </cell>
          <cell r="G2395" t="str">
            <v>JS_WX_liteer</v>
          </cell>
          <cell r="I2395" t="str">
            <v>BMS故障</v>
          </cell>
        </row>
        <row r="2396">
          <cell r="A2396">
            <v>43203</v>
          </cell>
          <cell r="B2396">
            <v>0.47847222222222219</v>
          </cell>
          <cell r="D2396" t="str">
            <v>分系统1BMS1总电压过低二级故障</v>
          </cell>
          <cell r="G2396" t="str">
            <v>JS_WX_liteer</v>
          </cell>
          <cell r="I2396" t="str">
            <v>BMS故障</v>
          </cell>
        </row>
        <row r="2397">
          <cell r="A2397">
            <v>43203</v>
          </cell>
          <cell r="B2397">
            <v>0.47864583333333338</v>
          </cell>
          <cell r="D2397" t="str">
            <v>分系统1BMS4总电压过低一级故障</v>
          </cell>
          <cell r="G2397" t="str">
            <v>JS_WX_liteer</v>
          </cell>
          <cell r="I2397" t="str">
            <v>BMS故障</v>
          </cell>
        </row>
        <row r="2398">
          <cell r="A2398">
            <v>43203</v>
          </cell>
          <cell r="B2398">
            <v>0.47864583333333338</v>
          </cell>
          <cell r="D2398" t="str">
            <v>分系统1BMS4总电压过低二级故障</v>
          </cell>
          <cell r="G2398" t="str">
            <v>JS_WX_liteer</v>
          </cell>
          <cell r="I2398" t="str">
            <v>BMS故障</v>
          </cell>
        </row>
        <row r="2399">
          <cell r="A2399">
            <v>43203</v>
          </cell>
          <cell r="B2399">
            <v>0.47881944444444446</v>
          </cell>
          <cell r="D2399" t="str">
            <v>分系统1BMS7总电压过低一级故障</v>
          </cell>
          <cell r="G2399" t="str">
            <v>JS_WX_liteer</v>
          </cell>
          <cell r="I2399" t="str">
            <v>BMS故障</v>
          </cell>
        </row>
        <row r="2400">
          <cell r="A2400">
            <v>43203</v>
          </cell>
          <cell r="B2400">
            <v>0.47881944444444446</v>
          </cell>
          <cell r="D2400" t="str">
            <v>分系统1BMS7总电压过低二级故障</v>
          </cell>
          <cell r="G2400" t="str">
            <v>JS_WX_liteer</v>
          </cell>
          <cell r="I2400" t="str">
            <v>BMS故障</v>
          </cell>
        </row>
        <row r="2401">
          <cell r="A2401">
            <v>43203</v>
          </cell>
          <cell r="B2401">
            <v>0.47887731481481483</v>
          </cell>
          <cell r="D2401" t="str">
            <v>分系统1BMS2总电压过低一级故障</v>
          </cell>
          <cell r="G2401" t="str">
            <v>JS_WX_liteer</v>
          </cell>
          <cell r="I2401" t="str">
            <v>BMS故障</v>
          </cell>
        </row>
        <row r="2402">
          <cell r="A2402">
            <v>43203</v>
          </cell>
          <cell r="B2402">
            <v>0.47887731481481483</v>
          </cell>
          <cell r="D2402" t="str">
            <v>分系统1BMS2总电压过低二级故障</v>
          </cell>
          <cell r="G2402" t="str">
            <v>JS_WX_liteer</v>
          </cell>
          <cell r="I2402" t="str">
            <v>BMS故障</v>
          </cell>
        </row>
        <row r="2403">
          <cell r="A2403">
            <v>43203</v>
          </cell>
          <cell r="B2403">
            <v>0.47905092592592591</v>
          </cell>
          <cell r="D2403" t="str">
            <v>分系统1BMS6总电压过低一级故障</v>
          </cell>
          <cell r="G2403" t="str">
            <v>JS_WX_liteer</v>
          </cell>
          <cell r="I2403" t="str">
            <v>BMS故障</v>
          </cell>
        </row>
        <row r="2404">
          <cell r="A2404">
            <v>43203</v>
          </cell>
          <cell r="B2404">
            <v>0.47905092592592591</v>
          </cell>
          <cell r="D2404" t="str">
            <v>分系统1BMS6总电压过低二级故障</v>
          </cell>
          <cell r="G2404" t="str">
            <v>JS_WX_liteer</v>
          </cell>
          <cell r="I2404" t="str">
            <v>BMS故障</v>
          </cell>
        </row>
        <row r="2405">
          <cell r="A2405">
            <v>43203</v>
          </cell>
          <cell r="B2405">
            <v>0.47916666666666669</v>
          </cell>
          <cell r="D2405" t="str">
            <v>分系统1BMS5总电压过低一级故障</v>
          </cell>
          <cell r="G2405" t="str">
            <v>JS_WX_liteer</v>
          </cell>
          <cell r="I2405" t="str">
            <v>BMS故障</v>
          </cell>
        </row>
        <row r="2406">
          <cell r="A2406">
            <v>43203</v>
          </cell>
          <cell r="B2406">
            <v>0.47916666666666669</v>
          </cell>
          <cell r="D2406" t="str">
            <v>分系统1BMS5总电压过低二级故障</v>
          </cell>
          <cell r="G2406" t="str">
            <v>JS_WX_liteer</v>
          </cell>
          <cell r="I2406" t="str">
            <v>BMS故障</v>
          </cell>
        </row>
        <row r="2407">
          <cell r="A2407">
            <v>43203</v>
          </cell>
          <cell r="B2407">
            <v>0.48813657407407413</v>
          </cell>
          <cell r="D2407" t="str">
            <v>分系统1BMS8单体电压过低一级故障</v>
          </cell>
          <cell r="G2407" t="str">
            <v>JS_WX_liteer</v>
          </cell>
          <cell r="I2407" t="str">
            <v>BMS故障</v>
          </cell>
        </row>
        <row r="2408">
          <cell r="A2408">
            <v>43203</v>
          </cell>
          <cell r="B2408">
            <v>0.48813657407407413</v>
          </cell>
          <cell r="D2408" t="str">
            <v>分系统1BMS8单体电压过低二级故障</v>
          </cell>
          <cell r="G2408" t="str">
            <v>JS_WX_liteer</v>
          </cell>
          <cell r="I2408" t="str">
            <v>BMS故障</v>
          </cell>
        </row>
        <row r="2409">
          <cell r="A2409">
            <v>43203</v>
          </cell>
          <cell r="B2409">
            <v>0.48848379629629629</v>
          </cell>
          <cell r="D2409" t="str">
            <v>分系统1BMS9单体电压过低一级故障</v>
          </cell>
          <cell r="G2409" t="str">
            <v>JS_WX_liteer</v>
          </cell>
          <cell r="I2409" t="str">
            <v>BMS故障</v>
          </cell>
        </row>
        <row r="2410">
          <cell r="A2410">
            <v>43203</v>
          </cell>
          <cell r="B2410">
            <v>0.48848379629629629</v>
          </cell>
          <cell r="D2410" t="str">
            <v>分系统1BMS9单体电压过低二级故障</v>
          </cell>
          <cell r="G2410" t="str">
            <v>JS_WX_liteer</v>
          </cell>
          <cell r="I2410" t="str">
            <v>BMS故障</v>
          </cell>
        </row>
        <row r="2411">
          <cell r="A2411">
            <v>43203</v>
          </cell>
          <cell r="B2411">
            <v>0.48888888888888887</v>
          </cell>
          <cell r="D2411" t="str">
            <v>分系统1BMS3单体电压过低一级故障</v>
          </cell>
          <cell r="G2411" t="str">
            <v>JS_WX_liteer</v>
          </cell>
          <cell r="I2411" t="str">
            <v>BMS故障</v>
          </cell>
        </row>
        <row r="2412">
          <cell r="A2412">
            <v>43203</v>
          </cell>
          <cell r="B2412">
            <v>0.48888888888888887</v>
          </cell>
          <cell r="D2412" t="str">
            <v>分系统1BMS3单体电压过低二级故障</v>
          </cell>
          <cell r="G2412" t="str">
            <v>JS_WX_liteer</v>
          </cell>
          <cell r="I2412" t="str">
            <v>BMS故障</v>
          </cell>
        </row>
        <row r="2413">
          <cell r="A2413">
            <v>43203</v>
          </cell>
          <cell r="B2413">
            <v>0.48981481481481487</v>
          </cell>
          <cell r="D2413" t="str">
            <v>分系统1BMS1单体电压过低一级故障</v>
          </cell>
          <cell r="G2413" t="str">
            <v>JS_WX_liteer</v>
          </cell>
          <cell r="I2413" t="str">
            <v>BMS故障</v>
          </cell>
        </row>
        <row r="2414">
          <cell r="A2414">
            <v>43203</v>
          </cell>
          <cell r="B2414">
            <v>0.48981481481481487</v>
          </cell>
          <cell r="D2414" t="str">
            <v>分系统1BMS1单体电压过低二级故障</v>
          </cell>
          <cell r="G2414" t="str">
            <v>JS_WX_liteer</v>
          </cell>
          <cell r="I2414" t="str">
            <v>BMS故障</v>
          </cell>
        </row>
        <row r="2415">
          <cell r="A2415">
            <v>43203</v>
          </cell>
          <cell r="B2415">
            <v>0.49027777777777781</v>
          </cell>
          <cell r="D2415" t="str">
            <v>分系统1BMS4单体电压过低一级故障</v>
          </cell>
          <cell r="G2415" t="str">
            <v>JS_WX_liteer</v>
          </cell>
          <cell r="I2415" t="str">
            <v>BMS故障</v>
          </cell>
        </row>
        <row r="2416">
          <cell r="A2416">
            <v>43203</v>
          </cell>
          <cell r="B2416">
            <v>0.49027777777777781</v>
          </cell>
          <cell r="D2416" t="str">
            <v>分系统1BMS4单体电压过低二级故障</v>
          </cell>
          <cell r="G2416" t="str">
            <v>JS_WX_liteer</v>
          </cell>
          <cell r="I2416" t="str">
            <v>BMS故障</v>
          </cell>
        </row>
        <row r="2417">
          <cell r="A2417">
            <v>43203</v>
          </cell>
          <cell r="B2417">
            <v>0.49050925925925926</v>
          </cell>
          <cell r="D2417" t="str">
            <v>分系统1BMS7单体电压过低一级故障</v>
          </cell>
          <cell r="G2417" t="str">
            <v>JS_WX_liteer</v>
          </cell>
          <cell r="I2417" t="str">
            <v>BMS故障</v>
          </cell>
        </row>
        <row r="2418">
          <cell r="A2418">
            <v>43203</v>
          </cell>
          <cell r="B2418">
            <v>0.49050925925925926</v>
          </cell>
          <cell r="D2418" t="str">
            <v>分系统1BMS7单体电压过低二级故障</v>
          </cell>
          <cell r="G2418" t="str">
            <v>JS_WX_liteer</v>
          </cell>
          <cell r="I2418" t="str">
            <v>BMS故障</v>
          </cell>
        </row>
        <row r="2419">
          <cell r="A2419">
            <v>43203</v>
          </cell>
          <cell r="B2419">
            <v>0.49062500000000003</v>
          </cell>
          <cell r="D2419" t="str">
            <v>分系统1BMS2单体电压过低一级故障</v>
          </cell>
          <cell r="G2419" t="str">
            <v>JS_WX_liteer</v>
          </cell>
          <cell r="I2419" t="str">
            <v>BMS故障</v>
          </cell>
        </row>
        <row r="2420">
          <cell r="A2420">
            <v>43203</v>
          </cell>
          <cell r="B2420">
            <v>0.49062500000000003</v>
          </cell>
          <cell r="D2420" t="str">
            <v>分系统1BMS2单体电压过低二级故障</v>
          </cell>
          <cell r="G2420" t="str">
            <v>JS_WX_liteer</v>
          </cell>
          <cell r="I2420" t="str">
            <v>BMS故障</v>
          </cell>
        </row>
        <row r="2421">
          <cell r="A2421">
            <v>43203</v>
          </cell>
          <cell r="B2421">
            <v>0.49108796296296298</v>
          </cell>
          <cell r="D2421" t="str">
            <v>分系统1BMS6单体电压过低一级故障</v>
          </cell>
          <cell r="G2421" t="str">
            <v>JS_WX_liteer</v>
          </cell>
          <cell r="I2421" t="str">
            <v>BMS故障</v>
          </cell>
        </row>
        <row r="2422">
          <cell r="A2422">
            <v>43203</v>
          </cell>
          <cell r="B2422">
            <v>0.49108796296296298</v>
          </cell>
          <cell r="D2422" t="str">
            <v>分系统1BMS6单体电压过低二级故障</v>
          </cell>
          <cell r="G2422" t="str">
            <v>JS_WX_liteer</v>
          </cell>
          <cell r="I2422" t="str">
            <v>BMS故障</v>
          </cell>
        </row>
        <row r="2423">
          <cell r="A2423">
            <v>43203</v>
          </cell>
          <cell r="B2423">
            <v>0.49114583333333334</v>
          </cell>
          <cell r="D2423" t="str">
            <v>分系统1BMS5单体电压过低一级故障</v>
          </cell>
          <cell r="G2423" t="str">
            <v>JS_WX_liteer</v>
          </cell>
          <cell r="I2423" t="str">
            <v>BMS故障</v>
          </cell>
        </row>
        <row r="2424">
          <cell r="A2424">
            <v>43203</v>
          </cell>
          <cell r="B2424">
            <v>0.49114583333333334</v>
          </cell>
          <cell r="D2424" t="str">
            <v>分系统1BMS5单体电压过低二级故障</v>
          </cell>
          <cell r="G2424" t="str">
            <v>JS_WX_liteer</v>
          </cell>
          <cell r="I2424" t="str">
            <v>BMS故障</v>
          </cell>
        </row>
        <row r="2425">
          <cell r="A2425">
            <v>43203</v>
          </cell>
          <cell r="B2425">
            <v>0.4992476851851852</v>
          </cell>
          <cell r="D2425" t="str">
            <v>分系统1BMS3SOC过低一级故障</v>
          </cell>
          <cell r="G2425" t="str">
            <v>JS_WX_liteer</v>
          </cell>
          <cell r="I2425" t="str">
            <v>BMS故障</v>
          </cell>
        </row>
        <row r="2426">
          <cell r="A2426">
            <v>43203</v>
          </cell>
          <cell r="B2426">
            <v>0.4992476851851852</v>
          </cell>
          <cell r="D2426" t="str">
            <v>分系统1BMS3SOC过低二级故障</v>
          </cell>
          <cell r="G2426" t="str">
            <v>JS_WX_liteer</v>
          </cell>
          <cell r="I2426" t="str">
            <v>BMS故障</v>
          </cell>
        </row>
        <row r="2427">
          <cell r="A2427">
            <v>43203</v>
          </cell>
          <cell r="B2427">
            <v>0.50406249999999997</v>
          </cell>
          <cell r="D2427" t="str">
            <v>分系统1BMS8总电压过低一级故障</v>
          </cell>
          <cell r="G2427" t="str">
            <v>JS_WX_liteer</v>
          </cell>
          <cell r="I2427" t="str">
            <v>BMS故障</v>
          </cell>
        </row>
        <row r="2428">
          <cell r="A2428">
            <v>43203</v>
          </cell>
          <cell r="B2428">
            <v>0.50412037037037039</v>
          </cell>
          <cell r="D2428" t="str">
            <v>分系统1BMS9总电压过低一级故障</v>
          </cell>
          <cell r="G2428" t="str">
            <v>JS_WX_liteer</v>
          </cell>
          <cell r="I2428" t="str">
            <v>BMS故障</v>
          </cell>
        </row>
        <row r="2429">
          <cell r="A2429">
            <v>43203</v>
          </cell>
          <cell r="B2429">
            <v>0.5041782407407408</v>
          </cell>
          <cell r="D2429" t="str">
            <v>分系统1BMS3总电压过低一级故障</v>
          </cell>
          <cell r="G2429" t="str">
            <v>JS_WX_liteer</v>
          </cell>
          <cell r="I2429" t="str">
            <v>BMS故障</v>
          </cell>
        </row>
        <row r="2430">
          <cell r="A2430">
            <v>43203</v>
          </cell>
          <cell r="B2430">
            <v>0.50429398148148141</v>
          </cell>
          <cell r="D2430" t="str">
            <v>分系统1BMS1总电压过低一级故障</v>
          </cell>
          <cell r="G2430" t="str">
            <v>JS_WX_liteer</v>
          </cell>
          <cell r="I2430" t="str">
            <v>BMS故障</v>
          </cell>
        </row>
        <row r="2431">
          <cell r="A2431">
            <v>43203</v>
          </cell>
          <cell r="B2431">
            <v>0.50429398148148141</v>
          </cell>
          <cell r="D2431" t="str">
            <v>分系统1BMS4总电压过低一级故障</v>
          </cell>
          <cell r="G2431" t="str">
            <v>JS_WX_liteer</v>
          </cell>
          <cell r="I2431" t="str">
            <v>BMS故障</v>
          </cell>
        </row>
        <row r="2432">
          <cell r="A2432">
            <v>43203</v>
          </cell>
          <cell r="B2432">
            <v>0.50435185185185183</v>
          </cell>
          <cell r="D2432" t="str">
            <v>分系统1BMS5总电压过低一级故障</v>
          </cell>
          <cell r="G2432" t="str">
            <v>JS_WX_liteer</v>
          </cell>
          <cell r="I2432" t="str">
            <v>BMS故障</v>
          </cell>
        </row>
        <row r="2433">
          <cell r="A2433">
            <v>43203</v>
          </cell>
          <cell r="B2433">
            <v>0.50435185185185183</v>
          </cell>
          <cell r="D2433" t="str">
            <v>分系统1BMS7总电压过低一级故障</v>
          </cell>
          <cell r="G2433" t="str">
            <v>JS_WX_liteer</v>
          </cell>
          <cell r="I2433" t="str">
            <v>BMS故障</v>
          </cell>
        </row>
        <row r="2434">
          <cell r="A2434">
            <v>43203</v>
          </cell>
          <cell r="B2434">
            <v>0.50440972222222225</v>
          </cell>
          <cell r="D2434" t="str">
            <v>分系统1BMS2总电压过低一级故障</v>
          </cell>
          <cell r="G2434" t="str">
            <v>JS_WX_liteer</v>
          </cell>
          <cell r="I2434" t="str">
            <v>BMS故障</v>
          </cell>
        </row>
        <row r="2435">
          <cell r="A2435">
            <v>43203</v>
          </cell>
          <cell r="B2435">
            <v>0.50440972222222225</v>
          </cell>
          <cell r="D2435" t="str">
            <v>分系统1BMS6总电压过低一级故障</v>
          </cell>
          <cell r="G2435" t="str">
            <v>JS_WX_liteer</v>
          </cell>
          <cell r="I2435" t="str">
            <v>BMS故障</v>
          </cell>
        </row>
        <row r="2436">
          <cell r="A2436">
            <v>43203</v>
          </cell>
          <cell r="B2436">
            <v>0.81663194444444442</v>
          </cell>
          <cell r="D2436" t="str">
            <v>分系统1BMS1总电压过低一级故障</v>
          </cell>
          <cell r="G2436" t="str">
            <v>JS_CZ_wodefeng</v>
          </cell>
          <cell r="I2436" t="str">
            <v>BMS故障</v>
          </cell>
        </row>
        <row r="2437">
          <cell r="A2437">
            <v>43203</v>
          </cell>
          <cell r="B2437">
            <v>0.81663194444444442</v>
          </cell>
          <cell r="D2437" t="str">
            <v>分系统1BMS1总电压过低二级故障</v>
          </cell>
          <cell r="G2437" t="str">
            <v>JS_CZ_wodefeng</v>
          </cell>
          <cell r="I2437" t="str">
            <v>BMS故障</v>
          </cell>
        </row>
        <row r="2438">
          <cell r="A2438">
            <v>43203</v>
          </cell>
          <cell r="B2438">
            <v>0.81704861111111116</v>
          </cell>
          <cell r="D2438" t="str">
            <v>分系统1BMS3总电压过低一级故障</v>
          </cell>
          <cell r="G2438" t="str">
            <v>JS_CZ_wodefeng</v>
          </cell>
          <cell r="I2438" t="str">
            <v>BMS故障</v>
          </cell>
        </row>
        <row r="2439">
          <cell r="A2439">
            <v>43203</v>
          </cell>
          <cell r="B2439">
            <v>0.81704861111111116</v>
          </cell>
          <cell r="D2439" t="str">
            <v>分系统1BMS3总电压过低二级故障</v>
          </cell>
          <cell r="G2439" t="str">
            <v>JS_CZ_wodefeng</v>
          </cell>
          <cell r="I2439" t="str">
            <v>BMS故障</v>
          </cell>
        </row>
        <row r="2440">
          <cell r="A2440">
            <v>43203</v>
          </cell>
          <cell r="B2440">
            <v>0.81745370370370374</v>
          </cell>
          <cell r="D2440" t="str">
            <v>分系统1BMS6总电压过低一级故障</v>
          </cell>
          <cell r="G2440" t="str">
            <v>JS_CZ_wodefeng</v>
          </cell>
          <cell r="I2440" t="str">
            <v>BMS故障</v>
          </cell>
        </row>
        <row r="2441">
          <cell r="A2441">
            <v>43203</v>
          </cell>
          <cell r="B2441">
            <v>0.81745370370370374</v>
          </cell>
          <cell r="D2441" t="str">
            <v>分系统1BMS6总电压过低二级故障</v>
          </cell>
          <cell r="G2441" t="str">
            <v>JS_CZ_wodefeng</v>
          </cell>
          <cell r="I2441" t="str">
            <v>BMS故障</v>
          </cell>
        </row>
        <row r="2442">
          <cell r="A2442">
            <v>43203</v>
          </cell>
          <cell r="B2442">
            <v>0.81785879629629632</v>
          </cell>
          <cell r="D2442" t="str">
            <v>分系统1BMS5总电压过低一级故障</v>
          </cell>
          <cell r="G2442" t="str">
            <v>JS_CZ_wodefeng</v>
          </cell>
          <cell r="I2442" t="str">
            <v>BMS故障</v>
          </cell>
        </row>
        <row r="2443">
          <cell r="A2443">
            <v>43203</v>
          </cell>
          <cell r="B2443">
            <v>0.81785879629629632</v>
          </cell>
          <cell r="D2443" t="str">
            <v>分系统1BMS5总电压过低二级故障</v>
          </cell>
          <cell r="G2443" t="str">
            <v>JS_CZ_wodefeng</v>
          </cell>
          <cell r="I2443" t="str">
            <v>BMS故障</v>
          </cell>
        </row>
        <row r="2444">
          <cell r="A2444">
            <v>43203</v>
          </cell>
          <cell r="B2444">
            <v>0.81791666666666663</v>
          </cell>
          <cell r="D2444" t="str">
            <v>分系统1BMS2总电压过低一级故障</v>
          </cell>
          <cell r="G2444" t="str">
            <v>JS_CZ_wodefeng</v>
          </cell>
          <cell r="I2444" t="str">
            <v>BMS故障</v>
          </cell>
        </row>
        <row r="2445">
          <cell r="A2445">
            <v>43203</v>
          </cell>
          <cell r="B2445">
            <v>0.81791666666666663</v>
          </cell>
          <cell r="D2445" t="str">
            <v>分系统1BMS2总电压过低二级故障</v>
          </cell>
          <cell r="G2445" t="str">
            <v>JS_CZ_wodefeng</v>
          </cell>
          <cell r="I2445" t="str">
            <v>BMS故障</v>
          </cell>
        </row>
        <row r="2446">
          <cell r="A2446">
            <v>43203</v>
          </cell>
          <cell r="B2446">
            <v>0.81797453703703704</v>
          </cell>
          <cell r="D2446" t="str">
            <v>分系统1BMS4总电压过低一级故障</v>
          </cell>
          <cell r="G2446" t="str">
            <v>JS_CZ_wodefeng</v>
          </cell>
          <cell r="I2446" t="str">
            <v>BMS故障</v>
          </cell>
        </row>
        <row r="2447">
          <cell r="A2447">
            <v>43203</v>
          </cell>
          <cell r="B2447">
            <v>0.81797453703703704</v>
          </cell>
          <cell r="D2447" t="str">
            <v>分系统1BMS4总电压过低二级故障</v>
          </cell>
          <cell r="G2447" t="str">
            <v>JS_CZ_wodefeng</v>
          </cell>
          <cell r="I2447" t="str">
            <v>BMS故障</v>
          </cell>
        </row>
        <row r="2448">
          <cell r="A2448">
            <v>43203</v>
          </cell>
          <cell r="B2448">
            <v>0.82381944444444455</v>
          </cell>
          <cell r="D2448" t="str">
            <v>分系统1BMS2单体电压过低一级故障</v>
          </cell>
          <cell r="G2448" t="str">
            <v>JS_CZ_wodefeng</v>
          </cell>
          <cell r="I2448" t="str">
            <v>BMS故障</v>
          </cell>
        </row>
        <row r="2449">
          <cell r="A2449">
            <v>43203</v>
          </cell>
          <cell r="B2449">
            <v>0.82381944444444455</v>
          </cell>
          <cell r="D2449" t="str">
            <v>分系统1BMS2单体电压过低二级故障</v>
          </cell>
          <cell r="G2449" t="str">
            <v>JS_CZ_wodefeng</v>
          </cell>
          <cell r="I2449" t="str">
            <v>BMS故障</v>
          </cell>
        </row>
        <row r="2450">
          <cell r="A2450">
            <v>43203</v>
          </cell>
          <cell r="B2450">
            <v>0.82439814814814805</v>
          </cell>
          <cell r="D2450" t="str">
            <v>分系统1BMS1单体电压过低一级故障</v>
          </cell>
          <cell r="G2450" t="str">
            <v>JS_CZ_wodefeng</v>
          </cell>
          <cell r="I2450" t="str">
            <v>BMS故障</v>
          </cell>
        </row>
        <row r="2451">
          <cell r="A2451">
            <v>43203</v>
          </cell>
          <cell r="B2451">
            <v>0.82439814814814805</v>
          </cell>
          <cell r="D2451" t="str">
            <v>分系统1BMS1单体电压过低二级故障</v>
          </cell>
          <cell r="G2451" t="str">
            <v>JS_CZ_wodefeng</v>
          </cell>
          <cell r="I2451" t="str">
            <v>BMS故障</v>
          </cell>
        </row>
        <row r="2452">
          <cell r="A2452">
            <v>43203</v>
          </cell>
          <cell r="B2452">
            <v>0.82474537037037043</v>
          </cell>
          <cell r="D2452" t="str">
            <v>分系统1BMS3单体电压过低一级故障</v>
          </cell>
          <cell r="G2452" t="str">
            <v>JS_CZ_wodefeng</v>
          </cell>
          <cell r="I2452" t="str">
            <v>BMS故障</v>
          </cell>
        </row>
        <row r="2453">
          <cell r="A2453">
            <v>43203</v>
          </cell>
          <cell r="B2453">
            <v>0.82474537037037043</v>
          </cell>
          <cell r="D2453" t="str">
            <v>分系统1BMS3单体电压过低二级故障</v>
          </cell>
          <cell r="G2453" t="str">
            <v>JS_CZ_wodefeng</v>
          </cell>
          <cell r="I2453" t="str">
            <v>BMS故障</v>
          </cell>
        </row>
        <row r="2454">
          <cell r="A2454">
            <v>43203</v>
          </cell>
          <cell r="B2454">
            <v>0.82480324074074074</v>
          </cell>
          <cell r="D2454" t="str">
            <v>分系统1BMS5单体电压过低一级故障</v>
          </cell>
          <cell r="G2454" t="str">
            <v>JS_CZ_wodefeng</v>
          </cell>
          <cell r="I2454" t="str">
            <v>BMS故障</v>
          </cell>
        </row>
        <row r="2455">
          <cell r="A2455">
            <v>43203</v>
          </cell>
          <cell r="B2455">
            <v>0.82480324074074074</v>
          </cell>
          <cell r="D2455" t="str">
            <v>分系统1BMS5单体电压过低二级故障</v>
          </cell>
          <cell r="G2455" t="str">
            <v>JS_CZ_wodefeng</v>
          </cell>
          <cell r="I2455" t="str">
            <v>BMS故障</v>
          </cell>
        </row>
        <row r="2456">
          <cell r="A2456">
            <v>43203</v>
          </cell>
          <cell r="B2456">
            <v>0.82607638888888879</v>
          </cell>
          <cell r="D2456" t="str">
            <v>分系统1BMS4单体电压过低一级故障</v>
          </cell>
          <cell r="G2456" t="str">
            <v>JS_CZ_wodefeng</v>
          </cell>
          <cell r="I2456" t="str">
            <v>BMS故障</v>
          </cell>
        </row>
        <row r="2457">
          <cell r="A2457">
            <v>43203</v>
          </cell>
          <cell r="B2457">
            <v>0.82607638888888879</v>
          </cell>
          <cell r="D2457" t="str">
            <v>分系统1BMS4单体电压过低二级故障</v>
          </cell>
          <cell r="G2457" t="str">
            <v>JS_CZ_wodefeng</v>
          </cell>
          <cell r="I2457" t="str">
            <v>BMS故障</v>
          </cell>
        </row>
        <row r="2458">
          <cell r="A2458">
            <v>43203</v>
          </cell>
          <cell r="B2458">
            <v>0.82619212962962962</v>
          </cell>
          <cell r="D2458" t="str">
            <v>分系统1BMS6单体电压过低一级故障</v>
          </cell>
          <cell r="G2458" t="str">
            <v>JS_CZ_wodefeng</v>
          </cell>
          <cell r="I2458" t="str">
            <v>BMS故障</v>
          </cell>
        </row>
        <row r="2459">
          <cell r="A2459">
            <v>43203</v>
          </cell>
          <cell r="B2459">
            <v>0.82619212962962962</v>
          </cell>
          <cell r="D2459" t="str">
            <v>分系统1BMS6单体电压过低二级故障</v>
          </cell>
          <cell r="G2459" t="str">
            <v>JS_CZ_wodefeng</v>
          </cell>
          <cell r="I2459" t="str">
            <v>BMS故障</v>
          </cell>
        </row>
        <row r="2460">
          <cell r="A2460">
            <v>43203</v>
          </cell>
          <cell r="B2460">
            <v>0.82734953703703706</v>
          </cell>
          <cell r="D2460" t="str">
            <v>分系统1BMS3SOC过低一级故障</v>
          </cell>
          <cell r="G2460" t="str">
            <v>JS_CZ_wodefeng</v>
          </cell>
          <cell r="I2460" t="str">
            <v>BMS故障</v>
          </cell>
        </row>
        <row r="2461">
          <cell r="A2461">
            <v>43203</v>
          </cell>
          <cell r="B2461">
            <v>0.82734953703703706</v>
          </cell>
          <cell r="D2461" t="str">
            <v>分系统1BMS3SOC过低二级故障</v>
          </cell>
          <cell r="G2461" t="str">
            <v>JS_CZ_wodefeng</v>
          </cell>
          <cell r="I2461" t="str">
            <v>BMS故障</v>
          </cell>
        </row>
        <row r="2462">
          <cell r="A2462">
            <v>43203</v>
          </cell>
          <cell r="B2462">
            <v>0.82833333333333325</v>
          </cell>
          <cell r="D2462" t="str">
            <v>分系统1BMS2SOC过低一级故障</v>
          </cell>
          <cell r="G2462" t="str">
            <v>JS_CZ_wodefeng</v>
          </cell>
          <cell r="I2462" t="str">
            <v>BMS故障</v>
          </cell>
        </row>
        <row r="2463">
          <cell r="A2463">
            <v>43203</v>
          </cell>
          <cell r="B2463">
            <v>0.82833333333333325</v>
          </cell>
          <cell r="D2463" t="str">
            <v>分系统1BMS2SOC过低二级故障</v>
          </cell>
          <cell r="G2463" t="str">
            <v>JS_CZ_wodefeng</v>
          </cell>
          <cell r="I2463" t="str">
            <v>BMS故障</v>
          </cell>
        </row>
        <row r="2464">
          <cell r="A2464">
            <v>43203</v>
          </cell>
          <cell r="B2464">
            <v>0.82908564814814811</v>
          </cell>
          <cell r="D2464" t="str">
            <v>分系统1BMS1SOC过低一级故障</v>
          </cell>
          <cell r="G2464" t="str">
            <v>JS_CZ_wodefeng</v>
          </cell>
          <cell r="I2464" t="str">
            <v>BMS故障</v>
          </cell>
        </row>
        <row r="2465">
          <cell r="A2465">
            <v>43203</v>
          </cell>
          <cell r="B2465">
            <v>0.82908564814814811</v>
          </cell>
          <cell r="D2465" t="str">
            <v>分系统1BMS1SOC过低二级故障</v>
          </cell>
          <cell r="G2465" t="str">
            <v>JS_CZ_wodefeng</v>
          </cell>
          <cell r="I2465" t="str">
            <v>BMS故障</v>
          </cell>
        </row>
        <row r="2466">
          <cell r="A2466">
            <v>43203</v>
          </cell>
          <cell r="B2466">
            <v>0.82925925925925925</v>
          </cell>
          <cell r="D2466" t="str">
            <v>分系统1BMS6SOC过低一级故障</v>
          </cell>
          <cell r="G2466" t="str">
            <v>JS_CZ_wodefeng</v>
          </cell>
          <cell r="I2466" t="str">
            <v>BMS故障</v>
          </cell>
        </row>
        <row r="2467">
          <cell r="A2467">
            <v>43203</v>
          </cell>
          <cell r="B2467">
            <v>0.82925925925925925</v>
          </cell>
          <cell r="D2467" t="str">
            <v>分系统1BMS6SOC过低二级故障</v>
          </cell>
          <cell r="G2467" t="str">
            <v>JS_CZ_wodefeng</v>
          </cell>
          <cell r="I2467" t="str">
            <v>BMS故障</v>
          </cell>
        </row>
        <row r="2468">
          <cell r="A2468">
            <v>43203</v>
          </cell>
          <cell r="B2468">
            <v>0.83562499999999995</v>
          </cell>
          <cell r="D2468" t="str">
            <v>分系统1BMS4SOC过低一级故障</v>
          </cell>
          <cell r="G2468" t="str">
            <v>JS_CZ_wodefeng</v>
          </cell>
          <cell r="I2468" t="str">
            <v>BMS故障</v>
          </cell>
        </row>
        <row r="2469">
          <cell r="A2469">
            <v>43203</v>
          </cell>
          <cell r="B2469">
            <v>0.83562499999999995</v>
          </cell>
          <cell r="D2469" t="str">
            <v>分系统1BMS4SOC过低二级故障</v>
          </cell>
          <cell r="G2469" t="str">
            <v>JS_CZ_wodefeng</v>
          </cell>
          <cell r="I2469" t="str">
            <v>BMS故障</v>
          </cell>
        </row>
        <row r="2470">
          <cell r="A2470">
            <v>43203</v>
          </cell>
          <cell r="B2470">
            <v>0.84791666666666676</v>
          </cell>
          <cell r="D2470" t="str">
            <v>分系统1BMS8总电压过低一级故障</v>
          </cell>
          <cell r="G2470" t="str">
            <v>JS_WX_liteer</v>
          </cell>
          <cell r="I2470" t="str">
            <v>BMS故障</v>
          </cell>
        </row>
        <row r="2471">
          <cell r="A2471">
            <v>43203</v>
          </cell>
          <cell r="B2471">
            <v>0.84791666666666676</v>
          </cell>
          <cell r="D2471" t="str">
            <v>分系统1BMS8总电压过低二级故障</v>
          </cell>
          <cell r="G2471" t="str">
            <v>JS_WX_liteer</v>
          </cell>
          <cell r="I2471" t="str">
            <v>BMS故障</v>
          </cell>
        </row>
        <row r="2472">
          <cell r="A2472">
            <v>43203</v>
          </cell>
          <cell r="B2472">
            <v>0.84797453703703696</v>
          </cell>
          <cell r="D2472" t="str">
            <v>分系统1BMS9总电压过低一级故障</v>
          </cell>
          <cell r="G2472" t="str">
            <v>JS_WX_liteer</v>
          </cell>
          <cell r="I2472" t="str">
            <v>BMS故障</v>
          </cell>
        </row>
        <row r="2473">
          <cell r="A2473">
            <v>43203</v>
          </cell>
          <cell r="B2473">
            <v>0.84797453703703696</v>
          </cell>
          <cell r="D2473" t="str">
            <v>分系统1BMS9总电压过低二级故障</v>
          </cell>
          <cell r="G2473" t="str">
            <v>JS_WX_liteer</v>
          </cell>
          <cell r="I2473" t="str">
            <v>BMS故障</v>
          </cell>
        </row>
        <row r="2474">
          <cell r="A2474">
            <v>43203</v>
          </cell>
          <cell r="B2474">
            <v>0.84826388888888893</v>
          </cell>
          <cell r="D2474" t="str">
            <v>分系统1BMS3总电压过低一级故障</v>
          </cell>
          <cell r="G2474" t="str">
            <v>JS_WX_liteer</v>
          </cell>
          <cell r="I2474" t="str">
            <v>BMS故障</v>
          </cell>
        </row>
        <row r="2475">
          <cell r="A2475">
            <v>43203</v>
          </cell>
          <cell r="B2475">
            <v>0.84826388888888893</v>
          </cell>
          <cell r="D2475" t="str">
            <v>分系统1BMS3总电压过低二级故障</v>
          </cell>
          <cell r="G2475" t="str">
            <v>JS_WX_liteer</v>
          </cell>
          <cell r="I2475" t="str">
            <v>BMS故障</v>
          </cell>
        </row>
        <row r="2476">
          <cell r="A2476">
            <v>43203</v>
          </cell>
          <cell r="B2476">
            <v>0.84861111111111109</v>
          </cell>
          <cell r="D2476" t="str">
            <v>分系统1BMS1总电压过低一级故障</v>
          </cell>
          <cell r="G2476" t="str">
            <v>JS_WX_liteer</v>
          </cell>
          <cell r="I2476" t="str">
            <v>BMS故障</v>
          </cell>
        </row>
        <row r="2477">
          <cell r="A2477">
            <v>43203</v>
          </cell>
          <cell r="B2477">
            <v>0.84861111111111109</v>
          </cell>
          <cell r="D2477" t="str">
            <v>分系统1BMS1总电压过低二级故障</v>
          </cell>
          <cell r="G2477" t="str">
            <v>JS_WX_liteer</v>
          </cell>
          <cell r="I2477" t="str">
            <v>BMS故障</v>
          </cell>
        </row>
        <row r="2478">
          <cell r="A2478">
            <v>43203</v>
          </cell>
          <cell r="B2478">
            <v>0.84878472222222223</v>
          </cell>
          <cell r="D2478" t="str">
            <v>分系统1BMS4总电压过低一级故障</v>
          </cell>
          <cell r="G2478" t="str">
            <v>JS_WX_liteer</v>
          </cell>
          <cell r="I2478" t="str">
            <v>BMS故障</v>
          </cell>
        </row>
        <row r="2479">
          <cell r="A2479">
            <v>43203</v>
          </cell>
          <cell r="B2479">
            <v>0.84878472222222223</v>
          </cell>
          <cell r="D2479" t="str">
            <v>分系统1BMS4总电压过低二级故障</v>
          </cell>
          <cell r="G2479" t="str">
            <v>JS_WX_liteer</v>
          </cell>
          <cell r="I2479" t="str">
            <v>BMS故障</v>
          </cell>
        </row>
        <row r="2480">
          <cell r="A2480">
            <v>43203</v>
          </cell>
          <cell r="B2480">
            <v>0.84890046296296295</v>
          </cell>
          <cell r="D2480" t="str">
            <v>分系统1BMS2总电压过低一级故障</v>
          </cell>
          <cell r="G2480" t="str">
            <v>JS_WX_liteer</v>
          </cell>
          <cell r="I2480" t="str">
            <v>BMS故障</v>
          </cell>
        </row>
        <row r="2481">
          <cell r="A2481">
            <v>43203</v>
          </cell>
          <cell r="B2481">
            <v>0.84890046296296295</v>
          </cell>
          <cell r="D2481" t="str">
            <v>分系统1BMS2总电压过低二级故障</v>
          </cell>
          <cell r="G2481" t="str">
            <v>JS_WX_liteer</v>
          </cell>
          <cell r="I2481" t="str">
            <v>BMS故障</v>
          </cell>
        </row>
        <row r="2482">
          <cell r="A2482">
            <v>43203</v>
          </cell>
          <cell r="B2482">
            <v>0.84890046296296295</v>
          </cell>
          <cell r="D2482" t="str">
            <v>分系统1BMS7总电压过低一级故障</v>
          </cell>
          <cell r="G2482" t="str">
            <v>JS_WX_liteer</v>
          </cell>
          <cell r="I2482" t="str">
            <v>BMS故障</v>
          </cell>
        </row>
        <row r="2483">
          <cell r="A2483">
            <v>43203</v>
          </cell>
          <cell r="B2483">
            <v>0.84890046296296295</v>
          </cell>
          <cell r="D2483" t="str">
            <v>分系统1BMS7总电压过低二级故障</v>
          </cell>
          <cell r="G2483" t="str">
            <v>JS_WX_liteer</v>
          </cell>
          <cell r="I2483" t="str">
            <v>BMS故障</v>
          </cell>
        </row>
        <row r="2484">
          <cell r="A2484">
            <v>43203</v>
          </cell>
          <cell r="B2484">
            <v>0.84907407407407398</v>
          </cell>
          <cell r="D2484" t="str">
            <v>分系统1BMS5总电压过低一级故障</v>
          </cell>
          <cell r="G2484" t="str">
            <v>JS_WX_liteer</v>
          </cell>
          <cell r="I2484" t="str">
            <v>BMS故障</v>
          </cell>
        </row>
        <row r="2485">
          <cell r="A2485">
            <v>43203</v>
          </cell>
          <cell r="B2485">
            <v>0.84907407407407398</v>
          </cell>
          <cell r="D2485" t="str">
            <v>分系统1BMS5总电压过低二级故障</v>
          </cell>
          <cell r="G2485" t="str">
            <v>JS_WX_liteer</v>
          </cell>
          <cell r="I2485" t="str">
            <v>BMS故障</v>
          </cell>
        </row>
        <row r="2486">
          <cell r="A2486">
            <v>43203</v>
          </cell>
          <cell r="B2486">
            <v>0.84918981481481481</v>
          </cell>
          <cell r="D2486" t="str">
            <v>分系统1BMS6总电压过低一级故障</v>
          </cell>
          <cell r="G2486" t="str">
            <v>JS_WX_liteer</v>
          </cell>
          <cell r="I2486" t="str">
            <v>BMS故障</v>
          </cell>
        </row>
        <row r="2487">
          <cell r="A2487">
            <v>43203</v>
          </cell>
          <cell r="B2487">
            <v>0.84918981481481481</v>
          </cell>
          <cell r="D2487" t="str">
            <v>分系统1BMS6总电压过低二级故障</v>
          </cell>
          <cell r="G2487" t="str">
            <v>JS_WX_liteer</v>
          </cell>
          <cell r="I2487" t="str">
            <v>BMS故障</v>
          </cell>
        </row>
        <row r="2488">
          <cell r="A2488">
            <v>43203</v>
          </cell>
          <cell r="B2488">
            <v>0.85503472222222221</v>
          </cell>
          <cell r="D2488" t="str">
            <v>分系统1BMS5SOC过低二级故障</v>
          </cell>
          <cell r="G2488" t="str">
            <v>JS_CZ_wodefeng</v>
          </cell>
          <cell r="I2488" t="str">
            <v>BMS故障</v>
          </cell>
        </row>
        <row r="2489">
          <cell r="A2489">
            <v>43203</v>
          </cell>
          <cell r="B2489">
            <v>0.85810185185185184</v>
          </cell>
          <cell r="D2489" t="str">
            <v>分系统1BMS8单体电压过低一级故障</v>
          </cell>
          <cell r="G2489" t="str">
            <v>JS_WX_liteer</v>
          </cell>
          <cell r="I2489" t="str">
            <v>BMS故障</v>
          </cell>
        </row>
        <row r="2490">
          <cell r="A2490">
            <v>43203</v>
          </cell>
          <cell r="B2490">
            <v>0.85810185185185184</v>
          </cell>
          <cell r="D2490" t="str">
            <v>分系统1BMS8单体电压过低二级故障</v>
          </cell>
          <cell r="G2490" t="str">
            <v>JS_WX_liteer</v>
          </cell>
          <cell r="I2490" t="str">
            <v>BMS故障</v>
          </cell>
        </row>
        <row r="2491">
          <cell r="A2491">
            <v>43203</v>
          </cell>
          <cell r="B2491">
            <v>0.85850694444444453</v>
          </cell>
          <cell r="D2491" t="str">
            <v>分系统1BMS9单体电压过低一级故障</v>
          </cell>
          <cell r="G2491" t="str">
            <v>JS_WX_liteer</v>
          </cell>
          <cell r="I2491" t="str">
            <v>BMS故障</v>
          </cell>
        </row>
        <row r="2492">
          <cell r="A2492">
            <v>43203</v>
          </cell>
          <cell r="B2492">
            <v>0.85850694444444453</v>
          </cell>
          <cell r="D2492" t="str">
            <v>分系统1BMS9单体电压过低二级故障</v>
          </cell>
          <cell r="G2492" t="str">
            <v>JS_WX_liteer</v>
          </cell>
          <cell r="I2492" t="str">
            <v>BMS故障</v>
          </cell>
        </row>
        <row r="2493">
          <cell r="A2493">
            <v>43203</v>
          </cell>
          <cell r="B2493">
            <v>0.8588541666666667</v>
          </cell>
          <cell r="D2493" t="str">
            <v>分系统1BMS3单体电压过低一级故障</v>
          </cell>
          <cell r="G2493" t="str">
            <v>JS_WX_liteer</v>
          </cell>
          <cell r="I2493" t="str">
            <v>BMS故障</v>
          </cell>
        </row>
        <row r="2494">
          <cell r="A2494">
            <v>43203</v>
          </cell>
          <cell r="B2494">
            <v>0.8588541666666667</v>
          </cell>
          <cell r="D2494" t="str">
            <v>分系统1BMS3单体电压过低二级故障</v>
          </cell>
          <cell r="G2494" t="str">
            <v>JS_WX_liteer</v>
          </cell>
          <cell r="I2494" t="str">
            <v>BMS故障</v>
          </cell>
        </row>
        <row r="2495">
          <cell r="A2495">
            <v>43203</v>
          </cell>
          <cell r="B2495">
            <v>0.86006944444444444</v>
          </cell>
          <cell r="D2495" t="str">
            <v>分系统1BMS1单体电压过低一级故障</v>
          </cell>
          <cell r="G2495" t="str">
            <v>JS_WX_liteer</v>
          </cell>
          <cell r="I2495" t="str">
            <v>BMS故障</v>
          </cell>
        </row>
        <row r="2496">
          <cell r="A2496">
            <v>43203</v>
          </cell>
          <cell r="B2496">
            <v>0.86006944444444444</v>
          </cell>
          <cell r="D2496" t="str">
            <v>分系统1BMS1单体电压过低二级故障</v>
          </cell>
          <cell r="G2496" t="str">
            <v>JS_WX_liteer</v>
          </cell>
          <cell r="I2496" t="str">
            <v>BMS故障</v>
          </cell>
        </row>
        <row r="2497">
          <cell r="A2497">
            <v>43203</v>
          </cell>
          <cell r="B2497">
            <v>0.86030092592592589</v>
          </cell>
          <cell r="D2497" t="str">
            <v>分系统1BMS4单体电压过低一级故障</v>
          </cell>
          <cell r="G2497" t="str">
            <v>JS_WX_liteer</v>
          </cell>
          <cell r="I2497" t="str">
            <v>BMS故障</v>
          </cell>
        </row>
        <row r="2498">
          <cell r="A2498">
            <v>43203</v>
          </cell>
          <cell r="B2498">
            <v>0.86030092592592589</v>
          </cell>
          <cell r="D2498" t="str">
            <v>分系统1BMS4单体电压过低二级故障</v>
          </cell>
          <cell r="G2498" t="str">
            <v>JS_WX_liteer</v>
          </cell>
          <cell r="I2498" t="str">
            <v>BMS故障</v>
          </cell>
        </row>
        <row r="2499">
          <cell r="A2499">
            <v>43203</v>
          </cell>
          <cell r="B2499">
            <v>0.86047453703703702</v>
          </cell>
          <cell r="D2499" t="str">
            <v>分系统1BMS7单体电压过低一级故障</v>
          </cell>
          <cell r="G2499" t="str">
            <v>JS_WX_liteer</v>
          </cell>
          <cell r="I2499" t="str">
            <v>BMS故障</v>
          </cell>
        </row>
        <row r="2500">
          <cell r="A2500">
            <v>43203</v>
          </cell>
          <cell r="B2500">
            <v>0.86047453703703702</v>
          </cell>
          <cell r="D2500" t="str">
            <v>分系统1BMS7单体电压过低二级故障</v>
          </cell>
          <cell r="G2500" t="str">
            <v>JS_WX_liteer</v>
          </cell>
          <cell r="I2500" t="str">
            <v>BMS故障</v>
          </cell>
        </row>
        <row r="2501">
          <cell r="A2501">
            <v>43203</v>
          </cell>
          <cell r="B2501">
            <v>0.86093750000000002</v>
          </cell>
          <cell r="D2501" t="str">
            <v>分系统1BMS2单体电压过低一级故障</v>
          </cell>
          <cell r="G2501" t="str">
            <v>JS_WX_liteer</v>
          </cell>
          <cell r="I2501" t="str">
            <v>BMS故障</v>
          </cell>
        </row>
        <row r="2502">
          <cell r="A2502">
            <v>43203</v>
          </cell>
          <cell r="B2502">
            <v>0.86093750000000002</v>
          </cell>
          <cell r="D2502" t="str">
            <v>分系统1BMS2单体电压过低二级故障</v>
          </cell>
          <cell r="G2502" t="str">
            <v>JS_WX_liteer</v>
          </cell>
          <cell r="I2502" t="str">
            <v>BMS故障</v>
          </cell>
        </row>
        <row r="2503">
          <cell r="A2503">
            <v>43203</v>
          </cell>
          <cell r="B2503">
            <v>0.86093750000000002</v>
          </cell>
          <cell r="D2503" t="str">
            <v>分系统1BMS5单体电压过低一级故障</v>
          </cell>
          <cell r="G2503" t="str">
            <v>JS_WX_liteer</v>
          </cell>
          <cell r="I2503" t="str">
            <v>BMS故障</v>
          </cell>
        </row>
        <row r="2504">
          <cell r="A2504">
            <v>43203</v>
          </cell>
          <cell r="B2504">
            <v>0.86093750000000002</v>
          </cell>
          <cell r="D2504" t="str">
            <v>分系统1BMS5单体电压过低二级故障</v>
          </cell>
          <cell r="G2504" t="str">
            <v>JS_WX_liteer</v>
          </cell>
          <cell r="I2504" t="str">
            <v>BMS故障</v>
          </cell>
        </row>
        <row r="2505">
          <cell r="A2505">
            <v>43203</v>
          </cell>
          <cell r="B2505">
            <v>0.86122685185185188</v>
          </cell>
          <cell r="D2505" t="str">
            <v>分系统1BMS6单体电压过低一级故障</v>
          </cell>
          <cell r="G2505" t="str">
            <v>JS_WX_liteer</v>
          </cell>
          <cell r="I2505" t="str">
            <v>BMS故障</v>
          </cell>
        </row>
        <row r="2506">
          <cell r="A2506">
            <v>43203</v>
          </cell>
          <cell r="B2506">
            <v>0.86122685185185188</v>
          </cell>
          <cell r="D2506" t="str">
            <v>分系统1BMS6单体电压过低二级故障</v>
          </cell>
          <cell r="G2506" t="str">
            <v>JS_WX_liteer</v>
          </cell>
          <cell r="I2506" t="str">
            <v>BMS故障</v>
          </cell>
        </row>
        <row r="2507">
          <cell r="A2507">
            <v>43203</v>
          </cell>
          <cell r="B2507">
            <v>0.86789351851851848</v>
          </cell>
          <cell r="D2507" t="str">
            <v>分系统1BMS3SOC过低一级故障</v>
          </cell>
          <cell r="G2507" t="str">
            <v>JS_WX_liteer</v>
          </cell>
          <cell r="I2507" t="str">
            <v>BMS故障</v>
          </cell>
        </row>
        <row r="2508">
          <cell r="A2508">
            <v>43203</v>
          </cell>
          <cell r="B2508">
            <v>0.86789351851851848</v>
          </cell>
          <cell r="D2508" t="str">
            <v>分系统1BMS3SOC过低二级故障</v>
          </cell>
          <cell r="G2508" t="str">
            <v>JS_WX_liteer</v>
          </cell>
          <cell r="I2508" t="str">
            <v>BMS故障</v>
          </cell>
        </row>
        <row r="2509">
          <cell r="A2509">
            <v>43203</v>
          </cell>
          <cell r="B2509">
            <v>0.87930555555555545</v>
          </cell>
          <cell r="D2509" t="str">
            <v>分系统1BMS5SOC过低一级故障</v>
          </cell>
          <cell r="G2509" t="str">
            <v>JS_CZ_wodefeng</v>
          </cell>
          <cell r="I2509" t="str">
            <v>BMS故障</v>
          </cell>
        </row>
        <row r="2510">
          <cell r="A2510">
            <v>43203</v>
          </cell>
          <cell r="B2510">
            <v>0.87959490740740742</v>
          </cell>
          <cell r="D2510" t="str">
            <v>分系统1BMS5SOC过低一级故障</v>
          </cell>
          <cell r="G2510" t="str">
            <v>JS_CZ_wodefeng</v>
          </cell>
          <cell r="I2510" t="str">
            <v>BMS故障</v>
          </cell>
        </row>
        <row r="2511">
          <cell r="A2511">
            <v>43203</v>
          </cell>
          <cell r="B2511">
            <v>0.87994212962962959</v>
          </cell>
          <cell r="D2511" t="str">
            <v>分系统1BMS5SOC过低一级故障</v>
          </cell>
          <cell r="G2511" t="str">
            <v>JS_CZ_wodefeng</v>
          </cell>
          <cell r="I2511" t="str">
            <v>BMS故障</v>
          </cell>
        </row>
        <row r="2512">
          <cell r="A2512">
            <v>43203</v>
          </cell>
          <cell r="B2512">
            <v>0.99993055555555566</v>
          </cell>
          <cell r="D2512" t="str">
            <v>分系统1BMS1SOC过低一级故障</v>
          </cell>
          <cell r="G2512" t="str">
            <v>JS_CZ_wodefeng</v>
          </cell>
          <cell r="I2512" t="str">
            <v>BMS故障</v>
          </cell>
        </row>
        <row r="2513">
          <cell r="A2513">
            <v>43203</v>
          </cell>
          <cell r="B2513">
            <v>0.99993055555555566</v>
          </cell>
          <cell r="D2513" t="str">
            <v>分系统1BMS2SOC过低一级故障</v>
          </cell>
          <cell r="G2513" t="str">
            <v>JS_CZ_wodefeng</v>
          </cell>
          <cell r="I2513" t="str">
            <v>BMS故障</v>
          </cell>
        </row>
        <row r="2514">
          <cell r="A2514">
            <v>43203</v>
          </cell>
          <cell r="B2514">
            <v>0.99993055555555566</v>
          </cell>
          <cell r="D2514" t="str">
            <v>分系统1BMS4SOC过低一级故障</v>
          </cell>
          <cell r="G2514" t="str">
            <v>JS_CZ_wodefeng</v>
          </cell>
          <cell r="I2514" t="str">
            <v>BMS故障</v>
          </cell>
        </row>
        <row r="2515">
          <cell r="A2515">
            <v>43203</v>
          </cell>
          <cell r="B2515">
            <v>0.99993055555555566</v>
          </cell>
          <cell r="D2515" t="str">
            <v>分系统1BMS6SOC过低一级故障</v>
          </cell>
          <cell r="G2515" t="str">
            <v>JS_CZ_wodefeng</v>
          </cell>
          <cell r="I2515" t="str">
            <v>BMS故障</v>
          </cell>
        </row>
        <row r="2516">
          <cell r="A2516">
            <v>43204</v>
          </cell>
          <cell r="B2516">
            <v>2.4189814814814816E-3</v>
          </cell>
          <cell r="D2516" t="str">
            <v>分系统1BMS8总电压过低一级故障</v>
          </cell>
          <cell r="G2516" t="str">
            <v>JS_WX_liteer</v>
          </cell>
          <cell r="I2516" t="str">
            <v>BMS故障</v>
          </cell>
        </row>
        <row r="2517">
          <cell r="A2517">
            <v>43204</v>
          </cell>
          <cell r="B2517">
            <v>2.4768518518518516E-3</v>
          </cell>
          <cell r="D2517" t="str">
            <v>分系统1BMS9总电压过低一级故障</v>
          </cell>
          <cell r="G2517" t="str">
            <v>JS_WX_liteer</v>
          </cell>
          <cell r="I2517" t="str">
            <v>BMS故障</v>
          </cell>
        </row>
        <row r="2518">
          <cell r="A2518">
            <v>43204</v>
          </cell>
          <cell r="B2518">
            <v>2.5925925925925925E-3</v>
          </cell>
          <cell r="D2518" t="str">
            <v>分系统1BMS3总电压过低一级故障</v>
          </cell>
          <cell r="G2518" t="str">
            <v>JS_WX_liteer</v>
          </cell>
          <cell r="I2518" t="str">
            <v>BMS故障</v>
          </cell>
        </row>
        <row r="2519">
          <cell r="A2519">
            <v>43204</v>
          </cell>
          <cell r="B2519">
            <v>2.6504629629629625E-3</v>
          </cell>
          <cell r="D2519" t="str">
            <v>分系统1BMS4总电压过低一级故障</v>
          </cell>
          <cell r="G2519" t="str">
            <v>JS_WX_liteer</v>
          </cell>
          <cell r="I2519" t="str">
            <v>BMS故障</v>
          </cell>
        </row>
        <row r="2520">
          <cell r="A2520">
            <v>43204</v>
          </cell>
          <cell r="B2520">
            <v>2.7199074074074074E-3</v>
          </cell>
          <cell r="D2520" t="str">
            <v>分系统1BMS1总电压过低一级故障</v>
          </cell>
          <cell r="G2520" t="str">
            <v>JS_WX_liteer</v>
          </cell>
          <cell r="I2520" t="str">
            <v>BMS故障</v>
          </cell>
        </row>
        <row r="2521">
          <cell r="A2521">
            <v>43204</v>
          </cell>
          <cell r="B2521">
            <v>2.7662037037037034E-3</v>
          </cell>
          <cell r="D2521" t="str">
            <v>分系统1BMS2总电压过低一级故障</v>
          </cell>
          <cell r="G2521" t="str">
            <v>JS_WX_liteer</v>
          </cell>
          <cell r="I2521" t="str">
            <v>BMS故障</v>
          </cell>
        </row>
        <row r="2522">
          <cell r="A2522">
            <v>43204</v>
          </cell>
          <cell r="B2522">
            <v>2.7662037037037034E-3</v>
          </cell>
          <cell r="D2522" t="str">
            <v>分系统1BMS7总电压过低一级故障</v>
          </cell>
          <cell r="G2522" t="str">
            <v>JS_WX_liteer</v>
          </cell>
          <cell r="I2522" t="str">
            <v>BMS故障</v>
          </cell>
        </row>
        <row r="2523">
          <cell r="A2523">
            <v>43204</v>
          </cell>
          <cell r="B2523">
            <v>2.8240740740740739E-3</v>
          </cell>
          <cell r="D2523" t="str">
            <v>分系统1BMS6总电压过低一级故障</v>
          </cell>
          <cell r="G2523" t="str">
            <v>JS_WX_liteer</v>
          </cell>
          <cell r="I2523" t="str">
            <v>BMS故障</v>
          </cell>
        </row>
        <row r="2524">
          <cell r="A2524">
            <v>43204</v>
          </cell>
          <cell r="B2524">
            <v>2.8935185185185188E-3</v>
          </cell>
          <cell r="D2524" t="str">
            <v>分系统1BMS5总电压过低一级故障</v>
          </cell>
          <cell r="G2524" t="str">
            <v>JS_WX_liteer</v>
          </cell>
          <cell r="I2524" t="str">
            <v>BMS故障</v>
          </cell>
        </row>
        <row r="2525">
          <cell r="A2525">
            <v>43204</v>
          </cell>
          <cell r="B2525">
            <v>0.44466435185185182</v>
          </cell>
          <cell r="D2525" t="str">
            <v>分系统1BMS1总电压过低一级故障</v>
          </cell>
          <cell r="G2525" t="str">
            <v>JS_CZ_wodefeng</v>
          </cell>
          <cell r="I2525" t="str">
            <v>BMS故障</v>
          </cell>
        </row>
        <row r="2526">
          <cell r="A2526">
            <v>43204</v>
          </cell>
          <cell r="B2526">
            <v>0.44466435185185182</v>
          </cell>
          <cell r="D2526" t="str">
            <v>分系统1BMS1总电压过低二级故障</v>
          </cell>
          <cell r="G2526" t="str">
            <v>JS_CZ_wodefeng</v>
          </cell>
          <cell r="I2526" t="str">
            <v>BMS故障</v>
          </cell>
        </row>
        <row r="2527">
          <cell r="A2527">
            <v>43204</v>
          </cell>
          <cell r="B2527">
            <v>0.44495370370370368</v>
          </cell>
          <cell r="D2527" t="str">
            <v>分系统1BMS3总电压过低一级故障</v>
          </cell>
          <cell r="G2527" t="str">
            <v>JS_CZ_wodefeng</v>
          </cell>
          <cell r="I2527" t="str">
            <v>BMS故障</v>
          </cell>
        </row>
        <row r="2528">
          <cell r="A2528">
            <v>43204</v>
          </cell>
          <cell r="B2528">
            <v>0.44495370370370368</v>
          </cell>
          <cell r="D2528" t="str">
            <v>分系统1BMS3总电压过低二级故障</v>
          </cell>
          <cell r="G2528" t="str">
            <v>JS_CZ_wodefeng</v>
          </cell>
          <cell r="I2528" t="str">
            <v>BMS故障</v>
          </cell>
        </row>
        <row r="2529">
          <cell r="A2529">
            <v>43204</v>
          </cell>
          <cell r="B2529">
            <v>0.44524305555555554</v>
          </cell>
          <cell r="D2529" t="str">
            <v>分系统1BMS6总电压过低一级故障</v>
          </cell>
          <cell r="G2529" t="str">
            <v>JS_CZ_wodefeng</v>
          </cell>
          <cell r="I2529" t="str">
            <v>BMS故障</v>
          </cell>
        </row>
        <row r="2530">
          <cell r="A2530">
            <v>43204</v>
          </cell>
          <cell r="B2530">
            <v>0.44524305555555554</v>
          </cell>
          <cell r="D2530" t="str">
            <v>分系统1BMS6总电压过低二级故障</v>
          </cell>
          <cell r="G2530" t="str">
            <v>JS_CZ_wodefeng</v>
          </cell>
          <cell r="I2530" t="str">
            <v>BMS故障</v>
          </cell>
        </row>
        <row r="2531">
          <cell r="A2531">
            <v>43204</v>
          </cell>
          <cell r="B2531">
            <v>0.44564814814814818</v>
          </cell>
          <cell r="D2531" t="str">
            <v>分系统1BMS2总电压过低一级故障</v>
          </cell>
          <cell r="G2531" t="str">
            <v>JS_CZ_wodefeng</v>
          </cell>
          <cell r="I2531" t="str">
            <v>BMS故障</v>
          </cell>
        </row>
        <row r="2532">
          <cell r="A2532">
            <v>43204</v>
          </cell>
          <cell r="B2532">
            <v>0.44564814814814818</v>
          </cell>
          <cell r="D2532" t="str">
            <v>分系统1BMS2总电压过低二级故障</v>
          </cell>
          <cell r="G2532" t="str">
            <v>JS_CZ_wodefeng</v>
          </cell>
          <cell r="I2532" t="str">
            <v>BMS故障</v>
          </cell>
        </row>
        <row r="2533">
          <cell r="A2533">
            <v>43204</v>
          </cell>
          <cell r="B2533">
            <v>0.44582175925925926</v>
          </cell>
          <cell r="D2533" t="str">
            <v>分系统1BMS4总电压过低一级故障</v>
          </cell>
          <cell r="G2533" t="str">
            <v>JS_CZ_wodefeng</v>
          </cell>
          <cell r="I2533" t="str">
            <v>BMS故障</v>
          </cell>
        </row>
        <row r="2534">
          <cell r="A2534">
            <v>43204</v>
          </cell>
          <cell r="B2534">
            <v>0.44582175925925926</v>
          </cell>
          <cell r="D2534" t="str">
            <v>分系统1BMS4总电压过低二级故障</v>
          </cell>
          <cell r="G2534" t="str">
            <v>JS_CZ_wodefeng</v>
          </cell>
          <cell r="I2534" t="str">
            <v>BMS故障</v>
          </cell>
        </row>
        <row r="2535">
          <cell r="A2535">
            <v>43204</v>
          </cell>
          <cell r="B2535">
            <v>0.44582175925925926</v>
          </cell>
          <cell r="D2535" t="str">
            <v>分系统1BMS5总电压过低一级故障</v>
          </cell>
          <cell r="G2535" t="str">
            <v>JS_CZ_wodefeng</v>
          </cell>
          <cell r="I2535" t="str">
            <v>BMS故障</v>
          </cell>
        </row>
        <row r="2536">
          <cell r="A2536">
            <v>43204</v>
          </cell>
          <cell r="B2536">
            <v>0.44582175925925926</v>
          </cell>
          <cell r="D2536" t="str">
            <v>分系统1BMS5总电压过低二级故障</v>
          </cell>
          <cell r="G2536" t="str">
            <v>JS_CZ_wodefeng</v>
          </cell>
          <cell r="I2536" t="str">
            <v>BMS故障</v>
          </cell>
        </row>
        <row r="2537">
          <cell r="A2537">
            <v>43204</v>
          </cell>
          <cell r="B2537">
            <v>0.45114583333333336</v>
          </cell>
          <cell r="D2537" t="str">
            <v>分系统1BMS2单体电压过低一级故障</v>
          </cell>
          <cell r="G2537" t="str">
            <v>JS_CZ_wodefeng</v>
          </cell>
          <cell r="I2537" t="str">
            <v>BMS故障</v>
          </cell>
        </row>
        <row r="2538">
          <cell r="A2538">
            <v>43204</v>
          </cell>
          <cell r="B2538">
            <v>0.45114583333333336</v>
          </cell>
          <cell r="D2538" t="str">
            <v>分系统1BMS2单体电压过低二级故障</v>
          </cell>
          <cell r="G2538" t="str">
            <v>JS_CZ_wodefeng</v>
          </cell>
          <cell r="I2538" t="str">
            <v>BMS故障</v>
          </cell>
        </row>
        <row r="2539">
          <cell r="A2539">
            <v>43204</v>
          </cell>
          <cell r="B2539">
            <v>0.4523726851851852</v>
          </cell>
          <cell r="D2539" t="str">
            <v>分系统1BMS3SOC过低一级故障</v>
          </cell>
          <cell r="G2539" t="str">
            <v>JS_CZ_wodefeng</v>
          </cell>
          <cell r="I2539" t="str">
            <v>BMS故障</v>
          </cell>
        </row>
        <row r="2540">
          <cell r="A2540">
            <v>43204</v>
          </cell>
          <cell r="B2540">
            <v>0.4523726851851852</v>
          </cell>
          <cell r="D2540" t="str">
            <v>分系统1BMS3SOC过低二级故障</v>
          </cell>
          <cell r="G2540" t="str">
            <v>JS_CZ_wodefeng</v>
          </cell>
          <cell r="I2540" t="str">
            <v>BMS故障</v>
          </cell>
        </row>
        <row r="2541">
          <cell r="A2541">
            <v>43204</v>
          </cell>
          <cell r="B2541">
            <v>0.45247685185185182</v>
          </cell>
          <cell r="D2541" t="str">
            <v>分系统1BMS1单体电压过低一级故障</v>
          </cell>
          <cell r="G2541" t="str">
            <v>JS_CZ_wodefeng</v>
          </cell>
          <cell r="I2541" t="str">
            <v>BMS故障</v>
          </cell>
        </row>
        <row r="2542">
          <cell r="A2542">
            <v>43204</v>
          </cell>
          <cell r="B2542">
            <v>0.45247685185185182</v>
          </cell>
          <cell r="D2542" t="str">
            <v>分系统1BMS1单体电压过低二级故障</v>
          </cell>
          <cell r="G2542" t="str">
            <v>JS_CZ_wodefeng</v>
          </cell>
          <cell r="I2542" t="str">
            <v>BMS故障</v>
          </cell>
        </row>
        <row r="2543">
          <cell r="A2543">
            <v>43204</v>
          </cell>
          <cell r="B2543">
            <v>0.45306712962962964</v>
          </cell>
          <cell r="D2543" t="str">
            <v>分系统1BMS3单体电压过低一级故障</v>
          </cell>
          <cell r="G2543" t="str">
            <v>JS_CZ_wodefeng</v>
          </cell>
          <cell r="I2543" t="str">
            <v>BMS故障</v>
          </cell>
        </row>
        <row r="2544">
          <cell r="A2544">
            <v>43204</v>
          </cell>
          <cell r="B2544">
            <v>0.45306712962962964</v>
          </cell>
          <cell r="D2544" t="str">
            <v>分系统1BMS3单体电压过低二级故障</v>
          </cell>
          <cell r="G2544" t="str">
            <v>JS_CZ_wodefeng</v>
          </cell>
          <cell r="I2544" t="str">
            <v>BMS故障</v>
          </cell>
        </row>
        <row r="2545">
          <cell r="A2545">
            <v>43204</v>
          </cell>
          <cell r="B2545">
            <v>0.453125</v>
          </cell>
          <cell r="D2545" t="str">
            <v>分系统1BMS5单体电压过低一级故障</v>
          </cell>
          <cell r="G2545" t="str">
            <v>JS_CZ_wodefeng</v>
          </cell>
          <cell r="I2545" t="str">
            <v>BMS故障</v>
          </cell>
        </row>
        <row r="2546">
          <cell r="A2546">
            <v>43204</v>
          </cell>
          <cell r="B2546">
            <v>0.453125</v>
          </cell>
          <cell r="D2546" t="str">
            <v>分系统1BMS5单体电压过低二级故障</v>
          </cell>
          <cell r="G2546" t="str">
            <v>JS_CZ_wodefeng</v>
          </cell>
          <cell r="I2546" t="str">
            <v>BMS故障</v>
          </cell>
        </row>
        <row r="2547">
          <cell r="A2547">
            <v>43204</v>
          </cell>
          <cell r="B2547">
            <v>0.45340277777777777</v>
          </cell>
          <cell r="D2547" t="str">
            <v>分系统1BMS2SOC过低一级故障</v>
          </cell>
          <cell r="G2547" t="str">
            <v>JS_CZ_wodefeng</v>
          </cell>
          <cell r="I2547" t="str">
            <v>BMS故障</v>
          </cell>
        </row>
        <row r="2548">
          <cell r="A2548">
            <v>43204</v>
          </cell>
          <cell r="B2548">
            <v>0.45340277777777777</v>
          </cell>
          <cell r="D2548" t="str">
            <v>分系统1BMS2SOC过低二级故障</v>
          </cell>
          <cell r="G2548" t="str">
            <v>JS_CZ_wodefeng</v>
          </cell>
          <cell r="I2548" t="str">
            <v>BMS故障</v>
          </cell>
        </row>
        <row r="2549">
          <cell r="A2549">
            <v>43204</v>
          </cell>
          <cell r="B2549">
            <v>0.45369212962962963</v>
          </cell>
          <cell r="D2549" t="str">
            <v>分系统1BMS4SOC过低一级故障</v>
          </cell>
          <cell r="G2549" t="str">
            <v>JS_CZ_wodefeng</v>
          </cell>
          <cell r="I2549" t="str">
            <v>BMS故障</v>
          </cell>
        </row>
        <row r="2550">
          <cell r="A2550">
            <v>43204</v>
          </cell>
          <cell r="B2550">
            <v>0.45369212962962963</v>
          </cell>
          <cell r="D2550" t="str">
            <v>分系统1BMS4SOC过低二级故障</v>
          </cell>
          <cell r="G2550" t="str">
            <v>JS_CZ_wodefeng</v>
          </cell>
          <cell r="I2550" t="str">
            <v>BMS故障</v>
          </cell>
        </row>
        <row r="2551">
          <cell r="A2551">
            <v>43204</v>
          </cell>
          <cell r="B2551">
            <v>0.4538773148148148</v>
          </cell>
          <cell r="D2551" t="str">
            <v>分系统1BMS4单体电压过低一级故障</v>
          </cell>
          <cell r="G2551" t="str">
            <v>JS_CZ_wodefeng</v>
          </cell>
          <cell r="I2551" t="str">
            <v>BMS故障</v>
          </cell>
        </row>
        <row r="2552">
          <cell r="A2552">
            <v>43204</v>
          </cell>
          <cell r="B2552">
            <v>0.4538773148148148</v>
          </cell>
          <cell r="D2552" t="str">
            <v>分系统1BMS4单体电压过低二级故障</v>
          </cell>
          <cell r="G2552" t="str">
            <v>JS_CZ_wodefeng</v>
          </cell>
          <cell r="I2552" t="str">
            <v>BMS故障</v>
          </cell>
        </row>
        <row r="2553">
          <cell r="A2553">
            <v>43204</v>
          </cell>
          <cell r="B2553">
            <v>0.4538773148148148</v>
          </cell>
          <cell r="D2553" t="str">
            <v>分系统1BMS6SOC过低一级故障</v>
          </cell>
          <cell r="G2553" t="str">
            <v>JS_CZ_wodefeng</v>
          </cell>
          <cell r="I2553" t="str">
            <v>BMS故障</v>
          </cell>
        </row>
        <row r="2554">
          <cell r="A2554">
            <v>43204</v>
          </cell>
          <cell r="B2554">
            <v>0.4538773148148148</v>
          </cell>
          <cell r="D2554" t="str">
            <v>分系统1BMS6SOC过低二级故障</v>
          </cell>
          <cell r="G2554" t="str">
            <v>JS_CZ_wodefeng</v>
          </cell>
          <cell r="I2554" t="str">
            <v>BMS故障</v>
          </cell>
        </row>
        <row r="2555">
          <cell r="A2555">
            <v>43204</v>
          </cell>
          <cell r="B2555">
            <v>0.45405092592592594</v>
          </cell>
          <cell r="D2555" t="str">
            <v>分系统1BMS6单体电压过低一级故障</v>
          </cell>
          <cell r="G2555" t="str">
            <v>JS_CZ_wodefeng</v>
          </cell>
          <cell r="I2555" t="str">
            <v>BMS故障</v>
          </cell>
        </row>
        <row r="2556">
          <cell r="A2556">
            <v>43204</v>
          </cell>
          <cell r="B2556">
            <v>0.45405092592592594</v>
          </cell>
          <cell r="D2556" t="str">
            <v>分系统1BMS6单体电压过低二级故障</v>
          </cell>
          <cell r="G2556" t="str">
            <v>JS_CZ_wodefeng</v>
          </cell>
          <cell r="I2556" t="str">
            <v>BMS故障</v>
          </cell>
        </row>
        <row r="2557">
          <cell r="A2557">
            <v>43204</v>
          </cell>
          <cell r="B2557">
            <v>0.45520833333333338</v>
          </cell>
          <cell r="D2557" t="str">
            <v>分系统1BMS1SOC过低一级故障</v>
          </cell>
          <cell r="G2557" t="str">
            <v>JS_CZ_wodefeng</v>
          </cell>
          <cell r="I2557" t="str">
            <v>BMS故障</v>
          </cell>
        </row>
        <row r="2558">
          <cell r="A2558">
            <v>43204</v>
          </cell>
          <cell r="B2558">
            <v>0.45520833333333338</v>
          </cell>
          <cell r="D2558" t="str">
            <v>分系统1BMS1SOC过低二级故障</v>
          </cell>
          <cell r="G2558" t="str">
            <v>JS_CZ_wodefeng</v>
          </cell>
          <cell r="I2558" t="str">
            <v>BMS故障</v>
          </cell>
        </row>
        <row r="2559">
          <cell r="A2559">
            <v>43204</v>
          </cell>
          <cell r="B2559">
            <v>0.45734953703703707</v>
          </cell>
          <cell r="D2559" t="str">
            <v>分系统1BMS5SOC过低一级故障</v>
          </cell>
          <cell r="G2559" t="str">
            <v>JS_CZ_wodefeng</v>
          </cell>
          <cell r="I2559" t="str">
            <v>BMS故障</v>
          </cell>
        </row>
        <row r="2560">
          <cell r="A2560">
            <v>43204</v>
          </cell>
          <cell r="B2560">
            <v>0.45734953703703707</v>
          </cell>
          <cell r="D2560" t="str">
            <v>分系统1BMS5SOC过低二级故障</v>
          </cell>
          <cell r="G2560" t="str">
            <v>JS_CZ_wodefeng</v>
          </cell>
          <cell r="I2560" t="str">
            <v>BMS故障</v>
          </cell>
        </row>
        <row r="2561">
          <cell r="A2561">
            <v>43204</v>
          </cell>
          <cell r="B2561">
            <v>0.47489583333333335</v>
          </cell>
          <cell r="D2561" t="str">
            <v>分系统1BMS8总电压过低一级故障</v>
          </cell>
          <cell r="G2561" t="str">
            <v>JS_WX_liteer</v>
          </cell>
          <cell r="I2561" t="str">
            <v>BMS故障</v>
          </cell>
        </row>
        <row r="2562">
          <cell r="A2562">
            <v>43204</v>
          </cell>
          <cell r="B2562">
            <v>0.47489583333333335</v>
          </cell>
          <cell r="D2562" t="str">
            <v>分系统1BMS8总电压过低二级故障</v>
          </cell>
          <cell r="G2562" t="str">
            <v>JS_WX_liteer</v>
          </cell>
          <cell r="I2562" t="str">
            <v>BMS故障</v>
          </cell>
        </row>
        <row r="2563">
          <cell r="A2563">
            <v>43204</v>
          </cell>
          <cell r="B2563">
            <v>0.47495370370370371</v>
          </cell>
          <cell r="D2563" t="str">
            <v>分系统1BMS9总电压过低一级故障</v>
          </cell>
          <cell r="G2563" t="str">
            <v>JS_WX_liteer</v>
          </cell>
          <cell r="I2563" t="str">
            <v>BMS故障</v>
          </cell>
        </row>
        <row r="2564">
          <cell r="A2564">
            <v>43204</v>
          </cell>
          <cell r="B2564">
            <v>0.47495370370370371</v>
          </cell>
          <cell r="D2564" t="str">
            <v>分系统1BMS9总电压过低二级故障</v>
          </cell>
          <cell r="G2564" t="str">
            <v>JS_WX_liteer</v>
          </cell>
          <cell r="I2564" t="str">
            <v>BMS故障</v>
          </cell>
        </row>
        <row r="2565">
          <cell r="A2565">
            <v>43204</v>
          </cell>
          <cell r="B2565">
            <v>0.47524305555555557</v>
          </cell>
          <cell r="D2565" t="str">
            <v>分系统1BMS3总电压过低一级故障</v>
          </cell>
          <cell r="G2565" t="str">
            <v>JS_WX_liteer</v>
          </cell>
          <cell r="I2565" t="str">
            <v>BMS故障</v>
          </cell>
        </row>
        <row r="2566">
          <cell r="A2566">
            <v>43204</v>
          </cell>
          <cell r="B2566">
            <v>0.47524305555555557</v>
          </cell>
          <cell r="D2566" t="str">
            <v>分系统1BMS3总电压过低二级故障</v>
          </cell>
          <cell r="G2566" t="str">
            <v>JS_WX_liteer</v>
          </cell>
          <cell r="I2566" t="str">
            <v>BMS故障</v>
          </cell>
        </row>
        <row r="2567">
          <cell r="A2567">
            <v>43204</v>
          </cell>
          <cell r="B2567">
            <v>0.47559027777777779</v>
          </cell>
          <cell r="D2567" t="str">
            <v>分系统1BMS1总电压过低一级故障</v>
          </cell>
          <cell r="G2567" t="str">
            <v>JS_WX_liteer</v>
          </cell>
          <cell r="I2567" t="str">
            <v>BMS故障</v>
          </cell>
        </row>
        <row r="2568">
          <cell r="A2568">
            <v>43204</v>
          </cell>
          <cell r="B2568">
            <v>0.47559027777777779</v>
          </cell>
          <cell r="D2568" t="str">
            <v>分系统1BMS1总电压过低二级故障</v>
          </cell>
          <cell r="G2568" t="str">
            <v>JS_WX_liteer</v>
          </cell>
          <cell r="I2568" t="str">
            <v>BMS故障</v>
          </cell>
        </row>
        <row r="2569">
          <cell r="A2569">
            <v>43204</v>
          </cell>
          <cell r="B2569">
            <v>0.4756481481481481</v>
          </cell>
          <cell r="D2569" t="str">
            <v>分系统1BMS4总电压过低一级故障</v>
          </cell>
          <cell r="G2569" t="str">
            <v>JS_WX_liteer</v>
          </cell>
          <cell r="I2569" t="str">
            <v>BMS故障</v>
          </cell>
        </row>
        <row r="2570">
          <cell r="A2570">
            <v>43204</v>
          </cell>
          <cell r="B2570">
            <v>0.4756481481481481</v>
          </cell>
          <cell r="D2570" t="str">
            <v>分系统1BMS4总电压过低二级故障</v>
          </cell>
          <cell r="G2570" t="str">
            <v>JS_WX_liteer</v>
          </cell>
          <cell r="I2570" t="str">
            <v>BMS故障</v>
          </cell>
        </row>
        <row r="2571">
          <cell r="A2571">
            <v>43204</v>
          </cell>
          <cell r="B2571">
            <v>0.47599537037037037</v>
          </cell>
          <cell r="D2571" t="str">
            <v>分系统1BMS7总电压过低一级故障</v>
          </cell>
          <cell r="G2571" t="str">
            <v>JS_WX_liteer</v>
          </cell>
          <cell r="I2571" t="str">
            <v>BMS故障</v>
          </cell>
        </row>
        <row r="2572">
          <cell r="A2572">
            <v>43204</v>
          </cell>
          <cell r="B2572">
            <v>0.47599537037037037</v>
          </cell>
          <cell r="D2572" t="str">
            <v>分系统1BMS7总电压过低二级故障</v>
          </cell>
          <cell r="G2572" t="str">
            <v>JS_WX_liteer</v>
          </cell>
          <cell r="I2572" t="str">
            <v>BMS故障</v>
          </cell>
        </row>
        <row r="2573">
          <cell r="A2573">
            <v>43204</v>
          </cell>
          <cell r="B2573">
            <v>0.47605324074074074</v>
          </cell>
          <cell r="D2573" t="str">
            <v>分系统1BMS2总电压过低一级故障</v>
          </cell>
          <cell r="G2573" t="str">
            <v>JS_WX_liteer</v>
          </cell>
          <cell r="I2573" t="str">
            <v>BMS故障</v>
          </cell>
        </row>
        <row r="2574">
          <cell r="A2574">
            <v>43204</v>
          </cell>
          <cell r="B2574">
            <v>0.47605324074074074</v>
          </cell>
          <cell r="D2574" t="str">
            <v>分系统1BMS2总电压过低二级故障</v>
          </cell>
          <cell r="G2574" t="str">
            <v>JS_WX_liteer</v>
          </cell>
          <cell r="I2574" t="str">
            <v>BMS故障</v>
          </cell>
        </row>
        <row r="2575">
          <cell r="A2575">
            <v>43204</v>
          </cell>
          <cell r="B2575">
            <v>0.47605324074074074</v>
          </cell>
          <cell r="D2575" t="str">
            <v>分系统1BMS5总电压过低一级故障</v>
          </cell>
          <cell r="G2575" t="str">
            <v>JS_WX_liteer</v>
          </cell>
          <cell r="I2575" t="str">
            <v>BMS故障</v>
          </cell>
        </row>
        <row r="2576">
          <cell r="A2576">
            <v>43204</v>
          </cell>
          <cell r="B2576">
            <v>0.47605324074074074</v>
          </cell>
          <cell r="D2576" t="str">
            <v>分系统1BMS5总电压过低二级故障</v>
          </cell>
          <cell r="G2576" t="str">
            <v>JS_WX_liteer</v>
          </cell>
          <cell r="I2576" t="str">
            <v>BMS故障</v>
          </cell>
        </row>
        <row r="2577">
          <cell r="A2577">
            <v>43204</v>
          </cell>
          <cell r="B2577">
            <v>0.47616898148148151</v>
          </cell>
          <cell r="D2577" t="str">
            <v>分系统1BMS6总电压过低一级故障</v>
          </cell>
          <cell r="G2577" t="str">
            <v>JS_WX_liteer</v>
          </cell>
          <cell r="I2577" t="str">
            <v>BMS故障</v>
          </cell>
        </row>
        <row r="2578">
          <cell r="A2578">
            <v>43204</v>
          </cell>
          <cell r="B2578">
            <v>0.47616898148148151</v>
          </cell>
          <cell r="D2578" t="str">
            <v>分系统1BMS6总电压过低二级故障</v>
          </cell>
          <cell r="G2578" t="str">
            <v>JS_WX_liteer</v>
          </cell>
          <cell r="I2578" t="str">
            <v>BMS故障</v>
          </cell>
        </row>
        <row r="2579">
          <cell r="A2579">
            <v>43204</v>
          </cell>
          <cell r="B2579">
            <v>0.48543981481481485</v>
          </cell>
          <cell r="D2579" t="str">
            <v>分系统1BMS9单体电压过低一级故障</v>
          </cell>
          <cell r="G2579" t="str">
            <v>JS_WX_liteer</v>
          </cell>
          <cell r="I2579" t="str">
            <v>BMS故障</v>
          </cell>
        </row>
        <row r="2580">
          <cell r="A2580">
            <v>43204</v>
          </cell>
          <cell r="B2580">
            <v>0.48543981481481485</v>
          </cell>
          <cell r="D2580" t="str">
            <v>分系统1BMS9单体电压过低二级故障</v>
          </cell>
          <cell r="G2580" t="str">
            <v>JS_WX_liteer</v>
          </cell>
          <cell r="I2580" t="str">
            <v>BMS故障</v>
          </cell>
        </row>
        <row r="2581">
          <cell r="A2581">
            <v>43204</v>
          </cell>
          <cell r="B2581">
            <v>0.48549768518518516</v>
          </cell>
          <cell r="D2581" t="str">
            <v>分系统1BMS8单体电压过低一级故障</v>
          </cell>
          <cell r="G2581" t="str">
            <v>JS_WX_liteer</v>
          </cell>
          <cell r="I2581" t="str">
            <v>BMS故障</v>
          </cell>
        </row>
        <row r="2582">
          <cell r="A2582">
            <v>43204</v>
          </cell>
          <cell r="B2582">
            <v>0.48549768518518516</v>
          </cell>
          <cell r="D2582" t="str">
            <v>分系统1BMS8单体电压过低二级故障</v>
          </cell>
          <cell r="G2582" t="str">
            <v>JS_WX_liteer</v>
          </cell>
          <cell r="I2582" t="str">
            <v>BMS故障</v>
          </cell>
        </row>
        <row r="2583">
          <cell r="A2583">
            <v>43204</v>
          </cell>
          <cell r="B2583">
            <v>0.48601851851851857</v>
          </cell>
          <cell r="D2583" t="str">
            <v>分系统1BMS3单体电压过低一级故障</v>
          </cell>
          <cell r="G2583" t="str">
            <v>JS_WX_liteer</v>
          </cell>
          <cell r="I2583" t="str">
            <v>BMS故障</v>
          </cell>
        </row>
        <row r="2584">
          <cell r="A2584">
            <v>43204</v>
          </cell>
          <cell r="B2584">
            <v>0.48601851851851857</v>
          </cell>
          <cell r="D2584" t="str">
            <v>分系统1BMS3单体电压过低二级故障</v>
          </cell>
          <cell r="G2584" t="str">
            <v>JS_WX_liteer</v>
          </cell>
          <cell r="I2584" t="str">
            <v>BMS故障</v>
          </cell>
        </row>
        <row r="2585">
          <cell r="A2585">
            <v>43204</v>
          </cell>
          <cell r="B2585">
            <v>0.48677083333333332</v>
          </cell>
          <cell r="D2585" t="str">
            <v>分系统1BMS1单体电压过低一级故障</v>
          </cell>
          <cell r="G2585" t="str">
            <v>JS_WX_liteer</v>
          </cell>
          <cell r="I2585" t="str">
            <v>BMS故障</v>
          </cell>
        </row>
        <row r="2586">
          <cell r="A2586">
            <v>43204</v>
          </cell>
          <cell r="B2586">
            <v>0.48677083333333332</v>
          </cell>
          <cell r="D2586" t="str">
            <v>分系统1BMS1单体电压过低二级故障</v>
          </cell>
          <cell r="G2586" t="str">
            <v>JS_WX_liteer</v>
          </cell>
          <cell r="I2586" t="str">
            <v>BMS故障</v>
          </cell>
        </row>
        <row r="2587">
          <cell r="A2587">
            <v>43204</v>
          </cell>
          <cell r="B2587">
            <v>0.4871180555555556</v>
          </cell>
          <cell r="D2587" t="str">
            <v>分系统1BMS4单体电压过低一级故障</v>
          </cell>
          <cell r="G2587" t="str">
            <v>JS_WX_liteer</v>
          </cell>
          <cell r="I2587" t="str">
            <v>BMS故障</v>
          </cell>
        </row>
        <row r="2588">
          <cell r="A2588">
            <v>43204</v>
          </cell>
          <cell r="B2588">
            <v>0.4871180555555556</v>
          </cell>
          <cell r="D2588" t="str">
            <v>分系统1BMS4单体电压过低二级故障</v>
          </cell>
          <cell r="G2588" t="str">
            <v>JS_WX_liteer</v>
          </cell>
          <cell r="I2588" t="str">
            <v>BMS故障</v>
          </cell>
        </row>
        <row r="2589">
          <cell r="A2589">
            <v>43204</v>
          </cell>
          <cell r="B2589">
            <v>0.4876967592592592</v>
          </cell>
          <cell r="D2589" t="str">
            <v>分系统1BMS7单体电压过低一级故障</v>
          </cell>
          <cell r="G2589" t="str">
            <v>JS_WX_liteer</v>
          </cell>
          <cell r="I2589" t="str">
            <v>BMS故障</v>
          </cell>
        </row>
        <row r="2590">
          <cell r="A2590">
            <v>43204</v>
          </cell>
          <cell r="B2590">
            <v>0.4876967592592592</v>
          </cell>
          <cell r="D2590" t="str">
            <v>分系统1BMS7单体电压过低二级故障</v>
          </cell>
          <cell r="G2590" t="str">
            <v>JS_WX_liteer</v>
          </cell>
          <cell r="I2590" t="str">
            <v>BMS故障</v>
          </cell>
        </row>
        <row r="2591">
          <cell r="A2591">
            <v>43204</v>
          </cell>
          <cell r="B2591">
            <v>0.48804398148148148</v>
          </cell>
          <cell r="D2591" t="str">
            <v>分系统1BMS5单体电压过低一级故障</v>
          </cell>
          <cell r="G2591" t="str">
            <v>JS_WX_liteer</v>
          </cell>
          <cell r="I2591" t="str">
            <v>BMS故障</v>
          </cell>
        </row>
        <row r="2592">
          <cell r="A2592">
            <v>43204</v>
          </cell>
          <cell r="B2592">
            <v>0.48804398148148148</v>
          </cell>
          <cell r="D2592" t="str">
            <v>分系统1BMS5单体电压过低二级故障</v>
          </cell>
          <cell r="G2592" t="str">
            <v>JS_WX_liteer</v>
          </cell>
          <cell r="I2592" t="str">
            <v>BMS故障</v>
          </cell>
        </row>
        <row r="2593">
          <cell r="A2593">
            <v>43204</v>
          </cell>
          <cell r="B2593">
            <v>0.48810185185185184</v>
          </cell>
          <cell r="D2593" t="str">
            <v>分系统1BMS6单体电压过低一级故障</v>
          </cell>
          <cell r="G2593" t="str">
            <v>JS_WX_liteer</v>
          </cell>
          <cell r="I2593" t="str">
            <v>BMS故障</v>
          </cell>
        </row>
        <row r="2594">
          <cell r="A2594">
            <v>43204</v>
          </cell>
          <cell r="B2594">
            <v>0.48810185185185184</v>
          </cell>
          <cell r="D2594" t="str">
            <v>分系统1BMS6单体电压过低二级故障</v>
          </cell>
          <cell r="G2594" t="str">
            <v>JS_WX_liteer</v>
          </cell>
          <cell r="I2594" t="str">
            <v>BMS故障</v>
          </cell>
        </row>
        <row r="2595">
          <cell r="A2595">
            <v>43204</v>
          </cell>
          <cell r="B2595">
            <v>0.48815972222222226</v>
          </cell>
          <cell r="D2595" t="str">
            <v>分系统1BMS2单体电压过低一级故障</v>
          </cell>
          <cell r="G2595" t="str">
            <v>JS_WX_liteer</v>
          </cell>
          <cell r="I2595" t="str">
            <v>BMS故障</v>
          </cell>
        </row>
        <row r="2596">
          <cell r="A2596">
            <v>43204</v>
          </cell>
          <cell r="B2596">
            <v>0.48815972222222226</v>
          </cell>
          <cell r="D2596" t="str">
            <v>分系统1BMS2单体电压过低二级故障</v>
          </cell>
          <cell r="G2596" t="str">
            <v>JS_WX_liteer</v>
          </cell>
          <cell r="I2596" t="str">
            <v>BMS故障</v>
          </cell>
        </row>
        <row r="2597">
          <cell r="A2597">
            <v>43204</v>
          </cell>
          <cell r="B2597">
            <v>0.48873842592592592</v>
          </cell>
          <cell r="D2597" t="str">
            <v>分系统1BMS5SOC过低一级故障</v>
          </cell>
          <cell r="G2597" t="str">
            <v>JS_CZ_wodefeng</v>
          </cell>
          <cell r="I2597" t="str">
            <v>BMS故障</v>
          </cell>
        </row>
        <row r="2598">
          <cell r="A2598">
            <v>43204</v>
          </cell>
          <cell r="B2598">
            <v>0.49505787037037036</v>
          </cell>
          <cell r="D2598" t="str">
            <v>分系统1BMS3SOC过低一级故障</v>
          </cell>
          <cell r="G2598" t="str">
            <v>JS_WX_liteer</v>
          </cell>
          <cell r="I2598" t="str">
            <v>BMS故障</v>
          </cell>
        </row>
        <row r="2599">
          <cell r="A2599">
            <v>43204</v>
          </cell>
          <cell r="B2599">
            <v>0.49505787037037036</v>
          </cell>
          <cell r="D2599" t="str">
            <v>分系统1BMS3SOC过低二级故障</v>
          </cell>
          <cell r="G2599" t="str">
            <v>JS_WX_liteer</v>
          </cell>
          <cell r="I2599" t="str">
            <v>BMS故障</v>
          </cell>
        </row>
        <row r="2600">
          <cell r="A2600">
            <v>43204</v>
          </cell>
          <cell r="B2600">
            <v>0.49511574074074072</v>
          </cell>
          <cell r="D2600" t="str">
            <v>分系统1BMS4SOC过低一级故障</v>
          </cell>
          <cell r="G2600" t="str">
            <v>JS_WX_liteer</v>
          </cell>
          <cell r="I2600" t="str">
            <v>BMS故障</v>
          </cell>
        </row>
        <row r="2601">
          <cell r="A2601">
            <v>43204</v>
          </cell>
          <cell r="B2601">
            <v>0.49511574074074072</v>
          </cell>
          <cell r="D2601" t="str">
            <v>分系统1BMS4SOC过低二级故障</v>
          </cell>
          <cell r="G2601" t="str">
            <v>JS_WX_liteer</v>
          </cell>
          <cell r="I2601" t="str">
            <v>BMS故障</v>
          </cell>
        </row>
        <row r="2602">
          <cell r="A2602">
            <v>43204</v>
          </cell>
          <cell r="B2602">
            <v>0.49638888888888894</v>
          </cell>
          <cell r="D2602" t="str">
            <v>分系统1BMS8SOC过低一级故障</v>
          </cell>
          <cell r="G2602" t="str">
            <v>JS_WX_liteer</v>
          </cell>
          <cell r="I2602" t="str">
            <v>BMS故障</v>
          </cell>
        </row>
        <row r="2603">
          <cell r="A2603">
            <v>43204</v>
          </cell>
          <cell r="B2603">
            <v>0.49638888888888894</v>
          </cell>
          <cell r="D2603" t="str">
            <v>分系统1BMS8SOC过低二级故障</v>
          </cell>
          <cell r="G2603" t="str">
            <v>JS_WX_liteer</v>
          </cell>
          <cell r="I2603" t="str">
            <v>BMS故障</v>
          </cell>
        </row>
        <row r="2604">
          <cell r="A2604">
            <v>43204</v>
          </cell>
          <cell r="B2604">
            <v>0.49991898148148151</v>
          </cell>
          <cell r="D2604" t="str">
            <v>分系统1BMS1SOC过低一级故障</v>
          </cell>
          <cell r="G2604" t="str">
            <v>JS_CZ_wodefeng</v>
          </cell>
          <cell r="I2604" t="str">
            <v>BMS故障</v>
          </cell>
        </row>
        <row r="2605">
          <cell r="A2605">
            <v>43204</v>
          </cell>
          <cell r="B2605">
            <v>0.49991898148148151</v>
          </cell>
          <cell r="D2605" t="str">
            <v>分系统1BMS2SOC过低一级故障</v>
          </cell>
          <cell r="G2605" t="str">
            <v>JS_CZ_wodefeng</v>
          </cell>
          <cell r="I2605" t="str">
            <v>BMS故障</v>
          </cell>
        </row>
        <row r="2606">
          <cell r="A2606">
            <v>43204</v>
          </cell>
          <cell r="B2606">
            <v>0.49991898148148151</v>
          </cell>
          <cell r="D2606" t="str">
            <v>分系统1BMS4SOC过低一级故障</v>
          </cell>
          <cell r="G2606" t="str">
            <v>JS_CZ_wodefeng</v>
          </cell>
          <cell r="I2606" t="str">
            <v>BMS故障</v>
          </cell>
        </row>
        <row r="2607">
          <cell r="A2607">
            <v>43204</v>
          </cell>
          <cell r="B2607">
            <v>0.49991898148148151</v>
          </cell>
          <cell r="D2607" t="str">
            <v>分系统1BMS6SOC过低一级故障</v>
          </cell>
          <cell r="G2607" t="str">
            <v>JS_CZ_wodefeng</v>
          </cell>
          <cell r="I2607" t="str">
            <v>BMS故障</v>
          </cell>
        </row>
        <row r="2608">
          <cell r="A2608">
            <v>43204</v>
          </cell>
          <cell r="B2608">
            <v>0.50356481481481474</v>
          </cell>
          <cell r="D2608" t="str">
            <v>分系统1BMS8总电压过低一级故障</v>
          </cell>
          <cell r="G2608" t="str">
            <v>JS_WX_liteer</v>
          </cell>
          <cell r="I2608" t="str">
            <v>BMS故障</v>
          </cell>
        </row>
        <row r="2609">
          <cell r="A2609">
            <v>43204</v>
          </cell>
          <cell r="B2609">
            <v>0.50362268518518516</v>
          </cell>
          <cell r="D2609" t="str">
            <v>分系统1BMS9总电压过低一级故障</v>
          </cell>
          <cell r="G2609" t="str">
            <v>JS_WX_liteer</v>
          </cell>
          <cell r="I2609" t="str">
            <v>BMS故障</v>
          </cell>
        </row>
        <row r="2610">
          <cell r="A2610">
            <v>43204</v>
          </cell>
          <cell r="B2610">
            <v>0.50368055555555558</v>
          </cell>
          <cell r="D2610" t="str">
            <v>分系统1BMS3总电压过低一级故障</v>
          </cell>
          <cell r="G2610" t="str">
            <v>JS_WX_liteer</v>
          </cell>
          <cell r="I2610" t="str">
            <v>BMS故障</v>
          </cell>
        </row>
        <row r="2611">
          <cell r="A2611">
            <v>43204</v>
          </cell>
          <cell r="B2611">
            <v>0.5037962962962963</v>
          </cell>
          <cell r="D2611" t="str">
            <v>分系统1BMS4总电压过低一级故障</v>
          </cell>
          <cell r="G2611" t="str">
            <v>JS_WX_liteer</v>
          </cell>
          <cell r="I2611" t="str">
            <v>BMS故障</v>
          </cell>
        </row>
        <row r="2612">
          <cell r="A2612">
            <v>43204</v>
          </cell>
          <cell r="B2612">
            <v>0.5038541666666666</v>
          </cell>
          <cell r="D2612" t="str">
            <v>分系统1BMS1总电压过低一级故障</v>
          </cell>
          <cell r="G2612" t="str">
            <v>JS_WX_liteer</v>
          </cell>
          <cell r="I2612" t="str">
            <v>BMS故障</v>
          </cell>
        </row>
        <row r="2613">
          <cell r="A2613">
            <v>43204</v>
          </cell>
          <cell r="B2613">
            <v>0.50391203703703702</v>
          </cell>
          <cell r="D2613" t="str">
            <v>分系统1BMS7总电压过低一级故障</v>
          </cell>
          <cell r="G2613" t="str">
            <v>JS_WX_liteer</v>
          </cell>
          <cell r="I2613" t="str">
            <v>BMS故障</v>
          </cell>
        </row>
        <row r="2614">
          <cell r="A2614">
            <v>43204</v>
          </cell>
          <cell r="B2614">
            <v>0.50396990740740744</v>
          </cell>
          <cell r="D2614" t="str">
            <v>分系统1BMS5总电压过低一级故障</v>
          </cell>
          <cell r="G2614" t="str">
            <v>JS_WX_liteer</v>
          </cell>
          <cell r="I2614" t="str">
            <v>BMS故障</v>
          </cell>
        </row>
        <row r="2615">
          <cell r="A2615">
            <v>43204</v>
          </cell>
          <cell r="B2615">
            <v>0.50396990740740744</v>
          </cell>
          <cell r="D2615" t="str">
            <v>分系统1BMS6总电压过低一级故障</v>
          </cell>
          <cell r="G2615" t="str">
            <v>JS_WX_liteer</v>
          </cell>
          <cell r="I2615" t="str">
            <v>BMS故障</v>
          </cell>
        </row>
        <row r="2616">
          <cell r="A2616">
            <v>43204</v>
          </cell>
          <cell r="B2616">
            <v>0.50402777777777774</v>
          </cell>
          <cell r="D2616" t="str">
            <v>分系统1BMS2总电压过低一级故障</v>
          </cell>
          <cell r="G2616" t="str">
            <v>JS_WX_liteer</v>
          </cell>
          <cell r="I2616" t="str">
            <v>BMS故障</v>
          </cell>
        </row>
        <row r="2617">
          <cell r="A2617">
            <v>43204</v>
          </cell>
          <cell r="B2617">
            <v>0.82202546296296297</v>
          </cell>
          <cell r="D2617" t="str">
            <v>分系统1BMS1总电压过低一级故障</v>
          </cell>
          <cell r="G2617" t="str">
            <v>JS_CZ_wodefeng</v>
          </cell>
          <cell r="I2617" t="str">
            <v>BMS故障</v>
          </cell>
        </row>
        <row r="2618">
          <cell r="A2618">
            <v>43204</v>
          </cell>
          <cell r="B2618">
            <v>0.82202546296296297</v>
          </cell>
          <cell r="D2618" t="str">
            <v>分系统1BMS1总电压过低二级故障</v>
          </cell>
          <cell r="G2618" t="str">
            <v>JS_CZ_wodefeng</v>
          </cell>
          <cell r="I2618" t="str">
            <v>BMS故障</v>
          </cell>
        </row>
        <row r="2619">
          <cell r="A2619">
            <v>43204</v>
          </cell>
          <cell r="B2619">
            <v>0.82237268518518514</v>
          </cell>
          <cell r="D2619" t="str">
            <v>分系统1BMS3总电压过低一级故障</v>
          </cell>
          <cell r="G2619" t="str">
            <v>JS_CZ_wodefeng</v>
          </cell>
          <cell r="I2619" t="str">
            <v>BMS故障</v>
          </cell>
        </row>
        <row r="2620">
          <cell r="A2620">
            <v>43204</v>
          </cell>
          <cell r="B2620">
            <v>0.82237268518518514</v>
          </cell>
          <cell r="D2620" t="str">
            <v>分系统1BMS3总电压过低二级故障</v>
          </cell>
          <cell r="G2620" t="str">
            <v>JS_CZ_wodefeng</v>
          </cell>
          <cell r="I2620" t="str">
            <v>BMS故障</v>
          </cell>
        </row>
        <row r="2621">
          <cell r="A2621">
            <v>43204</v>
          </cell>
          <cell r="B2621">
            <v>0.8227199074074073</v>
          </cell>
          <cell r="D2621" t="str">
            <v>分系统1BMS6总电压过低一级故障</v>
          </cell>
          <cell r="G2621" t="str">
            <v>JS_CZ_wodefeng</v>
          </cell>
          <cell r="I2621" t="str">
            <v>BMS故障</v>
          </cell>
        </row>
        <row r="2622">
          <cell r="A2622">
            <v>43204</v>
          </cell>
          <cell r="B2622">
            <v>0.8227199074074073</v>
          </cell>
          <cell r="D2622" t="str">
            <v>分系统1BMS6总电压过低二级故障</v>
          </cell>
          <cell r="G2622" t="str">
            <v>JS_CZ_wodefeng</v>
          </cell>
          <cell r="I2622" t="str">
            <v>BMS故障</v>
          </cell>
        </row>
        <row r="2623">
          <cell r="A2623">
            <v>43204</v>
          </cell>
          <cell r="B2623">
            <v>0.82306712962962969</v>
          </cell>
          <cell r="D2623" t="str">
            <v>分系统1BMS2总电压过低一级故障</v>
          </cell>
          <cell r="G2623" t="str">
            <v>JS_CZ_wodefeng</v>
          </cell>
          <cell r="I2623" t="str">
            <v>BMS故障</v>
          </cell>
        </row>
        <row r="2624">
          <cell r="A2624">
            <v>43204</v>
          </cell>
          <cell r="B2624">
            <v>0.82306712962962969</v>
          </cell>
          <cell r="D2624" t="str">
            <v>分系统1BMS2总电压过低二级故障</v>
          </cell>
          <cell r="G2624" t="str">
            <v>JS_CZ_wodefeng</v>
          </cell>
          <cell r="I2624" t="str">
            <v>BMS故障</v>
          </cell>
        </row>
        <row r="2625">
          <cell r="A2625">
            <v>43204</v>
          </cell>
          <cell r="B2625">
            <v>0.823125</v>
          </cell>
          <cell r="D2625" t="str">
            <v>分系统1BMS5总电压过低一级故障</v>
          </cell>
          <cell r="G2625" t="str">
            <v>JS_CZ_wodefeng</v>
          </cell>
          <cell r="I2625" t="str">
            <v>BMS故障</v>
          </cell>
        </row>
        <row r="2626">
          <cell r="A2626">
            <v>43204</v>
          </cell>
          <cell r="B2626">
            <v>0.823125</v>
          </cell>
          <cell r="D2626" t="str">
            <v>分系统1BMS5总电压过低二级故障</v>
          </cell>
          <cell r="G2626" t="str">
            <v>JS_CZ_wodefeng</v>
          </cell>
          <cell r="I2626" t="str">
            <v>BMS故障</v>
          </cell>
        </row>
        <row r="2627">
          <cell r="A2627">
            <v>43204</v>
          </cell>
          <cell r="B2627">
            <v>0.82329861111111102</v>
          </cell>
          <cell r="D2627" t="str">
            <v>分系统1BMS4总电压过低一级故障</v>
          </cell>
          <cell r="G2627" t="str">
            <v>JS_CZ_wodefeng</v>
          </cell>
          <cell r="I2627" t="str">
            <v>BMS故障</v>
          </cell>
        </row>
        <row r="2628">
          <cell r="A2628">
            <v>43204</v>
          </cell>
          <cell r="B2628">
            <v>0.82329861111111102</v>
          </cell>
          <cell r="D2628" t="str">
            <v>分系统1BMS4总电压过低二级故障</v>
          </cell>
          <cell r="G2628" t="str">
            <v>JS_CZ_wodefeng</v>
          </cell>
          <cell r="I2628" t="str">
            <v>BMS故障</v>
          </cell>
        </row>
        <row r="2629">
          <cell r="A2629">
            <v>43204</v>
          </cell>
          <cell r="B2629">
            <v>0.82896990740740739</v>
          </cell>
          <cell r="D2629" t="str">
            <v>分系统1BMS3SOC过低一级故障</v>
          </cell>
          <cell r="G2629" t="str">
            <v>JS_CZ_wodefeng</v>
          </cell>
          <cell r="I2629" t="str">
            <v>BMS故障</v>
          </cell>
        </row>
        <row r="2630">
          <cell r="A2630">
            <v>43204</v>
          </cell>
          <cell r="B2630">
            <v>0.82896990740740739</v>
          </cell>
          <cell r="D2630" t="str">
            <v>分系统1BMS3SOC过低二级故障</v>
          </cell>
          <cell r="G2630" t="str">
            <v>JS_CZ_wodefeng</v>
          </cell>
          <cell r="I2630" t="str">
            <v>BMS故障</v>
          </cell>
        </row>
        <row r="2631">
          <cell r="A2631">
            <v>43204</v>
          </cell>
          <cell r="B2631">
            <v>0.82914351851851853</v>
          </cell>
          <cell r="D2631" t="str">
            <v>分系统1BMS2单体电压过低一级故障</v>
          </cell>
          <cell r="G2631" t="str">
            <v>JS_CZ_wodefeng</v>
          </cell>
          <cell r="I2631" t="str">
            <v>BMS故障</v>
          </cell>
        </row>
        <row r="2632">
          <cell r="A2632">
            <v>43204</v>
          </cell>
          <cell r="B2632">
            <v>0.82914351851851853</v>
          </cell>
          <cell r="D2632" t="str">
            <v>分系统1BMS2单体电压过低二级故障</v>
          </cell>
          <cell r="G2632" t="str">
            <v>JS_CZ_wodefeng</v>
          </cell>
          <cell r="I2632" t="str">
            <v>BMS故障</v>
          </cell>
        </row>
        <row r="2633">
          <cell r="A2633">
            <v>43204</v>
          </cell>
          <cell r="B2633">
            <v>0.82937500000000008</v>
          </cell>
          <cell r="D2633" t="str">
            <v>分系统1BMS5SOC过低一级故障</v>
          </cell>
          <cell r="G2633" t="str">
            <v>JS_CZ_wodefeng</v>
          </cell>
          <cell r="I2633" t="str">
            <v>BMS故障</v>
          </cell>
        </row>
        <row r="2634">
          <cell r="A2634">
            <v>43204</v>
          </cell>
          <cell r="B2634">
            <v>0.82937500000000008</v>
          </cell>
          <cell r="D2634" t="str">
            <v>分系统1BMS5SOC过低二级故障</v>
          </cell>
          <cell r="G2634" t="str">
            <v>JS_CZ_wodefeng</v>
          </cell>
          <cell r="I2634" t="str">
            <v>BMS故障</v>
          </cell>
        </row>
        <row r="2635">
          <cell r="A2635">
            <v>43204</v>
          </cell>
          <cell r="B2635">
            <v>0.8294907407407407</v>
          </cell>
          <cell r="D2635" t="str">
            <v>分系统1BMS1单体电压过低一级故障</v>
          </cell>
          <cell r="G2635" t="str">
            <v>JS_CZ_wodefeng</v>
          </cell>
          <cell r="I2635" t="str">
            <v>BMS故障</v>
          </cell>
        </row>
        <row r="2636">
          <cell r="A2636">
            <v>43204</v>
          </cell>
          <cell r="B2636">
            <v>0.8294907407407407</v>
          </cell>
          <cell r="D2636" t="str">
            <v>分系统1BMS1单体电压过低二级故障</v>
          </cell>
          <cell r="G2636" t="str">
            <v>JS_CZ_wodefeng</v>
          </cell>
          <cell r="I2636" t="str">
            <v>BMS故障</v>
          </cell>
        </row>
        <row r="2637">
          <cell r="A2637">
            <v>43204</v>
          </cell>
          <cell r="B2637">
            <v>0.830011574074074</v>
          </cell>
          <cell r="D2637" t="str">
            <v>分系统1BMS3单体电压过低一级故障</v>
          </cell>
          <cell r="G2637" t="str">
            <v>JS_CZ_wodefeng</v>
          </cell>
          <cell r="I2637" t="str">
            <v>BMS故障</v>
          </cell>
        </row>
        <row r="2638">
          <cell r="A2638">
            <v>43204</v>
          </cell>
          <cell r="B2638">
            <v>0.830011574074074</v>
          </cell>
          <cell r="D2638" t="str">
            <v>分系统1BMS3单体电压过低二级故障</v>
          </cell>
          <cell r="G2638" t="str">
            <v>JS_CZ_wodefeng</v>
          </cell>
          <cell r="I2638" t="str">
            <v>BMS故障</v>
          </cell>
        </row>
        <row r="2639">
          <cell r="A2639">
            <v>43204</v>
          </cell>
          <cell r="B2639">
            <v>0.83024305555555555</v>
          </cell>
          <cell r="D2639" t="str">
            <v>分系统1BMS5单体电压过低一级故障</v>
          </cell>
          <cell r="G2639" t="str">
            <v>JS_CZ_wodefeng</v>
          </cell>
          <cell r="I2639" t="str">
            <v>BMS故障</v>
          </cell>
        </row>
        <row r="2640">
          <cell r="A2640">
            <v>43204</v>
          </cell>
          <cell r="B2640">
            <v>0.83024305555555555</v>
          </cell>
          <cell r="D2640" t="str">
            <v>分系统1BMS5单体电压过低二级故障</v>
          </cell>
          <cell r="G2640" t="str">
            <v>JS_CZ_wodefeng</v>
          </cell>
          <cell r="I2640" t="str">
            <v>BMS故障</v>
          </cell>
        </row>
        <row r="2641">
          <cell r="A2641">
            <v>43204</v>
          </cell>
          <cell r="B2641">
            <v>0.8305324074074073</v>
          </cell>
          <cell r="D2641" t="str">
            <v>分系统1BMS6SOC过低一级故障</v>
          </cell>
          <cell r="G2641" t="str">
            <v>JS_CZ_wodefeng</v>
          </cell>
          <cell r="I2641" t="str">
            <v>BMS故障</v>
          </cell>
        </row>
        <row r="2642">
          <cell r="A2642">
            <v>43204</v>
          </cell>
          <cell r="B2642">
            <v>0.8305324074074073</v>
          </cell>
          <cell r="D2642" t="str">
            <v>分系统1BMS6SOC过低二级故障</v>
          </cell>
          <cell r="G2642" t="str">
            <v>JS_CZ_wodefeng</v>
          </cell>
          <cell r="I2642" t="str">
            <v>BMS故障</v>
          </cell>
        </row>
        <row r="2643">
          <cell r="A2643">
            <v>43204</v>
          </cell>
          <cell r="B2643">
            <v>0.83106481481481476</v>
          </cell>
          <cell r="D2643" t="str">
            <v>分系统1BMS4SOC过低一级故障</v>
          </cell>
          <cell r="G2643" t="str">
            <v>JS_CZ_wodefeng</v>
          </cell>
          <cell r="I2643" t="str">
            <v>BMS故障</v>
          </cell>
        </row>
        <row r="2644">
          <cell r="A2644">
            <v>43204</v>
          </cell>
          <cell r="B2644">
            <v>0.83106481481481476</v>
          </cell>
          <cell r="D2644" t="str">
            <v>分系统1BMS4SOC过低二级故障</v>
          </cell>
          <cell r="G2644" t="str">
            <v>JS_CZ_wodefeng</v>
          </cell>
          <cell r="I2644" t="str">
            <v>BMS故障</v>
          </cell>
        </row>
        <row r="2645">
          <cell r="A2645">
            <v>43204</v>
          </cell>
          <cell r="B2645">
            <v>0.83128472222222216</v>
          </cell>
          <cell r="D2645" t="str">
            <v>分系统1BMS4单体电压过低一级故障</v>
          </cell>
          <cell r="G2645" t="str">
            <v>JS_CZ_wodefeng</v>
          </cell>
          <cell r="I2645" t="str">
            <v>BMS故障</v>
          </cell>
        </row>
        <row r="2646">
          <cell r="A2646">
            <v>43204</v>
          </cell>
          <cell r="B2646">
            <v>0.83128472222222216</v>
          </cell>
          <cell r="D2646" t="str">
            <v>分系统1BMS4单体电压过低二级故障</v>
          </cell>
          <cell r="G2646" t="str">
            <v>JS_CZ_wodefeng</v>
          </cell>
          <cell r="I2646" t="str">
            <v>BMS故障</v>
          </cell>
        </row>
        <row r="2647">
          <cell r="A2647">
            <v>43204</v>
          </cell>
          <cell r="B2647">
            <v>0.83128472222222216</v>
          </cell>
          <cell r="D2647" t="str">
            <v>分系统1BMS6单体电压过低一级故障</v>
          </cell>
          <cell r="G2647" t="str">
            <v>JS_CZ_wodefeng</v>
          </cell>
          <cell r="I2647" t="str">
            <v>BMS故障</v>
          </cell>
        </row>
        <row r="2648">
          <cell r="A2648">
            <v>43204</v>
          </cell>
          <cell r="B2648">
            <v>0.83128472222222216</v>
          </cell>
          <cell r="D2648" t="str">
            <v>分系统1BMS6单体电压过低二级故障</v>
          </cell>
          <cell r="G2648" t="str">
            <v>JS_CZ_wodefeng</v>
          </cell>
          <cell r="I2648" t="str">
            <v>BMS故障</v>
          </cell>
        </row>
        <row r="2649">
          <cell r="A2649">
            <v>43204</v>
          </cell>
          <cell r="B2649">
            <v>0.8319212962962963</v>
          </cell>
          <cell r="D2649" t="str">
            <v>分系统1BMS1SOC过低一级故障</v>
          </cell>
          <cell r="G2649" t="str">
            <v>JS_CZ_wodefeng</v>
          </cell>
          <cell r="I2649" t="str">
            <v>BMS故障</v>
          </cell>
        </row>
        <row r="2650">
          <cell r="A2650">
            <v>43204</v>
          </cell>
          <cell r="B2650">
            <v>0.8319212962962963</v>
          </cell>
          <cell r="D2650" t="str">
            <v>分系统1BMS1SOC过低二级故障</v>
          </cell>
          <cell r="G2650" t="str">
            <v>JS_CZ_wodefeng</v>
          </cell>
          <cell r="I2650" t="str">
            <v>BMS故障</v>
          </cell>
        </row>
        <row r="2651">
          <cell r="A2651">
            <v>43204</v>
          </cell>
          <cell r="B2651">
            <v>0.83197916666666671</v>
          </cell>
          <cell r="D2651" t="str">
            <v>分系统1BMS2SOC过低一级故障</v>
          </cell>
          <cell r="G2651" t="str">
            <v>JS_CZ_wodefeng</v>
          </cell>
          <cell r="I2651" t="str">
            <v>BMS故障</v>
          </cell>
        </row>
        <row r="2652">
          <cell r="A2652">
            <v>43204</v>
          </cell>
          <cell r="B2652">
            <v>0.83197916666666671</v>
          </cell>
          <cell r="D2652" t="str">
            <v>分系统1BMS2SOC过低二级故障</v>
          </cell>
          <cell r="G2652" t="str">
            <v>JS_CZ_wodefeng</v>
          </cell>
          <cell r="I2652" t="str">
            <v>BMS故障</v>
          </cell>
        </row>
        <row r="2653">
          <cell r="A2653">
            <v>43204</v>
          </cell>
          <cell r="B2653">
            <v>0.84809027777777779</v>
          </cell>
          <cell r="D2653" t="str">
            <v>分系统1BMS8总电压过低一级故障</v>
          </cell>
          <cell r="G2653" t="str">
            <v>JS_WX_liteer</v>
          </cell>
          <cell r="I2653" t="str">
            <v>BMS故障</v>
          </cell>
        </row>
        <row r="2654">
          <cell r="A2654">
            <v>43204</v>
          </cell>
          <cell r="B2654">
            <v>0.84809027777777779</v>
          </cell>
          <cell r="D2654" t="str">
            <v>分系统1BMS8总电压过低二级故障</v>
          </cell>
          <cell r="G2654" t="str">
            <v>JS_WX_liteer</v>
          </cell>
          <cell r="I2654" t="str">
            <v>BMS故障</v>
          </cell>
        </row>
        <row r="2655">
          <cell r="A2655">
            <v>43204</v>
          </cell>
          <cell r="B2655">
            <v>0.8481481481481481</v>
          </cell>
          <cell r="D2655" t="str">
            <v>分系统1BMS9总电压过低一级故障</v>
          </cell>
          <cell r="G2655" t="str">
            <v>JS_WX_liteer</v>
          </cell>
          <cell r="I2655" t="str">
            <v>BMS故障</v>
          </cell>
        </row>
        <row r="2656">
          <cell r="A2656">
            <v>43204</v>
          </cell>
          <cell r="B2656">
            <v>0.8481481481481481</v>
          </cell>
          <cell r="D2656" t="str">
            <v>分系统1BMS9总电压过低二级故障</v>
          </cell>
          <cell r="G2656" t="str">
            <v>JS_WX_liteer</v>
          </cell>
          <cell r="I2656" t="str">
            <v>BMS故障</v>
          </cell>
        </row>
        <row r="2657">
          <cell r="A2657">
            <v>43204</v>
          </cell>
          <cell r="B2657">
            <v>0.84849537037037026</v>
          </cell>
          <cell r="D2657" t="str">
            <v>分系统1BMS3总电压过低一级故障</v>
          </cell>
          <cell r="G2657" t="str">
            <v>JS_WX_liteer</v>
          </cell>
          <cell r="I2657" t="str">
            <v>BMS故障</v>
          </cell>
        </row>
        <row r="2658">
          <cell r="A2658">
            <v>43204</v>
          </cell>
          <cell r="B2658">
            <v>0.84849537037037026</v>
          </cell>
          <cell r="D2658" t="str">
            <v>分系统1BMS3总电压过低二级故障</v>
          </cell>
          <cell r="G2658" t="str">
            <v>JS_WX_liteer</v>
          </cell>
          <cell r="I2658" t="str">
            <v>BMS故障</v>
          </cell>
        </row>
        <row r="2659">
          <cell r="A2659">
            <v>43204</v>
          </cell>
          <cell r="B2659">
            <v>0.84878472222222223</v>
          </cell>
          <cell r="D2659" t="str">
            <v>分系统1BMS1总电压过低一级故障</v>
          </cell>
          <cell r="G2659" t="str">
            <v>JS_WX_liteer</v>
          </cell>
          <cell r="I2659" t="str">
            <v>BMS故障</v>
          </cell>
        </row>
        <row r="2660">
          <cell r="A2660">
            <v>43204</v>
          </cell>
          <cell r="B2660">
            <v>0.84878472222222223</v>
          </cell>
          <cell r="D2660" t="str">
            <v>分系统1BMS1总电压过低二级故障</v>
          </cell>
          <cell r="G2660" t="str">
            <v>JS_WX_liteer</v>
          </cell>
          <cell r="I2660" t="str">
            <v>BMS故障</v>
          </cell>
        </row>
        <row r="2661">
          <cell r="A2661">
            <v>43204</v>
          </cell>
          <cell r="B2661">
            <v>0.84890046296296295</v>
          </cell>
          <cell r="D2661" t="str">
            <v>分系统1BMS4总电压过低一级故障</v>
          </cell>
          <cell r="G2661" t="str">
            <v>JS_WX_liteer</v>
          </cell>
          <cell r="I2661" t="str">
            <v>BMS故障</v>
          </cell>
        </row>
        <row r="2662">
          <cell r="A2662">
            <v>43204</v>
          </cell>
          <cell r="B2662">
            <v>0.84890046296296295</v>
          </cell>
          <cell r="D2662" t="str">
            <v>分系统1BMS4总电压过低二级故障</v>
          </cell>
          <cell r="G2662" t="str">
            <v>JS_WX_liteer</v>
          </cell>
          <cell r="I2662" t="str">
            <v>BMS故障</v>
          </cell>
        </row>
        <row r="2663">
          <cell r="A2663">
            <v>43204</v>
          </cell>
          <cell r="B2663">
            <v>0.84907407407407398</v>
          </cell>
          <cell r="D2663" t="str">
            <v>分系统1BMS7总电压过低一级故障</v>
          </cell>
          <cell r="G2663" t="str">
            <v>JS_WX_liteer</v>
          </cell>
          <cell r="I2663" t="str">
            <v>BMS故障</v>
          </cell>
        </row>
        <row r="2664">
          <cell r="A2664">
            <v>43204</v>
          </cell>
          <cell r="B2664">
            <v>0.84907407407407398</v>
          </cell>
          <cell r="D2664" t="str">
            <v>分系统1BMS7总电压过低二级故障</v>
          </cell>
          <cell r="G2664" t="str">
            <v>JS_WX_liteer</v>
          </cell>
          <cell r="I2664" t="str">
            <v>BMS故障</v>
          </cell>
        </row>
        <row r="2665">
          <cell r="A2665">
            <v>43204</v>
          </cell>
          <cell r="B2665">
            <v>0.84918981481481481</v>
          </cell>
          <cell r="D2665" t="str">
            <v>分系统1BMS2总电压过低一级故障</v>
          </cell>
          <cell r="G2665" t="str">
            <v>JS_WX_liteer</v>
          </cell>
          <cell r="I2665" t="str">
            <v>BMS故障</v>
          </cell>
        </row>
        <row r="2666">
          <cell r="A2666">
            <v>43204</v>
          </cell>
          <cell r="B2666">
            <v>0.84918981481481481</v>
          </cell>
          <cell r="D2666" t="str">
            <v>分系统1BMS2总电压过低二级故障</v>
          </cell>
          <cell r="G2666" t="str">
            <v>JS_WX_liteer</v>
          </cell>
          <cell r="I2666" t="str">
            <v>BMS故障</v>
          </cell>
        </row>
        <row r="2667">
          <cell r="A2667">
            <v>43204</v>
          </cell>
          <cell r="B2667">
            <v>0.84930555555555554</v>
          </cell>
          <cell r="D2667" t="str">
            <v>分系统1BMS6总电压过低一级故障</v>
          </cell>
          <cell r="G2667" t="str">
            <v>JS_WX_liteer</v>
          </cell>
          <cell r="I2667" t="str">
            <v>BMS故障</v>
          </cell>
        </row>
        <row r="2668">
          <cell r="A2668">
            <v>43204</v>
          </cell>
          <cell r="B2668">
            <v>0.84930555555555554</v>
          </cell>
          <cell r="D2668" t="str">
            <v>分系统1BMS6总电压过低二级故障</v>
          </cell>
          <cell r="G2668" t="str">
            <v>JS_WX_liteer</v>
          </cell>
          <cell r="I2668" t="str">
            <v>BMS故障</v>
          </cell>
        </row>
        <row r="2669">
          <cell r="A2669">
            <v>43204</v>
          </cell>
          <cell r="B2669">
            <v>0.84936342592592595</v>
          </cell>
          <cell r="D2669" t="str">
            <v>分系统1BMS5总电压过低一级故障</v>
          </cell>
          <cell r="G2669" t="str">
            <v>JS_WX_liteer</v>
          </cell>
          <cell r="I2669" t="str">
            <v>BMS故障</v>
          </cell>
        </row>
        <row r="2670">
          <cell r="A2670">
            <v>43204</v>
          </cell>
          <cell r="B2670">
            <v>0.84936342592592595</v>
          </cell>
          <cell r="D2670" t="str">
            <v>分系统1BMS5总电压过低二级故障</v>
          </cell>
          <cell r="G2670" t="str">
            <v>JS_WX_liteer</v>
          </cell>
          <cell r="I2670" t="str">
            <v>BMS故障</v>
          </cell>
        </row>
        <row r="2671">
          <cell r="A2671">
            <v>43204</v>
          </cell>
          <cell r="B2671">
            <v>0.85828703703703713</v>
          </cell>
          <cell r="D2671" t="str">
            <v>分系统1BMS8单体电压过低一级故障</v>
          </cell>
          <cell r="G2671" t="str">
            <v>JS_WX_liteer</v>
          </cell>
          <cell r="I2671" t="str">
            <v>BMS故障</v>
          </cell>
        </row>
        <row r="2672">
          <cell r="A2672">
            <v>43204</v>
          </cell>
          <cell r="B2672">
            <v>0.85828703703703713</v>
          </cell>
          <cell r="D2672" t="str">
            <v>分系统1BMS8单体电压过低二级故障</v>
          </cell>
          <cell r="G2672" t="str">
            <v>JS_WX_liteer</v>
          </cell>
          <cell r="I2672" t="str">
            <v>BMS故障</v>
          </cell>
        </row>
        <row r="2673">
          <cell r="A2673">
            <v>43204</v>
          </cell>
          <cell r="B2673">
            <v>0.8586921296296296</v>
          </cell>
          <cell r="D2673" t="str">
            <v>分系统1BMS9单体电压过低一级故障</v>
          </cell>
          <cell r="G2673" t="str">
            <v>JS_WX_liteer</v>
          </cell>
          <cell r="I2673" t="str">
            <v>BMS故障</v>
          </cell>
        </row>
        <row r="2674">
          <cell r="A2674">
            <v>43204</v>
          </cell>
          <cell r="B2674">
            <v>0.8586921296296296</v>
          </cell>
          <cell r="D2674" t="str">
            <v>分系统1BMS9单体电压过低二级故障</v>
          </cell>
          <cell r="G2674" t="str">
            <v>JS_WX_liteer</v>
          </cell>
          <cell r="I2674" t="str">
            <v>BMS故障</v>
          </cell>
        </row>
        <row r="2675">
          <cell r="A2675">
            <v>43204</v>
          </cell>
          <cell r="B2675">
            <v>0.85909722222222218</v>
          </cell>
          <cell r="D2675" t="str">
            <v>分系统1BMS3单体电压过低一级故障</v>
          </cell>
          <cell r="G2675" t="str">
            <v>JS_WX_liteer</v>
          </cell>
          <cell r="I2675" t="str">
            <v>BMS故障</v>
          </cell>
        </row>
        <row r="2676">
          <cell r="A2676">
            <v>43204</v>
          </cell>
          <cell r="B2676">
            <v>0.85909722222222218</v>
          </cell>
          <cell r="D2676" t="str">
            <v>分系统1BMS3单体电压过低二级故障</v>
          </cell>
          <cell r="G2676" t="str">
            <v>JS_WX_liteer</v>
          </cell>
          <cell r="I2676" t="str">
            <v>BMS故障</v>
          </cell>
        </row>
        <row r="2677">
          <cell r="A2677">
            <v>43204</v>
          </cell>
          <cell r="B2677">
            <v>0.86009259259259263</v>
          </cell>
          <cell r="D2677" t="str">
            <v>分系统1BMS1单体电压过低一级故障</v>
          </cell>
          <cell r="G2677" t="str">
            <v>JS_WX_liteer</v>
          </cell>
          <cell r="I2677" t="str">
            <v>BMS故障</v>
          </cell>
        </row>
        <row r="2678">
          <cell r="A2678">
            <v>43204</v>
          </cell>
          <cell r="B2678">
            <v>0.86009259259259263</v>
          </cell>
          <cell r="D2678" t="str">
            <v>分系统1BMS1单体电压过低二级故障</v>
          </cell>
          <cell r="G2678" t="str">
            <v>JS_WX_liteer</v>
          </cell>
          <cell r="I2678" t="str">
            <v>BMS故障</v>
          </cell>
        </row>
        <row r="2679">
          <cell r="A2679">
            <v>43204</v>
          </cell>
          <cell r="B2679">
            <v>0.8604398148148148</v>
          </cell>
          <cell r="D2679" t="str">
            <v>分系统1BMS4单体电压过低一级故障</v>
          </cell>
          <cell r="G2679" t="str">
            <v>JS_WX_liteer</v>
          </cell>
          <cell r="I2679" t="str">
            <v>BMS故障</v>
          </cell>
        </row>
        <row r="2680">
          <cell r="A2680">
            <v>43204</v>
          </cell>
          <cell r="B2680">
            <v>0.8604398148148148</v>
          </cell>
          <cell r="D2680" t="str">
            <v>分系统1BMS4单体电压过低二级故障</v>
          </cell>
          <cell r="G2680" t="str">
            <v>JS_WX_liteer</v>
          </cell>
          <cell r="I2680" t="str">
            <v>BMS故障</v>
          </cell>
        </row>
        <row r="2681">
          <cell r="A2681">
            <v>43204</v>
          </cell>
          <cell r="B2681">
            <v>0.86078703703703707</v>
          </cell>
          <cell r="D2681" t="str">
            <v>分系统1BMS7单体电压过低一级故障</v>
          </cell>
          <cell r="G2681" t="str">
            <v>JS_WX_liteer</v>
          </cell>
          <cell r="I2681" t="str">
            <v>BMS故障</v>
          </cell>
        </row>
        <row r="2682">
          <cell r="A2682">
            <v>43204</v>
          </cell>
          <cell r="B2682">
            <v>0.86078703703703707</v>
          </cell>
          <cell r="D2682" t="str">
            <v>分系统1BMS7单体电压过低二级故障</v>
          </cell>
          <cell r="G2682" t="str">
            <v>JS_WX_liteer</v>
          </cell>
          <cell r="I2682" t="str">
            <v>BMS故障</v>
          </cell>
        </row>
        <row r="2683">
          <cell r="A2683">
            <v>43204</v>
          </cell>
          <cell r="B2683">
            <v>0.86119212962962965</v>
          </cell>
          <cell r="D2683" t="str">
            <v>分系统1BMS2单体电压过低一级故障</v>
          </cell>
          <cell r="G2683" t="str">
            <v>JS_WX_liteer</v>
          </cell>
          <cell r="I2683" t="str">
            <v>BMS故障</v>
          </cell>
        </row>
        <row r="2684">
          <cell r="A2684">
            <v>43204</v>
          </cell>
          <cell r="B2684">
            <v>0.86119212962962965</v>
          </cell>
          <cell r="D2684" t="str">
            <v>分系统1BMS2单体电压过低二级故障</v>
          </cell>
          <cell r="G2684" t="str">
            <v>JS_WX_liteer</v>
          </cell>
          <cell r="I2684" t="str">
            <v>BMS故障</v>
          </cell>
        </row>
        <row r="2685">
          <cell r="A2685">
            <v>43204</v>
          </cell>
          <cell r="B2685">
            <v>0.86142361111111121</v>
          </cell>
          <cell r="D2685" t="str">
            <v>分系统1BMS5单体电压过低一级故障</v>
          </cell>
          <cell r="G2685" t="str">
            <v>JS_WX_liteer</v>
          </cell>
          <cell r="I2685" t="str">
            <v>BMS故障</v>
          </cell>
        </row>
        <row r="2686">
          <cell r="A2686">
            <v>43204</v>
          </cell>
          <cell r="B2686">
            <v>0.86142361111111121</v>
          </cell>
          <cell r="D2686" t="str">
            <v>分系统1BMS5单体电压过低二级故障</v>
          </cell>
          <cell r="G2686" t="str">
            <v>JS_WX_liteer</v>
          </cell>
          <cell r="I2686" t="str">
            <v>BMS故障</v>
          </cell>
        </row>
        <row r="2687">
          <cell r="A2687">
            <v>43204</v>
          </cell>
          <cell r="B2687">
            <v>0.86142361111111121</v>
          </cell>
          <cell r="D2687" t="str">
            <v>分系统1BMS6单体电压过低一级故障</v>
          </cell>
          <cell r="G2687" t="str">
            <v>JS_WX_liteer</v>
          </cell>
          <cell r="I2687" t="str">
            <v>BMS故障</v>
          </cell>
        </row>
        <row r="2688">
          <cell r="A2688">
            <v>43204</v>
          </cell>
          <cell r="B2688">
            <v>0.86142361111111121</v>
          </cell>
          <cell r="D2688" t="str">
            <v>分系统1BMS6单体电压过低二级故障</v>
          </cell>
          <cell r="G2688" t="str">
            <v>JS_WX_liteer</v>
          </cell>
          <cell r="I2688" t="str">
            <v>BMS故障</v>
          </cell>
        </row>
        <row r="2689">
          <cell r="A2689">
            <v>43204</v>
          </cell>
          <cell r="B2689">
            <v>0.86964120370370368</v>
          </cell>
          <cell r="D2689" t="str">
            <v>分系统1BMS3SOC过低一级故障</v>
          </cell>
          <cell r="G2689" t="str">
            <v>JS_WX_liteer</v>
          </cell>
          <cell r="I2689" t="str">
            <v>BMS故障</v>
          </cell>
        </row>
        <row r="2690">
          <cell r="A2690">
            <v>43204</v>
          </cell>
          <cell r="B2690">
            <v>0.86964120370370368</v>
          </cell>
          <cell r="D2690" t="str">
            <v>分系统1BMS3SOC过低二级故障</v>
          </cell>
          <cell r="G2690" t="str">
            <v>JS_WX_liteer</v>
          </cell>
          <cell r="I2690" t="str">
            <v>BMS故障</v>
          </cell>
        </row>
        <row r="2691">
          <cell r="A2691">
            <v>43204</v>
          </cell>
          <cell r="B2691">
            <v>0.86964120370370368</v>
          </cell>
          <cell r="D2691" t="str">
            <v>分系统1BMS4SOC过低一级故障</v>
          </cell>
          <cell r="G2691" t="str">
            <v>JS_WX_liteer</v>
          </cell>
          <cell r="I2691" t="str">
            <v>BMS故障</v>
          </cell>
        </row>
        <row r="2692">
          <cell r="A2692">
            <v>43204</v>
          </cell>
          <cell r="B2692">
            <v>0.86964120370370368</v>
          </cell>
          <cell r="D2692" t="str">
            <v>分系统1BMS4SOC过低二级故障</v>
          </cell>
          <cell r="G2692" t="str">
            <v>JS_WX_liteer</v>
          </cell>
          <cell r="I2692" t="str">
            <v>BMS故障</v>
          </cell>
        </row>
        <row r="2693">
          <cell r="A2693">
            <v>43204</v>
          </cell>
          <cell r="B2693">
            <v>0.90277777777777779</v>
          </cell>
          <cell r="D2693" t="str">
            <v>分系统1BMS5SOC过低一级故障</v>
          </cell>
          <cell r="G2693" t="str">
            <v>JS_CZ_wodefeng</v>
          </cell>
          <cell r="I2693" t="str">
            <v>BMS故障</v>
          </cell>
        </row>
        <row r="2694">
          <cell r="A2694">
            <v>43204</v>
          </cell>
          <cell r="B2694">
            <v>0.90493055555555557</v>
          </cell>
          <cell r="D2694" t="str">
            <v>分系统1BMS5SOC过低一级故障</v>
          </cell>
          <cell r="G2694" t="str">
            <v>JS_CZ_wodefeng</v>
          </cell>
          <cell r="I2694" t="str">
            <v>BMS故障</v>
          </cell>
        </row>
        <row r="2695">
          <cell r="A2695">
            <v>43204</v>
          </cell>
          <cell r="B2695">
            <v>0.90516203703703713</v>
          </cell>
          <cell r="D2695" t="str">
            <v>分系统1BMS5SOC过低一级故障</v>
          </cell>
          <cell r="G2695" t="str">
            <v>JS_CZ_wodefeng</v>
          </cell>
          <cell r="I2695" t="str">
            <v>BMS故障</v>
          </cell>
        </row>
        <row r="2696">
          <cell r="A2696">
            <v>43204</v>
          </cell>
          <cell r="B2696">
            <v>0.90527777777777774</v>
          </cell>
          <cell r="D2696" t="str">
            <v>分系统1BMS5SOC过低一级故障</v>
          </cell>
          <cell r="G2696" t="str">
            <v>JS_CZ_wodefeng</v>
          </cell>
          <cell r="I2696" t="str">
            <v>BMS故障</v>
          </cell>
        </row>
        <row r="2697">
          <cell r="A2697">
            <v>43204</v>
          </cell>
          <cell r="B2697">
            <v>0.90626157407407415</v>
          </cell>
          <cell r="D2697" t="str">
            <v>分系统1BMS5SOC过低一级故障</v>
          </cell>
          <cell r="G2697" t="str">
            <v>JS_CZ_wodefeng</v>
          </cell>
          <cell r="I2697" t="str">
            <v>BMS故障</v>
          </cell>
        </row>
        <row r="2698">
          <cell r="A2698">
            <v>43204</v>
          </cell>
          <cell r="B2698">
            <v>0.90649305555555559</v>
          </cell>
          <cell r="D2698" t="str">
            <v>分系统1BMS5SOC过低一级故障</v>
          </cell>
          <cell r="G2698" t="str">
            <v>JS_CZ_wodefeng</v>
          </cell>
          <cell r="I2698" t="str">
            <v>BMS故障</v>
          </cell>
        </row>
        <row r="2699">
          <cell r="A2699">
            <v>43204</v>
          </cell>
          <cell r="B2699">
            <v>0.90678240740740745</v>
          </cell>
          <cell r="D2699" t="str">
            <v>分系统1BMS5SOC过低一级故障</v>
          </cell>
          <cell r="G2699" t="str">
            <v>JS_CZ_wodefeng</v>
          </cell>
          <cell r="I2699" t="str">
            <v>BMS故障</v>
          </cell>
        </row>
        <row r="2700">
          <cell r="A2700">
            <v>43204</v>
          </cell>
          <cell r="B2700">
            <v>0.90695601851851848</v>
          </cell>
          <cell r="D2700" t="str">
            <v>分系统1BMS5SOC过低一级故障</v>
          </cell>
          <cell r="G2700" t="str">
            <v>JS_CZ_wodefeng</v>
          </cell>
          <cell r="I2700" t="str">
            <v>BMS故障</v>
          </cell>
        </row>
        <row r="2701">
          <cell r="A2701">
            <v>43204</v>
          </cell>
          <cell r="B2701">
            <v>0.91848379629629628</v>
          </cell>
          <cell r="D2701" t="str">
            <v>分系统1BMS1SOC过低一级故障</v>
          </cell>
          <cell r="G2701" t="str">
            <v>JS_WX_liteer</v>
          </cell>
          <cell r="I2701" t="str">
            <v>BMS故障</v>
          </cell>
        </row>
        <row r="2702">
          <cell r="A2702">
            <v>43204</v>
          </cell>
          <cell r="B2702">
            <v>0.91848379629629628</v>
          </cell>
          <cell r="D2702" t="str">
            <v>分系统1BMS1SOC过低二级故障</v>
          </cell>
          <cell r="G2702" t="str">
            <v>JS_WX_liteer</v>
          </cell>
          <cell r="I2702" t="str">
            <v>BMS故障</v>
          </cell>
        </row>
        <row r="2703">
          <cell r="A2703">
            <v>43204</v>
          </cell>
          <cell r="B2703">
            <v>0.9185416666666667</v>
          </cell>
          <cell r="D2703" t="str">
            <v>分系统1BMS2SOC过低二级故障</v>
          </cell>
          <cell r="G2703" t="str">
            <v>JS_WX_liteer</v>
          </cell>
          <cell r="I2703" t="str">
            <v>BMS故障</v>
          </cell>
        </row>
        <row r="2704">
          <cell r="A2704">
            <v>43204</v>
          </cell>
          <cell r="B2704">
            <v>0.91861111111111116</v>
          </cell>
          <cell r="D2704" t="str">
            <v>分系统1BMS8SOC过低一级故障</v>
          </cell>
          <cell r="G2704" t="str">
            <v>JS_WX_liteer</v>
          </cell>
          <cell r="I2704" t="str">
            <v>BMS故障</v>
          </cell>
        </row>
        <row r="2705">
          <cell r="A2705">
            <v>43204</v>
          </cell>
          <cell r="B2705">
            <v>0.91861111111111116</v>
          </cell>
          <cell r="D2705" t="str">
            <v>分系统1BMS8SOC过低二级故障</v>
          </cell>
          <cell r="G2705" t="str">
            <v>JS_WX_liteer</v>
          </cell>
          <cell r="I2705" t="str">
            <v>BMS故障</v>
          </cell>
        </row>
        <row r="2706">
          <cell r="A2706">
            <v>43204</v>
          </cell>
          <cell r="B2706">
            <v>0.91861111111111116</v>
          </cell>
          <cell r="D2706" t="str">
            <v>分系统1BMS9SOC过低一级故障</v>
          </cell>
          <cell r="G2706" t="str">
            <v>JS_WX_liteer</v>
          </cell>
          <cell r="I2706" t="str">
            <v>BMS故障</v>
          </cell>
        </row>
        <row r="2707">
          <cell r="A2707">
            <v>43204</v>
          </cell>
          <cell r="B2707">
            <v>0.91861111111111116</v>
          </cell>
          <cell r="D2707" t="str">
            <v>分系统1BMS9SOC过低二级故障</v>
          </cell>
          <cell r="G2707" t="str">
            <v>JS_WX_liteer</v>
          </cell>
          <cell r="I2707" t="str">
            <v>BMS故障</v>
          </cell>
        </row>
        <row r="2708">
          <cell r="A2708">
            <v>43204</v>
          </cell>
          <cell r="B2708">
            <v>0.91871527777777784</v>
          </cell>
          <cell r="D2708" t="str">
            <v>分系统1BMS2SOC过低一级故障</v>
          </cell>
          <cell r="G2708" t="str">
            <v>JS_WX_liteer</v>
          </cell>
          <cell r="I2708" t="str">
            <v>BMS故障</v>
          </cell>
        </row>
        <row r="2709">
          <cell r="A2709">
            <v>43204</v>
          </cell>
          <cell r="B2709">
            <v>0.91877314814814814</v>
          </cell>
          <cell r="D2709" t="str">
            <v>分系统1BMS5SOC过低一级故障</v>
          </cell>
          <cell r="G2709" t="str">
            <v>JS_WX_liteer</v>
          </cell>
          <cell r="I2709" t="str">
            <v>BMS故障</v>
          </cell>
        </row>
        <row r="2710">
          <cell r="A2710">
            <v>43204</v>
          </cell>
          <cell r="B2710">
            <v>0.91877314814814814</v>
          </cell>
          <cell r="D2710" t="str">
            <v>分系统1BMS5SOC过低二级故障</v>
          </cell>
          <cell r="G2710" t="str">
            <v>JS_WX_liteer</v>
          </cell>
          <cell r="I2710" t="str">
            <v>BMS故障</v>
          </cell>
        </row>
        <row r="2711">
          <cell r="A2711">
            <v>43204</v>
          </cell>
          <cell r="B2711">
            <v>0.91888888888888898</v>
          </cell>
          <cell r="D2711" t="str">
            <v>分系统1BMS6SOC过低一级故障</v>
          </cell>
          <cell r="G2711" t="str">
            <v>JS_WX_liteer</v>
          </cell>
          <cell r="I2711" t="str">
            <v>BMS故障</v>
          </cell>
        </row>
        <row r="2712">
          <cell r="A2712">
            <v>43204</v>
          </cell>
          <cell r="B2712">
            <v>0.91888888888888898</v>
          </cell>
          <cell r="D2712" t="str">
            <v>分系统1BMS6SOC过低二级故障</v>
          </cell>
          <cell r="G2712" t="str">
            <v>JS_WX_liteer</v>
          </cell>
          <cell r="I2712" t="str">
            <v>BMS故障</v>
          </cell>
        </row>
        <row r="2713">
          <cell r="A2713">
            <v>43204</v>
          </cell>
          <cell r="B2713">
            <v>0.91888888888888898</v>
          </cell>
          <cell r="D2713" t="str">
            <v>分系统1BMS7SOC过低一级故障</v>
          </cell>
          <cell r="G2713" t="str">
            <v>JS_WX_liteer</v>
          </cell>
          <cell r="I2713" t="str">
            <v>BMS故障</v>
          </cell>
        </row>
        <row r="2714">
          <cell r="A2714">
            <v>43204</v>
          </cell>
          <cell r="B2714">
            <v>0.91888888888888898</v>
          </cell>
          <cell r="D2714" t="str">
            <v>分系统1BMS7SOC过低二级故障</v>
          </cell>
          <cell r="G2714" t="str">
            <v>JS_WX_liteer</v>
          </cell>
          <cell r="I2714" t="str">
            <v>BMS故障</v>
          </cell>
        </row>
        <row r="2715">
          <cell r="A2715">
            <v>43204</v>
          </cell>
          <cell r="B2715">
            <v>0.9194675925925927</v>
          </cell>
          <cell r="D2715" t="str">
            <v>分系统1BMS2SOC过低二级故障</v>
          </cell>
          <cell r="G2715" t="str">
            <v>JS_WX_liteer</v>
          </cell>
          <cell r="I2715" t="str">
            <v>BMS故障</v>
          </cell>
        </row>
        <row r="2716">
          <cell r="A2716">
            <v>43204</v>
          </cell>
          <cell r="B2716">
            <v>0.91958333333333331</v>
          </cell>
          <cell r="D2716" t="str">
            <v>分系统1BMS5SOC过低二级故障</v>
          </cell>
          <cell r="G2716" t="str">
            <v>JS_WX_liteer</v>
          </cell>
          <cell r="I2716" t="str">
            <v>BMS故障</v>
          </cell>
        </row>
        <row r="2717">
          <cell r="A2717">
            <v>43204</v>
          </cell>
          <cell r="B2717">
            <v>0.91965277777777776</v>
          </cell>
          <cell r="D2717" t="str">
            <v>分系统1BMS6SOC过低二级故障</v>
          </cell>
          <cell r="G2717" t="str">
            <v>JS_WX_liteer</v>
          </cell>
          <cell r="I2717" t="str">
            <v>BMS故障</v>
          </cell>
        </row>
        <row r="2718">
          <cell r="A2718">
            <v>43204</v>
          </cell>
          <cell r="B2718">
            <v>0.99987268518518524</v>
          </cell>
          <cell r="D2718" t="str">
            <v>分系统1BMS1SOC过低一级故障</v>
          </cell>
          <cell r="G2718" t="str">
            <v>JS_CZ_wodefeng</v>
          </cell>
          <cell r="I2718" t="str">
            <v>BMS故障</v>
          </cell>
        </row>
        <row r="2719">
          <cell r="A2719">
            <v>43204</v>
          </cell>
          <cell r="B2719">
            <v>0.99987268518518524</v>
          </cell>
          <cell r="D2719" t="str">
            <v>分系统1BMS2SOC过低一级故障</v>
          </cell>
          <cell r="G2719" t="str">
            <v>JS_CZ_wodefeng</v>
          </cell>
          <cell r="I2719" t="str">
            <v>BMS故障</v>
          </cell>
        </row>
        <row r="2720">
          <cell r="A2720">
            <v>43204</v>
          </cell>
          <cell r="B2720">
            <v>0.99987268518518524</v>
          </cell>
          <cell r="D2720" t="str">
            <v>分系统1BMS4SOC过低一级故障</v>
          </cell>
          <cell r="G2720" t="str">
            <v>JS_CZ_wodefeng</v>
          </cell>
          <cell r="I2720" t="str">
            <v>BMS故障</v>
          </cell>
        </row>
        <row r="2721">
          <cell r="A2721">
            <v>43204</v>
          </cell>
          <cell r="B2721">
            <v>0.99987268518518524</v>
          </cell>
          <cell r="D2721" t="str">
            <v>分系统1BMS6SOC过低一级故障</v>
          </cell>
          <cell r="G2721" t="str">
            <v>JS_CZ_wodefeng</v>
          </cell>
          <cell r="I2721" t="str">
            <v>BMS故障</v>
          </cell>
        </row>
        <row r="2722">
          <cell r="A2722">
            <v>43205</v>
          </cell>
          <cell r="B2722">
            <v>2.7777777777777778E-4</v>
          </cell>
          <cell r="D2722" t="str">
            <v>分系统1BMS7SOC过低一级故障</v>
          </cell>
          <cell r="G2722" t="str">
            <v>JS_WX_liteer</v>
          </cell>
          <cell r="I2722" t="str">
            <v>BMS故障</v>
          </cell>
        </row>
        <row r="2723">
          <cell r="A2723">
            <v>43205</v>
          </cell>
          <cell r="B2723">
            <v>2.4189814814814816E-3</v>
          </cell>
          <cell r="D2723" t="str">
            <v>分系统1BMS8总电压过低一级故障</v>
          </cell>
          <cell r="G2723" t="str">
            <v>JS_WX_liteer</v>
          </cell>
          <cell r="I2723" t="str">
            <v>BMS故障</v>
          </cell>
        </row>
        <row r="2724">
          <cell r="A2724">
            <v>43205</v>
          </cell>
          <cell r="B2724">
            <v>2.4189814814814816E-3</v>
          </cell>
          <cell r="D2724" t="str">
            <v>分系统1BMS9总电压过低一级故障</v>
          </cell>
          <cell r="G2724" t="str">
            <v>JS_WX_liteer</v>
          </cell>
          <cell r="I2724" t="str">
            <v>BMS故障</v>
          </cell>
        </row>
        <row r="2725">
          <cell r="A2725">
            <v>43205</v>
          </cell>
          <cell r="B2725">
            <v>2.5347222222222221E-3</v>
          </cell>
          <cell r="D2725" t="str">
            <v>分系统1BMS3总电压过低一级故障</v>
          </cell>
          <cell r="G2725" t="str">
            <v>JS_WX_liteer</v>
          </cell>
          <cell r="I2725" t="str">
            <v>BMS故障</v>
          </cell>
        </row>
        <row r="2726">
          <cell r="A2726">
            <v>43205</v>
          </cell>
          <cell r="B2726">
            <v>2.6504629629629625E-3</v>
          </cell>
          <cell r="D2726" t="str">
            <v>分系统1BMS4总电压过低一级故障</v>
          </cell>
          <cell r="G2726" t="str">
            <v>JS_WX_liteer</v>
          </cell>
          <cell r="I2726" t="str">
            <v>BMS故障</v>
          </cell>
        </row>
        <row r="2727">
          <cell r="A2727">
            <v>43205</v>
          </cell>
          <cell r="B2727">
            <v>2.7083333333333334E-3</v>
          </cell>
          <cell r="D2727" t="str">
            <v>分系统1BMS1总电压过低一级故障</v>
          </cell>
          <cell r="G2727" t="str">
            <v>JS_WX_liteer</v>
          </cell>
          <cell r="I2727" t="str">
            <v>BMS故障</v>
          </cell>
        </row>
        <row r="2728">
          <cell r="A2728">
            <v>43205</v>
          </cell>
          <cell r="B2728">
            <v>2.7662037037037034E-3</v>
          </cell>
          <cell r="D2728" t="str">
            <v>分系统1BMS7总电压过低一级故障</v>
          </cell>
          <cell r="G2728" t="str">
            <v>JS_WX_liteer</v>
          </cell>
          <cell r="I2728" t="str">
            <v>BMS故障</v>
          </cell>
        </row>
        <row r="2729">
          <cell r="A2729">
            <v>43205</v>
          </cell>
          <cell r="B2729">
            <v>2.8240740740740739E-3</v>
          </cell>
          <cell r="D2729" t="str">
            <v>分系统1BMS6总电压过低一级故障</v>
          </cell>
          <cell r="G2729" t="str">
            <v>JS_WX_liteer</v>
          </cell>
          <cell r="I2729" t="str">
            <v>BMS故障</v>
          </cell>
        </row>
        <row r="2730">
          <cell r="A2730">
            <v>43205</v>
          </cell>
          <cell r="B2730">
            <v>2.8819444444444444E-3</v>
          </cell>
          <cell r="D2730" t="str">
            <v>分系统1BMS2总电压过低一级故障</v>
          </cell>
          <cell r="G2730" t="str">
            <v>JS_WX_liteer</v>
          </cell>
          <cell r="I2730" t="str">
            <v>BMS故障</v>
          </cell>
        </row>
        <row r="2731">
          <cell r="A2731">
            <v>43205</v>
          </cell>
          <cell r="B2731">
            <v>2.9398148148148148E-3</v>
          </cell>
          <cell r="D2731" t="str">
            <v>分系统1BMS5总电压过低一级故障</v>
          </cell>
          <cell r="G2731" t="str">
            <v>JS_WX_liteer</v>
          </cell>
          <cell r="I2731" t="str">
            <v>BMS故障</v>
          </cell>
        </row>
        <row r="2732">
          <cell r="A2732">
            <v>43205</v>
          </cell>
          <cell r="B2732">
            <v>3.6342592592592594E-3</v>
          </cell>
          <cell r="D2732" t="str">
            <v>分系统1BMS8SOC过低一级故障</v>
          </cell>
          <cell r="G2732" t="str">
            <v>JS_WX_liteer</v>
          </cell>
          <cell r="I2732" t="str">
            <v>BMS故障</v>
          </cell>
        </row>
        <row r="2733">
          <cell r="A2733">
            <v>43205</v>
          </cell>
          <cell r="B2733">
            <v>5.4861111111111117E-3</v>
          </cell>
          <cell r="D2733" t="str">
            <v>分系统1BMS9SOC过低一级故障</v>
          </cell>
          <cell r="G2733" t="str">
            <v>JS_WX_liteer</v>
          </cell>
          <cell r="I2733" t="str">
            <v>BMS故障</v>
          </cell>
        </row>
        <row r="2734">
          <cell r="A2734">
            <v>43205</v>
          </cell>
          <cell r="B2734">
            <v>5.6597222222222222E-3</v>
          </cell>
          <cell r="D2734" t="str">
            <v>分系统1BMS3SOC过低一级故障</v>
          </cell>
          <cell r="G2734" t="str">
            <v>JS_WX_liteer</v>
          </cell>
          <cell r="I2734" t="str">
            <v>BMS故障</v>
          </cell>
        </row>
        <row r="2735">
          <cell r="A2735">
            <v>43205</v>
          </cell>
          <cell r="B2735">
            <v>5.6597222222222222E-3</v>
          </cell>
          <cell r="D2735" t="str">
            <v>分系统1BMS4SOC过低一级故障</v>
          </cell>
          <cell r="G2735" t="str">
            <v>JS_WX_liteer</v>
          </cell>
          <cell r="I2735" t="str">
            <v>BMS故障</v>
          </cell>
        </row>
        <row r="2736">
          <cell r="A2736">
            <v>43205</v>
          </cell>
          <cell r="B2736">
            <v>5.7175925925925927E-3</v>
          </cell>
          <cell r="D2736" t="str">
            <v>分系统1BMS1SOC过低一级故障</v>
          </cell>
          <cell r="G2736" t="str">
            <v>JS_WX_liteer</v>
          </cell>
          <cell r="I2736" t="str">
            <v>BMS故障</v>
          </cell>
        </row>
        <row r="2737">
          <cell r="A2737">
            <v>43205</v>
          </cell>
          <cell r="B2737">
            <v>6.0069444444444441E-3</v>
          </cell>
          <cell r="D2737" t="str">
            <v>分系统1BMS2SOC过低一级故障</v>
          </cell>
          <cell r="G2737" t="str">
            <v>JS_WX_liteer</v>
          </cell>
          <cell r="I2737" t="str">
            <v>BMS故障</v>
          </cell>
        </row>
        <row r="2738">
          <cell r="A2738">
            <v>43205</v>
          </cell>
          <cell r="B2738">
            <v>6.0069444444444441E-3</v>
          </cell>
          <cell r="D2738" t="str">
            <v>分系统1BMS5SOC过低一级故障</v>
          </cell>
          <cell r="G2738" t="str">
            <v>JS_WX_liteer</v>
          </cell>
          <cell r="I2738" t="str">
            <v>BMS故障</v>
          </cell>
        </row>
        <row r="2739">
          <cell r="A2739">
            <v>43205</v>
          </cell>
          <cell r="B2739">
            <v>6.0648148148148145E-3</v>
          </cell>
          <cell r="D2739" t="str">
            <v>分系统1BMS6SOC过低一级故障</v>
          </cell>
          <cell r="G2739" t="str">
            <v>JS_WX_liteer</v>
          </cell>
          <cell r="I2739" t="str">
            <v>BMS故障</v>
          </cell>
        </row>
        <row r="2740">
          <cell r="A2740">
            <v>43205</v>
          </cell>
          <cell r="B2740">
            <v>0.18035879629629628</v>
          </cell>
          <cell r="D2740" t="str">
            <v>分系统1告警状态</v>
          </cell>
          <cell r="G2740" t="str">
            <v>BJ_zhongyu</v>
          </cell>
          <cell r="I2740" t="str">
            <v>系统故障</v>
          </cell>
        </row>
        <row r="2741">
          <cell r="A2741">
            <v>43205</v>
          </cell>
          <cell r="B2741">
            <v>0.18035879629629628</v>
          </cell>
          <cell r="D2741" t="str">
            <v>分系统1PCS告警状态</v>
          </cell>
          <cell r="G2741" t="str">
            <v>BJ_zhongyu</v>
          </cell>
          <cell r="I2741" t="str">
            <v>PCS故障</v>
          </cell>
        </row>
        <row r="2742">
          <cell r="A2742">
            <v>43205</v>
          </cell>
          <cell r="B2742">
            <v>0.18511574074074075</v>
          </cell>
          <cell r="D2742" t="str">
            <v>分系统1故障状态</v>
          </cell>
          <cell r="G2742" t="str">
            <v>JS_CZ_wodefeng</v>
          </cell>
          <cell r="I2742" t="str">
            <v>系统故障</v>
          </cell>
        </row>
        <row r="2743">
          <cell r="A2743">
            <v>43205</v>
          </cell>
          <cell r="B2743">
            <v>0.21650462962962966</v>
          </cell>
          <cell r="D2743" t="str">
            <v>分系统1故障状态</v>
          </cell>
          <cell r="G2743" t="str">
            <v>JS_CZ_wodefeng</v>
          </cell>
          <cell r="I2743" t="str">
            <v>系统故障</v>
          </cell>
        </row>
        <row r="2744">
          <cell r="A2744">
            <v>43205</v>
          </cell>
          <cell r="B2744">
            <v>0.21650462962962966</v>
          </cell>
          <cell r="D2744" t="str">
            <v>分系统1BCMS2故障状态</v>
          </cell>
          <cell r="G2744" t="str">
            <v>JS_CZ_wodefeng</v>
          </cell>
          <cell r="I2744" t="str">
            <v>BMS故障</v>
          </cell>
        </row>
        <row r="2745">
          <cell r="A2745">
            <v>43205</v>
          </cell>
          <cell r="B2745">
            <v>0.21650462962962966</v>
          </cell>
          <cell r="D2745" t="str">
            <v>分系统1BMS2模块自检失效故障</v>
          </cell>
          <cell r="G2745" t="str">
            <v>JS_CZ_wodefeng</v>
          </cell>
          <cell r="I2745" t="str">
            <v>BMS故障</v>
          </cell>
        </row>
        <row r="2746">
          <cell r="A2746">
            <v>43205</v>
          </cell>
          <cell r="B2746">
            <v>0.21650462962962966</v>
          </cell>
          <cell r="D2746" t="str">
            <v>BCMS故障</v>
          </cell>
          <cell r="G2746" t="str">
            <v>JS_CZ_wodefeng</v>
          </cell>
          <cell r="I2746" t="str">
            <v>BMS故障</v>
          </cell>
        </row>
        <row r="2747">
          <cell r="A2747">
            <v>43205</v>
          </cell>
          <cell r="B2747">
            <v>0.41586805555555556</v>
          </cell>
          <cell r="D2747" t="str">
            <v>分系统3故障状态</v>
          </cell>
          <cell r="G2747" t="str">
            <v>BJ_zhongyu</v>
          </cell>
          <cell r="I2747" t="str">
            <v>系统故障</v>
          </cell>
        </row>
        <row r="2748">
          <cell r="A2748">
            <v>43205</v>
          </cell>
          <cell r="B2748">
            <v>0.45479166666666665</v>
          </cell>
          <cell r="D2748" t="str">
            <v>分系统1BMS1总电压过低一级故障</v>
          </cell>
          <cell r="G2748" t="str">
            <v>JS_CZ_wodefeng</v>
          </cell>
          <cell r="I2748" t="str">
            <v>BMS故障</v>
          </cell>
        </row>
        <row r="2749">
          <cell r="A2749">
            <v>43205</v>
          </cell>
          <cell r="B2749">
            <v>0.45479166666666665</v>
          </cell>
          <cell r="D2749" t="str">
            <v>分系统1BMS1总电压过低二级故障</v>
          </cell>
          <cell r="G2749" t="str">
            <v>JS_CZ_wodefeng</v>
          </cell>
          <cell r="I2749" t="str">
            <v>BMS故障</v>
          </cell>
        </row>
        <row r="2750">
          <cell r="A2750">
            <v>43205</v>
          </cell>
          <cell r="B2750">
            <v>0.45513888888888893</v>
          </cell>
          <cell r="D2750" t="str">
            <v>分系统1BMS3总电压过低一级故障</v>
          </cell>
          <cell r="G2750" t="str">
            <v>JS_CZ_wodefeng</v>
          </cell>
          <cell r="I2750" t="str">
            <v>BMS故障</v>
          </cell>
        </row>
        <row r="2751">
          <cell r="A2751">
            <v>43205</v>
          </cell>
          <cell r="B2751">
            <v>0.45513888888888893</v>
          </cell>
          <cell r="D2751" t="str">
            <v>分系统1BMS3总电压过低二级故障</v>
          </cell>
          <cell r="G2751" t="str">
            <v>JS_CZ_wodefeng</v>
          </cell>
          <cell r="I2751" t="str">
            <v>BMS故障</v>
          </cell>
        </row>
        <row r="2752">
          <cell r="A2752">
            <v>43205</v>
          </cell>
          <cell r="B2752">
            <v>0.45560185185185187</v>
          </cell>
          <cell r="D2752" t="str">
            <v>分系统1BMS6总电压过低一级故障</v>
          </cell>
          <cell r="G2752" t="str">
            <v>JS_CZ_wodefeng</v>
          </cell>
          <cell r="I2752" t="str">
            <v>BMS故障</v>
          </cell>
        </row>
        <row r="2753">
          <cell r="A2753">
            <v>43205</v>
          </cell>
          <cell r="B2753">
            <v>0.45560185185185187</v>
          </cell>
          <cell r="D2753" t="str">
            <v>分系统1BMS6总电压过低二级故障</v>
          </cell>
          <cell r="G2753" t="str">
            <v>JS_CZ_wodefeng</v>
          </cell>
          <cell r="I2753" t="str">
            <v>BMS故障</v>
          </cell>
        </row>
        <row r="2754">
          <cell r="A2754">
            <v>43205</v>
          </cell>
          <cell r="B2754">
            <v>0.45594907407407409</v>
          </cell>
          <cell r="D2754" t="str">
            <v>分系统1BMS2总电压过低一级故障</v>
          </cell>
          <cell r="G2754" t="str">
            <v>JS_CZ_wodefeng</v>
          </cell>
          <cell r="I2754" t="str">
            <v>BMS故障</v>
          </cell>
        </row>
        <row r="2755">
          <cell r="A2755">
            <v>43205</v>
          </cell>
          <cell r="B2755">
            <v>0.45594907407407409</v>
          </cell>
          <cell r="D2755" t="str">
            <v>分系统1BMS2总电压过低二级故障</v>
          </cell>
          <cell r="G2755" t="str">
            <v>JS_CZ_wodefeng</v>
          </cell>
          <cell r="I2755" t="str">
            <v>BMS故障</v>
          </cell>
        </row>
        <row r="2756">
          <cell r="A2756">
            <v>43205</v>
          </cell>
          <cell r="B2756">
            <v>0.45606481481481481</v>
          </cell>
          <cell r="D2756" t="str">
            <v>分系统1BMS4总电压过低一级故障</v>
          </cell>
          <cell r="G2756" t="str">
            <v>JS_CZ_wodefeng</v>
          </cell>
          <cell r="I2756" t="str">
            <v>BMS故障</v>
          </cell>
        </row>
        <row r="2757">
          <cell r="A2757">
            <v>43205</v>
          </cell>
          <cell r="B2757">
            <v>0.45606481481481481</v>
          </cell>
          <cell r="D2757" t="str">
            <v>分系统1BMS4总电压过低二级故障</v>
          </cell>
          <cell r="G2757" t="str">
            <v>JS_CZ_wodefeng</v>
          </cell>
          <cell r="I2757" t="str">
            <v>BMS故障</v>
          </cell>
        </row>
        <row r="2758">
          <cell r="A2758">
            <v>43205</v>
          </cell>
          <cell r="B2758">
            <v>0.45612268518518517</v>
          </cell>
          <cell r="D2758" t="str">
            <v>分系统1BMS5总电压过低一级故障</v>
          </cell>
          <cell r="G2758" t="str">
            <v>JS_CZ_wodefeng</v>
          </cell>
          <cell r="I2758" t="str">
            <v>BMS故障</v>
          </cell>
        </row>
        <row r="2759">
          <cell r="A2759">
            <v>43205</v>
          </cell>
          <cell r="B2759">
            <v>0.45612268518518517</v>
          </cell>
          <cell r="D2759" t="str">
            <v>分系统1BMS5总电压过低二级故障</v>
          </cell>
          <cell r="G2759" t="str">
            <v>JS_CZ_wodefeng</v>
          </cell>
          <cell r="I2759" t="str">
            <v>BMS故障</v>
          </cell>
        </row>
        <row r="2760">
          <cell r="A2760">
            <v>43205</v>
          </cell>
          <cell r="B2760">
            <v>0.46186342592592594</v>
          </cell>
          <cell r="D2760" t="str">
            <v>分系统1BMS3SOC过低一级故障</v>
          </cell>
          <cell r="G2760" t="str">
            <v>JS_CZ_wodefeng</v>
          </cell>
          <cell r="I2760" t="str">
            <v>BMS故障</v>
          </cell>
        </row>
        <row r="2761">
          <cell r="A2761">
            <v>43205</v>
          </cell>
          <cell r="B2761">
            <v>0.46186342592592594</v>
          </cell>
          <cell r="D2761" t="str">
            <v>分系统1BMS3SOC过低二级故障</v>
          </cell>
          <cell r="G2761" t="str">
            <v>JS_CZ_wodefeng</v>
          </cell>
          <cell r="I2761" t="str">
            <v>BMS故障</v>
          </cell>
        </row>
        <row r="2762">
          <cell r="A2762">
            <v>43205</v>
          </cell>
          <cell r="B2762">
            <v>0.46255787037037038</v>
          </cell>
          <cell r="D2762" t="str">
            <v>分系统1BMS1单体电压过低一级故障</v>
          </cell>
          <cell r="G2762" t="str">
            <v>JS_CZ_wodefeng</v>
          </cell>
          <cell r="I2762" t="str">
            <v>BMS故障</v>
          </cell>
        </row>
        <row r="2763">
          <cell r="A2763">
            <v>43205</v>
          </cell>
          <cell r="B2763">
            <v>0.46255787037037038</v>
          </cell>
          <cell r="D2763" t="str">
            <v>分系统1BMS1单体电压过低二级故障</v>
          </cell>
          <cell r="G2763" t="str">
            <v>JS_CZ_wodefeng</v>
          </cell>
          <cell r="I2763" t="str">
            <v>BMS故障</v>
          </cell>
        </row>
        <row r="2764">
          <cell r="A2764">
            <v>43205</v>
          </cell>
          <cell r="B2764">
            <v>0.46284722222222219</v>
          </cell>
          <cell r="D2764" t="str">
            <v>分系统1BMS3单体电压过低一级故障</v>
          </cell>
          <cell r="G2764" t="str">
            <v>JS_CZ_wodefeng</v>
          </cell>
          <cell r="I2764" t="str">
            <v>BMS故障</v>
          </cell>
        </row>
        <row r="2765">
          <cell r="A2765">
            <v>43205</v>
          </cell>
          <cell r="B2765">
            <v>0.46284722222222219</v>
          </cell>
          <cell r="D2765" t="str">
            <v>分系统1BMS3单体电压过低二级故障</v>
          </cell>
          <cell r="G2765" t="str">
            <v>JS_CZ_wodefeng</v>
          </cell>
          <cell r="I2765" t="str">
            <v>BMS故障</v>
          </cell>
        </row>
        <row r="2766">
          <cell r="A2766">
            <v>43205</v>
          </cell>
          <cell r="B2766">
            <v>0.46313657407407405</v>
          </cell>
          <cell r="D2766" t="str">
            <v>分系统1BMS2单体电压过低一级故障</v>
          </cell>
          <cell r="G2766" t="str">
            <v>JS_CZ_wodefeng</v>
          </cell>
          <cell r="I2766" t="str">
            <v>BMS故障</v>
          </cell>
        </row>
        <row r="2767">
          <cell r="A2767">
            <v>43205</v>
          </cell>
          <cell r="B2767">
            <v>0.46313657407407405</v>
          </cell>
          <cell r="D2767" t="str">
            <v>分系统1BMS2单体电压过低二级故障</v>
          </cell>
          <cell r="G2767" t="str">
            <v>JS_CZ_wodefeng</v>
          </cell>
          <cell r="I2767" t="str">
            <v>BMS故障</v>
          </cell>
        </row>
        <row r="2768">
          <cell r="A2768">
            <v>43205</v>
          </cell>
          <cell r="B2768">
            <v>0.46348379629629632</v>
          </cell>
          <cell r="D2768" t="str">
            <v>分系统1BMS5SOC过低一级故障</v>
          </cell>
          <cell r="G2768" t="str">
            <v>JS_CZ_wodefeng</v>
          </cell>
          <cell r="I2768" t="str">
            <v>BMS故障</v>
          </cell>
        </row>
        <row r="2769">
          <cell r="A2769">
            <v>43205</v>
          </cell>
          <cell r="B2769">
            <v>0.46348379629629632</v>
          </cell>
          <cell r="D2769" t="str">
            <v>分系统1BMS5SOC过低二级故障</v>
          </cell>
          <cell r="G2769" t="str">
            <v>JS_CZ_wodefeng</v>
          </cell>
          <cell r="I2769" t="str">
            <v>BMS故障</v>
          </cell>
        </row>
        <row r="2770">
          <cell r="A2770">
            <v>43205</v>
          </cell>
          <cell r="B2770">
            <v>0.46354166666666669</v>
          </cell>
          <cell r="D2770" t="str">
            <v>分系统1BMS5单体电压过低一级故障</v>
          </cell>
          <cell r="G2770" t="str">
            <v>JS_CZ_wodefeng</v>
          </cell>
          <cell r="I2770" t="str">
            <v>BMS故障</v>
          </cell>
        </row>
        <row r="2771">
          <cell r="A2771">
            <v>43205</v>
          </cell>
          <cell r="B2771">
            <v>0.46354166666666669</v>
          </cell>
          <cell r="D2771" t="str">
            <v>分系统1BMS5单体电压过低二级故障</v>
          </cell>
          <cell r="G2771" t="str">
            <v>JS_CZ_wodefeng</v>
          </cell>
          <cell r="I2771" t="str">
            <v>BMS故障</v>
          </cell>
        </row>
        <row r="2772">
          <cell r="A2772">
            <v>43205</v>
          </cell>
          <cell r="B2772">
            <v>0.46377314814814818</v>
          </cell>
          <cell r="D2772" t="str">
            <v>分系统1BMS6SOC过低一级故障</v>
          </cell>
          <cell r="G2772" t="str">
            <v>JS_CZ_wodefeng</v>
          </cell>
          <cell r="I2772" t="str">
            <v>BMS故障</v>
          </cell>
        </row>
        <row r="2773">
          <cell r="A2773">
            <v>43205</v>
          </cell>
          <cell r="B2773">
            <v>0.46377314814814818</v>
          </cell>
          <cell r="D2773" t="str">
            <v>分系统1BMS6SOC过低二级故障</v>
          </cell>
          <cell r="G2773" t="str">
            <v>JS_CZ_wodefeng</v>
          </cell>
          <cell r="I2773" t="str">
            <v>BMS故障</v>
          </cell>
        </row>
        <row r="2774">
          <cell r="A2774">
            <v>43205</v>
          </cell>
          <cell r="B2774">
            <v>0.46435185185185185</v>
          </cell>
          <cell r="D2774" t="str">
            <v>分系统1BMS4单体电压过低一级故障</v>
          </cell>
          <cell r="G2774" t="str">
            <v>JS_CZ_wodefeng</v>
          </cell>
          <cell r="I2774" t="str">
            <v>BMS故障</v>
          </cell>
        </row>
        <row r="2775">
          <cell r="A2775">
            <v>43205</v>
          </cell>
          <cell r="B2775">
            <v>0.46435185185185185</v>
          </cell>
          <cell r="D2775" t="str">
            <v>分系统1BMS4单体电压过低二级故障</v>
          </cell>
          <cell r="G2775" t="str">
            <v>JS_CZ_wodefeng</v>
          </cell>
          <cell r="I2775" t="str">
            <v>BMS故障</v>
          </cell>
        </row>
        <row r="2776">
          <cell r="A2776">
            <v>43205</v>
          </cell>
          <cell r="B2776">
            <v>0.46435185185185185</v>
          </cell>
          <cell r="D2776" t="str">
            <v>分系统1BMS6单体电压过低一级故障</v>
          </cell>
          <cell r="G2776" t="str">
            <v>JS_CZ_wodefeng</v>
          </cell>
          <cell r="I2776" t="str">
            <v>BMS故障</v>
          </cell>
        </row>
        <row r="2777">
          <cell r="A2777">
            <v>43205</v>
          </cell>
          <cell r="B2777">
            <v>0.46435185185185185</v>
          </cell>
          <cell r="D2777" t="str">
            <v>分系统1BMS6单体电压过低二级故障</v>
          </cell>
          <cell r="G2777" t="str">
            <v>JS_CZ_wodefeng</v>
          </cell>
          <cell r="I2777" t="str">
            <v>BMS故障</v>
          </cell>
        </row>
        <row r="2778">
          <cell r="A2778">
            <v>43205</v>
          </cell>
          <cell r="B2778">
            <v>0.46488425925925925</v>
          </cell>
          <cell r="D2778" t="str">
            <v>分系统1BMS4SOC过低一级故障</v>
          </cell>
          <cell r="G2778" t="str">
            <v>JS_CZ_wodefeng</v>
          </cell>
          <cell r="I2778" t="str">
            <v>BMS故障</v>
          </cell>
        </row>
        <row r="2779">
          <cell r="A2779">
            <v>43205</v>
          </cell>
          <cell r="B2779">
            <v>0.46488425925925925</v>
          </cell>
          <cell r="D2779" t="str">
            <v>分系统1BMS4SOC过低二级故障</v>
          </cell>
          <cell r="G2779" t="str">
            <v>JS_CZ_wodefeng</v>
          </cell>
          <cell r="I2779" t="str">
            <v>BMS故障</v>
          </cell>
        </row>
        <row r="2780">
          <cell r="A2780">
            <v>43205</v>
          </cell>
          <cell r="B2780">
            <v>0.46521990740740743</v>
          </cell>
          <cell r="D2780" t="str">
            <v>分系统1BMS1SOC过低一级故障</v>
          </cell>
          <cell r="G2780" t="str">
            <v>JS_CZ_wodefeng</v>
          </cell>
          <cell r="I2780" t="str">
            <v>BMS故障</v>
          </cell>
        </row>
        <row r="2781">
          <cell r="A2781">
            <v>43205</v>
          </cell>
          <cell r="B2781">
            <v>0.46521990740740743</v>
          </cell>
          <cell r="D2781" t="str">
            <v>分系统1BMS1SOC过低二级故障</v>
          </cell>
          <cell r="G2781" t="str">
            <v>JS_CZ_wodefeng</v>
          </cell>
          <cell r="I2781" t="str">
            <v>BMS故障</v>
          </cell>
        </row>
        <row r="2782">
          <cell r="A2782">
            <v>43205</v>
          </cell>
          <cell r="B2782">
            <v>0.46662037037037035</v>
          </cell>
          <cell r="D2782" t="str">
            <v>分系统1BMS2SOC过低一级故障</v>
          </cell>
          <cell r="G2782" t="str">
            <v>JS_CZ_wodefeng</v>
          </cell>
          <cell r="I2782" t="str">
            <v>BMS故障</v>
          </cell>
        </row>
        <row r="2783">
          <cell r="A2783">
            <v>43205</v>
          </cell>
          <cell r="B2783">
            <v>0.46662037037037035</v>
          </cell>
          <cell r="D2783" t="str">
            <v>分系统1BMS2SOC过低二级故障</v>
          </cell>
          <cell r="G2783" t="str">
            <v>JS_CZ_wodefeng</v>
          </cell>
          <cell r="I2783" t="str">
            <v>BMS故障</v>
          </cell>
        </row>
        <row r="2784">
          <cell r="A2784">
            <v>43205</v>
          </cell>
          <cell r="B2784">
            <v>0.47182870370370367</v>
          </cell>
          <cell r="D2784" t="str">
            <v>分系统1告警状态</v>
          </cell>
          <cell r="G2784" t="str">
            <v>JS_CZ_wodefeng</v>
          </cell>
          <cell r="I2784" t="str">
            <v>系统故障</v>
          </cell>
        </row>
        <row r="2785">
          <cell r="A2785">
            <v>43205</v>
          </cell>
          <cell r="B2785">
            <v>0.47182870370370367</v>
          </cell>
          <cell r="D2785" t="str">
            <v>分系统1BCMS2告警状态</v>
          </cell>
          <cell r="G2785" t="str">
            <v>JS_CZ_wodefeng</v>
          </cell>
          <cell r="I2785" t="str">
            <v>BMS故障</v>
          </cell>
        </row>
        <row r="2786">
          <cell r="A2786">
            <v>43205</v>
          </cell>
          <cell r="B2786">
            <v>0.47287037037037033</v>
          </cell>
          <cell r="D2786" t="str">
            <v>分系统1BCMS5告警状态</v>
          </cell>
          <cell r="G2786" t="str">
            <v>JS_CZ_wodefeng</v>
          </cell>
          <cell r="I2786" t="str">
            <v>BMS故障</v>
          </cell>
        </row>
        <row r="2787">
          <cell r="A2787">
            <v>43205</v>
          </cell>
          <cell r="B2787">
            <v>0.47327546296296297</v>
          </cell>
          <cell r="D2787" t="str">
            <v>分系统1BCMS3告警状态</v>
          </cell>
          <cell r="G2787" t="str">
            <v>JS_CZ_wodefeng</v>
          </cell>
          <cell r="I2787" t="str">
            <v>BMS故障</v>
          </cell>
        </row>
        <row r="2788">
          <cell r="A2788">
            <v>43205</v>
          </cell>
          <cell r="B2788">
            <v>0.47373842592592591</v>
          </cell>
          <cell r="D2788" t="str">
            <v>分系统1BCMS1告警状态</v>
          </cell>
          <cell r="G2788" t="str">
            <v>JS_CZ_wodefeng</v>
          </cell>
          <cell r="I2788" t="str">
            <v>BMS故障</v>
          </cell>
        </row>
        <row r="2789">
          <cell r="A2789">
            <v>43205</v>
          </cell>
          <cell r="B2789">
            <v>0.47396990740740735</v>
          </cell>
          <cell r="D2789" t="str">
            <v>分系统1BCMS6告警状态</v>
          </cell>
          <cell r="G2789" t="str">
            <v>JS_CZ_wodefeng</v>
          </cell>
          <cell r="I2789" t="str">
            <v>BMS故障</v>
          </cell>
        </row>
        <row r="2790">
          <cell r="A2790">
            <v>43205</v>
          </cell>
          <cell r="B2790">
            <v>0.47414351851851855</v>
          </cell>
          <cell r="D2790" t="str">
            <v>分系统1BCMS4告警状态</v>
          </cell>
          <cell r="G2790" t="str">
            <v>JS_CZ_wodefeng</v>
          </cell>
          <cell r="I2790" t="str">
            <v>BMS故障</v>
          </cell>
        </row>
        <row r="2791">
          <cell r="A2791">
            <v>43205</v>
          </cell>
          <cell r="B2791">
            <v>0.47599537037037037</v>
          </cell>
          <cell r="D2791" t="str">
            <v>分系统1故障状态</v>
          </cell>
          <cell r="G2791" t="str">
            <v>JS_CZ_wodefeng</v>
          </cell>
          <cell r="I2791" t="str">
            <v>系统故障</v>
          </cell>
        </row>
        <row r="2792">
          <cell r="A2792">
            <v>43205</v>
          </cell>
          <cell r="B2792">
            <v>0.47599537037037037</v>
          </cell>
          <cell r="D2792" t="str">
            <v>分系统1BCMS5故障状态</v>
          </cell>
          <cell r="G2792" t="str">
            <v>JS_CZ_wodefeng</v>
          </cell>
          <cell r="I2792" t="str">
            <v>BMS故障</v>
          </cell>
        </row>
        <row r="2793">
          <cell r="A2793">
            <v>43205</v>
          </cell>
          <cell r="B2793">
            <v>0.47599537037037037</v>
          </cell>
          <cell r="D2793" t="str">
            <v>分系统1BMS5单体电压过低一级故障</v>
          </cell>
          <cell r="G2793" t="str">
            <v>JS_CZ_wodefeng</v>
          </cell>
          <cell r="I2793" t="str">
            <v>BMS故障</v>
          </cell>
        </row>
        <row r="2794">
          <cell r="A2794">
            <v>43205</v>
          </cell>
          <cell r="B2794">
            <v>0.47599537037037037</v>
          </cell>
          <cell r="D2794" t="str">
            <v>BCMS故障</v>
          </cell>
          <cell r="G2794" t="str">
            <v>JS_CZ_wodefeng</v>
          </cell>
          <cell r="I2794" t="str">
            <v>BMS故障</v>
          </cell>
        </row>
        <row r="2795">
          <cell r="A2795">
            <v>43205</v>
          </cell>
          <cell r="B2795">
            <v>0.47981481481481486</v>
          </cell>
          <cell r="D2795" t="str">
            <v>分系统1BMS8SOC过低一级故障</v>
          </cell>
          <cell r="G2795" t="str">
            <v>JS_WX_liteer</v>
          </cell>
          <cell r="I2795" t="str">
            <v>BMS故障</v>
          </cell>
        </row>
        <row r="2796">
          <cell r="A2796">
            <v>43205</v>
          </cell>
          <cell r="B2796">
            <v>0.47981481481481486</v>
          </cell>
          <cell r="D2796" t="str">
            <v>分系统1BMS8SOC过低二级故障</v>
          </cell>
          <cell r="G2796" t="str">
            <v>JS_WX_liteer</v>
          </cell>
          <cell r="I2796" t="str">
            <v>BMS故障</v>
          </cell>
        </row>
        <row r="2797">
          <cell r="A2797">
            <v>43205</v>
          </cell>
          <cell r="B2797">
            <v>0.4800462962962963</v>
          </cell>
          <cell r="D2797" t="str">
            <v>分系统1BMS3SOC过低一级故障</v>
          </cell>
          <cell r="G2797" t="str">
            <v>JS_WX_liteer</v>
          </cell>
          <cell r="I2797" t="str">
            <v>BMS故障</v>
          </cell>
        </row>
        <row r="2798">
          <cell r="A2798">
            <v>43205</v>
          </cell>
          <cell r="B2798">
            <v>0.4800462962962963</v>
          </cell>
          <cell r="D2798" t="str">
            <v>分系统1BMS3SOC过低二级故障</v>
          </cell>
          <cell r="G2798" t="str">
            <v>JS_WX_liteer</v>
          </cell>
          <cell r="I2798" t="str">
            <v>BMS故障</v>
          </cell>
        </row>
        <row r="2799">
          <cell r="A2799">
            <v>43205</v>
          </cell>
          <cell r="B2799">
            <v>0.48109953703703701</v>
          </cell>
          <cell r="D2799" t="str">
            <v>分系统1BMS8总电压过低一级故障</v>
          </cell>
          <cell r="G2799" t="str">
            <v>JS_WX_liteer</v>
          </cell>
          <cell r="I2799" t="str">
            <v>BMS故障</v>
          </cell>
        </row>
        <row r="2800">
          <cell r="A2800">
            <v>43205</v>
          </cell>
          <cell r="B2800">
            <v>0.48109953703703701</v>
          </cell>
          <cell r="D2800" t="str">
            <v>分系统1BMS8总电压过低二级故障</v>
          </cell>
          <cell r="G2800" t="str">
            <v>JS_WX_liteer</v>
          </cell>
          <cell r="I2800" t="str">
            <v>BMS故障</v>
          </cell>
        </row>
        <row r="2801">
          <cell r="A2801">
            <v>43205</v>
          </cell>
          <cell r="B2801">
            <v>0.48121527777777778</v>
          </cell>
          <cell r="D2801" t="str">
            <v>分系统1BMS9总电压过低一级故障</v>
          </cell>
          <cell r="G2801" t="str">
            <v>JS_WX_liteer</v>
          </cell>
          <cell r="I2801" t="str">
            <v>BMS故障</v>
          </cell>
        </row>
        <row r="2802">
          <cell r="A2802">
            <v>43205</v>
          </cell>
          <cell r="B2802">
            <v>0.48121527777777778</v>
          </cell>
          <cell r="D2802" t="str">
            <v>分系统1BMS9总电压过低二级故障</v>
          </cell>
          <cell r="G2802" t="str">
            <v>JS_WX_liteer</v>
          </cell>
          <cell r="I2802" t="str">
            <v>BMS故障</v>
          </cell>
        </row>
        <row r="2803">
          <cell r="A2803">
            <v>43205</v>
          </cell>
          <cell r="B2803">
            <v>0.48131944444444441</v>
          </cell>
          <cell r="D2803" t="str">
            <v>分系统1BMS4SOC过低一级故障</v>
          </cell>
          <cell r="G2803" t="str">
            <v>JS_WX_liteer</v>
          </cell>
          <cell r="I2803" t="str">
            <v>BMS故障</v>
          </cell>
        </row>
        <row r="2804">
          <cell r="A2804">
            <v>43205</v>
          </cell>
          <cell r="B2804">
            <v>0.48131944444444441</v>
          </cell>
          <cell r="D2804" t="str">
            <v>分系统1BMS4SOC过低二级故障</v>
          </cell>
          <cell r="G2804" t="str">
            <v>JS_WX_liteer</v>
          </cell>
          <cell r="I2804" t="str">
            <v>BMS故障</v>
          </cell>
        </row>
        <row r="2805">
          <cell r="A2805">
            <v>43205</v>
          </cell>
          <cell r="B2805">
            <v>0.48150462962962964</v>
          </cell>
          <cell r="D2805" t="str">
            <v>分系统1BMS3总电压过低一级故障</v>
          </cell>
          <cell r="G2805" t="str">
            <v>JS_WX_liteer</v>
          </cell>
          <cell r="I2805" t="str">
            <v>BMS故障</v>
          </cell>
        </row>
        <row r="2806">
          <cell r="A2806">
            <v>43205</v>
          </cell>
          <cell r="B2806">
            <v>0.48150462962962964</v>
          </cell>
          <cell r="D2806" t="str">
            <v>分系统1BMS3总电压过低二级故障</v>
          </cell>
          <cell r="G2806" t="str">
            <v>JS_WX_liteer</v>
          </cell>
          <cell r="I2806" t="str">
            <v>BMS故障</v>
          </cell>
        </row>
        <row r="2807">
          <cell r="A2807">
            <v>43205</v>
          </cell>
          <cell r="B2807">
            <v>0.48185185185185181</v>
          </cell>
          <cell r="D2807" t="str">
            <v>分系统1BMS1总电压过低一级故障</v>
          </cell>
          <cell r="G2807" t="str">
            <v>JS_WX_liteer</v>
          </cell>
          <cell r="I2807" t="str">
            <v>BMS故障</v>
          </cell>
        </row>
        <row r="2808">
          <cell r="A2808">
            <v>43205</v>
          </cell>
          <cell r="B2808">
            <v>0.48185185185185181</v>
          </cell>
          <cell r="D2808" t="str">
            <v>分系统1BMS1总电压过低二级故障</v>
          </cell>
          <cell r="G2808" t="str">
            <v>JS_WX_liteer</v>
          </cell>
          <cell r="I2808" t="str">
            <v>BMS故障</v>
          </cell>
        </row>
        <row r="2809">
          <cell r="A2809">
            <v>43205</v>
          </cell>
          <cell r="B2809">
            <v>0.48189814814814813</v>
          </cell>
          <cell r="D2809" t="str">
            <v>分系统1BMS4总电压过低一级故障</v>
          </cell>
          <cell r="G2809" t="str">
            <v>JS_WX_liteer</v>
          </cell>
          <cell r="I2809" t="str">
            <v>BMS故障</v>
          </cell>
        </row>
        <row r="2810">
          <cell r="A2810">
            <v>43205</v>
          </cell>
          <cell r="B2810">
            <v>0.48189814814814813</v>
          </cell>
          <cell r="D2810" t="str">
            <v>分系统1BMS4总电压过低二级故障</v>
          </cell>
          <cell r="G2810" t="str">
            <v>JS_WX_liteer</v>
          </cell>
          <cell r="I2810" t="str">
            <v>BMS故障</v>
          </cell>
        </row>
        <row r="2811">
          <cell r="A2811">
            <v>43205</v>
          </cell>
          <cell r="B2811">
            <v>0.48207175925925921</v>
          </cell>
          <cell r="D2811" t="str">
            <v>分系统1BMS2SOC过低一级故障</v>
          </cell>
          <cell r="G2811" t="str">
            <v>JS_WX_liteer</v>
          </cell>
          <cell r="I2811" t="str">
            <v>BMS故障</v>
          </cell>
        </row>
        <row r="2812">
          <cell r="A2812">
            <v>43205</v>
          </cell>
          <cell r="B2812">
            <v>0.48207175925925921</v>
          </cell>
          <cell r="D2812" t="str">
            <v>分系统1BMS2SOC过低二级故障</v>
          </cell>
          <cell r="G2812" t="str">
            <v>JS_WX_liteer</v>
          </cell>
          <cell r="I2812" t="str">
            <v>BMS故障</v>
          </cell>
        </row>
        <row r="2813">
          <cell r="A2813">
            <v>43205</v>
          </cell>
          <cell r="B2813">
            <v>0.48218749999999999</v>
          </cell>
          <cell r="D2813" t="str">
            <v>分系统1BMS7总电压过低一级故障</v>
          </cell>
          <cell r="G2813" t="str">
            <v>JS_WX_liteer</v>
          </cell>
          <cell r="I2813" t="str">
            <v>BMS故障</v>
          </cell>
        </row>
        <row r="2814">
          <cell r="A2814">
            <v>43205</v>
          </cell>
          <cell r="B2814">
            <v>0.48218749999999999</v>
          </cell>
          <cell r="D2814" t="str">
            <v>分系统1BMS7总电压过低二级故障</v>
          </cell>
          <cell r="G2814" t="str">
            <v>JS_WX_liteer</v>
          </cell>
          <cell r="I2814" t="str">
            <v>BMS故障</v>
          </cell>
        </row>
        <row r="2815">
          <cell r="A2815">
            <v>43205</v>
          </cell>
          <cell r="B2815">
            <v>0.48224537037037035</v>
          </cell>
          <cell r="D2815" t="str">
            <v>分系统1BMS2总电压过低一级故障</v>
          </cell>
          <cell r="G2815" t="str">
            <v>JS_WX_liteer</v>
          </cell>
          <cell r="I2815" t="str">
            <v>BMS故障</v>
          </cell>
        </row>
        <row r="2816">
          <cell r="A2816">
            <v>43205</v>
          </cell>
          <cell r="B2816">
            <v>0.48224537037037035</v>
          </cell>
          <cell r="D2816" t="str">
            <v>分系统1BMS2总电压过低二级故障</v>
          </cell>
          <cell r="G2816" t="str">
            <v>JS_WX_liteer</v>
          </cell>
          <cell r="I2816" t="str">
            <v>BMS故障</v>
          </cell>
        </row>
        <row r="2817">
          <cell r="A2817">
            <v>43205</v>
          </cell>
          <cell r="B2817">
            <v>0.48224537037037035</v>
          </cell>
          <cell r="D2817" t="str">
            <v>分系统1BMS5总电压过低一级故障</v>
          </cell>
          <cell r="G2817" t="str">
            <v>JS_WX_liteer</v>
          </cell>
          <cell r="I2817" t="str">
            <v>BMS故障</v>
          </cell>
        </row>
        <row r="2818">
          <cell r="A2818">
            <v>43205</v>
          </cell>
          <cell r="B2818">
            <v>0.48224537037037035</v>
          </cell>
          <cell r="D2818" t="str">
            <v>分系统1BMS5总电压过低二级故障</v>
          </cell>
          <cell r="G2818" t="str">
            <v>JS_WX_liteer</v>
          </cell>
          <cell r="I2818" t="str">
            <v>BMS故障</v>
          </cell>
        </row>
        <row r="2819">
          <cell r="A2819">
            <v>43205</v>
          </cell>
          <cell r="B2819">
            <v>0.48243055555555553</v>
          </cell>
          <cell r="D2819" t="str">
            <v>分系统1BMS6总电压过低一级故障</v>
          </cell>
          <cell r="G2819" t="str">
            <v>JS_WX_liteer</v>
          </cell>
          <cell r="I2819" t="str">
            <v>BMS故障</v>
          </cell>
        </row>
        <row r="2820">
          <cell r="A2820">
            <v>43205</v>
          </cell>
          <cell r="B2820">
            <v>0.48243055555555553</v>
          </cell>
          <cell r="D2820" t="str">
            <v>分系统1BMS6总电压过低二级故障</v>
          </cell>
          <cell r="G2820" t="str">
            <v>JS_WX_liteer</v>
          </cell>
          <cell r="I2820" t="str">
            <v>BMS故障</v>
          </cell>
        </row>
        <row r="2821">
          <cell r="A2821">
            <v>43205</v>
          </cell>
          <cell r="B2821">
            <v>0.4841550925925926</v>
          </cell>
          <cell r="D2821" t="str">
            <v>分系统1BMS6SOC过低一级故障</v>
          </cell>
          <cell r="G2821" t="str">
            <v>JS_WX_liteer</v>
          </cell>
          <cell r="I2821" t="str">
            <v>BMS故障</v>
          </cell>
        </row>
        <row r="2822">
          <cell r="A2822">
            <v>43205</v>
          </cell>
          <cell r="B2822">
            <v>0.4841550925925926</v>
          </cell>
          <cell r="D2822" t="str">
            <v>分系统1BMS6SOC过低二级故障</v>
          </cell>
          <cell r="G2822" t="str">
            <v>JS_WX_liteer</v>
          </cell>
          <cell r="I2822" t="str">
            <v>BMS故障</v>
          </cell>
        </row>
        <row r="2823">
          <cell r="A2823">
            <v>43205</v>
          </cell>
          <cell r="B2823">
            <v>0.4841550925925926</v>
          </cell>
          <cell r="D2823" t="str">
            <v>分系统1BMS7SOC过低一级故障</v>
          </cell>
          <cell r="G2823" t="str">
            <v>JS_WX_liteer</v>
          </cell>
          <cell r="I2823" t="str">
            <v>BMS故障</v>
          </cell>
        </row>
        <row r="2824">
          <cell r="A2824">
            <v>43205</v>
          </cell>
          <cell r="B2824">
            <v>0.4841550925925926</v>
          </cell>
          <cell r="D2824" t="str">
            <v>分系统1BMS7SOC过低二级故障</v>
          </cell>
          <cell r="G2824" t="str">
            <v>JS_WX_liteer</v>
          </cell>
          <cell r="I2824" t="str">
            <v>BMS故障</v>
          </cell>
        </row>
        <row r="2825">
          <cell r="A2825">
            <v>43205</v>
          </cell>
          <cell r="B2825">
            <v>0.48601851851851857</v>
          </cell>
          <cell r="D2825" t="str">
            <v>分系统1BMS9SOC过低一级故障</v>
          </cell>
          <cell r="G2825" t="str">
            <v>JS_WX_liteer</v>
          </cell>
          <cell r="I2825" t="str">
            <v>BMS故障</v>
          </cell>
        </row>
        <row r="2826">
          <cell r="A2826">
            <v>43205</v>
          </cell>
          <cell r="B2826">
            <v>0.48601851851851857</v>
          </cell>
          <cell r="D2826" t="str">
            <v>分系统1BMS9SOC过低二级故障</v>
          </cell>
          <cell r="G2826" t="str">
            <v>JS_WX_liteer</v>
          </cell>
          <cell r="I2826" t="str">
            <v>BMS故障</v>
          </cell>
        </row>
        <row r="2827">
          <cell r="A2827">
            <v>43205</v>
          </cell>
          <cell r="B2827">
            <v>0.48625000000000002</v>
          </cell>
          <cell r="D2827" t="str">
            <v>分系统1BMS5SOC过低一级故障</v>
          </cell>
          <cell r="G2827" t="str">
            <v>JS_WX_liteer</v>
          </cell>
          <cell r="I2827" t="str">
            <v>BMS故障</v>
          </cell>
        </row>
        <row r="2828">
          <cell r="A2828">
            <v>43205</v>
          </cell>
          <cell r="B2828">
            <v>0.48625000000000002</v>
          </cell>
          <cell r="D2828" t="str">
            <v>分系统1BMS5SOC过低二级故障</v>
          </cell>
          <cell r="G2828" t="str">
            <v>JS_WX_liteer</v>
          </cell>
          <cell r="I2828" t="str">
            <v>BMS故障</v>
          </cell>
        </row>
        <row r="2829">
          <cell r="A2829">
            <v>43205</v>
          </cell>
          <cell r="B2829">
            <v>0.48671296296296296</v>
          </cell>
          <cell r="D2829" t="str">
            <v>分系统1BMS1SOC过低一级故障</v>
          </cell>
          <cell r="G2829" t="str">
            <v>JS_WX_liteer</v>
          </cell>
          <cell r="I2829" t="str">
            <v>BMS故障</v>
          </cell>
        </row>
        <row r="2830">
          <cell r="A2830">
            <v>43205</v>
          </cell>
          <cell r="B2830">
            <v>0.48671296296296296</v>
          </cell>
          <cell r="D2830" t="str">
            <v>分系统1BMS1SOC过低二级故障</v>
          </cell>
          <cell r="G2830" t="str">
            <v>JS_WX_liteer</v>
          </cell>
          <cell r="I2830" t="str">
            <v>BMS故障</v>
          </cell>
        </row>
        <row r="2831">
          <cell r="A2831">
            <v>43205</v>
          </cell>
          <cell r="B2831">
            <v>0.49128472222222225</v>
          </cell>
          <cell r="D2831" t="str">
            <v>分系统1BMS8单体电压过低一级故障</v>
          </cell>
          <cell r="G2831" t="str">
            <v>JS_WX_liteer</v>
          </cell>
          <cell r="I2831" t="str">
            <v>BMS故障</v>
          </cell>
        </row>
        <row r="2832">
          <cell r="A2832">
            <v>43205</v>
          </cell>
          <cell r="B2832">
            <v>0.49128472222222225</v>
          </cell>
          <cell r="D2832" t="str">
            <v>分系统1BMS8单体电压过低二级故障</v>
          </cell>
          <cell r="G2832" t="str">
            <v>JS_WX_liteer</v>
          </cell>
          <cell r="I2832" t="str">
            <v>BMS故障</v>
          </cell>
        </row>
        <row r="2833">
          <cell r="A2833">
            <v>43205</v>
          </cell>
          <cell r="B2833">
            <v>0.49186342592592597</v>
          </cell>
          <cell r="D2833" t="str">
            <v>分系统1BMS9单体电压过低一级故障</v>
          </cell>
          <cell r="G2833" t="str">
            <v>JS_WX_liteer</v>
          </cell>
          <cell r="I2833" t="str">
            <v>BMS故障</v>
          </cell>
        </row>
        <row r="2834">
          <cell r="A2834">
            <v>43205</v>
          </cell>
          <cell r="B2834">
            <v>0.49186342592592597</v>
          </cell>
          <cell r="D2834" t="str">
            <v>分系统1BMS9单体电压过低二级故障</v>
          </cell>
          <cell r="G2834" t="str">
            <v>JS_WX_liteer</v>
          </cell>
          <cell r="I2834" t="str">
            <v>BMS故障</v>
          </cell>
        </row>
        <row r="2835">
          <cell r="A2835">
            <v>43205</v>
          </cell>
          <cell r="B2835">
            <v>0.49203703703703705</v>
          </cell>
          <cell r="D2835" t="str">
            <v>分系统1BMS3单体电压过低一级故障</v>
          </cell>
          <cell r="G2835" t="str">
            <v>JS_WX_liteer</v>
          </cell>
          <cell r="I2835" t="str">
            <v>BMS故障</v>
          </cell>
        </row>
        <row r="2836">
          <cell r="A2836">
            <v>43205</v>
          </cell>
          <cell r="B2836">
            <v>0.49203703703703705</v>
          </cell>
          <cell r="D2836" t="str">
            <v>分系统1BMS3单体电压过低二级故障</v>
          </cell>
          <cell r="G2836" t="str">
            <v>JS_WX_liteer</v>
          </cell>
          <cell r="I2836" t="str">
            <v>BMS故障</v>
          </cell>
        </row>
        <row r="2837">
          <cell r="A2837">
            <v>43205</v>
          </cell>
          <cell r="B2837">
            <v>0.49325231481481485</v>
          </cell>
          <cell r="D2837" t="str">
            <v>分系统1BMS1单体电压过低一级故障</v>
          </cell>
          <cell r="G2837" t="str">
            <v>JS_WX_liteer</v>
          </cell>
          <cell r="I2837" t="str">
            <v>BMS故障</v>
          </cell>
        </row>
        <row r="2838">
          <cell r="A2838">
            <v>43205</v>
          </cell>
          <cell r="B2838">
            <v>0.49325231481481485</v>
          </cell>
          <cell r="D2838" t="str">
            <v>分系统1BMS1单体电压过低二级故障</v>
          </cell>
          <cell r="G2838" t="str">
            <v>JS_WX_liteer</v>
          </cell>
          <cell r="I2838" t="str">
            <v>BMS故障</v>
          </cell>
        </row>
        <row r="2839">
          <cell r="A2839">
            <v>43205</v>
          </cell>
          <cell r="B2839">
            <v>0.49342592592592593</v>
          </cell>
          <cell r="D2839" t="str">
            <v>分系统1BMS4单体电压过低一级故障</v>
          </cell>
          <cell r="G2839" t="str">
            <v>JS_WX_liteer</v>
          </cell>
          <cell r="I2839" t="str">
            <v>BMS故障</v>
          </cell>
        </row>
        <row r="2840">
          <cell r="A2840">
            <v>43205</v>
          </cell>
          <cell r="B2840">
            <v>0.49342592592592593</v>
          </cell>
          <cell r="D2840" t="str">
            <v>分系统1BMS4单体电压过低二级故障</v>
          </cell>
          <cell r="G2840" t="str">
            <v>JS_WX_liteer</v>
          </cell>
          <cell r="I2840" t="str">
            <v>BMS故障</v>
          </cell>
        </row>
        <row r="2841">
          <cell r="A2841">
            <v>43205</v>
          </cell>
          <cell r="B2841">
            <v>0.49406250000000002</v>
          </cell>
          <cell r="D2841" t="str">
            <v>分系统1BMS5单体电压过低一级故障</v>
          </cell>
          <cell r="G2841" t="str">
            <v>JS_WX_liteer</v>
          </cell>
          <cell r="I2841" t="str">
            <v>BMS故障</v>
          </cell>
        </row>
        <row r="2842">
          <cell r="A2842">
            <v>43205</v>
          </cell>
          <cell r="B2842">
            <v>0.49406250000000002</v>
          </cell>
          <cell r="D2842" t="str">
            <v>分系统1BMS5单体电压过低二级故障</v>
          </cell>
          <cell r="G2842" t="str">
            <v>JS_WX_liteer</v>
          </cell>
          <cell r="I2842" t="str">
            <v>BMS故障</v>
          </cell>
        </row>
        <row r="2843">
          <cell r="A2843">
            <v>43205</v>
          </cell>
          <cell r="B2843">
            <v>0.49412037037037032</v>
          </cell>
          <cell r="D2843" t="str">
            <v>分系统1BMS7单体电压过低一级故障</v>
          </cell>
          <cell r="G2843" t="str">
            <v>JS_WX_liteer</v>
          </cell>
          <cell r="I2843" t="str">
            <v>BMS故障</v>
          </cell>
        </row>
        <row r="2844">
          <cell r="A2844">
            <v>43205</v>
          </cell>
          <cell r="B2844">
            <v>0.49412037037037032</v>
          </cell>
          <cell r="D2844" t="str">
            <v>分系统1BMS7单体电压过低二级故障</v>
          </cell>
          <cell r="G2844" t="str">
            <v>JS_WX_liteer</v>
          </cell>
          <cell r="I2844" t="str">
            <v>BMS故障</v>
          </cell>
        </row>
        <row r="2845">
          <cell r="A2845">
            <v>43205</v>
          </cell>
          <cell r="B2845">
            <v>0.49417824074074074</v>
          </cell>
          <cell r="D2845" t="str">
            <v>分系统1BMS2单体电压过低一级故障</v>
          </cell>
          <cell r="G2845" t="str">
            <v>JS_WX_liteer</v>
          </cell>
          <cell r="I2845" t="str">
            <v>BMS故障</v>
          </cell>
        </row>
        <row r="2846">
          <cell r="A2846">
            <v>43205</v>
          </cell>
          <cell r="B2846">
            <v>0.49417824074074074</v>
          </cell>
          <cell r="D2846" t="str">
            <v>分系统1BMS2单体电压过低二级故障</v>
          </cell>
          <cell r="G2846" t="str">
            <v>JS_WX_liteer</v>
          </cell>
          <cell r="I2846" t="str">
            <v>BMS故障</v>
          </cell>
        </row>
        <row r="2847">
          <cell r="A2847">
            <v>43205</v>
          </cell>
          <cell r="B2847">
            <v>0.49447916666666664</v>
          </cell>
          <cell r="D2847" t="str">
            <v>分系统1BMS6单体电压过低一级故障</v>
          </cell>
          <cell r="G2847" t="str">
            <v>JS_WX_liteer</v>
          </cell>
          <cell r="I2847" t="str">
            <v>BMS故障</v>
          </cell>
        </row>
        <row r="2848">
          <cell r="A2848">
            <v>43205</v>
          </cell>
          <cell r="B2848">
            <v>0.49447916666666664</v>
          </cell>
          <cell r="D2848" t="str">
            <v>分系统1BMS6单体电压过低二级故障</v>
          </cell>
          <cell r="G2848" t="str">
            <v>JS_WX_liteer</v>
          </cell>
          <cell r="I2848" t="str">
            <v>BMS故障</v>
          </cell>
        </row>
        <row r="2849">
          <cell r="A2849">
            <v>43205</v>
          </cell>
          <cell r="B2849">
            <v>0.50107638888888884</v>
          </cell>
          <cell r="D2849" t="str">
            <v>分系统1BMS8SOC过低一级故障</v>
          </cell>
          <cell r="G2849" t="str">
            <v>JS_WX_liteer</v>
          </cell>
          <cell r="I2849" t="str">
            <v>BMS故障</v>
          </cell>
        </row>
        <row r="2850">
          <cell r="A2850">
            <v>43205</v>
          </cell>
          <cell r="B2850">
            <v>0.50188657407407411</v>
          </cell>
          <cell r="D2850" t="str">
            <v>分系统1BMS3SOC过低一级故障</v>
          </cell>
          <cell r="G2850" t="str">
            <v>JS_WX_liteer</v>
          </cell>
          <cell r="I2850" t="str">
            <v>BMS故障</v>
          </cell>
        </row>
        <row r="2851">
          <cell r="A2851">
            <v>43205</v>
          </cell>
          <cell r="B2851">
            <v>0.52158564814814812</v>
          </cell>
          <cell r="D2851" t="str">
            <v>分系统1BCMS5告警状态</v>
          </cell>
          <cell r="G2851" t="str">
            <v>JS_CZ_wodefeng</v>
          </cell>
          <cell r="I2851" t="str">
            <v>BMS故障</v>
          </cell>
        </row>
        <row r="2852">
          <cell r="A2852">
            <v>43205</v>
          </cell>
          <cell r="B2852">
            <v>0.52158564814814812</v>
          </cell>
          <cell r="D2852" t="str">
            <v>分系统1BMS5单体电压过低二级故障</v>
          </cell>
          <cell r="G2852" t="str">
            <v>JS_CZ_wodefeng</v>
          </cell>
          <cell r="I2852" t="str">
            <v>BMS故障</v>
          </cell>
        </row>
        <row r="2853">
          <cell r="A2853">
            <v>43205</v>
          </cell>
          <cell r="B2853">
            <v>0.52233796296296298</v>
          </cell>
          <cell r="D2853" t="str">
            <v>分系统1BMS5SOC过低一级故障</v>
          </cell>
          <cell r="G2853" t="str">
            <v>JS_CZ_wodefeng</v>
          </cell>
          <cell r="I2853" t="str">
            <v>BMS故障</v>
          </cell>
        </row>
        <row r="2854">
          <cell r="A2854">
            <v>43205</v>
          </cell>
          <cell r="B2854">
            <v>0.52233796296296298</v>
          </cell>
          <cell r="D2854" t="str">
            <v>分系统1BMS5SOC过低二级故障</v>
          </cell>
          <cell r="G2854" t="str">
            <v>JS_CZ_wodefeng</v>
          </cell>
          <cell r="I2854" t="str">
            <v>BMS故障</v>
          </cell>
        </row>
        <row r="2855">
          <cell r="A2855">
            <v>43205</v>
          </cell>
          <cell r="B2855">
            <v>0.55437499999999995</v>
          </cell>
          <cell r="D2855" t="str">
            <v>分系统1BMS1单体电压过低一级故障</v>
          </cell>
          <cell r="G2855" t="str">
            <v>JS_CZ_wodefeng</v>
          </cell>
          <cell r="I2855" t="str">
            <v>BMS故障</v>
          </cell>
        </row>
        <row r="2856">
          <cell r="A2856">
            <v>43205</v>
          </cell>
          <cell r="B2856">
            <v>0.55495370370370367</v>
          </cell>
          <cell r="D2856" t="str">
            <v>分系统1BMS6单体电压过低一级故障</v>
          </cell>
          <cell r="G2856" t="str">
            <v>JS_CZ_wodefeng</v>
          </cell>
          <cell r="I2856" t="str">
            <v>BMS故障</v>
          </cell>
        </row>
        <row r="2857">
          <cell r="A2857">
            <v>43205</v>
          </cell>
          <cell r="B2857">
            <v>0.55640046296296297</v>
          </cell>
          <cell r="D2857" t="str">
            <v>分系统1BMS3单体电压过低一级故障</v>
          </cell>
          <cell r="G2857" t="str">
            <v>JS_CZ_wodefeng</v>
          </cell>
          <cell r="I2857" t="str">
            <v>BMS故障</v>
          </cell>
        </row>
        <row r="2858">
          <cell r="A2858">
            <v>43205</v>
          </cell>
          <cell r="B2858">
            <v>0.556574074074074</v>
          </cell>
          <cell r="D2858" t="str">
            <v>分系统1BMS4单体电压过低一级故障</v>
          </cell>
          <cell r="G2858" t="str">
            <v>JS_CZ_wodefeng</v>
          </cell>
          <cell r="I2858" t="str">
            <v>BMS故障</v>
          </cell>
        </row>
        <row r="2859">
          <cell r="A2859">
            <v>43205</v>
          </cell>
          <cell r="B2859">
            <v>0.55744212962962958</v>
          </cell>
          <cell r="D2859" t="str">
            <v>分系统1BMS2单体电压过低一级故障</v>
          </cell>
          <cell r="G2859" t="str">
            <v>JS_CZ_wodefeng</v>
          </cell>
          <cell r="I2859" t="str">
            <v>BMS故障</v>
          </cell>
        </row>
        <row r="2860">
          <cell r="A2860">
            <v>43205</v>
          </cell>
          <cell r="B2860">
            <v>0.56166666666666665</v>
          </cell>
          <cell r="D2860" t="str">
            <v>分系统1BMS1总电压过低一级故障</v>
          </cell>
          <cell r="G2860" t="str">
            <v>JS_CZ_wodefeng</v>
          </cell>
          <cell r="I2860" t="str">
            <v>BMS故障</v>
          </cell>
        </row>
        <row r="2861">
          <cell r="A2861">
            <v>43205</v>
          </cell>
          <cell r="B2861">
            <v>0.56184027777777779</v>
          </cell>
          <cell r="D2861" t="str">
            <v>分系统1BMS3总电压过低一级故障</v>
          </cell>
          <cell r="G2861" t="str">
            <v>JS_CZ_wodefeng</v>
          </cell>
          <cell r="I2861" t="str">
            <v>BMS故障</v>
          </cell>
        </row>
        <row r="2862">
          <cell r="A2862">
            <v>43205</v>
          </cell>
          <cell r="B2862">
            <v>0.56195601851851851</v>
          </cell>
          <cell r="D2862" t="str">
            <v>分系统1BMS2总电压过低一级故障</v>
          </cell>
          <cell r="G2862" t="str">
            <v>JS_CZ_wodefeng</v>
          </cell>
          <cell r="I2862" t="str">
            <v>BMS故障</v>
          </cell>
        </row>
        <row r="2863">
          <cell r="A2863">
            <v>43205</v>
          </cell>
          <cell r="B2863">
            <v>0.56195601851851851</v>
          </cell>
          <cell r="D2863" t="str">
            <v>分系统1BMS6总电压过低一级故障</v>
          </cell>
          <cell r="G2863" t="str">
            <v>JS_CZ_wodefeng</v>
          </cell>
          <cell r="I2863" t="str">
            <v>BMS故障</v>
          </cell>
        </row>
        <row r="2864">
          <cell r="A2864">
            <v>43205</v>
          </cell>
          <cell r="B2864">
            <v>0.56207175925925923</v>
          </cell>
          <cell r="D2864" t="str">
            <v>分系统1BMS5总电压过低一级故障</v>
          </cell>
          <cell r="G2864" t="str">
            <v>JS_CZ_wodefeng</v>
          </cell>
          <cell r="I2864" t="str">
            <v>BMS故障</v>
          </cell>
        </row>
        <row r="2865">
          <cell r="A2865">
            <v>43205</v>
          </cell>
          <cell r="B2865">
            <v>0.56218749999999995</v>
          </cell>
          <cell r="D2865" t="str">
            <v>分系统1BMS4总电压过低一级故障</v>
          </cell>
          <cell r="G2865" t="str">
            <v>JS_CZ_wodefeng</v>
          </cell>
          <cell r="I2865" t="str">
            <v>BMS故障</v>
          </cell>
        </row>
        <row r="2866">
          <cell r="A2866">
            <v>43205</v>
          </cell>
          <cell r="B2866">
            <v>0.5628819444444445</v>
          </cell>
          <cell r="D2866" t="str">
            <v>分系统1BMS5单体电压过低一级故障</v>
          </cell>
          <cell r="G2866" t="str">
            <v>JS_CZ_wodefeng</v>
          </cell>
          <cell r="I2866" t="str">
            <v>BMS故障</v>
          </cell>
        </row>
        <row r="2867">
          <cell r="A2867">
            <v>43205</v>
          </cell>
          <cell r="B2867">
            <v>0.56699074074074074</v>
          </cell>
          <cell r="D2867" t="str">
            <v>分系统1故障状态</v>
          </cell>
          <cell r="G2867" t="str">
            <v>BJ_zhongyu</v>
          </cell>
          <cell r="I2867" t="str">
            <v>系统故障</v>
          </cell>
        </row>
        <row r="2868">
          <cell r="A2868">
            <v>43205</v>
          </cell>
          <cell r="B2868">
            <v>0.56699074074074074</v>
          </cell>
          <cell r="D2868" t="str">
            <v>分系统1BCMS1故障状态</v>
          </cell>
          <cell r="G2868" t="str">
            <v>BJ_zhongyu</v>
          </cell>
          <cell r="I2868" t="str">
            <v>BMS故障</v>
          </cell>
        </row>
        <row r="2869">
          <cell r="A2869">
            <v>43205</v>
          </cell>
          <cell r="B2869">
            <v>0.63969907407407411</v>
          </cell>
          <cell r="D2869" t="str">
            <v>分系统1故障状态</v>
          </cell>
          <cell r="G2869" t="str">
            <v>BJ_zhongyu</v>
          </cell>
          <cell r="I2869" t="str">
            <v>系统故障</v>
          </cell>
        </row>
        <row r="2870">
          <cell r="A2870">
            <v>43205</v>
          </cell>
          <cell r="B2870">
            <v>0.82173611111111111</v>
          </cell>
          <cell r="D2870" t="str">
            <v>分系统1BMS1总电压过低一级故障</v>
          </cell>
          <cell r="G2870" t="str">
            <v>JS_CZ_wodefeng</v>
          </cell>
          <cell r="I2870" t="str">
            <v>BMS故障</v>
          </cell>
        </row>
        <row r="2871">
          <cell r="A2871">
            <v>43205</v>
          </cell>
          <cell r="B2871">
            <v>0.82173611111111111</v>
          </cell>
          <cell r="D2871" t="str">
            <v>分系统1BMS1总电压过低二级故障</v>
          </cell>
          <cell r="G2871" t="str">
            <v>JS_CZ_wodefeng</v>
          </cell>
          <cell r="I2871" t="str">
            <v>BMS故障</v>
          </cell>
        </row>
        <row r="2872">
          <cell r="A2872">
            <v>43205</v>
          </cell>
          <cell r="B2872">
            <v>0.82208333333333339</v>
          </cell>
          <cell r="D2872" t="str">
            <v>分系统1BMS3总电压过低一级故障</v>
          </cell>
          <cell r="G2872" t="str">
            <v>JS_CZ_wodefeng</v>
          </cell>
          <cell r="I2872" t="str">
            <v>BMS故障</v>
          </cell>
        </row>
        <row r="2873">
          <cell r="A2873">
            <v>43205</v>
          </cell>
          <cell r="B2873">
            <v>0.82208333333333339</v>
          </cell>
          <cell r="D2873" t="str">
            <v>分系统1BMS3总电压过低二级故障</v>
          </cell>
          <cell r="G2873" t="str">
            <v>JS_CZ_wodefeng</v>
          </cell>
          <cell r="I2873" t="str">
            <v>BMS故障</v>
          </cell>
        </row>
        <row r="2874">
          <cell r="A2874">
            <v>43205</v>
          </cell>
          <cell r="B2874">
            <v>0.82248842592592597</v>
          </cell>
          <cell r="D2874" t="str">
            <v>分系统1BMS6总电压过低一级故障</v>
          </cell>
          <cell r="G2874" t="str">
            <v>JS_CZ_wodefeng</v>
          </cell>
          <cell r="I2874" t="str">
            <v>BMS故障</v>
          </cell>
        </row>
        <row r="2875">
          <cell r="A2875">
            <v>43205</v>
          </cell>
          <cell r="B2875">
            <v>0.82248842592592597</v>
          </cell>
          <cell r="D2875" t="str">
            <v>分系统1BMS6总电压过低二级故障</v>
          </cell>
          <cell r="G2875" t="str">
            <v>JS_CZ_wodefeng</v>
          </cell>
          <cell r="I2875" t="str">
            <v>BMS故障</v>
          </cell>
        </row>
        <row r="2876">
          <cell r="A2876">
            <v>43205</v>
          </cell>
          <cell r="B2876">
            <v>0.82283564814814814</v>
          </cell>
          <cell r="D2876" t="str">
            <v>分系统1BMS2总电压过低一级故障</v>
          </cell>
          <cell r="G2876" t="str">
            <v>JS_CZ_wodefeng</v>
          </cell>
          <cell r="I2876" t="str">
            <v>BMS故障</v>
          </cell>
        </row>
        <row r="2877">
          <cell r="A2877">
            <v>43205</v>
          </cell>
          <cell r="B2877">
            <v>0.82283564814814814</v>
          </cell>
          <cell r="D2877" t="str">
            <v>分系统1BMS2总电压过低二级故障</v>
          </cell>
          <cell r="G2877" t="str">
            <v>JS_CZ_wodefeng</v>
          </cell>
          <cell r="I2877" t="str">
            <v>BMS故障</v>
          </cell>
        </row>
        <row r="2878">
          <cell r="A2878">
            <v>43205</v>
          </cell>
          <cell r="B2878">
            <v>0.82289351851851855</v>
          </cell>
          <cell r="D2878" t="str">
            <v>分系统1BMS4总电压过低一级故障</v>
          </cell>
          <cell r="G2878" t="str">
            <v>JS_CZ_wodefeng</v>
          </cell>
          <cell r="I2878" t="str">
            <v>BMS故障</v>
          </cell>
        </row>
        <row r="2879">
          <cell r="A2879">
            <v>43205</v>
          </cell>
          <cell r="B2879">
            <v>0.82289351851851855</v>
          </cell>
          <cell r="D2879" t="str">
            <v>分系统1BMS4总电压过低二级故障</v>
          </cell>
          <cell r="G2879" t="str">
            <v>JS_CZ_wodefeng</v>
          </cell>
          <cell r="I2879" t="str">
            <v>BMS故障</v>
          </cell>
        </row>
        <row r="2880">
          <cell r="A2880">
            <v>43205</v>
          </cell>
          <cell r="B2880">
            <v>0.82289351851851855</v>
          </cell>
          <cell r="D2880" t="str">
            <v>分系统1BMS5总电压过低一级故障</v>
          </cell>
          <cell r="G2880" t="str">
            <v>JS_CZ_wodefeng</v>
          </cell>
          <cell r="I2880" t="str">
            <v>BMS故障</v>
          </cell>
        </row>
        <row r="2881">
          <cell r="A2881">
            <v>43205</v>
          </cell>
          <cell r="B2881">
            <v>0.82289351851851855</v>
          </cell>
          <cell r="D2881" t="str">
            <v>分系统1BMS5总电压过低二级故障</v>
          </cell>
          <cell r="G2881" t="str">
            <v>JS_CZ_wodefeng</v>
          </cell>
          <cell r="I2881" t="str">
            <v>BMS故障</v>
          </cell>
        </row>
        <row r="2882">
          <cell r="A2882">
            <v>43205</v>
          </cell>
          <cell r="B2882">
            <v>0.82412037037037045</v>
          </cell>
          <cell r="D2882" t="str">
            <v>分系统1BMS6SOC过低一级故障</v>
          </cell>
          <cell r="G2882" t="str">
            <v>JS_CZ_wodefeng</v>
          </cell>
          <cell r="I2882" t="str">
            <v>BMS故障</v>
          </cell>
        </row>
        <row r="2883">
          <cell r="A2883">
            <v>43205</v>
          </cell>
          <cell r="B2883">
            <v>0.82412037037037045</v>
          </cell>
          <cell r="D2883" t="str">
            <v>分系统1BMS6SOC过低二级故障</v>
          </cell>
          <cell r="G2883" t="str">
            <v>JS_CZ_wodefeng</v>
          </cell>
          <cell r="I2883" t="str">
            <v>BMS故障</v>
          </cell>
        </row>
        <row r="2884">
          <cell r="A2884">
            <v>43205</v>
          </cell>
          <cell r="B2884">
            <v>0.82626157407407408</v>
          </cell>
          <cell r="D2884" t="str">
            <v>分系统1BMS3SOC过低一级故障</v>
          </cell>
          <cell r="G2884" t="str">
            <v>JS_CZ_wodefeng</v>
          </cell>
          <cell r="I2884" t="str">
            <v>BMS故障</v>
          </cell>
        </row>
        <row r="2885">
          <cell r="A2885">
            <v>43205</v>
          </cell>
          <cell r="B2885">
            <v>0.82626157407407408</v>
          </cell>
          <cell r="D2885" t="str">
            <v>分系统1BMS3SOC过低二级故障</v>
          </cell>
          <cell r="G2885" t="str">
            <v>JS_CZ_wodefeng</v>
          </cell>
          <cell r="I2885" t="str">
            <v>BMS故障</v>
          </cell>
        </row>
        <row r="2886">
          <cell r="A2886">
            <v>43205</v>
          </cell>
          <cell r="B2886">
            <v>0.82695601851851863</v>
          </cell>
          <cell r="D2886" t="str">
            <v>分系统1BMS1SOC过低一级故障</v>
          </cell>
          <cell r="G2886" t="str">
            <v>JS_CZ_wodefeng</v>
          </cell>
          <cell r="I2886" t="str">
            <v>BMS故障</v>
          </cell>
        </row>
        <row r="2887">
          <cell r="A2887">
            <v>43205</v>
          </cell>
          <cell r="B2887">
            <v>0.82695601851851863</v>
          </cell>
          <cell r="D2887" t="str">
            <v>分系统1BMS1SOC过低二级故障</v>
          </cell>
          <cell r="G2887" t="str">
            <v>JS_CZ_wodefeng</v>
          </cell>
          <cell r="I2887" t="str">
            <v>BMS故障</v>
          </cell>
        </row>
        <row r="2888">
          <cell r="A2888">
            <v>43205</v>
          </cell>
          <cell r="B2888">
            <v>0.82707175925925924</v>
          </cell>
          <cell r="D2888" t="str">
            <v>分系统1BMS6SOC过低一级故障</v>
          </cell>
          <cell r="G2888" t="str">
            <v>JS_CZ_wodefeng</v>
          </cell>
          <cell r="I2888" t="str">
            <v>BMS故障</v>
          </cell>
        </row>
        <row r="2889">
          <cell r="A2889">
            <v>43205</v>
          </cell>
          <cell r="B2889">
            <v>0.82707175925925924</v>
          </cell>
          <cell r="D2889" t="str">
            <v>分系统1BMS6SOC过低二级故障</v>
          </cell>
          <cell r="G2889" t="str">
            <v>JS_CZ_wodefeng</v>
          </cell>
          <cell r="I2889" t="str">
            <v>BMS故障</v>
          </cell>
        </row>
        <row r="2890">
          <cell r="A2890">
            <v>43205</v>
          </cell>
          <cell r="B2890">
            <v>0.82851851851851854</v>
          </cell>
          <cell r="D2890" t="str">
            <v>分系统1BMS2单体电压过低一级故障</v>
          </cell>
          <cell r="G2890" t="str">
            <v>JS_CZ_wodefeng</v>
          </cell>
          <cell r="I2890" t="str">
            <v>BMS故障</v>
          </cell>
        </row>
        <row r="2891">
          <cell r="A2891">
            <v>43205</v>
          </cell>
          <cell r="B2891">
            <v>0.82851851851851854</v>
          </cell>
          <cell r="D2891" t="str">
            <v>分系统1BMS2单体电压过低二级故障</v>
          </cell>
          <cell r="G2891" t="str">
            <v>JS_CZ_wodefeng</v>
          </cell>
          <cell r="I2891" t="str">
            <v>BMS故障</v>
          </cell>
        </row>
        <row r="2892">
          <cell r="A2892">
            <v>43205</v>
          </cell>
          <cell r="B2892">
            <v>0.82915509259259268</v>
          </cell>
          <cell r="D2892" t="str">
            <v>分系统1BMS1单体电压过低一级故障</v>
          </cell>
          <cell r="G2892" t="str">
            <v>JS_CZ_wodefeng</v>
          </cell>
          <cell r="I2892" t="str">
            <v>BMS故障</v>
          </cell>
        </row>
        <row r="2893">
          <cell r="A2893">
            <v>43205</v>
          </cell>
          <cell r="B2893">
            <v>0.82915509259259268</v>
          </cell>
          <cell r="D2893" t="str">
            <v>分系统1BMS1单体电压过低二级故障</v>
          </cell>
          <cell r="G2893" t="str">
            <v>JS_CZ_wodefeng</v>
          </cell>
          <cell r="I2893" t="str">
            <v>BMS故障</v>
          </cell>
        </row>
        <row r="2894">
          <cell r="A2894">
            <v>43205</v>
          </cell>
          <cell r="B2894">
            <v>0.82944444444444443</v>
          </cell>
          <cell r="D2894" t="str">
            <v>分系统1BMS2SOC过低一级故障</v>
          </cell>
          <cell r="G2894" t="str">
            <v>JS_CZ_wodefeng</v>
          </cell>
          <cell r="I2894" t="str">
            <v>BMS故障</v>
          </cell>
        </row>
        <row r="2895">
          <cell r="A2895">
            <v>43205</v>
          </cell>
          <cell r="B2895">
            <v>0.82944444444444443</v>
          </cell>
          <cell r="D2895" t="str">
            <v>分系统1BMS2SOC过低二级故障</v>
          </cell>
          <cell r="G2895" t="str">
            <v>JS_CZ_wodefeng</v>
          </cell>
          <cell r="I2895" t="str">
            <v>BMS故障</v>
          </cell>
        </row>
        <row r="2896">
          <cell r="A2896">
            <v>43205</v>
          </cell>
          <cell r="B2896">
            <v>0.82979166666666659</v>
          </cell>
          <cell r="D2896" t="str">
            <v>分系统1BMS4SOC过低一级故障</v>
          </cell>
          <cell r="G2896" t="str">
            <v>JS_CZ_wodefeng</v>
          </cell>
          <cell r="I2896" t="str">
            <v>BMS故障</v>
          </cell>
        </row>
        <row r="2897">
          <cell r="A2897">
            <v>43205</v>
          </cell>
          <cell r="B2897">
            <v>0.82979166666666659</v>
          </cell>
          <cell r="D2897" t="str">
            <v>分系统1BMS4SOC过低二级故障</v>
          </cell>
          <cell r="G2897" t="str">
            <v>JS_CZ_wodefeng</v>
          </cell>
          <cell r="I2897" t="str">
            <v>BMS故障</v>
          </cell>
        </row>
        <row r="2898">
          <cell r="A2898">
            <v>43205</v>
          </cell>
          <cell r="B2898">
            <v>0.82996527777777773</v>
          </cell>
          <cell r="D2898" t="str">
            <v>分系统1BMS3单体电压过低一级故障</v>
          </cell>
          <cell r="G2898" t="str">
            <v>JS_CZ_wodefeng</v>
          </cell>
          <cell r="I2898" t="str">
            <v>BMS故障</v>
          </cell>
        </row>
        <row r="2899">
          <cell r="A2899">
            <v>43205</v>
          </cell>
          <cell r="B2899">
            <v>0.82996527777777773</v>
          </cell>
          <cell r="D2899" t="str">
            <v>分系统1BMS3单体电压过低二级故障</v>
          </cell>
          <cell r="G2899" t="str">
            <v>JS_CZ_wodefeng</v>
          </cell>
          <cell r="I2899" t="str">
            <v>BMS故障</v>
          </cell>
        </row>
        <row r="2900">
          <cell r="A2900">
            <v>43205</v>
          </cell>
          <cell r="B2900">
            <v>0.83019675925925929</v>
          </cell>
          <cell r="D2900" t="str">
            <v>分系统1BMS5单体电压过低一级故障</v>
          </cell>
          <cell r="G2900" t="str">
            <v>JS_CZ_wodefeng</v>
          </cell>
          <cell r="I2900" t="str">
            <v>BMS故障</v>
          </cell>
        </row>
        <row r="2901">
          <cell r="A2901">
            <v>43205</v>
          </cell>
          <cell r="B2901">
            <v>0.83019675925925929</v>
          </cell>
          <cell r="D2901" t="str">
            <v>分系统1BMS5单体电压过低二级故障</v>
          </cell>
          <cell r="G2901" t="str">
            <v>JS_CZ_wodefeng</v>
          </cell>
          <cell r="I2901" t="str">
            <v>BMS故障</v>
          </cell>
        </row>
        <row r="2902">
          <cell r="A2902">
            <v>43205</v>
          </cell>
          <cell r="B2902">
            <v>0.83054398148148145</v>
          </cell>
          <cell r="D2902" t="str">
            <v>分系统1BMS5SOC过低一级故障</v>
          </cell>
          <cell r="G2902" t="str">
            <v>JS_CZ_wodefeng</v>
          </cell>
          <cell r="I2902" t="str">
            <v>BMS故障</v>
          </cell>
        </row>
        <row r="2903">
          <cell r="A2903">
            <v>43205</v>
          </cell>
          <cell r="B2903">
            <v>0.83054398148148145</v>
          </cell>
          <cell r="D2903" t="str">
            <v>分系统1BMS5SOC过低二级故障</v>
          </cell>
          <cell r="G2903" t="str">
            <v>JS_CZ_wodefeng</v>
          </cell>
          <cell r="I2903" t="str">
            <v>BMS故障</v>
          </cell>
        </row>
        <row r="2904">
          <cell r="A2904">
            <v>43205</v>
          </cell>
          <cell r="B2904">
            <v>0.83077546296296301</v>
          </cell>
          <cell r="D2904" t="str">
            <v>分系统1BMS4单体电压过低一级故障</v>
          </cell>
          <cell r="G2904" t="str">
            <v>JS_CZ_wodefeng</v>
          </cell>
          <cell r="I2904" t="str">
            <v>BMS故障</v>
          </cell>
        </row>
        <row r="2905">
          <cell r="A2905">
            <v>43205</v>
          </cell>
          <cell r="B2905">
            <v>0.83077546296296301</v>
          </cell>
          <cell r="D2905" t="str">
            <v>分系统1BMS4单体电压过低二级故障</v>
          </cell>
          <cell r="G2905" t="str">
            <v>JS_CZ_wodefeng</v>
          </cell>
          <cell r="I2905" t="str">
            <v>BMS故障</v>
          </cell>
        </row>
        <row r="2906">
          <cell r="A2906">
            <v>43205</v>
          </cell>
          <cell r="B2906">
            <v>0.83100694444444445</v>
          </cell>
          <cell r="D2906" t="str">
            <v>分系统1BMS6单体电压过低一级故障</v>
          </cell>
          <cell r="G2906" t="str">
            <v>JS_CZ_wodefeng</v>
          </cell>
          <cell r="I2906" t="str">
            <v>BMS故障</v>
          </cell>
        </row>
        <row r="2907">
          <cell r="A2907">
            <v>43205</v>
          </cell>
          <cell r="B2907">
            <v>0.83100694444444445</v>
          </cell>
          <cell r="D2907" t="str">
            <v>分系统1BMS6单体电压过低二级故障</v>
          </cell>
          <cell r="G2907" t="str">
            <v>JS_CZ_wodefeng</v>
          </cell>
          <cell r="I2907" t="str">
            <v>BMS故障</v>
          </cell>
        </row>
        <row r="2908">
          <cell r="A2908">
            <v>43205</v>
          </cell>
          <cell r="B2908">
            <v>0.85354166666666664</v>
          </cell>
          <cell r="D2908" t="str">
            <v>分系统1BMS4SOC过低一级故障</v>
          </cell>
          <cell r="G2908" t="str">
            <v>JS_WX_liteer</v>
          </cell>
          <cell r="I2908" t="str">
            <v>BMS故障</v>
          </cell>
        </row>
        <row r="2909">
          <cell r="A2909">
            <v>43205</v>
          </cell>
          <cell r="B2909">
            <v>0.85354166666666664</v>
          </cell>
          <cell r="D2909" t="str">
            <v>分系统1BMS4SOC过低二级故障</v>
          </cell>
          <cell r="G2909" t="str">
            <v>JS_WX_liteer</v>
          </cell>
          <cell r="I2909" t="str">
            <v>BMS故障</v>
          </cell>
        </row>
        <row r="2910">
          <cell r="A2910">
            <v>43205</v>
          </cell>
          <cell r="B2910">
            <v>0.85412037037037036</v>
          </cell>
          <cell r="D2910" t="str">
            <v>分系统1BMS8SOC过低一级故障</v>
          </cell>
          <cell r="G2910" t="str">
            <v>JS_WX_liteer</v>
          </cell>
          <cell r="I2910" t="str">
            <v>BMS故障</v>
          </cell>
        </row>
        <row r="2911">
          <cell r="A2911">
            <v>43205</v>
          </cell>
          <cell r="B2911">
            <v>0.85412037037037036</v>
          </cell>
          <cell r="D2911" t="str">
            <v>分系统1BMS8SOC过低二级故障</v>
          </cell>
          <cell r="G2911" t="str">
            <v>JS_WX_liteer</v>
          </cell>
          <cell r="I2911" t="str">
            <v>BMS故障</v>
          </cell>
        </row>
        <row r="2912">
          <cell r="A2912">
            <v>43205</v>
          </cell>
          <cell r="B2912">
            <v>0.85498842592592583</v>
          </cell>
          <cell r="D2912" t="str">
            <v>分系统1BMS3SOC过低一级故障</v>
          </cell>
          <cell r="G2912" t="str">
            <v>JS_WX_liteer</v>
          </cell>
          <cell r="I2912" t="str">
            <v>BMS故障</v>
          </cell>
        </row>
        <row r="2913">
          <cell r="A2913">
            <v>43205</v>
          </cell>
          <cell r="B2913">
            <v>0.85498842592592583</v>
          </cell>
          <cell r="D2913" t="str">
            <v>分系统1BMS3SOC过低二级故障</v>
          </cell>
          <cell r="G2913" t="str">
            <v>JS_WX_liteer</v>
          </cell>
          <cell r="I2913" t="str">
            <v>BMS故障</v>
          </cell>
        </row>
        <row r="2914">
          <cell r="A2914">
            <v>43205</v>
          </cell>
          <cell r="B2914">
            <v>0.85591435185185183</v>
          </cell>
          <cell r="D2914" t="str">
            <v>分系统1BMS8总电压过低一级故障</v>
          </cell>
          <cell r="G2914" t="str">
            <v>JS_WX_liteer</v>
          </cell>
          <cell r="I2914" t="str">
            <v>BMS故障</v>
          </cell>
        </row>
        <row r="2915">
          <cell r="A2915">
            <v>43205</v>
          </cell>
          <cell r="B2915">
            <v>0.85591435185185183</v>
          </cell>
          <cell r="D2915" t="str">
            <v>分系统1BMS8总电压过低二级故障</v>
          </cell>
          <cell r="G2915" t="str">
            <v>JS_WX_liteer</v>
          </cell>
          <cell r="I2915" t="str">
            <v>BMS故障</v>
          </cell>
        </row>
        <row r="2916">
          <cell r="A2916">
            <v>43205</v>
          </cell>
          <cell r="B2916">
            <v>0.85597222222222225</v>
          </cell>
          <cell r="D2916" t="str">
            <v>分系统1BMS9总电压过低一级故障</v>
          </cell>
          <cell r="G2916" t="str">
            <v>JS_WX_liteer</v>
          </cell>
          <cell r="I2916" t="str">
            <v>BMS故障</v>
          </cell>
        </row>
        <row r="2917">
          <cell r="A2917">
            <v>43205</v>
          </cell>
          <cell r="B2917">
            <v>0.85597222222222225</v>
          </cell>
          <cell r="D2917" t="str">
            <v>分系统1BMS9总电压过低二级故障</v>
          </cell>
          <cell r="G2917" t="str">
            <v>JS_WX_liteer</v>
          </cell>
          <cell r="I2917" t="str">
            <v>BMS故障</v>
          </cell>
        </row>
        <row r="2918">
          <cell r="A2918">
            <v>43205</v>
          </cell>
          <cell r="B2918">
            <v>0.85637731481481483</v>
          </cell>
          <cell r="D2918" t="str">
            <v>分系统1BMS3总电压过低一级故障</v>
          </cell>
          <cell r="G2918" t="str">
            <v>JS_WX_liteer</v>
          </cell>
          <cell r="I2918" t="str">
            <v>BMS故障</v>
          </cell>
        </row>
        <row r="2919">
          <cell r="A2919">
            <v>43205</v>
          </cell>
          <cell r="B2919">
            <v>0.85637731481481483</v>
          </cell>
          <cell r="D2919" t="str">
            <v>分系统1BMS3总电压过低二级故障</v>
          </cell>
          <cell r="G2919" t="str">
            <v>JS_WX_liteer</v>
          </cell>
          <cell r="I2919" t="str">
            <v>BMS故障</v>
          </cell>
        </row>
        <row r="2920">
          <cell r="A2920">
            <v>43205</v>
          </cell>
          <cell r="B2920">
            <v>0.85660879629629638</v>
          </cell>
          <cell r="D2920" t="str">
            <v>分系统1BMS1总电压过低一级故障</v>
          </cell>
          <cell r="G2920" t="str">
            <v>JS_WX_liteer</v>
          </cell>
          <cell r="I2920" t="str">
            <v>BMS故障</v>
          </cell>
        </row>
        <row r="2921">
          <cell r="A2921">
            <v>43205</v>
          </cell>
          <cell r="B2921">
            <v>0.85660879629629638</v>
          </cell>
          <cell r="D2921" t="str">
            <v>分系统1BMS1总电压过低二级故障</v>
          </cell>
          <cell r="G2921" t="str">
            <v>JS_WX_liteer</v>
          </cell>
          <cell r="I2921" t="str">
            <v>BMS故障</v>
          </cell>
        </row>
        <row r="2922">
          <cell r="A2922">
            <v>43205</v>
          </cell>
          <cell r="B2922">
            <v>0.85666666666666658</v>
          </cell>
          <cell r="D2922" t="str">
            <v>分系统1BMS6SOC过低一级故障</v>
          </cell>
          <cell r="G2922" t="str">
            <v>JS_WX_liteer</v>
          </cell>
          <cell r="I2922" t="str">
            <v>BMS故障</v>
          </cell>
        </row>
        <row r="2923">
          <cell r="A2923">
            <v>43205</v>
          </cell>
          <cell r="B2923">
            <v>0.85666666666666658</v>
          </cell>
          <cell r="D2923" t="str">
            <v>分系统1BMS6SOC过低二级故障</v>
          </cell>
          <cell r="G2923" t="str">
            <v>JS_WX_liteer</v>
          </cell>
          <cell r="I2923" t="str">
            <v>BMS故障</v>
          </cell>
        </row>
        <row r="2924">
          <cell r="A2924">
            <v>43205</v>
          </cell>
          <cell r="B2924">
            <v>0.85672453703703699</v>
          </cell>
          <cell r="D2924" t="str">
            <v>分系统1BMS4总电压过低一级故障</v>
          </cell>
          <cell r="G2924" t="str">
            <v>JS_WX_liteer</v>
          </cell>
          <cell r="I2924" t="str">
            <v>BMS故障</v>
          </cell>
        </row>
        <row r="2925">
          <cell r="A2925">
            <v>43205</v>
          </cell>
          <cell r="B2925">
            <v>0.85672453703703699</v>
          </cell>
          <cell r="D2925" t="str">
            <v>分系统1BMS4总电压过低二级故障</v>
          </cell>
          <cell r="G2925" t="str">
            <v>JS_WX_liteer</v>
          </cell>
          <cell r="I2925" t="str">
            <v>BMS故障</v>
          </cell>
        </row>
        <row r="2926">
          <cell r="A2926">
            <v>43205</v>
          </cell>
          <cell r="B2926">
            <v>0.85672453703703699</v>
          </cell>
          <cell r="D2926" t="str">
            <v>分系统1BMS9SOC过低一级故障</v>
          </cell>
          <cell r="G2926" t="str">
            <v>JS_WX_liteer</v>
          </cell>
          <cell r="I2926" t="str">
            <v>BMS故障</v>
          </cell>
        </row>
        <row r="2927">
          <cell r="A2927">
            <v>43205</v>
          </cell>
          <cell r="B2927">
            <v>0.85672453703703699</v>
          </cell>
          <cell r="D2927" t="str">
            <v>分系统1BMS9SOC过低二级故障</v>
          </cell>
          <cell r="G2927" t="str">
            <v>JS_WX_liteer</v>
          </cell>
          <cell r="I2927" t="str">
            <v>BMS故障</v>
          </cell>
        </row>
        <row r="2928">
          <cell r="A2928">
            <v>43205</v>
          </cell>
          <cell r="B2928">
            <v>0.85701388888888896</v>
          </cell>
          <cell r="D2928" t="str">
            <v>分系统1BMS2总电压过低一级故障</v>
          </cell>
          <cell r="G2928" t="str">
            <v>JS_WX_liteer</v>
          </cell>
          <cell r="I2928" t="str">
            <v>BMS故障</v>
          </cell>
        </row>
        <row r="2929">
          <cell r="A2929">
            <v>43205</v>
          </cell>
          <cell r="B2929">
            <v>0.85701388888888896</v>
          </cell>
          <cell r="D2929" t="str">
            <v>分系统1BMS2总电压过低二级故障</v>
          </cell>
          <cell r="G2929" t="str">
            <v>JS_WX_liteer</v>
          </cell>
          <cell r="I2929" t="str">
            <v>BMS故障</v>
          </cell>
        </row>
        <row r="2930">
          <cell r="A2930">
            <v>43205</v>
          </cell>
          <cell r="B2930">
            <v>0.85701388888888896</v>
          </cell>
          <cell r="D2930" t="str">
            <v>分系统1BMS5总电压过低一级故障</v>
          </cell>
          <cell r="G2930" t="str">
            <v>JS_WX_liteer</v>
          </cell>
          <cell r="I2930" t="str">
            <v>BMS故障</v>
          </cell>
        </row>
        <row r="2931">
          <cell r="A2931">
            <v>43205</v>
          </cell>
          <cell r="B2931">
            <v>0.85701388888888896</v>
          </cell>
          <cell r="D2931" t="str">
            <v>分系统1BMS5总电压过低二级故障</v>
          </cell>
          <cell r="G2931" t="str">
            <v>JS_WX_liteer</v>
          </cell>
          <cell r="I2931" t="str">
            <v>BMS故障</v>
          </cell>
        </row>
        <row r="2932">
          <cell r="A2932">
            <v>43205</v>
          </cell>
          <cell r="B2932">
            <v>0.85707175925925927</v>
          </cell>
          <cell r="D2932" t="str">
            <v>分系统1BMS7总电压过低一级故障</v>
          </cell>
          <cell r="G2932" t="str">
            <v>JS_WX_liteer</v>
          </cell>
          <cell r="I2932" t="str">
            <v>BMS故障</v>
          </cell>
        </row>
        <row r="2933">
          <cell r="A2933">
            <v>43205</v>
          </cell>
          <cell r="B2933">
            <v>0.85707175925925927</v>
          </cell>
          <cell r="D2933" t="str">
            <v>分系统1BMS7总电压过低二级故障</v>
          </cell>
          <cell r="G2933" t="str">
            <v>JS_WX_liteer</v>
          </cell>
          <cell r="I2933" t="str">
            <v>BMS故障</v>
          </cell>
        </row>
        <row r="2934">
          <cell r="A2934">
            <v>43205</v>
          </cell>
          <cell r="B2934">
            <v>0.8572453703703703</v>
          </cell>
          <cell r="D2934" t="str">
            <v>分系统1BMS6总电压过低一级故障</v>
          </cell>
          <cell r="G2934" t="str">
            <v>JS_WX_liteer</v>
          </cell>
          <cell r="I2934" t="str">
            <v>BMS故障</v>
          </cell>
        </row>
        <row r="2935">
          <cell r="A2935">
            <v>43205</v>
          </cell>
          <cell r="B2935">
            <v>0.8572453703703703</v>
          </cell>
          <cell r="D2935" t="str">
            <v>分系统1BMS6总电压过低二级故障</v>
          </cell>
          <cell r="G2935" t="str">
            <v>JS_WX_liteer</v>
          </cell>
          <cell r="I2935" t="str">
            <v>BMS故障</v>
          </cell>
        </row>
        <row r="2936">
          <cell r="A2936">
            <v>43205</v>
          </cell>
          <cell r="B2936">
            <v>0.85909722222222218</v>
          </cell>
          <cell r="D2936" t="str">
            <v>分系统1BMS7SOC过低一级故障</v>
          </cell>
          <cell r="G2936" t="str">
            <v>JS_WX_liteer</v>
          </cell>
          <cell r="I2936" t="str">
            <v>BMS故障</v>
          </cell>
        </row>
        <row r="2937">
          <cell r="A2937">
            <v>43205</v>
          </cell>
          <cell r="B2937">
            <v>0.85909722222222218</v>
          </cell>
          <cell r="D2937" t="str">
            <v>分系统1BMS7SOC过低二级故障</v>
          </cell>
          <cell r="G2937" t="str">
            <v>JS_WX_liteer</v>
          </cell>
          <cell r="I2937" t="str">
            <v>BMS故障</v>
          </cell>
        </row>
        <row r="2938">
          <cell r="A2938">
            <v>43205</v>
          </cell>
          <cell r="B2938">
            <v>0.85951388888888891</v>
          </cell>
          <cell r="D2938" t="str">
            <v>分系统1BMS2SOC过低一级故障</v>
          </cell>
          <cell r="G2938" t="str">
            <v>JS_WX_liteer</v>
          </cell>
          <cell r="I2938" t="str">
            <v>BMS故障</v>
          </cell>
        </row>
        <row r="2939">
          <cell r="A2939">
            <v>43205</v>
          </cell>
          <cell r="B2939">
            <v>0.85951388888888891</v>
          </cell>
          <cell r="D2939" t="str">
            <v>分系统1BMS2SOC过低二级故障</v>
          </cell>
          <cell r="G2939" t="str">
            <v>JS_WX_liteer</v>
          </cell>
          <cell r="I2939" t="str">
            <v>BMS故障</v>
          </cell>
        </row>
        <row r="2940">
          <cell r="A2940">
            <v>43205</v>
          </cell>
          <cell r="B2940">
            <v>0.8599768518518518</v>
          </cell>
          <cell r="D2940" t="str">
            <v>分系统1BMS5SOC过低一级故障</v>
          </cell>
          <cell r="G2940" t="str">
            <v>JS_WX_liteer</v>
          </cell>
          <cell r="I2940" t="str">
            <v>BMS故障</v>
          </cell>
        </row>
        <row r="2941">
          <cell r="A2941">
            <v>43205</v>
          </cell>
          <cell r="B2941">
            <v>0.8599768518518518</v>
          </cell>
          <cell r="D2941" t="str">
            <v>分系统1BMS5SOC过低二级故障</v>
          </cell>
          <cell r="G2941" t="str">
            <v>JS_WX_liteer</v>
          </cell>
          <cell r="I2941" t="str">
            <v>BMS故障</v>
          </cell>
        </row>
        <row r="2942">
          <cell r="A2942">
            <v>43205</v>
          </cell>
          <cell r="B2942">
            <v>0.86078703703703707</v>
          </cell>
          <cell r="D2942" t="str">
            <v>分系统1BMS1SOC过低一级故障</v>
          </cell>
          <cell r="G2942" t="str">
            <v>JS_WX_liteer</v>
          </cell>
          <cell r="I2942" t="str">
            <v>BMS故障</v>
          </cell>
        </row>
        <row r="2943">
          <cell r="A2943">
            <v>43205</v>
          </cell>
          <cell r="B2943">
            <v>0.86078703703703707</v>
          </cell>
          <cell r="D2943" t="str">
            <v>分系统1BMS1SOC过低二级故障</v>
          </cell>
          <cell r="G2943" t="str">
            <v>JS_WX_liteer</v>
          </cell>
          <cell r="I2943" t="str">
            <v>BMS故障</v>
          </cell>
        </row>
        <row r="2944">
          <cell r="A2944">
            <v>43205</v>
          </cell>
          <cell r="B2944">
            <v>0.86420138888888898</v>
          </cell>
          <cell r="D2944" t="str">
            <v>分系统1BMS5SOC过低一级故障</v>
          </cell>
          <cell r="G2944" t="str">
            <v>JS_CZ_wodefeng</v>
          </cell>
          <cell r="I2944" t="str">
            <v>BMS故障</v>
          </cell>
        </row>
        <row r="2945">
          <cell r="A2945">
            <v>43205</v>
          </cell>
          <cell r="B2945">
            <v>0.86611111111111105</v>
          </cell>
          <cell r="D2945" t="str">
            <v>分系统1BMS8单体电压过低一级故障</v>
          </cell>
          <cell r="G2945" t="str">
            <v>JS_WX_liteer</v>
          </cell>
          <cell r="I2945" t="str">
            <v>BMS故障</v>
          </cell>
        </row>
        <row r="2946">
          <cell r="A2946">
            <v>43205</v>
          </cell>
          <cell r="B2946">
            <v>0.86611111111111105</v>
          </cell>
          <cell r="D2946" t="str">
            <v>分系统1BMS8单体电压过低二级故障</v>
          </cell>
          <cell r="G2946" t="str">
            <v>JS_WX_liteer</v>
          </cell>
          <cell r="I2946" t="str">
            <v>BMS故障</v>
          </cell>
        </row>
        <row r="2947">
          <cell r="A2947">
            <v>43205</v>
          </cell>
          <cell r="B2947">
            <v>0.86674768518518519</v>
          </cell>
          <cell r="D2947" t="str">
            <v>分系统1BMS9单体电压过低一级故障</v>
          </cell>
          <cell r="G2947" t="str">
            <v>JS_WX_liteer</v>
          </cell>
          <cell r="I2947" t="str">
            <v>BMS故障</v>
          </cell>
        </row>
        <row r="2948">
          <cell r="A2948">
            <v>43205</v>
          </cell>
          <cell r="B2948">
            <v>0.86674768518518519</v>
          </cell>
          <cell r="D2948" t="str">
            <v>分系统1BMS9单体电压过低二级故障</v>
          </cell>
          <cell r="G2948" t="str">
            <v>JS_WX_liteer</v>
          </cell>
          <cell r="I2948" t="str">
            <v>BMS故障</v>
          </cell>
        </row>
        <row r="2949">
          <cell r="A2949">
            <v>43205</v>
          </cell>
          <cell r="B2949">
            <v>0.86697916666666675</v>
          </cell>
          <cell r="D2949" t="str">
            <v>分系统1BMS3单体电压过低一级故障</v>
          </cell>
          <cell r="G2949" t="str">
            <v>JS_WX_liteer</v>
          </cell>
          <cell r="I2949" t="str">
            <v>BMS故障</v>
          </cell>
        </row>
        <row r="2950">
          <cell r="A2950">
            <v>43205</v>
          </cell>
          <cell r="B2950">
            <v>0.86697916666666675</v>
          </cell>
          <cell r="D2950" t="str">
            <v>分系统1BMS3单体电压过低二级故障</v>
          </cell>
          <cell r="G2950" t="str">
            <v>JS_WX_liteer</v>
          </cell>
          <cell r="I2950" t="str">
            <v>BMS故障</v>
          </cell>
        </row>
        <row r="2951">
          <cell r="A2951">
            <v>43205</v>
          </cell>
          <cell r="B2951">
            <v>0.8677893518518518</v>
          </cell>
          <cell r="D2951" t="str">
            <v>分系统1BMS1单体电压过低一级故障</v>
          </cell>
          <cell r="G2951" t="str">
            <v>JS_WX_liteer</v>
          </cell>
          <cell r="I2951" t="str">
            <v>BMS故障</v>
          </cell>
        </row>
        <row r="2952">
          <cell r="A2952">
            <v>43205</v>
          </cell>
          <cell r="B2952">
            <v>0.8677893518518518</v>
          </cell>
          <cell r="D2952" t="str">
            <v>分系统1BMS1单体电压过低二级故障</v>
          </cell>
          <cell r="G2952" t="str">
            <v>JS_WX_liteer</v>
          </cell>
          <cell r="I2952" t="str">
            <v>BMS故障</v>
          </cell>
        </row>
        <row r="2953">
          <cell r="A2953">
            <v>43205</v>
          </cell>
          <cell r="B2953">
            <v>0.86802083333333335</v>
          </cell>
          <cell r="D2953" t="str">
            <v>分系统1BMS4单体电压过低一级故障</v>
          </cell>
          <cell r="G2953" t="str">
            <v>JS_WX_liteer</v>
          </cell>
          <cell r="I2953" t="str">
            <v>BMS故障</v>
          </cell>
        </row>
        <row r="2954">
          <cell r="A2954">
            <v>43205</v>
          </cell>
          <cell r="B2954">
            <v>0.86802083333333335</v>
          </cell>
          <cell r="D2954" t="str">
            <v>分系统1BMS4单体电压过低二级故障</v>
          </cell>
          <cell r="G2954" t="str">
            <v>JS_WX_liteer</v>
          </cell>
          <cell r="I2954" t="str">
            <v>BMS故障</v>
          </cell>
        </row>
        <row r="2955">
          <cell r="A2955">
            <v>43205</v>
          </cell>
          <cell r="B2955">
            <v>0.86871527777777768</v>
          </cell>
          <cell r="D2955" t="str">
            <v>分系统1BMS2单体电压过低一级故障</v>
          </cell>
          <cell r="G2955" t="str">
            <v>JS_WX_liteer</v>
          </cell>
          <cell r="I2955" t="str">
            <v>BMS故障</v>
          </cell>
        </row>
        <row r="2956">
          <cell r="A2956">
            <v>43205</v>
          </cell>
          <cell r="B2956">
            <v>0.86871527777777768</v>
          </cell>
          <cell r="D2956" t="str">
            <v>分系统1BMS2单体电压过低二级故障</v>
          </cell>
          <cell r="G2956" t="str">
            <v>JS_WX_liteer</v>
          </cell>
          <cell r="I2956" t="str">
            <v>BMS故障</v>
          </cell>
        </row>
        <row r="2957">
          <cell r="A2957">
            <v>43205</v>
          </cell>
          <cell r="B2957">
            <v>0.86888888888888882</v>
          </cell>
          <cell r="D2957" t="str">
            <v>分系统1BMS7单体电压过低一级故障</v>
          </cell>
          <cell r="G2957" t="str">
            <v>JS_WX_liteer</v>
          </cell>
          <cell r="I2957" t="str">
            <v>BMS故障</v>
          </cell>
        </row>
        <row r="2958">
          <cell r="A2958">
            <v>43205</v>
          </cell>
          <cell r="B2958">
            <v>0.86888888888888882</v>
          </cell>
          <cell r="D2958" t="str">
            <v>分系统1BMS7单体电压过低二级故障</v>
          </cell>
          <cell r="G2958" t="str">
            <v>JS_WX_liteer</v>
          </cell>
          <cell r="I2958" t="str">
            <v>BMS故障</v>
          </cell>
        </row>
        <row r="2959">
          <cell r="A2959">
            <v>43205</v>
          </cell>
          <cell r="B2959">
            <v>0.86900462962962965</v>
          </cell>
          <cell r="D2959" t="str">
            <v>分系统1BMS5单体电压过低一级故障</v>
          </cell>
          <cell r="G2959" t="str">
            <v>JS_WX_liteer</v>
          </cell>
          <cell r="I2959" t="str">
            <v>BMS故障</v>
          </cell>
        </row>
        <row r="2960">
          <cell r="A2960">
            <v>43205</v>
          </cell>
          <cell r="B2960">
            <v>0.86900462962962965</v>
          </cell>
          <cell r="D2960" t="str">
            <v>分系统1BMS5单体电压过低二级故障</v>
          </cell>
          <cell r="G2960" t="str">
            <v>JS_WX_liteer</v>
          </cell>
          <cell r="I2960" t="str">
            <v>BMS故障</v>
          </cell>
        </row>
        <row r="2961">
          <cell r="A2961">
            <v>43205</v>
          </cell>
          <cell r="B2961">
            <v>0.8692939814814814</v>
          </cell>
          <cell r="D2961" t="str">
            <v>分系统1BMS6单体电压过低一级故障</v>
          </cell>
          <cell r="G2961" t="str">
            <v>JS_WX_liteer</v>
          </cell>
          <cell r="I2961" t="str">
            <v>BMS故障</v>
          </cell>
        </row>
        <row r="2962">
          <cell r="A2962">
            <v>43205</v>
          </cell>
          <cell r="B2962">
            <v>0.8692939814814814</v>
          </cell>
          <cell r="D2962" t="str">
            <v>分系统1BMS6单体电压过低二级故障</v>
          </cell>
          <cell r="G2962" t="str">
            <v>JS_WX_liteer</v>
          </cell>
          <cell r="I2962" t="str">
            <v>BMS故障</v>
          </cell>
        </row>
        <row r="2963">
          <cell r="A2963">
            <v>43205</v>
          </cell>
          <cell r="B2963">
            <v>0.87486111111111109</v>
          </cell>
          <cell r="D2963" t="str">
            <v>分系统1BMS4SOC过低一级故障</v>
          </cell>
          <cell r="G2963" t="str">
            <v>JS_WX_liteer</v>
          </cell>
          <cell r="I2963" t="str">
            <v>BMS故障</v>
          </cell>
        </row>
        <row r="2964">
          <cell r="A2964">
            <v>43205</v>
          </cell>
          <cell r="B2964">
            <v>0.96760416666666671</v>
          </cell>
          <cell r="D2964" t="str">
            <v>分系统1BMS4SOC过低一级故障</v>
          </cell>
          <cell r="G2964" t="str">
            <v>JS_CZ_wodefeng</v>
          </cell>
          <cell r="I2964" t="str">
            <v>BMS故障</v>
          </cell>
        </row>
        <row r="2965">
          <cell r="A2965">
            <v>43205</v>
          </cell>
          <cell r="B2965">
            <v>0.99986111111111109</v>
          </cell>
          <cell r="D2965" t="str">
            <v>分系统1BMS1SOC过低一级故障</v>
          </cell>
          <cell r="G2965" t="str">
            <v>JS_CZ_wodefeng</v>
          </cell>
          <cell r="I2965" t="str">
            <v>BMS故障</v>
          </cell>
        </row>
        <row r="2966">
          <cell r="A2966">
            <v>43205</v>
          </cell>
          <cell r="B2966">
            <v>0.99986111111111109</v>
          </cell>
          <cell r="D2966" t="str">
            <v>分系统1BMS4SOC过低一级故障</v>
          </cell>
          <cell r="G2966" t="str">
            <v>JS_CZ_wodefeng</v>
          </cell>
          <cell r="I2966" t="str">
            <v>BMS故障</v>
          </cell>
        </row>
        <row r="2967">
          <cell r="A2967">
            <v>43205</v>
          </cell>
          <cell r="B2967">
            <v>0.99991898148148151</v>
          </cell>
          <cell r="D2967" t="str">
            <v>分系统1BMS2SOC过低一级故障</v>
          </cell>
          <cell r="G2967" t="str">
            <v>JS_CZ_wodefeng</v>
          </cell>
          <cell r="I2967" t="str">
            <v>BMS故障</v>
          </cell>
        </row>
        <row r="2968">
          <cell r="A2968">
            <v>43205</v>
          </cell>
          <cell r="B2968">
            <v>0.99991898148148151</v>
          </cell>
          <cell r="D2968" t="str">
            <v>分系统1BMS6SOC过低一级故障</v>
          </cell>
          <cell r="G2968" t="str">
            <v>JS_CZ_wodefeng</v>
          </cell>
          <cell r="I2968" t="str">
            <v>BMS故障</v>
          </cell>
        </row>
        <row r="2969">
          <cell r="A2969">
            <v>43206</v>
          </cell>
          <cell r="B2969">
            <v>1.261574074074074E-3</v>
          </cell>
          <cell r="D2969" t="str">
            <v>分系统1BMS8SOC过低一级故障</v>
          </cell>
          <cell r="G2969" t="str">
            <v>JS_WX_liteer</v>
          </cell>
          <cell r="I2969" t="str">
            <v>BMS故障</v>
          </cell>
        </row>
        <row r="2970">
          <cell r="A2970">
            <v>43206</v>
          </cell>
          <cell r="B2970">
            <v>1.4930555555555556E-3</v>
          </cell>
          <cell r="D2970" t="str">
            <v>分系统1BMS3SOC过低一级故障</v>
          </cell>
          <cell r="G2970" t="str">
            <v>JS_WX_liteer</v>
          </cell>
          <cell r="I2970" t="str">
            <v>BMS故障</v>
          </cell>
        </row>
        <row r="2971">
          <cell r="A2971">
            <v>43206</v>
          </cell>
          <cell r="B2971">
            <v>0.17207175925925924</v>
          </cell>
          <cell r="D2971" t="str">
            <v>分系统1告警状态</v>
          </cell>
          <cell r="G2971" t="str">
            <v>BJ_zhongyu</v>
          </cell>
          <cell r="I2971" t="str">
            <v>系统故障</v>
          </cell>
        </row>
        <row r="2972">
          <cell r="A2972">
            <v>43206</v>
          </cell>
          <cell r="B2972">
            <v>0.17207175925925924</v>
          </cell>
          <cell r="D2972" t="str">
            <v>分系统1PCS告警状态</v>
          </cell>
          <cell r="G2972" t="str">
            <v>BJ_zhongyu</v>
          </cell>
          <cell r="I2972" t="str">
            <v>PCS故障</v>
          </cell>
        </row>
        <row r="2973">
          <cell r="A2973">
            <v>43206</v>
          </cell>
          <cell r="B2973">
            <v>0.4481944444444444</v>
          </cell>
          <cell r="D2973" t="str">
            <v>分系统1BMS1总电压过低一级故障</v>
          </cell>
          <cell r="G2973" t="str">
            <v>JS_CZ_wodefeng</v>
          </cell>
          <cell r="I2973" t="str">
            <v>BMS故障</v>
          </cell>
        </row>
        <row r="2974">
          <cell r="A2974">
            <v>43206</v>
          </cell>
          <cell r="B2974">
            <v>0.4481944444444444</v>
          </cell>
          <cell r="D2974" t="str">
            <v>分系统1BMS1总电压过低二级故障</v>
          </cell>
          <cell r="G2974" t="str">
            <v>JS_CZ_wodefeng</v>
          </cell>
          <cell r="I2974" t="str">
            <v>BMS故障</v>
          </cell>
        </row>
        <row r="2975">
          <cell r="A2975">
            <v>43206</v>
          </cell>
          <cell r="B2975">
            <v>0.44864583333333335</v>
          </cell>
          <cell r="D2975" t="str">
            <v>分系统1BMS3总电压过低一级故障</v>
          </cell>
          <cell r="G2975" t="str">
            <v>JS_CZ_wodefeng</v>
          </cell>
          <cell r="I2975" t="str">
            <v>BMS故障</v>
          </cell>
        </row>
        <row r="2976">
          <cell r="A2976">
            <v>43206</v>
          </cell>
          <cell r="B2976">
            <v>0.44864583333333335</v>
          </cell>
          <cell r="D2976" t="str">
            <v>分系统1BMS3总电压过低二级故障</v>
          </cell>
          <cell r="G2976" t="str">
            <v>JS_CZ_wodefeng</v>
          </cell>
          <cell r="I2976" t="str">
            <v>BMS故障</v>
          </cell>
        </row>
        <row r="2977">
          <cell r="A2977">
            <v>43206</v>
          </cell>
          <cell r="B2977">
            <v>0.44900462962962967</v>
          </cell>
          <cell r="D2977" t="str">
            <v>分系统1BMS6总电压过低一级故障</v>
          </cell>
          <cell r="G2977" t="str">
            <v>JS_CZ_wodefeng</v>
          </cell>
          <cell r="I2977" t="str">
            <v>BMS故障</v>
          </cell>
        </row>
        <row r="2978">
          <cell r="A2978">
            <v>43206</v>
          </cell>
          <cell r="B2978">
            <v>0.44900462962962967</v>
          </cell>
          <cell r="D2978" t="str">
            <v>分系统1BMS6总电压过低二级故障</v>
          </cell>
          <cell r="G2978" t="str">
            <v>JS_CZ_wodefeng</v>
          </cell>
          <cell r="I2978" t="str">
            <v>BMS故障</v>
          </cell>
        </row>
        <row r="2979">
          <cell r="A2979">
            <v>43206</v>
          </cell>
          <cell r="B2979">
            <v>0.44935185185185184</v>
          </cell>
          <cell r="D2979" t="str">
            <v>分系统1BMS2总电压过低一级故障</v>
          </cell>
          <cell r="G2979" t="str">
            <v>JS_CZ_wodefeng</v>
          </cell>
          <cell r="I2979" t="str">
            <v>BMS故障</v>
          </cell>
        </row>
        <row r="2980">
          <cell r="A2980">
            <v>43206</v>
          </cell>
          <cell r="B2980">
            <v>0.44935185185185184</v>
          </cell>
          <cell r="D2980" t="str">
            <v>分系统1BMS2总电压过低二级故障</v>
          </cell>
          <cell r="G2980" t="str">
            <v>JS_CZ_wodefeng</v>
          </cell>
          <cell r="I2980" t="str">
            <v>BMS故障</v>
          </cell>
        </row>
        <row r="2981">
          <cell r="A2981">
            <v>43206</v>
          </cell>
          <cell r="B2981">
            <v>0.44946759259259261</v>
          </cell>
          <cell r="D2981" t="str">
            <v>分系统1BMS4总电压过低一级故障</v>
          </cell>
          <cell r="G2981" t="str">
            <v>JS_CZ_wodefeng</v>
          </cell>
          <cell r="I2981" t="str">
            <v>BMS故障</v>
          </cell>
        </row>
        <row r="2982">
          <cell r="A2982">
            <v>43206</v>
          </cell>
          <cell r="B2982">
            <v>0.44946759259259261</v>
          </cell>
          <cell r="D2982" t="str">
            <v>分系统1BMS4总电压过低二级故障</v>
          </cell>
          <cell r="G2982" t="str">
            <v>JS_CZ_wodefeng</v>
          </cell>
          <cell r="I2982" t="str">
            <v>BMS故障</v>
          </cell>
        </row>
        <row r="2983">
          <cell r="A2983">
            <v>43206</v>
          </cell>
          <cell r="B2983">
            <v>0.44946759259259261</v>
          </cell>
          <cell r="D2983" t="str">
            <v>分系统1BMS5总电压过低一级故障</v>
          </cell>
          <cell r="G2983" t="str">
            <v>JS_CZ_wodefeng</v>
          </cell>
          <cell r="I2983" t="str">
            <v>BMS故障</v>
          </cell>
        </row>
        <row r="2984">
          <cell r="A2984">
            <v>43206</v>
          </cell>
          <cell r="B2984">
            <v>0.44946759259259261</v>
          </cell>
          <cell r="D2984" t="str">
            <v>分系统1BMS5总电压过低二级故障</v>
          </cell>
          <cell r="G2984" t="str">
            <v>JS_CZ_wodefeng</v>
          </cell>
          <cell r="I2984" t="str">
            <v>BMS故障</v>
          </cell>
        </row>
        <row r="2985">
          <cell r="A2985">
            <v>43206</v>
          </cell>
          <cell r="B2985">
            <v>0.45467592592592593</v>
          </cell>
          <cell r="D2985" t="str">
            <v>分系统1BMS2单体电压过低一级故障</v>
          </cell>
          <cell r="G2985" t="str">
            <v>JS_CZ_wodefeng</v>
          </cell>
          <cell r="I2985" t="str">
            <v>BMS故障</v>
          </cell>
        </row>
        <row r="2986">
          <cell r="A2986">
            <v>43206</v>
          </cell>
          <cell r="B2986">
            <v>0.45467592592592593</v>
          </cell>
          <cell r="D2986" t="str">
            <v>分系统1BMS2单体电压过低二级故障</v>
          </cell>
          <cell r="G2986" t="str">
            <v>JS_CZ_wodefeng</v>
          </cell>
          <cell r="I2986" t="str">
            <v>BMS故障</v>
          </cell>
        </row>
        <row r="2987">
          <cell r="A2987">
            <v>43206</v>
          </cell>
          <cell r="B2987">
            <v>0.45531250000000001</v>
          </cell>
          <cell r="D2987" t="str">
            <v>分系统1BMS1单体电压过低一级故障</v>
          </cell>
          <cell r="G2987" t="str">
            <v>JS_CZ_wodefeng</v>
          </cell>
          <cell r="I2987" t="str">
            <v>BMS故障</v>
          </cell>
        </row>
        <row r="2988">
          <cell r="A2988">
            <v>43206</v>
          </cell>
          <cell r="B2988">
            <v>0.45531250000000001</v>
          </cell>
          <cell r="D2988" t="str">
            <v>分系统1BMS1单体电压过低二级故障</v>
          </cell>
          <cell r="G2988" t="str">
            <v>JS_CZ_wodefeng</v>
          </cell>
          <cell r="I2988" t="str">
            <v>BMS故障</v>
          </cell>
        </row>
        <row r="2989">
          <cell r="A2989">
            <v>43206</v>
          </cell>
          <cell r="B2989">
            <v>0.45641203703703703</v>
          </cell>
          <cell r="D2989" t="str">
            <v>分系统1BMS5单体电压过低一级故障</v>
          </cell>
          <cell r="G2989" t="str">
            <v>JS_CZ_wodefeng</v>
          </cell>
          <cell r="I2989" t="str">
            <v>BMS故障</v>
          </cell>
        </row>
        <row r="2990">
          <cell r="A2990">
            <v>43206</v>
          </cell>
          <cell r="B2990">
            <v>0.45641203703703703</v>
          </cell>
          <cell r="D2990" t="str">
            <v>分系统1BMS5单体电压过低二级故障</v>
          </cell>
          <cell r="G2990" t="str">
            <v>JS_CZ_wodefeng</v>
          </cell>
          <cell r="I2990" t="str">
            <v>BMS故障</v>
          </cell>
        </row>
        <row r="2991">
          <cell r="A2991">
            <v>43206</v>
          </cell>
          <cell r="B2991">
            <v>0.45646990740740739</v>
          </cell>
          <cell r="D2991" t="str">
            <v>分系统1BMS3单体电压过低一级故障</v>
          </cell>
          <cell r="G2991" t="str">
            <v>JS_CZ_wodefeng</v>
          </cell>
          <cell r="I2991" t="str">
            <v>BMS故障</v>
          </cell>
        </row>
        <row r="2992">
          <cell r="A2992">
            <v>43206</v>
          </cell>
          <cell r="B2992">
            <v>0.45646990740740739</v>
          </cell>
          <cell r="D2992" t="str">
            <v>分系统1BMS3单体电压过低二级故障</v>
          </cell>
          <cell r="G2992" t="str">
            <v>JS_CZ_wodefeng</v>
          </cell>
          <cell r="I2992" t="str">
            <v>BMS故障</v>
          </cell>
        </row>
        <row r="2993">
          <cell r="A2993">
            <v>43206</v>
          </cell>
          <cell r="B2993">
            <v>0.4572222222222222</v>
          </cell>
          <cell r="D2993" t="str">
            <v>分系统1BMS6单体电压过低一级故障</v>
          </cell>
          <cell r="G2993" t="str">
            <v>JS_CZ_wodefeng</v>
          </cell>
          <cell r="I2993" t="str">
            <v>BMS故障</v>
          </cell>
        </row>
        <row r="2994">
          <cell r="A2994">
            <v>43206</v>
          </cell>
          <cell r="B2994">
            <v>0.4572222222222222</v>
          </cell>
          <cell r="D2994" t="str">
            <v>分系统1BMS6单体电压过低二级故障</v>
          </cell>
          <cell r="G2994" t="str">
            <v>JS_CZ_wodefeng</v>
          </cell>
          <cell r="I2994" t="str">
            <v>BMS故障</v>
          </cell>
        </row>
        <row r="2995">
          <cell r="A2995">
            <v>43206</v>
          </cell>
          <cell r="B2995">
            <v>0.45728009259259261</v>
          </cell>
          <cell r="D2995" t="str">
            <v>分系统1BMS4单体电压过低一级故障</v>
          </cell>
          <cell r="G2995" t="str">
            <v>JS_CZ_wodefeng</v>
          </cell>
          <cell r="I2995" t="str">
            <v>BMS故障</v>
          </cell>
        </row>
        <row r="2996">
          <cell r="A2996">
            <v>43206</v>
          </cell>
          <cell r="B2996">
            <v>0.45728009259259261</v>
          </cell>
          <cell r="D2996" t="str">
            <v>分系统1BMS4单体电压过低二级故障</v>
          </cell>
          <cell r="G2996" t="str">
            <v>JS_CZ_wodefeng</v>
          </cell>
          <cell r="I2996" t="str">
            <v>BMS故障</v>
          </cell>
        </row>
        <row r="2997">
          <cell r="A2997">
            <v>43206</v>
          </cell>
          <cell r="B2997">
            <v>0.45907407407407402</v>
          </cell>
          <cell r="D2997" t="str">
            <v>分系统1BMS3SOC过低一级故障</v>
          </cell>
          <cell r="G2997" t="str">
            <v>JS_CZ_wodefeng</v>
          </cell>
          <cell r="I2997" t="str">
            <v>BMS故障</v>
          </cell>
        </row>
        <row r="2998">
          <cell r="A2998">
            <v>43206</v>
          </cell>
          <cell r="B2998">
            <v>0.45907407407407402</v>
          </cell>
          <cell r="D2998" t="str">
            <v>分系统1BMS3SOC过低二级故障</v>
          </cell>
          <cell r="G2998" t="str">
            <v>JS_CZ_wodefeng</v>
          </cell>
          <cell r="I2998" t="str">
            <v>BMS故障</v>
          </cell>
        </row>
        <row r="2999">
          <cell r="A2999">
            <v>43206</v>
          </cell>
          <cell r="B2999">
            <v>0.45982638888888888</v>
          </cell>
          <cell r="D2999" t="str">
            <v>分系统1BMS2SOC过低一级故障</v>
          </cell>
          <cell r="G2999" t="str">
            <v>JS_CZ_wodefeng</v>
          </cell>
          <cell r="I2999" t="str">
            <v>BMS故障</v>
          </cell>
        </row>
        <row r="3000">
          <cell r="A3000">
            <v>43206</v>
          </cell>
          <cell r="B3000">
            <v>0.45982638888888888</v>
          </cell>
          <cell r="D3000" t="str">
            <v>分系统1BMS2SOC过低二级故障</v>
          </cell>
          <cell r="G3000" t="str">
            <v>JS_CZ_wodefeng</v>
          </cell>
          <cell r="I3000" t="str">
            <v>BMS故障</v>
          </cell>
        </row>
        <row r="3001">
          <cell r="A3001">
            <v>43206</v>
          </cell>
          <cell r="B3001">
            <v>0.4599421296296296</v>
          </cell>
          <cell r="D3001" t="str">
            <v>分系统1BMS4SOC过低一级故障</v>
          </cell>
          <cell r="G3001" t="str">
            <v>JS_CZ_wodefeng</v>
          </cell>
          <cell r="I3001" t="str">
            <v>BMS故障</v>
          </cell>
        </row>
        <row r="3002">
          <cell r="A3002">
            <v>43206</v>
          </cell>
          <cell r="B3002">
            <v>0.4599421296296296</v>
          </cell>
          <cell r="D3002" t="str">
            <v>分系统1BMS4SOC过低二级故障</v>
          </cell>
          <cell r="G3002" t="str">
            <v>JS_CZ_wodefeng</v>
          </cell>
          <cell r="I3002" t="str">
            <v>BMS故障</v>
          </cell>
        </row>
        <row r="3003">
          <cell r="A3003">
            <v>43206</v>
          </cell>
          <cell r="B3003">
            <v>0.4607060185185185</v>
          </cell>
          <cell r="D3003" t="str">
            <v>分系统1BMS1SOC过低一级故障</v>
          </cell>
          <cell r="G3003" t="str">
            <v>JS_CZ_wodefeng</v>
          </cell>
          <cell r="I3003" t="str">
            <v>BMS故障</v>
          </cell>
        </row>
        <row r="3004">
          <cell r="A3004">
            <v>43206</v>
          </cell>
          <cell r="B3004">
            <v>0.4607060185185185</v>
          </cell>
          <cell r="D3004" t="str">
            <v>分系统1BMS1SOC过低二级故障</v>
          </cell>
          <cell r="G3004" t="str">
            <v>JS_CZ_wodefeng</v>
          </cell>
          <cell r="I3004" t="str">
            <v>BMS故障</v>
          </cell>
        </row>
        <row r="3005">
          <cell r="A3005">
            <v>43206</v>
          </cell>
          <cell r="B3005">
            <v>0.46075231481481477</v>
          </cell>
          <cell r="D3005" t="str">
            <v>分系统1BMS5SOC过低一级故障</v>
          </cell>
          <cell r="G3005" t="str">
            <v>JS_CZ_wodefeng</v>
          </cell>
          <cell r="I3005" t="str">
            <v>BMS故障</v>
          </cell>
        </row>
        <row r="3006">
          <cell r="A3006">
            <v>43206</v>
          </cell>
          <cell r="B3006">
            <v>0.46075231481481477</v>
          </cell>
          <cell r="D3006" t="str">
            <v>分系统1BMS5SOC过低二级故障</v>
          </cell>
          <cell r="G3006" t="str">
            <v>JS_CZ_wodefeng</v>
          </cell>
          <cell r="I3006" t="str">
            <v>BMS故障</v>
          </cell>
        </row>
        <row r="3007">
          <cell r="A3007">
            <v>43206</v>
          </cell>
          <cell r="B3007">
            <v>0.46075231481481477</v>
          </cell>
          <cell r="D3007" t="str">
            <v>分系统1BMS6SOC过低一级故障</v>
          </cell>
          <cell r="G3007" t="str">
            <v>JS_CZ_wodefeng</v>
          </cell>
          <cell r="I3007" t="str">
            <v>BMS故障</v>
          </cell>
        </row>
        <row r="3008">
          <cell r="A3008">
            <v>43206</v>
          </cell>
          <cell r="B3008">
            <v>0.46075231481481477</v>
          </cell>
          <cell r="D3008" t="str">
            <v>分系统1BMS6SOC过低二级故障</v>
          </cell>
          <cell r="G3008" t="str">
            <v>JS_CZ_wodefeng</v>
          </cell>
          <cell r="I3008" t="str">
            <v>BMS故障</v>
          </cell>
        </row>
        <row r="3009">
          <cell r="A3009">
            <v>43206</v>
          </cell>
          <cell r="B3009">
            <v>0.47958333333333331</v>
          </cell>
          <cell r="D3009" t="str">
            <v>分系统1BMS4SOC过低一级故障</v>
          </cell>
          <cell r="G3009" t="str">
            <v>JS_WX_liteer</v>
          </cell>
          <cell r="I3009" t="str">
            <v>BMS故障</v>
          </cell>
        </row>
        <row r="3010">
          <cell r="A3010">
            <v>43206</v>
          </cell>
          <cell r="B3010">
            <v>0.47958333333333331</v>
          </cell>
          <cell r="D3010" t="str">
            <v>分系统1BMS4SOC过低二级故障</v>
          </cell>
          <cell r="G3010" t="str">
            <v>JS_WX_liteer</v>
          </cell>
          <cell r="I3010" t="str">
            <v>BMS故障</v>
          </cell>
        </row>
        <row r="3011">
          <cell r="A3011">
            <v>43206</v>
          </cell>
          <cell r="B3011">
            <v>0.47981481481481486</v>
          </cell>
          <cell r="D3011" t="str">
            <v>分系统1BMS8总电压过低一级故障</v>
          </cell>
          <cell r="G3011" t="str">
            <v>JS_WX_liteer</v>
          </cell>
          <cell r="I3011" t="str">
            <v>BMS故障</v>
          </cell>
        </row>
        <row r="3012">
          <cell r="A3012">
            <v>43206</v>
          </cell>
          <cell r="B3012">
            <v>0.47981481481481486</v>
          </cell>
          <cell r="D3012" t="str">
            <v>分系统1BMS8总电压过低二级故障</v>
          </cell>
          <cell r="G3012" t="str">
            <v>JS_WX_liteer</v>
          </cell>
          <cell r="I3012" t="str">
            <v>BMS故障</v>
          </cell>
        </row>
        <row r="3013">
          <cell r="A3013">
            <v>43206</v>
          </cell>
          <cell r="B3013">
            <v>0.47993055555555553</v>
          </cell>
          <cell r="D3013" t="str">
            <v>分系统1BMS9总电压过低一级故障</v>
          </cell>
          <cell r="G3013" t="str">
            <v>JS_WX_liteer</v>
          </cell>
          <cell r="I3013" t="str">
            <v>BMS故障</v>
          </cell>
        </row>
        <row r="3014">
          <cell r="A3014">
            <v>43206</v>
          </cell>
          <cell r="B3014">
            <v>0.47993055555555553</v>
          </cell>
          <cell r="D3014" t="str">
            <v>分系统1BMS9总电压过低二级故障</v>
          </cell>
          <cell r="G3014" t="str">
            <v>JS_WX_liteer</v>
          </cell>
          <cell r="I3014" t="str">
            <v>BMS故障</v>
          </cell>
        </row>
        <row r="3015">
          <cell r="A3015">
            <v>43206</v>
          </cell>
          <cell r="B3015">
            <v>0.4802777777777778</v>
          </cell>
          <cell r="D3015" t="str">
            <v>分系统1BMS3SOC过低一级故障</v>
          </cell>
          <cell r="G3015" t="str">
            <v>JS_WX_liteer</v>
          </cell>
          <cell r="I3015" t="str">
            <v>BMS故障</v>
          </cell>
        </row>
        <row r="3016">
          <cell r="A3016">
            <v>43206</v>
          </cell>
          <cell r="B3016">
            <v>0.4802777777777778</v>
          </cell>
          <cell r="D3016" t="str">
            <v>分系统1BMS3SOC过低二级故障</v>
          </cell>
          <cell r="G3016" t="str">
            <v>JS_WX_liteer</v>
          </cell>
          <cell r="I3016" t="str">
            <v>BMS故障</v>
          </cell>
        </row>
        <row r="3017">
          <cell r="A3017">
            <v>43206</v>
          </cell>
          <cell r="B3017">
            <v>0.48033564814814816</v>
          </cell>
          <cell r="D3017" t="str">
            <v>分系统1BMS3总电压过低一级故障</v>
          </cell>
          <cell r="G3017" t="str">
            <v>JS_WX_liteer</v>
          </cell>
          <cell r="I3017" t="str">
            <v>BMS故障</v>
          </cell>
        </row>
        <row r="3018">
          <cell r="A3018">
            <v>43206</v>
          </cell>
          <cell r="B3018">
            <v>0.48033564814814816</v>
          </cell>
          <cell r="D3018" t="str">
            <v>分系统1BMS3总电压过低二级故障</v>
          </cell>
          <cell r="G3018" t="str">
            <v>JS_WX_liteer</v>
          </cell>
          <cell r="I3018" t="str">
            <v>BMS故障</v>
          </cell>
        </row>
        <row r="3019">
          <cell r="A3019">
            <v>43206</v>
          </cell>
          <cell r="B3019">
            <v>0.48056712962962966</v>
          </cell>
          <cell r="D3019" t="str">
            <v>分系统1BMS1总电压过低一级故障</v>
          </cell>
          <cell r="G3019" t="str">
            <v>JS_WX_liteer</v>
          </cell>
          <cell r="I3019" t="str">
            <v>BMS故障</v>
          </cell>
        </row>
        <row r="3020">
          <cell r="A3020">
            <v>43206</v>
          </cell>
          <cell r="B3020">
            <v>0.48056712962962966</v>
          </cell>
          <cell r="D3020" t="str">
            <v>分系统1BMS1总电压过低二级故障</v>
          </cell>
          <cell r="G3020" t="str">
            <v>JS_WX_liteer</v>
          </cell>
          <cell r="I3020" t="str">
            <v>BMS故障</v>
          </cell>
        </row>
        <row r="3021">
          <cell r="A3021">
            <v>43206</v>
          </cell>
          <cell r="B3021">
            <v>0.48062500000000002</v>
          </cell>
          <cell r="D3021" t="str">
            <v>分系统1BMS4总电压过低一级故障</v>
          </cell>
          <cell r="G3021" t="str">
            <v>JS_WX_liteer</v>
          </cell>
          <cell r="I3021" t="str">
            <v>BMS故障</v>
          </cell>
        </row>
        <row r="3022">
          <cell r="A3022">
            <v>43206</v>
          </cell>
          <cell r="B3022">
            <v>0.48062500000000002</v>
          </cell>
          <cell r="D3022" t="str">
            <v>分系统1BMS4总电压过低二级故障</v>
          </cell>
          <cell r="G3022" t="str">
            <v>JS_WX_liteer</v>
          </cell>
          <cell r="I3022" t="str">
            <v>BMS故障</v>
          </cell>
        </row>
        <row r="3023">
          <cell r="A3023">
            <v>43206</v>
          </cell>
          <cell r="B3023">
            <v>0.48091435185185188</v>
          </cell>
          <cell r="D3023" t="str">
            <v>分系统1BMS2总电压过低一级故障</v>
          </cell>
          <cell r="G3023" t="str">
            <v>JS_WX_liteer</v>
          </cell>
          <cell r="I3023" t="str">
            <v>BMS故障</v>
          </cell>
        </row>
        <row r="3024">
          <cell r="A3024">
            <v>43206</v>
          </cell>
          <cell r="B3024">
            <v>0.48091435185185188</v>
          </cell>
          <cell r="D3024" t="str">
            <v>分系统1BMS2总电压过低二级故障</v>
          </cell>
          <cell r="G3024" t="str">
            <v>JS_WX_liteer</v>
          </cell>
          <cell r="I3024" t="str">
            <v>BMS故障</v>
          </cell>
        </row>
        <row r="3025">
          <cell r="A3025">
            <v>43206</v>
          </cell>
          <cell r="B3025">
            <v>0.48097222222222219</v>
          </cell>
          <cell r="D3025" t="str">
            <v>分系统1BMS7总电压过低一级故障</v>
          </cell>
          <cell r="G3025" t="str">
            <v>JS_WX_liteer</v>
          </cell>
          <cell r="I3025" t="str">
            <v>BMS故障</v>
          </cell>
        </row>
        <row r="3026">
          <cell r="A3026">
            <v>43206</v>
          </cell>
          <cell r="B3026">
            <v>0.48097222222222219</v>
          </cell>
          <cell r="D3026" t="str">
            <v>分系统1BMS7总电压过低二级故障</v>
          </cell>
          <cell r="G3026" t="str">
            <v>JS_WX_liteer</v>
          </cell>
          <cell r="I3026" t="str">
            <v>BMS故障</v>
          </cell>
        </row>
        <row r="3027">
          <cell r="A3027">
            <v>43206</v>
          </cell>
          <cell r="B3027">
            <v>0.48103009259259261</v>
          </cell>
          <cell r="D3027" t="str">
            <v>分系统1BMS5总电压过低一级故障</v>
          </cell>
          <cell r="G3027" t="str">
            <v>JS_WX_liteer</v>
          </cell>
          <cell r="I3027" t="str">
            <v>BMS故障</v>
          </cell>
        </row>
        <row r="3028">
          <cell r="A3028">
            <v>43206</v>
          </cell>
          <cell r="B3028">
            <v>0.48103009259259261</v>
          </cell>
          <cell r="D3028" t="str">
            <v>分系统1BMS5总电压过低二级故障</v>
          </cell>
          <cell r="G3028" t="str">
            <v>JS_WX_liteer</v>
          </cell>
          <cell r="I3028" t="str">
            <v>BMS故障</v>
          </cell>
        </row>
        <row r="3029">
          <cell r="A3029">
            <v>43206</v>
          </cell>
          <cell r="B3029">
            <v>0.48103009259259261</v>
          </cell>
          <cell r="D3029" t="str">
            <v>分系统1BMS5SOC过低一级故障</v>
          </cell>
          <cell r="G3029" t="str">
            <v>JS_WX_liteer</v>
          </cell>
          <cell r="I3029" t="str">
            <v>BMS故障</v>
          </cell>
        </row>
        <row r="3030">
          <cell r="A3030">
            <v>43206</v>
          </cell>
          <cell r="B3030">
            <v>0.48103009259259261</v>
          </cell>
          <cell r="D3030" t="str">
            <v>分系统1BMS5SOC过低二级故障</v>
          </cell>
          <cell r="G3030" t="str">
            <v>JS_WX_liteer</v>
          </cell>
          <cell r="I3030" t="str">
            <v>BMS故障</v>
          </cell>
        </row>
        <row r="3031">
          <cell r="A3031">
            <v>43206</v>
          </cell>
          <cell r="B3031">
            <v>0.48114583333333333</v>
          </cell>
          <cell r="D3031" t="str">
            <v>分系统1BMS6总电压过低一级故障</v>
          </cell>
          <cell r="G3031" t="str">
            <v>JS_WX_liteer</v>
          </cell>
          <cell r="I3031" t="str">
            <v>BMS故障</v>
          </cell>
        </row>
        <row r="3032">
          <cell r="A3032">
            <v>43206</v>
          </cell>
          <cell r="B3032">
            <v>0.48114583333333333</v>
          </cell>
          <cell r="D3032" t="str">
            <v>分系统1BMS6总电压过低二级故障</v>
          </cell>
          <cell r="G3032" t="str">
            <v>JS_WX_liteer</v>
          </cell>
          <cell r="I3032" t="str">
            <v>BMS故障</v>
          </cell>
        </row>
        <row r="3033">
          <cell r="A3033">
            <v>43206</v>
          </cell>
          <cell r="B3033">
            <v>0.48126157407407405</v>
          </cell>
          <cell r="D3033" t="str">
            <v>分系统1BMS9SOC过低一级故障</v>
          </cell>
          <cell r="G3033" t="str">
            <v>JS_WX_liteer</v>
          </cell>
          <cell r="I3033" t="str">
            <v>BMS故障</v>
          </cell>
        </row>
        <row r="3034">
          <cell r="A3034">
            <v>43206</v>
          </cell>
          <cell r="B3034">
            <v>0.48126157407407405</v>
          </cell>
          <cell r="D3034" t="str">
            <v>分系统1BMS9SOC过低二级故障</v>
          </cell>
          <cell r="G3034" t="str">
            <v>JS_WX_liteer</v>
          </cell>
          <cell r="I3034" t="str">
            <v>BMS故障</v>
          </cell>
        </row>
        <row r="3035">
          <cell r="A3035">
            <v>43206</v>
          </cell>
          <cell r="B3035">
            <v>0.48160879629629627</v>
          </cell>
          <cell r="D3035" t="str">
            <v>分系统1BMS8SOC过低一级故障</v>
          </cell>
          <cell r="G3035" t="str">
            <v>JS_WX_liteer</v>
          </cell>
          <cell r="I3035" t="str">
            <v>BMS故障</v>
          </cell>
        </row>
        <row r="3036">
          <cell r="A3036">
            <v>43206</v>
          </cell>
          <cell r="B3036">
            <v>0.48160879629629627</v>
          </cell>
          <cell r="D3036" t="str">
            <v>分系统1BMS8SOC过低二级故障</v>
          </cell>
          <cell r="G3036" t="str">
            <v>JS_WX_liteer</v>
          </cell>
          <cell r="I3036" t="str">
            <v>BMS故障</v>
          </cell>
        </row>
        <row r="3037">
          <cell r="A3037">
            <v>43206</v>
          </cell>
          <cell r="B3037">
            <v>0.48288194444444449</v>
          </cell>
          <cell r="D3037" t="str">
            <v>分系统1BMS7SOC过低一级故障</v>
          </cell>
          <cell r="G3037" t="str">
            <v>JS_WX_liteer</v>
          </cell>
          <cell r="I3037" t="str">
            <v>BMS故障</v>
          </cell>
        </row>
        <row r="3038">
          <cell r="A3038">
            <v>43206</v>
          </cell>
          <cell r="B3038">
            <v>0.48288194444444449</v>
          </cell>
          <cell r="D3038" t="str">
            <v>分系统1BMS7SOC过低二级故障</v>
          </cell>
          <cell r="G3038" t="str">
            <v>JS_WX_liteer</v>
          </cell>
          <cell r="I3038" t="str">
            <v>BMS故障</v>
          </cell>
        </row>
        <row r="3039">
          <cell r="A3039">
            <v>43206</v>
          </cell>
          <cell r="B3039">
            <v>0.48484953703703698</v>
          </cell>
          <cell r="D3039" t="str">
            <v>分系统1BMS6SOC过低一级故障</v>
          </cell>
          <cell r="G3039" t="str">
            <v>JS_WX_liteer</v>
          </cell>
          <cell r="I3039" t="str">
            <v>BMS故障</v>
          </cell>
        </row>
        <row r="3040">
          <cell r="A3040">
            <v>43206</v>
          </cell>
          <cell r="B3040">
            <v>0.48484953703703698</v>
          </cell>
          <cell r="D3040" t="str">
            <v>分系统1BMS6SOC过低二级故障</v>
          </cell>
          <cell r="G3040" t="str">
            <v>JS_WX_liteer</v>
          </cell>
          <cell r="I3040" t="str">
            <v>BMS故障</v>
          </cell>
        </row>
        <row r="3041">
          <cell r="A3041">
            <v>43206</v>
          </cell>
          <cell r="B3041">
            <v>0.4849074074074074</v>
          </cell>
          <cell r="D3041" t="str">
            <v>分系统1BMS1SOC过低一级故障</v>
          </cell>
          <cell r="G3041" t="str">
            <v>JS_WX_liteer</v>
          </cell>
          <cell r="I3041" t="str">
            <v>BMS故障</v>
          </cell>
        </row>
        <row r="3042">
          <cell r="A3042">
            <v>43206</v>
          </cell>
          <cell r="B3042">
            <v>0.4849074074074074</v>
          </cell>
          <cell r="D3042" t="str">
            <v>分系统1BMS1SOC过低二级故障</v>
          </cell>
          <cell r="G3042" t="str">
            <v>JS_WX_liteer</v>
          </cell>
          <cell r="I3042" t="str">
            <v>BMS故障</v>
          </cell>
        </row>
        <row r="3043">
          <cell r="A3043">
            <v>43206</v>
          </cell>
          <cell r="B3043">
            <v>0.48560185185185184</v>
          </cell>
          <cell r="D3043" t="str">
            <v>分系统1BMS2SOC过低一级故障</v>
          </cell>
          <cell r="G3043" t="str">
            <v>JS_WX_liteer</v>
          </cell>
          <cell r="I3043" t="str">
            <v>BMS故障</v>
          </cell>
        </row>
        <row r="3044">
          <cell r="A3044">
            <v>43206</v>
          </cell>
          <cell r="B3044">
            <v>0.48560185185185184</v>
          </cell>
          <cell r="D3044" t="str">
            <v>分系统1BMS2SOC过低二级故障</v>
          </cell>
          <cell r="G3044" t="str">
            <v>JS_WX_liteer</v>
          </cell>
          <cell r="I3044" t="str">
            <v>BMS故障</v>
          </cell>
        </row>
        <row r="3045">
          <cell r="A3045">
            <v>43206</v>
          </cell>
          <cell r="B3045">
            <v>0.48995370370370367</v>
          </cell>
          <cell r="D3045" t="str">
            <v>分系统1BMS8单体电压过低一级故障</v>
          </cell>
          <cell r="G3045" t="str">
            <v>JS_WX_liteer</v>
          </cell>
          <cell r="I3045" t="str">
            <v>BMS故障</v>
          </cell>
        </row>
        <row r="3046">
          <cell r="A3046">
            <v>43206</v>
          </cell>
          <cell r="B3046">
            <v>0.48995370370370367</v>
          </cell>
          <cell r="D3046" t="str">
            <v>分系统1BMS8单体电压过低二级故障</v>
          </cell>
          <cell r="G3046" t="str">
            <v>JS_WX_liteer</v>
          </cell>
          <cell r="I3046" t="str">
            <v>BMS故障</v>
          </cell>
        </row>
        <row r="3047">
          <cell r="A3047">
            <v>43206</v>
          </cell>
          <cell r="B3047">
            <v>0.49041666666666667</v>
          </cell>
          <cell r="D3047" t="str">
            <v>分系统1BMS9单体电压过低一级故障</v>
          </cell>
          <cell r="G3047" t="str">
            <v>JS_WX_liteer</v>
          </cell>
          <cell r="I3047" t="str">
            <v>BMS故障</v>
          </cell>
        </row>
        <row r="3048">
          <cell r="A3048">
            <v>43206</v>
          </cell>
          <cell r="B3048">
            <v>0.49041666666666667</v>
          </cell>
          <cell r="D3048" t="str">
            <v>分系统1BMS9单体电压过低二级故障</v>
          </cell>
          <cell r="G3048" t="str">
            <v>JS_WX_liteer</v>
          </cell>
          <cell r="I3048" t="str">
            <v>BMS故障</v>
          </cell>
        </row>
        <row r="3049">
          <cell r="A3049">
            <v>43206</v>
          </cell>
          <cell r="B3049">
            <v>0.49047453703703708</v>
          </cell>
          <cell r="D3049" t="str">
            <v>分系统1BMS5SOC过低一级故障</v>
          </cell>
          <cell r="G3049" t="str">
            <v>JS_CZ_wodefeng</v>
          </cell>
          <cell r="I3049" t="str">
            <v>BMS故障</v>
          </cell>
        </row>
        <row r="3050">
          <cell r="A3050">
            <v>43206</v>
          </cell>
          <cell r="B3050">
            <v>0.49128472222222225</v>
          </cell>
          <cell r="D3050" t="str">
            <v>分系统1BMS3单体电压过低一级故障</v>
          </cell>
          <cell r="G3050" t="str">
            <v>JS_WX_liteer</v>
          </cell>
          <cell r="I3050" t="str">
            <v>BMS故障</v>
          </cell>
        </row>
        <row r="3051">
          <cell r="A3051">
            <v>43206</v>
          </cell>
          <cell r="B3051">
            <v>0.49128472222222225</v>
          </cell>
          <cell r="D3051" t="str">
            <v>分系统1BMS3单体电压过低二级故障</v>
          </cell>
          <cell r="G3051" t="str">
            <v>JS_WX_liteer</v>
          </cell>
          <cell r="I3051" t="str">
            <v>BMS故障</v>
          </cell>
        </row>
        <row r="3052">
          <cell r="A3052">
            <v>43206</v>
          </cell>
          <cell r="B3052">
            <v>0.49197916666666663</v>
          </cell>
          <cell r="D3052" t="str">
            <v>分系统1BMS1单体电压过低一级故障</v>
          </cell>
          <cell r="G3052" t="str">
            <v>JS_WX_liteer</v>
          </cell>
          <cell r="I3052" t="str">
            <v>BMS故障</v>
          </cell>
        </row>
        <row r="3053">
          <cell r="A3053">
            <v>43206</v>
          </cell>
          <cell r="B3053">
            <v>0.49197916666666663</v>
          </cell>
          <cell r="D3053" t="str">
            <v>分系统1BMS1单体电压过低二级故障</v>
          </cell>
          <cell r="G3053" t="str">
            <v>JS_WX_liteer</v>
          </cell>
          <cell r="I3053" t="str">
            <v>BMS故障</v>
          </cell>
        </row>
        <row r="3054">
          <cell r="A3054">
            <v>43206</v>
          </cell>
          <cell r="B3054">
            <v>0.49215277777777783</v>
          </cell>
          <cell r="D3054" t="str">
            <v>分系统1BMS4单体电压过低一级故障</v>
          </cell>
          <cell r="G3054" t="str">
            <v>JS_WX_liteer</v>
          </cell>
          <cell r="I3054" t="str">
            <v>BMS故障</v>
          </cell>
        </row>
        <row r="3055">
          <cell r="A3055">
            <v>43206</v>
          </cell>
          <cell r="B3055">
            <v>0.49215277777777783</v>
          </cell>
          <cell r="D3055" t="str">
            <v>分系统1BMS4单体电压过低二级故障</v>
          </cell>
          <cell r="G3055" t="str">
            <v>JS_WX_liteer</v>
          </cell>
          <cell r="I3055" t="str">
            <v>BMS故障</v>
          </cell>
        </row>
        <row r="3056">
          <cell r="A3056">
            <v>43206</v>
          </cell>
          <cell r="B3056">
            <v>0.49267361111111113</v>
          </cell>
          <cell r="D3056" t="str">
            <v>分系统1BMS7单体电压过低一级故障</v>
          </cell>
          <cell r="G3056" t="str">
            <v>JS_WX_liteer</v>
          </cell>
          <cell r="I3056" t="str">
            <v>BMS故障</v>
          </cell>
        </row>
        <row r="3057">
          <cell r="A3057">
            <v>43206</v>
          </cell>
          <cell r="B3057">
            <v>0.49267361111111113</v>
          </cell>
          <cell r="D3057" t="str">
            <v>分系统1BMS7单体电压过低二级故障</v>
          </cell>
          <cell r="G3057" t="str">
            <v>JS_WX_liteer</v>
          </cell>
          <cell r="I3057" t="str">
            <v>BMS故障</v>
          </cell>
        </row>
        <row r="3058">
          <cell r="A3058">
            <v>43206</v>
          </cell>
          <cell r="B3058">
            <v>0.49290509259259258</v>
          </cell>
          <cell r="D3058" t="str">
            <v>分系统1BMS2单体电压过低一级故障</v>
          </cell>
          <cell r="G3058" t="str">
            <v>JS_WX_liteer</v>
          </cell>
          <cell r="I3058" t="str">
            <v>BMS故障</v>
          </cell>
        </row>
        <row r="3059">
          <cell r="A3059">
            <v>43206</v>
          </cell>
          <cell r="B3059">
            <v>0.49290509259259258</v>
          </cell>
          <cell r="D3059" t="str">
            <v>分系统1BMS2单体电压过低二级故障</v>
          </cell>
          <cell r="G3059" t="str">
            <v>JS_WX_liteer</v>
          </cell>
          <cell r="I3059" t="str">
            <v>BMS故障</v>
          </cell>
        </row>
        <row r="3060">
          <cell r="A3060">
            <v>43206</v>
          </cell>
          <cell r="B3060">
            <v>0.49296296296296299</v>
          </cell>
          <cell r="D3060" t="str">
            <v>分系统1BMS5单体电压过低一级故障</v>
          </cell>
          <cell r="G3060" t="str">
            <v>JS_WX_liteer</v>
          </cell>
          <cell r="I3060" t="str">
            <v>BMS故障</v>
          </cell>
        </row>
        <row r="3061">
          <cell r="A3061">
            <v>43206</v>
          </cell>
          <cell r="B3061">
            <v>0.49296296296296299</v>
          </cell>
          <cell r="D3061" t="str">
            <v>分系统1BMS5单体电压过低二级故障</v>
          </cell>
          <cell r="G3061" t="str">
            <v>JS_WX_liteer</v>
          </cell>
          <cell r="I3061" t="str">
            <v>BMS故障</v>
          </cell>
        </row>
        <row r="3062">
          <cell r="A3062">
            <v>43206</v>
          </cell>
          <cell r="B3062">
            <v>0.49325231481481485</v>
          </cell>
          <cell r="D3062" t="str">
            <v>分系统1BMS6单体电压过低一级故障</v>
          </cell>
          <cell r="G3062" t="str">
            <v>JS_WX_liteer</v>
          </cell>
          <cell r="I3062" t="str">
            <v>BMS故障</v>
          </cell>
        </row>
        <row r="3063">
          <cell r="A3063">
            <v>43206</v>
          </cell>
          <cell r="B3063">
            <v>0.49325231481481485</v>
          </cell>
          <cell r="D3063" t="str">
            <v>分系统1BMS6单体电压过低二级故障</v>
          </cell>
          <cell r="G3063" t="str">
            <v>JS_WX_liteer</v>
          </cell>
          <cell r="I3063" t="str">
            <v>BMS故障</v>
          </cell>
        </row>
        <row r="3064">
          <cell r="A3064">
            <v>43206</v>
          </cell>
          <cell r="B3064">
            <v>0.49984953703703705</v>
          </cell>
          <cell r="D3064" t="str">
            <v>分系统1BMS1SOC过低一级故障</v>
          </cell>
          <cell r="G3064" t="str">
            <v>JS_CZ_wodefeng</v>
          </cell>
          <cell r="I3064" t="str">
            <v>BMS故障</v>
          </cell>
        </row>
        <row r="3065">
          <cell r="A3065">
            <v>43206</v>
          </cell>
          <cell r="B3065">
            <v>0.49984953703703705</v>
          </cell>
          <cell r="D3065" t="str">
            <v>分系统1BMS2SOC过低一级故障</v>
          </cell>
          <cell r="G3065" t="str">
            <v>JS_CZ_wodefeng</v>
          </cell>
          <cell r="I3065" t="str">
            <v>BMS故障</v>
          </cell>
        </row>
        <row r="3066">
          <cell r="A3066">
            <v>43206</v>
          </cell>
          <cell r="B3066">
            <v>0.49984953703703705</v>
          </cell>
          <cell r="D3066" t="str">
            <v>分系统1BMS4SOC过低一级故障</v>
          </cell>
          <cell r="G3066" t="str">
            <v>JS_CZ_wodefeng</v>
          </cell>
          <cell r="I3066" t="str">
            <v>BMS故障</v>
          </cell>
        </row>
        <row r="3067">
          <cell r="A3067">
            <v>43206</v>
          </cell>
          <cell r="B3067">
            <v>0.49984953703703705</v>
          </cell>
          <cell r="D3067" t="str">
            <v>分系统1BMS6SOC过低一级故障</v>
          </cell>
          <cell r="G3067" t="str">
            <v>JS_CZ_wodefeng</v>
          </cell>
          <cell r="I3067" t="str">
            <v>BMS故障</v>
          </cell>
        </row>
        <row r="3068">
          <cell r="A3068">
            <v>43206</v>
          </cell>
          <cell r="B3068">
            <v>0.50164351851851852</v>
          </cell>
          <cell r="D3068" t="str">
            <v>分系统1BMS3SOC过低一级故障</v>
          </cell>
          <cell r="G3068" t="str">
            <v>JS_WX_liteer</v>
          </cell>
          <cell r="I3068" t="str">
            <v>BMS故障</v>
          </cell>
        </row>
        <row r="3069">
          <cell r="A3069">
            <v>43206</v>
          </cell>
          <cell r="B3069">
            <v>0.50210648148148151</v>
          </cell>
          <cell r="D3069" t="str">
            <v>分系统1BMS4SOC过低一级故障</v>
          </cell>
          <cell r="G3069" t="str">
            <v>JS_WX_liteer</v>
          </cell>
          <cell r="I3069" t="str">
            <v>BMS故障</v>
          </cell>
        </row>
        <row r="3070">
          <cell r="A3070">
            <v>43206</v>
          </cell>
          <cell r="B3070">
            <v>0.73212962962962969</v>
          </cell>
          <cell r="D3070" t="str">
            <v>分系统2告警状态</v>
          </cell>
          <cell r="G3070" t="str">
            <v>BJ_zhongyu</v>
          </cell>
          <cell r="I3070" t="str">
            <v>系统故障</v>
          </cell>
        </row>
        <row r="3071">
          <cell r="A3071">
            <v>43206</v>
          </cell>
          <cell r="B3071">
            <v>0.73212962962962969</v>
          </cell>
          <cell r="D3071" t="str">
            <v>分系统2故障状态</v>
          </cell>
          <cell r="G3071" t="str">
            <v>BJ_zhongyu</v>
          </cell>
          <cell r="I3071" t="str">
            <v>系统故障</v>
          </cell>
        </row>
        <row r="3072">
          <cell r="A3072">
            <v>43206</v>
          </cell>
          <cell r="B3072">
            <v>0.73212962962962969</v>
          </cell>
          <cell r="D3072" t="str">
            <v>分系统2PCS告警状态</v>
          </cell>
          <cell r="G3072" t="str">
            <v>BJ_zhongyu</v>
          </cell>
          <cell r="I3072" t="str">
            <v>PCS故障</v>
          </cell>
        </row>
        <row r="3073">
          <cell r="A3073">
            <v>43206</v>
          </cell>
          <cell r="B3073">
            <v>0.81855324074074076</v>
          </cell>
          <cell r="D3073" t="str">
            <v>分系统1BMS1总电压过低一级故障</v>
          </cell>
          <cell r="G3073" t="str">
            <v>JS_CZ_wodefeng</v>
          </cell>
          <cell r="I3073" t="str">
            <v>BMS故障</v>
          </cell>
        </row>
        <row r="3074">
          <cell r="A3074">
            <v>43206</v>
          </cell>
          <cell r="B3074">
            <v>0.81855324074074076</v>
          </cell>
          <cell r="D3074" t="str">
            <v>分系统1BMS1总电压过低二级故障</v>
          </cell>
          <cell r="G3074" t="str">
            <v>JS_CZ_wodefeng</v>
          </cell>
          <cell r="I3074" t="str">
            <v>BMS故障</v>
          </cell>
        </row>
        <row r="3075">
          <cell r="A3075">
            <v>43206</v>
          </cell>
          <cell r="B3075">
            <v>0.81907407407407407</v>
          </cell>
          <cell r="D3075" t="str">
            <v>分系统1BMS3总电压过低一级故障</v>
          </cell>
          <cell r="G3075" t="str">
            <v>JS_CZ_wodefeng</v>
          </cell>
          <cell r="I3075" t="str">
            <v>BMS故障</v>
          </cell>
        </row>
        <row r="3076">
          <cell r="A3076">
            <v>43206</v>
          </cell>
          <cell r="B3076">
            <v>0.81907407407407407</v>
          </cell>
          <cell r="D3076" t="str">
            <v>分系统1BMS3总电压过低二级故障</v>
          </cell>
          <cell r="G3076" t="str">
            <v>JS_CZ_wodefeng</v>
          </cell>
          <cell r="I3076" t="str">
            <v>BMS故障</v>
          </cell>
        </row>
        <row r="3077">
          <cell r="A3077">
            <v>43206</v>
          </cell>
          <cell r="B3077">
            <v>0.81942129629629623</v>
          </cell>
          <cell r="D3077" t="str">
            <v>分系统1BMS6总电压过低一级故障</v>
          </cell>
          <cell r="G3077" t="str">
            <v>JS_CZ_wodefeng</v>
          </cell>
          <cell r="I3077" t="str">
            <v>BMS故障</v>
          </cell>
        </row>
        <row r="3078">
          <cell r="A3078">
            <v>43206</v>
          </cell>
          <cell r="B3078">
            <v>0.81942129629629623</v>
          </cell>
          <cell r="D3078" t="str">
            <v>分系统1BMS6总电压过低二级故障</v>
          </cell>
          <cell r="G3078" t="str">
            <v>JS_CZ_wodefeng</v>
          </cell>
          <cell r="I3078" t="str">
            <v>BMS故障</v>
          </cell>
        </row>
        <row r="3079">
          <cell r="A3079">
            <v>43206</v>
          </cell>
          <cell r="B3079">
            <v>0.8197106481481482</v>
          </cell>
          <cell r="D3079" t="str">
            <v>分系统1BMS2总电压过低一级故障</v>
          </cell>
          <cell r="G3079" t="str">
            <v>JS_CZ_wodefeng</v>
          </cell>
          <cell r="I3079" t="str">
            <v>BMS故障</v>
          </cell>
        </row>
        <row r="3080">
          <cell r="A3080">
            <v>43206</v>
          </cell>
          <cell r="B3080">
            <v>0.8197106481481482</v>
          </cell>
          <cell r="D3080" t="str">
            <v>分系统1BMS2总电压过低二级故障</v>
          </cell>
          <cell r="G3080" t="str">
            <v>JS_CZ_wodefeng</v>
          </cell>
          <cell r="I3080" t="str">
            <v>BMS故障</v>
          </cell>
        </row>
        <row r="3081">
          <cell r="A3081">
            <v>43206</v>
          </cell>
          <cell r="B3081">
            <v>0.8197106481481482</v>
          </cell>
          <cell r="D3081" t="str">
            <v>分系统1BMS5总电压过低一级故障</v>
          </cell>
          <cell r="G3081" t="str">
            <v>JS_CZ_wodefeng</v>
          </cell>
          <cell r="I3081" t="str">
            <v>BMS故障</v>
          </cell>
        </row>
        <row r="3082">
          <cell r="A3082">
            <v>43206</v>
          </cell>
          <cell r="B3082">
            <v>0.8197106481481482</v>
          </cell>
          <cell r="D3082" t="str">
            <v>分系统1BMS5总电压过低二级故障</v>
          </cell>
          <cell r="G3082" t="str">
            <v>JS_CZ_wodefeng</v>
          </cell>
          <cell r="I3082" t="str">
            <v>BMS故障</v>
          </cell>
        </row>
        <row r="3083">
          <cell r="A3083">
            <v>43206</v>
          </cell>
          <cell r="B3083">
            <v>0.81976851851851851</v>
          </cell>
          <cell r="D3083" t="str">
            <v>分系统1BMS4总电压过低一级故障</v>
          </cell>
          <cell r="G3083" t="str">
            <v>JS_CZ_wodefeng</v>
          </cell>
          <cell r="I3083" t="str">
            <v>BMS故障</v>
          </cell>
        </row>
        <row r="3084">
          <cell r="A3084">
            <v>43206</v>
          </cell>
          <cell r="B3084">
            <v>0.81976851851851851</v>
          </cell>
          <cell r="D3084" t="str">
            <v>分系统1BMS4总电压过低二级故障</v>
          </cell>
          <cell r="G3084" t="str">
            <v>JS_CZ_wodefeng</v>
          </cell>
          <cell r="I3084" t="str">
            <v>BMS故障</v>
          </cell>
        </row>
        <row r="3085">
          <cell r="A3085">
            <v>43206</v>
          </cell>
          <cell r="B3085">
            <v>0.82545138888888892</v>
          </cell>
          <cell r="D3085" t="str">
            <v>分系统1BMS2单体电压过低一级故障</v>
          </cell>
          <cell r="G3085" t="str">
            <v>JS_CZ_wodefeng</v>
          </cell>
          <cell r="I3085" t="str">
            <v>BMS故障</v>
          </cell>
        </row>
        <row r="3086">
          <cell r="A3086">
            <v>43206</v>
          </cell>
          <cell r="B3086">
            <v>0.82545138888888892</v>
          </cell>
          <cell r="D3086" t="str">
            <v>分系统1BMS2单体电压过低二级故障</v>
          </cell>
          <cell r="G3086" t="str">
            <v>JS_CZ_wodefeng</v>
          </cell>
          <cell r="I3086" t="str">
            <v>BMS故障</v>
          </cell>
        </row>
        <row r="3087">
          <cell r="A3087">
            <v>43206</v>
          </cell>
          <cell r="B3087">
            <v>0.82637731481481491</v>
          </cell>
          <cell r="D3087" t="str">
            <v>分系统1BMS1单体电压过低一级故障</v>
          </cell>
          <cell r="G3087" t="str">
            <v>JS_CZ_wodefeng</v>
          </cell>
          <cell r="I3087" t="str">
            <v>BMS故障</v>
          </cell>
        </row>
        <row r="3088">
          <cell r="A3088">
            <v>43206</v>
          </cell>
          <cell r="B3088">
            <v>0.82637731481481491</v>
          </cell>
          <cell r="D3088" t="str">
            <v>分系统1BMS1单体电压过低二级故障</v>
          </cell>
          <cell r="G3088" t="str">
            <v>JS_CZ_wodefeng</v>
          </cell>
          <cell r="I3088" t="str">
            <v>BMS故障</v>
          </cell>
        </row>
        <row r="3089">
          <cell r="A3089">
            <v>43206</v>
          </cell>
          <cell r="B3089">
            <v>0.8268402777777778</v>
          </cell>
          <cell r="D3089" t="str">
            <v>分系统1BMS5单体电压过低一级故障</v>
          </cell>
          <cell r="G3089" t="str">
            <v>JS_CZ_wodefeng</v>
          </cell>
          <cell r="I3089" t="str">
            <v>BMS故障</v>
          </cell>
        </row>
        <row r="3090">
          <cell r="A3090">
            <v>43206</v>
          </cell>
          <cell r="B3090">
            <v>0.8268402777777778</v>
          </cell>
          <cell r="D3090" t="str">
            <v>分系统1BMS5单体电压过低二级故障</v>
          </cell>
          <cell r="G3090" t="str">
            <v>JS_CZ_wodefeng</v>
          </cell>
          <cell r="I3090" t="str">
            <v>BMS故障</v>
          </cell>
        </row>
        <row r="3091">
          <cell r="A3091">
            <v>43206</v>
          </cell>
          <cell r="B3091">
            <v>0.82707175925925924</v>
          </cell>
          <cell r="D3091" t="str">
            <v>分系统1BMS3单体电压过低一级故障</v>
          </cell>
          <cell r="G3091" t="str">
            <v>JS_CZ_wodefeng</v>
          </cell>
          <cell r="I3091" t="str">
            <v>BMS故障</v>
          </cell>
        </row>
        <row r="3092">
          <cell r="A3092">
            <v>43206</v>
          </cell>
          <cell r="B3092">
            <v>0.82707175925925924</v>
          </cell>
          <cell r="D3092" t="str">
            <v>分系统1BMS3单体电压过低二级故障</v>
          </cell>
          <cell r="G3092" t="str">
            <v>JS_CZ_wodefeng</v>
          </cell>
          <cell r="I3092" t="str">
            <v>BMS故障</v>
          </cell>
        </row>
        <row r="3093">
          <cell r="A3093">
            <v>43206</v>
          </cell>
          <cell r="B3093">
            <v>0.82776620370370368</v>
          </cell>
          <cell r="D3093" t="str">
            <v>分系统1BMS4单体电压过低一级故障</v>
          </cell>
          <cell r="G3093" t="str">
            <v>JS_CZ_wodefeng</v>
          </cell>
          <cell r="I3093" t="str">
            <v>BMS故障</v>
          </cell>
        </row>
        <row r="3094">
          <cell r="A3094">
            <v>43206</v>
          </cell>
          <cell r="B3094">
            <v>0.82776620370370368</v>
          </cell>
          <cell r="D3094" t="str">
            <v>分系统1BMS4单体电压过低二级故障</v>
          </cell>
          <cell r="G3094" t="str">
            <v>JS_CZ_wodefeng</v>
          </cell>
          <cell r="I3094" t="str">
            <v>BMS故障</v>
          </cell>
        </row>
        <row r="3095">
          <cell r="A3095">
            <v>43206</v>
          </cell>
          <cell r="B3095">
            <v>0.82805555555555566</v>
          </cell>
          <cell r="D3095" t="str">
            <v>分系统1BMS3SOC过低一级故障</v>
          </cell>
          <cell r="G3095" t="str">
            <v>JS_CZ_wodefeng</v>
          </cell>
          <cell r="I3095" t="str">
            <v>BMS故障</v>
          </cell>
        </row>
        <row r="3096">
          <cell r="A3096">
            <v>43206</v>
          </cell>
          <cell r="B3096">
            <v>0.82805555555555566</v>
          </cell>
          <cell r="D3096" t="str">
            <v>分系统1BMS3SOC过低二级故障</v>
          </cell>
          <cell r="G3096" t="str">
            <v>JS_CZ_wodefeng</v>
          </cell>
          <cell r="I3096" t="str">
            <v>BMS故障</v>
          </cell>
        </row>
        <row r="3097">
          <cell r="A3097">
            <v>43206</v>
          </cell>
          <cell r="B3097">
            <v>0.82840277777777782</v>
          </cell>
          <cell r="D3097" t="str">
            <v>分系统1BMS6单体电压过低一级故障</v>
          </cell>
          <cell r="G3097" t="str">
            <v>JS_CZ_wodefeng</v>
          </cell>
          <cell r="I3097" t="str">
            <v>BMS故障</v>
          </cell>
        </row>
        <row r="3098">
          <cell r="A3098">
            <v>43206</v>
          </cell>
          <cell r="B3098">
            <v>0.82840277777777782</v>
          </cell>
          <cell r="D3098" t="str">
            <v>分系统1BMS6单体电压过低二级故障</v>
          </cell>
          <cell r="G3098" t="str">
            <v>JS_CZ_wodefeng</v>
          </cell>
          <cell r="I3098" t="str">
            <v>BMS故障</v>
          </cell>
        </row>
        <row r="3099">
          <cell r="A3099">
            <v>43206</v>
          </cell>
          <cell r="B3099">
            <v>0.83060185185185187</v>
          </cell>
          <cell r="D3099" t="str">
            <v>分系统1BMS1SOC过低一级故障</v>
          </cell>
          <cell r="G3099" t="str">
            <v>JS_CZ_wodefeng</v>
          </cell>
          <cell r="I3099" t="str">
            <v>BMS故障</v>
          </cell>
        </row>
        <row r="3100">
          <cell r="A3100">
            <v>43206</v>
          </cell>
          <cell r="B3100">
            <v>0.83060185185185187</v>
          </cell>
          <cell r="D3100" t="str">
            <v>分系统1BMS1SOC过低二级故障</v>
          </cell>
          <cell r="G3100" t="str">
            <v>JS_CZ_wodefeng</v>
          </cell>
          <cell r="I3100" t="str">
            <v>BMS故障</v>
          </cell>
        </row>
        <row r="3101">
          <cell r="A3101">
            <v>43206</v>
          </cell>
          <cell r="B3101">
            <v>0.83100694444444445</v>
          </cell>
          <cell r="D3101" t="str">
            <v>分系统1BMS6SOC过低一级故障</v>
          </cell>
          <cell r="G3101" t="str">
            <v>JS_CZ_wodefeng</v>
          </cell>
          <cell r="I3101" t="str">
            <v>BMS故障</v>
          </cell>
        </row>
        <row r="3102">
          <cell r="A3102">
            <v>43206</v>
          </cell>
          <cell r="B3102">
            <v>0.83100694444444445</v>
          </cell>
          <cell r="D3102" t="str">
            <v>分系统1BMS6SOC过低二级故障</v>
          </cell>
          <cell r="G3102" t="str">
            <v>JS_CZ_wodefeng</v>
          </cell>
          <cell r="I3102" t="str">
            <v>BMS故障</v>
          </cell>
        </row>
        <row r="3103">
          <cell r="A3103">
            <v>43206</v>
          </cell>
          <cell r="B3103">
            <v>0.83245370370370375</v>
          </cell>
          <cell r="D3103" t="str">
            <v>分系统1BMS5SOC过低一级故障</v>
          </cell>
          <cell r="G3103" t="str">
            <v>JS_CZ_wodefeng</v>
          </cell>
          <cell r="I3103" t="str">
            <v>BMS故障</v>
          </cell>
        </row>
        <row r="3104">
          <cell r="A3104">
            <v>43206</v>
          </cell>
          <cell r="B3104">
            <v>0.83245370370370375</v>
          </cell>
          <cell r="D3104" t="str">
            <v>分系统1BMS5SOC过低二级故障</v>
          </cell>
          <cell r="G3104" t="str">
            <v>JS_CZ_wodefeng</v>
          </cell>
          <cell r="I3104" t="str">
            <v>BMS故障</v>
          </cell>
        </row>
        <row r="3105">
          <cell r="A3105">
            <v>43206</v>
          </cell>
          <cell r="B3105">
            <v>0.83297453703703705</v>
          </cell>
          <cell r="D3105" t="str">
            <v>分系统1BMS4SOC过低一级故障</v>
          </cell>
          <cell r="G3105" t="str">
            <v>JS_CZ_wodefeng</v>
          </cell>
          <cell r="I3105" t="str">
            <v>BMS故障</v>
          </cell>
        </row>
        <row r="3106">
          <cell r="A3106">
            <v>43206</v>
          </cell>
          <cell r="B3106">
            <v>0.83297453703703705</v>
          </cell>
          <cell r="D3106" t="str">
            <v>分系统1BMS4SOC过低二级故障</v>
          </cell>
          <cell r="G3106" t="str">
            <v>JS_CZ_wodefeng</v>
          </cell>
          <cell r="I3106" t="str">
            <v>BMS故障</v>
          </cell>
        </row>
        <row r="3107">
          <cell r="A3107">
            <v>43206</v>
          </cell>
          <cell r="B3107">
            <v>0.83361111111111119</v>
          </cell>
          <cell r="D3107" t="str">
            <v>分系统1BMS2SOC过低一级故障</v>
          </cell>
          <cell r="G3107" t="str">
            <v>JS_CZ_wodefeng</v>
          </cell>
          <cell r="I3107" t="str">
            <v>BMS故障</v>
          </cell>
        </row>
        <row r="3108">
          <cell r="A3108">
            <v>43206</v>
          </cell>
          <cell r="B3108">
            <v>0.83361111111111119</v>
          </cell>
          <cell r="D3108" t="str">
            <v>分系统1BMS2SOC过低二级故障</v>
          </cell>
          <cell r="G3108" t="str">
            <v>JS_CZ_wodefeng</v>
          </cell>
          <cell r="I3108" t="str">
            <v>BMS故障</v>
          </cell>
        </row>
        <row r="3109">
          <cell r="A3109">
            <v>43206</v>
          </cell>
          <cell r="B3109">
            <v>0.85603009259259266</v>
          </cell>
          <cell r="D3109" t="str">
            <v>分系统1BMS8总电压过低一级故障</v>
          </cell>
          <cell r="G3109" t="str">
            <v>JS_WX_liteer</v>
          </cell>
          <cell r="I3109" t="str">
            <v>BMS故障</v>
          </cell>
        </row>
        <row r="3110">
          <cell r="A3110">
            <v>43206</v>
          </cell>
          <cell r="B3110">
            <v>0.85603009259259266</v>
          </cell>
          <cell r="D3110" t="str">
            <v>分系统1BMS8总电压过低二级故障</v>
          </cell>
          <cell r="G3110" t="str">
            <v>JS_WX_liteer</v>
          </cell>
          <cell r="I3110" t="str">
            <v>BMS故障</v>
          </cell>
        </row>
        <row r="3111">
          <cell r="A3111">
            <v>43206</v>
          </cell>
          <cell r="B3111">
            <v>0.85614583333333327</v>
          </cell>
          <cell r="D3111" t="str">
            <v>分系统1BMS9总电压过低一级故障</v>
          </cell>
          <cell r="G3111" t="str">
            <v>JS_WX_liteer</v>
          </cell>
          <cell r="I3111" t="str">
            <v>BMS故障</v>
          </cell>
        </row>
        <row r="3112">
          <cell r="A3112">
            <v>43206</v>
          </cell>
          <cell r="B3112">
            <v>0.85614583333333327</v>
          </cell>
          <cell r="D3112" t="str">
            <v>分系统1BMS9总电压过低二级故障</v>
          </cell>
          <cell r="G3112" t="str">
            <v>JS_WX_liteer</v>
          </cell>
          <cell r="I3112" t="str">
            <v>BMS故障</v>
          </cell>
        </row>
        <row r="3113">
          <cell r="A3113">
            <v>43206</v>
          </cell>
          <cell r="B3113">
            <v>0.85655092592592597</v>
          </cell>
          <cell r="D3113" t="str">
            <v>分系统1BMS3总电压过低一级故障</v>
          </cell>
          <cell r="G3113" t="str">
            <v>JS_WX_liteer</v>
          </cell>
          <cell r="I3113" t="str">
            <v>BMS故障</v>
          </cell>
        </row>
        <row r="3114">
          <cell r="A3114">
            <v>43206</v>
          </cell>
          <cell r="B3114">
            <v>0.85655092592592597</v>
          </cell>
          <cell r="D3114" t="str">
            <v>分系统1BMS3总电压过低二级故障</v>
          </cell>
          <cell r="G3114" t="str">
            <v>JS_WX_liteer</v>
          </cell>
          <cell r="I3114" t="str">
            <v>BMS故障</v>
          </cell>
        </row>
        <row r="3115">
          <cell r="A3115">
            <v>43206</v>
          </cell>
          <cell r="B3115">
            <v>0.85678240740740741</v>
          </cell>
          <cell r="D3115" t="str">
            <v>分系统1BMS1总电压过低一级故障</v>
          </cell>
          <cell r="G3115" t="str">
            <v>JS_WX_liteer</v>
          </cell>
          <cell r="I3115" t="str">
            <v>BMS故障</v>
          </cell>
        </row>
        <row r="3116">
          <cell r="A3116">
            <v>43206</v>
          </cell>
          <cell r="B3116">
            <v>0.85678240740740741</v>
          </cell>
          <cell r="D3116" t="str">
            <v>分系统1BMS1总电压过低二级故障</v>
          </cell>
          <cell r="G3116" t="str">
            <v>JS_WX_liteer</v>
          </cell>
          <cell r="I3116" t="str">
            <v>BMS故障</v>
          </cell>
        </row>
        <row r="3117">
          <cell r="A3117">
            <v>43206</v>
          </cell>
          <cell r="B3117">
            <v>0.85684027777777771</v>
          </cell>
          <cell r="D3117" t="str">
            <v>分系统1BMS4总电压过低一级故障</v>
          </cell>
          <cell r="G3117" t="str">
            <v>JS_WX_liteer</v>
          </cell>
          <cell r="I3117" t="str">
            <v>BMS故障</v>
          </cell>
        </row>
        <row r="3118">
          <cell r="A3118">
            <v>43206</v>
          </cell>
          <cell r="B3118">
            <v>0.85684027777777771</v>
          </cell>
          <cell r="D3118" t="str">
            <v>分系统1BMS4总电压过低二级故障</v>
          </cell>
          <cell r="G3118" t="str">
            <v>JS_WX_liteer</v>
          </cell>
          <cell r="I3118" t="str">
            <v>BMS故障</v>
          </cell>
        </row>
        <row r="3119">
          <cell r="A3119">
            <v>43206</v>
          </cell>
          <cell r="B3119">
            <v>0.8571875000000001</v>
          </cell>
          <cell r="D3119" t="str">
            <v>分系统1BMS2总电压过低一级故障</v>
          </cell>
          <cell r="G3119" t="str">
            <v>JS_WX_liteer</v>
          </cell>
          <cell r="I3119" t="str">
            <v>BMS故障</v>
          </cell>
        </row>
        <row r="3120">
          <cell r="A3120">
            <v>43206</v>
          </cell>
          <cell r="B3120">
            <v>0.8571875000000001</v>
          </cell>
          <cell r="D3120" t="str">
            <v>分系统1BMS2总电压过低二级故障</v>
          </cell>
          <cell r="G3120" t="str">
            <v>JS_WX_liteer</v>
          </cell>
          <cell r="I3120" t="str">
            <v>BMS故障</v>
          </cell>
        </row>
        <row r="3121">
          <cell r="A3121">
            <v>43206</v>
          </cell>
          <cell r="B3121">
            <v>0.8572453703703703</v>
          </cell>
          <cell r="D3121" t="str">
            <v>分系统1BMS7总电压过低一级故障</v>
          </cell>
          <cell r="G3121" t="str">
            <v>JS_WX_liteer</v>
          </cell>
          <cell r="I3121" t="str">
            <v>BMS故障</v>
          </cell>
        </row>
        <row r="3122">
          <cell r="A3122">
            <v>43206</v>
          </cell>
          <cell r="B3122">
            <v>0.8572453703703703</v>
          </cell>
          <cell r="D3122" t="str">
            <v>分系统1BMS7总电压过低二级故障</v>
          </cell>
          <cell r="G3122" t="str">
            <v>JS_WX_liteer</v>
          </cell>
          <cell r="I3122" t="str">
            <v>BMS故障</v>
          </cell>
        </row>
        <row r="3123">
          <cell r="A3123">
            <v>43206</v>
          </cell>
          <cell r="B3123">
            <v>0.85736111111111113</v>
          </cell>
          <cell r="D3123" t="str">
            <v>分系统1BMS6总电压过低一级故障</v>
          </cell>
          <cell r="G3123" t="str">
            <v>JS_WX_liteer</v>
          </cell>
          <cell r="I3123" t="str">
            <v>BMS故障</v>
          </cell>
        </row>
        <row r="3124">
          <cell r="A3124">
            <v>43206</v>
          </cell>
          <cell r="B3124">
            <v>0.85736111111111113</v>
          </cell>
          <cell r="D3124" t="str">
            <v>分系统1BMS6总电压过低二级故障</v>
          </cell>
          <cell r="G3124" t="str">
            <v>JS_WX_liteer</v>
          </cell>
          <cell r="I3124" t="str">
            <v>BMS故障</v>
          </cell>
        </row>
        <row r="3125">
          <cell r="A3125">
            <v>43206</v>
          </cell>
          <cell r="B3125">
            <v>0.85741898148148143</v>
          </cell>
          <cell r="D3125" t="str">
            <v>分系统1BMS5总电压过低一级故障</v>
          </cell>
          <cell r="G3125" t="str">
            <v>JS_WX_liteer</v>
          </cell>
          <cell r="I3125" t="str">
            <v>BMS故障</v>
          </cell>
        </row>
        <row r="3126">
          <cell r="A3126">
            <v>43206</v>
          </cell>
          <cell r="B3126">
            <v>0.85741898148148143</v>
          </cell>
          <cell r="D3126" t="str">
            <v>分系统1BMS5总电压过低二级故障</v>
          </cell>
          <cell r="G3126" t="str">
            <v>JS_WX_liteer</v>
          </cell>
          <cell r="I3126" t="str">
            <v>BMS故障</v>
          </cell>
        </row>
        <row r="3127">
          <cell r="A3127">
            <v>43206</v>
          </cell>
          <cell r="B3127">
            <v>0.85788194444444443</v>
          </cell>
          <cell r="D3127" t="str">
            <v>分系统1告警状态</v>
          </cell>
          <cell r="G3127" t="str">
            <v>BJ_zhongyu</v>
          </cell>
          <cell r="I3127" t="str">
            <v>系统故障</v>
          </cell>
        </row>
        <row r="3128">
          <cell r="A3128">
            <v>43206</v>
          </cell>
          <cell r="B3128">
            <v>0.85788194444444443</v>
          </cell>
          <cell r="D3128" t="str">
            <v>分系统1PCS告警状态</v>
          </cell>
          <cell r="G3128" t="str">
            <v>BJ_zhongyu</v>
          </cell>
          <cell r="I3128" t="str">
            <v>PCS故障</v>
          </cell>
        </row>
        <row r="3129">
          <cell r="A3129">
            <v>43206</v>
          </cell>
          <cell r="B3129">
            <v>0.85793981481481474</v>
          </cell>
          <cell r="D3129" t="str">
            <v>分系统1BMS4SOC过低一级故障</v>
          </cell>
          <cell r="G3129" t="str">
            <v>JS_WX_liteer</v>
          </cell>
          <cell r="I3129" t="str">
            <v>BMS故障</v>
          </cell>
        </row>
        <row r="3130">
          <cell r="A3130">
            <v>43206</v>
          </cell>
          <cell r="B3130">
            <v>0.85793981481481474</v>
          </cell>
          <cell r="D3130" t="str">
            <v>分系统1BMS4SOC过低二级故障</v>
          </cell>
          <cell r="G3130" t="str">
            <v>JS_WX_liteer</v>
          </cell>
          <cell r="I3130" t="str">
            <v>BMS故障</v>
          </cell>
        </row>
        <row r="3131">
          <cell r="A3131">
            <v>43206</v>
          </cell>
          <cell r="B3131">
            <v>0.85903935185185187</v>
          </cell>
          <cell r="D3131" t="str">
            <v>分系统1BMS7SOC过低一级故障</v>
          </cell>
          <cell r="G3131" t="str">
            <v>JS_WX_liteer</v>
          </cell>
          <cell r="I3131" t="str">
            <v>BMS故障</v>
          </cell>
        </row>
        <row r="3132">
          <cell r="A3132">
            <v>43206</v>
          </cell>
          <cell r="B3132">
            <v>0.85903935185185187</v>
          </cell>
          <cell r="D3132" t="str">
            <v>分系统1BMS7SOC过低二级故障</v>
          </cell>
          <cell r="G3132" t="str">
            <v>JS_WX_liteer</v>
          </cell>
          <cell r="I3132" t="str">
            <v>BMS故障</v>
          </cell>
        </row>
        <row r="3133">
          <cell r="A3133">
            <v>43206</v>
          </cell>
          <cell r="B3133">
            <v>0.86037037037037034</v>
          </cell>
          <cell r="D3133" t="str">
            <v>分系统1BMS3SOC过低一级故障</v>
          </cell>
          <cell r="G3133" t="str">
            <v>JS_WX_liteer</v>
          </cell>
          <cell r="I3133" t="str">
            <v>BMS故障</v>
          </cell>
        </row>
        <row r="3134">
          <cell r="A3134">
            <v>43206</v>
          </cell>
          <cell r="B3134">
            <v>0.86037037037037034</v>
          </cell>
          <cell r="D3134" t="str">
            <v>分系统1BMS3SOC过低二级故障</v>
          </cell>
          <cell r="G3134" t="str">
            <v>JS_WX_liteer</v>
          </cell>
          <cell r="I3134" t="str">
            <v>BMS故障</v>
          </cell>
        </row>
        <row r="3135">
          <cell r="A3135">
            <v>43206</v>
          </cell>
          <cell r="B3135">
            <v>0.86042824074074076</v>
          </cell>
          <cell r="D3135" t="str">
            <v>分系统1BMS8SOC过低一级故障</v>
          </cell>
          <cell r="G3135" t="str">
            <v>JS_WX_liteer</v>
          </cell>
          <cell r="I3135" t="str">
            <v>BMS故障</v>
          </cell>
        </row>
        <row r="3136">
          <cell r="A3136">
            <v>43206</v>
          </cell>
          <cell r="B3136">
            <v>0.86042824074074076</v>
          </cell>
          <cell r="D3136" t="str">
            <v>分系统1BMS8SOC过低二级故障</v>
          </cell>
          <cell r="G3136" t="str">
            <v>JS_WX_liteer</v>
          </cell>
          <cell r="I3136" t="str">
            <v>BMS故障</v>
          </cell>
        </row>
        <row r="3137">
          <cell r="A3137">
            <v>43206</v>
          </cell>
          <cell r="B3137">
            <v>0.86112268518518509</v>
          </cell>
          <cell r="D3137" t="str">
            <v>分系统1BMS1SOC过低一级故障</v>
          </cell>
          <cell r="G3137" t="str">
            <v>JS_WX_liteer</v>
          </cell>
          <cell r="I3137" t="str">
            <v>BMS故障</v>
          </cell>
        </row>
        <row r="3138">
          <cell r="A3138">
            <v>43206</v>
          </cell>
          <cell r="B3138">
            <v>0.86112268518518509</v>
          </cell>
          <cell r="D3138" t="str">
            <v>分系统1BMS1SOC过低二级故障</v>
          </cell>
          <cell r="G3138" t="str">
            <v>JS_WX_liteer</v>
          </cell>
          <cell r="I3138" t="str">
            <v>BMS故障</v>
          </cell>
        </row>
        <row r="3139">
          <cell r="A3139">
            <v>43206</v>
          </cell>
          <cell r="B3139">
            <v>0.86303240740740739</v>
          </cell>
          <cell r="D3139" t="str">
            <v>分系统1BMS5SOC过低一级故障</v>
          </cell>
          <cell r="G3139" t="str">
            <v>JS_WX_liteer</v>
          </cell>
          <cell r="I3139" t="str">
            <v>BMS故障</v>
          </cell>
        </row>
        <row r="3140">
          <cell r="A3140">
            <v>43206</v>
          </cell>
          <cell r="B3140">
            <v>0.86303240740740739</v>
          </cell>
          <cell r="D3140" t="str">
            <v>分系统1BMS5SOC过低二级故障</v>
          </cell>
          <cell r="G3140" t="str">
            <v>JS_WX_liteer</v>
          </cell>
          <cell r="I3140" t="str">
            <v>BMS故障</v>
          </cell>
        </row>
        <row r="3141">
          <cell r="A3141">
            <v>43206</v>
          </cell>
          <cell r="B3141">
            <v>0.86418981481481483</v>
          </cell>
          <cell r="D3141" t="str">
            <v>分系统1BMS2SOC过低一级故障</v>
          </cell>
          <cell r="G3141" t="str">
            <v>JS_WX_liteer</v>
          </cell>
          <cell r="I3141" t="str">
            <v>BMS故障</v>
          </cell>
        </row>
        <row r="3142">
          <cell r="A3142">
            <v>43206</v>
          </cell>
          <cell r="B3142">
            <v>0.86418981481481483</v>
          </cell>
          <cell r="D3142" t="str">
            <v>分系统1BMS2SOC过低二级故障</v>
          </cell>
          <cell r="G3142" t="str">
            <v>JS_WX_liteer</v>
          </cell>
          <cell r="I3142" t="str">
            <v>BMS故障</v>
          </cell>
        </row>
        <row r="3143">
          <cell r="A3143">
            <v>43206</v>
          </cell>
          <cell r="B3143">
            <v>0.86528935185185185</v>
          </cell>
          <cell r="D3143" t="str">
            <v>分系统1BMS6SOC过低一级故障</v>
          </cell>
          <cell r="G3143" t="str">
            <v>JS_WX_liteer</v>
          </cell>
          <cell r="I3143" t="str">
            <v>BMS故障</v>
          </cell>
        </row>
        <row r="3144">
          <cell r="A3144">
            <v>43206</v>
          </cell>
          <cell r="B3144">
            <v>0.86528935185185185</v>
          </cell>
          <cell r="D3144" t="str">
            <v>分系统1BMS6SOC过低二级故障</v>
          </cell>
          <cell r="G3144" t="str">
            <v>JS_WX_liteer</v>
          </cell>
          <cell r="I3144" t="str">
            <v>BMS故障</v>
          </cell>
        </row>
        <row r="3145">
          <cell r="A3145">
            <v>43206</v>
          </cell>
          <cell r="B3145">
            <v>0.86540509259259257</v>
          </cell>
          <cell r="D3145" t="str">
            <v>分系统1BMS9SOC过低一级故障</v>
          </cell>
          <cell r="G3145" t="str">
            <v>JS_WX_liteer</v>
          </cell>
          <cell r="I3145" t="str">
            <v>BMS故障</v>
          </cell>
        </row>
        <row r="3146">
          <cell r="A3146">
            <v>43206</v>
          </cell>
          <cell r="B3146">
            <v>0.86540509259259257</v>
          </cell>
          <cell r="D3146" t="str">
            <v>分系统1BMS9SOC过低二级故障</v>
          </cell>
          <cell r="G3146" t="str">
            <v>JS_WX_liteer</v>
          </cell>
          <cell r="I3146" t="str">
            <v>BMS故障</v>
          </cell>
        </row>
        <row r="3147">
          <cell r="A3147">
            <v>43206</v>
          </cell>
          <cell r="B3147">
            <v>0.86627314814814815</v>
          </cell>
          <cell r="D3147" t="str">
            <v>分系统1BMS8单体电压过低一级故障</v>
          </cell>
          <cell r="G3147" t="str">
            <v>JS_WX_liteer</v>
          </cell>
          <cell r="I3147" t="str">
            <v>BMS故障</v>
          </cell>
        </row>
        <row r="3148">
          <cell r="A3148">
            <v>43206</v>
          </cell>
          <cell r="B3148">
            <v>0.86627314814814815</v>
          </cell>
          <cell r="D3148" t="str">
            <v>分系统1BMS8单体电压过低二级故障</v>
          </cell>
          <cell r="G3148" t="str">
            <v>JS_WX_liteer</v>
          </cell>
          <cell r="I3148" t="str">
            <v>BMS故障</v>
          </cell>
        </row>
        <row r="3149">
          <cell r="A3149">
            <v>43206</v>
          </cell>
          <cell r="B3149">
            <v>0.8669675925925926</v>
          </cell>
          <cell r="D3149" t="str">
            <v>分系统1BMS9单体电压过低一级故障</v>
          </cell>
          <cell r="G3149" t="str">
            <v>JS_WX_liteer</v>
          </cell>
          <cell r="I3149" t="str">
            <v>BMS故障</v>
          </cell>
        </row>
        <row r="3150">
          <cell r="A3150">
            <v>43206</v>
          </cell>
          <cell r="B3150">
            <v>0.8669675925925926</v>
          </cell>
          <cell r="D3150" t="str">
            <v>分系统1BMS9单体电压过低二级故障</v>
          </cell>
          <cell r="G3150" t="str">
            <v>JS_WX_liteer</v>
          </cell>
          <cell r="I3150" t="str">
            <v>BMS故障</v>
          </cell>
        </row>
        <row r="3151">
          <cell r="A3151">
            <v>43206</v>
          </cell>
          <cell r="B3151">
            <v>0.86743055555555559</v>
          </cell>
          <cell r="D3151" t="str">
            <v>分系统1BMS3单体电压过低一级故障</v>
          </cell>
          <cell r="G3151" t="str">
            <v>JS_WX_liteer</v>
          </cell>
          <cell r="I3151" t="str">
            <v>BMS故障</v>
          </cell>
        </row>
        <row r="3152">
          <cell r="A3152">
            <v>43206</v>
          </cell>
          <cell r="B3152">
            <v>0.86743055555555559</v>
          </cell>
          <cell r="D3152" t="str">
            <v>分系统1BMS3单体电压过低二级故障</v>
          </cell>
          <cell r="G3152" t="str">
            <v>JS_WX_liteer</v>
          </cell>
          <cell r="I3152" t="str">
            <v>BMS故障</v>
          </cell>
        </row>
        <row r="3153">
          <cell r="A3153">
            <v>43206</v>
          </cell>
          <cell r="B3153">
            <v>0.86812500000000004</v>
          </cell>
          <cell r="D3153" t="str">
            <v>分系统1BMS1单体电压过低一级故障</v>
          </cell>
          <cell r="G3153" t="str">
            <v>JS_WX_liteer</v>
          </cell>
          <cell r="I3153" t="str">
            <v>BMS故障</v>
          </cell>
        </row>
        <row r="3154">
          <cell r="A3154">
            <v>43206</v>
          </cell>
          <cell r="B3154">
            <v>0.86812500000000004</v>
          </cell>
          <cell r="D3154" t="str">
            <v>分系统1BMS1单体电压过低二级故障</v>
          </cell>
          <cell r="G3154" t="str">
            <v>JS_WX_liteer</v>
          </cell>
          <cell r="I3154" t="str">
            <v>BMS故障</v>
          </cell>
        </row>
        <row r="3155">
          <cell r="A3155">
            <v>43206</v>
          </cell>
          <cell r="B3155">
            <v>0.86835648148148137</v>
          </cell>
          <cell r="D3155" t="str">
            <v>分系统1BMS4单体电压过低一级故障</v>
          </cell>
          <cell r="G3155" t="str">
            <v>JS_WX_liteer</v>
          </cell>
          <cell r="I3155" t="str">
            <v>BMS故障</v>
          </cell>
        </row>
        <row r="3156">
          <cell r="A3156">
            <v>43206</v>
          </cell>
          <cell r="B3156">
            <v>0.86835648148148137</v>
          </cell>
          <cell r="D3156" t="str">
            <v>分系统1BMS4单体电压过低二级故障</v>
          </cell>
          <cell r="G3156" t="str">
            <v>JS_WX_liteer</v>
          </cell>
          <cell r="I3156" t="str">
            <v>BMS故障</v>
          </cell>
        </row>
        <row r="3157">
          <cell r="A3157">
            <v>43206</v>
          </cell>
          <cell r="B3157">
            <v>0.8689930555555555</v>
          </cell>
          <cell r="D3157" t="str">
            <v>分系统1BMS2单体电压过低一级故障</v>
          </cell>
          <cell r="G3157" t="str">
            <v>JS_WX_liteer</v>
          </cell>
          <cell r="I3157" t="str">
            <v>BMS故障</v>
          </cell>
        </row>
        <row r="3158">
          <cell r="A3158">
            <v>43206</v>
          </cell>
          <cell r="B3158">
            <v>0.8689930555555555</v>
          </cell>
          <cell r="D3158" t="str">
            <v>分系统1BMS2单体电压过低二级故障</v>
          </cell>
          <cell r="G3158" t="str">
            <v>JS_WX_liteer</v>
          </cell>
          <cell r="I3158" t="str">
            <v>BMS故障</v>
          </cell>
        </row>
        <row r="3159">
          <cell r="A3159">
            <v>43206</v>
          </cell>
          <cell r="B3159">
            <v>0.8689930555555555</v>
          </cell>
          <cell r="D3159" t="str">
            <v>分系统1BMS7单体电压过低一级故障</v>
          </cell>
          <cell r="G3159" t="str">
            <v>JS_WX_liteer</v>
          </cell>
          <cell r="I3159" t="str">
            <v>BMS故障</v>
          </cell>
        </row>
        <row r="3160">
          <cell r="A3160">
            <v>43206</v>
          </cell>
          <cell r="B3160">
            <v>0.8689930555555555</v>
          </cell>
          <cell r="D3160" t="str">
            <v>分系统1BMS7单体电压过低二级故障</v>
          </cell>
          <cell r="G3160" t="str">
            <v>JS_WX_liteer</v>
          </cell>
          <cell r="I3160" t="str">
            <v>BMS故障</v>
          </cell>
        </row>
        <row r="3161">
          <cell r="A3161">
            <v>43206</v>
          </cell>
          <cell r="B3161">
            <v>0.86934027777777778</v>
          </cell>
          <cell r="D3161" t="str">
            <v>分系统1BMS5单体电压过低一级故障</v>
          </cell>
          <cell r="G3161" t="str">
            <v>JS_WX_liteer</v>
          </cell>
          <cell r="I3161" t="str">
            <v>BMS故障</v>
          </cell>
        </row>
        <row r="3162">
          <cell r="A3162">
            <v>43206</v>
          </cell>
          <cell r="B3162">
            <v>0.86934027777777778</v>
          </cell>
          <cell r="D3162" t="str">
            <v>分系统1BMS5单体电压过低二级故障</v>
          </cell>
          <cell r="G3162" t="str">
            <v>JS_WX_liteer</v>
          </cell>
          <cell r="I3162" t="str">
            <v>BMS故障</v>
          </cell>
        </row>
        <row r="3163">
          <cell r="A3163">
            <v>43206</v>
          </cell>
          <cell r="B3163">
            <v>0.86945601851851861</v>
          </cell>
          <cell r="D3163" t="str">
            <v>分系统1BMS6单体电压过低一级故障</v>
          </cell>
          <cell r="G3163" t="str">
            <v>JS_WX_liteer</v>
          </cell>
          <cell r="I3163" t="str">
            <v>BMS故障</v>
          </cell>
        </row>
        <row r="3164">
          <cell r="A3164">
            <v>43206</v>
          </cell>
          <cell r="B3164">
            <v>0.86945601851851861</v>
          </cell>
          <cell r="D3164" t="str">
            <v>分系统1BMS6单体电压过低二级故障</v>
          </cell>
          <cell r="G3164" t="str">
            <v>JS_WX_liteer</v>
          </cell>
          <cell r="I3164" t="str">
            <v>BMS故障</v>
          </cell>
        </row>
        <row r="3165">
          <cell r="A3165">
            <v>43206</v>
          </cell>
          <cell r="B3165">
            <v>0.88364583333333335</v>
          </cell>
          <cell r="D3165" t="str">
            <v>分系统1BMS5SOC过低一级故障</v>
          </cell>
          <cell r="G3165" t="str">
            <v>JS_CZ_wodefeng</v>
          </cell>
          <cell r="I3165" t="str">
            <v>BMS故障</v>
          </cell>
        </row>
        <row r="3166">
          <cell r="A3166">
            <v>43206</v>
          </cell>
          <cell r="B3166">
            <v>0.88393518518518521</v>
          </cell>
          <cell r="D3166" t="str">
            <v>分系统1BMS5SOC过低一级故障</v>
          </cell>
          <cell r="G3166" t="str">
            <v>JS_CZ_wodefeng</v>
          </cell>
          <cell r="I3166" t="str">
            <v>BMS故障</v>
          </cell>
        </row>
        <row r="3167">
          <cell r="A3167">
            <v>43206</v>
          </cell>
          <cell r="B3167">
            <v>0.88445601851851852</v>
          </cell>
          <cell r="D3167" t="str">
            <v>分系统1BMS5SOC过低一级故障</v>
          </cell>
          <cell r="G3167" t="str">
            <v>JS_CZ_wodefeng</v>
          </cell>
          <cell r="I3167" t="str">
            <v>BMS故障</v>
          </cell>
        </row>
        <row r="3168">
          <cell r="A3168">
            <v>43206</v>
          </cell>
          <cell r="B3168">
            <v>0.99988425925925928</v>
          </cell>
          <cell r="D3168" t="str">
            <v>分系统1BMS1SOC过低一级故障</v>
          </cell>
          <cell r="G3168" t="str">
            <v>JS_CZ_wodefeng</v>
          </cell>
          <cell r="I3168" t="str">
            <v>BMS故障</v>
          </cell>
        </row>
        <row r="3169">
          <cell r="A3169">
            <v>43206</v>
          </cell>
          <cell r="B3169">
            <v>0.99988425925925928</v>
          </cell>
          <cell r="D3169" t="str">
            <v>分系统1BMS2SOC过低一级故障</v>
          </cell>
          <cell r="G3169" t="str">
            <v>JS_CZ_wodefeng</v>
          </cell>
          <cell r="I3169" t="str">
            <v>BMS故障</v>
          </cell>
        </row>
        <row r="3170">
          <cell r="A3170">
            <v>43206</v>
          </cell>
          <cell r="B3170">
            <v>0.99988425925925928</v>
          </cell>
          <cell r="D3170" t="str">
            <v>分系统1BMS4SOC过低一级故障</v>
          </cell>
          <cell r="G3170" t="str">
            <v>JS_CZ_wodefeng</v>
          </cell>
          <cell r="I3170" t="str">
            <v>BMS故障</v>
          </cell>
        </row>
        <row r="3171">
          <cell r="A3171">
            <v>43206</v>
          </cell>
          <cell r="B3171">
            <v>0.99988425925925928</v>
          </cell>
          <cell r="D3171" t="str">
            <v>分系统1BMS6SOC过低一级故障</v>
          </cell>
          <cell r="G3171" t="str">
            <v>JS_CZ_wodefeng</v>
          </cell>
          <cell r="I3171" t="str">
            <v>BMS故障</v>
          </cell>
        </row>
        <row r="3172">
          <cell r="A3172">
            <v>43207</v>
          </cell>
          <cell r="B3172">
            <v>0.13067129629629629</v>
          </cell>
          <cell r="D3172" t="str">
            <v>分系统3告警状态</v>
          </cell>
          <cell r="G3172" t="str">
            <v>BJ_zhongyu</v>
          </cell>
          <cell r="I3172" t="str">
            <v>系统故障</v>
          </cell>
        </row>
        <row r="3173">
          <cell r="A3173">
            <v>43207</v>
          </cell>
          <cell r="B3173">
            <v>0.13067129629629629</v>
          </cell>
          <cell r="D3173" t="str">
            <v>分系统3PCS告警状态</v>
          </cell>
          <cell r="G3173" t="str">
            <v>BJ_zhongyu</v>
          </cell>
          <cell r="I3173" t="str">
            <v>PCS故障</v>
          </cell>
        </row>
        <row r="3174">
          <cell r="A3174">
            <v>43207</v>
          </cell>
          <cell r="B3174">
            <v>0.44746527777777773</v>
          </cell>
          <cell r="D3174" t="str">
            <v>分系统1BMS1总电压过低一级故障</v>
          </cell>
          <cell r="G3174" t="str">
            <v>JS_CZ_wodefeng</v>
          </cell>
          <cell r="I3174" t="str">
            <v>BMS故障</v>
          </cell>
        </row>
        <row r="3175">
          <cell r="A3175">
            <v>43207</v>
          </cell>
          <cell r="B3175">
            <v>0.44746527777777773</v>
          </cell>
          <cell r="D3175" t="str">
            <v>分系统1BMS1总电压过低二级故障</v>
          </cell>
          <cell r="G3175" t="str">
            <v>JS_CZ_wodefeng</v>
          </cell>
          <cell r="I3175" t="str">
            <v>BMS故障</v>
          </cell>
        </row>
        <row r="3176">
          <cell r="A3176">
            <v>43207</v>
          </cell>
          <cell r="B3176">
            <v>0.44776620370370374</v>
          </cell>
          <cell r="D3176" t="str">
            <v>分系统1BMS3总电压过低一级故障</v>
          </cell>
          <cell r="G3176" t="str">
            <v>JS_CZ_wodefeng</v>
          </cell>
          <cell r="I3176" t="str">
            <v>BMS故障</v>
          </cell>
        </row>
        <row r="3177">
          <cell r="A3177">
            <v>43207</v>
          </cell>
          <cell r="B3177">
            <v>0.44776620370370374</v>
          </cell>
          <cell r="D3177" t="str">
            <v>分系统1BMS3总电压过低二级故障</v>
          </cell>
          <cell r="G3177" t="str">
            <v>JS_CZ_wodefeng</v>
          </cell>
          <cell r="I3177" t="str">
            <v>BMS故障</v>
          </cell>
        </row>
        <row r="3178">
          <cell r="A3178">
            <v>43207</v>
          </cell>
          <cell r="B3178">
            <v>0.44822916666666668</v>
          </cell>
          <cell r="D3178" t="str">
            <v>分系统1BMS6总电压过低一级故障</v>
          </cell>
          <cell r="G3178" t="str">
            <v>JS_CZ_wodefeng</v>
          </cell>
          <cell r="I3178" t="str">
            <v>BMS故障</v>
          </cell>
        </row>
        <row r="3179">
          <cell r="A3179">
            <v>43207</v>
          </cell>
          <cell r="B3179">
            <v>0.44822916666666668</v>
          </cell>
          <cell r="D3179" t="str">
            <v>分系统1BMS6总电压过低二级故障</v>
          </cell>
          <cell r="G3179" t="str">
            <v>JS_CZ_wodefeng</v>
          </cell>
          <cell r="I3179" t="str">
            <v>BMS故障</v>
          </cell>
        </row>
        <row r="3180">
          <cell r="A3180">
            <v>43207</v>
          </cell>
          <cell r="B3180">
            <v>0.44834490740740746</v>
          </cell>
          <cell r="D3180" t="str">
            <v>分系统1BMS5总电压过低一级故障</v>
          </cell>
          <cell r="G3180" t="str">
            <v>JS_CZ_wodefeng</v>
          </cell>
          <cell r="I3180" t="str">
            <v>BMS故障</v>
          </cell>
        </row>
        <row r="3181">
          <cell r="A3181">
            <v>43207</v>
          </cell>
          <cell r="B3181">
            <v>0.44834490740740746</v>
          </cell>
          <cell r="D3181" t="str">
            <v>分系统1BMS5总电压过低二级故障</v>
          </cell>
          <cell r="G3181" t="str">
            <v>JS_CZ_wodefeng</v>
          </cell>
          <cell r="I3181" t="str">
            <v>BMS故障</v>
          </cell>
        </row>
        <row r="3182">
          <cell r="A3182">
            <v>43207</v>
          </cell>
          <cell r="B3182">
            <v>0.4486342592592592</v>
          </cell>
          <cell r="D3182" t="str">
            <v>分系统1BMS2总电压过低一级故障</v>
          </cell>
          <cell r="G3182" t="str">
            <v>JS_CZ_wodefeng</v>
          </cell>
          <cell r="I3182" t="str">
            <v>BMS故障</v>
          </cell>
        </row>
        <row r="3183">
          <cell r="A3183">
            <v>43207</v>
          </cell>
          <cell r="B3183">
            <v>0.4486342592592592</v>
          </cell>
          <cell r="D3183" t="str">
            <v>分系统1BMS2总电压过低二级故障</v>
          </cell>
          <cell r="G3183" t="str">
            <v>JS_CZ_wodefeng</v>
          </cell>
          <cell r="I3183" t="str">
            <v>BMS故障</v>
          </cell>
        </row>
        <row r="3184">
          <cell r="A3184">
            <v>43207</v>
          </cell>
          <cell r="B3184">
            <v>0.44869212962962962</v>
          </cell>
          <cell r="D3184" t="str">
            <v>分系统1BMS4总电压过低一级故障</v>
          </cell>
          <cell r="G3184" t="str">
            <v>JS_CZ_wodefeng</v>
          </cell>
          <cell r="I3184" t="str">
            <v>BMS故障</v>
          </cell>
        </row>
        <row r="3185">
          <cell r="A3185">
            <v>43207</v>
          </cell>
          <cell r="B3185">
            <v>0.44869212962962962</v>
          </cell>
          <cell r="D3185" t="str">
            <v>分系统1BMS4总电压过低二级故障</v>
          </cell>
          <cell r="G3185" t="str">
            <v>JS_CZ_wodefeng</v>
          </cell>
          <cell r="I3185" t="str">
            <v>BMS故障</v>
          </cell>
        </row>
        <row r="3186">
          <cell r="A3186">
            <v>43207</v>
          </cell>
          <cell r="B3186">
            <v>0.45401620370370371</v>
          </cell>
          <cell r="D3186" t="str">
            <v>分系统1BMS2单体电压过低一级故障</v>
          </cell>
          <cell r="G3186" t="str">
            <v>JS_CZ_wodefeng</v>
          </cell>
          <cell r="I3186" t="str">
            <v>BMS故障</v>
          </cell>
        </row>
        <row r="3187">
          <cell r="A3187">
            <v>43207</v>
          </cell>
          <cell r="B3187">
            <v>0.45401620370370371</v>
          </cell>
          <cell r="D3187" t="str">
            <v>分系统1BMS2单体电压过低二级故障</v>
          </cell>
          <cell r="G3187" t="str">
            <v>JS_CZ_wodefeng</v>
          </cell>
          <cell r="I3187" t="str">
            <v>BMS故障</v>
          </cell>
        </row>
        <row r="3188">
          <cell r="A3188">
            <v>43207</v>
          </cell>
          <cell r="B3188">
            <v>0.45500000000000002</v>
          </cell>
          <cell r="D3188" t="str">
            <v>分系统1BMS5单体电压过低一级故障</v>
          </cell>
          <cell r="G3188" t="str">
            <v>JS_CZ_wodefeng</v>
          </cell>
          <cell r="I3188" t="str">
            <v>BMS故障</v>
          </cell>
        </row>
        <row r="3189">
          <cell r="A3189">
            <v>43207</v>
          </cell>
          <cell r="B3189">
            <v>0.45500000000000002</v>
          </cell>
          <cell r="D3189" t="str">
            <v>分系统1BMS5单体电压过低二级故障</v>
          </cell>
          <cell r="G3189" t="str">
            <v>JS_CZ_wodefeng</v>
          </cell>
          <cell r="I3189" t="str">
            <v>BMS故障</v>
          </cell>
        </row>
        <row r="3190">
          <cell r="A3190">
            <v>43207</v>
          </cell>
          <cell r="B3190">
            <v>0.45505787037037032</v>
          </cell>
          <cell r="D3190" t="str">
            <v>分系统1BMS1单体电压过低一级故障</v>
          </cell>
          <cell r="G3190" t="str">
            <v>JS_CZ_wodefeng</v>
          </cell>
          <cell r="I3190" t="str">
            <v>BMS故障</v>
          </cell>
        </row>
        <row r="3191">
          <cell r="A3191">
            <v>43207</v>
          </cell>
          <cell r="B3191">
            <v>0.45505787037037032</v>
          </cell>
          <cell r="D3191" t="str">
            <v>分系统1BMS1单体电压过低二级故障</v>
          </cell>
          <cell r="G3191" t="str">
            <v>JS_CZ_wodefeng</v>
          </cell>
          <cell r="I3191" t="str">
            <v>BMS故障</v>
          </cell>
        </row>
        <row r="3192">
          <cell r="A3192">
            <v>43207</v>
          </cell>
          <cell r="B3192">
            <v>0.45534722222222218</v>
          </cell>
          <cell r="D3192" t="str">
            <v>分系统1BMS3单体电压过低一级故障</v>
          </cell>
          <cell r="G3192" t="str">
            <v>JS_CZ_wodefeng</v>
          </cell>
          <cell r="I3192" t="str">
            <v>BMS故障</v>
          </cell>
        </row>
        <row r="3193">
          <cell r="A3193">
            <v>43207</v>
          </cell>
          <cell r="B3193">
            <v>0.45534722222222218</v>
          </cell>
          <cell r="D3193" t="str">
            <v>分系统1BMS3单体电压过低二级故障</v>
          </cell>
          <cell r="G3193" t="str">
            <v>JS_CZ_wodefeng</v>
          </cell>
          <cell r="I3193" t="str">
            <v>BMS故障</v>
          </cell>
        </row>
        <row r="3194">
          <cell r="A3194">
            <v>43207</v>
          </cell>
          <cell r="B3194">
            <v>0.45696759259259262</v>
          </cell>
          <cell r="D3194" t="str">
            <v>分系统1BMS4单体电压过低一级故障</v>
          </cell>
          <cell r="G3194" t="str">
            <v>JS_CZ_wodefeng</v>
          </cell>
          <cell r="I3194" t="str">
            <v>BMS故障</v>
          </cell>
        </row>
        <row r="3195">
          <cell r="A3195">
            <v>43207</v>
          </cell>
          <cell r="B3195">
            <v>0.45696759259259262</v>
          </cell>
          <cell r="D3195" t="str">
            <v>分系统1BMS4单体电压过低二级故障</v>
          </cell>
          <cell r="G3195" t="str">
            <v>JS_CZ_wodefeng</v>
          </cell>
          <cell r="I3195" t="str">
            <v>BMS故障</v>
          </cell>
        </row>
        <row r="3196">
          <cell r="A3196">
            <v>43207</v>
          </cell>
          <cell r="B3196">
            <v>0.45725694444444448</v>
          </cell>
          <cell r="D3196" t="str">
            <v>分系统1BMS6单体电压过低一级故障</v>
          </cell>
          <cell r="G3196" t="str">
            <v>JS_CZ_wodefeng</v>
          </cell>
          <cell r="I3196" t="str">
            <v>BMS故障</v>
          </cell>
        </row>
        <row r="3197">
          <cell r="A3197">
            <v>43207</v>
          </cell>
          <cell r="B3197">
            <v>0.45725694444444448</v>
          </cell>
          <cell r="D3197" t="str">
            <v>分系统1BMS6单体电压过低二级故障</v>
          </cell>
          <cell r="G3197" t="str">
            <v>JS_CZ_wodefeng</v>
          </cell>
          <cell r="I3197" t="str">
            <v>BMS故障</v>
          </cell>
        </row>
        <row r="3198">
          <cell r="A3198">
            <v>43207</v>
          </cell>
          <cell r="B3198">
            <v>0.45760416666666665</v>
          </cell>
          <cell r="D3198" t="str">
            <v>分系统1BMS3SOC过低一级故障</v>
          </cell>
          <cell r="G3198" t="str">
            <v>JS_CZ_wodefeng</v>
          </cell>
          <cell r="I3198" t="str">
            <v>BMS故障</v>
          </cell>
        </row>
        <row r="3199">
          <cell r="A3199">
            <v>43207</v>
          </cell>
          <cell r="B3199">
            <v>0.45760416666666665</v>
          </cell>
          <cell r="D3199" t="str">
            <v>分系统1BMS3SOC过低二级故障</v>
          </cell>
          <cell r="G3199" t="str">
            <v>JS_CZ_wodefeng</v>
          </cell>
          <cell r="I3199" t="str">
            <v>BMS故障</v>
          </cell>
        </row>
        <row r="3200">
          <cell r="A3200">
            <v>43207</v>
          </cell>
          <cell r="B3200">
            <v>0.45881944444444445</v>
          </cell>
          <cell r="D3200" t="str">
            <v>分系统1BMS4SOC过低一级故障</v>
          </cell>
          <cell r="G3200" t="str">
            <v>JS_CZ_wodefeng</v>
          </cell>
          <cell r="I3200" t="str">
            <v>BMS故障</v>
          </cell>
        </row>
        <row r="3201">
          <cell r="A3201">
            <v>43207</v>
          </cell>
          <cell r="B3201">
            <v>0.45881944444444445</v>
          </cell>
          <cell r="D3201" t="str">
            <v>分系统1BMS4SOC过低二级故障</v>
          </cell>
          <cell r="G3201" t="str">
            <v>JS_CZ_wodefeng</v>
          </cell>
          <cell r="I3201" t="str">
            <v>BMS故障</v>
          </cell>
        </row>
        <row r="3202">
          <cell r="A3202">
            <v>43207</v>
          </cell>
          <cell r="B3202">
            <v>0.45922453703703708</v>
          </cell>
          <cell r="D3202" t="str">
            <v>分系统1BMS6SOC过低一级故障</v>
          </cell>
          <cell r="G3202" t="str">
            <v>JS_CZ_wodefeng</v>
          </cell>
          <cell r="I3202" t="str">
            <v>BMS故障</v>
          </cell>
        </row>
        <row r="3203">
          <cell r="A3203">
            <v>43207</v>
          </cell>
          <cell r="B3203">
            <v>0.45922453703703708</v>
          </cell>
          <cell r="D3203" t="str">
            <v>分系统1BMS6SOC过低二级故障</v>
          </cell>
          <cell r="G3203" t="str">
            <v>JS_CZ_wodefeng</v>
          </cell>
          <cell r="I3203" t="str">
            <v>BMS故障</v>
          </cell>
        </row>
        <row r="3204">
          <cell r="A3204">
            <v>43207</v>
          </cell>
          <cell r="B3204">
            <v>0.45945601851851853</v>
          </cell>
          <cell r="D3204" t="str">
            <v>分系统1BMS1SOC过低一级故障</v>
          </cell>
          <cell r="G3204" t="str">
            <v>JS_CZ_wodefeng</v>
          </cell>
          <cell r="I3204" t="str">
            <v>BMS故障</v>
          </cell>
        </row>
        <row r="3205">
          <cell r="A3205">
            <v>43207</v>
          </cell>
          <cell r="B3205">
            <v>0.45945601851851853</v>
          </cell>
          <cell r="D3205" t="str">
            <v>分系统1BMS1SOC过低二级故障</v>
          </cell>
          <cell r="G3205" t="str">
            <v>JS_CZ_wodefeng</v>
          </cell>
          <cell r="I3205" t="str">
            <v>BMS故障</v>
          </cell>
        </row>
        <row r="3206">
          <cell r="A3206">
            <v>43207</v>
          </cell>
          <cell r="B3206">
            <v>0.46049768518518519</v>
          </cell>
          <cell r="D3206" t="str">
            <v>分系统1BMS2SOC过低一级故障</v>
          </cell>
          <cell r="G3206" t="str">
            <v>JS_CZ_wodefeng</v>
          </cell>
          <cell r="I3206" t="str">
            <v>BMS故障</v>
          </cell>
        </row>
        <row r="3207">
          <cell r="A3207">
            <v>43207</v>
          </cell>
          <cell r="B3207">
            <v>0.46049768518518519</v>
          </cell>
          <cell r="D3207" t="str">
            <v>分系统1BMS2SOC过低二级故障</v>
          </cell>
          <cell r="G3207" t="str">
            <v>JS_CZ_wodefeng</v>
          </cell>
          <cell r="I3207" t="str">
            <v>BMS故障</v>
          </cell>
        </row>
        <row r="3208">
          <cell r="A3208">
            <v>43207</v>
          </cell>
          <cell r="B3208">
            <v>0.46236111111111106</v>
          </cell>
          <cell r="D3208" t="str">
            <v>分系统1BMS5SOC过低一级故障</v>
          </cell>
          <cell r="G3208" t="str">
            <v>JS_CZ_wodefeng</v>
          </cell>
          <cell r="I3208" t="str">
            <v>BMS故障</v>
          </cell>
        </row>
        <row r="3209">
          <cell r="A3209">
            <v>43207</v>
          </cell>
          <cell r="B3209">
            <v>0.46236111111111106</v>
          </cell>
          <cell r="D3209" t="str">
            <v>分系统1BMS5SOC过低二级故障</v>
          </cell>
          <cell r="G3209" t="str">
            <v>JS_CZ_wodefeng</v>
          </cell>
          <cell r="I3209" t="str">
            <v>BMS故障</v>
          </cell>
        </row>
        <row r="3210">
          <cell r="A3210">
            <v>43207</v>
          </cell>
          <cell r="B3210">
            <v>0.46252314814814816</v>
          </cell>
          <cell r="D3210" t="str">
            <v>分系统1告警状态</v>
          </cell>
          <cell r="G3210" t="str">
            <v>JS_CZ_wodefeng</v>
          </cell>
          <cell r="I3210" t="str">
            <v>系统故障</v>
          </cell>
        </row>
        <row r="3211">
          <cell r="A3211">
            <v>43207</v>
          </cell>
          <cell r="B3211">
            <v>0.46252314814814816</v>
          </cell>
          <cell r="D3211" t="str">
            <v>分系统1BCMS2告警状态</v>
          </cell>
          <cell r="G3211" t="str">
            <v>JS_CZ_wodefeng</v>
          </cell>
          <cell r="I3211" t="str">
            <v>BMS故障</v>
          </cell>
        </row>
        <row r="3212">
          <cell r="A3212">
            <v>43207</v>
          </cell>
          <cell r="B3212">
            <v>0.46386574074074072</v>
          </cell>
          <cell r="D3212" t="str">
            <v>分系统1BMS2单体电压过低一级故障</v>
          </cell>
          <cell r="G3212" t="str">
            <v>JS_CZ_wodefeng</v>
          </cell>
          <cell r="I3212" t="str">
            <v>BMS故障</v>
          </cell>
        </row>
        <row r="3213">
          <cell r="A3213">
            <v>43207</v>
          </cell>
          <cell r="B3213">
            <v>0.48019675925925925</v>
          </cell>
          <cell r="D3213" t="str">
            <v>分系统1BMS8总电压过低一级故障</v>
          </cell>
          <cell r="G3213" t="str">
            <v>JS_WX_liteer</v>
          </cell>
          <cell r="I3213" t="str">
            <v>BMS故障</v>
          </cell>
        </row>
        <row r="3214">
          <cell r="A3214">
            <v>43207</v>
          </cell>
          <cell r="B3214">
            <v>0.48019675925925925</v>
          </cell>
          <cell r="D3214" t="str">
            <v>分系统1BMS8总电压过低二级故障</v>
          </cell>
          <cell r="G3214" t="str">
            <v>JS_WX_liteer</v>
          </cell>
          <cell r="I3214" t="str">
            <v>BMS故障</v>
          </cell>
        </row>
        <row r="3215">
          <cell r="A3215">
            <v>43207</v>
          </cell>
          <cell r="B3215">
            <v>0.48031249999999998</v>
          </cell>
          <cell r="D3215" t="str">
            <v>分系统1BMS9总电压过低一级故障</v>
          </cell>
          <cell r="G3215" t="str">
            <v>JS_WX_liteer</v>
          </cell>
          <cell r="I3215" t="str">
            <v>BMS故障</v>
          </cell>
        </row>
        <row r="3216">
          <cell r="A3216">
            <v>43207</v>
          </cell>
          <cell r="B3216">
            <v>0.48031249999999998</v>
          </cell>
          <cell r="D3216" t="str">
            <v>分系统1BMS9总电压过低二级故障</v>
          </cell>
          <cell r="G3216" t="str">
            <v>JS_WX_liteer</v>
          </cell>
          <cell r="I3216" t="str">
            <v>BMS故障</v>
          </cell>
        </row>
        <row r="3217">
          <cell r="A3217">
            <v>43207</v>
          </cell>
          <cell r="B3217">
            <v>0.48071759259259261</v>
          </cell>
          <cell r="D3217" t="str">
            <v>分系统1BMS3总电压过低一级故障</v>
          </cell>
          <cell r="G3217" t="str">
            <v>JS_WX_liteer</v>
          </cell>
          <cell r="I3217" t="str">
            <v>BMS故障</v>
          </cell>
        </row>
        <row r="3218">
          <cell r="A3218">
            <v>43207</v>
          </cell>
          <cell r="B3218">
            <v>0.48071759259259261</v>
          </cell>
          <cell r="D3218" t="str">
            <v>分系统1BMS3总电压过低二级故障</v>
          </cell>
          <cell r="G3218" t="str">
            <v>JS_WX_liteer</v>
          </cell>
          <cell r="I3218" t="str">
            <v>BMS故障</v>
          </cell>
        </row>
        <row r="3219">
          <cell r="A3219">
            <v>43207</v>
          </cell>
          <cell r="B3219">
            <v>0.48094907407407406</v>
          </cell>
          <cell r="D3219" t="str">
            <v>分系统1BMS1总电压过低一级故障</v>
          </cell>
          <cell r="G3219" t="str">
            <v>JS_WX_liteer</v>
          </cell>
          <cell r="I3219" t="str">
            <v>BMS故障</v>
          </cell>
        </row>
        <row r="3220">
          <cell r="A3220">
            <v>43207</v>
          </cell>
          <cell r="B3220">
            <v>0.48094907407407406</v>
          </cell>
          <cell r="D3220" t="str">
            <v>分系统1BMS1总电压过低二级故障</v>
          </cell>
          <cell r="G3220" t="str">
            <v>JS_WX_liteer</v>
          </cell>
          <cell r="I3220" t="str">
            <v>BMS故障</v>
          </cell>
        </row>
        <row r="3221">
          <cell r="A3221">
            <v>43207</v>
          </cell>
          <cell r="B3221">
            <v>0.48100694444444447</v>
          </cell>
          <cell r="D3221" t="str">
            <v>分系统1BMS4总电压过低一级故障</v>
          </cell>
          <cell r="G3221" t="str">
            <v>JS_WX_liteer</v>
          </cell>
          <cell r="I3221" t="str">
            <v>BMS故障</v>
          </cell>
        </row>
        <row r="3222">
          <cell r="A3222">
            <v>43207</v>
          </cell>
          <cell r="B3222">
            <v>0.48100694444444447</v>
          </cell>
          <cell r="D3222" t="str">
            <v>分系统1BMS4总电压过低二级故障</v>
          </cell>
          <cell r="G3222" t="str">
            <v>JS_WX_liteer</v>
          </cell>
          <cell r="I3222" t="str">
            <v>BMS故障</v>
          </cell>
        </row>
        <row r="3223">
          <cell r="A3223">
            <v>43207</v>
          </cell>
          <cell r="B3223">
            <v>0.48129629629629633</v>
          </cell>
          <cell r="D3223" t="str">
            <v>分系统1BMS2总电压过低一级故障</v>
          </cell>
          <cell r="G3223" t="str">
            <v>JS_WX_liteer</v>
          </cell>
          <cell r="I3223" t="str">
            <v>BMS故障</v>
          </cell>
        </row>
        <row r="3224">
          <cell r="A3224">
            <v>43207</v>
          </cell>
          <cell r="B3224">
            <v>0.48129629629629633</v>
          </cell>
          <cell r="D3224" t="str">
            <v>分系统1BMS2总电压过低二级故障</v>
          </cell>
          <cell r="G3224" t="str">
            <v>JS_WX_liteer</v>
          </cell>
          <cell r="I3224" t="str">
            <v>BMS故障</v>
          </cell>
        </row>
        <row r="3225">
          <cell r="A3225">
            <v>43207</v>
          </cell>
          <cell r="B3225">
            <v>0.48146990740740742</v>
          </cell>
          <cell r="D3225" t="str">
            <v>分系统1BMS5总电压过低一级故障</v>
          </cell>
          <cell r="G3225" t="str">
            <v>JS_WX_liteer</v>
          </cell>
          <cell r="I3225" t="str">
            <v>BMS故障</v>
          </cell>
        </row>
        <row r="3226">
          <cell r="A3226">
            <v>43207</v>
          </cell>
          <cell r="B3226">
            <v>0.48146990740740742</v>
          </cell>
          <cell r="D3226" t="str">
            <v>分系统1BMS5总电压过低二级故障</v>
          </cell>
          <cell r="G3226" t="str">
            <v>JS_WX_liteer</v>
          </cell>
          <cell r="I3226" t="str">
            <v>BMS故障</v>
          </cell>
        </row>
        <row r="3227">
          <cell r="A3227">
            <v>43207</v>
          </cell>
          <cell r="B3227">
            <v>0.48146990740740742</v>
          </cell>
          <cell r="D3227" t="str">
            <v>分系统1BMS7总电压过低一级故障</v>
          </cell>
          <cell r="G3227" t="str">
            <v>JS_WX_liteer</v>
          </cell>
          <cell r="I3227" t="str">
            <v>BMS故障</v>
          </cell>
        </row>
        <row r="3228">
          <cell r="A3228">
            <v>43207</v>
          </cell>
          <cell r="B3228">
            <v>0.48146990740740742</v>
          </cell>
          <cell r="D3228" t="str">
            <v>分系统1BMS7总电压过低二级故障</v>
          </cell>
          <cell r="G3228" t="str">
            <v>JS_WX_liteer</v>
          </cell>
          <cell r="I3228" t="str">
            <v>BMS故障</v>
          </cell>
        </row>
        <row r="3229">
          <cell r="A3229">
            <v>43207</v>
          </cell>
          <cell r="B3229">
            <v>0.48158564814814814</v>
          </cell>
          <cell r="D3229" t="str">
            <v>分系统1BMS6总电压过低一级故障</v>
          </cell>
          <cell r="G3229" t="str">
            <v>JS_WX_liteer</v>
          </cell>
          <cell r="I3229" t="str">
            <v>BMS故障</v>
          </cell>
        </row>
        <row r="3230">
          <cell r="A3230">
            <v>43207</v>
          </cell>
          <cell r="B3230">
            <v>0.48158564814814814</v>
          </cell>
          <cell r="D3230" t="str">
            <v>分系统1BMS6总电压过低二级故障</v>
          </cell>
          <cell r="G3230" t="str">
            <v>JS_WX_liteer</v>
          </cell>
          <cell r="I3230" t="str">
            <v>BMS故障</v>
          </cell>
        </row>
        <row r="3231">
          <cell r="A3231">
            <v>43207</v>
          </cell>
          <cell r="B3231">
            <v>0.48472222222222222</v>
          </cell>
          <cell r="D3231" t="str">
            <v>分系统1BMS4SOC过低一级故障</v>
          </cell>
          <cell r="G3231" t="str">
            <v>JS_WX_liteer</v>
          </cell>
          <cell r="I3231" t="str">
            <v>BMS故障</v>
          </cell>
        </row>
        <row r="3232">
          <cell r="A3232">
            <v>43207</v>
          </cell>
          <cell r="B3232">
            <v>0.48472222222222222</v>
          </cell>
          <cell r="D3232" t="str">
            <v>分系统1BMS4SOC过低二级故障</v>
          </cell>
          <cell r="G3232" t="str">
            <v>JS_WX_liteer</v>
          </cell>
          <cell r="I3232" t="str">
            <v>BMS故障</v>
          </cell>
        </row>
        <row r="3233">
          <cell r="A3233">
            <v>43207</v>
          </cell>
          <cell r="B3233">
            <v>0.4848958333333333</v>
          </cell>
          <cell r="D3233" t="str">
            <v>分系统1BMS3SOC过低一级故障</v>
          </cell>
          <cell r="G3233" t="str">
            <v>JS_WX_liteer</v>
          </cell>
          <cell r="I3233" t="str">
            <v>BMS故障</v>
          </cell>
        </row>
        <row r="3234">
          <cell r="A3234">
            <v>43207</v>
          </cell>
          <cell r="B3234">
            <v>0.4848958333333333</v>
          </cell>
          <cell r="D3234" t="str">
            <v>分系统1BMS3SOC过低二级故障</v>
          </cell>
          <cell r="G3234" t="str">
            <v>JS_WX_liteer</v>
          </cell>
          <cell r="I3234" t="str">
            <v>BMS故障</v>
          </cell>
        </row>
        <row r="3235">
          <cell r="A3235">
            <v>43207</v>
          </cell>
          <cell r="B3235">
            <v>0.48599537037037038</v>
          </cell>
          <cell r="D3235" t="str">
            <v>分系统1BMS6SOC过低一级故障</v>
          </cell>
          <cell r="G3235" t="str">
            <v>JS_WX_liteer</v>
          </cell>
          <cell r="I3235" t="str">
            <v>BMS故障</v>
          </cell>
        </row>
        <row r="3236">
          <cell r="A3236">
            <v>43207</v>
          </cell>
          <cell r="B3236">
            <v>0.48599537037037038</v>
          </cell>
          <cell r="D3236" t="str">
            <v>分系统1BMS6SOC过低二级故障</v>
          </cell>
          <cell r="G3236" t="str">
            <v>JS_WX_liteer</v>
          </cell>
          <cell r="I3236" t="str">
            <v>BMS故障</v>
          </cell>
        </row>
        <row r="3237">
          <cell r="A3237">
            <v>43207</v>
          </cell>
          <cell r="B3237">
            <v>0.48778935185185185</v>
          </cell>
          <cell r="D3237" t="str">
            <v>分系统1BMS7SOC过低一级故障</v>
          </cell>
          <cell r="G3237" t="str">
            <v>JS_WX_liteer</v>
          </cell>
          <cell r="I3237" t="str">
            <v>BMS故障</v>
          </cell>
        </row>
        <row r="3238">
          <cell r="A3238">
            <v>43207</v>
          </cell>
          <cell r="B3238">
            <v>0.48778935185185185</v>
          </cell>
          <cell r="D3238" t="str">
            <v>分系统1BMS7SOC过低二级故障</v>
          </cell>
          <cell r="G3238" t="str">
            <v>JS_WX_liteer</v>
          </cell>
          <cell r="I3238" t="str">
            <v>BMS故障</v>
          </cell>
        </row>
        <row r="3239">
          <cell r="A3239">
            <v>43207</v>
          </cell>
          <cell r="B3239">
            <v>0.48796296296296293</v>
          </cell>
          <cell r="D3239" t="str">
            <v>分系统1BMS8SOC过低一级故障</v>
          </cell>
          <cell r="G3239" t="str">
            <v>JS_WX_liteer</v>
          </cell>
          <cell r="I3239" t="str">
            <v>BMS故障</v>
          </cell>
        </row>
        <row r="3240">
          <cell r="A3240">
            <v>43207</v>
          </cell>
          <cell r="B3240">
            <v>0.48796296296296293</v>
          </cell>
          <cell r="D3240" t="str">
            <v>分系统1BMS8SOC过低二级故障</v>
          </cell>
          <cell r="G3240" t="str">
            <v>JS_WX_liteer</v>
          </cell>
          <cell r="I3240" t="str">
            <v>BMS故障</v>
          </cell>
        </row>
        <row r="3241">
          <cell r="A3241">
            <v>43207</v>
          </cell>
          <cell r="B3241">
            <v>0.49004629629629631</v>
          </cell>
          <cell r="D3241" t="str">
            <v>分系统1BMS9SOC过低一级故障</v>
          </cell>
          <cell r="G3241" t="str">
            <v>JS_WX_liteer</v>
          </cell>
          <cell r="I3241" t="str">
            <v>BMS故障</v>
          </cell>
        </row>
        <row r="3242">
          <cell r="A3242">
            <v>43207</v>
          </cell>
          <cell r="B3242">
            <v>0.49004629629629631</v>
          </cell>
          <cell r="D3242" t="str">
            <v>分系统1BMS9SOC过低二级故障</v>
          </cell>
          <cell r="G3242" t="str">
            <v>JS_WX_liteer</v>
          </cell>
          <cell r="I3242" t="str">
            <v>BMS故障</v>
          </cell>
        </row>
        <row r="3243">
          <cell r="A3243">
            <v>43207</v>
          </cell>
          <cell r="B3243">
            <v>0.49050925925925926</v>
          </cell>
          <cell r="D3243" t="str">
            <v>分系统1BMS8单体电压过低一级故障</v>
          </cell>
          <cell r="G3243" t="str">
            <v>JS_WX_liteer</v>
          </cell>
          <cell r="I3243" t="str">
            <v>BMS故障</v>
          </cell>
        </row>
        <row r="3244">
          <cell r="A3244">
            <v>43207</v>
          </cell>
          <cell r="B3244">
            <v>0.49050925925925926</v>
          </cell>
          <cell r="D3244" t="str">
            <v>分系统1BMS8单体电压过低二级故障</v>
          </cell>
          <cell r="G3244" t="str">
            <v>JS_WX_liteer</v>
          </cell>
          <cell r="I3244" t="str">
            <v>BMS故障</v>
          </cell>
        </row>
        <row r="3245">
          <cell r="A3245">
            <v>43207</v>
          </cell>
          <cell r="B3245">
            <v>0.49079861111111112</v>
          </cell>
          <cell r="D3245" t="str">
            <v>分系统1BMS2SOC过低一级故障</v>
          </cell>
          <cell r="G3245" t="str">
            <v>JS_WX_liteer</v>
          </cell>
          <cell r="I3245" t="str">
            <v>BMS故障</v>
          </cell>
        </row>
        <row r="3246">
          <cell r="A3246">
            <v>43207</v>
          </cell>
          <cell r="B3246">
            <v>0.49079861111111112</v>
          </cell>
          <cell r="D3246" t="str">
            <v>分系统1BMS2SOC过低二级故障</v>
          </cell>
          <cell r="G3246" t="str">
            <v>JS_WX_liteer</v>
          </cell>
          <cell r="I3246" t="str">
            <v>BMS故障</v>
          </cell>
        </row>
        <row r="3247">
          <cell r="A3247">
            <v>43207</v>
          </cell>
          <cell r="B3247">
            <v>0.49091435185185189</v>
          </cell>
          <cell r="D3247" t="str">
            <v>分系统1BMS9单体电压过低一级故障</v>
          </cell>
          <cell r="G3247" t="str">
            <v>JS_WX_liteer</v>
          </cell>
          <cell r="I3247" t="str">
            <v>BMS故障</v>
          </cell>
        </row>
        <row r="3248">
          <cell r="A3248">
            <v>43207</v>
          </cell>
          <cell r="B3248">
            <v>0.49091435185185189</v>
          </cell>
          <cell r="D3248" t="str">
            <v>分系统1BMS9单体电压过低二级故障</v>
          </cell>
          <cell r="G3248" t="str">
            <v>JS_WX_liteer</v>
          </cell>
          <cell r="I3248" t="str">
            <v>BMS故障</v>
          </cell>
        </row>
        <row r="3249">
          <cell r="A3249">
            <v>43207</v>
          </cell>
          <cell r="B3249">
            <v>0.4914351851851852</v>
          </cell>
          <cell r="D3249" t="str">
            <v>分系统1BMS3单体电压过低一级故障</v>
          </cell>
          <cell r="G3249" t="str">
            <v>JS_WX_liteer</v>
          </cell>
          <cell r="I3249" t="str">
            <v>BMS故障</v>
          </cell>
        </row>
        <row r="3250">
          <cell r="A3250">
            <v>43207</v>
          </cell>
          <cell r="B3250">
            <v>0.4914351851851852</v>
          </cell>
          <cell r="D3250" t="str">
            <v>分系统1BMS3单体电压过低二级故障</v>
          </cell>
          <cell r="G3250" t="str">
            <v>JS_WX_liteer</v>
          </cell>
          <cell r="I3250" t="str">
            <v>BMS故障</v>
          </cell>
        </row>
        <row r="3251">
          <cell r="A3251">
            <v>43207</v>
          </cell>
          <cell r="B3251">
            <v>0.4924189814814815</v>
          </cell>
          <cell r="D3251" t="str">
            <v>分系统1BMS1单体电压过低一级故障</v>
          </cell>
          <cell r="G3251" t="str">
            <v>JS_WX_liteer</v>
          </cell>
          <cell r="I3251" t="str">
            <v>BMS故障</v>
          </cell>
        </row>
        <row r="3252">
          <cell r="A3252">
            <v>43207</v>
          </cell>
          <cell r="B3252">
            <v>0.4924189814814815</v>
          </cell>
          <cell r="D3252" t="str">
            <v>分系统1BMS1单体电压过低二级故障</v>
          </cell>
          <cell r="G3252" t="str">
            <v>JS_WX_liteer</v>
          </cell>
          <cell r="I3252" t="str">
            <v>BMS故障</v>
          </cell>
        </row>
        <row r="3253">
          <cell r="A3253">
            <v>43207</v>
          </cell>
          <cell r="B3253">
            <v>0.49247685185185186</v>
          </cell>
          <cell r="D3253" t="str">
            <v>分系统1BMS4单体电压过低一级故障</v>
          </cell>
          <cell r="G3253" t="str">
            <v>JS_WX_liteer</v>
          </cell>
          <cell r="I3253" t="str">
            <v>BMS故障</v>
          </cell>
        </row>
        <row r="3254">
          <cell r="A3254">
            <v>43207</v>
          </cell>
          <cell r="B3254">
            <v>0.49247685185185186</v>
          </cell>
          <cell r="D3254" t="str">
            <v>分系统1BMS4单体电压过低二级故障</v>
          </cell>
          <cell r="G3254" t="str">
            <v>JS_WX_liteer</v>
          </cell>
          <cell r="I3254" t="str">
            <v>BMS故障</v>
          </cell>
        </row>
        <row r="3255">
          <cell r="A3255">
            <v>43207</v>
          </cell>
          <cell r="B3255">
            <v>0.49259259259259264</v>
          </cell>
          <cell r="D3255" t="str">
            <v>分系统1BMS1SOC过低一级故障</v>
          </cell>
          <cell r="G3255" t="str">
            <v>JS_WX_liteer</v>
          </cell>
          <cell r="I3255" t="str">
            <v>BMS故障</v>
          </cell>
        </row>
        <row r="3256">
          <cell r="A3256">
            <v>43207</v>
          </cell>
          <cell r="B3256">
            <v>0.49259259259259264</v>
          </cell>
          <cell r="D3256" t="str">
            <v>分系统1BMS1SOC过低二级故障</v>
          </cell>
          <cell r="G3256" t="str">
            <v>JS_WX_liteer</v>
          </cell>
          <cell r="I3256" t="str">
            <v>BMS故障</v>
          </cell>
        </row>
        <row r="3257">
          <cell r="A3257">
            <v>43207</v>
          </cell>
          <cell r="B3257">
            <v>0.4927083333333333</v>
          </cell>
          <cell r="D3257" t="str">
            <v>分系统1BMS5SOC过低一级故障</v>
          </cell>
          <cell r="G3257" t="str">
            <v>JS_WX_liteer</v>
          </cell>
          <cell r="I3257" t="str">
            <v>BMS故障</v>
          </cell>
        </row>
        <row r="3258">
          <cell r="A3258">
            <v>43207</v>
          </cell>
          <cell r="B3258">
            <v>0.4927083333333333</v>
          </cell>
          <cell r="D3258" t="str">
            <v>分系统1BMS5SOC过低二级故障</v>
          </cell>
          <cell r="G3258" t="str">
            <v>JS_WX_liteer</v>
          </cell>
          <cell r="I3258" t="str">
            <v>BMS故障</v>
          </cell>
        </row>
        <row r="3259">
          <cell r="A3259">
            <v>43207</v>
          </cell>
          <cell r="B3259">
            <v>0.49305555555555558</v>
          </cell>
          <cell r="D3259" t="str">
            <v>分系统1BMS2单体电压过低一级故障</v>
          </cell>
          <cell r="G3259" t="str">
            <v>JS_WX_liteer</v>
          </cell>
          <cell r="I3259" t="str">
            <v>BMS故障</v>
          </cell>
        </row>
        <row r="3260">
          <cell r="A3260">
            <v>43207</v>
          </cell>
          <cell r="B3260">
            <v>0.49305555555555558</v>
          </cell>
          <cell r="D3260" t="str">
            <v>分系统1BMS2单体电压过低二级故障</v>
          </cell>
          <cell r="G3260" t="str">
            <v>JS_WX_liteer</v>
          </cell>
          <cell r="I3260" t="str">
            <v>BMS故障</v>
          </cell>
        </row>
        <row r="3261">
          <cell r="A3261">
            <v>43207</v>
          </cell>
          <cell r="B3261">
            <v>0.49311342592592594</v>
          </cell>
          <cell r="D3261" t="str">
            <v>分系统1BMS7单体电压过低一级故障</v>
          </cell>
          <cell r="G3261" t="str">
            <v>JS_WX_liteer</v>
          </cell>
          <cell r="I3261" t="str">
            <v>BMS故障</v>
          </cell>
        </row>
        <row r="3262">
          <cell r="A3262">
            <v>43207</v>
          </cell>
          <cell r="B3262">
            <v>0.49311342592592594</v>
          </cell>
          <cell r="D3262" t="str">
            <v>分系统1BMS7单体电压过低二级故障</v>
          </cell>
          <cell r="G3262" t="str">
            <v>JS_WX_liteer</v>
          </cell>
          <cell r="I3262" t="str">
            <v>BMS故障</v>
          </cell>
        </row>
        <row r="3263">
          <cell r="A3263">
            <v>43207</v>
          </cell>
          <cell r="B3263">
            <v>0.49346064814814811</v>
          </cell>
          <cell r="D3263" t="str">
            <v>分系统1BMS6单体电压过低一级故障</v>
          </cell>
          <cell r="G3263" t="str">
            <v>JS_WX_liteer</v>
          </cell>
          <cell r="I3263" t="str">
            <v>BMS故障</v>
          </cell>
        </row>
        <row r="3264">
          <cell r="A3264">
            <v>43207</v>
          </cell>
          <cell r="B3264">
            <v>0.49346064814814811</v>
          </cell>
          <cell r="D3264" t="str">
            <v>分系统1BMS6单体电压过低二级故障</v>
          </cell>
          <cell r="G3264" t="str">
            <v>JS_WX_liteer</v>
          </cell>
          <cell r="I3264" t="str">
            <v>BMS故障</v>
          </cell>
        </row>
        <row r="3265">
          <cell r="A3265">
            <v>43207</v>
          </cell>
          <cell r="B3265">
            <v>0.49351851851851852</v>
          </cell>
          <cell r="D3265" t="str">
            <v>分系统1BMS5单体电压过低一级故障</v>
          </cell>
          <cell r="G3265" t="str">
            <v>JS_WX_liteer</v>
          </cell>
          <cell r="I3265" t="str">
            <v>BMS故障</v>
          </cell>
        </row>
        <row r="3266">
          <cell r="A3266">
            <v>43207</v>
          </cell>
          <cell r="B3266">
            <v>0.49351851851851852</v>
          </cell>
          <cell r="D3266" t="str">
            <v>分系统1BMS5单体电压过低二级故障</v>
          </cell>
          <cell r="G3266" t="str">
            <v>JS_WX_liteer</v>
          </cell>
          <cell r="I3266" t="str">
            <v>BMS故障</v>
          </cell>
        </row>
        <row r="3267">
          <cell r="A3267">
            <v>43207</v>
          </cell>
          <cell r="B3267">
            <v>0.49983796296296296</v>
          </cell>
          <cell r="D3267" t="str">
            <v>分系统1BMS1SOC过低一级故障</v>
          </cell>
          <cell r="G3267" t="str">
            <v>JS_CZ_wodefeng</v>
          </cell>
          <cell r="I3267" t="str">
            <v>BMS故障</v>
          </cell>
        </row>
        <row r="3268">
          <cell r="A3268">
            <v>43207</v>
          </cell>
          <cell r="B3268">
            <v>0.49983796296296296</v>
          </cell>
          <cell r="D3268" t="str">
            <v>分系统1BMS2SOC过低一级故障</v>
          </cell>
          <cell r="G3268" t="str">
            <v>JS_CZ_wodefeng</v>
          </cell>
          <cell r="I3268" t="str">
            <v>BMS故障</v>
          </cell>
        </row>
        <row r="3269">
          <cell r="A3269">
            <v>43207</v>
          </cell>
          <cell r="B3269">
            <v>0.49983796296296296</v>
          </cell>
          <cell r="D3269" t="str">
            <v>分系统1BMS4SOC过低一级故障</v>
          </cell>
          <cell r="G3269" t="str">
            <v>JS_CZ_wodefeng</v>
          </cell>
          <cell r="I3269" t="str">
            <v>BMS故障</v>
          </cell>
        </row>
        <row r="3270">
          <cell r="A3270">
            <v>43207</v>
          </cell>
          <cell r="B3270">
            <v>0.49983796296296296</v>
          </cell>
          <cell r="D3270" t="str">
            <v>分系统1BMS6SOC过低一级故障</v>
          </cell>
          <cell r="G3270" t="str">
            <v>JS_CZ_wodefeng</v>
          </cell>
          <cell r="I3270" t="str">
            <v>BMS故障</v>
          </cell>
        </row>
        <row r="3271">
          <cell r="A3271">
            <v>43207</v>
          </cell>
          <cell r="B3271">
            <v>0.74883101851851863</v>
          </cell>
          <cell r="D3271" t="str">
            <v>分系统4告警状态</v>
          </cell>
          <cell r="G3271" t="str">
            <v>BJ_zhongyu</v>
          </cell>
          <cell r="I3271" t="str">
            <v>系统故障</v>
          </cell>
        </row>
        <row r="3272">
          <cell r="A3272">
            <v>43207</v>
          </cell>
          <cell r="B3272">
            <v>0.74883101851851863</v>
          </cell>
          <cell r="D3272" t="str">
            <v>分系统4PCS告警状态</v>
          </cell>
          <cell r="G3272" t="str">
            <v>BJ_zhongyu</v>
          </cell>
          <cell r="I3272" t="str">
            <v>PCS故障</v>
          </cell>
        </row>
        <row r="3273">
          <cell r="A3273">
            <v>43207</v>
          </cell>
          <cell r="B3273">
            <v>0.81375000000000008</v>
          </cell>
          <cell r="D3273" t="str">
            <v>分系统1BMS1总电压过低一级故障</v>
          </cell>
          <cell r="G3273" t="str">
            <v>JS_CZ_wodefeng</v>
          </cell>
          <cell r="I3273" t="str">
            <v>BMS故障</v>
          </cell>
        </row>
        <row r="3274">
          <cell r="A3274">
            <v>43207</v>
          </cell>
          <cell r="B3274">
            <v>0.81375000000000008</v>
          </cell>
          <cell r="D3274" t="str">
            <v>分系统1BMS1总电压过低二级故障</v>
          </cell>
          <cell r="G3274" t="str">
            <v>JS_CZ_wodefeng</v>
          </cell>
          <cell r="I3274" t="str">
            <v>BMS故障</v>
          </cell>
        </row>
        <row r="3275">
          <cell r="A3275">
            <v>43207</v>
          </cell>
          <cell r="B3275">
            <v>0.8141087962962964</v>
          </cell>
          <cell r="D3275" t="str">
            <v>分系统1BMS3总电压过低一级故障</v>
          </cell>
          <cell r="G3275" t="str">
            <v>JS_CZ_wodefeng</v>
          </cell>
          <cell r="I3275" t="str">
            <v>BMS故障</v>
          </cell>
        </row>
        <row r="3276">
          <cell r="A3276">
            <v>43207</v>
          </cell>
          <cell r="B3276">
            <v>0.8141087962962964</v>
          </cell>
          <cell r="D3276" t="str">
            <v>分系统1BMS3总电压过低二级故障</v>
          </cell>
          <cell r="G3276" t="str">
            <v>JS_CZ_wodefeng</v>
          </cell>
          <cell r="I3276" t="str">
            <v>BMS故障</v>
          </cell>
        </row>
        <row r="3277">
          <cell r="A3277">
            <v>43207</v>
          </cell>
          <cell r="B3277">
            <v>0.81450231481481483</v>
          </cell>
          <cell r="D3277" t="str">
            <v>分系统1BMS6总电压过低一级故障</v>
          </cell>
          <cell r="G3277" t="str">
            <v>JS_CZ_wodefeng</v>
          </cell>
          <cell r="I3277" t="str">
            <v>BMS故障</v>
          </cell>
        </row>
        <row r="3278">
          <cell r="A3278">
            <v>43207</v>
          </cell>
          <cell r="B3278">
            <v>0.81450231481481483</v>
          </cell>
          <cell r="D3278" t="str">
            <v>分系统1BMS6总电压过低二级故障</v>
          </cell>
          <cell r="G3278" t="str">
            <v>JS_CZ_wodefeng</v>
          </cell>
          <cell r="I3278" t="str">
            <v>BMS故障</v>
          </cell>
        </row>
        <row r="3279">
          <cell r="A3279">
            <v>43207</v>
          </cell>
          <cell r="B3279">
            <v>0.81484953703703711</v>
          </cell>
          <cell r="D3279" t="str">
            <v>分系统1BMS2总电压过低一级故障</v>
          </cell>
          <cell r="G3279" t="str">
            <v>JS_CZ_wodefeng</v>
          </cell>
          <cell r="I3279" t="str">
            <v>BMS故障</v>
          </cell>
        </row>
        <row r="3280">
          <cell r="A3280">
            <v>43207</v>
          </cell>
          <cell r="B3280">
            <v>0.81484953703703711</v>
          </cell>
          <cell r="D3280" t="str">
            <v>分系统1BMS2总电压过低二级故障</v>
          </cell>
          <cell r="G3280" t="str">
            <v>JS_CZ_wodefeng</v>
          </cell>
          <cell r="I3280" t="str">
            <v>BMS故障</v>
          </cell>
        </row>
        <row r="3281">
          <cell r="A3281">
            <v>43207</v>
          </cell>
          <cell r="B3281">
            <v>0.81484953703703711</v>
          </cell>
          <cell r="D3281" t="str">
            <v>分系统1BMS5总电压过低一级故障</v>
          </cell>
          <cell r="G3281" t="str">
            <v>JS_CZ_wodefeng</v>
          </cell>
          <cell r="I3281" t="str">
            <v>BMS故障</v>
          </cell>
        </row>
        <row r="3282">
          <cell r="A3282">
            <v>43207</v>
          </cell>
          <cell r="B3282">
            <v>0.81484953703703711</v>
          </cell>
          <cell r="D3282" t="str">
            <v>分系统1BMS5总电压过低二级故障</v>
          </cell>
          <cell r="G3282" t="str">
            <v>JS_CZ_wodefeng</v>
          </cell>
          <cell r="I3282" t="str">
            <v>BMS故障</v>
          </cell>
        </row>
        <row r="3283">
          <cell r="A3283">
            <v>43207</v>
          </cell>
          <cell r="B3283">
            <v>0.81496527777777772</v>
          </cell>
          <cell r="D3283" t="str">
            <v>分系统1BMS4总电压过低一级故障</v>
          </cell>
          <cell r="G3283" t="str">
            <v>JS_CZ_wodefeng</v>
          </cell>
          <cell r="I3283" t="str">
            <v>BMS故障</v>
          </cell>
        </row>
        <row r="3284">
          <cell r="A3284">
            <v>43207</v>
          </cell>
          <cell r="B3284">
            <v>0.81496527777777772</v>
          </cell>
          <cell r="D3284" t="str">
            <v>分系统1BMS4总电压过低二级故障</v>
          </cell>
          <cell r="G3284" t="str">
            <v>JS_CZ_wodefeng</v>
          </cell>
          <cell r="I3284" t="str">
            <v>BMS故障</v>
          </cell>
        </row>
        <row r="3285">
          <cell r="A3285">
            <v>43207</v>
          </cell>
          <cell r="B3285">
            <v>0.82082175925925915</v>
          </cell>
          <cell r="D3285" t="str">
            <v>分系统1BMS2单体电压过低一级故障</v>
          </cell>
          <cell r="G3285" t="str">
            <v>JS_CZ_wodefeng</v>
          </cell>
          <cell r="I3285" t="str">
            <v>BMS故障</v>
          </cell>
        </row>
        <row r="3286">
          <cell r="A3286">
            <v>43207</v>
          </cell>
          <cell r="B3286">
            <v>0.82082175925925915</v>
          </cell>
          <cell r="D3286" t="str">
            <v>分系统1BMS2单体电压过低二级故障</v>
          </cell>
          <cell r="G3286" t="str">
            <v>JS_CZ_wodefeng</v>
          </cell>
          <cell r="I3286" t="str">
            <v>BMS故障</v>
          </cell>
        </row>
        <row r="3287">
          <cell r="A3287">
            <v>43207</v>
          </cell>
          <cell r="B3287">
            <v>0.82151620370370371</v>
          </cell>
          <cell r="D3287" t="str">
            <v>分系统1BMS1单体电压过低一级故障</v>
          </cell>
          <cell r="G3287" t="str">
            <v>JS_CZ_wodefeng</v>
          </cell>
          <cell r="I3287" t="str">
            <v>BMS故障</v>
          </cell>
        </row>
        <row r="3288">
          <cell r="A3288">
            <v>43207</v>
          </cell>
          <cell r="B3288">
            <v>0.82151620370370371</v>
          </cell>
          <cell r="D3288" t="str">
            <v>分系统1BMS1单体电压过低二级故障</v>
          </cell>
          <cell r="G3288" t="str">
            <v>JS_CZ_wodefeng</v>
          </cell>
          <cell r="I3288" t="str">
            <v>BMS故障</v>
          </cell>
        </row>
        <row r="3289">
          <cell r="A3289">
            <v>43207</v>
          </cell>
          <cell r="B3289">
            <v>0.82203703703703701</v>
          </cell>
          <cell r="D3289" t="str">
            <v>分系统1BMS3单体电压过低一级故障</v>
          </cell>
          <cell r="G3289" t="str">
            <v>JS_CZ_wodefeng</v>
          </cell>
          <cell r="I3289" t="str">
            <v>BMS故障</v>
          </cell>
        </row>
        <row r="3290">
          <cell r="A3290">
            <v>43207</v>
          </cell>
          <cell r="B3290">
            <v>0.82203703703703701</v>
          </cell>
          <cell r="D3290" t="str">
            <v>分系统1BMS3单体电压过低二级故障</v>
          </cell>
          <cell r="G3290" t="str">
            <v>JS_CZ_wodefeng</v>
          </cell>
          <cell r="I3290" t="str">
            <v>BMS故障</v>
          </cell>
        </row>
        <row r="3291">
          <cell r="A3291">
            <v>43207</v>
          </cell>
          <cell r="B3291">
            <v>0.82203703703703701</v>
          </cell>
          <cell r="D3291" t="str">
            <v>分系统1BMS3SOC过低一级故障</v>
          </cell>
          <cell r="G3291" t="str">
            <v>JS_CZ_wodefeng</v>
          </cell>
          <cell r="I3291" t="str">
            <v>BMS故障</v>
          </cell>
        </row>
        <row r="3292">
          <cell r="A3292">
            <v>43207</v>
          </cell>
          <cell r="B3292">
            <v>0.82203703703703701</v>
          </cell>
          <cell r="D3292" t="str">
            <v>分系统1BMS3SOC过低二级故障</v>
          </cell>
          <cell r="G3292" t="str">
            <v>JS_CZ_wodefeng</v>
          </cell>
          <cell r="I3292" t="str">
            <v>BMS故障</v>
          </cell>
        </row>
        <row r="3293">
          <cell r="A3293">
            <v>43207</v>
          </cell>
          <cell r="B3293">
            <v>0.82209490740740743</v>
          </cell>
          <cell r="D3293" t="str">
            <v>分系统1BMS5单体电压过低一级故障</v>
          </cell>
          <cell r="G3293" t="str">
            <v>JS_CZ_wodefeng</v>
          </cell>
          <cell r="I3293" t="str">
            <v>BMS故障</v>
          </cell>
        </row>
        <row r="3294">
          <cell r="A3294">
            <v>43207</v>
          </cell>
          <cell r="B3294">
            <v>0.82209490740740743</v>
          </cell>
          <cell r="D3294" t="str">
            <v>分系统1BMS5单体电压过低二级故障</v>
          </cell>
          <cell r="G3294" t="str">
            <v>JS_CZ_wodefeng</v>
          </cell>
          <cell r="I3294" t="str">
            <v>BMS故障</v>
          </cell>
        </row>
        <row r="3295">
          <cell r="A3295">
            <v>43207</v>
          </cell>
          <cell r="B3295">
            <v>0.82296296296296301</v>
          </cell>
          <cell r="D3295" t="str">
            <v>分系统1BMS4单体电压过低一级故障</v>
          </cell>
          <cell r="G3295" t="str">
            <v>JS_CZ_wodefeng</v>
          </cell>
          <cell r="I3295" t="str">
            <v>BMS故障</v>
          </cell>
        </row>
        <row r="3296">
          <cell r="A3296">
            <v>43207</v>
          </cell>
          <cell r="B3296">
            <v>0.82296296296296301</v>
          </cell>
          <cell r="D3296" t="str">
            <v>分系统1BMS4单体电压过低二级故障</v>
          </cell>
          <cell r="G3296" t="str">
            <v>JS_CZ_wodefeng</v>
          </cell>
          <cell r="I3296" t="str">
            <v>BMS故障</v>
          </cell>
        </row>
        <row r="3297">
          <cell r="A3297">
            <v>43207</v>
          </cell>
          <cell r="B3297">
            <v>0.82331018518518517</v>
          </cell>
          <cell r="D3297" t="str">
            <v>分系统1BMS2SOC过低一级故障</v>
          </cell>
          <cell r="G3297" t="str">
            <v>JS_CZ_wodefeng</v>
          </cell>
          <cell r="I3297" t="str">
            <v>BMS故障</v>
          </cell>
        </row>
        <row r="3298">
          <cell r="A3298">
            <v>43207</v>
          </cell>
          <cell r="B3298">
            <v>0.82331018518518517</v>
          </cell>
          <cell r="D3298" t="str">
            <v>分系统1BMS2SOC过低二级故障</v>
          </cell>
          <cell r="G3298" t="str">
            <v>JS_CZ_wodefeng</v>
          </cell>
          <cell r="I3298" t="str">
            <v>BMS故障</v>
          </cell>
        </row>
        <row r="3299">
          <cell r="A3299">
            <v>43207</v>
          </cell>
          <cell r="B3299">
            <v>0.82331018518518517</v>
          </cell>
          <cell r="D3299" t="str">
            <v>分系统1BMS4SOC过低一级故障</v>
          </cell>
          <cell r="G3299" t="str">
            <v>JS_CZ_wodefeng</v>
          </cell>
          <cell r="I3299" t="str">
            <v>BMS故障</v>
          </cell>
        </row>
        <row r="3300">
          <cell r="A3300">
            <v>43207</v>
          </cell>
          <cell r="B3300">
            <v>0.82331018518518517</v>
          </cell>
          <cell r="D3300" t="str">
            <v>分系统1BMS4SOC过低二级故障</v>
          </cell>
          <cell r="G3300" t="str">
            <v>JS_CZ_wodefeng</v>
          </cell>
          <cell r="I3300" t="str">
            <v>BMS故障</v>
          </cell>
        </row>
        <row r="3301">
          <cell r="A3301">
            <v>43207</v>
          </cell>
          <cell r="B3301">
            <v>0.82336805555555559</v>
          </cell>
          <cell r="D3301" t="str">
            <v>分系统1BMS1SOC过低一级故障</v>
          </cell>
          <cell r="G3301" t="str">
            <v>JS_CZ_wodefeng</v>
          </cell>
          <cell r="I3301" t="str">
            <v>BMS故障</v>
          </cell>
        </row>
        <row r="3302">
          <cell r="A3302">
            <v>43207</v>
          </cell>
          <cell r="B3302">
            <v>0.82336805555555559</v>
          </cell>
          <cell r="D3302" t="str">
            <v>分系统1BMS1SOC过低二级故障</v>
          </cell>
          <cell r="G3302" t="str">
            <v>JS_CZ_wodefeng</v>
          </cell>
          <cell r="I3302" t="str">
            <v>BMS故障</v>
          </cell>
        </row>
        <row r="3303">
          <cell r="A3303">
            <v>43207</v>
          </cell>
          <cell r="B3303">
            <v>0.8244097222222222</v>
          </cell>
          <cell r="D3303" t="str">
            <v>分系统1BMS6单体电压过低一级故障</v>
          </cell>
          <cell r="G3303" t="str">
            <v>JS_CZ_wodefeng</v>
          </cell>
          <cell r="I3303" t="str">
            <v>BMS故障</v>
          </cell>
        </row>
        <row r="3304">
          <cell r="A3304">
            <v>43207</v>
          </cell>
          <cell r="B3304">
            <v>0.8244097222222222</v>
          </cell>
          <cell r="D3304" t="str">
            <v>分系统1BMS6单体电压过低二级故障</v>
          </cell>
          <cell r="G3304" t="str">
            <v>JS_CZ_wodefeng</v>
          </cell>
          <cell r="I3304" t="str">
            <v>BMS故障</v>
          </cell>
        </row>
        <row r="3305">
          <cell r="A3305">
            <v>43207</v>
          </cell>
          <cell r="B3305">
            <v>0.8268402777777778</v>
          </cell>
          <cell r="D3305" t="str">
            <v>分系统1BMS5SOC过低一级故障</v>
          </cell>
          <cell r="G3305" t="str">
            <v>JS_CZ_wodefeng</v>
          </cell>
          <cell r="I3305" t="str">
            <v>BMS故障</v>
          </cell>
        </row>
        <row r="3306">
          <cell r="A3306">
            <v>43207</v>
          </cell>
          <cell r="B3306">
            <v>0.8268402777777778</v>
          </cell>
          <cell r="D3306" t="str">
            <v>分系统1BMS5SOC过低二级故障</v>
          </cell>
          <cell r="G3306" t="str">
            <v>JS_CZ_wodefeng</v>
          </cell>
          <cell r="I3306" t="str">
            <v>BMS故障</v>
          </cell>
        </row>
        <row r="3307">
          <cell r="A3307">
            <v>43207</v>
          </cell>
          <cell r="B3307">
            <v>0.82712962962962966</v>
          </cell>
          <cell r="D3307" t="str">
            <v>分系统1BMS6SOC过低一级故障</v>
          </cell>
          <cell r="G3307" t="str">
            <v>JS_CZ_wodefeng</v>
          </cell>
          <cell r="I3307" t="str">
            <v>BMS故障</v>
          </cell>
        </row>
        <row r="3308">
          <cell r="A3308">
            <v>43207</v>
          </cell>
          <cell r="B3308">
            <v>0.82712962962962966</v>
          </cell>
          <cell r="D3308" t="str">
            <v>分系统1BMS6SOC过低二级故障</v>
          </cell>
          <cell r="G3308" t="str">
            <v>JS_CZ_wodefeng</v>
          </cell>
          <cell r="I3308" t="str">
            <v>BMS故障</v>
          </cell>
        </row>
        <row r="3309">
          <cell r="A3309">
            <v>43207</v>
          </cell>
          <cell r="B3309">
            <v>0.82956018518518526</v>
          </cell>
          <cell r="D3309" t="str">
            <v>分系统1告警状态</v>
          </cell>
          <cell r="G3309" t="str">
            <v>JS_CZ_wodefeng</v>
          </cell>
          <cell r="I3309" t="str">
            <v>系统故障</v>
          </cell>
        </row>
        <row r="3310">
          <cell r="A3310">
            <v>43207</v>
          </cell>
          <cell r="B3310">
            <v>0.82956018518518526</v>
          </cell>
          <cell r="D3310" t="str">
            <v>分系统1BCMS2告警状态</v>
          </cell>
          <cell r="G3310" t="str">
            <v>JS_CZ_wodefeng</v>
          </cell>
          <cell r="I3310" t="str">
            <v>BMS故障</v>
          </cell>
        </row>
        <row r="3311">
          <cell r="A3311">
            <v>43207</v>
          </cell>
          <cell r="B3311">
            <v>0.83206018518518521</v>
          </cell>
          <cell r="D3311" t="str">
            <v>分系统1BCMS5告警状态</v>
          </cell>
          <cell r="G3311" t="str">
            <v>JS_CZ_wodefeng</v>
          </cell>
          <cell r="I3311" t="str">
            <v>BMS故障</v>
          </cell>
        </row>
        <row r="3312">
          <cell r="A3312">
            <v>43207</v>
          </cell>
          <cell r="B3312">
            <v>0.83258101851851851</v>
          </cell>
          <cell r="D3312" t="str">
            <v>分系统1BCMS3告警状态</v>
          </cell>
          <cell r="G3312" t="str">
            <v>JS_CZ_wodefeng</v>
          </cell>
          <cell r="I3312" t="str">
            <v>BMS故障</v>
          </cell>
        </row>
        <row r="3313">
          <cell r="A3313">
            <v>43207</v>
          </cell>
          <cell r="B3313">
            <v>0.83304398148148151</v>
          </cell>
          <cell r="D3313" t="str">
            <v>分系统1BCMS1告警状态</v>
          </cell>
          <cell r="G3313" t="str">
            <v>JS_CZ_wodefeng</v>
          </cell>
          <cell r="I3313" t="str">
            <v>BMS故障</v>
          </cell>
        </row>
        <row r="3314">
          <cell r="A3314">
            <v>43207</v>
          </cell>
          <cell r="B3314">
            <v>0.83327546296296295</v>
          </cell>
          <cell r="D3314" t="str">
            <v>分系统1BCMS6告警状态</v>
          </cell>
          <cell r="G3314" t="str">
            <v>JS_CZ_wodefeng</v>
          </cell>
          <cell r="I3314" t="str">
            <v>BMS故障</v>
          </cell>
        </row>
        <row r="3315">
          <cell r="A3315">
            <v>43207</v>
          </cell>
          <cell r="B3315">
            <v>0.83339120370370379</v>
          </cell>
          <cell r="D3315" t="str">
            <v>分系统1BCMS4告警状态</v>
          </cell>
          <cell r="G3315" t="str">
            <v>JS_CZ_wodefeng</v>
          </cell>
          <cell r="I3315" t="str">
            <v>BMS故障</v>
          </cell>
        </row>
        <row r="3316">
          <cell r="A3316">
            <v>43207</v>
          </cell>
          <cell r="B3316">
            <v>0.83535879629629628</v>
          </cell>
          <cell r="D3316" t="str">
            <v>分系统1故障状态</v>
          </cell>
          <cell r="G3316" t="str">
            <v>JS_CZ_wodefeng</v>
          </cell>
          <cell r="I3316" t="str">
            <v>系统故障</v>
          </cell>
        </row>
        <row r="3317">
          <cell r="A3317">
            <v>43207</v>
          </cell>
          <cell r="B3317">
            <v>0.83535879629629628</v>
          </cell>
          <cell r="D3317" t="str">
            <v>分系统1BCMS5故障状态</v>
          </cell>
          <cell r="G3317" t="str">
            <v>JS_CZ_wodefeng</v>
          </cell>
          <cell r="I3317" t="str">
            <v>BMS故障</v>
          </cell>
        </row>
        <row r="3318">
          <cell r="A3318">
            <v>43207</v>
          </cell>
          <cell r="B3318">
            <v>0.83535879629629628</v>
          </cell>
          <cell r="D3318" t="str">
            <v>分系统1BMS5单体电压过低一级故障</v>
          </cell>
          <cell r="G3318" t="str">
            <v>JS_CZ_wodefeng</v>
          </cell>
          <cell r="I3318" t="str">
            <v>BMS故障</v>
          </cell>
        </row>
        <row r="3319">
          <cell r="A3319">
            <v>43207</v>
          </cell>
          <cell r="B3319">
            <v>0.83535879629629628</v>
          </cell>
          <cell r="D3319" t="str">
            <v>BCMS故障</v>
          </cell>
          <cell r="G3319" t="str">
            <v>JS_CZ_wodefeng</v>
          </cell>
          <cell r="I3319" t="str">
            <v>BMS故障</v>
          </cell>
        </row>
        <row r="3320">
          <cell r="A3320">
            <v>43207</v>
          </cell>
          <cell r="B3320">
            <v>0.85517361111111112</v>
          </cell>
          <cell r="D3320" t="str">
            <v>分系统1BMS8总电压过低一级故障</v>
          </cell>
          <cell r="G3320" t="str">
            <v>JS_WX_liteer</v>
          </cell>
          <cell r="I3320" t="str">
            <v>BMS故障</v>
          </cell>
        </row>
        <row r="3321">
          <cell r="A3321">
            <v>43207</v>
          </cell>
          <cell r="B3321">
            <v>0.85517361111111112</v>
          </cell>
          <cell r="D3321" t="str">
            <v>分系统1BMS8总电压过低二级故障</v>
          </cell>
          <cell r="G3321" t="str">
            <v>JS_WX_liteer</v>
          </cell>
          <cell r="I3321" t="str">
            <v>BMS故障</v>
          </cell>
        </row>
        <row r="3322">
          <cell r="A3322">
            <v>43207</v>
          </cell>
          <cell r="B3322">
            <v>0.85523148148148154</v>
          </cell>
          <cell r="D3322" t="str">
            <v>分系统1BMS9总电压过低一级故障</v>
          </cell>
          <cell r="G3322" t="str">
            <v>JS_WX_liteer</v>
          </cell>
          <cell r="I3322" t="str">
            <v>BMS故障</v>
          </cell>
        </row>
        <row r="3323">
          <cell r="A3323">
            <v>43207</v>
          </cell>
          <cell r="B3323">
            <v>0.85523148148148154</v>
          </cell>
          <cell r="D3323" t="str">
            <v>分系统1BMS9总电压过低二级故障</v>
          </cell>
          <cell r="G3323" t="str">
            <v>JS_WX_liteer</v>
          </cell>
          <cell r="I3323" t="str">
            <v>BMS故障</v>
          </cell>
        </row>
        <row r="3324">
          <cell r="A3324">
            <v>43207</v>
          </cell>
          <cell r="B3324">
            <v>0.85563657407407412</v>
          </cell>
          <cell r="D3324" t="str">
            <v>分系统1BMS3总电压过低一级故障</v>
          </cell>
          <cell r="G3324" t="str">
            <v>JS_WX_liteer</v>
          </cell>
          <cell r="I3324" t="str">
            <v>BMS故障</v>
          </cell>
        </row>
        <row r="3325">
          <cell r="A3325">
            <v>43207</v>
          </cell>
          <cell r="B3325">
            <v>0.85563657407407412</v>
          </cell>
          <cell r="D3325" t="str">
            <v>分系统1BMS3总电压过低二级故障</v>
          </cell>
          <cell r="G3325" t="str">
            <v>JS_WX_liteer</v>
          </cell>
          <cell r="I3325" t="str">
            <v>BMS故障</v>
          </cell>
        </row>
        <row r="3326">
          <cell r="A3326">
            <v>43207</v>
          </cell>
          <cell r="B3326">
            <v>0.85592592592592587</v>
          </cell>
          <cell r="D3326" t="str">
            <v>分系统1BMS1总电压过低一级故障</v>
          </cell>
          <cell r="G3326" t="str">
            <v>JS_WX_liteer</v>
          </cell>
          <cell r="I3326" t="str">
            <v>BMS故障</v>
          </cell>
        </row>
        <row r="3327">
          <cell r="A3327">
            <v>43207</v>
          </cell>
          <cell r="B3327">
            <v>0.85592592592592587</v>
          </cell>
          <cell r="D3327" t="str">
            <v>分系统1BMS1总电压过低二级故障</v>
          </cell>
          <cell r="G3327" t="str">
            <v>JS_WX_liteer</v>
          </cell>
          <cell r="I3327" t="str">
            <v>BMS故障</v>
          </cell>
        </row>
        <row r="3328">
          <cell r="A3328">
            <v>43207</v>
          </cell>
          <cell r="B3328">
            <v>0.85598379629629628</v>
          </cell>
          <cell r="D3328" t="str">
            <v>分系统1BMS4总电压过低一级故障</v>
          </cell>
          <cell r="G3328" t="str">
            <v>JS_WX_liteer</v>
          </cell>
          <cell r="I3328" t="str">
            <v>BMS故障</v>
          </cell>
        </row>
        <row r="3329">
          <cell r="A3329">
            <v>43207</v>
          </cell>
          <cell r="B3329">
            <v>0.85598379629629628</v>
          </cell>
          <cell r="D3329" t="str">
            <v>分系统1BMS4总电压过低二级故障</v>
          </cell>
          <cell r="G3329" t="str">
            <v>JS_WX_liteer</v>
          </cell>
          <cell r="I3329" t="str">
            <v>BMS故障</v>
          </cell>
        </row>
        <row r="3330">
          <cell r="A3330">
            <v>43207</v>
          </cell>
          <cell r="B3330">
            <v>0.85627314814814814</v>
          </cell>
          <cell r="D3330" t="str">
            <v>分系统1BMS2总电压过低一级故障</v>
          </cell>
          <cell r="G3330" t="str">
            <v>JS_WX_liteer</v>
          </cell>
          <cell r="I3330" t="str">
            <v>BMS故障</v>
          </cell>
        </row>
        <row r="3331">
          <cell r="A3331">
            <v>43207</v>
          </cell>
          <cell r="B3331">
            <v>0.85627314814814814</v>
          </cell>
          <cell r="D3331" t="str">
            <v>分系统1BMS2总电压过低二级故障</v>
          </cell>
          <cell r="G3331" t="str">
            <v>JS_WX_liteer</v>
          </cell>
          <cell r="I3331" t="str">
            <v>BMS故障</v>
          </cell>
        </row>
        <row r="3332">
          <cell r="A3332">
            <v>43207</v>
          </cell>
          <cell r="B3332">
            <v>0.85638888888888898</v>
          </cell>
          <cell r="D3332" t="str">
            <v>分系统1BMS5总电压过低一级故障</v>
          </cell>
          <cell r="G3332" t="str">
            <v>JS_WX_liteer</v>
          </cell>
          <cell r="I3332" t="str">
            <v>BMS故障</v>
          </cell>
        </row>
        <row r="3333">
          <cell r="A3333">
            <v>43207</v>
          </cell>
          <cell r="B3333">
            <v>0.85638888888888898</v>
          </cell>
          <cell r="D3333" t="str">
            <v>分系统1BMS5总电压过低二级故障</v>
          </cell>
          <cell r="G3333" t="str">
            <v>JS_WX_liteer</v>
          </cell>
          <cell r="I3333" t="str">
            <v>BMS故障</v>
          </cell>
        </row>
        <row r="3334">
          <cell r="A3334">
            <v>43207</v>
          </cell>
          <cell r="B3334">
            <v>0.85638888888888898</v>
          </cell>
          <cell r="D3334" t="str">
            <v>分系统1BMS7总电压过低一级故障</v>
          </cell>
          <cell r="G3334" t="str">
            <v>JS_WX_liteer</v>
          </cell>
          <cell r="I3334" t="str">
            <v>BMS故障</v>
          </cell>
        </row>
        <row r="3335">
          <cell r="A3335">
            <v>43207</v>
          </cell>
          <cell r="B3335">
            <v>0.85638888888888898</v>
          </cell>
          <cell r="D3335" t="str">
            <v>分系统1BMS7总电压过低二级故障</v>
          </cell>
          <cell r="G3335" t="str">
            <v>JS_WX_liteer</v>
          </cell>
          <cell r="I3335" t="str">
            <v>BMS故障</v>
          </cell>
        </row>
        <row r="3336">
          <cell r="A3336">
            <v>43207</v>
          </cell>
          <cell r="B3336">
            <v>0.85650462962962959</v>
          </cell>
          <cell r="D3336" t="str">
            <v>分系统1BMS6总电压过低一级故障</v>
          </cell>
          <cell r="G3336" t="str">
            <v>JS_WX_liteer</v>
          </cell>
          <cell r="I3336" t="str">
            <v>BMS故障</v>
          </cell>
        </row>
        <row r="3337">
          <cell r="A3337">
            <v>43207</v>
          </cell>
          <cell r="B3337">
            <v>0.85650462962962959</v>
          </cell>
          <cell r="D3337" t="str">
            <v>分系统1BMS6总电压过低二级故障</v>
          </cell>
          <cell r="G3337" t="str">
            <v>JS_WX_liteer</v>
          </cell>
          <cell r="I3337" t="str">
            <v>BMS故障</v>
          </cell>
        </row>
        <row r="3338">
          <cell r="A3338">
            <v>43207</v>
          </cell>
          <cell r="B3338">
            <v>0.86026620370370377</v>
          </cell>
          <cell r="D3338" t="str">
            <v>分系统1告警状态</v>
          </cell>
          <cell r="G3338" t="str">
            <v>BJ_zhongyu</v>
          </cell>
          <cell r="I3338" t="str">
            <v>系统故障</v>
          </cell>
        </row>
        <row r="3339">
          <cell r="A3339">
            <v>43207</v>
          </cell>
          <cell r="B3339">
            <v>0.86026620370370377</v>
          </cell>
          <cell r="D3339" t="str">
            <v>分系统1PCS告警状态</v>
          </cell>
          <cell r="G3339" t="str">
            <v>BJ_zhongyu</v>
          </cell>
          <cell r="I3339" t="str">
            <v>PCS故障</v>
          </cell>
        </row>
        <row r="3340">
          <cell r="A3340">
            <v>43207</v>
          </cell>
          <cell r="B3340">
            <v>0.86061342592592593</v>
          </cell>
          <cell r="D3340" t="str">
            <v>分系统1BMS3SOC过低一级故障</v>
          </cell>
          <cell r="G3340" t="str">
            <v>JS_WX_liteer</v>
          </cell>
          <cell r="I3340" t="str">
            <v>BMS故障</v>
          </cell>
        </row>
        <row r="3341">
          <cell r="A3341">
            <v>43207</v>
          </cell>
          <cell r="B3341">
            <v>0.86061342592592593</v>
          </cell>
          <cell r="D3341" t="str">
            <v>分系统1BMS3SOC过低二级故障</v>
          </cell>
          <cell r="G3341" t="str">
            <v>JS_WX_liteer</v>
          </cell>
          <cell r="I3341" t="str">
            <v>BMS故障</v>
          </cell>
        </row>
        <row r="3342">
          <cell r="A3342">
            <v>43207</v>
          </cell>
          <cell r="B3342">
            <v>0.86101851851851852</v>
          </cell>
          <cell r="D3342" t="str">
            <v>分系统1BMS4SOC过低一级故障</v>
          </cell>
          <cell r="G3342" t="str">
            <v>JS_WX_liteer</v>
          </cell>
          <cell r="I3342" t="str">
            <v>BMS故障</v>
          </cell>
        </row>
        <row r="3343">
          <cell r="A3343">
            <v>43207</v>
          </cell>
          <cell r="B3343">
            <v>0.86101851851851852</v>
          </cell>
          <cell r="D3343" t="str">
            <v>分系统1BMS4SOC过低二级故障</v>
          </cell>
          <cell r="G3343" t="str">
            <v>JS_WX_liteer</v>
          </cell>
          <cell r="I3343" t="str">
            <v>BMS故障</v>
          </cell>
        </row>
        <row r="3344">
          <cell r="A3344">
            <v>43207</v>
          </cell>
          <cell r="B3344">
            <v>0.86182870370370368</v>
          </cell>
          <cell r="D3344" t="str">
            <v>分系统1BMS6SOC过低一级故障</v>
          </cell>
          <cell r="G3344" t="str">
            <v>JS_WX_liteer</v>
          </cell>
          <cell r="I3344" t="str">
            <v>BMS故障</v>
          </cell>
        </row>
        <row r="3345">
          <cell r="A3345">
            <v>43207</v>
          </cell>
          <cell r="B3345">
            <v>0.86182870370370368</v>
          </cell>
          <cell r="D3345" t="str">
            <v>分系统1BMS6SOC过低二级故障</v>
          </cell>
          <cell r="G3345" t="str">
            <v>JS_WX_liteer</v>
          </cell>
          <cell r="I3345" t="str">
            <v>BMS故障</v>
          </cell>
        </row>
        <row r="3346">
          <cell r="A3346">
            <v>43207</v>
          </cell>
          <cell r="B3346">
            <v>0.86246527777777782</v>
          </cell>
          <cell r="D3346" t="str">
            <v>分系统1BMS8SOC过低一级故障</v>
          </cell>
          <cell r="G3346" t="str">
            <v>JS_WX_liteer</v>
          </cell>
          <cell r="I3346" t="str">
            <v>BMS故障</v>
          </cell>
        </row>
        <row r="3347">
          <cell r="A3347">
            <v>43207</v>
          </cell>
          <cell r="B3347">
            <v>0.86246527777777782</v>
          </cell>
          <cell r="D3347" t="str">
            <v>分系统1BMS8SOC过低二级故障</v>
          </cell>
          <cell r="G3347" t="str">
            <v>JS_WX_liteer</v>
          </cell>
          <cell r="I3347" t="str">
            <v>BMS故障</v>
          </cell>
        </row>
        <row r="3348">
          <cell r="A3348">
            <v>43207</v>
          </cell>
          <cell r="B3348">
            <v>0.86298611111111112</v>
          </cell>
          <cell r="D3348" t="str">
            <v>分系统1BMS7SOC过低一级故障</v>
          </cell>
          <cell r="G3348" t="str">
            <v>JS_WX_liteer</v>
          </cell>
          <cell r="I3348" t="str">
            <v>BMS故障</v>
          </cell>
        </row>
        <row r="3349">
          <cell r="A3349">
            <v>43207</v>
          </cell>
          <cell r="B3349">
            <v>0.86298611111111112</v>
          </cell>
          <cell r="D3349" t="str">
            <v>分系统1BMS7SOC过低二级故障</v>
          </cell>
          <cell r="G3349" t="str">
            <v>JS_WX_liteer</v>
          </cell>
          <cell r="I3349" t="str">
            <v>BMS故障</v>
          </cell>
        </row>
        <row r="3350">
          <cell r="A3350">
            <v>43207</v>
          </cell>
          <cell r="B3350">
            <v>0.86553240740740733</v>
          </cell>
          <cell r="D3350" t="str">
            <v>分系统1BMS8单体电压过低一级故障</v>
          </cell>
          <cell r="G3350" t="str">
            <v>JS_WX_liteer</v>
          </cell>
          <cell r="I3350" t="str">
            <v>BMS故障</v>
          </cell>
        </row>
        <row r="3351">
          <cell r="A3351">
            <v>43207</v>
          </cell>
          <cell r="B3351">
            <v>0.86553240740740733</v>
          </cell>
          <cell r="D3351" t="str">
            <v>分系统1BMS8单体电压过低二级故障</v>
          </cell>
          <cell r="G3351" t="str">
            <v>JS_WX_liteer</v>
          </cell>
          <cell r="I3351" t="str">
            <v>BMS故障</v>
          </cell>
        </row>
        <row r="3352">
          <cell r="A3352">
            <v>43207</v>
          </cell>
          <cell r="B3352">
            <v>0.8658217592592593</v>
          </cell>
          <cell r="D3352" t="str">
            <v>分系统1BMS9单体电压过低一级故障</v>
          </cell>
          <cell r="G3352" t="str">
            <v>JS_WX_liteer</v>
          </cell>
          <cell r="I3352" t="str">
            <v>BMS故障</v>
          </cell>
        </row>
        <row r="3353">
          <cell r="A3353">
            <v>43207</v>
          </cell>
          <cell r="B3353">
            <v>0.8658217592592593</v>
          </cell>
          <cell r="D3353" t="str">
            <v>分系统1BMS9单体电压过低二级故障</v>
          </cell>
          <cell r="G3353" t="str">
            <v>JS_WX_liteer</v>
          </cell>
          <cell r="I3353" t="str">
            <v>BMS故障</v>
          </cell>
        </row>
        <row r="3354">
          <cell r="A3354">
            <v>43207</v>
          </cell>
          <cell r="B3354">
            <v>0.8661226851851852</v>
          </cell>
          <cell r="D3354" t="str">
            <v>分系统1BMS5SOC过低一级故障</v>
          </cell>
          <cell r="G3354" t="str">
            <v>JS_WX_liteer</v>
          </cell>
          <cell r="I3354" t="str">
            <v>BMS故障</v>
          </cell>
        </row>
        <row r="3355">
          <cell r="A3355">
            <v>43207</v>
          </cell>
          <cell r="B3355">
            <v>0.8661226851851852</v>
          </cell>
          <cell r="D3355" t="str">
            <v>分系统1BMS5SOC过低二级故障</v>
          </cell>
          <cell r="G3355" t="str">
            <v>JS_WX_liteer</v>
          </cell>
          <cell r="I3355" t="str">
            <v>BMS故障</v>
          </cell>
        </row>
        <row r="3356">
          <cell r="A3356">
            <v>43207</v>
          </cell>
          <cell r="B3356">
            <v>0.86634259259259261</v>
          </cell>
          <cell r="D3356" t="str">
            <v>分系统1BMS3单体电压过低一级故障</v>
          </cell>
          <cell r="G3356" t="str">
            <v>JS_WX_liteer</v>
          </cell>
          <cell r="I3356" t="str">
            <v>BMS故障</v>
          </cell>
        </row>
        <row r="3357">
          <cell r="A3357">
            <v>43207</v>
          </cell>
          <cell r="B3357">
            <v>0.86634259259259261</v>
          </cell>
          <cell r="D3357" t="str">
            <v>分系统1BMS3单体电压过低二级故障</v>
          </cell>
          <cell r="G3357" t="str">
            <v>JS_WX_liteer</v>
          </cell>
          <cell r="I3357" t="str">
            <v>BMS故障</v>
          </cell>
        </row>
        <row r="3358">
          <cell r="A3358">
            <v>43207</v>
          </cell>
          <cell r="B3358">
            <v>0.86663194444444447</v>
          </cell>
          <cell r="D3358" t="str">
            <v>分系统1BMS1SOC过低一级故障</v>
          </cell>
          <cell r="G3358" t="str">
            <v>JS_WX_liteer</v>
          </cell>
          <cell r="I3358" t="str">
            <v>BMS故障</v>
          </cell>
        </row>
        <row r="3359">
          <cell r="A3359">
            <v>43207</v>
          </cell>
          <cell r="B3359">
            <v>0.86663194444444447</v>
          </cell>
          <cell r="D3359" t="str">
            <v>分系统1BMS1SOC过低二级故障</v>
          </cell>
          <cell r="G3359" t="str">
            <v>JS_WX_liteer</v>
          </cell>
          <cell r="I3359" t="str">
            <v>BMS故障</v>
          </cell>
        </row>
        <row r="3360">
          <cell r="A3360">
            <v>43207</v>
          </cell>
          <cell r="B3360">
            <v>0.86680555555555561</v>
          </cell>
          <cell r="D3360" t="str">
            <v>分系统1BMS9SOC过低一级故障</v>
          </cell>
          <cell r="G3360" t="str">
            <v>JS_WX_liteer</v>
          </cell>
          <cell r="I3360" t="str">
            <v>BMS故障</v>
          </cell>
        </row>
        <row r="3361">
          <cell r="A3361">
            <v>43207</v>
          </cell>
          <cell r="B3361">
            <v>0.86680555555555561</v>
          </cell>
          <cell r="D3361" t="str">
            <v>分系统1BMS9SOC过低二级故障</v>
          </cell>
          <cell r="G3361" t="str">
            <v>JS_WX_liteer</v>
          </cell>
          <cell r="I3361" t="str">
            <v>BMS故障</v>
          </cell>
        </row>
        <row r="3362">
          <cell r="A3362">
            <v>43207</v>
          </cell>
          <cell r="B3362">
            <v>0.86722222222222223</v>
          </cell>
          <cell r="D3362" t="str">
            <v>分系统1BMS1单体电压过低一级故障</v>
          </cell>
          <cell r="G3362" t="str">
            <v>JS_WX_liteer</v>
          </cell>
          <cell r="I3362" t="str">
            <v>BMS故障</v>
          </cell>
        </row>
        <row r="3363">
          <cell r="A3363">
            <v>43207</v>
          </cell>
          <cell r="B3363">
            <v>0.86722222222222223</v>
          </cell>
          <cell r="D3363" t="str">
            <v>分系统1BMS1单体电压过低二级故障</v>
          </cell>
          <cell r="G3363" t="str">
            <v>JS_WX_liteer</v>
          </cell>
          <cell r="I3363" t="str">
            <v>BMS故障</v>
          </cell>
        </row>
        <row r="3364">
          <cell r="A3364">
            <v>43207</v>
          </cell>
          <cell r="B3364">
            <v>0.86738425925925933</v>
          </cell>
          <cell r="D3364" t="str">
            <v>分系统1BMS4单体电压过低一级故障</v>
          </cell>
          <cell r="G3364" t="str">
            <v>JS_WX_liteer</v>
          </cell>
          <cell r="I3364" t="str">
            <v>BMS故障</v>
          </cell>
        </row>
        <row r="3365">
          <cell r="A3365">
            <v>43207</v>
          </cell>
          <cell r="B3365">
            <v>0.86738425925925933</v>
          </cell>
          <cell r="D3365" t="str">
            <v>分系统1BMS4单体电压过低二级故障</v>
          </cell>
          <cell r="G3365" t="str">
            <v>JS_WX_liteer</v>
          </cell>
          <cell r="I3365" t="str">
            <v>BMS故障</v>
          </cell>
        </row>
        <row r="3366">
          <cell r="A3366">
            <v>43207</v>
          </cell>
          <cell r="B3366">
            <v>0.86814814814814811</v>
          </cell>
          <cell r="D3366" t="str">
            <v>分系统1BMS7单体电压过低一级故障</v>
          </cell>
          <cell r="G3366" t="str">
            <v>JS_WX_liteer</v>
          </cell>
          <cell r="I3366" t="str">
            <v>BMS故障</v>
          </cell>
        </row>
        <row r="3367">
          <cell r="A3367">
            <v>43207</v>
          </cell>
          <cell r="B3367">
            <v>0.86814814814814811</v>
          </cell>
          <cell r="D3367" t="str">
            <v>分系统1BMS7单体电压过低二级故障</v>
          </cell>
          <cell r="G3367" t="str">
            <v>JS_WX_liteer</v>
          </cell>
          <cell r="I3367" t="str">
            <v>BMS故障</v>
          </cell>
        </row>
        <row r="3368">
          <cell r="A3368">
            <v>43207</v>
          </cell>
          <cell r="B3368">
            <v>0.86832175925925925</v>
          </cell>
          <cell r="D3368" t="str">
            <v>分系统1BMS2单体电压过低一级故障</v>
          </cell>
          <cell r="G3368" t="str">
            <v>JS_WX_liteer</v>
          </cell>
          <cell r="I3368" t="str">
            <v>BMS故障</v>
          </cell>
        </row>
        <row r="3369">
          <cell r="A3369">
            <v>43207</v>
          </cell>
          <cell r="B3369">
            <v>0.86832175925925925</v>
          </cell>
          <cell r="D3369" t="str">
            <v>分系统1BMS2单体电压过低二级故障</v>
          </cell>
          <cell r="G3369" t="str">
            <v>JS_WX_liteer</v>
          </cell>
          <cell r="I3369" t="str">
            <v>BMS故障</v>
          </cell>
        </row>
        <row r="3370">
          <cell r="A3370">
            <v>43207</v>
          </cell>
          <cell r="B3370">
            <v>0.86832175925925925</v>
          </cell>
          <cell r="D3370" t="str">
            <v>分系统1BMS2SOC过低一级故障</v>
          </cell>
          <cell r="G3370" t="str">
            <v>JS_WX_liteer</v>
          </cell>
          <cell r="I3370" t="str">
            <v>BMS故障</v>
          </cell>
        </row>
        <row r="3371">
          <cell r="A3371">
            <v>43207</v>
          </cell>
          <cell r="B3371">
            <v>0.86832175925925925</v>
          </cell>
          <cell r="D3371" t="str">
            <v>分系统1BMS2SOC过低二级故障</v>
          </cell>
          <cell r="G3371" t="str">
            <v>JS_WX_liteer</v>
          </cell>
          <cell r="I3371" t="str">
            <v>BMS故障</v>
          </cell>
        </row>
        <row r="3372">
          <cell r="A3372">
            <v>43207</v>
          </cell>
          <cell r="B3372">
            <v>0.86837962962962967</v>
          </cell>
          <cell r="D3372" t="str">
            <v>分系统1BMS5单体电压过低一级故障</v>
          </cell>
          <cell r="G3372" t="str">
            <v>JS_WX_liteer</v>
          </cell>
          <cell r="I3372" t="str">
            <v>BMS故障</v>
          </cell>
        </row>
        <row r="3373">
          <cell r="A3373">
            <v>43207</v>
          </cell>
          <cell r="B3373">
            <v>0.86837962962962967</v>
          </cell>
          <cell r="D3373" t="str">
            <v>分系统1BMS5单体电压过低二级故障</v>
          </cell>
          <cell r="G3373" t="str">
            <v>JS_WX_liteer</v>
          </cell>
          <cell r="I3373" t="str">
            <v>BMS故障</v>
          </cell>
        </row>
        <row r="3374">
          <cell r="A3374">
            <v>43207</v>
          </cell>
          <cell r="B3374">
            <v>0.86861111111111111</v>
          </cell>
          <cell r="D3374" t="str">
            <v>分系统1BMS6单体电压过低一级故障</v>
          </cell>
          <cell r="G3374" t="str">
            <v>JS_WX_liteer</v>
          </cell>
          <cell r="I3374" t="str">
            <v>BMS故障</v>
          </cell>
        </row>
        <row r="3375">
          <cell r="A3375">
            <v>43207</v>
          </cell>
          <cell r="B3375">
            <v>0.86861111111111111</v>
          </cell>
          <cell r="D3375" t="str">
            <v>分系统1BMS6单体电压过低二级故障</v>
          </cell>
          <cell r="G3375" t="str">
            <v>JS_WX_liteer</v>
          </cell>
          <cell r="I3375" t="str">
            <v>BMS故障</v>
          </cell>
        </row>
        <row r="3376">
          <cell r="A3376">
            <v>43207</v>
          </cell>
          <cell r="B3376">
            <v>0.88517361111111115</v>
          </cell>
          <cell r="D3376" t="str">
            <v>分系统1BCMS5告警状态</v>
          </cell>
          <cell r="G3376" t="str">
            <v>JS_CZ_wodefeng</v>
          </cell>
          <cell r="I3376" t="str">
            <v>BMS故障</v>
          </cell>
        </row>
        <row r="3377">
          <cell r="A3377">
            <v>43207</v>
          </cell>
          <cell r="B3377">
            <v>0.88517361111111115</v>
          </cell>
          <cell r="D3377" t="str">
            <v>分系统1BMS5单体电压过低二级故障</v>
          </cell>
          <cell r="G3377" t="str">
            <v>JS_CZ_wodefeng</v>
          </cell>
          <cell r="I3377" t="str">
            <v>BMS故障</v>
          </cell>
        </row>
        <row r="3378">
          <cell r="A3378">
            <v>43207</v>
          </cell>
          <cell r="B3378">
            <v>0.88517361111111115</v>
          </cell>
          <cell r="D3378" t="str">
            <v>分系统1BMS5总电压过低二级故障</v>
          </cell>
          <cell r="G3378" t="str">
            <v>JS_CZ_wodefeng</v>
          </cell>
          <cell r="I3378" t="str">
            <v>BMS故障</v>
          </cell>
        </row>
        <row r="3379">
          <cell r="A3379">
            <v>43207</v>
          </cell>
          <cell r="B3379">
            <v>0.88621527777777775</v>
          </cell>
          <cell r="D3379" t="str">
            <v>分系统1BMS5SOC过低一级故障</v>
          </cell>
          <cell r="G3379" t="str">
            <v>JS_CZ_wodefeng</v>
          </cell>
          <cell r="I3379" t="str">
            <v>BMS故障</v>
          </cell>
        </row>
        <row r="3380">
          <cell r="A3380">
            <v>43207</v>
          </cell>
          <cell r="B3380">
            <v>0.88621527777777775</v>
          </cell>
          <cell r="D3380" t="str">
            <v>分系统1BMS5SOC过低二级故障</v>
          </cell>
          <cell r="G3380" t="str">
            <v>JS_CZ_wodefeng</v>
          </cell>
          <cell r="I3380" t="str">
            <v>BMS故障</v>
          </cell>
        </row>
        <row r="3381">
          <cell r="A3381">
            <v>43207</v>
          </cell>
          <cell r="B3381">
            <v>0.89299768518518519</v>
          </cell>
          <cell r="D3381" t="str">
            <v>分系统1故障状态</v>
          </cell>
          <cell r="G3381" t="str">
            <v>JS_WX_liteer</v>
          </cell>
          <cell r="I3381" t="str">
            <v>系统故障</v>
          </cell>
        </row>
        <row r="3382">
          <cell r="A3382">
            <v>43207</v>
          </cell>
          <cell r="B3382">
            <v>0.89299768518518519</v>
          </cell>
          <cell r="D3382" t="str">
            <v>分系统1BCMS8故障状态</v>
          </cell>
          <cell r="G3382" t="str">
            <v>JS_WX_liteer</v>
          </cell>
          <cell r="I3382" t="str">
            <v>BMS故障</v>
          </cell>
        </row>
        <row r="3383">
          <cell r="A3383">
            <v>43207</v>
          </cell>
          <cell r="B3383">
            <v>0.89299768518518519</v>
          </cell>
          <cell r="D3383" t="str">
            <v>分系统1BMS8单体自检失效故障</v>
          </cell>
          <cell r="G3383" t="str">
            <v>JS_WX_liteer</v>
          </cell>
          <cell r="I3383" t="str">
            <v>BMS故障</v>
          </cell>
        </row>
        <row r="3384">
          <cell r="A3384">
            <v>43207</v>
          </cell>
          <cell r="B3384">
            <v>0.89299768518518519</v>
          </cell>
          <cell r="D3384" t="str">
            <v>BCMS故障</v>
          </cell>
          <cell r="G3384" t="str">
            <v>JS_WX_liteer</v>
          </cell>
          <cell r="I3384" t="str">
            <v>BMS故障</v>
          </cell>
        </row>
        <row r="3385">
          <cell r="A3385">
            <v>43207</v>
          </cell>
          <cell r="B3385">
            <v>0.91447916666666673</v>
          </cell>
          <cell r="D3385" t="str">
            <v>分系统1BMS4SOC过低一级故障</v>
          </cell>
          <cell r="G3385" t="str">
            <v>JS_CZ_wodefeng</v>
          </cell>
          <cell r="I3385" t="str">
            <v>BMS故障</v>
          </cell>
        </row>
        <row r="3386">
          <cell r="A3386">
            <v>43207</v>
          </cell>
          <cell r="B3386">
            <v>0.91708333333333336</v>
          </cell>
          <cell r="D3386" t="str">
            <v>分系统1BMS4SOC过低二级故障</v>
          </cell>
          <cell r="G3386" t="str">
            <v>JS_CZ_wodefeng</v>
          </cell>
          <cell r="I3386" t="str">
            <v>BMS故障</v>
          </cell>
        </row>
        <row r="3387">
          <cell r="A3387">
            <v>43207</v>
          </cell>
          <cell r="B3387">
            <v>0.92072916666666671</v>
          </cell>
          <cell r="D3387" t="str">
            <v>分系统1BMS1SOC过低一级故障</v>
          </cell>
          <cell r="G3387" t="str">
            <v>JS_CZ_wodefeng</v>
          </cell>
          <cell r="I3387" t="str">
            <v>BMS故障</v>
          </cell>
        </row>
        <row r="3388">
          <cell r="A3388">
            <v>43207</v>
          </cell>
          <cell r="B3388">
            <v>0.9425</v>
          </cell>
          <cell r="D3388" t="str">
            <v>分系统1BMS1SOC过低二级故障</v>
          </cell>
          <cell r="G3388" t="str">
            <v>JS_CZ_wodefeng</v>
          </cell>
          <cell r="I3388" t="str">
            <v>BMS故障</v>
          </cell>
        </row>
        <row r="3389">
          <cell r="A3389">
            <v>43208</v>
          </cell>
          <cell r="B3389">
            <v>1.9212962962962963E-2</v>
          </cell>
          <cell r="D3389" t="str">
            <v>分系统1BMS5SOC过低一级故障</v>
          </cell>
          <cell r="G3389" t="str">
            <v>JS_CZ_wodefeng</v>
          </cell>
          <cell r="I3389" t="str">
            <v>BMS故障</v>
          </cell>
        </row>
        <row r="3390">
          <cell r="A3390">
            <v>43208</v>
          </cell>
          <cell r="B3390">
            <v>3.7916666666666668E-2</v>
          </cell>
          <cell r="D3390" t="str">
            <v>分系统1BMS5SOC过低二级故障</v>
          </cell>
          <cell r="G3390" t="str">
            <v>JS_CZ_wodefeng</v>
          </cell>
          <cell r="I3390" t="str">
            <v>BMS故障</v>
          </cell>
        </row>
        <row r="3391">
          <cell r="A3391">
            <v>43208</v>
          </cell>
          <cell r="B3391">
            <v>4.6666666666666669E-2</v>
          </cell>
          <cell r="D3391" t="str">
            <v>分系统1BMS1单体电压过低一级故障</v>
          </cell>
          <cell r="G3391" t="str">
            <v>JS_CZ_wodefeng</v>
          </cell>
          <cell r="I3391" t="str">
            <v>BMS故障</v>
          </cell>
        </row>
        <row r="3392">
          <cell r="A3392">
            <v>43208</v>
          </cell>
          <cell r="B3392">
            <v>4.7129629629629632E-2</v>
          </cell>
          <cell r="D3392" t="str">
            <v>分系统1BMS6单体电压过低一级故障</v>
          </cell>
          <cell r="G3392" t="str">
            <v>JS_CZ_wodefeng</v>
          </cell>
          <cell r="I3392" t="str">
            <v>BMS故障</v>
          </cell>
        </row>
        <row r="3393">
          <cell r="A3393">
            <v>43208</v>
          </cell>
          <cell r="B3393">
            <v>4.8634259259259259E-2</v>
          </cell>
          <cell r="D3393" t="str">
            <v>分系统1BMS4单体电压过低一级故障</v>
          </cell>
          <cell r="G3393" t="str">
            <v>JS_CZ_wodefeng</v>
          </cell>
          <cell r="I3393" t="str">
            <v>BMS故障</v>
          </cell>
        </row>
        <row r="3394">
          <cell r="A3394">
            <v>43208</v>
          </cell>
          <cell r="B3394">
            <v>4.8749999999999995E-2</v>
          </cell>
          <cell r="D3394" t="str">
            <v>分系统1BMS3单体电压过低一级故障</v>
          </cell>
          <cell r="G3394" t="str">
            <v>JS_CZ_wodefeng</v>
          </cell>
          <cell r="I3394" t="str">
            <v>BMS故障</v>
          </cell>
        </row>
        <row r="3395">
          <cell r="A3395">
            <v>43208</v>
          </cell>
          <cell r="B3395">
            <v>4.9629629629629635E-2</v>
          </cell>
          <cell r="D3395" t="str">
            <v>分系统1BMS2单体电压过低一级故障</v>
          </cell>
          <cell r="G3395" t="str">
            <v>JS_CZ_wodefeng</v>
          </cell>
          <cell r="I3395" t="str">
            <v>BMS故障</v>
          </cell>
        </row>
        <row r="3396">
          <cell r="A3396">
            <v>43208</v>
          </cell>
          <cell r="B3396">
            <v>5.3912037037037036E-2</v>
          </cell>
          <cell r="D3396" t="str">
            <v>分系统1BMS1总电压过低一级故障</v>
          </cell>
          <cell r="G3396" t="str">
            <v>JS_CZ_wodefeng</v>
          </cell>
          <cell r="I3396" t="str">
            <v>BMS故障</v>
          </cell>
        </row>
        <row r="3397">
          <cell r="A3397">
            <v>43208</v>
          </cell>
          <cell r="B3397">
            <v>5.4143518518518514E-2</v>
          </cell>
          <cell r="D3397" t="str">
            <v>分系统1BMS3总电压过低一级故障</v>
          </cell>
          <cell r="G3397" t="str">
            <v>JS_CZ_wodefeng</v>
          </cell>
          <cell r="I3397" t="str">
            <v>BMS故障</v>
          </cell>
        </row>
        <row r="3398">
          <cell r="A3398">
            <v>43208</v>
          </cell>
          <cell r="B3398">
            <v>5.4189814814814809E-2</v>
          </cell>
          <cell r="D3398" t="str">
            <v>分系统1BMS6总电压过低一级故障</v>
          </cell>
          <cell r="G3398" t="str">
            <v>JS_CZ_wodefeng</v>
          </cell>
          <cell r="I3398" t="str">
            <v>BMS故障</v>
          </cell>
        </row>
        <row r="3399">
          <cell r="A3399">
            <v>43208</v>
          </cell>
          <cell r="B3399">
            <v>5.4259259259259257E-2</v>
          </cell>
          <cell r="D3399" t="str">
            <v>分系统1BMS2总电压过低一级故障</v>
          </cell>
          <cell r="G3399" t="str">
            <v>JS_CZ_wodefeng</v>
          </cell>
          <cell r="I3399" t="str">
            <v>BMS故障</v>
          </cell>
        </row>
        <row r="3400">
          <cell r="A3400">
            <v>43208</v>
          </cell>
          <cell r="B3400">
            <v>5.4432870370370368E-2</v>
          </cell>
          <cell r="D3400" t="str">
            <v>分系统1BMS4总电压过低一级故障</v>
          </cell>
          <cell r="G3400" t="str">
            <v>JS_CZ_wodefeng</v>
          </cell>
          <cell r="I3400" t="str">
            <v>BMS故障</v>
          </cell>
        </row>
        <row r="3401">
          <cell r="A3401">
            <v>43208</v>
          </cell>
          <cell r="B3401">
            <v>5.4594907407407411E-2</v>
          </cell>
          <cell r="D3401" t="str">
            <v>分系统1BMS5总电压过低一级故障</v>
          </cell>
          <cell r="G3401" t="str">
            <v>JS_CZ_wodefeng</v>
          </cell>
          <cell r="I3401" t="str">
            <v>BMS故障</v>
          </cell>
        </row>
        <row r="3402">
          <cell r="A3402">
            <v>43208</v>
          </cell>
          <cell r="B3402">
            <v>5.5474537037037037E-2</v>
          </cell>
          <cell r="D3402" t="str">
            <v>分系统1BMS5单体电压过低一级故障</v>
          </cell>
          <cell r="G3402" t="str">
            <v>JS_CZ_wodefeng</v>
          </cell>
          <cell r="I3402" t="str">
            <v>BMS故障</v>
          </cell>
        </row>
        <row r="3403">
          <cell r="A3403">
            <v>43208</v>
          </cell>
          <cell r="B3403">
            <v>5.9699074074074071E-2</v>
          </cell>
          <cell r="D3403" t="str">
            <v>分系统1BMS1SOC过低一级故障</v>
          </cell>
          <cell r="G3403" t="str">
            <v>JS_CZ_wodefeng</v>
          </cell>
          <cell r="I3403" t="str">
            <v>BMS故障</v>
          </cell>
        </row>
        <row r="3404">
          <cell r="A3404">
            <v>43208</v>
          </cell>
          <cell r="B3404">
            <v>5.9988425925925924E-2</v>
          </cell>
          <cell r="D3404" t="str">
            <v>分系统1BMS3SOC过低一级故障</v>
          </cell>
          <cell r="G3404" t="str">
            <v>JS_CZ_wodefeng</v>
          </cell>
          <cell r="I3404" t="str">
            <v>BMS故障</v>
          </cell>
        </row>
        <row r="3405">
          <cell r="A3405">
            <v>43208</v>
          </cell>
          <cell r="B3405">
            <v>6.0046296296296292E-2</v>
          </cell>
          <cell r="D3405" t="str">
            <v>分系统1BMS6SOC过低一级故障</v>
          </cell>
          <cell r="G3405" t="str">
            <v>JS_CZ_wodefeng</v>
          </cell>
          <cell r="I3405" t="str">
            <v>BMS故障</v>
          </cell>
        </row>
        <row r="3406">
          <cell r="A3406">
            <v>43208</v>
          </cell>
          <cell r="B3406">
            <v>6.010416666666666E-2</v>
          </cell>
          <cell r="D3406" t="str">
            <v>分系统1BMS2SOC过低一级故障</v>
          </cell>
          <cell r="G3406" t="str">
            <v>JS_CZ_wodefeng</v>
          </cell>
          <cell r="I3406" t="str">
            <v>BMS故障</v>
          </cell>
        </row>
        <row r="3407">
          <cell r="A3407">
            <v>43208</v>
          </cell>
          <cell r="B3407">
            <v>6.010416666666666E-2</v>
          </cell>
          <cell r="D3407" t="str">
            <v>分系统1BMS4SOC过低一级故障</v>
          </cell>
          <cell r="G3407" t="str">
            <v>JS_CZ_wodefeng</v>
          </cell>
          <cell r="I3407" t="str">
            <v>BMS故障</v>
          </cell>
        </row>
        <row r="3408">
          <cell r="A3408">
            <v>43208</v>
          </cell>
          <cell r="B3408">
            <v>6.1724537037037036E-2</v>
          </cell>
          <cell r="D3408" t="str">
            <v>分系统1BMS5SOC过低一级故障</v>
          </cell>
          <cell r="G3408" t="str">
            <v>JS_CZ_wodefeng</v>
          </cell>
          <cell r="I3408" t="str">
            <v>BMS故障</v>
          </cell>
        </row>
        <row r="3409">
          <cell r="A3409">
            <v>43208</v>
          </cell>
          <cell r="B3409">
            <v>0.44114583333333335</v>
          </cell>
          <cell r="D3409" t="str">
            <v>分系统1故障状态</v>
          </cell>
          <cell r="G3409" t="str">
            <v>JS_WX_liteer</v>
          </cell>
          <cell r="I3409" t="str">
            <v>系统故障</v>
          </cell>
        </row>
        <row r="3410">
          <cell r="A3410">
            <v>43208</v>
          </cell>
          <cell r="B3410">
            <v>0.44201388888888887</v>
          </cell>
          <cell r="D3410" t="str">
            <v>分系统1BMS1总电压过低一级故障</v>
          </cell>
          <cell r="G3410" t="str">
            <v>JS_CZ_wodefeng</v>
          </cell>
          <cell r="I3410" t="str">
            <v>BMS故障</v>
          </cell>
        </row>
        <row r="3411">
          <cell r="A3411">
            <v>43208</v>
          </cell>
          <cell r="B3411">
            <v>0.44201388888888887</v>
          </cell>
          <cell r="D3411" t="str">
            <v>分系统1BMS1总电压过低二级故障</v>
          </cell>
          <cell r="G3411" t="str">
            <v>JS_CZ_wodefeng</v>
          </cell>
          <cell r="I3411" t="str">
            <v>BMS故障</v>
          </cell>
        </row>
        <row r="3412">
          <cell r="A3412">
            <v>43208</v>
          </cell>
          <cell r="B3412">
            <v>0.44236111111111115</v>
          </cell>
          <cell r="D3412" t="str">
            <v>分系统1BMS3总电压过低一级故障</v>
          </cell>
          <cell r="G3412" t="str">
            <v>JS_CZ_wodefeng</v>
          </cell>
          <cell r="I3412" t="str">
            <v>BMS故障</v>
          </cell>
        </row>
        <row r="3413">
          <cell r="A3413">
            <v>43208</v>
          </cell>
          <cell r="B3413">
            <v>0.44236111111111115</v>
          </cell>
          <cell r="D3413" t="str">
            <v>分系统1BMS3总电压过低二级故障</v>
          </cell>
          <cell r="G3413" t="str">
            <v>JS_CZ_wodefeng</v>
          </cell>
          <cell r="I3413" t="str">
            <v>BMS故障</v>
          </cell>
        </row>
        <row r="3414">
          <cell r="A3414">
            <v>43208</v>
          </cell>
          <cell r="B3414">
            <v>0.44270833333333331</v>
          </cell>
          <cell r="D3414" t="str">
            <v>分系统1BMS6总电压过低一级故障</v>
          </cell>
          <cell r="G3414" t="str">
            <v>JS_CZ_wodefeng</v>
          </cell>
          <cell r="I3414" t="str">
            <v>BMS故障</v>
          </cell>
        </row>
        <row r="3415">
          <cell r="A3415">
            <v>43208</v>
          </cell>
          <cell r="B3415">
            <v>0.44270833333333331</v>
          </cell>
          <cell r="D3415" t="str">
            <v>分系统1BMS6总电压过低二级故障</v>
          </cell>
          <cell r="G3415" t="str">
            <v>JS_CZ_wodefeng</v>
          </cell>
          <cell r="I3415" t="str">
            <v>BMS故障</v>
          </cell>
        </row>
        <row r="3416">
          <cell r="A3416">
            <v>43208</v>
          </cell>
          <cell r="B3416">
            <v>0.44295138888888891</v>
          </cell>
          <cell r="D3416" t="str">
            <v>分系统1BMS5总电压过低一级故障</v>
          </cell>
          <cell r="G3416" t="str">
            <v>JS_CZ_wodefeng</v>
          </cell>
          <cell r="I3416" t="str">
            <v>BMS故障</v>
          </cell>
        </row>
        <row r="3417">
          <cell r="A3417">
            <v>43208</v>
          </cell>
          <cell r="B3417">
            <v>0.44295138888888891</v>
          </cell>
          <cell r="D3417" t="str">
            <v>分系统1BMS5总电压过低二级故障</v>
          </cell>
          <cell r="G3417" t="str">
            <v>JS_CZ_wodefeng</v>
          </cell>
          <cell r="I3417" t="str">
            <v>BMS故障</v>
          </cell>
        </row>
        <row r="3418">
          <cell r="A3418">
            <v>43208</v>
          </cell>
          <cell r="B3418">
            <v>0.44299768518518517</v>
          </cell>
          <cell r="D3418" t="str">
            <v>分系统1BMS2总电压过低一级故障</v>
          </cell>
          <cell r="G3418" t="str">
            <v>JS_CZ_wodefeng</v>
          </cell>
          <cell r="I3418" t="str">
            <v>BMS故障</v>
          </cell>
        </row>
        <row r="3419">
          <cell r="A3419">
            <v>43208</v>
          </cell>
          <cell r="B3419">
            <v>0.44299768518518517</v>
          </cell>
          <cell r="D3419" t="str">
            <v>分系统1BMS2总电压过低二级故障</v>
          </cell>
          <cell r="G3419" t="str">
            <v>JS_CZ_wodefeng</v>
          </cell>
          <cell r="I3419" t="str">
            <v>BMS故障</v>
          </cell>
        </row>
        <row r="3420">
          <cell r="A3420">
            <v>43208</v>
          </cell>
          <cell r="B3420">
            <v>0.44311342592592595</v>
          </cell>
          <cell r="D3420" t="str">
            <v>分系统1BMS4总电压过低一级故障</v>
          </cell>
          <cell r="G3420" t="str">
            <v>JS_CZ_wodefeng</v>
          </cell>
          <cell r="I3420" t="str">
            <v>BMS故障</v>
          </cell>
        </row>
        <row r="3421">
          <cell r="A3421">
            <v>43208</v>
          </cell>
          <cell r="B3421">
            <v>0.44311342592592595</v>
          </cell>
          <cell r="D3421" t="str">
            <v>分系统1BMS4总电压过低二级故障</v>
          </cell>
          <cell r="G3421" t="str">
            <v>JS_CZ_wodefeng</v>
          </cell>
          <cell r="I3421" t="str">
            <v>BMS故障</v>
          </cell>
        </row>
        <row r="3422">
          <cell r="A3422">
            <v>43208</v>
          </cell>
          <cell r="B3422">
            <v>0.44839120370370367</v>
          </cell>
          <cell r="D3422" t="str">
            <v>分系统1BMS2单体电压过低一级故障</v>
          </cell>
          <cell r="G3422" t="str">
            <v>JS_CZ_wodefeng</v>
          </cell>
          <cell r="I3422" t="str">
            <v>BMS故障</v>
          </cell>
        </row>
        <row r="3423">
          <cell r="A3423">
            <v>43208</v>
          </cell>
          <cell r="B3423">
            <v>0.44839120370370367</v>
          </cell>
          <cell r="D3423" t="str">
            <v>分系统1BMS2单体电压过低二级故障</v>
          </cell>
          <cell r="G3423" t="str">
            <v>JS_CZ_wodefeng</v>
          </cell>
          <cell r="I3423" t="str">
            <v>BMS故障</v>
          </cell>
        </row>
        <row r="3424">
          <cell r="A3424">
            <v>43208</v>
          </cell>
          <cell r="B3424">
            <v>0.44972222222222219</v>
          </cell>
          <cell r="D3424" t="str">
            <v>分系统1BMS1单体电压过低一级故障</v>
          </cell>
          <cell r="G3424" t="str">
            <v>JS_CZ_wodefeng</v>
          </cell>
          <cell r="I3424" t="str">
            <v>BMS故障</v>
          </cell>
        </row>
        <row r="3425">
          <cell r="A3425">
            <v>43208</v>
          </cell>
          <cell r="B3425">
            <v>0.44972222222222219</v>
          </cell>
          <cell r="D3425" t="str">
            <v>分系统1BMS1单体电压过低二级故障</v>
          </cell>
          <cell r="G3425" t="str">
            <v>JS_CZ_wodefeng</v>
          </cell>
          <cell r="I3425" t="str">
            <v>BMS故障</v>
          </cell>
        </row>
        <row r="3426">
          <cell r="A3426">
            <v>43208</v>
          </cell>
          <cell r="B3426">
            <v>0.44983796296296297</v>
          </cell>
          <cell r="D3426" t="str">
            <v>分系统1BMS5单体电压过低一级故障</v>
          </cell>
          <cell r="G3426" t="str">
            <v>JS_CZ_wodefeng</v>
          </cell>
          <cell r="I3426" t="str">
            <v>BMS故障</v>
          </cell>
        </row>
        <row r="3427">
          <cell r="A3427">
            <v>43208</v>
          </cell>
          <cell r="B3427">
            <v>0.44983796296296297</v>
          </cell>
          <cell r="D3427" t="str">
            <v>分系统1BMS5单体电压过低二级故障</v>
          </cell>
          <cell r="G3427" t="str">
            <v>JS_CZ_wodefeng</v>
          </cell>
          <cell r="I3427" t="str">
            <v>BMS故障</v>
          </cell>
        </row>
        <row r="3428">
          <cell r="A3428">
            <v>43208</v>
          </cell>
          <cell r="B3428">
            <v>0.4502430555555556</v>
          </cell>
          <cell r="D3428" t="str">
            <v>分系统1BMS3单体电压过低一级故障</v>
          </cell>
          <cell r="G3428" t="str">
            <v>JS_CZ_wodefeng</v>
          </cell>
          <cell r="I3428" t="str">
            <v>BMS故障</v>
          </cell>
        </row>
        <row r="3429">
          <cell r="A3429">
            <v>43208</v>
          </cell>
          <cell r="B3429">
            <v>0.4502430555555556</v>
          </cell>
          <cell r="D3429" t="str">
            <v>分系统1BMS3单体电压过低二级故障</v>
          </cell>
          <cell r="G3429" t="str">
            <v>JS_CZ_wodefeng</v>
          </cell>
          <cell r="I3429" t="str">
            <v>BMS故障</v>
          </cell>
        </row>
        <row r="3430">
          <cell r="A3430">
            <v>43208</v>
          </cell>
          <cell r="B3430">
            <v>0.45116898148148149</v>
          </cell>
          <cell r="D3430" t="str">
            <v>分系统1BMS4单体电压过低一级故障</v>
          </cell>
          <cell r="G3430" t="str">
            <v>JS_CZ_wodefeng</v>
          </cell>
          <cell r="I3430" t="str">
            <v>BMS故障</v>
          </cell>
        </row>
        <row r="3431">
          <cell r="A3431">
            <v>43208</v>
          </cell>
          <cell r="B3431">
            <v>0.45116898148148149</v>
          </cell>
          <cell r="D3431" t="str">
            <v>分系统1BMS4单体电压过低二级故障</v>
          </cell>
          <cell r="G3431" t="str">
            <v>JS_CZ_wodefeng</v>
          </cell>
          <cell r="I3431" t="str">
            <v>BMS故障</v>
          </cell>
        </row>
        <row r="3432">
          <cell r="A3432">
            <v>43208</v>
          </cell>
          <cell r="B3432">
            <v>0.45151620370370371</v>
          </cell>
          <cell r="D3432" t="str">
            <v>分系统1BMS6单体电压过低一级故障</v>
          </cell>
          <cell r="G3432" t="str">
            <v>JS_CZ_wodefeng</v>
          </cell>
          <cell r="I3432" t="str">
            <v>BMS故障</v>
          </cell>
        </row>
        <row r="3433">
          <cell r="A3433">
            <v>43208</v>
          </cell>
          <cell r="B3433">
            <v>0.45151620370370371</v>
          </cell>
          <cell r="D3433" t="str">
            <v>分系统1BMS6单体电压过低二级故障</v>
          </cell>
          <cell r="G3433" t="str">
            <v>JS_CZ_wodefeng</v>
          </cell>
          <cell r="I3433" t="str">
            <v>BMS故障</v>
          </cell>
        </row>
        <row r="3434">
          <cell r="A3434">
            <v>43208</v>
          </cell>
          <cell r="B3434">
            <v>0.45255787037037037</v>
          </cell>
          <cell r="D3434" t="str">
            <v>分系统1BMS2SOC过低一级故障</v>
          </cell>
          <cell r="G3434" t="str">
            <v>JS_CZ_wodefeng</v>
          </cell>
          <cell r="I3434" t="str">
            <v>BMS故障</v>
          </cell>
        </row>
        <row r="3435">
          <cell r="A3435">
            <v>43208</v>
          </cell>
          <cell r="B3435">
            <v>0.45255787037037037</v>
          </cell>
          <cell r="D3435" t="str">
            <v>分系统1BMS2SOC过低二级故障</v>
          </cell>
          <cell r="G3435" t="str">
            <v>JS_CZ_wodefeng</v>
          </cell>
          <cell r="I3435" t="str">
            <v>BMS故障</v>
          </cell>
        </row>
        <row r="3436">
          <cell r="A3436">
            <v>43208</v>
          </cell>
          <cell r="B3436">
            <v>0.4534259259259259</v>
          </cell>
          <cell r="D3436" t="str">
            <v>分系统1BMS3SOC过低一级故障</v>
          </cell>
          <cell r="G3436" t="str">
            <v>JS_CZ_wodefeng</v>
          </cell>
          <cell r="I3436" t="str">
            <v>BMS故障</v>
          </cell>
        </row>
        <row r="3437">
          <cell r="A3437">
            <v>43208</v>
          </cell>
          <cell r="B3437">
            <v>0.4534259259259259</v>
          </cell>
          <cell r="D3437" t="str">
            <v>分系统1BMS3SOC过低二级故障</v>
          </cell>
          <cell r="G3437" t="str">
            <v>JS_CZ_wodefeng</v>
          </cell>
          <cell r="I3437" t="str">
            <v>BMS故障</v>
          </cell>
        </row>
        <row r="3438">
          <cell r="A3438">
            <v>43208</v>
          </cell>
          <cell r="B3438">
            <v>0.45481481481481478</v>
          </cell>
          <cell r="D3438" t="str">
            <v>分系统1BMS1SOC过低一级故障</v>
          </cell>
          <cell r="G3438" t="str">
            <v>JS_CZ_wodefeng</v>
          </cell>
          <cell r="I3438" t="str">
            <v>BMS故障</v>
          </cell>
        </row>
        <row r="3439">
          <cell r="A3439">
            <v>43208</v>
          </cell>
          <cell r="B3439">
            <v>0.45481481481481478</v>
          </cell>
          <cell r="D3439" t="str">
            <v>分系统1BMS1SOC过低二级故障</v>
          </cell>
          <cell r="G3439" t="str">
            <v>JS_CZ_wodefeng</v>
          </cell>
          <cell r="I3439" t="str">
            <v>BMS故障</v>
          </cell>
        </row>
        <row r="3440">
          <cell r="A3440">
            <v>43208</v>
          </cell>
          <cell r="B3440">
            <v>0.45493055555555556</v>
          </cell>
          <cell r="D3440" t="str">
            <v>分系统1BMS6SOC过低一级故障</v>
          </cell>
          <cell r="G3440" t="str">
            <v>JS_CZ_wodefeng</v>
          </cell>
          <cell r="I3440" t="str">
            <v>BMS故障</v>
          </cell>
        </row>
        <row r="3441">
          <cell r="A3441">
            <v>43208</v>
          </cell>
          <cell r="B3441">
            <v>0.45493055555555556</v>
          </cell>
          <cell r="D3441" t="str">
            <v>分系统1BMS6SOC过低二级故障</v>
          </cell>
          <cell r="G3441" t="str">
            <v>JS_CZ_wodefeng</v>
          </cell>
          <cell r="I3441" t="str">
            <v>BMS故障</v>
          </cell>
        </row>
        <row r="3442">
          <cell r="A3442">
            <v>43208</v>
          </cell>
          <cell r="B3442">
            <v>0.48199074074074072</v>
          </cell>
          <cell r="D3442" t="str">
            <v>分系统1BMS8总电压过低一级故障</v>
          </cell>
          <cell r="G3442" t="str">
            <v>JS_WX_liteer</v>
          </cell>
          <cell r="I3442" t="str">
            <v>BMS故障</v>
          </cell>
        </row>
        <row r="3443">
          <cell r="A3443">
            <v>43208</v>
          </cell>
          <cell r="B3443">
            <v>0.48199074074074072</v>
          </cell>
          <cell r="D3443" t="str">
            <v>分系统1BMS8总电压过低二级故障</v>
          </cell>
          <cell r="G3443" t="str">
            <v>JS_WX_liteer</v>
          </cell>
          <cell r="I3443" t="str">
            <v>BMS故障</v>
          </cell>
        </row>
        <row r="3444">
          <cell r="A3444">
            <v>43208</v>
          </cell>
          <cell r="B3444">
            <v>0.48204861111111108</v>
          </cell>
          <cell r="D3444" t="str">
            <v>分系统1BMS9总电压过低一级故障</v>
          </cell>
          <cell r="G3444" t="str">
            <v>JS_WX_liteer</v>
          </cell>
          <cell r="I3444" t="str">
            <v>BMS故障</v>
          </cell>
        </row>
        <row r="3445">
          <cell r="A3445">
            <v>43208</v>
          </cell>
          <cell r="B3445">
            <v>0.48204861111111108</v>
          </cell>
          <cell r="D3445" t="str">
            <v>分系统1BMS9总电压过低二级故障</v>
          </cell>
          <cell r="G3445" t="str">
            <v>JS_WX_liteer</v>
          </cell>
          <cell r="I3445" t="str">
            <v>BMS故障</v>
          </cell>
        </row>
        <row r="3446">
          <cell r="A3446">
            <v>43208</v>
          </cell>
          <cell r="B3446">
            <v>0.48245370370370372</v>
          </cell>
          <cell r="D3446" t="str">
            <v>分系统1BMS3总电压过低一级故障</v>
          </cell>
          <cell r="G3446" t="str">
            <v>JS_WX_liteer</v>
          </cell>
          <cell r="I3446" t="str">
            <v>BMS故障</v>
          </cell>
        </row>
        <row r="3447">
          <cell r="A3447">
            <v>43208</v>
          </cell>
          <cell r="B3447">
            <v>0.48245370370370372</v>
          </cell>
          <cell r="D3447" t="str">
            <v>分系统1BMS3总电压过低二级故障</v>
          </cell>
          <cell r="G3447" t="str">
            <v>JS_WX_liteer</v>
          </cell>
          <cell r="I3447" t="str">
            <v>BMS故障</v>
          </cell>
        </row>
        <row r="3448">
          <cell r="A3448">
            <v>43208</v>
          </cell>
          <cell r="B3448">
            <v>0.48268518518518522</v>
          </cell>
          <cell r="D3448" t="str">
            <v>分系统1BMS1总电压过低一级故障</v>
          </cell>
          <cell r="G3448" t="str">
            <v>JS_WX_liteer</v>
          </cell>
          <cell r="I3448" t="str">
            <v>BMS故障</v>
          </cell>
        </row>
        <row r="3449">
          <cell r="A3449">
            <v>43208</v>
          </cell>
          <cell r="B3449">
            <v>0.48268518518518522</v>
          </cell>
          <cell r="D3449" t="str">
            <v>分系统1BMS1总电压过低二级故障</v>
          </cell>
          <cell r="G3449" t="str">
            <v>JS_WX_liteer</v>
          </cell>
          <cell r="I3449" t="str">
            <v>BMS故障</v>
          </cell>
        </row>
        <row r="3450">
          <cell r="A3450">
            <v>43208</v>
          </cell>
          <cell r="B3450">
            <v>0.48274305555555558</v>
          </cell>
          <cell r="D3450" t="str">
            <v>分系统1BMS4总电压过低一级故障</v>
          </cell>
          <cell r="G3450" t="str">
            <v>JS_WX_liteer</v>
          </cell>
          <cell r="I3450" t="str">
            <v>BMS故障</v>
          </cell>
        </row>
        <row r="3451">
          <cell r="A3451">
            <v>43208</v>
          </cell>
          <cell r="B3451">
            <v>0.48274305555555558</v>
          </cell>
          <cell r="D3451" t="str">
            <v>分系统1BMS4总电压过低二级故障</v>
          </cell>
          <cell r="G3451" t="str">
            <v>JS_WX_liteer</v>
          </cell>
          <cell r="I3451" t="str">
            <v>BMS故障</v>
          </cell>
        </row>
        <row r="3452">
          <cell r="A3452">
            <v>43208</v>
          </cell>
          <cell r="B3452">
            <v>0.48309027777777774</v>
          </cell>
          <cell r="D3452" t="str">
            <v>分系统1BMS2总电压过低一级故障</v>
          </cell>
          <cell r="G3452" t="str">
            <v>JS_WX_liteer</v>
          </cell>
          <cell r="I3452" t="str">
            <v>BMS故障</v>
          </cell>
        </row>
        <row r="3453">
          <cell r="A3453">
            <v>43208</v>
          </cell>
          <cell r="B3453">
            <v>0.48309027777777774</v>
          </cell>
          <cell r="D3453" t="str">
            <v>分系统1BMS2总电压过低二级故障</v>
          </cell>
          <cell r="G3453" t="str">
            <v>JS_WX_liteer</v>
          </cell>
          <cell r="I3453" t="str">
            <v>BMS故障</v>
          </cell>
        </row>
        <row r="3454">
          <cell r="A3454">
            <v>43208</v>
          </cell>
          <cell r="B3454">
            <v>0.48314814814814816</v>
          </cell>
          <cell r="D3454" t="str">
            <v>分系统1BMS5总电压过低一级故障</v>
          </cell>
          <cell r="G3454" t="str">
            <v>JS_WX_liteer</v>
          </cell>
          <cell r="I3454" t="str">
            <v>BMS故障</v>
          </cell>
        </row>
        <row r="3455">
          <cell r="A3455">
            <v>43208</v>
          </cell>
          <cell r="B3455">
            <v>0.48314814814814816</v>
          </cell>
          <cell r="D3455" t="str">
            <v>分系统1BMS5总电压过低二级故障</v>
          </cell>
          <cell r="G3455" t="str">
            <v>JS_WX_liteer</v>
          </cell>
          <cell r="I3455" t="str">
            <v>BMS故障</v>
          </cell>
        </row>
        <row r="3456">
          <cell r="A3456">
            <v>43208</v>
          </cell>
          <cell r="B3456">
            <v>0.48314814814814816</v>
          </cell>
          <cell r="D3456" t="str">
            <v>分系统1BMS7总电压过低一级故障</v>
          </cell>
          <cell r="G3456" t="str">
            <v>JS_WX_liteer</v>
          </cell>
          <cell r="I3456" t="str">
            <v>BMS故障</v>
          </cell>
        </row>
        <row r="3457">
          <cell r="A3457">
            <v>43208</v>
          </cell>
          <cell r="B3457">
            <v>0.48314814814814816</v>
          </cell>
          <cell r="D3457" t="str">
            <v>分系统1BMS7总电压过低二级故障</v>
          </cell>
          <cell r="G3457" t="str">
            <v>JS_WX_liteer</v>
          </cell>
          <cell r="I3457" t="str">
            <v>BMS故障</v>
          </cell>
        </row>
        <row r="3458">
          <cell r="A3458">
            <v>43208</v>
          </cell>
          <cell r="B3458">
            <v>0.4833217592592593</v>
          </cell>
          <cell r="D3458" t="str">
            <v>分系统1BMS6总电压过低一级故障</v>
          </cell>
          <cell r="G3458" t="str">
            <v>JS_WX_liteer</v>
          </cell>
          <cell r="I3458" t="str">
            <v>BMS故障</v>
          </cell>
        </row>
        <row r="3459">
          <cell r="A3459">
            <v>43208</v>
          </cell>
          <cell r="B3459">
            <v>0.4833217592592593</v>
          </cell>
          <cell r="D3459" t="str">
            <v>分系统1BMS6总电压过低二级故障</v>
          </cell>
          <cell r="G3459" t="str">
            <v>JS_WX_liteer</v>
          </cell>
          <cell r="I3459" t="str">
            <v>BMS故障</v>
          </cell>
        </row>
        <row r="3460">
          <cell r="A3460">
            <v>43208</v>
          </cell>
          <cell r="B3460">
            <v>0.48517361111111112</v>
          </cell>
          <cell r="D3460" t="str">
            <v>分系统1BMS4SOC过低二级故障</v>
          </cell>
          <cell r="G3460" t="str">
            <v>JS_CZ_wodefeng</v>
          </cell>
          <cell r="I3460" t="str">
            <v>BMS故障</v>
          </cell>
        </row>
        <row r="3461">
          <cell r="A3461">
            <v>43208</v>
          </cell>
          <cell r="B3461">
            <v>0.48517361111111112</v>
          </cell>
          <cell r="D3461" t="str">
            <v>分系统1BMS5SOC过低一级故障</v>
          </cell>
          <cell r="G3461" t="str">
            <v>JS_CZ_wodefeng</v>
          </cell>
          <cell r="I3461" t="str">
            <v>BMS故障</v>
          </cell>
        </row>
        <row r="3462">
          <cell r="A3462">
            <v>43208</v>
          </cell>
          <cell r="B3462">
            <v>0.48517361111111112</v>
          </cell>
          <cell r="D3462" t="str">
            <v>分系统1BMS5SOC过低二级故障</v>
          </cell>
          <cell r="G3462" t="str">
            <v>JS_CZ_wodefeng</v>
          </cell>
          <cell r="I3462" t="str">
            <v>BMS故障</v>
          </cell>
        </row>
        <row r="3463">
          <cell r="A3463">
            <v>43208</v>
          </cell>
          <cell r="B3463">
            <v>0.48581018518518521</v>
          </cell>
          <cell r="D3463" t="str">
            <v>分系统1BMS4SOC过低一级故障</v>
          </cell>
          <cell r="G3463" t="str">
            <v>JS_WX_liteer</v>
          </cell>
          <cell r="I3463" t="str">
            <v>BMS故障</v>
          </cell>
        </row>
        <row r="3464">
          <cell r="A3464">
            <v>43208</v>
          </cell>
          <cell r="B3464">
            <v>0.48581018518518521</v>
          </cell>
          <cell r="D3464" t="str">
            <v>分系统1BMS4SOC过低二级故障</v>
          </cell>
          <cell r="G3464" t="str">
            <v>JS_WX_liteer</v>
          </cell>
          <cell r="I3464" t="str">
            <v>BMS故障</v>
          </cell>
        </row>
        <row r="3465">
          <cell r="A3465">
            <v>43208</v>
          </cell>
          <cell r="B3465">
            <v>0.48714120370370373</v>
          </cell>
          <cell r="D3465" t="str">
            <v>分系统1BMS1SOC过低一级故障</v>
          </cell>
          <cell r="G3465" t="str">
            <v>JS_WX_liteer</v>
          </cell>
          <cell r="I3465" t="str">
            <v>BMS故障</v>
          </cell>
        </row>
        <row r="3466">
          <cell r="A3466">
            <v>43208</v>
          </cell>
          <cell r="B3466">
            <v>0.48714120370370373</v>
          </cell>
          <cell r="D3466" t="str">
            <v>分系统1BMS1SOC过低二级故障</v>
          </cell>
          <cell r="G3466" t="str">
            <v>JS_WX_liteer</v>
          </cell>
          <cell r="I3466" t="str">
            <v>BMS故障</v>
          </cell>
        </row>
        <row r="3467">
          <cell r="A3467">
            <v>43208</v>
          </cell>
          <cell r="B3467">
            <v>0.48714120370370373</v>
          </cell>
          <cell r="D3467" t="str">
            <v>分系统1BMS3SOC过低一级故障</v>
          </cell>
          <cell r="G3467" t="str">
            <v>JS_WX_liteer</v>
          </cell>
          <cell r="I3467" t="str">
            <v>BMS故障</v>
          </cell>
        </row>
        <row r="3468">
          <cell r="A3468">
            <v>43208</v>
          </cell>
          <cell r="B3468">
            <v>0.48714120370370373</v>
          </cell>
          <cell r="D3468" t="str">
            <v>分系统1BMS3SOC过低二级故障</v>
          </cell>
          <cell r="G3468" t="str">
            <v>JS_WX_liteer</v>
          </cell>
          <cell r="I3468" t="str">
            <v>BMS故障</v>
          </cell>
        </row>
        <row r="3469">
          <cell r="A3469">
            <v>43208</v>
          </cell>
          <cell r="B3469">
            <v>0.48829861111111111</v>
          </cell>
          <cell r="D3469" t="str">
            <v>分系统1BMS8SOC过低一级故障</v>
          </cell>
          <cell r="G3469" t="str">
            <v>JS_WX_liteer</v>
          </cell>
          <cell r="I3469" t="str">
            <v>BMS故障</v>
          </cell>
        </row>
        <row r="3470">
          <cell r="A3470">
            <v>43208</v>
          </cell>
          <cell r="B3470">
            <v>0.48829861111111111</v>
          </cell>
          <cell r="D3470" t="str">
            <v>分系统1BMS8SOC过低二级故障</v>
          </cell>
          <cell r="G3470" t="str">
            <v>JS_WX_liteer</v>
          </cell>
          <cell r="I3470" t="str">
            <v>BMS故障</v>
          </cell>
        </row>
        <row r="3471">
          <cell r="A3471">
            <v>43208</v>
          </cell>
          <cell r="B3471">
            <v>0.48957175925925928</v>
          </cell>
          <cell r="D3471" t="str">
            <v>分系统1BMS2SOC过低一级故障</v>
          </cell>
          <cell r="G3471" t="str">
            <v>JS_WX_liteer</v>
          </cell>
          <cell r="I3471" t="str">
            <v>BMS故障</v>
          </cell>
        </row>
        <row r="3472">
          <cell r="A3472">
            <v>43208</v>
          </cell>
          <cell r="B3472">
            <v>0.48957175925925928</v>
          </cell>
          <cell r="D3472" t="str">
            <v>分系统1BMS2SOC过低二级故障</v>
          </cell>
          <cell r="G3472" t="str">
            <v>JS_WX_liteer</v>
          </cell>
          <cell r="I3472" t="str">
            <v>BMS故障</v>
          </cell>
        </row>
        <row r="3473">
          <cell r="A3473">
            <v>43208</v>
          </cell>
          <cell r="B3473">
            <v>0.48980324074074072</v>
          </cell>
          <cell r="D3473" t="str">
            <v>分系统1BMS7SOC过低一级故障</v>
          </cell>
          <cell r="G3473" t="str">
            <v>JS_WX_liteer</v>
          </cell>
          <cell r="I3473" t="str">
            <v>BMS故障</v>
          </cell>
        </row>
        <row r="3474">
          <cell r="A3474">
            <v>43208</v>
          </cell>
          <cell r="B3474">
            <v>0.48980324074074072</v>
          </cell>
          <cell r="D3474" t="str">
            <v>分系统1BMS7SOC过低二级故障</v>
          </cell>
          <cell r="G3474" t="str">
            <v>JS_WX_liteer</v>
          </cell>
          <cell r="I3474" t="str">
            <v>BMS故障</v>
          </cell>
        </row>
        <row r="3475">
          <cell r="A3475">
            <v>43208</v>
          </cell>
          <cell r="B3475">
            <v>0.49015046296296294</v>
          </cell>
          <cell r="D3475" t="str">
            <v>分系统1BMS5SOC过低一级故障</v>
          </cell>
          <cell r="G3475" t="str">
            <v>JS_WX_liteer</v>
          </cell>
          <cell r="I3475" t="str">
            <v>BMS故障</v>
          </cell>
        </row>
        <row r="3476">
          <cell r="A3476">
            <v>43208</v>
          </cell>
          <cell r="B3476">
            <v>0.49015046296296294</v>
          </cell>
          <cell r="D3476" t="str">
            <v>分系统1BMS5SOC过低二级故障</v>
          </cell>
          <cell r="G3476" t="str">
            <v>JS_WX_liteer</v>
          </cell>
          <cell r="I3476" t="str">
            <v>BMS故障</v>
          </cell>
        </row>
        <row r="3477">
          <cell r="A3477">
            <v>43208</v>
          </cell>
          <cell r="B3477">
            <v>0.49072916666666666</v>
          </cell>
          <cell r="D3477" t="str">
            <v>分系统1BMS9SOC过低一级故障</v>
          </cell>
          <cell r="G3477" t="str">
            <v>JS_WX_liteer</v>
          </cell>
          <cell r="I3477" t="str">
            <v>BMS故障</v>
          </cell>
        </row>
        <row r="3478">
          <cell r="A3478">
            <v>43208</v>
          </cell>
          <cell r="B3478">
            <v>0.49072916666666666</v>
          </cell>
          <cell r="D3478" t="str">
            <v>分系统1BMS9SOC过低二级故障</v>
          </cell>
          <cell r="G3478" t="str">
            <v>JS_WX_liteer</v>
          </cell>
          <cell r="I3478" t="str">
            <v>BMS故障</v>
          </cell>
        </row>
        <row r="3479">
          <cell r="A3479">
            <v>43208</v>
          </cell>
          <cell r="B3479">
            <v>0.49212962962962964</v>
          </cell>
          <cell r="D3479" t="str">
            <v>分系统1BMS9单体电压过低一级故障</v>
          </cell>
          <cell r="G3479" t="str">
            <v>JS_WX_liteer</v>
          </cell>
          <cell r="I3479" t="str">
            <v>BMS故障</v>
          </cell>
        </row>
        <row r="3480">
          <cell r="A3480">
            <v>43208</v>
          </cell>
          <cell r="B3480">
            <v>0.49212962962962964</v>
          </cell>
          <cell r="D3480" t="str">
            <v>分系统1BMS9单体电压过低二级故障</v>
          </cell>
          <cell r="G3480" t="str">
            <v>JS_WX_liteer</v>
          </cell>
          <cell r="I3480" t="str">
            <v>BMS故障</v>
          </cell>
        </row>
        <row r="3481">
          <cell r="A3481">
            <v>43208</v>
          </cell>
          <cell r="B3481">
            <v>0.49217592592592596</v>
          </cell>
          <cell r="D3481" t="str">
            <v>分系统1BMS8单体电压过低一级故障</v>
          </cell>
          <cell r="G3481" t="str">
            <v>JS_WX_liteer</v>
          </cell>
          <cell r="I3481" t="str">
            <v>BMS故障</v>
          </cell>
        </row>
        <row r="3482">
          <cell r="A3482">
            <v>43208</v>
          </cell>
          <cell r="B3482">
            <v>0.49217592592592596</v>
          </cell>
          <cell r="D3482" t="str">
            <v>分系统1BMS8单体电压过低二级故障</v>
          </cell>
          <cell r="G3482" t="str">
            <v>JS_WX_liteer</v>
          </cell>
          <cell r="I3482" t="str">
            <v>BMS故障</v>
          </cell>
        </row>
        <row r="3483">
          <cell r="A3483">
            <v>43208</v>
          </cell>
          <cell r="B3483">
            <v>0.49315972222222221</v>
          </cell>
          <cell r="D3483" t="str">
            <v>分系统1BMS3单体电压过低一级故障</v>
          </cell>
          <cell r="G3483" t="str">
            <v>JS_WX_liteer</v>
          </cell>
          <cell r="I3483" t="str">
            <v>BMS故障</v>
          </cell>
        </row>
        <row r="3484">
          <cell r="A3484">
            <v>43208</v>
          </cell>
          <cell r="B3484">
            <v>0.49315972222222221</v>
          </cell>
          <cell r="D3484" t="str">
            <v>分系统1BMS3单体电压过低二级故障</v>
          </cell>
          <cell r="G3484" t="str">
            <v>JS_WX_liteer</v>
          </cell>
          <cell r="I3484" t="str">
            <v>BMS故障</v>
          </cell>
        </row>
        <row r="3485">
          <cell r="A3485">
            <v>43208</v>
          </cell>
          <cell r="B3485">
            <v>0.49321759259259257</v>
          </cell>
          <cell r="D3485" t="str">
            <v>分系统1BMS6SOC过低一级故障</v>
          </cell>
          <cell r="G3485" t="str">
            <v>JS_WX_liteer</v>
          </cell>
          <cell r="I3485" t="str">
            <v>BMS故障</v>
          </cell>
        </row>
        <row r="3486">
          <cell r="A3486">
            <v>43208</v>
          </cell>
          <cell r="B3486">
            <v>0.49321759259259257</v>
          </cell>
          <cell r="D3486" t="str">
            <v>分系统1BMS6SOC过低二级故障</v>
          </cell>
          <cell r="G3486" t="str">
            <v>JS_WX_liteer</v>
          </cell>
          <cell r="I3486" t="str">
            <v>BMS故障</v>
          </cell>
        </row>
        <row r="3487">
          <cell r="A3487">
            <v>43208</v>
          </cell>
          <cell r="B3487">
            <v>0.49373842592592593</v>
          </cell>
          <cell r="D3487" t="str">
            <v>分系统1BMS1单体电压过低一级故障</v>
          </cell>
          <cell r="G3487" t="str">
            <v>JS_WX_liteer</v>
          </cell>
          <cell r="I3487" t="str">
            <v>BMS故障</v>
          </cell>
        </row>
        <row r="3488">
          <cell r="A3488">
            <v>43208</v>
          </cell>
          <cell r="B3488">
            <v>0.49373842592592593</v>
          </cell>
          <cell r="D3488" t="str">
            <v>分系统1BMS1单体电压过低二级故障</v>
          </cell>
          <cell r="G3488" t="str">
            <v>JS_WX_liteer</v>
          </cell>
          <cell r="I3488" t="str">
            <v>BMS故障</v>
          </cell>
        </row>
        <row r="3489">
          <cell r="A3489">
            <v>43208</v>
          </cell>
          <cell r="B3489">
            <v>0.4941550925925926</v>
          </cell>
          <cell r="D3489" t="str">
            <v>分系统1BMS4单体电压过低一级故障</v>
          </cell>
          <cell r="G3489" t="str">
            <v>JS_WX_liteer</v>
          </cell>
          <cell r="I3489" t="str">
            <v>BMS故障</v>
          </cell>
        </row>
        <row r="3490">
          <cell r="A3490">
            <v>43208</v>
          </cell>
          <cell r="B3490">
            <v>0.4941550925925926</v>
          </cell>
          <cell r="D3490" t="str">
            <v>分系统1BMS4单体电压过低二级故障</v>
          </cell>
          <cell r="G3490" t="str">
            <v>JS_WX_liteer</v>
          </cell>
          <cell r="I3490" t="str">
            <v>BMS故障</v>
          </cell>
        </row>
        <row r="3491">
          <cell r="A3491">
            <v>43208</v>
          </cell>
          <cell r="B3491">
            <v>0.49473379629629632</v>
          </cell>
          <cell r="D3491" t="str">
            <v>分系统1BMS7单体电压过低一级故障</v>
          </cell>
          <cell r="G3491" t="str">
            <v>JS_WX_liteer</v>
          </cell>
          <cell r="I3491" t="str">
            <v>BMS故障</v>
          </cell>
        </row>
        <row r="3492">
          <cell r="A3492">
            <v>43208</v>
          </cell>
          <cell r="B3492">
            <v>0.49473379629629632</v>
          </cell>
          <cell r="D3492" t="str">
            <v>分系统1BMS7单体电压过低二级故障</v>
          </cell>
          <cell r="G3492" t="str">
            <v>JS_WX_liteer</v>
          </cell>
          <cell r="I3492" t="str">
            <v>BMS故障</v>
          </cell>
        </row>
        <row r="3493">
          <cell r="A3493">
            <v>43208</v>
          </cell>
          <cell r="B3493">
            <v>0.49483796296296295</v>
          </cell>
          <cell r="D3493" t="str">
            <v>分系统1BMS2单体电压过低一级故障</v>
          </cell>
          <cell r="G3493" t="str">
            <v>JS_WX_liteer</v>
          </cell>
          <cell r="I3493" t="str">
            <v>BMS故障</v>
          </cell>
        </row>
        <row r="3494">
          <cell r="A3494">
            <v>43208</v>
          </cell>
          <cell r="B3494">
            <v>0.49483796296296295</v>
          </cell>
          <cell r="D3494" t="str">
            <v>分系统1BMS2单体电压过低二级故障</v>
          </cell>
          <cell r="G3494" t="str">
            <v>JS_WX_liteer</v>
          </cell>
          <cell r="I3494" t="str">
            <v>BMS故障</v>
          </cell>
        </row>
        <row r="3495">
          <cell r="A3495">
            <v>43208</v>
          </cell>
          <cell r="B3495">
            <v>0.49489583333333331</v>
          </cell>
          <cell r="D3495" t="str">
            <v>分系统1BMS5单体电压过低一级故障</v>
          </cell>
          <cell r="G3495" t="str">
            <v>JS_WX_liteer</v>
          </cell>
          <cell r="I3495" t="str">
            <v>BMS故障</v>
          </cell>
        </row>
        <row r="3496">
          <cell r="A3496">
            <v>43208</v>
          </cell>
          <cell r="B3496">
            <v>0.49489583333333331</v>
          </cell>
          <cell r="D3496" t="str">
            <v>分系统1BMS5单体电压过低二级故障</v>
          </cell>
          <cell r="G3496" t="str">
            <v>JS_WX_liteer</v>
          </cell>
          <cell r="I3496" t="str">
            <v>BMS故障</v>
          </cell>
        </row>
        <row r="3497">
          <cell r="A3497">
            <v>43208</v>
          </cell>
          <cell r="B3497">
            <v>0.49525462962962963</v>
          </cell>
          <cell r="D3497" t="str">
            <v>分系统1BMS6单体电压过低一级故障</v>
          </cell>
          <cell r="G3497" t="str">
            <v>JS_WX_liteer</v>
          </cell>
          <cell r="I3497" t="str">
            <v>BMS故障</v>
          </cell>
        </row>
        <row r="3498">
          <cell r="A3498">
            <v>43208</v>
          </cell>
          <cell r="B3498">
            <v>0.49525462962962963</v>
          </cell>
          <cell r="D3498" t="str">
            <v>分系统1BMS6单体电压过低二级故障</v>
          </cell>
          <cell r="G3498" t="str">
            <v>JS_WX_liteer</v>
          </cell>
          <cell r="I3498" t="str">
            <v>BMS故障</v>
          </cell>
        </row>
        <row r="3499">
          <cell r="A3499">
            <v>43208</v>
          </cell>
          <cell r="B3499">
            <v>0.49982638888888892</v>
          </cell>
          <cell r="D3499" t="str">
            <v>分系统1BMS1SOC过低一级故障</v>
          </cell>
          <cell r="G3499" t="str">
            <v>JS_CZ_wodefeng</v>
          </cell>
          <cell r="I3499" t="str">
            <v>BMS故障</v>
          </cell>
        </row>
        <row r="3500">
          <cell r="A3500">
            <v>43208</v>
          </cell>
          <cell r="B3500">
            <v>0.49982638888888892</v>
          </cell>
          <cell r="D3500" t="str">
            <v>分系统1BMS2SOC过低一级故障</v>
          </cell>
          <cell r="G3500" t="str">
            <v>JS_CZ_wodefeng</v>
          </cell>
          <cell r="I3500" t="str">
            <v>BMS故障</v>
          </cell>
        </row>
        <row r="3501">
          <cell r="A3501">
            <v>43208</v>
          </cell>
          <cell r="B3501">
            <v>0.49982638888888892</v>
          </cell>
          <cell r="D3501" t="str">
            <v>分系统1BMS4SOC过低一级故障</v>
          </cell>
          <cell r="G3501" t="str">
            <v>JS_CZ_wodefeng</v>
          </cell>
          <cell r="I3501" t="str">
            <v>BMS故障</v>
          </cell>
        </row>
        <row r="3502">
          <cell r="A3502">
            <v>43208</v>
          </cell>
          <cell r="B3502">
            <v>0.49982638888888892</v>
          </cell>
          <cell r="D3502" t="str">
            <v>分系统1BMS6SOC过低一级故障</v>
          </cell>
          <cell r="G3502" t="str">
            <v>JS_CZ_wodefeng</v>
          </cell>
          <cell r="I3502" t="str">
            <v>BMS故障</v>
          </cell>
        </row>
        <row r="3503">
          <cell r="A3503">
            <v>43208</v>
          </cell>
          <cell r="B3503">
            <v>0.81533564814814818</v>
          </cell>
          <cell r="D3503" t="str">
            <v>分系统1BMS1总电压过低一级故障</v>
          </cell>
          <cell r="G3503" t="str">
            <v>JS_CZ_wodefeng</v>
          </cell>
          <cell r="I3503" t="str">
            <v>BMS故障</v>
          </cell>
        </row>
        <row r="3504">
          <cell r="A3504">
            <v>43208</v>
          </cell>
          <cell r="B3504">
            <v>0.81533564814814818</v>
          </cell>
          <cell r="D3504" t="str">
            <v>分系统1BMS1总电压过低二级故障</v>
          </cell>
          <cell r="G3504" t="str">
            <v>JS_CZ_wodefeng</v>
          </cell>
          <cell r="I3504" t="str">
            <v>BMS故障</v>
          </cell>
        </row>
        <row r="3505">
          <cell r="A3505">
            <v>43208</v>
          </cell>
          <cell r="B3505">
            <v>0.81562499999999993</v>
          </cell>
          <cell r="D3505" t="str">
            <v>分系统1BMS3总电压过低一级故障</v>
          </cell>
          <cell r="G3505" t="str">
            <v>JS_CZ_wodefeng</v>
          </cell>
          <cell r="I3505" t="str">
            <v>BMS故障</v>
          </cell>
        </row>
        <row r="3506">
          <cell r="A3506">
            <v>43208</v>
          </cell>
          <cell r="B3506">
            <v>0.81562499999999993</v>
          </cell>
          <cell r="D3506" t="str">
            <v>分系统1BMS3总电压过低二级故障</v>
          </cell>
          <cell r="G3506" t="str">
            <v>JS_CZ_wodefeng</v>
          </cell>
          <cell r="I3506" t="str">
            <v>BMS故障</v>
          </cell>
        </row>
        <row r="3507">
          <cell r="A3507">
            <v>43208</v>
          </cell>
          <cell r="B3507">
            <v>0.81608796296296304</v>
          </cell>
          <cell r="D3507" t="str">
            <v>分系统1BMS6总电压过低一级故障</v>
          </cell>
          <cell r="G3507" t="str">
            <v>JS_CZ_wodefeng</v>
          </cell>
          <cell r="I3507" t="str">
            <v>BMS故障</v>
          </cell>
        </row>
        <row r="3508">
          <cell r="A3508">
            <v>43208</v>
          </cell>
          <cell r="B3508">
            <v>0.81608796296296304</v>
          </cell>
          <cell r="D3508" t="str">
            <v>分系统1BMS6总电压过低二级故障</v>
          </cell>
          <cell r="G3508" t="str">
            <v>JS_CZ_wodefeng</v>
          </cell>
          <cell r="I3508" t="str">
            <v>BMS故障</v>
          </cell>
        </row>
        <row r="3509">
          <cell r="A3509">
            <v>43208</v>
          </cell>
          <cell r="B3509">
            <v>0.81643518518518521</v>
          </cell>
          <cell r="D3509" t="str">
            <v>分系统1BMS2总电压过低一级故障</v>
          </cell>
          <cell r="G3509" t="str">
            <v>JS_CZ_wodefeng</v>
          </cell>
          <cell r="I3509" t="str">
            <v>BMS故障</v>
          </cell>
        </row>
        <row r="3510">
          <cell r="A3510">
            <v>43208</v>
          </cell>
          <cell r="B3510">
            <v>0.81643518518518521</v>
          </cell>
          <cell r="D3510" t="str">
            <v>分系统1BMS2总电压过低二级故障</v>
          </cell>
          <cell r="G3510" t="str">
            <v>JS_CZ_wodefeng</v>
          </cell>
          <cell r="I3510" t="str">
            <v>BMS故障</v>
          </cell>
        </row>
        <row r="3511">
          <cell r="A3511">
            <v>43208</v>
          </cell>
          <cell r="B3511">
            <v>0.81655092592592593</v>
          </cell>
          <cell r="D3511" t="str">
            <v>分系统1BMS4总电压过低一级故障</v>
          </cell>
          <cell r="G3511" t="str">
            <v>JS_CZ_wodefeng</v>
          </cell>
          <cell r="I3511" t="str">
            <v>BMS故障</v>
          </cell>
        </row>
        <row r="3512">
          <cell r="A3512">
            <v>43208</v>
          </cell>
          <cell r="B3512">
            <v>0.81655092592592593</v>
          </cell>
          <cell r="D3512" t="str">
            <v>分系统1BMS4总电压过低二级故障</v>
          </cell>
          <cell r="G3512" t="str">
            <v>JS_CZ_wodefeng</v>
          </cell>
          <cell r="I3512" t="str">
            <v>BMS故障</v>
          </cell>
        </row>
        <row r="3513">
          <cell r="A3513">
            <v>43208</v>
          </cell>
          <cell r="B3513">
            <v>0.81655092592592593</v>
          </cell>
          <cell r="D3513" t="str">
            <v>分系统1BMS5总电压过低一级故障</v>
          </cell>
          <cell r="G3513" t="str">
            <v>JS_CZ_wodefeng</v>
          </cell>
          <cell r="I3513" t="str">
            <v>BMS故障</v>
          </cell>
        </row>
        <row r="3514">
          <cell r="A3514">
            <v>43208</v>
          </cell>
          <cell r="B3514">
            <v>0.81655092592592593</v>
          </cell>
          <cell r="D3514" t="str">
            <v>分系统1BMS5总电压过低二级故障</v>
          </cell>
          <cell r="G3514" t="str">
            <v>JS_CZ_wodefeng</v>
          </cell>
          <cell r="I3514" t="str">
            <v>BMS故障</v>
          </cell>
        </row>
        <row r="3515">
          <cell r="A3515">
            <v>43208</v>
          </cell>
          <cell r="B3515">
            <v>0.82204861111111116</v>
          </cell>
          <cell r="D3515" t="str">
            <v>分系统1BMS2单体电压过低一级故障</v>
          </cell>
          <cell r="G3515" t="str">
            <v>JS_CZ_wodefeng</v>
          </cell>
          <cell r="I3515" t="str">
            <v>BMS故障</v>
          </cell>
        </row>
        <row r="3516">
          <cell r="A3516">
            <v>43208</v>
          </cell>
          <cell r="B3516">
            <v>0.82204861111111116</v>
          </cell>
          <cell r="D3516" t="str">
            <v>分系统1BMS2单体电压过低二级故障</v>
          </cell>
          <cell r="G3516" t="str">
            <v>JS_CZ_wodefeng</v>
          </cell>
          <cell r="I3516" t="str">
            <v>BMS故障</v>
          </cell>
        </row>
        <row r="3517">
          <cell r="A3517">
            <v>43208</v>
          </cell>
          <cell r="B3517">
            <v>0.82280092592592602</v>
          </cell>
          <cell r="D3517" t="str">
            <v>分系统1BMS1单体电压过低一级故障</v>
          </cell>
          <cell r="G3517" t="str">
            <v>JS_CZ_wodefeng</v>
          </cell>
          <cell r="I3517" t="str">
            <v>BMS故障</v>
          </cell>
        </row>
        <row r="3518">
          <cell r="A3518">
            <v>43208</v>
          </cell>
          <cell r="B3518">
            <v>0.82280092592592602</v>
          </cell>
          <cell r="D3518" t="str">
            <v>分系统1BMS1单体电压过低二级故障</v>
          </cell>
          <cell r="G3518" t="str">
            <v>JS_CZ_wodefeng</v>
          </cell>
          <cell r="I3518" t="str">
            <v>BMS故障</v>
          </cell>
        </row>
        <row r="3519">
          <cell r="A3519">
            <v>43208</v>
          </cell>
          <cell r="B3519">
            <v>0.82333333333333336</v>
          </cell>
          <cell r="D3519" t="str">
            <v>分系统1BMS3单体电压过低一级故障</v>
          </cell>
          <cell r="G3519" t="str">
            <v>JS_CZ_wodefeng</v>
          </cell>
          <cell r="I3519" t="str">
            <v>BMS故障</v>
          </cell>
        </row>
        <row r="3520">
          <cell r="A3520">
            <v>43208</v>
          </cell>
          <cell r="B3520">
            <v>0.82333333333333336</v>
          </cell>
          <cell r="D3520" t="str">
            <v>分系统1BMS3单体电压过低二级故障</v>
          </cell>
          <cell r="G3520" t="str">
            <v>JS_CZ_wodefeng</v>
          </cell>
          <cell r="I3520" t="str">
            <v>BMS故障</v>
          </cell>
        </row>
        <row r="3521">
          <cell r="A3521">
            <v>43208</v>
          </cell>
          <cell r="B3521">
            <v>0.82385416666666667</v>
          </cell>
          <cell r="D3521" t="str">
            <v>分系统1BMS5单体电压过低一级故障</v>
          </cell>
          <cell r="G3521" t="str">
            <v>JS_CZ_wodefeng</v>
          </cell>
          <cell r="I3521" t="str">
            <v>BMS故障</v>
          </cell>
        </row>
        <row r="3522">
          <cell r="A3522">
            <v>43208</v>
          </cell>
          <cell r="B3522">
            <v>0.82385416666666667</v>
          </cell>
          <cell r="D3522" t="str">
            <v>分系统1BMS5单体电压过低二级故障</v>
          </cell>
          <cell r="G3522" t="str">
            <v>JS_CZ_wodefeng</v>
          </cell>
          <cell r="I3522" t="str">
            <v>BMS故障</v>
          </cell>
        </row>
        <row r="3523">
          <cell r="A3523">
            <v>43208</v>
          </cell>
          <cell r="B3523">
            <v>0.82449074074074069</v>
          </cell>
          <cell r="D3523" t="str">
            <v>分系统1BMS3SOC过低一级故障</v>
          </cell>
          <cell r="G3523" t="str">
            <v>JS_CZ_wodefeng</v>
          </cell>
          <cell r="I3523" t="str">
            <v>BMS故障</v>
          </cell>
        </row>
        <row r="3524">
          <cell r="A3524">
            <v>43208</v>
          </cell>
          <cell r="B3524">
            <v>0.82449074074074069</v>
          </cell>
          <cell r="D3524" t="str">
            <v>分系统1BMS3SOC过低二级故障</v>
          </cell>
          <cell r="G3524" t="str">
            <v>JS_CZ_wodefeng</v>
          </cell>
          <cell r="I3524" t="str">
            <v>BMS故障</v>
          </cell>
        </row>
        <row r="3525">
          <cell r="A3525">
            <v>43208</v>
          </cell>
          <cell r="B3525">
            <v>0.82453703703703696</v>
          </cell>
          <cell r="D3525" t="str">
            <v>分系统1BMS4单体电压过低一级故障</v>
          </cell>
          <cell r="G3525" t="str">
            <v>JS_CZ_wodefeng</v>
          </cell>
          <cell r="I3525" t="str">
            <v>BMS故障</v>
          </cell>
        </row>
        <row r="3526">
          <cell r="A3526">
            <v>43208</v>
          </cell>
          <cell r="B3526">
            <v>0.82453703703703696</v>
          </cell>
          <cell r="D3526" t="str">
            <v>分系统1BMS4单体电压过低二级故障</v>
          </cell>
          <cell r="G3526" t="str">
            <v>JS_CZ_wodefeng</v>
          </cell>
          <cell r="I3526" t="str">
            <v>BMS故障</v>
          </cell>
        </row>
        <row r="3527">
          <cell r="A3527">
            <v>43208</v>
          </cell>
          <cell r="B3527">
            <v>0.82478009259259266</v>
          </cell>
          <cell r="D3527" t="str">
            <v>分系统1BMS6单体电压过低一级故障</v>
          </cell>
          <cell r="G3527" t="str">
            <v>JS_CZ_wodefeng</v>
          </cell>
          <cell r="I3527" t="str">
            <v>BMS故障</v>
          </cell>
        </row>
        <row r="3528">
          <cell r="A3528">
            <v>43208</v>
          </cell>
          <cell r="B3528">
            <v>0.82478009259259266</v>
          </cell>
          <cell r="D3528" t="str">
            <v>分系统1BMS6单体电压过低二级故障</v>
          </cell>
          <cell r="G3528" t="str">
            <v>JS_CZ_wodefeng</v>
          </cell>
          <cell r="I3528" t="str">
            <v>BMS故障</v>
          </cell>
        </row>
        <row r="3529">
          <cell r="A3529">
            <v>43208</v>
          </cell>
          <cell r="B3529">
            <v>0.82506944444444441</v>
          </cell>
          <cell r="D3529" t="str">
            <v>分系统1BMS4SOC过低一级故障</v>
          </cell>
          <cell r="G3529" t="str">
            <v>JS_CZ_wodefeng</v>
          </cell>
          <cell r="I3529" t="str">
            <v>BMS故障</v>
          </cell>
        </row>
        <row r="3530">
          <cell r="A3530">
            <v>43208</v>
          </cell>
          <cell r="B3530">
            <v>0.82506944444444441</v>
          </cell>
          <cell r="D3530" t="str">
            <v>分系统1BMS4SOC过低二级故障</v>
          </cell>
          <cell r="G3530" t="str">
            <v>JS_CZ_wodefeng</v>
          </cell>
          <cell r="I3530" t="str">
            <v>BMS故障</v>
          </cell>
        </row>
        <row r="3531">
          <cell r="A3531">
            <v>43208</v>
          </cell>
          <cell r="B3531">
            <v>0.82534722222222223</v>
          </cell>
          <cell r="D3531" t="str">
            <v>分系统1BMS2SOC过低一级故障</v>
          </cell>
          <cell r="G3531" t="str">
            <v>JS_CZ_wodefeng</v>
          </cell>
          <cell r="I3531" t="str">
            <v>BMS故障</v>
          </cell>
        </row>
        <row r="3532">
          <cell r="A3532">
            <v>43208</v>
          </cell>
          <cell r="B3532">
            <v>0.82534722222222223</v>
          </cell>
          <cell r="D3532" t="str">
            <v>分系统1BMS2SOC过低二级故障</v>
          </cell>
          <cell r="G3532" t="str">
            <v>JS_CZ_wodefeng</v>
          </cell>
          <cell r="I3532" t="str">
            <v>BMS故障</v>
          </cell>
        </row>
        <row r="3533">
          <cell r="A3533">
            <v>43208</v>
          </cell>
          <cell r="B3533">
            <v>0.82592592592592595</v>
          </cell>
          <cell r="D3533" t="str">
            <v>分系统1BMS1SOC过低一级故障</v>
          </cell>
          <cell r="G3533" t="str">
            <v>JS_CZ_wodefeng</v>
          </cell>
          <cell r="I3533" t="str">
            <v>BMS故障</v>
          </cell>
        </row>
        <row r="3534">
          <cell r="A3534">
            <v>43208</v>
          </cell>
          <cell r="B3534">
            <v>0.82592592592592595</v>
          </cell>
          <cell r="D3534" t="str">
            <v>分系统1BMS1SOC过低二级故障</v>
          </cell>
          <cell r="G3534" t="str">
            <v>JS_CZ_wodefeng</v>
          </cell>
          <cell r="I3534" t="str">
            <v>BMS故障</v>
          </cell>
        </row>
        <row r="3535">
          <cell r="A3535">
            <v>43208</v>
          </cell>
          <cell r="B3535">
            <v>0.82767361111111104</v>
          </cell>
          <cell r="D3535" t="str">
            <v>分系统1BMS6SOC过低一级故障</v>
          </cell>
          <cell r="G3535" t="str">
            <v>JS_CZ_wodefeng</v>
          </cell>
          <cell r="I3535" t="str">
            <v>BMS故障</v>
          </cell>
        </row>
        <row r="3536">
          <cell r="A3536">
            <v>43208</v>
          </cell>
          <cell r="B3536">
            <v>0.82767361111111104</v>
          </cell>
          <cell r="D3536" t="str">
            <v>分系统1BMS6SOC过低二级故障</v>
          </cell>
          <cell r="G3536" t="str">
            <v>JS_CZ_wodefeng</v>
          </cell>
          <cell r="I3536" t="str">
            <v>BMS故障</v>
          </cell>
        </row>
        <row r="3537">
          <cell r="A3537">
            <v>43208</v>
          </cell>
          <cell r="B3537">
            <v>0.82923611111111117</v>
          </cell>
          <cell r="D3537" t="str">
            <v>分系统1BMS5SOC过低一级故障</v>
          </cell>
          <cell r="G3537" t="str">
            <v>JS_CZ_wodefeng</v>
          </cell>
          <cell r="I3537" t="str">
            <v>BMS故障</v>
          </cell>
        </row>
        <row r="3538">
          <cell r="A3538">
            <v>43208</v>
          </cell>
          <cell r="B3538">
            <v>0.82923611111111117</v>
          </cell>
          <cell r="D3538" t="str">
            <v>分系统1BMS5SOC过低二级故障</v>
          </cell>
          <cell r="G3538" t="str">
            <v>JS_CZ_wodefeng</v>
          </cell>
          <cell r="I3538" t="str">
            <v>BMS故障</v>
          </cell>
        </row>
        <row r="3539">
          <cell r="A3539">
            <v>43208</v>
          </cell>
          <cell r="B3539">
            <v>0.83016203703703706</v>
          </cell>
          <cell r="D3539" t="str">
            <v>分系统1告警状态</v>
          </cell>
          <cell r="G3539" t="str">
            <v>JS_CZ_wodefeng</v>
          </cell>
          <cell r="I3539" t="str">
            <v>系统故障</v>
          </cell>
        </row>
        <row r="3540">
          <cell r="A3540">
            <v>43208</v>
          </cell>
          <cell r="B3540">
            <v>0.83016203703703706</v>
          </cell>
          <cell r="D3540" t="str">
            <v>分系统1BCMS2告警状态</v>
          </cell>
          <cell r="G3540" t="str">
            <v>JS_CZ_wodefeng</v>
          </cell>
          <cell r="I3540" t="str">
            <v>BMS故障</v>
          </cell>
        </row>
        <row r="3541">
          <cell r="A3541">
            <v>43208</v>
          </cell>
          <cell r="B3541">
            <v>0.83340277777777771</v>
          </cell>
          <cell r="D3541" t="str">
            <v>分系统1BCMS5告警状态</v>
          </cell>
          <cell r="G3541" t="str">
            <v>JS_CZ_wodefeng</v>
          </cell>
          <cell r="I3541" t="str">
            <v>BMS故障</v>
          </cell>
        </row>
        <row r="3542">
          <cell r="A3542">
            <v>43208</v>
          </cell>
          <cell r="B3542">
            <v>0.83376157407407403</v>
          </cell>
          <cell r="D3542" t="str">
            <v>分系统1BCMS3告警状态</v>
          </cell>
          <cell r="G3542" t="str">
            <v>JS_CZ_wodefeng</v>
          </cell>
          <cell r="I3542" t="str">
            <v>BMS故障</v>
          </cell>
        </row>
        <row r="3543">
          <cell r="A3543">
            <v>43208</v>
          </cell>
          <cell r="B3543">
            <v>0.8341087962962962</v>
          </cell>
          <cell r="D3543" t="str">
            <v>分系统1BCMS1告警状态</v>
          </cell>
          <cell r="G3543" t="str">
            <v>JS_CZ_wodefeng</v>
          </cell>
          <cell r="I3543" t="str">
            <v>BMS故障</v>
          </cell>
        </row>
        <row r="3544">
          <cell r="A3544">
            <v>43208</v>
          </cell>
          <cell r="B3544">
            <v>0.83451388888888889</v>
          </cell>
          <cell r="D3544" t="str">
            <v>分系统1BCMS6告警状态</v>
          </cell>
          <cell r="G3544" t="str">
            <v>JS_CZ_wodefeng</v>
          </cell>
          <cell r="I3544" t="str">
            <v>BMS故障</v>
          </cell>
        </row>
        <row r="3545">
          <cell r="A3545">
            <v>43208</v>
          </cell>
          <cell r="B3545">
            <v>0.83468749999999992</v>
          </cell>
          <cell r="D3545" t="str">
            <v>分系统1BCMS4告警状态</v>
          </cell>
          <cell r="G3545" t="str">
            <v>JS_CZ_wodefeng</v>
          </cell>
          <cell r="I3545" t="str">
            <v>BMS故障</v>
          </cell>
        </row>
        <row r="3546">
          <cell r="A3546">
            <v>43208</v>
          </cell>
          <cell r="B3546">
            <v>0.8365393518518518</v>
          </cell>
          <cell r="D3546" t="str">
            <v>分系统1故障状态</v>
          </cell>
          <cell r="G3546" t="str">
            <v>JS_CZ_wodefeng</v>
          </cell>
          <cell r="I3546" t="str">
            <v>系统故障</v>
          </cell>
        </row>
        <row r="3547">
          <cell r="A3547">
            <v>43208</v>
          </cell>
          <cell r="B3547">
            <v>0.8365393518518518</v>
          </cell>
          <cell r="D3547" t="str">
            <v>分系统1BCMS5故障状态</v>
          </cell>
          <cell r="G3547" t="str">
            <v>JS_CZ_wodefeng</v>
          </cell>
          <cell r="I3547" t="str">
            <v>BMS故障</v>
          </cell>
        </row>
        <row r="3548">
          <cell r="A3548">
            <v>43208</v>
          </cell>
          <cell r="B3548">
            <v>0.8365393518518518</v>
          </cell>
          <cell r="D3548" t="str">
            <v>分系统1BMS5单体电压过低一级故障</v>
          </cell>
          <cell r="G3548" t="str">
            <v>JS_CZ_wodefeng</v>
          </cell>
          <cell r="I3548" t="str">
            <v>BMS故障</v>
          </cell>
        </row>
        <row r="3549">
          <cell r="A3549">
            <v>43208</v>
          </cell>
          <cell r="B3549">
            <v>0.8365393518518518</v>
          </cell>
          <cell r="D3549" t="str">
            <v>BCMS故障</v>
          </cell>
          <cell r="G3549" t="str">
            <v>JS_CZ_wodefeng</v>
          </cell>
          <cell r="I3549" t="str">
            <v>BMS故障</v>
          </cell>
        </row>
        <row r="3550">
          <cell r="A3550">
            <v>43208</v>
          </cell>
          <cell r="B3550">
            <v>0.85467592592592589</v>
          </cell>
          <cell r="D3550" t="str">
            <v>分系统1BMS8总电压过低一级故障</v>
          </cell>
          <cell r="G3550" t="str">
            <v>JS_WX_liteer</v>
          </cell>
          <cell r="I3550" t="str">
            <v>BMS故障</v>
          </cell>
        </row>
        <row r="3551">
          <cell r="A3551">
            <v>43208</v>
          </cell>
          <cell r="B3551">
            <v>0.85467592592592589</v>
          </cell>
          <cell r="D3551" t="str">
            <v>分系统1BMS8总电压过低二级故障</v>
          </cell>
          <cell r="G3551" t="str">
            <v>JS_WX_liteer</v>
          </cell>
          <cell r="I3551" t="str">
            <v>BMS故障</v>
          </cell>
        </row>
        <row r="3552">
          <cell r="A3552">
            <v>43208</v>
          </cell>
          <cell r="B3552">
            <v>0.85472222222222216</v>
          </cell>
          <cell r="D3552" t="str">
            <v>分系统1BMS9总电压过低一级故障</v>
          </cell>
          <cell r="G3552" t="str">
            <v>JS_WX_liteer</v>
          </cell>
          <cell r="I3552" t="str">
            <v>BMS故障</v>
          </cell>
        </row>
        <row r="3553">
          <cell r="A3553">
            <v>43208</v>
          </cell>
          <cell r="B3553">
            <v>0.85472222222222216</v>
          </cell>
          <cell r="D3553" t="str">
            <v>分系统1BMS9总电压过低二级故障</v>
          </cell>
          <cell r="G3553" t="str">
            <v>JS_WX_liteer</v>
          </cell>
          <cell r="I3553" t="str">
            <v>BMS故障</v>
          </cell>
        </row>
        <row r="3554">
          <cell r="A3554">
            <v>43208</v>
          </cell>
          <cell r="B3554">
            <v>0.85513888888888889</v>
          </cell>
          <cell r="D3554" t="str">
            <v>分系统1BMS3总电压过低一级故障</v>
          </cell>
          <cell r="G3554" t="str">
            <v>JS_WX_liteer</v>
          </cell>
          <cell r="I3554" t="str">
            <v>BMS故障</v>
          </cell>
        </row>
        <row r="3555">
          <cell r="A3555">
            <v>43208</v>
          </cell>
          <cell r="B3555">
            <v>0.85513888888888889</v>
          </cell>
          <cell r="D3555" t="str">
            <v>分系统1BMS3总电压过低二级故障</v>
          </cell>
          <cell r="G3555" t="str">
            <v>JS_WX_liteer</v>
          </cell>
          <cell r="I3555" t="str">
            <v>BMS故障</v>
          </cell>
        </row>
        <row r="3556">
          <cell r="A3556">
            <v>43208</v>
          </cell>
          <cell r="B3556">
            <v>0.85541666666666671</v>
          </cell>
          <cell r="D3556" t="str">
            <v>分系统1BMS1总电压过低一级故障</v>
          </cell>
          <cell r="G3556" t="str">
            <v>JS_WX_liteer</v>
          </cell>
          <cell r="I3556" t="str">
            <v>BMS故障</v>
          </cell>
        </row>
        <row r="3557">
          <cell r="A3557">
            <v>43208</v>
          </cell>
          <cell r="B3557">
            <v>0.85541666666666671</v>
          </cell>
          <cell r="D3557" t="str">
            <v>分系统1BMS1总电压过低二级故障</v>
          </cell>
          <cell r="G3557" t="str">
            <v>JS_WX_liteer</v>
          </cell>
          <cell r="I3557" t="str">
            <v>BMS故障</v>
          </cell>
        </row>
        <row r="3558">
          <cell r="A3558">
            <v>43208</v>
          </cell>
          <cell r="B3558">
            <v>0.85548611111111106</v>
          </cell>
          <cell r="D3558" t="str">
            <v>分系统1BMS4总电压过低一级故障</v>
          </cell>
          <cell r="G3558" t="str">
            <v>JS_WX_liteer</v>
          </cell>
          <cell r="I3558" t="str">
            <v>BMS故障</v>
          </cell>
        </row>
        <row r="3559">
          <cell r="A3559">
            <v>43208</v>
          </cell>
          <cell r="B3559">
            <v>0.85548611111111106</v>
          </cell>
          <cell r="D3559" t="str">
            <v>分系统1BMS4总电压过低二级故障</v>
          </cell>
          <cell r="G3559" t="str">
            <v>JS_WX_liteer</v>
          </cell>
          <cell r="I3559" t="str">
            <v>BMS故障</v>
          </cell>
        </row>
        <row r="3560">
          <cell r="A3560">
            <v>43208</v>
          </cell>
          <cell r="B3560">
            <v>0.85576388888888888</v>
          </cell>
          <cell r="D3560" t="str">
            <v>分系统1BMS2总电压过低一级故障</v>
          </cell>
          <cell r="G3560" t="str">
            <v>JS_WX_liteer</v>
          </cell>
          <cell r="I3560" t="str">
            <v>BMS故障</v>
          </cell>
        </row>
        <row r="3561">
          <cell r="A3561">
            <v>43208</v>
          </cell>
          <cell r="B3561">
            <v>0.85576388888888888</v>
          </cell>
          <cell r="D3561" t="str">
            <v>分系统1BMS2总电压过低二级故障</v>
          </cell>
          <cell r="G3561" t="str">
            <v>JS_WX_liteer</v>
          </cell>
          <cell r="I3561" t="str">
            <v>BMS故障</v>
          </cell>
        </row>
        <row r="3562">
          <cell r="A3562">
            <v>43208</v>
          </cell>
          <cell r="B3562">
            <v>0.85576388888888888</v>
          </cell>
          <cell r="D3562" t="str">
            <v>分系统1BMS7总电压过低一级故障</v>
          </cell>
          <cell r="G3562" t="str">
            <v>JS_WX_liteer</v>
          </cell>
          <cell r="I3562" t="str">
            <v>BMS故障</v>
          </cell>
        </row>
        <row r="3563">
          <cell r="A3563">
            <v>43208</v>
          </cell>
          <cell r="B3563">
            <v>0.85576388888888888</v>
          </cell>
          <cell r="D3563" t="str">
            <v>分系统1BMS7总电压过低二级故障</v>
          </cell>
          <cell r="G3563" t="str">
            <v>JS_WX_liteer</v>
          </cell>
          <cell r="I3563" t="str">
            <v>BMS故障</v>
          </cell>
        </row>
        <row r="3564">
          <cell r="A3564">
            <v>43208</v>
          </cell>
          <cell r="B3564">
            <v>0.85605324074074074</v>
          </cell>
          <cell r="D3564" t="str">
            <v>分系统1BMS5总电压过低一级故障</v>
          </cell>
          <cell r="G3564" t="str">
            <v>JS_WX_liteer</v>
          </cell>
          <cell r="I3564" t="str">
            <v>BMS故障</v>
          </cell>
        </row>
        <row r="3565">
          <cell r="A3565">
            <v>43208</v>
          </cell>
          <cell r="B3565">
            <v>0.85605324074074074</v>
          </cell>
          <cell r="D3565" t="str">
            <v>分系统1BMS5总电压过低二级故障</v>
          </cell>
          <cell r="G3565" t="str">
            <v>JS_WX_liteer</v>
          </cell>
          <cell r="I3565" t="str">
            <v>BMS故障</v>
          </cell>
        </row>
        <row r="3566">
          <cell r="A3566">
            <v>43208</v>
          </cell>
          <cell r="B3566">
            <v>0.85605324074074074</v>
          </cell>
          <cell r="D3566" t="str">
            <v>分系统1BMS6总电压过低一级故障</v>
          </cell>
          <cell r="G3566" t="str">
            <v>JS_WX_liteer</v>
          </cell>
          <cell r="I3566" t="str">
            <v>BMS故障</v>
          </cell>
        </row>
        <row r="3567">
          <cell r="A3567">
            <v>43208</v>
          </cell>
          <cell r="B3567">
            <v>0.85605324074074074</v>
          </cell>
          <cell r="D3567" t="str">
            <v>分系统1BMS6总电压过低二级故障</v>
          </cell>
          <cell r="G3567" t="str">
            <v>JS_WX_liteer</v>
          </cell>
          <cell r="I3567" t="str">
            <v>BMS故障</v>
          </cell>
        </row>
        <row r="3568">
          <cell r="A3568">
            <v>43208</v>
          </cell>
          <cell r="B3568">
            <v>0.86017361111111112</v>
          </cell>
          <cell r="D3568" t="str">
            <v>分系统1BMS8SOC过低一级故障</v>
          </cell>
          <cell r="G3568" t="str">
            <v>JS_WX_liteer</v>
          </cell>
          <cell r="I3568" t="str">
            <v>BMS故障</v>
          </cell>
        </row>
        <row r="3569">
          <cell r="A3569">
            <v>43208</v>
          </cell>
          <cell r="B3569">
            <v>0.86017361111111112</v>
          </cell>
          <cell r="D3569" t="str">
            <v>分系统1BMS8SOC过低二级故障</v>
          </cell>
          <cell r="G3569" t="str">
            <v>JS_WX_liteer</v>
          </cell>
          <cell r="I3569" t="str">
            <v>BMS故障</v>
          </cell>
        </row>
        <row r="3570">
          <cell r="A3570">
            <v>43208</v>
          </cell>
          <cell r="B3570">
            <v>0.86027777777777781</v>
          </cell>
          <cell r="D3570" t="str">
            <v>分系统1BMS5SOC过低一级故障</v>
          </cell>
          <cell r="G3570" t="str">
            <v>JS_WX_liteer</v>
          </cell>
          <cell r="I3570" t="str">
            <v>BMS故障</v>
          </cell>
        </row>
        <row r="3571">
          <cell r="A3571">
            <v>43208</v>
          </cell>
          <cell r="B3571">
            <v>0.86027777777777781</v>
          </cell>
          <cell r="D3571" t="str">
            <v>分系统1BMS5SOC过低二级故障</v>
          </cell>
          <cell r="G3571" t="str">
            <v>JS_WX_liteer</v>
          </cell>
          <cell r="I3571" t="str">
            <v>BMS故障</v>
          </cell>
        </row>
        <row r="3572">
          <cell r="A3572">
            <v>43208</v>
          </cell>
          <cell r="B3572">
            <v>0.86063657407407401</v>
          </cell>
          <cell r="D3572" t="str">
            <v>分系统1BMS3SOC过低一级故障</v>
          </cell>
          <cell r="G3572" t="str">
            <v>JS_WX_liteer</v>
          </cell>
          <cell r="I3572" t="str">
            <v>BMS故障</v>
          </cell>
        </row>
        <row r="3573">
          <cell r="A3573">
            <v>43208</v>
          </cell>
          <cell r="B3573">
            <v>0.86063657407407401</v>
          </cell>
          <cell r="D3573" t="str">
            <v>分系统1BMS3SOC过低二级故障</v>
          </cell>
          <cell r="G3573" t="str">
            <v>JS_WX_liteer</v>
          </cell>
          <cell r="I3573" t="str">
            <v>BMS故障</v>
          </cell>
        </row>
        <row r="3574">
          <cell r="A3574">
            <v>43208</v>
          </cell>
          <cell r="B3574">
            <v>0.86115740740740743</v>
          </cell>
          <cell r="D3574" t="str">
            <v>分系统1BMS4SOC过低一级故障</v>
          </cell>
          <cell r="G3574" t="str">
            <v>JS_WX_liteer</v>
          </cell>
          <cell r="I3574" t="str">
            <v>BMS故障</v>
          </cell>
        </row>
        <row r="3575">
          <cell r="A3575">
            <v>43208</v>
          </cell>
          <cell r="B3575">
            <v>0.86115740740740743</v>
          </cell>
          <cell r="D3575" t="str">
            <v>分系统1BMS4SOC过低二级故障</v>
          </cell>
          <cell r="G3575" t="str">
            <v>JS_WX_liteer</v>
          </cell>
          <cell r="I3575" t="str">
            <v>BMS故障</v>
          </cell>
        </row>
        <row r="3576">
          <cell r="A3576">
            <v>43208</v>
          </cell>
          <cell r="B3576">
            <v>0.86260416666666673</v>
          </cell>
          <cell r="D3576" t="str">
            <v>分系统1BMS7SOC过低一级故障</v>
          </cell>
          <cell r="G3576" t="str">
            <v>JS_WX_liteer</v>
          </cell>
          <cell r="I3576" t="str">
            <v>BMS故障</v>
          </cell>
        </row>
        <row r="3577">
          <cell r="A3577">
            <v>43208</v>
          </cell>
          <cell r="B3577">
            <v>0.86260416666666673</v>
          </cell>
          <cell r="D3577" t="str">
            <v>分系统1BMS7SOC过低二级故障</v>
          </cell>
          <cell r="G3577" t="str">
            <v>JS_WX_liteer</v>
          </cell>
          <cell r="I3577" t="str">
            <v>BMS故障</v>
          </cell>
        </row>
        <row r="3578">
          <cell r="A3578">
            <v>43208</v>
          </cell>
          <cell r="B3578">
            <v>0.86358796296296303</v>
          </cell>
          <cell r="D3578" t="str">
            <v>分系统1BMS6SOC过低一级故障</v>
          </cell>
          <cell r="G3578" t="str">
            <v>JS_WX_liteer</v>
          </cell>
          <cell r="I3578" t="str">
            <v>BMS故障</v>
          </cell>
        </row>
        <row r="3579">
          <cell r="A3579">
            <v>43208</v>
          </cell>
          <cell r="B3579">
            <v>0.86358796296296303</v>
          </cell>
          <cell r="D3579" t="str">
            <v>分系统1BMS6SOC过低二级故障</v>
          </cell>
          <cell r="G3579" t="str">
            <v>JS_WX_liteer</v>
          </cell>
          <cell r="I3579" t="str">
            <v>BMS故障</v>
          </cell>
        </row>
        <row r="3580">
          <cell r="A3580">
            <v>43208</v>
          </cell>
          <cell r="B3580">
            <v>0.86462962962962964</v>
          </cell>
          <cell r="D3580" t="str">
            <v>分系统1BMS9SOC过低一级故障</v>
          </cell>
          <cell r="G3580" t="str">
            <v>JS_WX_liteer</v>
          </cell>
          <cell r="I3580" t="str">
            <v>BMS故障</v>
          </cell>
        </row>
        <row r="3581">
          <cell r="A3581">
            <v>43208</v>
          </cell>
          <cell r="B3581">
            <v>0.86462962962962964</v>
          </cell>
          <cell r="D3581" t="str">
            <v>分系统1BMS9SOC过低二级故障</v>
          </cell>
          <cell r="G3581" t="str">
            <v>JS_WX_liteer</v>
          </cell>
          <cell r="I3581" t="str">
            <v>BMS故障</v>
          </cell>
        </row>
        <row r="3582">
          <cell r="A3582">
            <v>43208</v>
          </cell>
          <cell r="B3582">
            <v>0.86468750000000005</v>
          </cell>
          <cell r="D3582" t="str">
            <v>分系统1BMS2SOC过低一级故障</v>
          </cell>
          <cell r="G3582" t="str">
            <v>JS_WX_liteer</v>
          </cell>
          <cell r="I3582" t="str">
            <v>BMS故障</v>
          </cell>
        </row>
        <row r="3583">
          <cell r="A3583">
            <v>43208</v>
          </cell>
          <cell r="B3583">
            <v>0.86468750000000005</v>
          </cell>
          <cell r="D3583" t="str">
            <v>分系统1BMS2SOC过低二级故障</v>
          </cell>
          <cell r="G3583" t="str">
            <v>JS_WX_liteer</v>
          </cell>
          <cell r="I3583" t="str">
            <v>BMS故障</v>
          </cell>
        </row>
        <row r="3584">
          <cell r="A3584">
            <v>43208</v>
          </cell>
          <cell r="B3584">
            <v>0.8649768518518518</v>
          </cell>
          <cell r="D3584" t="str">
            <v>分系统1BMS8单体电压过低一级故障</v>
          </cell>
          <cell r="G3584" t="str">
            <v>JS_WX_liteer</v>
          </cell>
          <cell r="I3584" t="str">
            <v>BMS故障</v>
          </cell>
        </row>
        <row r="3585">
          <cell r="A3585">
            <v>43208</v>
          </cell>
          <cell r="B3585">
            <v>0.8649768518518518</v>
          </cell>
          <cell r="D3585" t="str">
            <v>分系统1BMS8单体电压过低二级故障</v>
          </cell>
          <cell r="G3585" t="str">
            <v>JS_WX_liteer</v>
          </cell>
          <cell r="I3585" t="str">
            <v>BMS故障</v>
          </cell>
        </row>
        <row r="3586">
          <cell r="A3586">
            <v>43208</v>
          </cell>
          <cell r="B3586">
            <v>0.86526620370370377</v>
          </cell>
          <cell r="D3586" t="str">
            <v>分系统1BMS9单体电压过低一级故障</v>
          </cell>
          <cell r="G3586" t="str">
            <v>JS_WX_liteer</v>
          </cell>
          <cell r="I3586" t="str">
            <v>BMS故障</v>
          </cell>
        </row>
        <row r="3587">
          <cell r="A3587">
            <v>43208</v>
          </cell>
          <cell r="B3587">
            <v>0.86526620370370377</v>
          </cell>
          <cell r="D3587" t="str">
            <v>分系统1BMS9单体电压过低二级故障</v>
          </cell>
          <cell r="G3587" t="str">
            <v>JS_WX_liteer</v>
          </cell>
          <cell r="I3587" t="str">
            <v>BMS故障</v>
          </cell>
        </row>
        <row r="3588">
          <cell r="A3588">
            <v>43208</v>
          </cell>
          <cell r="B3588">
            <v>0.86596064814814822</v>
          </cell>
          <cell r="D3588" t="str">
            <v>分系统1BMS3单体电压过低一级故障</v>
          </cell>
          <cell r="G3588" t="str">
            <v>JS_WX_liteer</v>
          </cell>
          <cell r="I3588" t="str">
            <v>BMS故障</v>
          </cell>
        </row>
        <row r="3589">
          <cell r="A3589">
            <v>43208</v>
          </cell>
          <cell r="B3589">
            <v>0.86596064814814822</v>
          </cell>
          <cell r="D3589" t="str">
            <v>分系统1BMS3单体电压过低二级故障</v>
          </cell>
          <cell r="G3589" t="str">
            <v>JS_WX_liteer</v>
          </cell>
          <cell r="I3589" t="str">
            <v>BMS故障</v>
          </cell>
        </row>
        <row r="3590">
          <cell r="A3590">
            <v>43208</v>
          </cell>
          <cell r="B3590">
            <v>0.86648148148148152</v>
          </cell>
          <cell r="D3590" t="str">
            <v>分系统1BMS1单体电压过低一级故障</v>
          </cell>
          <cell r="G3590" t="str">
            <v>JS_WX_liteer</v>
          </cell>
          <cell r="I3590" t="str">
            <v>BMS故障</v>
          </cell>
        </row>
        <row r="3591">
          <cell r="A3591">
            <v>43208</v>
          </cell>
          <cell r="B3591">
            <v>0.86648148148148152</v>
          </cell>
          <cell r="D3591" t="str">
            <v>分系统1BMS1单体电压过低二级故障</v>
          </cell>
          <cell r="G3591" t="str">
            <v>JS_WX_liteer</v>
          </cell>
          <cell r="I3591" t="str">
            <v>BMS故障</v>
          </cell>
        </row>
        <row r="3592">
          <cell r="A3592">
            <v>43208</v>
          </cell>
          <cell r="B3592">
            <v>0.86682870370370368</v>
          </cell>
          <cell r="D3592" t="str">
            <v>分系统1BMS1SOC过低一级故障</v>
          </cell>
          <cell r="G3592" t="str">
            <v>JS_WX_liteer</v>
          </cell>
          <cell r="I3592" t="str">
            <v>BMS故障</v>
          </cell>
        </row>
        <row r="3593">
          <cell r="A3593">
            <v>43208</v>
          </cell>
          <cell r="B3593">
            <v>0.86682870370370368</v>
          </cell>
          <cell r="D3593" t="str">
            <v>分系统1BMS1SOC过低二级故障</v>
          </cell>
          <cell r="G3593" t="str">
            <v>JS_WX_liteer</v>
          </cell>
          <cell r="I3593" t="str">
            <v>BMS故障</v>
          </cell>
        </row>
        <row r="3594">
          <cell r="A3594">
            <v>43208</v>
          </cell>
          <cell r="B3594">
            <v>0.86694444444444441</v>
          </cell>
          <cell r="D3594" t="str">
            <v>分系统1BMS4单体电压过低一级故障</v>
          </cell>
          <cell r="G3594" t="str">
            <v>JS_WX_liteer</v>
          </cell>
          <cell r="I3594" t="str">
            <v>BMS故障</v>
          </cell>
        </row>
        <row r="3595">
          <cell r="A3595">
            <v>43208</v>
          </cell>
          <cell r="B3595">
            <v>0.86694444444444441</v>
          </cell>
          <cell r="D3595" t="str">
            <v>分系统1BMS4单体电压过低二级故障</v>
          </cell>
          <cell r="G3595" t="str">
            <v>JS_WX_liteer</v>
          </cell>
          <cell r="I3595" t="str">
            <v>BMS故障</v>
          </cell>
        </row>
        <row r="3596">
          <cell r="A3596">
            <v>43208</v>
          </cell>
          <cell r="B3596">
            <v>0.86752314814814813</v>
          </cell>
          <cell r="D3596" t="str">
            <v>分系统1BMS7单体电压过低一级故障</v>
          </cell>
          <cell r="G3596" t="str">
            <v>JS_WX_liteer</v>
          </cell>
          <cell r="I3596" t="str">
            <v>BMS故障</v>
          </cell>
        </row>
        <row r="3597">
          <cell r="A3597">
            <v>43208</v>
          </cell>
          <cell r="B3597">
            <v>0.86752314814814813</v>
          </cell>
          <cell r="D3597" t="str">
            <v>分系统1BMS7单体电压过低二级故障</v>
          </cell>
          <cell r="G3597" t="str">
            <v>JS_WX_liteer</v>
          </cell>
          <cell r="I3597" t="str">
            <v>BMS故障</v>
          </cell>
        </row>
        <row r="3598">
          <cell r="A3598">
            <v>43208</v>
          </cell>
          <cell r="B3598">
            <v>0.86763888888888896</v>
          </cell>
          <cell r="D3598" t="str">
            <v>分系统1BMS2单体电压过低一级故障</v>
          </cell>
          <cell r="G3598" t="str">
            <v>JS_WX_liteer</v>
          </cell>
          <cell r="I3598" t="str">
            <v>BMS故障</v>
          </cell>
        </row>
        <row r="3599">
          <cell r="A3599">
            <v>43208</v>
          </cell>
          <cell r="B3599">
            <v>0.86763888888888896</v>
          </cell>
          <cell r="D3599" t="str">
            <v>分系统1BMS2单体电压过低二级故障</v>
          </cell>
          <cell r="G3599" t="str">
            <v>JS_WX_liteer</v>
          </cell>
          <cell r="I3599" t="str">
            <v>BMS故障</v>
          </cell>
        </row>
        <row r="3600">
          <cell r="A3600">
            <v>43208</v>
          </cell>
          <cell r="B3600">
            <v>0.86798611111111112</v>
          </cell>
          <cell r="D3600" t="str">
            <v>分系统1BMS5单体电压过低一级故障</v>
          </cell>
          <cell r="G3600" t="str">
            <v>JS_WX_liteer</v>
          </cell>
          <cell r="I3600" t="str">
            <v>BMS故障</v>
          </cell>
        </row>
        <row r="3601">
          <cell r="A3601">
            <v>43208</v>
          </cell>
          <cell r="B3601">
            <v>0.86798611111111112</v>
          </cell>
          <cell r="D3601" t="str">
            <v>分系统1BMS5单体电压过低二级故障</v>
          </cell>
          <cell r="G3601" t="str">
            <v>JS_WX_liteer</v>
          </cell>
          <cell r="I3601" t="str">
            <v>BMS故障</v>
          </cell>
        </row>
        <row r="3602">
          <cell r="A3602">
            <v>43208</v>
          </cell>
          <cell r="B3602">
            <v>0.86821759259259268</v>
          </cell>
          <cell r="D3602" t="str">
            <v>分系统1BMS6单体电压过低一级故障</v>
          </cell>
          <cell r="G3602" t="str">
            <v>JS_WX_liteer</v>
          </cell>
          <cell r="I3602" t="str">
            <v>BMS故障</v>
          </cell>
        </row>
        <row r="3603">
          <cell r="A3603">
            <v>43208</v>
          </cell>
          <cell r="B3603">
            <v>0.86821759259259268</v>
          </cell>
          <cell r="D3603" t="str">
            <v>分系统1BMS6单体电压过低二级故障</v>
          </cell>
          <cell r="G3603" t="str">
            <v>JS_WX_liteer</v>
          </cell>
          <cell r="I3603" t="str">
            <v>BMS故障</v>
          </cell>
        </row>
        <row r="3604">
          <cell r="A3604">
            <v>43208</v>
          </cell>
          <cell r="B3604">
            <v>0.87273148148148139</v>
          </cell>
          <cell r="D3604" t="str">
            <v>分系统1BCMS5告警状态</v>
          </cell>
          <cell r="G3604" t="str">
            <v>JS_CZ_wodefeng</v>
          </cell>
          <cell r="I3604" t="str">
            <v>BMS故障</v>
          </cell>
        </row>
        <row r="3605">
          <cell r="A3605">
            <v>43208</v>
          </cell>
          <cell r="B3605">
            <v>0.87273148148148139</v>
          </cell>
          <cell r="D3605" t="str">
            <v>分系统1BMS5单体电压过低二级故障</v>
          </cell>
          <cell r="G3605" t="str">
            <v>JS_CZ_wodefeng</v>
          </cell>
          <cell r="I3605" t="str">
            <v>BMS故障</v>
          </cell>
        </row>
        <row r="3606">
          <cell r="A3606">
            <v>43208</v>
          </cell>
          <cell r="B3606">
            <v>0.89387731481481481</v>
          </cell>
          <cell r="D3606" t="str">
            <v>分系统1BMS4SOC过低二级故障</v>
          </cell>
          <cell r="G3606" t="str">
            <v>JS_CZ_wodefeng</v>
          </cell>
          <cell r="I3606" t="str">
            <v>BMS故障</v>
          </cell>
        </row>
        <row r="3607">
          <cell r="A3607">
            <v>43208</v>
          </cell>
          <cell r="B3607">
            <v>0.89416666666666667</v>
          </cell>
          <cell r="D3607" t="str">
            <v>分系统1BMS5SOC过低二级故障</v>
          </cell>
          <cell r="G3607" t="str">
            <v>JS_CZ_wodefeng</v>
          </cell>
          <cell r="I3607" t="str">
            <v>BMS故障</v>
          </cell>
        </row>
        <row r="3608">
          <cell r="A3608">
            <v>43208</v>
          </cell>
          <cell r="B3608">
            <v>0.90065972222222224</v>
          </cell>
          <cell r="D3608" t="str">
            <v>分系统1BMS1SOC过低二级故障</v>
          </cell>
          <cell r="G3608" t="str">
            <v>JS_CZ_wodefeng</v>
          </cell>
          <cell r="I3608" t="str">
            <v>BMS故障</v>
          </cell>
        </row>
        <row r="3609">
          <cell r="A3609">
            <v>43208</v>
          </cell>
          <cell r="B3609">
            <v>0.9034375</v>
          </cell>
          <cell r="D3609" t="str">
            <v>分系统1BMS2SOC过低一级故障</v>
          </cell>
          <cell r="G3609" t="str">
            <v>JS_CZ_wodefeng</v>
          </cell>
          <cell r="I3609" t="str">
            <v>BMS故障</v>
          </cell>
        </row>
        <row r="3610">
          <cell r="A3610">
            <v>43208</v>
          </cell>
          <cell r="B3610">
            <v>0.90355324074074073</v>
          </cell>
          <cell r="D3610" t="str">
            <v>分系统1BMS2SOC过低二级故障</v>
          </cell>
          <cell r="G3610" t="str">
            <v>JS_CZ_wodefeng</v>
          </cell>
          <cell r="I3610" t="str">
            <v>BMS故障</v>
          </cell>
        </row>
        <row r="3611">
          <cell r="A3611">
            <v>43208</v>
          </cell>
          <cell r="B3611">
            <v>0.91391203703703694</v>
          </cell>
          <cell r="D3611" t="str">
            <v>分系统1BMS4SOC过低一级故障</v>
          </cell>
          <cell r="G3611" t="str">
            <v>JS_CZ_wodefeng</v>
          </cell>
          <cell r="I3611" t="str">
            <v>BMS故障</v>
          </cell>
        </row>
        <row r="3612">
          <cell r="A3612">
            <v>43208</v>
          </cell>
          <cell r="B3612">
            <v>0.91409722222222223</v>
          </cell>
          <cell r="D3612" t="str">
            <v>分系统1BMS4SOC过低二级故障</v>
          </cell>
          <cell r="G3612" t="str">
            <v>JS_CZ_wodefeng</v>
          </cell>
          <cell r="I3612" t="str">
            <v>BMS故障</v>
          </cell>
        </row>
        <row r="3613">
          <cell r="A3613">
            <v>43209</v>
          </cell>
          <cell r="B3613">
            <v>3.1712962962962958E-3</v>
          </cell>
          <cell r="D3613" t="str">
            <v>分系统1BMS4SOC过低一级故障</v>
          </cell>
          <cell r="G3613" t="str">
            <v>JS_CZ_wodefeng</v>
          </cell>
          <cell r="I3613" t="str">
            <v>BMS故障</v>
          </cell>
        </row>
        <row r="3614">
          <cell r="A3614">
            <v>43209</v>
          </cell>
          <cell r="B3614">
            <v>4.9537037037037041E-3</v>
          </cell>
          <cell r="D3614" t="str">
            <v>分系统1BMS5SOC过低一级故障</v>
          </cell>
          <cell r="G3614" t="str">
            <v>JS_CZ_wodefeng</v>
          </cell>
          <cell r="I3614" t="str">
            <v>BMS故障</v>
          </cell>
        </row>
        <row r="3615">
          <cell r="A3615">
            <v>43209</v>
          </cell>
          <cell r="B3615">
            <v>2.494212962962963E-2</v>
          </cell>
          <cell r="D3615" t="str">
            <v>分系统1BMS5SOC过低二级故障</v>
          </cell>
          <cell r="G3615" t="str">
            <v>JS_CZ_wodefeng</v>
          </cell>
          <cell r="I3615" t="str">
            <v>BMS故障</v>
          </cell>
        </row>
        <row r="3616">
          <cell r="A3616">
            <v>43209</v>
          </cell>
          <cell r="B3616">
            <v>2.5115740740740741E-2</v>
          </cell>
          <cell r="D3616" t="str">
            <v>分系统1BMS4SOC过低二级故障</v>
          </cell>
          <cell r="G3616" t="str">
            <v>JS_CZ_wodefeng</v>
          </cell>
          <cell r="I3616" t="str">
            <v>BMS故障</v>
          </cell>
        </row>
        <row r="3617">
          <cell r="A3617">
            <v>43209</v>
          </cell>
          <cell r="B3617">
            <v>3.3865740740740738E-2</v>
          </cell>
          <cell r="D3617" t="str">
            <v>分系统1BMS1单体电压过低一级故障</v>
          </cell>
          <cell r="G3617" t="str">
            <v>JS_CZ_wodefeng</v>
          </cell>
          <cell r="I3617" t="str">
            <v>BMS故障</v>
          </cell>
        </row>
        <row r="3618">
          <cell r="A3618">
            <v>43209</v>
          </cell>
          <cell r="B3618">
            <v>3.4386574074074076E-2</v>
          </cell>
          <cell r="D3618" t="str">
            <v>分系统1BMS6单体电压过低一级故障</v>
          </cell>
          <cell r="G3618" t="str">
            <v>JS_CZ_wodefeng</v>
          </cell>
          <cell r="I3618" t="str">
            <v>BMS故障</v>
          </cell>
        </row>
        <row r="3619">
          <cell r="A3619">
            <v>43209</v>
          </cell>
          <cell r="B3619">
            <v>3.6134259259259262E-2</v>
          </cell>
          <cell r="D3619" t="str">
            <v>分系统1BMS4单体电压过低一级故障</v>
          </cell>
          <cell r="G3619" t="str">
            <v>JS_CZ_wodefeng</v>
          </cell>
          <cell r="I3619" t="str">
            <v>BMS故障</v>
          </cell>
        </row>
        <row r="3620">
          <cell r="A3620">
            <v>43209</v>
          </cell>
          <cell r="B3620">
            <v>3.6249999999999998E-2</v>
          </cell>
          <cell r="D3620" t="str">
            <v>分系统1BMS3单体电压过低一级故障</v>
          </cell>
          <cell r="G3620" t="str">
            <v>JS_CZ_wodefeng</v>
          </cell>
          <cell r="I3620" t="str">
            <v>BMS故障</v>
          </cell>
        </row>
        <row r="3621">
          <cell r="A3621">
            <v>43209</v>
          </cell>
          <cell r="B3621">
            <v>3.6944444444444446E-2</v>
          </cell>
          <cell r="D3621" t="str">
            <v>分系统1BMS2单体电压过低一级故障</v>
          </cell>
          <cell r="G3621" t="str">
            <v>JS_CZ_wodefeng</v>
          </cell>
          <cell r="I3621" t="str">
            <v>BMS故障</v>
          </cell>
        </row>
        <row r="3622">
          <cell r="A3622">
            <v>43209</v>
          </cell>
          <cell r="B3622">
            <v>4.1226851851851855E-2</v>
          </cell>
          <cell r="D3622" t="str">
            <v>分系统1BMS1总电压过低一级故障</v>
          </cell>
          <cell r="G3622" t="str">
            <v>JS_CZ_wodefeng</v>
          </cell>
          <cell r="I3622" t="str">
            <v>BMS故障</v>
          </cell>
        </row>
        <row r="3623">
          <cell r="A3623">
            <v>43209</v>
          </cell>
          <cell r="B3623">
            <v>4.1458333333333333E-2</v>
          </cell>
          <cell r="D3623" t="str">
            <v>分系统1BMS3总电压过低一级故障</v>
          </cell>
          <cell r="G3623" t="str">
            <v>JS_CZ_wodefeng</v>
          </cell>
          <cell r="I3623" t="str">
            <v>BMS故障</v>
          </cell>
        </row>
        <row r="3624">
          <cell r="A3624">
            <v>43209</v>
          </cell>
          <cell r="B3624">
            <v>4.1516203703703701E-2</v>
          </cell>
          <cell r="D3624" t="str">
            <v>分系统1BMS6总电压过低一级故障</v>
          </cell>
          <cell r="G3624" t="str">
            <v>JS_CZ_wodefeng</v>
          </cell>
          <cell r="I3624" t="str">
            <v>BMS故障</v>
          </cell>
        </row>
        <row r="3625">
          <cell r="A3625">
            <v>43209</v>
          </cell>
          <cell r="B3625">
            <v>4.1574074074074076E-2</v>
          </cell>
          <cell r="D3625" t="str">
            <v>分系统1BMS2总电压过低一级故障</v>
          </cell>
          <cell r="G3625" t="str">
            <v>JS_CZ_wodefeng</v>
          </cell>
          <cell r="I3625" t="str">
            <v>BMS故障</v>
          </cell>
        </row>
        <row r="3626">
          <cell r="A3626">
            <v>43209</v>
          </cell>
          <cell r="B3626">
            <v>4.1689814814814818E-2</v>
          </cell>
          <cell r="D3626" t="str">
            <v>分系统1BMS4总电压过低一级故障</v>
          </cell>
          <cell r="G3626" t="str">
            <v>JS_CZ_wodefeng</v>
          </cell>
          <cell r="I3626" t="str">
            <v>BMS故障</v>
          </cell>
        </row>
        <row r="3627">
          <cell r="A3627">
            <v>43209</v>
          </cell>
          <cell r="B3627">
            <v>4.1747685185185186E-2</v>
          </cell>
          <cell r="D3627" t="str">
            <v>分系统1BMS5总电压过低一级故障</v>
          </cell>
          <cell r="G3627" t="str">
            <v>JS_CZ_wodefeng</v>
          </cell>
          <cell r="I3627" t="str">
            <v>BMS故障</v>
          </cell>
        </row>
        <row r="3628">
          <cell r="A3628">
            <v>43209</v>
          </cell>
          <cell r="B3628">
            <v>4.2615740740740739E-2</v>
          </cell>
          <cell r="D3628" t="str">
            <v>分系统1BMS5单体电压过低一级故障</v>
          </cell>
          <cell r="G3628" t="str">
            <v>JS_CZ_wodefeng</v>
          </cell>
          <cell r="I3628" t="str">
            <v>BMS故障</v>
          </cell>
        </row>
        <row r="3629">
          <cell r="A3629">
            <v>43209</v>
          </cell>
          <cell r="B3629">
            <v>4.6793981481481478E-2</v>
          </cell>
          <cell r="D3629" t="str">
            <v>分系统1BMS1SOC过低一级故障</v>
          </cell>
          <cell r="G3629" t="str">
            <v>JS_CZ_wodefeng</v>
          </cell>
          <cell r="I3629" t="str">
            <v>BMS故障</v>
          </cell>
        </row>
        <row r="3630">
          <cell r="A3630">
            <v>43209</v>
          </cell>
          <cell r="B3630">
            <v>4.7141203703703706E-2</v>
          </cell>
          <cell r="D3630" t="str">
            <v>分系统1BMS3SOC过低一级故障</v>
          </cell>
          <cell r="G3630" t="str">
            <v>JS_CZ_wodefeng</v>
          </cell>
          <cell r="I3630" t="str">
            <v>BMS故障</v>
          </cell>
        </row>
        <row r="3631">
          <cell r="A3631">
            <v>43209</v>
          </cell>
          <cell r="B3631">
            <v>4.7199074074074067E-2</v>
          </cell>
          <cell r="D3631" t="str">
            <v>分系统1BMS6SOC过低一级故障</v>
          </cell>
          <cell r="G3631" t="str">
            <v>JS_CZ_wodefeng</v>
          </cell>
          <cell r="I3631" t="str">
            <v>BMS故障</v>
          </cell>
        </row>
        <row r="3632">
          <cell r="A3632">
            <v>43209</v>
          </cell>
          <cell r="B3632">
            <v>4.731481481481481E-2</v>
          </cell>
          <cell r="D3632" t="str">
            <v>分系统1BMS2SOC过低一级故障</v>
          </cell>
          <cell r="G3632" t="str">
            <v>JS_CZ_wodefeng</v>
          </cell>
          <cell r="I3632" t="str">
            <v>BMS故障</v>
          </cell>
        </row>
        <row r="3633">
          <cell r="A3633">
            <v>43209</v>
          </cell>
          <cell r="B3633">
            <v>4.8935185185185186E-2</v>
          </cell>
          <cell r="D3633" t="str">
            <v>分系统1BMS5SOC过低一级故障</v>
          </cell>
          <cell r="G3633" t="str">
            <v>JS_CZ_wodefeng</v>
          </cell>
          <cell r="I3633" t="str">
            <v>BMS故障</v>
          </cell>
        </row>
        <row r="3634">
          <cell r="A3634">
            <v>43209</v>
          </cell>
          <cell r="B3634">
            <v>4.9108796296296296E-2</v>
          </cell>
          <cell r="D3634" t="str">
            <v>分系统1BMS4SOC过低一级故障</v>
          </cell>
          <cell r="G3634" t="str">
            <v>JS_CZ_wodefeng</v>
          </cell>
          <cell r="I3634" t="str">
            <v>BMS故障</v>
          </cell>
        </row>
        <row r="3635">
          <cell r="A3635">
            <v>43209</v>
          </cell>
          <cell r="B3635">
            <v>0.15656250000000002</v>
          </cell>
          <cell r="D3635" t="str">
            <v>分系统1故障状态</v>
          </cell>
          <cell r="G3635" t="str">
            <v>JS_WX_liteer</v>
          </cell>
          <cell r="I3635" t="str">
            <v>系统故障</v>
          </cell>
        </row>
        <row r="3636">
          <cell r="A3636">
            <v>43209</v>
          </cell>
          <cell r="B3636">
            <v>0.23725694444444445</v>
          </cell>
          <cell r="D3636" t="str">
            <v>分系统1故障状态</v>
          </cell>
          <cell r="G3636" t="str">
            <v>JS_CZ_wodefeng</v>
          </cell>
          <cell r="I3636" t="str">
            <v>系统故障</v>
          </cell>
        </row>
        <row r="3637">
          <cell r="A3637">
            <v>43209</v>
          </cell>
          <cell r="B3637">
            <v>0.23725694444444445</v>
          </cell>
          <cell r="D3637" t="str">
            <v>分系统1负载跟随状态</v>
          </cell>
          <cell r="G3637" t="str">
            <v>JS_CZ_wodefeng</v>
          </cell>
          <cell r="I3637" t="str">
            <v>负荷跟随</v>
          </cell>
        </row>
        <row r="3638">
          <cell r="A3638">
            <v>43209</v>
          </cell>
          <cell r="B3638">
            <v>0.25111111111111112</v>
          </cell>
          <cell r="D3638" t="str">
            <v>分系统1故障状态</v>
          </cell>
          <cell r="G3638" t="str">
            <v>JS_CZ_wodefeng</v>
          </cell>
          <cell r="I3638" t="str">
            <v>系统故障</v>
          </cell>
        </row>
        <row r="3639">
          <cell r="A3639">
            <v>43209</v>
          </cell>
          <cell r="B3639">
            <v>0.25812499999999999</v>
          </cell>
          <cell r="D3639" t="str">
            <v>分系统1故障状态</v>
          </cell>
          <cell r="G3639" t="str">
            <v>JS_CZ_wodefeng</v>
          </cell>
          <cell r="I3639" t="str">
            <v>系统故障</v>
          </cell>
        </row>
        <row r="3640">
          <cell r="A3640">
            <v>43209</v>
          </cell>
          <cell r="B3640">
            <v>0.46085648148148151</v>
          </cell>
          <cell r="D3640" t="str">
            <v>分系统1BMS1总电压过低一级故障</v>
          </cell>
          <cell r="G3640" t="str">
            <v>JS_CZ_wodefeng</v>
          </cell>
          <cell r="I3640" t="str">
            <v>BMS故障</v>
          </cell>
        </row>
        <row r="3641">
          <cell r="A3641">
            <v>43209</v>
          </cell>
          <cell r="B3641">
            <v>0.46085648148148151</v>
          </cell>
          <cell r="D3641" t="str">
            <v>分系统1BMS1总电压过低二级故障</v>
          </cell>
          <cell r="G3641" t="str">
            <v>JS_CZ_wodefeng</v>
          </cell>
          <cell r="I3641" t="str">
            <v>BMS故障</v>
          </cell>
        </row>
        <row r="3642">
          <cell r="A3642">
            <v>43209</v>
          </cell>
          <cell r="B3642">
            <v>0.46114583333333337</v>
          </cell>
          <cell r="D3642" t="str">
            <v>分系统1BMS3总电压过低一级故障</v>
          </cell>
          <cell r="G3642" t="str">
            <v>JS_CZ_wodefeng</v>
          </cell>
          <cell r="I3642" t="str">
            <v>BMS故障</v>
          </cell>
        </row>
        <row r="3643">
          <cell r="A3643">
            <v>43209</v>
          </cell>
          <cell r="B3643">
            <v>0.46114583333333337</v>
          </cell>
          <cell r="D3643" t="str">
            <v>分系统1BMS3总电压过低二级故障</v>
          </cell>
          <cell r="G3643" t="str">
            <v>JS_CZ_wodefeng</v>
          </cell>
          <cell r="I3643" t="str">
            <v>BMS故障</v>
          </cell>
        </row>
        <row r="3644">
          <cell r="A3644">
            <v>43209</v>
          </cell>
          <cell r="B3644">
            <v>0.46155092592592589</v>
          </cell>
          <cell r="D3644" t="str">
            <v>分系统1BMS6总电压过低一级故障</v>
          </cell>
          <cell r="G3644" t="str">
            <v>JS_CZ_wodefeng</v>
          </cell>
          <cell r="I3644" t="str">
            <v>BMS故障</v>
          </cell>
        </row>
        <row r="3645">
          <cell r="A3645">
            <v>43209</v>
          </cell>
          <cell r="B3645">
            <v>0.46155092592592589</v>
          </cell>
          <cell r="D3645" t="str">
            <v>分系统1BMS6总电压过低二级故障</v>
          </cell>
          <cell r="G3645" t="str">
            <v>JS_CZ_wodefeng</v>
          </cell>
          <cell r="I3645" t="str">
            <v>BMS故障</v>
          </cell>
        </row>
        <row r="3646">
          <cell r="A3646">
            <v>43209</v>
          </cell>
          <cell r="B3646">
            <v>0.46178240740740745</v>
          </cell>
          <cell r="D3646" t="str">
            <v>分系统1BMS2总电压过低一级故障</v>
          </cell>
          <cell r="G3646" t="str">
            <v>JS_CZ_wodefeng</v>
          </cell>
          <cell r="I3646" t="str">
            <v>BMS故障</v>
          </cell>
        </row>
        <row r="3647">
          <cell r="A3647">
            <v>43209</v>
          </cell>
          <cell r="B3647">
            <v>0.46178240740740745</v>
          </cell>
          <cell r="D3647" t="str">
            <v>分系统1BMS2总电压过低二级故障</v>
          </cell>
          <cell r="G3647" t="str">
            <v>JS_CZ_wodefeng</v>
          </cell>
          <cell r="I3647" t="str">
            <v>BMS故障</v>
          </cell>
        </row>
        <row r="3648">
          <cell r="A3648">
            <v>43209</v>
          </cell>
          <cell r="B3648">
            <v>0.46201388888888889</v>
          </cell>
          <cell r="D3648" t="str">
            <v>分系统1BMS4总电压过低一级故障</v>
          </cell>
          <cell r="G3648" t="str">
            <v>JS_CZ_wodefeng</v>
          </cell>
          <cell r="I3648" t="str">
            <v>BMS故障</v>
          </cell>
        </row>
        <row r="3649">
          <cell r="A3649">
            <v>43209</v>
          </cell>
          <cell r="B3649">
            <v>0.46201388888888889</v>
          </cell>
          <cell r="D3649" t="str">
            <v>分系统1BMS4总电压过低二级故障</v>
          </cell>
          <cell r="G3649" t="str">
            <v>JS_CZ_wodefeng</v>
          </cell>
          <cell r="I3649" t="str">
            <v>BMS故障</v>
          </cell>
        </row>
        <row r="3650">
          <cell r="A3650">
            <v>43209</v>
          </cell>
          <cell r="B3650">
            <v>0.46212962962962961</v>
          </cell>
          <cell r="D3650" t="str">
            <v>分系统1BMS5总电压过低一级故障</v>
          </cell>
          <cell r="G3650" t="str">
            <v>JS_CZ_wodefeng</v>
          </cell>
          <cell r="I3650" t="str">
            <v>BMS故障</v>
          </cell>
        </row>
        <row r="3651">
          <cell r="A3651">
            <v>43209</v>
          </cell>
          <cell r="B3651">
            <v>0.46212962962962961</v>
          </cell>
          <cell r="D3651" t="str">
            <v>分系统1BMS5总电压过低二级故障</v>
          </cell>
          <cell r="G3651" t="str">
            <v>JS_CZ_wodefeng</v>
          </cell>
          <cell r="I3651" t="str">
            <v>BMS故障</v>
          </cell>
        </row>
        <row r="3652">
          <cell r="A3652">
            <v>43209</v>
          </cell>
          <cell r="B3652">
            <v>0.46733796296296298</v>
          </cell>
          <cell r="D3652" t="str">
            <v>分系统1BMS2单体电压过低一级故障</v>
          </cell>
          <cell r="G3652" t="str">
            <v>JS_CZ_wodefeng</v>
          </cell>
          <cell r="I3652" t="str">
            <v>BMS故障</v>
          </cell>
        </row>
        <row r="3653">
          <cell r="A3653">
            <v>43209</v>
          </cell>
          <cell r="B3653">
            <v>0.46733796296296298</v>
          </cell>
          <cell r="D3653" t="str">
            <v>分系统1BMS2单体电压过低二级故障</v>
          </cell>
          <cell r="G3653" t="str">
            <v>JS_CZ_wodefeng</v>
          </cell>
          <cell r="I3653" t="str">
            <v>BMS故障</v>
          </cell>
        </row>
        <row r="3654">
          <cell r="A3654">
            <v>43209</v>
          </cell>
          <cell r="B3654">
            <v>0.46843750000000001</v>
          </cell>
          <cell r="D3654" t="str">
            <v>分系统1BMS1单体电压过低一级故障</v>
          </cell>
          <cell r="G3654" t="str">
            <v>JS_CZ_wodefeng</v>
          </cell>
          <cell r="I3654" t="str">
            <v>BMS故障</v>
          </cell>
        </row>
        <row r="3655">
          <cell r="A3655">
            <v>43209</v>
          </cell>
          <cell r="B3655">
            <v>0.46843750000000001</v>
          </cell>
          <cell r="D3655" t="str">
            <v>分系统1BMS1单体电压过低二级故障</v>
          </cell>
          <cell r="G3655" t="str">
            <v>JS_CZ_wodefeng</v>
          </cell>
          <cell r="I3655" t="str">
            <v>BMS故障</v>
          </cell>
        </row>
        <row r="3656">
          <cell r="A3656">
            <v>43209</v>
          </cell>
          <cell r="B3656">
            <v>0.46872685185185187</v>
          </cell>
          <cell r="D3656" t="str">
            <v>分系统1BMS3单体电压过低一级故障</v>
          </cell>
          <cell r="G3656" t="str">
            <v>JS_CZ_wodefeng</v>
          </cell>
          <cell r="I3656" t="str">
            <v>BMS故障</v>
          </cell>
        </row>
        <row r="3657">
          <cell r="A3657">
            <v>43209</v>
          </cell>
          <cell r="B3657">
            <v>0.46872685185185187</v>
          </cell>
          <cell r="D3657" t="str">
            <v>分系统1BMS3单体电压过低二级故障</v>
          </cell>
          <cell r="G3657" t="str">
            <v>JS_CZ_wodefeng</v>
          </cell>
          <cell r="I3657" t="str">
            <v>BMS故障</v>
          </cell>
        </row>
        <row r="3658">
          <cell r="A3658">
            <v>43209</v>
          </cell>
          <cell r="B3658">
            <v>0.46895833333333337</v>
          </cell>
          <cell r="D3658" t="str">
            <v>分系统1BMS3SOC过低一级故障</v>
          </cell>
          <cell r="G3658" t="str">
            <v>JS_CZ_wodefeng</v>
          </cell>
          <cell r="I3658" t="str">
            <v>BMS故障</v>
          </cell>
        </row>
        <row r="3659">
          <cell r="A3659">
            <v>43209</v>
          </cell>
          <cell r="B3659">
            <v>0.46895833333333337</v>
          </cell>
          <cell r="D3659" t="str">
            <v>分系统1BMS3SOC过低二级故障</v>
          </cell>
          <cell r="G3659" t="str">
            <v>JS_CZ_wodefeng</v>
          </cell>
          <cell r="I3659" t="str">
            <v>BMS故障</v>
          </cell>
        </row>
        <row r="3660">
          <cell r="A3660">
            <v>43209</v>
          </cell>
          <cell r="B3660">
            <v>0.46942129629629631</v>
          </cell>
          <cell r="D3660" t="str">
            <v>分系统1BMS5单体电压过低一级故障</v>
          </cell>
          <cell r="G3660" t="str">
            <v>JS_CZ_wodefeng</v>
          </cell>
          <cell r="I3660" t="str">
            <v>BMS故障</v>
          </cell>
        </row>
        <row r="3661">
          <cell r="A3661">
            <v>43209</v>
          </cell>
          <cell r="B3661">
            <v>0.46942129629629631</v>
          </cell>
          <cell r="D3661" t="str">
            <v>分系统1BMS5单体电压过低二级故障</v>
          </cell>
          <cell r="G3661" t="str">
            <v>JS_CZ_wodefeng</v>
          </cell>
          <cell r="I3661" t="str">
            <v>BMS故障</v>
          </cell>
        </row>
        <row r="3662">
          <cell r="A3662">
            <v>43209</v>
          </cell>
          <cell r="B3662">
            <v>0.46972222222222221</v>
          </cell>
          <cell r="D3662" t="str">
            <v>分系统1BMS6SOC过低一级故障</v>
          </cell>
          <cell r="G3662" t="str">
            <v>JS_CZ_wodefeng</v>
          </cell>
          <cell r="I3662" t="str">
            <v>BMS故障</v>
          </cell>
        </row>
        <row r="3663">
          <cell r="A3663">
            <v>43209</v>
          </cell>
          <cell r="B3663">
            <v>0.46972222222222221</v>
          </cell>
          <cell r="D3663" t="str">
            <v>分系统1BMS6SOC过低二级故障</v>
          </cell>
          <cell r="G3663" t="str">
            <v>JS_CZ_wodefeng</v>
          </cell>
          <cell r="I3663" t="str">
            <v>BMS故障</v>
          </cell>
        </row>
        <row r="3664">
          <cell r="A3664">
            <v>43209</v>
          </cell>
          <cell r="B3664">
            <v>0.47011574074074075</v>
          </cell>
          <cell r="D3664" t="str">
            <v>分系统1BMS4单体电压过低一级故障</v>
          </cell>
          <cell r="G3664" t="str">
            <v>JS_CZ_wodefeng</v>
          </cell>
          <cell r="I3664" t="str">
            <v>BMS故障</v>
          </cell>
        </row>
        <row r="3665">
          <cell r="A3665">
            <v>43209</v>
          </cell>
          <cell r="B3665">
            <v>0.47011574074074075</v>
          </cell>
          <cell r="D3665" t="str">
            <v>分系统1BMS4单体电压过低二级故障</v>
          </cell>
          <cell r="G3665" t="str">
            <v>JS_CZ_wodefeng</v>
          </cell>
          <cell r="I3665" t="str">
            <v>BMS故障</v>
          </cell>
        </row>
        <row r="3666">
          <cell r="A3666">
            <v>43209</v>
          </cell>
          <cell r="B3666">
            <v>0.47023148148148147</v>
          </cell>
          <cell r="D3666" t="str">
            <v>分系统1BMS2SOC过低一级故障</v>
          </cell>
          <cell r="G3666" t="str">
            <v>JS_CZ_wodefeng</v>
          </cell>
          <cell r="I3666" t="str">
            <v>BMS故障</v>
          </cell>
        </row>
        <row r="3667">
          <cell r="A3667">
            <v>43209</v>
          </cell>
          <cell r="B3667">
            <v>0.47023148148148147</v>
          </cell>
          <cell r="D3667" t="str">
            <v>分系统1BMS2SOC过低二级故障</v>
          </cell>
          <cell r="G3667" t="str">
            <v>JS_CZ_wodefeng</v>
          </cell>
          <cell r="I3667" t="str">
            <v>BMS故障</v>
          </cell>
        </row>
        <row r="3668">
          <cell r="A3668">
            <v>43209</v>
          </cell>
          <cell r="B3668">
            <v>0.47023148148148147</v>
          </cell>
          <cell r="D3668" t="str">
            <v>分系统1BMS5SOC过低一级故障</v>
          </cell>
          <cell r="G3668" t="str">
            <v>JS_CZ_wodefeng</v>
          </cell>
          <cell r="I3668" t="str">
            <v>BMS故障</v>
          </cell>
        </row>
        <row r="3669">
          <cell r="A3669">
            <v>43209</v>
          </cell>
          <cell r="B3669">
            <v>0.47023148148148147</v>
          </cell>
          <cell r="D3669" t="str">
            <v>分系统1BMS5SOC过低二级故障</v>
          </cell>
          <cell r="G3669" t="str">
            <v>JS_CZ_wodefeng</v>
          </cell>
          <cell r="I3669" t="str">
            <v>BMS故障</v>
          </cell>
        </row>
        <row r="3670">
          <cell r="A3670">
            <v>43209</v>
          </cell>
          <cell r="B3670">
            <v>0.47028935185185183</v>
          </cell>
          <cell r="D3670" t="str">
            <v>分系统1BMS4SOC过低一级故障</v>
          </cell>
          <cell r="G3670" t="str">
            <v>JS_CZ_wodefeng</v>
          </cell>
          <cell r="I3670" t="str">
            <v>BMS故障</v>
          </cell>
        </row>
        <row r="3671">
          <cell r="A3671">
            <v>43209</v>
          </cell>
          <cell r="B3671">
            <v>0.47028935185185183</v>
          </cell>
          <cell r="D3671" t="str">
            <v>分系统1BMS4SOC过低二级故障</v>
          </cell>
          <cell r="G3671" t="str">
            <v>JS_CZ_wodefeng</v>
          </cell>
          <cell r="I3671" t="str">
            <v>BMS故障</v>
          </cell>
        </row>
        <row r="3672">
          <cell r="A3672">
            <v>43209</v>
          </cell>
          <cell r="B3672">
            <v>0.47028935185185183</v>
          </cell>
          <cell r="D3672" t="str">
            <v>分系统1BMS6单体电压过低一级故障</v>
          </cell>
          <cell r="G3672" t="str">
            <v>JS_CZ_wodefeng</v>
          </cell>
          <cell r="I3672" t="str">
            <v>BMS故障</v>
          </cell>
        </row>
        <row r="3673">
          <cell r="A3673">
            <v>43209</v>
          </cell>
          <cell r="B3673">
            <v>0.47028935185185183</v>
          </cell>
          <cell r="D3673" t="str">
            <v>分系统1BMS6单体电压过低二级故障</v>
          </cell>
          <cell r="G3673" t="str">
            <v>JS_CZ_wodefeng</v>
          </cell>
          <cell r="I3673" t="str">
            <v>BMS故障</v>
          </cell>
        </row>
        <row r="3674">
          <cell r="A3674">
            <v>43209</v>
          </cell>
          <cell r="B3674">
            <v>0.47075231481481478</v>
          </cell>
          <cell r="D3674" t="str">
            <v>分系统1BMS1SOC过低一级故障</v>
          </cell>
          <cell r="G3674" t="str">
            <v>JS_CZ_wodefeng</v>
          </cell>
          <cell r="I3674" t="str">
            <v>BMS故障</v>
          </cell>
        </row>
        <row r="3675">
          <cell r="A3675">
            <v>43209</v>
          </cell>
          <cell r="B3675">
            <v>0.47075231481481478</v>
          </cell>
          <cell r="D3675" t="str">
            <v>分系统1BMS1SOC过低二级故障</v>
          </cell>
          <cell r="G3675" t="str">
            <v>JS_CZ_wodefeng</v>
          </cell>
          <cell r="I3675" t="str">
            <v>BMS故障</v>
          </cell>
        </row>
        <row r="3676">
          <cell r="A3676">
            <v>43209</v>
          </cell>
          <cell r="B3676">
            <v>0.47533564814814816</v>
          </cell>
          <cell r="D3676" t="str">
            <v>分系统1告警状态</v>
          </cell>
          <cell r="G3676" t="str">
            <v>JS_CZ_wodefeng</v>
          </cell>
          <cell r="I3676" t="str">
            <v>系统故障</v>
          </cell>
        </row>
        <row r="3677">
          <cell r="A3677">
            <v>43209</v>
          </cell>
          <cell r="B3677">
            <v>0.47533564814814816</v>
          </cell>
          <cell r="D3677" t="str">
            <v>分系统1BCMS2告警状态</v>
          </cell>
          <cell r="G3677" t="str">
            <v>JS_CZ_wodefeng</v>
          </cell>
          <cell r="I3677" t="str">
            <v>BMS故障</v>
          </cell>
        </row>
        <row r="3678">
          <cell r="A3678">
            <v>43209</v>
          </cell>
          <cell r="B3678">
            <v>0.47898148148148145</v>
          </cell>
          <cell r="D3678" t="str">
            <v>分系统1BCMS5告警状态</v>
          </cell>
          <cell r="G3678" t="str">
            <v>JS_CZ_wodefeng</v>
          </cell>
          <cell r="I3678" t="str">
            <v>BMS故障</v>
          </cell>
        </row>
        <row r="3679">
          <cell r="A3679">
            <v>43209</v>
          </cell>
          <cell r="B3679">
            <v>0.47927083333333331</v>
          </cell>
          <cell r="D3679" t="str">
            <v>分系统1BCMS3告警状态</v>
          </cell>
          <cell r="G3679" t="str">
            <v>JS_CZ_wodefeng</v>
          </cell>
          <cell r="I3679" t="str">
            <v>BMS故障</v>
          </cell>
        </row>
        <row r="3680">
          <cell r="A3680">
            <v>43209</v>
          </cell>
          <cell r="B3680">
            <v>0.47967592592592595</v>
          </cell>
          <cell r="D3680" t="str">
            <v>分系统1BCMS1告警状态</v>
          </cell>
          <cell r="G3680" t="str">
            <v>JS_CZ_wodefeng</v>
          </cell>
          <cell r="I3680" t="str">
            <v>BMS故障</v>
          </cell>
        </row>
        <row r="3681">
          <cell r="A3681">
            <v>43209</v>
          </cell>
          <cell r="B3681">
            <v>0.48002314814814812</v>
          </cell>
          <cell r="D3681" t="str">
            <v>分系统1BCMS6告警状态</v>
          </cell>
          <cell r="G3681" t="str">
            <v>JS_CZ_wodefeng</v>
          </cell>
          <cell r="I3681" t="str">
            <v>BMS故障</v>
          </cell>
        </row>
        <row r="3682">
          <cell r="A3682">
            <v>43209</v>
          </cell>
          <cell r="B3682">
            <v>0.48013888888888889</v>
          </cell>
          <cell r="D3682" t="str">
            <v>分系统1BCMS4告警状态</v>
          </cell>
          <cell r="G3682" t="str">
            <v>JS_CZ_wodefeng</v>
          </cell>
          <cell r="I3682" t="str">
            <v>BMS故障</v>
          </cell>
        </row>
        <row r="3683">
          <cell r="A3683">
            <v>43209</v>
          </cell>
          <cell r="B3683">
            <v>0.48054398148148153</v>
          </cell>
          <cell r="D3683" t="str">
            <v>分系统1故障状态</v>
          </cell>
          <cell r="G3683" t="str">
            <v>JS_CZ_wodefeng</v>
          </cell>
          <cell r="I3683" t="str">
            <v>系统故障</v>
          </cell>
        </row>
        <row r="3684">
          <cell r="A3684">
            <v>43209</v>
          </cell>
          <cell r="B3684">
            <v>0.48054398148148153</v>
          </cell>
          <cell r="D3684" t="str">
            <v>分系统1BCMS2故障状态</v>
          </cell>
          <cell r="G3684" t="str">
            <v>JS_CZ_wodefeng</v>
          </cell>
          <cell r="I3684" t="str">
            <v>BMS故障</v>
          </cell>
        </row>
        <row r="3685">
          <cell r="A3685">
            <v>43209</v>
          </cell>
          <cell r="B3685">
            <v>0.48054398148148153</v>
          </cell>
          <cell r="D3685" t="str">
            <v>分系统1BMS2单体电压过低一级故障</v>
          </cell>
          <cell r="G3685" t="str">
            <v>JS_CZ_wodefeng</v>
          </cell>
          <cell r="I3685" t="str">
            <v>BMS故障</v>
          </cell>
        </row>
        <row r="3686">
          <cell r="A3686">
            <v>43209</v>
          </cell>
          <cell r="B3686">
            <v>0.48054398148148153</v>
          </cell>
          <cell r="D3686" t="str">
            <v>BCMS故障</v>
          </cell>
          <cell r="G3686" t="str">
            <v>JS_CZ_wodefeng</v>
          </cell>
          <cell r="I3686" t="str">
            <v>BMS故障</v>
          </cell>
        </row>
        <row r="3687">
          <cell r="A3687">
            <v>43209</v>
          </cell>
          <cell r="B3687">
            <v>0.4806597222222222</v>
          </cell>
          <cell r="D3687" t="str">
            <v>分系统1BMS8总电压过低一级故障</v>
          </cell>
          <cell r="G3687" t="str">
            <v>JS_WX_liteer</v>
          </cell>
          <cell r="I3687" t="str">
            <v>BMS故障</v>
          </cell>
        </row>
        <row r="3688">
          <cell r="A3688">
            <v>43209</v>
          </cell>
          <cell r="B3688">
            <v>0.4806597222222222</v>
          </cell>
          <cell r="D3688" t="str">
            <v>分系统1BMS8总电压过低二级故障</v>
          </cell>
          <cell r="G3688" t="str">
            <v>JS_WX_liteer</v>
          </cell>
          <cell r="I3688" t="str">
            <v>BMS故障</v>
          </cell>
        </row>
        <row r="3689">
          <cell r="A3689">
            <v>43209</v>
          </cell>
          <cell r="B3689">
            <v>0.48077546296296297</v>
          </cell>
          <cell r="D3689" t="str">
            <v>分系统1BMS9总电压过低一级故障</v>
          </cell>
          <cell r="G3689" t="str">
            <v>JS_WX_liteer</v>
          </cell>
          <cell r="I3689" t="str">
            <v>BMS故障</v>
          </cell>
        </row>
        <row r="3690">
          <cell r="A3690">
            <v>43209</v>
          </cell>
          <cell r="B3690">
            <v>0.48077546296296297</v>
          </cell>
          <cell r="D3690" t="str">
            <v>分系统1BMS9总电压过低二级故障</v>
          </cell>
          <cell r="G3690" t="str">
            <v>JS_WX_liteer</v>
          </cell>
          <cell r="I3690" t="str">
            <v>BMS故障</v>
          </cell>
        </row>
        <row r="3691">
          <cell r="A3691">
            <v>43209</v>
          </cell>
          <cell r="B3691">
            <v>0.48106481481481483</v>
          </cell>
          <cell r="D3691" t="str">
            <v>分系统1BCMS2告警状态</v>
          </cell>
          <cell r="G3691" t="str">
            <v>JS_CZ_wodefeng</v>
          </cell>
          <cell r="I3691" t="str">
            <v>BMS故障</v>
          </cell>
        </row>
        <row r="3692">
          <cell r="A3692">
            <v>43209</v>
          </cell>
          <cell r="B3692">
            <v>0.48106481481481483</v>
          </cell>
          <cell r="D3692" t="str">
            <v>分系统1BMS2单体电压过低二级故障</v>
          </cell>
          <cell r="G3692" t="str">
            <v>JS_CZ_wodefeng</v>
          </cell>
          <cell r="I3692" t="str">
            <v>BMS故障</v>
          </cell>
        </row>
        <row r="3693">
          <cell r="A3693">
            <v>43209</v>
          </cell>
          <cell r="B3693">
            <v>0.48118055555555556</v>
          </cell>
          <cell r="D3693" t="str">
            <v>分系统1BMS3总电压过低一级故障</v>
          </cell>
          <cell r="G3693" t="str">
            <v>JS_WX_liteer</v>
          </cell>
          <cell r="I3693" t="str">
            <v>BMS故障</v>
          </cell>
        </row>
        <row r="3694">
          <cell r="A3694">
            <v>43209</v>
          </cell>
          <cell r="B3694">
            <v>0.48118055555555556</v>
          </cell>
          <cell r="D3694" t="str">
            <v>分系统1BMS3总电压过低二级故障</v>
          </cell>
          <cell r="G3694" t="str">
            <v>JS_WX_liteer</v>
          </cell>
          <cell r="I3694" t="str">
            <v>BMS故障</v>
          </cell>
        </row>
        <row r="3695">
          <cell r="A3695">
            <v>43209</v>
          </cell>
          <cell r="B3695">
            <v>0.481412037037037</v>
          </cell>
          <cell r="D3695" t="str">
            <v>分系统1BMS1总电压过低一级故障</v>
          </cell>
          <cell r="G3695" t="str">
            <v>JS_WX_liteer</v>
          </cell>
          <cell r="I3695" t="str">
            <v>BMS故障</v>
          </cell>
        </row>
        <row r="3696">
          <cell r="A3696">
            <v>43209</v>
          </cell>
          <cell r="B3696">
            <v>0.481412037037037</v>
          </cell>
          <cell r="D3696" t="str">
            <v>分系统1BMS1总电压过低二级故障</v>
          </cell>
          <cell r="G3696" t="str">
            <v>JS_WX_liteer</v>
          </cell>
          <cell r="I3696" t="str">
            <v>BMS故障</v>
          </cell>
        </row>
        <row r="3697">
          <cell r="A3697">
            <v>43209</v>
          </cell>
          <cell r="B3697">
            <v>0.48146990740740742</v>
          </cell>
          <cell r="D3697" t="str">
            <v>分系统1BMS4总电压过低一级故障</v>
          </cell>
          <cell r="G3697" t="str">
            <v>JS_WX_liteer</v>
          </cell>
          <cell r="I3697" t="str">
            <v>BMS故障</v>
          </cell>
        </row>
        <row r="3698">
          <cell r="A3698">
            <v>43209</v>
          </cell>
          <cell r="B3698">
            <v>0.48146990740740742</v>
          </cell>
          <cell r="D3698" t="str">
            <v>分系统1BMS4总电压过低二级故障</v>
          </cell>
          <cell r="G3698" t="str">
            <v>JS_WX_liteer</v>
          </cell>
          <cell r="I3698" t="str">
            <v>BMS故障</v>
          </cell>
        </row>
        <row r="3699">
          <cell r="A3699">
            <v>43209</v>
          </cell>
          <cell r="B3699">
            <v>0.48181712962962964</v>
          </cell>
          <cell r="D3699" t="str">
            <v>分系统1BMS2总电压过低一级故障</v>
          </cell>
          <cell r="G3699" t="str">
            <v>JS_WX_liteer</v>
          </cell>
          <cell r="I3699" t="str">
            <v>BMS故障</v>
          </cell>
        </row>
        <row r="3700">
          <cell r="A3700">
            <v>43209</v>
          </cell>
          <cell r="B3700">
            <v>0.48181712962962964</v>
          </cell>
          <cell r="D3700" t="str">
            <v>分系统1BMS2总电压过低二级故障</v>
          </cell>
          <cell r="G3700" t="str">
            <v>JS_WX_liteer</v>
          </cell>
          <cell r="I3700" t="str">
            <v>BMS故障</v>
          </cell>
        </row>
        <row r="3701">
          <cell r="A3701">
            <v>43209</v>
          </cell>
          <cell r="B3701">
            <v>0.481875</v>
          </cell>
          <cell r="D3701" t="str">
            <v>分系统1BMS7总电压过低一级故障</v>
          </cell>
          <cell r="G3701" t="str">
            <v>JS_WX_liteer</v>
          </cell>
          <cell r="I3701" t="str">
            <v>BMS故障</v>
          </cell>
        </row>
        <row r="3702">
          <cell r="A3702">
            <v>43209</v>
          </cell>
          <cell r="B3702">
            <v>0.481875</v>
          </cell>
          <cell r="D3702" t="str">
            <v>分系统1BMS7总电压过低二级故障</v>
          </cell>
          <cell r="G3702" t="str">
            <v>JS_WX_liteer</v>
          </cell>
          <cell r="I3702" t="str">
            <v>BMS故障</v>
          </cell>
        </row>
        <row r="3703">
          <cell r="A3703">
            <v>43209</v>
          </cell>
          <cell r="B3703">
            <v>0.48199074074074072</v>
          </cell>
          <cell r="D3703" t="str">
            <v>分系统1BMS5总电压过低一级故障</v>
          </cell>
          <cell r="G3703" t="str">
            <v>JS_WX_liteer</v>
          </cell>
          <cell r="I3703" t="str">
            <v>BMS故障</v>
          </cell>
        </row>
        <row r="3704">
          <cell r="A3704">
            <v>43209</v>
          </cell>
          <cell r="B3704">
            <v>0.48199074074074072</v>
          </cell>
          <cell r="D3704" t="str">
            <v>分系统1BMS5总电压过低二级故障</v>
          </cell>
          <cell r="G3704" t="str">
            <v>JS_WX_liteer</v>
          </cell>
          <cell r="I3704" t="str">
            <v>BMS故障</v>
          </cell>
        </row>
        <row r="3705">
          <cell r="A3705">
            <v>43209</v>
          </cell>
          <cell r="B3705">
            <v>0.48204861111111108</v>
          </cell>
          <cell r="D3705" t="str">
            <v>分系统1BMS6总电压过低一级故障</v>
          </cell>
          <cell r="G3705" t="str">
            <v>JS_WX_liteer</v>
          </cell>
          <cell r="I3705" t="str">
            <v>BMS故障</v>
          </cell>
        </row>
        <row r="3706">
          <cell r="A3706">
            <v>43209</v>
          </cell>
          <cell r="B3706">
            <v>0.48204861111111108</v>
          </cell>
          <cell r="D3706" t="str">
            <v>分系统1BMS6总电压过低二级故障</v>
          </cell>
          <cell r="G3706" t="str">
            <v>JS_WX_liteer</v>
          </cell>
          <cell r="I3706" t="str">
            <v>BMS故障</v>
          </cell>
        </row>
        <row r="3707">
          <cell r="A3707">
            <v>43209</v>
          </cell>
          <cell r="B3707">
            <v>0.48685185185185187</v>
          </cell>
          <cell r="D3707" t="str">
            <v>分系统1BMS3SOC过低一级故障</v>
          </cell>
          <cell r="G3707" t="str">
            <v>JS_WX_liteer</v>
          </cell>
          <cell r="I3707" t="str">
            <v>BMS故障</v>
          </cell>
        </row>
        <row r="3708">
          <cell r="A3708">
            <v>43209</v>
          </cell>
          <cell r="B3708">
            <v>0.48685185185185187</v>
          </cell>
          <cell r="D3708" t="str">
            <v>分系统1BMS3SOC过低二级故障</v>
          </cell>
          <cell r="G3708" t="str">
            <v>JS_WX_liteer</v>
          </cell>
          <cell r="I3708" t="str">
            <v>BMS故障</v>
          </cell>
        </row>
        <row r="3709">
          <cell r="A3709">
            <v>43209</v>
          </cell>
          <cell r="B3709">
            <v>0.48854166666666665</v>
          </cell>
          <cell r="D3709" t="str">
            <v>分系统1BMS7SOC过低一级故障</v>
          </cell>
          <cell r="G3709" t="str">
            <v>JS_WX_liteer</v>
          </cell>
          <cell r="I3709" t="str">
            <v>BMS故障</v>
          </cell>
        </row>
        <row r="3710">
          <cell r="A3710">
            <v>43209</v>
          </cell>
          <cell r="B3710">
            <v>0.48854166666666665</v>
          </cell>
          <cell r="D3710" t="str">
            <v>分系统1BMS7SOC过低二级故障</v>
          </cell>
          <cell r="G3710" t="str">
            <v>JS_WX_liteer</v>
          </cell>
          <cell r="I3710" t="str">
            <v>BMS故障</v>
          </cell>
        </row>
        <row r="3711">
          <cell r="A3711">
            <v>43209</v>
          </cell>
          <cell r="B3711">
            <v>0.48893518518518514</v>
          </cell>
          <cell r="D3711" t="str">
            <v>分系统1BMS4SOC过低一级故障</v>
          </cell>
          <cell r="G3711" t="str">
            <v>JS_WX_liteer</v>
          </cell>
          <cell r="I3711" t="str">
            <v>BMS故障</v>
          </cell>
        </row>
        <row r="3712">
          <cell r="A3712">
            <v>43209</v>
          </cell>
          <cell r="B3712">
            <v>0.48893518518518514</v>
          </cell>
          <cell r="D3712" t="str">
            <v>分系统1BMS4SOC过低二级故障</v>
          </cell>
          <cell r="G3712" t="str">
            <v>JS_WX_liteer</v>
          </cell>
          <cell r="I3712" t="str">
            <v>BMS故障</v>
          </cell>
        </row>
        <row r="3713">
          <cell r="A3713">
            <v>43209</v>
          </cell>
          <cell r="B3713">
            <v>0.48975694444444445</v>
          </cell>
          <cell r="D3713" t="str">
            <v>分系统1BMS8SOC过低一级故障</v>
          </cell>
          <cell r="G3713" t="str">
            <v>JS_WX_liteer</v>
          </cell>
          <cell r="I3713" t="str">
            <v>BMS故障</v>
          </cell>
        </row>
        <row r="3714">
          <cell r="A3714">
            <v>43209</v>
          </cell>
          <cell r="B3714">
            <v>0.48975694444444445</v>
          </cell>
          <cell r="D3714" t="str">
            <v>分系统1BMS8SOC过低二级故障</v>
          </cell>
          <cell r="G3714" t="str">
            <v>JS_WX_liteer</v>
          </cell>
          <cell r="I3714" t="str">
            <v>BMS故障</v>
          </cell>
        </row>
        <row r="3715">
          <cell r="A3715">
            <v>43209</v>
          </cell>
          <cell r="B3715">
            <v>0.49078703703703702</v>
          </cell>
          <cell r="D3715" t="str">
            <v>分系统1BMS8单体电压过低一级故障</v>
          </cell>
          <cell r="G3715" t="str">
            <v>JS_WX_liteer</v>
          </cell>
          <cell r="I3715" t="str">
            <v>BMS故障</v>
          </cell>
        </row>
        <row r="3716">
          <cell r="A3716">
            <v>43209</v>
          </cell>
          <cell r="B3716">
            <v>0.49078703703703702</v>
          </cell>
          <cell r="D3716" t="str">
            <v>分系统1BMS8单体电压过低二级故障</v>
          </cell>
          <cell r="G3716" t="str">
            <v>JS_WX_liteer</v>
          </cell>
          <cell r="I3716" t="str">
            <v>BMS故障</v>
          </cell>
        </row>
        <row r="3717">
          <cell r="A3717">
            <v>43209</v>
          </cell>
          <cell r="B3717">
            <v>0.49107638888888888</v>
          </cell>
          <cell r="D3717" t="str">
            <v>分系统1BMS9单体电压过低一级故障</v>
          </cell>
          <cell r="G3717" t="str">
            <v>JS_WX_liteer</v>
          </cell>
          <cell r="I3717" t="str">
            <v>BMS故障</v>
          </cell>
        </row>
        <row r="3718">
          <cell r="A3718">
            <v>43209</v>
          </cell>
          <cell r="B3718">
            <v>0.49107638888888888</v>
          </cell>
          <cell r="D3718" t="str">
            <v>分系统1BMS9单体电压过低二级故障</v>
          </cell>
          <cell r="G3718" t="str">
            <v>JS_WX_liteer</v>
          </cell>
          <cell r="I3718" t="str">
            <v>BMS故障</v>
          </cell>
        </row>
        <row r="3719">
          <cell r="A3719">
            <v>43209</v>
          </cell>
          <cell r="B3719">
            <v>0.49160879629629628</v>
          </cell>
          <cell r="D3719" t="str">
            <v>分系统1BMS3单体电压过低一级故障</v>
          </cell>
          <cell r="G3719" t="str">
            <v>JS_WX_liteer</v>
          </cell>
          <cell r="I3719" t="str">
            <v>BMS故障</v>
          </cell>
        </row>
        <row r="3720">
          <cell r="A3720">
            <v>43209</v>
          </cell>
          <cell r="B3720">
            <v>0.49160879629629628</v>
          </cell>
          <cell r="D3720" t="str">
            <v>分系统1BMS3单体电压过低二级故障</v>
          </cell>
          <cell r="G3720" t="str">
            <v>JS_WX_liteer</v>
          </cell>
          <cell r="I3720" t="str">
            <v>BMS故障</v>
          </cell>
        </row>
        <row r="3721">
          <cell r="A3721">
            <v>43209</v>
          </cell>
          <cell r="B3721">
            <v>0.49160879629629628</v>
          </cell>
          <cell r="D3721" t="str">
            <v>分系统1BMS9SOC过低一级故障</v>
          </cell>
          <cell r="G3721" t="str">
            <v>JS_WX_liteer</v>
          </cell>
          <cell r="I3721" t="str">
            <v>BMS故障</v>
          </cell>
        </row>
        <row r="3722">
          <cell r="A3722">
            <v>43209</v>
          </cell>
          <cell r="B3722">
            <v>0.49160879629629628</v>
          </cell>
          <cell r="D3722" t="str">
            <v>分系统1BMS9SOC过低二级故障</v>
          </cell>
          <cell r="G3722" t="str">
            <v>JS_WX_liteer</v>
          </cell>
          <cell r="I3722" t="str">
            <v>BMS故障</v>
          </cell>
        </row>
        <row r="3723">
          <cell r="A3723">
            <v>43209</v>
          </cell>
          <cell r="B3723">
            <v>0.49246527777777777</v>
          </cell>
          <cell r="D3723" t="str">
            <v>分系统1BMS1单体电压过低一级故障</v>
          </cell>
          <cell r="G3723" t="str">
            <v>JS_WX_liteer</v>
          </cell>
          <cell r="I3723" t="str">
            <v>BMS故障</v>
          </cell>
        </row>
        <row r="3724">
          <cell r="A3724">
            <v>43209</v>
          </cell>
          <cell r="B3724">
            <v>0.49246527777777777</v>
          </cell>
          <cell r="D3724" t="str">
            <v>分系统1BMS1单体电压过低二级故障</v>
          </cell>
          <cell r="G3724" t="str">
            <v>JS_WX_liteer</v>
          </cell>
          <cell r="I3724" t="str">
            <v>BMS故障</v>
          </cell>
        </row>
        <row r="3725">
          <cell r="A3725">
            <v>43209</v>
          </cell>
          <cell r="B3725">
            <v>0.4927083333333333</v>
          </cell>
          <cell r="D3725" t="str">
            <v>分系统1BMS4单体电压过低一级故障</v>
          </cell>
          <cell r="G3725" t="str">
            <v>JS_WX_liteer</v>
          </cell>
          <cell r="I3725" t="str">
            <v>BMS故障</v>
          </cell>
        </row>
        <row r="3726">
          <cell r="A3726">
            <v>43209</v>
          </cell>
          <cell r="B3726">
            <v>0.4927083333333333</v>
          </cell>
          <cell r="D3726" t="str">
            <v>分系统1BMS4单体电压过低二级故障</v>
          </cell>
          <cell r="G3726" t="str">
            <v>JS_WX_liteer</v>
          </cell>
          <cell r="I3726" t="str">
            <v>BMS故障</v>
          </cell>
        </row>
        <row r="3727">
          <cell r="A3727">
            <v>43209</v>
          </cell>
          <cell r="B3727">
            <v>0.49292824074074071</v>
          </cell>
          <cell r="D3727" t="str">
            <v>分系统1BMS2SOC过低一级故障</v>
          </cell>
          <cell r="G3727" t="str">
            <v>JS_WX_liteer</v>
          </cell>
          <cell r="I3727" t="str">
            <v>BMS故障</v>
          </cell>
        </row>
        <row r="3728">
          <cell r="A3728">
            <v>43209</v>
          </cell>
          <cell r="B3728">
            <v>0.49292824074074071</v>
          </cell>
          <cell r="D3728" t="str">
            <v>分系统1BMS2SOC过低二级故障</v>
          </cell>
          <cell r="G3728" t="str">
            <v>JS_WX_liteer</v>
          </cell>
          <cell r="I3728" t="str">
            <v>BMS故障</v>
          </cell>
        </row>
        <row r="3729">
          <cell r="A3729">
            <v>43209</v>
          </cell>
          <cell r="B3729">
            <v>0.49315972222222221</v>
          </cell>
          <cell r="D3729" t="str">
            <v>分系统1BMS1SOC过低一级故障</v>
          </cell>
          <cell r="G3729" t="str">
            <v>JS_WX_liteer</v>
          </cell>
          <cell r="I3729" t="str">
            <v>BMS故障</v>
          </cell>
        </row>
        <row r="3730">
          <cell r="A3730">
            <v>43209</v>
          </cell>
          <cell r="B3730">
            <v>0.49315972222222221</v>
          </cell>
          <cell r="D3730" t="str">
            <v>分系统1BMS1SOC过低二级故障</v>
          </cell>
          <cell r="G3730" t="str">
            <v>JS_WX_liteer</v>
          </cell>
          <cell r="I3730" t="str">
            <v>BMS故障</v>
          </cell>
        </row>
        <row r="3731">
          <cell r="A3731">
            <v>43209</v>
          </cell>
          <cell r="B3731">
            <v>0.49315972222222221</v>
          </cell>
          <cell r="D3731" t="str">
            <v>分系统1BMS5SOC过低一级故障</v>
          </cell>
          <cell r="G3731" t="str">
            <v>JS_WX_liteer</v>
          </cell>
          <cell r="I3731" t="str">
            <v>BMS故障</v>
          </cell>
        </row>
        <row r="3732">
          <cell r="A3732">
            <v>43209</v>
          </cell>
          <cell r="B3732">
            <v>0.49315972222222221</v>
          </cell>
          <cell r="D3732" t="str">
            <v>分系统1BMS5SOC过低二级故障</v>
          </cell>
          <cell r="G3732" t="str">
            <v>JS_WX_liteer</v>
          </cell>
          <cell r="I3732" t="str">
            <v>BMS故障</v>
          </cell>
        </row>
        <row r="3733">
          <cell r="A3733">
            <v>43209</v>
          </cell>
          <cell r="B3733">
            <v>0.49346064814814811</v>
          </cell>
          <cell r="D3733" t="str">
            <v>分系统1BMS7单体电压过低一级故障</v>
          </cell>
          <cell r="G3733" t="str">
            <v>JS_WX_liteer</v>
          </cell>
          <cell r="I3733" t="str">
            <v>BMS故障</v>
          </cell>
        </row>
        <row r="3734">
          <cell r="A3734">
            <v>43209</v>
          </cell>
          <cell r="B3734">
            <v>0.49346064814814811</v>
          </cell>
          <cell r="D3734" t="str">
            <v>分系统1BMS7单体电压过低二级故障</v>
          </cell>
          <cell r="G3734" t="str">
            <v>JS_WX_liteer</v>
          </cell>
          <cell r="I3734" t="str">
            <v>BMS故障</v>
          </cell>
        </row>
        <row r="3735">
          <cell r="A3735">
            <v>43209</v>
          </cell>
          <cell r="B3735">
            <v>0.49356481481481485</v>
          </cell>
          <cell r="D3735" t="str">
            <v>分系统1BMS2单体电压过低一级故障</v>
          </cell>
          <cell r="G3735" t="str">
            <v>JS_WX_liteer</v>
          </cell>
          <cell r="I3735" t="str">
            <v>BMS故障</v>
          </cell>
        </row>
        <row r="3736">
          <cell r="A3736">
            <v>43209</v>
          </cell>
          <cell r="B3736">
            <v>0.49356481481481485</v>
          </cell>
          <cell r="D3736" t="str">
            <v>分系统1BMS2单体电压过低二级故障</v>
          </cell>
          <cell r="G3736" t="str">
            <v>JS_WX_liteer</v>
          </cell>
          <cell r="I3736" t="str">
            <v>BMS故障</v>
          </cell>
        </row>
        <row r="3737">
          <cell r="A3737">
            <v>43209</v>
          </cell>
          <cell r="B3737">
            <v>0.49386574074074074</v>
          </cell>
          <cell r="D3737" t="str">
            <v>分系统1BMS6单体电压过低一级故障</v>
          </cell>
          <cell r="G3737" t="str">
            <v>JS_WX_liteer</v>
          </cell>
          <cell r="I3737" t="str">
            <v>BMS故障</v>
          </cell>
        </row>
        <row r="3738">
          <cell r="A3738">
            <v>43209</v>
          </cell>
          <cell r="B3738">
            <v>0.49386574074074074</v>
          </cell>
          <cell r="D3738" t="str">
            <v>分系统1BMS6单体电压过低二级故障</v>
          </cell>
          <cell r="G3738" t="str">
            <v>JS_WX_liteer</v>
          </cell>
          <cell r="I3738" t="str">
            <v>BMS故障</v>
          </cell>
        </row>
        <row r="3739">
          <cell r="A3739">
            <v>43209</v>
          </cell>
          <cell r="B3739">
            <v>0.49386574074074074</v>
          </cell>
          <cell r="D3739" t="str">
            <v>分系统1BMS6SOC过低一级故障</v>
          </cell>
          <cell r="G3739" t="str">
            <v>JS_WX_liteer</v>
          </cell>
          <cell r="I3739" t="str">
            <v>BMS故障</v>
          </cell>
        </row>
        <row r="3740">
          <cell r="A3740">
            <v>43209</v>
          </cell>
          <cell r="B3740">
            <v>0.49386574074074074</v>
          </cell>
          <cell r="D3740" t="str">
            <v>分系统1BMS6SOC过低二级故障</v>
          </cell>
          <cell r="G3740" t="str">
            <v>JS_WX_liteer</v>
          </cell>
          <cell r="I3740" t="str">
            <v>BMS故障</v>
          </cell>
        </row>
        <row r="3741">
          <cell r="A3741">
            <v>43209</v>
          </cell>
          <cell r="B3741">
            <v>0.4939236111111111</v>
          </cell>
          <cell r="D3741" t="str">
            <v>分系统1BMS5单体电压过低一级故障</v>
          </cell>
          <cell r="G3741" t="str">
            <v>JS_WX_liteer</v>
          </cell>
          <cell r="I3741" t="str">
            <v>BMS故障</v>
          </cell>
        </row>
        <row r="3742">
          <cell r="A3742">
            <v>43209</v>
          </cell>
          <cell r="B3742">
            <v>0.4939236111111111</v>
          </cell>
          <cell r="D3742" t="str">
            <v>分系统1BMS5单体电压过低二级故障</v>
          </cell>
          <cell r="G3742" t="str">
            <v>JS_WX_liteer</v>
          </cell>
          <cell r="I3742" t="str">
            <v>BMS故障</v>
          </cell>
        </row>
        <row r="3743">
          <cell r="A3743">
            <v>43209</v>
          </cell>
          <cell r="B3743">
            <v>0.52872685185185186</v>
          </cell>
          <cell r="D3743" t="str">
            <v>分系统1BMS1单体电压过低一级故障</v>
          </cell>
          <cell r="G3743" t="str">
            <v>JS_CZ_wodefeng</v>
          </cell>
          <cell r="I3743" t="str">
            <v>BMS故障</v>
          </cell>
        </row>
        <row r="3744">
          <cell r="A3744">
            <v>43209</v>
          </cell>
          <cell r="B3744">
            <v>0.52936342592592589</v>
          </cell>
          <cell r="D3744" t="str">
            <v>分系统1BMS6单体电压过低一级故障</v>
          </cell>
          <cell r="G3744" t="str">
            <v>JS_CZ_wodefeng</v>
          </cell>
          <cell r="I3744" t="str">
            <v>BMS故障</v>
          </cell>
        </row>
        <row r="3745">
          <cell r="A3745">
            <v>43209</v>
          </cell>
          <cell r="B3745">
            <v>0.53092592592592591</v>
          </cell>
          <cell r="D3745" t="str">
            <v>分系统1BMS3单体电压过低一级故障</v>
          </cell>
          <cell r="G3745" t="str">
            <v>JS_CZ_wodefeng</v>
          </cell>
          <cell r="I3745" t="str">
            <v>BMS故障</v>
          </cell>
        </row>
        <row r="3746">
          <cell r="A3746">
            <v>43209</v>
          </cell>
          <cell r="B3746">
            <v>0.53092592592592591</v>
          </cell>
          <cell r="D3746" t="str">
            <v>分系统1BMS4单体电压过低一级故障</v>
          </cell>
          <cell r="G3746" t="str">
            <v>JS_CZ_wodefeng</v>
          </cell>
          <cell r="I3746" t="str">
            <v>BMS故障</v>
          </cell>
        </row>
        <row r="3747">
          <cell r="A3747">
            <v>43209</v>
          </cell>
          <cell r="B3747">
            <v>0.53174768518518511</v>
          </cell>
          <cell r="D3747" t="str">
            <v>分系统1BMS2单体电压过低一级故障</v>
          </cell>
          <cell r="G3747" t="str">
            <v>JS_CZ_wodefeng</v>
          </cell>
          <cell r="I3747" t="str">
            <v>BMS故障</v>
          </cell>
        </row>
        <row r="3748">
          <cell r="A3748">
            <v>43209</v>
          </cell>
          <cell r="B3748">
            <v>0.53585648148148146</v>
          </cell>
          <cell r="D3748" t="str">
            <v>分系统1BMS1总电压过低一级故障</v>
          </cell>
          <cell r="G3748" t="str">
            <v>JS_CZ_wodefeng</v>
          </cell>
          <cell r="I3748" t="str">
            <v>BMS故障</v>
          </cell>
        </row>
        <row r="3749">
          <cell r="A3749">
            <v>43209</v>
          </cell>
          <cell r="B3749">
            <v>0.53608796296296302</v>
          </cell>
          <cell r="D3749" t="str">
            <v>分系统1BMS3总电压过低一级故障</v>
          </cell>
          <cell r="G3749" t="str">
            <v>JS_CZ_wodefeng</v>
          </cell>
          <cell r="I3749" t="str">
            <v>BMS故障</v>
          </cell>
        </row>
        <row r="3750">
          <cell r="A3750">
            <v>43209</v>
          </cell>
          <cell r="B3750">
            <v>0.53614583333333332</v>
          </cell>
          <cell r="D3750" t="str">
            <v>分系统1BMS6总电压过低一级故障</v>
          </cell>
          <cell r="G3750" t="str">
            <v>JS_CZ_wodefeng</v>
          </cell>
          <cell r="I3750" t="str">
            <v>BMS故障</v>
          </cell>
        </row>
        <row r="3751">
          <cell r="A3751">
            <v>43209</v>
          </cell>
          <cell r="B3751">
            <v>0.53620370370370374</v>
          </cell>
          <cell r="D3751" t="str">
            <v>分系统1BMS2总电压过低一级故障</v>
          </cell>
          <cell r="G3751" t="str">
            <v>JS_CZ_wodefeng</v>
          </cell>
          <cell r="I3751" t="str">
            <v>BMS故障</v>
          </cell>
        </row>
        <row r="3752">
          <cell r="A3752">
            <v>43209</v>
          </cell>
          <cell r="B3752">
            <v>0.53626157407407404</v>
          </cell>
          <cell r="D3752" t="str">
            <v>分系统1BMS5总电压过低一级故障</v>
          </cell>
          <cell r="G3752" t="str">
            <v>JS_CZ_wodefeng</v>
          </cell>
          <cell r="I3752" t="str">
            <v>BMS故障</v>
          </cell>
        </row>
        <row r="3753">
          <cell r="A3753">
            <v>43209</v>
          </cell>
          <cell r="B3753">
            <v>0.53631944444444446</v>
          </cell>
          <cell r="D3753" t="str">
            <v>分系统1BMS4总电压过低一级故障</v>
          </cell>
          <cell r="G3753" t="str">
            <v>JS_CZ_wodefeng</v>
          </cell>
          <cell r="I3753" t="str">
            <v>BMS故障</v>
          </cell>
        </row>
        <row r="3754">
          <cell r="A3754">
            <v>43209</v>
          </cell>
          <cell r="B3754">
            <v>0.53724537037037035</v>
          </cell>
          <cell r="D3754" t="str">
            <v>分系统1BMS5单体电压过低一级故障</v>
          </cell>
          <cell r="G3754" t="str">
            <v>JS_CZ_wodefeng</v>
          </cell>
          <cell r="I3754" t="str">
            <v>BMS故障</v>
          </cell>
        </row>
        <row r="3755">
          <cell r="A3755">
            <v>43209</v>
          </cell>
          <cell r="B3755">
            <v>0.57060185185185186</v>
          </cell>
          <cell r="D3755" t="str">
            <v>分系统1告警状态</v>
          </cell>
          <cell r="G3755" t="str">
            <v>BJ_zhongyu</v>
          </cell>
          <cell r="I3755" t="str">
            <v>系统故障</v>
          </cell>
        </row>
        <row r="3756">
          <cell r="A3756">
            <v>43209</v>
          </cell>
          <cell r="B3756">
            <v>0.57060185185185186</v>
          </cell>
          <cell r="D3756" t="str">
            <v>分系统1PCS告警状态</v>
          </cell>
          <cell r="G3756" t="str">
            <v>BJ_zhongyu</v>
          </cell>
          <cell r="I3756" t="str">
            <v>PCS故障</v>
          </cell>
        </row>
        <row r="3757">
          <cell r="A3757">
            <v>43209</v>
          </cell>
          <cell r="B3757">
            <v>0.57829861111111114</v>
          </cell>
          <cell r="D3757" t="str">
            <v>分系统1故障状态</v>
          </cell>
          <cell r="G3757" t="str">
            <v>JS_WX_liteer</v>
          </cell>
          <cell r="I3757" t="str">
            <v>系统故障</v>
          </cell>
        </row>
        <row r="3758">
          <cell r="A3758">
            <v>43209</v>
          </cell>
          <cell r="B3758">
            <v>0.81505787037037036</v>
          </cell>
          <cell r="D3758" t="str">
            <v>分系统1BMS1总电压过低一级故障</v>
          </cell>
          <cell r="G3758" t="str">
            <v>JS_CZ_wodefeng</v>
          </cell>
          <cell r="I3758" t="str">
            <v>BMS故障</v>
          </cell>
        </row>
        <row r="3759">
          <cell r="A3759">
            <v>43209</v>
          </cell>
          <cell r="B3759">
            <v>0.81505787037037036</v>
          </cell>
          <cell r="D3759" t="str">
            <v>分系统1BMS1总电压过低二级故障</v>
          </cell>
          <cell r="G3759" t="str">
            <v>JS_CZ_wodefeng</v>
          </cell>
          <cell r="I3759" t="str">
            <v>BMS故障</v>
          </cell>
        </row>
        <row r="3760">
          <cell r="A3760">
            <v>43209</v>
          </cell>
          <cell r="B3760">
            <v>0.81546296296296295</v>
          </cell>
          <cell r="D3760" t="str">
            <v>分系统1BMS3总电压过低一级故障</v>
          </cell>
          <cell r="G3760" t="str">
            <v>JS_CZ_wodefeng</v>
          </cell>
          <cell r="I3760" t="str">
            <v>BMS故障</v>
          </cell>
        </row>
        <row r="3761">
          <cell r="A3761">
            <v>43209</v>
          </cell>
          <cell r="B3761">
            <v>0.81546296296296295</v>
          </cell>
          <cell r="D3761" t="str">
            <v>分系统1BMS3总电压过低二级故障</v>
          </cell>
          <cell r="G3761" t="str">
            <v>JS_CZ_wodefeng</v>
          </cell>
          <cell r="I3761" t="str">
            <v>BMS故障</v>
          </cell>
        </row>
        <row r="3762">
          <cell r="A3762">
            <v>43209</v>
          </cell>
          <cell r="B3762">
            <v>0.81598379629629625</v>
          </cell>
          <cell r="D3762" t="str">
            <v>分系统1BMS6总电压过低一级故障</v>
          </cell>
          <cell r="G3762" t="str">
            <v>JS_CZ_wodefeng</v>
          </cell>
          <cell r="I3762" t="str">
            <v>BMS故障</v>
          </cell>
        </row>
        <row r="3763">
          <cell r="A3763">
            <v>43209</v>
          </cell>
          <cell r="B3763">
            <v>0.81598379629629625</v>
          </cell>
          <cell r="D3763" t="str">
            <v>分系统1BMS6总电压过低二级故障</v>
          </cell>
          <cell r="G3763" t="str">
            <v>JS_CZ_wodefeng</v>
          </cell>
          <cell r="I3763" t="str">
            <v>BMS故障</v>
          </cell>
        </row>
        <row r="3764">
          <cell r="A3764">
            <v>43209</v>
          </cell>
          <cell r="B3764">
            <v>0.81656249999999997</v>
          </cell>
          <cell r="D3764" t="str">
            <v>分系统1BMS2总电压过低一级故障</v>
          </cell>
          <cell r="G3764" t="str">
            <v>JS_CZ_wodefeng</v>
          </cell>
          <cell r="I3764" t="str">
            <v>BMS故障</v>
          </cell>
        </row>
        <row r="3765">
          <cell r="A3765">
            <v>43209</v>
          </cell>
          <cell r="B3765">
            <v>0.81656249999999997</v>
          </cell>
          <cell r="D3765" t="str">
            <v>分系统1BMS2总电压过低二级故障</v>
          </cell>
          <cell r="G3765" t="str">
            <v>JS_CZ_wodefeng</v>
          </cell>
          <cell r="I3765" t="str">
            <v>BMS故障</v>
          </cell>
        </row>
        <row r="3766">
          <cell r="A3766">
            <v>43209</v>
          </cell>
          <cell r="B3766">
            <v>0.81673611111111111</v>
          </cell>
          <cell r="D3766" t="str">
            <v>分系统1BMS4总电压过低一级故障</v>
          </cell>
          <cell r="G3766" t="str">
            <v>JS_CZ_wodefeng</v>
          </cell>
          <cell r="I3766" t="str">
            <v>BMS故障</v>
          </cell>
        </row>
        <row r="3767">
          <cell r="A3767">
            <v>43209</v>
          </cell>
          <cell r="B3767">
            <v>0.81673611111111111</v>
          </cell>
          <cell r="D3767" t="str">
            <v>分系统1BMS4总电压过低二级故障</v>
          </cell>
          <cell r="G3767" t="str">
            <v>JS_CZ_wodefeng</v>
          </cell>
          <cell r="I3767" t="str">
            <v>BMS故障</v>
          </cell>
        </row>
        <row r="3768">
          <cell r="A3768">
            <v>43209</v>
          </cell>
          <cell r="B3768">
            <v>0.81673611111111111</v>
          </cell>
          <cell r="D3768" t="str">
            <v>分系统1BMS5总电压过低一级故障</v>
          </cell>
          <cell r="G3768" t="str">
            <v>JS_CZ_wodefeng</v>
          </cell>
          <cell r="I3768" t="str">
            <v>BMS故障</v>
          </cell>
        </row>
        <row r="3769">
          <cell r="A3769">
            <v>43209</v>
          </cell>
          <cell r="B3769">
            <v>0.81673611111111111</v>
          </cell>
          <cell r="D3769" t="str">
            <v>分系统1BMS5总电压过低二级故障</v>
          </cell>
          <cell r="G3769" t="str">
            <v>JS_CZ_wodefeng</v>
          </cell>
          <cell r="I3769" t="str">
            <v>BMS故障</v>
          </cell>
        </row>
        <row r="3770">
          <cell r="A3770">
            <v>43209</v>
          </cell>
          <cell r="B3770">
            <v>0.81841435185185185</v>
          </cell>
          <cell r="D3770" t="str">
            <v>分系统1BMS5SOC过低一级故障</v>
          </cell>
          <cell r="G3770" t="str">
            <v>JS_CZ_wodefeng</v>
          </cell>
          <cell r="I3770" t="str">
            <v>BMS故障</v>
          </cell>
        </row>
        <row r="3771">
          <cell r="A3771">
            <v>43209</v>
          </cell>
          <cell r="B3771">
            <v>0.81841435185185185</v>
          </cell>
          <cell r="D3771" t="str">
            <v>分系统1BMS5SOC过低二级故障</v>
          </cell>
          <cell r="G3771" t="str">
            <v>JS_CZ_wodefeng</v>
          </cell>
          <cell r="I3771" t="str">
            <v>BMS故障</v>
          </cell>
        </row>
        <row r="3772">
          <cell r="A3772">
            <v>43209</v>
          </cell>
          <cell r="B3772">
            <v>0.81877314814814817</v>
          </cell>
          <cell r="D3772" t="str">
            <v>分系统1BMS3SOC过低一级故障</v>
          </cell>
          <cell r="G3772" t="str">
            <v>JS_CZ_wodefeng</v>
          </cell>
          <cell r="I3772" t="str">
            <v>BMS故障</v>
          </cell>
        </row>
        <row r="3773">
          <cell r="A3773">
            <v>43209</v>
          </cell>
          <cell r="B3773">
            <v>0.81877314814814817</v>
          </cell>
          <cell r="D3773" t="str">
            <v>分系统1BMS3SOC过低二级故障</v>
          </cell>
          <cell r="G3773" t="str">
            <v>JS_CZ_wodefeng</v>
          </cell>
          <cell r="I3773" t="str">
            <v>BMS故障</v>
          </cell>
        </row>
        <row r="3774">
          <cell r="A3774">
            <v>43209</v>
          </cell>
          <cell r="B3774">
            <v>0.8189467592592593</v>
          </cell>
          <cell r="D3774" t="str">
            <v>分系统1BMS6SOC过低一级故障</v>
          </cell>
          <cell r="G3774" t="str">
            <v>JS_CZ_wodefeng</v>
          </cell>
          <cell r="I3774" t="str">
            <v>BMS故障</v>
          </cell>
        </row>
        <row r="3775">
          <cell r="A3775">
            <v>43209</v>
          </cell>
          <cell r="B3775">
            <v>0.8189467592592593</v>
          </cell>
          <cell r="D3775" t="str">
            <v>分系统1BMS6SOC过低二级故障</v>
          </cell>
          <cell r="G3775" t="str">
            <v>JS_CZ_wodefeng</v>
          </cell>
          <cell r="I3775" t="str">
            <v>BMS故障</v>
          </cell>
        </row>
        <row r="3776">
          <cell r="A3776">
            <v>43209</v>
          </cell>
          <cell r="B3776">
            <v>0.82166666666666666</v>
          </cell>
          <cell r="D3776" t="str">
            <v>分系统1BMS1SOC过低一级故障</v>
          </cell>
          <cell r="G3776" t="str">
            <v>JS_CZ_wodefeng</v>
          </cell>
          <cell r="I3776" t="str">
            <v>BMS故障</v>
          </cell>
        </row>
        <row r="3777">
          <cell r="A3777">
            <v>43209</v>
          </cell>
          <cell r="B3777">
            <v>0.82166666666666666</v>
          </cell>
          <cell r="D3777" t="str">
            <v>分系统1BMS1SOC过低二级故障</v>
          </cell>
          <cell r="G3777" t="str">
            <v>JS_CZ_wodefeng</v>
          </cell>
          <cell r="I3777" t="str">
            <v>BMS故障</v>
          </cell>
        </row>
        <row r="3778">
          <cell r="A3778">
            <v>43209</v>
          </cell>
          <cell r="B3778">
            <v>0.82166666666666666</v>
          </cell>
          <cell r="D3778" t="str">
            <v>分系统1BMS2SOC过低一级故障</v>
          </cell>
          <cell r="G3778" t="str">
            <v>JS_CZ_wodefeng</v>
          </cell>
          <cell r="I3778" t="str">
            <v>BMS故障</v>
          </cell>
        </row>
        <row r="3779">
          <cell r="A3779">
            <v>43209</v>
          </cell>
          <cell r="B3779">
            <v>0.82166666666666666</v>
          </cell>
          <cell r="D3779" t="str">
            <v>分系统1BMS2SOC过低二级故障</v>
          </cell>
          <cell r="G3779" t="str">
            <v>JS_CZ_wodefeng</v>
          </cell>
          <cell r="I3779" t="str">
            <v>BMS故障</v>
          </cell>
        </row>
        <row r="3780">
          <cell r="A3780">
            <v>43209</v>
          </cell>
          <cell r="B3780">
            <v>0.82201388888888882</v>
          </cell>
          <cell r="D3780" t="str">
            <v>分系统1BMS4SOC过低一级故障</v>
          </cell>
          <cell r="G3780" t="str">
            <v>JS_CZ_wodefeng</v>
          </cell>
          <cell r="I3780" t="str">
            <v>BMS故障</v>
          </cell>
        </row>
        <row r="3781">
          <cell r="A3781">
            <v>43209</v>
          </cell>
          <cell r="B3781">
            <v>0.82201388888888882</v>
          </cell>
          <cell r="D3781" t="str">
            <v>分系统1BMS4SOC过低二级故障</v>
          </cell>
          <cell r="G3781" t="str">
            <v>JS_CZ_wodefeng</v>
          </cell>
          <cell r="I3781" t="str">
            <v>BMS故障</v>
          </cell>
        </row>
        <row r="3782">
          <cell r="A3782">
            <v>43209</v>
          </cell>
          <cell r="B3782">
            <v>0.82288194444444451</v>
          </cell>
          <cell r="D3782" t="str">
            <v>分系统1BMS2单体电压过低一级故障</v>
          </cell>
          <cell r="G3782" t="str">
            <v>JS_CZ_wodefeng</v>
          </cell>
          <cell r="I3782" t="str">
            <v>BMS故障</v>
          </cell>
        </row>
        <row r="3783">
          <cell r="A3783">
            <v>43209</v>
          </cell>
          <cell r="B3783">
            <v>0.82288194444444451</v>
          </cell>
          <cell r="D3783" t="str">
            <v>分系统1BMS2单体电压过低二级故障</v>
          </cell>
          <cell r="G3783" t="str">
            <v>JS_CZ_wodefeng</v>
          </cell>
          <cell r="I3783" t="str">
            <v>BMS故障</v>
          </cell>
        </row>
        <row r="3784">
          <cell r="A3784">
            <v>43209</v>
          </cell>
          <cell r="B3784">
            <v>0.8238657407407407</v>
          </cell>
          <cell r="D3784" t="str">
            <v>分系统1BMS1单体电压过低一级故障</v>
          </cell>
          <cell r="G3784" t="str">
            <v>JS_CZ_wodefeng</v>
          </cell>
          <cell r="I3784" t="str">
            <v>BMS故障</v>
          </cell>
        </row>
        <row r="3785">
          <cell r="A3785">
            <v>43209</v>
          </cell>
          <cell r="B3785">
            <v>0.8238657407407407</v>
          </cell>
          <cell r="D3785" t="str">
            <v>分系统1BMS1单体电压过低二级故障</v>
          </cell>
          <cell r="G3785" t="str">
            <v>JS_CZ_wodefeng</v>
          </cell>
          <cell r="I3785" t="str">
            <v>BMS故障</v>
          </cell>
        </row>
        <row r="3786">
          <cell r="A3786">
            <v>43209</v>
          </cell>
          <cell r="B3786">
            <v>0.82415509259259256</v>
          </cell>
          <cell r="D3786" t="str">
            <v>分系统1BMS3单体电压过低一级故障</v>
          </cell>
          <cell r="G3786" t="str">
            <v>JS_CZ_wodefeng</v>
          </cell>
          <cell r="I3786" t="str">
            <v>BMS故障</v>
          </cell>
        </row>
        <row r="3787">
          <cell r="A3787">
            <v>43209</v>
          </cell>
          <cell r="B3787">
            <v>0.82415509259259256</v>
          </cell>
          <cell r="D3787" t="str">
            <v>分系统1BMS3单体电压过低二级故障</v>
          </cell>
          <cell r="G3787" t="str">
            <v>JS_CZ_wodefeng</v>
          </cell>
          <cell r="I3787" t="str">
            <v>BMS故障</v>
          </cell>
        </row>
        <row r="3788">
          <cell r="A3788">
            <v>43209</v>
          </cell>
          <cell r="B3788">
            <v>0.82444444444444442</v>
          </cell>
          <cell r="D3788" t="str">
            <v>分系统1BMS5单体电压过低一级故障</v>
          </cell>
          <cell r="G3788" t="str">
            <v>JS_CZ_wodefeng</v>
          </cell>
          <cell r="I3788" t="str">
            <v>BMS故障</v>
          </cell>
        </row>
        <row r="3789">
          <cell r="A3789">
            <v>43209</v>
          </cell>
          <cell r="B3789">
            <v>0.82444444444444442</v>
          </cell>
          <cell r="D3789" t="str">
            <v>分系统1BMS5单体电压过低二级故障</v>
          </cell>
          <cell r="G3789" t="str">
            <v>JS_CZ_wodefeng</v>
          </cell>
          <cell r="I3789" t="str">
            <v>BMS故障</v>
          </cell>
        </row>
        <row r="3790">
          <cell r="A3790">
            <v>43209</v>
          </cell>
          <cell r="B3790">
            <v>0.82548611111111114</v>
          </cell>
          <cell r="D3790" t="str">
            <v>分系统1BMS4单体电压过低一级故障</v>
          </cell>
          <cell r="G3790" t="str">
            <v>JS_CZ_wodefeng</v>
          </cell>
          <cell r="I3790" t="str">
            <v>BMS故障</v>
          </cell>
        </row>
        <row r="3791">
          <cell r="A3791">
            <v>43209</v>
          </cell>
          <cell r="B3791">
            <v>0.82548611111111114</v>
          </cell>
          <cell r="D3791" t="str">
            <v>分系统1BMS4单体电压过低二级故障</v>
          </cell>
          <cell r="G3791" t="str">
            <v>JS_CZ_wodefeng</v>
          </cell>
          <cell r="I3791" t="str">
            <v>BMS故障</v>
          </cell>
        </row>
        <row r="3792">
          <cell r="A3792">
            <v>43209</v>
          </cell>
          <cell r="B3792">
            <v>0.82565972222222228</v>
          </cell>
          <cell r="D3792" t="str">
            <v>分系统1BMS6单体电压过低一级故障</v>
          </cell>
          <cell r="G3792" t="str">
            <v>JS_CZ_wodefeng</v>
          </cell>
          <cell r="I3792" t="str">
            <v>BMS故障</v>
          </cell>
        </row>
        <row r="3793">
          <cell r="A3793">
            <v>43209</v>
          </cell>
          <cell r="B3793">
            <v>0.82565972222222228</v>
          </cell>
          <cell r="D3793" t="str">
            <v>分系统1BMS6单体电压过低二级故障</v>
          </cell>
          <cell r="G3793" t="str">
            <v>JS_CZ_wodefeng</v>
          </cell>
          <cell r="I3793" t="str">
            <v>BMS故障</v>
          </cell>
        </row>
        <row r="3794">
          <cell r="A3794">
            <v>43209</v>
          </cell>
          <cell r="B3794">
            <v>0.83011574074074079</v>
          </cell>
          <cell r="D3794" t="str">
            <v>分系统1故障状态</v>
          </cell>
          <cell r="G3794" t="str">
            <v>JS_WX_liteer</v>
          </cell>
          <cell r="I3794" t="str">
            <v>系统故障</v>
          </cell>
        </row>
        <row r="3795">
          <cell r="A3795">
            <v>43209</v>
          </cell>
          <cell r="B3795">
            <v>0.83011574074074079</v>
          </cell>
          <cell r="D3795" t="str">
            <v>分系统1BCMS3故障状态</v>
          </cell>
          <cell r="G3795" t="str">
            <v>JS_WX_liteer</v>
          </cell>
          <cell r="I3795" t="str">
            <v>BMS故障</v>
          </cell>
        </row>
        <row r="3796">
          <cell r="A3796">
            <v>43209</v>
          </cell>
          <cell r="B3796">
            <v>0.83011574074074079</v>
          </cell>
          <cell r="D3796" t="str">
            <v>分系统1BMS3单体自检失效故障</v>
          </cell>
          <cell r="G3796" t="str">
            <v>JS_WX_liteer</v>
          </cell>
          <cell r="I3796" t="str">
            <v>BMS故障</v>
          </cell>
        </row>
        <row r="3797">
          <cell r="A3797">
            <v>43209</v>
          </cell>
          <cell r="B3797">
            <v>0.83011574074074079</v>
          </cell>
          <cell r="D3797" t="str">
            <v>BCMS故障</v>
          </cell>
          <cell r="G3797" t="str">
            <v>JS_WX_liteer</v>
          </cell>
          <cell r="I3797" t="str">
            <v>BMS故障</v>
          </cell>
        </row>
        <row r="3798">
          <cell r="A3798">
            <v>43209</v>
          </cell>
          <cell r="B3798">
            <v>0.83105324074074083</v>
          </cell>
          <cell r="D3798" t="str">
            <v>分系统1告警状态</v>
          </cell>
          <cell r="G3798" t="str">
            <v>JS_CZ_wodefeng</v>
          </cell>
          <cell r="I3798" t="str">
            <v>系统故障</v>
          </cell>
        </row>
        <row r="3799">
          <cell r="A3799">
            <v>43209</v>
          </cell>
          <cell r="B3799">
            <v>0.83105324074074083</v>
          </cell>
          <cell r="D3799" t="str">
            <v>分系统1BCMS2告警状态</v>
          </cell>
          <cell r="G3799" t="str">
            <v>JS_CZ_wodefeng</v>
          </cell>
          <cell r="I3799" t="str">
            <v>BMS故障</v>
          </cell>
        </row>
        <row r="3800">
          <cell r="A3800">
            <v>43209</v>
          </cell>
          <cell r="B3800">
            <v>0.83406249999999993</v>
          </cell>
          <cell r="D3800" t="str">
            <v>分系统1BCMS5告警状态</v>
          </cell>
          <cell r="G3800" t="str">
            <v>JS_CZ_wodefeng</v>
          </cell>
          <cell r="I3800" t="str">
            <v>BMS故障</v>
          </cell>
        </row>
        <row r="3801">
          <cell r="A3801">
            <v>43209</v>
          </cell>
          <cell r="B3801">
            <v>0.83452546296296293</v>
          </cell>
          <cell r="D3801" t="str">
            <v>分系统1BCMS3告警状态</v>
          </cell>
          <cell r="G3801" t="str">
            <v>JS_CZ_wodefeng</v>
          </cell>
          <cell r="I3801" t="str">
            <v>BMS故障</v>
          </cell>
        </row>
        <row r="3802">
          <cell r="A3802">
            <v>43209</v>
          </cell>
          <cell r="B3802">
            <v>0.83493055555555562</v>
          </cell>
          <cell r="D3802" t="str">
            <v>分系统1BCMS1告警状态</v>
          </cell>
          <cell r="G3802" t="str">
            <v>JS_CZ_wodefeng</v>
          </cell>
          <cell r="I3802" t="str">
            <v>BMS故障</v>
          </cell>
        </row>
        <row r="3803">
          <cell r="A3803">
            <v>43209</v>
          </cell>
          <cell r="B3803">
            <v>0.8353356481481482</v>
          </cell>
          <cell r="D3803" t="str">
            <v>分系统1BCMS6告警状态</v>
          </cell>
          <cell r="G3803" t="str">
            <v>JS_CZ_wodefeng</v>
          </cell>
          <cell r="I3803" t="str">
            <v>BMS故障</v>
          </cell>
        </row>
        <row r="3804">
          <cell r="A3804">
            <v>43209</v>
          </cell>
          <cell r="B3804">
            <v>0.83539351851851851</v>
          </cell>
          <cell r="D3804" t="str">
            <v>分系统1BCMS4告警状态</v>
          </cell>
          <cell r="G3804" t="str">
            <v>JS_CZ_wodefeng</v>
          </cell>
          <cell r="I3804" t="str">
            <v>BMS故障</v>
          </cell>
        </row>
        <row r="3805">
          <cell r="A3805">
            <v>43209</v>
          </cell>
          <cell r="B3805">
            <v>0.83724537037037028</v>
          </cell>
          <cell r="D3805" t="str">
            <v>分系统1故障状态</v>
          </cell>
          <cell r="G3805" t="str">
            <v>JS_CZ_wodefeng</v>
          </cell>
          <cell r="I3805" t="str">
            <v>系统故障</v>
          </cell>
        </row>
        <row r="3806">
          <cell r="A3806">
            <v>43209</v>
          </cell>
          <cell r="B3806">
            <v>0.83724537037037028</v>
          </cell>
          <cell r="D3806" t="str">
            <v>分系统1BCMS5故障状态</v>
          </cell>
          <cell r="G3806" t="str">
            <v>JS_CZ_wodefeng</v>
          </cell>
          <cell r="I3806" t="str">
            <v>BMS故障</v>
          </cell>
        </row>
        <row r="3807">
          <cell r="A3807">
            <v>43209</v>
          </cell>
          <cell r="B3807">
            <v>0.83724537037037028</v>
          </cell>
          <cell r="D3807" t="str">
            <v>分系统1BMS5单体电压过低一级故障</v>
          </cell>
          <cell r="G3807" t="str">
            <v>JS_CZ_wodefeng</v>
          </cell>
          <cell r="I3807" t="str">
            <v>BMS故障</v>
          </cell>
        </row>
        <row r="3808">
          <cell r="A3808">
            <v>43209</v>
          </cell>
          <cell r="B3808">
            <v>0.83724537037037028</v>
          </cell>
          <cell r="D3808" t="str">
            <v>BCMS故障</v>
          </cell>
          <cell r="G3808" t="str">
            <v>JS_CZ_wodefeng</v>
          </cell>
          <cell r="I3808" t="str">
            <v>BMS故障</v>
          </cell>
        </row>
        <row r="3809">
          <cell r="A3809">
            <v>43209</v>
          </cell>
          <cell r="B3809">
            <v>0.8627893518518519</v>
          </cell>
          <cell r="D3809" t="str">
            <v>分系统1BMS8总电压过低一级故障</v>
          </cell>
          <cell r="G3809" t="str">
            <v>JS_WX_liteer</v>
          </cell>
          <cell r="I3809" t="str">
            <v>BMS故障</v>
          </cell>
        </row>
        <row r="3810">
          <cell r="A3810">
            <v>43209</v>
          </cell>
          <cell r="B3810">
            <v>0.8627893518518519</v>
          </cell>
          <cell r="D3810" t="str">
            <v>分系统1BMS8总电压过低二级故障</v>
          </cell>
          <cell r="G3810" t="str">
            <v>JS_WX_liteer</v>
          </cell>
          <cell r="I3810" t="str">
            <v>BMS故障</v>
          </cell>
        </row>
        <row r="3811">
          <cell r="A3811">
            <v>43209</v>
          </cell>
          <cell r="B3811">
            <v>0.86290509259259263</v>
          </cell>
          <cell r="D3811" t="str">
            <v>分系统1BMS9总电压过低一级故障</v>
          </cell>
          <cell r="G3811" t="str">
            <v>JS_WX_liteer</v>
          </cell>
          <cell r="I3811" t="str">
            <v>BMS故障</v>
          </cell>
        </row>
        <row r="3812">
          <cell r="A3812">
            <v>43209</v>
          </cell>
          <cell r="B3812">
            <v>0.86290509259259263</v>
          </cell>
          <cell r="D3812" t="str">
            <v>分系统1BMS9总电压过低二级故障</v>
          </cell>
          <cell r="G3812" t="str">
            <v>JS_WX_liteer</v>
          </cell>
          <cell r="I3812" t="str">
            <v>BMS故障</v>
          </cell>
        </row>
        <row r="3813">
          <cell r="A3813">
            <v>43209</v>
          </cell>
          <cell r="B3813">
            <v>0.86325231481481479</v>
          </cell>
          <cell r="D3813" t="str">
            <v>分系统1BMS3总电压过低一级故障</v>
          </cell>
          <cell r="G3813" t="str">
            <v>JS_WX_liteer</v>
          </cell>
          <cell r="I3813" t="str">
            <v>BMS故障</v>
          </cell>
        </row>
        <row r="3814">
          <cell r="A3814">
            <v>43209</v>
          </cell>
          <cell r="B3814">
            <v>0.86325231481481479</v>
          </cell>
          <cell r="D3814" t="str">
            <v>分系统1BMS3总电压过低二级故障</v>
          </cell>
          <cell r="G3814" t="str">
            <v>JS_WX_liteer</v>
          </cell>
          <cell r="I3814" t="str">
            <v>BMS故障</v>
          </cell>
        </row>
        <row r="3815">
          <cell r="A3815">
            <v>43209</v>
          </cell>
          <cell r="B3815">
            <v>0.86359953703703696</v>
          </cell>
          <cell r="D3815" t="str">
            <v>分系统1BMS1总电压过低一级故障</v>
          </cell>
          <cell r="G3815" t="str">
            <v>JS_WX_liteer</v>
          </cell>
          <cell r="I3815" t="str">
            <v>BMS故障</v>
          </cell>
        </row>
        <row r="3816">
          <cell r="A3816">
            <v>43209</v>
          </cell>
          <cell r="B3816">
            <v>0.86359953703703696</v>
          </cell>
          <cell r="D3816" t="str">
            <v>分系统1BMS1总电压过低二级故障</v>
          </cell>
          <cell r="G3816" t="str">
            <v>JS_WX_liteer</v>
          </cell>
          <cell r="I3816" t="str">
            <v>BMS故障</v>
          </cell>
        </row>
        <row r="3817">
          <cell r="A3817">
            <v>43209</v>
          </cell>
          <cell r="B3817">
            <v>0.86359953703703696</v>
          </cell>
          <cell r="D3817" t="str">
            <v>分系统1BMS4总电压过低一级故障</v>
          </cell>
          <cell r="G3817" t="str">
            <v>JS_WX_liteer</v>
          </cell>
          <cell r="I3817" t="str">
            <v>BMS故障</v>
          </cell>
        </row>
        <row r="3818">
          <cell r="A3818">
            <v>43209</v>
          </cell>
          <cell r="B3818">
            <v>0.86359953703703696</v>
          </cell>
          <cell r="D3818" t="str">
            <v>分系统1BMS4总电压过低二级故障</v>
          </cell>
          <cell r="G3818" t="str">
            <v>JS_WX_liteer</v>
          </cell>
          <cell r="I3818" t="str">
            <v>BMS故障</v>
          </cell>
        </row>
        <row r="3819">
          <cell r="A3819">
            <v>43209</v>
          </cell>
          <cell r="B3819">
            <v>0.86394675925925923</v>
          </cell>
          <cell r="D3819" t="str">
            <v>分系统1BMS2总电压过低一级故障</v>
          </cell>
          <cell r="G3819" t="str">
            <v>JS_WX_liteer</v>
          </cell>
          <cell r="I3819" t="str">
            <v>BMS故障</v>
          </cell>
        </row>
        <row r="3820">
          <cell r="A3820">
            <v>43209</v>
          </cell>
          <cell r="B3820">
            <v>0.86394675925925923</v>
          </cell>
          <cell r="D3820" t="str">
            <v>分系统1BMS2总电压过低二级故障</v>
          </cell>
          <cell r="G3820" t="str">
            <v>JS_WX_liteer</v>
          </cell>
          <cell r="I3820" t="str">
            <v>BMS故障</v>
          </cell>
        </row>
        <row r="3821">
          <cell r="A3821">
            <v>43209</v>
          </cell>
          <cell r="B3821">
            <v>0.86400462962962965</v>
          </cell>
          <cell r="D3821" t="str">
            <v>分系统1BMS7总电压过低一级故障</v>
          </cell>
          <cell r="G3821" t="str">
            <v>JS_WX_liteer</v>
          </cell>
          <cell r="I3821" t="str">
            <v>BMS故障</v>
          </cell>
        </row>
        <row r="3822">
          <cell r="A3822">
            <v>43209</v>
          </cell>
          <cell r="B3822">
            <v>0.86400462962962965</v>
          </cell>
          <cell r="D3822" t="str">
            <v>分系统1BMS7总电压过低二级故障</v>
          </cell>
          <cell r="G3822" t="str">
            <v>JS_WX_liteer</v>
          </cell>
          <cell r="I3822" t="str">
            <v>BMS故障</v>
          </cell>
        </row>
        <row r="3823">
          <cell r="A3823">
            <v>43209</v>
          </cell>
          <cell r="B3823">
            <v>0.86418981481481483</v>
          </cell>
          <cell r="D3823" t="str">
            <v>分系统1BMS5总电压过低一级故障</v>
          </cell>
          <cell r="G3823" t="str">
            <v>JS_WX_liteer</v>
          </cell>
          <cell r="I3823" t="str">
            <v>BMS故障</v>
          </cell>
        </row>
        <row r="3824">
          <cell r="A3824">
            <v>43209</v>
          </cell>
          <cell r="B3824">
            <v>0.86418981481481483</v>
          </cell>
          <cell r="D3824" t="str">
            <v>分系统1BMS5总电压过低二级故障</v>
          </cell>
          <cell r="G3824" t="str">
            <v>JS_WX_liteer</v>
          </cell>
          <cell r="I3824" t="str">
            <v>BMS故障</v>
          </cell>
        </row>
        <row r="3825">
          <cell r="A3825">
            <v>43209</v>
          </cell>
          <cell r="B3825">
            <v>0.86418981481481483</v>
          </cell>
          <cell r="D3825" t="str">
            <v>分系统1BMS6总电压过低一级故障</v>
          </cell>
          <cell r="G3825" t="str">
            <v>JS_WX_liteer</v>
          </cell>
          <cell r="I3825" t="str">
            <v>BMS故障</v>
          </cell>
        </row>
        <row r="3826">
          <cell r="A3826">
            <v>43209</v>
          </cell>
          <cell r="B3826">
            <v>0.86418981481481483</v>
          </cell>
          <cell r="D3826" t="str">
            <v>分系统1BMS6总电压过低二级故障</v>
          </cell>
          <cell r="G3826" t="str">
            <v>JS_WX_liteer</v>
          </cell>
          <cell r="I3826" t="str">
            <v>BMS故障</v>
          </cell>
        </row>
        <row r="3827">
          <cell r="A3827">
            <v>43209</v>
          </cell>
          <cell r="B3827">
            <v>0.86511574074074071</v>
          </cell>
          <cell r="D3827" t="str">
            <v>分系统1故障状态</v>
          </cell>
          <cell r="G3827" t="str">
            <v>BJ_zhongyu</v>
          </cell>
          <cell r="I3827" t="str">
            <v>系统故障</v>
          </cell>
        </row>
        <row r="3828">
          <cell r="A3828">
            <v>43209</v>
          </cell>
          <cell r="B3828">
            <v>0.86511574074074071</v>
          </cell>
          <cell r="D3828" t="str">
            <v>分系统1BCMS1故障状态</v>
          </cell>
          <cell r="G3828" t="str">
            <v>BJ_zhongyu</v>
          </cell>
          <cell r="I3828" t="str">
            <v>BMS故障</v>
          </cell>
        </row>
        <row r="3829">
          <cell r="A3829">
            <v>43209</v>
          </cell>
          <cell r="B3829">
            <v>0.86905092592592592</v>
          </cell>
          <cell r="D3829" t="str">
            <v>分系统1BMS4SOC过低一级故障</v>
          </cell>
          <cell r="G3829" t="str">
            <v>JS_WX_liteer</v>
          </cell>
          <cell r="I3829" t="str">
            <v>BMS故障</v>
          </cell>
        </row>
        <row r="3830">
          <cell r="A3830">
            <v>43209</v>
          </cell>
          <cell r="B3830">
            <v>0.86905092592592592</v>
          </cell>
          <cell r="D3830" t="str">
            <v>分系统1BMS4SOC过低二级故障</v>
          </cell>
          <cell r="G3830" t="str">
            <v>JS_WX_liteer</v>
          </cell>
          <cell r="I3830" t="str">
            <v>BMS故障</v>
          </cell>
        </row>
        <row r="3831">
          <cell r="A3831">
            <v>43209</v>
          </cell>
          <cell r="B3831">
            <v>0.86951388888888881</v>
          </cell>
          <cell r="D3831" t="str">
            <v>分系统1BMS3SOC过低一级故障</v>
          </cell>
          <cell r="G3831" t="str">
            <v>JS_WX_liteer</v>
          </cell>
          <cell r="I3831" t="str">
            <v>BMS故障</v>
          </cell>
        </row>
        <row r="3832">
          <cell r="A3832">
            <v>43209</v>
          </cell>
          <cell r="B3832">
            <v>0.86951388888888881</v>
          </cell>
          <cell r="D3832" t="str">
            <v>分系统1BMS3SOC过低二级故障</v>
          </cell>
          <cell r="G3832" t="str">
            <v>JS_WX_liteer</v>
          </cell>
          <cell r="I3832" t="str">
            <v>BMS故障</v>
          </cell>
        </row>
        <row r="3833">
          <cell r="A3833">
            <v>43209</v>
          </cell>
          <cell r="B3833">
            <v>0.87101851851851853</v>
          </cell>
          <cell r="D3833" t="str">
            <v>分系统1BMS8SOC过低一级故障</v>
          </cell>
          <cell r="G3833" t="str">
            <v>JS_WX_liteer</v>
          </cell>
          <cell r="I3833" t="str">
            <v>BMS故障</v>
          </cell>
        </row>
        <row r="3834">
          <cell r="A3834">
            <v>43209</v>
          </cell>
          <cell r="B3834">
            <v>0.87101851851851853</v>
          </cell>
          <cell r="D3834" t="str">
            <v>分系统1BMS8SOC过低二级故障</v>
          </cell>
          <cell r="G3834" t="str">
            <v>JS_WX_liteer</v>
          </cell>
          <cell r="I3834" t="str">
            <v>BMS故障</v>
          </cell>
        </row>
        <row r="3835">
          <cell r="A3835">
            <v>43209</v>
          </cell>
          <cell r="B3835">
            <v>0.87292824074074071</v>
          </cell>
          <cell r="D3835" t="str">
            <v>分系统1BMS8单体电压过低一级故障</v>
          </cell>
          <cell r="G3835" t="str">
            <v>JS_WX_liteer</v>
          </cell>
          <cell r="I3835" t="str">
            <v>BMS故障</v>
          </cell>
        </row>
        <row r="3836">
          <cell r="A3836">
            <v>43209</v>
          </cell>
          <cell r="B3836">
            <v>0.87292824074074071</v>
          </cell>
          <cell r="D3836" t="str">
            <v>分系统1BMS8单体电压过低二级故障</v>
          </cell>
          <cell r="G3836" t="str">
            <v>JS_WX_liteer</v>
          </cell>
          <cell r="I3836" t="str">
            <v>BMS故障</v>
          </cell>
        </row>
        <row r="3837">
          <cell r="A3837">
            <v>43209</v>
          </cell>
          <cell r="B3837">
            <v>0.87310185185185185</v>
          </cell>
          <cell r="D3837" t="str">
            <v>分系统1BMS6SOC过低一级故障</v>
          </cell>
          <cell r="G3837" t="str">
            <v>JS_WX_liteer</v>
          </cell>
          <cell r="I3837" t="str">
            <v>BMS故障</v>
          </cell>
        </row>
        <row r="3838">
          <cell r="A3838">
            <v>43209</v>
          </cell>
          <cell r="B3838">
            <v>0.87310185185185185</v>
          </cell>
          <cell r="D3838" t="str">
            <v>分系统1BMS6SOC过低二级故障</v>
          </cell>
          <cell r="G3838" t="str">
            <v>JS_WX_liteer</v>
          </cell>
          <cell r="I3838" t="str">
            <v>BMS故障</v>
          </cell>
        </row>
        <row r="3839">
          <cell r="A3839">
            <v>43209</v>
          </cell>
          <cell r="B3839">
            <v>0.8731712962962962</v>
          </cell>
          <cell r="D3839" t="str">
            <v>分系统1BMS9单体电压过低一级故障</v>
          </cell>
          <cell r="G3839" t="str">
            <v>JS_WX_liteer</v>
          </cell>
          <cell r="I3839" t="str">
            <v>BMS故障</v>
          </cell>
        </row>
        <row r="3840">
          <cell r="A3840">
            <v>43209</v>
          </cell>
          <cell r="B3840">
            <v>0.8731712962962962</v>
          </cell>
          <cell r="D3840" t="str">
            <v>分系统1BMS9单体电压过低二级故障</v>
          </cell>
          <cell r="G3840" t="str">
            <v>JS_WX_liteer</v>
          </cell>
          <cell r="I3840" t="str">
            <v>BMS故障</v>
          </cell>
        </row>
        <row r="3841">
          <cell r="A3841">
            <v>43209</v>
          </cell>
          <cell r="B3841">
            <v>0.87402777777777774</v>
          </cell>
          <cell r="D3841" t="str">
            <v>分系统1BMS3单体电压过低一级故障</v>
          </cell>
          <cell r="G3841" t="str">
            <v>JS_WX_liteer</v>
          </cell>
          <cell r="I3841" t="str">
            <v>BMS故障</v>
          </cell>
        </row>
        <row r="3842">
          <cell r="A3842">
            <v>43209</v>
          </cell>
          <cell r="B3842">
            <v>0.87402777777777774</v>
          </cell>
          <cell r="D3842" t="str">
            <v>分系统1BMS3单体电压过低二级故障</v>
          </cell>
          <cell r="G3842" t="str">
            <v>JS_WX_liteer</v>
          </cell>
          <cell r="I3842" t="str">
            <v>BMS故障</v>
          </cell>
        </row>
        <row r="3843">
          <cell r="A3843">
            <v>43209</v>
          </cell>
          <cell r="B3843">
            <v>0.87408564814814815</v>
          </cell>
          <cell r="D3843" t="str">
            <v>分系统1BCMS5告警状态</v>
          </cell>
          <cell r="G3843" t="str">
            <v>JS_CZ_wodefeng</v>
          </cell>
          <cell r="I3843" t="str">
            <v>BMS故障</v>
          </cell>
        </row>
        <row r="3844">
          <cell r="A3844">
            <v>43209</v>
          </cell>
          <cell r="B3844">
            <v>0.87408564814814815</v>
          </cell>
          <cell r="D3844" t="str">
            <v>分系统1BMS5单体电压过低二级故障</v>
          </cell>
          <cell r="G3844" t="str">
            <v>JS_CZ_wodefeng</v>
          </cell>
          <cell r="I3844" t="str">
            <v>BMS故障</v>
          </cell>
        </row>
        <row r="3845">
          <cell r="A3845">
            <v>43209</v>
          </cell>
          <cell r="B3845">
            <v>0.87420138888888888</v>
          </cell>
          <cell r="D3845" t="str">
            <v>分系统1BCMS5告警状态</v>
          </cell>
          <cell r="G3845" t="str">
            <v>JS_CZ_wodefeng</v>
          </cell>
          <cell r="I3845" t="str">
            <v>BMS故障</v>
          </cell>
        </row>
        <row r="3846">
          <cell r="A3846">
            <v>43209</v>
          </cell>
          <cell r="B3846">
            <v>0.87420138888888888</v>
          </cell>
          <cell r="D3846" t="str">
            <v>分系统1BMS5单体电压过低二级故障</v>
          </cell>
          <cell r="G3846" t="str">
            <v>JS_CZ_wodefeng</v>
          </cell>
          <cell r="I3846" t="str">
            <v>BMS故障</v>
          </cell>
        </row>
        <row r="3847">
          <cell r="A3847">
            <v>43209</v>
          </cell>
          <cell r="B3847">
            <v>0.87420138888888888</v>
          </cell>
          <cell r="D3847" t="str">
            <v>分系统1BMS5总电压过低二级故障</v>
          </cell>
          <cell r="G3847" t="str">
            <v>JS_CZ_wodefeng</v>
          </cell>
          <cell r="I3847" t="str">
            <v>BMS故障</v>
          </cell>
        </row>
        <row r="3848">
          <cell r="A3848">
            <v>43209</v>
          </cell>
          <cell r="B3848">
            <v>0.87420138888888888</v>
          </cell>
          <cell r="D3848" t="str">
            <v>分系统1BMS5SOC过低二级故障</v>
          </cell>
          <cell r="G3848" t="str">
            <v>JS_CZ_wodefeng</v>
          </cell>
          <cell r="I3848" t="str">
            <v>BMS故障</v>
          </cell>
        </row>
        <row r="3849">
          <cell r="A3849">
            <v>43209</v>
          </cell>
          <cell r="B3849">
            <v>0.87420138888888888</v>
          </cell>
          <cell r="D3849" t="str">
            <v>分系统1BMS5SOC过低一级故障</v>
          </cell>
          <cell r="G3849" t="str">
            <v>JS_WX_liteer</v>
          </cell>
          <cell r="I3849" t="str">
            <v>BMS故障</v>
          </cell>
        </row>
        <row r="3850">
          <cell r="A3850">
            <v>43209</v>
          </cell>
          <cell r="B3850">
            <v>0.87420138888888888</v>
          </cell>
          <cell r="D3850" t="str">
            <v>分系统1BMS5SOC过低二级故障</v>
          </cell>
          <cell r="G3850" t="str">
            <v>JS_WX_liteer</v>
          </cell>
          <cell r="I3850" t="str">
            <v>BMS故障</v>
          </cell>
        </row>
        <row r="3851">
          <cell r="A3851">
            <v>43209</v>
          </cell>
          <cell r="B3851">
            <v>0.87483796296296301</v>
          </cell>
          <cell r="D3851" t="str">
            <v>分系统1BMS1单体电压过低一级故障</v>
          </cell>
          <cell r="G3851" t="str">
            <v>JS_WX_liteer</v>
          </cell>
          <cell r="I3851" t="str">
            <v>BMS故障</v>
          </cell>
        </row>
        <row r="3852">
          <cell r="A3852">
            <v>43209</v>
          </cell>
          <cell r="B3852">
            <v>0.87483796296296301</v>
          </cell>
          <cell r="D3852" t="str">
            <v>分系统1BMS1单体电压过低二级故障</v>
          </cell>
          <cell r="G3852" t="str">
            <v>JS_WX_liteer</v>
          </cell>
          <cell r="I3852" t="str">
            <v>BMS故障</v>
          </cell>
        </row>
        <row r="3853">
          <cell r="A3853">
            <v>43209</v>
          </cell>
          <cell r="B3853">
            <v>0.87490740740740736</v>
          </cell>
          <cell r="D3853" t="str">
            <v>分系统1BMS4单体电压过低一级故障</v>
          </cell>
          <cell r="G3853" t="str">
            <v>JS_WX_liteer</v>
          </cell>
          <cell r="I3853" t="str">
            <v>BMS故障</v>
          </cell>
        </row>
        <row r="3854">
          <cell r="A3854">
            <v>43209</v>
          </cell>
          <cell r="B3854">
            <v>0.87490740740740736</v>
          </cell>
          <cell r="D3854" t="str">
            <v>分系统1BMS4单体电压过低二级故障</v>
          </cell>
          <cell r="G3854" t="str">
            <v>JS_WX_liteer</v>
          </cell>
          <cell r="I3854" t="str">
            <v>BMS故障</v>
          </cell>
        </row>
        <row r="3855">
          <cell r="A3855">
            <v>43209</v>
          </cell>
          <cell r="B3855">
            <v>0.87495370370370373</v>
          </cell>
          <cell r="D3855" t="str">
            <v>分系统1BMS7SOC过低一级故障</v>
          </cell>
          <cell r="G3855" t="str">
            <v>JS_WX_liteer</v>
          </cell>
          <cell r="I3855" t="str">
            <v>BMS故障</v>
          </cell>
        </row>
        <row r="3856">
          <cell r="A3856">
            <v>43209</v>
          </cell>
          <cell r="B3856">
            <v>0.87495370370370373</v>
          </cell>
          <cell r="D3856" t="str">
            <v>分系统1BMS7SOC过低二级故障</v>
          </cell>
          <cell r="G3856" t="str">
            <v>JS_WX_liteer</v>
          </cell>
          <cell r="I3856" t="str">
            <v>BMS故障</v>
          </cell>
        </row>
        <row r="3857">
          <cell r="A3857">
            <v>43209</v>
          </cell>
          <cell r="B3857">
            <v>0.90033564814814815</v>
          </cell>
          <cell r="D3857" t="str">
            <v>分系统1BMS4SOC过低一级故障</v>
          </cell>
          <cell r="G3857" t="str">
            <v>JS_CZ_wodefeng</v>
          </cell>
          <cell r="I3857" t="str">
            <v>BMS故障</v>
          </cell>
        </row>
        <row r="3858">
          <cell r="A3858">
            <v>43209</v>
          </cell>
          <cell r="B3858">
            <v>0.9005671296296297</v>
          </cell>
          <cell r="D3858" t="str">
            <v>分系统1BMS4SOC过低二级故障</v>
          </cell>
          <cell r="G3858" t="str">
            <v>JS_CZ_wodefeng</v>
          </cell>
          <cell r="I3858" t="str">
            <v>BMS故障</v>
          </cell>
        </row>
        <row r="3859">
          <cell r="A3859">
            <v>43209</v>
          </cell>
          <cell r="B3859">
            <v>0.90891203703703705</v>
          </cell>
          <cell r="D3859" t="str">
            <v>分系统1BMS1SOC过低一级故障</v>
          </cell>
          <cell r="G3859" t="str">
            <v>JS_CZ_wodefeng</v>
          </cell>
          <cell r="I3859" t="str">
            <v>BMS故障</v>
          </cell>
        </row>
        <row r="3860">
          <cell r="A3860">
            <v>43209</v>
          </cell>
          <cell r="B3860">
            <v>0.99920138888888888</v>
          </cell>
          <cell r="D3860" t="str">
            <v>分系统1故障状态</v>
          </cell>
          <cell r="G3860" t="str">
            <v>BJ_zhongyu</v>
          </cell>
          <cell r="I3860" t="str">
            <v>系统故障</v>
          </cell>
        </row>
        <row r="3861">
          <cell r="A3861">
            <v>43210</v>
          </cell>
          <cell r="B3861">
            <v>2.2083333333333333E-2</v>
          </cell>
          <cell r="D3861" t="str">
            <v>分系统1BMS1SOC过低二级故障</v>
          </cell>
          <cell r="G3861" t="str">
            <v>JS_CZ_wodefeng</v>
          </cell>
          <cell r="I3861" t="str">
            <v>BMS故障</v>
          </cell>
        </row>
        <row r="3862">
          <cell r="A3862">
            <v>43210</v>
          </cell>
          <cell r="B3862">
            <v>0.15745370370370371</v>
          </cell>
          <cell r="D3862" t="str">
            <v>分系统1BMS4SOC过低一级故障</v>
          </cell>
          <cell r="G3862" t="str">
            <v>JS_CZ_wodefeng</v>
          </cell>
          <cell r="I3862" t="str">
            <v>BMS故障</v>
          </cell>
        </row>
        <row r="3863">
          <cell r="A3863">
            <v>43210</v>
          </cell>
          <cell r="B3863">
            <v>0.15762731481481482</v>
          </cell>
          <cell r="D3863" t="str">
            <v>分系统1BMS4SOC过低二级故障</v>
          </cell>
          <cell r="G3863" t="str">
            <v>JS_CZ_wodefeng</v>
          </cell>
          <cell r="I3863" t="str">
            <v>BMS故障</v>
          </cell>
        </row>
        <row r="3864">
          <cell r="A3864">
            <v>43210</v>
          </cell>
          <cell r="B3864">
            <v>0.26192129629629629</v>
          </cell>
          <cell r="D3864" t="str">
            <v>分系统1故障状态</v>
          </cell>
          <cell r="G3864" t="str">
            <v>JS_CZ_wodefeng</v>
          </cell>
          <cell r="I3864" t="str">
            <v>系统故障</v>
          </cell>
        </row>
        <row r="3865">
          <cell r="A3865">
            <v>43210</v>
          </cell>
          <cell r="B3865">
            <v>0.37341435185185184</v>
          </cell>
          <cell r="D3865" t="str">
            <v>分系统1BCMS3故障状态</v>
          </cell>
          <cell r="G3865" t="str">
            <v>JS_CZ_wodefeng</v>
          </cell>
          <cell r="I3865" t="str">
            <v>BMS故障</v>
          </cell>
        </row>
        <row r="3866">
          <cell r="A3866">
            <v>43210</v>
          </cell>
          <cell r="B3866">
            <v>0.37341435185185184</v>
          </cell>
          <cell r="D3866" t="str">
            <v>分系统1BMS3单体自检失效故障</v>
          </cell>
          <cell r="G3866" t="str">
            <v>JS_CZ_wodefeng</v>
          </cell>
          <cell r="I3866" t="str">
            <v>BMS故障</v>
          </cell>
        </row>
        <row r="3867">
          <cell r="A3867">
            <v>43210</v>
          </cell>
          <cell r="B3867">
            <v>0.37341435185185184</v>
          </cell>
          <cell r="D3867" t="str">
            <v>BCMS故障</v>
          </cell>
          <cell r="G3867" t="str">
            <v>JS_CZ_wodefeng</v>
          </cell>
          <cell r="I3867" t="str">
            <v>BMS故障</v>
          </cell>
        </row>
        <row r="3868">
          <cell r="A3868">
            <v>43210</v>
          </cell>
          <cell r="B3868">
            <v>0.48913194444444441</v>
          </cell>
          <cell r="D3868" t="str">
            <v>分系统1BMS8总电压过低一级故障</v>
          </cell>
          <cell r="G3868" t="str">
            <v>JS_WX_liteer</v>
          </cell>
          <cell r="I3868" t="str">
            <v>BMS故障</v>
          </cell>
        </row>
        <row r="3869">
          <cell r="A3869">
            <v>43210</v>
          </cell>
          <cell r="B3869">
            <v>0.48913194444444441</v>
          </cell>
          <cell r="D3869" t="str">
            <v>分系统1BMS8总电压过低二级故障</v>
          </cell>
          <cell r="G3869" t="str">
            <v>JS_WX_liteer</v>
          </cell>
          <cell r="I3869" t="str">
            <v>BMS故障</v>
          </cell>
        </row>
        <row r="3870">
          <cell r="A3870">
            <v>43210</v>
          </cell>
          <cell r="B3870">
            <v>0.48924768518518519</v>
          </cell>
          <cell r="D3870" t="str">
            <v>分系统1BMS9总电压过低一级故障</v>
          </cell>
          <cell r="G3870" t="str">
            <v>JS_WX_liteer</v>
          </cell>
          <cell r="I3870" t="str">
            <v>BMS故障</v>
          </cell>
        </row>
        <row r="3871">
          <cell r="A3871">
            <v>43210</v>
          </cell>
          <cell r="B3871">
            <v>0.48924768518518519</v>
          </cell>
          <cell r="D3871" t="str">
            <v>分系统1BMS9总电压过低二级故障</v>
          </cell>
          <cell r="G3871" t="str">
            <v>JS_WX_liteer</v>
          </cell>
          <cell r="I3871" t="str">
            <v>BMS故障</v>
          </cell>
        </row>
        <row r="3872">
          <cell r="A3872">
            <v>43210</v>
          </cell>
          <cell r="B3872">
            <v>0.48959490740740735</v>
          </cell>
          <cell r="D3872" t="str">
            <v>分系统1BMS3总电压过低一级故障</v>
          </cell>
          <cell r="G3872" t="str">
            <v>JS_WX_liteer</v>
          </cell>
          <cell r="I3872" t="str">
            <v>BMS故障</v>
          </cell>
        </row>
        <row r="3873">
          <cell r="A3873">
            <v>43210</v>
          </cell>
          <cell r="B3873">
            <v>0.48959490740740735</v>
          </cell>
          <cell r="D3873" t="str">
            <v>分系统1BMS3总电压过低二级故障</v>
          </cell>
          <cell r="G3873" t="str">
            <v>JS_WX_liteer</v>
          </cell>
          <cell r="I3873" t="str">
            <v>BMS故障</v>
          </cell>
        </row>
        <row r="3874">
          <cell r="A3874">
            <v>43210</v>
          </cell>
          <cell r="B3874">
            <v>0.48988425925925921</v>
          </cell>
          <cell r="D3874" t="str">
            <v>分系统1BMS1总电压过低一级故障</v>
          </cell>
          <cell r="G3874" t="str">
            <v>JS_WX_liteer</v>
          </cell>
          <cell r="I3874" t="str">
            <v>BMS故障</v>
          </cell>
        </row>
        <row r="3875">
          <cell r="A3875">
            <v>43210</v>
          </cell>
          <cell r="B3875">
            <v>0.48988425925925921</v>
          </cell>
          <cell r="D3875" t="str">
            <v>分系统1BMS1总电压过低二级故障</v>
          </cell>
          <cell r="G3875" t="str">
            <v>JS_WX_liteer</v>
          </cell>
          <cell r="I3875" t="str">
            <v>BMS故障</v>
          </cell>
        </row>
        <row r="3876">
          <cell r="A3876">
            <v>43210</v>
          </cell>
          <cell r="B3876">
            <v>0.48995370370370367</v>
          </cell>
          <cell r="D3876" t="str">
            <v>分系统1BMS4总电压过低一级故障</v>
          </cell>
          <cell r="G3876" t="str">
            <v>JS_WX_liteer</v>
          </cell>
          <cell r="I3876" t="str">
            <v>BMS故障</v>
          </cell>
        </row>
        <row r="3877">
          <cell r="A3877">
            <v>43210</v>
          </cell>
          <cell r="B3877">
            <v>0.48995370370370367</v>
          </cell>
          <cell r="D3877" t="str">
            <v>分系统1BMS4总电压过低二级故障</v>
          </cell>
          <cell r="G3877" t="str">
            <v>JS_WX_liteer</v>
          </cell>
          <cell r="I3877" t="str">
            <v>BMS故障</v>
          </cell>
        </row>
        <row r="3878">
          <cell r="A3878">
            <v>43210</v>
          </cell>
          <cell r="B3878">
            <v>0.49030092592592589</v>
          </cell>
          <cell r="D3878" t="str">
            <v>分系统1BMS2总电压过低一级故障</v>
          </cell>
          <cell r="G3878" t="str">
            <v>JS_WX_liteer</v>
          </cell>
          <cell r="I3878" t="str">
            <v>BMS故障</v>
          </cell>
        </row>
        <row r="3879">
          <cell r="A3879">
            <v>43210</v>
          </cell>
          <cell r="B3879">
            <v>0.49030092592592589</v>
          </cell>
          <cell r="D3879" t="str">
            <v>分系统1BMS2总电压过低二级故障</v>
          </cell>
          <cell r="G3879" t="str">
            <v>JS_WX_liteer</v>
          </cell>
          <cell r="I3879" t="str">
            <v>BMS故障</v>
          </cell>
        </row>
        <row r="3880">
          <cell r="A3880">
            <v>43210</v>
          </cell>
          <cell r="B3880">
            <v>0.49034722222222221</v>
          </cell>
          <cell r="D3880" t="str">
            <v>分系统1BMS7总电压过低一级故障</v>
          </cell>
          <cell r="G3880" t="str">
            <v>JS_WX_liteer</v>
          </cell>
          <cell r="I3880" t="str">
            <v>BMS故障</v>
          </cell>
        </row>
        <row r="3881">
          <cell r="A3881">
            <v>43210</v>
          </cell>
          <cell r="B3881">
            <v>0.49034722222222221</v>
          </cell>
          <cell r="D3881" t="str">
            <v>分系统1BMS7总电压过低二级故障</v>
          </cell>
          <cell r="G3881" t="str">
            <v>JS_WX_liteer</v>
          </cell>
          <cell r="I3881" t="str">
            <v>BMS故障</v>
          </cell>
        </row>
        <row r="3882">
          <cell r="A3882">
            <v>43210</v>
          </cell>
          <cell r="B3882">
            <v>0.49041666666666667</v>
          </cell>
          <cell r="D3882" t="str">
            <v>分系统1BMS5总电压过低一级故障</v>
          </cell>
          <cell r="G3882" t="str">
            <v>JS_WX_liteer</v>
          </cell>
          <cell r="I3882" t="str">
            <v>BMS故障</v>
          </cell>
        </row>
        <row r="3883">
          <cell r="A3883">
            <v>43210</v>
          </cell>
          <cell r="B3883">
            <v>0.49041666666666667</v>
          </cell>
          <cell r="D3883" t="str">
            <v>分系统1BMS5总电压过低二级故障</v>
          </cell>
          <cell r="G3883" t="str">
            <v>JS_WX_liteer</v>
          </cell>
          <cell r="I3883" t="str">
            <v>BMS故障</v>
          </cell>
        </row>
        <row r="3884">
          <cell r="A3884">
            <v>43210</v>
          </cell>
          <cell r="B3884">
            <v>0.49052083333333335</v>
          </cell>
          <cell r="D3884" t="str">
            <v>分系统1BMS6总电压过低一级故障</v>
          </cell>
          <cell r="G3884" t="str">
            <v>JS_WX_liteer</v>
          </cell>
          <cell r="I3884" t="str">
            <v>BMS故障</v>
          </cell>
        </row>
        <row r="3885">
          <cell r="A3885">
            <v>43210</v>
          </cell>
          <cell r="B3885">
            <v>0.49052083333333335</v>
          </cell>
          <cell r="D3885" t="str">
            <v>分系统1BMS6总电压过低二级故障</v>
          </cell>
          <cell r="G3885" t="str">
            <v>JS_WX_liteer</v>
          </cell>
          <cell r="I3885" t="str">
            <v>BMS故障</v>
          </cell>
        </row>
        <row r="3886">
          <cell r="A3886">
            <v>43210</v>
          </cell>
          <cell r="B3886">
            <v>0.49678240740740742</v>
          </cell>
          <cell r="D3886" t="str">
            <v>分系统1BMS3SOC过低一级故障</v>
          </cell>
          <cell r="G3886" t="str">
            <v>JS_WX_liteer</v>
          </cell>
          <cell r="I3886" t="str">
            <v>BMS故障</v>
          </cell>
        </row>
        <row r="3887">
          <cell r="A3887">
            <v>43210</v>
          </cell>
          <cell r="B3887">
            <v>0.49678240740740742</v>
          </cell>
          <cell r="D3887" t="str">
            <v>分系统1BMS3SOC过低二级故障</v>
          </cell>
          <cell r="G3887" t="str">
            <v>JS_WX_liteer</v>
          </cell>
          <cell r="I3887" t="str">
            <v>BMS故障</v>
          </cell>
        </row>
        <row r="3888">
          <cell r="A3888">
            <v>43210</v>
          </cell>
          <cell r="B3888">
            <v>0.49881944444444443</v>
          </cell>
          <cell r="D3888" t="str">
            <v>分系统1BMS4SOC过低一级故障</v>
          </cell>
          <cell r="G3888" t="str">
            <v>JS_WX_liteer</v>
          </cell>
          <cell r="I3888" t="str">
            <v>BMS故障</v>
          </cell>
        </row>
        <row r="3889">
          <cell r="A3889">
            <v>43210</v>
          </cell>
          <cell r="B3889">
            <v>0.49881944444444443</v>
          </cell>
          <cell r="D3889" t="str">
            <v>分系统1BMS4SOC过低二级故障</v>
          </cell>
          <cell r="G3889" t="str">
            <v>JS_WX_liteer</v>
          </cell>
          <cell r="I3889" t="str">
            <v>BMS故障</v>
          </cell>
        </row>
        <row r="3890">
          <cell r="A3890">
            <v>43210</v>
          </cell>
          <cell r="B3890">
            <v>0.49909722222222225</v>
          </cell>
          <cell r="D3890" t="str">
            <v>分系统1BMS8单体电压过低一级故障</v>
          </cell>
          <cell r="G3890" t="str">
            <v>JS_WX_liteer</v>
          </cell>
          <cell r="I3890" t="str">
            <v>BMS故障</v>
          </cell>
        </row>
        <row r="3891">
          <cell r="A3891">
            <v>43210</v>
          </cell>
          <cell r="B3891">
            <v>0.49909722222222225</v>
          </cell>
          <cell r="D3891" t="str">
            <v>分系统1BMS8单体电压过低二级故障</v>
          </cell>
          <cell r="G3891" t="str">
            <v>JS_WX_liteer</v>
          </cell>
          <cell r="I3891" t="str">
            <v>BMS故障</v>
          </cell>
        </row>
        <row r="3892">
          <cell r="A3892">
            <v>43210</v>
          </cell>
          <cell r="B3892">
            <v>0.49956018518518519</v>
          </cell>
          <cell r="D3892" t="str">
            <v>分系统1BMS9单体电压过低一级故障</v>
          </cell>
          <cell r="G3892" t="str">
            <v>JS_WX_liteer</v>
          </cell>
          <cell r="I3892" t="str">
            <v>BMS故障</v>
          </cell>
        </row>
        <row r="3893">
          <cell r="A3893">
            <v>43210</v>
          </cell>
          <cell r="B3893">
            <v>0.49956018518518519</v>
          </cell>
          <cell r="D3893" t="str">
            <v>分系统1BMS9单体电压过低二级故障</v>
          </cell>
          <cell r="G3893" t="str">
            <v>JS_WX_liteer</v>
          </cell>
          <cell r="I3893" t="str">
            <v>BMS故障</v>
          </cell>
        </row>
        <row r="3894">
          <cell r="A3894">
            <v>43210</v>
          </cell>
          <cell r="B3894">
            <v>0.49967592592592597</v>
          </cell>
          <cell r="D3894" t="str">
            <v>分系统1BMS2SOC过低一级故障</v>
          </cell>
          <cell r="G3894" t="str">
            <v>JS_WX_liteer</v>
          </cell>
          <cell r="I3894" t="str">
            <v>BMS故障</v>
          </cell>
        </row>
        <row r="3895">
          <cell r="A3895">
            <v>43210</v>
          </cell>
          <cell r="B3895">
            <v>0.49967592592592597</v>
          </cell>
          <cell r="D3895" t="str">
            <v>分系统1BMS2SOC过低二级故障</v>
          </cell>
          <cell r="G3895" t="str">
            <v>JS_WX_liteer</v>
          </cell>
          <cell r="I3895" t="str">
            <v>BMS故障</v>
          </cell>
        </row>
        <row r="3896">
          <cell r="A3896">
            <v>43210</v>
          </cell>
          <cell r="B3896">
            <v>0.49979166666666663</v>
          </cell>
          <cell r="D3896" t="str">
            <v>分系统1BMS8SOC过低一级故障</v>
          </cell>
          <cell r="G3896" t="str">
            <v>JS_WX_liteer</v>
          </cell>
          <cell r="I3896" t="str">
            <v>BMS故障</v>
          </cell>
        </row>
        <row r="3897">
          <cell r="A3897">
            <v>43210</v>
          </cell>
          <cell r="B3897">
            <v>0.49979166666666663</v>
          </cell>
          <cell r="D3897" t="str">
            <v>分系统1BMS8SOC过低二级故障</v>
          </cell>
          <cell r="G3897" t="str">
            <v>JS_WX_liteer</v>
          </cell>
          <cell r="I3897" t="str">
            <v>BMS故障</v>
          </cell>
        </row>
        <row r="3898">
          <cell r="A3898">
            <v>43210</v>
          </cell>
          <cell r="B3898">
            <v>0.56344907407407407</v>
          </cell>
          <cell r="D3898" t="str">
            <v>分系统4告警状态</v>
          </cell>
          <cell r="G3898" t="str">
            <v>BJ_zhongyu</v>
          </cell>
          <cell r="I3898" t="str">
            <v>系统故障</v>
          </cell>
        </row>
        <row r="3899">
          <cell r="A3899">
            <v>43210</v>
          </cell>
          <cell r="B3899">
            <v>0.56344907407407407</v>
          </cell>
          <cell r="D3899" t="str">
            <v>分系统4PCS告警状态</v>
          </cell>
          <cell r="G3899" t="str">
            <v>BJ_zhongyu</v>
          </cell>
          <cell r="I3899" t="str">
            <v>PCS故障</v>
          </cell>
        </row>
        <row r="3900">
          <cell r="A3900">
            <v>43210</v>
          </cell>
          <cell r="B3900">
            <v>0.61384259259259266</v>
          </cell>
          <cell r="D3900" t="str">
            <v>分系统1PCS告警状态</v>
          </cell>
          <cell r="G3900" t="str">
            <v>JS_CZ_wodefeng</v>
          </cell>
          <cell r="I3900" t="str">
            <v>PCS故障</v>
          </cell>
        </row>
        <row r="3901">
          <cell r="A3901">
            <v>43210</v>
          </cell>
          <cell r="B3901">
            <v>0.61384259259259266</v>
          </cell>
          <cell r="D3901" t="str">
            <v>分系统1BMS1单体电压过低一级故障</v>
          </cell>
          <cell r="G3901" t="str">
            <v>JS_CZ_wodefeng</v>
          </cell>
          <cell r="I3901" t="str">
            <v>BMS故障</v>
          </cell>
        </row>
        <row r="3902">
          <cell r="A3902">
            <v>43210</v>
          </cell>
          <cell r="B3902">
            <v>0.61384259259259266</v>
          </cell>
          <cell r="D3902" t="str">
            <v>分系统1BMS1SOC过低一级故障</v>
          </cell>
          <cell r="G3902" t="str">
            <v>JS_CZ_wodefeng</v>
          </cell>
          <cell r="I3902" t="str">
            <v>BMS故障</v>
          </cell>
        </row>
        <row r="3903">
          <cell r="A3903">
            <v>43210</v>
          </cell>
          <cell r="B3903">
            <v>0.61384259259259266</v>
          </cell>
          <cell r="D3903" t="str">
            <v>分系统1BMS6单体电压过低一级故障</v>
          </cell>
          <cell r="G3903" t="str">
            <v>JS_CZ_wodefeng</v>
          </cell>
          <cell r="I3903" t="str">
            <v>BMS故障</v>
          </cell>
        </row>
        <row r="3904">
          <cell r="A3904">
            <v>43210</v>
          </cell>
          <cell r="B3904">
            <v>0.61528935185185185</v>
          </cell>
          <cell r="D3904" t="str">
            <v>分系统1BMS1SOC过低二级故障</v>
          </cell>
          <cell r="G3904" t="str">
            <v>JS_CZ_wodefeng</v>
          </cell>
          <cell r="I3904" t="str">
            <v>BMS故障</v>
          </cell>
        </row>
        <row r="3905">
          <cell r="A3905">
            <v>43210</v>
          </cell>
          <cell r="B3905">
            <v>0.61575231481481485</v>
          </cell>
          <cell r="D3905" t="str">
            <v>分系统1故障状态</v>
          </cell>
          <cell r="G3905" t="str">
            <v>JS_WX_liteer</v>
          </cell>
          <cell r="I3905" t="str">
            <v>系统故障</v>
          </cell>
        </row>
        <row r="3906">
          <cell r="A3906">
            <v>43210</v>
          </cell>
          <cell r="B3906">
            <v>0.61605324074074075</v>
          </cell>
          <cell r="D3906" t="str">
            <v>电表故障</v>
          </cell>
          <cell r="G3906" t="str">
            <v>JS_CZ_wodefeng</v>
          </cell>
          <cell r="I3906" t="str">
            <v>电表故障</v>
          </cell>
        </row>
        <row r="3907">
          <cell r="A3907">
            <v>43210</v>
          </cell>
          <cell r="B3907">
            <v>0.61622685185185189</v>
          </cell>
          <cell r="D3907" t="str">
            <v>电表故障</v>
          </cell>
          <cell r="G3907" t="str">
            <v>JS_CZ_wodefeng</v>
          </cell>
          <cell r="I3907" t="str">
            <v>电表故障</v>
          </cell>
        </row>
        <row r="3908">
          <cell r="A3908">
            <v>43210</v>
          </cell>
          <cell r="B3908">
            <v>0.61644675925925929</v>
          </cell>
          <cell r="D3908" t="str">
            <v>分系统1BMS1SOC过低一级故障</v>
          </cell>
          <cell r="G3908" t="str">
            <v>JS_CZ_wodefeng</v>
          </cell>
          <cell r="I3908" t="str">
            <v>BMS故障</v>
          </cell>
        </row>
        <row r="3909">
          <cell r="A3909">
            <v>43210</v>
          </cell>
          <cell r="B3909">
            <v>0.61644675925925929</v>
          </cell>
          <cell r="D3909" t="str">
            <v>电表故障</v>
          </cell>
          <cell r="G3909" t="str">
            <v>JS_CZ_wodefeng</v>
          </cell>
          <cell r="I3909" t="str">
            <v>电表故障</v>
          </cell>
        </row>
        <row r="3910">
          <cell r="A3910">
            <v>43210</v>
          </cell>
          <cell r="B3910">
            <v>0.61657407407407405</v>
          </cell>
          <cell r="D3910" t="str">
            <v>电表故障</v>
          </cell>
          <cell r="G3910" t="str">
            <v>JS_CZ_wodefeng</v>
          </cell>
          <cell r="I3910" t="str">
            <v>电表故障</v>
          </cell>
        </row>
        <row r="3911">
          <cell r="A3911">
            <v>43210</v>
          </cell>
          <cell r="B3911">
            <v>0.61662037037037043</v>
          </cell>
          <cell r="D3911" t="str">
            <v>分系统1BMS5SOC过低一级故障</v>
          </cell>
          <cell r="G3911" t="str">
            <v>JS_CZ_wodefeng</v>
          </cell>
          <cell r="I3911" t="str">
            <v>BMS故障</v>
          </cell>
        </row>
        <row r="3912">
          <cell r="A3912">
            <v>43210</v>
          </cell>
          <cell r="B3912">
            <v>0.61732638888888891</v>
          </cell>
          <cell r="D3912" t="str">
            <v>分系统1BMS1SOC过低二级故障</v>
          </cell>
          <cell r="G3912" t="str">
            <v>JS_CZ_wodefeng</v>
          </cell>
          <cell r="I3912" t="str">
            <v>BMS故障</v>
          </cell>
        </row>
        <row r="3913">
          <cell r="A3913">
            <v>43210</v>
          </cell>
          <cell r="B3913">
            <v>0.61732638888888891</v>
          </cell>
          <cell r="D3913" t="str">
            <v>分系统1BMS5SOC过低二级故障</v>
          </cell>
          <cell r="G3913" t="str">
            <v>JS_CZ_wodefeng</v>
          </cell>
          <cell r="I3913" t="str">
            <v>BMS故障</v>
          </cell>
        </row>
        <row r="3914">
          <cell r="A3914">
            <v>43210</v>
          </cell>
          <cell r="B3914">
            <v>0.61750000000000005</v>
          </cell>
          <cell r="D3914" t="str">
            <v>电表故障</v>
          </cell>
          <cell r="G3914" t="str">
            <v>JS_CZ_wodefeng</v>
          </cell>
          <cell r="I3914" t="str">
            <v>电表故障</v>
          </cell>
        </row>
        <row r="3915">
          <cell r="A3915">
            <v>43210</v>
          </cell>
          <cell r="B3915">
            <v>0.61906249999999996</v>
          </cell>
          <cell r="D3915" t="str">
            <v>电表故障</v>
          </cell>
          <cell r="G3915" t="str">
            <v>JS_CZ_wodefeng</v>
          </cell>
          <cell r="I3915" t="str">
            <v>电表故障</v>
          </cell>
        </row>
        <row r="3916">
          <cell r="A3916">
            <v>43210</v>
          </cell>
          <cell r="B3916">
            <v>0.62016203703703698</v>
          </cell>
          <cell r="D3916" t="str">
            <v>电表故障</v>
          </cell>
          <cell r="G3916" t="str">
            <v>JS_CZ_wodefeng</v>
          </cell>
          <cell r="I3916" t="str">
            <v>电表故障</v>
          </cell>
        </row>
        <row r="3917">
          <cell r="A3917">
            <v>43210</v>
          </cell>
          <cell r="B3917">
            <v>0.62039351851851854</v>
          </cell>
          <cell r="D3917" t="str">
            <v>电表故障</v>
          </cell>
          <cell r="G3917" t="str">
            <v>JS_CZ_wodefeng</v>
          </cell>
          <cell r="I3917" t="str">
            <v>电表故障</v>
          </cell>
        </row>
        <row r="3918">
          <cell r="A3918">
            <v>43210</v>
          </cell>
          <cell r="B3918">
            <v>0.62050925925925926</v>
          </cell>
          <cell r="D3918" t="str">
            <v>电表故障</v>
          </cell>
          <cell r="G3918" t="str">
            <v>JS_CZ_wodefeng</v>
          </cell>
          <cell r="I3918" t="str">
            <v>电表故障</v>
          </cell>
        </row>
        <row r="3919">
          <cell r="A3919">
            <v>43210</v>
          </cell>
          <cell r="B3919">
            <v>0.62062499999999998</v>
          </cell>
          <cell r="D3919" t="str">
            <v>电表故障</v>
          </cell>
          <cell r="G3919" t="str">
            <v>JS_CZ_wodefeng</v>
          </cell>
          <cell r="I3919" t="str">
            <v>电表故障</v>
          </cell>
        </row>
        <row r="3920">
          <cell r="A3920">
            <v>43210</v>
          </cell>
          <cell r="B3920">
            <v>0.62259259259259259</v>
          </cell>
          <cell r="D3920" t="str">
            <v>电表故障</v>
          </cell>
          <cell r="G3920" t="str">
            <v>JS_CZ_wodefeng</v>
          </cell>
          <cell r="I3920" t="str">
            <v>电表故障</v>
          </cell>
        </row>
        <row r="3921">
          <cell r="A3921">
            <v>43210</v>
          </cell>
          <cell r="B3921">
            <v>0.62509259259259264</v>
          </cell>
          <cell r="D3921" t="str">
            <v>电表故障</v>
          </cell>
          <cell r="G3921" t="str">
            <v>JS_CZ_wodefeng</v>
          </cell>
          <cell r="I3921" t="str">
            <v>电表故障</v>
          </cell>
        </row>
        <row r="3922">
          <cell r="A3922">
            <v>43210</v>
          </cell>
          <cell r="B3922">
            <v>0.62532407407407409</v>
          </cell>
          <cell r="D3922" t="str">
            <v>电表故障</v>
          </cell>
          <cell r="G3922" t="str">
            <v>JS_CZ_wodefeng</v>
          </cell>
          <cell r="I3922" t="str">
            <v>电表故障</v>
          </cell>
        </row>
        <row r="3923">
          <cell r="A3923">
            <v>43210</v>
          </cell>
          <cell r="B3923">
            <v>0.62711805555555555</v>
          </cell>
          <cell r="D3923" t="str">
            <v>分系统1BMS3单体电压过低一级故障</v>
          </cell>
          <cell r="G3923" t="str">
            <v>JS_CZ_wodefeng</v>
          </cell>
          <cell r="I3923" t="str">
            <v>BMS故障</v>
          </cell>
        </row>
        <row r="3924">
          <cell r="A3924">
            <v>43210</v>
          </cell>
          <cell r="B3924">
            <v>0.62729166666666669</v>
          </cell>
          <cell r="D3924" t="str">
            <v>分系统1BMS4单体电压过低一级故障</v>
          </cell>
          <cell r="G3924" t="str">
            <v>JS_CZ_wodefeng</v>
          </cell>
          <cell r="I3924" t="str">
            <v>BMS故障</v>
          </cell>
        </row>
        <row r="3925">
          <cell r="A3925">
            <v>43210</v>
          </cell>
          <cell r="B3925">
            <v>0.62810185185185186</v>
          </cell>
          <cell r="D3925" t="str">
            <v>分系统1故障状态</v>
          </cell>
          <cell r="G3925" t="str">
            <v>JS_CZ_wodefeng</v>
          </cell>
          <cell r="I3925" t="str">
            <v>系统故障</v>
          </cell>
        </row>
        <row r="3926">
          <cell r="A3926">
            <v>43210</v>
          </cell>
          <cell r="B3926">
            <v>0.62810185185185186</v>
          </cell>
          <cell r="D3926" t="str">
            <v>分系统1PCS告警状态</v>
          </cell>
          <cell r="G3926" t="str">
            <v>JS_CZ_wodefeng</v>
          </cell>
          <cell r="I3926" t="str">
            <v>PCS故障</v>
          </cell>
        </row>
        <row r="3927">
          <cell r="A3927">
            <v>43210</v>
          </cell>
          <cell r="B3927">
            <v>0.62810185185185186</v>
          </cell>
          <cell r="D3927" t="str">
            <v>分系统1PCS故障状态</v>
          </cell>
          <cell r="G3927" t="str">
            <v>JS_CZ_wodefeng</v>
          </cell>
          <cell r="I3927" t="str">
            <v>PCS故障</v>
          </cell>
        </row>
        <row r="3928">
          <cell r="A3928">
            <v>43210</v>
          </cell>
          <cell r="B3928">
            <v>0.62810185185185186</v>
          </cell>
          <cell r="D3928" t="str">
            <v>分系统1PCS交流电压UV过压</v>
          </cell>
          <cell r="G3928" t="str">
            <v>JS_CZ_wodefeng</v>
          </cell>
          <cell r="I3928" t="str">
            <v>PCS故障</v>
          </cell>
        </row>
        <row r="3929">
          <cell r="A3929">
            <v>43210</v>
          </cell>
          <cell r="B3929">
            <v>0.62810185185185186</v>
          </cell>
          <cell r="D3929" t="str">
            <v>分系统1PCS交流V相软件过流</v>
          </cell>
          <cell r="G3929" t="str">
            <v>JS_CZ_wodefeng</v>
          </cell>
          <cell r="I3929" t="str">
            <v>PCS故障</v>
          </cell>
        </row>
        <row r="3930">
          <cell r="A3930">
            <v>43210</v>
          </cell>
          <cell r="B3930">
            <v>0.62810185185185186</v>
          </cell>
          <cell r="D3930" t="str">
            <v>分系统1PCS直流电流软件过流</v>
          </cell>
          <cell r="G3930" t="str">
            <v>JS_CZ_wodefeng</v>
          </cell>
          <cell r="I3930" t="str">
            <v>PCS故障</v>
          </cell>
        </row>
        <row r="3931">
          <cell r="A3931">
            <v>43210</v>
          </cell>
          <cell r="B3931">
            <v>0.62810185185185186</v>
          </cell>
          <cell r="D3931" t="str">
            <v>分系统1PCSCBC过流</v>
          </cell>
          <cell r="G3931" t="str">
            <v>JS_CZ_wodefeng</v>
          </cell>
          <cell r="I3931" t="str">
            <v>PCS故障</v>
          </cell>
        </row>
        <row r="3932">
          <cell r="A3932">
            <v>43210</v>
          </cell>
          <cell r="B3932">
            <v>0.62810185185185186</v>
          </cell>
          <cell r="D3932" t="str">
            <v>分系统1BMS2单体电压过低一级故障</v>
          </cell>
          <cell r="G3932" t="str">
            <v>JS_CZ_wodefeng</v>
          </cell>
          <cell r="I3932" t="str">
            <v>BMS故障</v>
          </cell>
        </row>
        <row r="3933">
          <cell r="A3933">
            <v>43210</v>
          </cell>
          <cell r="B3933">
            <v>0.62810185185185186</v>
          </cell>
          <cell r="D3933" t="str">
            <v>PCS故障</v>
          </cell>
          <cell r="G3933" t="str">
            <v>JS_CZ_wodefeng</v>
          </cell>
          <cell r="I3933" t="str">
            <v>PCS故障</v>
          </cell>
        </row>
        <row r="3934">
          <cell r="A3934">
            <v>43210</v>
          </cell>
          <cell r="B3934">
            <v>0.62810185185185186</v>
          </cell>
          <cell r="D3934" t="str">
            <v>分系统1PCSCBC过流</v>
          </cell>
          <cell r="G3934" t="str">
            <v>JS_CZ_wodefeng</v>
          </cell>
          <cell r="I3934" t="str">
            <v>PCS故障</v>
          </cell>
        </row>
        <row r="3935">
          <cell r="A3935">
            <v>43210</v>
          </cell>
          <cell r="B3935">
            <v>0.63012731481481488</v>
          </cell>
          <cell r="D3935" t="str">
            <v>分系统1BMS1总电压过低一级故障</v>
          </cell>
          <cell r="G3935" t="str">
            <v>JS_CZ_wodefeng</v>
          </cell>
          <cell r="I3935" t="str">
            <v>BMS故障</v>
          </cell>
        </row>
        <row r="3936">
          <cell r="A3936">
            <v>43210</v>
          </cell>
          <cell r="B3936">
            <v>0.63035879629629632</v>
          </cell>
          <cell r="D3936" t="str">
            <v>分系统1BMS3总电压过低一级故障</v>
          </cell>
          <cell r="G3936" t="str">
            <v>JS_CZ_wodefeng</v>
          </cell>
          <cell r="I3936" t="str">
            <v>BMS故障</v>
          </cell>
        </row>
        <row r="3937">
          <cell r="A3937">
            <v>43210</v>
          </cell>
          <cell r="B3937">
            <v>0.63035879629629632</v>
          </cell>
          <cell r="D3937" t="str">
            <v>电表故障</v>
          </cell>
          <cell r="G3937" t="str">
            <v>JS_CZ_wodefeng</v>
          </cell>
          <cell r="I3937" t="str">
            <v>电表故障</v>
          </cell>
        </row>
        <row r="3938">
          <cell r="A3938">
            <v>43210</v>
          </cell>
          <cell r="B3938">
            <v>0.63047453703703704</v>
          </cell>
          <cell r="D3938" t="str">
            <v>分系统1BMS2总电压过低一级故障</v>
          </cell>
          <cell r="G3938" t="str">
            <v>JS_CZ_wodefeng</v>
          </cell>
          <cell r="I3938" t="str">
            <v>BMS故障</v>
          </cell>
        </row>
        <row r="3939">
          <cell r="A3939">
            <v>43210</v>
          </cell>
          <cell r="B3939">
            <v>0.63047453703703704</v>
          </cell>
          <cell r="D3939" t="str">
            <v>分系统1BMS5总电压过低一级故障</v>
          </cell>
          <cell r="G3939" t="str">
            <v>JS_CZ_wodefeng</v>
          </cell>
          <cell r="I3939" t="str">
            <v>BMS故障</v>
          </cell>
        </row>
        <row r="3940">
          <cell r="A3940">
            <v>43210</v>
          </cell>
          <cell r="B3940">
            <v>0.63047453703703704</v>
          </cell>
          <cell r="D3940" t="str">
            <v>分系统1BMS6总电压过低一级故障</v>
          </cell>
          <cell r="G3940" t="str">
            <v>JS_CZ_wodefeng</v>
          </cell>
          <cell r="I3940" t="str">
            <v>BMS故障</v>
          </cell>
        </row>
        <row r="3941">
          <cell r="A3941">
            <v>43210</v>
          </cell>
          <cell r="B3941">
            <v>0.63047453703703704</v>
          </cell>
          <cell r="D3941" t="str">
            <v>电表故障</v>
          </cell>
          <cell r="G3941" t="str">
            <v>JS_CZ_wodefeng</v>
          </cell>
          <cell r="I3941" t="str">
            <v>电表故障</v>
          </cell>
        </row>
        <row r="3942">
          <cell r="A3942">
            <v>43210</v>
          </cell>
          <cell r="B3942">
            <v>0.63059027777777776</v>
          </cell>
          <cell r="D3942" t="str">
            <v>分系统1BMS4总电压过低一级故障</v>
          </cell>
          <cell r="G3942" t="str">
            <v>JS_CZ_wodefeng</v>
          </cell>
          <cell r="I3942" t="str">
            <v>BMS故障</v>
          </cell>
        </row>
        <row r="3943">
          <cell r="A3943">
            <v>43210</v>
          </cell>
          <cell r="B3943">
            <v>0.63151620370370376</v>
          </cell>
          <cell r="D3943" t="str">
            <v>分系统1BMS5单体电压过低一级故障</v>
          </cell>
          <cell r="G3943" t="str">
            <v>JS_CZ_wodefeng</v>
          </cell>
          <cell r="I3943" t="str">
            <v>BMS故障</v>
          </cell>
        </row>
        <row r="3944">
          <cell r="A3944">
            <v>43210</v>
          </cell>
          <cell r="B3944">
            <v>0.63192129629629623</v>
          </cell>
          <cell r="D3944" t="str">
            <v>电表故障</v>
          </cell>
          <cell r="G3944" t="str">
            <v>JS_CZ_wodefeng</v>
          </cell>
          <cell r="I3944" t="str">
            <v>电表故障</v>
          </cell>
        </row>
        <row r="3945">
          <cell r="A3945">
            <v>43210</v>
          </cell>
          <cell r="B3945">
            <v>0.6341782407407407</v>
          </cell>
          <cell r="D3945" t="str">
            <v>电表故障</v>
          </cell>
          <cell r="G3945" t="str">
            <v>JS_CZ_wodefeng</v>
          </cell>
          <cell r="I3945" t="str">
            <v>电表故障</v>
          </cell>
        </row>
        <row r="3946">
          <cell r="A3946">
            <v>43210</v>
          </cell>
          <cell r="B3946">
            <v>0.63574074074074072</v>
          </cell>
          <cell r="D3946" t="str">
            <v>电表故障</v>
          </cell>
          <cell r="G3946" t="str">
            <v>JS_CZ_wodefeng</v>
          </cell>
          <cell r="I3946" t="str">
            <v>电表故障</v>
          </cell>
        </row>
        <row r="3947">
          <cell r="A3947">
            <v>43210</v>
          </cell>
          <cell r="B3947">
            <v>0.63637731481481474</v>
          </cell>
          <cell r="D3947" t="str">
            <v>分系统1BMS3SOC过低一级故障</v>
          </cell>
          <cell r="G3947" t="str">
            <v>JS_CZ_wodefeng</v>
          </cell>
          <cell r="I3947" t="str">
            <v>BMS故障</v>
          </cell>
        </row>
        <row r="3948">
          <cell r="A3948">
            <v>43210</v>
          </cell>
          <cell r="B3948">
            <v>0.63649305555555558</v>
          </cell>
          <cell r="D3948" t="str">
            <v>分系统1BMS6SOC过低一级故障</v>
          </cell>
          <cell r="G3948" t="str">
            <v>JS_CZ_wodefeng</v>
          </cell>
          <cell r="I3948" t="str">
            <v>BMS故障</v>
          </cell>
        </row>
        <row r="3949">
          <cell r="A3949">
            <v>43210</v>
          </cell>
          <cell r="B3949">
            <v>0.6366087962962963</v>
          </cell>
          <cell r="D3949" t="str">
            <v>分系统1BMS2SOC过低一级故障</v>
          </cell>
          <cell r="G3949" t="str">
            <v>JS_CZ_wodefeng</v>
          </cell>
          <cell r="I3949" t="str">
            <v>BMS故障</v>
          </cell>
        </row>
        <row r="3950">
          <cell r="A3950">
            <v>43210</v>
          </cell>
          <cell r="B3950">
            <v>0.6366087962962963</v>
          </cell>
          <cell r="D3950" t="str">
            <v>分系统1BMS4SOC过低一级故障</v>
          </cell>
          <cell r="G3950" t="str">
            <v>JS_CZ_wodefeng</v>
          </cell>
          <cell r="I3950" t="str">
            <v>BMS故障</v>
          </cell>
        </row>
        <row r="3951">
          <cell r="A3951">
            <v>43210</v>
          </cell>
          <cell r="B3951">
            <v>0.6375925925925926</v>
          </cell>
          <cell r="D3951" t="str">
            <v>分系统1BMS1SOC过低一级故障</v>
          </cell>
          <cell r="G3951" t="str">
            <v>JS_CZ_wodefeng</v>
          </cell>
          <cell r="I3951" t="str">
            <v>BMS故障</v>
          </cell>
        </row>
        <row r="3952">
          <cell r="A3952">
            <v>43210</v>
          </cell>
          <cell r="B3952">
            <v>0.6381134259259259</v>
          </cell>
          <cell r="D3952" t="str">
            <v>电表故障</v>
          </cell>
          <cell r="G3952" t="str">
            <v>JS_CZ_wodefeng</v>
          </cell>
          <cell r="I3952" t="str">
            <v>电表故障</v>
          </cell>
        </row>
        <row r="3953">
          <cell r="A3953">
            <v>43210</v>
          </cell>
          <cell r="B3953">
            <v>0.63822916666666674</v>
          </cell>
          <cell r="D3953" t="str">
            <v>分系统1BMS5SOC过低一级故障</v>
          </cell>
          <cell r="G3953" t="str">
            <v>JS_CZ_wodefeng</v>
          </cell>
          <cell r="I3953" t="str">
            <v>BMS故障</v>
          </cell>
        </row>
        <row r="3954">
          <cell r="A3954">
            <v>43210</v>
          </cell>
          <cell r="B3954">
            <v>0.63921296296296293</v>
          </cell>
          <cell r="D3954" t="str">
            <v>电表故障</v>
          </cell>
          <cell r="G3954" t="str">
            <v>JS_CZ_wodefeng</v>
          </cell>
          <cell r="I3954" t="str">
            <v>电表故障</v>
          </cell>
        </row>
        <row r="3955">
          <cell r="A3955">
            <v>43210</v>
          </cell>
          <cell r="B3955">
            <v>0.63944444444444448</v>
          </cell>
          <cell r="D3955" t="str">
            <v>电表故障</v>
          </cell>
          <cell r="G3955" t="str">
            <v>JS_CZ_wodefeng</v>
          </cell>
          <cell r="I3955" t="str">
            <v>电表故障</v>
          </cell>
        </row>
        <row r="3956">
          <cell r="A3956">
            <v>43210</v>
          </cell>
          <cell r="B3956">
            <v>0.6395601851851852</v>
          </cell>
          <cell r="D3956" t="str">
            <v>电表故障</v>
          </cell>
          <cell r="G3956" t="str">
            <v>JS_CZ_wodefeng</v>
          </cell>
          <cell r="I3956" t="str">
            <v>电表故障</v>
          </cell>
        </row>
        <row r="3957">
          <cell r="A3957">
            <v>43210</v>
          </cell>
          <cell r="B3957">
            <v>0.64194444444444443</v>
          </cell>
          <cell r="D3957" t="str">
            <v>电表故障</v>
          </cell>
          <cell r="G3957" t="str">
            <v>JS_CZ_wodefeng</v>
          </cell>
          <cell r="I3957" t="str">
            <v>电表故障</v>
          </cell>
        </row>
        <row r="3958">
          <cell r="A3958">
            <v>43210</v>
          </cell>
          <cell r="B3958">
            <v>0.64489583333333333</v>
          </cell>
          <cell r="D3958" t="str">
            <v>电表故障</v>
          </cell>
          <cell r="G3958" t="str">
            <v>JS_CZ_wodefeng</v>
          </cell>
          <cell r="I3958" t="str">
            <v>电表故障</v>
          </cell>
        </row>
        <row r="3959">
          <cell r="A3959">
            <v>43210</v>
          </cell>
          <cell r="B3959">
            <v>0.64501157407407406</v>
          </cell>
          <cell r="D3959" t="str">
            <v>电表故障</v>
          </cell>
          <cell r="G3959" t="str">
            <v>JS_CZ_wodefeng</v>
          </cell>
          <cell r="I3959" t="str">
            <v>电表故障</v>
          </cell>
        </row>
        <row r="3960">
          <cell r="A3960">
            <v>43210</v>
          </cell>
          <cell r="B3960">
            <v>0.64605324074074078</v>
          </cell>
          <cell r="D3960" t="str">
            <v>电表故障</v>
          </cell>
          <cell r="G3960" t="str">
            <v>JS_CZ_wodefeng</v>
          </cell>
          <cell r="I3960" t="str">
            <v>电表故障</v>
          </cell>
        </row>
        <row r="3961">
          <cell r="A3961">
            <v>43210</v>
          </cell>
          <cell r="B3961">
            <v>0.6462268518518518</v>
          </cell>
          <cell r="D3961" t="str">
            <v>电表故障</v>
          </cell>
          <cell r="G3961" t="str">
            <v>JS_CZ_wodefeng</v>
          </cell>
          <cell r="I3961" t="str">
            <v>电表故障</v>
          </cell>
        </row>
        <row r="3962">
          <cell r="A3962">
            <v>43210</v>
          </cell>
          <cell r="B3962">
            <v>0.64749999999999996</v>
          </cell>
          <cell r="D3962" t="str">
            <v>电表故障</v>
          </cell>
          <cell r="G3962" t="str">
            <v>JS_CZ_wodefeng</v>
          </cell>
          <cell r="I3962" t="str">
            <v>电表故障</v>
          </cell>
        </row>
        <row r="3963">
          <cell r="A3963">
            <v>43210</v>
          </cell>
          <cell r="B3963">
            <v>0.64883101851851854</v>
          </cell>
          <cell r="D3963" t="str">
            <v>电表故障</v>
          </cell>
          <cell r="G3963" t="str">
            <v>JS_CZ_wodefeng</v>
          </cell>
          <cell r="I3963" t="str">
            <v>电表故障</v>
          </cell>
        </row>
        <row r="3964">
          <cell r="A3964">
            <v>43210</v>
          </cell>
          <cell r="B3964">
            <v>0.64894675925925926</v>
          </cell>
          <cell r="D3964" t="str">
            <v>电表故障</v>
          </cell>
          <cell r="G3964" t="str">
            <v>JS_CZ_wodefeng</v>
          </cell>
          <cell r="I3964" t="str">
            <v>电表故障</v>
          </cell>
        </row>
        <row r="3965">
          <cell r="A3965">
            <v>43210</v>
          </cell>
          <cell r="B3965">
            <v>0.64907407407407403</v>
          </cell>
          <cell r="D3965" t="str">
            <v>电表故障</v>
          </cell>
          <cell r="G3965" t="str">
            <v>JS_CZ_wodefeng</v>
          </cell>
          <cell r="I3965" t="str">
            <v>电表故障</v>
          </cell>
        </row>
        <row r="3966">
          <cell r="A3966">
            <v>43210</v>
          </cell>
          <cell r="B3966">
            <v>0.65682870370370372</v>
          </cell>
          <cell r="D3966" t="str">
            <v>电表故障</v>
          </cell>
          <cell r="G3966" t="str">
            <v>JS_CZ_wodefeng</v>
          </cell>
          <cell r="I3966" t="str">
            <v>电表故障</v>
          </cell>
        </row>
        <row r="3967">
          <cell r="A3967">
            <v>43210</v>
          </cell>
          <cell r="B3967">
            <v>0.65921296296296295</v>
          </cell>
          <cell r="D3967" t="str">
            <v>电表故障</v>
          </cell>
          <cell r="G3967" t="str">
            <v>JS_CZ_wodefeng</v>
          </cell>
          <cell r="I3967" t="str">
            <v>电表故障</v>
          </cell>
        </row>
        <row r="3968">
          <cell r="A3968">
            <v>43210</v>
          </cell>
          <cell r="B3968">
            <v>0.65932870370370367</v>
          </cell>
          <cell r="D3968" t="str">
            <v>电表故障</v>
          </cell>
          <cell r="G3968" t="str">
            <v>JS_CZ_wodefeng</v>
          </cell>
          <cell r="I3968" t="str">
            <v>电表故障</v>
          </cell>
        </row>
        <row r="3969">
          <cell r="A3969">
            <v>43210</v>
          </cell>
          <cell r="B3969">
            <v>0.66077546296296297</v>
          </cell>
          <cell r="D3969" t="str">
            <v>电表故障</v>
          </cell>
          <cell r="G3969" t="str">
            <v>JS_CZ_wodefeng</v>
          </cell>
          <cell r="I3969" t="str">
            <v>电表故障</v>
          </cell>
        </row>
        <row r="3970">
          <cell r="A3970">
            <v>43210</v>
          </cell>
          <cell r="B3970">
            <v>0.66303240740740743</v>
          </cell>
          <cell r="D3970" t="str">
            <v>电表故障</v>
          </cell>
          <cell r="G3970" t="str">
            <v>JS_CZ_wodefeng</v>
          </cell>
          <cell r="I3970" t="str">
            <v>电表故障</v>
          </cell>
        </row>
        <row r="3971">
          <cell r="A3971">
            <v>43210</v>
          </cell>
          <cell r="B3971">
            <v>0.66327546296296302</v>
          </cell>
          <cell r="D3971" t="str">
            <v>电表故障</v>
          </cell>
          <cell r="G3971" t="str">
            <v>JS_CZ_wodefeng</v>
          </cell>
          <cell r="I3971" t="str">
            <v>电表故障</v>
          </cell>
        </row>
        <row r="3972">
          <cell r="A3972">
            <v>43210</v>
          </cell>
          <cell r="B3972">
            <v>0.6633796296296296</v>
          </cell>
          <cell r="D3972" t="str">
            <v>电表故障</v>
          </cell>
          <cell r="G3972" t="str">
            <v>JS_CZ_wodefeng</v>
          </cell>
          <cell r="I3972" t="str">
            <v>电表故障</v>
          </cell>
        </row>
        <row r="3973">
          <cell r="A3973">
            <v>43210</v>
          </cell>
          <cell r="B3973">
            <v>0.66466435185185191</v>
          </cell>
          <cell r="D3973" t="str">
            <v>电表故障</v>
          </cell>
          <cell r="G3973" t="str">
            <v>JS_CZ_wodefeng</v>
          </cell>
          <cell r="I3973" t="str">
            <v>电表故障</v>
          </cell>
        </row>
        <row r="3974">
          <cell r="A3974">
            <v>43210</v>
          </cell>
          <cell r="B3974">
            <v>0.66697916666666668</v>
          </cell>
          <cell r="D3974" t="str">
            <v>电表故障</v>
          </cell>
          <cell r="G3974" t="str">
            <v>JS_CZ_wodefeng</v>
          </cell>
          <cell r="I3974" t="str">
            <v>电表故障</v>
          </cell>
        </row>
        <row r="3975">
          <cell r="A3975">
            <v>43210</v>
          </cell>
          <cell r="B3975">
            <v>0.6685416666666667</v>
          </cell>
          <cell r="D3975" t="str">
            <v>电表故障</v>
          </cell>
          <cell r="G3975" t="str">
            <v>JS_CZ_wodefeng</v>
          </cell>
          <cell r="I3975" t="str">
            <v>电表故障</v>
          </cell>
        </row>
        <row r="3976">
          <cell r="A3976">
            <v>43210</v>
          </cell>
          <cell r="B3976">
            <v>0.66987268518518517</v>
          </cell>
          <cell r="D3976" t="str">
            <v>电表故障</v>
          </cell>
          <cell r="G3976" t="str">
            <v>JS_CZ_wodefeng</v>
          </cell>
          <cell r="I3976" t="str">
            <v>电表故障</v>
          </cell>
        </row>
        <row r="3977">
          <cell r="A3977">
            <v>43210</v>
          </cell>
          <cell r="B3977">
            <v>0.669988425925926</v>
          </cell>
          <cell r="D3977" t="str">
            <v>电表故障</v>
          </cell>
          <cell r="G3977" t="str">
            <v>JS_CZ_wodefeng</v>
          </cell>
          <cell r="I3977" t="str">
            <v>电表故障</v>
          </cell>
        </row>
        <row r="3978">
          <cell r="A3978">
            <v>43210</v>
          </cell>
          <cell r="B3978">
            <v>0.67010416666666661</v>
          </cell>
          <cell r="D3978" t="str">
            <v>电表故障</v>
          </cell>
          <cell r="G3978" t="str">
            <v>JS_CZ_wodefeng</v>
          </cell>
          <cell r="I3978" t="str">
            <v>电表故障</v>
          </cell>
        </row>
        <row r="3979">
          <cell r="A3979">
            <v>43210</v>
          </cell>
          <cell r="B3979">
            <v>0.67091435185185189</v>
          </cell>
          <cell r="D3979" t="str">
            <v>电表故障</v>
          </cell>
          <cell r="G3979" t="str">
            <v>JS_CZ_wodefeng</v>
          </cell>
          <cell r="I3979" t="str">
            <v>电表故障</v>
          </cell>
        </row>
        <row r="3980">
          <cell r="A3980">
            <v>43210</v>
          </cell>
          <cell r="B3980">
            <v>0.6724768518518518</v>
          </cell>
          <cell r="D3980" t="str">
            <v>电表故障</v>
          </cell>
          <cell r="G3980" t="str">
            <v>JS_CZ_wodefeng</v>
          </cell>
          <cell r="I3980" t="str">
            <v>电表故障</v>
          </cell>
        </row>
        <row r="3981">
          <cell r="A3981">
            <v>43210</v>
          </cell>
          <cell r="B3981">
            <v>0.67353009259259267</v>
          </cell>
          <cell r="D3981" t="str">
            <v>电表故障</v>
          </cell>
          <cell r="G3981" t="str">
            <v>JS_CZ_wodefeng</v>
          </cell>
          <cell r="I3981" t="str">
            <v>电表故障</v>
          </cell>
        </row>
        <row r="3982">
          <cell r="A3982">
            <v>43210</v>
          </cell>
          <cell r="B3982">
            <v>0.67515046296296299</v>
          </cell>
          <cell r="D3982" t="str">
            <v>电表故障</v>
          </cell>
          <cell r="G3982" t="str">
            <v>JS_CZ_wodefeng</v>
          </cell>
          <cell r="I3982" t="str">
            <v>电表故障</v>
          </cell>
        </row>
        <row r="3983">
          <cell r="A3983">
            <v>43210</v>
          </cell>
          <cell r="B3983">
            <v>0.6790856481481482</v>
          </cell>
          <cell r="D3983" t="str">
            <v>电表故障</v>
          </cell>
          <cell r="G3983" t="str">
            <v>JS_CZ_wodefeng</v>
          </cell>
          <cell r="I3983" t="str">
            <v>电表故障</v>
          </cell>
        </row>
        <row r="3984">
          <cell r="A3984">
            <v>43210</v>
          </cell>
          <cell r="B3984">
            <v>0.68041666666666656</v>
          </cell>
          <cell r="D3984" t="str">
            <v>电表故障</v>
          </cell>
          <cell r="G3984" t="str">
            <v>JS_CZ_wodefeng</v>
          </cell>
          <cell r="I3984" t="str">
            <v>电表故障</v>
          </cell>
        </row>
        <row r="3985">
          <cell r="A3985">
            <v>43210</v>
          </cell>
          <cell r="B3985">
            <v>0.68053240740740739</v>
          </cell>
          <cell r="D3985" t="str">
            <v>电表故障</v>
          </cell>
          <cell r="G3985" t="str">
            <v>JS_CZ_wodefeng</v>
          </cell>
          <cell r="I3985" t="str">
            <v>电表故障</v>
          </cell>
        </row>
        <row r="3986">
          <cell r="A3986">
            <v>43210</v>
          </cell>
          <cell r="B3986">
            <v>0.68064814814814811</v>
          </cell>
          <cell r="D3986" t="str">
            <v>电表故障</v>
          </cell>
          <cell r="G3986" t="str">
            <v>JS_CZ_wodefeng</v>
          </cell>
          <cell r="I3986" t="str">
            <v>电表故障</v>
          </cell>
        </row>
        <row r="3987">
          <cell r="A3987">
            <v>43210</v>
          </cell>
          <cell r="B3987">
            <v>0.6830208333333333</v>
          </cell>
          <cell r="D3987" t="str">
            <v>电表故障</v>
          </cell>
          <cell r="G3987" t="str">
            <v>JS_CZ_wodefeng</v>
          </cell>
          <cell r="I3987" t="str">
            <v>电表故障</v>
          </cell>
        </row>
        <row r="3988">
          <cell r="A3988">
            <v>43210</v>
          </cell>
          <cell r="B3988">
            <v>0.68406250000000002</v>
          </cell>
          <cell r="D3988" t="str">
            <v>电表故障</v>
          </cell>
          <cell r="G3988" t="str">
            <v>JS_CZ_wodefeng</v>
          </cell>
          <cell r="I3988" t="str">
            <v>电表故障</v>
          </cell>
        </row>
        <row r="3989">
          <cell r="A3989">
            <v>43210</v>
          </cell>
          <cell r="B3989">
            <v>0.68418981481481478</v>
          </cell>
          <cell r="D3989" t="str">
            <v>电表故障</v>
          </cell>
          <cell r="G3989" t="str">
            <v>JS_CZ_wodefeng</v>
          </cell>
          <cell r="I3989" t="str">
            <v>电表故障</v>
          </cell>
        </row>
        <row r="3990">
          <cell r="A3990">
            <v>43210</v>
          </cell>
          <cell r="B3990">
            <v>0.68527777777777776</v>
          </cell>
          <cell r="D3990" t="str">
            <v>电表故障</v>
          </cell>
          <cell r="G3990" t="str">
            <v>JS_CZ_wodefeng</v>
          </cell>
          <cell r="I3990" t="str">
            <v>电表故障</v>
          </cell>
        </row>
        <row r="3991">
          <cell r="A3991">
            <v>43210</v>
          </cell>
          <cell r="B3991">
            <v>0.68550925925925921</v>
          </cell>
          <cell r="D3991" t="str">
            <v>电表故障</v>
          </cell>
          <cell r="G3991" t="str">
            <v>JS_CZ_wodefeng</v>
          </cell>
          <cell r="I3991" t="str">
            <v>电表故障</v>
          </cell>
        </row>
        <row r="3992">
          <cell r="A3992">
            <v>43210</v>
          </cell>
          <cell r="B3992">
            <v>0.68800925925925915</v>
          </cell>
          <cell r="D3992" t="str">
            <v>电表故障</v>
          </cell>
          <cell r="G3992" t="str">
            <v>JS_CZ_wodefeng</v>
          </cell>
          <cell r="I3992" t="str">
            <v>电表故障</v>
          </cell>
        </row>
        <row r="3993">
          <cell r="A3993">
            <v>43210</v>
          </cell>
          <cell r="B3993">
            <v>0.68893518518518526</v>
          </cell>
          <cell r="D3993" t="str">
            <v>电表故障</v>
          </cell>
          <cell r="G3993" t="str">
            <v>JS_CZ_wodefeng</v>
          </cell>
          <cell r="I3993" t="str">
            <v>电表故障</v>
          </cell>
        </row>
        <row r="3994">
          <cell r="A3994">
            <v>43210</v>
          </cell>
          <cell r="B3994">
            <v>0.6891087962962964</v>
          </cell>
          <cell r="D3994" t="str">
            <v>电表故障</v>
          </cell>
          <cell r="G3994" t="str">
            <v>JS_CZ_wodefeng</v>
          </cell>
          <cell r="I3994" t="str">
            <v>电表故障</v>
          </cell>
        </row>
        <row r="3995">
          <cell r="A3995">
            <v>43210</v>
          </cell>
          <cell r="B3995">
            <v>0.68934027777777773</v>
          </cell>
          <cell r="D3995" t="str">
            <v>电表故障</v>
          </cell>
          <cell r="G3995" t="str">
            <v>JS_CZ_wodefeng</v>
          </cell>
          <cell r="I3995" t="str">
            <v>电表故障</v>
          </cell>
        </row>
        <row r="3996">
          <cell r="A3996">
            <v>43210</v>
          </cell>
          <cell r="B3996">
            <v>0.69038194444444445</v>
          </cell>
          <cell r="D3996" t="str">
            <v>电表故障</v>
          </cell>
          <cell r="G3996" t="str">
            <v>JS_CZ_wodefeng</v>
          </cell>
          <cell r="I3996" t="str">
            <v>电表故障</v>
          </cell>
        </row>
        <row r="3997">
          <cell r="A3997">
            <v>43210</v>
          </cell>
          <cell r="B3997">
            <v>0.69049768518518517</v>
          </cell>
          <cell r="D3997" t="str">
            <v>电表故障</v>
          </cell>
          <cell r="G3997" t="str">
            <v>JS_CZ_wodefeng</v>
          </cell>
          <cell r="I3997" t="str">
            <v>电表故障</v>
          </cell>
        </row>
        <row r="3998">
          <cell r="A3998">
            <v>43210</v>
          </cell>
          <cell r="B3998">
            <v>0.69194444444444436</v>
          </cell>
          <cell r="D3998" t="str">
            <v>电表故障</v>
          </cell>
          <cell r="G3998" t="str">
            <v>JS_CZ_wodefeng</v>
          </cell>
          <cell r="I3998" t="str">
            <v>电表故障</v>
          </cell>
        </row>
        <row r="3999">
          <cell r="A3999">
            <v>43210</v>
          </cell>
          <cell r="B3999">
            <v>0.69438657407407411</v>
          </cell>
          <cell r="D3999" t="str">
            <v>电表故障</v>
          </cell>
          <cell r="G3999" t="str">
            <v>JS_CZ_wodefeng</v>
          </cell>
          <cell r="I3999" t="str">
            <v>电表故障</v>
          </cell>
        </row>
        <row r="4000">
          <cell r="A4000">
            <v>43210</v>
          </cell>
          <cell r="B4000">
            <v>0.6944907407407408</v>
          </cell>
          <cell r="D4000" t="str">
            <v>电表故障</v>
          </cell>
          <cell r="G4000" t="str">
            <v>JS_CZ_wodefeng</v>
          </cell>
          <cell r="I4000" t="str">
            <v>电表故障</v>
          </cell>
        </row>
        <row r="4001">
          <cell r="A4001">
            <v>43210</v>
          </cell>
          <cell r="B4001">
            <v>0.69559027777777782</v>
          </cell>
          <cell r="D4001" t="str">
            <v>电表故障</v>
          </cell>
          <cell r="G4001" t="str">
            <v>JS_CZ_wodefeng</v>
          </cell>
          <cell r="I4001" t="str">
            <v>电表故障</v>
          </cell>
        </row>
        <row r="4002">
          <cell r="A4002">
            <v>43210</v>
          </cell>
          <cell r="B4002">
            <v>0.6969212962962964</v>
          </cell>
          <cell r="D4002" t="str">
            <v>电表故障</v>
          </cell>
          <cell r="G4002" t="str">
            <v>JS_CZ_wodefeng</v>
          </cell>
          <cell r="I4002" t="str">
            <v>电表故障</v>
          </cell>
        </row>
        <row r="4003">
          <cell r="A4003">
            <v>43210</v>
          </cell>
          <cell r="B4003">
            <v>0.69930555555555562</v>
          </cell>
          <cell r="D4003" t="str">
            <v>电表故障</v>
          </cell>
          <cell r="G4003" t="str">
            <v>JS_CZ_wodefeng</v>
          </cell>
          <cell r="I4003" t="str">
            <v>电表故障</v>
          </cell>
        </row>
        <row r="4004">
          <cell r="A4004">
            <v>43210</v>
          </cell>
          <cell r="B4004">
            <v>0.70040509259259265</v>
          </cell>
          <cell r="D4004" t="str">
            <v>电表故障</v>
          </cell>
          <cell r="G4004" t="str">
            <v>JS_CZ_wodefeng</v>
          </cell>
          <cell r="I4004" t="str">
            <v>电表故障</v>
          </cell>
        </row>
        <row r="4005">
          <cell r="A4005">
            <v>43210</v>
          </cell>
          <cell r="B4005">
            <v>0.70063657407407398</v>
          </cell>
          <cell r="D4005" t="str">
            <v>电表故障</v>
          </cell>
          <cell r="G4005" t="str">
            <v>JS_CZ_wodefeng</v>
          </cell>
          <cell r="I4005" t="str">
            <v>电表故障</v>
          </cell>
        </row>
        <row r="4006">
          <cell r="A4006">
            <v>43210</v>
          </cell>
          <cell r="B4006">
            <v>0.70075231481481481</v>
          </cell>
          <cell r="D4006" t="str">
            <v>电表故障</v>
          </cell>
          <cell r="G4006" t="str">
            <v>JS_CZ_wodefeng</v>
          </cell>
          <cell r="I4006" t="str">
            <v>电表故障</v>
          </cell>
        </row>
        <row r="4007">
          <cell r="A4007">
            <v>43210</v>
          </cell>
          <cell r="B4007">
            <v>0.70086805555555554</v>
          </cell>
          <cell r="D4007" t="str">
            <v>电表故障</v>
          </cell>
          <cell r="G4007" t="str">
            <v>JS_CZ_wodefeng</v>
          </cell>
          <cell r="I4007" t="str">
            <v>电表故障</v>
          </cell>
        </row>
        <row r="4008">
          <cell r="A4008">
            <v>43210</v>
          </cell>
          <cell r="B4008">
            <v>0.70306712962962958</v>
          </cell>
          <cell r="D4008" t="str">
            <v>电表故障</v>
          </cell>
          <cell r="G4008" t="str">
            <v>JS_CZ_wodefeng</v>
          </cell>
          <cell r="I4008" t="str">
            <v>电表故障</v>
          </cell>
        </row>
        <row r="4009">
          <cell r="A4009">
            <v>43210</v>
          </cell>
          <cell r="B4009">
            <v>0.70422453703703702</v>
          </cell>
          <cell r="D4009" t="str">
            <v>电表故障</v>
          </cell>
          <cell r="G4009" t="str">
            <v>JS_CZ_wodefeng</v>
          </cell>
          <cell r="I4009" t="str">
            <v>电表故障</v>
          </cell>
        </row>
        <row r="4010">
          <cell r="A4010">
            <v>43210</v>
          </cell>
          <cell r="B4010">
            <v>0.70445601851851858</v>
          </cell>
          <cell r="D4010" t="str">
            <v>电表故障</v>
          </cell>
          <cell r="G4010" t="str">
            <v>JS_CZ_wodefeng</v>
          </cell>
          <cell r="I4010" t="str">
            <v>电表故障</v>
          </cell>
        </row>
        <row r="4011">
          <cell r="A4011">
            <v>43210</v>
          </cell>
          <cell r="B4011">
            <v>0.70549768518518519</v>
          </cell>
          <cell r="D4011" t="str">
            <v>电表故障</v>
          </cell>
          <cell r="G4011" t="str">
            <v>JS_CZ_wodefeng</v>
          </cell>
          <cell r="I4011" t="str">
            <v>电表故障</v>
          </cell>
        </row>
        <row r="4012">
          <cell r="A4012">
            <v>43210</v>
          </cell>
          <cell r="B4012">
            <v>0.70561342592592602</v>
          </cell>
          <cell r="D4012" t="str">
            <v>电表故障</v>
          </cell>
          <cell r="G4012" t="str">
            <v>JS_CZ_wodefeng</v>
          </cell>
          <cell r="I4012" t="str">
            <v>电表故障</v>
          </cell>
        </row>
        <row r="4013">
          <cell r="A4013">
            <v>43210</v>
          </cell>
          <cell r="B4013">
            <v>0.70677083333333324</v>
          </cell>
          <cell r="D4013" t="str">
            <v>分系统1负载跟随状态</v>
          </cell>
          <cell r="G4013" t="str">
            <v>JS_CZ_wodefeng</v>
          </cell>
          <cell r="I4013" t="str">
            <v>负荷跟随</v>
          </cell>
        </row>
        <row r="4014">
          <cell r="A4014">
            <v>43210</v>
          </cell>
          <cell r="B4014">
            <v>0.70706018518518521</v>
          </cell>
          <cell r="D4014" t="str">
            <v>电表故障</v>
          </cell>
          <cell r="G4014" t="str">
            <v>JS_CZ_wodefeng</v>
          </cell>
          <cell r="I4014" t="str">
            <v>电表故障</v>
          </cell>
        </row>
        <row r="4015">
          <cell r="A4015">
            <v>43210</v>
          </cell>
          <cell r="B4015">
            <v>0.71099537037037042</v>
          </cell>
          <cell r="D4015" t="str">
            <v>电表故障</v>
          </cell>
          <cell r="G4015" t="str">
            <v>JS_CZ_wodefeng</v>
          </cell>
          <cell r="I4015" t="str">
            <v>电表故障</v>
          </cell>
        </row>
        <row r="4016">
          <cell r="A4016">
            <v>43210</v>
          </cell>
          <cell r="B4016">
            <v>0.71604166666666658</v>
          </cell>
          <cell r="D4016" t="str">
            <v>电表故障</v>
          </cell>
          <cell r="G4016" t="str">
            <v>JS_CZ_wodefeng</v>
          </cell>
          <cell r="I4016" t="str">
            <v>电表故障</v>
          </cell>
        </row>
        <row r="4017">
          <cell r="A4017">
            <v>43210</v>
          </cell>
          <cell r="B4017">
            <v>0.71649305555555554</v>
          </cell>
          <cell r="D4017" t="str">
            <v>电表故障</v>
          </cell>
          <cell r="G4017" t="str">
            <v>JS_CZ_wodefeng</v>
          </cell>
          <cell r="I4017" t="str">
            <v>电表故障</v>
          </cell>
        </row>
        <row r="4018">
          <cell r="A4018">
            <v>43210</v>
          </cell>
          <cell r="B4018">
            <v>0.71997685185185178</v>
          </cell>
          <cell r="D4018" t="str">
            <v>电表故障</v>
          </cell>
          <cell r="G4018" t="str">
            <v>JS_CZ_wodefeng</v>
          </cell>
          <cell r="I4018" t="str">
            <v>电表故障</v>
          </cell>
        </row>
        <row r="4019">
          <cell r="A4019">
            <v>43210</v>
          </cell>
          <cell r="B4019">
            <v>0.72009259259259262</v>
          </cell>
          <cell r="D4019" t="str">
            <v>电表故障</v>
          </cell>
          <cell r="G4019" t="str">
            <v>JS_CZ_wodefeng</v>
          </cell>
          <cell r="I4019" t="str">
            <v>电表故障</v>
          </cell>
        </row>
        <row r="4020">
          <cell r="A4020">
            <v>43210</v>
          </cell>
          <cell r="B4020">
            <v>0.72026620370370376</v>
          </cell>
          <cell r="D4020" t="str">
            <v>电表故障</v>
          </cell>
          <cell r="G4020" t="str">
            <v>JS_CZ_wodefeng</v>
          </cell>
          <cell r="I4020" t="str">
            <v>电表故障</v>
          </cell>
        </row>
        <row r="4021">
          <cell r="A4021">
            <v>43210</v>
          </cell>
          <cell r="B4021">
            <v>0.72153935185185192</v>
          </cell>
          <cell r="D4021" t="str">
            <v>电表故障</v>
          </cell>
          <cell r="G4021" t="str">
            <v>JS_CZ_wodefeng</v>
          </cell>
          <cell r="I4021" t="str">
            <v>电表故障</v>
          </cell>
        </row>
        <row r="4022">
          <cell r="A4022">
            <v>43210</v>
          </cell>
          <cell r="B4022">
            <v>0.72391203703703699</v>
          </cell>
          <cell r="D4022" t="str">
            <v>电表故障</v>
          </cell>
          <cell r="G4022" t="str">
            <v>JS_CZ_wodefeng</v>
          </cell>
          <cell r="I4022" t="str">
            <v>电表故障</v>
          </cell>
        </row>
        <row r="4023">
          <cell r="A4023">
            <v>43210</v>
          </cell>
          <cell r="B4023">
            <v>0.72547453703703713</v>
          </cell>
          <cell r="D4023" t="str">
            <v>电表故障</v>
          </cell>
          <cell r="G4023" t="str">
            <v>JS_CZ_wodefeng</v>
          </cell>
          <cell r="I4023" t="str">
            <v>电表故障</v>
          </cell>
        </row>
        <row r="4024">
          <cell r="A4024">
            <v>43210</v>
          </cell>
          <cell r="B4024">
            <v>0.72680555555555559</v>
          </cell>
          <cell r="D4024" t="str">
            <v>电表故障</v>
          </cell>
          <cell r="G4024" t="str">
            <v>JS_CZ_wodefeng</v>
          </cell>
          <cell r="I4024" t="str">
            <v>电表故障</v>
          </cell>
        </row>
        <row r="4025">
          <cell r="A4025">
            <v>43210</v>
          </cell>
          <cell r="B4025">
            <v>0.72692129629629632</v>
          </cell>
          <cell r="D4025" t="str">
            <v>电表故障</v>
          </cell>
          <cell r="G4025" t="str">
            <v>JS_CZ_wodefeng</v>
          </cell>
          <cell r="I4025" t="str">
            <v>电表故障</v>
          </cell>
        </row>
        <row r="4026">
          <cell r="A4026">
            <v>43210</v>
          </cell>
          <cell r="B4026">
            <v>0.72704861111111108</v>
          </cell>
          <cell r="D4026" t="str">
            <v>电表故障</v>
          </cell>
          <cell r="G4026" t="str">
            <v>JS_CZ_wodefeng</v>
          </cell>
          <cell r="I4026" t="str">
            <v>电表故障</v>
          </cell>
        </row>
        <row r="4027">
          <cell r="A4027">
            <v>43210</v>
          </cell>
          <cell r="B4027">
            <v>0.73075231481481484</v>
          </cell>
          <cell r="D4027" t="str">
            <v>电表故障</v>
          </cell>
          <cell r="G4027" t="str">
            <v>JS_CZ_wodefeng</v>
          </cell>
          <cell r="I4027" t="str">
            <v>电表故障</v>
          </cell>
        </row>
        <row r="4028">
          <cell r="A4028">
            <v>43210</v>
          </cell>
          <cell r="B4028">
            <v>0.73086805555555545</v>
          </cell>
          <cell r="D4028" t="str">
            <v>电表故障</v>
          </cell>
          <cell r="G4028" t="str">
            <v>JS_CZ_wodefeng</v>
          </cell>
          <cell r="I4028" t="str">
            <v>电表故障</v>
          </cell>
        </row>
        <row r="4029">
          <cell r="A4029">
            <v>43210</v>
          </cell>
          <cell r="B4029">
            <v>0.73208333333333331</v>
          </cell>
          <cell r="D4029" t="str">
            <v>电表故障</v>
          </cell>
          <cell r="G4029" t="str">
            <v>JS_CZ_wodefeng</v>
          </cell>
          <cell r="I4029" t="str">
            <v>电表故障</v>
          </cell>
        </row>
        <row r="4030">
          <cell r="A4030">
            <v>43210</v>
          </cell>
          <cell r="B4030">
            <v>0.73486111111111108</v>
          </cell>
          <cell r="D4030" t="str">
            <v>电表故障</v>
          </cell>
          <cell r="G4030" t="str">
            <v>JS_CZ_wodefeng</v>
          </cell>
          <cell r="I4030" t="str">
            <v>电表故障</v>
          </cell>
        </row>
        <row r="4031">
          <cell r="A4031">
            <v>43210</v>
          </cell>
          <cell r="B4031">
            <v>0.7359606481481481</v>
          </cell>
          <cell r="D4031" t="str">
            <v>电表故障</v>
          </cell>
          <cell r="G4031" t="str">
            <v>JS_CZ_wodefeng</v>
          </cell>
          <cell r="I4031" t="str">
            <v>电表故障</v>
          </cell>
        </row>
        <row r="4032">
          <cell r="A4032">
            <v>43210</v>
          </cell>
          <cell r="B4032">
            <v>0.73619212962962965</v>
          </cell>
          <cell r="D4032" t="str">
            <v>电表故障</v>
          </cell>
          <cell r="G4032" t="str">
            <v>JS_CZ_wodefeng</v>
          </cell>
          <cell r="I4032" t="str">
            <v>电表故障</v>
          </cell>
        </row>
        <row r="4033">
          <cell r="A4033">
            <v>43210</v>
          </cell>
          <cell r="B4033">
            <v>0.73630787037037038</v>
          </cell>
          <cell r="D4033" t="str">
            <v>电表故障</v>
          </cell>
          <cell r="G4033" t="str">
            <v>JS_CZ_wodefeng</v>
          </cell>
          <cell r="I4033" t="str">
            <v>电表故障</v>
          </cell>
        </row>
        <row r="4034">
          <cell r="A4034">
            <v>43210</v>
          </cell>
          <cell r="B4034">
            <v>0.73642361111111121</v>
          </cell>
          <cell r="D4034" t="str">
            <v>电表故障</v>
          </cell>
          <cell r="G4034" t="str">
            <v>JS_CZ_wodefeng</v>
          </cell>
          <cell r="I4034" t="str">
            <v>电表故障</v>
          </cell>
        </row>
        <row r="4035">
          <cell r="A4035">
            <v>43210</v>
          </cell>
          <cell r="B4035">
            <v>0.73880787037037043</v>
          </cell>
          <cell r="D4035" t="str">
            <v>电表故障</v>
          </cell>
          <cell r="G4035" t="str">
            <v>JS_CZ_wodefeng</v>
          </cell>
          <cell r="I4035" t="str">
            <v>电表故障</v>
          </cell>
        </row>
        <row r="4036">
          <cell r="A4036">
            <v>43210</v>
          </cell>
          <cell r="B4036">
            <v>0.74274305555555553</v>
          </cell>
          <cell r="D4036" t="str">
            <v>电表故障</v>
          </cell>
          <cell r="G4036" t="str">
            <v>JS_CZ_wodefeng</v>
          </cell>
          <cell r="I4036" t="str">
            <v>电表故障</v>
          </cell>
        </row>
        <row r="4037">
          <cell r="A4037">
            <v>43210</v>
          </cell>
          <cell r="B4037">
            <v>0.74285879629629636</v>
          </cell>
          <cell r="D4037" t="str">
            <v>电表故障</v>
          </cell>
          <cell r="G4037" t="str">
            <v>JS_CZ_wodefeng</v>
          </cell>
          <cell r="I4037" t="str">
            <v>电表故障</v>
          </cell>
        </row>
        <row r="4038">
          <cell r="A4038">
            <v>43210</v>
          </cell>
          <cell r="B4038">
            <v>0.74540509259259258</v>
          </cell>
          <cell r="D4038" t="str">
            <v>电表故障</v>
          </cell>
          <cell r="G4038" t="str">
            <v>JS_CZ_wodefeng</v>
          </cell>
          <cell r="I4038" t="str">
            <v>电表故障</v>
          </cell>
        </row>
        <row r="4039">
          <cell r="A4039">
            <v>43210</v>
          </cell>
          <cell r="B4039">
            <v>0.7465046296296296</v>
          </cell>
          <cell r="D4039" t="str">
            <v>电表故障</v>
          </cell>
          <cell r="G4039" t="str">
            <v>JS_CZ_wodefeng</v>
          </cell>
          <cell r="I4039" t="str">
            <v>电表故障</v>
          </cell>
        </row>
        <row r="4040">
          <cell r="A4040">
            <v>43210</v>
          </cell>
          <cell r="B4040">
            <v>0.74673611111111116</v>
          </cell>
          <cell r="D4040" t="str">
            <v>电表故障</v>
          </cell>
          <cell r="G4040" t="str">
            <v>JS_CZ_wodefeng</v>
          </cell>
          <cell r="I4040" t="str">
            <v>电表故障</v>
          </cell>
        </row>
        <row r="4041">
          <cell r="A4041">
            <v>43210</v>
          </cell>
          <cell r="B4041">
            <v>0.74685185185185177</v>
          </cell>
          <cell r="D4041" t="str">
            <v>电表故障</v>
          </cell>
          <cell r="G4041" t="str">
            <v>JS_CZ_wodefeng</v>
          </cell>
          <cell r="I4041" t="str">
            <v>电表故障</v>
          </cell>
        </row>
        <row r="4042">
          <cell r="A4042">
            <v>43210</v>
          </cell>
          <cell r="B4042">
            <v>0.74777777777777776</v>
          </cell>
          <cell r="D4042" t="str">
            <v>电表故障</v>
          </cell>
          <cell r="G4042" t="str">
            <v>JS_CZ_wodefeng</v>
          </cell>
          <cell r="I4042" t="str">
            <v>电表故障</v>
          </cell>
        </row>
        <row r="4043">
          <cell r="A4043">
            <v>43210</v>
          </cell>
          <cell r="B4043">
            <v>0.74876157407407407</v>
          </cell>
          <cell r="D4043" t="str">
            <v>分系统4告警状态</v>
          </cell>
          <cell r="G4043" t="str">
            <v>BJ_zhongyu</v>
          </cell>
          <cell r="I4043" t="str">
            <v>系统故障</v>
          </cell>
        </row>
        <row r="4044">
          <cell r="A4044">
            <v>43210</v>
          </cell>
          <cell r="B4044">
            <v>0.74876157407407407</v>
          </cell>
          <cell r="D4044" t="str">
            <v>分系统4PCS告警状态</v>
          </cell>
          <cell r="G4044" t="str">
            <v>BJ_zhongyu</v>
          </cell>
          <cell r="I4044" t="str">
            <v>PCS故障</v>
          </cell>
        </row>
        <row r="4045">
          <cell r="A4045">
            <v>43210</v>
          </cell>
          <cell r="B4045">
            <v>0.74934027777777779</v>
          </cell>
          <cell r="D4045" t="str">
            <v>电表故障</v>
          </cell>
          <cell r="G4045" t="str">
            <v>JS_CZ_wodefeng</v>
          </cell>
          <cell r="I4045" t="str">
            <v>电表故障</v>
          </cell>
        </row>
        <row r="4046">
          <cell r="A4046">
            <v>43210</v>
          </cell>
          <cell r="B4046">
            <v>0.75328703703703714</v>
          </cell>
          <cell r="D4046" t="str">
            <v>电表故障</v>
          </cell>
          <cell r="G4046" t="str">
            <v>JS_CZ_wodefeng</v>
          </cell>
          <cell r="I4046" t="str">
            <v>电表故障</v>
          </cell>
        </row>
        <row r="4047">
          <cell r="A4047">
            <v>43210</v>
          </cell>
          <cell r="B4047">
            <v>0.75340277777777775</v>
          </cell>
          <cell r="D4047" t="str">
            <v>电表故障</v>
          </cell>
          <cell r="G4047" t="str">
            <v>JS_CZ_wodefeng</v>
          </cell>
          <cell r="I4047" t="str">
            <v>电表故障</v>
          </cell>
        </row>
        <row r="4048">
          <cell r="A4048">
            <v>43210</v>
          </cell>
          <cell r="B4048">
            <v>0.75357638888888889</v>
          </cell>
          <cell r="D4048" t="str">
            <v>电表故障</v>
          </cell>
          <cell r="G4048" t="str">
            <v>JS_CZ_wodefeng</v>
          </cell>
          <cell r="I4048" t="str">
            <v>电表故障</v>
          </cell>
        </row>
        <row r="4049">
          <cell r="A4049">
            <v>43210</v>
          </cell>
          <cell r="B4049">
            <v>0.75473379629629633</v>
          </cell>
          <cell r="D4049" t="str">
            <v>电表故障</v>
          </cell>
          <cell r="G4049" t="str">
            <v>JS_CZ_wodefeng</v>
          </cell>
          <cell r="I4049" t="str">
            <v>电表故障</v>
          </cell>
        </row>
        <row r="4050">
          <cell r="A4050">
            <v>43210</v>
          </cell>
          <cell r="B4050">
            <v>0.75636574074074081</v>
          </cell>
          <cell r="D4050" t="str">
            <v>电表故障</v>
          </cell>
          <cell r="G4050" t="str">
            <v>JS_CZ_wodefeng</v>
          </cell>
          <cell r="I4050" t="str">
            <v>电表故障</v>
          </cell>
        </row>
        <row r="4051">
          <cell r="A4051">
            <v>43210</v>
          </cell>
          <cell r="B4051">
            <v>0.75873842592592589</v>
          </cell>
          <cell r="D4051" t="str">
            <v>电表故障</v>
          </cell>
          <cell r="G4051" t="str">
            <v>JS_CZ_wodefeng</v>
          </cell>
          <cell r="I4051" t="str">
            <v>电表故障</v>
          </cell>
        </row>
        <row r="4052">
          <cell r="A4052">
            <v>43210</v>
          </cell>
          <cell r="B4052">
            <v>0.75885416666666661</v>
          </cell>
          <cell r="D4052" t="str">
            <v>电表故障</v>
          </cell>
          <cell r="G4052" t="str">
            <v>JS_CZ_wodefeng</v>
          </cell>
          <cell r="I4052" t="str">
            <v>电表故障</v>
          </cell>
        </row>
        <row r="4053">
          <cell r="A4053">
            <v>43210</v>
          </cell>
          <cell r="B4053">
            <v>0.76030092592592602</v>
          </cell>
          <cell r="D4053" t="str">
            <v>电表故障</v>
          </cell>
          <cell r="G4053" t="str">
            <v>JS_CZ_wodefeng</v>
          </cell>
          <cell r="I4053" t="str">
            <v>电表故障</v>
          </cell>
        </row>
        <row r="4054">
          <cell r="A4054">
            <v>43210</v>
          </cell>
          <cell r="B4054">
            <v>0.76423611111111101</v>
          </cell>
          <cell r="D4054" t="str">
            <v>电表故障</v>
          </cell>
          <cell r="G4054" t="str">
            <v>JS_CZ_wodefeng</v>
          </cell>
          <cell r="I4054" t="str">
            <v>电表故障</v>
          </cell>
        </row>
        <row r="4055">
          <cell r="A4055">
            <v>43210</v>
          </cell>
          <cell r="B4055">
            <v>0.76649305555555547</v>
          </cell>
          <cell r="D4055" t="str">
            <v>电表故障</v>
          </cell>
          <cell r="G4055" t="str">
            <v>JS_CZ_wodefeng</v>
          </cell>
          <cell r="I4055" t="str">
            <v>电表故障</v>
          </cell>
        </row>
        <row r="4056">
          <cell r="A4056">
            <v>43210</v>
          </cell>
          <cell r="B4056">
            <v>0.76759259259259249</v>
          </cell>
          <cell r="D4056" t="str">
            <v>电表故障</v>
          </cell>
          <cell r="G4056" t="str">
            <v>JS_CZ_wodefeng</v>
          </cell>
          <cell r="I4056" t="str">
            <v>电表故障</v>
          </cell>
        </row>
        <row r="4057">
          <cell r="A4057">
            <v>43210</v>
          </cell>
          <cell r="B4057">
            <v>0.76916666666666667</v>
          </cell>
          <cell r="D4057" t="str">
            <v>电表故障</v>
          </cell>
          <cell r="G4057" t="str">
            <v>JS_CZ_wodefeng</v>
          </cell>
          <cell r="I4057" t="str">
            <v>电表故障</v>
          </cell>
        </row>
        <row r="4058">
          <cell r="A4058">
            <v>43210</v>
          </cell>
          <cell r="B4058">
            <v>0.77200231481481485</v>
          </cell>
          <cell r="D4058" t="str">
            <v>电表故障</v>
          </cell>
          <cell r="G4058" t="str">
            <v>JS_CZ_wodefeng</v>
          </cell>
          <cell r="I4058" t="str">
            <v>电表故障</v>
          </cell>
        </row>
        <row r="4059">
          <cell r="A4059">
            <v>43210</v>
          </cell>
          <cell r="B4059">
            <v>0.77437500000000004</v>
          </cell>
          <cell r="D4059" t="str">
            <v>电表故障</v>
          </cell>
          <cell r="G4059" t="str">
            <v>JS_CZ_wodefeng</v>
          </cell>
          <cell r="I4059" t="str">
            <v>电表故障</v>
          </cell>
        </row>
        <row r="4060">
          <cell r="A4060">
            <v>43210</v>
          </cell>
          <cell r="B4060">
            <v>0.77449074074074076</v>
          </cell>
          <cell r="D4060" t="str">
            <v>电表故障</v>
          </cell>
          <cell r="G4060" t="str">
            <v>JS_CZ_wodefeng</v>
          </cell>
          <cell r="I4060" t="str">
            <v>电表故障</v>
          </cell>
        </row>
        <row r="4061">
          <cell r="A4061">
            <v>43210</v>
          </cell>
          <cell r="B4061">
            <v>0.77466435185185178</v>
          </cell>
          <cell r="D4061" t="str">
            <v>电表故障</v>
          </cell>
          <cell r="G4061" t="str">
            <v>JS_CZ_wodefeng</v>
          </cell>
          <cell r="I4061" t="str">
            <v>电表故障</v>
          </cell>
        </row>
        <row r="4062">
          <cell r="A4062">
            <v>43210</v>
          </cell>
          <cell r="B4062">
            <v>0.77478009259259262</v>
          </cell>
          <cell r="D4062" t="str">
            <v>电表故障</v>
          </cell>
          <cell r="G4062" t="str">
            <v>JS_CZ_wodefeng</v>
          </cell>
          <cell r="I4062" t="str">
            <v>电表故障</v>
          </cell>
        </row>
        <row r="4063">
          <cell r="A4063">
            <v>43210</v>
          </cell>
          <cell r="B4063">
            <v>0.77577546296296296</v>
          </cell>
          <cell r="D4063" t="str">
            <v>电表故障</v>
          </cell>
          <cell r="G4063" t="str">
            <v>JS_CZ_wodefeng</v>
          </cell>
          <cell r="I4063" t="str">
            <v>电表故障</v>
          </cell>
        </row>
        <row r="4064">
          <cell r="A4064">
            <v>43210</v>
          </cell>
          <cell r="B4064">
            <v>0.77861111111111114</v>
          </cell>
          <cell r="D4064" t="str">
            <v>电表故障</v>
          </cell>
          <cell r="G4064" t="str">
            <v>JS_CZ_wodefeng</v>
          </cell>
          <cell r="I4064" t="str">
            <v>电表故障</v>
          </cell>
        </row>
        <row r="4065">
          <cell r="A4065">
            <v>43210</v>
          </cell>
          <cell r="B4065">
            <v>0.77971064814814817</v>
          </cell>
          <cell r="D4065" t="str">
            <v>电表故障</v>
          </cell>
          <cell r="G4065" t="str">
            <v>JS_CZ_wodefeng</v>
          </cell>
          <cell r="I4065" t="str">
            <v>电表故障</v>
          </cell>
        </row>
        <row r="4066">
          <cell r="A4066">
            <v>43210</v>
          </cell>
          <cell r="B4066">
            <v>0.78098379629629633</v>
          </cell>
          <cell r="D4066" t="str">
            <v>电表故障</v>
          </cell>
          <cell r="G4066" t="str">
            <v>JS_CZ_wodefeng</v>
          </cell>
          <cell r="I4066" t="str">
            <v>电表故障</v>
          </cell>
        </row>
        <row r="4067">
          <cell r="A4067">
            <v>43210</v>
          </cell>
          <cell r="B4067">
            <v>0.78109953703703694</v>
          </cell>
          <cell r="D4067" t="str">
            <v>电表故障</v>
          </cell>
          <cell r="G4067" t="str">
            <v>JS_CZ_wodefeng</v>
          </cell>
          <cell r="I4067" t="str">
            <v>电表故障</v>
          </cell>
        </row>
        <row r="4068">
          <cell r="A4068">
            <v>43210</v>
          </cell>
          <cell r="B4068">
            <v>0.78254629629629635</v>
          </cell>
          <cell r="D4068" t="str">
            <v>电表故障</v>
          </cell>
          <cell r="G4068" t="str">
            <v>JS_CZ_wodefeng</v>
          </cell>
          <cell r="I4068" t="str">
            <v>电表故障</v>
          </cell>
        </row>
        <row r="4069">
          <cell r="A4069">
            <v>43210</v>
          </cell>
          <cell r="B4069">
            <v>0.78649305555555549</v>
          </cell>
          <cell r="D4069" t="str">
            <v>电表故障</v>
          </cell>
          <cell r="G4069" t="str">
            <v>JS_CZ_wodefeng</v>
          </cell>
          <cell r="I4069" t="str">
            <v>电表故障</v>
          </cell>
        </row>
        <row r="4070">
          <cell r="A4070">
            <v>43210</v>
          </cell>
          <cell r="B4070">
            <v>0.78660879629629632</v>
          </cell>
          <cell r="D4070" t="str">
            <v>电表故障</v>
          </cell>
          <cell r="G4070" t="str">
            <v>JS_CZ_wodefeng</v>
          </cell>
          <cell r="I4070" t="str">
            <v>电表故障</v>
          </cell>
        </row>
        <row r="4071">
          <cell r="A4071">
            <v>43210</v>
          </cell>
          <cell r="B4071">
            <v>0.78672453703703704</v>
          </cell>
          <cell r="D4071" t="str">
            <v>电表故障</v>
          </cell>
          <cell r="G4071" t="str">
            <v>JS_CZ_wodefeng</v>
          </cell>
          <cell r="I4071" t="str">
            <v>电表故障</v>
          </cell>
        </row>
        <row r="4072">
          <cell r="A4072">
            <v>43210</v>
          </cell>
          <cell r="B4072">
            <v>0.78793981481481479</v>
          </cell>
          <cell r="D4072" t="str">
            <v>电表故障</v>
          </cell>
          <cell r="G4072" t="str">
            <v>JS_CZ_wodefeng</v>
          </cell>
          <cell r="I4072" t="str">
            <v>电表故障</v>
          </cell>
        </row>
        <row r="4073">
          <cell r="A4073">
            <v>43210</v>
          </cell>
          <cell r="B4073">
            <v>0.78990740740740739</v>
          </cell>
          <cell r="D4073" t="str">
            <v>电表故障</v>
          </cell>
          <cell r="G4073" t="str">
            <v>JS_CZ_wodefeng</v>
          </cell>
          <cell r="I4073" t="str">
            <v>电表故障</v>
          </cell>
        </row>
        <row r="4074">
          <cell r="A4074">
            <v>43210</v>
          </cell>
          <cell r="B4074">
            <v>0.79135416666666669</v>
          </cell>
          <cell r="D4074" t="str">
            <v>电表故障</v>
          </cell>
          <cell r="G4074" t="str">
            <v>JS_CZ_wodefeng</v>
          </cell>
          <cell r="I4074" t="str">
            <v>电表故障</v>
          </cell>
        </row>
        <row r="4075">
          <cell r="A4075">
            <v>43210</v>
          </cell>
          <cell r="B4075">
            <v>0.7914699074074073</v>
          </cell>
          <cell r="D4075" t="str">
            <v>电表故障</v>
          </cell>
          <cell r="G4075" t="str">
            <v>JS_CZ_wodefeng</v>
          </cell>
          <cell r="I4075" t="str">
            <v>电表故障</v>
          </cell>
        </row>
        <row r="4076">
          <cell r="A4076">
            <v>43210</v>
          </cell>
          <cell r="B4076">
            <v>0.79640046296296296</v>
          </cell>
          <cell r="D4076" t="str">
            <v>分系统1故障状态</v>
          </cell>
          <cell r="G4076" t="str">
            <v>BJ_zhongyu</v>
          </cell>
          <cell r="I4076" t="str">
            <v>系统故障</v>
          </cell>
        </row>
        <row r="4077">
          <cell r="A4077">
            <v>43210</v>
          </cell>
          <cell r="B4077">
            <v>0.79651620370370368</v>
          </cell>
          <cell r="D4077" t="str">
            <v>电表故障</v>
          </cell>
          <cell r="G4077" t="str">
            <v>JS_CZ_wodefeng</v>
          </cell>
          <cell r="I4077" t="str">
            <v>电表故障</v>
          </cell>
        </row>
        <row r="4078">
          <cell r="A4078">
            <v>43210</v>
          </cell>
          <cell r="B4078">
            <v>0.79663194444444452</v>
          </cell>
          <cell r="D4078" t="str">
            <v>电表故障</v>
          </cell>
          <cell r="G4078" t="str">
            <v>JS_CZ_wodefeng</v>
          </cell>
          <cell r="I4078" t="str">
            <v>电表故障</v>
          </cell>
        </row>
        <row r="4079">
          <cell r="A4079">
            <v>43210</v>
          </cell>
          <cell r="B4079">
            <v>0.79680555555555566</v>
          </cell>
          <cell r="D4079" t="str">
            <v>分系统1告警状态</v>
          </cell>
          <cell r="G4079" t="str">
            <v>BJ_zhongyu</v>
          </cell>
          <cell r="I4079" t="str">
            <v>系统故障</v>
          </cell>
        </row>
        <row r="4080">
          <cell r="A4080">
            <v>43210</v>
          </cell>
          <cell r="B4080">
            <v>0.79680555555555566</v>
          </cell>
          <cell r="D4080" t="str">
            <v>分系统1PCS告警状态</v>
          </cell>
          <cell r="G4080" t="str">
            <v>BJ_zhongyu</v>
          </cell>
          <cell r="I4080" t="str">
            <v>PCS故障</v>
          </cell>
        </row>
        <row r="4081">
          <cell r="A4081">
            <v>43210</v>
          </cell>
          <cell r="B4081">
            <v>0.79813657407407401</v>
          </cell>
          <cell r="D4081" t="str">
            <v>电表故障</v>
          </cell>
          <cell r="G4081" t="str">
            <v>JS_CZ_wodefeng</v>
          </cell>
          <cell r="I4081" t="str">
            <v>电表故障</v>
          </cell>
        </row>
        <row r="4082">
          <cell r="A4082">
            <v>43210</v>
          </cell>
          <cell r="B4082">
            <v>0.80033564814814817</v>
          </cell>
          <cell r="D4082" t="str">
            <v>电表故障</v>
          </cell>
          <cell r="G4082" t="str">
            <v>JS_CZ_wodefeng</v>
          </cell>
          <cell r="I4082" t="str">
            <v>电表故障</v>
          </cell>
        </row>
        <row r="4083">
          <cell r="A4083">
            <v>43210</v>
          </cell>
          <cell r="B4083">
            <v>0.80172453703703705</v>
          </cell>
          <cell r="D4083" t="str">
            <v>电表故障</v>
          </cell>
          <cell r="G4083" t="str">
            <v>JS_CZ_wodefeng</v>
          </cell>
          <cell r="I4083" t="str">
            <v>电表故障</v>
          </cell>
        </row>
        <row r="4084">
          <cell r="A4084">
            <v>43210</v>
          </cell>
          <cell r="B4084">
            <v>0.80184027777777789</v>
          </cell>
          <cell r="D4084" t="str">
            <v>电表故障</v>
          </cell>
          <cell r="G4084" t="str">
            <v>JS_CZ_wodefeng</v>
          </cell>
          <cell r="I4084" t="str">
            <v>电表故障</v>
          </cell>
        </row>
        <row r="4085">
          <cell r="A4085">
            <v>43210</v>
          </cell>
          <cell r="B4085">
            <v>0.80305555555555552</v>
          </cell>
          <cell r="D4085" t="str">
            <v>电表故障</v>
          </cell>
          <cell r="G4085" t="str">
            <v>JS_CZ_wodefeng</v>
          </cell>
          <cell r="I4085" t="str">
            <v>电表故障</v>
          </cell>
        </row>
        <row r="4086">
          <cell r="A4086">
            <v>43210</v>
          </cell>
          <cell r="B4086">
            <v>0.80432870370370368</v>
          </cell>
          <cell r="D4086" t="str">
            <v>电表故障</v>
          </cell>
          <cell r="G4086" t="str">
            <v>JS_CZ_wodefeng</v>
          </cell>
          <cell r="I4086" t="str">
            <v>电表故障</v>
          </cell>
        </row>
        <row r="4087">
          <cell r="A4087">
            <v>43210</v>
          </cell>
          <cell r="B4087">
            <v>0.80682870370370363</v>
          </cell>
          <cell r="D4087" t="str">
            <v>电表故障</v>
          </cell>
          <cell r="G4087" t="str">
            <v>JS_CZ_wodefeng</v>
          </cell>
          <cell r="I4087" t="str">
            <v>电表故障</v>
          </cell>
        </row>
        <row r="4088">
          <cell r="A4088">
            <v>43210</v>
          </cell>
          <cell r="B4088">
            <v>0.80700231481481488</v>
          </cell>
          <cell r="D4088" t="str">
            <v>电表故障</v>
          </cell>
          <cell r="G4088" t="str">
            <v>JS_CZ_wodefeng</v>
          </cell>
          <cell r="I4088" t="str">
            <v>电表故障</v>
          </cell>
        </row>
        <row r="4089">
          <cell r="A4089">
            <v>43210</v>
          </cell>
          <cell r="B4089">
            <v>0.80723379629629621</v>
          </cell>
          <cell r="D4089" t="str">
            <v>电表故障</v>
          </cell>
          <cell r="G4089" t="str">
            <v>JS_CZ_wodefeng</v>
          </cell>
          <cell r="I4089" t="str">
            <v>电表故障</v>
          </cell>
        </row>
        <row r="4090">
          <cell r="A4090">
            <v>43210</v>
          </cell>
          <cell r="B4090">
            <v>0.80839120370370365</v>
          </cell>
          <cell r="D4090" t="str">
            <v>电表故障</v>
          </cell>
          <cell r="G4090" t="str">
            <v>JS_CZ_wodefeng</v>
          </cell>
          <cell r="I4090" t="str">
            <v>电表故障</v>
          </cell>
        </row>
        <row r="4091">
          <cell r="A4091">
            <v>43210</v>
          </cell>
          <cell r="B4091">
            <v>0.812037037037037</v>
          </cell>
          <cell r="D4091" t="str">
            <v>电表故障</v>
          </cell>
          <cell r="G4091" t="str">
            <v>JS_CZ_wodefeng</v>
          </cell>
          <cell r="I4091" t="str">
            <v>电表故障</v>
          </cell>
        </row>
        <row r="4092">
          <cell r="A4092">
            <v>43210</v>
          </cell>
          <cell r="B4092">
            <v>0.81355324074074076</v>
          </cell>
          <cell r="D4092" t="str">
            <v>电表故障</v>
          </cell>
          <cell r="G4092" t="str">
            <v>JS_CZ_wodefeng</v>
          </cell>
          <cell r="I4092" t="str">
            <v>电表故障</v>
          </cell>
        </row>
        <row r="4093">
          <cell r="A4093">
            <v>43210</v>
          </cell>
          <cell r="B4093">
            <v>0.81366898148148159</v>
          </cell>
          <cell r="D4093" t="str">
            <v>电表故障</v>
          </cell>
          <cell r="G4093" t="str">
            <v>JS_CZ_wodefeng</v>
          </cell>
          <cell r="I4093" t="str">
            <v>电表故障</v>
          </cell>
        </row>
        <row r="4094">
          <cell r="A4094">
            <v>43210</v>
          </cell>
          <cell r="B4094">
            <v>0.81760416666666658</v>
          </cell>
          <cell r="D4094" t="str">
            <v>电表故障</v>
          </cell>
          <cell r="G4094" t="str">
            <v>JS_CZ_wodefeng</v>
          </cell>
          <cell r="I4094" t="str">
            <v>电表故障</v>
          </cell>
        </row>
        <row r="4095">
          <cell r="A4095">
            <v>43210</v>
          </cell>
          <cell r="B4095">
            <v>0.8189467592592593</v>
          </cell>
          <cell r="D4095" t="str">
            <v>电表故障</v>
          </cell>
          <cell r="G4095" t="str">
            <v>JS_CZ_wodefeng</v>
          </cell>
          <cell r="I4095" t="str">
            <v>电表故障</v>
          </cell>
        </row>
        <row r="4096">
          <cell r="A4096">
            <v>43210</v>
          </cell>
          <cell r="B4096">
            <v>0.81905092592592599</v>
          </cell>
          <cell r="D4096" t="str">
            <v>电表故障</v>
          </cell>
          <cell r="G4096" t="str">
            <v>JS_CZ_wodefeng</v>
          </cell>
          <cell r="I4096" t="str">
            <v>电表故障</v>
          </cell>
        </row>
        <row r="4097">
          <cell r="A4097">
            <v>43210</v>
          </cell>
          <cell r="B4097">
            <v>0.81917824074074075</v>
          </cell>
          <cell r="D4097" t="str">
            <v>电表故障</v>
          </cell>
          <cell r="G4097" t="str">
            <v>JS_CZ_wodefeng</v>
          </cell>
          <cell r="I4097" t="str">
            <v>电表故障</v>
          </cell>
        </row>
        <row r="4098">
          <cell r="A4098">
            <v>43210</v>
          </cell>
          <cell r="B4098">
            <v>0.82131944444444438</v>
          </cell>
          <cell r="D4098" t="str">
            <v>电表故障</v>
          </cell>
          <cell r="G4098" t="str">
            <v>JS_CZ_wodefeng</v>
          </cell>
          <cell r="I4098" t="str">
            <v>电表故障</v>
          </cell>
        </row>
        <row r="4099">
          <cell r="A4099">
            <v>43210</v>
          </cell>
          <cell r="B4099">
            <v>0.8238078703703704</v>
          </cell>
          <cell r="D4099" t="str">
            <v>电表故障</v>
          </cell>
          <cell r="G4099" t="str">
            <v>JS_CZ_wodefeng</v>
          </cell>
          <cell r="I4099" t="str">
            <v>电表故障</v>
          </cell>
        </row>
        <row r="4100">
          <cell r="A4100">
            <v>43210</v>
          </cell>
          <cell r="B4100">
            <v>0.82392361111111112</v>
          </cell>
          <cell r="D4100" t="str">
            <v>电表故障</v>
          </cell>
          <cell r="G4100" t="str">
            <v>JS_CZ_wodefeng</v>
          </cell>
          <cell r="I4100" t="str">
            <v>电表故障</v>
          </cell>
        </row>
        <row r="4101">
          <cell r="A4101">
            <v>43210</v>
          </cell>
          <cell r="B4101">
            <v>0.82537037037037031</v>
          </cell>
          <cell r="D4101" t="str">
            <v>电表故障</v>
          </cell>
          <cell r="G4101" t="str">
            <v>JS_CZ_wodefeng</v>
          </cell>
          <cell r="I4101" t="str">
            <v>电表故障</v>
          </cell>
        </row>
        <row r="4102">
          <cell r="A4102">
            <v>43210</v>
          </cell>
          <cell r="B4102">
            <v>0.82694444444444448</v>
          </cell>
          <cell r="D4102" t="str">
            <v>电表故障</v>
          </cell>
          <cell r="G4102" t="str">
            <v>JS_CZ_wodefeng</v>
          </cell>
          <cell r="I4102" t="str">
            <v>电表故障</v>
          </cell>
        </row>
        <row r="4103">
          <cell r="A4103">
            <v>43210</v>
          </cell>
          <cell r="B4103">
            <v>0.82931712962962967</v>
          </cell>
          <cell r="D4103" t="str">
            <v>电表故障</v>
          </cell>
          <cell r="G4103" t="str">
            <v>JS_CZ_wodefeng</v>
          </cell>
          <cell r="I4103" t="str">
            <v>电表故障</v>
          </cell>
        </row>
        <row r="4104">
          <cell r="A4104">
            <v>43210</v>
          </cell>
          <cell r="B4104">
            <v>0.82943287037037028</v>
          </cell>
          <cell r="D4104" t="str">
            <v>电表故障</v>
          </cell>
          <cell r="G4104" t="str">
            <v>JS_CZ_wodefeng</v>
          </cell>
          <cell r="I4104" t="str">
            <v>电表故障</v>
          </cell>
        </row>
        <row r="4105">
          <cell r="A4105">
            <v>43210</v>
          </cell>
          <cell r="B4105">
            <v>0.83087962962962969</v>
          </cell>
          <cell r="D4105" t="str">
            <v>电表故障</v>
          </cell>
          <cell r="G4105" t="str">
            <v>JS_CZ_wodefeng</v>
          </cell>
          <cell r="I4105" t="str">
            <v>电表故障</v>
          </cell>
        </row>
        <row r="4106">
          <cell r="A4106">
            <v>43210</v>
          </cell>
          <cell r="B4106">
            <v>0.8319212962962963</v>
          </cell>
          <cell r="D4106" t="str">
            <v>电表故障</v>
          </cell>
          <cell r="G4106" t="str">
            <v>JS_CZ_wodefeng</v>
          </cell>
          <cell r="I4106" t="str">
            <v>电表故障</v>
          </cell>
        </row>
        <row r="4107">
          <cell r="A4107">
            <v>43210</v>
          </cell>
          <cell r="B4107">
            <v>0.83440972222222232</v>
          </cell>
          <cell r="D4107" t="str">
            <v>分系统1BMS1SOC过低一级故障</v>
          </cell>
          <cell r="G4107" t="str">
            <v>JS_CZ_wodefeng</v>
          </cell>
          <cell r="I4107" t="str">
            <v>BMS故障</v>
          </cell>
        </row>
        <row r="4108">
          <cell r="A4108">
            <v>43210</v>
          </cell>
          <cell r="B4108">
            <v>0.83440972222222232</v>
          </cell>
          <cell r="D4108" t="str">
            <v>分系统1BMS1SOC过低二级故障</v>
          </cell>
          <cell r="G4108" t="str">
            <v>JS_CZ_wodefeng</v>
          </cell>
          <cell r="I4108" t="str">
            <v>BMS故障</v>
          </cell>
        </row>
        <row r="4109">
          <cell r="A4109">
            <v>43210</v>
          </cell>
          <cell r="B4109">
            <v>0.83452546296296293</v>
          </cell>
          <cell r="D4109" t="str">
            <v>电表故障</v>
          </cell>
          <cell r="G4109" t="str">
            <v>JS_CZ_wodefeng</v>
          </cell>
          <cell r="I4109" t="str">
            <v>电表故障</v>
          </cell>
        </row>
        <row r="4110">
          <cell r="A4110">
            <v>43210</v>
          </cell>
          <cell r="B4110">
            <v>0.83626157407407409</v>
          </cell>
          <cell r="D4110" t="str">
            <v>分系统1BMS6SOC过低一级故障</v>
          </cell>
          <cell r="G4110" t="str">
            <v>JS_CZ_wodefeng</v>
          </cell>
          <cell r="I4110" t="str">
            <v>BMS故障</v>
          </cell>
        </row>
        <row r="4111">
          <cell r="A4111">
            <v>43210</v>
          </cell>
          <cell r="B4111">
            <v>0.83626157407407409</v>
          </cell>
          <cell r="D4111" t="str">
            <v>分系统1BMS6SOC过低二级故障</v>
          </cell>
          <cell r="G4111" t="str">
            <v>JS_CZ_wodefeng</v>
          </cell>
          <cell r="I4111" t="str">
            <v>BMS故障</v>
          </cell>
        </row>
        <row r="4112">
          <cell r="A4112">
            <v>43210</v>
          </cell>
          <cell r="B4112">
            <v>0.83748842592592598</v>
          </cell>
          <cell r="D4112" t="str">
            <v>分系统1BMS3SOC过低一级故障</v>
          </cell>
          <cell r="G4112" t="str">
            <v>JS_CZ_wodefeng</v>
          </cell>
          <cell r="I4112" t="str">
            <v>BMS故障</v>
          </cell>
        </row>
        <row r="4113">
          <cell r="A4113">
            <v>43210</v>
          </cell>
          <cell r="B4113">
            <v>0.83748842592592598</v>
          </cell>
          <cell r="D4113" t="str">
            <v>分系统1BMS3SOC过低二级故障</v>
          </cell>
          <cell r="G4113" t="str">
            <v>JS_CZ_wodefeng</v>
          </cell>
          <cell r="I4113" t="str">
            <v>BMS故障</v>
          </cell>
        </row>
        <row r="4114">
          <cell r="A4114">
            <v>43210</v>
          </cell>
          <cell r="B4114">
            <v>0.83822916666666669</v>
          </cell>
          <cell r="D4114" t="str">
            <v>电表故障</v>
          </cell>
          <cell r="G4114" t="str">
            <v>JS_CZ_wodefeng</v>
          </cell>
          <cell r="I4114" t="str">
            <v>电表故障</v>
          </cell>
        </row>
        <row r="4115">
          <cell r="A4115">
            <v>43210</v>
          </cell>
          <cell r="B4115">
            <v>0.83905092592592589</v>
          </cell>
          <cell r="D4115" t="str">
            <v>分系统1BMS2SOC过低一级故障</v>
          </cell>
          <cell r="G4115" t="str">
            <v>JS_CZ_wodefeng</v>
          </cell>
          <cell r="I4115" t="str">
            <v>BMS故障</v>
          </cell>
        </row>
        <row r="4116">
          <cell r="A4116">
            <v>43210</v>
          </cell>
          <cell r="B4116">
            <v>0.83905092592592589</v>
          </cell>
          <cell r="D4116" t="str">
            <v>分系统1BMS2SOC过低二级故障</v>
          </cell>
          <cell r="G4116" t="str">
            <v>JS_CZ_wodefeng</v>
          </cell>
          <cell r="I4116" t="str">
            <v>BMS故障</v>
          </cell>
        </row>
        <row r="4117">
          <cell r="A4117">
            <v>43210</v>
          </cell>
          <cell r="B4117">
            <v>0.83932870370370372</v>
          </cell>
          <cell r="D4117" t="str">
            <v>电表故障</v>
          </cell>
          <cell r="G4117" t="str">
            <v>JS_CZ_wodefeng</v>
          </cell>
          <cell r="I4117" t="str">
            <v>电表故障</v>
          </cell>
        </row>
        <row r="4118">
          <cell r="A4118">
            <v>43210</v>
          </cell>
          <cell r="B4118">
            <v>0.83957175925925931</v>
          </cell>
          <cell r="D4118" t="str">
            <v>电表故障</v>
          </cell>
          <cell r="G4118" t="str">
            <v>JS_CZ_wodefeng</v>
          </cell>
          <cell r="I4118" t="str">
            <v>电表故障</v>
          </cell>
        </row>
        <row r="4119">
          <cell r="A4119">
            <v>43210</v>
          </cell>
          <cell r="B4119">
            <v>0.83968750000000003</v>
          </cell>
          <cell r="D4119" t="str">
            <v>分系统1BMS4SOC过低一级故障</v>
          </cell>
          <cell r="G4119" t="str">
            <v>JS_CZ_wodefeng</v>
          </cell>
          <cell r="I4119" t="str">
            <v>BMS故障</v>
          </cell>
        </row>
        <row r="4120">
          <cell r="A4120">
            <v>43210</v>
          </cell>
          <cell r="B4120">
            <v>0.83968750000000003</v>
          </cell>
          <cell r="D4120" t="str">
            <v>分系统1BMS4SOC过低二级故障</v>
          </cell>
          <cell r="G4120" t="str">
            <v>JS_CZ_wodefeng</v>
          </cell>
          <cell r="I4120" t="str">
            <v>BMS故障</v>
          </cell>
        </row>
        <row r="4121">
          <cell r="A4121">
            <v>43210</v>
          </cell>
          <cell r="B4121">
            <v>0.83968750000000003</v>
          </cell>
          <cell r="D4121" t="str">
            <v>电表故障</v>
          </cell>
          <cell r="G4121" t="str">
            <v>JS_CZ_wodefeng</v>
          </cell>
          <cell r="I4121" t="str">
            <v>电表故障</v>
          </cell>
        </row>
        <row r="4122">
          <cell r="A4122">
            <v>43210</v>
          </cell>
          <cell r="B4122">
            <v>0.83980324074074064</v>
          </cell>
          <cell r="D4122" t="str">
            <v>电表故障</v>
          </cell>
          <cell r="G4122" t="str">
            <v>JS_CZ_wodefeng</v>
          </cell>
          <cell r="I4122" t="str">
            <v>电表故障</v>
          </cell>
        </row>
        <row r="4123">
          <cell r="A4123">
            <v>43210</v>
          </cell>
          <cell r="B4123">
            <v>0.84067129629629633</v>
          </cell>
          <cell r="D4123" t="str">
            <v>分系统1BMS5SOC过低一级故障</v>
          </cell>
          <cell r="G4123" t="str">
            <v>JS_CZ_wodefeng</v>
          </cell>
          <cell r="I4123" t="str">
            <v>BMS故障</v>
          </cell>
        </row>
        <row r="4124">
          <cell r="A4124">
            <v>43210</v>
          </cell>
          <cell r="B4124">
            <v>0.84067129629629633</v>
          </cell>
          <cell r="D4124" t="str">
            <v>分系统1BMS5SOC过低二级故障</v>
          </cell>
          <cell r="G4124" t="str">
            <v>JS_CZ_wodefeng</v>
          </cell>
          <cell r="I4124" t="str">
            <v>BMS故障</v>
          </cell>
        </row>
        <row r="4125">
          <cell r="A4125">
            <v>43210</v>
          </cell>
          <cell r="B4125">
            <v>0.84217592592592594</v>
          </cell>
          <cell r="D4125" t="str">
            <v>电表故障</v>
          </cell>
          <cell r="G4125" t="str">
            <v>JS_CZ_wodefeng</v>
          </cell>
          <cell r="I4125" t="str">
            <v>电表故障</v>
          </cell>
        </row>
        <row r="4126">
          <cell r="A4126">
            <v>43210</v>
          </cell>
          <cell r="B4126">
            <v>0.8439699074074074</v>
          </cell>
          <cell r="D4126" t="str">
            <v>分系统1BMS1总电压过低一级故障</v>
          </cell>
          <cell r="G4126" t="str">
            <v>JS_CZ_wodefeng</v>
          </cell>
          <cell r="I4126" t="str">
            <v>BMS故障</v>
          </cell>
        </row>
        <row r="4127">
          <cell r="A4127">
            <v>43210</v>
          </cell>
          <cell r="B4127">
            <v>0.8439699074074074</v>
          </cell>
          <cell r="D4127" t="str">
            <v>分系统1BMS1总电压过低二级故障</v>
          </cell>
          <cell r="G4127" t="str">
            <v>JS_CZ_wodefeng</v>
          </cell>
          <cell r="I4127" t="str">
            <v>BMS故障</v>
          </cell>
        </row>
        <row r="4128">
          <cell r="A4128">
            <v>43210</v>
          </cell>
          <cell r="B4128">
            <v>0.84431712962962957</v>
          </cell>
          <cell r="D4128" t="str">
            <v>分系统1BMS3总电压过低一级故障</v>
          </cell>
          <cell r="G4128" t="str">
            <v>JS_CZ_wodefeng</v>
          </cell>
          <cell r="I4128" t="str">
            <v>BMS故障</v>
          </cell>
        </row>
        <row r="4129">
          <cell r="A4129">
            <v>43210</v>
          </cell>
          <cell r="B4129">
            <v>0.84431712962962957</v>
          </cell>
          <cell r="D4129" t="str">
            <v>分系统1BMS3总电压过低二级故障</v>
          </cell>
          <cell r="G4129" t="str">
            <v>JS_CZ_wodefeng</v>
          </cell>
          <cell r="I4129" t="str">
            <v>BMS故障</v>
          </cell>
        </row>
        <row r="4130">
          <cell r="A4130">
            <v>43210</v>
          </cell>
          <cell r="B4130">
            <v>0.84478009259259268</v>
          </cell>
          <cell r="D4130" t="str">
            <v>分系统1BMS6总电压过低一级故障</v>
          </cell>
          <cell r="G4130" t="str">
            <v>JS_CZ_wodefeng</v>
          </cell>
          <cell r="I4130" t="str">
            <v>BMS故障</v>
          </cell>
        </row>
        <row r="4131">
          <cell r="A4131">
            <v>43210</v>
          </cell>
          <cell r="B4131">
            <v>0.84478009259259268</v>
          </cell>
          <cell r="D4131" t="str">
            <v>分系统1BMS6总电压过低二级故障</v>
          </cell>
          <cell r="G4131" t="str">
            <v>JS_CZ_wodefeng</v>
          </cell>
          <cell r="I4131" t="str">
            <v>BMS故障</v>
          </cell>
        </row>
        <row r="4132">
          <cell r="A4132">
            <v>43210</v>
          </cell>
          <cell r="B4132">
            <v>0.84483796296296287</v>
          </cell>
          <cell r="D4132" t="str">
            <v>电表故障</v>
          </cell>
          <cell r="G4132" t="str">
            <v>JS_CZ_wodefeng</v>
          </cell>
          <cell r="I4132" t="str">
            <v>电表故障</v>
          </cell>
        </row>
        <row r="4133">
          <cell r="A4133">
            <v>43210</v>
          </cell>
          <cell r="B4133">
            <v>0.84512731481481485</v>
          </cell>
          <cell r="D4133" t="str">
            <v>分系统1BMS2总电压过低一级故障</v>
          </cell>
          <cell r="G4133" t="str">
            <v>JS_CZ_wodefeng</v>
          </cell>
          <cell r="I4133" t="str">
            <v>BMS故障</v>
          </cell>
        </row>
        <row r="4134">
          <cell r="A4134">
            <v>43210</v>
          </cell>
          <cell r="B4134">
            <v>0.84512731481481485</v>
          </cell>
          <cell r="D4134" t="str">
            <v>分系统1BMS2总电压过低二级故障</v>
          </cell>
          <cell r="G4134" t="str">
            <v>JS_CZ_wodefeng</v>
          </cell>
          <cell r="I4134" t="str">
            <v>BMS故障</v>
          </cell>
        </row>
        <row r="4135">
          <cell r="A4135">
            <v>43210</v>
          </cell>
          <cell r="B4135">
            <v>0.84512731481481485</v>
          </cell>
          <cell r="D4135" t="str">
            <v>分系统1BMS5总电压过低一级故障</v>
          </cell>
          <cell r="G4135" t="str">
            <v>JS_CZ_wodefeng</v>
          </cell>
          <cell r="I4135" t="str">
            <v>BMS故障</v>
          </cell>
        </row>
        <row r="4136">
          <cell r="A4136">
            <v>43210</v>
          </cell>
          <cell r="B4136">
            <v>0.84512731481481485</v>
          </cell>
          <cell r="D4136" t="str">
            <v>分系统1BMS5总电压过低二级故障</v>
          </cell>
          <cell r="G4136" t="str">
            <v>JS_CZ_wodefeng</v>
          </cell>
          <cell r="I4136" t="str">
            <v>BMS故障</v>
          </cell>
        </row>
        <row r="4137">
          <cell r="A4137">
            <v>43210</v>
          </cell>
          <cell r="B4137">
            <v>0.84524305555555557</v>
          </cell>
          <cell r="D4137" t="str">
            <v>分系统1BMS4总电压过低一级故障</v>
          </cell>
          <cell r="G4137" t="str">
            <v>JS_CZ_wodefeng</v>
          </cell>
          <cell r="I4137" t="str">
            <v>BMS故障</v>
          </cell>
        </row>
        <row r="4138">
          <cell r="A4138">
            <v>43210</v>
          </cell>
          <cell r="B4138">
            <v>0.84524305555555557</v>
          </cell>
          <cell r="D4138" t="str">
            <v>分系统1BMS4总电压过低二级故障</v>
          </cell>
          <cell r="G4138" t="str">
            <v>JS_CZ_wodefeng</v>
          </cell>
          <cell r="I4138" t="str">
            <v>BMS故障</v>
          </cell>
        </row>
        <row r="4139">
          <cell r="A4139">
            <v>43210</v>
          </cell>
          <cell r="B4139">
            <v>0.84709490740740734</v>
          </cell>
          <cell r="D4139" t="str">
            <v>电表故障</v>
          </cell>
          <cell r="G4139" t="str">
            <v>JS_CZ_wodefeng</v>
          </cell>
          <cell r="I4139" t="str">
            <v>电表故障</v>
          </cell>
        </row>
        <row r="4140">
          <cell r="A4140">
            <v>43210</v>
          </cell>
          <cell r="B4140">
            <v>0.84964120370370377</v>
          </cell>
          <cell r="D4140" t="str">
            <v>电表故障</v>
          </cell>
          <cell r="G4140" t="str">
            <v>JS_CZ_wodefeng</v>
          </cell>
          <cell r="I4140" t="str">
            <v>电表故障</v>
          </cell>
        </row>
        <row r="4141">
          <cell r="A4141">
            <v>43210</v>
          </cell>
          <cell r="B4141">
            <v>0.84981481481481491</v>
          </cell>
          <cell r="D4141" t="str">
            <v>电表故障</v>
          </cell>
          <cell r="G4141" t="str">
            <v>JS_CZ_wodefeng</v>
          </cell>
          <cell r="I4141" t="str">
            <v>电表故障</v>
          </cell>
        </row>
        <row r="4142">
          <cell r="A4142">
            <v>43210</v>
          </cell>
          <cell r="B4142">
            <v>0.85011574074074081</v>
          </cell>
          <cell r="D4142" t="str">
            <v>分系统1BMS2单体电压过低一级故障</v>
          </cell>
          <cell r="G4142" t="str">
            <v>JS_CZ_wodefeng</v>
          </cell>
          <cell r="I4142" t="str">
            <v>BMS故障</v>
          </cell>
        </row>
        <row r="4143">
          <cell r="A4143">
            <v>43210</v>
          </cell>
          <cell r="B4143">
            <v>0.85011574074074081</v>
          </cell>
          <cell r="D4143" t="str">
            <v>分系统1BMS2单体电压过低二级故障</v>
          </cell>
          <cell r="G4143" t="str">
            <v>JS_CZ_wodefeng</v>
          </cell>
          <cell r="I4143" t="str">
            <v>BMS故障</v>
          </cell>
        </row>
        <row r="4144">
          <cell r="A4144">
            <v>43210</v>
          </cell>
          <cell r="B4144">
            <v>0.85185185185185175</v>
          </cell>
          <cell r="D4144" t="str">
            <v>分系统1BMS1单体电压过低一级故障</v>
          </cell>
          <cell r="G4144" t="str">
            <v>JS_CZ_wodefeng</v>
          </cell>
          <cell r="I4144" t="str">
            <v>BMS故障</v>
          </cell>
        </row>
        <row r="4145">
          <cell r="A4145">
            <v>43210</v>
          </cell>
          <cell r="B4145">
            <v>0.85185185185185175</v>
          </cell>
          <cell r="D4145" t="str">
            <v>分系统1BMS1单体电压过低二级故障</v>
          </cell>
          <cell r="G4145" t="str">
            <v>JS_CZ_wodefeng</v>
          </cell>
          <cell r="I4145" t="str">
            <v>BMS故障</v>
          </cell>
        </row>
        <row r="4146">
          <cell r="A4146">
            <v>43210</v>
          </cell>
          <cell r="B4146">
            <v>0.85231481481481486</v>
          </cell>
          <cell r="D4146" t="str">
            <v>分系统1BMS3单体电压过低一级故障</v>
          </cell>
          <cell r="G4146" t="str">
            <v>JS_CZ_wodefeng</v>
          </cell>
          <cell r="I4146" t="str">
            <v>BMS故障</v>
          </cell>
        </row>
        <row r="4147">
          <cell r="A4147">
            <v>43210</v>
          </cell>
          <cell r="B4147">
            <v>0.85231481481481486</v>
          </cell>
          <cell r="D4147" t="str">
            <v>分系统1BMS3单体电压过低二级故障</v>
          </cell>
          <cell r="G4147" t="str">
            <v>JS_CZ_wodefeng</v>
          </cell>
          <cell r="I4147" t="str">
            <v>BMS故障</v>
          </cell>
        </row>
        <row r="4148">
          <cell r="A4148">
            <v>43210</v>
          </cell>
          <cell r="B4148">
            <v>0.85231481481481486</v>
          </cell>
          <cell r="D4148" t="str">
            <v>分系统1BMS5单体电压过低一级故障</v>
          </cell>
          <cell r="G4148" t="str">
            <v>JS_CZ_wodefeng</v>
          </cell>
          <cell r="I4148" t="str">
            <v>BMS故障</v>
          </cell>
        </row>
        <row r="4149">
          <cell r="A4149">
            <v>43210</v>
          </cell>
          <cell r="B4149">
            <v>0.85231481481481486</v>
          </cell>
          <cell r="D4149" t="str">
            <v>分系统1BMS5单体电压过低二级故障</v>
          </cell>
          <cell r="G4149" t="str">
            <v>JS_CZ_wodefeng</v>
          </cell>
          <cell r="I4149" t="str">
            <v>BMS故障</v>
          </cell>
        </row>
        <row r="4150">
          <cell r="A4150">
            <v>43210</v>
          </cell>
          <cell r="B4150">
            <v>0.85266203703703702</v>
          </cell>
          <cell r="D4150" t="str">
            <v>电表故障</v>
          </cell>
          <cell r="G4150" t="str">
            <v>JS_CZ_wodefeng</v>
          </cell>
          <cell r="I4150" t="str">
            <v>电表故障</v>
          </cell>
        </row>
        <row r="4151">
          <cell r="A4151">
            <v>43210</v>
          </cell>
          <cell r="B4151">
            <v>0.85364583333333333</v>
          </cell>
          <cell r="D4151" t="str">
            <v>分系统1BMS4单体电压过低一级故障</v>
          </cell>
          <cell r="G4151" t="str">
            <v>JS_CZ_wodefeng</v>
          </cell>
          <cell r="I4151" t="str">
            <v>BMS故障</v>
          </cell>
        </row>
        <row r="4152">
          <cell r="A4152">
            <v>43210</v>
          </cell>
          <cell r="B4152">
            <v>0.85364583333333333</v>
          </cell>
          <cell r="D4152" t="str">
            <v>分系统1BMS4单体电压过低二级故障</v>
          </cell>
          <cell r="G4152" t="str">
            <v>JS_CZ_wodefeng</v>
          </cell>
          <cell r="I4152" t="str">
            <v>BMS故障</v>
          </cell>
        </row>
        <row r="4153">
          <cell r="A4153">
            <v>43210</v>
          </cell>
          <cell r="B4153">
            <v>0.85387731481481488</v>
          </cell>
          <cell r="D4153" t="str">
            <v>分系统1BMS6单体电压过低一级故障</v>
          </cell>
          <cell r="G4153" t="str">
            <v>JS_CZ_wodefeng</v>
          </cell>
          <cell r="I4153" t="str">
            <v>BMS故障</v>
          </cell>
        </row>
        <row r="4154">
          <cell r="A4154">
            <v>43210</v>
          </cell>
          <cell r="B4154">
            <v>0.85387731481481488</v>
          </cell>
          <cell r="D4154" t="str">
            <v>分系统1BMS6单体电压过低二级故障</v>
          </cell>
          <cell r="G4154" t="str">
            <v>JS_CZ_wodefeng</v>
          </cell>
          <cell r="I4154" t="str">
            <v>BMS故障</v>
          </cell>
        </row>
        <row r="4155">
          <cell r="A4155">
            <v>43210</v>
          </cell>
          <cell r="B4155">
            <v>0.85439814814814818</v>
          </cell>
          <cell r="D4155" t="str">
            <v>分系统1BMS8总电压过低一级故障</v>
          </cell>
          <cell r="G4155" t="str">
            <v>JS_WX_liteer</v>
          </cell>
          <cell r="I4155" t="str">
            <v>BMS故障</v>
          </cell>
        </row>
        <row r="4156">
          <cell r="A4156">
            <v>43210</v>
          </cell>
          <cell r="B4156">
            <v>0.85439814814814818</v>
          </cell>
          <cell r="D4156" t="str">
            <v>分系统1BMS8总电压过低二级故障</v>
          </cell>
          <cell r="G4156" t="str">
            <v>JS_WX_liteer</v>
          </cell>
          <cell r="I4156" t="str">
            <v>BMS故障</v>
          </cell>
        </row>
        <row r="4157">
          <cell r="A4157">
            <v>43210</v>
          </cell>
          <cell r="B4157">
            <v>0.85451388888888891</v>
          </cell>
          <cell r="D4157" t="str">
            <v>分系统1BMS9总电压过低一级故障</v>
          </cell>
          <cell r="G4157" t="str">
            <v>JS_WX_liteer</v>
          </cell>
          <cell r="I4157" t="str">
            <v>BMS故障</v>
          </cell>
        </row>
        <row r="4158">
          <cell r="A4158">
            <v>43210</v>
          </cell>
          <cell r="B4158">
            <v>0.85451388888888891</v>
          </cell>
          <cell r="D4158" t="str">
            <v>分系统1BMS9总电压过低二级故障</v>
          </cell>
          <cell r="G4158" t="str">
            <v>JS_WX_liteer</v>
          </cell>
          <cell r="I4158" t="str">
            <v>BMS故障</v>
          </cell>
        </row>
        <row r="4159">
          <cell r="A4159">
            <v>43210</v>
          </cell>
          <cell r="B4159">
            <v>0.85486111111111107</v>
          </cell>
          <cell r="D4159" t="str">
            <v>分系统1BMS3总电压过低一级故障</v>
          </cell>
          <cell r="G4159" t="str">
            <v>JS_WX_liteer</v>
          </cell>
          <cell r="I4159" t="str">
            <v>BMS故障</v>
          </cell>
        </row>
        <row r="4160">
          <cell r="A4160">
            <v>43210</v>
          </cell>
          <cell r="B4160">
            <v>0.85486111111111107</v>
          </cell>
          <cell r="D4160" t="str">
            <v>分系统1BMS3总电压过低二级故障</v>
          </cell>
          <cell r="G4160" t="str">
            <v>JS_WX_liteer</v>
          </cell>
          <cell r="I4160" t="str">
            <v>BMS故障</v>
          </cell>
        </row>
        <row r="4161">
          <cell r="A4161">
            <v>43210</v>
          </cell>
          <cell r="B4161">
            <v>0.85515046296296304</v>
          </cell>
          <cell r="D4161" t="str">
            <v>分系统1BMS1总电压过低一级故障</v>
          </cell>
          <cell r="G4161" t="str">
            <v>JS_WX_liteer</v>
          </cell>
          <cell r="I4161" t="str">
            <v>BMS故障</v>
          </cell>
        </row>
        <row r="4162">
          <cell r="A4162">
            <v>43210</v>
          </cell>
          <cell r="B4162">
            <v>0.85515046296296304</v>
          </cell>
          <cell r="D4162" t="str">
            <v>分系统1BMS1总电压过低二级故障</v>
          </cell>
          <cell r="G4162" t="str">
            <v>JS_WX_liteer</v>
          </cell>
          <cell r="I4162" t="str">
            <v>BMS故障</v>
          </cell>
        </row>
        <row r="4163">
          <cell r="A4163">
            <v>43210</v>
          </cell>
          <cell r="B4163">
            <v>0.85520833333333324</v>
          </cell>
          <cell r="D4163" t="str">
            <v>分系统1BMS4总电压过低一级故障</v>
          </cell>
          <cell r="G4163" t="str">
            <v>JS_WX_liteer</v>
          </cell>
          <cell r="I4163" t="str">
            <v>BMS故障</v>
          </cell>
        </row>
        <row r="4164">
          <cell r="A4164">
            <v>43210</v>
          </cell>
          <cell r="B4164">
            <v>0.85520833333333324</v>
          </cell>
          <cell r="D4164" t="str">
            <v>分系统1BMS4总电压过低二级故障</v>
          </cell>
          <cell r="G4164" t="str">
            <v>JS_WX_liteer</v>
          </cell>
          <cell r="I4164" t="str">
            <v>BMS故障</v>
          </cell>
        </row>
        <row r="4165">
          <cell r="A4165">
            <v>43210</v>
          </cell>
          <cell r="B4165">
            <v>0.85555555555555562</v>
          </cell>
          <cell r="D4165" t="str">
            <v>分系统1BMS2总电压过低一级故障</v>
          </cell>
          <cell r="G4165" t="str">
            <v>JS_WX_liteer</v>
          </cell>
          <cell r="I4165" t="str">
            <v>BMS故障</v>
          </cell>
        </row>
        <row r="4166">
          <cell r="A4166">
            <v>43210</v>
          </cell>
          <cell r="B4166">
            <v>0.85555555555555562</v>
          </cell>
          <cell r="D4166" t="str">
            <v>分系统1BMS2总电压过低二级故障</v>
          </cell>
          <cell r="G4166" t="str">
            <v>JS_WX_liteer</v>
          </cell>
          <cell r="I4166" t="str">
            <v>BMS故障</v>
          </cell>
        </row>
        <row r="4167">
          <cell r="A4167">
            <v>43210</v>
          </cell>
          <cell r="B4167">
            <v>0.85555555555555562</v>
          </cell>
          <cell r="D4167" t="str">
            <v>分系统1BMS7总电压过低一级故障</v>
          </cell>
          <cell r="G4167" t="str">
            <v>JS_WX_liteer</v>
          </cell>
          <cell r="I4167" t="str">
            <v>BMS故障</v>
          </cell>
        </row>
        <row r="4168">
          <cell r="A4168">
            <v>43210</v>
          </cell>
          <cell r="B4168">
            <v>0.85555555555555562</v>
          </cell>
          <cell r="D4168" t="str">
            <v>分系统1BMS7总电压过低二级故障</v>
          </cell>
          <cell r="G4168" t="str">
            <v>JS_WX_liteer</v>
          </cell>
          <cell r="I4168" t="str">
            <v>BMS故障</v>
          </cell>
        </row>
        <row r="4169">
          <cell r="A4169">
            <v>43210</v>
          </cell>
          <cell r="B4169">
            <v>0.85578703703703696</v>
          </cell>
          <cell r="D4169" t="str">
            <v>分系统1BMS5总电压过低一级故障</v>
          </cell>
          <cell r="G4169" t="str">
            <v>JS_WX_liteer</v>
          </cell>
          <cell r="I4169" t="str">
            <v>BMS故障</v>
          </cell>
        </row>
        <row r="4170">
          <cell r="A4170">
            <v>43210</v>
          </cell>
          <cell r="B4170">
            <v>0.85578703703703696</v>
          </cell>
          <cell r="D4170" t="str">
            <v>分系统1BMS5总电压过低二级故障</v>
          </cell>
          <cell r="G4170" t="str">
            <v>JS_WX_liteer</v>
          </cell>
          <cell r="I4170" t="str">
            <v>BMS故障</v>
          </cell>
        </row>
        <row r="4171">
          <cell r="A4171">
            <v>43210</v>
          </cell>
          <cell r="B4171">
            <v>0.85578703703703696</v>
          </cell>
          <cell r="D4171" t="str">
            <v>分系统1BMS6总电压过低一级故障</v>
          </cell>
          <cell r="G4171" t="str">
            <v>JS_WX_liteer</v>
          </cell>
          <cell r="I4171" t="str">
            <v>BMS故障</v>
          </cell>
        </row>
        <row r="4172">
          <cell r="A4172">
            <v>43210</v>
          </cell>
          <cell r="B4172">
            <v>0.85578703703703696</v>
          </cell>
          <cell r="D4172" t="str">
            <v>分系统1BMS6总电压过低二级故障</v>
          </cell>
          <cell r="G4172" t="str">
            <v>JS_WX_liteer</v>
          </cell>
          <cell r="I4172" t="str">
            <v>BMS故障</v>
          </cell>
        </row>
        <row r="4173">
          <cell r="A4173">
            <v>43210</v>
          </cell>
          <cell r="B4173">
            <v>0.85619212962962965</v>
          </cell>
          <cell r="D4173" t="str">
            <v>电表故障</v>
          </cell>
          <cell r="G4173" t="str">
            <v>JS_CZ_wodefeng</v>
          </cell>
          <cell r="I4173" t="str">
            <v>电表故障</v>
          </cell>
        </row>
        <row r="4174">
          <cell r="A4174">
            <v>43210</v>
          </cell>
          <cell r="B4174">
            <v>0.85630787037037026</v>
          </cell>
          <cell r="D4174" t="str">
            <v>电表故障</v>
          </cell>
          <cell r="G4174" t="str">
            <v>JS_CZ_wodefeng</v>
          </cell>
          <cell r="I4174" t="str">
            <v>电表故障</v>
          </cell>
        </row>
        <row r="4175">
          <cell r="A4175">
            <v>43210</v>
          </cell>
          <cell r="B4175">
            <v>0.8574652777777777</v>
          </cell>
          <cell r="D4175" t="str">
            <v>分系统1告警状态</v>
          </cell>
          <cell r="G4175" t="str">
            <v>JS_CZ_wodefeng</v>
          </cell>
          <cell r="I4175" t="str">
            <v>系统故障</v>
          </cell>
        </row>
        <row r="4176">
          <cell r="A4176">
            <v>43210</v>
          </cell>
          <cell r="B4176">
            <v>0.8574652777777777</v>
          </cell>
          <cell r="D4176" t="str">
            <v>分系统1BCMS2告警状态</v>
          </cell>
          <cell r="G4176" t="str">
            <v>JS_CZ_wodefeng</v>
          </cell>
          <cell r="I4176" t="str">
            <v>BMS故障</v>
          </cell>
        </row>
        <row r="4177">
          <cell r="A4177">
            <v>43210</v>
          </cell>
          <cell r="B4177">
            <v>0.85886574074074085</v>
          </cell>
          <cell r="D4177" t="str">
            <v>电表故障</v>
          </cell>
          <cell r="G4177" t="str">
            <v>JS_CZ_wodefeng</v>
          </cell>
          <cell r="I4177" t="str">
            <v>电表故障</v>
          </cell>
        </row>
        <row r="4178">
          <cell r="A4178">
            <v>43210</v>
          </cell>
          <cell r="B4178">
            <v>0.86042824074074076</v>
          </cell>
          <cell r="D4178" t="str">
            <v>电表故障</v>
          </cell>
          <cell r="G4178" t="str">
            <v>JS_CZ_wodefeng</v>
          </cell>
          <cell r="I4178" t="str">
            <v>电表故障</v>
          </cell>
        </row>
        <row r="4179">
          <cell r="A4179">
            <v>43210</v>
          </cell>
          <cell r="B4179">
            <v>0.86152777777777778</v>
          </cell>
          <cell r="D4179" t="str">
            <v>电表故障</v>
          </cell>
          <cell r="G4179" t="str">
            <v>JS_CZ_wodefeng</v>
          </cell>
          <cell r="I4179" t="str">
            <v>电表故障</v>
          </cell>
        </row>
        <row r="4180">
          <cell r="A4180">
            <v>43210</v>
          </cell>
          <cell r="B4180">
            <v>0.8615856481481482</v>
          </cell>
          <cell r="D4180" t="str">
            <v>分系统1BMS6SOC过低一级故障</v>
          </cell>
          <cell r="G4180" t="str">
            <v>JS_CZ_wodefeng</v>
          </cell>
          <cell r="I4180" t="str">
            <v>BMS故障</v>
          </cell>
        </row>
        <row r="4181">
          <cell r="A4181">
            <v>43210</v>
          </cell>
          <cell r="B4181">
            <v>0.86175925925925922</v>
          </cell>
          <cell r="D4181" t="str">
            <v>电表故障</v>
          </cell>
          <cell r="G4181" t="str">
            <v>JS_CZ_wodefeng</v>
          </cell>
          <cell r="I4181" t="str">
            <v>电表故障</v>
          </cell>
        </row>
        <row r="4182">
          <cell r="A4182">
            <v>43210</v>
          </cell>
          <cell r="B4182">
            <v>0.86187499999999995</v>
          </cell>
          <cell r="D4182" t="str">
            <v>电表故障</v>
          </cell>
          <cell r="G4182" t="str">
            <v>JS_CZ_wodefeng</v>
          </cell>
          <cell r="I4182" t="str">
            <v>电表故障</v>
          </cell>
        </row>
        <row r="4183">
          <cell r="A4183">
            <v>43210</v>
          </cell>
          <cell r="B4183">
            <v>0.86199074074074078</v>
          </cell>
          <cell r="D4183" t="str">
            <v>电表故障</v>
          </cell>
          <cell r="G4183" t="str">
            <v>JS_CZ_wodefeng</v>
          </cell>
          <cell r="I4183" t="str">
            <v>电表故障</v>
          </cell>
        </row>
        <row r="4184">
          <cell r="A4184">
            <v>43210</v>
          </cell>
          <cell r="B4184">
            <v>0.86204861111111108</v>
          </cell>
          <cell r="D4184" t="str">
            <v>分系统1BMS4SOC过低一级故障</v>
          </cell>
          <cell r="G4184" t="str">
            <v>JS_WX_liteer</v>
          </cell>
          <cell r="I4184" t="str">
            <v>BMS故障</v>
          </cell>
        </row>
        <row r="4185">
          <cell r="A4185">
            <v>43210</v>
          </cell>
          <cell r="B4185">
            <v>0.86204861111111108</v>
          </cell>
          <cell r="D4185" t="str">
            <v>分系统1BMS4SOC过低二级故障</v>
          </cell>
          <cell r="G4185" t="str">
            <v>JS_WX_liteer</v>
          </cell>
          <cell r="I4185" t="str">
            <v>BMS故障</v>
          </cell>
        </row>
        <row r="4186">
          <cell r="A4186">
            <v>43210</v>
          </cell>
          <cell r="B4186">
            <v>0.86222222222222233</v>
          </cell>
          <cell r="D4186" t="str">
            <v>分系统1故障状态</v>
          </cell>
          <cell r="G4186" t="str">
            <v>JS_CZ_wodefeng</v>
          </cell>
          <cell r="I4186" t="str">
            <v>系统故障</v>
          </cell>
        </row>
        <row r="4187">
          <cell r="A4187">
            <v>43210</v>
          </cell>
          <cell r="B4187">
            <v>0.86222222222222233</v>
          </cell>
          <cell r="D4187" t="str">
            <v>分系统1BCMS2故障状态</v>
          </cell>
          <cell r="G4187" t="str">
            <v>JS_CZ_wodefeng</v>
          </cell>
          <cell r="I4187" t="str">
            <v>BMS故障</v>
          </cell>
        </row>
        <row r="4188">
          <cell r="A4188">
            <v>43210</v>
          </cell>
          <cell r="B4188">
            <v>0.86222222222222233</v>
          </cell>
          <cell r="D4188" t="str">
            <v>分系统1BMS2单体电压过低一级故障</v>
          </cell>
          <cell r="G4188" t="str">
            <v>JS_CZ_wodefeng</v>
          </cell>
          <cell r="I4188" t="str">
            <v>BMS故障</v>
          </cell>
        </row>
        <row r="4189">
          <cell r="A4189">
            <v>43210</v>
          </cell>
          <cell r="B4189">
            <v>0.86222222222222233</v>
          </cell>
          <cell r="D4189" t="str">
            <v>BCMS故障</v>
          </cell>
          <cell r="G4189" t="str">
            <v>JS_CZ_wodefeng</v>
          </cell>
          <cell r="I4189" t="str">
            <v>BMS故障</v>
          </cell>
        </row>
        <row r="4190">
          <cell r="A4190">
            <v>43210</v>
          </cell>
          <cell r="B4190">
            <v>0.86228009259259253</v>
          </cell>
          <cell r="D4190" t="str">
            <v>分系统1BMS3SOC过低一级故障</v>
          </cell>
          <cell r="G4190" t="str">
            <v>JS_WX_liteer</v>
          </cell>
          <cell r="I4190" t="str">
            <v>BMS故障</v>
          </cell>
        </row>
        <row r="4191">
          <cell r="A4191">
            <v>43210</v>
          </cell>
          <cell r="B4191">
            <v>0.86228009259259253</v>
          </cell>
          <cell r="D4191" t="str">
            <v>分系统1BMS3SOC过低二级故障</v>
          </cell>
          <cell r="G4191" t="str">
            <v>JS_WX_liteer</v>
          </cell>
          <cell r="I4191" t="str">
            <v>BMS故障</v>
          </cell>
        </row>
        <row r="4192">
          <cell r="A4192">
            <v>43210</v>
          </cell>
          <cell r="B4192">
            <v>0.86251157407407408</v>
          </cell>
          <cell r="D4192" t="str">
            <v>分系统1告警状态</v>
          </cell>
          <cell r="G4192" t="str">
            <v>JS_CZ_wodefeng</v>
          </cell>
          <cell r="I4192" t="str">
            <v>系统故障</v>
          </cell>
        </row>
        <row r="4193">
          <cell r="A4193">
            <v>43210</v>
          </cell>
          <cell r="B4193">
            <v>0.86251157407407408</v>
          </cell>
          <cell r="D4193" t="str">
            <v>分系统1BCMS2告警状态</v>
          </cell>
          <cell r="G4193" t="str">
            <v>JS_CZ_wodefeng</v>
          </cell>
          <cell r="I4193" t="str">
            <v>BMS故障</v>
          </cell>
        </row>
        <row r="4194">
          <cell r="A4194">
            <v>43210</v>
          </cell>
          <cell r="B4194">
            <v>0.86251157407407408</v>
          </cell>
          <cell r="D4194" t="str">
            <v>分系统1BMS2单体电压过低二级故障</v>
          </cell>
          <cell r="G4194" t="str">
            <v>JS_CZ_wodefeng</v>
          </cell>
          <cell r="I4194" t="str">
            <v>BMS故障</v>
          </cell>
        </row>
        <row r="4195">
          <cell r="A4195">
            <v>43210</v>
          </cell>
          <cell r="B4195">
            <v>0.8630902777777778</v>
          </cell>
          <cell r="D4195" t="str">
            <v>电表故障</v>
          </cell>
          <cell r="G4195" t="str">
            <v>JS_CZ_wodefeng</v>
          </cell>
          <cell r="I4195" t="str">
            <v>电表故障</v>
          </cell>
        </row>
        <row r="4196">
          <cell r="A4196">
            <v>43210</v>
          </cell>
          <cell r="B4196">
            <v>0.86326388888888894</v>
          </cell>
          <cell r="D4196" t="str">
            <v>分系统1告警状态</v>
          </cell>
          <cell r="G4196" t="str">
            <v>JS_CZ_wodefeng</v>
          </cell>
          <cell r="I4196" t="str">
            <v>系统故障</v>
          </cell>
        </row>
        <row r="4197">
          <cell r="A4197">
            <v>43210</v>
          </cell>
          <cell r="B4197">
            <v>0.86326388888888894</v>
          </cell>
          <cell r="D4197" t="str">
            <v>分系统1BCMS2告警状态</v>
          </cell>
          <cell r="G4197" t="str">
            <v>JS_CZ_wodefeng</v>
          </cell>
          <cell r="I4197" t="str">
            <v>BMS故障</v>
          </cell>
        </row>
        <row r="4198">
          <cell r="A4198">
            <v>43210</v>
          </cell>
          <cell r="B4198">
            <v>0.86326388888888894</v>
          </cell>
          <cell r="D4198" t="str">
            <v>分系统1BMS2单体电压过低二级故障</v>
          </cell>
          <cell r="G4198" t="str">
            <v>JS_CZ_wodefeng</v>
          </cell>
          <cell r="I4198" t="str">
            <v>BMS故障</v>
          </cell>
        </row>
        <row r="4199">
          <cell r="A4199">
            <v>43210</v>
          </cell>
          <cell r="B4199">
            <v>0.86326388888888894</v>
          </cell>
          <cell r="D4199" t="str">
            <v>分系统1BMS2总电压过低一级故障</v>
          </cell>
          <cell r="G4199" t="str">
            <v>JS_CZ_wodefeng</v>
          </cell>
          <cell r="I4199" t="str">
            <v>BMS故障</v>
          </cell>
        </row>
        <row r="4200">
          <cell r="A4200">
            <v>43210</v>
          </cell>
          <cell r="B4200">
            <v>0.86326388888888894</v>
          </cell>
          <cell r="D4200" t="str">
            <v>分系统1BMS2总电压过低二级故障</v>
          </cell>
          <cell r="G4200" t="str">
            <v>JS_CZ_wodefeng</v>
          </cell>
          <cell r="I4200" t="str">
            <v>BMS故障</v>
          </cell>
        </row>
        <row r="4201">
          <cell r="A4201">
            <v>43210</v>
          </cell>
          <cell r="B4201">
            <v>0.86326388888888894</v>
          </cell>
          <cell r="D4201" t="str">
            <v>分系统1BMS2SOC过低二级故障</v>
          </cell>
          <cell r="G4201" t="str">
            <v>JS_CZ_wodefeng</v>
          </cell>
          <cell r="I4201" t="str">
            <v>BMS故障</v>
          </cell>
        </row>
        <row r="4202">
          <cell r="A4202">
            <v>43210</v>
          </cell>
          <cell r="B4202">
            <v>0.86407407407407411</v>
          </cell>
          <cell r="D4202" t="str">
            <v>分系统1BMS8单体电压过低一级故障</v>
          </cell>
          <cell r="G4202" t="str">
            <v>JS_WX_liteer</v>
          </cell>
          <cell r="I4202" t="str">
            <v>BMS故障</v>
          </cell>
        </row>
        <row r="4203">
          <cell r="A4203">
            <v>43210</v>
          </cell>
          <cell r="B4203">
            <v>0.86407407407407411</v>
          </cell>
          <cell r="D4203" t="str">
            <v>分系统1BMS8单体电压过低二级故障</v>
          </cell>
          <cell r="G4203" t="str">
            <v>JS_WX_liteer</v>
          </cell>
          <cell r="I4203" t="str">
            <v>BMS故障</v>
          </cell>
        </row>
        <row r="4204">
          <cell r="A4204">
            <v>43210</v>
          </cell>
          <cell r="B4204">
            <v>0.86424768518518524</v>
          </cell>
          <cell r="D4204" t="str">
            <v>分系统1BMS8SOC过低一级故障</v>
          </cell>
          <cell r="G4204" t="str">
            <v>JS_WX_liteer</v>
          </cell>
          <cell r="I4204" t="str">
            <v>BMS故障</v>
          </cell>
        </row>
        <row r="4205">
          <cell r="A4205">
            <v>43210</v>
          </cell>
          <cell r="B4205">
            <v>0.86424768518518524</v>
          </cell>
          <cell r="D4205" t="str">
            <v>分系统1BMS8SOC过低二级故障</v>
          </cell>
          <cell r="G4205" t="str">
            <v>JS_WX_liteer</v>
          </cell>
          <cell r="I4205" t="str">
            <v>BMS故障</v>
          </cell>
        </row>
        <row r="4206">
          <cell r="A4206">
            <v>43210</v>
          </cell>
          <cell r="B4206">
            <v>0.86436342592592597</v>
          </cell>
          <cell r="D4206" t="str">
            <v>电表故障</v>
          </cell>
          <cell r="G4206" t="str">
            <v>JS_CZ_wodefeng</v>
          </cell>
          <cell r="I4206" t="str">
            <v>电表故障</v>
          </cell>
        </row>
        <row r="4207">
          <cell r="A4207">
            <v>43210</v>
          </cell>
          <cell r="B4207">
            <v>0.86476851851851855</v>
          </cell>
          <cell r="D4207" t="str">
            <v>分系统1BMS9单体电压过低一级故障</v>
          </cell>
          <cell r="G4207" t="str">
            <v>JS_WX_liteer</v>
          </cell>
          <cell r="I4207" t="str">
            <v>BMS故障</v>
          </cell>
        </row>
        <row r="4208">
          <cell r="A4208">
            <v>43210</v>
          </cell>
          <cell r="B4208">
            <v>0.86476851851851855</v>
          </cell>
          <cell r="D4208" t="str">
            <v>分系统1BMS9单体电压过低二级故障</v>
          </cell>
          <cell r="G4208" t="str">
            <v>JS_WX_liteer</v>
          </cell>
          <cell r="I4208" t="str">
            <v>BMS故障</v>
          </cell>
        </row>
        <row r="4209">
          <cell r="A4209">
            <v>43210</v>
          </cell>
          <cell r="B4209">
            <v>0.86546296296296299</v>
          </cell>
          <cell r="D4209" t="str">
            <v>分系统1BMS3单体电压过低一级故障</v>
          </cell>
          <cell r="G4209" t="str">
            <v>JS_WX_liteer</v>
          </cell>
          <cell r="I4209" t="str">
            <v>BMS故障</v>
          </cell>
        </row>
        <row r="4210">
          <cell r="A4210">
            <v>43210</v>
          </cell>
          <cell r="B4210">
            <v>0.86546296296296299</v>
          </cell>
          <cell r="D4210" t="str">
            <v>分系统1BMS3单体电压过低二级故障</v>
          </cell>
          <cell r="G4210" t="str">
            <v>JS_WX_liteer</v>
          </cell>
          <cell r="I4210" t="str">
            <v>BMS故障</v>
          </cell>
        </row>
        <row r="4211">
          <cell r="A4211">
            <v>43210</v>
          </cell>
          <cell r="B4211">
            <v>0.86627314814814815</v>
          </cell>
          <cell r="D4211" t="str">
            <v>分系统1BMS1单体电压过低一级故障</v>
          </cell>
          <cell r="G4211" t="str">
            <v>JS_WX_liteer</v>
          </cell>
          <cell r="I4211" t="str">
            <v>BMS故障</v>
          </cell>
        </row>
        <row r="4212">
          <cell r="A4212">
            <v>43210</v>
          </cell>
          <cell r="B4212">
            <v>0.86627314814814815</v>
          </cell>
          <cell r="D4212" t="str">
            <v>分系统1BMS1单体电压过低二级故障</v>
          </cell>
          <cell r="G4212" t="str">
            <v>JS_WX_liteer</v>
          </cell>
          <cell r="I4212" t="str">
            <v>BMS故障</v>
          </cell>
        </row>
        <row r="4213">
          <cell r="A4213">
            <v>43210</v>
          </cell>
          <cell r="B4213">
            <v>0.86644675925925929</v>
          </cell>
          <cell r="D4213" t="str">
            <v>分系统1BMS4单体电压过低一级故障</v>
          </cell>
          <cell r="G4213" t="str">
            <v>JS_WX_liteer</v>
          </cell>
          <cell r="I4213" t="str">
            <v>BMS故障</v>
          </cell>
        </row>
        <row r="4214">
          <cell r="A4214">
            <v>43210</v>
          </cell>
          <cell r="B4214">
            <v>0.86644675925925929</v>
          </cell>
          <cell r="D4214" t="str">
            <v>分系统1BMS4单体电压过低二级故障</v>
          </cell>
          <cell r="G4214" t="str">
            <v>JS_WX_liteer</v>
          </cell>
          <cell r="I4214" t="str">
            <v>BMS故障</v>
          </cell>
        </row>
        <row r="4215">
          <cell r="A4215">
            <v>43210</v>
          </cell>
          <cell r="B4215">
            <v>0.86662037037037043</v>
          </cell>
          <cell r="D4215" t="str">
            <v>电表故障</v>
          </cell>
          <cell r="G4215" t="str">
            <v>JS_CZ_wodefeng</v>
          </cell>
          <cell r="I4215" t="str">
            <v>电表故障</v>
          </cell>
        </row>
        <row r="4216">
          <cell r="A4216">
            <v>43210</v>
          </cell>
          <cell r="B4216">
            <v>0.86690972222222218</v>
          </cell>
          <cell r="D4216" t="str">
            <v>分系统1BMS7单体电压过低一级故障</v>
          </cell>
          <cell r="G4216" t="str">
            <v>JS_WX_liteer</v>
          </cell>
          <cell r="I4216" t="str">
            <v>BMS故障</v>
          </cell>
        </row>
        <row r="4217">
          <cell r="A4217">
            <v>43210</v>
          </cell>
          <cell r="B4217">
            <v>0.86690972222222218</v>
          </cell>
          <cell r="D4217" t="str">
            <v>分系统1BMS7单体电压过低二级故障</v>
          </cell>
          <cell r="G4217" t="str">
            <v>JS_WX_liteer</v>
          </cell>
          <cell r="I4217" t="str">
            <v>BMS故障</v>
          </cell>
        </row>
        <row r="4218">
          <cell r="A4218">
            <v>43210</v>
          </cell>
          <cell r="B4218">
            <v>0.86714120370370373</v>
          </cell>
          <cell r="D4218" t="str">
            <v>分系统1BMS2单体电压过低一级故障</v>
          </cell>
          <cell r="G4218" t="str">
            <v>JS_WX_liteer</v>
          </cell>
          <cell r="I4218" t="str">
            <v>BMS故障</v>
          </cell>
        </row>
        <row r="4219">
          <cell r="A4219">
            <v>43210</v>
          </cell>
          <cell r="B4219">
            <v>0.86714120370370373</v>
          </cell>
          <cell r="D4219" t="str">
            <v>分系统1BMS2单体电压过低二级故障</v>
          </cell>
          <cell r="G4219" t="str">
            <v>JS_WX_liteer</v>
          </cell>
          <cell r="I4219" t="str">
            <v>BMS故障</v>
          </cell>
        </row>
        <row r="4220">
          <cell r="A4220">
            <v>43210</v>
          </cell>
          <cell r="B4220">
            <v>0.86732638888888891</v>
          </cell>
          <cell r="D4220" t="str">
            <v>分系统1BMS7SOC过低一级故障</v>
          </cell>
          <cell r="G4220" t="str">
            <v>JS_WX_liteer</v>
          </cell>
          <cell r="I4220" t="str">
            <v>BMS故障</v>
          </cell>
        </row>
        <row r="4221">
          <cell r="A4221">
            <v>43210</v>
          </cell>
          <cell r="B4221">
            <v>0.86732638888888891</v>
          </cell>
          <cell r="D4221" t="str">
            <v>分系统1BMS7SOC过低二级故障</v>
          </cell>
          <cell r="G4221" t="str">
            <v>JS_WX_liteer</v>
          </cell>
          <cell r="I4221" t="str">
            <v>BMS故障</v>
          </cell>
        </row>
        <row r="4222">
          <cell r="A4222">
            <v>43210</v>
          </cell>
          <cell r="B4222">
            <v>0.86738425925925933</v>
          </cell>
          <cell r="D4222" t="str">
            <v>分系统1BMS2SOC过低一级故障</v>
          </cell>
          <cell r="G4222" t="str">
            <v>JS_WX_liteer</v>
          </cell>
          <cell r="I4222" t="str">
            <v>BMS故障</v>
          </cell>
        </row>
        <row r="4223">
          <cell r="A4223">
            <v>43210</v>
          </cell>
          <cell r="B4223">
            <v>0.86738425925925933</v>
          </cell>
          <cell r="D4223" t="str">
            <v>分系统1BMS2SOC过低二级故障</v>
          </cell>
          <cell r="G4223" t="str">
            <v>JS_WX_liteer</v>
          </cell>
          <cell r="I4223" t="str">
            <v>BMS故障</v>
          </cell>
        </row>
        <row r="4224">
          <cell r="A4224">
            <v>43210</v>
          </cell>
          <cell r="B4224">
            <v>0.86744212962962963</v>
          </cell>
          <cell r="D4224" t="str">
            <v>分系统1BMS5单体电压过低一级故障</v>
          </cell>
          <cell r="G4224" t="str">
            <v>JS_WX_liteer</v>
          </cell>
          <cell r="I4224" t="str">
            <v>BMS故障</v>
          </cell>
        </row>
        <row r="4225">
          <cell r="A4225">
            <v>43210</v>
          </cell>
          <cell r="B4225">
            <v>0.86744212962962963</v>
          </cell>
          <cell r="D4225" t="str">
            <v>分系统1BMS5单体电压过低二级故障</v>
          </cell>
          <cell r="G4225" t="str">
            <v>JS_WX_liteer</v>
          </cell>
          <cell r="I4225" t="str">
            <v>BMS故障</v>
          </cell>
        </row>
        <row r="4226">
          <cell r="A4226">
            <v>43210</v>
          </cell>
          <cell r="B4226">
            <v>0.86744212962962963</v>
          </cell>
          <cell r="D4226" t="str">
            <v>分系统1BMS6SOC过低一级故障</v>
          </cell>
          <cell r="G4226" t="str">
            <v>JS_WX_liteer</v>
          </cell>
          <cell r="I4226" t="str">
            <v>BMS故障</v>
          </cell>
        </row>
        <row r="4227">
          <cell r="A4227">
            <v>43210</v>
          </cell>
          <cell r="B4227">
            <v>0.86744212962962963</v>
          </cell>
          <cell r="D4227" t="str">
            <v>分系统1BMS6SOC过低二级故障</v>
          </cell>
          <cell r="G4227" t="str">
            <v>JS_WX_liteer</v>
          </cell>
          <cell r="I4227" t="str">
            <v>BMS故障</v>
          </cell>
        </row>
        <row r="4228">
          <cell r="A4228">
            <v>43210</v>
          </cell>
          <cell r="B4228">
            <v>0.86755787037037047</v>
          </cell>
          <cell r="D4228" t="str">
            <v>分系统1BMS9SOC过低一级故障</v>
          </cell>
          <cell r="G4228" t="str">
            <v>JS_WX_liteer</v>
          </cell>
          <cell r="I4228" t="str">
            <v>BMS故障</v>
          </cell>
        </row>
        <row r="4229">
          <cell r="A4229">
            <v>43210</v>
          </cell>
          <cell r="B4229">
            <v>0.86755787037037047</v>
          </cell>
          <cell r="D4229" t="str">
            <v>分系统1BMS9SOC过低二级故障</v>
          </cell>
          <cell r="G4229" t="str">
            <v>JS_WX_liteer</v>
          </cell>
          <cell r="I4229" t="str">
            <v>BMS故障</v>
          </cell>
        </row>
        <row r="4230">
          <cell r="A4230">
            <v>43210</v>
          </cell>
          <cell r="B4230">
            <v>0.86760416666666673</v>
          </cell>
          <cell r="D4230" t="str">
            <v>分系统1BMS1SOC过低一级故障</v>
          </cell>
          <cell r="G4230" t="str">
            <v>JS_WX_liteer</v>
          </cell>
          <cell r="I4230" t="str">
            <v>BMS故障</v>
          </cell>
        </row>
        <row r="4231">
          <cell r="A4231">
            <v>43210</v>
          </cell>
          <cell r="B4231">
            <v>0.86760416666666673</v>
          </cell>
          <cell r="D4231" t="str">
            <v>分系统1BMS1SOC过低二级故障</v>
          </cell>
          <cell r="G4231" t="str">
            <v>JS_WX_liteer</v>
          </cell>
          <cell r="I4231" t="str">
            <v>BMS故障</v>
          </cell>
        </row>
        <row r="4232">
          <cell r="A4232">
            <v>43210</v>
          </cell>
          <cell r="B4232">
            <v>0.86773148148148149</v>
          </cell>
          <cell r="D4232" t="str">
            <v>分系统1BMS6单体电压过低一级故障</v>
          </cell>
          <cell r="G4232" t="str">
            <v>JS_WX_liteer</v>
          </cell>
          <cell r="I4232" t="str">
            <v>BMS故障</v>
          </cell>
        </row>
        <row r="4233">
          <cell r="A4233">
            <v>43210</v>
          </cell>
          <cell r="B4233">
            <v>0.86773148148148149</v>
          </cell>
          <cell r="D4233" t="str">
            <v>分系统1BMS6单体电压过低二级故障</v>
          </cell>
          <cell r="G4233" t="str">
            <v>JS_WX_liteer</v>
          </cell>
          <cell r="I4233" t="str">
            <v>BMS故障</v>
          </cell>
        </row>
        <row r="4234">
          <cell r="A4234">
            <v>43210</v>
          </cell>
          <cell r="B4234">
            <v>0.86829861111111117</v>
          </cell>
          <cell r="D4234" t="str">
            <v>分系统1BMS2单体电压过低一级故障</v>
          </cell>
          <cell r="G4234" t="str">
            <v>JS_CZ_wodefeng</v>
          </cell>
          <cell r="I4234" t="str">
            <v>BMS故障</v>
          </cell>
        </row>
        <row r="4235">
          <cell r="A4235">
            <v>43210</v>
          </cell>
          <cell r="B4235">
            <v>0.86894675925925924</v>
          </cell>
          <cell r="D4235" t="str">
            <v>电表故障</v>
          </cell>
          <cell r="G4235" t="str">
            <v>JS_CZ_wodefeng</v>
          </cell>
          <cell r="I4235" t="str">
            <v>电表故障</v>
          </cell>
        </row>
        <row r="4236">
          <cell r="A4236">
            <v>43210</v>
          </cell>
          <cell r="B4236">
            <v>0.87004629629629626</v>
          </cell>
          <cell r="D4236" t="str">
            <v>电表故障</v>
          </cell>
          <cell r="G4236" t="str">
            <v>JS_CZ_wodefeng</v>
          </cell>
          <cell r="I4236" t="str">
            <v>电表故障</v>
          </cell>
        </row>
        <row r="4237">
          <cell r="A4237">
            <v>43210</v>
          </cell>
          <cell r="B4237">
            <v>0.87027777777777782</v>
          </cell>
          <cell r="D4237" t="str">
            <v>电表故障</v>
          </cell>
          <cell r="G4237" t="str">
            <v>JS_CZ_wodefeng</v>
          </cell>
          <cell r="I4237" t="str">
            <v>电表故障</v>
          </cell>
        </row>
        <row r="4238">
          <cell r="A4238">
            <v>43210</v>
          </cell>
          <cell r="B4238">
            <v>0.87039351851851843</v>
          </cell>
          <cell r="D4238" t="str">
            <v>电表故障</v>
          </cell>
          <cell r="G4238" t="str">
            <v>JS_CZ_wodefeng</v>
          </cell>
          <cell r="I4238" t="str">
            <v>电表故障</v>
          </cell>
        </row>
        <row r="4239">
          <cell r="A4239">
            <v>43210</v>
          </cell>
          <cell r="B4239">
            <v>0.87039351851851843</v>
          </cell>
          <cell r="D4239" t="str">
            <v>分系统1BMS5SOC过低一级故障</v>
          </cell>
          <cell r="G4239" t="str">
            <v>JS_WX_liteer</v>
          </cell>
          <cell r="I4239" t="str">
            <v>BMS故障</v>
          </cell>
        </row>
        <row r="4240">
          <cell r="A4240">
            <v>43210</v>
          </cell>
          <cell r="B4240">
            <v>0.87039351851851843</v>
          </cell>
          <cell r="D4240" t="str">
            <v>分系统1BMS5SOC过低二级故障</v>
          </cell>
          <cell r="G4240" t="str">
            <v>JS_WX_liteer</v>
          </cell>
          <cell r="I4240" t="str">
            <v>BMS故障</v>
          </cell>
        </row>
        <row r="4241">
          <cell r="A4241">
            <v>43210</v>
          </cell>
          <cell r="B4241">
            <v>0.8731712962962962</v>
          </cell>
          <cell r="D4241" t="str">
            <v>电表故障</v>
          </cell>
          <cell r="G4241" t="str">
            <v>JS_CZ_wodefeng</v>
          </cell>
          <cell r="I4241" t="str">
            <v>电表故障</v>
          </cell>
        </row>
        <row r="4242">
          <cell r="A4242">
            <v>43210</v>
          </cell>
          <cell r="B4242">
            <v>0.87444444444444447</v>
          </cell>
          <cell r="D4242" t="str">
            <v>电表故障</v>
          </cell>
          <cell r="G4242" t="str">
            <v>JS_CZ_wodefeng</v>
          </cell>
          <cell r="I4242" t="str">
            <v>电表故障</v>
          </cell>
        </row>
        <row r="4243">
          <cell r="A4243">
            <v>43210</v>
          </cell>
          <cell r="B4243">
            <v>0.87549768518518523</v>
          </cell>
          <cell r="D4243" t="str">
            <v>电表故障</v>
          </cell>
          <cell r="G4243" t="str">
            <v>JS_CZ_wodefeng</v>
          </cell>
          <cell r="I4243" t="str">
            <v>电表故障</v>
          </cell>
        </row>
        <row r="4244">
          <cell r="A4244">
            <v>43210</v>
          </cell>
          <cell r="B4244">
            <v>0.87694444444444442</v>
          </cell>
          <cell r="D4244" t="str">
            <v>电表故障</v>
          </cell>
          <cell r="G4244" t="str">
            <v>JS_CZ_wodefeng</v>
          </cell>
          <cell r="I4244" t="str">
            <v>电表故障</v>
          </cell>
        </row>
        <row r="4245">
          <cell r="A4245">
            <v>43210</v>
          </cell>
          <cell r="B4245">
            <v>0.87844907407407413</v>
          </cell>
          <cell r="D4245" t="str">
            <v>电表故障</v>
          </cell>
          <cell r="G4245" t="str">
            <v>JS_CZ_wodefeng</v>
          </cell>
          <cell r="I4245" t="str">
            <v>电表故障</v>
          </cell>
        </row>
        <row r="4246">
          <cell r="A4246">
            <v>43210</v>
          </cell>
          <cell r="B4246">
            <v>0.87868055555555558</v>
          </cell>
          <cell r="D4246" t="str">
            <v>电表故障</v>
          </cell>
          <cell r="G4246" t="str">
            <v>JS_CZ_wodefeng</v>
          </cell>
          <cell r="I4246" t="str">
            <v>电表故障</v>
          </cell>
        </row>
        <row r="4247">
          <cell r="A4247">
            <v>43210</v>
          </cell>
          <cell r="B4247">
            <v>0.88106481481481491</v>
          </cell>
          <cell r="D4247" t="str">
            <v>电表故障</v>
          </cell>
          <cell r="G4247" t="str">
            <v>JS_CZ_wodefeng</v>
          </cell>
          <cell r="I4247" t="str">
            <v>电表故障</v>
          </cell>
        </row>
        <row r="4248">
          <cell r="A4248">
            <v>43210</v>
          </cell>
          <cell r="B4248">
            <v>0.88239583333333327</v>
          </cell>
          <cell r="D4248" t="str">
            <v>电表故障</v>
          </cell>
          <cell r="G4248" t="str">
            <v>JS_CZ_wodefeng</v>
          </cell>
          <cell r="I4248" t="str">
            <v>电表故障</v>
          </cell>
        </row>
        <row r="4249">
          <cell r="A4249">
            <v>43210</v>
          </cell>
          <cell r="B4249">
            <v>0.88372685185185185</v>
          </cell>
          <cell r="D4249" t="str">
            <v>电表故障</v>
          </cell>
          <cell r="G4249" t="str">
            <v>JS_CZ_wodefeng</v>
          </cell>
          <cell r="I4249" t="str">
            <v>电表故障</v>
          </cell>
        </row>
        <row r="4250">
          <cell r="A4250">
            <v>43210</v>
          </cell>
          <cell r="B4250">
            <v>0.88395833333333329</v>
          </cell>
          <cell r="D4250" t="str">
            <v>电表故障</v>
          </cell>
          <cell r="G4250" t="str">
            <v>JS_CZ_wodefeng</v>
          </cell>
          <cell r="I4250" t="str">
            <v>电表故障</v>
          </cell>
        </row>
        <row r="4251">
          <cell r="A4251">
            <v>43210</v>
          </cell>
          <cell r="B4251">
            <v>0.88407407407407401</v>
          </cell>
          <cell r="D4251" t="str">
            <v>电表故障</v>
          </cell>
          <cell r="G4251" t="str">
            <v>JS_CZ_wodefeng</v>
          </cell>
          <cell r="I4251" t="str">
            <v>电表故障</v>
          </cell>
        </row>
        <row r="4252">
          <cell r="A4252">
            <v>43210</v>
          </cell>
          <cell r="B4252">
            <v>0.88511574074074073</v>
          </cell>
          <cell r="D4252" t="str">
            <v>电表故障</v>
          </cell>
          <cell r="G4252" t="str">
            <v>JS_CZ_wodefeng</v>
          </cell>
          <cell r="I4252" t="str">
            <v>电表故障</v>
          </cell>
        </row>
        <row r="4253">
          <cell r="A4253">
            <v>43210</v>
          </cell>
          <cell r="B4253">
            <v>0.88790509259259265</v>
          </cell>
          <cell r="D4253" t="str">
            <v>电表故障</v>
          </cell>
          <cell r="G4253" t="str">
            <v>JS_CZ_wodefeng</v>
          </cell>
          <cell r="I4253" t="str">
            <v>电表故障</v>
          </cell>
        </row>
        <row r="4254">
          <cell r="A4254">
            <v>43210</v>
          </cell>
          <cell r="B4254">
            <v>0.89004629629629628</v>
          </cell>
          <cell r="D4254" t="str">
            <v>分系统1BMS6SOC过低二级故障</v>
          </cell>
          <cell r="G4254" t="str">
            <v>JS_CZ_wodefeng</v>
          </cell>
          <cell r="I4254" t="str">
            <v>BMS故障</v>
          </cell>
        </row>
        <row r="4255">
          <cell r="A4255">
            <v>43210</v>
          </cell>
          <cell r="B4255">
            <v>0.89039351851851845</v>
          </cell>
          <cell r="D4255" t="str">
            <v>电表故障</v>
          </cell>
          <cell r="G4255" t="str">
            <v>JS_CZ_wodefeng</v>
          </cell>
          <cell r="I4255" t="str">
            <v>电表故障</v>
          </cell>
        </row>
        <row r="4256">
          <cell r="A4256">
            <v>43210</v>
          </cell>
          <cell r="B4256">
            <v>0.890625</v>
          </cell>
          <cell r="D4256" t="str">
            <v>电表故障</v>
          </cell>
          <cell r="G4256" t="str">
            <v>JS_CZ_wodefeng</v>
          </cell>
          <cell r="I4256" t="str">
            <v>电表故障</v>
          </cell>
        </row>
        <row r="4257">
          <cell r="A4257">
            <v>43210</v>
          </cell>
          <cell r="B4257">
            <v>0.89074074074074072</v>
          </cell>
          <cell r="D4257" t="str">
            <v>电表故障</v>
          </cell>
          <cell r="G4257" t="str">
            <v>JS_CZ_wodefeng</v>
          </cell>
          <cell r="I4257" t="str">
            <v>电表故障</v>
          </cell>
        </row>
        <row r="4258">
          <cell r="A4258">
            <v>43210</v>
          </cell>
          <cell r="B4258">
            <v>0.89201388888888899</v>
          </cell>
          <cell r="D4258" t="str">
            <v>电表故障</v>
          </cell>
          <cell r="G4258" t="str">
            <v>JS_CZ_wodefeng</v>
          </cell>
          <cell r="I4258" t="str">
            <v>电表故障</v>
          </cell>
        </row>
        <row r="4259">
          <cell r="A4259">
            <v>43210</v>
          </cell>
          <cell r="B4259">
            <v>0.89438657407407407</v>
          </cell>
          <cell r="D4259" t="str">
            <v>电表故障</v>
          </cell>
          <cell r="G4259" t="str">
            <v>JS_CZ_wodefeng</v>
          </cell>
          <cell r="I4259" t="str">
            <v>电表故障</v>
          </cell>
        </row>
        <row r="4260">
          <cell r="A4260">
            <v>43210</v>
          </cell>
          <cell r="B4260">
            <v>0.89594907407407398</v>
          </cell>
          <cell r="D4260" t="str">
            <v>电表故障</v>
          </cell>
          <cell r="G4260" t="str">
            <v>JS_CZ_wodefeng</v>
          </cell>
          <cell r="I4260" t="str">
            <v>电表故障</v>
          </cell>
        </row>
        <row r="4261">
          <cell r="A4261">
            <v>43210</v>
          </cell>
          <cell r="B4261">
            <v>0.90121527777777777</v>
          </cell>
          <cell r="D4261" t="str">
            <v>电表故障</v>
          </cell>
          <cell r="G4261" t="str">
            <v>JS_CZ_wodefeng</v>
          </cell>
          <cell r="I4261" t="str">
            <v>电表故障</v>
          </cell>
        </row>
        <row r="4262">
          <cell r="A4262">
            <v>43210</v>
          </cell>
          <cell r="B4262">
            <v>0.90133101851851849</v>
          </cell>
          <cell r="D4262" t="str">
            <v>电表故障</v>
          </cell>
          <cell r="G4262" t="str">
            <v>JS_CZ_wodefeng</v>
          </cell>
          <cell r="I4262" t="str">
            <v>电表故障</v>
          </cell>
        </row>
        <row r="4263">
          <cell r="A4263">
            <v>43210</v>
          </cell>
          <cell r="B4263">
            <v>0.90608796296296301</v>
          </cell>
          <cell r="D4263" t="str">
            <v>电表故障</v>
          </cell>
          <cell r="G4263" t="str">
            <v>JS_CZ_wodefeng</v>
          </cell>
          <cell r="I4263" t="str">
            <v>电表故障</v>
          </cell>
        </row>
        <row r="4264">
          <cell r="A4264">
            <v>43210</v>
          </cell>
          <cell r="B4264">
            <v>0.90620370370370373</v>
          </cell>
          <cell r="D4264" t="str">
            <v>电表故障</v>
          </cell>
          <cell r="G4264" t="str">
            <v>JS_CZ_wodefeng</v>
          </cell>
          <cell r="I4264" t="str">
            <v>电表故障</v>
          </cell>
        </row>
        <row r="4265">
          <cell r="A4265">
            <v>43210</v>
          </cell>
          <cell r="B4265">
            <v>0.90637731481481476</v>
          </cell>
          <cell r="D4265" t="str">
            <v>电表故障</v>
          </cell>
          <cell r="G4265" t="str">
            <v>JS_CZ_wodefeng</v>
          </cell>
          <cell r="I4265" t="str">
            <v>电表故障</v>
          </cell>
        </row>
        <row r="4266">
          <cell r="A4266">
            <v>43210</v>
          </cell>
          <cell r="B4266">
            <v>0.90765046296296292</v>
          </cell>
          <cell r="D4266" t="str">
            <v>电表故障</v>
          </cell>
          <cell r="G4266" t="str">
            <v>JS_CZ_wodefeng</v>
          </cell>
          <cell r="I4266" t="str">
            <v>电表故障</v>
          </cell>
        </row>
        <row r="4267">
          <cell r="A4267">
            <v>43210</v>
          </cell>
          <cell r="B4267">
            <v>0.91141203703703699</v>
          </cell>
          <cell r="D4267" t="str">
            <v>电表故障</v>
          </cell>
          <cell r="G4267" t="str">
            <v>JS_CZ_wodefeng</v>
          </cell>
          <cell r="I4267" t="str">
            <v>电表故障</v>
          </cell>
        </row>
        <row r="4268">
          <cell r="A4268">
            <v>43210</v>
          </cell>
          <cell r="B4268">
            <v>0.91152777777777771</v>
          </cell>
          <cell r="D4268" t="str">
            <v>电表故障</v>
          </cell>
          <cell r="G4268" t="str">
            <v>JS_CZ_wodefeng</v>
          </cell>
          <cell r="I4268" t="str">
            <v>电表故障</v>
          </cell>
        </row>
        <row r="4269">
          <cell r="A4269">
            <v>43210</v>
          </cell>
          <cell r="B4269">
            <v>0.91251157407407402</v>
          </cell>
          <cell r="D4269" t="str">
            <v>电表故障</v>
          </cell>
          <cell r="G4269" t="str">
            <v>JS_CZ_wodefeng</v>
          </cell>
          <cell r="I4269" t="str">
            <v>电表故障</v>
          </cell>
        </row>
        <row r="4270">
          <cell r="A4270">
            <v>43210</v>
          </cell>
          <cell r="B4270">
            <v>0.91274305555555557</v>
          </cell>
          <cell r="D4270" t="str">
            <v>电表故障</v>
          </cell>
          <cell r="G4270" t="str">
            <v>JS_CZ_wodefeng</v>
          </cell>
          <cell r="I4270" t="str">
            <v>电表故障</v>
          </cell>
        </row>
        <row r="4271">
          <cell r="A4271">
            <v>43210</v>
          </cell>
          <cell r="B4271">
            <v>0.91622685185185182</v>
          </cell>
          <cell r="D4271" t="str">
            <v>电表故障</v>
          </cell>
          <cell r="G4271" t="str">
            <v>JS_CZ_wodefeng</v>
          </cell>
          <cell r="I4271" t="str">
            <v>电表故障</v>
          </cell>
        </row>
        <row r="4272">
          <cell r="A4272">
            <v>43210</v>
          </cell>
          <cell r="B4272">
            <v>0.91634259259259254</v>
          </cell>
          <cell r="D4272" t="str">
            <v>电表故障</v>
          </cell>
          <cell r="G4272" t="str">
            <v>JS_CZ_wodefeng</v>
          </cell>
          <cell r="I4272" t="str">
            <v>电表故障</v>
          </cell>
        </row>
        <row r="4273">
          <cell r="A4273">
            <v>43210</v>
          </cell>
          <cell r="B4273">
            <v>0.91651620370370368</v>
          </cell>
          <cell r="D4273" t="str">
            <v>电表故障</v>
          </cell>
          <cell r="G4273" t="str">
            <v>JS_CZ_wodefeng</v>
          </cell>
          <cell r="I4273" t="str">
            <v>电表故障</v>
          </cell>
        </row>
        <row r="4274">
          <cell r="A4274">
            <v>43210</v>
          </cell>
          <cell r="B4274">
            <v>0.91778935185185195</v>
          </cell>
          <cell r="D4274" t="str">
            <v>电表故障</v>
          </cell>
          <cell r="G4274" t="str">
            <v>JS_CZ_wodefeng</v>
          </cell>
          <cell r="I4274" t="str">
            <v>电表故障</v>
          </cell>
        </row>
        <row r="4275">
          <cell r="A4275">
            <v>43210</v>
          </cell>
          <cell r="B4275">
            <v>0.92143518518518519</v>
          </cell>
          <cell r="D4275" t="str">
            <v>电表故障</v>
          </cell>
          <cell r="G4275" t="str">
            <v>JS_CZ_wodefeng</v>
          </cell>
          <cell r="I4275" t="str">
            <v>电表故障</v>
          </cell>
        </row>
        <row r="4276">
          <cell r="A4276">
            <v>43210</v>
          </cell>
          <cell r="B4276">
            <v>0.92392361111111121</v>
          </cell>
          <cell r="D4276" t="str">
            <v>电表故障</v>
          </cell>
          <cell r="G4276" t="str">
            <v>JS_CZ_wodefeng</v>
          </cell>
          <cell r="I4276" t="str">
            <v>电表故障</v>
          </cell>
        </row>
        <row r="4277">
          <cell r="A4277">
            <v>43210</v>
          </cell>
          <cell r="B4277">
            <v>0.92642361111111116</v>
          </cell>
          <cell r="D4277" t="str">
            <v>电表故障</v>
          </cell>
          <cell r="G4277" t="str">
            <v>JS_CZ_wodefeng</v>
          </cell>
          <cell r="I4277" t="str">
            <v>电表故障</v>
          </cell>
        </row>
        <row r="4278">
          <cell r="A4278">
            <v>43210</v>
          </cell>
          <cell r="B4278">
            <v>0.92659722222222218</v>
          </cell>
          <cell r="D4278" t="str">
            <v>电表故障</v>
          </cell>
          <cell r="G4278" t="str">
            <v>JS_CZ_wodefeng</v>
          </cell>
          <cell r="I4278" t="str">
            <v>电表故障</v>
          </cell>
        </row>
        <row r="4279">
          <cell r="A4279">
            <v>43210</v>
          </cell>
          <cell r="B4279">
            <v>0.93273148148148144</v>
          </cell>
          <cell r="D4279" t="str">
            <v>电表故障</v>
          </cell>
          <cell r="G4279" t="str">
            <v>JS_CZ_wodefeng</v>
          </cell>
          <cell r="I4279" t="str">
            <v>电表故障</v>
          </cell>
        </row>
        <row r="4280">
          <cell r="A4280">
            <v>43210</v>
          </cell>
          <cell r="B4280">
            <v>0.93296296296296299</v>
          </cell>
          <cell r="D4280" t="str">
            <v>电表故障</v>
          </cell>
          <cell r="G4280" t="str">
            <v>JS_CZ_wodefeng</v>
          </cell>
          <cell r="I4280" t="str">
            <v>电表故障</v>
          </cell>
        </row>
        <row r="4281">
          <cell r="A4281">
            <v>43210</v>
          </cell>
          <cell r="B4281">
            <v>0.93307870370370372</v>
          </cell>
          <cell r="D4281" t="str">
            <v>电表故障</v>
          </cell>
          <cell r="G4281" t="str">
            <v>JS_CZ_wodefeng</v>
          </cell>
          <cell r="I4281" t="str">
            <v>电表故障</v>
          </cell>
        </row>
        <row r="4282">
          <cell r="A4282">
            <v>43210</v>
          </cell>
          <cell r="B4282">
            <v>0.93319444444444455</v>
          </cell>
          <cell r="D4282" t="str">
            <v>电表故障</v>
          </cell>
          <cell r="G4282" t="str">
            <v>JS_CZ_wodefeng</v>
          </cell>
          <cell r="I4282" t="str">
            <v>电表故障</v>
          </cell>
        </row>
        <row r="4283">
          <cell r="A4283">
            <v>43210</v>
          </cell>
          <cell r="B4283">
            <v>0.93406250000000002</v>
          </cell>
          <cell r="D4283" t="str">
            <v>电表故障</v>
          </cell>
          <cell r="G4283" t="str">
            <v>JS_CZ_wodefeng</v>
          </cell>
          <cell r="I4283" t="str">
            <v>电表故障</v>
          </cell>
        </row>
        <row r="4284">
          <cell r="A4284">
            <v>43210</v>
          </cell>
          <cell r="B4284">
            <v>0.93563657407407408</v>
          </cell>
          <cell r="D4284" t="str">
            <v>电表故障</v>
          </cell>
          <cell r="G4284" t="str">
            <v>JS_CZ_wodefeng</v>
          </cell>
          <cell r="I4284" t="str">
            <v>电表故障</v>
          </cell>
        </row>
        <row r="4285">
          <cell r="A4285">
            <v>43210</v>
          </cell>
          <cell r="B4285">
            <v>0.93945601851851857</v>
          </cell>
          <cell r="D4285" t="str">
            <v>电表故障</v>
          </cell>
          <cell r="G4285" t="str">
            <v>JS_CZ_wodefeng</v>
          </cell>
          <cell r="I4285" t="str">
            <v>电表故障</v>
          </cell>
        </row>
        <row r="4286">
          <cell r="A4286">
            <v>43210</v>
          </cell>
          <cell r="B4286">
            <v>0.9396874999999999</v>
          </cell>
          <cell r="D4286" t="str">
            <v>电表故障</v>
          </cell>
          <cell r="G4286" t="str">
            <v>JS_CZ_wodefeng</v>
          </cell>
          <cell r="I4286" t="str">
            <v>电表故障</v>
          </cell>
        </row>
        <row r="4287">
          <cell r="A4287">
            <v>43210</v>
          </cell>
          <cell r="B4287">
            <v>0.93980324074074073</v>
          </cell>
          <cell r="D4287" t="str">
            <v>电表故障</v>
          </cell>
          <cell r="G4287" t="str">
            <v>JS_CZ_wodefeng</v>
          </cell>
          <cell r="I4287" t="str">
            <v>电表故障</v>
          </cell>
        </row>
        <row r="4288">
          <cell r="A4288">
            <v>43210</v>
          </cell>
          <cell r="B4288">
            <v>0.94107638888888889</v>
          </cell>
          <cell r="D4288" t="str">
            <v>电表故障</v>
          </cell>
          <cell r="G4288" t="str">
            <v>JS_CZ_wodefeng</v>
          </cell>
          <cell r="I4288" t="str">
            <v>电表故障</v>
          </cell>
        </row>
        <row r="4289">
          <cell r="A4289">
            <v>43210</v>
          </cell>
          <cell r="B4289">
            <v>0.9434027777777777</v>
          </cell>
          <cell r="D4289" t="str">
            <v>电表故障</v>
          </cell>
          <cell r="G4289" t="str">
            <v>JS_CZ_wodefeng</v>
          </cell>
          <cell r="I4289" t="str">
            <v>电表故障</v>
          </cell>
        </row>
        <row r="4290">
          <cell r="A4290">
            <v>43210</v>
          </cell>
          <cell r="B4290">
            <v>0.94866898148148149</v>
          </cell>
          <cell r="D4290" t="str">
            <v>电表故障</v>
          </cell>
          <cell r="G4290" t="str">
            <v>JS_CZ_wodefeng</v>
          </cell>
          <cell r="I4290" t="str">
            <v>电表故障</v>
          </cell>
        </row>
        <row r="4291">
          <cell r="A4291">
            <v>43210</v>
          </cell>
          <cell r="B4291">
            <v>0.95017361111111109</v>
          </cell>
          <cell r="D4291" t="str">
            <v>电表故障</v>
          </cell>
          <cell r="G4291" t="str">
            <v>JS_CZ_wodefeng</v>
          </cell>
          <cell r="I4291" t="str">
            <v>电表故障</v>
          </cell>
        </row>
        <row r="4292">
          <cell r="A4292">
            <v>43210</v>
          </cell>
          <cell r="B4292">
            <v>0.95028935185185182</v>
          </cell>
          <cell r="D4292" t="str">
            <v>电表故障</v>
          </cell>
          <cell r="G4292" t="str">
            <v>JS_CZ_wodefeng</v>
          </cell>
          <cell r="I4292" t="str">
            <v>电表故障</v>
          </cell>
        </row>
        <row r="4293">
          <cell r="A4293">
            <v>43210</v>
          </cell>
          <cell r="B4293">
            <v>0.95353009259259258</v>
          </cell>
          <cell r="D4293" t="str">
            <v>电表故障</v>
          </cell>
          <cell r="G4293" t="str">
            <v>JS_CZ_wodefeng</v>
          </cell>
          <cell r="I4293" t="str">
            <v>电表故障</v>
          </cell>
        </row>
        <row r="4294">
          <cell r="A4294">
            <v>43210</v>
          </cell>
          <cell r="B4294">
            <v>0.95509259259259249</v>
          </cell>
          <cell r="D4294" t="str">
            <v>电表故障</v>
          </cell>
          <cell r="G4294" t="str">
            <v>JS_CZ_wodefeng</v>
          </cell>
          <cell r="I4294" t="str">
            <v>电表故障</v>
          </cell>
        </row>
        <row r="4295">
          <cell r="A4295">
            <v>43210</v>
          </cell>
          <cell r="B4295">
            <v>0.95665509259259263</v>
          </cell>
          <cell r="D4295" t="str">
            <v>电表故障</v>
          </cell>
          <cell r="G4295" t="str">
            <v>JS_CZ_wodefeng</v>
          </cell>
          <cell r="I4295" t="str">
            <v>电表故障</v>
          </cell>
        </row>
        <row r="4296">
          <cell r="A4296">
            <v>43210</v>
          </cell>
          <cell r="B4296">
            <v>0.95746527777777779</v>
          </cell>
          <cell r="D4296" t="str">
            <v>电表故障</v>
          </cell>
          <cell r="G4296" t="str">
            <v>JS_CZ_wodefeng</v>
          </cell>
          <cell r="I4296" t="str">
            <v>电表故障</v>
          </cell>
        </row>
        <row r="4297">
          <cell r="A4297">
            <v>43210</v>
          </cell>
          <cell r="B4297">
            <v>0.95891203703703709</v>
          </cell>
          <cell r="D4297" t="str">
            <v>电表故障</v>
          </cell>
          <cell r="G4297" t="str">
            <v>JS_CZ_wodefeng</v>
          </cell>
          <cell r="I4297" t="str">
            <v>电表故障</v>
          </cell>
        </row>
        <row r="4298">
          <cell r="A4298">
            <v>43210</v>
          </cell>
          <cell r="B4298">
            <v>0.96012731481481473</v>
          </cell>
          <cell r="D4298" t="str">
            <v>电表故障</v>
          </cell>
          <cell r="G4298" t="str">
            <v>JS_CZ_wodefeng</v>
          </cell>
          <cell r="I4298" t="str">
            <v>电表故障</v>
          </cell>
        </row>
        <row r="4299">
          <cell r="A4299">
            <v>43210</v>
          </cell>
          <cell r="B4299">
            <v>0.96035879629629628</v>
          </cell>
          <cell r="D4299" t="str">
            <v>电表故障</v>
          </cell>
          <cell r="G4299" t="str">
            <v>JS_CZ_wodefeng</v>
          </cell>
          <cell r="I4299" t="str">
            <v>电表故障</v>
          </cell>
        </row>
        <row r="4300">
          <cell r="A4300">
            <v>43210</v>
          </cell>
          <cell r="B4300">
            <v>0.96122685185185175</v>
          </cell>
          <cell r="D4300" t="str">
            <v>电表故障</v>
          </cell>
          <cell r="G4300" t="str">
            <v>JS_CZ_wodefeng</v>
          </cell>
          <cell r="I4300" t="str">
            <v>电表故障</v>
          </cell>
        </row>
        <row r="4301">
          <cell r="A4301">
            <v>43210</v>
          </cell>
          <cell r="B4301">
            <v>0.96523148148148152</v>
          </cell>
          <cell r="D4301" t="str">
            <v>电表故障</v>
          </cell>
          <cell r="G4301" t="str">
            <v>JS_CZ_wodefeng</v>
          </cell>
          <cell r="I4301" t="str">
            <v>电表故障</v>
          </cell>
        </row>
        <row r="4302">
          <cell r="A4302">
            <v>43210</v>
          </cell>
          <cell r="B4302">
            <v>0.96534722222222225</v>
          </cell>
          <cell r="D4302" t="str">
            <v>电表故障</v>
          </cell>
          <cell r="G4302" t="str">
            <v>JS_CZ_wodefeng</v>
          </cell>
          <cell r="I4302" t="str">
            <v>电表故障</v>
          </cell>
        </row>
        <row r="4303">
          <cell r="A4303">
            <v>43210</v>
          </cell>
          <cell r="B4303">
            <v>0.96552083333333327</v>
          </cell>
          <cell r="D4303" t="str">
            <v>电表故障</v>
          </cell>
          <cell r="G4303" t="str">
            <v>JS_CZ_wodefeng</v>
          </cell>
          <cell r="I4303" t="str">
            <v>电表故障</v>
          </cell>
        </row>
        <row r="4304">
          <cell r="A4304">
            <v>43210</v>
          </cell>
          <cell r="B4304">
            <v>0.96679398148148143</v>
          </cell>
          <cell r="D4304" t="str">
            <v>电表故障</v>
          </cell>
          <cell r="G4304" t="str">
            <v>JS_CZ_wodefeng</v>
          </cell>
          <cell r="I4304" t="str">
            <v>电表故障</v>
          </cell>
        </row>
        <row r="4305">
          <cell r="A4305">
            <v>43210</v>
          </cell>
          <cell r="B4305">
            <v>0.96910879629629632</v>
          </cell>
          <cell r="D4305" t="str">
            <v>电表故障</v>
          </cell>
          <cell r="G4305" t="str">
            <v>JS_CZ_wodefeng</v>
          </cell>
          <cell r="I4305" t="str">
            <v>电表故障</v>
          </cell>
        </row>
        <row r="4306">
          <cell r="A4306">
            <v>43210</v>
          </cell>
          <cell r="B4306">
            <v>0.97032407407407406</v>
          </cell>
          <cell r="D4306" t="str">
            <v>电表故障</v>
          </cell>
          <cell r="G4306" t="str">
            <v>JS_CZ_wodefeng</v>
          </cell>
          <cell r="I4306" t="str">
            <v>电表故障</v>
          </cell>
        </row>
        <row r="4307">
          <cell r="A4307">
            <v>43210</v>
          </cell>
          <cell r="B4307">
            <v>0.97298611111111111</v>
          </cell>
          <cell r="D4307" t="str">
            <v>电表故障</v>
          </cell>
          <cell r="G4307" t="str">
            <v>JS_CZ_wodefeng</v>
          </cell>
          <cell r="I4307" t="str">
            <v>电表故障</v>
          </cell>
        </row>
        <row r="4308">
          <cell r="A4308">
            <v>43210</v>
          </cell>
          <cell r="B4308">
            <v>0.97535879629629629</v>
          </cell>
          <cell r="D4308" t="str">
            <v>电表故障</v>
          </cell>
          <cell r="G4308" t="str">
            <v>JS_CZ_wodefeng</v>
          </cell>
          <cell r="I4308" t="str">
            <v>电表故障</v>
          </cell>
        </row>
        <row r="4309">
          <cell r="A4309">
            <v>43210</v>
          </cell>
          <cell r="B4309">
            <v>0.97547453703703713</v>
          </cell>
          <cell r="D4309" t="str">
            <v>电表故障</v>
          </cell>
          <cell r="G4309" t="str">
            <v>JS_CZ_wodefeng</v>
          </cell>
          <cell r="I4309" t="str">
            <v>电表故障</v>
          </cell>
        </row>
        <row r="4310">
          <cell r="A4310">
            <v>43210</v>
          </cell>
          <cell r="B4310">
            <v>0.97564814814814815</v>
          </cell>
          <cell r="D4310" t="str">
            <v>电表故障</v>
          </cell>
          <cell r="G4310" t="str">
            <v>JS_CZ_wodefeng</v>
          </cell>
          <cell r="I4310" t="str">
            <v>电表故障</v>
          </cell>
        </row>
        <row r="4311">
          <cell r="A4311">
            <v>43210</v>
          </cell>
          <cell r="B4311">
            <v>0.97589120370370364</v>
          </cell>
          <cell r="D4311" t="str">
            <v>电表故障</v>
          </cell>
          <cell r="G4311" t="str">
            <v>JS_CZ_wodefeng</v>
          </cell>
          <cell r="I4311" t="str">
            <v>电表故障</v>
          </cell>
        </row>
        <row r="4312">
          <cell r="A4312">
            <v>43210</v>
          </cell>
          <cell r="B4312">
            <v>0.97668981481481476</v>
          </cell>
          <cell r="D4312" t="str">
            <v>电表故障</v>
          </cell>
          <cell r="G4312" t="str">
            <v>JS_CZ_wodefeng</v>
          </cell>
          <cell r="I4312" t="str">
            <v>电表故障</v>
          </cell>
        </row>
        <row r="4313">
          <cell r="A4313">
            <v>43210</v>
          </cell>
          <cell r="B4313">
            <v>0.98081018518518526</v>
          </cell>
          <cell r="D4313" t="str">
            <v>电表故障</v>
          </cell>
          <cell r="G4313" t="str">
            <v>JS_CZ_wodefeng</v>
          </cell>
          <cell r="I4313" t="str">
            <v>电表故障</v>
          </cell>
        </row>
        <row r="4314">
          <cell r="A4314">
            <v>43210</v>
          </cell>
          <cell r="B4314">
            <v>0.98092592592592587</v>
          </cell>
          <cell r="D4314" t="str">
            <v>电表故障</v>
          </cell>
          <cell r="G4314" t="str">
            <v>JS_CZ_wodefeng</v>
          </cell>
          <cell r="I4314" t="str">
            <v>电表故障</v>
          </cell>
        </row>
        <row r="4315">
          <cell r="A4315">
            <v>43210</v>
          </cell>
          <cell r="B4315">
            <v>0.98312499999999992</v>
          </cell>
          <cell r="D4315" t="str">
            <v>电表故障</v>
          </cell>
          <cell r="G4315" t="str">
            <v>JS_CZ_wodefeng</v>
          </cell>
          <cell r="I4315" t="str">
            <v>电表故障</v>
          </cell>
        </row>
        <row r="4316">
          <cell r="A4316">
            <v>43210</v>
          </cell>
          <cell r="B4316">
            <v>0.98468750000000005</v>
          </cell>
          <cell r="D4316" t="str">
            <v>电表故障</v>
          </cell>
          <cell r="G4316" t="str">
            <v>JS_CZ_wodefeng</v>
          </cell>
          <cell r="I4316" t="str">
            <v>电表故障</v>
          </cell>
        </row>
        <row r="4317">
          <cell r="A4317">
            <v>43210</v>
          </cell>
          <cell r="B4317">
            <v>0.98578703703703707</v>
          </cell>
          <cell r="D4317" t="str">
            <v>电表故障</v>
          </cell>
          <cell r="G4317" t="str">
            <v>JS_CZ_wodefeng</v>
          </cell>
          <cell r="I4317" t="str">
            <v>电表故障</v>
          </cell>
        </row>
        <row r="4318">
          <cell r="A4318">
            <v>43210</v>
          </cell>
          <cell r="B4318">
            <v>0.98601851851851852</v>
          </cell>
          <cell r="D4318" t="str">
            <v>电表故障</v>
          </cell>
          <cell r="G4318" t="str">
            <v>JS_CZ_wodefeng</v>
          </cell>
          <cell r="I4318" t="str">
            <v>电表故障</v>
          </cell>
        </row>
        <row r="4319">
          <cell r="A4319">
            <v>43210</v>
          </cell>
          <cell r="B4319">
            <v>0.98613425925925924</v>
          </cell>
          <cell r="D4319" t="str">
            <v>电表故障</v>
          </cell>
          <cell r="G4319" t="str">
            <v>JS_CZ_wodefeng</v>
          </cell>
          <cell r="I4319" t="str">
            <v>电表故障</v>
          </cell>
        </row>
        <row r="4320">
          <cell r="A4320">
            <v>43210</v>
          </cell>
          <cell r="B4320">
            <v>0.9886342592592593</v>
          </cell>
          <cell r="D4320" t="str">
            <v>电表故障</v>
          </cell>
          <cell r="G4320" t="str">
            <v>JS_CZ_wodefeng</v>
          </cell>
          <cell r="I4320" t="str">
            <v>电表故障</v>
          </cell>
        </row>
        <row r="4321">
          <cell r="A4321">
            <v>43210</v>
          </cell>
          <cell r="B4321">
            <v>0.99141203703703706</v>
          </cell>
          <cell r="D4321" t="str">
            <v>电表故障</v>
          </cell>
          <cell r="G4321" t="str">
            <v>JS_CZ_wodefeng</v>
          </cell>
          <cell r="I4321" t="str">
            <v>电表故障</v>
          </cell>
        </row>
        <row r="4322">
          <cell r="A4322">
            <v>43210</v>
          </cell>
          <cell r="B4322">
            <v>0.99251157407407409</v>
          </cell>
          <cell r="D4322" t="str">
            <v>电表故障</v>
          </cell>
          <cell r="G4322" t="str">
            <v>JS_CZ_wodefeng</v>
          </cell>
          <cell r="I4322" t="str">
            <v>电表故障</v>
          </cell>
        </row>
        <row r="4323">
          <cell r="A4323">
            <v>43210</v>
          </cell>
          <cell r="B4323">
            <v>0.99262731481481481</v>
          </cell>
          <cell r="D4323" t="str">
            <v>电表故障</v>
          </cell>
          <cell r="G4323" t="str">
            <v>JS_CZ_wodefeng</v>
          </cell>
          <cell r="I4323" t="str">
            <v>电表故障</v>
          </cell>
        </row>
        <row r="4324">
          <cell r="A4324">
            <v>43210</v>
          </cell>
          <cell r="B4324">
            <v>0.9928703703703704</v>
          </cell>
          <cell r="D4324" t="str">
            <v>电表故障</v>
          </cell>
          <cell r="G4324" t="str">
            <v>JS_CZ_wodefeng</v>
          </cell>
          <cell r="I4324" t="str">
            <v>电表故障</v>
          </cell>
        </row>
        <row r="4325">
          <cell r="A4325">
            <v>43210</v>
          </cell>
          <cell r="B4325">
            <v>0.99297453703703698</v>
          </cell>
          <cell r="D4325" t="str">
            <v>电表故障</v>
          </cell>
          <cell r="G4325" t="str">
            <v>JS_CZ_wodefeng</v>
          </cell>
          <cell r="I4325" t="str">
            <v>电表故障</v>
          </cell>
        </row>
        <row r="4326">
          <cell r="A4326">
            <v>43210</v>
          </cell>
          <cell r="B4326">
            <v>0.99796296296296294</v>
          </cell>
          <cell r="D4326" t="str">
            <v>电表故障</v>
          </cell>
          <cell r="G4326" t="str">
            <v>JS_CZ_wodefeng</v>
          </cell>
          <cell r="I4326" t="str">
            <v>电表故障</v>
          </cell>
        </row>
        <row r="4327">
          <cell r="A4327">
            <v>43210</v>
          </cell>
          <cell r="B4327">
            <v>0.99929398148148152</v>
          </cell>
          <cell r="D4327" t="str">
            <v>电表故障</v>
          </cell>
          <cell r="G4327" t="str">
            <v>JS_CZ_wodefeng</v>
          </cell>
          <cell r="I4327" t="str">
            <v>电表故障</v>
          </cell>
        </row>
        <row r="4328">
          <cell r="A4328">
            <v>43210</v>
          </cell>
          <cell r="B4328">
            <v>0.99940972222222213</v>
          </cell>
          <cell r="D4328" t="str">
            <v>电表故障</v>
          </cell>
          <cell r="G4328" t="str">
            <v>JS_CZ_wodefeng</v>
          </cell>
          <cell r="I4328" t="str">
            <v>电表故障</v>
          </cell>
        </row>
        <row r="4329">
          <cell r="A4329">
            <v>43211</v>
          </cell>
          <cell r="B4329">
            <v>2.199074074074074E-4</v>
          </cell>
          <cell r="D4329" t="str">
            <v>分系统1BMS1总电压过低一级故障</v>
          </cell>
          <cell r="G4329" t="str">
            <v>JS_CZ_wodefeng</v>
          </cell>
          <cell r="I4329" t="str">
            <v>BMS故障</v>
          </cell>
        </row>
        <row r="4330">
          <cell r="A4330">
            <v>43211</v>
          </cell>
          <cell r="B4330">
            <v>3.3564814814814812E-4</v>
          </cell>
          <cell r="D4330" t="str">
            <v>分系统1BMS8总电压过低一级故障</v>
          </cell>
          <cell r="G4330" t="str">
            <v>JS_WX_liteer</v>
          </cell>
          <cell r="I4330" t="str">
            <v>BMS故障</v>
          </cell>
        </row>
        <row r="4331">
          <cell r="A4331">
            <v>43211</v>
          </cell>
          <cell r="B4331">
            <v>3.3564814814814812E-4</v>
          </cell>
          <cell r="D4331" t="str">
            <v>分系统1BMS9总电压过低一级故障</v>
          </cell>
          <cell r="G4331" t="str">
            <v>JS_WX_liteer</v>
          </cell>
          <cell r="I4331" t="str">
            <v>BMS故障</v>
          </cell>
        </row>
        <row r="4332">
          <cell r="A4332">
            <v>43211</v>
          </cell>
          <cell r="B4332">
            <v>1.3194444444444443E-3</v>
          </cell>
          <cell r="D4332" t="str">
            <v>电表故障</v>
          </cell>
          <cell r="G4332" t="str">
            <v>JS_CZ_wodefeng</v>
          </cell>
          <cell r="I4332" t="str">
            <v>电表故障</v>
          </cell>
        </row>
        <row r="4333">
          <cell r="A4333">
            <v>43211</v>
          </cell>
          <cell r="B4333">
            <v>1.8981481481481482E-3</v>
          </cell>
          <cell r="D4333" t="str">
            <v>分系统1BMS1SOC过低一级故障</v>
          </cell>
          <cell r="G4333" t="str">
            <v>JS_CZ_wodefeng</v>
          </cell>
          <cell r="I4333" t="str">
            <v>BMS故障</v>
          </cell>
        </row>
        <row r="4334">
          <cell r="A4334">
            <v>43211</v>
          </cell>
          <cell r="B4334">
            <v>2.0717592592592593E-3</v>
          </cell>
          <cell r="D4334" t="str">
            <v>分系统1BMS3SOC过低一级故障</v>
          </cell>
          <cell r="G4334" t="str">
            <v>JS_CZ_wodefeng</v>
          </cell>
          <cell r="I4334" t="str">
            <v>BMS故障</v>
          </cell>
        </row>
        <row r="4335">
          <cell r="A4335">
            <v>43211</v>
          </cell>
          <cell r="B4335">
            <v>2.1874999999999998E-3</v>
          </cell>
          <cell r="D4335" t="str">
            <v>分系统1BMS2SOC过低一级故障</v>
          </cell>
          <cell r="G4335" t="str">
            <v>JS_CZ_wodefeng</v>
          </cell>
          <cell r="I4335" t="str">
            <v>BMS故障</v>
          </cell>
        </row>
        <row r="4336">
          <cell r="A4336">
            <v>43211</v>
          </cell>
          <cell r="B4336">
            <v>2.1874999999999998E-3</v>
          </cell>
          <cell r="D4336" t="str">
            <v>分系统1BMS6SOC过低一级故障</v>
          </cell>
          <cell r="G4336" t="str">
            <v>JS_CZ_wodefeng</v>
          </cell>
          <cell r="I4336" t="str">
            <v>BMS故障</v>
          </cell>
        </row>
        <row r="4337">
          <cell r="A4337">
            <v>43211</v>
          </cell>
          <cell r="B4337">
            <v>2.5925925925925925E-3</v>
          </cell>
          <cell r="D4337" t="str">
            <v>电表故障</v>
          </cell>
          <cell r="G4337" t="str">
            <v>JS_CZ_wodefeng</v>
          </cell>
          <cell r="I4337" t="str">
            <v>电表故障</v>
          </cell>
        </row>
        <row r="4338">
          <cell r="A4338">
            <v>43211</v>
          </cell>
          <cell r="B4338">
            <v>2.8819444444444444E-3</v>
          </cell>
          <cell r="D4338" t="str">
            <v>电表故障</v>
          </cell>
          <cell r="G4338" t="str">
            <v>JS_CZ_wodefeng</v>
          </cell>
          <cell r="I4338" t="str">
            <v>电表故障</v>
          </cell>
        </row>
        <row r="4339">
          <cell r="A4339">
            <v>43211</v>
          </cell>
          <cell r="B4339">
            <v>4.0393518518518521E-3</v>
          </cell>
          <cell r="D4339" t="str">
            <v>分系统1BMS4SOC过低一级故障</v>
          </cell>
          <cell r="G4339" t="str">
            <v>JS_CZ_wodefeng</v>
          </cell>
          <cell r="I4339" t="str">
            <v>BMS故障</v>
          </cell>
        </row>
        <row r="4340">
          <cell r="A4340">
            <v>43211</v>
          </cell>
          <cell r="B4340">
            <v>4.1666666666666666E-3</v>
          </cell>
          <cell r="D4340" t="str">
            <v>电表故障</v>
          </cell>
          <cell r="G4340" t="str">
            <v>JS_CZ_wodefeng</v>
          </cell>
          <cell r="I4340" t="str">
            <v>电表故障</v>
          </cell>
        </row>
        <row r="4341">
          <cell r="A4341">
            <v>43211</v>
          </cell>
          <cell r="B4341">
            <v>5.1504629629629635E-3</v>
          </cell>
          <cell r="D4341" t="str">
            <v>分系统1BMS5SOC过低一级故障</v>
          </cell>
          <cell r="G4341" t="str">
            <v>JS_CZ_wodefeng</v>
          </cell>
          <cell r="I4341" t="str">
            <v>BMS故障</v>
          </cell>
        </row>
        <row r="4342">
          <cell r="A4342">
            <v>43211</v>
          </cell>
          <cell r="B4342">
            <v>8.217592592592594E-3</v>
          </cell>
          <cell r="D4342" t="str">
            <v>电表故障</v>
          </cell>
          <cell r="G4342" t="str">
            <v>JS_CZ_wodefeng</v>
          </cell>
          <cell r="I4342" t="str">
            <v>电表故障</v>
          </cell>
        </row>
        <row r="4343">
          <cell r="A4343">
            <v>43211</v>
          </cell>
          <cell r="B4343">
            <v>9.1435185185185178E-3</v>
          </cell>
          <cell r="D4343" t="str">
            <v>电表故障</v>
          </cell>
          <cell r="G4343" t="str">
            <v>JS_CZ_wodefeng</v>
          </cell>
          <cell r="I4343" t="str">
            <v>电表故障</v>
          </cell>
        </row>
        <row r="4344">
          <cell r="A4344">
            <v>43211</v>
          </cell>
          <cell r="B4344">
            <v>9.4907407407407406E-3</v>
          </cell>
          <cell r="D4344" t="str">
            <v>电表故障</v>
          </cell>
          <cell r="G4344" t="str">
            <v>JS_CZ_wodefeng</v>
          </cell>
          <cell r="I4344" t="str">
            <v>电表故障</v>
          </cell>
        </row>
        <row r="4345">
          <cell r="A4345">
            <v>43211</v>
          </cell>
          <cell r="B4345">
            <v>1.0833333333333334E-2</v>
          </cell>
          <cell r="D4345" t="str">
            <v>电表故障</v>
          </cell>
          <cell r="G4345" t="str">
            <v>JS_CZ_wodefeng</v>
          </cell>
          <cell r="I4345" t="str">
            <v>电表故障</v>
          </cell>
        </row>
        <row r="4346">
          <cell r="A4346">
            <v>43211</v>
          </cell>
          <cell r="B4346">
            <v>1.3206018518518518E-2</v>
          </cell>
          <cell r="D4346" t="str">
            <v>电表故障</v>
          </cell>
          <cell r="G4346" t="str">
            <v>JS_CZ_wodefeng</v>
          </cell>
          <cell r="I4346" t="str">
            <v>电表故障</v>
          </cell>
        </row>
        <row r="4347">
          <cell r="A4347">
            <v>43211</v>
          </cell>
          <cell r="B4347">
            <v>1.3321759259259261E-2</v>
          </cell>
          <cell r="D4347" t="str">
            <v>电表故障</v>
          </cell>
          <cell r="G4347" t="str">
            <v>JS_CZ_wodefeng</v>
          </cell>
          <cell r="I4347" t="str">
            <v>电表故障</v>
          </cell>
        </row>
        <row r="4348">
          <cell r="A4348">
            <v>43211</v>
          </cell>
          <cell r="B4348">
            <v>1.4768518518518519E-2</v>
          </cell>
          <cell r="D4348" t="str">
            <v>电表故障</v>
          </cell>
          <cell r="G4348" t="str">
            <v>JS_CZ_wodefeng</v>
          </cell>
          <cell r="I4348" t="str">
            <v>电表故障</v>
          </cell>
        </row>
        <row r="4349">
          <cell r="A4349">
            <v>43211</v>
          </cell>
          <cell r="B4349">
            <v>1.7256944444444446E-2</v>
          </cell>
          <cell r="D4349" t="str">
            <v>电表故障</v>
          </cell>
          <cell r="G4349" t="str">
            <v>JS_CZ_wodefeng</v>
          </cell>
          <cell r="I4349" t="str">
            <v>电表故障</v>
          </cell>
        </row>
        <row r="4350">
          <cell r="A4350">
            <v>43211</v>
          </cell>
          <cell r="B4350">
            <v>1.8124999999999999E-2</v>
          </cell>
          <cell r="D4350" t="str">
            <v>电表故障</v>
          </cell>
          <cell r="G4350" t="str">
            <v>JS_CZ_wodefeng</v>
          </cell>
          <cell r="I4350" t="str">
            <v>电表故障</v>
          </cell>
        </row>
        <row r="4351">
          <cell r="A4351">
            <v>43211</v>
          </cell>
          <cell r="B4351">
            <v>1.8240740740740741E-2</v>
          </cell>
          <cell r="D4351" t="str">
            <v>电表故障</v>
          </cell>
          <cell r="G4351" t="str">
            <v>JS_CZ_wodefeng</v>
          </cell>
          <cell r="I4351" t="str">
            <v>电表故障</v>
          </cell>
        </row>
        <row r="4352">
          <cell r="A4352">
            <v>43211</v>
          </cell>
          <cell r="B4352">
            <v>1.8472222222222223E-2</v>
          </cell>
          <cell r="D4352" t="str">
            <v>电表故障</v>
          </cell>
          <cell r="G4352" t="str">
            <v>JS_CZ_wodefeng</v>
          </cell>
          <cell r="I4352" t="str">
            <v>电表故障</v>
          </cell>
        </row>
        <row r="4353">
          <cell r="A4353">
            <v>43211</v>
          </cell>
          <cell r="B4353">
            <v>1.9745370370370371E-2</v>
          </cell>
          <cell r="D4353" t="str">
            <v>电表故障</v>
          </cell>
          <cell r="G4353" t="str">
            <v>JS_CZ_wodefeng</v>
          </cell>
          <cell r="I4353" t="str">
            <v>电表故障</v>
          </cell>
        </row>
        <row r="4354">
          <cell r="A4354">
            <v>43211</v>
          </cell>
          <cell r="B4354">
            <v>2.2129629629629628E-2</v>
          </cell>
          <cell r="D4354" t="str">
            <v>电表故障</v>
          </cell>
          <cell r="G4354" t="str">
            <v>JS_CZ_wodefeng</v>
          </cell>
          <cell r="I4354" t="str">
            <v>电表故障</v>
          </cell>
        </row>
        <row r="4355">
          <cell r="A4355">
            <v>43211</v>
          </cell>
          <cell r="B4355">
            <v>2.3692129629629629E-2</v>
          </cell>
          <cell r="D4355" t="str">
            <v>电表故障</v>
          </cell>
          <cell r="G4355" t="str">
            <v>JS_CZ_wodefeng</v>
          </cell>
          <cell r="I4355" t="str">
            <v>电表故障</v>
          </cell>
        </row>
        <row r="4356">
          <cell r="A4356">
            <v>43211</v>
          </cell>
          <cell r="B4356">
            <v>2.525462962962963E-2</v>
          </cell>
          <cell r="D4356" t="str">
            <v>电表故障</v>
          </cell>
          <cell r="G4356" t="str">
            <v>JS_CZ_wodefeng</v>
          </cell>
          <cell r="I4356" t="str">
            <v>电表故障</v>
          </cell>
        </row>
        <row r="4357">
          <cell r="A4357">
            <v>43211</v>
          </cell>
          <cell r="B4357">
            <v>2.7453703703703702E-2</v>
          </cell>
          <cell r="D4357" t="str">
            <v>电表故障</v>
          </cell>
          <cell r="G4357" t="str">
            <v>JS_CZ_wodefeng</v>
          </cell>
          <cell r="I4357" t="str">
            <v>电表故障</v>
          </cell>
        </row>
        <row r="4358">
          <cell r="A4358">
            <v>43211</v>
          </cell>
          <cell r="B4358">
            <v>2.8321759259259258E-2</v>
          </cell>
          <cell r="D4358" t="str">
            <v>电表故障</v>
          </cell>
          <cell r="G4358" t="str">
            <v>JS_CZ_wodefeng</v>
          </cell>
          <cell r="I4358" t="str">
            <v>电表故障</v>
          </cell>
        </row>
        <row r="4359">
          <cell r="A4359">
            <v>43211</v>
          </cell>
          <cell r="B4359">
            <v>2.8437500000000001E-2</v>
          </cell>
          <cell r="D4359" t="str">
            <v>电表故障</v>
          </cell>
          <cell r="G4359" t="str">
            <v>JS_CZ_wodefeng</v>
          </cell>
          <cell r="I4359" t="str">
            <v>电表故障</v>
          </cell>
        </row>
        <row r="4360">
          <cell r="A4360">
            <v>43211</v>
          </cell>
          <cell r="B4360">
            <v>2.8668981481481479E-2</v>
          </cell>
          <cell r="D4360" t="str">
            <v>电表故障</v>
          </cell>
          <cell r="G4360" t="str">
            <v>JS_CZ_wodefeng</v>
          </cell>
          <cell r="I4360" t="str">
            <v>电表故障</v>
          </cell>
        </row>
        <row r="4361">
          <cell r="A4361">
            <v>43211</v>
          </cell>
          <cell r="B4361">
            <v>2.8784722222222225E-2</v>
          </cell>
          <cell r="D4361" t="str">
            <v>电表故障</v>
          </cell>
          <cell r="G4361" t="str">
            <v>JS_CZ_wodefeng</v>
          </cell>
          <cell r="I4361" t="str">
            <v>电表故障</v>
          </cell>
        </row>
        <row r="4362">
          <cell r="A4362">
            <v>43211</v>
          </cell>
          <cell r="B4362">
            <v>2.8900462962962961E-2</v>
          </cell>
          <cell r="D4362" t="str">
            <v>电表故障</v>
          </cell>
          <cell r="G4362" t="str">
            <v>JS_CZ_wodefeng</v>
          </cell>
          <cell r="I4362" t="str">
            <v>电表故障</v>
          </cell>
        </row>
        <row r="4363">
          <cell r="A4363">
            <v>43211</v>
          </cell>
          <cell r="B4363">
            <v>2.9826388888888892E-2</v>
          </cell>
          <cell r="D4363" t="str">
            <v>电表故障</v>
          </cell>
          <cell r="G4363" t="str">
            <v>JS_CZ_wodefeng</v>
          </cell>
          <cell r="I4363" t="str">
            <v>电表故障</v>
          </cell>
        </row>
        <row r="4364">
          <cell r="A4364">
            <v>43211</v>
          </cell>
          <cell r="B4364">
            <v>2.9942129629629628E-2</v>
          </cell>
          <cell r="D4364" t="str">
            <v>电表故障</v>
          </cell>
          <cell r="G4364" t="str">
            <v>JS_CZ_wodefeng</v>
          </cell>
          <cell r="I4364" t="str">
            <v>电表故障</v>
          </cell>
        </row>
        <row r="4365">
          <cell r="A4365">
            <v>43211</v>
          </cell>
          <cell r="B4365">
            <v>3.1446759259259258E-2</v>
          </cell>
          <cell r="D4365" t="str">
            <v>电表故障</v>
          </cell>
          <cell r="G4365" t="str">
            <v>JS_CZ_wodefeng</v>
          </cell>
          <cell r="I4365" t="str">
            <v>电表故障</v>
          </cell>
        </row>
        <row r="4366">
          <cell r="A4366">
            <v>43211</v>
          </cell>
          <cell r="B4366">
            <v>3.5393518518518519E-2</v>
          </cell>
          <cell r="D4366" t="str">
            <v>电表故障</v>
          </cell>
          <cell r="G4366" t="str">
            <v>JS_CZ_wodefeng</v>
          </cell>
          <cell r="I4366" t="str">
            <v>电表故障</v>
          </cell>
        </row>
        <row r="4367">
          <cell r="A4367">
            <v>43211</v>
          </cell>
          <cell r="B4367">
            <v>3.5509259259259261E-2</v>
          </cell>
          <cell r="D4367" t="str">
            <v>电表故障</v>
          </cell>
          <cell r="G4367" t="str">
            <v>JS_CZ_wodefeng</v>
          </cell>
          <cell r="I4367" t="str">
            <v>电表故障</v>
          </cell>
        </row>
        <row r="4368">
          <cell r="A4368">
            <v>43211</v>
          </cell>
          <cell r="B4368">
            <v>3.695601851851852E-2</v>
          </cell>
          <cell r="D4368" t="str">
            <v>电表故障</v>
          </cell>
          <cell r="G4368" t="str">
            <v>JS_CZ_wodefeng</v>
          </cell>
          <cell r="I4368" t="str">
            <v>电表故障</v>
          </cell>
        </row>
        <row r="4369">
          <cell r="A4369">
            <v>43211</v>
          </cell>
          <cell r="B4369">
            <v>3.7766203703703705E-2</v>
          </cell>
          <cell r="D4369" t="str">
            <v>电表故障</v>
          </cell>
          <cell r="G4369" t="str">
            <v>JS_CZ_wodefeng</v>
          </cell>
          <cell r="I4369" t="str">
            <v>电表故障</v>
          </cell>
        </row>
        <row r="4370">
          <cell r="A4370">
            <v>43211</v>
          </cell>
          <cell r="B4370">
            <v>4.0601851851851854E-2</v>
          </cell>
          <cell r="D4370" t="str">
            <v>电表故障</v>
          </cell>
          <cell r="G4370" t="str">
            <v>JS_CZ_wodefeng</v>
          </cell>
          <cell r="I4370" t="str">
            <v>电表故障</v>
          </cell>
        </row>
        <row r="4371">
          <cell r="A4371">
            <v>43211</v>
          </cell>
          <cell r="B4371">
            <v>4.071759259259259E-2</v>
          </cell>
          <cell r="D4371" t="str">
            <v>电表故障</v>
          </cell>
          <cell r="G4371" t="str">
            <v>JS_CZ_wodefeng</v>
          </cell>
          <cell r="I4371" t="str">
            <v>电表故障</v>
          </cell>
        </row>
        <row r="4372">
          <cell r="A4372">
            <v>43211</v>
          </cell>
          <cell r="B4372">
            <v>4.1990740740740745E-2</v>
          </cell>
          <cell r="D4372" t="str">
            <v>电表故障</v>
          </cell>
          <cell r="G4372" t="str">
            <v>JS_CZ_wodefeng</v>
          </cell>
          <cell r="I4372" t="str">
            <v>电表故障</v>
          </cell>
        </row>
        <row r="4373">
          <cell r="A4373">
            <v>43211</v>
          </cell>
          <cell r="B4373">
            <v>4.4363425925925924E-2</v>
          </cell>
          <cell r="D4373" t="str">
            <v>电表故障</v>
          </cell>
          <cell r="G4373" t="str">
            <v>JS_CZ_wodefeng</v>
          </cell>
          <cell r="I4373" t="str">
            <v>电表故障</v>
          </cell>
        </row>
        <row r="4374">
          <cell r="A4374">
            <v>43211</v>
          </cell>
          <cell r="B4374">
            <v>4.5937499999999999E-2</v>
          </cell>
          <cell r="D4374" t="str">
            <v>电表故障</v>
          </cell>
          <cell r="G4374" t="str">
            <v>JS_CZ_wodefeng</v>
          </cell>
          <cell r="I4374" t="str">
            <v>电表故障</v>
          </cell>
        </row>
        <row r="4375">
          <cell r="A4375">
            <v>43211</v>
          </cell>
          <cell r="B4375">
            <v>4.7500000000000007E-2</v>
          </cell>
          <cell r="D4375" t="str">
            <v>电表故障</v>
          </cell>
          <cell r="G4375" t="str">
            <v>JS_CZ_wodefeng</v>
          </cell>
          <cell r="I4375" t="str">
            <v>电表故障</v>
          </cell>
        </row>
        <row r="4376">
          <cell r="A4376">
            <v>43211</v>
          </cell>
          <cell r="B4376">
            <v>5.0856481481481482E-2</v>
          </cell>
          <cell r="D4376" t="str">
            <v>电表故障</v>
          </cell>
          <cell r="G4376" t="str">
            <v>JS_CZ_wodefeng</v>
          </cell>
          <cell r="I4376" t="str">
            <v>电表故障</v>
          </cell>
        </row>
        <row r="4377">
          <cell r="A4377">
            <v>43211</v>
          </cell>
          <cell r="B4377">
            <v>5.2071759259259255E-2</v>
          </cell>
          <cell r="D4377" t="str">
            <v>电表故障</v>
          </cell>
          <cell r="G4377" t="str">
            <v>JS_CZ_wodefeng</v>
          </cell>
          <cell r="I4377" t="str">
            <v>电表故障</v>
          </cell>
        </row>
        <row r="4378">
          <cell r="A4378">
            <v>43211</v>
          </cell>
          <cell r="B4378">
            <v>5.3518518518518521E-2</v>
          </cell>
          <cell r="D4378" t="str">
            <v>电表故障</v>
          </cell>
          <cell r="G4378" t="str">
            <v>JS_CZ_wodefeng</v>
          </cell>
          <cell r="I4378" t="str">
            <v>电表故障</v>
          </cell>
        </row>
        <row r="4379">
          <cell r="A4379">
            <v>43211</v>
          </cell>
          <cell r="B4379">
            <v>5.6018518518518523E-2</v>
          </cell>
          <cell r="D4379" t="str">
            <v>电表故障</v>
          </cell>
          <cell r="G4379" t="str">
            <v>JS_CZ_wodefeng</v>
          </cell>
          <cell r="I4379" t="str">
            <v>电表故障</v>
          </cell>
        </row>
        <row r="4380">
          <cell r="A4380">
            <v>43211</v>
          </cell>
          <cell r="B4380">
            <v>5.7581018518518517E-2</v>
          </cell>
          <cell r="D4380" t="str">
            <v>电表故障</v>
          </cell>
          <cell r="G4380" t="str">
            <v>JS_CZ_wodefeng</v>
          </cell>
          <cell r="I4380" t="str">
            <v>电表故障</v>
          </cell>
        </row>
        <row r="4381">
          <cell r="A4381">
            <v>43211</v>
          </cell>
          <cell r="B4381">
            <v>5.9953703703703703E-2</v>
          </cell>
          <cell r="D4381" t="str">
            <v>电表故障</v>
          </cell>
          <cell r="G4381" t="str">
            <v>JS_CZ_wodefeng</v>
          </cell>
          <cell r="I4381" t="str">
            <v>电表故障</v>
          </cell>
        </row>
        <row r="4382">
          <cell r="A4382">
            <v>43211</v>
          </cell>
          <cell r="B4382">
            <v>6.1226851851851859E-2</v>
          </cell>
          <cell r="D4382" t="str">
            <v>电表故障</v>
          </cell>
          <cell r="G4382" t="str">
            <v>JS_CZ_wodefeng</v>
          </cell>
          <cell r="I4382" t="str">
            <v>电表故障</v>
          </cell>
        </row>
        <row r="4383">
          <cell r="A4383">
            <v>43211</v>
          </cell>
          <cell r="B4383">
            <v>6.2789351851851846E-2</v>
          </cell>
          <cell r="D4383" t="str">
            <v>电表故障</v>
          </cell>
          <cell r="G4383" t="str">
            <v>JS_CZ_wodefeng</v>
          </cell>
          <cell r="I4383" t="str">
            <v>电表故障</v>
          </cell>
        </row>
        <row r="4384">
          <cell r="A4384">
            <v>43211</v>
          </cell>
          <cell r="B4384">
            <v>6.6145833333333334E-2</v>
          </cell>
          <cell r="D4384" t="str">
            <v>电表故障</v>
          </cell>
          <cell r="G4384" t="str">
            <v>JS_CZ_wodefeng</v>
          </cell>
          <cell r="I4384" t="str">
            <v>电表故障</v>
          </cell>
        </row>
        <row r="4385">
          <cell r="A4385">
            <v>43211</v>
          </cell>
          <cell r="B4385">
            <v>6.626157407407407E-2</v>
          </cell>
          <cell r="D4385" t="str">
            <v>电表故障</v>
          </cell>
          <cell r="G4385" t="str">
            <v>JS_CZ_wodefeng</v>
          </cell>
          <cell r="I4385" t="str">
            <v>电表故障</v>
          </cell>
        </row>
        <row r="4386">
          <cell r="A4386">
            <v>43211</v>
          </cell>
          <cell r="B4386">
            <v>6.6435185185185194E-2</v>
          </cell>
          <cell r="D4386" t="str">
            <v>电表故障</v>
          </cell>
          <cell r="G4386" t="str">
            <v>JS_CZ_wodefeng</v>
          </cell>
          <cell r="I4386" t="str">
            <v>电表故障</v>
          </cell>
        </row>
        <row r="4387">
          <cell r="A4387">
            <v>43211</v>
          </cell>
          <cell r="B4387">
            <v>6.7708333333333329E-2</v>
          </cell>
          <cell r="D4387" t="str">
            <v>电表故障</v>
          </cell>
          <cell r="G4387" t="str">
            <v>JS_CZ_wodefeng</v>
          </cell>
          <cell r="I4387" t="str">
            <v>电表故障</v>
          </cell>
        </row>
        <row r="4388">
          <cell r="A4388">
            <v>43211</v>
          </cell>
          <cell r="B4388">
            <v>7.165509259259259E-2</v>
          </cell>
          <cell r="D4388" t="str">
            <v>电表故障</v>
          </cell>
          <cell r="G4388" t="str">
            <v>JS_CZ_wodefeng</v>
          </cell>
          <cell r="I4388" t="str">
            <v>电表故障</v>
          </cell>
        </row>
        <row r="4389">
          <cell r="A4389">
            <v>43211</v>
          </cell>
          <cell r="B4389">
            <v>7.3101851851851848E-2</v>
          </cell>
          <cell r="D4389" t="str">
            <v>电表故障</v>
          </cell>
          <cell r="G4389" t="str">
            <v>JS_CZ_wodefeng</v>
          </cell>
          <cell r="I4389" t="str">
            <v>电表故障</v>
          </cell>
        </row>
        <row r="4390">
          <cell r="A4390">
            <v>43211</v>
          </cell>
          <cell r="B4390">
            <v>7.6516203703703697E-2</v>
          </cell>
          <cell r="D4390" t="str">
            <v>电表故障</v>
          </cell>
          <cell r="G4390" t="str">
            <v>JS_CZ_wodefeng</v>
          </cell>
          <cell r="I4390" t="str">
            <v>电表故障</v>
          </cell>
        </row>
        <row r="4391">
          <cell r="A4391">
            <v>43211</v>
          </cell>
          <cell r="B4391">
            <v>7.6747685185185183E-2</v>
          </cell>
          <cell r="D4391" t="str">
            <v>电表故障</v>
          </cell>
          <cell r="G4391" t="str">
            <v>JS_CZ_wodefeng</v>
          </cell>
          <cell r="I4391" t="str">
            <v>电表故障</v>
          </cell>
        </row>
        <row r="4392">
          <cell r="A4392">
            <v>43211</v>
          </cell>
          <cell r="B4392">
            <v>7.7962962962962956E-2</v>
          </cell>
          <cell r="D4392" t="str">
            <v>电表故障</v>
          </cell>
          <cell r="G4392" t="str">
            <v>JS_CZ_wodefeng</v>
          </cell>
          <cell r="I4392" t="str">
            <v>电表故障</v>
          </cell>
        </row>
        <row r="4393">
          <cell r="A4393">
            <v>43211</v>
          </cell>
          <cell r="B4393">
            <v>7.9409722222222215E-2</v>
          </cell>
          <cell r="D4393" t="str">
            <v>电表故障</v>
          </cell>
          <cell r="G4393" t="str">
            <v>JS_CZ_wodefeng</v>
          </cell>
          <cell r="I4393" t="str">
            <v>电表故障</v>
          </cell>
        </row>
        <row r="4394">
          <cell r="A4394">
            <v>43211</v>
          </cell>
          <cell r="B4394">
            <v>8.0972222222222223E-2</v>
          </cell>
          <cell r="D4394" t="str">
            <v>电表故障</v>
          </cell>
          <cell r="G4394" t="str">
            <v>JS_CZ_wodefeng</v>
          </cell>
          <cell r="I4394" t="str">
            <v>电表故障</v>
          </cell>
        </row>
        <row r="4395">
          <cell r="A4395">
            <v>43211</v>
          </cell>
          <cell r="B4395">
            <v>8.335648148148149E-2</v>
          </cell>
          <cell r="D4395" t="str">
            <v>电表故障</v>
          </cell>
          <cell r="G4395" t="str">
            <v>JS_CZ_wodefeng</v>
          </cell>
          <cell r="I4395" t="str">
            <v>电表故障</v>
          </cell>
        </row>
        <row r="4396">
          <cell r="A4396">
            <v>43211</v>
          </cell>
          <cell r="B4396">
            <v>8.3472222222222225E-2</v>
          </cell>
          <cell r="D4396" t="str">
            <v>电表故障</v>
          </cell>
          <cell r="G4396" t="str">
            <v>JS_CZ_wodefeng</v>
          </cell>
          <cell r="I4396" t="str">
            <v>电表故障</v>
          </cell>
        </row>
        <row r="4397">
          <cell r="A4397">
            <v>43211</v>
          </cell>
          <cell r="B4397">
            <v>8.4918981481481484E-2</v>
          </cell>
          <cell r="D4397" t="str">
            <v>电表故障</v>
          </cell>
          <cell r="G4397" t="str">
            <v>JS_CZ_wodefeng</v>
          </cell>
          <cell r="I4397" t="str">
            <v>电表故障</v>
          </cell>
        </row>
        <row r="4398">
          <cell r="A4398">
            <v>43211</v>
          </cell>
          <cell r="B4398">
            <v>8.729166666666667E-2</v>
          </cell>
          <cell r="D4398" t="str">
            <v>电表故障</v>
          </cell>
          <cell r="G4398" t="str">
            <v>JS_CZ_wodefeng</v>
          </cell>
          <cell r="I4398" t="str">
            <v>电表故障</v>
          </cell>
        </row>
        <row r="4399">
          <cell r="A4399">
            <v>43211</v>
          </cell>
          <cell r="B4399">
            <v>8.8738425925925915E-2</v>
          </cell>
          <cell r="D4399" t="str">
            <v>电表故障</v>
          </cell>
          <cell r="G4399" t="str">
            <v>JS_CZ_wodefeng</v>
          </cell>
          <cell r="I4399" t="str">
            <v>电表故障</v>
          </cell>
        </row>
        <row r="4400">
          <cell r="A4400">
            <v>43211</v>
          </cell>
          <cell r="B4400">
            <v>8.8854166666666665E-2</v>
          </cell>
          <cell r="D4400" t="str">
            <v>电表故障</v>
          </cell>
          <cell r="G4400" t="str">
            <v>JS_CZ_wodefeng</v>
          </cell>
          <cell r="I4400" t="str">
            <v>电表故障</v>
          </cell>
        </row>
        <row r="4401">
          <cell r="A4401">
            <v>43211</v>
          </cell>
          <cell r="B4401">
            <v>8.9895833333333341E-2</v>
          </cell>
          <cell r="D4401" t="str">
            <v>电表故障</v>
          </cell>
          <cell r="G4401" t="str">
            <v>JS_CZ_wodefeng</v>
          </cell>
          <cell r="I4401" t="str">
            <v>电表故障</v>
          </cell>
        </row>
        <row r="4402">
          <cell r="A4402">
            <v>43211</v>
          </cell>
          <cell r="B4402">
            <v>9.1354166666666667E-2</v>
          </cell>
          <cell r="D4402" t="str">
            <v>电表故障</v>
          </cell>
          <cell r="G4402" t="str">
            <v>JS_CZ_wodefeng</v>
          </cell>
          <cell r="I4402" t="str">
            <v>电表故障</v>
          </cell>
        </row>
        <row r="4403">
          <cell r="A4403">
            <v>43211</v>
          </cell>
          <cell r="B4403">
            <v>9.2222222222222219E-2</v>
          </cell>
          <cell r="D4403" t="str">
            <v>电表故障</v>
          </cell>
          <cell r="G4403" t="str">
            <v>JS_CZ_wodefeng</v>
          </cell>
          <cell r="I4403" t="str">
            <v>电表故障</v>
          </cell>
        </row>
        <row r="4404">
          <cell r="A4404">
            <v>43211</v>
          </cell>
          <cell r="B4404">
            <v>9.3611111111111103E-2</v>
          </cell>
          <cell r="D4404" t="str">
            <v>电表故障</v>
          </cell>
          <cell r="G4404" t="str">
            <v>JS_CZ_wodefeng</v>
          </cell>
          <cell r="I4404" t="str">
            <v>电表故障</v>
          </cell>
        </row>
        <row r="4405">
          <cell r="A4405">
            <v>43211</v>
          </cell>
          <cell r="B4405">
            <v>9.3726851851851853E-2</v>
          </cell>
          <cell r="D4405" t="str">
            <v>电表故障</v>
          </cell>
          <cell r="G4405" t="str">
            <v>JS_CZ_wodefeng</v>
          </cell>
          <cell r="I4405" t="str">
            <v>电表故障</v>
          </cell>
        </row>
        <row r="4406">
          <cell r="A4406">
            <v>43211</v>
          </cell>
          <cell r="B4406">
            <v>9.3842592592592589E-2</v>
          </cell>
          <cell r="D4406" t="str">
            <v>电表故障</v>
          </cell>
          <cell r="G4406" t="str">
            <v>JS_CZ_wodefeng</v>
          </cell>
          <cell r="I4406" t="str">
            <v>电表故障</v>
          </cell>
        </row>
        <row r="4407">
          <cell r="A4407">
            <v>43211</v>
          </cell>
          <cell r="B4407">
            <v>9.6215277777777775E-2</v>
          </cell>
          <cell r="D4407" t="str">
            <v>电表故障</v>
          </cell>
          <cell r="G4407" t="str">
            <v>JS_CZ_wodefeng</v>
          </cell>
          <cell r="I4407" t="str">
            <v>电表故障</v>
          </cell>
        </row>
        <row r="4408">
          <cell r="A4408">
            <v>43211</v>
          </cell>
          <cell r="B4408">
            <v>9.7546296296296298E-2</v>
          </cell>
          <cell r="D4408" t="str">
            <v>电表故障</v>
          </cell>
          <cell r="G4408" t="str">
            <v>JS_CZ_wodefeng</v>
          </cell>
          <cell r="I4408" t="str">
            <v>电表故障</v>
          </cell>
        </row>
        <row r="4409">
          <cell r="A4409">
            <v>43211</v>
          </cell>
          <cell r="B4409">
            <v>0.10234953703703703</v>
          </cell>
          <cell r="D4409" t="str">
            <v>电表故障</v>
          </cell>
          <cell r="G4409" t="str">
            <v>JS_CZ_wodefeng</v>
          </cell>
          <cell r="I4409" t="str">
            <v>电表故障</v>
          </cell>
        </row>
        <row r="4410">
          <cell r="A4410">
            <v>43211</v>
          </cell>
          <cell r="B4410">
            <v>0.10629629629629629</v>
          </cell>
          <cell r="D4410" t="str">
            <v>电表故障</v>
          </cell>
          <cell r="G4410" t="str">
            <v>JS_CZ_wodefeng</v>
          </cell>
          <cell r="I4410" t="str">
            <v>电表故障</v>
          </cell>
        </row>
        <row r="4411">
          <cell r="A4411">
            <v>43211</v>
          </cell>
          <cell r="B4411">
            <v>0.10866898148148148</v>
          </cell>
          <cell r="D4411" t="str">
            <v>电表故障</v>
          </cell>
          <cell r="G4411" t="str">
            <v>JS_CZ_wodefeng</v>
          </cell>
          <cell r="I4411" t="str">
            <v>电表故障</v>
          </cell>
        </row>
        <row r="4412">
          <cell r="A4412">
            <v>43211</v>
          </cell>
          <cell r="B4412">
            <v>0.10878472222222223</v>
          </cell>
          <cell r="D4412" t="str">
            <v>电表故障</v>
          </cell>
          <cell r="G4412" t="str">
            <v>JS_CZ_wodefeng</v>
          </cell>
          <cell r="I4412" t="str">
            <v>电表故障</v>
          </cell>
        </row>
        <row r="4413">
          <cell r="A4413">
            <v>43211</v>
          </cell>
          <cell r="B4413">
            <v>0.10895833333333334</v>
          </cell>
          <cell r="D4413" t="str">
            <v>电表故障</v>
          </cell>
          <cell r="G4413" t="str">
            <v>JS_CZ_wodefeng</v>
          </cell>
          <cell r="I4413" t="str">
            <v>电表故障</v>
          </cell>
        </row>
        <row r="4414">
          <cell r="A4414">
            <v>43211</v>
          </cell>
          <cell r="B4414">
            <v>0.10918981481481482</v>
          </cell>
          <cell r="D4414" t="str">
            <v>电表故障</v>
          </cell>
          <cell r="G4414" t="str">
            <v>JS_CZ_wodefeng</v>
          </cell>
          <cell r="I4414" t="str">
            <v>电表故障</v>
          </cell>
        </row>
        <row r="4415">
          <cell r="A4415">
            <v>43211</v>
          </cell>
          <cell r="B4415">
            <v>0.11023148148148149</v>
          </cell>
          <cell r="D4415" t="str">
            <v>电表故障</v>
          </cell>
          <cell r="G4415" t="str">
            <v>JS_CZ_wodefeng</v>
          </cell>
          <cell r="I4415" t="str">
            <v>电表故障</v>
          </cell>
        </row>
        <row r="4416">
          <cell r="A4416">
            <v>43211</v>
          </cell>
          <cell r="B4416">
            <v>0.11289351851851852</v>
          </cell>
          <cell r="D4416" t="str">
            <v>电表故障</v>
          </cell>
          <cell r="G4416" t="str">
            <v>JS_CZ_wodefeng</v>
          </cell>
          <cell r="I4416" t="str">
            <v>电表故障</v>
          </cell>
        </row>
        <row r="4417">
          <cell r="A4417">
            <v>43211</v>
          </cell>
          <cell r="B4417">
            <v>0.11520833333333334</v>
          </cell>
          <cell r="D4417" t="str">
            <v>电表故障</v>
          </cell>
          <cell r="G4417" t="str">
            <v>JS_CZ_wodefeng</v>
          </cell>
          <cell r="I4417" t="str">
            <v>电表故障</v>
          </cell>
        </row>
        <row r="4418">
          <cell r="A4418">
            <v>43211</v>
          </cell>
          <cell r="B4418">
            <v>0.11758101851851853</v>
          </cell>
          <cell r="D4418" t="str">
            <v>电表故障</v>
          </cell>
          <cell r="G4418" t="str">
            <v>JS_CZ_wodefeng</v>
          </cell>
          <cell r="I4418" t="str">
            <v>电表故障</v>
          </cell>
        </row>
        <row r="4419">
          <cell r="A4419">
            <v>43211</v>
          </cell>
          <cell r="B4419">
            <v>0.11902777777777777</v>
          </cell>
          <cell r="D4419" t="str">
            <v>电表故障</v>
          </cell>
          <cell r="G4419" t="str">
            <v>JS_CZ_wodefeng</v>
          </cell>
          <cell r="I4419" t="str">
            <v>电表故障</v>
          </cell>
        </row>
        <row r="4420">
          <cell r="A4420">
            <v>43211</v>
          </cell>
          <cell r="B4420">
            <v>0.11914351851851852</v>
          </cell>
          <cell r="D4420" t="str">
            <v>电表故障</v>
          </cell>
          <cell r="G4420" t="str">
            <v>JS_CZ_wodefeng</v>
          </cell>
          <cell r="I4420" t="str">
            <v>电表故障</v>
          </cell>
        </row>
        <row r="4421">
          <cell r="A4421">
            <v>43211</v>
          </cell>
          <cell r="B4421">
            <v>0.12175925925925928</v>
          </cell>
          <cell r="D4421" t="str">
            <v>电表故障</v>
          </cell>
          <cell r="G4421" t="str">
            <v>JS_CZ_wodefeng</v>
          </cell>
          <cell r="I4421" t="str">
            <v>电表故障</v>
          </cell>
        </row>
        <row r="4422">
          <cell r="A4422">
            <v>43211</v>
          </cell>
          <cell r="B4422">
            <v>0.1238425925925926</v>
          </cell>
          <cell r="D4422" t="str">
            <v>电表故障</v>
          </cell>
          <cell r="G4422" t="str">
            <v>JS_CZ_wodefeng</v>
          </cell>
          <cell r="I4422" t="str">
            <v>电表故障</v>
          </cell>
        </row>
        <row r="4423">
          <cell r="A4423">
            <v>43211</v>
          </cell>
          <cell r="B4423">
            <v>0.12395833333333334</v>
          </cell>
          <cell r="D4423" t="str">
            <v>电表故障</v>
          </cell>
          <cell r="G4423" t="str">
            <v>JS_CZ_wodefeng</v>
          </cell>
          <cell r="I4423" t="str">
            <v>电表故障</v>
          </cell>
        </row>
        <row r="4424">
          <cell r="A4424">
            <v>43211</v>
          </cell>
          <cell r="B4424">
            <v>0.12407407407407407</v>
          </cell>
          <cell r="D4424" t="str">
            <v>电表故障</v>
          </cell>
          <cell r="G4424" t="str">
            <v>JS_CZ_wodefeng</v>
          </cell>
          <cell r="I4424" t="str">
            <v>电表故障</v>
          </cell>
        </row>
        <row r="4425">
          <cell r="A4425">
            <v>43211</v>
          </cell>
          <cell r="B4425">
            <v>0.12806712962962963</v>
          </cell>
          <cell r="D4425" t="str">
            <v>电表故障</v>
          </cell>
          <cell r="G4425" t="str">
            <v>JS_CZ_wodefeng</v>
          </cell>
          <cell r="I4425" t="str">
            <v>电表故障</v>
          </cell>
        </row>
        <row r="4426">
          <cell r="A4426">
            <v>43211</v>
          </cell>
          <cell r="B4426">
            <v>0.12899305555555554</v>
          </cell>
          <cell r="D4426" t="str">
            <v>电表故障</v>
          </cell>
          <cell r="G4426" t="str">
            <v>JS_CZ_wodefeng</v>
          </cell>
          <cell r="I4426" t="str">
            <v>电表故障</v>
          </cell>
        </row>
        <row r="4427">
          <cell r="A4427">
            <v>43211</v>
          </cell>
          <cell r="B4427">
            <v>0.12916666666666668</v>
          </cell>
          <cell r="D4427" t="str">
            <v>电表故障</v>
          </cell>
          <cell r="G4427" t="str">
            <v>JS_CZ_wodefeng</v>
          </cell>
          <cell r="I4427" t="str">
            <v>电表故障</v>
          </cell>
        </row>
        <row r="4428">
          <cell r="A4428">
            <v>43211</v>
          </cell>
          <cell r="B4428">
            <v>0.12939814814814815</v>
          </cell>
          <cell r="D4428" t="str">
            <v>电表故障</v>
          </cell>
          <cell r="G4428" t="str">
            <v>JS_CZ_wodefeng</v>
          </cell>
          <cell r="I4428" t="str">
            <v>电表故障</v>
          </cell>
        </row>
        <row r="4429">
          <cell r="A4429">
            <v>43211</v>
          </cell>
          <cell r="B4429">
            <v>0.1295138888888889</v>
          </cell>
          <cell r="D4429" t="str">
            <v>电表故障</v>
          </cell>
          <cell r="G4429" t="str">
            <v>JS_CZ_wodefeng</v>
          </cell>
          <cell r="I4429" t="str">
            <v>电表故障</v>
          </cell>
        </row>
        <row r="4430">
          <cell r="A4430">
            <v>43211</v>
          </cell>
          <cell r="B4430">
            <v>0.13200231481481481</v>
          </cell>
          <cell r="D4430" t="str">
            <v>电表故障</v>
          </cell>
          <cell r="G4430" t="str">
            <v>JS_CZ_wodefeng</v>
          </cell>
          <cell r="I4430" t="str">
            <v>电表故障</v>
          </cell>
        </row>
        <row r="4431">
          <cell r="A4431">
            <v>43211</v>
          </cell>
          <cell r="B4431">
            <v>0.13427083333333334</v>
          </cell>
          <cell r="D4431" t="str">
            <v>电表故障</v>
          </cell>
          <cell r="G4431" t="str">
            <v>JS_CZ_wodefeng</v>
          </cell>
          <cell r="I4431" t="str">
            <v>电表故障</v>
          </cell>
        </row>
        <row r="4432">
          <cell r="A4432">
            <v>43211</v>
          </cell>
          <cell r="B4432">
            <v>0.13437499999999999</v>
          </cell>
          <cell r="D4432" t="str">
            <v>电表故障</v>
          </cell>
          <cell r="G4432" t="str">
            <v>JS_CZ_wodefeng</v>
          </cell>
          <cell r="I4432" t="str">
            <v>电表故障</v>
          </cell>
        </row>
        <row r="4433">
          <cell r="A4433">
            <v>43211</v>
          </cell>
          <cell r="B4433">
            <v>0.13658564814814814</v>
          </cell>
          <cell r="D4433" t="str">
            <v>电表故障</v>
          </cell>
          <cell r="G4433" t="str">
            <v>JS_CZ_wodefeng</v>
          </cell>
          <cell r="I4433" t="str">
            <v>电表故障</v>
          </cell>
        </row>
        <row r="4434">
          <cell r="A4434">
            <v>43211</v>
          </cell>
          <cell r="B4434">
            <v>0.13791666666666666</v>
          </cell>
          <cell r="D4434" t="str">
            <v>电表故障</v>
          </cell>
          <cell r="G4434" t="str">
            <v>JS_CZ_wodefeng</v>
          </cell>
          <cell r="I4434" t="str">
            <v>电表故障</v>
          </cell>
        </row>
        <row r="4435">
          <cell r="A4435">
            <v>43211</v>
          </cell>
          <cell r="B4435">
            <v>0.13803240740740741</v>
          </cell>
          <cell r="D4435" t="str">
            <v>电表故障</v>
          </cell>
          <cell r="G4435" t="str">
            <v>JS_CZ_wodefeng</v>
          </cell>
          <cell r="I4435" t="str">
            <v>电表故障</v>
          </cell>
        </row>
        <row r="4436">
          <cell r="A4436">
            <v>43211</v>
          </cell>
          <cell r="B4436">
            <v>0.13814814814814816</v>
          </cell>
          <cell r="D4436" t="str">
            <v>电表故障</v>
          </cell>
          <cell r="G4436" t="str">
            <v>JS_CZ_wodefeng</v>
          </cell>
          <cell r="I4436" t="str">
            <v>电表故障</v>
          </cell>
        </row>
        <row r="4437">
          <cell r="A4437">
            <v>43211</v>
          </cell>
          <cell r="B4437">
            <v>0.13924768518518518</v>
          </cell>
          <cell r="D4437" t="str">
            <v>电表故障</v>
          </cell>
          <cell r="G4437" t="str">
            <v>JS_CZ_wodefeng</v>
          </cell>
          <cell r="I4437" t="str">
            <v>电表故障</v>
          </cell>
        </row>
        <row r="4438">
          <cell r="A4438">
            <v>43211</v>
          </cell>
          <cell r="B4438">
            <v>0.14052083333333334</v>
          </cell>
          <cell r="D4438" t="str">
            <v>电表故障</v>
          </cell>
          <cell r="G4438" t="str">
            <v>JS_CZ_wodefeng</v>
          </cell>
          <cell r="I4438" t="str">
            <v>电表故障</v>
          </cell>
        </row>
        <row r="4439">
          <cell r="A4439">
            <v>43211</v>
          </cell>
          <cell r="B4439">
            <v>0.14417824074074073</v>
          </cell>
          <cell r="D4439" t="str">
            <v>电表故障</v>
          </cell>
          <cell r="G4439" t="str">
            <v>JS_CZ_wodefeng</v>
          </cell>
          <cell r="I4439" t="str">
            <v>电表故障</v>
          </cell>
        </row>
        <row r="4440">
          <cell r="A4440">
            <v>43211</v>
          </cell>
          <cell r="B4440">
            <v>0.14428240740740741</v>
          </cell>
          <cell r="D4440" t="str">
            <v>电表故障</v>
          </cell>
          <cell r="G4440" t="str">
            <v>JS_CZ_wodefeng</v>
          </cell>
          <cell r="I4440" t="str">
            <v>电表故障</v>
          </cell>
        </row>
        <row r="4441">
          <cell r="A4441">
            <v>43211</v>
          </cell>
          <cell r="B4441">
            <v>0.14666666666666667</v>
          </cell>
          <cell r="D4441" t="str">
            <v>电表故障</v>
          </cell>
          <cell r="G4441" t="str">
            <v>JS_CZ_wodefeng</v>
          </cell>
          <cell r="I4441" t="str">
            <v>电表故障</v>
          </cell>
        </row>
        <row r="4442">
          <cell r="A4442">
            <v>43211</v>
          </cell>
          <cell r="B4442">
            <v>0.14799768518518519</v>
          </cell>
          <cell r="D4442" t="str">
            <v>电表故障</v>
          </cell>
          <cell r="G4442" t="str">
            <v>JS_CZ_wodefeng</v>
          </cell>
          <cell r="I4442" t="str">
            <v>电表故障</v>
          </cell>
        </row>
        <row r="4443">
          <cell r="A4443">
            <v>43211</v>
          </cell>
          <cell r="B4443">
            <v>0.14822916666666666</v>
          </cell>
          <cell r="D4443" t="str">
            <v>电表故障</v>
          </cell>
          <cell r="G4443" t="str">
            <v>JS_CZ_wodefeng</v>
          </cell>
          <cell r="I4443" t="str">
            <v>电表故障</v>
          </cell>
        </row>
        <row r="4444">
          <cell r="A4444">
            <v>43211</v>
          </cell>
          <cell r="B4444">
            <v>0.15216435185185184</v>
          </cell>
          <cell r="D4444" t="str">
            <v>电表故障</v>
          </cell>
          <cell r="G4444" t="str">
            <v>JS_CZ_wodefeng</v>
          </cell>
          <cell r="I4444" t="str">
            <v>电表故障</v>
          </cell>
        </row>
        <row r="4445">
          <cell r="A4445">
            <v>43211</v>
          </cell>
          <cell r="B4445">
            <v>0.15425925925925926</v>
          </cell>
          <cell r="D4445" t="str">
            <v>电表故障</v>
          </cell>
          <cell r="G4445" t="str">
            <v>JS_CZ_wodefeng</v>
          </cell>
          <cell r="I4445" t="str">
            <v>电表故障</v>
          </cell>
        </row>
        <row r="4446">
          <cell r="A4446">
            <v>43211</v>
          </cell>
          <cell r="B4446">
            <v>0.15437500000000001</v>
          </cell>
          <cell r="D4446" t="str">
            <v>电表故障</v>
          </cell>
          <cell r="G4446" t="str">
            <v>JS_CZ_wodefeng</v>
          </cell>
          <cell r="I4446" t="str">
            <v>电表故障</v>
          </cell>
        </row>
        <row r="4447">
          <cell r="A4447">
            <v>43211</v>
          </cell>
          <cell r="B4447">
            <v>0.15831018518518519</v>
          </cell>
          <cell r="D4447" t="str">
            <v>电表故障</v>
          </cell>
          <cell r="G4447" t="str">
            <v>JS_CZ_wodefeng</v>
          </cell>
          <cell r="I4447" t="str">
            <v>电表故障</v>
          </cell>
        </row>
        <row r="4448">
          <cell r="A4448">
            <v>43211</v>
          </cell>
          <cell r="B4448">
            <v>0.15923611111111111</v>
          </cell>
          <cell r="D4448" t="str">
            <v>电表故障</v>
          </cell>
          <cell r="G4448" t="str">
            <v>JS_CZ_wodefeng</v>
          </cell>
          <cell r="I4448" t="str">
            <v>电表故障</v>
          </cell>
        </row>
        <row r="4449">
          <cell r="A4449">
            <v>43211</v>
          </cell>
          <cell r="B4449">
            <v>0.15940972222222222</v>
          </cell>
          <cell r="D4449" t="str">
            <v>电表故障</v>
          </cell>
          <cell r="G4449" t="str">
            <v>JS_CZ_wodefeng</v>
          </cell>
          <cell r="I4449" t="str">
            <v>电表故障</v>
          </cell>
        </row>
        <row r="4450">
          <cell r="A4450">
            <v>43211</v>
          </cell>
          <cell r="B4450">
            <v>0.15964120370370369</v>
          </cell>
          <cell r="D4450" t="str">
            <v>电表故障</v>
          </cell>
          <cell r="G4450" t="str">
            <v>JS_CZ_wodefeng</v>
          </cell>
          <cell r="I4450" t="str">
            <v>电表故障</v>
          </cell>
        </row>
        <row r="4451">
          <cell r="A4451">
            <v>43211</v>
          </cell>
          <cell r="B4451">
            <v>0.16068287037037035</v>
          </cell>
          <cell r="D4451" t="str">
            <v>电表故障</v>
          </cell>
          <cell r="G4451" t="str">
            <v>JS_CZ_wodefeng</v>
          </cell>
          <cell r="I4451" t="str">
            <v>电表故障</v>
          </cell>
        </row>
        <row r="4452">
          <cell r="A4452">
            <v>43211</v>
          </cell>
          <cell r="B4452">
            <v>0.16079861111111113</v>
          </cell>
          <cell r="D4452" t="str">
            <v>电表故障</v>
          </cell>
          <cell r="G4452" t="str">
            <v>JS_CZ_wodefeng</v>
          </cell>
          <cell r="I4452" t="str">
            <v>电表故障</v>
          </cell>
        </row>
        <row r="4453">
          <cell r="A4453">
            <v>43211</v>
          </cell>
          <cell r="B4453">
            <v>0.16335648148148149</v>
          </cell>
          <cell r="D4453" t="str">
            <v>电表故障</v>
          </cell>
          <cell r="G4453" t="str">
            <v>JS_CZ_wodefeng</v>
          </cell>
          <cell r="I4453" t="str">
            <v>电表故障</v>
          </cell>
        </row>
        <row r="4454">
          <cell r="A4454">
            <v>43211</v>
          </cell>
          <cell r="B4454">
            <v>0.1643287037037037</v>
          </cell>
          <cell r="D4454" t="str">
            <v>电表故障</v>
          </cell>
          <cell r="G4454" t="str">
            <v>JS_CZ_wodefeng</v>
          </cell>
          <cell r="I4454" t="str">
            <v>电表故障</v>
          </cell>
        </row>
        <row r="4455">
          <cell r="A4455">
            <v>43211</v>
          </cell>
          <cell r="B4455">
            <v>0.1645601851851852</v>
          </cell>
          <cell r="D4455" t="str">
            <v>电表故障</v>
          </cell>
          <cell r="G4455" t="str">
            <v>JS_CZ_wodefeng</v>
          </cell>
          <cell r="I4455" t="str">
            <v>电表故障</v>
          </cell>
        </row>
        <row r="4456">
          <cell r="A4456">
            <v>43211</v>
          </cell>
          <cell r="B4456">
            <v>0.16468750000000001</v>
          </cell>
          <cell r="D4456" t="str">
            <v>电表故障</v>
          </cell>
          <cell r="G4456" t="str">
            <v>JS_CZ_wodefeng</v>
          </cell>
          <cell r="I4456" t="str">
            <v>电表故障</v>
          </cell>
        </row>
        <row r="4457">
          <cell r="A4457">
            <v>43211</v>
          </cell>
          <cell r="B4457">
            <v>0.16723379629629631</v>
          </cell>
          <cell r="D4457" t="str">
            <v>电表故障</v>
          </cell>
          <cell r="G4457" t="str">
            <v>JS_CZ_wodefeng</v>
          </cell>
          <cell r="I4457" t="str">
            <v>电表故障</v>
          </cell>
        </row>
        <row r="4458">
          <cell r="A4458">
            <v>43211</v>
          </cell>
          <cell r="B4458">
            <v>0.16815972222222222</v>
          </cell>
          <cell r="D4458" t="str">
            <v>电表故障</v>
          </cell>
          <cell r="G4458" t="str">
            <v>JS_CZ_wodefeng</v>
          </cell>
          <cell r="I4458" t="str">
            <v>电表故障</v>
          </cell>
        </row>
        <row r="4459">
          <cell r="A4459">
            <v>43211</v>
          </cell>
          <cell r="B4459">
            <v>0.1696064814814815</v>
          </cell>
          <cell r="D4459" t="str">
            <v>电表故障</v>
          </cell>
          <cell r="G4459" t="str">
            <v>JS_CZ_wodefeng</v>
          </cell>
          <cell r="I4459" t="str">
            <v>电表故障</v>
          </cell>
        </row>
        <row r="4460">
          <cell r="A4460">
            <v>43211</v>
          </cell>
          <cell r="B4460">
            <v>0.16972222222222222</v>
          </cell>
          <cell r="D4460" t="str">
            <v>电表故障</v>
          </cell>
          <cell r="G4460" t="str">
            <v>JS_CZ_wodefeng</v>
          </cell>
          <cell r="I4460" t="str">
            <v>电表故障</v>
          </cell>
        </row>
        <row r="4461">
          <cell r="A4461">
            <v>43211</v>
          </cell>
          <cell r="B4461">
            <v>0.17116898148148149</v>
          </cell>
          <cell r="D4461" t="str">
            <v>电表故障</v>
          </cell>
          <cell r="G4461" t="str">
            <v>JS_CZ_wodefeng</v>
          </cell>
          <cell r="I4461" t="str">
            <v>电表故障</v>
          </cell>
        </row>
        <row r="4462">
          <cell r="A4462">
            <v>43211</v>
          </cell>
          <cell r="B4462">
            <v>0.17500000000000002</v>
          </cell>
          <cell r="D4462" t="str">
            <v>电表故障</v>
          </cell>
          <cell r="G4462" t="str">
            <v>JS_CZ_wodefeng</v>
          </cell>
          <cell r="I4462" t="str">
            <v>电表故障</v>
          </cell>
        </row>
        <row r="4463">
          <cell r="A4463">
            <v>43211</v>
          </cell>
          <cell r="B4463">
            <v>0.17731481481481481</v>
          </cell>
          <cell r="D4463" t="str">
            <v>电表故障</v>
          </cell>
          <cell r="G4463" t="str">
            <v>JS_CZ_wodefeng</v>
          </cell>
          <cell r="I4463" t="str">
            <v>电表故障</v>
          </cell>
        </row>
        <row r="4464">
          <cell r="A4464">
            <v>43211</v>
          </cell>
          <cell r="B4464">
            <v>0.17893518518518517</v>
          </cell>
          <cell r="D4464" t="str">
            <v>电表故障</v>
          </cell>
          <cell r="G4464" t="str">
            <v>JS_CZ_wodefeng</v>
          </cell>
          <cell r="I4464" t="str">
            <v>电表故障</v>
          </cell>
        </row>
        <row r="4465">
          <cell r="A4465">
            <v>43211</v>
          </cell>
          <cell r="B4465">
            <v>0.17986111111111111</v>
          </cell>
          <cell r="D4465" t="str">
            <v>电表故障</v>
          </cell>
          <cell r="G4465" t="str">
            <v>JS_CZ_wodefeng</v>
          </cell>
          <cell r="I4465" t="str">
            <v>电表故障</v>
          </cell>
        </row>
        <row r="4466">
          <cell r="A4466">
            <v>43211</v>
          </cell>
          <cell r="B4466">
            <v>0.18003472222222225</v>
          </cell>
          <cell r="D4466" t="str">
            <v>电表故障</v>
          </cell>
          <cell r="G4466" t="str">
            <v>JS_CZ_wodefeng</v>
          </cell>
          <cell r="I4466" t="str">
            <v>电表故障</v>
          </cell>
        </row>
        <row r="4467">
          <cell r="A4467">
            <v>43211</v>
          </cell>
          <cell r="B4467">
            <v>0.18026620370370372</v>
          </cell>
          <cell r="D4467" t="str">
            <v>电表故障</v>
          </cell>
          <cell r="G4467" t="str">
            <v>JS_CZ_wodefeng</v>
          </cell>
          <cell r="I4467" t="str">
            <v>电表故障</v>
          </cell>
        </row>
        <row r="4468">
          <cell r="A4468">
            <v>43211</v>
          </cell>
          <cell r="B4468">
            <v>0.18038194444444444</v>
          </cell>
          <cell r="D4468" t="str">
            <v>电表故障</v>
          </cell>
          <cell r="G4468" t="str">
            <v>JS_CZ_wodefeng</v>
          </cell>
          <cell r="I4468" t="str">
            <v>电表故障</v>
          </cell>
        </row>
        <row r="4469">
          <cell r="A4469">
            <v>43211</v>
          </cell>
          <cell r="B4469">
            <v>0.18512731481481481</v>
          </cell>
          <cell r="D4469" t="str">
            <v>电表故障</v>
          </cell>
          <cell r="G4469" t="str">
            <v>JS_CZ_wodefeng</v>
          </cell>
          <cell r="I4469" t="str">
            <v>电表故障</v>
          </cell>
        </row>
        <row r="4470">
          <cell r="A4470">
            <v>43211</v>
          </cell>
          <cell r="B4470">
            <v>0.18670138888888888</v>
          </cell>
          <cell r="D4470" t="str">
            <v>电表故障</v>
          </cell>
          <cell r="G4470" t="str">
            <v>JS_CZ_wodefeng</v>
          </cell>
          <cell r="I4470" t="str">
            <v>电表故障</v>
          </cell>
        </row>
        <row r="4471">
          <cell r="A4471">
            <v>43211</v>
          </cell>
          <cell r="B4471">
            <v>0.18907407407407406</v>
          </cell>
          <cell r="D4471" t="str">
            <v>电表故障</v>
          </cell>
          <cell r="G4471" t="str">
            <v>JS_CZ_wodefeng</v>
          </cell>
          <cell r="I4471" t="str">
            <v>电表故障</v>
          </cell>
        </row>
        <row r="4472">
          <cell r="A4472">
            <v>43211</v>
          </cell>
          <cell r="B4472">
            <v>0.19040509259259261</v>
          </cell>
          <cell r="D4472" t="str">
            <v>电表故障</v>
          </cell>
          <cell r="G4472" t="str">
            <v>JS_CZ_wodefeng</v>
          </cell>
          <cell r="I4472" t="str">
            <v>电表故障</v>
          </cell>
        </row>
        <row r="4473">
          <cell r="A4473">
            <v>43211</v>
          </cell>
          <cell r="B4473">
            <v>0.19052083333333333</v>
          </cell>
          <cell r="D4473" t="str">
            <v>电表故障</v>
          </cell>
          <cell r="G4473" t="str">
            <v>JS_CZ_wodefeng</v>
          </cell>
          <cell r="I4473" t="str">
            <v>电表故障</v>
          </cell>
        </row>
        <row r="4474">
          <cell r="A4474">
            <v>43211</v>
          </cell>
          <cell r="B4474">
            <v>0.19063657407407408</v>
          </cell>
          <cell r="D4474" t="str">
            <v>电表故障</v>
          </cell>
          <cell r="G4474" t="str">
            <v>JS_CZ_wodefeng</v>
          </cell>
          <cell r="I4474" t="str">
            <v>电表故障</v>
          </cell>
        </row>
        <row r="4475">
          <cell r="A4475">
            <v>43211</v>
          </cell>
          <cell r="B4475">
            <v>0.19173611111111111</v>
          </cell>
          <cell r="D4475" t="str">
            <v>电表故障</v>
          </cell>
          <cell r="G4475" t="str">
            <v>JS_CZ_wodefeng</v>
          </cell>
          <cell r="I4475" t="str">
            <v>电表故障</v>
          </cell>
        </row>
        <row r="4476">
          <cell r="A4476">
            <v>43211</v>
          </cell>
          <cell r="B4476">
            <v>0.19521990740740738</v>
          </cell>
          <cell r="D4476" t="str">
            <v>电表故障</v>
          </cell>
          <cell r="G4476" t="str">
            <v>JS_CZ_wodefeng</v>
          </cell>
          <cell r="I4476" t="str">
            <v>电表故障</v>
          </cell>
        </row>
        <row r="4477">
          <cell r="A4477">
            <v>43211</v>
          </cell>
          <cell r="B4477">
            <v>0.19532407407407407</v>
          </cell>
          <cell r="D4477" t="str">
            <v>电表故障</v>
          </cell>
          <cell r="G4477" t="str">
            <v>JS_CZ_wodefeng</v>
          </cell>
          <cell r="I4477" t="str">
            <v>电表故障</v>
          </cell>
        </row>
        <row r="4478">
          <cell r="A4478">
            <v>43211</v>
          </cell>
          <cell r="B4478">
            <v>0.19556712962962963</v>
          </cell>
          <cell r="D4478" t="str">
            <v>电表故障</v>
          </cell>
          <cell r="G4478" t="str">
            <v>JS_CZ_wodefeng</v>
          </cell>
          <cell r="I4478" t="str">
            <v>电表故障</v>
          </cell>
        </row>
        <row r="4479">
          <cell r="A4479">
            <v>43211</v>
          </cell>
          <cell r="B4479">
            <v>0.19684027777777779</v>
          </cell>
          <cell r="D4479" t="str">
            <v>电表故障</v>
          </cell>
          <cell r="G4479" t="str">
            <v>JS_CZ_wodefeng</v>
          </cell>
          <cell r="I4479" t="str">
            <v>电表故障</v>
          </cell>
        </row>
        <row r="4480">
          <cell r="A4480">
            <v>43211</v>
          </cell>
          <cell r="B4480">
            <v>0.20077546296296298</v>
          </cell>
          <cell r="D4480" t="str">
            <v>电表故障</v>
          </cell>
          <cell r="G4480" t="str">
            <v>JS_CZ_wodefeng</v>
          </cell>
          <cell r="I4480" t="str">
            <v>电表故障</v>
          </cell>
        </row>
        <row r="4481">
          <cell r="A4481">
            <v>43211</v>
          </cell>
          <cell r="B4481">
            <v>0.20233796296296294</v>
          </cell>
          <cell r="D4481" t="str">
            <v>电表故障</v>
          </cell>
          <cell r="G4481" t="str">
            <v>JS_CZ_wodefeng</v>
          </cell>
          <cell r="I4481" t="str">
            <v>电表故障</v>
          </cell>
        </row>
        <row r="4482">
          <cell r="A4482">
            <v>43211</v>
          </cell>
          <cell r="B4482">
            <v>0.20343750000000002</v>
          </cell>
          <cell r="D4482" t="str">
            <v>电表故障</v>
          </cell>
          <cell r="G4482" t="str">
            <v>JS_CZ_wodefeng</v>
          </cell>
          <cell r="I4482" t="str">
            <v>电表故障</v>
          </cell>
        </row>
        <row r="4483">
          <cell r="A4483">
            <v>43211</v>
          </cell>
          <cell r="B4483">
            <v>0.20379629629629628</v>
          </cell>
          <cell r="D4483" t="str">
            <v>电表故障</v>
          </cell>
          <cell r="G4483" t="str">
            <v>JS_CZ_wodefeng</v>
          </cell>
          <cell r="I4483" t="str">
            <v>电表故障</v>
          </cell>
        </row>
        <row r="4484">
          <cell r="A4484">
            <v>43211</v>
          </cell>
          <cell r="B4484">
            <v>0.20390046296296296</v>
          </cell>
          <cell r="D4484" t="str">
            <v>电表故障</v>
          </cell>
          <cell r="G4484" t="str">
            <v>JS_CZ_wodefeng</v>
          </cell>
          <cell r="I4484" t="str">
            <v>电表故障</v>
          </cell>
        </row>
        <row r="4485">
          <cell r="A4485">
            <v>43211</v>
          </cell>
          <cell r="B4485">
            <v>0.20616898148148147</v>
          </cell>
          <cell r="D4485" t="str">
            <v>电表故障</v>
          </cell>
          <cell r="G4485" t="str">
            <v>JS_CZ_wodefeng</v>
          </cell>
          <cell r="I4485" t="str">
            <v>电表故障</v>
          </cell>
        </row>
        <row r="4486">
          <cell r="A4486">
            <v>43211</v>
          </cell>
          <cell r="B4486">
            <v>0.20738425925925927</v>
          </cell>
          <cell r="D4486" t="str">
            <v>电表故障</v>
          </cell>
          <cell r="G4486" t="str">
            <v>JS_CZ_wodefeng</v>
          </cell>
          <cell r="I4486" t="str">
            <v>电表故障</v>
          </cell>
        </row>
        <row r="4487">
          <cell r="A4487">
            <v>43211</v>
          </cell>
          <cell r="B4487">
            <v>0.20761574074074074</v>
          </cell>
          <cell r="D4487" t="str">
            <v>电表故障</v>
          </cell>
          <cell r="G4487" t="str">
            <v>JS_CZ_wodefeng</v>
          </cell>
          <cell r="I4487" t="str">
            <v>电表故障</v>
          </cell>
        </row>
        <row r="4488">
          <cell r="A4488">
            <v>43211</v>
          </cell>
          <cell r="B4488">
            <v>0.20848379629629629</v>
          </cell>
          <cell r="D4488" t="str">
            <v>电表故障</v>
          </cell>
          <cell r="G4488" t="str">
            <v>JS_CZ_wodefeng</v>
          </cell>
          <cell r="I4488" t="str">
            <v>电表故障</v>
          </cell>
        </row>
        <row r="4489">
          <cell r="A4489">
            <v>43211</v>
          </cell>
          <cell r="B4489">
            <v>0.20859953703703704</v>
          </cell>
          <cell r="D4489" t="str">
            <v>电表故障</v>
          </cell>
          <cell r="G4489" t="str">
            <v>JS_CZ_wodefeng</v>
          </cell>
          <cell r="I4489" t="str">
            <v>电表故障</v>
          </cell>
        </row>
        <row r="4490">
          <cell r="A4490">
            <v>43211</v>
          </cell>
          <cell r="B4490">
            <v>0.20883101851851851</v>
          </cell>
          <cell r="D4490" t="str">
            <v>电表故障</v>
          </cell>
          <cell r="G4490" t="str">
            <v>JS_CZ_wodefeng</v>
          </cell>
          <cell r="I4490" t="str">
            <v>电表故障</v>
          </cell>
        </row>
        <row r="4491">
          <cell r="A4491">
            <v>43211</v>
          </cell>
          <cell r="B4491">
            <v>0.21010416666666668</v>
          </cell>
          <cell r="D4491" t="str">
            <v>电表故障</v>
          </cell>
          <cell r="G4491" t="str">
            <v>JS_CZ_wodefeng</v>
          </cell>
          <cell r="I4491" t="str">
            <v>电表故障</v>
          </cell>
        </row>
        <row r="4492">
          <cell r="A4492">
            <v>43211</v>
          </cell>
          <cell r="B4492">
            <v>0.21247685185185183</v>
          </cell>
          <cell r="D4492" t="str">
            <v>电表故障</v>
          </cell>
          <cell r="G4492" t="str">
            <v>JS_CZ_wodefeng</v>
          </cell>
          <cell r="I4492" t="str">
            <v>电表故障</v>
          </cell>
        </row>
        <row r="4493">
          <cell r="A4493">
            <v>43211</v>
          </cell>
          <cell r="B4493">
            <v>0.21259259259259258</v>
          </cell>
          <cell r="D4493" t="str">
            <v>电表故障</v>
          </cell>
          <cell r="G4493" t="str">
            <v>JS_CZ_wodefeng</v>
          </cell>
          <cell r="I4493" t="str">
            <v>电表故障</v>
          </cell>
        </row>
        <row r="4494">
          <cell r="A4494">
            <v>43211</v>
          </cell>
          <cell r="B4494">
            <v>0.21380787037037038</v>
          </cell>
          <cell r="D4494" t="str">
            <v>电表故障</v>
          </cell>
          <cell r="G4494" t="str">
            <v>JS_CZ_wodefeng</v>
          </cell>
          <cell r="I4494" t="str">
            <v>电表故障</v>
          </cell>
        </row>
        <row r="4495">
          <cell r="A4495">
            <v>43211</v>
          </cell>
          <cell r="B4495">
            <v>0.2190162037037037</v>
          </cell>
          <cell r="D4495" t="str">
            <v>电表故障</v>
          </cell>
          <cell r="G4495" t="str">
            <v>JS_CZ_wodefeng</v>
          </cell>
          <cell r="I4495" t="str">
            <v>电表故障</v>
          </cell>
        </row>
        <row r="4496">
          <cell r="A4496">
            <v>43211</v>
          </cell>
          <cell r="B4496">
            <v>0.22140046296296298</v>
          </cell>
          <cell r="D4496" t="str">
            <v>电表故障</v>
          </cell>
          <cell r="G4496" t="str">
            <v>JS_CZ_wodefeng</v>
          </cell>
          <cell r="I4496" t="str">
            <v>电表故障</v>
          </cell>
        </row>
        <row r="4497">
          <cell r="A4497">
            <v>43211</v>
          </cell>
          <cell r="B4497">
            <v>0.2225</v>
          </cell>
          <cell r="D4497" t="str">
            <v>电表故障</v>
          </cell>
          <cell r="G4497" t="str">
            <v>JS_CZ_wodefeng</v>
          </cell>
          <cell r="I4497" t="str">
            <v>电表故障</v>
          </cell>
        </row>
        <row r="4498">
          <cell r="A4498">
            <v>43211</v>
          </cell>
          <cell r="B4498">
            <v>0.22273148148148147</v>
          </cell>
          <cell r="D4498" t="str">
            <v>电表故障</v>
          </cell>
          <cell r="G4498" t="str">
            <v>JS_CZ_wodefeng</v>
          </cell>
          <cell r="I4498" t="str">
            <v>电表故障</v>
          </cell>
        </row>
        <row r="4499">
          <cell r="A4499">
            <v>43211</v>
          </cell>
          <cell r="B4499">
            <v>0.22284722222222222</v>
          </cell>
          <cell r="D4499" t="str">
            <v>电表故障</v>
          </cell>
          <cell r="G4499" t="str">
            <v>JS_CZ_wodefeng</v>
          </cell>
          <cell r="I4499" t="str">
            <v>电表故障</v>
          </cell>
        </row>
        <row r="4500">
          <cell r="A4500">
            <v>43211</v>
          </cell>
          <cell r="B4500">
            <v>0.22296296296296295</v>
          </cell>
          <cell r="D4500" t="str">
            <v>电表故障</v>
          </cell>
          <cell r="G4500" t="str">
            <v>JS_CZ_wodefeng</v>
          </cell>
          <cell r="I4500" t="str">
            <v>电表故障</v>
          </cell>
        </row>
        <row r="4501">
          <cell r="A4501">
            <v>43211</v>
          </cell>
          <cell r="B4501">
            <v>0.22406250000000003</v>
          </cell>
          <cell r="D4501" t="str">
            <v>电表故障</v>
          </cell>
          <cell r="G4501" t="str">
            <v>JS_CZ_wodefeng</v>
          </cell>
          <cell r="I4501" t="str">
            <v>电表故障</v>
          </cell>
        </row>
        <row r="4502">
          <cell r="A4502">
            <v>43211</v>
          </cell>
          <cell r="B4502">
            <v>0.22666666666666668</v>
          </cell>
          <cell r="D4502" t="str">
            <v>电表故障</v>
          </cell>
          <cell r="G4502" t="str">
            <v>JS_CZ_wodefeng</v>
          </cell>
          <cell r="I4502" t="str">
            <v>电表故障</v>
          </cell>
        </row>
        <row r="4503">
          <cell r="A4503">
            <v>43211</v>
          </cell>
          <cell r="B4503">
            <v>0.22753472222222224</v>
          </cell>
          <cell r="D4503" t="str">
            <v>电表故障</v>
          </cell>
          <cell r="G4503" t="str">
            <v>JS_CZ_wodefeng</v>
          </cell>
          <cell r="I4503" t="str">
            <v>电表故障</v>
          </cell>
        </row>
        <row r="4504">
          <cell r="A4504">
            <v>43211</v>
          </cell>
          <cell r="B4504">
            <v>0.22765046296296296</v>
          </cell>
          <cell r="D4504" t="str">
            <v>电表故障</v>
          </cell>
          <cell r="G4504" t="str">
            <v>JS_CZ_wodefeng</v>
          </cell>
          <cell r="I4504" t="str">
            <v>电表故障</v>
          </cell>
        </row>
        <row r="4505">
          <cell r="A4505">
            <v>43211</v>
          </cell>
          <cell r="B4505">
            <v>0.22892361111111112</v>
          </cell>
          <cell r="D4505" t="str">
            <v>电表故障</v>
          </cell>
          <cell r="G4505" t="str">
            <v>JS_CZ_wodefeng</v>
          </cell>
          <cell r="I4505" t="str">
            <v>电表故障</v>
          </cell>
        </row>
        <row r="4506">
          <cell r="A4506">
            <v>43211</v>
          </cell>
          <cell r="B4506">
            <v>0.22915509259259259</v>
          </cell>
          <cell r="D4506" t="str">
            <v>电表故障</v>
          </cell>
          <cell r="G4506" t="str">
            <v>JS_CZ_wodefeng</v>
          </cell>
          <cell r="I4506" t="str">
            <v>电表故障</v>
          </cell>
        </row>
        <row r="4507">
          <cell r="A4507">
            <v>43211</v>
          </cell>
          <cell r="B4507">
            <v>0.23310185185185184</v>
          </cell>
          <cell r="D4507" t="str">
            <v>电表故障</v>
          </cell>
          <cell r="G4507" t="str">
            <v>JS_CZ_wodefeng</v>
          </cell>
          <cell r="I4507" t="str">
            <v>电表故障</v>
          </cell>
        </row>
        <row r="4508">
          <cell r="A4508">
            <v>43211</v>
          </cell>
          <cell r="B4508">
            <v>0.23443287037037039</v>
          </cell>
          <cell r="D4508" t="str">
            <v>电表故障</v>
          </cell>
          <cell r="G4508" t="str">
            <v>JS_CZ_wodefeng</v>
          </cell>
          <cell r="I4508" t="str">
            <v>电表故障</v>
          </cell>
        </row>
        <row r="4509">
          <cell r="A4509">
            <v>43211</v>
          </cell>
          <cell r="B4509">
            <v>0.23778935185185182</v>
          </cell>
          <cell r="D4509" t="str">
            <v>电表故障</v>
          </cell>
          <cell r="G4509" t="str">
            <v>JS_CZ_wodefeng</v>
          </cell>
          <cell r="I4509" t="str">
            <v>电表故障</v>
          </cell>
        </row>
        <row r="4510">
          <cell r="A4510">
            <v>43211</v>
          </cell>
          <cell r="B4510">
            <v>0.23802083333333335</v>
          </cell>
          <cell r="D4510" t="str">
            <v>电表故障</v>
          </cell>
          <cell r="G4510" t="str">
            <v>JS_CZ_wodefeng</v>
          </cell>
          <cell r="I4510" t="str">
            <v>电表故障</v>
          </cell>
        </row>
        <row r="4511">
          <cell r="A4511">
            <v>43211</v>
          </cell>
          <cell r="B4511">
            <v>0.23930555555555555</v>
          </cell>
          <cell r="D4511" t="str">
            <v>电表故障</v>
          </cell>
          <cell r="G4511" t="str">
            <v>JS_CZ_wodefeng</v>
          </cell>
          <cell r="I4511" t="str">
            <v>电表故障</v>
          </cell>
        </row>
        <row r="4512">
          <cell r="A4512">
            <v>43211</v>
          </cell>
          <cell r="B4512">
            <v>0.2394212962962963</v>
          </cell>
          <cell r="D4512" t="str">
            <v>电表故障</v>
          </cell>
          <cell r="G4512" t="str">
            <v>JS_CZ_wodefeng</v>
          </cell>
          <cell r="I4512" t="str">
            <v>电表故障</v>
          </cell>
        </row>
        <row r="4513">
          <cell r="A4513">
            <v>43211</v>
          </cell>
          <cell r="B4513">
            <v>0.23959490740740741</v>
          </cell>
          <cell r="D4513" t="str">
            <v>电表故障</v>
          </cell>
          <cell r="G4513" t="str">
            <v>JS_CZ_wodefeng</v>
          </cell>
          <cell r="I4513" t="str">
            <v>电表故障</v>
          </cell>
        </row>
        <row r="4514">
          <cell r="A4514">
            <v>43211</v>
          </cell>
          <cell r="B4514">
            <v>0.24086805555555557</v>
          </cell>
          <cell r="D4514" t="str">
            <v>电表故障</v>
          </cell>
          <cell r="G4514" t="str">
            <v>JS_CZ_wodefeng</v>
          </cell>
          <cell r="I4514" t="str">
            <v>电表故障</v>
          </cell>
        </row>
        <row r="4515">
          <cell r="A4515">
            <v>43211</v>
          </cell>
          <cell r="B4515">
            <v>0.24480324074074075</v>
          </cell>
          <cell r="D4515" t="str">
            <v>电表故障</v>
          </cell>
          <cell r="G4515" t="str">
            <v>JS_CZ_wodefeng</v>
          </cell>
          <cell r="I4515" t="str">
            <v>电表故障</v>
          </cell>
        </row>
        <row r="4516">
          <cell r="A4516">
            <v>43211</v>
          </cell>
          <cell r="B4516">
            <v>0.24636574074074072</v>
          </cell>
          <cell r="D4516" t="str">
            <v>电表故障</v>
          </cell>
          <cell r="G4516" t="str">
            <v>JS_CZ_wodefeng</v>
          </cell>
          <cell r="I4516" t="str">
            <v>电表故障</v>
          </cell>
        </row>
        <row r="4517">
          <cell r="A4517">
            <v>43211</v>
          </cell>
          <cell r="B4517">
            <v>0.2487384259259259</v>
          </cell>
          <cell r="D4517" t="str">
            <v>电表故障</v>
          </cell>
          <cell r="G4517" t="str">
            <v>JS_CZ_wodefeng</v>
          </cell>
          <cell r="I4517" t="str">
            <v>电表故障</v>
          </cell>
        </row>
        <row r="4518">
          <cell r="A4518">
            <v>43211</v>
          </cell>
          <cell r="B4518">
            <v>0.25030092592592595</v>
          </cell>
          <cell r="D4518" t="str">
            <v>电表故障</v>
          </cell>
          <cell r="G4518" t="str">
            <v>JS_CZ_wodefeng</v>
          </cell>
          <cell r="I4518" t="str">
            <v>电表故障</v>
          </cell>
        </row>
        <row r="4519">
          <cell r="A4519">
            <v>43211</v>
          </cell>
          <cell r="B4519">
            <v>0.25140046296296298</v>
          </cell>
          <cell r="D4519" t="str">
            <v>电表故障</v>
          </cell>
          <cell r="G4519" t="str">
            <v>JS_CZ_wodefeng</v>
          </cell>
          <cell r="I4519" t="str">
            <v>电表故障</v>
          </cell>
        </row>
        <row r="4520">
          <cell r="A4520">
            <v>43211</v>
          </cell>
          <cell r="B4520">
            <v>0.25163194444444442</v>
          </cell>
          <cell r="D4520" t="str">
            <v>电表故障</v>
          </cell>
          <cell r="G4520" t="str">
            <v>JS_CZ_wodefeng</v>
          </cell>
          <cell r="I4520" t="str">
            <v>电表故障</v>
          </cell>
        </row>
        <row r="4521">
          <cell r="A4521">
            <v>43211</v>
          </cell>
          <cell r="B4521">
            <v>0.2517476851851852</v>
          </cell>
          <cell r="D4521" t="str">
            <v>电表故障</v>
          </cell>
          <cell r="G4521" t="str">
            <v>JS_CZ_wodefeng</v>
          </cell>
          <cell r="I4521" t="str">
            <v>电表故障</v>
          </cell>
        </row>
        <row r="4522">
          <cell r="A4522">
            <v>43211</v>
          </cell>
          <cell r="B4522">
            <v>0.25412037037037039</v>
          </cell>
          <cell r="D4522" t="str">
            <v>电表故障</v>
          </cell>
          <cell r="G4522" t="str">
            <v>JS_CZ_wodefeng</v>
          </cell>
          <cell r="I4522" t="str">
            <v>电表故障</v>
          </cell>
        </row>
        <row r="4523">
          <cell r="A4523">
            <v>43211</v>
          </cell>
          <cell r="B4523">
            <v>0.25533564814814813</v>
          </cell>
          <cell r="D4523" t="str">
            <v>电表故障</v>
          </cell>
          <cell r="G4523" t="str">
            <v>JS_CZ_wodefeng</v>
          </cell>
          <cell r="I4523" t="str">
            <v>电表故障</v>
          </cell>
        </row>
        <row r="4524">
          <cell r="A4524">
            <v>43211</v>
          </cell>
          <cell r="B4524">
            <v>0.25546296296296295</v>
          </cell>
          <cell r="D4524" t="str">
            <v>电表故障</v>
          </cell>
          <cell r="G4524" t="str">
            <v>JS_CZ_wodefeng</v>
          </cell>
          <cell r="I4524" t="str">
            <v>电表故障</v>
          </cell>
        </row>
        <row r="4525">
          <cell r="A4525">
            <v>43211</v>
          </cell>
          <cell r="B4525">
            <v>0.25557870370370367</v>
          </cell>
          <cell r="D4525" t="str">
            <v>电表故障</v>
          </cell>
          <cell r="G4525" t="str">
            <v>JS_CZ_wodefeng</v>
          </cell>
          <cell r="I4525" t="str">
            <v>电表故障</v>
          </cell>
        </row>
        <row r="4526">
          <cell r="A4526">
            <v>43211</v>
          </cell>
          <cell r="B4526">
            <v>0.25644675925925925</v>
          </cell>
          <cell r="D4526" t="str">
            <v>电表故障</v>
          </cell>
          <cell r="G4526" t="str">
            <v>JS_CZ_wodefeng</v>
          </cell>
          <cell r="I4526" t="str">
            <v>电表故障</v>
          </cell>
        </row>
        <row r="4527">
          <cell r="A4527">
            <v>43211</v>
          </cell>
          <cell r="B4527">
            <v>0.25806712962962963</v>
          </cell>
          <cell r="D4527" t="str">
            <v>电表故障</v>
          </cell>
          <cell r="G4527" t="str">
            <v>JS_CZ_wodefeng</v>
          </cell>
          <cell r="I4527" t="str">
            <v>电表故障</v>
          </cell>
        </row>
        <row r="4528">
          <cell r="A4528">
            <v>43211</v>
          </cell>
          <cell r="B4528">
            <v>0.26043981481481482</v>
          </cell>
          <cell r="D4528" t="str">
            <v>电表故障</v>
          </cell>
          <cell r="G4528" t="str">
            <v>JS_CZ_wodefeng</v>
          </cell>
          <cell r="I4528" t="str">
            <v>电表故障</v>
          </cell>
        </row>
        <row r="4529">
          <cell r="A4529">
            <v>43211</v>
          </cell>
          <cell r="B4529">
            <v>0.26055555555555554</v>
          </cell>
          <cell r="D4529" t="str">
            <v>电表故障</v>
          </cell>
          <cell r="G4529" t="str">
            <v>JS_CZ_wodefeng</v>
          </cell>
          <cell r="I4529" t="str">
            <v>电表故障</v>
          </cell>
        </row>
        <row r="4530">
          <cell r="A4530">
            <v>43211</v>
          </cell>
          <cell r="B4530">
            <v>0.26153935185185184</v>
          </cell>
          <cell r="D4530" t="str">
            <v>电表故障</v>
          </cell>
          <cell r="G4530" t="str">
            <v>JS_CZ_wodefeng</v>
          </cell>
          <cell r="I4530" t="str">
            <v>电表故障</v>
          </cell>
        </row>
        <row r="4531">
          <cell r="A4531">
            <v>43211</v>
          </cell>
          <cell r="B4531">
            <v>0.26200231481481479</v>
          </cell>
          <cell r="D4531" t="str">
            <v>电表故障</v>
          </cell>
          <cell r="G4531" t="str">
            <v>JS_CZ_wodefeng</v>
          </cell>
          <cell r="I4531" t="str">
            <v>电表故障</v>
          </cell>
        </row>
        <row r="4532">
          <cell r="A4532">
            <v>43211</v>
          </cell>
          <cell r="B4532">
            <v>0.26530092592592591</v>
          </cell>
          <cell r="D4532" t="str">
            <v>电表故障</v>
          </cell>
          <cell r="G4532" t="str">
            <v>JS_CZ_wodefeng</v>
          </cell>
          <cell r="I4532" t="str">
            <v>电表故障</v>
          </cell>
        </row>
        <row r="4533">
          <cell r="A4533">
            <v>43211</v>
          </cell>
          <cell r="B4533">
            <v>0.26553240740740741</v>
          </cell>
          <cell r="D4533" t="str">
            <v>电表故障</v>
          </cell>
          <cell r="G4533" t="str">
            <v>JS_CZ_wodefeng</v>
          </cell>
          <cell r="I4533" t="str">
            <v>电表故障</v>
          </cell>
        </row>
        <row r="4534">
          <cell r="A4534">
            <v>43211</v>
          </cell>
          <cell r="B4534">
            <v>0.26564814814814813</v>
          </cell>
          <cell r="D4534" t="str">
            <v>电表故障</v>
          </cell>
          <cell r="G4534" t="str">
            <v>JS_CZ_wodefeng</v>
          </cell>
          <cell r="I4534" t="str">
            <v>电表故障</v>
          </cell>
        </row>
        <row r="4535">
          <cell r="A4535">
            <v>43211</v>
          </cell>
          <cell r="B4535">
            <v>0.26576388888888886</v>
          </cell>
          <cell r="D4535" t="str">
            <v>电表故障</v>
          </cell>
          <cell r="G4535" t="str">
            <v>JS_CZ_wodefeng</v>
          </cell>
          <cell r="I4535" t="str">
            <v>电表故障</v>
          </cell>
        </row>
        <row r="4536">
          <cell r="A4536">
            <v>43211</v>
          </cell>
          <cell r="B4536">
            <v>0.26674768518518516</v>
          </cell>
          <cell r="D4536" t="str">
            <v>电表故障</v>
          </cell>
          <cell r="G4536" t="str">
            <v>JS_CZ_wodefeng</v>
          </cell>
          <cell r="I4536" t="str">
            <v>电表故障</v>
          </cell>
        </row>
        <row r="4537">
          <cell r="A4537">
            <v>43211</v>
          </cell>
          <cell r="B4537">
            <v>0.2669212962962963</v>
          </cell>
          <cell r="D4537" t="str">
            <v>电表故障</v>
          </cell>
          <cell r="G4537" t="str">
            <v>JS_CZ_wodefeng</v>
          </cell>
          <cell r="I4537" t="str">
            <v>电表故障</v>
          </cell>
        </row>
        <row r="4538">
          <cell r="A4538">
            <v>43211</v>
          </cell>
          <cell r="B4538">
            <v>0.26819444444444446</v>
          </cell>
          <cell r="D4538" t="str">
            <v>电表故障</v>
          </cell>
          <cell r="G4538" t="str">
            <v>JS_CZ_wodefeng</v>
          </cell>
          <cell r="I4538" t="str">
            <v>电表故障</v>
          </cell>
        </row>
        <row r="4539">
          <cell r="A4539">
            <v>43211</v>
          </cell>
          <cell r="B4539">
            <v>0.27069444444444446</v>
          </cell>
          <cell r="D4539" t="str">
            <v>电表故障</v>
          </cell>
          <cell r="G4539" t="str">
            <v>JS_CZ_wodefeng</v>
          </cell>
          <cell r="I4539" t="str">
            <v>电表故障</v>
          </cell>
        </row>
        <row r="4540">
          <cell r="A4540">
            <v>43211</v>
          </cell>
          <cell r="B4540">
            <v>0.27189814814814817</v>
          </cell>
          <cell r="D4540" t="str">
            <v>电表故障</v>
          </cell>
          <cell r="G4540" t="str">
            <v>JS_CZ_wodefeng</v>
          </cell>
          <cell r="I4540" t="str">
            <v>电表故障</v>
          </cell>
        </row>
        <row r="4541">
          <cell r="A4541">
            <v>43211</v>
          </cell>
          <cell r="B4541">
            <v>0.27201388888888889</v>
          </cell>
          <cell r="D4541" t="str">
            <v>电表故障</v>
          </cell>
          <cell r="G4541" t="str">
            <v>JS_CZ_wodefeng</v>
          </cell>
          <cell r="I4541" t="str">
            <v>电表故障</v>
          </cell>
        </row>
        <row r="4542">
          <cell r="A4542">
            <v>43211</v>
          </cell>
          <cell r="B4542">
            <v>0.2760185185185185</v>
          </cell>
          <cell r="D4542" t="str">
            <v>电表故障</v>
          </cell>
          <cell r="G4542" t="str">
            <v>JS_CZ_wodefeng</v>
          </cell>
          <cell r="I4542" t="str">
            <v>电表故障</v>
          </cell>
        </row>
        <row r="4543">
          <cell r="A4543">
            <v>43211</v>
          </cell>
          <cell r="B4543">
            <v>0.2770023148148148</v>
          </cell>
          <cell r="D4543" t="str">
            <v>电表故障</v>
          </cell>
          <cell r="G4543" t="str">
            <v>JS_CZ_wodefeng</v>
          </cell>
          <cell r="I4543" t="str">
            <v>电表故障</v>
          </cell>
        </row>
        <row r="4544">
          <cell r="A4544">
            <v>43211</v>
          </cell>
          <cell r="B4544">
            <v>0.27833333333333332</v>
          </cell>
          <cell r="D4544" t="str">
            <v>电表故障</v>
          </cell>
          <cell r="G4544" t="str">
            <v>JS_CZ_wodefeng</v>
          </cell>
          <cell r="I4544" t="str">
            <v>电表故障</v>
          </cell>
        </row>
        <row r="4545">
          <cell r="A4545">
            <v>43211</v>
          </cell>
          <cell r="B4545">
            <v>0.28226851851851853</v>
          </cell>
          <cell r="D4545" t="str">
            <v>电表故障</v>
          </cell>
          <cell r="G4545" t="str">
            <v>JS_CZ_wodefeng</v>
          </cell>
          <cell r="I4545" t="str">
            <v>电表故障</v>
          </cell>
        </row>
        <row r="4546">
          <cell r="A4546">
            <v>43211</v>
          </cell>
          <cell r="B4546">
            <v>0.28238425925925925</v>
          </cell>
          <cell r="D4546" t="str">
            <v>电表故障</v>
          </cell>
          <cell r="G4546" t="str">
            <v>JS_CZ_wodefeng</v>
          </cell>
          <cell r="I4546" t="str">
            <v>电表故障</v>
          </cell>
        </row>
        <row r="4547">
          <cell r="A4547">
            <v>43211</v>
          </cell>
          <cell r="B4547">
            <v>0.28359953703703705</v>
          </cell>
          <cell r="D4547" t="str">
            <v>电表故障</v>
          </cell>
          <cell r="G4547" t="str">
            <v>JS_CZ_wodefeng</v>
          </cell>
          <cell r="I4547" t="str">
            <v>电表故障</v>
          </cell>
        </row>
        <row r="4548">
          <cell r="A4548">
            <v>43211</v>
          </cell>
          <cell r="B4548">
            <v>0.28597222222222224</v>
          </cell>
          <cell r="D4548" t="str">
            <v>电表故障</v>
          </cell>
          <cell r="G4548" t="str">
            <v>JS_CZ_wodefeng</v>
          </cell>
          <cell r="I4548" t="str">
            <v>电表故障</v>
          </cell>
        </row>
        <row r="4549">
          <cell r="A4549">
            <v>43211</v>
          </cell>
          <cell r="B4549">
            <v>0.28608796296296296</v>
          </cell>
          <cell r="D4549" t="str">
            <v>电表故障</v>
          </cell>
          <cell r="G4549" t="str">
            <v>JS_CZ_wodefeng</v>
          </cell>
          <cell r="I4549" t="str">
            <v>电表故障</v>
          </cell>
        </row>
        <row r="4550">
          <cell r="A4550">
            <v>43211</v>
          </cell>
          <cell r="B4550">
            <v>0.29002314814814817</v>
          </cell>
          <cell r="D4550" t="str">
            <v>电表故障</v>
          </cell>
          <cell r="G4550" t="str">
            <v>JS_CZ_wodefeng</v>
          </cell>
          <cell r="I4550" t="str">
            <v>电表故障</v>
          </cell>
        </row>
        <row r="4551">
          <cell r="A4551">
            <v>43211</v>
          </cell>
          <cell r="B4551">
            <v>0.29094907407407405</v>
          </cell>
          <cell r="D4551" t="str">
            <v>电表故障</v>
          </cell>
          <cell r="G4551" t="str">
            <v>JS_CZ_wodefeng</v>
          </cell>
          <cell r="I4551" t="str">
            <v>电表故障</v>
          </cell>
        </row>
        <row r="4552">
          <cell r="A4552">
            <v>43211</v>
          </cell>
          <cell r="B4552">
            <v>0.29112268518518519</v>
          </cell>
          <cell r="D4552" t="str">
            <v>电表故障</v>
          </cell>
          <cell r="G4552" t="str">
            <v>JS_CZ_wodefeng</v>
          </cell>
          <cell r="I4552" t="str">
            <v>电表故障</v>
          </cell>
        </row>
        <row r="4553">
          <cell r="A4553">
            <v>43211</v>
          </cell>
          <cell r="B4553">
            <v>0.29251157407407408</v>
          </cell>
          <cell r="D4553" t="str">
            <v>电表故障</v>
          </cell>
          <cell r="G4553" t="str">
            <v>JS_CZ_wodefeng</v>
          </cell>
          <cell r="I4553" t="str">
            <v>电表故障</v>
          </cell>
        </row>
        <row r="4554">
          <cell r="A4554">
            <v>43211</v>
          </cell>
          <cell r="B4554">
            <v>0.2938425925925926</v>
          </cell>
          <cell r="D4554" t="str">
            <v>电表故障</v>
          </cell>
          <cell r="G4554" t="str">
            <v>JS_CZ_wodefeng</v>
          </cell>
          <cell r="I4554" t="str">
            <v>电表故障</v>
          </cell>
        </row>
        <row r="4555">
          <cell r="A4555">
            <v>43211</v>
          </cell>
          <cell r="B4555">
            <v>0.29633101851851851</v>
          </cell>
          <cell r="D4555" t="str">
            <v>电表故障</v>
          </cell>
          <cell r="G4555" t="str">
            <v>JS_CZ_wodefeng</v>
          </cell>
          <cell r="I4555" t="str">
            <v>电表故障</v>
          </cell>
        </row>
        <row r="4556">
          <cell r="A4556">
            <v>43211</v>
          </cell>
          <cell r="B4556">
            <v>0.29783564814814817</v>
          </cell>
          <cell r="D4556" t="str">
            <v>电表故障</v>
          </cell>
          <cell r="G4556" t="str">
            <v>JS_CZ_wodefeng</v>
          </cell>
          <cell r="I4556" t="str">
            <v>电表故障</v>
          </cell>
        </row>
        <row r="4557">
          <cell r="A4557">
            <v>43211</v>
          </cell>
          <cell r="B4557">
            <v>0.30020833333333335</v>
          </cell>
          <cell r="D4557" t="str">
            <v>电表故障</v>
          </cell>
          <cell r="G4557" t="str">
            <v>JS_CZ_wodefeng</v>
          </cell>
          <cell r="I4557" t="str">
            <v>电表故障</v>
          </cell>
        </row>
        <row r="4558">
          <cell r="A4558">
            <v>43211</v>
          </cell>
          <cell r="B4558">
            <v>0.30177083333333332</v>
          </cell>
          <cell r="D4558" t="str">
            <v>电表故障</v>
          </cell>
          <cell r="G4558" t="str">
            <v>JS_CZ_wodefeng</v>
          </cell>
          <cell r="I4558" t="str">
            <v>电表故障</v>
          </cell>
        </row>
        <row r="4559">
          <cell r="A4559">
            <v>43211</v>
          </cell>
          <cell r="B4559">
            <v>0.30269675925925926</v>
          </cell>
          <cell r="D4559" t="str">
            <v>电表故障</v>
          </cell>
          <cell r="G4559" t="str">
            <v>JS_CZ_wodefeng</v>
          </cell>
          <cell r="I4559" t="str">
            <v>电表故障</v>
          </cell>
        </row>
        <row r="4560">
          <cell r="A4560">
            <v>43211</v>
          </cell>
          <cell r="B4560">
            <v>0.3028703703703704</v>
          </cell>
          <cell r="D4560" t="str">
            <v>电表故障</v>
          </cell>
          <cell r="G4560" t="str">
            <v>JS_CZ_wodefeng</v>
          </cell>
          <cell r="I4560" t="str">
            <v>电表故障</v>
          </cell>
        </row>
        <row r="4561">
          <cell r="A4561">
            <v>43211</v>
          </cell>
          <cell r="B4561">
            <v>0.30311342592592594</v>
          </cell>
          <cell r="D4561" t="str">
            <v>电表故障</v>
          </cell>
          <cell r="G4561" t="str">
            <v>JS_CZ_wodefeng</v>
          </cell>
          <cell r="I4561" t="str">
            <v>电表故障</v>
          </cell>
        </row>
        <row r="4562">
          <cell r="A4562">
            <v>43211</v>
          </cell>
          <cell r="B4562">
            <v>0.30321759259259257</v>
          </cell>
          <cell r="D4562" t="str">
            <v>电表故障</v>
          </cell>
          <cell r="G4562" t="str">
            <v>JS_CZ_wodefeng</v>
          </cell>
          <cell r="I4562" t="str">
            <v>电表故障</v>
          </cell>
        </row>
        <row r="4563">
          <cell r="A4563">
            <v>43211</v>
          </cell>
          <cell r="B4563">
            <v>0.30414351851851851</v>
          </cell>
          <cell r="D4563" t="str">
            <v>电表故障</v>
          </cell>
          <cell r="G4563" t="str">
            <v>JS_CZ_wodefeng</v>
          </cell>
          <cell r="I4563" t="str">
            <v>电表故障</v>
          </cell>
        </row>
        <row r="4564">
          <cell r="A4564">
            <v>43211</v>
          </cell>
          <cell r="B4564">
            <v>0.30559027777777775</v>
          </cell>
          <cell r="D4564" t="str">
            <v>电表故障</v>
          </cell>
          <cell r="G4564" t="str">
            <v>JS_CZ_wodefeng</v>
          </cell>
          <cell r="I4564" t="str">
            <v>电表故障</v>
          </cell>
        </row>
        <row r="4565">
          <cell r="A4565">
            <v>43211</v>
          </cell>
          <cell r="B4565">
            <v>0.30791666666666667</v>
          </cell>
          <cell r="D4565" t="str">
            <v>电表故障</v>
          </cell>
          <cell r="G4565" t="str">
            <v>JS_CZ_wodefeng</v>
          </cell>
          <cell r="I4565" t="str">
            <v>电表故障</v>
          </cell>
        </row>
        <row r="4566">
          <cell r="A4566">
            <v>43211</v>
          </cell>
          <cell r="B4566">
            <v>0.30803240740740739</v>
          </cell>
          <cell r="D4566" t="str">
            <v>电表故障</v>
          </cell>
          <cell r="G4566" t="str">
            <v>JS_CZ_wodefeng</v>
          </cell>
          <cell r="I4566" t="str">
            <v>电表故障</v>
          </cell>
        </row>
        <row r="4567">
          <cell r="A4567">
            <v>43211</v>
          </cell>
          <cell r="B4567">
            <v>0.30953703703703705</v>
          </cell>
          <cell r="D4567" t="str">
            <v>电表故障</v>
          </cell>
          <cell r="G4567" t="str">
            <v>JS_CZ_wodefeng</v>
          </cell>
          <cell r="I4567" t="str">
            <v>电表故障</v>
          </cell>
        </row>
        <row r="4568">
          <cell r="A4568">
            <v>43211</v>
          </cell>
          <cell r="B4568">
            <v>0.31190972222222219</v>
          </cell>
          <cell r="D4568" t="str">
            <v>电表故障</v>
          </cell>
          <cell r="G4568" t="str">
            <v>JS_CZ_wodefeng</v>
          </cell>
          <cell r="I4568" t="str">
            <v>电表故障</v>
          </cell>
        </row>
        <row r="4569">
          <cell r="A4569">
            <v>43211</v>
          </cell>
          <cell r="B4569">
            <v>0.31324074074074076</v>
          </cell>
          <cell r="D4569" t="str">
            <v>电表故障</v>
          </cell>
          <cell r="G4569" t="str">
            <v>JS_CZ_wodefeng</v>
          </cell>
          <cell r="I4569" t="str">
            <v>电表故障</v>
          </cell>
        </row>
        <row r="4570">
          <cell r="A4570">
            <v>43211</v>
          </cell>
          <cell r="B4570">
            <v>0.31335648148148149</v>
          </cell>
          <cell r="D4570" t="str">
            <v>电表故障</v>
          </cell>
          <cell r="G4570" t="str">
            <v>JS_CZ_wodefeng</v>
          </cell>
          <cell r="I4570" t="str">
            <v>电表故障</v>
          </cell>
        </row>
        <row r="4571">
          <cell r="A4571">
            <v>43211</v>
          </cell>
          <cell r="B4571">
            <v>0.31347222222222221</v>
          </cell>
          <cell r="D4571" t="str">
            <v>电表故障</v>
          </cell>
          <cell r="G4571" t="str">
            <v>JS_CZ_wodefeng</v>
          </cell>
          <cell r="I4571" t="str">
            <v>电表故障</v>
          </cell>
        </row>
        <row r="4572">
          <cell r="A4572">
            <v>43211</v>
          </cell>
          <cell r="B4572">
            <v>0.31810185185185186</v>
          </cell>
          <cell r="D4572" t="str">
            <v>电表故障</v>
          </cell>
          <cell r="G4572" t="str">
            <v>JS_CZ_wodefeng</v>
          </cell>
          <cell r="I4572" t="str">
            <v>电表故障</v>
          </cell>
        </row>
        <row r="4573">
          <cell r="A4573">
            <v>43211</v>
          </cell>
          <cell r="B4573">
            <v>0.31821759259259258</v>
          </cell>
          <cell r="D4573" t="str">
            <v>电表故障</v>
          </cell>
          <cell r="G4573" t="str">
            <v>JS_CZ_wodefeng</v>
          </cell>
          <cell r="I4573" t="str">
            <v>电表故障</v>
          </cell>
        </row>
        <row r="4574">
          <cell r="A4574">
            <v>43211</v>
          </cell>
          <cell r="B4574">
            <v>0.31967592592592592</v>
          </cell>
          <cell r="D4574" t="str">
            <v>电表故障</v>
          </cell>
          <cell r="G4574" t="str">
            <v>JS_CZ_wodefeng</v>
          </cell>
          <cell r="I4574" t="str">
            <v>电表故障</v>
          </cell>
        </row>
        <row r="4575">
          <cell r="A4575">
            <v>43211</v>
          </cell>
          <cell r="B4575">
            <v>0.32361111111111113</v>
          </cell>
          <cell r="D4575" t="str">
            <v>电表故障</v>
          </cell>
          <cell r="G4575" t="str">
            <v>JS_CZ_wodefeng</v>
          </cell>
          <cell r="I4575" t="str">
            <v>电表故障</v>
          </cell>
        </row>
        <row r="4576">
          <cell r="A4576">
            <v>43211</v>
          </cell>
          <cell r="B4576">
            <v>0.32494212962962959</v>
          </cell>
          <cell r="D4576" t="str">
            <v>电表故障</v>
          </cell>
          <cell r="G4576" t="str">
            <v>JS_CZ_wodefeng</v>
          </cell>
          <cell r="I4576" t="str">
            <v>电表故障</v>
          </cell>
        </row>
        <row r="4577">
          <cell r="A4577">
            <v>43211</v>
          </cell>
          <cell r="B4577">
            <v>0.32731481481481484</v>
          </cell>
          <cell r="D4577" t="str">
            <v>电表故障</v>
          </cell>
          <cell r="G4577" t="str">
            <v>JS_CZ_wodefeng</v>
          </cell>
          <cell r="I4577" t="str">
            <v>电表故障</v>
          </cell>
        </row>
        <row r="4578">
          <cell r="A4578">
            <v>43211</v>
          </cell>
          <cell r="B4578">
            <v>0.32853009259259258</v>
          </cell>
          <cell r="D4578" t="str">
            <v>电表故障</v>
          </cell>
          <cell r="G4578" t="str">
            <v>JS_CZ_wodefeng</v>
          </cell>
          <cell r="I4578" t="str">
            <v>电表故障</v>
          </cell>
        </row>
        <row r="4579">
          <cell r="A4579">
            <v>43211</v>
          </cell>
          <cell r="B4579">
            <v>0.32876157407407408</v>
          </cell>
          <cell r="D4579" t="str">
            <v>电表故障</v>
          </cell>
          <cell r="G4579" t="str">
            <v>JS_CZ_wodefeng</v>
          </cell>
          <cell r="I4579" t="str">
            <v>电表故障</v>
          </cell>
        </row>
        <row r="4580">
          <cell r="A4580">
            <v>43211</v>
          </cell>
          <cell r="B4580">
            <v>0.33136574074074071</v>
          </cell>
          <cell r="D4580" t="str">
            <v>电表故障</v>
          </cell>
          <cell r="G4580" t="str">
            <v>JS_CZ_wodefeng</v>
          </cell>
          <cell r="I4580" t="str">
            <v>电表故障</v>
          </cell>
        </row>
        <row r="4581">
          <cell r="A4581">
            <v>43211</v>
          </cell>
          <cell r="B4581">
            <v>0.33373842592592595</v>
          </cell>
          <cell r="D4581" t="str">
            <v>电表故障</v>
          </cell>
          <cell r="G4581" t="str">
            <v>JS_CZ_wodefeng</v>
          </cell>
          <cell r="I4581" t="str">
            <v>电表故障</v>
          </cell>
        </row>
        <row r="4582">
          <cell r="A4582">
            <v>43211</v>
          </cell>
          <cell r="B4582">
            <v>0.33385416666666662</v>
          </cell>
          <cell r="D4582" t="str">
            <v>电表故障</v>
          </cell>
          <cell r="G4582" t="str">
            <v>JS_CZ_wodefeng</v>
          </cell>
          <cell r="I4582" t="str">
            <v>电表故障</v>
          </cell>
        </row>
        <row r="4583">
          <cell r="A4583">
            <v>43211</v>
          </cell>
          <cell r="B4583">
            <v>0.33402777777777781</v>
          </cell>
          <cell r="D4583" t="str">
            <v>电表故障</v>
          </cell>
          <cell r="G4583" t="str">
            <v>JS_CZ_wodefeng</v>
          </cell>
          <cell r="I4583" t="str">
            <v>电表故障</v>
          </cell>
        </row>
        <row r="4584">
          <cell r="A4584">
            <v>43211</v>
          </cell>
          <cell r="B4584">
            <v>0.33530092592592592</v>
          </cell>
          <cell r="D4584" t="str">
            <v>电表故障</v>
          </cell>
          <cell r="G4584" t="str">
            <v>JS_CZ_wodefeng</v>
          </cell>
          <cell r="I4584" t="str">
            <v>电表故障</v>
          </cell>
        </row>
        <row r="4585">
          <cell r="A4585">
            <v>43211</v>
          </cell>
          <cell r="B4585">
            <v>0.33634259259259264</v>
          </cell>
          <cell r="D4585" t="str">
            <v>电表故障</v>
          </cell>
          <cell r="G4585" t="str">
            <v>JS_CZ_wodefeng</v>
          </cell>
          <cell r="I4585" t="str">
            <v>电表故障</v>
          </cell>
        </row>
        <row r="4586">
          <cell r="A4586">
            <v>43211</v>
          </cell>
          <cell r="B4586">
            <v>0.33865740740740741</v>
          </cell>
          <cell r="D4586" t="str">
            <v>电表故障</v>
          </cell>
          <cell r="G4586" t="str">
            <v>JS_CZ_wodefeng</v>
          </cell>
          <cell r="I4586" t="str">
            <v>电表故障</v>
          </cell>
        </row>
        <row r="4587">
          <cell r="A4587">
            <v>43211</v>
          </cell>
          <cell r="B4587">
            <v>0.34266203703703701</v>
          </cell>
          <cell r="D4587" t="str">
            <v>电表故障</v>
          </cell>
          <cell r="G4587" t="str">
            <v>JS_CZ_wodefeng</v>
          </cell>
          <cell r="I4587" t="str">
            <v>电表故障</v>
          </cell>
        </row>
        <row r="4588">
          <cell r="A4588">
            <v>43211</v>
          </cell>
          <cell r="B4588">
            <v>0.34376157407407404</v>
          </cell>
          <cell r="D4588" t="str">
            <v>电表故障</v>
          </cell>
          <cell r="G4588" t="str">
            <v>JS_CZ_wodefeng</v>
          </cell>
          <cell r="I4588" t="str">
            <v>电表故障</v>
          </cell>
        </row>
        <row r="4589">
          <cell r="A4589">
            <v>43211</v>
          </cell>
          <cell r="B4589">
            <v>0.34399305555555554</v>
          </cell>
          <cell r="D4589" t="str">
            <v>电表故障</v>
          </cell>
          <cell r="G4589" t="str">
            <v>JS_CZ_wodefeng</v>
          </cell>
          <cell r="I4589" t="str">
            <v>电表故障</v>
          </cell>
        </row>
        <row r="4590">
          <cell r="A4590">
            <v>43211</v>
          </cell>
          <cell r="B4590">
            <v>0.34410879629629632</v>
          </cell>
          <cell r="D4590" t="str">
            <v>电表故障</v>
          </cell>
          <cell r="G4590" t="str">
            <v>JS_CZ_wodefeng</v>
          </cell>
          <cell r="I4590" t="str">
            <v>电表故障</v>
          </cell>
        </row>
        <row r="4591">
          <cell r="A4591">
            <v>43211</v>
          </cell>
          <cell r="B4591">
            <v>0.34422453703703698</v>
          </cell>
          <cell r="D4591" t="str">
            <v>电表故障</v>
          </cell>
          <cell r="G4591" t="str">
            <v>JS_CZ_wodefeng</v>
          </cell>
          <cell r="I4591" t="str">
            <v>电表故障</v>
          </cell>
        </row>
        <row r="4592">
          <cell r="A4592">
            <v>43211</v>
          </cell>
          <cell r="B4592">
            <v>0.34509259259259256</v>
          </cell>
          <cell r="D4592" t="str">
            <v>分系统1故障状态</v>
          </cell>
          <cell r="G4592" t="str">
            <v>JS_WX_liteer</v>
          </cell>
          <cell r="I4592" t="str">
            <v>系统故障</v>
          </cell>
        </row>
        <row r="4593">
          <cell r="A4593">
            <v>43211</v>
          </cell>
          <cell r="B4593">
            <v>0.34509259259259256</v>
          </cell>
          <cell r="D4593" t="str">
            <v>分系统1BCMS5故障状态</v>
          </cell>
          <cell r="G4593" t="str">
            <v>JS_WX_liteer</v>
          </cell>
          <cell r="I4593" t="str">
            <v>BMS故障</v>
          </cell>
        </row>
        <row r="4594">
          <cell r="A4594">
            <v>43211</v>
          </cell>
          <cell r="B4594">
            <v>0.34509259259259256</v>
          </cell>
          <cell r="D4594" t="str">
            <v>分系统1BMS5模块自检失效故障</v>
          </cell>
          <cell r="G4594" t="str">
            <v>JS_WX_liteer</v>
          </cell>
          <cell r="I4594" t="str">
            <v>BMS故障</v>
          </cell>
        </row>
        <row r="4595">
          <cell r="A4595">
            <v>43211</v>
          </cell>
          <cell r="B4595">
            <v>0.34509259259259256</v>
          </cell>
          <cell r="D4595" t="str">
            <v>BCMS故障</v>
          </cell>
          <cell r="G4595" t="str">
            <v>JS_WX_liteer</v>
          </cell>
          <cell r="I4595" t="str">
            <v>BMS故障</v>
          </cell>
        </row>
        <row r="4596">
          <cell r="A4596">
            <v>43211</v>
          </cell>
          <cell r="B4596">
            <v>0.34781250000000002</v>
          </cell>
          <cell r="D4596" t="str">
            <v>电表故障</v>
          </cell>
          <cell r="G4596" t="str">
            <v>JS_CZ_wodefeng</v>
          </cell>
          <cell r="I4596" t="str">
            <v>电表故障</v>
          </cell>
        </row>
        <row r="4597">
          <cell r="A4597">
            <v>43211</v>
          </cell>
          <cell r="B4597">
            <v>0.34885416666666669</v>
          </cell>
          <cell r="D4597" t="str">
            <v>电表故障</v>
          </cell>
          <cell r="G4597" t="str">
            <v>JS_CZ_wodefeng</v>
          </cell>
          <cell r="I4597" t="str">
            <v>电表故障</v>
          </cell>
        </row>
        <row r="4598">
          <cell r="A4598">
            <v>43211</v>
          </cell>
          <cell r="B4598">
            <v>0.34896990740740735</v>
          </cell>
          <cell r="D4598" t="str">
            <v>电表故障</v>
          </cell>
          <cell r="G4598" t="str">
            <v>JS_CZ_wodefeng</v>
          </cell>
          <cell r="I4598" t="str">
            <v>电表故障</v>
          </cell>
        </row>
        <row r="4599">
          <cell r="A4599">
            <v>43211</v>
          </cell>
          <cell r="B4599">
            <v>0.34914351851851855</v>
          </cell>
          <cell r="D4599" t="str">
            <v>电表故障</v>
          </cell>
          <cell r="G4599" t="str">
            <v>JS_CZ_wodefeng</v>
          </cell>
          <cell r="I4599" t="str">
            <v>电表故障</v>
          </cell>
        </row>
        <row r="4600">
          <cell r="A4600">
            <v>43211</v>
          </cell>
          <cell r="B4600">
            <v>0.35041666666666665</v>
          </cell>
          <cell r="D4600" t="str">
            <v>电表故障</v>
          </cell>
          <cell r="G4600" t="str">
            <v>JS_CZ_wodefeng</v>
          </cell>
          <cell r="I4600" t="str">
            <v>电表故障</v>
          </cell>
        </row>
        <row r="4601">
          <cell r="A4601">
            <v>43211</v>
          </cell>
          <cell r="B4601">
            <v>0.35280092592592593</v>
          </cell>
          <cell r="D4601" t="str">
            <v>电表故障</v>
          </cell>
          <cell r="G4601" t="str">
            <v>JS_CZ_wodefeng</v>
          </cell>
          <cell r="I4601" t="str">
            <v>电表故障</v>
          </cell>
        </row>
        <row r="4602">
          <cell r="A4602">
            <v>43211</v>
          </cell>
          <cell r="B4602">
            <v>0.35395833333333332</v>
          </cell>
          <cell r="D4602" t="str">
            <v>电表故障</v>
          </cell>
          <cell r="G4602" t="str">
            <v>JS_CZ_wodefeng</v>
          </cell>
          <cell r="I4602" t="str">
            <v>电表故障</v>
          </cell>
        </row>
        <row r="4603">
          <cell r="A4603">
            <v>43211</v>
          </cell>
          <cell r="B4603">
            <v>0.35540509259259262</v>
          </cell>
          <cell r="D4603" t="str">
            <v>电表故障</v>
          </cell>
          <cell r="G4603" t="str">
            <v>JS_CZ_wodefeng</v>
          </cell>
          <cell r="I4603" t="str">
            <v>电表故障</v>
          </cell>
        </row>
        <row r="4604">
          <cell r="A4604">
            <v>43211</v>
          </cell>
          <cell r="B4604">
            <v>0.35702546296296295</v>
          </cell>
          <cell r="D4604" t="str">
            <v>电表故障</v>
          </cell>
          <cell r="G4604" t="str">
            <v>JS_CZ_wodefeng</v>
          </cell>
          <cell r="I4604" t="str">
            <v>电表故障</v>
          </cell>
        </row>
        <row r="4605">
          <cell r="A4605">
            <v>43211</v>
          </cell>
          <cell r="B4605">
            <v>0.35939814814814813</v>
          </cell>
          <cell r="D4605" t="str">
            <v>电表故障</v>
          </cell>
          <cell r="G4605" t="str">
            <v>JS_CZ_wodefeng</v>
          </cell>
          <cell r="I4605" t="str">
            <v>电表故障</v>
          </cell>
        </row>
        <row r="4606">
          <cell r="A4606">
            <v>43211</v>
          </cell>
          <cell r="B4606">
            <v>0.35951388888888891</v>
          </cell>
          <cell r="D4606" t="str">
            <v>电表故障</v>
          </cell>
          <cell r="G4606" t="str">
            <v>JS_CZ_wodefeng</v>
          </cell>
          <cell r="I4606" t="str">
            <v>电表故障</v>
          </cell>
        </row>
        <row r="4607">
          <cell r="A4607">
            <v>43211</v>
          </cell>
          <cell r="B4607">
            <v>0.35968749999999999</v>
          </cell>
          <cell r="D4607" t="str">
            <v>电表故障</v>
          </cell>
          <cell r="G4607" t="str">
            <v>JS_CZ_wodefeng</v>
          </cell>
          <cell r="I4607" t="str">
            <v>电表故障</v>
          </cell>
        </row>
        <row r="4608">
          <cell r="A4608">
            <v>43211</v>
          </cell>
          <cell r="B4608">
            <v>0.36096064814814816</v>
          </cell>
          <cell r="D4608" t="str">
            <v>电表故障</v>
          </cell>
          <cell r="G4608" t="str">
            <v>JS_CZ_wodefeng</v>
          </cell>
          <cell r="I4608" t="str">
            <v>电表故障</v>
          </cell>
        </row>
        <row r="4609">
          <cell r="A4609">
            <v>43211</v>
          </cell>
          <cell r="B4609">
            <v>0.36333333333333334</v>
          </cell>
          <cell r="D4609" t="str">
            <v>电表故障</v>
          </cell>
          <cell r="G4609" t="str">
            <v>JS_CZ_wodefeng</v>
          </cell>
          <cell r="I4609" t="str">
            <v>电表故障</v>
          </cell>
        </row>
        <row r="4610">
          <cell r="A4610">
            <v>43211</v>
          </cell>
          <cell r="B4610">
            <v>0.36466435185185181</v>
          </cell>
          <cell r="D4610" t="str">
            <v>电表故障</v>
          </cell>
          <cell r="G4610" t="str">
            <v>JS_CZ_wodefeng</v>
          </cell>
          <cell r="I4610" t="str">
            <v>电表故障</v>
          </cell>
        </row>
        <row r="4611">
          <cell r="A4611">
            <v>43211</v>
          </cell>
          <cell r="B4611">
            <v>0.36479166666666668</v>
          </cell>
          <cell r="D4611" t="str">
            <v>电表故障</v>
          </cell>
          <cell r="G4611" t="str">
            <v>JS_CZ_wodefeng</v>
          </cell>
          <cell r="I4611" t="str">
            <v>电表故障</v>
          </cell>
        </row>
        <row r="4612">
          <cell r="A4612">
            <v>43211</v>
          </cell>
          <cell r="B4612">
            <v>0.36877314814814816</v>
          </cell>
          <cell r="D4612" t="str">
            <v>电表故障</v>
          </cell>
          <cell r="G4612" t="str">
            <v>JS_CZ_wodefeng</v>
          </cell>
          <cell r="I4612" t="str">
            <v>电表故障</v>
          </cell>
        </row>
        <row r="4613">
          <cell r="A4613">
            <v>43211</v>
          </cell>
          <cell r="B4613">
            <v>0.36987268518518518</v>
          </cell>
          <cell r="D4613" t="str">
            <v>电表故障</v>
          </cell>
          <cell r="G4613" t="str">
            <v>JS_CZ_wodefeng</v>
          </cell>
          <cell r="I4613" t="str">
            <v>电表故障</v>
          </cell>
        </row>
        <row r="4614">
          <cell r="A4614">
            <v>43211</v>
          </cell>
          <cell r="B4614">
            <v>0.37004629629629626</v>
          </cell>
          <cell r="D4614" t="str">
            <v>电表故障</v>
          </cell>
          <cell r="G4614" t="str">
            <v>JS_CZ_wodefeng</v>
          </cell>
          <cell r="I4614" t="str">
            <v>电表故障</v>
          </cell>
        </row>
        <row r="4615">
          <cell r="A4615">
            <v>43211</v>
          </cell>
          <cell r="B4615">
            <v>0.37017361111111113</v>
          </cell>
          <cell r="D4615" t="str">
            <v>电表故障</v>
          </cell>
          <cell r="G4615" t="str">
            <v>JS_CZ_wodefeng</v>
          </cell>
          <cell r="I4615" t="str">
            <v>电表故障</v>
          </cell>
        </row>
        <row r="4616">
          <cell r="A4616">
            <v>43211</v>
          </cell>
          <cell r="B4616">
            <v>0.3702893518518518</v>
          </cell>
          <cell r="D4616" t="str">
            <v>电表故障</v>
          </cell>
          <cell r="G4616" t="str">
            <v>JS_CZ_wodefeng</v>
          </cell>
          <cell r="I4616" t="str">
            <v>电表故障</v>
          </cell>
        </row>
        <row r="4617">
          <cell r="A4617">
            <v>43211</v>
          </cell>
          <cell r="B4617">
            <v>0.37503472222222217</v>
          </cell>
          <cell r="D4617" t="str">
            <v>电表故障</v>
          </cell>
          <cell r="G4617" t="str">
            <v>JS_CZ_wodefeng</v>
          </cell>
          <cell r="I4617" t="str">
            <v>电表故障</v>
          </cell>
        </row>
        <row r="4618">
          <cell r="A4618">
            <v>43211</v>
          </cell>
          <cell r="B4618">
            <v>0.38030092592592596</v>
          </cell>
          <cell r="D4618" t="str">
            <v>电表故障</v>
          </cell>
          <cell r="G4618" t="str">
            <v>JS_CZ_wodefeng</v>
          </cell>
          <cell r="I4618" t="str">
            <v>电表故障</v>
          </cell>
        </row>
        <row r="4619">
          <cell r="A4619">
            <v>43211</v>
          </cell>
          <cell r="B4619">
            <v>0.38412037037037039</v>
          </cell>
          <cell r="D4619" t="str">
            <v>电表故障</v>
          </cell>
          <cell r="G4619" t="str">
            <v>JS_CZ_wodefeng</v>
          </cell>
          <cell r="I4619" t="str">
            <v>电表故障</v>
          </cell>
        </row>
        <row r="4620">
          <cell r="A4620">
            <v>43211</v>
          </cell>
          <cell r="B4620">
            <v>0.38528935185185187</v>
          </cell>
          <cell r="D4620" t="str">
            <v>电表故障</v>
          </cell>
          <cell r="G4620" t="str">
            <v>JS_CZ_wodefeng</v>
          </cell>
          <cell r="I4620" t="str">
            <v>电表故障</v>
          </cell>
        </row>
        <row r="4621">
          <cell r="A4621">
            <v>43211</v>
          </cell>
          <cell r="B4621">
            <v>0.38546296296296295</v>
          </cell>
          <cell r="D4621" t="str">
            <v>电表故障</v>
          </cell>
          <cell r="G4621" t="str">
            <v>JS_CZ_wodefeng</v>
          </cell>
          <cell r="I4621" t="str">
            <v>电表故障</v>
          </cell>
        </row>
        <row r="4622">
          <cell r="A4622">
            <v>43211</v>
          </cell>
          <cell r="B4622">
            <v>0.38673611111111111</v>
          </cell>
          <cell r="D4622" t="str">
            <v>电表故障</v>
          </cell>
          <cell r="G4622" t="str">
            <v>JS_CZ_wodefeng</v>
          </cell>
          <cell r="I4622" t="str">
            <v>电表故障</v>
          </cell>
        </row>
        <row r="4623">
          <cell r="A4623">
            <v>43211</v>
          </cell>
          <cell r="B4623">
            <v>0.39130787037037035</v>
          </cell>
          <cell r="D4623" t="str">
            <v>电表故障</v>
          </cell>
          <cell r="G4623" t="str">
            <v>JS_CZ_wodefeng</v>
          </cell>
          <cell r="I4623" t="str">
            <v>电表故障</v>
          </cell>
        </row>
        <row r="4624">
          <cell r="A4624">
            <v>43211</v>
          </cell>
          <cell r="B4624">
            <v>0.39287037037037037</v>
          </cell>
          <cell r="D4624" t="str">
            <v>电表故障</v>
          </cell>
          <cell r="G4624" t="str">
            <v>JS_CZ_wodefeng</v>
          </cell>
          <cell r="I4624" t="str">
            <v>电表故障</v>
          </cell>
        </row>
        <row r="4625">
          <cell r="A4625">
            <v>43211</v>
          </cell>
          <cell r="B4625">
            <v>0.39396990740740739</v>
          </cell>
          <cell r="D4625" t="str">
            <v>电表故障</v>
          </cell>
          <cell r="G4625" t="str">
            <v>JS_CZ_wodefeng</v>
          </cell>
          <cell r="I4625" t="str">
            <v>电表故障</v>
          </cell>
        </row>
        <row r="4626">
          <cell r="A4626">
            <v>43211</v>
          </cell>
          <cell r="B4626">
            <v>0.39421296296296293</v>
          </cell>
          <cell r="D4626" t="str">
            <v>电表故障</v>
          </cell>
          <cell r="G4626" t="str">
            <v>JS_CZ_wodefeng</v>
          </cell>
          <cell r="I4626" t="str">
            <v>电表故障</v>
          </cell>
        </row>
        <row r="4627">
          <cell r="A4627">
            <v>43211</v>
          </cell>
          <cell r="B4627">
            <v>0.39431712962962967</v>
          </cell>
          <cell r="D4627" t="str">
            <v>电表故障</v>
          </cell>
          <cell r="G4627" t="str">
            <v>JS_CZ_wodefeng</v>
          </cell>
          <cell r="I4627" t="str">
            <v>电表故障</v>
          </cell>
        </row>
        <row r="4628">
          <cell r="A4628">
            <v>43211</v>
          </cell>
          <cell r="B4628">
            <v>0.39524305555555556</v>
          </cell>
          <cell r="D4628" t="str">
            <v>电表故障</v>
          </cell>
          <cell r="G4628" t="str">
            <v>JS_CZ_wodefeng</v>
          </cell>
          <cell r="I4628" t="str">
            <v>电表故障</v>
          </cell>
        </row>
        <row r="4629">
          <cell r="A4629">
            <v>43211</v>
          </cell>
          <cell r="B4629">
            <v>0.39681712962962962</v>
          </cell>
          <cell r="D4629" t="str">
            <v>电表故障</v>
          </cell>
          <cell r="G4629" t="str">
            <v>JS_CZ_wodefeng</v>
          </cell>
          <cell r="I4629" t="str">
            <v>电表故障</v>
          </cell>
        </row>
        <row r="4630">
          <cell r="A4630">
            <v>43211</v>
          </cell>
          <cell r="B4630">
            <v>0.39872685185185186</v>
          </cell>
          <cell r="D4630" t="str">
            <v>电表故障</v>
          </cell>
          <cell r="G4630" t="str">
            <v>JS_CZ_wodefeng</v>
          </cell>
          <cell r="I4630" t="str">
            <v>电表故障</v>
          </cell>
        </row>
        <row r="4631">
          <cell r="A4631">
            <v>43211</v>
          </cell>
          <cell r="B4631">
            <v>0.39884259259259264</v>
          </cell>
          <cell r="D4631" t="str">
            <v>电表故障</v>
          </cell>
          <cell r="G4631" t="str">
            <v>JS_CZ_wodefeng</v>
          </cell>
          <cell r="I4631" t="str">
            <v>电表故障</v>
          </cell>
        </row>
        <row r="4632">
          <cell r="A4632">
            <v>43211</v>
          </cell>
          <cell r="B4632">
            <v>0.3989583333333333</v>
          </cell>
          <cell r="D4632" t="str">
            <v>电表故障</v>
          </cell>
          <cell r="G4632" t="str">
            <v>JS_CZ_wodefeng</v>
          </cell>
          <cell r="I4632" t="str">
            <v>电表故障</v>
          </cell>
        </row>
        <row r="4633">
          <cell r="A4633">
            <v>43211</v>
          </cell>
          <cell r="B4633">
            <v>0.40011574074074074</v>
          </cell>
          <cell r="D4633" t="str">
            <v>电表故障</v>
          </cell>
          <cell r="G4633" t="str">
            <v>JS_CZ_wodefeng</v>
          </cell>
          <cell r="I4633" t="str">
            <v>电表故障</v>
          </cell>
        </row>
        <row r="4634">
          <cell r="A4634">
            <v>43211</v>
          </cell>
          <cell r="B4634">
            <v>0.40034722222222219</v>
          </cell>
          <cell r="D4634" t="str">
            <v>电表故障</v>
          </cell>
          <cell r="G4634" t="str">
            <v>JS_CZ_wodefeng</v>
          </cell>
          <cell r="I4634" t="str">
            <v>电表故障</v>
          </cell>
        </row>
        <row r="4635">
          <cell r="A4635">
            <v>43211</v>
          </cell>
          <cell r="B4635">
            <v>0.40138888888888885</v>
          </cell>
          <cell r="D4635" t="str">
            <v>电表故障</v>
          </cell>
          <cell r="G4635" t="str">
            <v>JS_CZ_wodefeng</v>
          </cell>
          <cell r="I4635" t="str">
            <v>电表故障</v>
          </cell>
        </row>
        <row r="4636">
          <cell r="A4636">
            <v>43211</v>
          </cell>
          <cell r="B4636">
            <v>0.40296296296296297</v>
          </cell>
          <cell r="D4636" t="str">
            <v>电表故障</v>
          </cell>
          <cell r="G4636" t="str">
            <v>JS_CZ_wodefeng</v>
          </cell>
          <cell r="I4636" t="str">
            <v>电表故障</v>
          </cell>
        </row>
        <row r="4637">
          <cell r="A4637">
            <v>43211</v>
          </cell>
          <cell r="B4637">
            <v>0.40545138888888888</v>
          </cell>
          <cell r="D4637" t="str">
            <v>电表故障</v>
          </cell>
          <cell r="G4637" t="str">
            <v>JS_CZ_wodefeng</v>
          </cell>
          <cell r="I4637" t="str">
            <v>电表故障</v>
          </cell>
        </row>
        <row r="4638">
          <cell r="A4638">
            <v>43211</v>
          </cell>
          <cell r="B4638">
            <v>0.40562499999999996</v>
          </cell>
          <cell r="D4638" t="str">
            <v>电表故障</v>
          </cell>
          <cell r="G4638" t="str">
            <v>JS_CZ_wodefeng</v>
          </cell>
          <cell r="I4638" t="str">
            <v>电表故障</v>
          </cell>
        </row>
        <row r="4639">
          <cell r="A4639">
            <v>43211</v>
          </cell>
          <cell r="B4639">
            <v>0.40585648148148151</v>
          </cell>
          <cell r="D4639" t="str">
            <v>电表故障</v>
          </cell>
          <cell r="G4639" t="str">
            <v>JS_CZ_wodefeng</v>
          </cell>
          <cell r="I4639" t="str">
            <v>电表故障</v>
          </cell>
        </row>
        <row r="4640">
          <cell r="A4640">
            <v>43211</v>
          </cell>
          <cell r="B4640">
            <v>0.40915509259259258</v>
          </cell>
          <cell r="D4640" t="str">
            <v>电表故障</v>
          </cell>
          <cell r="G4640" t="str">
            <v>JS_CZ_wodefeng</v>
          </cell>
          <cell r="I4640" t="str">
            <v>电表故障</v>
          </cell>
        </row>
        <row r="4641">
          <cell r="A4641">
            <v>43211</v>
          </cell>
          <cell r="B4641">
            <v>0.41048611111111111</v>
          </cell>
          <cell r="D4641" t="str">
            <v>电表故障</v>
          </cell>
          <cell r="G4641" t="str">
            <v>JS_CZ_wodefeng</v>
          </cell>
          <cell r="I4641" t="str">
            <v>电表故障</v>
          </cell>
        </row>
        <row r="4642">
          <cell r="A4642">
            <v>43211</v>
          </cell>
          <cell r="B4642">
            <v>0.41060185185185188</v>
          </cell>
          <cell r="D4642" t="str">
            <v>电表故障</v>
          </cell>
          <cell r="G4642" t="str">
            <v>JS_CZ_wodefeng</v>
          </cell>
          <cell r="I4642" t="str">
            <v>电表故障</v>
          </cell>
        </row>
        <row r="4643">
          <cell r="A4643">
            <v>43211</v>
          </cell>
          <cell r="B4643">
            <v>0.41546296296296298</v>
          </cell>
          <cell r="D4643" t="str">
            <v>电表故障</v>
          </cell>
          <cell r="G4643" t="str">
            <v>JS_CZ_wodefeng</v>
          </cell>
          <cell r="I4643" t="str">
            <v>电表故障</v>
          </cell>
        </row>
        <row r="4644">
          <cell r="A4644">
            <v>43211</v>
          </cell>
          <cell r="B4644">
            <v>0.4155787037037037</v>
          </cell>
          <cell r="D4644" t="str">
            <v>电表故障</v>
          </cell>
          <cell r="G4644" t="str">
            <v>JS_CZ_wodefeng</v>
          </cell>
          <cell r="I4644" t="str">
            <v>电表故障</v>
          </cell>
        </row>
        <row r="4645">
          <cell r="A4645">
            <v>43211</v>
          </cell>
          <cell r="B4645">
            <v>0.41795138888888889</v>
          </cell>
          <cell r="D4645" t="str">
            <v>电表故障</v>
          </cell>
          <cell r="G4645" t="str">
            <v>JS_CZ_wodefeng</v>
          </cell>
          <cell r="I4645" t="str">
            <v>电表故障</v>
          </cell>
        </row>
        <row r="4646">
          <cell r="A4646">
            <v>43211</v>
          </cell>
          <cell r="B4646">
            <v>0.42043981481481479</v>
          </cell>
          <cell r="D4646" t="str">
            <v>电表故障</v>
          </cell>
          <cell r="G4646" t="str">
            <v>JS_CZ_wodefeng</v>
          </cell>
          <cell r="I4646" t="str">
            <v>电表故障</v>
          </cell>
        </row>
        <row r="4647">
          <cell r="A4647">
            <v>43211</v>
          </cell>
          <cell r="B4647">
            <v>0.42056712962962961</v>
          </cell>
          <cell r="D4647" t="str">
            <v>电表故障</v>
          </cell>
          <cell r="G4647" t="str">
            <v>JS_CZ_wodefeng</v>
          </cell>
          <cell r="I4647" t="str">
            <v>电表故障</v>
          </cell>
        </row>
        <row r="4648">
          <cell r="A4648">
            <v>43211</v>
          </cell>
          <cell r="B4648">
            <v>0.42074074074074069</v>
          </cell>
          <cell r="D4648" t="str">
            <v>电表故障</v>
          </cell>
          <cell r="G4648" t="str">
            <v>JS_CZ_wodefeng</v>
          </cell>
          <cell r="I4648" t="str">
            <v>电表故障</v>
          </cell>
        </row>
        <row r="4649">
          <cell r="A4649">
            <v>43211</v>
          </cell>
          <cell r="B4649">
            <v>0.4209606481481481</v>
          </cell>
          <cell r="D4649" t="str">
            <v>电表故障</v>
          </cell>
          <cell r="G4649" t="str">
            <v>JS_CZ_wodefeng</v>
          </cell>
          <cell r="I4649" t="str">
            <v>电表故障</v>
          </cell>
        </row>
        <row r="4650">
          <cell r="A4650">
            <v>43211</v>
          </cell>
          <cell r="B4650">
            <v>0.42357638888888888</v>
          </cell>
          <cell r="D4650" t="str">
            <v>电表故障</v>
          </cell>
          <cell r="G4650" t="str">
            <v>JS_CZ_wodefeng</v>
          </cell>
          <cell r="I4650" t="str">
            <v>电表故障</v>
          </cell>
        </row>
        <row r="4651">
          <cell r="A4651">
            <v>43211</v>
          </cell>
          <cell r="B4651">
            <v>0.42571759259259262</v>
          </cell>
          <cell r="D4651" t="str">
            <v>电表故障</v>
          </cell>
          <cell r="G4651" t="str">
            <v>JS_CZ_wodefeng</v>
          </cell>
          <cell r="I4651" t="str">
            <v>电表故障</v>
          </cell>
        </row>
        <row r="4652">
          <cell r="A4652">
            <v>43211</v>
          </cell>
          <cell r="B4652">
            <v>0.42681712962962964</v>
          </cell>
          <cell r="D4652" t="str">
            <v>电表故障</v>
          </cell>
          <cell r="G4652" t="str">
            <v>JS_CZ_wodefeng</v>
          </cell>
          <cell r="I4652" t="str">
            <v>电表故障</v>
          </cell>
        </row>
        <row r="4653">
          <cell r="A4653">
            <v>43211</v>
          </cell>
          <cell r="B4653">
            <v>0.42814814814814817</v>
          </cell>
          <cell r="D4653" t="str">
            <v>电表故障</v>
          </cell>
          <cell r="G4653" t="str">
            <v>JS_CZ_wodefeng</v>
          </cell>
          <cell r="I4653" t="str">
            <v>电表故障</v>
          </cell>
        </row>
        <row r="4654">
          <cell r="A4654">
            <v>43211</v>
          </cell>
          <cell r="B4654">
            <v>0.4305208333333333</v>
          </cell>
          <cell r="D4654" t="str">
            <v>电表故障</v>
          </cell>
          <cell r="G4654" t="str">
            <v>JS_CZ_wodefeng</v>
          </cell>
          <cell r="I4654" t="str">
            <v>电表故障</v>
          </cell>
        </row>
        <row r="4655">
          <cell r="A4655">
            <v>43211</v>
          </cell>
          <cell r="B4655">
            <v>0.43063657407407407</v>
          </cell>
          <cell r="D4655" t="str">
            <v>电表故障</v>
          </cell>
          <cell r="G4655" t="str">
            <v>JS_CZ_wodefeng</v>
          </cell>
          <cell r="I4655" t="str">
            <v>电表故障</v>
          </cell>
        </row>
        <row r="4656">
          <cell r="A4656">
            <v>43211</v>
          </cell>
          <cell r="B4656">
            <v>0.43081018518518516</v>
          </cell>
          <cell r="D4656" t="str">
            <v>电表故障</v>
          </cell>
          <cell r="G4656" t="str">
            <v>JS_CZ_wodefeng</v>
          </cell>
          <cell r="I4656" t="str">
            <v>电表故障</v>
          </cell>
        </row>
        <row r="4657">
          <cell r="A4657">
            <v>43211</v>
          </cell>
          <cell r="B4657">
            <v>0.43208333333333332</v>
          </cell>
          <cell r="D4657" t="str">
            <v>电表故障</v>
          </cell>
          <cell r="G4657" t="str">
            <v>JS_CZ_wodefeng</v>
          </cell>
          <cell r="I4657" t="str">
            <v>电表故障</v>
          </cell>
        </row>
        <row r="4658">
          <cell r="A4658">
            <v>43211</v>
          </cell>
          <cell r="B4658">
            <v>0.43574074074074076</v>
          </cell>
          <cell r="D4658" t="str">
            <v>电表故障</v>
          </cell>
          <cell r="G4658" t="str">
            <v>JS_CZ_wodefeng</v>
          </cell>
          <cell r="I4658" t="str">
            <v>电表故障</v>
          </cell>
        </row>
        <row r="4659">
          <cell r="A4659">
            <v>43211</v>
          </cell>
          <cell r="B4659">
            <v>0.43585648148148143</v>
          </cell>
          <cell r="D4659" t="str">
            <v>电表故障</v>
          </cell>
          <cell r="G4659" t="str">
            <v>JS_CZ_wodefeng</v>
          </cell>
          <cell r="I4659" t="str">
            <v>电表故障</v>
          </cell>
        </row>
        <row r="4660">
          <cell r="A4660">
            <v>43211</v>
          </cell>
          <cell r="B4660">
            <v>0.43724537037037042</v>
          </cell>
          <cell r="D4660" t="str">
            <v>电表故障</v>
          </cell>
          <cell r="G4660" t="str">
            <v>JS_CZ_wodefeng</v>
          </cell>
          <cell r="I4660" t="str">
            <v>电表故障</v>
          </cell>
        </row>
        <row r="4661">
          <cell r="A4661">
            <v>43211</v>
          </cell>
          <cell r="B4661">
            <v>0.43747685185185187</v>
          </cell>
          <cell r="D4661" t="str">
            <v>电表故障</v>
          </cell>
          <cell r="G4661" t="str">
            <v>JS_CZ_wodefeng</v>
          </cell>
          <cell r="I4661" t="str">
            <v>电表故障</v>
          </cell>
        </row>
        <row r="4662">
          <cell r="A4662">
            <v>43211</v>
          </cell>
          <cell r="B4662">
            <v>0.43828703703703703</v>
          </cell>
          <cell r="D4662" t="str">
            <v>电表故障</v>
          </cell>
          <cell r="G4662" t="str">
            <v>JS_CZ_wodefeng</v>
          </cell>
          <cell r="I4662" t="str">
            <v>电表故障</v>
          </cell>
        </row>
        <row r="4663">
          <cell r="A4663">
            <v>43211</v>
          </cell>
          <cell r="B4663">
            <v>0.44065972222222222</v>
          </cell>
          <cell r="D4663" t="str">
            <v>电表故障</v>
          </cell>
          <cell r="G4663" t="str">
            <v>JS_CZ_wodefeng</v>
          </cell>
          <cell r="I4663" t="str">
            <v>电表故障</v>
          </cell>
        </row>
        <row r="4664">
          <cell r="A4664">
            <v>43211</v>
          </cell>
          <cell r="B4664">
            <v>0.44077546296296299</v>
          </cell>
          <cell r="D4664" t="str">
            <v>电表故障</v>
          </cell>
          <cell r="G4664" t="str">
            <v>JS_CZ_wodefeng</v>
          </cell>
          <cell r="I4664" t="str">
            <v>电表故障</v>
          </cell>
        </row>
        <row r="4665">
          <cell r="A4665">
            <v>43211</v>
          </cell>
          <cell r="B4665">
            <v>0.44094907407407408</v>
          </cell>
          <cell r="D4665" t="str">
            <v>电表故障</v>
          </cell>
          <cell r="G4665" t="str">
            <v>JS_CZ_wodefeng</v>
          </cell>
          <cell r="I4665" t="str">
            <v>电表故障</v>
          </cell>
        </row>
        <row r="4666">
          <cell r="A4666">
            <v>43211</v>
          </cell>
          <cell r="B4666">
            <v>0.44223379629629633</v>
          </cell>
          <cell r="D4666" t="str">
            <v>电表故障</v>
          </cell>
          <cell r="G4666" t="str">
            <v>JS_CZ_wodefeng</v>
          </cell>
          <cell r="I4666" t="str">
            <v>电表故障</v>
          </cell>
        </row>
        <row r="4667">
          <cell r="A4667">
            <v>43211</v>
          </cell>
          <cell r="B4667">
            <v>0.442349537037037</v>
          </cell>
          <cell r="D4667" t="str">
            <v>电表故障</v>
          </cell>
          <cell r="G4667" t="str">
            <v>JS_CZ_wodefeng</v>
          </cell>
          <cell r="I4667" t="str">
            <v>电表故障</v>
          </cell>
        </row>
        <row r="4668">
          <cell r="A4668">
            <v>43211</v>
          </cell>
          <cell r="B4668">
            <v>0.4455324074074074</v>
          </cell>
          <cell r="D4668" t="str">
            <v>电表故障</v>
          </cell>
          <cell r="G4668" t="str">
            <v>JS_CZ_wodefeng</v>
          </cell>
          <cell r="I4668" t="str">
            <v>电表故障</v>
          </cell>
        </row>
        <row r="4669">
          <cell r="A4669">
            <v>43211</v>
          </cell>
          <cell r="B4669">
            <v>0.4457638888888889</v>
          </cell>
          <cell r="D4669" t="str">
            <v>电表故障</v>
          </cell>
          <cell r="G4669" t="str">
            <v>JS_CZ_wodefeng</v>
          </cell>
          <cell r="I4669" t="str">
            <v>电表故障</v>
          </cell>
        </row>
        <row r="4670">
          <cell r="A4670">
            <v>43211</v>
          </cell>
          <cell r="B4670">
            <v>0.44587962962962963</v>
          </cell>
          <cell r="D4670" t="str">
            <v>电表故障</v>
          </cell>
          <cell r="G4670" t="str">
            <v>JS_CZ_wodefeng</v>
          </cell>
          <cell r="I4670" t="str">
            <v>电表故障</v>
          </cell>
        </row>
        <row r="4671">
          <cell r="A4671">
            <v>43211</v>
          </cell>
          <cell r="B4671">
            <v>0.44599537037037035</v>
          </cell>
          <cell r="D4671" t="str">
            <v>电表故障</v>
          </cell>
          <cell r="G4671" t="str">
            <v>JS_CZ_wodefeng</v>
          </cell>
          <cell r="I4671" t="str">
            <v>电表故障</v>
          </cell>
        </row>
        <row r="4672">
          <cell r="A4672">
            <v>43211</v>
          </cell>
          <cell r="B4672">
            <v>0.44709490740740737</v>
          </cell>
          <cell r="D4672" t="str">
            <v>电表故障</v>
          </cell>
          <cell r="G4672" t="str">
            <v>JS_CZ_wodefeng</v>
          </cell>
          <cell r="I4672" t="str">
            <v>电表故障</v>
          </cell>
        </row>
        <row r="4673">
          <cell r="A4673">
            <v>43211</v>
          </cell>
          <cell r="B4673">
            <v>0.44836805555555559</v>
          </cell>
          <cell r="D4673" t="str">
            <v>电表故障</v>
          </cell>
          <cell r="G4673" t="str">
            <v>JS_CZ_wodefeng</v>
          </cell>
          <cell r="I4673" t="str">
            <v>电表故障</v>
          </cell>
        </row>
        <row r="4674">
          <cell r="A4674">
            <v>43211</v>
          </cell>
          <cell r="B4674">
            <v>0.45127314814814817</v>
          </cell>
          <cell r="D4674" t="str">
            <v>电表故障</v>
          </cell>
          <cell r="G4674" t="str">
            <v>JS_CZ_wodefeng</v>
          </cell>
          <cell r="I4674" t="str">
            <v>电表故障</v>
          </cell>
        </row>
        <row r="4675">
          <cell r="A4675">
            <v>43211</v>
          </cell>
          <cell r="B4675">
            <v>0.4519097222222222</v>
          </cell>
          <cell r="D4675" t="str">
            <v>分系统1BMS1总电压过低一级故障</v>
          </cell>
          <cell r="G4675" t="str">
            <v>JS_CZ_wodefeng</v>
          </cell>
          <cell r="I4675" t="str">
            <v>BMS故障</v>
          </cell>
        </row>
        <row r="4676">
          <cell r="A4676">
            <v>43211</v>
          </cell>
          <cell r="B4676">
            <v>0.4519097222222222</v>
          </cell>
          <cell r="D4676" t="str">
            <v>分系统1BMS1总电压过低二级故障</v>
          </cell>
          <cell r="G4676" t="str">
            <v>JS_CZ_wodefeng</v>
          </cell>
          <cell r="I4676" t="str">
            <v>BMS故障</v>
          </cell>
        </row>
        <row r="4677">
          <cell r="A4677">
            <v>43211</v>
          </cell>
          <cell r="B4677">
            <v>0.45231481481481484</v>
          </cell>
          <cell r="D4677" t="str">
            <v>分系统1BMS3总电压过低一级故障</v>
          </cell>
          <cell r="G4677" t="str">
            <v>JS_CZ_wodefeng</v>
          </cell>
          <cell r="I4677" t="str">
            <v>BMS故障</v>
          </cell>
        </row>
        <row r="4678">
          <cell r="A4678">
            <v>43211</v>
          </cell>
          <cell r="B4678">
            <v>0.45231481481481484</v>
          </cell>
          <cell r="D4678" t="str">
            <v>分系统1BMS3总电压过低二级故障</v>
          </cell>
          <cell r="G4678" t="str">
            <v>JS_CZ_wodefeng</v>
          </cell>
          <cell r="I4678" t="str">
            <v>BMS故障</v>
          </cell>
        </row>
        <row r="4679">
          <cell r="A4679">
            <v>43211</v>
          </cell>
          <cell r="B4679">
            <v>0.45254629629629628</v>
          </cell>
          <cell r="D4679" t="str">
            <v>电表故障</v>
          </cell>
          <cell r="G4679" t="str">
            <v>JS_CZ_wodefeng</v>
          </cell>
          <cell r="I4679" t="str">
            <v>电表故障</v>
          </cell>
        </row>
        <row r="4680">
          <cell r="A4680">
            <v>43211</v>
          </cell>
          <cell r="B4680">
            <v>0.45283564814814814</v>
          </cell>
          <cell r="D4680" t="str">
            <v>分系统1BMS6总电压过低一级故障</v>
          </cell>
          <cell r="G4680" t="str">
            <v>JS_CZ_wodefeng</v>
          </cell>
          <cell r="I4680" t="str">
            <v>BMS故障</v>
          </cell>
        </row>
        <row r="4681">
          <cell r="A4681">
            <v>43211</v>
          </cell>
          <cell r="B4681">
            <v>0.45283564814814814</v>
          </cell>
          <cell r="D4681" t="str">
            <v>分系统1BMS6总电压过低二级故障</v>
          </cell>
          <cell r="G4681" t="str">
            <v>JS_CZ_wodefeng</v>
          </cell>
          <cell r="I4681" t="str">
            <v>BMS故障</v>
          </cell>
        </row>
        <row r="4682">
          <cell r="A4682">
            <v>43211</v>
          </cell>
          <cell r="B4682">
            <v>0.453125</v>
          </cell>
          <cell r="D4682" t="str">
            <v>分系统1BMS2总电压过低一级故障</v>
          </cell>
          <cell r="G4682" t="str">
            <v>JS_CZ_wodefeng</v>
          </cell>
          <cell r="I4682" t="str">
            <v>BMS故障</v>
          </cell>
        </row>
        <row r="4683">
          <cell r="A4683">
            <v>43211</v>
          </cell>
          <cell r="B4683">
            <v>0.453125</v>
          </cell>
          <cell r="D4683" t="str">
            <v>分系统1BMS2总电压过低二级故障</v>
          </cell>
          <cell r="G4683" t="str">
            <v>JS_CZ_wodefeng</v>
          </cell>
          <cell r="I4683" t="str">
            <v>BMS故障</v>
          </cell>
        </row>
        <row r="4684">
          <cell r="A4684">
            <v>43211</v>
          </cell>
          <cell r="B4684">
            <v>0.453125</v>
          </cell>
          <cell r="D4684" t="str">
            <v>分系统1BMS5总电压过低一级故障</v>
          </cell>
          <cell r="G4684" t="str">
            <v>JS_CZ_wodefeng</v>
          </cell>
          <cell r="I4684" t="str">
            <v>BMS故障</v>
          </cell>
        </row>
        <row r="4685">
          <cell r="A4685">
            <v>43211</v>
          </cell>
          <cell r="B4685">
            <v>0.453125</v>
          </cell>
          <cell r="D4685" t="str">
            <v>分系统1BMS5总电压过低二级故障</v>
          </cell>
          <cell r="G4685" t="str">
            <v>JS_CZ_wodefeng</v>
          </cell>
          <cell r="I4685" t="str">
            <v>BMS故障</v>
          </cell>
        </row>
        <row r="4686">
          <cell r="A4686">
            <v>43211</v>
          </cell>
          <cell r="B4686">
            <v>0.45329861111111108</v>
          </cell>
          <cell r="D4686" t="str">
            <v>分系统1BMS4总电压过低一级故障</v>
          </cell>
          <cell r="G4686" t="str">
            <v>JS_CZ_wodefeng</v>
          </cell>
          <cell r="I4686" t="str">
            <v>BMS故障</v>
          </cell>
        </row>
        <row r="4687">
          <cell r="A4687">
            <v>43211</v>
          </cell>
          <cell r="B4687">
            <v>0.45329861111111108</v>
          </cell>
          <cell r="D4687" t="str">
            <v>分系统1BMS4总电压过低二级故障</v>
          </cell>
          <cell r="G4687" t="str">
            <v>JS_CZ_wodefeng</v>
          </cell>
          <cell r="I4687" t="str">
            <v>BMS故障</v>
          </cell>
        </row>
        <row r="4688">
          <cell r="A4688">
            <v>43211</v>
          </cell>
          <cell r="B4688">
            <v>0.45370370370370372</v>
          </cell>
          <cell r="D4688" t="str">
            <v>电表故障</v>
          </cell>
          <cell r="G4688" t="str">
            <v>JS_CZ_wodefeng</v>
          </cell>
          <cell r="I4688" t="str">
            <v>电表故障</v>
          </cell>
        </row>
        <row r="4689">
          <cell r="A4689">
            <v>43211</v>
          </cell>
          <cell r="B4689">
            <v>0.45457175925925924</v>
          </cell>
          <cell r="D4689" t="str">
            <v>电表故障</v>
          </cell>
          <cell r="G4689" t="str">
            <v>JS_CZ_wodefeng</v>
          </cell>
          <cell r="I4689" t="str">
            <v>电表故障</v>
          </cell>
        </row>
        <row r="4690">
          <cell r="A4690">
            <v>43211</v>
          </cell>
          <cell r="B4690">
            <v>0.45613425925925927</v>
          </cell>
          <cell r="D4690" t="str">
            <v>电表故障</v>
          </cell>
          <cell r="G4690" t="str">
            <v>JS_CZ_wodefeng</v>
          </cell>
          <cell r="I4690" t="str">
            <v>电表故障</v>
          </cell>
        </row>
        <row r="4691">
          <cell r="A4691">
            <v>43211</v>
          </cell>
          <cell r="B4691">
            <v>0.45769675925925929</v>
          </cell>
          <cell r="D4691" t="str">
            <v>电表故障</v>
          </cell>
          <cell r="G4691" t="str">
            <v>JS_CZ_wodefeng</v>
          </cell>
          <cell r="I4691" t="str">
            <v>电表故障</v>
          </cell>
        </row>
        <row r="4692">
          <cell r="A4692">
            <v>43211</v>
          </cell>
          <cell r="B4692">
            <v>0.45885416666666662</v>
          </cell>
          <cell r="D4692" t="str">
            <v>分系统1BMS2单体电压过低一级故障</v>
          </cell>
          <cell r="G4692" t="str">
            <v>JS_CZ_wodefeng</v>
          </cell>
          <cell r="I4692" t="str">
            <v>BMS故障</v>
          </cell>
        </row>
        <row r="4693">
          <cell r="A4693">
            <v>43211</v>
          </cell>
          <cell r="B4693">
            <v>0.45885416666666662</v>
          </cell>
          <cell r="D4693" t="str">
            <v>分系统1BMS2单体电压过低二级故障</v>
          </cell>
          <cell r="G4693" t="str">
            <v>JS_CZ_wodefeng</v>
          </cell>
          <cell r="I4693" t="str">
            <v>BMS故障</v>
          </cell>
        </row>
        <row r="4694">
          <cell r="A4694">
            <v>43211</v>
          </cell>
          <cell r="B4694">
            <v>0.46006944444444442</v>
          </cell>
          <cell r="D4694" t="str">
            <v>电表故障</v>
          </cell>
          <cell r="G4694" t="str">
            <v>JS_CZ_wodefeng</v>
          </cell>
          <cell r="I4694" t="str">
            <v>电表故障</v>
          </cell>
        </row>
        <row r="4695">
          <cell r="A4695">
            <v>43211</v>
          </cell>
          <cell r="B4695">
            <v>0.46012731481481484</v>
          </cell>
          <cell r="D4695" t="str">
            <v>分系统1BMS1单体电压过低一级故障</v>
          </cell>
          <cell r="G4695" t="str">
            <v>JS_CZ_wodefeng</v>
          </cell>
          <cell r="I4695" t="str">
            <v>BMS故障</v>
          </cell>
        </row>
        <row r="4696">
          <cell r="A4696">
            <v>43211</v>
          </cell>
          <cell r="B4696">
            <v>0.46012731481481484</v>
          </cell>
          <cell r="D4696" t="str">
            <v>分系统1BMS1单体电压过低二级故障</v>
          </cell>
          <cell r="G4696" t="str">
            <v>JS_CZ_wodefeng</v>
          </cell>
          <cell r="I4696" t="str">
            <v>BMS故障</v>
          </cell>
        </row>
        <row r="4697">
          <cell r="A4697">
            <v>43211</v>
          </cell>
          <cell r="B4697">
            <v>0.46047453703703706</v>
          </cell>
          <cell r="D4697" t="str">
            <v>分系统1BMS3单体电压过低一级故障</v>
          </cell>
          <cell r="G4697" t="str">
            <v>JS_CZ_wodefeng</v>
          </cell>
          <cell r="I4697" t="str">
            <v>BMS故障</v>
          </cell>
        </row>
        <row r="4698">
          <cell r="A4698">
            <v>43211</v>
          </cell>
          <cell r="B4698">
            <v>0.46047453703703706</v>
          </cell>
          <cell r="D4698" t="str">
            <v>分系统1BMS3单体电压过低二级故障</v>
          </cell>
          <cell r="G4698" t="str">
            <v>JS_CZ_wodefeng</v>
          </cell>
          <cell r="I4698" t="str">
            <v>BMS故障</v>
          </cell>
        </row>
        <row r="4699">
          <cell r="A4699">
            <v>43211</v>
          </cell>
          <cell r="B4699">
            <v>0.4607060185185185</v>
          </cell>
          <cell r="D4699" t="str">
            <v>分系统1BMS5单体电压过低一级故障</v>
          </cell>
          <cell r="G4699" t="str">
            <v>JS_CZ_wodefeng</v>
          </cell>
          <cell r="I4699" t="str">
            <v>BMS故障</v>
          </cell>
        </row>
        <row r="4700">
          <cell r="A4700">
            <v>43211</v>
          </cell>
          <cell r="B4700">
            <v>0.4607060185185185</v>
          </cell>
          <cell r="D4700" t="str">
            <v>分系统1BMS5单体电压过低二级故障</v>
          </cell>
          <cell r="G4700" t="str">
            <v>JS_CZ_wodefeng</v>
          </cell>
          <cell r="I4700" t="str">
            <v>BMS故障</v>
          </cell>
        </row>
        <row r="4701">
          <cell r="A4701">
            <v>43211</v>
          </cell>
          <cell r="B4701">
            <v>0.46152777777777776</v>
          </cell>
          <cell r="D4701" t="str">
            <v>电表故障</v>
          </cell>
          <cell r="G4701" t="str">
            <v>JS_CZ_wodefeng</v>
          </cell>
          <cell r="I4701" t="str">
            <v>电表故障</v>
          </cell>
        </row>
        <row r="4702">
          <cell r="A4702">
            <v>43211</v>
          </cell>
          <cell r="B4702">
            <v>0.46164351851851854</v>
          </cell>
          <cell r="D4702" t="str">
            <v>电表故障</v>
          </cell>
          <cell r="G4702" t="str">
            <v>JS_CZ_wodefeng</v>
          </cell>
          <cell r="I4702" t="str">
            <v>电表故障</v>
          </cell>
        </row>
        <row r="4703">
          <cell r="A4703">
            <v>43211</v>
          </cell>
          <cell r="B4703">
            <v>0.4616898148148148</v>
          </cell>
          <cell r="D4703" t="str">
            <v>分系统1BMS4单体电压过低一级故障</v>
          </cell>
          <cell r="G4703" t="str">
            <v>JS_CZ_wodefeng</v>
          </cell>
          <cell r="I4703" t="str">
            <v>BMS故障</v>
          </cell>
        </row>
        <row r="4704">
          <cell r="A4704">
            <v>43211</v>
          </cell>
          <cell r="B4704">
            <v>0.4616898148148148</v>
          </cell>
          <cell r="D4704" t="str">
            <v>分系统1BMS4单体电压过低二级故障</v>
          </cell>
          <cell r="G4704" t="str">
            <v>JS_CZ_wodefeng</v>
          </cell>
          <cell r="I4704" t="str">
            <v>BMS故障</v>
          </cell>
        </row>
        <row r="4705">
          <cell r="A4705">
            <v>43211</v>
          </cell>
          <cell r="B4705">
            <v>0.46181712962962962</v>
          </cell>
          <cell r="D4705" t="str">
            <v>分系统1BMS3SOC过低一级故障</v>
          </cell>
          <cell r="G4705" t="str">
            <v>JS_CZ_wodefeng</v>
          </cell>
          <cell r="I4705" t="str">
            <v>BMS故障</v>
          </cell>
        </row>
        <row r="4706">
          <cell r="A4706">
            <v>43211</v>
          </cell>
          <cell r="B4706">
            <v>0.46181712962962962</v>
          </cell>
          <cell r="D4706" t="str">
            <v>分系统1BMS3SOC过低二级故障</v>
          </cell>
          <cell r="G4706" t="str">
            <v>JS_CZ_wodefeng</v>
          </cell>
          <cell r="I4706" t="str">
            <v>BMS故障</v>
          </cell>
        </row>
        <row r="4707">
          <cell r="A4707">
            <v>43211</v>
          </cell>
          <cell r="B4707">
            <v>0.46232638888888888</v>
          </cell>
          <cell r="D4707" t="str">
            <v>分系统1BMS6单体电压过低一级故障</v>
          </cell>
          <cell r="G4707" t="str">
            <v>JS_CZ_wodefeng</v>
          </cell>
          <cell r="I4707" t="str">
            <v>BMS故障</v>
          </cell>
        </row>
        <row r="4708">
          <cell r="A4708">
            <v>43211</v>
          </cell>
          <cell r="B4708">
            <v>0.46232638888888888</v>
          </cell>
          <cell r="D4708" t="str">
            <v>分系统1BMS6单体电压过低二级故障</v>
          </cell>
          <cell r="G4708" t="str">
            <v>JS_CZ_wodefeng</v>
          </cell>
          <cell r="I4708" t="str">
            <v>BMS故障</v>
          </cell>
        </row>
        <row r="4709">
          <cell r="A4709">
            <v>43211</v>
          </cell>
          <cell r="B4709">
            <v>0.46262731481481478</v>
          </cell>
          <cell r="D4709" t="str">
            <v>分系统1BMS4SOC过低一级故障</v>
          </cell>
          <cell r="G4709" t="str">
            <v>JS_CZ_wodefeng</v>
          </cell>
          <cell r="I4709" t="str">
            <v>BMS故障</v>
          </cell>
        </row>
        <row r="4710">
          <cell r="A4710">
            <v>43211</v>
          </cell>
          <cell r="B4710">
            <v>0.46262731481481478</v>
          </cell>
          <cell r="D4710" t="str">
            <v>分系统1BMS4SOC过低二级故障</v>
          </cell>
          <cell r="G4710" t="str">
            <v>JS_CZ_wodefeng</v>
          </cell>
          <cell r="I4710" t="str">
            <v>BMS故障</v>
          </cell>
        </row>
        <row r="4711">
          <cell r="A4711">
            <v>43211</v>
          </cell>
          <cell r="B4711">
            <v>0.4626736111111111</v>
          </cell>
          <cell r="D4711" t="str">
            <v>电表故障</v>
          </cell>
          <cell r="G4711" t="str">
            <v>JS_CZ_wodefeng</v>
          </cell>
          <cell r="I4711" t="str">
            <v>电表故障</v>
          </cell>
        </row>
        <row r="4712">
          <cell r="A4712">
            <v>43211</v>
          </cell>
          <cell r="B4712">
            <v>0.46280092592592598</v>
          </cell>
          <cell r="D4712" t="str">
            <v>电表故障</v>
          </cell>
          <cell r="G4712" t="str">
            <v>JS_CZ_wodefeng</v>
          </cell>
          <cell r="I4712" t="str">
            <v>电表故障</v>
          </cell>
        </row>
        <row r="4713">
          <cell r="A4713">
            <v>43211</v>
          </cell>
          <cell r="B4713">
            <v>0.46326388888888892</v>
          </cell>
          <cell r="D4713" t="str">
            <v>分系统1BMS2SOC过低一级故障</v>
          </cell>
          <cell r="G4713" t="str">
            <v>JS_CZ_wodefeng</v>
          </cell>
          <cell r="I4713" t="str">
            <v>BMS故障</v>
          </cell>
        </row>
        <row r="4714">
          <cell r="A4714">
            <v>43211</v>
          </cell>
          <cell r="B4714">
            <v>0.46326388888888892</v>
          </cell>
          <cell r="D4714" t="str">
            <v>分系统1BMS2SOC过低二级故障</v>
          </cell>
          <cell r="G4714" t="str">
            <v>JS_CZ_wodefeng</v>
          </cell>
          <cell r="I4714" t="str">
            <v>BMS故障</v>
          </cell>
        </row>
        <row r="4715">
          <cell r="A4715">
            <v>43211</v>
          </cell>
          <cell r="B4715">
            <v>0.463900462962963</v>
          </cell>
          <cell r="D4715" t="str">
            <v>分系统1BMS1SOC过低一级故障</v>
          </cell>
          <cell r="G4715" t="str">
            <v>JS_CZ_wodefeng</v>
          </cell>
          <cell r="I4715" t="str">
            <v>BMS故障</v>
          </cell>
        </row>
        <row r="4716">
          <cell r="A4716">
            <v>43211</v>
          </cell>
          <cell r="B4716">
            <v>0.463900462962963</v>
          </cell>
          <cell r="D4716" t="str">
            <v>分系统1BMS1SOC过低二级故障</v>
          </cell>
          <cell r="G4716" t="str">
            <v>JS_CZ_wodefeng</v>
          </cell>
          <cell r="I4716" t="str">
            <v>BMS故障</v>
          </cell>
        </row>
        <row r="4717">
          <cell r="A4717">
            <v>43211</v>
          </cell>
          <cell r="B4717">
            <v>0.46413194444444444</v>
          </cell>
          <cell r="D4717" t="str">
            <v>分系统1BMS6SOC过低一级故障</v>
          </cell>
          <cell r="G4717" t="str">
            <v>JS_CZ_wodefeng</v>
          </cell>
          <cell r="I4717" t="str">
            <v>BMS故障</v>
          </cell>
        </row>
        <row r="4718">
          <cell r="A4718">
            <v>43211</v>
          </cell>
          <cell r="B4718">
            <v>0.46413194444444444</v>
          </cell>
          <cell r="D4718" t="str">
            <v>分系统1BMS6SOC过低二级故障</v>
          </cell>
          <cell r="G4718" t="str">
            <v>JS_CZ_wodefeng</v>
          </cell>
          <cell r="I4718" t="str">
            <v>BMS故障</v>
          </cell>
        </row>
        <row r="4719">
          <cell r="A4719">
            <v>43211</v>
          </cell>
          <cell r="B4719">
            <v>0.46598379629629627</v>
          </cell>
          <cell r="D4719" t="str">
            <v>分系统1BMS5SOC过低一级故障</v>
          </cell>
          <cell r="G4719" t="str">
            <v>JS_CZ_wodefeng</v>
          </cell>
          <cell r="I4719" t="str">
            <v>BMS故障</v>
          </cell>
        </row>
        <row r="4720">
          <cell r="A4720">
            <v>43211</v>
          </cell>
          <cell r="B4720">
            <v>0.46598379629629627</v>
          </cell>
          <cell r="D4720" t="str">
            <v>分系统1BMS5SOC过低二级故障</v>
          </cell>
          <cell r="G4720" t="str">
            <v>JS_CZ_wodefeng</v>
          </cell>
          <cell r="I4720" t="str">
            <v>BMS故障</v>
          </cell>
        </row>
        <row r="4721">
          <cell r="A4721">
            <v>43211</v>
          </cell>
          <cell r="B4721">
            <v>0.46615740740740735</v>
          </cell>
          <cell r="D4721" t="str">
            <v>电表故障</v>
          </cell>
          <cell r="G4721" t="str">
            <v>JS_CZ_wodefeng</v>
          </cell>
          <cell r="I4721" t="str">
            <v>电表故障</v>
          </cell>
        </row>
        <row r="4722">
          <cell r="A4722">
            <v>43211</v>
          </cell>
          <cell r="B4722">
            <v>0.46638888888888891</v>
          </cell>
          <cell r="D4722" t="str">
            <v>电表故障</v>
          </cell>
          <cell r="G4722" t="str">
            <v>JS_CZ_wodefeng</v>
          </cell>
          <cell r="I4722" t="str">
            <v>电表故障</v>
          </cell>
        </row>
        <row r="4723">
          <cell r="A4723">
            <v>43211</v>
          </cell>
          <cell r="B4723">
            <v>0.46800925925925929</v>
          </cell>
          <cell r="D4723" t="str">
            <v>分系统1告警状态</v>
          </cell>
          <cell r="G4723" t="str">
            <v>JS_CZ_wodefeng</v>
          </cell>
          <cell r="I4723" t="str">
            <v>系统故障</v>
          </cell>
        </row>
        <row r="4724">
          <cell r="A4724">
            <v>43211</v>
          </cell>
          <cell r="B4724">
            <v>0.46800925925925929</v>
          </cell>
          <cell r="D4724" t="str">
            <v>分系统1BCMS2告警状态</v>
          </cell>
          <cell r="G4724" t="str">
            <v>JS_CZ_wodefeng</v>
          </cell>
          <cell r="I4724" t="str">
            <v>BMS故障</v>
          </cell>
        </row>
        <row r="4725">
          <cell r="A4725">
            <v>43211</v>
          </cell>
          <cell r="B4725">
            <v>0.46899305555555554</v>
          </cell>
          <cell r="D4725" t="str">
            <v>电表故障</v>
          </cell>
          <cell r="G4725" t="str">
            <v>JS_CZ_wodefeng</v>
          </cell>
          <cell r="I4725" t="str">
            <v>电表故障</v>
          </cell>
        </row>
        <row r="4726">
          <cell r="A4726">
            <v>43211</v>
          </cell>
          <cell r="B4726">
            <v>0.4710185185185185</v>
          </cell>
          <cell r="D4726" t="str">
            <v>分系统1BCMS5告警状态</v>
          </cell>
          <cell r="G4726" t="str">
            <v>JS_CZ_wodefeng</v>
          </cell>
          <cell r="I4726" t="str">
            <v>BMS故障</v>
          </cell>
        </row>
        <row r="4727">
          <cell r="A4727">
            <v>43211</v>
          </cell>
          <cell r="B4727">
            <v>0.47148148148148145</v>
          </cell>
          <cell r="D4727" t="str">
            <v>电表故障</v>
          </cell>
          <cell r="G4727" t="str">
            <v>JS_CZ_wodefeng</v>
          </cell>
          <cell r="I4727" t="str">
            <v>电表故障</v>
          </cell>
        </row>
        <row r="4728">
          <cell r="A4728">
            <v>43211</v>
          </cell>
          <cell r="B4728">
            <v>0.47153935185185186</v>
          </cell>
          <cell r="D4728" t="str">
            <v>分系统1BCMS3告警状态</v>
          </cell>
          <cell r="G4728" t="str">
            <v>JS_CZ_wodefeng</v>
          </cell>
          <cell r="I4728" t="str">
            <v>BMS故障</v>
          </cell>
        </row>
        <row r="4729">
          <cell r="A4729">
            <v>43211</v>
          </cell>
          <cell r="B4729">
            <v>0.47165509259259258</v>
          </cell>
          <cell r="D4729" t="str">
            <v>电表故障</v>
          </cell>
          <cell r="G4729" t="str">
            <v>JS_CZ_wodefeng</v>
          </cell>
          <cell r="I4729" t="str">
            <v>电表故障</v>
          </cell>
        </row>
        <row r="4730">
          <cell r="A4730">
            <v>43211</v>
          </cell>
          <cell r="B4730">
            <v>0.47188657407407408</v>
          </cell>
          <cell r="D4730" t="str">
            <v>电表故障</v>
          </cell>
          <cell r="G4730" t="str">
            <v>JS_CZ_wodefeng</v>
          </cell>
          <cell r="I4730" t="str">
            <v>电表故障</v>
          </cell>
        </row>
        <row r="4731">
          <cell r="A4731">
            <v>43211</v>
          </cell>
          <cell r="B4731">
            <v>0.47194444444444444</v>
          </cell>
          <cell r="D4731" t="str">
            <v>分系统1BCMS1告警状态</v>
          </cell>
          <cell r="G4731" t="str">
            <v>JS_CZ_wodefeng</v>
          </cell>
          <cell r="I4731" t="str">
            <v>BMS故障</v>
          </cell>
        </row>
        <row r="4732">
          <cell r="A4732">
            <v>43211</v>
          </cell>
          <cell r="B4732">
            <v>0.47200231481481486</v>
          </cell>
          <cell r="D4732" t="str">
            <v>电表故障</v>
          </cell>
          <cell r="G4732" t="str">
            <v>JS_CZ_wodefeng</v>
          </cell>
          <cell r="I4732" t="str">
            <v>电表故障</v>
          </cell>
        </row>
        <row r="4733">
          <cell r="A4733">
            <v>43211</v>
          </cell>
          <cell r="B4733">
            <v>0.47229166666666672</v>
          </cell>
          <cell r="D4733" t="str">
            <v>分系统1BCMS6告警状态</v>
          </cell>
          <cell r="G4733" t="str">
            <v>JS_CZ_wodefeng</v>
          </cell>
          <cell r="I4733" t="str">
            <v>BMS故障</v>
          </cell>
        </row>
        <row r="4734">
          <cell r="A4734">
            <v>43211</v>
          </cell>
          <cell r="B4734">
            <v>0.47240740740740739</v>
          </cell>
          <cell r="D4734" t="str">
            <v>分系统1BCMS4告警状态</v>
          </cell>
          <cell r="G4734" t="str">
            <v>JS_CZ_wodefeng</v>
          </cell>
          <cell r="I4734" t="str">
            <v>BMS故障</v>
          </cell>
        </row>
        <row r="4735">
          <cell r="A4735">
            <v>43211</v>
          </cell>
          <cell r="B4735">
            <v>0.47443287037037035</v>
          </cell>
          <cell r="D4735" t="str">
            <v>分系统1故障状态</v>
          </cell>
          <cell r="G4735" t="str">
            <v>JS_CZ_wodefeng</v>
          </cell>
          <cell r="I4735" t="str">
            <v>系统故障</v>
          </cell>
        </row>
        <row r="4736">
          <cell r="A4736">
            <v>43211</v>
          </cell>
          <cell r="B4736">
            <v>0.47443287037037035</v>
          </cell>
          <cell r="D4736" t="str">
            <v>分系统1BCMS5故障状态</v>
          </cell>
          <cell r="G4736" t="str">
            <v>JS_CZ_wodefeng</v>
          </cell>
          <cell r="I4736" t="str">
            <v>BMS故障</v>
          </cell>
        </row>
        <row r="4737">
          <cell r="A4737">
            <v>43211</v>
          </cell>
          <cell r="B4737">
            <v>0.47443287037037035</v>
          </cell>
          <cell r="D4737" t="str">
            <v>分系统1BMS5单体电压过低一级故障</v>
          </cell>
          <cell r="G4737" t="str">
            <v>JS_CZ_wodefeng</v>
          </cell>
          <cell r="I4737" t="str">
            <v>BMS故障</v>
          </cell>
        </row>
        <row r="4738">
          <cell r="A4738">
            <v>43211</v>
          </cell>
          <cell r="B4738">
            <v>0.47443287037037035</v>
          </cell>
          <cell r="D4738" t="str">
            <v>BCMS故障</v>
          </cell>
          <cell r="G4738" t="str">
            <v>JS_CZ_wodefeng</v>
          </cell>
          <cell r="I4738" t="str">
            <v>BMS故障</v>
          </cell>
        </row>
        <row r="4739">
          <cell r="A4739">
            <v>43211</v>
          </cell>
          <cell r="B4739">
            <v>0.47675925925925927</v>
          </cell>
          <cell r="D4739" t="str">
            <v>电表故障</v>
          </cell>
          <cell r="G4739" t="str">
            <v>JS_CZ_wodefeng</v>
          </cell>
          <cell r="I4739" t="str">
            <v>电表故障</v>
          </cell>
        </row>
        <row r="4740">
          <cell r="A4740">
            <v>43211</v>
          </cell>
          <cell r="B4740">
            <v>0.48069444444444448</v>
          </cell>
          <cell r="D4740" t="str">
            <v>电表故障</v>
          </cell>
          <cell r="G4740" t="str">
            <v>JS_CZ_wodefeng</v>
          </cell>
          <cell r="I4740" t="str">
            <v>电表故障</v>
          </cell>
        </row>
        <row r="4741">
          <cell r="A4741">
            <v>43211</v>
          </cell>
          <cell r="B4741">
            <v>0.4814930555555556</v>
          </cell>
          <cell r="D4741" t="str">
            <v>分系统1BMS8总电压过低一级故障</v>
          </cell>
          <cell r="G4741" t="str">
            <v>JS_WX_liteer</v>
          </cell>
          <cell r="I4741" t="str">
            <v>BMS故障</v>
          </cell>
        </row>
        <row r="4742">
          <cell r="A4742">
            <v>43211</v>
          </cell>
          <cell r="B4742">
            <v>0.4814930555555556</v>
          </cell>
          <cell r="D4742" t="str">
            <v>分系统1BMS8总电压过低二级故障</v>
          </cell>
          <cell r="G4742" t="str">
            <v>JS_WX_liteer</v>
          </cell>
          <cell r="I4742" t="str">
            <v>BMS故障</v>
          </cell>
        </row>
        <row r="4743">
          <cell r="A4743">
            <v>43211</v>
          </cell>
          <cell r="B4743">
            <v>0.48160879629629627</v>
          </cell>
          <cell r="D4743" t="str">
            <v>分系统1BMS9总电压过低一级故障</v>
          </cell>
          <cell r="G4743" t="str">
            <v>JS_WX_liteer</v>
          </cell>
          <cell r="I4743" t="str">
            <v>BMS故障</v>
          </cell>
        </row>
        <row r="4744">
          <cell r="A4744">
            <v>43211</v>
          </cell>
          <cell r="B4744">
            <v>0.48160879629629627</v>
          </cell>
          <cell r="D4744" t="str">
            <v>分系统1BMS9总电压过低二级故障</v>
          </cell>
          <cell r="G4744" t="str">
            <v>JS_WX_liteer</v>
          </cell>
          <cell r="I4744" t="str">
            <v>BMS故障</v>
          </cell>
        </row>
        <row r="4745">
          <cell r="A4745">
            <v>43211</v>
          </cell>
          <cell r="B4745">
            <v>0.48162037037037037</v>
          </cell>
          <cell r="D4745" t="str">
            <v>电表故障</v>
          </cell>
          <cell r="G4745" t="str">
            <v>JS_CZ_wodefeng</v>
          </cell>
          <cell r="I4745" t="str">
            <v>电表故障</v>
          </cell>
        </row>
        <row r="4746">
          <cell r="A4746">
            <v>43211</v>
          </cell>
          <cell r="B4746">
            <v>0.48178240740740735</v>
          </cell>
          <cell r="D4746" t="str">
            <v>电表故障</v>
          </cell>
          <cell r="G4746" t="str">
            <v>JS_CZ_wodefeng</v>
          </cell>
          <cell r="I4746" t="str">
            <v>电表故障</v>
          </cell>
        </row>
        <row r="4747">
          <cell r="A4747">
            <v>43211</v>
          </cell>
          <cell r="B4747">
            <v>0.48196759259259259</v>
          </cell>
          <cell r="D4747" t="str">
            <v>分系统1BMS3总电压过低一级故障</v>
          </cell>
          <cell r="G4747" t="str">
            <v>JS_WX_liteer</v>
          </cell>
          <cell r="I4747" t="str">
            <v>BMS故障</v>
          </cell>
        </row>
        <row r="4748">
          <cell r="A4748">
            <v>43211</v>
          </cell>
          <cell r="B4748">
            <v>0.48196759259259259</v>
          </cell>
          <cell r="D4748" t="str">
            <v>分系统1BMS3总电压过低二级故障</v>
          </cell>
          <cell r="G4748" t="str">
            <v>JS_WX_liteer</v>
          </cell>
          <cell r="I4748" t="str">
            <v>BMS故障</v>
          </cell>
        </row>
        <row r="4749">
          <cell r="A4749">
            <v>43211</v>
          </cell>
          <cell r="B4749">
            <v>0.48201388888888891</v>
          </cell>
          <cell r="D4749" t="str">
            <v>电表故障</v>
          </cell>
          <cell r="G4749" t="str">
            <v>JS_CZ_wodefeng</v>
          </cell>
          <cell r="I4749" t="str">
            <v>电表故障</v>
          </cell>
        </row>
        <row r="4750">
          <cell r="A4750">
            <v>43211</v>
          </cell>
          <cell r="B4750">
            <v>0.48214120370370367</v>
          </cell>
          <cell r="D4750" t="str">
            <v>电表故障</v>
          </cell>
          <cell r="G4750" t="str">
            <v>JS_CZ_wodefeng</v>
          </cell>
          <cell r="I4750" t="str">
            <v>电表故障</v>
          </cell>
        </row>
        <row r="4751">
          <cell r="A4751">
            <v>43211</v>
          </cell>
          <cell r="B4751">
            <v>0.48224537037037035</v>
          </cell>
          <cell r="D4751" t="str">
            <v>分系统1BMS1总电压过低一级故障</v>
          </cell>
          <cell r="G4751" t="str">
            <v>JS_WX_liteer</v>
          </cell>
          <cell r="I4751" t="str">
            <v>BMS故障</v>
          </cell>
        </row>
        <row r="4752">
          <cell r="A4752">
            <v>43211</v>
          </cell>
          <cell r="B4752">
            <v>0.48224537037037035</v>
          </cell>
          <cell r="D4752" t="str">
            <v>分系统1BMS1总电压过低二级故障</v>
          </cell>
          <cell r="G4752" t="str">
            <v>JS_WX_liteer</v>
          </cell>
          <cell r="I4752" t="str">
            <v>BMS故障</v>
          </cell>
        </row>
        <row r="4753">
          <cell r="A4753">
            <v>43211</v>
          </cell>
          <cell r="B4753">
            <v>0.48231481481481481</v>
          </cell>
          <cell r="D4753" t="str">
            <v>分系统1BMS4总电压过低一级故障</v>
          </cell>
          <cell r="G4753" t="str">
            <v>JS_WX_liteer</v>
          </cell>
          <cell r="I4753" t="str">
            <v>BMS故障</v>
          </cell>
        </row>
        <row r="4754">
          <cell r="A4754">
            <v>43211</v>
          </cell>
          <cell r="B4754">
            <v>0.48231481481481481</v>
          </cell>
          <cell r="D4754" t="str">
            <v>分系统1BMS4总电压过低二级故障</v>
          </cell>
          <cell r="G4754" t="str">
            <v>JS_WX_liteer</v>
          </cell>
          <cell r="I4754" t="str">
            <v>BMS故障</v>
          </cell>
        </row>
        <row r="4755">
          <cell r="A4755">
            <v>43211</v>
          </cell>
          <cell r="B4755">
            <v>0.48254629629629631</v>
          </cell>
          <cell r="D4755" t="str">
            <v>分系统1BMS7总电压过低一级故障</v>
          </cell>
          <cell r="G4755" t="str">
            <v>JS_WX_liteer</v>
          </cell>
          <cell r="I4755" t="str">
            <v>BMS故障</v>
          </cell>
        </row>
        <row r="4756">
          <cell r="A4756">
            <v>43211</v>
          </cell>
          <cell r="B4756">
            <v>0.48254629629629631</v>
          </cell>
          <cell r="D4756" t="str">
            <v>分系统1BMS7总电压过低二级故障</v>
          </cell>
          <cell r="G4756" t="str">
            <v>JS_WX_liteer</v>
          </cell>
          <cell r="I4756" t="str">
            <v>BMS故障</v>
          </cell>
        </row>
        <row r="4757">
          <cell r="A4757">
            <v>43211</v>
          </cell>
          <cell r="B4757">
            <v>0.48260416666666667</v>
          </cell>
          <cell r="D4757" t="str">
            <v>分系统1BMS2总电压过低一级故障</v>
          </cell>
          <cell r="G4757" t="str">
            <v>JS_WX_liteer</v>
          </cell>
          <cell r="I4757" t="str">
            <v>BMS故障</v>
          </cell>
        </row>
        <row r="4758">
          <cell r="A4758">
            <v>43211</v>
          </cell>
          <cell r="B4758">
            <v>0.48260416666666667</v>
          </cell>
          <cell r="D4758" t="str">
            <v>分系统1BMS2总电压过低二级故障</v>
          </cell>
          <cell r="G4758" t="str">
            <v>JS_WX_liteer</v>
          </cell>
          <cell r="I4758" t="str">
            <v>BMS故障</v>
          </cell>
        </row>
        <row r="4759">
          <cell r="A4759">
            <v>43211</v>
          </cell>
          <cell r="B4759">
            <v>0.48283564814814817</v>
          </cell>
          <cell r="D4759" t="str">
            <v>分系统1BMS6总电压过低一级故障</v>
          </cell>
          <cell r="G4759" t="str">
            <v>JS_WX_liteer</v>
          </cell>
          <cell r="I4759" t="str">
            <v>BMS故障</v>
          </cell>
        </row>
        <row r="4760">
          <cell r="A4760">
            <v>43211</v>
          </cell>
          <cell r="B4760">
            <v>0.48283564814814817</v>
          </cell>
          <cell r="D4760" t="str">
            <v>分系统1BMS6总电压过低二级故障</v>
          </cell>
          <cell r="G4760" t="str">
            <v>JS_WX_liteer</v>
          </cell>
          <cell r="I4760" t="str">
            <v>BMS故障</v>
          </cell>
        </row>
        <row r="4761">
          <cell r="A4761">
            <v>43211</v>
          </cell>
          <cell r="B4761">
            <v>0.48289351851851853</v>
          </cell>
          <cell r="D4761" t="str">
            <v>分系统1BMS5总电压过低一级故障</v>
          </cell>
          <cell r="G4761" t="str">
            <v>JS_WX_liteer</v>
          </cell>
          <cell r="I4761" t="str">
            <v>BMS故障</v>
          </cell>
        </row>
        <row r="4762">
          <cell r="A4762">
            <v>43211</v>
          </cell>
          <cell r="B4762">
            <v>0.48289351851851853</v>
          </cell>
          <cell r="D4762" t="str">
            <v>分系统1BMS5总电压过低二级故障</v>
          </cell>
          <cell r="G4762" t="str">
            <v>JS_WX_liteer</v>
          </cell>
          <cell r="I4762" t="str">
            <v>BMS故障</v>
          </cell>
        </row>
        <row r="4763">
          <cell r="A4763">
            <v>43211</v>
          </cell>
          <cell r="B4763">
            <v>0.4864236111111111</v>
          </cell>
          <cell r="D4763" t="str">
            <v>电表故障</v>
          </cell>
          <cell r="G4763" t="str">
            <v>JS_CZ_wodefeng</v>
          </cell>
          <cell r="I4763" t="str">
            <v>电表故障</v>
          </cell>
        </row>
        <row r="4764">
          <cell r="A4764">
            <v>43211</v>
          </cell>
          <cell r="B4764">
            <v>0.48653935185185188</v>
          </cell>
          <cell r="D4764" t="str">
            <v>电表故障</v>
          </cell>
          <cell r="G4764" t="str">
            <v>JS_CZ_wodefeng</v>
          </cell>
          <cell r="I4764" t="str">
            <v>电表故障</v>
          </cell>
        </row>
        <row r="4765">
          <cell r="A4765">
            <v>43211</v>
          </cell>
          <cell r="B4765">
            <v>0.48677083333333332</v>
          </cell>
          <cell r="D4765" t="str">
            <v>电表故障</v>
          </cell>
          <cell r="G4765" t="str">
            <v>JS_CZ_wodefeng</v>
          </cell>
          <cell r="I4765" t="str">
            <v>电表故障</v>
          </cell>
        </row>
        <row r="4766">
          <cell r="A4766">
            <v>43211</v>
          </cell>
          <cell r="B4766">
            <v>0.48700231481481482</v>
          </cell>
          <cell r="D4766" t="str">
            <v>电表故障</v>
          </cell>
          <cell r="G4766" t="str">
            <v>JS_CZ_wodefeng</v>
          </cell>
          <cell r="I4766" t="str">
            <v>电表故障</v>
          </cell>
        </row>
        <row r="4767">
          <cell r="A4767">
            <v>43211</v>
          </cell>
          <cell r="B4767">
            <v>0.48804398148148148</v>
          </cell>
          <cell r="D4767" t="str">
            <v>电表故障</v>
          </cell>
          <cell r="G4767" t="str">
            <v>JS_CZ_wodefeng</v>
          </cell>
          <cell r="I4767" t="str">
            <v>电表故障</v>
          </cell>
        </row>
        <row r="4768">
          <cell r="A4768">
            <v>43211</v>
          </cell>
          <cell r="B4768">
            <v>0.4896064814814815</v>
          </cell>
          <cell r="D4768" t="str">
            <v>电表故障</v>
          </cell>
          <cell r="G4768" t="str">
            <v>JS_CZ_wodefeng</v>
          </cell>
          <cell r="I4768" t="str">
            <v>电表故障</v>
          </cell>
        </row>
        <row r="4769">
          <cell r="A4769">
            <v>43211</v>
          </cell>
          <cell r="B4769">
            <v>0.49018518518518522</v>
          </cell>
          <cell r="D4769" t="str">
            <v>分系统1BMS3SOC过低一级故障</v>
          </cell>
          <cell r="G4769" t="str">
            <v>JS_WX_liteer</v>
          </cell>
          <cell r="I4769" t="str">
            <v>BMS故障</v>
          </cell>
        </row>
        <row r="4770">
          <cell r="A4770">
            <v>43211</v>
          </cell>
          <cell r="B4770">
            <v>0.49018518518518522</v>
          </cell>
          <cell r="D4770" t="str">
            <v>分系统1BMS3SOC过低二级故障</v>
          </cell>
          <cell r="G4770" t="str">
            <v>JS_WX_liteer</v>
          </cell>
          <cell r="I4770" t="str">
            <v>BMS故障</v>
          </cell>
        </row>
        <row r="4771">
          <cell r="A4771">
            <v>43211</v>
          </cell>
          <cell r="B4771">
            <v>0.49037037037037035</v>
          </cell>
          <cell r="D4771" t="str">
            <v>分系统1BMS8SOC过低一级故障</v>
          </cell>
          <cell r="G4771" t="str">
            <v>JS_WX_liteer</v>
          </cell>
          <cell r="I4771" t="str">
            <v>BMS故障</v>
          </cell>
        </row>
        <row r="4772">
          <cell r="A4772">
            <v>43211</v>
          </cell>
          <cell r="B4772">
            <v>0.49037037037037035</v>
          </cell>
          <cell r="D4772" t="str">
            <v>分系统1BMS8SOC过低二级故障</v>
          </cell>
          <cell r="G4772" t="str">
            <v>JS_WX_liteer</v>
          </cell>
          <cell r="I4772" t="str">
            <v>BMS故障</v>
          </cell>
        </row>
        <row r="4773">
          <cell r="A4773">
            <v>43211</v>
          </cell>
          <cell r="B4773">
            <v>0.49146990740740742</v>
          </cell>
          <cell r="D4773" t="str">
            <v>分系统1BMS4SOC过低一级故障</v>
          </cell>
          <cell r="G4773" t="str">
            <v>JS_WX_liteer</v>
          </cell>
          <cell r="I4773" t="str">
            <v>BMS故障</v>
          </cell>
        </row>
        <row r="4774">
          <cell r="A4774">
            <v>43211</v>
          </cell>
          <cell r="B4774">
            <v>0.49146990740740742</v>
          </cell>
          <cell r="D4774" t="str">
            <v>分系统1BMS4SOC过低二级故障</v>
          </cell>
          <cell r="G4774" t="str">
            <v>JS_WX_liteer</v>
          </cell>
          <cell r="I4774" t="str">
            <v>BMS故障</v>
          </cell>
        </row>
        <row r="4775">
          <cell r="A4775">
            <v>43211</v>
          </cell>
          <cell r="B4775">
            <v>0.49158564814814815</v>
          </cell>
          <cell r="D4775" t="str">
            <v>分系统1BMS8单体电压过低一级故障</v>
          </cell>
          <cell r="G4775" t="str">
            <v>JS_WX_liteer</v>
          </cell>
          <cell r="I4775" t="str">
            <v>BMS故障</v>
          </cell>
        </row>
        <row r="4776">
          <cell r="A4776">
            <v>43211</v>
          </cell>
          <cell r="B4776">
            <v>0.49158564814814815</v>
          </cell>
          <cell r="D4776" t="str">
            <v>分系统1BMS8单体电压过低二级故障</v>
          </cell>
          <cell r="G4776" t="str">
            <v>JS_WX_liteer</v>
          </cell>
          <cell r="I4776" t="str">
            <v>BMS故障</v>
          </cell>
        </row>
        <row r="4777">
          <cell r="A4777">
            <v>43211</v>
          </cell>
          <cell r="B4777">
            <v>0.49193287037037042</v>
          </cell>
          <cell r="D4777" t="str">
            <v>分系统1BMS9单体电压过低一级故障</v>
          </cell>
          <cell r="G4777" t="str">
            <v>JS_WX_liteer</v>
          </cell>
          <cell r="I4777" t="str">
            <v>BMS故障</v>
          </cell>
        </row>
        <row r="4778">
          <cell r="A4778">
            <v>43211</v>
          </cell>
          <cell r="B4778">
            <v>0.49193287037037042</v>
          </cell>
          <cell r="D4778" t="str">
            <v>分系统1BMS9单体电压过低二级故障</v>
          </cell>
          <cell r="G4778" t="str">
            <v>JS_WX_liteer</v>
          </cell>
          <cell r="I4778" t="str">
            <v>BMS故障</v>
          </cell>
        </row>
        <row r="4779">
          <cell r="A4779">
            <v>43211</v>
          </cell>
          <cell r="B4779">
            <v>0.49222222222222217</v>
          </cell>
          <cell r="D4779" t="str">
            <v>分系统1BMS6SOC过低一级故障</v>
          </cell>
          <cell r="G4779" t="str">
            <v>JS_WX_liteer</v>
          </cell>
          <cell r="I4779" t="str">
            <v>BMS故障</v>
          </cell>
        </row>
        <row r="4780">
          <cell r="A4780">
            <v>43211</v>
          </cell>
          <cell r="B4780">
            <v>0.49222222222222217</v>
          </cell>
          <cell r="D4780" t="str">
            <v>分系统1BMS6SOC过低二级故障</v>
          </cell>
          <cell r="G4780" t="str">
            <v>JS_WX_liteer</v>
          </cell>
          <cell r="I4780" t="str">
            <v>BMS故障</v>
          </cell>
        </row>
        <row r="4781">
          <cell r="A4781">
            <v>43211</v>
          </cell>
          <cell r="B4781">
            <v>0.49251157407407403</v>
          </cell>
          <cell r="D4781" t="str">
            <v>分系统1BMS3单体电压过低一级故障</v>
          </cell>
          <cell r="G4781" t="str">
            <v>JS_WX_liteer</v>
          </cell>
          <cell r="I4781" t="str">
            <v>BMS故障</v>
          </cell>
        </row>
        <row r="4782">
          <cell r="A4782">
            <v>43211</v>
          </cell>
          <cell r="B4782">
            <v>0.49251157407407403</v>
          </cell>
          <cell r="D4782" t="str">
            <v>分系统1BMS3单体电压过低二级故障</v>
          </cell>
          <cell r="G4782" t="str">
            <v>JS_WX_liteer</v>
          </cell>
          <cell r="I4782" t="str">
            <v>BMS故障</v>
          </cell>
        </row>
        <row r="4783">
          <cell r="A4783">
            <v>43211</v>
          </cell>
          <cell r="B4783">
            <v>0.49337962962962961</v>
          </cell>
          <cell r="D4783" t="str">
            <v>分系统1BMS1单体电压过低一级故障</v>
          </cell>
          <cell r="G4783" t="str">
            <v>JS_WX_liteer</v>
          </cell>
          <cell r="I4783" t="str">
            <v>BMS故障</v>
          </cell>
        </row>
        <row r="4784">
          <cell r="A4784">
            <v>43211</v>
          </cell>
          <cell r="B4784">
            <v>0.49337962962962961</v>
          </cell>
          <cell r="D4784" t="str">
            <v>分系统1BMS1单体电压过低二级故障</v>
          </cell>
          <cell r="G4784" t="str">
            <v>JS_WX_liteer</v>
          </cell>
          <cell r="I4784" t="str">
            <v>BMS故障</v>
          </cell>
        </row>
        <row r="4785">
          <cell r="A4785">
            <v>43211</v>
          </cell>
          <cell r="B4785">
            <v>0.49349537037037039</v>
          </cell>
          <cell r="D4785" t="str">
            <v>分系统1BMS4单体电压过低一级故障</v>
          </cell>
          <cell r="G4785" t="str">
            <v>JS_WX_liteer</v>
          </cell>
          <cell r="I4785" t="str">
            <v>BMS故障</v>
          </cell>
        </row>
        <row r="4786">
          <cell r="A4786">
            <v>43211</v>
          </cell>
          <cell r="B4786">
            <v>0.49349537037037039</v>
          </cell>
          <cell r="D4786" t="str">
            <v>分系统1BMS4单体电压过低二级故障</v>
          </cell>
          <cell r="G4786" t="str">
            <v>JS_WX_liteer</v>
          </cell>
          <cell r="I4786" t="str">
            <v>BMS故障</v>
          </cell>
        </row>
        <row r="4787">
          <cell r="A4787">
            <v>43211</v>
          </cell>
          <cell r="B4787">
            <v>0.49355324074074075</v>
          </cell>
          <cell r="D4787" t="str">
            <v>电表故障</v>
          </cell>
          <cell r="G4787" t="str">
            <v>JS_CZ_wodefeng</v>
          </cell>
          <cell r="I4787" t="str">
            <v>电表故障</v>
          </cell>
        </row>
        <row r="4788">
          <cell r="A4788">
            <v>43211</v>
          </cell>
          <cell r="B4788">
            <v>0.49366898148148147</v>
          </cell>
          <cell r="D4788" t="str">
            <v>电表故障</v>
          </cell>
          <cell r="G4788" t="str">
            <v>JS_CZ_wodefeng</v>
          </cell>
          <cell r="I4788" t="str">
            <v>电表故障</v>
          </cell>
        </row>
        <row r="4789">
          <cell r="A4789">
            <v>43211</v>
          </cell>
          <cell r="B4789">
            <v>0.49366898148148147</v>
          </cell>
          <cell r="D4789" t="str">
            <v>分系统1BMS7单体电压过低一级故障</v>
          </cell>
          <cell r="G4789" t="str">
            <v>JS_WX_liteer</v>
          </cell>
          <cell r="I4789" t="str">
            <v>BMS故障</v>
          </cell>
        </row>
        <row r="4790">
          <cell r="A4790">
            <v>43211</v>
          </cell>
          <cell r="B4790">
            <v>0.49366898148148147</v>
          </cell>
          <cell r="D4790" t="str">
            <v>分系统1BMS7单体电压过低二级故障</v>
          </cell>
          <cell r="G4790" t="str">
            <v>JS_WX_liteer</v>
          </cell>
          <cell r="I4790" t="str">
            <v>BMS故障</v>
          </cell>
        </row>
        <row r="4791">
          <cell r="A4791">
            <v>43211</v>
          </cell>
          <cell r="B4791">
            <v>0.49413194444444447</v>
          </cell>
          <cell r="D4791" t="str">
            <v>分系统1BMS7SOC过低一级故障</v>
          </cell>
          <cell r="G4791" t="str">
            <v>JS_WX_liteer</v>
          </cell>
          <cell r="I4791" t="str">
            <v>BMS故障</v>
          </cell>
        </row>
        <row r="4792">
          <cell r="A4792">
            <v>43211</v>
          </cell>
          <cell r="B4792">
            <v>0.49413194444444447</v>
          </cell>
          <cell r="D4792" t="str">
            <v>分系统1BMS7SOC过低二级故障</v>
          </cell>
          <cell r="G4792" t="str">
            <v>JS_WX_liteer</v>
          </cell>
          <cell r="I4792" t="str">
            <v>BMS故障</v>
          </cell>
        </row>
        <row r="4793">
          <cell r="A4793">
            <v>43211</v>
          </cell>
          <cell r="B4793">
            <v>0.49430555555555555</v>
          </cell>
          <cell r="D4793" t="str">
            <v>分系统1BMS2单体电压过低一级故障</v>
          </cell>
          <cell r="G4793" t="str">
            <v>JS_WX_liteer</v>
          </cell>
          <cell r="I4793" t="str">
            <v>BMS故障</v>
          </cell>
        </row>
        <row r="4794">
          <cell r="A4794">
            <v>43211</v>
          </cell>
          <cell r="B4794">
            <v>0.49430555555555555</v>
          </cell>
          <cell r="D4794" t="str">
            <v>分系统1BMS2单体电压过低二级故障</v>
          </cell>
          <cell r="G4794" t="str">
            <v>JS_WX_liteer</v>
          </cell>
          <cell r="I4794" t="str">
            <v>BMS故障</v>
          </cell>
        </row>
        <row r="4795">
          <cell r="A4795">
            <v>43211</v>
          </cell>
          <cell r="B4795">
            <v>0.49459490740740741</v>
          </cell>
          <cell r="D4795" t="str">
            <v>分系统1BMS5单体电压过低一级故障</v>
          </cell>
          <cell r="G4795" t="str">
            <v>JS_WX_liteer</v>
          </cell>
          <cell r="I4795" t="str">
            <v>BMS故障</v>
          </cell>
        </row>
        <row r="4796">
          <cell r="A4796">
            <v>43211</v>
          </cell>
          <cell r="B4796">
            <v>0.49459490740740741</v>
          </cell>
          <cell r="D4796" t="str">
            <v>分系统1BMS5单体电压过低二级故障</v>
          </cell>
          <cell r="G4796" t="str">
            <v>JS_WX_liteer</v>
          </cell>
          <cell r="I4796" t="str">
            <v>BMS故障</v>
          </cell>
        </row>
        <row r="4797">
          <cell r="A4797">
            <v>43211</v>
          </cell>
          <cell r="B4797">
            <v>0.49465277777777777</v>
          </cell>
          <cell r="D4797" t="str">
            <v>分系统1BMS6单体电压过低一级故障</v>
          </cell>
          <cell r="G4797" t="str">
            <v>JS_WX_liteer</v>
          </cell>
          <cell r="I4797" t="str">
            <v>BMS故障</v>
          </cell>
        </row>
        <row r="4798">
          <cell r="A4798">
            <v>43211</v>
          </cell>
          <cell r="B4798">
            <v>0.49465277777777777</v>
          </cell>
          <cell r="D4798" t="str">
            <v>分系统1BMS6单体电压过低二级故障</v>
          </cell>
          <cell r="G4798" t="str">
            <v>JS_WX_liteer</v>
          </cell>
          <cell r="I4798" t="str">
            <v>BMS故障</v>
          </cell>
        </row>
        <row r="4799">
          <cell r="A4799">
            <v>43211</v>
          </cell>
          <cell r="B4799">
            <v>0.49511574074074072</v>
          </cell>
          <cell r="D4799" t="str">
            <v>电表故障</v>
          </cell>
          <cell r="G4799" t="str">
            <v>JS_CZ_wodefeng</v>
          </cell>
          <cell r="I4799" t="str">
            <v>电表故障</v>
          </cell>
        </row>
        <row r="4800">
          <cell r="A4800">
            <v>43211</v>
          </cell>
          <cell r="B4800">
            <v>0.49534722222222222</v>
          </cell>
          <cell r="D4800" t="str">
            <v>分系统1BMS1SOC过低一级故障</v>
          </cell>
          <cell r="G4800" t="str">
            <v>JS_WX_liteer</v>
          </cell>
          <cell r="I4800" t="str">
            <v>BMS故障</v>
          </cell>
        </row>
        <row r="4801">
          <cell r="A4801">
            <v>43211</v>
          </cell>
          <cell r="B4801">
            <v>0.49534722222222222</v>
          </cell>
          <cell r="D4801" t="str">
            <v>分系统1BMS1SOC过低二级故障</v>
          </cell>
          <cell r="G4801" t="str">
            <v>JS_WX_liteer</v>
          </cell>
          <cell r="I4801" t="str">
            <v>BMS故障</v>
          </cell>
        </row>
        <row r="4802">
          <cell r="A4802">
            <v>43211</v>
          </cell>
          <cell r="B4802">
            <v>0.49540509259259258</v>
          </cell>
          <cell r="D4802" t="str">
            <v>分系统1BMS9SOC过低一级故障</v>
          </cell>
          <cell r="G4802" t="str">
            <v>JS_WX_liteer</v>
          </cell>
          <cell r="I4802" t="str">
            <v>BMS故障</v>
          </cell>
        </row>
        <row r="4803">
          <cell r="A4803">
            <v>43211</v>
          </cell>
          <cell r="B4803">
            <v>0.49540509259259258</v>
          </cell>
          <cell r="D4803" t="str">
            <v>分系统1BMS9SOC过低二级故障</v>
          </cell>
          <cell r="G4803" t="str">
            <v>JS_WX_liteer</v>
          </cell>
          <cell r="I4803" t="str">
            <v>BMS故障</v>
          </cell>
        </row>
        <row r="4804">
          <cell r="A4804">
            <v>43211</v>
          </cell>
          <cell r="B4804">
            <v>0.4957523148148148</v>
          </cell>
          <cell r="D4804" t="str">
            <v>分系统1BMS5SOC过低一级故障</v>
          </cell>
          <cell r="G4804" t="str">
            <v>JS_WX_liteer</v>
          </cell>
          <cell r="I4804" t="str">
            <v>BMS故障</v>
          </cell>
        </row>
        <row r="4805">
          <cell r="A4805">
            <v>43211</v>
          </cell>
          <cell r="B4805">
            <v>0.4957523148148148</v>
          </cell>
          <cell r="D4805" t="str">
            <v>分系统1BMS5SOC过低二级故障</v>
          </cell>
          <cell r="G4805" t="str">
            <v>JS_WX_liteer</v>
          </cell>
          <cell r="I4805" t="str">
            <v>BMS故障</v>
          </cell>
        </row>
        <row r="4806">
          <cell r="A4806">
            <v>43211</v>
          </cell>
          <cell r="B4806">
            <v>0.49615740740740738</v>
          </cell>
          <cell r="D4806" t="str">
            <v>电表故障</v>
          </cell>
          <cell r="G4806" t="str">
            <v>JS_CZ_wodefeng</v>
          </cell>
          <cell r="I4806" t="str">
            <v>电表故障</v>
          </cell>
        </row>
        <row r="4807">
          <cell r="A4807">
            <v>43211</v>
          </cell>
          <cell r="B4807">
            <v>0.49662037037037038</v>
          </cell>
          <cell r="D4807" t="str">
            <v>分系统1BMS2SOC过低一级故障</v>
          </cell>
          <cell r="G4807" t="str">
            <v>JS_WX_liteer</v>
          </cell>
          <cell r="I4807" t="str">
            <v>BMS故障</v>
          </cell>
        </row>
        <row r="4808">
          <cell r="A4808">
            <v>43211</v>
          </cell>
          <cell r="B4808">
            <v>0.49662037037037038</v>
          </cell>
          <cell r="D4808" t="str">
            <v>分系统1BMS2SOC过低二级故障</v>
          </cell>
          <cell r="G4808" t="str">
            <v>JS_WX_liteer</v>
          </cell>
          <cell r="I4808" t="str">
            <v>BMS故障</v>
          </cell>
        </row>
        <row r="4809">
          <cell r="A4809">
            <v>43211</v>
          </cell>
          <cell r="B4809">
            <v>0.49737268518518518</v>
          </cell>
          <cell r="D4809" t="str">
            <v>电表故障</v>
          </cell>
          <cell r="G4809" t="str">
            <v>JS_CZ_wodefeng</v>
          </cell>
          <cell r="I4809" t="str">
            <v>电表故障</v>
          </cell>
        </row>
        <row r="4810">
          <cell r="A4810">
            <v>43211</v>
          </cell>
          <cell r="B4810">
            <v>0.49847222222222221</v>
          </cell>
          <cell r="D4810" t="str">
            <v>电表故障</v>
          </cell>
          <cell r="G4810" t="str">
            <v>JS_CZ_wodefeng</v>
          </cell>
          <cell r="I4810" t="str">
            <v>电表故障</v>
          </cell>
        </row>
        <row r="4811">
          <cell r="A4811">
            <v>43211</v>
          </cell>
          <cell r="B4811">
            <v>0.49858796296296298</v>
          </cell>
          <cell r="D4811" t="str">
            <v>电表故障</v>
          </cell>
          <cell r="G4811" t="str">
            <v>JS_CZ_wodefeng</v>
          </cell>
          <cell r="I4811" t="str">
            <v>电表故障</v>
          </cell>
        </row>
        <row r="4812">
          <cell r="A4812">
            <v>43211</v>
          </cell>
          <cell r="B4812">
            <v>0.50090277777777781</v>
          </cell>
          <cell r="D4812" t="str">
            <v>电表故障</v>
          </cell>
          <cell r="G4812" t="str">
            <v>JS_CZ_wodefeng</v>
          </cell>
          <cell r="I4812" t="str">
            <v>电表故障</v>
          </cell>
        </row>
        <row r="4813">
          <cell r="A4813">
            <v>43211</v>
          </cell>
          <cell r="B4813">
            <v>0.50223379629629628</v>
          </cell>
          <cell r="D4813" t="str">
            <v>电表故障</v>
          </cell>
          <cell r="G4813" t="str">
            <v>JS_CZ_wodefeng</v>
          </cell>
          <cell r="I4813" t="str">
            <v>电表故障</v>
          </cell>
        </row>
        <row r="4814">
          <cell r="A4814">
            <v>43211</v>
          </cell>
          <cell r="B4814">
            <v>0.50234953703703711</v>
          </cell>
          <cell r="D4814" t="str">
            <v>电表故障</v>
          </cell>
          <cell r="G4814" t="str">
            <v>JS_CZ_wodefeng</v>
          </cell>
          <cell r="I4814" t="str">
            <v>电表故障</v>
          </cell>
        </row>
        <row r="4815">
          <cell r="A4815">
            <v>43211</v>
          </cell>
          <cell r="B4815">
            <v>0.50246527777777772</v>
          </cell>
          <cell r="D4815" t="str">
            <v>电表故障</v>
          </cell>
          <cell r="G4815" t="str">
            <v>JS_CZ_wodefeng</v>
          </cell>
          <cell r="I4815" t="str">
            <v>电表故障</v>
          </cell>
        </row>
        <row r="4816">
          <cell r="A4816">
            <v>43211</v>
          </cell>
          <cell r="B4816">
            <v>0.50339120370370372</v>
          </cell>
          <cell r="D4816" t="str">
            <v>电表故障</v>
          </cell>
          <cell r="G4816" t="str">
            <v>JS_CZ_wodefeng</v>
          </cell>
          <cell r="I4816" t="str">
            <v>电表故障</v>
          </cell>
        </row>
        <row r="4817">
          <cell r="A4817">
            <v>43211</v>
          </cell>
          <cell r="B4817">
            <v>0.50357638888888889</v>
          </cell>
          <cell r="D4817" t="str">
            <v>电表故障</v>
          </cell>
          <cell r="G4817" t="str">
            <v>JS_CZ_wodefeng</v>
          </cell>
          <cell r="I4817" t="str">
            <v>电表故障</v>
          </cell>
        </row>
        <row r="4818">
          <cell r="A4818">
            <v>43211</v>
          </cell>
          <cell r="B4818">
            <v>0.50392361111111106</v>
          </cell>
          <cell r="D4818" t="str">
            <v>电表故障</v>
          </cell>
          <cell r="G4818" t="str">
            <v>JS_CZ_wodefeng</v>
          </cell>
          <cell r="I4818" t="str">
            <v>电表故障</v>
          </cell>
        </row>
        <row r="4819">
          <cell r="A4819">
            <v>43211</v>
          </cell>
          <cell r="B4819">
            <v>0.50641203703703697</v>
          </cell>
          <cell r="D4819" t="str">
            <v>电表故障</v>
          </cell>
          <cell r="G4819" t="str">
            <v>JS_CZ_wodefeng</v>
          </cell>
          <cell r="I4819" t="str">
            <v>电表故障</v>
          </cell>
        </row>
        <row r="4820">
          <cell r="A4820">
            <v>43211</v>
          </cell>
          <cell r="B4820">
            <v>0.50884259259259257</v>
          </cell>
          <cell r="D4820" t="str">
            <v>电表故障</v>
          </cell>
          <cell r="G4820" t="str">
            <v>JS_CZ_wodefeng</v>
          </cell>
          <cell r="I4820" t="str">
            <v>电表故障</v>
          </cell>
        </row>
        <row r="4821">
          <cell r="A4821">
            <v>43211</v>
          </cell>
          <cell r="B4821">
            <v>0.50907407407407412</v>
          </cell>
          <cell r="D4821" t="str">
            <v>电表故障</v>
          </cell>
          <cell r="G4821" t="str">
            <v>JS_CZ_wodefeng</v>
          </cell>
          <cell r="I4821" t="str">
            <v>电表故障</v>
          </cell>
        </row>
        <row r="4822">
          <cell r="A4822">
            <v>43211</v>
          </cell>
          <cell r="B4822">
            <v>0.50930555555555557</v>
          </cell>
          <cell r="D4822" t="str">
            <v>电表故障</v>
          </cell>
          <cell r="G4822" t="str">
            <v>JS_CZ_wodefeng</v>
          </cell>
          <cell r="I4822" t="str">
            <v>电表故障</v>
          </cell>
        </row>
        <row r="4823">
          <cell r="A4823">
            <v>43211</v>
          </cell>
          <cell r="B4823">
            <v>0.51185185185185189</v>
          </cell>
          <cell r="D4823" t="str">
            <v>电表故障</v>
          </cell>
          <cell r="G4823" t="str">
            <v>JS_CZ_wodefeng</v>
          </cell>
          <cell r="I4823" t="str">
            <v>电表故障</v>
          </cell>
        </row>
        <row r="4824">
          <cell r="A4824">
            <v>43211</v>
          </cell>
          <cell r="B4824">
            <v>0.51416666666666666</v>
          </cell>
          <cell r="D4824" t="str">
            <v>电表故障</v>
          </cell>
          <cell r="G4824" t="str">
            <v>JS_CZ_wodefeng</v>
          </cell>
          <cell r="I4824" t="str">
            <v>电表故障</v>
          </cell>
        </row>
        <row r="4825">
          <cell r="A4825">
            <v>43211</v>
          </cell>
          <cell r="B4825">
            <v>0.51549768518518524</v>
          </cell>
          <cell r="D4825" t="str">
            <v>电表故障</v>
          </cell>
          <cell r="G4825" t="str">
            <v>JS_CZ_wodefeng</v>
          </cell>
          <cell r="I4825" t="str">
            <v>电表故障</v>
          </cell>
        </row>
        <row r="4826">
          <cell r="A4826">
            <v>43211</v>
          </cell>
          <cell r="B4826">
            <v>0.51653935185185185</v>
          </cell>
          <cell r="D4826" t="str">
            <v>电表故障</v>
          </cell>
          <cell r="G4826" t="str">
            <v>JS_CZ_wodefeng</v>
          </cell>
          <cell r="I4826" t="str">
            <v>电表故障</v>
          </cell>
        </row>
        <row r="4827">
          <cell r="A4827">
            <v>43211</v>
          </cell>
          <cell r="B4827">
            <v>0.51891203703703703</v>
          </cell>
          <cell r="D4827" t="str">
            <v>电表故障</v>
          </cell>
          <cell r="G4827" t="str">
            <v>JS_CZ_wodefeng</v>
          </cell>
          <cell r="I4827" t="str">
            <v>电表故障</v>
          </cell>
        </row>
        <row r="4828">
          <cell r="A4828">
            <v>43211</v>
          </cell>
          <cell r="B4828">
            <v>0.51902777777777775</v>
          </cell>
          <cell r="D4828" t="str">
            <v>电表故障</v>
          </cell>
          <cell r="G4828" t="str">
            <v>JS_CZ_wodefeng</v>
          </cell>
          <cell r="I4828" t="str">
            <v>电表故障</v>
          </cell>
        </row>
        <row r="4829">
          <cell r="A4829">
            <v>43211</v>
          </cell>
          <cell r="B4829">
            <v>0.51920138888888889</v>
          </cell>
          <cell r="D4829" t="str">
            <v>电表故障</v>
          </cell>
          <cell r="G4829" t="str">
            <v>JS_CZ_wodefeng</v>
          </cell>
          <cell r="I4829" t="str">
            <v>电表故障</v>
          </cell>
        </row>
        <row r="4830">
          <cell r="A4830">
            <v>43211</v>
          </cell>
          <cell r="B4830">
            <v>0.51943287037037034</v>
          </cell>
          <cell r="D4830" t="str">
            <v>电表故障</v>
          </cell>
          <cell r="G4830" t="str">
            <v>JS_CZ_wodefeng</v>
          </cell>
          <cell r="I4830" t="str">
            <v>电表故障</v>
          </cell>
        </row>
        <row r="4831">
          <cell r="A4831">
            <v>43211</v>
          </cell>
          <cell r="B4831">
            <v>0.51954861111111106</v>
          </cell>
          <cell r="D4831" t="str">
            <v>电表故障</v>
          </cell>
          <cell r="G4831" t="str">
            <v>JS_CZ_wodefeng</v>
          </cell>
          <cell r="I4831" t="str">
            <v>电表故障</v>
          </cell>
        </row>
        <row r="4832">
          <cell r="A4832">
            <v>43211</v>
          </cell>
          <cell r="B4832">
            <v>0.52047453703703705</v>
          </cell>
          <cell r="D4832" t="str">
            <v>电表故障</v>
          </cell>
          <cell r="G4832" t="str">
            <v>JS_CZ_wodefeng</v>
          </cell>
          <cell r="I4832" t="str">
            <v>电表故障</v>
          </cell>
        </row>
        <row r="4833">
          <cell r="A4833">
            <v>43211</v>
          </cell>
          <cell r="B4833">
            <v>0.52314814814814814</v>
          </cell>
          <cell r="D4833" t="str">
            <v>电表故障</v>
          </cell>
          <cell r="G4833" t="str">
            <v>JS_CZ_wodefeng</v>
          </cell>
          <cell r="I4833" t="str">
            <v>电表故障</v>
          </cell>
        </row>
        <row r="4834">
          <cell r="A4834">
            <v>43211</v>
          </cell>
          <cell r="B4834">
            <v>0.52413194444444444</v>
          </cell>
          <cell r="D4834" t="str">
            <v>电表故障</v>
          </cell>
          <cell r="G4834" t="str">
            <v>JS_CZ_wodefeng</v>
          </cell>
          <cell r="I4834" t="str">
            <v>电表故障</v>
          </cell>
        </row>
        <row r="4835">
          <cell r="A4835">
            <v>43211</v>
          </cell>
          <cell r="B4835">
            <v>0.52436342592592589</v>
          </cell>
          <cell r="D4835" t="str">
            <v>电表故障</v>
          </cell>
          <cell r="G4835" t="str">
            <v>JS_CZ_wodefeng</v>
          </cell>
          <cell r="I4835" t="str">
            <v>电表故障</v>
          </cell>
        </row>
        <row r="4836">
          <cell r="A4836">
            <v>43211</v>
          </cell>
          <cell r="B4836">
            <v>0.52546296296296291</v>
          </cell>
          <cell r="D4836" t="str">
            <v>电表故障</v>
          </cell>
          <cell r="G4836" t="str">
            <v>JS_CZ_wodefeng</v>
          </cell>
          <cell r="I4836" t="str">
            <v>电表故障</v>
          </cell>
        </row>
        <row r="4837">
          <cell r="A4837">
            <v>43211</v>
          </cell>
          <cell r="B4837">
            <v>0.52939814814814812</v>
          </cell>
          <cell r="D4837" t="str">
            <v>电表故障</v>
          </cell>
          <cell r="G4837" t="str">
            <v>JS_CZ_wodefeng</v>
          </cell>
          <cell r="I4837" t="str">
            <v>电表故障</v>
          </cell>
        </row>
        <row r="4838">
          <cell r="A4838">
            <v>43211</v>
          </cell>
          <cell r="B4838">
            <v>0.52952546296296299</v>
          </cell>
          <cell r="D4838" t="str">
            <v>电表故障</v>
          </cell>
          <cell r="G4838" t="str">
            <v>JS_CZ_wodefeng</v>
          </cell>
          <cell r="I4838" t="str">
            <v>电表故障</v>
          </cell>
        </row>
        <row r="4839">
          <cell r="A4839">
            <v>43211</v>
          </cell>
          <cell r="B4839">
            <v>0.5332175925925926</v>
          </cell>
          <cell r="D4839" t="str">
            <v>电表故障</v>
          </cell>
          <cell r="G4839" t="str">
            <v>JS_CZ_wodefeng</v>
          </cell>
          <cell r="I4839" t="str">
            <v>电表故障</v>
          </cell>
        </row>
        <row r="4840">
          <cell r="A4840">
            <v>43211</v>
          </cell>
          <cell r="B4840">
            <v>0.53415509259259253</v>
          </cell>
          <cell r="D4840" t="str">
            <v>电表故障</v>
          </cell>
          <cell r="G4840" t="str">
            <v>JS_CZ_wodefeng</v>
          </cell>
          <cell r="I4840" t="str">
            <v>电表故障</v>
          </cell>
        </row>
        <row r="4841">
          <cell r="A4841">
            <v>43211</v>
          </cell>
          <cell r="B4841">
            <v>0.53432870370370367</v>
          </cell>
          <cell r="D4841" t="str">
            <v>电表故障</v>
          </cell>
          <cell r="G4841" t="str">
            <v>JS_CZ_wodefeng</v>
          </cell>
          <cell r="I4841" t="str">
            <v>电表故障</v>
          </cell>
        </row>
        <row r="4842">
          <cell r="A4842">
            <v>43211</v>
          </cell>
          <cell r="B4842">
            <v>0.53456018518518522</v>
          </cell>
          <cell r="D4842" t="str">
            <v>电表故障</v>
          </cell>
          <cell r="G4842" t="str">
            <v>JS_CZ_wodefeng</v>
          </cell>
          <cell r="I4842" t="str">
            <v>电表故障</v>
          </cell>
        </row>
        <row r="4843">
          <cell r="A4843">
            <v>43211</v>
          </cell>
          <cell r="B4843">
            <v>0.53467592592592594</v>
          </cell>
          <cell r="D4843" t="str">
            <v>电表故障</v>
          </cell>
          <cell r="G4843" t="str">
            <v>JS_CZ_wodefeng</v>
          </cell>
          <cell r="I4843" t="str">
            <v>电表故障</v>
          </cell>
        </row>
        <row r="4844">
          <cell r="A4844">
            <v>43211</v>
          </cell>
          <cell r="B4844">
            <v>0.53716435185185185</v>
          </cell>
          <cell r="D4844" t="str">
            <v>电表故障</v>
          </cell>
          <cell r="G4844" t="str">
            <v>JS_CZ_wodefeng</v>
          </cell>
          <cell r="I4844" t="str">
            <v>电表故障</v>
          </cell>
        </row>
        <row r="4845">
          <cell r="A4845">
            <v>43211</v>
          </cell>
          <cell r="B4845">
            <v>0.5398263888888889</v>
          </cell>
          <cell r="D4845" t="str">
            <v>电表故障</v>
          </cell>
          <cell r="G4845" t="str">
            <v>JS_CZ_wodefeng</v>
          </cell>
          <cell r="I4845" t="str">
            <v>电表故障</v>
          </cell>
        </row>
        <row r="4846">
          <cell r="A4846">
            <v>43211</v>
          </cell>
          <cell r="B4846">
            <v>0.5408680555555555</v>
          </cell>
          <cell r="D4846" t="str">
            <v>电表故障</v>
          </cell>
          <cell r="G4846" t="str">
            <v>JS_CZ_wodefeng</v>
          </cell>
          <cell r="I4846" t="str">
            <v>电表故障</v>
          </cell>
        </row>
        <row r="4847">
          <cell r="A4847">
            <v>43211</v>
          </cell>
          <cell r="B4847">
            <v>0.54578703703703701</v>
          </cell>
          <cell r="D4847" t="str">
            <v>电表故障</v>
          </cell>
          <cell r="G4847" t="str">
            <v>JS_CZ_wodefeng</v>
          </cell>
          <cell r="I4847" t="str">
            <v>电表故障</v>
          </cell>
        </row>
        <row r="4848">
          <cell r="A4848">
            <v>43211</v>
          </cell>
          <cell r="B4848">
            <v>0.54596064814814815</v>
          </cell>
          <cell r="D4848" t="str">
            <v>电表故障</v>
          </cell>
          <cell r="G4848" t="str">
            <v>JS_CZ_wodefeng</v>
          </cell>
          <cell r="I4848" t="str">
            <v>电表故障</v>
          </cell>
        </row>
        <row r="4849">
          <cell r="A4849">
            <v>43211</v>
          </cell>
          <cell r="B4849">
            <v>0.54723379629629632</v>
          </cell>
          <cell r="D4849" t="str">
            <v>电表故障</v>
          </cell>
          <cell r="G4849" t="str">
            <v>JS_CZ_wodefeng</v>
          </cell>
          <cell r="I4849" t="str">
            <v>电表故障</v>
          </cell>
        </row>
        <row r="4850">
          <cell r="A4850">
            <v>43211</v>
          </cell>
          <cell r="B4850">
            <v>0.54961805555555554</v>
          </cell>
          <cell r="D4850" t="str">
            <v>电表故障</v>
          </cell>
          <cell r="G4850" t="str">
            <v>JS_CZ_wodefeng</v>
          </cell>
          <cell r="I4850" t="str">
            <v>电表故障</v>
          </cell>
        </row>
        <row r="4851">
          <cell r="A4851">
            <v>43211</v>
          </cell>
          <cell r="B4851">
            <v>0.54973379629629626</v>
          </cell>
          <cell r="D4851" t="str">
            <v>电表故障</v>
          </cell>
          <cell r="G4851" t="str">
            <v>JS_CZ_wodefeng</v>
          </cell>
          <cell r="I4851" t="str">
            <v>电表故障</v>
          </cell>
        </row>
        <row r="4852">
          <cell r="A4852">
            <v>43211</v>
          </cell>
          <cell r="B4852">
            <v>0.5499074074074074</v>
          </cell>
          <cell r="D4852" t="str">
            <v>电表故障</v>
          </cell>
          <cell r="G4852" t="str">
            <v>JS_CZ_wodefeng</v>
          </cell>
          <cell r="I4852" t="str">
            <v>电表故障</v>
          </cell>
        </row>
        <row r="4853">
          <cell r="A4853">
            <v>43211</v>
          </cell>
          <cell r="B4853">
            <v>0.55002314814814812</v>
          </cell>
          <cell r="D4853" t="str">
            <v>分系统1BCMS5告警状态</v>
          </cell>
          <cell r="G4853" t="str">
            <v>JS_CZ_wodefeng</v>
          </cell>
          <cell r="I4853" t="str">
            <v>BMS故障</v>
          </cell>
        </row>
        <row r="4854">
          <cell r="A4854">
            <v>43211</v>
          </cell>
          <cell r="B4854">
            <v>0.55002314814814812</v>
          </cell>
          <cell r="D4854" t="str">
            <v>分系统1BMS5单体电压过低二级故障</v>
          </cell>
          <cell r="G4854" t="str">
            <v>JS_CZ_wodefeng</v>
          </cell>
          <cell r="I4854" t="str">
            <v>BMS故障</v>
          </cell>
        </row>
        <row r="4855">
          <cell r="A4855">
            <v>43211</v>
          </cell>
          <cell r="B4855">
            <v>0.55077546296296298</v>
          </cell>
          <cell r="D4855" t="str">
            <v>分系统1BMS5SOC过低一级故障</v>
          </cell>
          <cell r="G4855" t="str">
            <v>JS_CZ_wodefeng</v>
          </cell>
          <cell r="I4855" t="str">
            <v>BMS故障</v>
          </cell>
        </row>
        <row r="4856">
          <cell r="A4856">
            <v>43211</v>
          </cell>
          <cell r="B4856">
            <v>0.55077546296296298</v>
          </cell>
          <cell r="D4856" t="str">
            <v>分系统1BMS5SOC过低二级故障</v>
          </cell>
          <cell r="G4856" t="str">
            <v>JS_CZ_wodefeng</v>
          </cell>
          <cell r="I4856" t="str">
            <v>BMS故障</v>
          </cell>
        </row>
        <row r="4857">
          <cell r="A4857">
            <v>43211</v>
          </cell>
          <cell r="B4857">
            <v>0.55118055555555556</v>
          </cell>
          <cell r="D4857" t="str">
            <v>电表故障</v>
          </cell>
          <cell r="G4857" t="str">
            <v>JS_CZ_wodefeng</v>
          </cell>
          <cell r="I4857" t="str">
            <v>电表故障</v>
          </cell>
        </row>
        <row r="4858">
          <cell r="A4858">
            <v>43211</v>
          </cell>
          <cell r="B4858">
            <v>0.55413194444444447</v>
          </cell>
          <cell r="D4858" t="str">
            <v>电表故障</v>
          </cell>
          <cell r="G4858" t="str">
            <v>JS_CZ_wodefeng</v>
          </cell>
          <cell r="I4858" t="str">
            <v>电表故障</v>
          </cell>
        </row>
        <row r="4859">
          <cell r="A4859">
            <v>43211</v>
          </cell>
          <cell r="B4859">
            <v>0.55424768518518519</v>
          </cell>
          <cell r="D4859" t="str">
            <v>电表故障</v>
          </cell>
          <cell r="G4859" t="str">
            <v>JS_CZ_wodefeng</v>
          </cell>
          <cell r="I4859" t="str">
            <v>电表故障</v>
          </cell>
        </row>
        <row r="4860">
          <cell r="A4860">
            <v>43211</v>
          </cell>
          <cell r="B4860">
            <v>0.55447916666666663</v>
          </cell>
          <cell r="D4860" t="str">
            <v>电表故障</v>
          </cell>
          <cell r="G4860" t="str">
            <v>JS_CZ_wodefeng</v>
          </cell>
          <cell r="I4860" t="str">
            <v>电表故障</v>
          </cell>
        </row>
        <row r="4861">
          <cell r="A4861">
            <v>43211</v>
          </cell>
          <cell r="B4861">
            <v>0.55471064814814819</v>
          </cell>
          <cell r="D4861" t="str">
            <v>电表故障</v>
          </cell>
          <cell r="G4861" t="str">
            <v>JS_CZ_wodefeng</v>
          </cell>
          <cell r="I4861" t="str">
            <v>电表故障</v>
          </cell>
        </row>
        <row r="4862">
          <cell r="A4862">
            <v>43211</v>
          </cell>
          <cell r="B4862">
            <v>0.5557523148148148</v>
          </cell>
          <cell r="D4862" t="str">
            <v>电表故障</v>
          </cell>
          <cell r="G4862" t="str">
            <v>JS_CZ_wodefeng</v>
          </cell>
          <cell r="I4862" t="str">
            <v>电表故障</v>
          </cell>
        </row>
        <row r="4863">
          <cell r="A4863">
            <v>43211</v>
          </cell>
          <cell r="B4863">
            <v>0.55732638888888886</v>
          </cell>
          <cell r="D4863" t="str">
            <v>电表故障</v>
          </cell>
          <cell r="G4863" t="str">
            <v>JS_CZ_wodefeng</v>
          </cell>
          <cell r="I4863" t="str">
            <v>电表故障</v>
          </cell>
        </row>
        <row r="4864">
          <cell r="A4864">
            <v>43211</v>
          </cell>
          <cell r="B4864">
            <v>0.56103009259259262</v>
          </cell>
          <cell r="D4864" t="str">
            <v>电表故障</v>
          </cell>
          <cell r="G4864" t="str">
            <v>JS_CZ_wodefeng</v>
          </cell>
          <cell r="I4864" t="str">
            <v>电表故障</v>
          </cell>
        </row>
        <row r="4865">
          <cell r="A4865">
            <v>43211</v>
          </cell>
          <cell r="B4865">
            <v>0.56126157407407407</v>
          </cell>
          <cell r="D4865" t="str">
            <v>电表故障</v>
          </cell>
          <cell r="G4865" t="str">
            <v>JS_CZ_wodefeng</v>
          </cell>
          <cell r="I4865" t="str">
            <v>电表故障</v>
          </cell>
        </row>
        <row r="4866">
          <cell r="A4866">
            <v>43211</v>
          </cell>
          <cell r="B4866">
            <v>0.56137731481481479</v>
          </cell>
          <cell r="D4866" t="str">
            <v>电表故障</v>
          </cell>
          <cell r="G4866" t="str">
            <v>JS_CZ_wodefeng</v>
          </cell>
          <cell r="I4866" t="str">
            <v>电表故障</v>
          </cell>
        </row>
        <row r="4867">
          <cell r="A4867">
            <v>43211</v>
          </cell>
          <cell r="B4867">
            <v>0.56380787037037039</v>
          </cell>
          <cell r="D4867" t="str">
            <v>分系统4告警状态</v>
          </cell>
          <cell r="G4867" t="str">
            <v>BJ_zhongyu</v>
          </cell>
          <cell r="I4867" t="str">
            <v>系统故障</v>
          </cell>
        </row>
        <row r="4868">
          <cell r="A4868">
            <v>43211</v>
          </cell>
          <cell r="B4868">
            <v>0.56380787037037039</v>
          </cell>
          <cell r="D4868" t="str">
            <v>分系统4PCS告警状态</v>
          </cell>
          <cell r="G4868" t="str">
            <v>BJ_zhongyu</v>
          </cell>
          <cell r="I4868" t="str">
            <v>PCS故障</v>
          </cell>
        </row>
        <row r="4869">
          <cell r="A4869">
            <v>43211</v>
          </cell>
          <cell r="B4869">
            <v>0.56461805555555555</v>
          </cell>
          <cell r="D4869" t="str">
            <v>电表故障</v>
          </cell>
          <cell r="G4869" t="str">
            <v>JS_CZ_wodefeng</v>
          </cell>
          <cell r="I4869" t="str">
            <v>电表故障</v>
          </cell>
        </row>
        <row r="4870">
          <cell r="A4870">
            <v>43211</v>
          </cell>
          <cell r="B4870">
            <v>0.56612268518518516</v>
          </cell>
          <cell r="D4870" t="str">
            <v>电表故障</v>
          </cell>
          <cell r="G4870" t="str">
            <v>JS_CZ_wodefeng</v>
          </cell>
          <cell r="I4870" t="str">
            <v>电表故障</v>
          </cell>
        </row>
        <row r="4871">
          <cell r="A4871">
            <v>43211</v>
          </cell>
          <cell r="B4871">
            <v>0.56623842592592599</v>
          </cell>
          <cell r="D4871" t="str">
            <v>电表故障</v>
          </cell>
          <cell r="G4871" t="str">
            <v>JS_CZ_wodefeng</v>
          </cell>
          <cell r="I4871" t="str">
            <v>电表故障</v>
          </cell>
        </row>
        <row r="4872">
          <cell r="A4872">
            <v>43211</v>
          </cell>
          <cell r="B4872">
            <v>0.57018518518518524</v>
          </cell>
          <cell r="D4872" t="str">
            <v>电表故障</v>
          </cell>
          <cell r="G4872" t="str">
            <v>JS_CZ_wodefeng</v>
          </cell>
          <cell r="I4872" t="str">
            <v>电表故障</v>
          </cell>
        </row>
        <row r="4873">
          <cell r="A4873">
            <v>43211</v>
          </cell>
          <cell r="B4873">
            <v>0.57151620370370371</v>
          </cell>
          <cell r="D4873" t="str">
            <v>电表故障</v>
          </cell>
          <cell r="G4873" t="str">
            <v>JS_CZ_wodefeng</v>
          </cell>
          <cell r="I4873" t="str">
            <v>电表故障</v>
          </cell>
        </row>
        <row r="4874">
          <cell r="A4874">
            <v>43211</v>
          </cell>
          <cell r="B4874">
            <v>0.57163194444444443</v>
          </cell>
          <cell r="D4874" t="str">
            <v>电表故障</v>
          </cell>
          <cell r="G4874" t="str">
            <v>JS_CZ_wodefeng</v>
          </cell>
          <cell r="I4874" t="str">
            <v>电表故障</v>
          </cell>
        </row>
        <row r="4875">
          <cell r="A4875">
            <v>43211</v>
          </cell>
          <cell r="B4875">
            <v>0.57174768518518515</v>
          </cell>
          <cell r="D4875" t="str">
            <v>电表故障</v>
          </cell>
          <cell r="G4875" t="str">
            <v>JS_CZ_wodefeng</v>
          </cell>
          <cell r="I4875" t="str">
            <v>电表故障</v>
          </cell>
        </row>
        <row r="4876">
          <cell r="A4876">
            <v>43211</v>
          </cell>
          <cell r="B4876">
            <v>0.57284722222222217</v>
          </cell>
          <cell r="D4876" t="str">
            <v>电表故障</v>
          </cell>
          <cell r="G4876" t="str">
            <v>JS_CZ_wodefeng</v>
          </cell>
          <cell r="I4876" t="str">
            <v>电表故障</v>
          </cell>
        </row>
        <row r="4877">
          <cell r="A4877">
            <v>43211</v>
          </cell>
          <cell r="B4877">
            <v>0.57412037037037034</v>
          </cell>
          <cell r="D4877" t="str">
            <v>电表故障</v>
          </cell>
          <cell r="G4877" t="str">
            <v>JS_CZ_wodefeng</v>
          </cell>
          <cell r="I4877" t="str">
            <v>电表故障</v>
          </cell>
        </row>
        <row r="4878">
          <cell r="A4878">
            <v>43211</v>
          </cell>
          <cell r="B4878">
            <v>0.5778240740740741</v>
          </cell>
          <cell r="D4878" t="str">
            <v>电表故障</v>
          </cell>
          <cell r="G4878" t="str">
            <v>JS_CZ_wodefeng</v>
          </cell>
          <cell r="I4878" t="str">
            <v>电表故障</v>
          </cell>
        </row>
        <row r="4879">
          <cell r="A4879">
            <v>43211</v>
          </cell>
          <cell r="B4879">
            <v>0.58090277777777777</v>
          </cell>
          <cell r="D4879" t="str">
            <v>电表故障</v>
          </cell>
          <cell r="G4879" t="str">
            <v>JS_CZ_wodefeng</v>
          </cell>
          <cell r="I4879" t="str">
            <v>电表故障</v>
          </cell>
        </row>
        <row r="4880">
          <cell r="A4880">
            <v>43211</v>
          </cell>
          <cell r="B4880">
            <v>0.58206018518518521</v>
          </cell>
          <cell r="D4880" t="str">
            <v>电表故障</v>
          </cell>
          <cell r="G4880" t="str">
            <v>JS_CZ_wodefeng</v>
          </cell>
          <cell r="I4880" t="str">
            <v>电表故障</v>
          </cell>
        </row>
        <row r="4881">
          <cell r="A4881">
            <v>43211</v>
          </cell>
          <cell r="B4881">
            <v>0.58304398148148151</v>
          </cell>
          <cell r="D4881" t="str">
            <v>分系统1BMS1单体电压过低一级故障</v>
          </cell>
          <cell r="G4881" t="str">
            <v>JS_CZ_wodefeng</v>
          </cell>
          <cell r="I4881" t="str">
            <v>BMS故障</v>
          </cell>
        </row>
        <row r="4882">
          <cell r="A4882">
            <v>43211</v>
          </cell>
          <cell r="B4882">
            <v>0.5835069444444444</v>
          </cell>
          <cell r="D4882" t="str">
            <v>电表故障</v>
          </cell>
          <cell r="G4882" t="str">
            <v>JS_CZ_wodefeng</v>
          </cell>
          <cell r="I4882" t="str">
            <v>电表故障</v>
          </cell>
        </row>
        <row r="4883">
          <cell r="A4883">
            <v>43211</v>
          </cell>
          <cell r="B4883">
            <v>0.58368055555555554</v>
          </cell>
          <cell r="D4883" t="str">
            <v>分系统1BMS6单体电压过低一级故障</v>
          </cell>
          <cell r="G4883" t="str">
            <v>JS_CZ_wodefeng</v>
          </cell>
          <cell r="I4883" t="str">
            <v>BMS故障</v>
          </cell>
        </row>
        <row r="4884">
          <cell r="A4884">
            <v>43211</v>
          </cell>
          <cell r="B4884">
            <v>0.58530092592592597</v>
          </cell>
          <cell r="D4884" t="str">
            <v>分系统1BMS4单体电压过低一级故障</v>
          </cell>
          <cell r="G4884" t="str">
            <v>JS_CZ_wodefeng</v>
          </cell>
          <cell r="I4884" t="str">
            <v>BMS故障</v>
          </cell>
        </row>
        <row r="4885">
          <cell r="A4885">
            <v>43211</v>
          </cell>
          <cell r="B4885">
            <v>0.585474537037037</v>
          </cell>
          <cell r="D4885" t="str">
            <v>分系统1BMS3单体电压过低一级故障</v>
          </cell>
          <cell r="G4885" t="str">
            <v>JS_CZ_wodefeng</v>
          </cell>
          <cell r="I4885" t="str">
            <v>BMS故障</v>
          </cell>
        </row>
        <row r="4886">
          <cell r="A4886">
            <v>43211</v>
          </cell>
          <cell r="B4886">
            <v>0.58622685185185186</v>
          </cell>
          <cell r="D4886" t="str">
            <v>分系统1BMS2单体电压过低一级故障</v>
          </cell>
          <cell r="G4886" t="str">
            <v>JS_CZ_wodefeng</v>
          </cell>
          <cell r="I4886" t="str">
            <v>BMS故障</v>
          </cell>
        </row>
        <row r="4887">
          <cell r="A4887">
            <v>43211</v>
          </cell>
          <cell r="B4887">
            <v>0.58744212962962961</v>
          </cell>
          <cell r="D4887" t="str">
            <v>电表故障</v>
          </cell>
          <cell r="G4887" t="str">
            <v>JS_CZ_wodefeng</v>
          </cell>
          <cell r="I4887" t="str">
            <v>电表故障</v>
          </cell>
        </row>
        <row r="4888">
          <cell r="A4888">
            <v>43211</v>
          </cell>
          <cell r="B4888">
            <v>0.58756944444444448</v>
          </cell>
          <cell r="D4888" t="str">
            <v>电表故障</v>
          </cell>
          <cell r="G4888" t="str">
            <v>JS_CZ_wodefeng</v>
          </cell>
          <cell r="I4888" t="str">
            <v>电表故障</v>
          </cell>
        </row>
        <row r="4889">
          <cell r="A4889">
            <v>43211</v>
          </cell>
          <cell r="B4889">
            <v>0.58994212962962966</v>
          </cell>
          <cell r="D4889" t="str">
            <v>电表故障</v>
          </cell>
          <cell r="G4889" t="str">
            <v>JS_CZ_wodefeng</v>
          </cell>
          <cell r="I4889" t="str">
            <v>电表故障</v>
          </cell>
        </row>
        <row r="4890">
          <cell r="A4890">
            <v>43211</v>
          </cell>
          <cell r="B4890">
            <v>0.59028935185185183</v>
          </cell>
          <cell r="D4890" t="str">
            <v>分系统1BMS1总电压过低一级故障</v>
          </cell>
          <cell r="G4890" t="str">
            <v>JS_CZ_wodefeng</v>
          </cell>
          <cell r="I4890" t="str">
            <v>BMS故障</v>
          </cell>
        </row>
        <row r="4891">
          <cell r="A4891">
            <v>43211</v>
          </cell>
          <cell r="B4891">
            <v>0.59057870370370369</v>
          </cell>
          <cell r="D4891" t="str">
            <v>分系统1BMS3总电压过低一级故障</v>
          </cell>
          <cell r="G4891" t="str">
            <v>JS_CZ_wodefeng</v>
          </cell>
          <cell r="I4891" t="str">
            <v>BMS故障</v>
          </cell>
        </row>
        <row r="4892">
          <cell r="A4892">
            <v>43211</v>
          </cell>
          <cell r="B4892">
            <v>0.59069444444444441</v>
          </cell>
          <cell r="D4892" t="str">
            <v>分系统1BMS2总电压过低一级故障</v>
          </cell>
          <cell r="G4892" t="str">
            <v>JS_CZ_wodefeng</v>
          </cell>
          <cell r="I4892" t="str">
            <v>BMS故障</v>
          </cell>
        </row>
        <row r="4893">
          <cell r="A4893">
            <v>43211</v>
          </cell>
          <cell r="B4893">
            <v>0.59069444444444441</v>
          </cell>
          <cell r="D4893" t="str">
            <v>分系统1BMS6总电压过低一级故障</v>
          </cell>
          <cell r="G4893" t="str">
            <v>JS_CZ_wodefeng</v>
          </cell>
          <cell r="I4893" t="str">
            <v>BMS故障</v>
          </cell>
        </row>
        <row r="4894">
          <cell r="A4894">
            <v>43211</v>
          </cell>
          <cell r="B4894">
            <v>0.59075231481481483</v>
          </cell>
          <cell r="D4894" t="str">
            <v>分系统1BMS4总电压过低一级故障</v>
          </cell>
          <cell r="G4894" t="str">
            <v>JS_CZ_wodefeng</v>
          </cell>
          <cell r="I4894" t="str">
            <v>BMS故障</v>
          </cell>
        </row>
        <row r="4895">
          <cell r="A4895">
            <v>43211</v>
          </cell>
          <cell r="B4895">
            <v>0.59075231481481483</v>
          </cell>
          <cell r="D4895" t="str">
            <v>分系统1BMS5总电压过低一级故障</v>
          </cell>
          <cell r="G4895" t="str">
            <v>JS_CZ_wodefeng</v>
          </cell>
          <cell r="I4895" t="str">
            <v>BMS故障</v>
          </cell>
        </row>
        <row r="4896">
          <cell r="A4896">
            <v>43211</v>
          </cell>
          <cell r="B4896">
            <v>0.59167824074074071</v>
          </cell>
          <cell r="D4896" t="str">
            <v>分系统1BMS5单体电压过低一级故障</v>
          </cell>
          <cell r="G4896" t="str">
            <v>JS_CZ_wodefeng</v>
          </cell>
          <cell r="I4896" t="str">
            <v>BMS故障</v>
          </cell>
        </row>
        <row r="4897">
          <cell r="A4897">
            <v>43211</v>
          </cell>
          <cell r="B4897">
            <v>0.59243055555555557</v>
          </cell>
          <cell r="D4897" t="str">
            <v>电表故障</v>
          </cell>
          <cell r="G4897" t="str">
            <v>JS_CZ_wodefeng</v>
          </cell>
          <cell r="I4897" t="str">
            <v>电表故障</v>
          </cell>
        </row>
        <row r="4898">
          <cell r="A4898">
            <v>43211</v>
          </cell>
          <cell r="B4898">
            <v>0.59254629629629629</v>
          </cell>
          <cell r="D4898" t="str">
            <v>电表故障</v>
          </cell>
          <cell r="G4898" t="str">
            <v>JS_CZ_wodefeng</v>
          </cell>
          <cell r="I4898" t="str">
            <v>电表故障</v>
          </cell>
        </row>
        <row r="4899">
          <cell r="A4899">
            <v>43211</v>
          </cell>
          <cell r="B4899">
            <v>0.59271990740740743</v>
          </cell>
          <cell r="D4899" t="str">
            <v>电表故障</v>
          </cell>
          <cell r="G4899" t="str">
            <v>JS_CZ_wodefeng</v>
          </cell>
          <cell r="I4899" t="str">
            <v>电表故障</v>
          </cell>
        </row>
        <row r="4900">
          <cell r="A4900">
            <v>43211</v>
          </cell>
          <cell r="B4900">
            <v>0.59399305555555559</v>
          </cell>
          <cell r="D4900" t="str">
            <v>电表故障</v>
          </cell>
          <cell r="G4900" t="str">
            <v>JS_CZ_wodefeng</v>
          </cell>
          <cell r="I4900" t="str">
            <v>电表故障</v>
          </cell>
        </row>
        <row r="4901">
          <cell r="A4901">
            <v>43211</v>
          </cell>
          <cell r="B4901">
            <v>0.59636574074074067</v>
          </cell>
          <cell r="D4901" t="str">
            <v>电表故障</v>
          </cell>
          <cell r="G4901" t="str">
            <v>JS_CZ_wodefeng</v>
          </cell>
          <cell r="I4901" t="str">
            <v>电表故障</v>
          </cell>
        </row>
        <row r="4902">
          <cell r="A4902">
            <v>43211</v>
          </cell>
          <cell r="B4902">
            <v>0.5977083333333334</v>
          </cell>
          <cell r="D4902" t="str">
            <v>电表故障</v>
          </cell>
          <cell r="G4902" t="str">
            <v>JS_CZ_wodefeng</v>
          </cell>
          <cell r="I4902" t="str">
            <v>电表故障</v>
          </cell>
        </row>
        <row r="4903">
          <cell r="A4903">
            <v>43211</v>
          </cell>
          <cell r="B4903">
            <v>0.59782407407407401</v>
          </cell>
          <cell r="D4903" t="str">
            <v>电表故障</v>
          </cell>
          <cell r="G4903" t="str">
            <v>JS_CZ_wodefeng</v>
          </cell>
          <cell r="I4903" t="str">
            <v>电表故障</v>
          </cell>
        </row>
        <row r="4904">
          <cell r="A4904">
            <v>43211</v>
          </cell>
          <cell r="B4904">
            <v>0.6001967592592593</v>
          </cell>
          <cell r="D4904" t="str">
            <v>电表故障</v>
          </cell>
          <cell r="G4904" t="str">
            <v>JS_CZ_wodefeng</v>
          </cell>
          <cell r="I4904" t="str">
            <v>电表故障</v>
          </cell>
        </row>
        <row r="4905">
          <cell r="A4905">
            <v>43211</v>
          </cell>
          <cell r="B4905">
            <v>0.60309027777777779</v>
          </cell>
          <cell r="D4905" t="str">
            <v>电表故障</v>
          </cell>
          <cell r="G4905" t="str">
            <v>JS_CZ_wodefeng</v>
          </cell>
          <cell r="I4905" t="str">
            <v>电表故障</v>
          </cell>
        </row>
        <row r="4906">
          <cell r="A4906">
            <v>43211</v>
          </cell>
          <cell r="B4906">
            <v>0.60425925925925927</v>
          </cell>
          <cell r="D4906" t="str">
            <v>电表故障</v>
          </cell>
          <cell r="G4906" t="str">
            <v>JS_CZ_wodefeng</v>
          </cell>
          <cell r="I4906" t="str">
            <v>电表故障</v>
          </cell>
        </row>
        <row r="4907">
          <cell r="A4907">
            <v>43211</v>
          </cell>
          <cell r="B4907">
            <v>0.60443287037037041</v>
          </cell>
          <cell r="D4907" t="str">
            <v>电表故障</v>
          </cell>
          <cell r="G4907" t="str">
            <v>JS_CZ_wodefeng</v>
          </cell>
          <cell r="I4907" t="str">
            <v>电表故障</v>
          </cell>
        </row>
        <row r="4908">
          <cell r="A4908">
            <v>43211</v>
          </cell>
          <cell r="B4908">
            <v>0.60796296296296293</v>
          </cell>
          <cell r="D4908" t="str">
            <v>电表故障</v>
          </cell>
          <cell r="G4908" t="str">
            <v>JS_CZ_wodefeng</v>
          </cell>
          <cell r="I4908" t="str">
            <v>电表故障</v>
          </cell>
        </row>
        <row r="4909">
          <cell r="A4909">
            <v>43211</v>
          </cell>
          <cell r="B4909">
            <v>0.60894675925925923</v>
          </cell>
          <cell r="D4909" t="str">
            <v>电表故障</v>
          </cell>
          <cell r="G4909" t="str">
            <v>JS_CZ_wodefeng</v>
          </cell>
          <cell r="I4909" t="str">
            <v>电表故障</v>
          </cell>
        </row>
        <row r="4910">
          <cell r="A4910">
            <v>43211</v>
          </cell>
          <cell r="B4910">
            <v>0.61185185185185187</v>
          </cell>
          <cell r="D4910" t="str">
            <v>电表故障</v>
          </cell>
          <cell r="G4910" t="str">
            <v>JS_CZ_wodefeng</v>
          </cell>
          <cell r="I4910" t="str">
            <v>电表故障</v>
          </cell>
        </row>
        <row r="4911">
          <cell r="A4911">
            <v>43211</v>
          </cell>
          <cell r="B4911">
            <v>0.6131712962962963</v>
          </cell>
          <cell r="D4911" t="str">
            <v>电表故障</v>
          </cell>
          <cell r="G4911" t="str">
            <v>JS_CZ_wodefeng</v>
          </cell>
          <cell r="I4911" t="str">
            <v>电表故障</v>
          </cell>
        </row>
        <row r="4912">
          <cell r="A4912">
            <v>43211</v>
          </cell>
          <cell r="B4912">
            <v>0.61328703703703702</v>
          </cell>
          <cell r="D4912" t="str">
            <v>电表故障</v>
          </cell>
          <cell r="G4912" t="str">
            <v>JS_CZ_wodefeng</v>
          </cell>
          <cell r="I4912" t="str">
            <v>电表故障</v>
          </cell>
        </row>
        <row r="4913">
          <cell r="A4913">
            <v>43211</v>
          </cell>
          <cell r="B4913">
            <v>0.61421296296296302</v>
          </cell>
          <cell r="D4913" t="str">
            <v>电表故障</v>
          </cell>
          <cell r="G4913" t="str">
            <v>JS_CZ_wodefeng</v>
          </cell>
          <cell r="I4913" t="str">
            <v>电表故障</v>
          </cell>
        </row>
        <row r="4914">
          <cell r="A4914">
            <v>43211</v>
          </cell>
          <cell r="B4914">
            <v>0.61434027777777778</v>
          </cell>
          <cell r="D4914" t="str">
            <v>电表故障</v>
          </cell>
          <cell r="G4914" t="str">
            <v>JS_CZ_wodefeng</v>
          </cell>
          <cell r="I4914" t="str">
            <v>电表故障</v>
          </cell>
        </row>
        <row r="4915">
          <cell r="A4915">
            <v>43211</v>
          </cell>
          <cell r="B4915">
            <v>0.61451388888888892</v>
          </cell>
          <cell r="D4915" t="str">
            <v>电表故障</v>
          </cell>
          <cell r="G4915" t="str">
            <v>JS_CZ_wodefeng</v>
          </cell>
          <cell r="I4915" t="str">
            <v>电表故障</v>
          </cell>
        </row>
        <row r="4916">
          <cell r="A4916">
            <v>43211</v>
          </cell>
          <cell r="B4916">
            <v>0.61577546296296293</v>
          </cell>
          <cell r="D4916" t="str">
            <v>电表故障</v>
          </cell>
          <cell r="G4916" t="str">
            <v>JS_CZ_wodefeng</v>
          </cell>
          <cell r="I4916" t="str">
            <v>电表故障</v>
          </cell>
        </row>
        <row r="4917">
          <cell r="A4917">
            <v>43211</v>
          </cell>
          <cell r="B4917">
            <v>0.61821759259259257</v>
          </cell>
          <cell r="D4917" t="str">
            <v>电表故障</v>
          </cell>
          <cell r="G4917" t="str">
            <v>JS_CZ_wodefeng</v>
          </cell>
          <cell r="I4917" t="str">
            <v>电表故障</v>
          </cell>
        </row>
        <row r="4918">
          <cell r="A4918">
            <v>43211</v>
          </cell>
          <cell r="B4918">
            <v>0.61833333333333329</v>
          </cell>
          <cell r="D4918" t="str">
            <v>电表故障</v>
          </cell>
          <cell r="G4918" t="str">
            <v>JS_CZ_wodefeng</v>
          </cell>
          <cell r="I4918" t="str">
            <v>电表故障</v>
          </cell>
        </row>
        <row r="4919">
          <cell r="A4919">
            <v>43211</v>
          </cell>
          <cell r="B4919">
            <v>0.61844907407407412</v>
          </cell>
          <cell r="D4919" t="str">
            <v>电表故障</v>
          </cell>
          <cell r="G4919" t="str">
            <v>JS_CZ_wodefeng</v>
          </cell>
          <cell r="I4919" t="str">
            <v>电表故障</v>
          </cell>
        </row>
        <row r="4920">
          <cell r="A4920">
            <v>43211</v>
          </cell>
          <cell r="B4920">
            <v>0.62238425925925933</v>
          </cell>
          <cell r="D4920" t="str">
            <v>电表故障</v>
          </cell>
          <cell r="G4920" t="str">
            <v>JS_CZ_wodefeng</v>
          </cell>
          <cell r="I4920" t="str">
            <v>电表故障</v>
          </cell>
        </row>
        <row r="4921">
          <cell r="A4921">
            <v>43211</v>
          </cell>
          <cell r="B4921">
            <v>0.62348379629629636</v>
          </cell>
          <cell r="D4921" t="str">
            <v>电表故障</v>
          </cell>
          <cell r="G4921" t="str">
            <v>JS_CZ_wodefeng</v>
          </cell>
          <cell r="I4921" t="str">
            <v>电表故障</v>
          </cell>
        </row>
        <row r="4922">
          <cell r="A4922">
            <v>43211</v>
          </cell>
          <cell r="B4922">
            <v>0.6237152777777778</v>
          </cell>
          <cell r="D4922" t="str">
            <v>电表故障</v>
          </cell>
          <cell r="G4922" t="str">
            <v>JS_CZ_wodefeng</v>
          </cell>
          <cell r="I4922" t="str">
            <v>电表故障</v>
          </cell>
        </row>
        <row r="4923">
          <cell r="A4923">
            <v>43211</v>
          </cell>
          <cell r="B4923">
            <v>0.62383101851851852</v>
          </cell>
          <cell r="D4923" t="str">
            <v>电表故障</v>
          </cell>
          <cell r="G4923" t="str">
            <v>JS_CZ_wodefeng</v>
          </cell>
          <cell r="I4923" t="str">
            <v>电表故障</v>
          </cell>
        </row>
        <row r="4924">
          <cell r="A4924">
            <v>43211</v>
          </cell>
          <cell r="B4924">
            <v>0.62487268518518524</v>
          </cell>
          <cell r="D4924" t="str">
            <v>电表故障</v>
          </cell>
          <cell r="G4924" t="str">
            <v>JS_CZ_wodefeng</v>
          </cell>
          <cell r="I4924" t="str">
            <v>电表故障</v>
          </cell>
        </row>
        <row r="4925">
          <cell r="A4925">
            <v>43211</v>
          </cell>
          <cell r="B4925">
            <v>0.62631944444444443</v>
          </cell>
          <cell r="D4925" t="str">
            <v>电表故障</v>
          </cell>
          <cell r="G4925" t="str">
            <v>JS_CZ_wodefeng</v>
          </cell>
          <cell r="I4925" t="str">
            <v>电表故障</v>
          </cell>
        </row>
        <row r="4926">
          <cell r="A4926">
            <v>43211</v>
          </cell>
          <cell r="B4926">
            <v>0.62870370370370365</v>
          </cell>
          <cell r="D4926" t="str">
            <v>电表故障</v>
          </cell>
          <cell r="G4926" t="str">
            <v>JS_CZ_wodefeng</v>
          </cell>
          <cell r="I4926" t="str">
            <v>电表故障</v>
          </cell>
        </row>
        <row r="4927">
          <cell r="A4927">
            <v>43211</v>
          </cell>
          <cell r="B4927">
            <v>0.62881944444444449</v>
          </cell>
          <cell r="D4927" t="str">
            <v>电表故障</v>
          </cell>
          <cell r="G4927" t="str">
            <v>JS_CZ_wodefeng</v>
          </cell>
          <cell r="I4927" t="str">
            <v>电表故障</v>
          </cell>
        </row>
        <row r="4928">
          <cell r="A4928">
            <v>43211</v>
          </cell>
          <cell r="B4928">
            <v>0.62951388888888882</v>
          </cell>
          <cell r="D4928" t="str">
            <v>分系统3故障状态</v>
          </cell>
          <cell r="G4928" t="str">
            <v>BJ_zhongyu</v>
          </cell>
          <cell r="I4928" t="str">
            <v>系统故障</v>
          </cell>
        </row>
        <row r="4929">
          <cell r="A4929">
            <v>43211</v>
          </cell>
          <cell r="B4929">
            <v>0.63287037037037031</v>
          </cell>
          <cell r="D4929" t="str">
            <v>电表故障</v>
          </cell>
          <cell r="G4929" t="str">
            <v>JS_CZ_wodefeng</v>
          </cell>
          <cell r="I4929" t="str">
            <v>电表故障</v>
          </cell>
        </row>
        <row r="4930">
          <cell r="A4930">
            <v>43211</v>
          </cell>
          <cell r="B4930">
            <v>0.63420138888888888</v>
          </cell>
          <cell r="D4930" t="str">
            <v>电表故障</v>
          </cell>
          <cell r="G4930" t="str">
            <v>JS_CZ_wodefeng</v>
          </cell>
          <cell r="I4930" t="str">
            <v>电表故障</v>
          </cell>
        </row>
        <row r="4931">
          <cell r="A4931">
            <v>43211</v>
          </cell>
          <cell r="B4931">
            <v>0.63506944444444446</v>
          </cell>
          <cell r="D4931" t="str">
            <v>电表故障</v>
          </cell>
          <cell r="G4931" t="str">
            <v>JS_CZ_wodefeng</v>
          </cell>
          <cell r="I4931" t="str">
            <v>电表故障</v>
          </cell>
        </row>
        <row r="4932">
          <cell r="A4932">
            <v>43211</v>
          </cell>
          <cell r="B4932">
            <v>0.63518518518518519</v>
          </cell>
          <cell r="D4932" t="str">
            <v>电表故障</v>
          </cell>
          <cell r="G4932" t="str">
            <v>JS_CZ_wodefeng</v>
          </cell>
          <cell r="I4932" t="str">
            <v>电表故障</v>
          </cell>
        </row>
        <row r="4933">
          <cell r="A4933">
            <v>43211</v>
          </cell>
          <cell r="B4933">
            <v>0.63761574074074068</v>
          </cell>
          <cell r="D4933" t="str">
            <v>电表故障</v>
          </cell>
          <cell r="G4933" t="str">
            <v>JS_CZ_wodefeng</v>
          </cell>
          <cell r="I4933" t="str">
            <v>电表故障</v>
          </cell>
        </row>
        <row r="4934">
          <cell r="A4934">
            <v>43211</v>
          </cell>
          <cell r="B4934">
            <v>0.63907407407407402</v>
          </cell>
          <cell r="D4934" t="str">
            <v>电表故障</v>
          </cell>
          <cell r="G4934" t="str">
            <v>JS_CZ_wodefeng</v>
          </cell>
          <cell r="I4934" t="str">
            <v>电表故障</v>
          </cell>
        </row>
        <row r="4935">
          <cell r="A4935">
            <v>43211</v>
          </cell>
          <cell r="B4935">
            <v>0.63917824074074081</v>
          </cell>
          <cell r="D4935" t="str">
            <v>电表故障</v>
          </cell>
          <cell r="G4935" t="str">
            <v>JS_CZ_wodefeng</v>
          </cell>
          <cell r="I4935" t="str">
            <v>电表故障</v>
          </cell>
        </row>
        <row r="4936">
          <cell r="A4936">
            <v>43211</v>
          </cell>
          <cell r="B4936">
            <v>0.64027777777777783</v>
          </cell>
          <cell r="D4936" t="str">
            <v>电表故障</v>
          </cell>
          <cell r="G4936" t="str">
            <v>JS_CZ_wodefeng</v>
          </cell>
          <cell r="I4936" t="str">
            <v>电表故障</v>
          </cell>
        </row>
        <row r="4937">
          <cell r="A4937">
            <v>43211</v>
          </cell>
          <cell r="B4937">
            <v>0.64050925925925928</v>
          </cell>
          <cell r="D4937" t="str">
            <v>电表故障</v>
          </cell>
          <cell r="G4937" t="str">
            <v>JS_CZ_wodefeng</v>
          </cell>
          <cell r="I4937" t="str">
            <v>电表故障</v>
          </cell>
        </row>
        <row r="4938">
          <cell r="A4938">
            <v>43211</v>
          </cell>
          <cell r="B4938">
            <v>0.64300925925925922</v>
          </cell>
          <cell r="D4938" t="str">
            <v>电表故障</v>
          </cell>
          <cell r="G4938" t="str">
            <v>JS_CZ_wodefeng</v>
          </cell>
          <cell r="I4938" t="str">
            <v>电表故障</v>
          </cell>
        </row>
        <row r="4939">
          <cell r="A4939">
            <v>43211</v>
          </cell>
          <cell r="B4939">
            <v>0.64381944444444439</v>
          </cell>
          <cell r="D4939" t="str">
            <v>电表故障</v>
          </cell>
          <cell r="G4939" t="str">
            <v>JS_CZ_wodefeng</v>
          </cell>
          <cell r="I4939" t="str">
            <v>电表故障</v>
          </cell>
        </row>
        <row r="4940">
          <cell r="A4940">
            <v>43211</v>
          </cell>
          <cell r="B4940">
            <v>0.64393518518518522</v>
          </cell>
          <cell r="D4940" t="str">
            <v>电表故障</v>
          </cell>
          <cell r="G4940" t="str">
            <v>JS_CZ_wodefeng</v>
          </cell>
          <cell r="I4940" t="str">
            <v>电表故障</v>
          </cell>
        </row>
        <row r="4941">
          <cell r="A4941">
            <v>43211</v>
          </cell>
          <cell r="B4941">
            <v>0.64538194444444441</v>
          </cell>
          <cell r="D4941" t="str">
            <v>电表故障</v>
          </cell>
          <cell r="G4941" t="str">
            <v>JS_CZ_wodefeng</v>
          </cell>
          <cell r="I4941" t="str">
            <v>电表故障</v>
          </cell>
        </row>
        <row r="4942">
          <cell r="A4942">
            <v>43211</v>
          </cell>
          <cell r="B4942">
            <v>0.6519907407407407</v>
          </cell>
          <cell r="D4942" t="str">
            <v>电表故障</v>
          </cell>
          <cell r="G4942" t="str">
            <v>JS_CZ_wodefeng</v>
          </cell>
          <cell r="I4942" t="str">
            <v>电表故障</v>
          </cell>
        </row>
        <row r="4943">
          <cell r="A4943">
            <v>43211</v>
          </cell>
          <cell r="B4943">
            <v>0.65222222222222226</v>
          </cell>
          <cell r="D4943" t="str">
            <v>电表故障</v>
          </cell>
          <cell r="G4943" t="str">
            <v>JS_CZ_wodefeng</v>
          </cell>
          <cell r="I4943" t="str">
            <v>电表故障</v>
          </cell>
        </row>
        <row r="4944">
          <cell r="A4944">
            <v>43211</v>
          </cell>
          <cell r="B4944">
            <v>0.65233796296296298</v>
          </cell>
          <cell r="D4944" t="str">
            <v>电表故障</v>
          </cell>
          <cell r="G4944" t="str">
            <v>JS_CZ_wodefeng</v>
          </cell>
          <cell r="I4944" t="str">
            <v>电表故障</v>
          </cell>
        </row>
        <row r="4945">
          <cell r="A4945">
            <v>43211</v>
          </cell>
          <cell r="B4945">
            <v>0.65320601851851856</v>
          </cell>
          <cell r="D4945" t="str">
            <v>电表故障</v>
          </cell>
          <cell r="G4945" t="str">
            <v>JS_CZ_wodefeng</v>
          </cell>
          <cell r="I4945" t="str">
            <v>电表故障</v>
          </cell>
        </row>
        <row r="4946">
          <cell r="A4946">
            <v>43211</v>
          </cell>
          <cell r="B4946">
            <v>0.65581018518518519</v>
          </cell>
          <cell r="D4946" t="str">
            <v>电表故障</v>
          </cell>
          <cell r="G4946" t="str">
            <v>JS_CZ_wodefeng</v>
          </cell>
          <cell r="I4946" t="str">
            <v>电表故障</v>
          </cell>
        </row>
        <row r="4947">
          <cell r="A4947">
            <v>43211</v>
          </cell>
          <cell r="B4947">
            <v>0.65708333333333335</v>
          </cell>
          <cell r="D4947" t="str">
            <v>电表故障</v>
          </cell>
          <cell r="G4947" t="str">
            <v>JS_CZ_wodefeng</v>
          </cell>
          <cell r="I4947" t="str">
            <v>电表故障</v>
          </cell>
        </row>
        <row r="4948">
          <cell r="A4948">
            <v>43211</v>
          </cell>
          <cell r="B4948">
            <v>0.65719907407407407</v>
          </cell>
          <cell r="D4948" t="str">
            <v>电表故障</v>
          </cell>
          <cell r="G4948" t="str">
            <v>JS_CZ_wodefeng</v>
          </cell>
          <cell r="I4948" t="str">
            <v>电表故障</v>
          </cell>
        </row>
        <row r="4949">
          <cell r="A4949">
            <v>43211</v>
          </cell>
          <cell r="B4949">
            <v>0.65864583333333326</v>
          </cell>
          <cell r="D4949" t="str">
            <v>电表故障</v>
          </cell>
          <cell r="G4949" t="str">
            <v>JS_CZ_wodefeng</v>
          </cell>
          <cell r="I4949" t="str">
            <v>电表故障</v>
          </cell>
        </row>
        <row r="4950">
          <cell r="A4950">
            <v>43211</v>
          </cell>
          <cell r="B4950">
            <v>0.66101851851851856</v>
          </cell>
          <cell r="D4950" t="str">
            <v>电表故障</v>
          </cell>
          <cell r="G4950" t="str">
            <v>JS_CZ_wodefeng</v>
          </cell>
          <cell r="I4950" t="str">
            <v>电表故障</v>
          </cell>
        </row>
        <row r="4951">
          <cell r="A4951">
            <v>43211</v>
          </cell>
          <cell r="B4951">
            <v>0.66211805555555558</v>
          </cell>
          <cell r="D4951" t="str">
            <v>电表故障</v>
          </cell>
          <cell r="G4951" t="str">
            <v>JS_CZ_wodefeng</v>
          </cell>
          <cell r="I4951" t="str">
            <v>电表故障</v>
          </cell>
        </row>
        <row r="4952">
          <cell r="A4952">
            <v>43211</v>
          </cell>
          <cell r="B4952">
            <v>0.66234953703703703</v>
          </cell>
          <cell r="D4952" t="str">
            <v>电表故障</v>
          </cell>
          <cell r="G4952" t="str">
            <v>JS_CZ_wodefeng</v>
          </cell>
          <cell r="I4952" t="str">
            <v>电表故障</v>
          </cell>
        </row>
        <row r="4953">
          <cell r="A4953">
            <v>43211</v>
          </cell>
          <cell r="B4953">
            <v>0.66246527777777775</v>
          </cell>
          <cell r="D4953" t="str">
            <v>电表故障</v>
          </cell>
          <cell r="G4953" t="str">
            <v>JS_CZ_wodefeng</v>
          </cell>
          <cell r="I4953" t="str">
            <v>电表故障</v>
          </cell>
        </row>
        <row r="4954">
          <cell r="A4954">
            <v>43211</v>
          </cell>
          <cell r="B4954">
            <v>0.66258101851851847</v>
          </cell>
          <cell r="D4954" t="str">
            <v>电表故障</v>
          </cell>
          <cell r="G4954" t="str">
            <v>JS_CZ_wodefeng</v>
          </cell>
          <cell r="I4954" t="str">
            <v>电表故障</v>
          </cell>
        </row>
        <row r="4955">
          <cell r="A4955">
            <v>43211</v>
          </cell>
          <cell r="B4955">
            <v>0.66733796296296299</v>
          </cell>
          <cell r="D4955" t="str">
            <v>电表故障</v>
          </cell>
          <cell r="G4955" t="str">
            <v>JS_CZ_wodefeng</v>
          </cell>
          <cell r="I4955" t="str">
            <v>电表故障</v>
          </cell>
        </row>
        <row r="4956">
          <cell r="A4956">
            <v>43211</v>
          </cell>
          <cell r="B4956">
            <v>0.66745370370370372</v>
          </cell>
          <cell r="D4956" t="str">
            <v>电表故障</v>
          </cell>
          <cell r="G4956" t="str">
            <v>JS_CZ_wodefeng</v>
          </cell>
          <cell r="I4956" t="str">
            <v>电表故障</v>
          </cell>
        </row>
        <row r="4957">
          <cell r="A4957">
            <v>43211</v>
          </cell>
          <cell r="B4957">
            <v>0.66756944444444455</v>
          </cell>
          <cell r="D4957" t="str">
            <v>电表故障</v>
          </cell>
          <cell r="G4957" t="str">
            <v>JS_CZ_wodefeng</v>
          </cell>
          <cell r="I4957" t="str">
            <v>电表故障</v>
          </cell>
        </row>
        <row r="4958">
          <cell r="A4958">
            <v>43211</v>
          </cell>
          <cell r="B4958">
            <v>0.66994212962962962</v>
          </cell>
          <cell r="D4958" t="str">
            <v>电表故障</v>
          </cell>
          <cell r="G4958" t="str">
            <v>JS_CZ_wodefeng</v>
          </cell>
          <cell r="I4958" t="str">
            <v>电表故障</v>
          </cell>
        </row>
        <row r="4959">
          <cell r="A4959">
            <v>43211</v>
          </cell>
          <cell r="B4959">
            <v>0.6712731481481482</v>
          </cell>
          <cell r="D4959" t="str">
            <v>电表故障</v>
          </cell>
          <cell r="G4959" t="str">
            <v>JS_CZ_wodefeng</v>
          </cell>
          <cell r="I4959" t="str">
            <v>电表故障</v>
          </cell>
        </row>
        <row r="4960">
          <cell r="A4960">
            <v>43211</v>
          </cell>
          <cell r="B4960">
            <v>0.67138888888888892</v>
          </cell>
          <cell r="D4960" t="str">
            <v>电表故障</v>
          </cell>
          <cell r="G4960" t="str">
            <v>JS_CZ_wodefeng</v>
          </cell>
          <cell r="I4960" t="str">
            <v>电表故障</v>
          </cell>
        </row>
        <row r="4961">
          <cell r="A4961">
            <v>43211</v>
          </cell>
          <cell r="B4961">
            <v>0.67260416666666656</v>
          </cell>
          <cell r="D4961" t="str">
            <v>电表故障</v>
          </cell>
          <cell r="G4961" t="str">
            <v>JS_CZ_wodefeng</v>
          </cell>
          <cell r="I4961" t="str">
            <v>电表故障</v>
          </cell>
        </row>
        <row r="4962">
          <cell r="A4962">
            <v>43211</v>
          </cell>
          <cell r="B4962">
            <v>0.67545138888888889</v>
          </cell>
          <cell r="D4962" t="str">
            <v>电表故障</v>
          </cell>
          <cell r="G4962" t="str">
            <v>JS_CZ_wodefeng</v>
          </cell>
          <cell r="I4962" t="str">
            <v>电表故障</v>
          </cell>
        </row>
        <row r="4963">
          <cell r="A4963">
            <v>43211</v>
          </cell>
          <cell r="B4963">
            <v>0.67753472222222222</v>
          </cell>
          <cell r="D4963" t="str">
            <v>电表故障</v>
          </cell>
          <cell r="G4963" t="str">
            <v>JS_CZ_wodefeng</v>
          </cell>
          <cell r="I4963" t="str">
            <v>电表故障</v>
          </cell>
        </row>
        <row r="4964">
          <cell r="A4964">
            <v>43211</v>
          </cell>
          <cell r="B4964">
            <v>0.68158564814814815</v>
          </cell>
          <cell r="D4964" t="str">
            <v>电表故障</v>
          </cell>
          <cell r="G4964" t="str">
            <v>JS_CZ_wodefeng</v>
          </cell>
          <cell r="I4964" t="str">
            <v>电表故障</v>
          </cell>
        </row>
        <row r="4965">
          <cell r="A4965">
            <v>43211</v>
          </cell>
          <cell r="B4965">
            <v>0.68251157407407403</v>
          </cell>
          <cell r="D4965" t="str">
            <v>电表故障</v>
          </cell>
          <cell r="G4965" t="str">
            <v>JS_CZ_wodefeng</v>
          </cell>
          <cell r="I4965" t="str">
            <v>电表故障</v>
          </cell>
        </row>
        <row r="4966">
          <cell r="A4966">
            <v>43211</v>
          </cell>
          <cell r="B4966">
            <v>0.68268518518518517</v>
          </cell>
          <cell r="D4966" t="str">
            <v>电表故障</v>
          </cell>
          <cell r="G4966" t="str">
            <v>JS_CZ_wodefeng</v>
          </cell>
          <cell r="I4966" t="str">
            <v>电表故障</v>
          </cell>
        </row>
        <row r="4967">
          <cell r="A4967">
            <v>43211</v>
          </cell>
          <cell r="B4967">
            <v>0.68291666666666673</v>
          </cell>
          <cell r="D4967" t="str">
            <v>电表故障</v>
          </cell>
          <cell r="G4967" t="str">
            <v>JS_CZ_wodefeng</v>
          </cell>
          <cell r="I4967" t="str">
            <v>电表故障</v>
          </cell>
        </row>
        <row r="4968">
          <cell r="A4968">
            <v>43211</v>
          </cell>
          <cell r="B4968">
            <v>0.68303240740740734</v>
          </cell>
          <cell r="D4968" t="str">
            <v>电表故障</v>
          </cell>
          <cell r="G4968" t="str">
            <v>JS_CZ_wodefeng</v>
          </cell>
          <cell r="I4968" t="str">
            <v>电表故障</v>
          </cell>
        </row>
        <row r="4969">
          <cell r="A4969">
            <v>43211</v>
          </cell>
          <cell r="B4969">
            <v>0.68541666666666667</v>
          </cell>
          <cell r="D4969" t="str">
            <v>电表故障</v>
          </cell>
          <cell r="G4969" t="str">
            <v>JS_CZ_wodefeng</v>
          </cell>
          <cell r="I4969" t="str">
            <v>电表故障</v>
          </cell>
        </row>
        <row r="4970">
          <cell r="A4970">
            <v>43211</v>
          </cell>
          <cell r="B4970">
            <v>0.68761574074074072</v>
          </cell>
          <cell r="D4970" t="str">
            <v>电表故障</v>
          </cell>
          <cell r="G4970" t="str">
            <v>JS_CZ_wodefeng</v>
          </cell>
          <cell r="I4970" t="str">
            <v>电表故障</v>
          </cell>
        </row>
        <row r="4971">
          <cell r="A4971">
            <v>43211</v>
          </cell>
          <cell r="B4971">
            <v>0.68773148148148155</v>
          </cell>
          <cell r="D4971" t="str">
            <v>电表故障</v>
          </cell>
          <cell r="G4971" t="str">
            <v>JS_CZ_wodefeng</v>
          </cell>
          <cell r="I4971" t="str">
            <v>电表故障</v>
          </cell>
        </row>
        <row r="4972">
          <cell r="A4972">
            <v>43211</v>
          </cell>
          <cell r="B4972">
            <v>0.69172453703703696</v>
          </cell>
          <cell r="D4972" t="str">
            <v>电表故障</v>
          </cell>
          <cell r="G4972" t="str">
            <v>JS_CZ_wodefeng</v>
          </cell>
          <cell r="I4972" t="str">
            <v>电表故障</v>
          </cell>
        </row>
        <row r="4973">
          <cell r="A4973">
            <v>43211</v>
          </cell>
          <cell r="B4973">
            <v>0.69329861111111113</v>
          </cell>
          <cell r="D4973" t="str">
            <v>电表故障</v>
          </cell>
          <cell r="G4973" t="str">
            <v>JS_CZ_wodefeng</v>
          </cell>
          <cell r="I4973" t="str">
            <v>电表故障</v>
          </cell>
        </row>
        <row r="4974">
          <cell r="A4974">
            <v>43211</v>
          </cell>
          <cell r="B4974">
            <v>0.69434027777777774</v>
          </cell>
          <cell r="D4974" t="str">
            <v>电表故障</v>
          </cell>
          <cell r="G4974" t="str">
            <v>JS_CZ_wodefeng</v>
          </cell>
          <cell r="I4974" t="str">
            <v>电表故障</v>
          </cell>
        </row>
        <row r="4975">
          <cell r="A4975">
            <v>43211</v>
          </cell>
          <cell r="B4975">
            <v>0.69457175925925929</v>
          </cell>
          <cell r="D4975" t="str">
            <v>电表故障</v>
          </cell>
          <cell r="G4975" t="str">
            <v>JS_CZ_wodefeng</v>
          </cell>
          <cell r="I4975" t="str">
            <v>电表故障</v>
          </cell>
        </row>
        <row r="4976">
          <cell r="A4976">
            <v>43211</v>
          </cell>
          <cell r="B4976">
            <v>0.69468750000000001</v>
          </cell>
          <cell r="D4976" t="str">
            <v>电表故障</v>
          </cell>
          <cell r="G4976" t="str">
            <v>JS_CZ_wodefeng</v>
          </cell>
          <cell r="I4976" t="str">
            <v>电表故障</v>
          </cell>
        </row>
        <row r="4977">
          <cell r="A4977">
            <v>43211</v>
          </cell>
          <cell r="B4977">
            <v>0.69480324074074085</v>
          </cell>
          <cell r="D4977" t="str">
            <v>电表故障</v>
          </cell>
          <cell r="G4977" t="str">
            <v>JS_CZ_wodefeng</v>
          </cell>
          <cell r="I4977" t="str">
            <v>电表故障</v>
          </cell>
        </row>
        <row r="4978">
          <cell r="A4978">
            <v>43211</v>
          </cell>
          <cell r="B4978">
            <v>0.69723379629629623</v>
          </cell>
          <cell r="D4978" t="str">
            <v>电表故障</v>
          </cell>
          <cell r="G4978" t="str">
            <v>JS_CZ_wodefeng</v>
          </cell>
          <cell r="I4978" t="str">
            <v>电表故障</v>
          </cell>
        </row>
        <row r="4979">
          <cell r="A4979">
            <v>43211</v>
          </cell>
          <cell r="B4979">
            <v>0.69827546296296295</v>
          </cell>
          <cell r="D4979" t="str">
            <v>电表故障</v>
          </cell>
          <cell r="G4979" t="str">
            <v>JS_CZ_wodefeng</v>
          </cell>
          <cell r="I4979" t="str">
            <v>电表故障</v>
          </cell>
        </row>
        <row r="4980">
          <cell r="A4980">
            <v>43211</v>
          </cell>
          <cell r="B4980">
            <v>0.6997916666666667</v>
          </cell>
          <cell r="D4980" t="str">
            <v>电表故障</v>
          </cell>
          <cell r="G4980" t="str">
            <v>JS_CZ_wodefeng</v>
          </cell>
          <cell r="I4980" t="str">
            <v>电表故障</v>
          </cell>
        </row>
        <row r="4981">
          <cell r="A4981">
            <v>43211</v>
          </cell>
          <cell r="B4981">
            <v>0.69989583333333327</v>
          </cell>
          <cell r="D4981" t="str">
            <v>电表故障</v>
          </cell>
          <cell r="G4981" t="str">
            <v>JS_CZ_wodefeng</v>
          </cell>
          <cell r="I4981" t="str">
            <v>电表故障</v>
          </cell>
        </row>
        <row r="4982">
          <cell r="A4982">
            <v>43211</v>
          </cell>
          <cell r="B4982">
            <v>0.70384259259259263</v>
          </cell>
          <cell r="D4982" t="str">
            <v>电表故障</v>
          </cell>
          <cell r="G4982" t="str">
            <v>JS_CZ_wodefeng</v>
          </cell>
          <cell r="I4982" t="str">
            <v>电表故障</v>
          </cell>
        </row>
        <row r="4983">
          <cell r="A4983">
            <v>43211</v>
          </cell>
          <cell r="B4983">
            <v>0.70528935185185182</v>
          </cell>
          <cell r="D4983" t="str">
            <v>电表故障</v>
          </cell>
          <cell r="G4983" t="str">
            <v>JS_CZ_wodefeng</v>
          </cell>
          <cell r="I4983" t="str">
            <v>电表故障</v>
          </cell>
        </row>
        <row r="4984">
          <cell r="A4984">
            <v>43211</v>
          </cell>
          <cell r="B4984">
            <v>0.70540509259259254</v>
          </cell>
          <cell r="D4984" t="str">
            <v>电表故障</v>
          </cell>
          <cell r="G4984" t="str">
            <v>JS_CZ_wodefeng</v>
          </cell>
          <cell r="I4984" t="str">
            <v>电表故障</v>
          </cell>
        </row>
        <row r="4985">
          <cell r="A4985">
            <v>43211</v>
          </cell>
          <cell r="B4985">
            <v>0.70650462962962957</v>
          </cell>
          <cell r="D4985" t="str">
            <v>电表故障</v>
          </cell>
          <cell r="G4985" t="str">
            <v>JS_CZ_wodefeng</v>
          </cell>
          <cell r="I4985" t="str">
            <v>电表故障</v>
          </cell>
        </row>
        <row r="4986">
          <cell r="A4986">
            <v>43211</v>
          </cell>
          <cell r="B4986">
            <v>0.70673611111111112</v>
          </cell>
          <cell r="D4986" t="str">
            <v>电表故障</v>
          </cell>
          <cell r="G4986" t="str">
            <v>JS_CZ_wodefeng</v>
          </cell>
          <cell r="I4986" t="str">
            <v>电表故障</v>
          </cell>
        </row>
        <row r="4987">
          <cell r="A4987">
            <v>43211</v>
          </cell>
          <cell r="B4987">
            <v>0.70777777777777784</v>
          </cell>
          <cell r="D4987" t="str">
            <v>电表故障</v>
          </cell>
          <cell r="G4987" t="str">
            <v>JS_CZ_wodefeng</v>
          </cell>
          <cell r="I4987" t="str">
            <v>电表故障</v>
          </cell>
        </row>
        <row r="4988">
          <cell r="A4988">
            <v>43211</v>
          </cell>
          <cell r="B4988">
            <v>0.71043981481481477</v>
          </cell>
          <cell r="D4988" t="str">
            <v>电表故障</v>
          </cell>
          <cell r="G4988" t="str">
            <v>JS_CZ_wodefeng</v>
          </cell>
          <cell r="I4988" t="str">
            <v>电表故障</v>
          </cell>
        </row>
        <row r="4989">
          <cell r="A4989">
            <v>43211</v>
          </cell>
          <cell r="B4989">
            <v>0.71159722222222221</v>
          </cell>
          <cell r="D4989" t="str">
            <v>电表故障</v>
          </cell>
          <cell r="G4989" t="str">
            <v>JS_CZ_wodefeng</v>
          </cell>
          <cell r="I4989" t="str">
            <v>电表故障</v>
          </cell>
        </row>
        <row r="4990">
          <cell r="A4990">
            <v>43211</v>
          </cell>
          <cell r="B4990">
            <v>0.71184027777777781</v>
          </cell>
          <cell r="D4990" t="str">
            <v>电表故障</v>
          </cell>
          <cell r="G4990" t="str">
            <v>JS_CZ_wodefeng</v>
          </cell>
          <cell r="I4990" t="str">
            <v>电表故障</v>
          </cell>
        </row>
        <row r="4991">
          <cell r="A4991">
            <v>43211</v>
          </cell>
          <cell r="B4991">
            <v>0.71270833333333339</v>
          </cell>
          <cell r="D4991" t="str">
            <v>电表故障</v>
          </cell>
          <cell r="G4991" t="str">
            <v>JS_CZ_wodefeng</v>
          </cell>
          <cell r="I4991" t="str">
            <v>电表故障</v>
          </cell>
        </row>
        <row r="4992">
          <cell r="A4992">
            <v>43211</v>
          </cell>
          <cell r="B4992">
            <v>0.71386574074074083</v>
          </cell>
          <cell r="D4992" t="str">
            <v>电表故障</v>
          </cell>
          <cell r="G4992" t="str">
            <v>JS_CZ_wodefeng</v>
          </cell>
          <cell r="I4992" t="str">
            <v>电表故障</v>
          </cell>
        </row>
        <row r="4993">
          <cell r="A4993">
            <v>43211</v>
          </cell>
          <cell r="B4993">
            <v>0.71513888888888888</v>
          </cell>
          <cell r="D4993" t="str">
            <v>电表故障</v>
          </cell>
          <cell r="G4993" t="str">
            <v>JS_CZ_wodefeng</v>
          </cell>
          <cell r="I4993" t="str">
            <v>电表故障</v>
          </cell>
        </row>
        <row r="4994">
          <cell r="A4994">
            <v>43211</v>
          </cell>
          <cell r="B4994">
            <v>0.7152546296296296</v>
          </cell>
          <cell r="D4994" t="str">
            <v>电表故障</v>
          </cell>
          <cell r="G4994" t="str">
            <v>JS_CZ_wodefeng</v>
          </cell>
          <cell r="I4994" t="str">
            <v>电表故障</v>
          </cell>
        </row>
        <row r="4995">
          <cell r="A4995">
            <v>43211</v>
          </cell>
          <cell r="B4995">
            <v>0.71670138888888879</v>
          </cell>
          <cell r="D4995" t="str">
            <v>电表故障</v>
          </cell>
          <cell r="G4995" t="str">
            <v>JS_CZ_wodefeng</v>
          </cell>
          <cell r="I4995" t="str">
            <v>电表故障</v>
          </cell>
        </row>
        <row r="4996">
          <cell r="A4996">
            <v>43211</v>
          </cell>
          <cell r="B4996">
            <v>0.71907407407407409</v>
          </cell>
          <cell r="D4996" t="str">
            <v>电表故障</v>
          </cell>
          <cell r="G4996" t="str">
            <v>JS_CZ_wodefeng</v>
          </cell>
          <cell r="I4996" t="str">
            <v>电表故障</v>
          </cell>
        </row>
        <row r="4997">
          <cell r="A4997">
            <v>43211</v>
          </cell>
          <cell r="B4997">
            <v>0.72017361111111111</v>
          </cell>
          <cell r="D4997" t="str">
            <v>电表故障</v>
          </cell>
          <cell r="G4997" t="str">
            <v>JS_CZ_wodefeng</v>
          </cell>
          <cell r="I4997" t="str">
            <v>电表故障</v>
          </cell>
        </row>
        <row r="4998">
          <cell r="A4998">
            <v>43211</v>
          </cell>
          <cell r="B4998">
            <v>0.72028935185185183</v>
          </cell>
          <cell r="D4998" t="str">
            <v>电表故障</v>
          </cell>
          <cell r="G4998" t="str">
            <v>JS_CZ_wodefeng</v>
          </cell>
          <cell r="I4998" t="str">
            <v>电表故障</v>
          </cell>
        </row>
        <row r="4999">
          <cell r="A4999">
            <v>43211</v>
          </cell>
          <cell r="B4999">
            <v>0.72052083333333339</v>
          </cell>
          <cell r="D4999" t="str">
            <v>电表故障</v>
          </cell>
          <cell r="G4999" t="str">
            <v>JS_CZ_wodefeng</v>
          </cell>
          <cell r="I4999" t="str">
            <v>电表故障</v>
          </cell>
        </row>
        <row r="5000">
          <cell r="A5000">
            <v>43211</v>
          </cell>
          <cell r="B5000">
            <v>0.720636574074074</v>
          </cell>
          <cell r="D5000" t="str">
            <v>电表故障</v>
          </cell>
          <cell r="G5000" t="str">
            <v>JS_CZ_wodefeng</v>
          </cell>
          <cell r="I5000" t="str">
            <v>电表故障</v>
          </cell>
        </row>
        <row r="5001">
          <cell r="A5001">
            <v>43211</v>
          </cell>
          <cell r="B5001">
            <v>0.72567129629629623</v>
          </cell>
          <cell r="D5001" t="str">
            <v>电表故障</v>
          </cell>
          <cell r="G5001" t="str">
            <v>JS_CZ_wodefeng</v>
          </cell>
          <cell r="I5001" t="str">
            <v>电表故障</v>
          </cell>
        </row>
        <row r="5002">
          <cell r="A5002">
            <v>43211</v>
          </cell>
          <cell r="B5002">
            <v>0.72578703703703706</v>
          </cell>
          <cell r="D5002" t="str">
            <v>电表故障</v>
          </cell>
          <cell r="G5002" t="str">
            <v>JS_CZ_wodefeng</v>
          </cell>
          <cell r="I5002" t="str">
            <v>电表故障</v>
          </cell>
        </row>
        <row r="5003">
          <cell r="A5003">
            <v>43211</v>
          </cell>
          <cell r="B5003">
            <v>0.7259606481481482</v>
          </cell>
          <cell r="D5003" t="str">
            <v>电表故障</v>
          </cell>
          <cell r="G5003" t="str">
            <v>JS_CZ_wodefeng</v>
          </cell>
          <cell r="I5003" t="str">
            <v>电表故障</v>
          </cell>
        </row>
        <row r="5004">
          <cell r="A5004">
            <v>43211</v>
          </cell>
          <cell r="B5004">
            <v>0.72880787037037031</v>
          </cell>
          <cell r="D5004" t="str">
            <v>电表故障</v>
          </cell>
          <cell r="G5004" t="str">
            <v>JS_CZ_wodefeng</v>
          </cell>
          <cell r="I5004" t="str">
            <v>电表故障</v>
          </cell>
        </row>
        <row r="5005">
          <cell r="A5005">
            <v>43211</v>
          </cell>
          <cell r="B5005">
            <v>0.73094907407407417</v>
          </cell>
          <cell r="D5005" t="str">
            <v>电表故障</v>
          </cell>
          <cell r="G5005" t="str">
            <v>JS_CZ_wodefeng</v>
          </cell>
          <cell r="I5005" t="str">
            <v>电表故障</v>
          </cell>
        </row>
        <row r="5006">
          <cell r="A5006">
            <v>43211</v>
          </cell>
          <cell r="B5006">
            <v>0.7311805555555555</v>
          </cell>
          <cell r="D5006" t="str">
            <v>电表故障</v>
          </cell>
          <cell r="G5006" t="str">
            <v>JS_CZ_wodefeng</v>
          </cell>
          <cell r="I5006" t="str">
            <v>电表故障</v>
          </cell>
        </row>
        <row r="5007">
          <cell r="A5007">
            <v>43211</v>
          </cell>
          <cell r="B5007">
            <v>0.73129629629629633</v>
          </cell>
          <cell r="D5007" t="str">
            <v>电表故障</v>
          </cell>
          <cell r="G5007" t="str">
            <v>JS_CZ_wodefeng</v>
          </cell>
          <cell r="I5007" t="str">
            <v>电表故障</v>
          </cell>
        </row>
        <row r="5008">
          <cell r="A5008">
            <v>43211</v>
          </cell>
          <cell r="B5008">
            <v>0.73141203703703705</v>
          </cell>
          <cell r="D5008" t="str">
            <v>电表故障</v>
          </cell>
          <cell r="G5008" t="str">
            <v>JS_CZ_wodefeng</v>
          </cell>
          <cell r="I5008" t="str">
            <v>电表故障</v>
          </cell>
        </row>
        <row r="5009">
          <cell r="A5009">
            <v>43211</v>
          </cell>
          <cell r="B5009">
            <v>0.73228009259259252</v>
          </cell>
          <cell r="D5009" t="str">
            <v>电表故障</v>
          </cell>
          <cell r="G5009" t="str">
            <v>JS_CZ_wodefeng</v>
          </cell>
          <cell r="I5009" t="str">
            <v>电表故障</v>
          </cell>
        </row>
        <row r="5010">
          <cell r="A5010">
            <v>43211</v>
          </cell>
          <cell r="B5010">
            <v>0.73616898148148147</v>
          </cell>
          <cell r="D5010" t="str">
            <v>电表故障</v>
          </cell>
          <cell r="G5010" t="str">
            <v>JS_CZ_wodefeng</v>
          </cell>
          <cell r="I5010" t="str">
            <v>电表故障</v>
          </cell>
        </row>
        <row r="5011">
          <cell r="A5011">
            <v>43211</v>
          </cell>
          <cell r="B5011">
            <v>0.7362847222222223</v>
          </cell>
          <cell r="D5011" t="str">
            <v>电表故障</v>
          </cell>
          <cell r="G5011" t="str">
            <v>JS_CZ_wodefeng</v>
          </cell>
          <cell r="I5011" t="str">
            <v>电表故障</v>
          </cell>
        </row>
        <row r="5012">
          <cell r="A5012">
            <v>43211</v>
          </cell>
          <cell r="B5012">
            <v>0.73773148148148149</v>
          </cell>
          <cell r="D5012" t="str">
            <v>电表故障</v>
          </cell>
          <cell r="G5012" t="str">
            <v>JS_CZ_wodefeng</v>
          </cell>
          <cell r="I5012" t="str">
            <v>电表故障</v>
          </cell>
        </row>
        <row r="5013">
          <cell r="A5013">
            <v>43211</v>
          </cell>
          <cell r="B5013">
            <v>0.74010416666666667</v>
          </cell>
          <cell r="D5013" t="str">
            <v>电表故障</v>
          </cell>
          <cell r="G5013" t="str">
            <v>JS_CZ_wodefeng</v>
          </cell>
          <cell r="I5013" t="str">
            <v>电表故障</v>
          </cell>
        </row>
        <row r="5014">
          <cell r="A5014">
            <v>43211</v>
          </cell>
          <cell r="B5014">
            <v>0.74143518518518514</v>
          </cell>
          <cell r="D5014" t="str">
            <v>电表故障</v>
          </cell>
          <cell r="G5014" t="str">
            <v>JS_CZ_wodefeng</v>
          </cell>
          <cell r="I5014" t="str">
            <v>电表故障</v>
          </cell>
        </row>
        <row r="5015">
          <cell r="A5015">
            <v>43211</v>
          </cell>
          <cell r="B5015">
            <v>0.74155092592592586</v>
          </cell>
          <cell r="D5015" t="str">
            <v>电表故障</v>
          </cell>
          <cell r="G5015" t="str">
            <v>JS_CZ_wodefeng</v>
          </cell>
          <cell r="I5015" t="str">
            <v>电表故障</v>
          </cell>
        </row>
        <row r="5016">
          <cell r="A5016">
            <v>43211</v>
          </cell>
          <cell r="B5016">
            <v>0.7416666666666667</v>
          </cell>
          <cell r="D5016" t="str">
            <v>电表故障</v>
          </cell>
          <cell r="G5016" t="str">
            <v>JS_CZ_wodefeng</v>
          </cell>
          <cell r="I5016" t="str">
            <v>电表故障</v>
          </cell>
        </row>
        <row r="5017">
          <cell r="A5017">
            <v>43211</v>
          </cell>
          <cell r="B5017">
            <v>0.7427083333333333</v>
          </cell>
          <cell r="D5017" t="str">
            <v>电表故障</v>
          </cell>
          <cell r="G5017" t="str">
            <v>JS_CZ_wodefeng</v>
          </cell>
          <cell r="I5017" t="str">
            <v>电表故障</v>
          </cell>
        </row>
        <row r="5018">
          <cell r="A5018">
            <v>43211</v>
          </cell>
          <cell r="B5018">
            <v>0.74653935185185183</v>
          </cell>
          <cell r="D5018" t="str">
            <v>电表故障</v>
          </cell>
          <cell r="G5018" t="str">
            <v>JS_CZ_wodefeng</v>
          </cell>
          <cell r="I5018" t="str">
            <v>电表故障</v>
          </cell>
        </row>
        <row r="5019">
          <cell r="A5019">
            <v>43211</v>
          </cell>
          <cell r="B5019">
            <v>0.74665509259259266</v>
          </cell>
          <cell r="D5019" t="str">
            <v>电表故障</v>
          </cell>
          <cell r="G5019" t="str">
            <v>JS_CZ_wodefeng</v>
          </cell>
          <cell r="I5019" t="str">
            <v>电表故障</v>
          </cell>
        </row>
        <row r="5020">
          <cell r="A5020">
            <v>43211</v>
          </cell>
          <cell r="B5020">
            <v>0.74775462962962969</v>
          </cell>
          <cell r="D5020" t="str">
            <v>电表故障</v>
          </cell>
          <cell r="G5020" t="str">
            <v>JS_CZ_wodefeng</v>
          </cell>
          <cell r="I5020" t="str">
            <v>电表故障</v>
          </cell>
        </row>
        <row r="5021">
          <cell r="A5021">
            <v>43211</v>
          </cell>
          <cell r="B5021">
            <v>0.74798611111111113</v>
          </cell>
          <cell r="D5021" t="str">
            <v>电表故障</v>
          </cell>
          <cell r="G5021" t="str">
            <v>JS_CZ_wodefeng</v>
          </cell>
          <cell r="I5021" t="str">
            <v>电表故障</v>
          </cell>
        </row>
        <row r="5022">
          <cell r="A5022">
            <v>43211</v>
          </cell>
          <cell r="B5022">
            <v>0.74902777777777774</v>
          </cell>
          <cell r="D5022" t="str">
            <v>电表故障</v>
          </cell>
          <cell r="G5022" t="str">
            <v>JS_CZ_wodefeng</v>
          </cell>
          <cell r="I5022" t="str">
            <v>电表故障</v>
          </cell>
        </row>
        <row r="5023">
          <cell r="A5023">
            <v>43211</v>
          </cell>
          <cell r="B5023">
            <v>0.75141203703703707</v>
          </cell>
          <cell r="D5023" t="str">
            <v>电表故障</v>
          </cell>
          <cell r="G5023" t="str">
            <v>JS_CZ_wodefeng</v>
          </cell>
          <cell r="I5023" t="str">
            <v>电表故障</v>
          </cell>
        </row>
        <row r="5024">
          <cell r="A5024">
            <v>43211</v>
          </cell>
          <cell r="B5024">
            <v>0.75170138888888882</v>
          </cell>
          <cell r="D5024" t="str">
            <v>电表故障</v>
          </cell>
          <cell r="G5024" t="str">
            <v>JS_CZ_wodefeng</v>
          </cell>
          <cell r="I5024" t="str">
            <v>电表故障</v>
          </cell>
        </row>
        <row r="5025">
          <cell r="A5025">
            <v>43211</v>
          </cell>
          <cell r="B5025">
            <v>0.75517361111111114</v>
          </cell>
          <cell r="D5025" t="str">
            <v>电表故障</v>
          </cell>
          <cell r="G5025" t="str">
            <v>JS_CZ_wodefeng</v>
          </cell>
          <cell r="I5025" t="str">
            <v>电表故障</v>
          </cell>
        </row>
        <row r="5026">
          <cell r="A5026">
            <v>43211</v>
          </cell>
          <cell r="B5026">
            <v>0.75767361111111109</v>
          </cell>
          <cell r="D5026" t="str">
            <v>电表故障</v>
          </cell>
          <cell r="G5026" t="str">
            <v>JS_CZ_wodefeng</v>
          </cell>
          <cell r="I5026" t="str">
            <v>电表故障</v>
          </cell>
        </row>
        <row r="5027">
          <cell r="A5027">
            <v>43211</v>
          </cell>
          <cell r="B5027">
            <v>0.75783564814814808</v>
          </cell>
          <cell r="D5027" t="str">
            <v>电表故障</v>
          </cell>
          <cell r="G5027" t="str">
            <v>JS_CZ_wodefeng</v>
          </cell>
          <cell r="I5027" t="str">
            <v>电表故障</v>
          </cell>
        </row>
        <row r="5028">
          <cell r="A5028">
            <v>43211</v>
          </cell>
          <cell r="B5028">
            <v>0.75806712962962963</v>
          </cell>
          <cell r="D5028" t="str">
            <v>电表故障</v>
          </cell>
          <cell r="G5028" t="str">
            <v>JS_CZ_wodefeng</v>
          </cell>
          <cell r="I5028" t="str">
            <v>电表故障</v>
          </cell>
        </row>
        <row r="5029">
          <cell r="A5029">
            <v>43211</v>
          </cell>
          <cell r="B5029">
            <v>0.75819444444444439</v>
          </cell>
          <cell r="D5029" t="str">
            <v>电表故障</v>
          </cell>
          <cell r="G5029" t="str">
            <v>JS_CZ_wodefeng</v>
          </cell>
          <cell r="I5029" t="str">
            <v>电表故障</v>
          </cell>
        </row>
        <row r="5030">
          <cell r="A5030">
            <v>43211</v>
          </cell>
          <cell r="B5030">
            <v>0.75831018518518523</v>
          </cell>
          <cell r="D5030" t="str">
            <v>电表故障</v>
          </cell>
          <cell r="G5030" t="str">
            <v>JS_CZ_wodefeng</v>
          </cell>
          <cell r="I5030" t="str">
            <v>电表故障</v>
          </cell>
        </row>
        <row r="5031">
          <cell r="A5031">
            <v>43211</v>
          </cell>
          <cell r="B5031">
            <v>0.75912037037037028</v>
          </cell>
          <cell r="D5031" t="str">
            <v>电表故障</v>
          </cell>
          <cell r="G5031" t="str">
            <v>JS_CZ_wodefeng</v>
          </cell>
          <cell r="I5031" t="str">
            <v>电表故障</v>
          </cell>
        </row>
        <row r="5032">
          <cell r="A5032">
            <v>43211</v>
          </cell>
          <cell r="B5032">
            <v>0.76068287037037041</v>
          </cell>
          <cell r="D5032" t="str">
            <v>电表故障</v>
          </cell>
          <cell r="G5032" t="str">
            <v>JS_CZ_wodefeng</v>
          </cell>
          <cell r="I5032" t="str">
            <v>电表故障</v>
          </cell>
        </row>
        <row r="5033">
          <cell r="A5033">
            <v>43211</v>
          </cell>
          <cell r="B5033">
            <v>0.76293981481481488</v>
          </cell>
          <cell r="D5033" t="str">
            <v>电表故障</v>
          </cell>
          <cell r="G5033" t="str">
            <v>JS_CZ_wodefeng</v>
          </cell>
          <cell r="I5033" t="str">
            <v>电表故障</v>
          </cell>
        </row>
        <row r="5034">
          <cell r="A5034">
            <v>43211</v>
          </cell>
          <cell r="B5034">
            <v>0.76305555555555549</v>
          </cell>
          <cell r="D5034" t="str">
            <v>电表故障</v>
          </cell>
          <cell r="G5034" t="str">
            <v>JS_CZ_wodefeng</v>
          </cell>
          <cell r="I5034" t="str">
            <v>电表故障</v>
          </cell>
        </row>
        <row r="5035">
          <cell r="A5035">
            <v>43211</v>
          </cell>
          <cell r="B5035">
            <v>0.76322916666666663</v>
          </cell>
          <cell r="D5035" t="str">
            <v>电表故障</v>
          </cell>
          <cell r="G5035" t="str">
            <v>JS_CZ_wodefeng</v>
          </cell>
          <cell r="I5035" t="str">
            <v>电表故障</v>
          </cell>
        </row>
        <row r="5036">
          <cell r="A5036">
            <v>43211</v>
          </cell>
          <cell r="B5036">
            <v>0.76450231481481479</v>
          </cell>
          <cell r="D5036" t="str">
            <v>电表故障</v>
          </cell>
          <cell r="G5036" t="str">
            <v>JS_CZ_wodefeng</v>
          </cell>
          <cell r="I5036" t="str">
            <v>电表故障</v>
          </cell>
        </row>
        <row r="5037">
          <cell r="A5037">
            <v>43211</v>
          </cell>
          <cell r="B5037">
            <v>0.76688657407407401</v>
          </cell>
          <cell r="D5037" t="str">
            <v>电表故障</v>
          </cell>
          <cell r="G5037" t="str">
            <v>JS_CZ_wodefeng</v>
          </cell>
          <cell r="I5037" t="str">
            <v>电表故障</v>
          </cell>
        </row>
        <row r="5038">
          <cell r="A5038">
            <v>43211</v>
          </cell>
          <cell r="B5038">
            <v>0.76833333333333342</v>
          </cell>
          <cell r="D5038" t="str">
            <v>电表故障</v>
          </cell>
          <cell r="G5038" t="str">
            <v>JS_CZ_wodefeng</v>
          </cell>
          <cell r="I5038" t="str">
            <v>电表故障</v>
          </cell>
        </row>
        <row r="5039">
          <cell r="A5039">
            <v>43211</v>
          </cell>
          <cell r="B5039">
            <v>0.76844907407407403</v>
          </cell>
          <cell r="D5039" t="str">
            <v>电表故障</v>
          </cell>
          <cell r="G5039" t="str">
            <v>JS_CZ_wodefeng</v>
          </cell>
          <cell r="I5039" t="str">
            <v>电表故障</v>
          </cell>
        </row>
        <row r="5040">
          <cell r="A5040">
            <v>43211</v>
          </cell>
          <cell r="B5040">
            <v>0.76989583333333333</v>
          </cell>
          <cell r="D5040" t="str">
            <v>电表故障</v>
          </cell>
          <cell r="G5040" t="str">
            <v>JS_CZ_wodefeng</v>
          </cell>
          <cell r="I5040" t="str">
            <v>电表故障</v>
          </cell>
        </row>
        <row r="5041">
          <cell r="A5041">
            <v>43211</v>
          </cell>
          <cell r="B5041">
            <v>0.772974537037037</v>
          </cell>
          <cell r="D5041" t="str">
            <v>电表故障</v>
          </cell>
          <cell r="G5041" t="str">
            <v>JS_CZ_wodefeng</v>
          </cell>
          <cell r="I5041" t="str">
            <v>电表故障</v>
          </cell>
        </row>
        <row r="5042">
          <cell r="A5042">
            <v>43211</v>
          </cell>
          <cell r="B5042">
            <v>0.77307870370370368</v>
          </cell>
          <cell r="D5042" t="str">
            <v>电表故障</v>
          </cell>
          <cell r="G5042" t="str">
            <v>JS_CZ_wodefeng</v>
          </cell>
          <cell r="I5042" t="str">
            <v>电表故障</v>
          </cell>
        </row>
        <row r="5043">
          <cell r="A5043">
            <v>43211</v>
          </cell>
          <cell r="B5043">
            <v>0.77459490740740744</v>
          </cell>
          <cell r="D5043" t="str">
            <v>电表故障</v>
          </cell>
          <cell r="G5043" t="str">
            <v>JS_CZ_wodefeng</v>
          </cell>
          <cell r="I5043" t="str">
            <v>电表故障</v>
          </cell>
        </row>
        <row r="5044">
          <cell r="A5044">
            <v>43211</v>
          </cell>
          <cell r="B5044">
            <v>0.77853009259259265</v>
          </cell>
          <cell r="D5044" t="str">
            <v>电表故障</v>
          </cell>
          <cell r="G5044" t="str">
            <v>JS_CZ_wodefeng</v>
          </cell>
          <cell r="I5044" t="str">
            <v>电表故障</v>
          </cell>
        </row>
        <row r="5045">
          <cell r="A5045">
            <v>43211</v>
          </cell>
          <cell r="B5045">
            <v>0.77986111111111101</v>
          </cell>
          <cell r="D5045" t="str">
            <v>电表故障</v>
          </cell>
          <cell r="G5045" t="str">
            <v>JS_CZ_wodefeng</v>
          </cell>
          <cell r="I5045" t="str">
            <v>电表故障</v>
          </cell>
        </row>
        <row r="5046">
          <cell r="A5046">
            <v>43211</v>
          </cell>
          <cell r="B5046">
            <v>0.780787037037037</v>
          </cell>
          <cell r="D5046" t="str">
            <v>电表故障</v>
          </cell>
          <cell r="G5046" t="str">
            <v>JS_CZ_wodefeng</v>
          </cell>
          <cell r="I5046" t="str">
            <v>电表故障</v>
          </cell>
        </row>
        <row r="5047">
          <cell r="A5047">
            <v>43211</v>
          </cell>
          <cell r="B5047">
            <v>0.78310185185185188</v>
          </cell>
          <cell r="D5047" t="str">
            <v>电表故障</v>
          </cell>
          <cell r="G5047" t="str">
            <v>JS_CZ_wodefeng</v>
          </cell>
          <cell r="I5047" t="str">
            <v>电表故障</v>
          </cell>
        </row>
        <row r="5048">
          <cell r="A5048">
            <v>43211</v>
          </cell>
          <cell r="B5048">
            <v>0.7846643518518519</v>
          </cell>
          <cell r="D5048" t="str">
            <v>电表故障</v>
          </cell>
          <cell r="G5048" t="str">
            <v>JS_CZ_wodefeng</v>
          </cell>
          <cell r="I5048" t="str">
            <v>电表故障</v>
          </cell>
        </row>
        <row r="5049">
          <cell r="A5049">
            <v>43211</v>
          </cell>
          <cell r="B5049">
            <v>0.78623842592592597</v>
          </cell>
          <cell r="D5049" t="str">
            <v>电表故障</v>
          </cell>
          <cell r="G5049" t="str">
            <v>JS_CZ_wodefeng</v>
          </cell>
          <cell r="I5049" t="str">
            <v>电表故障</v>
          </cell>
        </row>
        <row r="5050">
          <cell r="A5050">
            <v>43211</v>
          </cell>
          <cell r="B5050">
            <v>0.78704861111111113</v>
          </cell>
          <cell r="D5050" t="str">
            <v>电表故障</v>
          </cell>
          <cell r="G5050" t="str">
            <v>JS_CZ_wodefeng</v>
          </cell>
          <cell r="I5050" t="str">
            <v>电表故障</v>
          </cell>
        </row>
        <row r="5051">
          <cell r="A5051">
            <v>43211</v>
          </cell>
          <cell r="B5051">
            <v>0.78849537037037043</v>
          </cell>
          <cell r="D5051" t="str">
            <v>电表故障</v>
          </cell>
          <cell r="G5051" t="str">
            <v>JS_CZ_wodefeng</v>
          </cell>
          <cell r="I5051" t="str">
            <v>电表故障</v>
          </cell>
        </row>
        <row r="5052">
          <cell r="A5052">
            <v>43211</v>
          </cell>
          <cell r="B5052">
            <v>0.78861111111111104</v>
          </cell>
          <cell r="D5052" t="str">
            <v>电表故障</v>
          </cell>
          <cell r="G5052" t="str">
            <v>JS_CZ_wodefeng</v>
          </cell>
          <cell r="I5052" t="str">
            <v>电表故障</v>
          </cell>
        </row>
        <row r="5053">
          <cell r="A5053">
            <v>43211</v>
          </cell>
          <cell r="B5053">
            <v>0.7908680555555555</v>
          </cell>
          <cell r="D5053" t="str">
            <v>电表故障</v>
          </cell>
          <cell r="G5053" t="str">
            <v>JS_CZ_wodefeng</v>
          </cell>
          <cell r="I5053" t="str">
            <v>电表故障</v>
          </cell>
        </row>
        <row r="5054">
          <cell r="A5054">
            <v>43211</v>
          </cell>
          <cell r="B5054">
            <v>0.79335648148148152</v>
          </cell>
          <cell r="D5054" t="str">
            <v>电表故障</v>
          </cell>
          <cell r="G5054" t="str">
            <v>JS_CZ_wodefeng</v>
          </cell>
          <cell r="I5054" t="str">
            <v>电表故障</v>
          </cell>
        </row>
        <row r="5055">
          <cell r="A5055">
            <v>43211</v>
          </cell>
          <cell r="B5055">
            <v>0.79353009259259266</v>
          </cell>
          <cell r="D5055" t="str">
            <v>电表故障</v>
          </cell>
          <cell r="G5055" t="str">
            <v>JS_CZ_wodefeng</v>
          </cell>
          <cell r="I5055" t="str">
            <v>电表故障</v>
          </cell>
        </row>
        <row r="5056">
          <cell r="A5056">
            <v>43211</v>
          </cell>
          <cell r="B5056">
            <v>0.79480324074074071</v>
          </cell>
          <cell r="D5056" t="str">
            <v>电表故障</v>
          </cell>
          <cell r="G5056" t="str">
            <v>JS_CZ_wodefeng</v>
          </cell>
          <cell r="I5056" t="str">
            <v>电表故障</v>
          </cell>
        </row>
        <row r="5057">
          <cell r="A5057">
            <v>43211</v>
          </cell>
          <cell r="B5057">
            <v>0.79636574074074085</v>
          </cell>
          <cell r="D5057" t="str">
            <v>电表故障</v>
          </cell>
          <cell r="G5057" t="str">
            <v>JS_CZ_wodefeng</v>
          </cell>
          <cell r="I5057" t="str">
            <v>电表故障</v>
          </cell>
        </row>
        <row r="5058">
          <cell r="A5058">
            <v>43211</v>
          </cell>
          <cell r="B5058">
            <v>0.79856481481481489</v>
          </cell>
          <cell r="D5058" t="str">
            <v>电表故障</v>
          </cell>
          <cell r="G5058" t="str">
            <v>JS_CZ_wodefeng</v>
          </cell>
          <cell r="I5058" t="str">
            <v>电表故障</v>
          </cell>
        </row>
        <row r="5059">
          <cell r="A5059">
            <v>43211</v>
          </cell>
          <cell r="B5059">
            <v>0.79880787037037038</v>
          </cell>
          <cell r="D5059" t="str">
            <v>电表故障</v>
          </cell>
          <cell r="G5059" t="str">
            <v>JS_CZ_wodefeng</v>
          </cell>
          <cell r="I5059" t="str">
            <v>电表故障</v>
          </cell>
        </row>
        <row r="5060">
          <cell r="A5060">
            <v>43211</v>
          </cell>
          <cell r="B5060">
            <v>0.80372685185185189</v>
          </cell>
          <cell r="D5060" t="str">
            <v>电表故障</v>
          </cell>
          <cell r="G5060" t="str">
            <v>JS_CZ_wodefeng</v>
          </cell>
          <cell r="I5060" t="str">
            <v>电表故障</v>
          </cell>
        </row>
        <row r="5061">
          <cell r="A5061">
            <v>43211</v>
          </cell>
          <cell r="B5061">
            <v>0.80482638888888891</v>
          </cell>
          <cell r="D5061" t="str">
            <v>电表故障</v>
          </cell>
          <cell r="G5061" t="str">
            <v>JS_CZ_wodefeng</v>
          </cell>
          <cell r="I5061" t="str">
            <v>电表故障</v>
          </cell>
        </row>
        <row r="5062">
          <cell r="A5062">
            <v>43211</v>
          </cell>
          <cell r="B5062">
            <v>0.80505787037037047</v>
          </cell>
          <cell r="D5062" t="str">
            <v>电表故障</v>
          </cell>
          <cell r="G5062" t="str">
            <v>JS_CZ_wodefeng</v>
          </cell>
          <cell r="I5062" t="str">
            <v>电表故障</v>
          </cell>
        </row>
        <row r="5063">
          <cell r="A5063">
            <v>43211</v>
          </cell>
          <cell r="B5063">
            <v>0.80853009259259256</v>
          </cell>
          <cell r="D5063" t="str">
            <v>电表故障</v>
          </cell>
          <cell r="G5063" t="str">
            <v>JS_CZ_wodefeng</v>
          </cell>
          <cell r="I5063" t="str">
            <v>电表故障</v>
          </cell>
        </row>
        <row r="5064">
          <cell r="A5064">
            <v>43211</v>
          </cell>
          <cell r="B5064">
            <v>0.80864583333333329</v>
          </cell>
          <cell r="D5064" t="str">
            <v>电表故障</v>
          </cell>
          <cell r="G5064" t="str">
            <v>JS_CZ_wodefeng</v>
          </cell>
          <cell r="I5064" t="str">
            <v>电表故障</v>
          </cell>
        </row>
        <row r="5065">
          <cell r="A5065">
            <v>43211</v>
          </cell>
          <cell r="B5065">
            <v>0.80993055555555549</v>
          </cell>
          <cell r="D5065" t="str">
            <v>电表故障</v>
          </cell>
          <cell r="G5065" t="str">
            <v>JS_CZ_wodefeng</v>
          </cell>
          <cell r="I5065" t="str">
            <v>电表故障</v>
          </cell>
        </row>
        <row r="5066">
          <cell r="A5066">
            <v>43211</v>
          </cell>
          <cell r="B5066">
            <v>0.81003472222222228</v>
          </cell>
          <cell r="D5066" t="str">
            <v>电表故障</v>
          </cell>
          <cell r="G5066" t="str">
            <v>JS_CZ_wodefeng</v>
          </cell>
          <cell r="I5066" t="str">
            <v>电表故障</v>
          </cell>
        </row>
        <row r="5067">
          <cell r="A5067">
            <v>43211</v>
          </cell>
          <cell r="B5067">
            <v>0.81149305555555562</v>
          </cell>
          <cell r="D5067" t="str">
            <v>电表故障</v>
          </cell>
          <cell r="G5067" t="str">
            <v>JS_CZ_wodefeng</v>
          </cell>
          <cell r="I5067" t="str">
            <v>电表故障</v>
          </cell>
        </row>
        <row r="5068">
          <cell r="A5068">
            <v>43211</v>
          </cell>
          <cell r="B5068">
            <v>0.8138657407407407</v>
          </cell>
          <cell r="D5068" t="str">
            <v>电表故障</v>
          </cell>
          <cell r="G5068" t="str">
            <v>JS_CZ_wodefeng</v>
          </cell>
          <cell r="I5068" t="str">
            <v>电表故障</v>
          </cell>
        </row>
        <row r="5069">
          <cell r="A5069">
            <v>43211</v>
          </cell>
          <cell r="B5069">
            <v>0.81398148148148142</v>
          </cell>
          <cell r="D5069" t="str">
            <v>电表故障</v>
          </cell>
          <cell r="G5069" t="str">
            <v>JS_CZ_wodefeng</v>
          </cell>
          <cell r="I5069" t="str">
            <v>电表故障</v>
          </cell>
        </row>
        <row r="5070">
          <cell r="A5070">
            <v>43211</v>
          </cell>
          <cell r="B5070">
            <v>0.81542824074074083</v>
          </cell>
          <cell r="D5070" t="str">
            <v>电表故障</v>
          </cell>
          <cell r="G5070" t="str">
            <v>JS_CZ_wodefeng</v>
          </cell>
          <cell r="I5070" t="str">
            <v>电表故障</v>
          </cell>
        </row>
        <row r="5071">
          <cell r="A5071">
            <v>43211</v>
          </cell>
          <cell r="B5071">
            <v>0.81920138888888883</v>
          </cell>
          <cell r="D5071" t="str">
            <v>电表故障</v>
          </cell>
          <cell r="G5071" t="str">
            <v>JS_CZ_wodefeng</v>
          </cell>
          <cell r="I5071" t="str">
            <v>电表故障</v>
          </cell>
        </row>
        <row r="5072">
          <cell r="A5072">
            <v>43211</v>
          </cell>
          <cell r="B5072">
            <v>0.82018518518518524</v>
          </cell>
          <cell r="D5072" t="str">
            <v>电表故障</v>
          </cell>
          <cell r="G5072" t="str">
            <v>JS_CZ_wodefeng</v>
          </cell>
          <cell r="I5072" t="str">
            <v>电表故障</v>
          </cell>
        </row>
        <row r="5073">
          <cell r="A5073">
            <v>43211</v>
          </cell>
          <cell r="B5073">
            <v>0.82034722222222223</v>
          </cell>
          <cell r="D5073" t="str">
            <v>电表故障</v>
          </cell>
          <cell r="G5073" t="str">
            <v>JS_CZ_wodefeng</v>
          </cell>
          <cell r="I5073" t="str">
            <v>电表故障</v>
          </cell>
        </row>
        <row r="5074">
          <cell r="A5074">
            <v>43211</v>
          </cell>
          <cell r="B5074">
            <v>0.82059027777777782</v>
          </cell>
          <cell r="D5074" t="str">
            <v>电表故障</v>
          </cell>
          <cell r="G5074" t="str">
            <v>JS_CZ_wodefeng</v>
          </cell>
          <cell r="I5074" t="str">
            <v>电表故障</v>
          </cell>
        </row>
        <row r="5075">
          <cell r="A5075">
            <v>43211</v>
          </cell>
          <cell r="B5075">
            <v>0.82070601851851854</v>
          </cell>
          <cell r="D5075" t="str">
            <v>电表故障</v>
          </cell>
          <cell r="G5075" t="str">
            <v>JS_CZ_wodefeng</v>
          </cell>
          <cell r="I5075" t="str">
            <v>电表故障</v>
          </cell>
        </row>
        <row r="5076">
          <cell r="A5076">
            <v>43211</v>
          </cell>
          <cell r="B5076">
            <v>0.82082175925925915</v>
          </cell>
          <cell r="D5076" t="str">
            <v>电表故障</v>
          </cell>
          <cell r="G5076" t="str">
            <v>JS_CZ_wodefeng</v>
          </cell>
          <cell r="I5076" t="str">
            <v>电表故障</v>
          </cell>
        </row>
        <row r="5077">
          <cell r="A5077">
            <v>43211</v>
          </cell>
          <cell r="B5077">
            <v>0.82163194444444443</v>
          </cell>
          <cell r="D5077" t="str">
            <v>电表故障</v>
          </cell>
          <cell r="G5077" t="str">
            <v>JS_CZ_wodefeng</v>
          </cell>
          <cell r="I5077" t="str">
            <v>电表故障</v>
          </cell>
        </row>
        <row r="5078">
          <cell r="A5078">
            <v>43211</v>
          </cell>
          <cell r="B5078">
            <v>0.82319444444444445</v>
          </cell>
          <cell r="D5078" t="str">
            <v>电表故障</v>
          </cell>
          <cell r="G5078" t="str">
            <v>JS_CZ_wodefeng</v>
          </cell>
          <cell r="I5078" t="str">
            <v>电表故障</v>
          </cell>
        </row>
        <row r="5079">
          <cell r="A5079">
            <v>43211</v>
          </cell>
          <cell r="B5079">
            <v>0.82556712962962964</v>
          </cell>
          <cell r="D5079" t="str">
            <v>电表故障</v>
          </cell>
          <cell r="G5079" t="str">
            <v>JS_CZ_wodefeng</v>
          </cell>
          <cell r="I5079" t="str">
            <v>电表故障</v>
          </cell>
        </row>
        <row r="5080">
          <cell r="A5080">
            <v>43211</v>
          </cell>
          <cell r="B5080">
            <v>0.82585648148148139</v>
          </cell>
          <cell r="D5080" t="str">
            <v>电表故障</v>
          </cell>
          <cell r="G5080" t="str">
            <v>JS_CZ_wodefeng</v>
          </cell>
          <cell r="I5080" t="str">
            <v>电表故障</v>
          </cell>
        </row>
        <row r="5081">
          <cell r="A5081">
            <v>43211</v>
          </cell>
          <cell r="B5081">
            <v>0.82712962962962966</v>
          </cell>
          <cell r="D5081" t="str">
            <v>电表故障</v>
          </cell>
          <cell r="G5081" t="str">
            <v>JS_CZ_wodefeng</v>
          </cell>
          <cell r="I5081" t="str">
            <v>电表故障</v>
          </cell>
        </row>
        <row r="5082">
          <cell r="A5082">
            <v>43211</v>
          </cell>
          <cell r="B5082">
            <v>0.82724537037037038</v>
          </cell>
          <cell r="D5082" t="str">
            <v>电表故障</v>
          </cell>
          <cell r="G5082" t="str">
            <v>JS_CZ_wodefeng</v>
          </cell>
          <cell r="I5082" t="str">
            <v>电表故障</v>
          </cell>
        </row>
        <row r="5083">
          <cell r="A5083">
            <v>43211</v>
          </cell>
          <cell r="B5083">
            <v>0.82903935185185185</v>
          </cell>
          <cell r="D5083" t="str">
            <v>电表故障</v>
          </cell>
          <cell r="G5083" t="str">
            <v>JS_CZ_wodefeng</v>
          </cell>
          <cell r="I5083" t="str">
            <v>电表故障</v>
          </cell>
        </row>
        <row r="5084">
          <cell r="A5084">
            <v>43211</v>
          </cell>
          <cell r="B5084">
            <v>0.82915509259259268</v>
          </cell>
          <cell r="D5084" t="str">
            <v>电表故障</v>
          </cell>
          <cell r="G5084" t="str">
            <v>JS_CZ_wodefeng</v>
          </cell>
          <cell r="I5084" t="str">
            <v>电表故障</v>
          </cell>
        </row>
        <row r="5085">
          <cell r="A5085">
            <v>43211</v>
          </cell>
          <cell r="B5085">
            <v>0.82927083333333329</v>
          </cell>
          <cell r="D5085" t="str">
            <v>电表故障</v>
          </cell>
          <cell r="G5085" t="str">
            <v>JS_CZ_wodefeng</v>
          </cell>
          <cell r="I5085" t="str">
            <v>电表故障</v>
          </cell>
        </row>
        <row r="5086">
          <cell r="A5086">
            <v>43211</v>
          </cell>
          <cell r="B5086">
            <v>0.82944444444444443</v>
          </cell>
          <cell r="D5086" t="str">
            <v>分系统1BMS1总电压过低一级故障</v>
          </cell>
          <cell r="G5086" t="str">
            <v>JS_CZ_wodefeng</v>
          </cell>
          <cell r="I5086" t="str">
            <v>BMS故障</v>
          </cell>
        </row>
        <row r="5087">
          <cell r="A5087">
            <v>43211</v>
          </cell>
          <cell r="B5087">
            <v>0.82944444444444443</v>
          </cell>
          <cell r="D5087" t="str">
            <v>分系统1BMS1总电压过低二级故障</v>
          </cell>
          <cell r="G5087" t="str">
            <v>JS_CZ_wodefeng</v>
          </cell>
          <cell r="I5087" t="str">
            <v>BMS故障</v>
          </cell>
        </row>
        <row r="5088">
          <cell r="A5088">
            <v>43211</v>
          </cell>
          <cell r="B5088">
            <v>0.82984953703703701</v>
          </cell>
          <cell r="D5088" t="str">
            <v>分系统1BMS3总电压过低一级故障</v>
          </cell>
          <cell r="G5088" t="str">
            <v>JS_CZ_wodefeng</v>
          </cell>
          <cell r="I5088" t="str">
            <v>BMS故障</v>
          </cell>
        </row>
        <row r="5089">
          <cell r="A5089">
            <v>43211</v>
          </cell>
          <cell r="B5089">
            <v>0.82984953703703701</v>
          </cell>
          <cell r="D5089" t="str">
            <v>分系统1BMS3总电压过低二级故障</v>
          </cell>
          <cell r="G5089" t="str">
            <v>JS_CZ_wodefeng</v>
          </cell>
          <cell r="I5089" t="str">
            <v>BMS故障</v>
          </cell>
        </row>
        <row r="5090">
          <cell r="A5090">
            <v>43211</v>
          </cell>
          <cell r="B5090">
            <v>0.8300347222222223</v>
          </cell>
          <cell r="D5090" t="str">
            <v>分系统1BMS6总电压过低一级故障</v>
          </cell>
          <cell r="G5090" t="str">
            <v>JS_CZ_wodefeng</v>
          </cell>
          <cell r="I5090" t="str">
            <v>BMS故障</v>
          </cell>
        </row>
        <row r="5091">
          <cell r="A5091">
            <v>43211</v>
          </cell>
          <cell r="B5091">
            <v>0.8300347222222223</v>
          </cell>
          <cell r="D5091" t="str">
            <v>分系统1BMS6总电压过低二级故障</v>
          </cell>
          <cell r="G5091" t="str">
            <v>JS_CZ_wodefeng</v>
          </cell>
          <cell r="I5091" t="str">
            <v>BMS故障</v>
          </cell>
        </row>
        <row r="5092">
          <cell r="A5092">
            <v>43211</v>
          </cell>
          <cell r="B5092">
            <v>0.8303124999999999</v>
          </cell>
          <cell r="D5092" t="str">
            <v>分系统1BMS5总电压过低一级故障</v>
          </cell>
          <cell r="G5092" t="str">
            <v>JS_CZ_wodefeng</v>
          </cell>
          <cell r="I5092" t="str">
            <v>BMS故障</v>
          </cell>
        </row>
        <row r="5093">
          <cell r="A5093">
            <v>43211</v>
          </cell>
          <cell r="B5093">
            <v>0.8303124999999999</v>
          </cell>
          <cell r="D5093" t="str">
            <v>分系统1BMS5总电压过低二级故障</v>
          </cell>
          <cell r="G5093" t="str">
            <v>JS_CZ_wodefeng</v>
          </cell>
          <cell r="I5093" t="str">
            <v>BMS故障</v>
          </cell>
        </row>
        <row r="5094">
          <cell r="A5094">
            <v>43211</v>
          </cell>
          <cell r="B5094">
            <v>0.83042824074074073</v>
          </cell>
          <cell r="D5094" t="str">
            <v>电表故障</v>
          </cell>
          <cell r="G5094" t="str">
            <v>JS_CZ_wodefeng</v>
          </cell>
          <cell r="I5094" t="str">
            <v>电表故障</v>
          </cell>
        </row>
        <row r="5095">
          <cell r="A5095">
            <v>43211</v>
          </cell>
          <cell r="B5095">
            <v>0.83049768518518519</v>
          </cell>
          <cell r="D5095" t="str">
            <v>分系统1BMS2总电压过低一级故障</v>
          </cell>
          <cell r="G5095" t="str">
            <v>JS_CZ_wodefeng</v>
          </cell>
          <cell r="I5095" t="str">
            <v>BMS故障</v>
          </cell>
        </row>
        <row r="5096">
          <cell r="A5096">
            <v>43211</v>
          </cell>
          <cell r="B5096">
            <v>0.83049768518518519</v>
          </cell>
          <cell r="D5096" t="str">
            <v>分系统1BMS2总电压过低二级故障</v>
          </cell>
          <cell r="G5096" t="str">
            <v>JS_CZ_wodefeng</v>
          </cell>
          <cell r="I5096" t="str">
            <v>BMS故障</v>
          </cell>
        </row>
        <row r="5097">
          <cell r="A5097">
            <v>43211</v>
          </cell>
          <cell r="B5097">
            <v>0.83054398148148145</v>
          </cell>
          <cell r="D5097" t="str">
            <v>分系统1BMS4总电压过低一级故障</v>
          </cell>
          <cell r="G5097" t="str">
            <v>JS_CZ_wodefeng</v>
          </cell>
          <cell r="I5097" t="str">
            <v>BMS故障</v>
          </cell>
        </row>
        <row r="5098">
          <cell r="A5098">
            <v>43211</v>
          </cell>
          <cell r="B5098">
            <v>0.83054398148148145</v>
          </cell>
          <cell r="D5098" t="str">
            <v>分系统1BMS4总电压过低二级故障</v>
          </cell>
          <cell r="G5098" t="str">
            <v>JS_CZ_wodefeng</v>
          </cell>
          <cell r="I5098" t="str">
            <v>BMS故障</v>
          </cell>
        </row>
        <row r="5099">
          <cell r="A5099">
            <v>43211</v>
          </cell>
          <cell r="B5099">
            <v>0.83223379629629635</v>
          </cell>
          <cell r="D5099" t="str">
            <v>分系统1BMS3SOC过低一级故障</v>
          </cell>
          <cell r="G5099" t="str">
            <v>JS_CZ_wodefeng</v>
          </cell>
          <cell r="I5099" t="str">
            <v>BMS故障</v>
          </cell>
        </row>
        <row r="5100">
          <cell r="A5100">
            <v>43211</v>
          </cell>
          <cell r="B5100">
            <v>0.83223379629629635</v>
          </cell>
          <cell r="D5100" t="str">
            <v>分系统1BMS3SOC过低二级故障</v>
          </cell>
          <cell r="G5100" t="str">
            <v>JS_CZ_wodefeng</v>
          </cell>
          <cell r="I5100" t="str">
            <v>BMS故障</v>
          </cell>
        </row>
        <row r="5101">
          <cell r="A5101">
            <v>43211</v>
          </cell>
          <cell r="B5101">
            <v>0.83327546296296295</v>
          </cell>
          <cell r="D5101" t="str">
            <v>电表故障</v>
          </cell>
          <cell r="G5101" t="str">
            <v>JS_CZ_wodefeng</v>
          </cell>
          <cell r="I5101" t="str">
            <v>电表故障</v>
          </cell>
        </row>
        <row r="5102">
          <cell r="A5102">
            <v>43211</v>
          </cell>
          <cell r="B5102">
            <v>0.83385416666666667</v>
          </cell>
          <cell r="D5102" t="str">
            <v>分系统1BMS6SOC过低一级故障</v>
          </cell>
          <cell r="G5102" t="str">
            <v>JS_CZ_wodefeng</v>
          </cell>
          <cell r="I5102" t="str">
            <v>BMS故障</v>
          </cell>
        </row>
        <row r="5103">
          <cell r="A5103">
            <v>43211</v>
          </cell>
          <cell r="B5103">
            <v>0.83385416666666667</v>
          </cell>
          <cell r="D5103" t="str">
            <v>分系统1BMS6SOC过低二级故障</v>
          </cell>
          <cell r="G5103" t="str">
            <v>JS_CZ_wodefeng</v>
          </cell>
          <cell r="I5103" t="str">
            <v>BMS故障</v>
          </cell>
        </row>
        <row r="5104">
          <cell r="A5104">
            <v>43211</v>
          </cell>
          <cell r="B5104">
            <v>0.83460648148148142</v>
          </cell>
          <cell r="D5104" t="str">
            <v>电表故障</v>
          </cell>
          <cell r="G5104" t="str">
            <v>JS_CZ_wodefeng</v>
          </cell>
          <cell r="I5104" t="str">
            <v>电表故障</v>
          </cell>
        </row>
        <row r="5105">
          <cell r="A5105">
            <v>43211</v>
          </cell>
          <cell r="B5105">
            <v>0.83472222222222225</v>
          </cell>
          <cell r="D5105" t="str">
            <v>电表故障</v>
          </cell>
          <cell r="G5105" t="str">
            <v>JS_CZ_wodefeng</v>
          </cell>
          <cell r="I5105" t="str">
            <v>电表故障</v>
          </cell>
        </row>
        <row r="5106">
          <cell r="A5106">
            <v>43211</v>
          </cell>
          <cell r="B5106">
            <v>0.83564814814814825</v>
          </cell>
          <cell r="D5106" t="str">
            <v>电表故障</v>
          </cell>
          <cell r="G5106" t="str">
            <v>JS_CZ_wodefeng</v>
          </cell>
          <cell r="I5106" t="str">
            <v>电表故障</v>
          </cell>
        </row>
        <row r="5107">
          <cell r="A5107">
            <v>43211</v>
          </cell>
          <cell r="B5107">
            <v>0.83576388888888886</v>
          </cell>
          <cell r="D5107" t="str">
            <v>电表故障</v>
          </cell>
          <cell r="G5107" t="str">
            <v>JS_CZ_wodefeng</v>
          </cell>
          <cell r="I5107" t="str">
            <v>电表故障</v>
          </cell>
        </row>
        <row r="5108">
          <cell r="A5108">
            <v>43211</v>
          </cell>
          <cell r="B5108">
            <v>0.83582175925925928</v>
          </cell>
          <cell r="D5108" t="str">
            <v>分系统1BMS2单体电压过低一级故障</v>
          </cell>
          <cell r="G5108" t="str">
            <v>JS_CZ_wodefeng</v>
          </cell>
          <cell r="I5108" t="str">
            <v>BMS故障</v>
          </cell>
        </row>
        <row r="5109">
          <cell r="A5109">
            <v>43211</v>
          </cell>
          <cell r="B5109">
            <v>0.83582175925925928</v>
          </cell>
          <cell r="D5109" t="str">
            <v>分系统1BMS2单体电压过低二级故障</v>
          </cell>
          <cell r="G5109" t="str">
            <v>JS_CZ_wodefeng</v>
          </cell>
          <cell r="I5109" t="str">
            <v>BMS故障</v>
          </cell>
        </row>
        <row r="5110">
          <cell r="A5110">
            <v>43211</v>
          </cell>
          <cell r="B5110">
            <v>0.83587962962962958</v>
          </cell>
          <cell r="D5110" t="str">
            <v>分系统1BMS2SOC过低一级故障</v>
          </cell>
          <cell r="G5110" t="str">
            <v>JS_CZ_wodefeng</v>
          </cell>
          <cell r="I5110" t="str">
            <v>BMS故障</v>
          </cell>
        </row>
        <row r="5111">
          <cell r="A5111">
            <v>43211</v>
          </cell>
          <cell r="B5111">
            <v>0.83587962962962958</v>
          </cell>
          <cell r="D5111" t="str">
            <v>分系统1BMS2SOC过低二级故障</v>
          </cell>
          <cell r="G5111" t="str">
            <v>JS_CZ_wodefeng</v>
          </cell>
          <cell r="I5111" t="str">
            <v>BMS故障</v>
          </cell>
        </row>
        <row r="5112">
          <cell r="A5112">
            <v>43211</v>
          </cell>
          <cell r="B5112">
            <v>0.8359375</v>
          </cell>
          <cell r="D5112" t="str">
            <v>电表故障</v>
          </cell>
          <cell r="G5112" t="str">
            <v>JS_CZ_wodefeng</v>
          </cell>
          <cell r="I5112" t="str">
            <v>电表故障</v>
          </cell>
        </row>
        <row r="5113">
          <cell r="A5113">
            <v>43211</v>
          </cell>
          <cell r="B5113">
            <v>0.83616898148148155</v>
          </cell>
          <cell r="D5113" t="str">
            <v>分系统1BMS4SOC过低一级故障</v>
          </cell>
          <cell r="G5113" t="str">
            <v>JS_CZ_wodefeng</v>
          </cell>
          <cell r="I5113" t="str">
            <v>BMS故障</v>
          </cell>
        </row>
        <row r="5114">
          <cell r="A5114">
            <v>43211</v>
          </cell>
          <cell r="B5114">
            <v>0.83616898148148155</v>
          </cell>
          <cell r="D5114" t="str">
            <v>分系统1BMS4SOC过低二级故障</v>
          </cell>
          <cell r="G5114" t="str">
            <v>JS_CZ_wodefeng</v>
          </cell>
          <cell r="I5114" t="str">
            <v>BMS故障</v>
          </cell>
        </row>
        <row r="5115">
          <cell r="A5115">
            <v>43211</v>
          </cell>
          <cell r="B5115">
            <v>0.83622685185185175</v>
          </cell>
          <cell r="D5115" t="str">
            <v>分系统1BMS1SOC过低一级故障</v>
          </cell>
          <cell r="G5115" t="str">
            <v>JS_CZ_wodefeng</v>
          </cell>
          <cell r="I5115" t="str">
            <v>BMS故障</v>
          </cell>
        </row>
        <row r="5116">
          <cell r="A5116">
            <v>43211</v>
          </cell>
          <cell r="B5116">
            <v>0.83622685185185175</v>
          </cell>
          <cell r="D5116" t="str">
            <v>分系统1BMS1SOC过低二级故障</v>
          </cell>
          <cell r="G5116" t="str">
            <v>JS_CZ_wodefeng</v>
          </cell>
          <cell r="I5116" t="str">
            <v>BMS故障</v>
          </cell>
        </row>
        <row r="5117">
          <cell r="A5117">
            <v>43211</v>
          </cell>
          <cell r="B5117">
            <v>0.83628472222222217</v>
          </cell>
          <cell r="D5117" t="str">
            <v>分系统1BMS5SOC过低一级故障</v>
          </cell>
          <cell r="G5117" t="str">
            <v>JS_CZ_wodefeng</v>
          </cell>
          <cell r="I5117" t="str">
            <v>BMS故障</v>
          </cell>
        </row>
        <row r="5118">
          <cell r="A5118">
            <v>43211</v>
          </cell>
          <cell r="B5118">
            <v>0.83628472222222217</v>
          </cell>
          <cell r="D5118" t="str">
            <v>分系统1BMS5SOC过低二级故障</v>
          </cell>
          <cell r="G5118" t="str">
            <v>JS_CZ_wodefeng</v>
          </cell>
          <cell r="I5118" t="str">
            <v>BMS故障</v>
          </cell>
        </row>
        <row r="5119">
          <cell r="A5119">
            <v>43211</v>
          </cell>
          <cell r="B5119">
            <v>0.83738425925925919</v>
          </cell>
          <cell r="D5119" t="str">
            <v>分系统1BMS5单体电压过低一级故障</v>
          </cell>
          <cell r="G5119" t="str">
            <v>JS_CZ_wodefeng</v>
          </cell>
          <cell r="I5119" t="str">
            <v>BMS故障</v>
          </cell>
        </row>
        <row r="5120">
          <cell r="A5120">
            <v>43211</v>
          </cell>
          <cell r="B5120">
            <v>0.83738425925925919</v>
          </cell>
          <cell r="D5120" t="str">
            <v>分系统1BMS5单体电压过低二级故障</v>
          </cell>
          <cell r="G5120" t="str">
            <v>JS_CZ_wodefeng</v>
          </cell>
          <cell r="I5120" t="str">
            <v>BMS故障</v>
          </cell>
        </row>
        <row r="5121">
          <cell r="A5121">
            <v>43211</v>
          </cell>
          <cell r="B5121">
            <v>0.83842592592592602</v>
          </cell>
          <cell r="D5121" t="str">
            <v>分系统1BMS1单体电压过低一级故障</v>
          </cell>
          <cell r="G5121" t="str">
            <v>JS_CZ_wodefeng</v>
          </cell>
          <cell r="I5121" t="str">
            <v>BMS故障</v>
          </cell>
        </row>
        <row r="5122">
          <cell r="A5122">
            <v>43211</v>
          </cell>
          <cell r="B5122">
            <v>0.83842592592592602</v>
          </cell>
          <cell r="D5122" t="str">
            <v>分系统1BMS1单体电压过低二级故障</v>
          </cell>
          <cell r="G5122" t="str">
            <v>JS_CZ_wodefeng</v>
          </cell>
          <cell r="I5122" t="str">
            <v>BMS故障</v>
          </cell>
        </row>
        <row r="5123">
          <cell r="A5123">
            <v>43211</v>
          </cell>
          <cell r="B5123">
            <v>0.83848379629629621</v>
          </cell>
          <cell r="D5123" t="str">
            <v>分系统1BMS3单体电压过低一级故障</v>
          </cell>
          <cell r="G5123" t="str">
            <v>JS_CZ_wodefeng</v>
          </cell>
          <cell r="I5123" t="str">
            <v>BMS故障</v>
          </cell>
        </row>
        <row r="5124">
          <cell r="A5124">
            <v>43211</v>
          </cell>
          <cell r="B5124">
            <v>0.83848379629629621</v>
          </cell>
          <cell r="D5124" t="str">
            <v>分系统1BMS3单体电压过低二级故障</v>
          </cell>
          <cell r="G5124" t="str">
            <v>JS_CZ_wodefeng</v>
          </cell>
          <cell r="I5124" t="str">
            <v>BMS故障</v>
          </cell>
        </row>
        <row r="5125">
          <cell r="A5125">
            <v>43211</v>
          </cell>
          <cell r="B5125">
            <v>0.83906249999999993</v>
          </cell>
          <cell r="D5125" t="str">
            <v>分系统1BMS4单体电压过低一级故障</v>
          </cell>
          <cell r="G5125" t="str">
            <v>JS_CZ_wodefeng</v>
          </cell>
          <cell r="I5125" t="str">
            <v>BMS故障</v>
          </cell>
        </row>
        <row r="5126">
          <cell r="A5126">
            <v>43211</v>
          </cell>
          <cell r="B5126">
            <v>0.83906249999999993</v>
          </cell>
          <cell r="D5126" t="str">
            <v>分系统1BMS4单体电压过低二级故障</v>
          </cell>
          <cell r="G5126" t="str">
            <v>JS_CZ_wodefeng</v>
          </cell>
          <cell r="I5126" t="str">
            <v>BMS故障</v>
          </cell>
        </row>
        <row r="5127">
          <cell r="A5127">
            <v>43211</v>
          </cell>
          <cell r="B5127">
            <v>0.83929398148148149</v>
          </cell>
          <cell r="D5127" t="str">
            <v>电表故障</v>
          </cell>
          <cell r="G5127" t="str">
            <v>JS_CZ_wodefeng</v>
          </cell>
          <cell r="I5127" t="str">
            <v>电表故障</v>
          </cell>
        </row>
        <row r="5128">
          <cell r="A5128">
            <v>43211</v>
          </cell>
          <cell r="B5128">
            <v>0.83940972222222221</v>
          </cell>
          <cell r="D5128" t="str">
            <v>电表故障</v>
          </cell>
          <cell r="G5128" t="str">
            <v>JS_CZ_wodefeng</v>
          </cell>
          <cell r="I5128" t="str">
            <v>电表故障</v>
          </cell>
        </row>
        <row r="5129">
          <cell r="A5129">
            <v>43211</v>
          </cell>
          <cell r="B5129">
            <v>0.83946759259259263</v>
          </cell>
          <cell r="D5129" t="str">
            <v>分系统1BMS6单体电压过低一级故障</v>
          </cell>
          <cell r="G5129" t="str">
            <v>JS_CZ_wodefeng</v>
          </cell>
          <cell r="I5129" t="str">
            <v>BMS故障</v>
          </cell>
        </row>
        <row r="5130">
          <cell r="A5130">
            <v>43211</v>
          </cell>
          <cell r="B5130">
            <v>0.83946759259259263</v>
          </cell>
          <cell r="D5130" t="str">
            <v>分系统1BMS6单体电压过低二级故障</v>
          </cell>
          <cell r="G5130" t="str">
            <v>JS_CZ_wodefeng</v>
          </cell>
          <cell r="I5130" t="str">
            <v>BMS故障</v>
          </cell>
        </row>
        <row r="5131">
          <cell r="A5131">
            <v>43211</v>
          </cell>
          <cell r="B5131">
            <v>0.84050925925925923</v>
          </cell>
          <cell r="D5131" t="str">
            <v>电表故障</v>
          </cell>
          <cell r="G5131" t="str">
            <v>JS_CZ_wodefeng</v>
          </cell>
          <cell r="I5131" t="str">
            <v>电表故障</v>
          </cell>
        </row>
        <row r="5132">
          <cell r="A5132">
            <v>43211</v>
          </cell>
          <cell r="B5132">
            <v>0.84074074074074068</v>
          </cell>
          <cell r="D5132" t="str">
            <v>电表故障</v>
          </cell>
          <cell r="G5132" t="str">
            <v>JS_CZ_wodefeng</v>
          </cell>
          <cell r="I5132" t="str">
            <v>电表故障</v>
          </cell>
        </row>
        <row r="5133">
          <cell r="A5133">
            <v>43211</v>
          </cell>
          <cell r="B5133">
            <v>0.84179398148148143</v>
          </cell>
          <cell r="D5133" t="str">
            <v>电表故障</v>
          </cell>
          <cell r="G5133" t="str">
            <v>JS_CZ_wodefeng</v>
          </cell>
          <cell r="I5133" t="str">
            <v>电表故障</v>
          </cell>
        </row>
        <row r="5134">
          <cell r="A5134">
            <v>43211</v>
          </cell>
          <cell r="B5134">
            <v>0.84428240740740745</v>
          </cell>
          <cell r="D5134" t="str">
            <v>分系统1告警状态</v>
          </cell>
          <cell r="G5134" t="str">
            <v>JS_CZ_wodefeng</v>
          </cell>
          <cell r="I5134" t="str">
            <v>系统故障</v>
          </cell>
        </row>
        <row r="5135">
          <cell r="A5135">
            <v>43211</v>
          </cell>
          <cell r="B5135">
            <v>0.84428240740740745</v>
          </cell>
          <cell r="D5135" t="str">
            <v>分系统1BCMS2告警状态</v>
          </cell>
          <cell r="G5135" t="str">
            <v>JS_CZ_wodefeng</v>
          </cell>
          <cell r="I5135" t="str">
            <v>BMS故障</v>
          </cell>
        </row>
        <row r="5136">
          <cell r="A5136">
            <v>43211</v>
          </cell>
          <cell r="B5136">
            <v>0.84572916666666664</v>
          </cell>
          <cell r="D5136" t="str">
            <v>电表故障</v>
          </cell>
          <cell r="G5136" t="str">
            <v>JS_CZ_wodefeng</v>
          </cell>
          <cell r="I5136" t="str">
            <v>电表故障</v>
          </cell>
        </row>
        <row r="5137">
          <cell r="A5137">
            <v>43211</v>
          </cell>
          <cell r="B5137">
            <v>0.84584490740740748</v>
          </cell>
          <cell r="D5137" t="str">
            <v>电表故障</v>
          </cell>
          <cell r="G5137" t="str">
            <v>JS_CZ_wodefeng</v>
          </cell>
          <cell r="I5137" t="str">
            <v>电表故障</v>
          </cell>
        </row>
        <row r="5138">
          <cell r="A5138">
            <v>43211</v>
          </cell>
          <cell r="B5138">
            <v>0.84815972222222225</v>
          </cell>
          <cell r="D5138" t="str">
            <v>分系统1BCMS5告警状态</v>
          </cell>
          <cell r="G5138" t="str">
            <v>JS_CZ_wodefeng</v>
          </cell>
          <cell r="I5138" t="str">
            <v>BMS故障</v>
          </cell>
        </row>
        <row r="5139">
          <cell r="A5139">
            <v>43211</v>
          </cell>
          <cell r="B5139">
            <v>0.84839120370370369</v>
          </cell>
          <cell r="D5139" t="str">
            <v>电表故障</v>
          </cell>
          <cell r="G5139" t="str">
            <v>JS_CZ_wodefeng</v>
          </cell>
          <cell r="I5139" t="str">
            <v>电表故障</v>
          </cell>
        </row>
        <row r="5140">
          <cell r="A5140">
            <v>43211</v>
          </cell>
          <cell r="B5140">
            <v>0.84885416666666658</v>
          </cell>
          <cell r="D5140" t="str">
            <v>分系统1BCMS3告警状态</v>
          </cell>
          <cell r="G5140" t="str">
            <v>JS_CZ_wodefeng</v>
          </cell>
          <cell r="I5140" t="str">
            <v>BMS故障</v>
          </cell>
        </row>
        <row r="5141">
          <cell r="A5141">
            <v>43211</v>
          </cell>
          <cell r="B5141">
            <v>0.84925925925925927</v>
          </cell>
          <cell r="D5141" t="str">
            <v>分系统1BCMS1告警状态</v>
          </cell>
          <cell r="G5141" t="str">
            <v>JS_CZ_wodefeng</v>
          </cell>
          <cell r="I5141" t="str">
            <v>BMS故障</v>
          </cell>
        </row>
        <row r="5142">
          <cell r="A5142">
            <v>43211</v>
          </cell>
          <cell r="B5142">
            <v>0.84949074074074071</v>
          </cell>
          <cell r="D5142" t="str">
            <v>分系统1BCMS6告警状态</v>
          </cell>
          <cell r="G5142" t="str">
            <v>JS_CZ_wodefeng</v>
          </cell>
          <cell r="I5142" t="str">
            <v>BMS故障</v>
          </cell>
        </row>
        <row r="5143">
          <cell r="A5143">
            <v>43211</v>
          </cell>
          <cell r="B5143">
            <v>0.84966435185185185</v>
          </cell>
          <cell r="D5143" t="str">
            <v>分系统1BCMS4告警状态</v>
          </cell>
          <cell r="G5143" t="str">
            <v>JS_CZ_wodefeng</v>
          </cell>
          <cell r="I5143" t="str">
            <v>BMS故障</v>
          </cell>
        </row>
        <row r="5144">
          <cell r="A5144">
            <v>43211</v>
          </cell>
          <cell r="B5144">
            <v>0.8508796296296296</v>
          </cell>
          <cell r="D5144" t="str">
            <v>电表故障</v>
          </cell>
          <cell r="G5144" t="str">
            <v>JS_CZ_wodefeng</v>
          </cell>
          <cell r="I5144" t="str">
            <v>电表故障</v>
          </cell>
        </row>
        <row r="5145">
          <cell r="A5145">
            <v>43211</v>
          </cell>
          <cell r="B5145">
            <v>0.85105324074074085</v>
          </cell>
          <cell r="D5145" t="str">
            <v>电表故障</v>
          </cell>
          <cell r="G5145" t="str">
            <v>JS_CZ_wodefeng</v>
          </cell>
          <cell r="I5145" t="str">
            <v>电表故障</v>
          </cell>
        </row>
        <row r="5146">
          <cell r="A5146">
            <v>43211</v>
          </cell>
          <cell r="B5146">
            <v>0.85128472222222218</v>
          </cell>
          <cell r="D5146" t="str">
            <v>电表故障</v>
          </cell>
          <cell r="G5146" t="str">
            <v>JS_CZ_wodefeng</v>
          </cell>
          <cell r="I5146" t="str">
            <v>电表故障</v>
          </cell>
        </row>
        <row r="5147">
          <cell r="A5147">
            <v>43211</v>
          </cell>
          <cell r="B5147">
            <v>0.85152777777777777</v>
          </cell>
          <cell r="D5147" t="str">
            <v>电表故障</v>
          </cell>
          <cell r="G5147" t="str">
            <v>JS_CZ_wodefeng</v>
          </cell>
          <cell r="I5147" t="str">
            <v>电表故障</v>
          </cell>
        </row>
        <row r="5148">
          <cell r="A5148">
            <v>43211</v>
          </cell>
          <cell r="B5148">
            <v>0.85157407407407415</v>
          </cell>
          <cell r="D5148" t="str">
            <v>分系统1故障状态</v>
          </cell>
          <cell r="G5148" t="str">
            <v>JS_CZ_wodefeng</v>
          </cell>
          <cell r="I5148" t="str">
            <v>系统故障</v>
          </cell>
        </row>
        <row r="5149">
          <cell r="A5149">
            <v>43211</v>
          </cell>
          <cell r="B5149">
            <v>0.85157407407407415</v>
          </cell>
          <cell r="D5149" t="str">
            <v>分系统1BCMS5故障状态</v>
          </cell>
          <cell r="G5149" t="str">
            <v>JS_CZ_wodefeng</v>
          </cell>
          <cell r="I5149" t="str">
            <v>BMS故障</v>
          </cell>
        </row>
        <row r="5150">
          <cell r="A5150">
            <v>43211</v>
          </cell>
          <cell r="B5150">
            <v>0.85157407407407415</v>
          </cell>
          <cell r="D5150" t="str">
            <v>分系统1BMS5单体电压过低一级故障</v>
          </cell>
          <cell r="G5150" t="str">
            <v>JS_CZ_wodefeng</v>
          </cell>
          <cell r="I5150" t="str">
            <v>BMS故障</v>
          </cell>
        </row>
        <row r="5151">
          <cell r="A5151">
            <v>43211</v>
          </cell>
          <cell r="B5151">
            <v>0.85157407407407415</v>
          </cell>
          <cell r="D5151" t="str">
            <v>BCMS故障</v>
          </cell>
          <cell r="G5151" t="str">
            <v>JS_CZ_wodefeng</v>
          </cell>
          <cell r="I5151" t="str">
            <v>BMS故障</v>
          </cell>
        </row>
        <row r="5152">
          <cell r="A5152">
            <v>43211</v>
          </cell>
          <cell r="B5152">
            <v>0.85233796296296294</v>
          </cell>
          <cell r="D5152" t="str">
            <v>电表故障</v>
          </cell>
          <cell r="G5152" t="str">
            <v>JS_CZ_wodefeng</v>
          </cell>
          <cell r="I5152" t="str">
            <v>电表故障</v>
          </cell>
        </row>
        <row r="5153">
          <cell r="A5153">
            <v>43211</v>
          </cell>
          <cell r="B5153">
            <v>0.8551157407407407</v>
          </cell>
          <cell r="D5153" t="str">
            <v>分系统1BMS8总电压过低一级故障</v>
          </cell>
          <cell r="G5153" t="str">
            <v>JS_WX_liteer</v>
          </cell>
          <cell r="I5153" t="str">
            <v>BMS故障</v>
          </cell>
        </row>
        <row r="5154">
          <cell r="A5154">
            <v>43211</v>
          </cell>
          <cell r="B5154">
            <v>0.8551157407407407</v>
          </cell>
          <cell r="D5154" t="str">
            <v>分系统1BMS8总电压过低二级故障</v>
          </cell>
          <cell r="G5154" t="str">
            <v>JS_WX_liteer</v>
          </cell>
          <cell r="I5154" t="str">
            <v>BMS故障</v>
          </cell>
        </row>
        <row r="5155">
          <cell r="A5155">
            <v>43211</v>
          </cell>
          <cell r="B5155">
            <v>0.85517361111111112</v>
          </cell>
          <cell r="D5155" t="str">
            <v>分系统1BMS9总电压过低一级故障</v>
          </cell>
          <cell r="G5155" t="str">
            <v>JS_WX_liteer</v>
          </cell>
          <cell r="I5155" t="str">
            <v>BMS故障</v>
          </cell>
        </row>
        <row r="5156">
          <cell r="A5156">
            <v>43211</v>
          </cell>
          <cell r="B5156">
            <v>0.85517361111111112</v>
          </cell>
          <cell r="D5156" t="str">
            <v>分系统1BMS9总电压过低二级故障</v>
          </cell>
          <cell r="G5156" t="str">
            <v>JS_WX_liteer</v>
          </cell>
          <cell r="I5156" t="str">
            <v>BMS故障</v>
          </cell>
        </row>
        <row r="5157">
          <cell r="A5157">
            <v>43211</v>
          </cell>
          <cell r="B5157">
            <v>0.85552083333333329</v>
          </cell>
          <cell r="D5157" t="str">
            <v>分系统1BMS3总电压过低一级故障</v>
          </cell>
          <cell r="G5157" t="str">
            <v>JS_WX_liteer</v>
          </cell>
          <cell r="I5157" t="str">
            <v>BMS故障</v>
          </cell>
        </row>
        <row r="5158">
          <cell r="A5158">
            <v>43211</v>
          </cell>
          <cell r="B5158">
            <v>0.85552083333333329</v>
          </cell>
          <cell r="D5158" t="str">
            <v>分系统1BMS3总电压过低二级故障</v>
          </cell>
          <cell r="G5158" t="str">
            <v>JS_WX_liteer</v>
          </cell>
          <cell r="I5158" t="str">
            <v>BMS故障</v>
          </cell>
        </row>
        <row r="5159">
          <cell r="A5159">
            <v>43211</v>
          </cell>
          <cell r="B5159">
            <v>0.85586805555555545</v>
          </cell>
          <cell r="D5159" t="str">
            <v>分系统1BMS1总电压过低一级故障</v>
          </cell>
          <cell r="G5159" t="str">
            <v>JS_WX_liteer</v>
          </cell>
          <cell r="I5159" t="str">
            <v>BMS故障</v>
          </cell>
        </row>
        <row r="5160">
          <cell r="A5160">
            <v>43211</v>
          </cell>
          <cell r="B5160">
            <v>0.85586805555555545</v>
          </cell>
          <cell r="D5160" t="str">
            <v>分系统1BMS1总电压过低二级故障</v>
          </cell>
          <cell r="G5160" t="str">
            <v>JS_WX_liteer</v>
          </cell>
          <cell r="I5160" t="str">
            <v>BMS故障</v>
          </cell>
        </row>
        <row r="5161">
          <cell r="A5161">
            <v>43211</v>
          </cell>
          <cell r="B5161">
            <v>0.85592592592592587</v>
          </cell>
          <cell r="D5161" t="str">
            <v>分系统1BMS4总电压过低一级故障</v>
          </cell>
          <cell r="G5161" t="str">
            <v>JS_WX_liteer</v>
          </cell>
          <cell r="I5161" t="str">
            <v>BMS故障</v>
          </cell>
        </row>
        <row r="5162">
          <cell r="A5162">
            <v>43211</v>
          </cell>
          <cell r="B5162">
            <v>0.85592592592592587</v>
          </cell>
          <cell r="D5162" t="str">
            <v>分系统1BMS4总电压过低二级故障</v>
          </cell>
          <cell r="G5162" t="str">
            <v>JS_WX_liteer</v>
          </cell>
          <cell r="I5162" t="str">
            <v>BMS故障</v>
          </cell>
        </row>
        <row r="5163">
          <cell r="A5163">
            <v>43211</v>
          </cell>
          <cell r="B5163">
            <v>0.85621527777777784</v>
          </cell>
          <cell r="D5163" t="str">
            <v>分系统1BMS2总电压过低一级故障</v>
          </cell>
          <cell r="G5163" t="str">
            <v>JS_WX_liteer</v>
          </cell>
          <cell r="I5163" t="str">
            <v>BMS故障</v>
          </cell>
        </row>
        <row r="5164">
          <cell r="A5164">
            <v>43211</v>
          </cell>
          <cell r="B5164">
            <v>0.85621527777777784</v>
          </cell>
          <cell r="D5164" t="str">
            <v>分系统1BMS2总电压过低二级故障</v>
          </cell>
          <cell r="G5164" t="str">
            <v>JS_WX_liteer</v>
          </cell>
          <cell r="I5164" t="str">
            <v>BMS故障</v>
          </cell>
        </row>
        <row r="5165">
          <cell r="A5165">
            <v>43211</v>
          </cell>
          <cell r="B5165">
            <v>0.85621527777777784</v>
          </cell>
          <cell r="D5165" t="str">
            <v>分系统1BMS7总电压过低一级故障</v>
          </cell>
          <cell r="G5165" t="str">
            <v>JS_WX_liteer</v>
          </cell>
          <cell r="I5165" t="str">
            <v>BMS故障</v>
          </cell>
        </row>
        <row r="5166">
          <cell r="A5166">
            <v>43211</v>
          </cell>
          <cell r="B5166">
            <v>0.85621527777777784</v>
          </cell>
          <cell r="D5166" t="str">
            <v>分系统1BMS7总电压过低二级故障</v>
          </cell>
          <cell r="G5166" t="str">
            <v>JS_WX_liteer</v>
          </cell>
          <cell r="I5166" t="str">
            <v>BMS故障</v>
          </cell>
        </row>
        <row r="5167">
          <cell r="A5167">
            <v>43211</v>
          </cell>
          <cell r="B5167">
            <v>0.85627314814814814</v>
          </cell>
          <cell r="D5167" t="str">
            <v>电表故障</v>
          </cell>
          <cell r="G5167" t="str">
            <v>JS_CZ_wodefeng</v>
          </cell>
          <cell r="I5167" t="str">
            <v>电表故障</v>
          </cell>
        </row>
        <row r="5168">
          <cell r="A5168">
            <v>43211</v>
          </cell>
          <cell r="B5168">
            <v>0.85638888888888898</v>
          </cell>
          <cell r="D5168" t="str">
            <v>电表故障</v>
          </cell>
          <cell r="G5168" t="str">
            <v>JS_CZ_wodefeng</v>
          </cell>
          <cell r="I5168" t="str">
            <v>电表故障</v>
          </cell>
        </row>
        <row r="5169">
          <cell r="A5169">
            <v>43211</v>
          </cell>
          <cell r="B5169">
            <v>0.85638888888888898</v>
          </cell>
          <cell r="D5169" t="str">
            <v>分系统1BMS5总电压过低一级故障</v>
          </cell>
          <cell r="G5169" t="str">
            <v>JS_WX_liteer</v>
          </cell>
          <cell r="I5169" t="str">
            <v>BMS故障</v>
          </cell>
        </row>
        <row r="5170">
          <cell r="A5170">
            <v>43211</v>
          </cell>
          <cell r="B5170">
            <v>0.85638888888888898</v>
          </cell>
          <cell r="D5170" t="str">
            <v>分系统1BMS5总电压过低二级故障</v>
          </cell>
          <cell r="G5170" t="str">
            <v>JS_WX_liteer</v>
          </cell>
          <cell r="I5170" t="str">
            <v>BMS故障</v>
          </cell>
        </row>
        <row r="5171">
          <cell r="A5171">
            <v>43211</v>
          </cell>
          <cell r="B5171">
            <v>0.85644675925925917</v>
          </cell>
          <cell r="D5171" t="str">
            <v>分系统1BMS6总电压过低一级故障</v>
          </cell>
          <cell r="G5171" t="str">
            <v>JS_WX_liteer</v>
          </cell>
          <cell r="I5171" t="str">
            <v>BMS故障</v>
          </cell>
        </row>
        <row r="5172">
          <cell r="A5172">
            <v>43211</v>
          </cell>
          <cell r="B5172">
            <v>0.85644675925925917</v>
          </cell>
          <cell r="D5172" t="str">
            <v>分系统1BMS6总电压过低二级故障</v>
          </cell>
          <cell r="G5172" t="str">
            <v>JS_WX_liteer</v>
          </cell>
          <cell r="I5172" t="str">
            <v>BMS故障</v>
          </cell>
        </row>
        <row r="5173">
          <cell r="A5173">
            <v>43211</v>
          </cell>
          <cell r="B5173">
            <v>0.8565625</v>
          </cell>
          <cell r="D5173" t="str">
            <v>电表故障</v>
          </cell>
          <cell r="G5173" t="str">
            <v>JS_CZ_wodefeng</v>
          </cell>
          <cell r="I5173" t="str">
            <v>电表故障</v>
          </cell>
        </row>
        <row r="5174">
          <cell r="A5174">
            <v>43211</v>
          </cell>
          <cell r="B5174">
            <v>0.85783564814814817</v>
          </cell>
          <cell r="D5174" t="str">
            <v>电表故障</v>
          </cell>
          <cell r="G5174" t="str">
            <v>JS_CZ_wodefeng</v>
          </cell>
          <cell r="I5174" t="str">
            <v>电表故障</v>
          </cell>
        </row>
        <row r="5175">
          <cell r="A5175">
            <v>43211</v>
          </cell>
          <cell r="B5175">
            <v>0.86113425925925924</v>
          </cell>
          <cell r="D5175" t="str">
            <v>电表故障</v>
          </cell>
          <cell r="G5175" t="str">
            <v>JS_CZ_wodefeng</v>
          </cell>
          <cell r="I5175" t="str">
            <v>电表故障</v>
          </cell>
        </row>
        <row r="5176">
          <cell r="A5176">
            <v>43211</v>
          </cell>
          <cell r="B5176">
            <v>0.86246527777777782</v>
          </cell>
          <cell r="D5176" t="str">
            <v>分系统1BMS3SOC过低一级故障</v>
          </cell>
          <cell r="G5176" t="str">
            <v>JS_WX_liteer</v>
          </cell>
          <cell r="I5176" t="str">
            <v>BMS故障</v>
          </cell>
        </row>
        <row r="5177">
          <cell r="A5177">
            <v>43211</v>
          </cell>
          <cell r="B5177">
            <v>0.86246527777777782</v>
          </cell>
          <cell r="D5177" t="str">
            <v>分系统1BMS3SOC过低二级故障</v>
          </cell>
          <cell r="G5177" t="str">
            <v>JS_WX_liteer</v>
          </cell>
          <cell r="I5177" t="str">
            <v>BMS故障</v>
          </cell>
        </row>
        <row r="5178">
          <cell r="A5178">
            <v>43211</v>
          </cell>
          <cell r="B5178">
            <v>0.86252314814814823</v>
          </cell>
          <cell r="D5178" t="str">
            <v>电表故障</v>
          </cell>
          <cell r="G5178" t="str">
            <v>JS_CZ_wodefeng</v>
          </cell>
          <cell r="I5178" t="str">
            <v>电表故障</v>
          </cell>
        </row>
        <row r="5179">
          <cell r="A5179">
            <v>43211</v>
          </cell>
          <cell r="B5179">
            <v>0.86298611111111112</v>
          </cell>
          <cell r="D5179" t="str">
            <v>分系统1BMS4SOC过低一级故障</v>
          </cell>
          <cell r="G5179" t="str">
            <v>JS_WX_liteer</v>
          </cell>
          <cell r="I5179" t="str">
            <v>BMS故障</v>
          </cell>
        </row>
        <row r="5180">
          <cell r="A5180">
            <v>43211</v>
          </cell>
          <cell r="B5180">
            <v>0.86298611111111112</v>
          </cell>
          <cell r="D5180" t="str">
            <v>分系统1BMS4SOC过低二级故障</v>
          </cell>
          <cell r="G5180" t="str">
            <v>JS_WX_liteer</v>
          </cell>
          <cell r="I5180" t="str">
            <v>BMS故障</v>
          </cell>
        </row>
        <row r="5181">
          <cell r="A5181">
            <v>43211</v>
          </cell>
          <cell r="B5181">
            <v>0.86304398148148154</v>
          </cell>
          <cell r="D5181" t="str">
            <v>分系统1BMS8SOC过低一级故障</v>
          </cell>
          <cell r="G5181" t="str">
            <v>JS_WX_liteer</v>
          </cell>
          <cell r="I5181" t="str">
            <v>BMS故障</v>
          </cell>
        </row>
        <row r="5182">
          <cell r="A5182">
            <v>43211</v>
          </cell>
          <cell r="B5182">
            <v>0.86304398148148154</v>
          </cell>
          <cell r="D5182" t="str">
            <v>分系统1BMS8SOC过低二级故障</v>
          </cell>
          <cell r="G5182" t="str">
            <v>JS_WX_liteer</v>
          </cell>
          <cell r="I5182" t="str">
            <v>BMS故障</v>
          </cell>
        </row>
        <row r="5183">
          <cell r="A5183">
            <v>43211</v>
          </cell>
          <cell r="B5183">
            <v>0.86396990740740742</v>
          </cell>
          <cell r="D5183" t="str">
            <v>电表故障</v>
          </cell>
          <cell r="G5183" t="str">
            <v>JS_CZ_wodefeng</v>
          </cell>
          <cell r="I5183" t="str">
            <v>电表故障</v>
          </cell>
        </row>
        <row r="5184">
          <cell r="A5184">
            <v>43211</v>
          </cell>
          <cell r="B5184">
            <v>0.8650810185185186</v>
          </cell>
          <cell r="D5184" t="str">
            <v>分系统1BMS8单体电压过低一级故障</v>
          </cell>
          <cell r="G5184" t="str">
            <v>JS_WX_liteer</v>
          </cell>
          <cell r="I5184" t="str">
            <v>BMS故障</v>
          </cell>
        </row>
        <row r="5185">
          <cell r="A5185">
            <v>43211</v>
          </cell>
          <cell r="B5185">
            <v>0.8650810185185186</v>
          </cell>
          <cell r="D5185" t="str">
            <v>分系统1BMS8单体电压过低二级故障</v>
          </cell>
          <cell r="G5185" t="str">
            <v>JS_WX_liteer</v>
          </cell>
          <cell r="I5185" t="str">
            <v>BMS故障</v>
          </cell>
        </row>
        <row r="5186">
          <cell r="A5186">
            <v>43211</v>
          </cell>
          <cell r="B5186">
            <v>0.86571759259259251</v>
          </cell>
          <cell r="D5186" t="str">
            <v>分系统1BMS2SOC过低一级故障</v>
          </cell>
          <cell r="G5186" t="str">
            <v>JS_WX_liteer</v>
          </cell>
          <cell r="I5186" t="str">
            <v>BMS故障</v>
          </cell>
        </row>
        <row r="5187">
          <cell r="A5187">
            <v>43211</v>
          </cell>
          <cell r="B5187">
            <v>0.86571759259259251</v>
          </cell>
          <cell r="D5187" t="str">
            <v>分系统1BMS2SOC过低二级故障</v>
          </cell>
          <cell r="G5187" t="str">
            <v>JS_WX_liteer</v>
          </cell>
          <cell r="I5187" t="str">
            <v>BMS故障</v>
          </cell>
        </row>
        <row r="5188">
          <cell r="A5188">
            <v>43211</v>
          </cell>
          <cell r="B5188">
            <v>0.86577546296296293</v>
          </cell>
          <cell r="D5188" t="str">
            <v>分系统1BMS9单体电压过低一级故障</v>
          </cell>
          <cell r="G5188" t="str">
            <v>JS_WX_liteer</v>
          </cell>
          <cell r="I5188" t="str">
            <v>BMS故障</v>
          </cell>
        </row>
        <row r="5189">
          <cell r="A5189">
            <v>43211</v>
          </cell>
          <cell r="B5189">
            <v>0.86577546296296293</v>
          </cell>
          <cell r="D5189" t="str">
            <v>分系统1BMS9单体电压过低二级故障</v>
          </cell>
          <cell r="G5189" t="str">
            <v>JS_WX_liteer</v>
          </cell>
          <cell r="I5189" t="str">
            <v>BMS故障</v>
          </cell>
        </row>
        <row r="5190">
          <cell r="A5190">
            <v>43211</v>
          </cell>
          <cell r="B5190">
            <v>0.86594907407407407</v>
          </cell>
          <cell r="D5190" t="str">
            <v>分系统1BMS5SOC过低一级故障</v>
          </cell>
          <cell r="G5190" t="str">
            <v>JS_WX_liteer</v>
          </cell>
          <cell r="I5190" t="str">
            <v>BMS故障</v>
          </cell>
        </row>
        <row r="5191">
          <cell r="A5191">
            <v>43211</v>
          </cell>
          <cell r="B5191">
            <v>0.86594907407407407</v>
          </cell>
          <cell r="D5191" t="str">
            <v>分系统1BMS5SOC过低二级故障</v>
          </cell>
          <cell r="G5191" t="str">
            <v>JS_WX_liteer</v>
          </cell>
          <cell r="I5191" t="str">
            <v>BMS故障</v>
          </cell>
        </row>
        <row r="5192">
          <cell r="A5192">
            <v>43211</v>
          </cell>
          <cell r="B5192">
            <v>0.86634259259259261</v>
          </cell>
          <cell r="D5192" t="str">
            <v>电表故障</v>
          </cell>
          <cell r="G5192" t="str">
            <v>JS_CZ_wodefeng</v>
          </cell>
          <cell r="I5192" t="str">
            <v>电表故障</v>
          </cell>
        </row>
        <row r="5193">
          <cell r="A5193">
            <v>43211</v>
          </cell>
          <cell r="B5193">
            <v>0.86641203703703706</v>
          </cell>
          <cell r="D5193" t="str">
            <v>分系统1BMS3单体电压过低一级故障</v>
          </cell>
          <cell r="G5193" t="str">
            <v>JS_WX_liteer</v>
          </cell>
          <cell r="I5193" t="str">
            <v>BMS故障</v>
          </cell>
        </row>
        <row r="5194">
          <cell r="A5194">
            <v>43211</v>
          </cell>
          <cell r="B5194">
            <v>0.86641203703703706</v>
          </cell>
          <cell r="D5194" t="str">
            <v>分系统1BMS3单体电压过低二级故障</v>
          </cell>
          <cell r="G5194" t="str">
            <v>JS_WX_liteer</v>
          </cell>
          <cell r="I5194" t="str">
            <v>BMS故障</v>
          </cell>
        </row>
        <row r="5195">
          <cell r="A5195">
            <v>43211</v>
          </cell>
          <cell r="B5195">
            <v>0.86645833333333344</v>
          </cell>
          <cell r="D5195" t="str">
            <v>电表故障</v>
          </cell>
          <cell r="G5195" t="str">
            <v>JS_CZ_wodefeng</v>
          </cell>
          <cell r="I5195" t="str">
            <v>电表故障</v>
          </cell>
        </row>
        <row r="5196">
          <cell r="A5196">
            <v>43211</v>
          </cell>
          <cell r="B5196">
            <v>0.86664351851851851</v>
          </cell>
          <cell r="D5196" t="str">
            <v>电表故障</v>
          </cell>
          <cell r="G5196" t="str">
            <v>JS_CZ_wodefeng</v>
          </cell>
          <cell r="I5196" t="str">
            <v>电表故障</v>
          </cell>
        </row>
        <row r="5197">
          <cell r="A5197">
            <v>43211</v>
          </cell>
          <cell r="B5197">
            <v>0.86704861111111109</v>
          </cell>
          <cell r="D5197" t="str">
            <v>分系统1BMS1单体电压过低一级故障</v>
          </cell>
          <cell r="G5197" t="str">
            <v>JS_WX_liteer</v>
          </cell>
          <cell r="I5197" t="str">
            <v>BMS故障</v>
          </cell>
        </row>
        <row r="5198">
          <cell r="A5198">
            <v>43211</v>
          </cell>
          <cell r="B5198">
            <v>0.86704861111111109</v>
          </cell>
          <cell r="D5198" t="str">
            <v>分系统1BMS1单体电压过低二级故障</v>
          </cell>
          <cell r="G5198" t="str">
            <v>JS_WX_liteer</v>
          </cell>
          <cell r="I5198" t="str">
            <v>BMS故障</v>
          </cell>
        </row>
        <row r="5199">
          <cell r="A5199">
            <v>43211</v>
          </cell>
          <cell r="B5199">
            <v>0.86751157407407409</v>
          </cell>
          <cell r="D5199" t="str">
            <v>分系统1BMS4单体电压过低一级故障</v>
          </cell>
          <cell r="G5199" t="str">
            <v>JS_WX_liteer</v>
          </cell>
          <cell r="I5199" t="str">
            <v>BMS故障</v>
          </cell>
        </row>
        <row r="5200">
          <cell r="A5200">
            <v>43211</v>
          </cell>
          <cell r="B5200">
            <v>0.86751157407407409</v>
          </cell>
          <cell r="D5200" t="str">
            <v>分系统1BMS4单体电压过低二级故障</v>
          </cell>
          <cell r="G5200" t="str">
            <v>JS_WX_liteer</v>
          </cell>
          <cell r="I5200" t="str">
            <v>BMS故障</v>
          </cell>
        </row>
        <row r="5201">
          <cell r="A5201">
            <v>43211</v>
          </cell>
          <cell r="B5201">
            <v>0.86774305555555553</v>
          </cell>
          <cell r="D5201" t="str">
            <v>分系统1BMS7SOC过低一级故障</v>
          </cell>
          <cell r="G5201" t="str">
            <v>JS_WX_liteer</v>
          </cell>
          <cell r="I5201" t="str">
            <v>BMS故障</v>
          </cell>
        </row>
        <row r="5202">
          <cell r="A5202">
            <v>43211</v>
          </cell>
          <cell r="B5202">
            <v>0.86774305555555553</v>
          </cell>
          <cell r="D5202" t="str">
            <v>分系统1BMS7SOC过低二级故障</v>
          </cell>
          <cell r="G5202" t="str">
            <v>JS_WX_liteer</v>
          </cell>
          <cell r="I5202" t="str">
            <v>BMS故障</v>
          </cell>
        </row>
        <row r="5203">
          <cell r="A5203">
            <v>43211</v>
          </cell>
          <cell r="B5203">
            <v>0.86791666666666656</v>
          </cell>
          <cell r="D5203" t="str">
            <v>分系统1BMS7单体电压过低一级故障</v>
          </cell>
          <cell r="G5203" t="str">
            <v>JS_WX_liteer</v>
          </cell>
          <cell r="I5203" t="str">
            <v>BMS故障</v>
          </cell>
        </row>
        <row r="5204">
          <cell r="A5204">
            <v>43211</v>
          </cell>
          <cell r="B5204">
            <v>0.86791666666666656</v>
          </cell>
          <cell r="D5204" t="str">
            <v>分系统1BMS7单体电压过低二级故障</v>
          </cell>
          <cell r="G5204" t="str">
            <v>JS_WX_liteer</v>
          </cell>
          <cell r="I5204" t="str">
            <v>BMS故障</v>
          </cell>
        </row>
        <row r="5205">
          <cell r="A5205">
            <v>43211</v>
          </cell>
          <cell r="B5205">
            <v>0.86809027777777781</v>
          </cell>
          <cell r="D5205" t="str">
            <v>分系统1BMS2单体电压过低一级故障</v>
          </cell>
          <cell r="G5205" t="str">
            <v>JS_WX_liteer</v>
          </cell>
          <cell r="I5205" t="str">
            <v>BMS故障</v>
          </cell>
        </row>
        <row r="5206">
          <cell r="A5206">
            <v>43211</v>
          </cell>
          <cell r="B5206">
            <v>0.86809027777777781</v>
          </cell>
          <cell r="D5206" t="str">
            <v>分系统1BMS2单体电压过低二级故障</v>
          </cell>
          <cell r="G5206" t="str">
            <v>JS_WX_liteer</v>
          </cell>
          <cell r="I5206" t="str">
            <v>BMS故障</v>
          </cell>
        </row>
        <row r="5207">
          <cell r="A5207">
            <v>43211</v>
          </cell>
          <cell r="B5207">
            <v>0.86849537037037028</v>
          </cell>
          <cell r="D5207" t="str">
            <v>分系统1BMS5单体电压过低一级故障</v>
          </cell>
          <cell r="G5207" t="str">
            <v>JS_WX_liteer</v>
          </cell>
          <cell r="I5207" t="str">
            <v>BMS故障</v>
          </cell>
        </row>
        <row r="5208">
          <cell r="A5208">
            <v>43211</v>
          </cell>
          <cell r="B5208">
            <v>0.86849537037037028</v>
          </cell>
          <cell r="D5208" t="str">
            <v>分系统1BMS5单体电压过低二级故障</v>
          </cell>
          <cell r="G5208" t="str">
            <v>JS_WX_liteer</v>
          </cell>
          <cell r="I5208" t="str">
            <v>BMS故障</v>
          </cell>
        </row>
        <row r="5209">
          <cell r="A5209">
            <v>43211</v>
          </cell>
          <cell r="B5209">
            <v>0.86849537037037028</v>
          </cell>
          <cell r="D5209" t="str">
            <v>分系统1BMS6单体电压过低一级故障</v>
          </cell>
          <cell r="G5209" t="str">
            <v>JS_WX_liteer</v>
          </cell>
          <cell r="I5209" t="str">
            <v>BMS故障</v>
          </cell>
        </row>
        <row r="5210">
          <cell r="A5210">
            <v>43211</v>
          </cell>
          <cell r="B5210">
            <v>0.86849537037037028</v>
          </cell>
          <cell r="D5210" t="str">
            <v>分系统1BMS6单体电压过低二级故障</v>
          </cell>
          <cell r="G5210" t="str">
            <v>JS_WX_liteer</v>
          </cell>
          <cell r="I5210" t="str">
            <v>BMS故障</v>
          </cell>
        </row>
        <row r="5211">
          <cell r="A5211">
            <v>43211</v>
          </cell>
          <cell r="B5211">
            <v>0.8690162037037038</v>
          </cell>
          <cell r="D5211" t="str">
            <v>分系统1BMS1SOC过低一级故障</v>
          </cell>
          <cell r="G5211" t="str">
            <v>JS_WX_liteer</v>
          </cell>
          <cell r="I5211" t="str">
            <v>BMS故障</v>
          </cell>
        </row>
        <row r="5212">
          <cell r="A5212">
            <v>43211</v>
          </cell>
          <cell r="B5212">
            <v>0.8690162037037038</v>
          </cell>
          <cell r="D5212" t="str">
            <v>分系统1BMS1SOC过低二级故障</v>
          </cell>
          <cell r="G5212" t="str">
            <v>JS_WX_liteer</v>
          </cell>
          <cell r="I5212" t="str">
            <v>BMS故障</v>
          </cell>
        </row>
        <row r="5213">
          <cell r="A5213">
            <v>43211</v>
          </cell>
          <cell r="B5213">
            <v>0.86976851851851855</v>
          </cell>
          <cell r="D5213" t="str">
            <v>分系统1BMS6SOC过低一级故障</v>
          </cell>
          <cell r="G5213" t="str">
            <v>JS_WX_liteer</v>
          </cell>
          <cell r="I5213" t="str">
            <v>BMS故障</v>
          </cell>
        </row>
        <row r="5214">
          <cell r="A5214">
            <v>43211</v>
          </cell>
          <cell r="B5214">
            <v>0.86976851851851855</v>
          </cell>
          <cell r="D5214" t="str">
            <v>分系统1BMS6SOC过低二级故障</v>
          </cell>
          <cell r="G5214" t="str">
            <v>JS_WX_liteer</v>
          </cell>
          <cell r="I5214" t="str">
            <v>BMS故障</v>
          </cell>
        </row>
        <row r="5215">
          <cell r="A5215">
            <v>43211</v>
          </cell>
          <cell r="B5215">
            <v>0.86988425925925927</v>
          </cell>
          <cell r="D5215" t="str">
            <v>分系统1BMS5温升过快一级故障</v>
          </cell>
          <cell r="G5215" t="str">
            <v>JS_CZ_wodefeng</v>
          </cell>
          <cell r="I5215" t="str">
            <v>BMS故障</v>
          </cell>
        </row>
        <row r="5216">
          <cell r="A5216">
            <v>43211</v>
          </cell>
          <cell r="B5216">
            <v>0.86988425925925927</v>
          </cell>
          <cell r="D5216" t="str">
            <v>分系统1BMS5温升过快二级故障</v>
          </cell>
          <cell r="G5216" t="str">
            <v>JS_CZ_wodefeng</v>
          </cell>
          <cell r="I5216" t="str">
            <v>BMS故障</v>
          </cell>
        </row>
        <row r="5217">
          <cell r="A5217">
            <v>43211</v>
          </cell>
          <cell r="B5217">
            <v>0.86994212962962969</v>
          </cell>
          <cell r="D5217" t="str">
            <v>分系统1BMS9SOC过低一级故障</v>
          </cell>
          <cell r="G5217" t="str">
            <v>JS_WX_liteer</v>
          </cell>
          <cell r="I5217" t="str">
            <v>BMS故障</v>
          </cell>
        </row>
        <row r="5218">
          <cell r="A5218">
            <v>43211</v>
          </cell>
          <cell r="B5218">
            <v>0.86994212962962969</v>
          </cell>
          <cell r="D5218" t="str">
            <v>分系统1BMS9SOC过低二级故障</v>
          </cell>
          <cell r="G5218" t="str">
            <v>JS_WX_liteer</v>
          </cell>
          <cell r="I5218" t="str">
            <v>BMS故障</v>
          </cell>
        </row>
        <row r="5219">
          <cell r="A5219">
            <v>43211</v>
          </cell>
          <cell r="B5219">
            <v>0.87156250000000002</v>
          </cell>
          <cell r="D5219" t="str">
            <v>电表故障</v>
          </cell>
          <cell r="G5219" t="str">
            <v>JS_CZ_wodefeng</v>
          </cell>
          <cell r="I5219" t="str">
            <v>电表故障</v>
          </cell>
        </row>
        <row r="5220">
          <cell r="A5220">
            <v>43211</v>
          </cell>
          <cell r="B5220">
            <v>0.87167824074074074</v>
          </cell>
          <cell r="D5220" t="str">
            <v>电表故障</v>
          </cell>
          <cell r="G5220" t="str">
            <v>JS_CZ_wodefeng</v>
          </cell>
          <cell r="I5220" t="str">
            <v>电表故障</v>
          </cell>
        </row>
        <row r="5221">
          <cell r="A5221">
            <v>43211</v>
          </cell>
          <cell r="B5221">
            <v>0.87283564814814818</v>
          </cell>
          <cell r="D5221" t="str">
            <v>电表故障</v>
          </cell>
          <cell r="G5221" t="str">
            <v>JS_CZ_wodefeng</v>
          </cell>
          <cell r="I5221" t="str">
            <v>电表故障</v>
          </cell>
        </row>
        <row r="5222">
          <cell r="A5222">
            <v>43211</v>
          </cell>
          <cell r="B5222">
            <v>0.87306712962962962</v>
          </cell>
          <cell r="D5222" t="str">
            <v>电表故障</v>
          </cell>
          <cell r="G5222" t="str">
            <v>JS_CZ_wodefeng</v>
          </cell>
          <cell r="I5222" t="str">
            <v>电表故障</v>
          </cell>
        </row>
        <row r="5223">
          <cell r="A5223">
            <v>43211</v>
          </cell>
          <cell r="B5223">
            <v>0.87410879629629623</v>
          </cell>
          <cell r="D5223" t="str">
            <v>电表故障</v>
          </cell>
          <cell r="G5223" t="str">
            <v>JS_CZ_wodefeng</v>
          </cell>
          <cell r="I5223" t="str">
            <v>电表故障</v>
          </cell>
        </row>
        <row r="5224">
          <cell r="A5224">
            <v>43211</v>
          </cell>
          <cell r="B5224">
            <v>0.87677083333333339</v>
          </cell>
          <cell r="D5224" t="str">
            <v>电表故障</v>
          </cell>
          <cell r="G5224" t="str">
            <v>JS_CZ_wodefeng</v>
          </cell>
          <cell r="I5224" t="str">
            <v>电表故障</v>
          </cell>
        </row>
        <row r="5225">
          <cell r="A5225">
            <v>43211</v>
          </cell>
          <cell r="B5225">
            <v>0.87805555555555559</v>
          </cell>
          <cell r="D5225" t="str">
            <v>电表故障</v>
          </cell>
          <cell r="G5225" t="str">
            <v>JS_CZ_wodefeng</v>
          </cell>
          <cell r="I5225" t="str">
            <v>电表故障</v>
          </cell>
        </row>
        <row r="5226">
          <cell r="A5226">
            <v>43211</v>
          </cell>
          <cell r="B5226">
            <v>0.88187499999999996</v>
          </cell>
          <cell r="D5226" t="str">
            <v>电表故障</v>
          </cell>
          <cell r="G5226" t="str">
            <v>JS_CZ_wodefeng</v>
          </cell>
          <cell r="I5226" t="str">
            <v>电表故障</v>
          </cell>
        </row>
        <row r="5227">
          <cell r="A5227">
            <v>43211</v>
          </cell>
          <cell r="B5227">
            <v>0.88320601851851854</v>
          </cell>
          <cell r="D5227" t="str">
            <v>电表故障</v>
          </cell>
          <cell r="G5227" t="str">
            <v>JS_CZ_wodefeng</v>
          </cell>
          <cell r="I5227" t="str">
            <v>电表故障</v>
          </cell>
        </row>
        <row r="5228">
          <cell r="A5228">
            <v>43211</v>
          </cell>
          <cell r="B5228">
            <v>0.88332175925925915</v>
          </cell>
          <cell r="D5228" t="str">
            <v>电表故障</v>
          </cell>
          <cell r="G5228" t="str">
            <v>JS_CZ_wodefeng</v>
          </cell>
          <cell r="I5228" t="str">
            <v>电表故障</v>
          </cell>
        </row>
        <row r="5229">
          <cell r="A5229">
            <v>43211</v>
          </cell>
          <cell r="B5229">
            <v>0.88343749999999999</v>
          </cell>
          <cell r="D5229" t="str">
            <v>电表故障</v>
          </cell>
          <cell r="G5229" t="str">
            <v>JS_CZ_wodefeng</v>
          </cell>
          <cell r="I5229" t="str">
            <v>电表故障</v>
          </cell>
        </row>
        <row r="5230">
          <cell r="A5230">
            <v>43211</v>
          </cell>
          <cell r="B5230">
            <v>0.88582175925925932</v>
          </cell>
          <cell r="D5230" t="str">
            <v>电表故障</v>
          </cell>
          <cell r="G5230" t="str">
            <v>JS_CZ_wodefeng</v>
          </cell>
          <cell r="I5230" t="str">
            <v>电表故障</v>
          </cell>
        </row>
        <row r="5231">
          <cell r="A5231">
            <v>43211</v>
          </cell>
          <cell r="B5231">
            <v>0.88848379629629637</v>
          </cell>
          <cell r="D5231" t="str">
            <v>电表故障</v>
          </cell>
          <cell r="G5231" t="str">
            <v>JS_CZ_wodefeng</v>
          </cell>
          <cell r="I5231" t="str">
            <v>电表故障</v>
          </cell>
        </row>
        <row r="5232">
          <cell r="A5232">
            <v>43211</v>
          </cell>
          <cell r="B5232">
            <v>0.8887152777777777</v>
          </cell>
          <cell r="D5232" t="str">
            <v>电表故障</v>
          </cell>
          <cell r="G5232" t="str">
            <v>JS_CZ_wodefeng</v>
          </cell>
          <cell r="I5232" t="str">
            <v>电表故障</v>
          </cell>
        </row>
        <row r="5233">
          <cell r="A5233">
            <v>43211</v>
          </cell>
          <cell r="B5233">
            <v>0.88883101851851853</v>
          </cell>
          <cell r="D5233" t="str">
            <v>电表故障</v>
          </cell>
          <cell r="G5233" t="str">
            <v>JS_CZ_wodefeng</v>
          </cell>
          <cell r="I5233" t="str">
            <v>电表故障</v>
          </cell>
        </row>
        <row r="5234">
          <cell r="A5234">
            <v>43211</v>
          </cell>
          <cell r="B5234">
            <v>0.88975694444444453</v>
          </cell>
          <cell r="D5234" t="str">
            <v>电表故障</v>
          </cell>
          <cell r="G5234" t="str">
            <v>JS_CZ_wodefeng</v>
          </cell>
          <cell r="I5234" t="str">
            <v>电表故障</v>
          </cell>
        </row>
        <row r="5235">
          <cell r="A5235">
            <v>43211</v>
          </cell>
          <cell r="B5235">
            <v>0.89224537037037033</v>
          </cell>
          <cell r="D5235" t="str">
            <v>电表故障</v>
          </cell>
          <cell r="G5235" t="str">
            <v>JS_CZ_wodefeng</v>
          </cell>
          <cell r="I5235" t="str">
            <v>电表故障</v>
          </cell>
        </row>
        <row r="5236">
          <cell r="A5236">
            <v>43211</v>
          </cell>
          <cell r="B5236">
            <v>0.89247685185185188</v>
          </cell>
          <cell r="D5236" t="str">
            <v>电表故障</v>
          </cell>
          <cell r="G5236" t="str">
            <v>JS_CZ_wodefeng</v>
          </cell>
          <cell r="I5236" t="str">
            <v>电表故障</v>
          </cell>
        </row>
        <row r="5237">
          <cell r="A5237">
            <v>43211</v>
          </cell>
          <cell r="B5237">
            <v>0.89259259259259249</v>
          </cell>
          <cell r="D5237" t="str">
            <v>电表故障</v>
          </cell>
          <cell r="G5237" t="str">
            <v>JS_CZ_wodefeng</v>
          </cell>
          <cell r="I5237" t="str">
            <v>电表故障</v>
          </cell>
        </row>
        <row r="5238">
          <cell r="A5238">
            <v>43211</v>
          </cell>
          <cell r="B5238">
            <v>0.89594907407407398</v>
          </cell>
          <cell r="D5238" t="str">
            <v>电表故障</v>
          </cell>
          <cell r="G5238" t="str">
            <v>JS_CZ_wodefeng</v>
          </cell>
          <cell r="I5238" t="str">
            <v>电表故障</v>
          </cell>
        </row>
        <row r="5239">
          <cell r="A5239">
            <v>43211</v>
          </cell>
          <cell r="B5239">
            <v>0.89751157407407411</v>
          </cell>
          <cell r="D5239" t="str">
            <v>电表故障</v>
          </cell>
          <cell r="G5239" t="str">
            <v>JS_CZ_wodefeng</v>
          </cell>
          <cell r="I5239" t="str">
            <v>电表故障</v>
          </cell>
        </row>
        <row r="5240">
          <cell r="A5240">
            <v>43211</v>
          </cell>
          <cell r="B5240">
            <v>0.90202546296296304</v>
          </cell>
          <cell r="D5240" t="str">
            <v>电表故障</v>
          </cell>
          <cell r="G5240" t="str">
            <v>JS_CZ_wodefeng</v>
          </cell>
          <cell r="I5240" t="str">
            <v>电表故障</v>
          </cell>
        </row>
        <row r="5241">
          <cell r="A5241">
            <v>43211</v>
          </cell>
          <cell r="B5241">
            <v>0.90365740740740741</v>
          </cell>
          <cell r="D5241" t="str">
            <v>电表故障</v>
          </cell>
          <cell r="G5241" t="str">
            <v>JS_CZ_wodefeng</v>
          </cell>
          <cell r="I5241" t="str">
            <v>电表故障</v>
          </cell>
        </row>
        <row r="5242">
          <cell r="A5242">
            <v>43211</v>
          </cell>
          <cell r="B5242">
            <v>0.90376157407407398</v>
          </cell>
          <cell r="D5242" t="str">
            <v>分系统1BCMS5告警状态</v>
          </cell>
          <cell r="G5242" t="str">
            <v>JS_CZ_wodefeng</v>
          </cell>
          <cell r="I5242" t="str">
            <v>BMS故障</v>
          </cell>
        </row>
        <row r="5243">
          <cell r="A5243">
            <v>43211</v>
          </cell>
          <cell r="B5243">
            <v>0.90376157407407398</v>
          </cell>
          <cell r="D5243" t="str">
            <v>分系统1BMS5单体电压过低二级故障</v>
          </cell>
          <cell r="G5243" t="str">
            <v>JS_CZ_wodefeng</v>
          </cell>
          <cell r="I5243" t="str">
            <v>BMS故障</v>
          </cell>
        </row>
        <row r="5244">
          <cell r="A5244">
            <v>43211</v>
          </cell>
          <cell r="B5244">
            <v>0.90376157407407398</v>
          </cell>
          <cell r="D5244" t="str">
            <v>分系统1BMS5总电压过低二级故障</v>
          </cell>
          <cell r="G5244" t="str">
            <v>JS_CZ_wodefeng</v>
          </cell>
          <cell r="I5244" t="str">
            <v>BMS故障</v>
          </cell>
        </row>
        <row r="5245">
          <cell r="A5245">
            <v>43211</v>
          </cell>
          <cell r="B5245">
            <v>0.90376157407407398</v>
          </cell>
          <cell r="D5245" t="str">
            <v>分系统1BMS5SOC过低一级故障</v>
          </cell>
          <cell r="G5245" t="str">
            <v>JS_CZ_wodefeng</v>
          </cell>
          <cell r="I5245" t="str">
            <v>BMS故障</v>
          </cell>
        </row>
        <row r="5246">
          <cell r="A5246">
            <v>43211</v>
          </cell>
          <cell r="B5246">
            <v>0.90376157407407398</v>
          </cell>
          <cell r="D5246" t="str">
            <v>分系统1BMS5SOC过低二级故障</v>
          </cell>
          <cell r="G5246" t="str">
            <v>JS_CZ_wodefeng</v>
          </cell>
          <cell r="I5246" t="str">
            <v>BMS故障</v>
          </cell>
        </row>
        <row r="5247">
          <cell r="A5247">
            <v>43211</v>
          </cell>
          <cell r="B5247">
            <v>0.90759259259259262</v>
          </cell>
          <cell r="D5247" t="str">
            <v>电表故障</v>
          </cell>
          <cell r="G5247" t="str">
            <v>JS_CZ_wodefeng</v>
          </cell>
          <cell r="I5247" t="str">
            <v>电表故障</v>
          </cell>
        </row>
        <row r="5248">
          <cell r="A5248">
            <v>43211</v>
          </cell>
          <cell r="B5248">
            <v>0.91402777777777777</v>
          </cell>
          <cell r="D5248" t="str">
            <v>电表故障</v>
          </cell>
          <cell r="G5248" t="str">
            <v>JS_CZ_wodefeng</v>
          </cell>
          <cell r="I5248" t="str">
            <v>电表故障</v>
          </cell>
        </row>
        <row r="5249">
          <cell r="A5249">
            <v>43211</v>
          </cell>
          <cell r="B5249">
            <v>0.91413194444444434</v>
          </cell>
          <cell r="D5249" t="str">
            <v>电表故障</v>
          </cell>
          <cell r="G5249" t="str">
            <v>JS_CZ_wodefeng</v>
          </cell>
          <cell r="I5249" t="str">
            <v>电表故障</v>
          </cell>
        </row>
        <row r="5250">
          <cell r="A5250">
            <v>43211</v>
          </cell>
          <cell r="B5250">
            <v>0.91651620370370368</v>
          </cell>
          <cell r="D5250" t="str">
            <v>电表故障</v>
          </cell>
          <cell r="G5250" t="str">
            <v>JS_CZ_wodefeng</v>
          </cell>
          <cell r="I5250" t="str">
            <v>电表故障</v>
          </cell>
        </row>
        <row r="5251">
          <cell r="A5251">
            <v>43211</v>
          </cell>
          <cell r="B5251">
            <v>0.9176157407407407</v>
          </cell>
          <cell r="D5251" t="str">
            <v>电表故障</v>
          </cell>
          <cell r="G5251" t="str">
            <v>JS_CZ_wodefeng</v>
          </cell>
          <cell r="I5251" t="str">
            <v>电表故障</v>
          </cell>
        </row>
        <row r="5252">
          <cell r="A5252">
            <v>43211</v>
          </cell>
          <cell r="B5252">
            <v>0.91784722222222215</v>
          </cell>
          <cell r="D5252" t="str">
            <v>电表故障</v>
          </cell>
          <cell r="G5252" t="str">
            <v>JS_CZ_wodefeng</v>
          </cell>
          <cell r="I5252" t="str">
            <v>电表故障</v>
          </cell>
        </row>
        <row r="5253">
          <cell r="A5253">
            <v>43211</v>
          </cell>
          <cell r="B5253">
            <v>0.91796296296296298</v>
          </cell>
          <cell r="D5253" t="str">
            <v>电表故障</v>
          </cell>
          <cell r="G5253" t="str">
            <v>JS_CZ_wodefeng</v>
          </cell>
          <cell r="I5253" t="str">
            <v>电表故障</v>
          </cell>
        </row>
        <row r="5254">
          <cell r="A5254">
            <v>43211</v>
          </cell>
          <cell r="B5254">
            <v>0.91888888888888898</v>
          </cell>
          <cell r="D5254" t="str">
            <v>电表故障</v>
          </cell>
          <cell r="G5254" t="str">
            <v>JS_CZ_wodefeng</v>
          </cell>
          <cell r="I5254" t="str">
            <v>电表故障</v>
          </cell>
        </row>
        <row r="5255">
          <cell r="A5255">
            <v>43211</v>
          </cell>
          <cell r="B5255">
            <v>0.91900462962962959</v>
          </cell>
          <cell r="D5255" t="str">
            <v>电表故障</v>
          </cell>
          <cell r="G5255" t="str">
            <v>JS_CZ_wodefeng</v>
          </cell>
          <cell r="I5255" t="str">
            <v>电表故障</v>
          </cell>
        </row>
        <row r="5256">
          <cell r="A5256">
            <v>43211</v>
          </cell>
          <cell r="B5256">
            <v>0.91917824074074073</v>
          </cell>
          <cell r="D5256" t="str">
            <v>电表故障</v>
          </cell>
          <cell r="G5256" t="str">
            <v>JS_CZ_wodefeng</v>
          </cell>
          <cell r="I5256" t="str">
            <v>电表故障</v>
          </cell>
        </row>
        <row r="5257">
          <cell r="A5257">
            <v>43211</v>
          </cell>
          <cell r="B5257">
            <v>0.92045138888888889</v>
          </cell>
          <cell r="D5257" t="str">
            <v>电表故障</v>
          </cell>
          <cell r="G5257" t="str">
            <v>JS_CZ_wodefeng</v>
          </cell>
          <cell r="I5257" t="str">
            <v>电表故障</v>
          </cell>
        </row>
        <row r="5258">
          <cell r="A5258">
            <v>43211</v>
          </cell>
          <cell r="B5258">
            <v>0.92305555555555552</v>
          </cell>
          <cell r="D5258" t="str">
            <v>电表故障</v>
          </cell>
          <cell r="G5258" t="str">
            <v>JS_CZ_wodefeng</v>
          </cell>
          <cell r="I5258" t="str">
            <v>电表故障</v>
          </cell>
        </row>
        <row r="5259">
          <cell r="A5259">
            <v>43211</v>
          </cell>
          <cell r="B5259">
            <v>0.92432870370370368</v>
          </cell>
          <cell r="D5259" t="str">
            <v>电表故障</v>
          </cell>
          <cell r="G5259" t="str">
            <v>JS_CZ_wodefeng</v>
          </cell>
          <cell r="I5259" t="str">
            <v>电表故障</v>
          </cell>
        </row>
        <row r="5260">
          <cell r="A5260">
            <v>43211</v>
          </cell>
          <cell r="B5260">
            <v>0.92444444444444451</v>
          </cell>
          <cell r="D5260" t="str">
            <v>电表故障</v>
          </cell>
          <cell r="G5260" t="str">
            <v>JS_CZ_wodefeng</v>
          </cell>
          <cell r="I5260" t="str">
            <v>电表故障</v>
          </cell>
        </row>
        <row r="5261">
          <cell r="A5261">
            <v>43211</v>
          </cell>
          <cell r="B5261">
            <v>0.92479166666666668</v>
          </cell>
          <cell r="D5261" t="str">
            <v>分系统1BMS3SOC过低一级故障</v>
          </cell>
          <cell r="G5261" t="str">
            <v>JS_CZ_wodefeng</v>
          </cell>
          <cell r="I5261" t="str">
            <v>BMS故障</v>
          </cell>
        </row>
        <row r="5262">
          <cell r="A5262">
            <v>43211</v>
          </cell>
          <cell r="B5262">
            <v>0.9249074074074074</v>
          </cell>
          <cell r="D5262" t="str">
            <v>分系统1BMS3SOC过低二级故障</v>
          </cell>
          <cell r="G5262" t="str">
            <v>JS_CZ_wodefeng</v>
          </cell>
          <cell r="I5262" t="str">
            <v>BMS故障</v>
          </cell>
        </row>
        <row r="5263">
          <cell r="A5263">
            <v>43211</v>
          </cell>
          <cell r="B5263">
            <v>0.92664351851851856</v>
          </cell>
          <cell r="D5263" t="str">
            <v>电表故障</v>
          </cell>
          <cell r="G5263" t="str">
            <v>JS_CZ_wodefeng</v>
          </cell>
          <cell r="I5263" t="str">
            <v>电表故障</v>
          </cell>
        </row>
        <row r="5264">
          <cell r="A5264">
            <v>43211</v>
          </cell>
          <cell r="B5264">
            <v>0.92797453703703703</v>
          </cell>
          <cell r="D5264" t="str">
            <v>电表故障</v>
          </cell>
          <cell r="G5264" t="str">
            <v>JS_CZ_wodefeng</v>
          </cell>
          <cell r="I5264" t="str">
            <v>电表故障</v>
          </cell>
        </row>
        <row r="5265">
          <cell r="A5265">
            <v>43211</v>
          </cell>
          <cell r="B5265">
            <v>0.92809027777777775</v>
          </cell>
          <cell r="D5265" t="str">
            <v>电表故障</v>
          </cell>
          <cell r="G5265" t="str">
            <v>JS_CZ_wodefeng</v>
          </cell>
          <cell r="I5265" t="str">
            <v>电表故障</v>
          </cell>
        </row>
        <row r="5266">
          <cell r="A5266">
            <v>43211</v>
          </cell>
          <cell r="B5266">
            <v>0.92820601851851858</v>
          </cell>
          <cell r="D5266" t="str">
            <v>电表故障</v>
          </cell>
          <cell r="G5266" t="str">
            <v>JS_CZ_wodefeng</v>
          </cell>
          <cell r="I5266" t="str">
            <v>电表故障</v>
          </cell>
        </row>
        <row r="5267">
          <cell r="A5267">
            <v>43211</v>
          </cell>
          <cell r="B5267">
            <v>0.92931712962962953</v>
          </cell>
          <cell r="D5267" t="str">
            <v>电表故障</v>
          </cell>
          <cell r="G5267" t="str">
            <v>JS_CZ_wodefeng</v>
          </cell>
          <cell r="I5267" t="str">
            <v>电表故障</v>
          </cell>
        </row>
        <row r="5268">
          <cell r="A5268">
            <v>43211</v>
          </cell>
          <cell r="B5268">
            <v>0.92954861111111109</v>
          </cell>
          <cell r="D5268" t="str">
            <v>电表故障</v>
          </cell>
          <cell r="G5268" t="str">
            <v>JS_CZ_wodefeng</v>
          </cell>
          <cell r="I5268" t="str">
            <v>电表故障</v>
          </cell>
        </row>
        <row r="5269">
          <cell r="A5269">
            <v>43211</v>
          </cell>
          <cell r="B5269">
            <v>0.93215277777777772</v>
          </cell>
          <cell r="D5269" t="str">
            <v>电表故障</v>
          </cell>
          <cell r="G5269" t="str">
            <v>JS_CZ_wodefeng</v>
          </cell>
          <cell r="I5269" t="str">
            <v>电表故障</v>
          </cell>
        </row>
        <row r="5270">
          <cell r="A5270">
            <v>43211</v>
          </cell>
          <cell r="B5270">
            <v>0.93452546296296291</v>
          </cell>
          <cell r="D5270" t="str">
            <v>电表故障</v>
          </cell>
          <cell r="G5270" t="str">
            <v>JS_CZ_wodefeng</v>
          </cell>
          <cell r="I5270" t="str">
            <v>电表故障</v>
          </cell>
        </row>
        <row r="5271">
          <cell r="A5271">
            <v>43211</v>
          </cell>
          <cell r="B5271">
            <v>0.93464120370370374</v>
          </cell>
          <cell r="D5271" t="str">
            <v>电表故障</v>
          </cell>
          <cell r="G5271" t="str">
            <v>JS_CZ_wodefeng</v>
          </cell>
          <cell r="I5271" t="str">
            <v>电表故障</v>
          </cell>
        </row>
        <row r="5272">
          <cell r="A5272">
            <v>43211</v>
          </cell>
          <cell r="B5272">
            <v>0.93516203703703704</v>
          </cell>
          <cell r="D5272" t="str">
            <v>电表故障</v>
          </cell>
          <cell r="G5272" t="str">
            <v>JS_CZ_wodefeng</v>
          </cell>
          <cell r="I5272" t="str">
            <v>电表故障</v>
          </cell>
        </row>
        <row r="5273">
          <cell r="A5273">
            <v>43211</v>
          </cell>
          <cell r="B5273">
            <v>0.93608796296296293</v>
          </cell>
          <cell r="D5273" t="str">
            <v>电表故障</v>
          </cell>
          <cell r="G5273" t="str">
            <v>JS_CZ_wodefeng</v>
          </cell>
          <cell r="I5273" t="str">
            <v>电表故障</v>
          </cell>
        </row>
        <row r="5274">
          <cell r="A5274">
            <v>43211</v>
          </cell>
          <cell r="B5274">
            <v>0.93741898148148151</v>
          </cell>
          <cell r="D5274" t="str">
            <v>电表故障</v>
          </cell>
          <cell r="G5274" t="str">
            <v>JS_CZ_wodefeng</v>
          </cell>
          <cell r="I5274" t="str">
            <v>电表故障</v>
          </cell>
        </row>
        <row r="5275">
          <cell r="A5275">
            <v>43211</v>
          </cell>
          <cell r="B5275">
            <v>0.93817129629629636</v>
          </cell>
          <cell r="D5275" t="str">
            <v>电表故障</v>
          </cell>
          <cell r="G5275" t="str">
            <v>JS_CZ_wodefeng</v>
          </cell>
          <cell r="I5275" t="str">
            <v>电表故障</v>
          </cell>
        </row>
        <row r="5276">
          <cell r="A5276">
            <v>43211</v>
          </cell>
          <cell r="B5276">
            <v>0.93828703703703698</v>
          </cell>
          <cell r="D5276" t="str">
            <v>电表故障</v>
          </cell>
          <cell r="G5276" t="str">
            <v>JS_CZ_wodefeng</v>
          </cell>
          <cell r="I5276" t="str">
            <v>电表故障</v>
          </cell>
        </row>
        <row r="5277">
          <cell r="A5277">
            <v>43211</v>
          </cell>
          <cell r="B5277">
            <v>0.93967592592592597</v>
          </cell>
          <cell r="D5277" t="str">
            <v>电表故障</v>
          </cell>
          <cell r="G5277" t="str">
            <v>JS_CZ_wodefeng</v>
          </cell>
          <cell r="I5277" t="str">
            <v>电表故障</v>
          </cell>
        </row>
        <row r="5278">
          <cell r="A5278">
            <v>43211</v>
          </cell>
          <cell r="B5278">
            <v>0.93979166666666669</v>
          </cell>
          <cell r="D5278" t="str">
            <v>电表故障</v>
          </cell>
          <cell r="G5278" t="str">
            <v>JS_CZ_wodefeng</v>
          </cell>
          <cell r="I5278" t="str">
            <v>电表故障</v>
          </cell>
        </row>
        <row r="5279">
          <cell r="A5279">
            <v>43211</v>
          </cell>
          <cell r="B5279">
            <v>0.9399074074074073</v>
          </cell>
          <cell r="D5279" t="str">
            <v>电表故障</v>
          </cell>
          <cell r="G5279" t="str">
            <v>JS_CZ_wodefeng</v>
          </cell>
          <cell r="I5279" t="str">
            <v>电表故障</v>
          </cell>
        </row>
        <row r="5280">
          <cell r="A5280">
            <v>43211</v>
          </cell>
          <cell r="B5280">
            <v>0.9422800925925926</v>
          </cell>
          <cell r="D5280" t="str">
            <v>电表故障</v>
          </cell>
          <cell r="G5280" t="str">
            <v>JS_CZ_wodefeng</v>
          </cell>
          <cell r="I5280" t="str">
            <v>电表故障</v>
          </cell>
        </row>
        <row r="5281">
          <cell r="A5281">
            <v>43211</v>
          </cell>
          <cell r="B5281">
            <v>0.94385416666666666</v>
          </cell>
          <cell r="D5281" t="str">
            <v>电表故障</v>
          </cell>
          <cell r="G5281" t="str">
            <v>JS_CZ_wodefeng</v>
          </cell>
          <cell r="I5281" t="str">
            <v>电表故障</v>
          </cell>
        </row>
        <row r="5282">
          <cell r="A5282">
            <v>43211</v>
          </cell>
          <cell r="B5282">
            <v>0.94495370370370368</v>
          </cell>
          <cell r="D5282" t="str">
            <v>电表故障</v>
          </cell>
          <cell r="G5282" t="str">
            <v>JS_CZ_wodefeng</v>
          </cell>
          <cell r="I5282" t="str">
            <v>电表故障</v>
          </cell>
        </row>
        <row r="5283">
          <cell r="A5283">
            <v>43211</v>
          </cell>
          <cell r="B5283">
            <v>0.94518518518518524</v>
          </cell>
          <cell r="D5283" t="str">
            <v>电表故障</v>
          </cell>
          <cell r="G5283" t="str">
            <v>JS_CZ_wodefeng</v>
          </cell>
          <cell r="I5283" t="str">
            <v>电表故障</v>
          </cell>
        </row>
        <row r="5284">
          <cell r="A5284">
            <v>43211</v>
          </cell>
          <cell r="B5284">
            <v>0.94530092592592585</v>
          </cell>
          <cell r="D5284" t="str">
            <v>电表故障</v>
          </cell>
          <cell r="G5284" t="str">
            <v>JS_CZ_wodefeng</v>
          </cell>
          <cell r="I5284" t="str">
            <v>电表故障</v>
          </cell>
        </row>
        <row r="5285">
          <cell r="A5285">
            <v>43211</v>
          </cell>
          <cell r="B5285">
            <v>0.94541666666666668</v>
          </cell>
          <cell r="D5285" t="str">
            <v>电表故障</v>
          </cell>
          <cell r="G5285" t="str">
            <v>JS_CZ_wodefeng</v>
          </cell>
          <cell r="I5285" t="str">
            <v>电表故障</v>
          </cell>
        </row>
        <row r="5286">
          <cell r="A5286">
            <v>43211</v>
          </cell>
          <cell r="B5286">
            <v>0.94663194444444443</v>
          </cell>
          <cell r="D5286" t="str">
            <v>电表故障</v>
          </cell>
          <cell r="G5286" t="str">
            <v>JS_CZ_wodefeng</v>
          </cell>
          <cell r="I5286" t="str">
            <v>电表故障</v>
          </cell>
        </row>
        <row r="5287">
          <cell r="A5287">
            <v>43211</v>
          </cell>
          <cell r="B5287">
            <v>0.94773148148148145</v>
          </cell>
          <cell r="D5287" t="str">
            <v>电表故障</v>
          </cell>
          <cell r="G5287" t="str">
            <v>JS_CZ_wodefeng</v>
          </cell>
          <cell r="I5287" t="str">
            <v>电表故障</v>
          </cell>
        </row>
        <row r="5288">
          <cell r="A5288">
            <v>43211</v>
          </cell>
          <cell r="B5288">
            <v>0.95005787037037026</v>
          </cell>
          <cell r="D5288" t="str">
            <v>电表故障</v>
          </cell>
          <cell r="G5288" t="str">
            <v>JS_CZ_wodefeng</v>
          </cell>
          <cell r="I5288" t="str">
            <v>电表故障</v>
          </cell>
        </row>
        <row r="5289">
          <cell r="A5289">
            <v>43211</v>
          </cell>
          <cell r="B5289">
            <v>0.95016203703703705</v>
          </cell>
          <cell r="D5289" t="str">
            <v>电表故障</v>
          </cell>
          <cell r="G5289" t="str">
            <v>JS_CZ_wodefeng</v>
          </cell>
          <cell r="I5289" t="str">
            <v>电表故障</v>
          </cell>
        </row>
        <row r="5290">
          <cell r="A5290">
            <v>43211</v>
          </cell>
          <cell r="B5290">
            <v>0.95160879629629624</v>
          </cell>
          <cell r="D5290" t="str">
            <v>电表故障</v>
          </cell>
          <cell r="G5290" t="str">
            <v>JS_CZ_wodefeng</v>
          </cell>
          <cell r="I5290" t="str">
            <v>电表故障</v>
          </cell>
        </row>
        <row r="5291">
          <cell r="A5291">
            <v>43211</v>
          </cell>
          <cell r="B5291">
            <v>0.95318287037037042</v>
          </cell>
          <cell r="D5291" t="str">
            <v>电表故障</v>
          </cell>
          <cell r="G5291" t="str">
            <v>JS_CZ_wodefeng</v>
          </cell>
          <cell r="I5291" t="str">
            <v>电表故障</v>
          </cell>
        </row>
        <row r="5292">
          <cell r="A5292">
            <v>43211</v>
          </cell>
          <cell r="B5292">
            <v>0.9555555555555556</v>
          </cell>
          <cell r="D5292" t="str">
            <v>电表故障</v>
          </cell>
          <cell r="G5292" t="str">
            <v>JS_CZ_wodefeng</v>
          </cell>
          <cell r="I5292" t="str">
            <v>电表故障</v>
          </cell>
        </row>
        <row r="5293">
          <cell r="A5293">
            <v>43211</v>
          </cell>
          <cell r="B5293">
            <v>0.95700231481481479</v>
          </cell>
          <cell r="D5293" t="str">
            <v>电表故障</v>
          </cell>
          <cell r="G5293" t="str">
            <v>JS_CZ_wodefeng</v>
          </cell>
          <cell r="I5293" t="str">
            <v>电表故障</v>
          </cell>
        </row>
        <row r="5294">
          <cell r="A5294">
            <v>43211</v>
          </cell>
          <cell r="B5294">
            <v>0.96083333333333332</v>
          </cell>
          <cell r="D5294" t="str">
            <v>电表故障</v>
          </cell>
          <cell r="G5294" t="str">
            <v>JS_CZ_wodefeng</v>
          </cell>
          <cell r="I5294" t="str">
            <v>电表故障</v>
          </cell>
        </row>
        <row r="5295">
          <cell r="A5295">
            <v>43211</v>
          </cell>
          <cell r="B5295">
            <v>0.9617013888888889</v>
          </cell>
          <cell r="D5295" t="str">
            <v>电表故障</v>
          </cell>
          <cell r="G5295" t="str">
            <v>JS_CZ_wodefeng</v>
          </cell>
          <cell r="I5295" t="str">
            <v>电表故障</v>
          </cell>
        </row>
        <row r="5296">
          <cell r="A5296">
            <v>43211</v>
          </cell>
          <cell r="B5296">
            <v>0.96181712962962962</v>
          </cell>
          <cell r="D5296" t="str">
            <v>电表故障</v>
          </cell>
          <cell r="G5296" t="str">
            <v>JS_CZ_wodefeng</v>
          </cell>
          <cell r="I5296" t="str">
            <v>电表故障</v>
          </cell>
        </row>
        <row r="5297">
          <cell r="A5297">
            <v>43211</v>
          </cell>
          <cell r="B5297">
            <v>0.96204861111111117</v>
          </cell>
          <cell r="D5297" t="str">
            <v>电表故障</v>
          </cell>
          <cell r="G5297" t="str">
            <v>JS_CZ_wodefeng</v>
          </cell>
          <cell r="I5297" t="str">
            <v>电表故障</v>
          </cell>
        </row>
        <row r="5298">
          <cell r="A5298">
            <v>43211</v>
          </cell>
          <cell r="B5298">
            <v>0.96228009259259262</v>
          </cell>
          <cell r="D5298" t="str">
            <v>电表故障</v>
          </cell>
          <cell r="G5298" t="str">
            <v>JS_CZ_wodefeng</v>
          </cell>
          <cell r="I5298" t="str">
            <v>电表故障</v>
          </cell>
        </row>
        <row r="5299">
          <cell r="A5299">
            <v>43211</v>
          </cell>
          <cell r="B5299">
            <v>0.96332175925925922</v>
          </cell>
          <cell r="D5299" t="str">
            <v>电表故障</v>
          </cell>
          <cell r="G5299" t="str">
            <v>JS_CZ_wodefeng</v>
          </cell>
          <cell r="I5299" t="str">
            <v>电表故障</v>
          </cell>
        </row>
        <row r="5300">
          <cell r="A5300">
            <v>43211</v>
          </cell>
          <cell r="B5300">
            <v>0.96569444444444441</v>
          </cell>
          <cell r="D5300" t="str">
            <v>电表故障</v>
          </cell>
          <cell r="G5300" t="str">
            <v>JS_CZ_wodefeng</v>
          </cell>
          <cell r="I5300" t="str">
            <v>电表故障</v>
          </cell>
        </row>
        <row r="5301">
          <cell r="A5301">
            <v>43211</v>
          </cell>
          <cell r="B5301">
            <v>0.96581018518518524</v>
          </cell>
          <cell r="D5301" t="str">
            <v>电表故障</v>
          </cell>
          <cell r="G5301" t="str">
            <v>JS_CZ_wodefeng</v>
          </cell>
          <cell r="I5301" t="str">
            <v>电表故障</v>
          </cell>
        </row>
        <row r="5302">
          <cell r="A5302">
            <v>43211</v>
          </cell>
          <cell r="B5302">
            <v>0.96598379629629638</v>
          </cell>
          <cell r="D5302" t="str">
            <v>电表故障</v>
          </cell>
          <cell r="G5302" t="str">
            <v>JS_CZ_wodefeng</v>
          </cell>
          <cell r="I5302" t="str">
            <v>电表故障</v>
          </cell>
        </row>
        <row r="5303">
          <cell r="A5303">
            <v>43211</v>
          </cell>
          <cell r="B5303">
            <v>0.96725694444444443</v>
          </cell>
          <cell r="D5303" t="str">
            <v>电表故障</v>
          </cell>
          <cell r="G5303" t="str">
            <v>JS_CZ_wodefeng</v>
          </cell>
          <cell r="I5303" t="str">
            <v>电表故障</v>
          </cell>
        </row>
        <row r="5304">
          <cell r="A5304">
            <v>43211</v>
          </cell>
          <cell r="B5304">
            <v>0.97107638888888881</v>
          </cell>
          <cell r="D5304" t="str">
            <v>电表故障</v>
          </cell>
          <cell r="G5304" t="str">
            <v>JS_CZ_wodefeng</v>
          </cell>
          <cell r="I5304" t="str">
            <v>电表故障</v>
          </cell>
        </row>
        <row r="5305">
          <cell r="A5305">
            <v>43211</v>
          </cell>
          <cell r="B5305">
            <v>0.97217592592592583</v>
          </cell>
          <cell r="D5305" t="str">
            <v>电表故障</v>
          </cell>
          <cell r="G5305" t="str">
            <v>JS_CZ_wodefeng</v>
          </cell>
          <cell r="I5305" t="str">
            <v>电表故障</v>
          </cell>
        </row>
        <row r="5306">
          <cell r="A5306">
            <v>43211</v>
          </cell>
          <cell r="B5306">
            <v>0.97240740740740739</v>
          </cell>
          <cell r="D5306" t="str">
            <v>电表故障</v>
          </cell>
          <cell r="G5306" t="str">
            <v>JS_CZ_wodefeng</v>
          </cell>
          <cell r="I5306" t="str">
            <v>电表故障</v>
          </cell>
        </row>
        <row r="5307">
          <cell r="A5307">
            <v>43211</v>
          </cell>
          <cell r="B5307">
            <v>0.97344907407407411</v>
          </cell>
          <cell r="D5307" t="str">
            <v>电表故障</v>
          </cell>
          <cell r="G5307" t="str">
            <v>JS_CZ_wodefeng</v>
          </cell>
          <cell r="I5307" t="str">
            <v>电表故障</v>
          </cell>
        </row>
        <row r="5308">
          <cell r="A5308">
            <v>43211</v>
          </cell>
          <cell r="B5308">
            <v>0.9743750000000001</v>
          </cell>
          <cell r="D5308" t="str">
            <v>分系统1BMS3SOC过低一级故障</v>
          </cell>
          <cell r="G5308" t="str">
            <v>JS_CZ_wodefeng</v>
          </cell>
          <cell r="I5308" t="str">
            <v>BMS故障</v>
          </cell>
        </row>
        <row r="5309">
          <cell r="A5309">
            <v>43211</v>
          </cell>
          <cell r="B5309">
            <v>0.9744328703703703</v>
          </cell>
          <cell r="D5309" t="str">
            <v>分系统1BMS3SOC过低二级故障</v>
          </cell>
          <cell r="G5309" t="str">
            <v>JS_CZ_wodefeng</v>
          </cell>
          <cell r="I5309" t="str">
            <v>BMS故障</v>
          </cell>
        </row>
        <row r="5310">
          <cell r="A5310">
            <v>43211</v>
          </cell>
          <cell r="B5310">
            <v>0.97460648148148143</v>
          </cell>
          <cell r="D5310" t="str">
            <v>分系统1BMS3SOC过低一级故障</v>
          </cell>
          <cell r="G5310" t="str">
            <v>JS_CZ_wodefeng</v>
          </cell>
          <cell r="I5310" t="str">
            <v>BMS故障</v>
          </cell>
        </row>
        <row r="5311">
          <cell r="A5311">
            <v>43211</v>
          </cell>
          <cell r="B5311">
            <v>0.97466435185185185</v>
          </cell>
          <cell r="D5311" t="str">
            <v>分系统1BMS3SOC过低二级故障</v>
          </cell>
          <cell r="G5311" t="str">
            <v>JS_CZ_wodefeng</v>
          </cell>
          <cell r="I5311" t="str">
            <v>BMS故障</v>
          </cell>
        </row>
        <row r="5312">
          <cell r="A5312">
            <v>43211</v>
          </cell>
          <cell r="B5312">
            <v>0.97582175925925929</v>
          </cell>
          <cell r="D5312" t="str">
            <v>电表故障</v>
          </cell>
          <cell r="G5312" t="str">
            <v>JS_CZ_wodefeng</v>
          </cell>
          <cell r="I5312" t="str">
            <v>电表故障</v>
          </cell>
        </row>
        <row r="5313">
          <cell r="A5313">
            <v>43211</v>
          </cell>
          <cell r="B5313">
            <v>0.97593750000000001</v>
          </cell>
          <cell r="D5313" t="str">
            <v>电表故障</v>
          </cell>
          <cell r="G5313" t="str">
            <v>JS_CZ_wodefeng</v>
          </cell>
          <cell r="I5313" t="str">
            <v>电表故障</v>
          </cell>
        </row>
        <row r="5314">
          <cell r="A5314">
            <v>43211</v>
          </cell>
          <cell r="B5314">
            <v>0.97611111111111104</v>
          </cell>
          <cell r="D5314" t="str">
            <v>电表故障</v>
          </cell>
          <cell r="G5314" t="str">
            <v>JS_CZ_wodefeng</v>
          </cell>
          <cell r="I5314" t="str">
            <v>电表故障</v>
          </cell>
        </row>
        <row r="5315">
          <cell r="A5315">
            <v>43211</v>
          </cell>
          <cell r="B5315">
            <v>0.9773842592592592</v>
          </cell>
          <cell r="D5315" t="str">
            <v>电表故障</v>
          </cell>
          <cell r="G5315" t="str">
            <v>JS_CZ_wodefeng</v>
          </cell>
          <cell r="I5315" t="str">
            <v>电表故障</v>
          </cell>
        </row>
        <row r="5316">
          <cell r="A5316">
            <v>43211</v>
          </cell>
          <cell r="B5316">
            <v>0.98127314814814814</v>
          </cell>
          <cell r="D5316" t="str">
            <v>电表故障</v>
          </cell>
          <cell r="G5316" t="str">
            <v>JS_CZ_wodefeng</v>
          </cell>
          <cell r="I5316" t="str">
            <v>电表故障</v>
          </cell>
        </row>
        <row r="5317">
          <cell r="A5317">
            <v>43211</v>
          </cell>
          <cell r="B5317">
            <v>0.98138888888888898</v>
          </cell>
          <cell r="D5317" t="str">
            <v>电表故障</v>
          </cell>
          <cell r="G5317" t="str">
            <v>JS_CZ_wodefeng</v>
          </cell>
          <cell r="I5317" t="str">
            <v>电表故障</v>
          </cell>
        </row>
        <row r="5318">
          <cell r="A5318">
            <v>43211</v>
          </cell>
          <cell r="B5318">
            <v>0.98283564814814817</v>
          </cell>
          <cell r="D5318" t="str">
            <v>电表故障</v>
          </cell>
          <cell r="G5318" t="str">
            <v>JS_CZ_wodefeng</v>
          </cell>
          <cell r="I5318" t="str">
            <v>电表故障</v>
          </cell>
        </row>
        <row r="5319">
          <cell r="A5319">
            <v>43211</v>
          </cell>
          <cell r="B5319">
            <v>0.98520833333333335</v>
          </cell>
          <cell r="D5319" t="str">
            <v>电表故障</v>
          </cell>
          <cell r="G5319" t="str">
            <v>JS_CZ_wodefeng</v>
          </cell>
          <cell r="I5319" t="str">
            <v>电表故障</v>
          </cell>
        </row>
        <row r="5320">
          <cell r="A5320">
            <v>43211</v>
          </cell>
          <cell r="B5320">
            <v>0.98665509259259254</v>
          </cell>
          <cell r="D5320" t="str">
            <v>电表故障</v>
          </cell>
          <cell r="G5320" t="str">
            <v>JS_CZ_wodefeng</v>
          </cell>
          <cell r="I5320" t="str">
            <v>电表故障</v>
          </cell>
        </row>
        <row r="5321">
          <cell r="A5321">
            <v>43211</v>
          </cell>
          <cell r="B5321">
            <v>0.98677083333333337</v>
          </cell>
          <cell r="D5321" t="str">
            <v>电表故障</v>
          </cell>
          <cell r="G5321" t="str">
            <v>JS_CZ_wodefeng</v>
          </cell>
          <cell r="I5321" t="str">
            <v>电表故障</v>
          </cell>
        </row>
        <row r="5322">
          <cell r="A5322">
            <v>43211</v>
          </cell>
          <cell r="B5322">
            <v>0.98810185185185195</v>
          </cell>
          <cell r="D5322" t="str">
            <v>电表故障</v>
          </cell>
          <cell r="G5322" t="str">
            <v>JS_CZ_wodefeng</v>
          </cell>
          <cell r="I5322" t="str">
            <v>电表故障</v>
          </cell>
        </row>
        <row r="5323">
          <cell r="A5323">
            <v>43211</v>
          </cell>
          <cell r="B5323">
            <v>0.99064814814814817</v>
          </cell>
          <cell r="D5323" t="str">
            <v>电表故障</v>
          </cell>
          <cell r="G5323" t="str">
            <v>JS_CZ_wodefeng</v>
          </cell>
          <cell r="I5323" t="str">
            <v>电表故障</v>
          </cell>
        </row>
        <row r="5324">
          <cell r="A5324">
            <v>43211</v>
          </cell>
          <cell r="B5324">
            <v>0.99302083333333335</v>
          </cell>
          <cell r="D5324" t="str">
            <v>电表故障</v>
          </cell>
          <cell r="G5324" t="str">
            <v>JS_CZ_wodefeng</v>
          </cell>
          <cell r="I5324" t="str">
            <v>电表故障</v>
          </cell>
        </row>
        <row r="5325">
          <cell r="A5325">
            <v>43211</v>
          </cell>
          <cell r="B5325">
            <v>0.99313657407407396</v>
          </cell>
          <cell r="D5325" t="str">
            <v>电表故障</v>
          </cell>
          <cell r="G5325" t="str">
            <v>JS_CZ_wodefeng</v>
          </cell>
          <cell r="I5325" t="str">
            <v>电表故障</v>
          </cell>
        </row>
        <row r="5326">
          <cell r="A5326">
            <v>43211</v>
          </cell>
          <cell r="B5326">
            <v>0.99332175925925925</v>
          </cell>
          <cell r="D5326" t="str">
            <v>电表故障</v>
          </cell>
          <cell r="G5326" t="str">
            <v>JS_CZ_wodefeng</v>
          </cell>
          <cell r="I5326" t="str">
            <v>电表故障</v>
          </cell>
        </row>
        <row r="5327">
          <cell r="A5327">
            <v>43211</v>
          </cell>
          <cell r="B5327">
            <v>0.9935532407407407</v>
          </cell>
          <cell r="D5327" t="str">
            <v>电表故障</v>
          </cell>
          <cell r="G5327" t="str">
            <v>JS_CZ_wodefeng</v>
          </cell>
          <cell r="I5327" t="str">
            <v>电表故障</v>
          </cell>
        </row>
        <row r="5328">
          <cell r="A5328">
            <v>43211</v>
          </cell>
          <cell r="B5328">
            <v>0.99366898148148142</v>
          </cell>
          <cell r="D5328" t="str">
            <v>电表故障</v>
          </cell>
          <cell r="G5328" t="str">
            <v>JS_CZ_wodefeng</v>
          </cell>
          <cell r="I5328" t="str">
            <v>电表故障</v>
          </cell>
        </row>
        <row r="5329">
          <cell r="A5329">
            <v>43211</v>
          </cell>
          <cell r="B5329">
            <v>0.99378472222222225</v>
          </cell>
          <cell r="D5329" t="str">
            <v>电表故障</v>
          </cell>
          <cell r="G5329" t="str">
            <v>JS_CZ_wodefeng</v>
          </cell>
          <cell r="I5329" t="str">
            <v>电表故障</v>
          </cell>
        </row>
        <row r="5330">
          <cell r="A5330">
            <v>43211</v>
          </cell>
          <cell r="B5330">
            <v>0.99615740740740744</v>
          </cell>
          <cell r="D5330" t="str">
            <v>电表故障</v>
          </cell>
          <cell r="G5330" t="str">
            <v>JS_CZ_wodefeng</v>
          </cell>
          <cell r="I5330" t="str">
            <v>电表故障</v>
          </cell>
        </row>
        <row r="5331">
          <cell r="A5331">
            <v>43211</v>
          </cell>
          <cell r="B5331">
            <v>0.99864583333333334</v>
          </cell>
          <cell r="D5331" t="str">
            <v>电表故障</v>
          </cell>
          <cell r="G5331" t="str">
            <v>JS_CZ_wodefeng</v>
          </cell>
          <cell r="I5331" t="str">
            <v>电表故障</v>
          </cell>
        </row>
        <row r="5332">
          <cell r="A5332">
            <v>43211</v>
          </cell>
          <cell r="B5332">
            <v>0.99876157407407407</v>
          </cell>
          <cell r="D5332" t="str">
            <v>电表故障</v>
          </cell>
          <cell r="G5332" t="str">
            <v>JS_CZ_wodefeng</v>
          </cell>
          <cell r="I5332" t="str">
            <v>电表故障</v>
          </cell>
        </row>
        <row r="5333">
          <cell r="A5333">
            <v>43212</v>
          </cell>
          <cell r="B5333">
            <v>3.4722222222222222E-5</v>
          </cell>
          <cell r="D5333" t="str">
            <v>电表故障</v>
          </cell>
          <cell r="G5333" t="str">
            <v>JS_CZ_wodefeng</v>
          </cell>
          <cell r="I5333" t="str">
            <v>电表故障</v>
          </cell>
        </row>
        <row r="5334">
          <cell r="A5334">
            <v>43212</v>
          </cell>
          <cell r="B5334">
            <v>1.5393518518518519E-3</v>
          </cell>
          <cell r="D5334" t="str">
            <v>电表故障</v>
          </cell>
          <cell r="G5334" t="str">
            <v>JS_CZ_wodefeng</v>
          </cell>
          <cell r="I5334" t="str">
            <v>电表故障</v>
          </cell>
        </row>
        <row r="5335">
          <cell r="A5335">
            <v>43212</v>
          </cell>
          <cell r="B5335">
            <v>2.4074074074074076E-3</v>
          </cell>
          <cell r="D5335" t="str">
            <v>电表故障</v>
          </cell>
          <cell r="G5335" t="str">
            <v>JS_CZ_wodefeng</v>
          </cell>
          <cell r="I5335" t="str">
            <v>电表故障</v>
          </cell>
        </row>
        <row r="5336">
          <cell r="A5336">
            <v>43212</v>
          </cell>
          <cell r="B5336">
            <v>3.8541666666666668E-3</v>
          </cell>
          <cell r="D5336" t="str">
            <v>电表故障</v>
          </cell>
          <cell r="G5336" t="str">
            <v>JS_CZ_wodefeng</v>
          </cell>
          <cell r="I5336" t="str">
            <v>电表故障</v>
          </cell>
        </row>
        <row r="5337">
          <cell r="A5337">
            <v>43212</v>
          </cell>
          <cell r="B5337">
            <v>3.9699074074074072E-3</v>
          </cell>
          <cell r="D5337" t="str">
            <v>电表故障</v>
          </cell>
          <cell r="G5337" t="str">
            <v>JS_CZ_wodefeng</v>
          </cell>
          <cell r="I5337" t="str">
            <v>电表故障</v>
          </cell>
        </row>
        <row r="5338">
          <cell r="A5338">
            <v>43212</v>
          </cell>
          <cell r="B5338">
            <v>9.479166666666667E-3</v>
          </cell>
          <cell r="D5338" t="str">
            <v>电表故障</v>
          </cell>
          <cell r="G5338" t="str">
            <v>JS_CZ_wodefeng</v>
          </cell>
          <cell r="I5338" t="str">
            <v>电表故障</v>
          </cell>
        </row>
        <row r="5339">
          <cell r="A5339">
            <v>43212</v>
          </cell>
          <cell r="B5339">
            <v>1.0405092592592593E-2</v>
          </cell>
          <cell r="D5339" t="str">
            <v>电表故障</v>
          </cell>
          <cell r="G5339" t="str">
            <v>JS_CZ_wodefeng</v>
          </cell>
          <cell r="I5339" t="str">
            <v>电表故障</v>
          </cell>
        </row>
        <row r="5340">
          <cell r="A5340">
            <v>43212</v>
          </cell>
          <cell r="B5340">
            <v>1.0694444444444444E-2</v>
          </cell>
          <cell r="D5340" t="str">
            <v>电表故障</v>
          </cell>
          <cell r="G5340" t="str">
            <v>JS_CZ_wodefeng</v>
          </cell>
          <cell r="I5340" t="str">
            <v>电表故障</v>
          </cell>
        </row>
        <row r="5341">
          <cell r="A5341">
            <v>43212</v>
          </cell>
          <cell r="B5341">
            <v>1.0810185185185185E-2</v>
          </cell>
          <cell r="D5341" t="str">
            <v>电表故障</v>
          </cell>
          <cell r="G5341" t="str">
            <v>JS_CZ_wodefeng</v>
          </cell>
          <cell r="I5341" t="str">
            <v>电表故障</v>
          </cell>
        </row>
        <row r="5342">
          <cell r="A5342">
            <v>43212</v>
          </cell>
          <cell r="B5342">
            <v>1.0925925925925924E-2</v>
          </cell>
          <cell r="D5342" t="str">
            <v>电表故障</v>
          </cell>
          <cell r="G5342" t="str">
            <v>JS_CZ_wodefeng</v>
          </cell>
          <cell r="I5342" t="str">
            <v>电表故障</v>
          </cell>
        </row>
        <row r="5343">
          <cell r="A5343">
            <v>43212</v>
          </cell>
          <cell r="B5343">
            <v>1.2777777777777777E-2</v>
          </cell>
          <cell r="D5343" t="str">
            <v>分系统1BMS4SOC过低二级故障</v>
          </cell>
          <cell r="G5343" t="str">
            <v>JS_CZ_wodefeng</v>
          </cell>
          <cell r="I5343" t="str">
            <v>BMS故障</v>
          </cell>
        </row>
        <row r="5344">
          <cell r="A5344">
            <v>43212</v>
          </cell>
          <cell r="B5344">
            <v>1.2847222222222223E-2</v>
          </cell>
          <cell r="D5344" t="str">
            <v>分系统1BMS4SOC过低一级故障</v>
          </cell>
          <cell r="G5344" t="str">
            <v>JS_CZ_wodefeng</v>
          </cell>
          <cell r="I5344" t="str">
            <v>BMS故障</v>
          </cell>
        </row>
        <row r="5345">
          <cell r="A5345">
            <v>43212</v>
          </cell>
          <cell r="B5345">
            <v>1.5682870370370371E-2</v>
          </cell>
          <cell r="D5345" t="str">
            <v>电表故障</v>
          </cell>
          <cell r="G5345" t="str">
            <v>JS_CZ_wodefeng</v>
          </cell>
          <cell r="I5345" t="str">
            <v>电表故障</v>
          </cell>
        </row>
        <row r="5346">
          <cell r="A5346">
            <v>43212</v>
          </cell>
          <cell r="B5346">
            <v>1.579861111111111E-2</v>
          </cell>
          <cell r="D5346" t="str">
            <v>电表故障</v>
          </cell>
          <cell r="G5346" t="str">
            <v>JS_CZ_wodefeng</v>
          </cell>
          <cell r="I5346" t="str">
            <v>电表故障</v>
          </cell>
        </row>
        <row r="5347">
          <cell r="A5347">
            <v>43212</v>
          </cell>
          <cell r="B5347">
            <v>1.5972222222222224E-2</v>
          </cell>
          <cell r="D5347" t="str">
            <v>电表故障</v>
          </cell>
          <cell r="G5347" t="str">
            <v>JS_CZ_wodefeng</v>
          </cell>
          <cell r="I5347" t="str">
            <v>电表故障</v>
          </cell>
        </row>
        <row r="5348">
          <cell r="A5348">
            <v>43212</v>
          </cell>
          <cell r="B5348">
            <v>1.6030092592592592E-2</v>
          </cell>
          <cell r="D5348" t="str">
            <v>分系统1BMS5SOC过低一级故障</v>
          </cell>
          <cell r="G5348" t="str">
            <v>JS_CZ_wodefeng</v>
          </cell>
          <cell r="I5348" t="str">
            <v>BMS故障</v>
          </cell>
        </row>
        <row r="5349">
          <cell r="A5349">
            <v>43212</v>
          </cell>
          <cell r="B5349">
            <v>1.7245370370370369E-2</v>
          </cell>
          <cell r="D5349" t="str">
            <v>电表故障</v>
          </cell>
          <cell r="G5349" t="str">
            <v>JS_CZ_wodefeng</v>
          </cell>
          <cell r="I5349" t="str">
            <v>电表故障</v>
          </cell>
        </row>
        <row r="5350">
          <cell r="A5350">
            <v>43212</v>
          </cell>
          <cell r="B5350">
            <v>1.9502314814814816E-2</v>
          </cell>
          <cell r="D5350" t="str">
            <v>电表故障</v>
          </cell>
          <cell r="G5350" t="str">
            <v>JS_CZ_wodefeng</v>
          </cell>
          <cell r="I5350" t="str">
            <v>电表故障</v>
          </cell>
        </row>
        <row r="5351">
          <cell r="A5351">
            <v>43212</v>
          </cell>
          <cell r="B5351">
            <v>2.1122685185185185E-2</v>
          </cell>
          <cell r="D5351" t="str">
            <v>电表故障</v>
          </cell>
          <cell r="G5351" t="str">
            <v>JS_CZ_wodefeng</v>
          </cell>
          <cell r="I5351" t="str">
            <v>电表故障</v>
          </cell>
        </row>
        <row r="5352">
          <cell r="A5352">
            <v>43212</v>
          </cell>
          <cell r="B5352">
            <v>2.2638888888888889E-2</v>
          </cell>
          <cell r="D5352" t="str">
            <v>电表故障</v>
          </cell>
          <cell r="G5352" t="str">
            <v>JS_CZ_wodefeng</v>
          </cell>
          <cell r="I5352" t="str">
            <v>电表故障</v>
          </cell>
        </row>
        <row r="5353">
          <cell r="A5353">
            <v>43212</v>
          </cell>
          <cell r="B5353">
            <v>2.4027777777777776E-2</v>
          </cell>
          <cell r="D5353" t="str">
            <v>电表故障</v>
          </cell>
          <cell r="G5353" t="str">
            <v>JS_CZ_wodefeng</v>
          </cell>
          <cell r="I5353" t="str">
            <v>电表故障</v>
          </cell>
        </row>
        <row r="5354">
          <cell r="A5354">
            <v>43212</v>
          </cell>
          <cell r="B5354">
            <v>2.6631944444444444E-2</v>
          </cell>
          <cell r="D5354" t="str">
            <v>电表故障</v>
          </cell>
          <cell r="G5354" t="str">
            <v>JS_CZ_wodefeng</v>
          </cell>
          <cell r="I5354" t="str">
            <v>电表故障</v>
          </cell>
        </row>
        <row r="5355">
          <cell r="A5355">
            <v>43212</v>
          </cell>
          <cell r="B5355">
            <v>2.7962962962962964E-2</v>
          </cell>
          <cell r="D5355" t="str">
            <v>电表故障</v>
          </cell>
          <cell r="G5355" t="str">
            <v>JS_CZ_wodefeng</v>
          </cell>
          <cell r="I5355" t="str">
            <v>电表故障</v>
          </cell>
        </row>
        <row r="5356">
          <cell r="A5356">
            <v>43212</v>
          </cell>
          <cell r="B5356">
            <v>2.9120370370370366E-2</v>
          </cell>
          <cell r="D5356" t="str">
            <v>电表故障</v>
          </cell>
          <cell r="G5356" t="str">
            <v>JS_CZ_wodefeng</v>
          </cell>
          <cell r="I5356" t="str">
            <v>电表故障</v>
          </cell>
        </row>
        <row r="5357">
          <cell r="A5357">
            <v>43212</v>
          </cell>
          <cell r="B5357">
            <v>2.9305555555555557E-2</v>
          </cell>
          <cell r="D5357" t="str">
            <v>电表故障</v>
          </cell>
          <cell r="G5357" t="str">
            <v>JS_CZ_wodefeng</v>
          </cell>
          <cell r="I5357" t="str">
            <v>电表故障</v>
          </cell>
        </row>
        <row r="5358">
          <cell r="A5358">
            <v>43212</v>
          </cell>
          <cell r="B5358">
            <v>2.9537037037037039E-2</v>
          </cell>
          <cell r="D5358" t="str">
            <v>电表故障</v>
          </cell>
          <cell r="G5358" t="str">
            <v>JS_CZ_wodefeng</v>
          </cell>
          <cell r="I5358" t="str">
            <v>电表故障</v>
          </cell>
        </row>
        <row r="5359">
          <cell r="A5359">
            <v>43212</v>
          </cell>
          <cell r="B5359">
            <v>3.2835648148148149E-2</v>
          </cell>
          <cell r="D5359" t="str">
            <v>电表故障</v>
          </cell>
          <cell r="G5359" t="str">
            <v>JS_CZ_wodefeng</v>
          </cell>
          <cell r="I5359" t="str">
            <v>电表故障</v>
          </cell>
        </row>
        <row r="5360">
          <cell r="A5360">
            <v>43212</v>
          </cell>
          <cell r="B5360">
            <v>3.2951388888888891E-2</v>
          </cell>
          <cell r="D5360" t="str">
            <v>电表故障</v>
          </cell>
          <cell r="G5360" t="str">
            <v>JS_CZ_wodefeng</v>
          </cell>
          <cell r="I5360" t="str">
            <v>电表故障</v>
          </cell>
        </row>
        <row r="5361">
          <cell r="A5361">
            <v>43212</v>
          </cell>
          <cell r="B5361">
            <v>3.4282407407407407E-2</v>
          </cell>
          <cell r="D5361" t="str">
            <v>电表故障</v>
          </cell>
          <cell r="G5361" t="str">
            <v>JS_CZ_wodefeng</v>
          </cell>
          <cell r="I5361" t="str">
            <v>电表故障</v>
          </cell>
        </row>
        <row r="5362">
          <cell r="A5362">
            <v>43212</v>
          </cell>
          <cell r="B5362">
            <v>3.4398148148148143E-2</v>
          </cell>
          <cell r="D5362" t="str">
            <v>电表故障</v>
          </cell>
          <cell r="G5362" t="str">
            <v>JS_CZ_wodefeng</v>
          </cell>
          <cell r="I5362" t="str">
            <v>电表故障</v>
          </cell>
        </row>
        <row r="5363">
          <cell r="A5363">
            <v>43212</v>
          </cell>
          <cell r="B5363">
            <v>3.4687500000000003E-2</v>
          </cell>
          <cell r="D5363" t="str">
            <v>分系统1BMS5SOC过低二级故障</v>
          </cell>
          <cell r="G5363" t="str">
            <v>JS_CZ_wodefeng</v>
          </cell>
          <cell r="I5363" t="str">
            <v>BMS故障</v>
          </cell>
        </row>
        <row r="5364">
          <cell r="A5364">
            <v>43212</v>
          </cell>
          <cell r="B5364">
            <v>3.4861111111111114E-2</v>
          </cell>
          <cell r="D5364" t="str">
            <v>分系统1BMS4SOC过低二级故障</v>
          </cell>
          <cell r="G5364" t="str">
            <v>JS_CZ_wodefeng</v>
          </cell>
          <cell r="I5364" t="str">
            <v>BMS故障</v>
          </cell>
        </row>
        <row r="5365">
          <cell r="A5365">
            <v>43212</v>
          </cell>
          <cell r="B5365">
            <v>3.5960648148148151E-2</v>
          </cell>
          <cell r="D5365" t="str">
            <v>电表故障</v>
          </cell>
          <cell r="G5365" t="str">
            <v>JS_CZ_wodefeng</v>
          </cell>
          <cell r="I5365" t="str">
            <v>电表故障</v>
          </cell>
        </row>
        <row r="5366">
          <cell r="A5366">
            <v>43212</v>
          </cell>
          <cell r="B5366">
            <v>3.8344907407407411E-2</v>
          </cell>
          <cell r="D5366" t="str">
            <v>电表故障</v>
          </cell>
          <cell r="G5366" t="str">
            <v>JS_CZ_wodefeng</v>
          </cell>
          <cell r="I5366" t="str">
            <v>电表故障</v>
          </cell>
        </row>
        <row r="5367">
          <cell r="A5367">
            <v>43212</v>
          </cell>
          <cell r="B5367">
            <v>3.9907407407407412E-2</v>
          </cell>
          <cell r="D5367" t="str">
            <v>电表故障</v>
          </cell>
          <cell r="G5367" t="str">
            <v>JS_CZ_wodefeng</v>
          </cell>
          <cell r="I5367" t="str">
            <v>电表故障</v>
          </cell>
        </row>
        <row r="5368">
          <cell r="A5368">
            <v>43212</v>
          </cell>
          <cell r="B5368">
            <v>4.1469907407407407E-2</v>
          </cell>
          <cell r="D5368" t="str">
            <v>电表故障</v>
          </cell>
          <cell r="G5368" t="str">
            <v>JS_CZ_wodefeng</v>
          </cell>
          <cell r="I5368" t="str">
            <v>电表故障</v>
          </cell>
        </row>
        <row r="5369">
          <cell r="A5369">
            <v>43212</v>
          </cell>
          <cell r="B5369">
            <v>4.3321759259259261E-2</v>
          </cell>
          <cell r="D5369" t="str">
            <v>电表故障</v>
          </cell>
          <cell r="G5369" t="str">
            <v>JS_CZ_wodefeng</v>
          </cell>
          <cell r="I5369" t="str">
            <v>电表故障</v>
          </cell>
        </row>
        <row r="5370">
          <cell r="A5370">
            <v>43212</v>
          </cell>
          <cell r="B5370">
            <v>4.3842592592592593E-2</v>
          </cell>
          <cell r="D5370" t="str">
            <v>分系统1BMS1单体电压过低一级故障</v>
          </cell>
          <cell r="G5370" t="str">
            <v>JS_CZ_wodefeng</v>
          </cell>
          <cell r="I5370" t="str">
            <v>BMS故障</v>
          </cell>
        </row>
        <row r="5371">
          <cell r="A5371">
            <v>43212</v>
          </cell>
          <cell r="B5371">
            <v>4.4421296296296292E-2</v>
          </cell>
          <cell r="D5371" t="str">
            <v>分系统1BMS6单体电压过低一级故障</v>
          </cell>
          <cell r="G5371" t="str">
            <v>JS_CZ_wodefeng</v>
          </cell>
          <cell r="I5371" t="str">
            <v>BMS故障</v>
          </cell>
        </row>
        <row r="5372">
          <cell r="A5372">
            <v>43212</v>
          </cell>
          <cell r="B5372">
            <v>4.4895833333333329E-2</v>
          </cell>
          <cell r="D5372" t="str">
            <v>电表故障</v>
          </cell>
          <cell r="G5372" t="str">
            <v>JS_CZ_wodefeng</v>
          </cell>
          <cell r="I5372" t="str">
            <v>电表故障</v>
          </cell>
        </row>
        <row r="5373">
          <cell r="A5373">
            <v>43212</v>
          </cell>
          <cell r="B5373">
            <v>4.6053240740740742E-2</v>
          </cell>
          <cell r="D5373" t="str">
            <v>分系统1BMS3单体电压过低一级故障</v>
          </cell>
          <cell r="G5373" t="str">
            <v>JS_CZ_wodefeng</v>
          </cell>
          <cell r="I5373" t="str">
            <v>BMS故障</v>
          </cell>
        </row>
        <row r="5374">
          <cell r="A5374">
            <v>43212</v>
          </cell>
          <cell r="B5374">
            <v>4.6099537037037036E-2</v>
          </cell>
          <cell r="D5374" t="str">
            <v>分系统1BMS4单体电压过低一级故障</v>
          </cell>
          <cell r="G5374" t="str">
            <v>JS_CZ_wodefeng</v>
          </cell>
          <cell r="I5374" t="str">
            <v>BMS故障</v>
          </cell>
        </row>
        <row r="5375">
          <cell r="A5375">
            <v>43212</v>
          </cell>
          <cell r="B5375">
            <v>4.6516203703703705E-2</v>
          </cell>
          <cell r="D5375" t="str">
            <v>电表故障</v>
          </cell>
          <cell r="G5375" t="str">
            <v>JS_CZ_wodefeng</v>
          </cell>
          <cell r="I5375" t="str">
            <v>电表故障</v>
          </cell>
        </row>
        <row r="5376">
          <cell r="A5376">
            <v>43212</v>
          </cell>
          <cell r="B5376">
            <v>4.7037037037037037E-2</v>
          </cell>
          <cell r="D5376" t="str">
            <v>分系统1BMS2单体电压过低一级故障</v>
          </cell>
          <cell r="G5376" t="str">
            <v>JS_CZ_wodefeng</v>
          </cell>
          <cell r="I5376" t="str">
            <v>BMS故障</v>
          </cell>
        </row>
        <row r="5377">
          <cell r="A5377">
            <v>43212</v>
          </cell>
          <cell r="B5377">
            <v>4.8831018518518517E-2</v>
          </cell>
          <cell r="D5377" t="str">
            <v>电表故障</v>
          </cell>
          <cell r="G5377" t="str">
            <v>JS_CZ_wodefeng</v>
          </cell>
          <cell r="I5377" t="str">
            <v>电表故障</v>
          </cell>
        </row>
        <row r="5378">
          <cell r="A5378">
            <v>43212</v>
          </cell>
          <cell r="B5378">
            <v>4.9930555555555554E-2</v>
          </cell>
          <cell r="D5378" t="str">
            <v>电表故障</v>
          </cell>
          <cell r="G5378" t="str">
            <v>JS_CZ_wodefeng</v>
          </cell>
          <cell r="I5378" t="str">
            <v>电表故障</v>
          </cell>
        </row>
        <row r="5379">
          <cell r="A5379">
            <v>43212</v>
          </cell>
          <cell r="B5379">
            <v>5.0162037037037033E-2</v>
          </cell>
          <cell r="D5379" t="str">
            <v>电表故障</v>
          </cell>
          <cell r="G5379" t="str">
            <v>JS_CZ_wodefeng</v>
          </cell>
          <cell r="I5379" t="str">
            <v>电表故障</v>
          </cell>
        </row>
        <row r="5380">
          <cell r="A5380">
            <v>43212</v>
          </cell>
          <cell r="B5380">
            <v>5.0277777777777775E-2</v>
          </cell>
          <cell r="D5380" t="str">
            <v>电表故障</v>
          </cell>
          <cell r="G5380" t="str">
            <v>JS_CZ_wodefeng</v>
          </cell>
          <cell r="I5380" t="str">
            <v>电表故障</v>
          </cell>
        </row>
        <row r="5381">
          <cell r="A5381">
            <v>43212</v>
          </cell>
          <cell r="B5381">
            <v>5.0393518518518511E-2</v>
          </cell>
          <cell r="D5381" t="str">
            <v>电表故障</v>
          </cell>
          <cell r="G5381" t="str">
            <v>JS_CZ_wodefeng</v>
          </cell>
          <cell r="I5381" t="str">
            <v>电表故障</v>
          </cell>
        </row>
        <row r="5382">
          <cell r="A5382">
            <v>43212</v>
          </cell>
          <cell r="B5382">
            <v>5.1087962962962967E-2</v>
          </cell>
          <cell r="D5382" t="str">
            <v>分系统1BMS1总电压过低一级故障</v>
          </cell>
          <cell r="G5382" t="str">
            <v>JS_CZ_wodefeng</v>
          </cell>
          <cell r="I5382" t="str">
            <v>BMS故障</v>
          </cell>
        </row>
        <row r="5383">
          <cell r="A5383">
            <v>43212</v>
          </cell>
          <cell r="B5383">
            <v>5.1261574074074077E-2</v>
          </cell>
          <cell r="D5383" t="str">
            <v>分系统1BMS3总电压过低一级故障</v>
          </cell>
          <cell r="G5383" t="str">
            <v>JS_CZ_wodefeng</v>
          </cell>
          <cell r="I5383" t="str">
            <v>BMS故障</v>
          </cell>
        </row>
        <row r="5384">
          <cell r="A5384">
            <v>43212</v>
          </cell>
          <cell r="B5384">
            <v>5.1261574074074077E-2</v>
          </cell>
          <cell r="D5384" t="str">
            <v>分系统1BMS6总电压过低一级故障</v>
          </cell>
          <cell r="G5384" t="str">
            <v>JS_CZ_wodefeng</v>
          </cell>
          <cell r="I5384" t="str">
            <v>BMS故障</v>
          </cell>
        </row>
        <row r="5385">
          <cell r="A5385">
            <v>43212</v>
          </cell>
          <cell r="B5385">
            <v>5.1435185185185188E-2</v>
          </cell>
          <cell r="D5385" t="str">
            <v>分系统1BMS2总电压过低一级故障</v>
          </cell>
          <cell r="G5385" t="str">
            <v>JS_CZ_wodefeng</v>
          </cell>
          <cell r="I5385" t="str">
            <v>BMS故障</v>
          </cell>
        </row>
        <row r="5386">
          <cell r="A5386">
            <v>43212</v>
          </cell>
          <cell r="B5386">
            <v>5.1435185185185188E-2</v>
          </cell>
          <cell r="D5386" t="str">
            <v>分系统1BMS5总电压过低一级故障</v>
          </cell>
          <cell r="G5386" t="str">
            <v>JS_CZ_wodefeng</v>
          </cell>
          <cell r="I5386" t="str">
            <v>BMS故障</v>
          </cell>
        </row>
        <row r="5387">
          <cell r="A5387">
            <v>43212</v>
          </cell>
          <cell r="B5387">
            <v>5.1550925925925924E-2</v>
          </cell>
          <cell r="D5387" t="str">
            <v>分系统1BMS4总电压过低一级故障</v>
          </cell>
          <cell r="G5387" t="str">
            <v>JS_CZ_wodefeng</v>
          </cell>
          <cell r="I5387" t="str">
            <v>BMS故障</v>
          </cell>
        </row>
        <row r="5388">
          <cell r="A5388">
            <v>43212</v>
          </cell>
          <cell r="B5388">
            <v>5.2708333333333336E-2</v>
          </cell>
          <cell r="D5388" t="str">
            <v>分系统1BMS5单体电压过低一级故障</v>
          </cell>
          <cell r="G5388" t="str">
            <v>JS_CZ_wodefeng</v>
          </cell>
          <cell r="I5388" t="str">
            <v>BMS故障</v>
          </cell>
        </row>
        <row r="5389">
          <cell r="A5389">
            <v>43212</v>
          </cell>
          <cell r="B5389">
            <v>5.4224537037037036E-2</v>
          </cell>
          <cell r="D5389" t="str">
            <v>电表故障</v>
          </cell>
          <cell r="G5389" t="str">
            <v>JS_CZ_wodefeng</v>
          </cell>
          <cell r="I5389" t="str">
            <v>电表故障</v>
          </cell>
        </row>
        <row r="5390">
          <cell r="A5390">
            <v>43212</v>
          </cell>
          <cell r="B5390">
            <v>5.6655092592592597E-2</v>
          </cell>
          <cell r="D5390" t="str">
            <v>电表故障</v>
          </cell>
          <cell r="G5390" t="str">
            <v>JS_CZ_wodefeng</v>
          </cell>
          <cell r="I5390" t="str">
            <v>电表故障</v>
          </cell>
        </row>
        <row r="5391">
          <cell r="A5391">
            <v>43212</v>
          </cell>
          <cell r="B5391">
            <v>5.6770833333333333E-2</v>
          </cell>
          <cell r="D5391" t="str">
            <v>电表故障</v>
          </cell>
          <cell r="G5391" t="str">
            <v>JS_CZ_wodefeng</v>
          </cell>
          <cell r="I5391" t="str">
            <v>电表故障</v>
          </cell>
        </row>
        <row r="5392">
          <cell r="A5392">
            <v>43212</v>
          </cell>
          <cell r="B5392">
            <v>5.6886574074074076E-2</v>
          </cell>
          <cell r="D5392" t="str">
            <v>分系统1BMS1SOC过低一级故障</v>
          </cell>
          <cell r="G5392" t="str">
            <v>JS_CZ_wodefeng</v>
          </cell>
          <cell r="I5392" t="str">
            <v>BMS故障</v>
          </cell>
        </row>
        <row r="5393">
          <cell r="A5393">
            <v>43212</v>
          </cell>
          <cell r="B5393">
            <v>5.6944444444444443E-2</v>
          </cell>
          <cell r="D5393" t="str">
            <v>电表故障</v>
          </cell>
          <cell r="G5393" t="str">
            <v>JS_CZ_wodefeng</v>
          </cell>
          <cell r="I5393" t="str">
            <v>电表故障</v>
          </cell>
        </row>
        <row r="5394">
          <cell r="A5394">
            <v>43212</v>
          </cell>
          <cell r="B5394">
            <v>5.7233796296296297E-2</v>
          </cell>
          <cell r="D5394" t="str">
            <v>分系统1BMS3SOC过低一级故障</v>
          </cell>
          <cell r="G5394" t="str">
            <v>JS_CZ_wodefeng</v>
          </cell>
          <cell r="I5394" t="str">
            <v>BMS故障</v>
          </cell>
        </row>
        <row r="5395">
          <cell r="A5395">
            <v>43212</v>
          </cell>
          <cell r="B5395">
            <v>5.7233796296296297E-2</v>
          </cell>
          <cell r="D5395" t="str">
            <v>分系统1BMS6SOC过低一级故障</v>
          </cell>
          <cell r="G5395" t="str">
            <v>JS_CZ_wodefeng</v>
          </cell>
          <cell r="I5395" t="str">
            <v>BMS故障</v>
          </cell>
        </row>
        <row r="5396">
          <cell r="A5396">
            <v>43212</v>
          </cell>
          <cell r="B5396">
            <v>5.7407407407407407E-2</v>
          </cell>
          <cell r="D5396" t="str">
            <v>分系统1BMS2SOC过低一级故障</v>
          </cell>
          <cell r="G5396" t="str">
            <v>JS_CZ_wodefeng</v>
          </cell>
          <cell r="I5396" t="str">
            <v>BMS故障</v>
          </cell>
        </row>
        <row r="5397">
          <cell r="A5397">
            <v>43212</v>
          </cell>
          <cell r="B5397">
            <v>5.8217592592592592E-2</v>
          </cell>
          <cell r="D5397" t="str">
            <v>电表故障</v>
          </cell>
          <cell r="G5397" t="str">
            <v>JS_CZ_wodefeng</v>
          </cell>
          <cell r="I5397" t="str">
            <v>电表故障</v>
          </cell>
        </row>
        <row r="5398">
          <cell r="A5398">
            <v>43212</v>
          </cell>
          <cell r="B5398">
            <v>5.8865740740740739E-2</v>
          </cell>
          <cell r="D5398" t="str">
            <v>分系统1BMS5SOC过低一级故障</v>
          </cell>
          <cell r="G5398" t="str">
            <v>JS_CZ_wodefeng</v>
          </cell>
          <cell r="I5398" t="str">
            <v>BMS故障</v>
          </cell>
        </row>
        <row r="5399">
          <cell r="A5399">
            <v>43212</v>
          </cell>
          <cell r="B5399">
            <v>5.9212962962962967E-2</v>
          </cell>
          <cell r="D5399" t="str">
            <v>分系统1BMS4SOC过低一级故障</v>
          </cell>
          <cell r="G5399" t="str">
            <v>JS_CZ_wodefeng</v>
          </cell>
          <cell r="I5399" t="str">
            <v>BMS故障</v>
          </cell>
        </row>
        <row r="5400">
          <cell r="A5400">
            <v>43212</v>
          </cell>
          <cell r="B5400">
            <v>5.9791666666666667E-2</v>
          </cell>
          <cell r="D5400" t="str">
            <v>电表故障</v>
          </cell>
          <cell r="G5400" t="str">
            <v>JS_CZ_wodefeng</v>
          </cell>
          <cell r="I5400" t="str">
            <v>电表故障</v>
          </cell>
        </row>
        <row r="5401">
          <cell r="A5401">
            <v>43212</v>
          </cell>
          <cell r="B5401">
            <v>6.2164351851851853E-2</v>
          </cell>
          <cell r="D5401" t="str">
            <v>电表故障</v>
          </cell>
          <cell r="G5401" t="str">
            <v>JS_CZ_wodefeng</v>
          </cell>
          <cell r="I5401" t="str">
            <v>电表故障</v>
          </cell>
        </row>
        <row r="5402">
          <cell r="A5402">
            <v>43212</v>
          </cell>
          <cell r="B5402">
            <v>6.3726851851851854E-2</v>
          </cell>
          <cell r="D5402" t="str">
            <v>电表故障</v>
          </cell>
          <cell r="G5402" t="str">
            <v>JS_CZ_wodefeng</v>
          </cell>
          <cell r="I5402" t="str">
            <v>电表故障</v>
          </cell>
        </row>
        <row r="5403">
          <cell r="A5403">
            <v>43212</v>
          </cell>
          <cell r="B5403">
            <v>6.5057870370370363E-2</v>
          </cell>
          <cell r="D5403" t="str">
            <v>电表故障</v>
          </cell>
          <cell r="G5403" t="str">
            <v>JS_CZ_wodefeng</v>
          </cell>
          <cell r="I5403" t="str">
            <v>电表故障</v>
          </cell>
        </row>
        <row r="5404">
          <cell r="A5404">
            <v>43212</v>
          </cell>
          <cell r="B5404">
            <v>6.7430555555555563E-2</v>
          </cell>
          <cell r="D5404" t="str">
            <v>电表故障</v>
          </cell>
          <cell r="G5404" t="str">
            <v>JS_CZ_wodefeng</v>
          </cell>
          <cell r="I5404" t="str">
            <v>电表故障</v>
          </cell>
        </row>
        <row r="5405">
          <cell r="A5405">
            <v>43212</v>
          </cell>
          <cell r="B5405">
            <v>6.8414351851851851E-2</v>
          </cell>
          <cell r="D5405" t="str">
            <v>电表故障</v>
          </cell>
          <cell r="G5405" t="str">
            <v>JS_CZ_wodefeng</v>
          </cell>
          <cell r="I5405" t="str">
            <v>电表故障</v>
          </cell>
        </row>
        <row r="5406">
          <cell r="A5406">
            <v>43212</v>
          </cell>
          <cell r="B5406">
            <v>6.8645833333333336E-2</v>
          </cell>
          <cell r="D5406" t="str">
            <v>电表故障</v>
          </cell>
          <cell r="G5406" t="str">
            <v>JS_CZ_wodefeng</v>
          </cell>
          <cell r="I5406" t="str">
            <v>电表故障</v>
          </cell>
        </row>
        <row r="5407">
          <cell r="A5407">
            <v>43212</v>
          </cell>
          <cell r="B5407">
            <v>7.1481481481481479E-2</v>
          </cell>
          <cell r="D5407" t="str">
            <v>电表故障</v>
          </cell>
          <cell r="G5407" t="str">
            <v>JS_CZ_wodefeng</v>
          </cell>
          <cell r="I5407" t="str">
            <v>电表故障</v>
          </cell>
        </row>
        <row r="5408">
          <cell r="A5408">
            <v>43212</v>
          </cell>
          <cell r="B5408">
            <v>7.3865740740740746E-2</v>
          </cell>
          <cell r="D5408" t="str">
            <v>电表故障</v>
          </cell>
          <cell r="G5408" t="str">
            <v>JS_CZ_wodefeng</v>
          </cell>
          <cell r="I5408" t="str">
            <v>电表故障</v>
          </cell>
        </row>
        <row r="5409">
          <cell r="A5409">
            <v>43212</v>
          </cell>
          <cell r="B5409">
            <v>7.8842592592592589E-2</v>
          </cell>
          <cell r="D5409" t="str">
            <v>电表故障</v>
          </cell>
          <cell r="G5409" t="str">
            <v>JS_CZ_wodefeng</v>
          </cell>
          <cell r="I5409" t="str">
            <v>电表故障</v>
          </cell>
        </row>
        <row r="5410">
          <cell r="A5410">
            <v>43212</v>
          </cell>
          <cell r="B5410">
            <v>7.8958333333333339E-2</v>
          </cell>
          <cell r="D5410" t="str">
            <v>电表故障</v>
          </cell>
          <cell r="G5410" t="str">
            <v>JS_CZ_wodefeng</v>
          </cell>
          <cell r="I5410" t="str">
            <v>电表故障</v>
          </cell>
        </row>
        <row r="5411">
          <cell r="A5411">
            <v>43212</v>
          </cell>
          <cell r="B5411">
            <v>7.918981481481481E-2</v>
          </cell>
          <cell r="D5411" t="str">
            <v>电表故障</v>
          </cell>
          <cell r="G5411" t="str">
            <v>JS_CZ_wodefeng</v>
          </cell>
          <cell r="I5411" t="str">
            <v>电表故障</v>
          </cell>
        </row>
        <row r="5412">
          <cell r="A5412">
            <v>43212</v>
          </cell>
          <cell r="B5412">
            <v>7.9421296296296295E-2</v>
          </cell>
          <cell r="D5412" t="str">
            <v>电表故障</v>
          </cell>
          <cell r="G5412" t="str">
            <v>JS_CZ_wodefeng</v>
          </cell>
          <cell r="I5412" t="str">
            <v>电表故障</v>
          </cell>
        </row>
        <row r="5413">
          <cell r="A5413">
            <v>43212</v>
          </cell>
          <cell r="B5413">
            <v>8.0289351851851862E-2</v>
          </cell>
          <cell r="D5413" t="str">
            <v>电表故障</v>
          </cell>
          <cell r="G5413" t="str">
            <v>JS_CZ_wodefeng</v>
          </cell>
          <cell r="I5413" t="str">
            <v>电表故障</v>
          </cell>
        </row>
        <row r="5414">
          <cell r="A5414">
            <v>43212</v>
          </cell>
          <cell r="B5414">
            <v>8.2777777777777783E-2</v>
          </cell>
          <cell r="D5414" t="str">
            <v>电表故障</v>
          </cell>
          <cell r="G5414" t="str">
            <v>JS_CZ_wodefeng</v>
          </cell>
          <cell r="I5414" t="str">
            <v>电表故障</v>
          </cell>
        </row>
        <row r="5415">
          <cell r="A5415">
            <v>43212</v>
          </cell>
          <cell r="B5415">
            <v>8.4108796296296293E-2</v>
          </cell>
          <cell r="D5415" t="str">
            <v>电表故障</v>
          </cell>
          <cell r="G5415" t="str">
            <v>JS_CZ_wodefeng</v>
          </cell>
          <cell r="I5415" t="str">
            <v>电表故障</v>
          </cell>
        </row>
        <row r="5416">
          <cell r="A5416">
            <v>43212</v>
          </cell>
          <cell r="B5416">
            <v>8.4224537037037028E-2</v>
          </cell>
          <cell r="D5416" t="str">
            <v>电表故障</v>
          </cell>
          <cell r="G5416" t="str">
            <v>JS_CZ_wodefeng</v>
          </cell>
          <cell r="I5416" t="str">
            <v>电表故障</v>
          </cell>
        </row>
        <row r="5417">
          <cell r="A5417">
            <v>43212</v>
          </cell>
          <cell r="B5417">
            <v>8.4340277777777764E-2</v>
          </cell>
          <cell r="D5417" t="str">
            <v>电表故障</v>
          </cell>
          <cell r="G5417" t="str">
            <v>JS_CZ_wodefeng</v>
          </cell>
          <cell r="I5417" t="str">
            <v>电表故障</v>
          </cell>
        </row>
        <row r="5418">
          <cell r="A5418">
            <v>43212</v>
          </cell>
          <cell r="B5418">
            <v>8.5439814814814816E-2</v>
          </cell>
          <cell r="D5418" t="str">
            <v>电表故障</v>
          </cell>
          <cell r="G5418" t="str">
            <v>JS_CZ_wodefeng</v>
          </cell>
          <cell r="I5418" t="str">
            <v>电表故障</v>
          </cell>
        </row>
        <row r="5419">
          <cell r="A5419">
            <v>43212</v>
          </cell>
          <cell r="B5419">
            <v>8.5671296296296287E-2</v>
          </cell>
          <cell r="D5419" t="str">
            <v>电表故障</v>
          </cell>
          <cell r="G5419" t="str">
            <v>JS_CZ_wodefeng</v>
          </cell>
          <cell r="I5419" t="str">
            <v>电表故障</v>
          </cell>
        </row>
        <row r="5420">
          <cell r="A5420">
            <v>43212</v>
          </cell>
          <cell r="B5420">
            <v>8.671296296296295E-2</v>
          </cell>
          <cell r="D5420" t="str">
            <v>电表故障</v>
          </cell>
          <cell r="G5420" t="str">
            <v>JS_CZ_wodefeng</v>
          </cell>
          <cell r="I5420" t="str">
            <v>电表故障</v>
          </cell>
        </row>
        <row r="5421">
          <cell r="A5421">
            <v>43212</v>
          </cell>
          <cell r="B5421">
            <v>8.8043981481481473E-2</v>
          </cell>
          <cell r="D5421" t="str">
            <v>电表故障</v>
          </cell>
          <cell r="G5421" t="str">
            <v>JS_CZ_wodefeng</v>
          </cell>
          <cell r="I5421" t="str">
            <v>电表故障</v>
          </cell>
        </row>
        <row r="5422">
          <cell r="A5422">
            <v>43212</v>
          </cell>
          <cell r="B5422">
            <v>8.8912037037037039E-2</v>
          </cell>
          <cell r="D5422" t="str">
            <v>电表故障</v>
          </cell>
          <cell r="G5422" t="str">
            <v>JS_CZ_wodefeng</v>
          </cell>
          <cell r="I5422" t="str">
            <v>电表故障</v>
          </cell>
        </row>
        <row r="5423">
          <cell r="A5423">
            <v>43212</v>
          </cell>
          <cell r="B5423">
            <v>9.447916666666667E-2</v>
          </cell>
          <cell r="D5423" t="str">
            <v>电表故障</v>
          </cell>
          <cell r="G5423" t="str">
            <v>JS_CZ_wodefeng</v>
          </cell>
          <cell r="I5423" t="str">
            <v>电表故障</v>
          </cell>
        </row>
        <row r="5424">
          <cell r="A5424">
            <v>43212</v>
          </cell>
          <cell r="B5424">
            <v>9.5578703703703694E-2</v>
          </cell>
          <cell r="D5424" t="str">
            <v>电表故障</v>
          </cell>
          <cell r="G5424" t="str">
            <v>JS_CZ_wodefeng</v>
          </cell>
          <cell r="I5424" t="str">
            <v>电表故障</v>
          </cell>
        </row>
        <row r="5425">
          <cell r="A5425">
            <v>43212</v>
          </cell>
          <cell r="B5425">
            <v>9.5810185185185179E-2</v>
          </cell>
          <cell r="D5425" t="str">
            <v>电表故障</v>
          </cell>
          <cell r="G5425" t="str">
            <v>JS_CZ_wodefeng</v>
          </cell>
          <cell r="I5425" t="str">
            <v>电表故障</v>
          </cell>
        </row>
        <row r="5426">
          <cell r="A5426">
            <v>43212</v>
          </cell>
          <cell r="B5426">
            <v>9.5925925925925928E-2</v>
          </cell>
          <cell r="D5426" t="str">
            <v>电表故障</v>
          </cell>
          <cell r="G5426" t="str">
            <v>JS_CZ_wodefeng</v>
          </cell>
          <cell r="I5426" t="str">
            <v>电表故障</v>
          </cell>
        </row>
        <row r="5427">
          <cell r="A5427">
            <v>43212</v>
          </cell>
          <cell r="B5427">
            <v>9.9629629629629624E-2</v>
          </cell>
          <cell r="D5427" t="str">
            <v>电表故障</v>
          </cell>
          <cell r="G5427" t="str">
            <v>JS_CZ_wodefeng</v>
          </cell>
          <cell r="I5427" t="str">
            <v>电表故障</v>
          </cell>
        </row>
        <row r="5428">
          <cell r="A5428">
            <v>43212</v>
          </cell>
          <cell r="B5428">
            <v>0.10068287037037038</v>
          </cell>
          <cell r="D5428" t="str">
            <v>电表故障</v>
          </cell>
          <cell r="G5428" t="str">
            <v>JS_CZ_wodefeng</v>
          </cell>
          <cell r="I5428" t="str">
            <v>电表故障</v>
          </cell>
        </row>
        <row r="5429">
          <cell r="A5429">
            <v>43212</v>
          </cell>
          <cell r="B5429">
            <v>0.1007986111111111</v>
          </cell>
          <cell r="D5429" t="str">
            <v>电表故障</v>
          </cell>
          <cell r="G5429" t="str">
            <v>JS_CZ_wodefeng</v>
          </cell>
          <cell r="I5429" t="str">
            <v>电表故障</v>
          </cell>
        </row>
        <row r="5430">
          <cell r="A5430">
            <v>43212</v>
          </cell>
          <cell r="B5430">
            <v>0.10097222222222223</v>
          </cell>
          <cell r="D5430" t="str">
            <v>电表故障</v>
          </cell>
          <cell r="G5430" t="str">
            <v>JS_CZ_wodefeng</v>
          </cell>
          <cell r="I5430" t="str">
            <v>电表故障</v>
          </cell>
        </row>
        <row r="5431">
          <cell r="A5431">
            <v>43212</v>
          </cell>
          <cell r="B5431">
            <v>0.10224537037037036</v>
          </cell>
          <cell r="D5431" t="str">
            <v>电表故障</v>
          </cell>
          <cell r="G5431" t="str">
            <v>JS_CZ_wodefeng</v>
          </cell>
          <cell r="I5431" t="str">
            <v>电表故障</v>
          </cell>
        </row>
        <row r="5432">
          <cell r="A5432">
            <v>43212</v>
          </cell>
          <cell r="B5432">
            <v>0.10461805555555555</v>
          </cell>
          <cell r="D5432" t="str">
            <v>电表故障</v>
          </cell>
          <cell r="G5432" t="str">
            <v>JS_CZ_wodefeng</v>
          </cell>
          <cell r="I5432" t="str">
            <v>电表故障</v>
          </cell>
        </row>
        <row r="5433">
          <cell r="A5433">
            <v>43212</v>
          </cell>
          <cell r="B5433">
            <v>0.10590277777777778</v>
          </cell>
          <cell r="D5433" t="str">
            <v>电表故障</v>
          </cell>
          <cell r="G5433" t="str">
            <v>JS_CZ_wodefeng</v>
          </cell>
          <cell r="I5433" t="str">
            <v>电表故障</v>
          </cell>
        </row>
        <row r="5434">
          <cell r="A5434">
            <v>43212</v>
          </cell>
          <cell r="B5434">
            <v>0.10768518518518518</v>
          </cell>
          <cell r="D5434" t="str">
            <v>电表故障</v>
          </cell>
          <cell r="G5434" t="str">
            <v>JS_CZ_wodefeng</v>
          </cell>
          <cell r="I5434" t="str">
            <v>电表故障</v>
          </cell>
        </row>
        <row r="5435">
          <cell r="A5435">
            <v>43212</v>
          </cell>
          <cell r="B5435">
            <v>0.11163194444444445</v>
          </cell>
          <cell r="D5435" t="str">
            <v>电表故障</v>
          </cell>
          <cell r="G5435" t="str">
            <v>JS_CZ_wodefeng</v>
          </cell>
          <cell r="I5435" t="str">
            <v>电表故障</v>
          </cell>
        </row>
        <row r="5436">
          <cell r="A5436">
            <v>43212</v>
          </cell>
          <cell r="B5436">
            <v>0.11394675925925928</v>
          </cell>
          <cell r="D5436" t="str">
            <v>电表故障</v>
          </cell>
          <cell r="G5436" t="str">
            <v>JS_CZ_wodefeng</v>
          </cell>
          <cell r="I5436" t="str">
            <v>电表故障</v>
          </cell>
        </row>
        <row r="5437">
          <cell r="A5437">
            <v>43212</v>
          </cell>
          <cell r="B5437">
            <v>0.11643518518518518</v>
          </cell>
          <cell r="D5437" t="str">
            <v>电表故障</v>
          </cell>
          <cell r="G5437" t="str">
            <v>JS_CZ_wodefeng</v>
          </cell>
          <cell r="I5437" t="str">
            <v>电表故障</v>
          </cell>
        </row>
        <row r="5438">
          <cell r="A5438">
            <v>43212</v>
          </cell>
          <cell r="B5438">
            <v>0.11788194444444444</v>
          </cell>
          <cell r="D5438" t="str">
            <v>电表故障</v>
          </cell>
          <cell r="G5438" t="str">
            <v>JS_CZ_wodefeng</v>
          </cell>
          <cell r="I5438" t="str">
            <v>电表故障</v>
          </cell>
        </row>
        <row r="5439">
          <cell r="A5439">
            <v>43212</v>
          </cell>
          <cell r="B5439">
            <v>0.12119212962962962</v>
          </cell>
          <cell r="D5439" t="str">
            <v>电表故障</v>
          </cell>
          <cell r="G5439" t="str">
            <v>JS_CZ_wodefeng</v>
          </cell>
          <cell r="I5439" t="str">
            <v>电表故障</v>
          </cell>
        </row>
        <row r="5440">
          <cell r="A5440">
            <v>43212</v>
          </cell>
          <cell r="B5440">
            <v>0.12142361111111111</v>
          </cell>
          <cell r="D5440" t="str">
            <v>电表故障</v>
          </cell>
          <cell r="G5440" t="str">
            <v>JS_CZ_wodefeng</v>
          </cell>
          <cell r="I5440" t="str">
            <v>电表故障</v>
          </cell>
        </row>
        <row r="5441">
          <cell r="A5441">
            <v>43212</v>
          </cell>
          <cell r="B5441">
            <v>0.12258101851851851</v>
          </cell>
          <cell r="D5441" t="str">
            <v>电表故障</v>
          </cell>
          <cell r="G5441" t="str">
            <v>JS_CZ_wodefeng</v>
          </cell>
          <cell r="I5441" t="str">
            <v>电表故障</v>
          </cell>
        </row>
        <row r="5442">
          <cell r="A5442">
            <v>43212</v>
          </cell>
          <cell r="B5442">
            <v>0.12402777777777778</v>
          </cell>
          <cell r="D5442" t="str">
            <v>电表故障</v>
          </cell>
          <cell r="G5442" t="str">
            <v>JS_CZ_wodefeng</v>
          </cell>
          <cell r="I5442" t="str">
            <v>电表故障</v>
          </cell>
        </row>
        <row r="5443">
          <cell r="A5443">
            <v>43212</v>
          </cell>
          <cell r="B5443">
            <v>0.12420138888888889</v>
          </cell>
          <cell r="D5443" t="str">
            <v>分系统3告警状态</v>
          </cell>
          <cell r="G5443" t="str">
            <v>BJ_zhongyu</v>
          </cell>
          <cell r="I5443" t="str">
            <v>系统故障</v>
          </cell>
        </row>
        <row r="5444">
          <cell r="A5444">
            <v>43212</v>
          </cell>
          <cell r="B5444">
            <v>0.12640046296296295</v>
          </cell>
          <cell r="D5444" t="str">
            <v>电表故障</v>
          </cell>
          <cell r="G5444" t="str">
            <v>JS_CZ_wodefeng</v>
          </cell>
          <cell r="I5444" t="str">
            <v>电表故障</v>
          </cell>
        </row>
        <row r="5445">
          <cell r="A5445">
            <v>43212</v>
          </cell>
          <cell r="B5445">
            <v>0.1265162037037037</v>
          </cell>
          <cell r="D5445" t="str">
            <v>电表故障</v>
          </cell>
          <cell r="G5445" t="str">
            <v>JS_CZ_wodefeng</v>
          </cell>
          <cell r="I5445" t="str">
            <v>电表故障</v>
          </cell>
        </row>
        <row r="5446">
          <cell r="A5446">
            <v>43212</v>
          </cell>
          <cell r="B5446">
            <v>0.12796296296296297</v>
          </cell>
          <cell r="D5446" t="str">
            <v>电表故障</v>
          </cell>
          <cell r="G5446" t="str">
            <v>JS_CZ_wodefeng</v>
          </cell>
          <cell r="I5446" t="str">
            <v>电表故障</v>
          </cell>
        </row>
        <row r="5447">
          <cell r="A5447">
            <v>43212</v>
          </cell>
          <cell r="B5447">
            <v>0.12900462962962964</v>
          </cell>
          <cell r="D5447" t="str">
            <v>电表故障</v>
          </cell>
          <cell r="G5447" t="str">
            <v>JS_CZ_wodefeng</v>
          </cell>
          <cell r="I5447" t="str">
            <v>电表故障</v>
          </cell>
        </row>
        <row r="5448">
          <cell r="A5448">
            <v>43212</v>
          </cell>
          <cell r="B5448">
            <v>0.13046296296296298</v>
          </cell>
          <cell r="D5448" t="str">
            <v>电表故障</v>
          </cell>
          <cell r="G5448" t="str">
            <v>JS_CZ_wodefeng</v>
          </cell>
          <cell r="I5448" t="str">
            <v>电表故障</v>
          </cell>
        </row>
        <row r="5449">
          <cell r="A5449">
            <v>43212</v>
          </cell>
          <cell r="B5449">
            <v>0.13144675925925928</v>
          </cell>
          <cell r="D5449" t="str">
            <v>电表故障</v>
          </cell>
          <cell r="G5449" t="str">
            <v>JS_CZ_wodefeng</v>
          </cell>
          <cell r="I5449" t="str">
            <v>电表故障</v>
          </cell>
        </row>
        <row r="5450">
          <cell r="A5450">
            <v>43212</v>
          </cell>
          <cell r="B5450">
            <v>0.13295138888888888</v>
          </cell>
          <cell r="D5450" t="str">
            <v>电表故障</v>
          </cell>
          <cell r="G5450" t="str">
            <v>JS_CZ_wodefeng</v>
          </cell>
          <cell r="I5450" t="str">
            <v>电表故障</v>
          </cell>
        </row>
        <row r="5451">
          <cell r="A5451">
            <v>43212</v>
          </cell>
          <cell r="B5451">
            <v>0.13688657407407409</v>
          </cell>
          <cell r="D5451" t="str">
            <v>电表故障</v>
          </cell>
          <cell r="G5451" t="str">
            <v>JS_CZ_wodefeng</v>
          </cell>
          <cell r="I5451" t="str">
            <v>电表故障</v>
          </cell>
        </row>
        <row r="5452">
          <cell r="A5452">
            <v>43212</v>
          </cell>
          <cell r="B5452">
            <v>0.13821759259259259</v>
          </cell>
          <cell r="D5452" t="str">
            <v>电表故障</v>
          </cell>
          <cell r="G5452" t="str">
            <v>JS_CZ_wodefeng</v>
          </cell>
          <cell r="I5452" t="str">
            <v>电表故障</v>
          </cell>
        </row>
        <row r="5453">
          <cell r="A5453">
            <v>43212</v>
          </cell>
          <cell r="B5453">
            <v>0.1383449074074074</v>
          </cell>
          <cell r="D5453" t="str">
            <v>电表故障</v>
          </cell>
          <cell r="G5453" t="str">
            <v>JS_CZ_wodefeng</v>
          </cell>
          <cell r="I5453" t="str">
            <v>电表故障</v>
          </cell>
        </row>
        <row r="5454">
          <cell r="A5454">
            <v>43212</v>
          </cell>
          <cell r="B5454">
            <v>0.13844907407407406</v>
          </cell>
          <cell r="D5454" t="str">
            <v>电表故障</v>
          </cell>
          <cell r="G5454" t="str">
            <v>JS_CZ_wodefeng</v>
          </cell>
          <cell r="I5454" t="str">
            <v>电表故障</v>
          </cell>
        </row>
        <row r="5455">
          <cell r="A5455">
            <v>43212</v>
          </cell>
          <cell r="B5455">
            <v>0.13954861111111111</v>
          </cell>
          <cell r="D5455" t="str">
            <v>电表故障</v>
          </cell>
          <cell r="G5455" t="str">
            <v>JS_CZ_wodefeng</v>
          </cell>
          <cell r="I5455" t="str">
            <v>电表故障</v>
          </cell>
        </row>
        <row r="5456">
          <cell r="A5456">
            <v>43212</v>
          </cell>
          <cell r="B5456">
            <v>0.14082175925925924</v>
          </cell>
          <cell r="D5456" t="str">
            <v>电表故障</v>
          </cell>
          <cell r="G5456" t="str">
            <v>JS_CZ_wodefeng</v>
          </cell>
          <cell r="I5456" t="str">
            <v>电表故障</v>
          </cell>
        </row>
        <row r="5457">
          <cell r="A5457">
            <v>43212</v>
          </cell>
          <cell r="B5457">
            <v>0.14309027777777777</v>
          </cell>
          <cell r="D5457" t="str">
            <v>电表故障</v>
          </cell>
          <cell r="G5457" t="str">
            <v>JS_CZ_wodefeng</v>
          </cell>
          <cell r="I5457" t="str">
            <v>电表故障</v>
          </cell>
        </row>
        <row r="5458">
          <cell r="A5458">
            <v>43212</v>
          </cell>
          <cell r="B5458">
            <v>0.14320601851851852</v>
          </cell>
          <cell r="D5458" t="str">
            <v>电表故障</v>
          </cell>
          <cell r="G5458" t="str">
            <v>JS_CZ_wodefeng</v>
          </cell>
          <cell r="I5458" t="str">
            <v>电表故障</v>
          </cell>
        </row>
        <row r="5459">
          <cell r="A5459">
            <v>43212</v>
          </cell>
          <cell r="B5459">
            <v>0.14465277777777777</v>
          </cell>
          <cell r="D5459" t="str">
            <v>电表故障</v>
          </cell>
          <cell r="G5459" t="str">
            <v>JS_CZ_wodefeng</v>
          </cell>
          <cell r="I5459" t="str">
            <v>电表故障</v>
          </cell>
        </row>
        <row r="5460">
          <cell r="A5460">
            <v>43212</v>
          </cell>
          <cell r="B5460">
            <v>0.14702546296296296</v>
          </cell>
          <cell r="D5460" t="str">
            <v>电表故障</v>
          </cell>
          <cell r="G5460" t="str">
            <v>JS_CZ_wodefeng</v>
          </cell>
          <cell r="I5460" t="str">
            <v>电表故障</v>
          </cell>
        </row>
        <row r="5461">
          <cell r="A5461">
            <v>43212</v>
          </cell>
          <cell r="B5461">
            <v>0.14835648148148148</v>
          </cell>
          <cell r="D5461" t="str">
            <v>电表故障</v>
          </cell>
          <cell r="G5461" t="str">
            <v>JS_CZ_wodefeng</v>
          </cell>
          <cell r="I5461" t="str">
            <v>电表故障</v>
          </cell>
        </row>
        <row r="5462">
          <cell r="A5462">
            <v>43212</v>
          </cell>
          <cell r="B5462">
            <v>0.14847222222222223</v>
          </cell>
          <cell r="D5462" t="str">
            <v>电表故障</v>
          </cell>
          <cell r="G5462" t="str">
            <v>JS_CZ_wodefeng</v>
          </cell>
          <cell r="I5462" t="str">
            <v>电表故障</v>
          </cell>
        </row>
        <row r="5463">
          <cell r="A5463">
            <v>43212</v>
          </cell>
          <cell r="B5463">
            <v>0.14858796296296298</v>
          </cell>
          <cell r="D5463" t="str">
            <v>电表故障</v>
          </cell>
          <cell r="G5463" t="str">
            <v>JS_CZ_wodefeng</v>
          </cell>
          <cell r="I5463" t="str">
            <v>电表故障</v>
          </cell>
        </row>
        <row r="5464">
          <cell r="A5464">
            <v>43212</v>
          </cell>
          <cell r="B5464">
            <v>0.15403935185185186</v>
          </cell>
          <cell r="D5464" t="str">
            <v>电表故障</v>
          </cell>
          <cell r="G5464" t="str">
            <v>JS_CZ_wodefeng</v>
          </cell>
          <cell r="I5464" t="str">
            <v>电表故障</v>
          </cell>
        </row>
        <row r="5465">
          <cell r="A5465">
            <v>43212</v>
          </cell>
          <cell r="B5465">
            <v>0.15635416666666666</v>
          </cell>
          <cell r="D5465" t="str">
            <v>电表故障</v>
          </cell>
          <cell r="G5465" t="str">
            <v>JS_CZ_wodefeng</v>
          </cell>
          <cell r="I5465" t="str">
            <v>电表故障</v>
          </cell>
        </row>
        <row r="5466">
          <cell r="A5466">
            <v>43212</v>
          </cell>
          <cell r="B5466">
            <v>0.15884259259259259</v>
          </cell>
          <cell r="D5466" t="str">
            <v>电表故障</v>
          </cell>
          <cell r="G5466" t="str">
            <v>JS_CZ_wodefeng</v>
          </cell>
          <cell r="I5466" t="str">
            <v>电表故障</v>
          </cell>
        </row>
        <row r="5467">
          <cell r="A5467">
            <v>43212</v>
          </cell>
          <cell r="B5467">
            <v>0.16028935185185186</v>
          </cell>
          <cell r="D5467" t="str">
            <v>电表故障</v>
          </cell>
          <cell r="G5467" t="str">
            <v>JS_CZ_wodefeng</v>
          </cell>
          <cell r="I5467" t="str">
            <v>电表故障</v>
          </cell>
        </row>
        <row r="5468">
          <cell r="A5468">
            <v>43212</v>
          </cell>
          <cell r="B5468">
            <v>0.16370370370370371</v>
          </cell>
          <cell r="D5468" t="str">
            <v>电表故障</v>
          </cell>
          <cell r="G5468" t="str">
            <v>JS_CZ_wodefeng</v>
          </cell>
          <cell r="I5468" t="str">
            <v>电表故障</v>
          </cell>
        </row>
        <row r="5469">
          <cell r="A5469">
            <v>43212</v>
          </cell>
          <cell r="B5469">
            <v>0.16381944444444443</v>
          </cell>
          <cell r="D5469" t="str">
            <v>电表故障</v>
          </cell>
          <cell r="G5469" t="str">
            <v>JS_CZ_wodefeng</v>
          </cell>
          <cell r="I5469" t="str">
            <v>电表故障</v>
          </cell>
        </row>
        <row r="5470">
          <cell r="A5470">
            <v>43212</v>
          </cell>
          <cell r="B5470">
            <v>0.16405092592592593</v>
          </cell>
          <cell r="D5470" t="str">
            <v>电表故障</v>
          </cell>
          <cell r="G5470" t="str">
            <v>JS_CZ_wodefeng</v>
          </cell>
          <cell r="I5470" t="str">
            <v>电表故障</v>
          </cell>
        </row>
        <row r="5471">
          <cell r="A5471">
            <v>43212</v>
          </cell>
          <cell r="B5471">
            <v>0.1642824074074074</v>
          </cell>
          <cell r="D5471" t="str">
            <v>电表故障</v>
          </cell>
          <cell r="G5471" t="str">
            <v>JS_CZ_wodefeng</v>
          </cell>
          <cell r="I5471" t="str">
            <v>电表故障</v>
          </cell>
        </row>
        <row r="5472">
          <cell r="A5472">
            <v>43212</v>
          </cell>
          <cell r="B5472">
            <v>0.16527777777777777</v>
          </cell>
          <cell r="D5472" t="str">
            <v>电表故障</v>
          </cell>
          <cell r="G5472" t="str">
            <v>JS_CZ_wodefeng</v>
          </cell>
          <cell r="I5472" t="str">
            <v>电表故障</v>
          </cell>
        </row>
        <row r="5473">
          <cell r="A5473">
            <v>43212</v>
          </cell>
          <cell r="B5473">
            <v>0.16921296296296295</v>
          </cell>
          <cell r="D5473" t="str">
            <v>电表故障</v>
          </cell>
          <cell r="G5473" t="str">
            <v>JS_CZ_wodefeng</v>
          </cell>
          <cell r="I5473" t="str">
            <v>电表故障</v>
          </cell>
        </row>
        <row r="5474">
          <cell r="A5474">
            <v>43212</v>
          </cell>
          <cell r="B5474">
            <v>0.1705439814814815</v>
          </cell>
          <cell r="D5474" t="str">
            <v>电表故障</v>
          </cell>
          <cell r="G5474" t="str">
            <v>JS_CZ_wodefeng</v>
          </cell>
          <cell r="I5474" t="str">
            <v>电表故障</v>
          </cell>
        </row>
        <row r="5475">
          <cell r="A5475">
            <v>43212</v>
          </cell>
          <cell r="B5475">
            <v>0.17065972222222223</v>
          </cell>
          <cell r="D5475" t="str">
            <v>电表故障</v>
          </cell>
          <cell r="G5475" t="str">
            <v>JS_CZ_wodefeng</v>
          </cell>
          <cell r="I5475" t="str">
            <v>电表故障</v>
          </cell>
        </row>
        <row r="5476">
          <cell r="A5476">
            <v>43212</v>
          </cell>
          <cell r="B5476">
            <v>0.17077546296296298</v>
          </cell>
          <cell r="D5476" t="str">
            <v>电表故障</v>
          </cell>
          <cell r="G5476" t="str">
            <v>JS_CZ_wodefeng</v>
          </cell>
          <cell r="I5476" t="str">
            <v>电表故障</v>
          </cell>
        </row>
        <row r="5477">
          <cell r="A5477">
            <v>43212</v>
          </cell>
          <cell r="B5477">
            <v>0.171875</v>
          </cell>
          <cell r="D5477" t="str">
            <v>电表故障</v>
          </cell>
          <cell r="G5477" t="str">
            <v>JS_CZ_wodefeng</v>
          </cell>
          <cell r="I5477" t="str">
            <v>电表故障</v>
          </cell>
        </row>
        <row r="5478">
          <cell r="A5478">
            <v>43212</v>
          </cell>
          <cell r="B5478">
            <v>0.17314814814814816</v>
          </cell>
          <cell r="D5478" t="str">
            <v>电表故障</v>
          </cell>
          <cell r="G5478" t="str">
            <v>JS_CZ_wodefeng</v>
          </cell>
          <cell r="I5478" t="str">
            <v>电表故障</v>
          </cell>
        </row>
        <row r="5479">
          <cell r="A5479">
            <v>43212</v>
          </cell>
          <cell r="B5479">
            <v>0.17570601851851853</v>
          </cell>
          <cell r="D5479" t="str">
            <v>电表故障</v>
          </cell>
          <cell r="G5479" t="str">
            <v>JS_CZ_wodefeng</v>
          </cell>
          <cell r="I5479" t="str">
            <v>电表故障</v>
          </cell>
        </row>
        <row r="5480">
          <cell r="A5480">
            <v>43212</v>
          </cell>
          <cell r="B5480">
            <v>0.17582175925925925</v>
          </cell>
          <cell r="D5480" t="str">
            <v>电表故障</v>
          </cell>
          <cell r="G5480" t="str">
            <v>JS_CZ_wodefeng</v>
          </cell>
          <cell r="I5480" t="str">
            <v>电表故障</v>
          </cell>
        </row>
        <row r="5481">
          <cell r="A5481">
            <v>43212</v>
          </cell>
          <cell r="B5481">
            <v>0.17975694444444446</v>
          </cell>
          <cell r="D5481" t="str">
            <v>电表故障</v>
          </cell>
          <cell r="G5481" t="str">
            <v>JS_CZ_wodefeng</v>
          </cell>
          <cell r="I5481" t="str">
            <v>电表故障</v>
          </cell>
        </row>
        <row r="5482">
          <cell r="A5482">
            <v>43212</v>
          </cell>
          <cell r="B5482">
            <v>0.18085648148148148</v>
          </cell>
          <cell r="D5482" t="str">
            <v>电表故障</v>
          </cell>
          <cell r="G5482" t="str">
            <v>JS_CZ_wodefeng</v>
          </cell>
          <cell r="I5482" t="str">
            <v>电表故障</v>
          </cell>
        </row>
        <row r="5483">
          <cell r="A5483">
            <v>43212</v>
          </cell>
          <cell r="B5483">
            <v>0.18108796296296295</v>
          </cell>
          <cell r="D5483" t="str">
            <v>电表故障</v>
          </cell>
          <cell r="G5483" t="str">
            <v>JS_CZ_wodefeng</v>
          </cell>
          <cell r="I5483" t="str">
            <v>电表故障</v>
          </cell>
        </row>
        <row r="5484">
          <cell r="A5484">
            <v>43212</v>
          </cell>
          <cell r="B5484">
            <v>0.18120370370370373</v>
          </cell>
          <cell r="D5484" t="str">
            <v>电表故障</v>
          </cell>
          <cell r="G5484" t="str">
            <v>JS_CZ_wodefeng</v>
          </cell>
          <cell r="I5484" t="str">
            <v>电表故障</v>
          </cell>
        </row>
        <row r="5485">
          <cell r="A5485">
            <v>43212</v>
          </cell>
          <cell r="B5485">
            <v>0.18131944444444445</v>
          </cell>
          <cell r="D5485" t="str">
            <v>电表故障</v>
          </cell>
          <cell r="G5485" t="str">
            <v>JS_CZ_wodefeng</v>
          </cell>
          <cell r="I5485" t="str">
            <v>电表故障</v>
          </cell>
        </row>
        <row r="5486">
          <cell r="A5486">
            <v>43212</v>
          </cell>
          <cell r="B5486">
            <v>0.18241898148148147</v>
          </cell>
          <cell r="D5486" t="str">
            <v>电表故障</v>
          </cell>
          <cell r="G5486" t="str">
            <v>JS_CZ_wodefeng</v>
          </cell>
          <cell r="I5486" t="str">
            <v>电表故障</v>
          </cell>
        </row>
        <row r="5487">
          <cell r="A5487">
            <v>43212</v>
          </cell>
          <cell r="B5487">
            <v>0.18369212962962964</v>
          </cell>
          <cell r="D5487" t="str">
            <v>电表故障</v>
          </cell>
          <cell r="G5487" t="str">
            <v>JS_CZ_wodefeng</v>
          </cell>
          <cell r="I5487" t="str">
            <v>电表故障</v>
          </cell>
        </row>
        <row r="5488">
          <cell r="A5488">
            <v>43212</v>
          </cell>
          <cell r="B5488">
            <v>0.18629629629629629</v>
          </cell>
          <cell r="D5488" t="str">
            <v>电表故障</v>
          </cell>
          <cell r="G5488" t="str">
            <v>JS_CZ_wodefeng</v>
          </cell>
          <cell r="I5488" t="str">
            <v>电表故障</v>
          </cell>
        </row>
        <row r="5489">
          <cell r="A5489">
            <v>43212</v>
          </cell>
          <cell r="B5489">
            <v>0.18751157407407407</v>
          </cell>
          <cell r="D5489" t="str">
            <v>电表故障</v>
          </cell>
          <cell r="G5489" t="str">
            <v>JS_CZ_wodefeng</v>
          </cell>
          <cell r="I5489" t="str">
            <v>电表故障</v>
          </cell>
        </row>
        <row r="5490">
          <cell r="A5490">
            <v>43212</v>
          </cell>
          <cell r="B5490">
            <v>0.18763888888888888</v>
          </cell>
          <cell r="D5490" t="str">
            <v>电表故障</v>
          </cell>
          <cell r="G5490" t="str">
            <v>JS_CZ_wodefeng</v>
          </cell>
          <cell r="I5490" t="str">
            <v>电表故障</v>
          </cell>
        </row>
        <row r="5491">
          <cell r="A5491">
            <v>43212</v>
          </cell>
          <cell r="B5491">
            <v>0.18896990740740741</v>
          </cell>
          <cell r="D5491" t="str">
            <v>电表故障</v>
          </cell>
          <cell r="G5491" t="str">
            <v>JS_CZ_wodefeng</v>
          </cell>
          <cell r="I5491" t="str">
            <v>电表故障</v>
          </cell>
        </row>
        <row r="5492">
          <cell r="A5492">
            <v>43212</v>
          </cell>
          <cell r="B5492">
            <v>0.18983796296296296</v>
          </cell>
          <cell r="D5492" t="str">
            <v>电表故障</v>
          </cell>
          <cell r="G5492" t="str">
            <v>JS_CZ_wodefeng</v>
          </cell>
          <cell r="I5492" t="str">
            <v>电表故障</v>
          </cell>
        </row>
        <row r="5493">
          <cell r="A5493">
            <v>43212</v>
          </cell>
          <cell r="B5493">
            <v>0.19145833333333331</v>
          </cell>
          <cell r="D5493" t="str">
            <v>电表故障</v>
          </cell>
          <cell r="G5493" t="str">
            <v>JS_CZ_wodefeng</v>
          </cell>
          <cell r="I5493" t="str">
            <v>电表故障</v>
          </cell>
        </row>
        <row r="5494">
          <cell r="A5494">
            <v>43212</v>
          </cell>
          <cell r="B5494">
            <v>0.19255787037037039</v>
          </cell>
          <cell r="D5494" t="str">
            <v>电表故障</v>
          </cell>
          <cell r="G5494" t="str">
            <v>JS_CZ_wodefeng</v>
          </cell>
          <cell r="I5494" t="str">
            <v>电表故障</v>
          </cell>
        </row>
        <row r="5495">
          <cell r="A5495">
            <v>43212</v>
          </cell>
          <cell r="B5495">
            <v>0.19278935185185186</v>
          </cell>
          <cell r="D5495" t="str">
            <v>电表故障</v>
          </cell>
          <cell r="G5495" t="str">
            <v>JS_CZ_wodefeng</v>
          </cell>
          <cell r="I5495" t="str">
            <v>电表故障</v>
          </cell>
        </row>
        <row r="5496">
          <cell r="A5496">
            <v>43212</v>
          </cell>
          <cell r="B5496">
            <v>0.19290509259259259</v>
          </cell>
          <cell r="D5496" t="str">
            <v>电表故障</v>
          </cell>
          <cell r="G5496" t="str">
            <v>JS_CZ_wodefeng</v>
          </cell>
          <cell r="I5496" t="str">
            <v>电表故障</v>
          </cell>
        </row>
        <row r="5497">
          <cell r="A5497">
            <v>43212</v>
          </cell>
          <cell r="B5497">
            <v>0.19452546296296294</v>
          </cell>
          <cell r="D5497" t="str">
            <v>分系统1故障状态</v>
          </cell>
          <cell r="G5497" t="str">
            <v>JS_CZ_wodefeng</v>
          </cell>
          <cell r="I5497" t="str">
            <v>系统故障</v>
          </cell>
        </row>
        <row r="5498">
          <cell r="A5498">
            <v>43212</v>
          </cell>
          <cell r="B5498">
            <v>0.19776620370370371</v>
          </cell>
          <cell r="D5498" t="str">
            <v>电表故障</v>
          </cell>
          <cell r="G5498" t="str">
            <v>JS_CZ_wodefeng</v>
          </cell>
          <cell r="I5498" t="str">
            <v>电表故障</v>
          </cell>
        </row>
        <row r="5499">
          <cell r="A5499">
            <v>43212</v>
          </cell>
          <cell r="B5499">
            <v>0.19788194444444443</v>
          </cell>
          <cell r="D5499" t="str">
            <v>电表故障</v>
          </cell>
          <cell r="G5499" t="str">
            <v>JS_CZ_wodefeng</v>
          </cell>
          <cell r="I5499" t="str">
            <v>电表故障</v>
          </cell>
        </row>
        <row r="5500">
          <cell r="A5500">
            <v>43212</v>
          </cell>
          <cell r="B5500">
            <v>0.19805555555555557</v>
          </cell>
          <cell r="D5500" t="str">
            <v>电表故障</v>
          </cell>
          <cell r="G5500" t="str">
            <v>JS_CZ_wodefeng</v>
          </cell>
          <cell r="I5500" t="str">
            <v>电表故障</v>
          </cell>
        </row>
        <row r="5501">
          <cell r="A5501">
            <v>43212</v>
          </cell>
          <cell r="B5501">
            <v>0.19828703703703701</v>
          </cell>
          <cell r="D5501" t="str">
            <v>电表故障</v>
          </cell>
          <cell r="G5501" t="str">
            <v>JS_CZ_wodefeng</v>
          </cell>
          <cell r="I5501" t="str">
            <v>电表故障</v>
          </cell>
        </row>
        <row r="5502">
          <cell r="A5502">
            <v>43212</v>
          </cell>
          <cell r="B5502">
            <v>0.20043981481481479</v>
          </cell>
          <cell r="D5502" t="str">
            <v>电表故障</v>
          </cell>
          <cell r="G5502" t="str">
            <v>JS_CZ_wodefeng</v>
          </cell>
          <cell r="I5502" t="str">
            <v>电表故障</v>
          </cell>
        </row>
        <row r="5503">
          <cell r="A5503">
            <v>43212</v>
          </cell>
          <cell r="B5503">
            <v>0.20165509259259259</v>
          </cell>
          <cell r="D5503" t="str">
            <v>电表故障</v>
          </cell>
          <cell r="G5503" t="str">
            <v>JS_CZ_wodefeng</v>
          </cell>
          <cell r="I5503" t="str">
            <v>电表故障</v>
          </cell>
        </row>
        <row r="5504">
          <cell r="A5504">
            <v>43212</v>
          </cell>
          <cell r="B5504">
            <v>0.20275462962962965</v>
          </cell>
          <cell r="D5504" t="str">
            <v>电表故障</v>
          </cell>
          <cell r="G5504" t="str">
            <v>JS_CZ_wodefeng</v>
          </cell>
          <cell r="I5504" t="str">
            <v>电表故障</v>
          </cell>
        </row>
        <row r="5505">
          <cell r="A5505">
            <v>43212</v>
          </cell>
          <cell r="B5505">
            <v>0.20287037037037037</v>
          </cell>
          <cell r="D5505" t="str">
            <v>电表故障</v>
          </cell>
          <cell r="G5505" t="str">
            <v>JS_CZ_wodefeng</v>
          </cell>
          <cell r="I5505" t="str">
            <v>电表故障</v>
          </cell>
        </row>
        <row r="5506">
          <cell r="A5506">
            <v>43212</v>
          </cell>
          <cell r="B5506">
            <v>0.20431712962962964</v>
          </cell>
          <cell r="D5506" t="str">
            <v>电表故障</v>
          </cell>
          <cell r="G5506" t="str">
            <v>JS_CZ_wodefeng</v>
          </cell>
          <cell r="I5506" t="str">
            <v>电表故障</v>
          </cell>
        </row>
        <row r="5507">
          <cell r="A5507">
            <v>43212</v>
          </cell>
          <cell r="B5507">
            <v>0.20668981481481483</v>
          </cell>
          <cell r="D5507" t="str">
            <v>电表故障</v>
          </cell>
          <cell r="G5507" t="str">
            <v>JS_CZ_wodefeng</v>
          </cell>
          <cell r="I5507" t="str">
            <v>电表故障</v>
          </cell>
        </row>
        <row r="5508">
          <cell r="A5508">
            <v>43212</v>
          </cell>
          <cell r="B5508">
            <v>0.20958333333333334</v>
          </cell>
          <cell r="D5508" t="str">
            <v>电表故障</v>
          </cell>
          <cell r="G5508" t="str">
            <v>JS_CZ_wodefeng</v>
          </cell>
          <cell r="I5508" t="str">
            <v>电表故障</v>
          </cell>
        </row>
        <row r="5509">
          <cell r="A5509">
            <v>43212</v>
          </cell>
          <cell r="B5509">
            <v>0.21341435185185187</v>
          </cell>
          <cell r="D5509" t="str">
            <v>电表故障</v>
          </cell>
          <cell r="G5509" t="str">
            <v>JS_CZ_wodefeng</v>
          </cell>
          <cell r="I5509" t="str">
            <v>电表故障</v>
          </cell>
        </row>
        <row r="5510">
          <cell r="A5510">
            <v>43212</v>
          </cell>
          <cell r="B5510">
            <v>0.21353009259259259</v>
          </cell>
          <cell r="D5510" t="str">
            <v>电表故障</v>
          </cell>
          <cell r="G5510" t="str">
            <v>JS_CZ_wodefeng</v>
          </cell>
          <cell r="I5510" t="str">
            <v>电表故障</v>
          </cell>
        </row>
        <row r="5511">
          <cell r="A5511">
            <v>43212</v>
          </cell>
          <cell r="B5511">
            <v>0.21364583333333334</v>
          </cell>
          <cell r="D5511" t="str">
            <v>电表故障</v>
          </cell>
          <cell r="G5511" t="str">
            <v>JS_CZ_wodefeng</v>
          </cell>
          <cell r="I5511" t="str">
            <v>电表故障</v>
          </cell>
        </row>
        <row r="5512">
          <cell r="A5512">
            <v>43212</v>
          </cell>
          <cell r="B5512">
            <v>0.21474537037037036</v>
          </cell>
          <cell r="D5512" t="str">
            <v>电表故障</v>
          </cell>
          <cell r="G5512" t="str">
            <v>JS_CZ_wodefeng</v>
          </cell>
          <cell r="I5512" t="str">
            <v>电表故障</v>
          </cell>
        </row>
        <row r="5513">
          <cell r="A5513">
            <v>43212</v>
          </cell>
          <cell r="B5513">
            <v>0.21601851851851853</v>
          </cell>
          <cell r="D5513" t="str">
            <v>电表故障</v>
          </cell>
          <cell r="G5513" t="str">
            <v>JS_CZ_wodefeng</v>
          </cell>
          <cell r="I5513" t="str">
            <v>电表故障</v>
          </cell>
        </row>
        <row r="5514">
          <cell r="A5514">
            <v>43212</v>
          </cell>
          <cell r="B5514">
            <v>0.21966435185185185</v>
          </cell>
          <cell r="D5514" t="str">
            <v>电表故障</v>
          </cell>
          <cell r="G5514" t="str">
            <v>JS_CZ_wodefeng</v>
          </cell>
          <cell r="I5514" t="str">
            <v>电表故障</v>
          </cell>
        </row>
        <row r="5515">
          <cell r="A5515">
            <v>43212</v>
          </cell>
          <cell r="B5515">
            <v>0.22221064814814814</v>
          </cell>
          <cell r="D5515" t="str">
            <v>电表故障</v>
          </cell>
          <cell r="G5515" t="str">
            <v>JS_CZ_wodefeng</v>
          </cell>
          <cell r="I5515" t="str">
            <v>电表故障</v>
          </cell>
        </row>
        <row r="5516">
          <cell r="A5516">
            <v>43212</v>
          </cell>
          <cell r="B5516">
            <v>0.22354166666666667</v>
          </cell>
          <cell r="D5516" t="str">
            <v>电表故障</v>
          </cell>
          <cell r="G5516" t="str">
            <v>JS_CZ_wodefeng</v>
          </cell>
          <cell r="I5516" t="str">
            <v>电表故障</v>
          </cell>
        </row>
        <row r="5517">
          <cell r="A5517">
            <v>43212</v>
          </cell>
          <cell r="B5517">
            <v>0.22366898148148148</v>
          </cell>
          <cell r="D5517" t="str">
            <v>电表故障</v>
          </cell>
          <cell r="G5517" t="str">
            <v>JS_CZ_wodefeng</v>
          </cell>
          <cell r="I5517" t="str">
            <v>电表故障</v>
          </cell>
        </row>
        <row r="5518">
          <cell r="A5518">
            <v>43212</v>
          </cell>
          <cell r="B5518">
            <v>0.22378472222222223</v>
          </cell>
          <cell r="D5518" t="str">
            <v>电表故障</v>
          </cell>
          <cell r="G5518" t="str">
            <v>JS_CZ_wodefeng</v>
          </cell>
          <cell r="I5518" t="str">
            <v>电表故障</v>
          </cell>
        </row>
        <row r="5519">
          <cell r="A5519">
            <v>43212</v>
          </cell>
          <cell r="B5519">
            <v>0.22488425925925926</v>
          </cell>
          <cell r="D5519" t="str">
            <v>电表故障</v>
          </cell>
          <cell r="G5519" t="str">
            <v>JS_CZ_wodefeng</v>
          </cell>
          <cell r="I5519" t="str">
            <v>电表故障</v>
          </cell>
        </row>
        <row r="5520">
          <cell r="A5520">
            <v>43212</v>
          </cell>
          <cell r="B5520">
            <v>0.23258101851851851</v>
          </cell>
          <cell r="D5520" t="str">
            <v>电表故障</v>
          </cell>
          <cell r="G5520" t="str">
            <v>JS_CZ_wodefeng</v>
          </cell>
          <cell r="I5520" t="str">
            <v>电表故障</v>
          </cell>
        </row>
        <row r="5521">
          <cell r="A5521">
            <v>43212</v>
          </cell>
          <cell r="B5521">
            <v>0.23356481481481484</v>
          </cell>
          <cell r="D5521" t="str">
            <v>电表故障</v>
          </cell>
          <cell r="G5521" t="str">
            <v>JS_CZ_wodefeng</v>
          </cell>
          <cell r="I5521" t="str">
            <v>电表故障</v>
          </cell>
        </row>
        <row r="5522">
          <cell r="A5522">
            <v>43212</v>
          </cell>
          <cell r="B5522">
            <v>0.23379629629629628</v>
          </cell>
          <cell r="D5522" t="str">
            <v>电表故障</v>
          </cell>
          <cell r="G5522" t="str">
            <v>JS_CZ_wodefeng</v>
          </cell>
          <cell r="I5522" t="str">
            <v>电表故障</v>
          </cell>
        </row>
        <row r="5523">
          <cell r="A5523">
            <v>43212</v>
          </cell>
          <cell r="B5523">
            <v>0.23506944444444444</v>
          </cell>
          <cell r="D5523" t="str">
            <v>电表故障</v>
          </cell>
          <cell r="G5523" t="str">
            <v>JS_CZ_wodefeng</v>
          </cell>
          <cell r="I5523" t="str">
            <v>电表故障</v>
          </cell>
        </row>
        <row r="5524">
          <cell r="A5524">
            <v>43212</v>
          </cell>
          <cell r="B5524">
            <v>0.23900462962962962</v>
          </cell>
          <cell r="D5524" t="str">
            <v>电表故障</v>
          </cell>
          <cell r="G5524" t="str">
            <v>JS_CZ_wodefeng</v>
          </cell>
          <cell r="I5524" t="str">
            <v>电表故障</v>
          </cell>
        </row>
        <row r="5525">
          <cell r="A5525">
            <v>43212</v>
          </cell>
          <cell r="B5525">
            <v>0.24034722222222224</v>
          </cell>
          <cell r="D5525" t="str">
            <v>电表故障</v>
          </cell>
          <cell r="G5525" t="str">
            <v>JS_CZ_wodefeng</v>
          </cell>
          <cell r="I5525" t="str">
            <v>电表故障</v>
          </cell>
        </row>
        <row r="5526">
          <cell r="A5526">
            <v>43212</v>
          </cell>
          <cell r="B5526">
            <v>0.24056712962962964</v>
          </cell>
          <cell r="D5526" t="str">
            <v>电表故障</v>
          </cell>
          <cell r="G5526" t="str">
            <v>JS_CZ_wodefeng</v>
          </cell>
          <cell r="I5526" t="str">
            <v>电表故障</v>
          </cell>
        </row>
        <row r="5527">
          <cell r="A5527">
            <v>43212</v>
          </cell>
          <cell r="B5527">
            <v>0.24271990740740743</v>
          </cell>
          <cell r="D5527" t="str">
            <v>电表故障</v>
          </cell>
          <cell r="G5527" t="str">
            <v>JS_CZ_wodefeng</v>
          </cell>
          <cell r="I5527" t="str">
            <v>电表故障</v>
          </cell>
        </row>
        <row r="5528">
          <cell r="A5528">
            <v>43212</v>
          </cell>
          <cell r="B5528">
            <v>0.24416666666666667</v>
          </cell>
          <cell r="D5528" t="str">
            <v>电表故障</v>
          </cell>
          <cell r="G5528" t="str">
            <v>JS_CZ_wodefeng</v>
          </cell>
          <cell r="I5528" t="str">
            <v>电表故障</v>
          </cell>
        </row>
        <row r="5529">
          <cell r="A5529">
            <v>43212</v>
          </cell>
          <cell r="B5529">
            <v>0.24520833333333333</v>
          </cell>
          <cell r="D5529" t="str">
            <v>电表故障</v>
          </cell>
          <cell r="G5529" t="str">
            <v>JS_CZ_wodefeng</v>
          </cell>
          <cell r="I5529" t="str">
            <v>电表故障</v>
          </cell>
        </row>
        <row r="5530">
          <cell r="A5530">
            <v>43212</v>
          </cell>
          <cell r="B5530">
            <v>0.24532407407407408</v>
          </cell>
          <cell r="D5530" t="str">
            <v>电表故障</v>
          </cell>
          <cell r="G5530" t="str">
            <v>JS_CZ_wodefeng</v>
          </cell>
          <cell r="I5530" t="str">
            <v>电表故障</v>
          </cell>
        </row>
        <row r="5531">
          <cell r="A5531">
            <v>43212</v>
          </cell>
          <cell r="B5531">
            <v>0.24549768518518519</v>
          </cell>
          <cell r="D5531" t="str">
            <v>电表故障</v>
          </cell>
          <cell r="G5531" t="str">
            <v>JS_CZ_wodefeng</v>
          </cell>
          <cell r="I5531" t="str">
            <v>电表故障</v>
          </cell>
        </row>
        <row r="5532">
          <cell r="A5532">
            <v>43212</v>
          </cell>
          <cell r="B5532">
            <v>0.24677083333333336</v>
          </cell>
          <cell r="D5532" t="str">
            <v>电表故障</v>
          </cell>
          <cell r="G5532" t="str">
            <v>JS_CZ_wodefeng</v>
          </cell>
          <cell r="I5532" t="str">
            <v>电表故障</v>
          </cell>
        </row>
        <row r="5533">
          <cell r="A5533">
            <v>43212</v>
          </cell>
          <cell r="B5533">
            <v>0.24914351851851854</v>
          </cell>
          <cell r="D5533" t="str">
            <v>电表故障</v>
          </cell>
          <cell r="G5533" t="str">
            <v>JS_CZ_wodefeng</v>
          </cell>
          <cell r="I5533" t="str">
            <v>电表故障</v>
          </cell>
        </row>
        <row r="5534">
          <cell r="A5534">
            <v>43212</v>
          </cell>
          <cell r="B5534">
            <v>0.24925925925925926</v>
          </cell>
          <cell r="D5534" t="str">
            <v>电表故障</v>
          </cell>
          <cell r="G5534" t="str">
            <v>JS_CZ_wodefeng</v>
          </cell>
          <cell r="I5534" t="str">
            <v>电表故障</v>
          </cell>
        </row>
        <row r="5535">
          <cell r="A5535">
            <v>43212</v>
          </cell>
          <cell r="B5535">
            <v>0.25047453703703704</v>
          </cell>
          <cell r="D5535" t="str">
            <v>电表故障</v>
          </cell>
          <cell r="G5535" t="str">
            <v>JS_CZ_wodefeng</v>
          </cell>
          <cell r="I5535" t="str">
            <v>电表故障</v>
          </cell>
        </row>
        <row r="5536">
          <cell r="A5536">
            <v>43212</v>
          </cell>
          <cell r="B5536">
            <v>0.25406250000000002</v>
          </cell>
          <cell r="D5536" t="str">
            <v>电表故障</v>
          </cell>
          <cell r="G5536" t="str">
            <v>JS_CZ_wodefeng</v>
          </cell>
          <cell r="I5536" t="str">
            <v>电表故障</v>
          </cell>
        </row>
        <row r="5537">
          <cell r="A5537">
            <v>43212</v>
          </cell>
          <cell r="B5537">
            <v>0.25429398148148147</v>
          </cell>
          <cell r="D5537" t="str">
            <v>电表故障</v>
          </cell>
          <cell r="G5537" t="str">
            <v>JS_CZ_wodefeng</v>
          </cell>
          <cell r="I5537" t="str">
            <v>电表故障</v>
          </cell>
        </row>
        <row r="5538">
          <cell r="A5538">
            <v>43212</v>
          </cell>
          <cell r="B5538">
            <v>0.25440972222222219</v>
          </cell>
          <cell r="D5538" t="str">
            <v>电表故障</v>
          </cell>
          <cell r="G5538" t="str">
            <v>JS_CZ_wodefeng</v>
          </cell>
          <cell r="I5538" t="str">
            <v>电表故障</v>
          </cell>
        </row>
        <row r="5539">
          <cell r="A5539">
            <v>43212</v>
          </cell>
          <cell r="B5539">
            <v>0.25452546296296297</v>
          </cell>
          <cell r="D5539" t="str">
            <v>电表故障</v>
          </cell>
          <cell r="G5539" t="str">
            <v>JS_CZ_wodefeng</v>
          </cell>
          <cell r="I5539" t="str">
            <v>电表故障</v>
          </cell>
        </row>
        <row r="5540">
          <cell r="A5540">
            <v>43212</v>
          </cell>
          <cell r="B5540">
            <v>0.25562499999999999</v>
          </cell>
          <cell r="D5540" t="str">
            <v>电表故障</v>
          </cell>
          <cell r="G5540" t="str">
            <v>JS_CZ_wodefeng</v>
          </cell>
          <cell r="I5540" t="str">
            <v>电表故障</v>
          </cell>
        </row>
        <row r="5541">
          <cell r="A5541">
            <v>43212</v>
          </cell>
          <cell r="B5541">
            <v>0.25689814814814815</v>
          </cell>
          <cell r="D5541" t="str">
            <v>电表故障</v>
          </cell>
          <cell r="G5541" t="str">
            <v>JS_CZ_wodefeng</v>
          </cell>
          <cell r="I5541" t="str">
            <v>电表故障</v>
          </cell>
        </row>
        <row r="5542">
          <cell r="A5542">
            <v>43212</v>
          </cell>
          <cell r="B5542">
            <v>0.25957175925925929</v>
          </cell>
          <cell r="D5542" t="str">
            <v>电表故障</v>
          </cell>
          <cell r="G5542" t="str">
            <v>JS_CZ_wodefeng</v>
          </cell>
          <cell r="I5542" t="str">
            <v>电表故障</v>
          </cell>
        </row>
        <row r="5543">
          <cell r="A5543">
            <v>43212</v>
          </cell>
          <cell r="B5543">
            <v>0.25968750000000002</v>
          </cell>
          <cell r="D5543" t="str">
            <v>电表故障</v>
          </cell>
          <cell r="G5543" t="str">
            <v>JS_CZ_wodefeng</v>
          </cell>
          <cell r="I5543" t="str">
            <v>电表故障</v>
          </cell>
        </row>
        <row r="5544">
          <cell r="A5544">
            <v>43212</v>
          </cell>
          <cell r="B5544">
            <v>0.26072916666666668</v>
          </cell>
          <cell r="D5544" t="str">
            <v>电表故障</v>
          </cell>
          <cell r="G5544" t="str">
            <v>JS_CZ_wodefeng</v>
          </cell>
          <cell r="I5544" t="str">
            <v>电表故障</v>
          </cell>
        </row>
        <row r="5545">
          <cell r="A5545">
            <v>43212</v>
          </cell>
          <cell r="B5545">
            <v>0.2608449074074074</v>
          </cell>
          <cell r="D5545" t="str">
            <v>电表故障</v>
          </cell>
          <cell r="G5545" t="str">
            <v>JS_CZ_wodefeng</v>
          </cell>
          <cell r="I5545" t="str">
            <v>电表故障</v>
          </cell>
        </row>
        <row r="5546">
          <cell r="A5546">
            <v>43212</v>
          </cell>
          <cell r="B5546">
            <v>0.26200231481481479</v>
          </cell>
          <cell r="D5546" t="str">
            <v>分系统1故障状态</v>
          </cell>
          <cell r="G5546" t="str">
            <v>JS_CZ_wodefeng</v>
          </cell>
          <cell r="I5546" t="str">
            <v>系统故障</v>
          </cell>
        </row>
        <row r="5547">
          <cell r="A5547">
            <v>43212</v>
          </cell>
          <cell r="B5547">
            <v>0.26483796296296297</v>
          </cell>
          <cell r="D5547" t="str">
            <v>电表故障</v>
          </cell>
          <cell r="G5547" t="str">
            <v>JS_CZ_wodefeng</v>
          </cell>
          <cell r="I5547" t="str">
            <v>电表故障</v>
          </cell>
        </row>
        <row r="5548">
          <cell r="A5548">
            <v>43212</v>
          </cell>
          <cell r="B5548">
            <v>0.26628472222222221</v>
          </cell>
          <cell r="D5548" t="str">
            <v>电表故障</v>
          </cell>
          <cell r="G5548" t="str">
            <v>JS_CZ_wodefeng</v>
          </cell>
          <cell r="I5548" t="str">
            <v>电表故障</v>
          </cell>
        </row>
        <row r="5549">
          <cell r="A5549">
            <v>43212</v>
          </cell>
          <cell r="B5549">
            <v>0.26784722222222224</v>
          </cell>
          <cell r="D5549" t="str">
            <v>电表故障</v>
          </cell>
          <cell r="G5549" t="str">
            <v>JS_CZ_wodefeng</v>
          </cell>
          <cell r="I5549" t="str">
            <v>电表故障</v>
          </cell>
        </row>
        <row r="5550">
          <cell r="A5550">
            <v>43212</v>
          </cell>
          <cell r="B5550">
            <v>0.27023148148148152</v>
          </cell>
          <cell r="D5550" t="str">
            <v>电表故障</v>
          </cell>
          <cell r="G5550" t="str">
            <v>JS_CZ_wodefeng</v>
          </cell>
          <cell r="I5550" t="str">
            <v>电表故障</v>
          </cell>
        </row>
        <row r="5551">
          <cell r="A5551">
            <v>43212</v>
          </cell>
          <cell r="B5551">
            <v>0.27156249999999998</v>
          </cell>
          <cell r="D5551" t="str">
            <v>电表故障</v>
          </cell>
          <cell r="G5551" t="str">
            <v>JS_CZ_wodefeng</v>
          </cell>
          <cell r="I5551" t="str">
            <v>电表故障</v>
          </cell>
        </row>
        <row r="5552">
          <cell r="A5552">
            <v>43212</v>
          </cell>
          <cell r="B5552">
            <v>0.27167824074074071</v>
          </cell>
          <cell r="D5552" t="str">
            <v>电表故障</v>
          </cell>
          <cell r="G5552" t="str">
            <v>JS_CZ_wodefeng</v>
          </cell>
          <cell r="I5552" t="str">
            <v>电表故障</v>
          </cell>
        </row>
        <row r="5553">
          <cell r="A5553">
            <v>43212</v>
          </cell>
          <cell r="B5553">
            <v>0.27179398148148148</v>
          </cell>
          <cell r="D5553" t="str">
            <v>电表故障</v>
          </cell>
          <cell r="G5553" t="str">
            <v>JS_CZ_wodefeng</v>
          </cell>
          <cell r="I5553" t="str">
            <v>电表故障</v>
          </cell>
        </row>
        <row r="5554">
          <cell r="A5554">
            <v>43212</v>
          </cell>
          <cell r="B5554">
            <v>0.27405092592592589</v>
          </cell>
          <cell r="D5554" t="str">
            <v>电表故障</v>
          </cell>
          <cell r="G5554" t="str">
            <v>JS_CZ_wodefeng</v>
          </cell>
          <cell r="I5554" t="str">
            <v>电表故障</v>
          </cell>
        </row>
        <row r="5555">
          <cell r="A5555">
            <v>43212</v>
          </cell>
          <cell r="B5555">
            <v>0.27503472222222219</v>
          </cell>
          <cell r="D5555" t="str">
            <v>电表故障</v>
          </cell>
          <cell r="G5555" t="str">
            <v>JS_CZ_wodefeng</v>
          </cell>
          <cell r="I5555" t="str">
            <v>电表故障</v>
          </cell>
        </row>
        <row r="5556">
          <cell r="A5556">
            <v>43212</v>
          </cell>
          <cell r="B5556">
            <v>0.27636574074074077</v>
          </cell>
          <cell r="D5556" t="str">
            <v>电表故障</v>
          </cell>
          <cell r="G5556" t="str">
            <v>JS_CZ_wodefeng</v>
          </cell>
          <cell r="I5556" t="str">
            <v>电表故障</v>
          </cell>
        </row>
        <row r="5557">
          <cell r="A5557">
            <v>43212</v>
          </cell>
          <cell r="B5557">
            <v>0.2814699074074074</v>
          </cell>
          <cell r="D5557" t="str">
            <v>电表故障</v>
          </cell>
          <cell r="G5557" t="str">
            <v>JS_CZ_wodefeng</v>
          </cell>
          <cell r="I5557" t="str">
            <v>电表故障</v>
          </cell>
        </row>
        <row r="5558">
          <cell r="A5558">
            <v>43212</v>
          </cell>
          <cell r="B5558">
            <v>0.28158564814814818</v>
          </cell>
          <cell r="D5558" t="str">
            <v>电表故障</v>
          </cell>
          <cell r="G5558" t="str">
            <v>JS_CZ_wodefeng</v>
          </cell>
          <cell r="I5558" t="str">
            <v>电表故障</v>
          </cell>
        </row>
        <row r="5559">
          <cell r="A5559">
            <v>43212</v>
          </cell>
          <cell r="B5559">
            <v>0.28175925925925926</v>
          </cell>
          <cell r="D5559" t="str">
            <v>电表故障</v>
          </cell>
          <cell r="G5559" t="str">
            <v>JS_CZ_wodefeng</v>
          </cell>
          <cell r="I5559" t="str">
            <v>电表故障</v>
          </cell>
        </row>
        <row r="5560">
          <cell r="A5560">
            <v>43212</v>
          </cell>
          <cell r="B5560">
            <v>0.28187499999999999</v>
          </cell>
          <cell r="D5560" t="str">
            <v>电表故障</v>
          </cell>
          <cell r="G5560" t="str">
            <v>JS_CZ_wodefeng</v>
          </cell>
          <cell r="I5560" t="str">
            <v>电表故障</v>
          </cell>
        </row>
        <row r="5561">
          <cell r="A5561">
            <v>43212</v>
          </cell>
          <cell r="B5561">
            <v>0.28291666666666665</v>
          </cell>
          <cell r="D5561" t="str">
            <v>电表故障</v>
          </cell>
          <cell r="G5561" t="str">
            <v>JS_CZ_wodefeng</v>
          </cell>
          <cell r="I5561" t="str">
            <v>电表故障</v>
          </cell>
        </row>
        <row r="5562">
          <cell r="A5562">
            <v>43212</v>
          </cell>
          <cell r="B5562">
            <v>0.2868634259259259</v>
          </cell>
          <cell r="D5562" t="str">
            <v>电表故障</v>
          </cell>
          <cell r="G5562" t="str">
            <v>JS_CZ_wodefeng</v>
          </cell>
          <cell r="I5562" t="str">
            <v>电表故障</v>
          </cell>
        </row>
        <row r="5563">
          <cell r="A5563">
            <v>43212</v>
          </cell>
          <cell r="B5563">
            <v>0.2883101851851852</v>
          </cell>
          <cell r="D5563" t="str">
            <v>电表故障</v>
          </cell>
          <cell r="G5563" t="str">
            <v>JS_CZ_wodefeng</v>
          </cell>
          <cell r="I5563" t="str">
            <v>电表故障</v>
          </cell>
        </row>
        <row r="5564">
          <cell r="A5564">
            <v>43212</v>
          </cell>
          <cell r="B5564">
            <v>0.28923611111111108</v>
          </cell>
          <cell r="D5564" t="str">
            <v>电表故障</v>
          </cell>
          <cell r="G5564" t="str">
            <v>JS_CZ_wodefeng</v>
          </cell>
          <cell r="I5564" t="str">
            <v>电表故障</v>
          </cell>
        </row>
        <row r="5565">
          <cell r="A5565">
            <v>43212</v>
          </cell>
          <cell r="B5565">
            <v>0.29172453703703705</v>
          </cell>
          <cell r="D5565" t="str">
            <v>电表故障</v>
          </cell>
          <cell r="G5565" t="str">
            <v>JS_CZ_wodefeng</v>
          </cell>
          <cell r="I5565" t="str">
            <v>电表故障</v>
          </cell>
        </row>
        <row r="5566">
          <cell r="A5566">
            <v>43212</v>
          </cell>
          <cell r="B5566">
            <v>0.29212962962962963</v>
          </cell>
          <cell r="D5566" t="str">
            <v>电表故障</v>
          </cell>
          <cell r="G5566" t="str">
            <v>JS_CZ_wodefeng</v>
          </cell>
          <cell r="I5566" t="str">
            <v>电表故障</v>
          </cell>
        </row>
        <row r="5567">
          <cell r="A5567">
            <v>43212</v>
          </cell>
          <cell r="B5567">
            <v>0.29675925925925922</v>
          </cell>
          <cell r="D5567" t="str">
            <v>电表故障</v>
          </cell>
          <cell r="G5567" t="str">
            <v>JS_CZ_wodefeng</v>
          </cell>
          <cell r="I5567" t="str">
            <v>电表故障</v>
          </cell>
        </row>
        <row r="5568">
          <cell r="A5568">
            <v>43212</v>
          </cell>
          <cell r="B5568">
            <v>0.29804398148148148</v>
          </cell>
          <cell r="D5568" t="str">
            <v>电表故障</v>
          </cell>
          <cell r="G5568" t="str">
            <v>JS_CZ_wodefeng</v>
          </cell>
          <cell r="I5568" t="str">
            <v>电表故障</v>
          </cell>
        </row>
        <row r="5569">
          <cell r="A5569">
            <v>43212</v>
          </cell>
          <cell r="B5569">
            <v>0.29931712962962964</v>
          </cell>
          <cell r="D5569" t="str">
            <v>电表故障</v>
          </cell>
          <cell r="G5569" t="str">
            <v>JS_CZ_wodefeng</v>
          </cell>
          <cell r="I5569" t="str">
            <v>电表故障</v>
          </cell>
        </row>
        <row r="5570">
          <cell r="A5570">
            <v>43212</v>
          </cell>
          <cell r="B5570">
            <v>0.30336805555555557</v>
          </cell>
          <cell r="D5570" t="str">
            <v>电表故障</v>
          </cell>
          <cell r="G5570" t="str">
            <v>JS_CZ_wodefeng</v>
          </cell>
          <cell r="I5570" t="str">
            <v>电表故障</v>
          </cell>
        </row>
        <row r="5571">
          <cell r="A5571">
            <v>43212</v>
          </cell>
          <cell r="B5571">
            <v>0.30354166666666665</v>
          </cell>
          <cell r="D5571" t="str">
            <v>电表故障</v>
          </cell>
          <cell r="G5571" t="str">
            <v>JS_CZ_wodefeng</v>
          </cell>
          <cell r="I5571" t="str">
            <v>电表故障</v>
          </cell>
        </row>
        <row r="5572">
          <cell r="A5572">
            <v>43212</v>
          </cell>
          <cell r="B5572">
            <v>0.30481481481481482</v>
          </cell>
          <cell r="D5572" t="str">
            <v>电表故障</v>
          </cell>
          <cell r="G5572" t="str">
            <v>JS_CZ_wodefeng</v>
          </cell>
          <cell r="I5572" t="str">
            <v>电表故障</v>
          </cell>
        </row>
        <row r="5573">
          <cell r="A5573">
            <v>43212</v>
          </cell>
          <cell r="B5573">
            <v>0.30701388888888886</v>
          </cell>
          <cell r="D5573" t="str">
            <v>电表故障</v>
          </cell>
          <cell r="G5573" t="str">
            <v>JS_CZ_wodefeng</v>
          </cell>
          <cell r="I5573" t="str">
            <v>电表故障</v>
          </cell>
        </row>
        <row r="5574">
          <cell r="A5574">
            <v>43212</v>
          </cell>
          <cell r="B5574">
            <v>0.30724537037037036</v>
          </cell>
          <cell r="D5574" t="str">
            <v>电表故障</v>
          </cell>
          <cell r="G5574" t="str">
            <v>JS_CZ_wodefeng</v>
          </cell>
          <cell r="I5574" t="str">
            <v>电表故障</v>
          </cell>
        </row>
        <row r="5575">
          <cell r="A5575">
            <v>43212</v>
          </cell>
          <cell r="B5575">
            <v>0.30736111111111114</v>
          </cell>
          <cell r="D5575" t="str">
            <v>电表故障</v>
          </cell>
          <cell r="G5575" t="str">
            <v>JS_CZ_wodefeng</v>
          </cell>
          <cell r="I5575" t="str">
            <v>电表故障</v>
          </cell>
        </row>
        <row r="5576">
          <cell r="A5576">
            <v>43212</v>
          </cell>
          <cell r="B5576">
            <v>0.30747685185185186</v>
          </cell>
          <cell r="D5576" t="str">
            <v>电表故障</v>
          </cell>
          <cell r="G5576" t="str">
            <v>JS_CZ_wodefeng</v>
          </cell>
          <cell r="I5576" t="str">
            <v>电表故障</v>
          </cell>
        </row>
        <row r="5577">
          <cell r="A5577">
            <v>43212</v>
          </cell>
          <cell r="B5577">
            <v>0.3137962962962963</v>
          </cell>
          <cell r="D5577" t="str">
            <v>电表故障</v>
          </cell>
          <cell r="G5577" t="str">
            <v>JS_CZ_wodefeng</v>
          </cell>
          <cell r="I5577" t="str">
            <v>电表故障</v>
          </cell>
        </row>
        <row r="5578">
          <cell r="A5578">
            <v>43212</v>
          </cell>
          <cell r="B5578">
            <v>0.31391203703703702</v>
          </cell>
          <cell r="D5578" t="str">
            <v>电表故障</v>
          </cell>
          <cell r="G5578" t="str">
            <v>JS_CZ_wodefeng</v>
          </cell>
          <cell r="I5578" t="str">
            <v>电表故障</v>
          </cell>
        </row>
        <row r="5579">
          <cell r="A5579">
            <v>43212</v>
          </cell>
          <cell r="B5579">
            <v>0.31408564814814816</v>
          </cell>
          <cell r="D5579" t="str">
            <v>电表故障</v>
          </cell>
          <cell r="G5579" t="str">
            <v>JS_CZ_wodefeng</v>
          </cell>
          <cell r="I5579" t="str">
            <v>电表故障</v>
          </cell>
        </row>
        <row r="5580">
          <cell r="A5580">
            <v>43212</v>
          </cell>
          <cell r="B5580">
            <v>0.31535879629629632</v>
          </cell>
          <cell r="D5580" t="str">
            <v>电表故障</v>
          </cell>
          <cell r="G5580" t="str">
            <v>JS_CZ_wodefeng</v>
          </cell>
          <cell r="I5580" t="str">
            <v>电表故障</v>
          </cell>
        </row>
        <row r="5581">
          <cell r="A5581">
            <v>43212</v>
          </cell>
          <cell r="B5581">
            <v>0.31692129629629628</v>
          </cell>
          <cell r="D5581" t="str">
            <v>电表故障</v>
          </cell>
          <cell r="G5581" t="str">
            <v>JS_CZ_wodefeng</v>
          </cell>
          <cell r="I5581" t="str">
            <v>电表故障</v>
          </cell>
        </row>
        <row r="5582">
          <cell r="A5582">
            <v>43212</v>
          </cell>
          <cell r="B5582">
            <v>0.31784722222222223</v>
          </cell>
          <cell r="D5582" t="str">
            <v>电表故障</v>
          </cell>
          <cell r="G5582" t="str">
            <v>JS_CZ_wodefeng</v>
          </cell>
          <cell r="I5582" t="str">
            <v>电表故障</v>
          </cell>
        </row>
        <row r="5583">
          <cell r="A5583">
            <v>43212</v>
          </cell>
          <cell r="B5583">
            <v>0.31930555555555556</v>
          </cell>
          <cell r="D5583" t="str">
            <v>电表故障</v>
          </cell>
          <cell r="G5583" t="str">
            <v>JS_CZ_wodefeng</v>
          </cell>
          <cell r="I5583" t="str">
            <v>电表故障</v>
          </cell>
        </row>
        <row r="5584">
          <cell r="A5584">
            <v>43212</v>
          </cell>
          <cell r="B5584">
            <v>0.31942129629629629</v>
          </cell>
          <cell r="D5584" t="str">
            <v>电表故障</v>
          </cell>
          <cell r="G5584" t="str">
            <v>JS_CZ_wodefeng</v>
          </cell>
          <cell r="I5584" t="str">
            <v>电表故障</v>
          </cell>
        </row>
        <row r="5585">
          <cell r="A5585">
            <v>43212</v>
          </cell>
          <cell r="B5585">
            <v>0.32086805555555559</v>
          </cell>
          <cell r="D5585" t="str">
            <v>电表故障</v>
          </cell>
          <cell r="G5585" t="str">
            <v>JS_CZ_wodefeng</v>
          </cell>
          <cell r="I5585" t="str">
            <v>电表故障</v>
          </cell>
        </row>
        <row r="5586">
          <cell r="A5586">
            <v>43212</v>
          </cell>
          <cell r="B5586">
            <v>0.32457175925925924</v>
          </cell>
          <cell r="D5586" t="str">
            <v>电表故障</v>
          </cell>
          <cell r="G5586" t="str">
            <v>JS_CZ_wodefeng</v>
          </cell>
          <cell r="I5586" t="str">
            <v>电表故障</v>
          </cell>
        </row>
        <row r="5587">
          <cell r="A5587">
            <v>43212</v>
          </cell>
          <cell r="B5587">
            <v>0.32469907407407406</v>
          </cell>
          <cell r="D5587" t="str">
            <v>电表故障</v>
          </cell>
          <cell r="G5587" t="str">
            <v>JS_CZ_wodefeng</v>
          </cell>
          <cell r="I5587" t="str">
            <v>电表故障</v>
          </cell>
        </row>
        <row r="5588">
          <cell r="A5588">
            <v>43212</v>
          </cell>
          <cell r="B5588">
            <v>0.32561342592592596</v>
          </cell>
          <cell r="D5588" t="str">
            <v>电表故障</v>
          </cell>
          <cell r="G5588" t="str">
            <v>JS_CZ_wodefeng</v>
          </cell>
          <cell r="I5588" t="str">
            <v>电表故障</v>
          </cell>
        </row>
        <row r="5589">
          <cell r="A5589">
            <v>43212</v>
          </cell>
          <cell r="B5589">
            <v>0.32578703703703704</v>
          </cell>
          <cell r="D5589" t="str">
            <v>电表故障</v>
          </cell>
          <cell r="G5589" t="str">
            <v>JS_CZ_wodefeng</v>
          </cell>
          <cell r="I5589" t="str">
            <v>电表故障</v>
          </cell>
        </row>
        <row r="5590">
          <cell r="A5590">
            <v>43212</v>
          </cell>
          <cell r="B5590">
            <v>0.32601851851851854</v>
          </cell>
          <cell r="D5590" t="str">
            <v>电表故障</v>
          </cell>
          <cell r="G5590" t="str">
            <v>JS_CZ_wodefeng</v>
          </cell>
          <cell r="I5590" t="str">
            <v>电表故障</v>
          </cell>
        </row>
        <row r="5591">
          <cell r="A5591">
            <v>43212</v>
          </cell>
          <cell r="B5591">
            <v>0.32706018518518515</v>
          </cell>
          <cell r="D5591" t="str">
            <v>电表故障</v>
          </cell>
          <cell r="G5591" t="str">
            <v>JS_CZ_wodefeng</v>
          </cell>
          <cell r="I5591" t="str">
            <v>电表故障</v>
          </cell>
        </row>
        <row r="5592">
          <cell r="A5592">
            <v>43212</v>
          </cell>
          <cell r="B5592">
            <v>0.33030092592592591</v>
          </cell>
          <cell r="D5592" t="str">
            <v>电表故障</v>
          </cell>
          <cell r="G5592" t="str">
            <v>JS_CZ_wodefeng</v>
          </cell>
          <cell r="I5592" t="str">
            <v>电表故障</v>
          </cell>
        </row>
        <row r="5593">
          <cell r="A5593">
            <v>43212</v>
          </cell>
          <cell r="B5593">
            <v>0.33054398148148151</v>
          </cell>
          <cell r="D5593" t="str">
            <v>电表故障</v>
          </cell>
          <cell r="G5593" t="str">
            <v>JS_CZ_wodefeng</v>
          </cell>
          <cell r="I5593" t="str">
            <v>电表故障</v>
          </cell>
        </row>
        <row r="5594">
          <cell r="A5594">
            <v>43212</v>
          </cell>
          <cell r="B5594">
            <v>0.33065972222222223</v>
          </cell>
          <cell r="D5594" t="str">
            <v>电表故障</v>
          </cell>
          <cell r="G5594" t="str">
            <v>JS_CZ_wodefeng</v>
          </cell>
          <cell r="I5594" t="str">
            <v>电表故障</v>
          </cell>
        </row>
        <row r="5595">
          <cell r="A5595">
            <v>43212</v>
          </cell>
          <cell r="B5595">
            <v>0.33401620370370372</v>
          </cell>
          <cell r="D5595" t="str">
            <v>电表故障</v>
          </cell>
          <cell r="G5595" t="str">
            <v>JS_CZ_wodefeng</v>
          </cell>
          <cell r="I5595" t="str">
            <v>电表故障</v>
          </cell>
        </row>
        <row r="5596">
          <cell r="A5596">
            <v>43212</v>
          </cell>
          <cell r="B5596">
            <v>0.33413194444444444</v>
          </cell>
          <cell r="D5596" t="str">
            <v>电表故障</v>
          </cell>
          <cell r="G5596" t="str">
            <v>JS_CZ_wodefeng</v>
          </cell>
          <cell r="I5596" t="str">
            <v>电表故障</v>
          </cell>
        </row>
        <row r="5597">
          <cell r="A5597">
            <v>43212</v>
          </cell>
          <cell r="B5597">
            <v>0.33430555555555558</v>
          </cell>
          <cell r="D5597" t="str">
            <v>电表故障</v>
          </cell>
          <cell r="G5597" t="str">
            <v>JS_CZ_wodefeng</v>
          </cell>
          <cell r="I5597" t="str">
            <v>电表故障</v>
          </cell>
        </row>
        <row r="5598">
          <cell r="A5598">
            <v>43212</v>
          </cell>
          <cell r="B5598">
            <v>0.33557870370370368</v>
          </cell>
          <cell r="D5598" t="str">
            <v>电表故障</v>
          </cell>
          <cell r="G5598" t="str">
            <v>JS_CZ_wodefeng</v>
          </cell>
          <cell r="I5598" t="str">
            <v>电表故障</v>
          </cell>
        </row>
        <row r="5599">
          <cell r="A5599">
            <v>43212</v>
          </cell>
          <cell r="B5599">
            <v>0.33569444444444446</v>
          </cell>
          <cell r="D5599" t="str">
            <v>电表故障</v>
          </cell>
          <cell r="G5599" t="str">
            <v>JS_CZ_wodefeng</v>
          </cell>
          <cell r="I5599" t="str">
            <v>电表故障</v>
          </cell>
        </row>
        <row r="5600">
          <cell r="A5600">
            <v>43212</v>
          </cell>
          <cell r="B5600">
            <v>0.33714120370370365</v>
          </cell>
          <cell r="D5600" t="str">
            <v>电表故障</v>
          </cell>
          <cell r="G5600" t="str">
            <v>JS_CZ_wodefeng</v>
          </cell>
          <cell r="I5600" t="str">
            <v>电表故障</v>
          </cell>
        </row>
        <row r="5601">
          <cell r="A5601">
            <v>43212</v>
          </cell>
          <cell r="B5601">
            <v>0.34039351851851851</v>
          </cell>
          <cell r="D5601" t="str">
            <v>电表故障</v>
          </cell>
          <cell r="G5601" t="str">
            <v>JS_CZ_wodefeng</v>
          </cell>
          <cell r="I5601" t="str">
            <v>电表故障</v>
          </cell>
        </row>
        <row r="5602">
          <cell r="A5602">
            <v>43212</v>
          </cell>
          <cell r="B5602">
            <v>0.34062500000000001</v>
          </cell>
          <cell r="D5602" t="str">
            <v>电表故障</v>
          </cell>
          <cell r="G5602" t="str">
            <v>JS_CZ_wodefeng</v>
          </cell>
          <cell r="I5602" t="str">
            <v>电表故障</v>
          </cell>
        </row>
        <row r="5603">
          <cell r="A5603">
            <v>43212</v>
          </cell>
          <cell r="B5603">
            <v>0.34074074074074073</v>
          </cell>
          <cell r="D5603" t="str">
            <v>电表故障</v>
          </cell>
          <cell r="G5603" t="str">
            <v>JS_CZ_wodefeng</v>
          </cell>
          <cell r="I5603" t="str">
            <v>电表故障</v>
          </cell>
        </row>
        <row r="5604">
          <cell r="A5604">
            <v>43212</v>
          </cell>
          <cell r="B5604">
            <v>0.34085648148148145</v>
          </cell>
          <cell r="D5604" t="str">
            <v>电表故障</v>
          </cell>
          <cell r="G5604" t="str">
            <v>JS_CZ_wodefeng</v>
          </cell>
          <cell r="I5604" t="str">
            <v>电表故障</v>
          </cell>
        </row>
        <row r="5605">
          <cell r="A5605">
            <v>43212</v>
          </cell>
          <cell r="B5605">
            <v>0.34328703703703706</v>
          </cell>
          <cell r="D5605" t="str">
            <v>电表故障</v>
          </cell>
          <cell r="G5605" t="str">
            <v>JS_CZ_wodefeng</v>
          </cell>
          <cell r="I5605" t="str">
            <v>电表故障</v>
          </cell>
        </row>
        <row r="5606">
          <cell r="A5606">
            <v>43212</v>
          </cell>
          <cell r="B5606">
            <v>0.34577546296296297</v>
          </cell>
          <cell r="D5606" t="str">
            <v>电表故障</v>
          </cell>
          <cell r="G5606" t="str">
            <v>JS_CZ_wodefeng</v>
          </cell>
          <cell r="I5606" t="str">
            <v>电表故障</v>
          </cell>
        </row>
        <row r="5607">
          <cell r="A5607">
            <v>43212</v>
          </cell>
          <cell r="B5607">
            <v>0.34594907407407405</v>
          </cell>
          <cell r="D5607" t="str">
            <v>电表故障</v>
          </cell>
          <cell r="G5607" t="str">
            <v>JS_CZ_wodefeng</v>
          </cell>
          <cell r="I5607" t="str">
            <v>电表故障</v>
          </cell>
        </row>
        <row r="5608">
          <cell r="A5608">
            <v>43212</v>
          </cell>
          <cell r="B5608">
            <v>0.34733796296296293</v>
          </cell>
          <cell r="D5608" t="str">
            <v>电表故障</v>
          </cell>
          <cell r="G5608" t="str">
            <v>JS_CZ_wodefeng</v>
          </cell>
          <cell r="I5608" t="str">
            <v>电表故障</v>
          </cell>
        </row>
        <row r="5609">
          <cell r="A5609">
            <v>43212</v>
          </cell>
          <cell r="B5609">
            <v>0.34879629629629627</v>
          </cell>
          <cell r="D5609" t="str">
            <v>电表故障</v>
          </cell>
          <cell r="G5609" t="str">
            <v>JS_CZ_wodefeng</v>
          </cell>
          <cell r="I5609" t="str">
            <v>电表故障</v>
          </cell>
        </row>
        <row r="5610">
          <cell r="A5610">
            <v>43212</v>
          </cell>
          <cell r="B5610">
            <v>0.35087962962962965</v>
          </cell>
          <cell r="D5610" t="str">
            <v>电表故障</v>
          </cell>
          <cell r="G5610" t="str">
            <v>JS_CZ_wodefeng</v>
          </cell>
          <cell r="I5610" t="str">
            <v>电表故障</v>
          </cell>
        </row>
        <row r="5611">
          <cell r="A5611">
            <v>43212</v>
          </cell>
          <cell r="B5611">
            <v>0.35099537037037037</v>
          </cell>
          <cell r="D5611" t="str">
            <v>电表故障</v>
          </cell>
          <cell r="G5611" t="str">
            <v>JS_CZ_wodefeng</v>
          </cell>
          <cell r="I5611" t="str">
            <v>电表故障</v>
          </cell>
        </row>
        <row r="5612">
          <cell r="A5612">
            <v>43212</v>
          </cell>
          <cell r="B5612">
            <v>0.35498842592592594</v>
          </cell>
          <cell r="D5612" t="str">
            <v>电表故障</v>
          </cell>
          <cell r="G5612" t="str">
            <v>JS_CZ_wodefeng</v>
          </cell>
          <cell r="I5612" t="str">
            <v>电表故障</v>
          </cell>
        </row>
        <row r="5613">
          <cell r="A5613">
            <v>43212</v>
          </cell>
          <cell r="B5613">
            <v>0.35631944444444441</v>
          </cell>
          <cell r="D5613" t="str">
            <v>电表故障</v>
          </cell>
          <cell r="G5613" t="str">
            <v>JS_CZ_wodefeng</v>
          </cell>
          <cell r="I5613" t="str">
            <v>电表故障</v>
          </cell>
        </row>
        <row r="5614">
          <cell r="A5614">
            <v>43212</v>
          </cell>
          <cell r="B5614">
            <v>0.35656249999999995</v>
          </cell>
          <cell r="D5614" t="str">
            <v>电表故障</v>
          </cell>
          <cell r="G5614" t="str">
            <v>JS_CZ_wodefeng</v>
          </cell>
          <cell r="I5614" t="str">
            <v>电表故障</v>
          </cell>
        </row>
        <row r="5615">
          <cell r="A5615">
            <v>43212</v>
          </cell>
          <cell r="B5615">
            <v>0.35766203703703708</v>
          </cell>
          <cell r="D5615" t="str">
            <v>电表故障</v>
          </cell>
          <cell r="G5615" t="str">
            <v>JS_CZ_wodefeng</v>
          </cell>
          <cell r="I5615" t="str">
            <v>电表故障</v>
          </cell>
        </row>
        <row r="5616">
          <cell r="A5616">
            <v>43212</v>
          </cell>
          <cell r="B5616">
            <v>0.35789351851851853</v>
          </cell>
          <cell r="D5616" t="str">
            <v>电表故障</v>
          </cell>
          <cell r="G5616" t="str">
            <v>JS_CZ_wodefeng</v>
          </cell>
          <cell r="I5616" t="str">
            <v>电表故障</v>
          </cell>
        </row>
        <row r="5617">
          <cell r="A5617">
            <v>43212</v>
          </cell>
          <cell r="B5617">
            <v>0.35893518518518519</v>
          </cell>
          <cell r="D5617" t="str">
            <v>电表故障</v>
          </cell>
          <cell r="G5617" t="str">
            <v>JS_CZ_wodefeng</v>
          </cell>
          <cell r="I5617" t="str">
            <v>电表故障</v>
          </cell>
        </row>
        <row r="5618">
          <cell r="A5618">
            <v>43212</v>
          </cell>
          <cell r="B5618">
            <v>0.36130787037037032</v>
          </cell>
          <cell r="D5618" t="str">
            <v>电表故障</v>
          </cell>
          <cell r="G5618" t="str">
            <v>JS_CZ_wodefeng</v>
          </cell>
          <cell r="I5618" t="str">
            <v>电表故障</v>
          </cell>
        </row>
        <row r="5619">
          <cell r="A5619">
            <v>43212</v>
          </cell>
          <cell r="B5619">
            <v>0.36153935185185188</v>
          </cell>
          <cell r="D5619" t="str">
            <v>电表故障</v>
          </cell>
          <cell r="G5619" t="str">
            <v>JS_CZ_wodefeng</v>
          </cell>
          <cell r="I5619" t="str">
            <v>电表故障</v>
          </cell>
        </row>
        <row r="5620">
          <cell r="A5620">
            <v>43212</v>
          </cell>
          <cell r="B5620">
            <v>0.36240740740740746</v>
          </cell>
          <cell r="D5620" t="str">
            <v>电表故障</v>
          </cell>
          <cell r="G5620" t="str">
            <v>JS_CZ_wodefeng</v>
          </cell>
          <cell r="I5620" t="str">
            <v>电表故障</v>
          </cell>
        </row>
        <row r="5621">
          <cell r="A5621">
            <v>43212</v>
          </cell>
          <cell r="B5621">
            <v>0.3626388888888889</v>
          </cell>
          <cell r="D5621" t="str">
            <v>电表故障</v>
          </cell>
          <cell r="G5621" t="str">
            <v>JS_CZ_wodefeng</v>
          </cell>
          <cell r="I5621" t="str">
            <v>电表故障</v>
          </cell>
        </row>
        <row r="5622">
          <cell r="A5622">
            <v>43212</v>
          </cell>
          <cell r="B5622">
            <v>0.36652777777777779</v>
          </cell>
          <cell r="D5622" t="str">
            <v>电表故障</v>
          </cell>
          <cell r="G5622" t="str">
            <v>JS_CZ_wodefeng</v>
          </cell>
          <cell r="I5622" t="str">
            <v>电表故障</v>
          </cell>
        </row>
        <row r="5623">
          <cell r="A5623">
            <v>43212</v>
          </cell>
          <cell r="B5623">
            <v>0.36664351851851856</v>
          </cell>
          <cell r="D5623" t="str">
            <v>电表故障</v>
          </cell>
          <cell r="G5623" t="str">
            <v>JS_CZ_wodefeng</v>
          </cell>
          <cell r="I5623" t="str">
            <v>电表故障</v>
          </cell>
        </row>
        <row r="5624">
          <cell r="A5624">
            <v>43212</v>
          </cell>
          <cell r="B5624">
            <v>0.36774305555555559</v>
          </cell>
          <cell r="D5624" t="str">
            <v>电表故障</v>
          </cell>
          <cell r="G5624" t="str">
            <v>JS_CZ_wodefeng</v>
          </cell>
          <cell r="I5624" t="str">
            <v>电表故障</v>
          </cell>
        </row>
        <row r="5625">
          <cell r="A5625">
            <v>43212</v>
          </cell>
          <cell r="B5625">
            <v>0.36797453703703703</v>
          </cell>
          <cell r="D5625" t="str">
            <v>电表故障</v>
          </cell>
          <cell r="G5625" t="str">
            <v>JS_CZ_wodefeng</v>
          </cell>
          <cell r="I5625" t="str">
            <v>电表故障</v>
          </cell>
        </row>
        <row r="5626">
          <cell r="A5626">
            <v>43212</v>
          </cell>
          <cell r="B5626">
            <v>0.37005787037037036</v>
          </cell>
          <cell r="D5626" t="str">
            <v>电表故障</v>
          </cell>
          <cell r="G5626" t="str">
            <v>JS_CZ_wodefeng</v>
          </cell>
          <cell r="I5626" t="str">
            <v>电表故障</v>
          </cell>
        </row>
        <row r="5627">
          <cell r="A5627">
            <v>43212</v>
          </cell>
          <cell r="B5627">
            <v>0.3715046296296296</v>
          </cell>
          <cell r="D5627" t="str">
            <v>电表故障</v>
          </cell>
          <cell r="G5627" t="str">
            <v>JS_CZ_wodefeng</v>
          </cell>
          <cell r="I5627" t="str">
            <v>电表故障</v>
          </cell>
        </row>
        <row r="5628">
          <cell r="A5628">
            <v>43212</v>
          </cell>
          <cell r="B5628">
            <v>0.37248842592592596</v>
          </cell>
          <cell r="D5628" t="str">
            <v>电表故障</v>
          </cell>
          <cell r="G5628" t="str">
            <v>JS_CZ_wodefeng</v>
          </cell>
          <cell r="I5628" t="str">
            <v>电表故障</v>
          </cell>
        </row>
        <row r="5629">
          <cell r="A5629">
            <v>43212</v>
          </cell>
          <cell r="B5629">
            <v>0.37792824074074072</v>
          </cell>
          <cell r="D5629" t="str">
            <v>电表故障</v>
          </cell>
          <cell r="G5629" t="str">
            <v>JS_CZ_wodefeng</v>
          </cell>
          <cell r="I5629" t="str">
            <v>电表故障</v>
          </cell>
        </row>
        <row r="5630">
          <cell r="A5630">
            <v>43212</v>
          </cell>
          <cell r="B5630">
            <v>0.38019675925925928</v>
          </cell>
          <cell r="D5630" t="str">
            <v>电表故障</v>
          </cell>
          <cell r="G5630" t="str">
            <v>JS_CZ_wodefeng</v>
          </cell>
          <cell r="I5630" t="str">
            <v>电表故障</v>
          </cell>
        </row>
        <row r="5631">
          <cell r="A5631">
            <v>43212</v>
          </cell>
          <cell r="B5631">
            <v>0.3825115740740741</v>
          </cell>
          <cell r="D5631" t="str">
            <v>电表故障</v>
          </cell>
          <cell r="G5631" t="str">
            <v>JS_CZ_wodefeng</v>
          </cell>
          <cell r="I5631" t="str">
            <v>电表故障</v>
          </cell>
        </row>
        <row r="5632">
          <cell r="A5632">
            <v>43212</v>
          </cell>
          <cell r="B5632">
            <v>0.38262731481481477</v>
          </cell>
          <cell r="D5632" t="str">
            <v>电表故障</v>
          </cell>
          <cell r="G5632" t="str">
            <v>JS_CZ_wodefeng</v>
          </cell>
          <cell r="I5632" t="str">
            <v>电表故障</v>
          </cell>
        </row>
        <row r="5633">
          <cell r="A5633">
            <v>43212</v>
          </cell>
          <cell r="B5633">
            <v>0.38280092592592596</v>
          </cell>
          <cell r="D5633" t="str">
            <v>电表故障</v>
          </cell>
          <cell r="G5633" t="str">
            <v>JS_CZ_wodefeng</v>
          </cell>
          <cell r="I5633" t="str">
            <v>电表故障</v>
          </cell>
        </row>
        <row r="5634">
          <cell r="A5634">
            <v>43212</v>
          </cell>
          <cell r="B5634">
            <v>0.3830324074074074</v>
          </cell>
          <cell r="D5634" t="str">
            <v>电表故障</v>
          </cell>
          <cell r="G5634" t="str">
            <v>JS_CZ_wodefeng</v>
          </cell>
          <cell r="I5634" t="str">
            <v>电表故障</v>
          </cell>
        </row>
        <row r="5635">
          <cell r="A5635">
            <v>43212</v>
          </cell>
          <cell r="B5635">
            <v>0.38407407407407407</v>
          </cell>
          <cell r="D5635" t="str">
            <v>电表故障</v>
          </cell>
          <cell r="G5635" t="str">
            <v>JS_CZ_wodefeng</v>
          </cell>
          <cell r="I5635" t="str">
            <v>电表故障</v>
          </cell>
        </row>
        <row r="5636">
          <cell r="A5636">
            <v>43212</v>
          </cell>
          <cell r="B5636">
            <v>0.38777777777777778</v>
          </cell>
          <cell r="D5636" t="str">
            <v>电表故障</v>
          </cell>
          <cell r="G5636" t="str">
            <v>JS_CZ_wodefeng</v>
          </cell>
          <cell r="I5636" t="str">
            <v>电表故障</v>
          </cell>
        </row>
        <row r="5637">
          <cell r="A5637">
            <v>43212</v>
          </cell>
          <cell r="B5637">
            <v>0.38789351851851855</v>
          </cell>
          <cell r="D5637" t="str">
            <v>电表故障</v>
          </cell>
          <cell r="G5637" t="str">
            <v>JS_CZ_wodefeng</v>
          </cell>
          <cell r="I5637" t="str">
            <v>电表故障</v>
          </cell>
        </row>
        <row r="5638">
          <cell r="A5638">
            <v>43212</v>
          </cell>
          <cell r="B5638">
            <v>0.38899305555555558</v>
          </cell>
          <cell r="D5638" t="str">
            <v>电表故障</v>
          </cell>
          <cell r="G5638" t="str">
            <v>JS_CZ_wodefeng</v>
          </cell>
          <cell r="I5638" t="str">
            <v>电表故障</v>
          </cell>
        </row>
        <row r="5639">
          <cell r="A5639">
            <v>43212</v>
          </cell>
          <cell r="B5639">
            <v>0.39027777777777778</v>
          </cell>
          <cell r="D5639" t="str">
            <v>电表故障</v>
          </cell>
          <cell r="G5639" t="str">
            <v>JS_CZ_wodefeng</v>
          </cell>
          <cell r="I5639" t="str">
            <v>电表故障</v>
          </cell>
        </row>
        <row r="5640">
          <cell r="A5640">
            <v>43212</v>
          </cell>
          <cell r="B5640">
            <v>0.39265046296296297</v>
          </cell>
          <cell r="D5640" t="str">
            <v>电表故障</v>
          </cell>
          <cell r="G5640" t="str">
            <v>JS_CZ_wodefeng</v>
          </cell>
          <cell r="I5640" t="str">
            <v>电表故障</v>
          </cell>
        </row>
        <row r="5641">
          <cell r="A5641">
            <v>43212</v>
          </cell>
          <cell r="B5641">
            <v>0.39276620370370369</v>
          </cell>
          <cell r="D5641" t="str">
            <v>电表故障</v>
          </cell>
          <cell r="G5641" t="str">
            <v>JS_CZ_wodefeng</v>
          </cell>
          <cell r="I5641" t="str">
            <v>电表故障</v>
          </cell>
        </row>
        <row r="5642">
          <cell r="A5642">
            <v>43212</v>
          </cell>
          <cell r="B5642">
            <v>0.39293981481481483</v>
          </cell>
          <cell r="D5642" t="str">
            <v>电表故障</v>
          </cell>
          <cell r="G5642" t="str">
            <v>JS_CZ_wodefeng</v>
          </cell>
          <cell r="I5642" t="str">
            <v>电表故障</v>
          </cell>
        </row>
        <row r="5643">
          <cell r="A5643">
            <v>43212</v>
          </cell>
          <cell r="B5643">
            <v>0.39421296296296293</v>
          </cell>
          <cell r="D5643" t="str">
            <v>电表故障</v>
          </cell>
          <cell r="G5643" t="str">
            <v>JS_CZ_wodefeng</v>
          </cell>
          <cell r="I5643" t="str">
            <v>电表故障</v>
          </cell>
        </row>
        <row r="5644">
          <cell r="A5644">
            <v>43212</v>
          </cell>
          <cell r="B5644">
            <v>0.39785879629629628</v>
          </cell>
          <cell r="D5644" t="str">
            <v>电表故障</v>
          </cell>
          <cell r="G5644" t="str">
            <v>JS_CZ_wodefeng</v>
          </cell>
          <cell r="I5644" t="str">
            <v>电表故障</v>
          </cell>
        </row>
        <row r="5645">
          <cell r="A5645">
            <v>43212</v>
          </cell>
          <cell r="B5645">
            <v>0.39797453703703706</v>
          </cell>
          <cell r="D5645" t="str">
            <v>电表故障</v>
          </cell>
          <cell r="G5645" t="str">
            <v>JS_CZ_wodefeng</v>
          </cell>
          <cell r="I5645" t="str">
            <v>电表故障</v>
          </cell>
        </row>
        <row r="5646">
          <cell r="A5646">
            <v>43212</v>
          </cell>
          <cell r="B5646">
            <v>0.39907407407407408</v>
          </cell>
          <cell r="D5646" t="str">
            <v>电表故障</v>
          </cell>
          <cell r="G5646" t="str">
            <v>JS_CZ_wodefeng</v>
          </cell>
          <cell r="I5646" t="str">
            <v>电表故障</v>
          </cell>
        </row>
        <row r="5647">
          <cell r="A5647">
            <v>43212</v>
          </cell>
          <cell r="B5647">
            <v>0.40034722222222219</v>
          </cell>
          <cell r="D5647" t="str">
            <v>电表故障</v>
          </cell>
          <cell r="G5647" t="str">
            <v>JS_CZ_wodefeng</v>
          </cell>
          <cell r="I5647" t="str">
            <v>电表故障</v>
          </cell>
        </row>
        <row r="5648">
          <cell r="A5648">
            <v>43212</v>
          </cell>
          <cell r="B5648">
            <v>0.40302083333333333</v>
          </cell>
          <cell r="D5648" t="str">
            <v>电表故障</v>
          </cell>
          <cell r="G5648" t="str">
            <v>JS_CZ_wodefeng</v>
          </cell>
          <cell r="I5648" t="str">
            <v>电表故障</v>
          </cell>
        </row>
        <row r="5649">
          <cell r="A5649">
            <v>43212</v>
          </cell>
          <cell r="B5649">
            <v>0.40325231481481483</v>
          </cell>
          <cell r="D5649" t="str">
            <v>电表故障</v>
          </cell>
          <cell r="G5649" t="str">
            <v>JS_CZ_wodefeng</v>
          </cell>
          <cell r="I5649" t="str">
            <v>电表故障</v>
          </cell>
        </row>
        <row r="5650">
          <cell r="A5650">
            <v>43212</v>
          </cell>
          <cell r="B5650">
            <v>0.40429398148148149</v>
          </cell>
          <cell r="D5650" t="str">
            <v>电表故障</v>
          </cell>
          <cell r="G5650" t="str">
            <v>JS_CZ_wodefeng</v>
          </cell>
          <cell r="I5650" t="str">
            <v>电表故障</v>
          </cell>
        </row>
        <row r="5651">
          <cell r="A5651">
            <v>43212</v>
          </cell>
          <cell r="B5651">
            <v>0.40440972222222221</v>
          </cell>
          <cell r="D5651" t="str">
            <v>电表故障</v>
          </cell>
          <cell r="G5651" t="str">
            <v>JS_CZ_wodefeng</v>
          </cell>
          <cell r="I5651" t="str">
            <v>电表故障</v>
          </cell>
        </row>
        <row r="5652">
          <cell r="A5652">
            <v>43212</v>
          </cell>
          <cell r="B5652">
            <v>0.4097453703703704</v>
          </cell>
          <cell r="D5652" t="str">
            <v>电表故障</v>
          </cell>
          <cell r="G5652" t="str">
            <v>JS_CZ_wodefeng</v>
          </cell>
          <cell r="I5652" t="str">
            <v>电表故障</v>
          </cell>
        </row>
        <row r="5653">
          <cell r="A5653">
            <v>43212</v>
          </cell>
          <cell r="B5653">
            <v>0.40986111111111106</v>
          </cell>
          <cell r="D5653" t="str">
            <v>电表故障</v>
          </cell>
          <cell r="G5653" t="str">
            <v>JS_CZ_wodefeng</v>
          </cell>
          <cell r="I5653" t="str">
            <v>电表故障</v>
          </cell>
        </row>
        <row r="5654">
          <cell r="A5654">
            <v>43212</v>
          </cell>
          <cell r="B5654">
            <v>0.41009259259259262</v>
          </cell>
          <cell r="D5654" t="str">
            <v>电表故障</v>
          </cell>
          <cell r="G5654" t="str">
            <v>JS_CZ_wodefeng</v>
          </cell>
          <cell r="I5654" t="str">
            <v>电表故障</v>
          </cell>
        </row>
        <row r="5655">
          <cell r="A5655">
            <v>43212</v>
          </cell>
          <cell r="B5655">
            <v>0.41020833333333334</v>
          </cell>
          <cell r="D5655" t="str">
            <v>电表故障</v>
          </cell>
          <cell r="G5655" t="str">
            <v>JS_CZ_wodefeng</v>
          </cell>
          <cell r="I5655" t="str">
            <v>电表故障</v>
          </cell>
        </row>
        <row r="5656">
          <cell r="A5656">
            <v>43212</v>
          </cell>
          <cell r="B5656">
            <v>0.41120370370370374</v>
          </cell>
          <cell r="D5656" t="str">
            <v>电表故障</v>
          </cell>
          <cell r="G5656" t="str">
            <v>JS_CZ_wodefeng</v>
          </cell>
          <cell r="I5656" t="str">
            <v>电表故障</v>
          </cell>
        </row>
        <row r="5657">
          <cell r="A5657">
            <v>43212</v>
          </cell>
          <cell r="B5657">
            <v>0.41206018518518522</v>
          </cell>
          <cell r="D5657" t="str">
            <v>电表故障</v>
          </cell>
          <cell r="G5657" t="str">
            <v>JS_CZ_wodefeng</v>
          </cell>
          <cell r="I5657" t="str">
            <v>电表故障</v>
          </cell>
        </row>
        <row r="5658">
          <cell r="A5658">
            <v>43212</v>
          </cell>
          <cell r="B5658">
            <v>0.41363425925925923</v>
          </cell>
          <cell r="D5658" t="str">
            <v>电表故障</v>
          </cell>
          <cell r="G5658" t="str">
            <v>JS_CZ_wodefeng</v>
          </cell>
          <cell r="I5658" t="str">
            <v>电表故障</v>
          </cell>
        </row>
        <row r="5659">
          <cell r="A5659">
            <v>43212</v>
          </cell>
          <cell r="B5659">
            <v>0.41495370370370371</v>
          </cell>
          <cell r="D5659" t="str">
            <v>电表故障</v>
          </cell>
          <cell r="G5659" t="str">
            <v>JS_CZ_wodefeng</v>
          </cell>
          <cell r="I5659" t="str">
            <v>电表故障</v>
          </cell>
        </row>
        <row r="5660">
          <cell r="A5660">
            <v>43212</v>
          </cell>
          <cell r="B5660">
            <v>0.41506944444444444</v>
          </cell>
          <cell r="D5660" t="str">
            <v>电表故障</v>
          </cell>
          <cell r="G5660" t="str">
            <v>JS_CZ_wodefeng</v>
          </cell>
          <cell r="I5660" t="str">
            <v>电表故障</v>
          </cell>
        </row>
        <row r="5661">
          <cell r="A5661">
            <v>43212</v>
          </cell>
          <cell r="B5661">
            <v>0.41587962962962965</v>
          </cell>
          <cell r="D5661" t="str">
            <v>分系统1故障状态</v>
          </cell>
          <cell r="G5661" t="str">
            <v>BJ_zhongyu</v>
          </cell>
          <cell r="I5661" t="str">
            <v>系统故障</v>
          </cell>
        </row>
        <row r="5662">
          <cell r="A5662">
            <v>43212</v>
          </cell>
          <cell r="B5662">
            <v>0.41622685185185188</v>
          </cell>
          <cell r="D5662" t="str">
            <v>分系统1告警状态</v>
          </cell>
          <cell r="G5662" t="str">
            <v>BJ_zhongyu</v>
          </cell>
          <cell r="I5662" t="str">
            <v>系统故障</v>
          </cell>
        </row>
        <row r="5663">
          <cell r="A5663">
            <v>43212</v>
          </cell>
          <cell r="B5663">
            <v>0.41629629629629633</v>
          </cell>
          <cell r="D5663" t="str">
            <v>电表故障</v>
          </cell>
          <cell r="G5663" t="str">
            <v>JS_CZ_wodefeng</v>
          </cell>
          <cell r="I5663" t="str">
            <v>电表故障</v>
          </cell>
        </row>
        <row r="5664">
          <cell r="A5664">
            <v>43212</v>
          </cell>
          <cell r="B5664">
            <v>0.42023148148148143</v>
          </cell>
          <cell r="D5664" t="str">
            <v>电表故障</v>
          </cell>
          <cell r="G5664" t="str">
            <v>JS_CZ_wodefeng</v>
          </cell>
          <cell r="I5664" t="str">
            <v>电表故障</v>
          </cell>
        </row>
        <row r="5665">
          <cell r="A5665">
            <v>43212</v>
          </cell>
          <cell r="B5665">
            <v>0.42122685185185182</v>
          </cell>
          <cell r="D5665" t="str">
            <v>电表故障</v>
          </cell>
          <cell r="G5665" t="str">
            <v>JS_CZ_wodefeng</v>
          </cell>
          <cell r="I5665" t="str">
            <v>电表故障</v>
          </cell>
        </row>
        <row r="5666">
          <cell r="A5666">
            <v>43212</v>
          </cell>
          <cell r="B5666">
            <v>0.42254629629629631</v>
          </cell>
          <cell r="D5666" t="str">
            <v>电表故障</v>
          </cell>
          <cell r="G5666" t="str">
            <v>JS_CZ_wodefeng</v>
          </cell>
          <cell r="I5666" t="str">
            <v>电表故障</v>
          </cell>
        </row>
        <row r="5667">
          <cell r="A5667">
            <v>43212</v>
          </cell>
          <cell r="B5667">
            <v>0.42521990740740739</v>
          </cell>
          <cell r="D5667" t="str">
            <v>电表故障</v>
          </cell>
          <cell r="G5667" t="str">
            <v>JS_CZ_wodefeng</v>
          </cell>
          <cell r="I5667" t="str">
            <v>电表故障</v>
          </cell>
        </row>
        <row r="5668">
          <cell r="A5668">
            <v>43212</v>
          </cell>
          <cell r="B5668">
            <v>0.42545138888888889</v>
          </cell>
          <cell r="D5668" t="str">
            <v>电表故障</v>
          </cell>
          <cell r="G5668" t="str">
            <v>JS_CZ_wodefeng</v>
          </cell>
          <cell r="I5668" t="str">
            <v>电表故障</v>
          </cell>
        </row>
        <row r="5669">
          <cell r="A5669">
            <v>43212</v>
          </cell>
          <cell r="B5669">
            <v>0.42556712962962967</v>
          </cell>
          <cell r="D5669" t="str">
            <v>电表故障</v>
          </cell>
          <cell r="G5669" t="str">
            <v>JS_CZ_wodefeng</v>
          </cell>
          <cell r="I5669" t="str">
            <v>电表故障</v>
          </cell>
        </row>
        <row r="5670">
          <cell r="A5670">
            <v>43212</v>
          </cell>
          <cell r="B5670">
            <v>0.42660879629629633</v>
          </cell>
          <cell r="D5670" t="str">
            <v>电表故障</v>
          </cell>
          <cell r="G5670" t="str">
            <v>JS_CZ_wodefeng</v>
          </cell>
          <cell r="I5670" t="str">
            <v>电表故障</v>
          </cell>
        </row>
        <row r="5671">
          <cell r="A5671">
            <v>43212</v>
          </cell>
          <cell r="B5671">
            <v>0.42805555555555558</v>
          </cell>
          <cell r="D5671" t="str">
            <v>电表故障</v>
          </cell>
          <cell r="G5671" t="str">
            <v>JS_CZ_wodefeng</v>
          </cell>
          <cell r="I5671" t="str">
            <v>电表故障</v>
          </cell>
        </row>
        <row r="5672">
          <cell r="A5672">
            <v>43212</v>
          </cell>
          <cell r="B5672">
            <v>0.43037037037037035</v>
          </cell>
          <cell r="D5672" t="str">
            <v>电表故障</v>
          </cell>
          <cell r="G5672" t="str">
            <v>JS_CZ_wodefeng</v>
          </cell>
          <cell r="I5672" t="str">
            <v>电表故障</v>
          </cell>
        </row>
        <row r="5673">
          <cell r="A5673">
            <v>43212</v>
          </cell>
          <cell r="B5673">
            <v>0.43048611111111112</v>
          </cell>
          <cell r="D5673" t="str">
            <v>电表故障</v>
          </cell>
          <cell r="G5673" t="str">
            <v>JS_CZ_wodefeng</v>
          </cell>
          <cell r="I5673" t="str">
            <v>电表故障</v>
          </cell>
        </row>
        <row r="5674">
          <cell r="A5674">
            <v>43212</v>
          </cell>
          <cell r="B5674">
            <v>0.43424768518518514</v>
          </cell>
          <cell r="D5674" t="str">
            <v>电表故障</v>
          </cell>
          <cell r="G5674" t="str">
            <v>JS_CZ_wodefeng</v>
          </cell>
          <cell r="I5674" t="str">
            <v>电表故障</v>
          </cell>
        </row>
        <row r="5675">
          <cell r="A5675">
            <v>43212</v>
          </cell>
          <cell r="B5675">
            <v>0.43559027777777781</v>
          </cell>
          <cell r="D5675" t="str">
            <v>电表故障</v>
          </cell>
          <cell r="G5675" t="str">
            <v>JS_CZ_wodefeng</v>
          </cell>
          <cell r="I5675" t="str">
            <v>电表故障</v>
          </cell>
        </row>
        <row r="5676">
          <cell r="A5676">
            <v>43212</v>
          </cell>
          <cell r="B5676">
            <v>0.43569444444444444</v>
          </cell>
          <cell r="D5676" t="str">
            <v>电表故障</v>
          </cell>
          <cell r="G5676" t="str">
            <v>JS_CZ_wodefeng</v>
          </cell>
          <cell r="I5676" t="str">
            <v>电表故障</v>
          </cell>
        </row>
        <row r="5677">
          <cell r="A5677">
            <v>43212</v>
          </cell>
          <cell r="B5677">
            <v>0.43582175925925926</v>
          </cell>
          <cell r="D5677" t="str">
            <v>电表故障</v>
          </cell>
          <cell r="G5677" t="str">
            <v>JS_CZ_wodefeng</v>
          </cell>
          <cell r="I5677" t="str">
            <v>电表故障</v>
          </cell>
        </row>
        <row r="5678">
          <cell r="A5678">
            <v>43212</v>
          </cell>
          <cell r="B5678">
            <v>0.43692129629629628</v>
          </cell>
          <cell r="D5678" t="str">
            <v>电表故障</v>
          </cell>
          <cell r="G5678" t="str">
            <v>JS_CZ_wodefeng</v>
          </cell>
          <cell r="I5678" t="str">
            <v>电表故障</v>
          </cell>
        </row>
        <row r="5679">
          <cell r="A5679">
            <v>43212</v>
          </cell>
          <cell r="B5679">
            <v>0.43818287037037035</v>
          </cell>
          <cell r="D5679" t="str">
            <v>电表故障</v>
          </cell>
          <cell r="G5679" t="str">
            <v>JS_CZ_wodefeng</v>
          </cell>
          <cell r="I5679" t="str">
            <v>电表故障</v>
          </cell>
        </row>
        <row r="5680">
          <cell r="A5680">
            <v>43212</v>
          </cell>
          <cell r="B5680">
            <v>0.4392361111111111</v>
          </cell>
          <cell r="D5680" t="str">
            <v>电表故障</v>
          </cell>
          <cell r="G5680" t="str">
            <v>JS_CZ_wodefeng</v>
          </cell>
          <cell r="I5680" t="str">
            <v>电表故障</v>
          </cell>
        </row>
        <row r="5681">
          <cell r="A5681">
            <v>43212</v>
          </cell>
          <cell r="B5681">
            <v>0.44068287037037041</v>
          </cell>
          <cell r="D5681" t="str">
            <v>电表故障</v>
          </cell>
          <cell r="G5681" t="str">
            <v>JS_CZ_wodefeng</v>
          </cell>
          <cell r="I5681" t="str">
            <v>电表故障</v>
          </cell>
        </row>
        <row r="5682">
          <cell r="A5682">
            <v>43212</v>
          </cell>
          <cell r="B5682">
            <v>0.44317129629629631</v>
          </cell>
          <cell r="D5682" t="str">
            <v>电表故障</v>
          </cell>
          <cell r="G5682" t="str">
            <v>JS_CZ_wodefeng</v>
          </cell>
          <cell r="I5682" t="str">
            <v>电表故障</v>
          </cell>
        </row>
        <row r="5683">
          <cell r="A5683">
            <v>43212</v>
          </cell>
          <cell r="B5683">
            <v>0.4455439814814815</v>
          </cell>
          <cell r="D5683" t="str">
            <v>电表故障</v>
          </cell>
          <cell r="G5683" t="str">
            <v>JS_CZ_wodefeng</v>
          </cell>
          <cell r="I5683" t="str">
            <v>电表故障</v>
          </cell>
        </row>
        <row r="5684">
          <cell r="A5684">
            <v>43212</v>
          </cell>
          <cell r="B5684">
            <v>0.44565972222222222</v>
          </cell>
          <cell r="D5684" t="str">
            <v>电表故障</v>
          </cell>
          <cell r="G5684" t="str">
            <v>JS_CZ_wodefeng</v>
          </cell>
          <cell r="I5684" t="str">
            <v>电表故障</v>
          </cell>
        </row>
        <row r="5685">
          <cell r="A5685">
            <v>43212</v>
          </cell>
          <cell r="B5685">
            <v>0.44710648148148152</v>
          </cell>
          <cell r="D5685" t="str">
            <v>电表故障</v>
          </cell>
          <cell r="G5685" t="str">
            <v>JS_CZ_wodefeng</v>
          </cell>
          <cell r="I5685" t="str">
            <v>电表故障</v>
          </cell>
        </row>
        <row r="5686">
          <cell r="A5686">
            <v>43212</v>
          </cell>
          <cell r="B5686">
            <v>0.45209490740740743</v>
          </cell>
          <cell r="D5686" t="str">
            <v>电表故障</v>
          </cell>
          <cell r="G5686" t="str">
            <v>JS_CZ_wodefeng</v>
          </cell>
          <cell r="I5686" t="str">
            <v>电表故障</v>
          </cell>
        </row>
        <row r="5687">
          <cell r="A5687">
            <v>43212</v>
          </cell>
          <cell r="B5687">
            <v>0.45446759259259256</v>
          </cell>
          <cell r="D5687" t="str">
            <v>电表故障</v>
          </cell>
          <cell r="G5687" t="str">
            <v>JS_CZ_wodefeng</v>
          </cell>
          <cell r="I5687" t="str">
            <v>电表故障</v>
          </cell>
        </row>
        <row r="5688">
          <cell r="A5688">
            <v>43212</v>
          </cell>
          <cell r="B5688">
            <v>0.45591435185185186</v>
          </cell>
          <cell r="D5688" t="str">
            <v>电表故障</v>
          </cell>
          <cell r="G5688" t="str">
            <v>JS_CZ_wodefeng</v>
          </cell>
          <cell r="I5688" t="str">
            <v>电表故障</v>
          </cell>
        </row>
        <row r="5689">
          <cell r="A5689">
            <v>43212</v>
          </cell>
          <cell r="B5689">
            <v>0.45603009259259258</v>
          </cell>
          <cell r="D5689" t="str">
            <v>电表故障</v>
          </cell>
          <cell r="G5689" t="str">
            <v>JS_CZ_wodefeng</v>
          </cell>
          <cell r="I5689" t="str">
            <v>电表故障</v>
          </cell>
        </row>
        <row r="5690">
          <cell r="A5690">
            <v>43212</v>
          </cell>
          <cell r="B5690">
            <v>0.45869212962962963</v>
          </cell>
          <cell r="D5690" t="str">
            <v>电表故障</v>
          </cell>
          <cell r="G5690" t="str">
            <v>JS_CZ_wodefeng</v>
          </cell>
          <cell r="I5690" t="str">
            <v>电表故障</v>
          </cell>
        </row>
        <row r="5691">
          <cell r="A5691">
            <v>43212</v>
          </cell>
          <cell r="B5691">
            <v>0.45996527777777779</v>
          </cell>
          <cell r="D5691" t="str">
            <v>电表故障</v>
          </cell>
          <cell r="G5691" t="str">
            <v>JS_CZ_wodefeng</v>
          </cell>
          <cell r="I5691" t="str">
            <v>电表故障</v>
          </cell>
        </row>
        <row r="5692">
          <cell r="A5692">
            <v>43212</v>
          </cell>
          <cell r="B5692">
            <v>0.46096064814814813</v>
          </cell>
          <cell r="D5692" t="str">
            <v>电表故障</v>
          </cell>
          <cell r="G5692" t="str">
            <v>JS_CZ_wodefeng</v>
          </cell>
          <cell r="I5692" t="str">
            <v>电表故障</v>
          </cell>
        </row>
        <row r="5693">
          <cell r="A5693">
            <v>43212</v>
          </cell>
          <cell r="B5693">
            <v>0.46119212962962958</v>
          </cell>
          <cell r="D5693" t="str">
            <v>电表故障</v>
          </cell>
          <cell r="G5693" t="str">
            <v>JS_CZ_wodefeng</v>
          </cell>
          <cell r="I5693" t="str">
            <v>电表故障</v>
          </cell>
        </row>
        <row r="5694">
          <cell r="A5694">
            <v>43212</v>
          </cell>
          <cell r="B5694">
            <v>0.46611111111111114</v>
          </cell>
          <cell r="D5694" t="str">
            <v>电表故障</v>
          </cell>
          <cell r="G5694" t="str">
            <v>JS_CZ_wodefeng</v>
          </cell>
          <cell r="I5694" t="str">
            <v>电表故障</v>
          </cell>
        </row>
        <row r="5695">
          <cell r="A5695">
            <v>43212</v>
          </cell>
          <cell r="B5695">
            <v>0.46721064814814817</v>
          </cell>
          <cell r="D5695" t="str">
            <v>电表故障</v>
          </cell>
          <cell r="G5695" t="str">
            <v>JS_CZ_wodefeng</v>
          </cell>
          <cell r="I5695" t="str">
            <v>电表故障</v>
          </cell>
        </row>
        <row r="5696">
          <cell r="A5696">
            <v>43212</v>
          </cell>
          <cell r="B5696">
            <v>0.46744212962962961</v>
          </cell>
          <cell r="D5696" t="str">
            <v>电表故障</v>
          </cell>
          <cell r="G5696" t="str">
            <v>JS_CZ_wodefeng</v>
          </cell>
          <cell r="I5696" t="str">
            <v>电表故障</v>
          </cell>
        </row>
        <row r="5697">
          <cell r="A5697">
            <v>43212</v>
          </cell>
          <cell r="B5697">
            <v>0.46755787037037039</v>
          </cell>
          <cell r="D5697" t="str">
            <v>电表故障</v>
          </cell>
          <cell r="G5697" t="str">
            <v>JS_CZ_wodefeng</v>
          </cell>
          <cell r="I5697" t="str">
            <v>电表故障</v>
          </cell>
        </row>
        <row r="5698">
          <cell r="A5698">
            <v>43212</v>
          </cell>
          <cell r="B5698">
            <v>0.46767361111111111</v>
          </cell>
          <cell r="D5698" t="str">
            <v>电表故障</v>
          </cell>
          <cell r="G5698" t="str">
            <v>JS_CZ_wodefeng</v>
          </cell>
          <cell r="I5698" t="str">
            <v>电表故障</v>
          </cell>
        </row>
        <row r="5699">
          <cell r="A5699">
            <v>43212</v>
          </cell>
          <cell r="B5699">
            <v>0.47230324074074076</v>
          </cell>
          <cell r="D5699" t="str">
            <v>电表故障</v>
          </cell>
          <cell r="G5699" t="str">
            <v>JS_CZ_wodefeng</v>
          </cell>
          <cell r="I5699" t="str">
            <v>电表故障</v>
          </cell>
        </row>
        <row r="5700">
          <cell r="A5700">
            <v>43212</v>
          </cell>
          <cell r="B5700">
            <v>0.47259259259259262</v>
          </cell>
          <cell r="D5700" t="str">
            <v>分系统1BMS1总电压过低一级故障</v>
          </cell>
          <cell r="G5700" t="str">
            <v>JS_CZ_wodefeng</v>
          </cell>
          <cell r="I5700" t="str">
            <v>BMS故障</v>
          </cell>
        </row>
        <row r="5701">
          <cell r="A5701">
            <v>43212</v>
          </cell>
          <cell r="B5701">
            <v>0.47259259259259262</v>
          </cell>
          <cell r="D5701" t="str">
            <v>分系统1BMS1总电压过低二级故障</v>
          </cell>
          <cell r="G5701" t="str">
            <v>JS_CZ_wodefeng</v>
          </cell>
          <cell r="I5701" t="str">
            <v>BMS故障</v>
          </cell>
        </row>
        <row r="5702">
          <cell r="A5702">
            <v>43212</v>
          </cell>
          <cell r="B5702">
            <v>0.47282407407407406</v>
          </cell>
          <cell r="D5702" t="str">
            <v>分系统1BMS3总电压过低一级故障</v>
          </cell>
          <cell r="G5702" t="str">
            <v>JS_CZ_wodefeng</v>
          </cell>
          <cell r="I5702" t="str">
            <v>BMS故障</v>
          </cell>
        </row>
        <row r="5703">
          <cell r="A5703">
            <v>43212</v>
          </cell>
          <cell r="B5703">
            <v>0.47282407407407406</v>
          </cell>
          <cell r="D5703" t="str">
            <v>分系统1BMS3总电压过低二级故障</v>
          </cell>
          <cell r="G5703" t="str">
            <v>JS_CZ_wodefeng</v>
          </cell>
          <cell r="I5703" t="str">
            <v>BMS故障</v>
          </cell>
        </row>
        <row r="5704">
          <cell r="A5704">
            <v>43212</v>
          </cell>
          <cell r="B5704">
            <v>0.47305555555555556</v>
          </cell>
          <cell r="D5704" t="str">
            <v>分系统1BMS6总电压过低一级故障</v>
          </cell>
          <cell r="G5704" t="str">
            <v>JS_CZ_wodefeng</v>
          </cell>
          <cell r="I5704" t="str">
            <v>BMS故障</v>
          </cell>
        </row>
        <row r="5705">
          <cell r="A5705">
            <v>43212</v>
          </cell>
          <cell r="B5705">
            <v>0.47305555555555556</v>
          </cell>
          <cell r="D5705" t="str">
            <v>分系统1BMS6总电压过低二级故障</v>
          </cell>
          <cell r="G5705" t="str">
            <v>JS_CZ_wodefeng</v>
          </cell>
          <cell r="I5705" t="str">
            <v>BMS故障</v>
          </cell>
        </row>
        <row r="5706">
          <cell r="A5706">
            <v>43212</v>
          </cell>
          <cell r="B5706">
            <v>0.47351851851851851</v>
          </cell>
          <cell r="D5706" t="str">
            <v>分系统1BMS2总电压过低一级故障</v>
          </cell>
          <cell r="G5706" t="str">
            <v>JS_CZ_wodefeng</v>
          </cell>
          <cell r="I5706" t="str">
            <v>BMS故障</v>
          </cell>
        </row>
        <row r="5707">
          <cell r="A5707">
            <v>43212</v>
          </cell>
          <cell r="B5707">
            <v>0.47351851851851851</v>
          </cell>
          <cell r="D5707" t="str">
            <v>分系统1BMS2总电压过低二级故障</v>
          </cell>
          <cell r="G5707" t="str">
            <v>JS_CZ_wodefeng</v>
          </cell>
          <cell r="I5707" t="str">
            <v>BMS故障</v>
          </cell>
        </row>
        <row r="5708">
          <cell r="A5708">
            <v>43212</v>
          </cell>
          <cell r="B5708">
            <v>0.47351851851851851</v>
          </cell>
          <cell r="D5708" t="str">
            <v>分系统1BMS5总电压过低一级故障</v>
          </cell>
          <cell r="G5708" t="str">
            <v>JS_CZ_wodefeng</v>
          </cell>
          <cell r="I5708" t="str">
            <v>BMS故障</v>
          </cell>
        </row>
        <row r="5709">
          <cell r="A5709">
            <v>43212</v>
          </cell>
          <cell r="B5709">
            <v>0.47351851851851851</v>
          </cell>
          <cell r="D5709" t="str">
            <v>分系统1BMS5总电压过低二级故障</v>
          </cell>
          <cell r="G5709" t="str">
            <v>JS_CZ_wodefeng</v>
          </cell>
          <cell r="I5709" t="str">
            <v>BMS故障</v>
          </cell>
        </row>
        <row r="5710">
          <cell r="A5710">
            <v>43212</v>
          </cell>
          <cell r="B5710">
            <v>0.47364583333333332</v>
          </cell>
          <cell r="D5710" t="str">
            <v>分系统1BMS4总电压过低一级故障</v>
          </cell>
          <cell r="G5710" t="str">
            <v>JS_CZ_wodefeng</v>
          </cell>
          <cell r="I5710" t="str">
            <v>BMS故障</v>
          </cell>
        </row>
        <row r="5711">
          <cell r="A5711">
            <v>43212</v>
          </cell>
          <cell r="B5711">
            <v>0.47364583333333332</v>
          </cell>
          <cell r="D5711" t="str">
            <v>分系统1BMS4总电压过低二级故障</v>
          </cell>
          <cell r="G5711" t="str">
            <v>JS_CZ_wodefeng</v>
          </cell>
          <cell r="I5711" t="str">
            <v>BMS故障</v>
          </cell>
        </row>
        <row r="5712">
          <cell r="A5712">
            <v>43212</v>
          </cell>
          <cell r="B5712">
            <v>0.47386574074074073</v>
          </cell>
          <cell r="D5712" t="str">
            <v>电表故障</v>
          </cell>
          <cell r="G5712" t="str">
            <v>JS_CZ_wodefeng</v>
          </cell>
          <cell r="I5712" t="str">
            <v>电表故障</v>
          </cell>
        </row>
        <row r="5713">
          <cell r="A5713">
            <v>43212</v>
          </cell>
          <cell r="B5713">
            <v>0.47625000000000001</v>
          </cell>
          <cell r="D5713" t="str">
            <v>电表故障</v>
          </cell>
          <cell r="G5713" t="str">
            <v>JS_CZ_wodefeng</v>
          </cell>
          <cell r="I5713" t="str">
            <v>电表故障</v>
          </cell>
        </row>
        <row r="5714">
          <cell r="A5714">
            <v>43212</v>
          </cell>
          <cell r="B5714">
            <v>0.47769675925925931</v>
          </cell>
          <cell r="D5714" t="str">
            <v>电表故障</v>
          </cell>
          <cell r="G5714" t="str">
            <v>JS_CZ_wodefeng</v>
          </cell>
          <cell r="I5714" t="str">
            <v>电表故障</v>
          </cell>
        </row>
        <row r="5715">
          <cell r="A5715">
            <v>43212</v>
          </cell>
          <cell r="B5715">
            <v>0.48041666666666666</v>
          </cell>
          <cell r="D5715" t="str">
            <v>分系统1BMS2单体电压过低一级故障</v>
          </cell>
          <cell r="G5715" t="str">
            <v>JS_CZ_wodefeng</v>
          </cell>
          <cell r="I5715" t="str">
            <v>BMS故障</v>
          </cell>
        </row>
        <row r="5716">
          <cell r="A5716">
            <v>43212</v>
          </cell>
          <cell r="B5716">
            <v>0.48041666666666666</v>
          </cell>
          <cell r="D5716" t="str">
            <v>分系统1BMS2单体电压过低二级故障</v>
          </cell>
          <cell r="G5716" t="str">
            <v>JS_CZ_wodefeng</v>
          </cell>
          <cell r="I5716" t="str">
            <v>BMS故障</v>
          </cell>
        </row>
        <row r="5717">
          <cell r="A5717">
            <v>43212</v>
          </cell>
          <cell r="B5717">
            <v>0.48059027777777774</v>
          </cell>
          <cell r="D5717" t="str">
            <v>分系统1BMS3SOC过低一级故障</v>
          </cell>
          <cell r="G5717" t="str">
            <v>JS_CZ_wodefeng</v>
          </cell>
          <cell r="I5717" t="str">
            <v>BMS故障</v>
          </cell>
        </row>
        <row r="5718">
          <cell r="A5718">
            <v>43212</v>
          </cell>
          <cell r="B5718">
            <v>0.48059027777777774</v>
          </cell>
          <cell r="D5718" t="str">
            <v>分系统1BMS3SOC过低二级故障</v>
          </cell>
          <cell r="G5718" t="str">
            <v>JS_CZ_wodefeng</v>
          </cell>
          <cell r="I5718" t="str">
            <v>BMS故障</v>
          </cell>
        </row>
        <row r="5719">
          <cell r="A5719">
            <v>43212</v>
          </cell>
          <cell r="B5719">
            <v>0.48093750000000002</v>
          </cell>
          <cell r="D5719" t="str">
            <v>分系统1BMS5单体电压过低一级故障</v>
          </cell>
          <cell r="G5719" t="str">
            <v>JS_CZ_wodefeng</v>
          </cell>
          <cell r="I5719" t="str">
            <v>BMS故障</v>
          </cell>
        </row>
        <row r="5720">
          <cell r="A5720">
            <v>43212</v>
          </cell>
          <cell r="B5720">
            <v>0.48093750000000002</v>
          </cell>
          <cell r="D5720" t="str">
            <v>分系统1BMS5单体电压过低二级故障</v>
          </cell>
          <cell r="G5720" t="str">
            <v>JS_CZ_wodefeng</v>
          </cell>
          <cell r="I5720" t="str">
            <v>BMS故障</v>
          </cell>
        </row>
        <row r="5721">
          <cell r="A5721">
            <v>43212</v>
          </cell>
          <cell r="B5721">
            <v>0.48122685185185188</v>
          </cell>
          <cell r="D5721" t="str">
            <v>分系统1BMS1单体电压过低一级故障</v>
          </cell>
          <cell r="G5721" t="str">
            <v>JS_CZ_wodefeng</v>
          </cell>
          <cell r="I5721" t="str">
            <v>BMS故障</v>
          </cell>
        </row>
        <row r="5722">
          <cell r="A5722">
            <v>43212</v>
          </cell>
          <cell r="B5722">
            <v>0.48122685185185188</v>
          </cell>
          <cell r="D5722" t="str">
            <v>分系统1BMS1单体电压过低二级故障</v>
          </cell>
          <cell r="G5722" t="str">
            <v>JS_CZ_wodefeng</v>
          </cell>
          <cell r="I5722" t="str">
            <v>BMS故障</v>
          </cell>
        </row>
        <row r="5723">
          <cell r="A5723">
            <v>43212</v>
          </cell>
          <cell r="B5723">
            <v>0.48140046296296296</v>
          </cell>
          <cell r="D5723" t="str">
            <v>电表故障</v>
          </cell>
          <cell r="G5723" t="str">
            <v>JS_CZ_wodefeng</v>
          </cell>
          <cell r="I5723" t="str">
            <v>电表故障</v>
          </cell>
        </row>
        <row r="5724">
          <cell r="A5724">
            <v>43212</v>
          </cell>
          <cell r="B5724">
            <v>0.48174768518518518</v>
          </cell>
          <cell r="D5724" t="str">
            <v>分系统1BMS3单体电压过低一级故障</v>
          </cell>
          <cell r="G5724" t="str">
            <v>JS_CZ_wodefeng</v>
          </cell>
          <cell r="I5724" t="str">
            <v>BMS故障</v>
          </cell>
        </row>
        <row r="5725">
          <cell r="A5725">
            <v>43212</v>
          </cell>
          <cell r="B5725">
            <v>0.48174768518518518</v>
          </cell>
          <cell r="D5725" t="str">
            <v>分系统1BMS3单体电压过低二级故障</v>
          </cell>
          <cell r="G5725" t="str">
            <v>JS_CZ_wodefeng</v>
          </cell>
          <cell r="I5725" t="str">
            <v>BMS故障</v>
          </cell>
        </row>
        <row r="5726">
          <cell r="A5726">
            <v>43212</v>
          </cell>
          <cell r="B5726">
            <v>0.4823263888888889</v>
          </cell>
          <cell r="D5726" t="str">
            <v>分系统1BMS4SOC过低一级故障</v>
          </cell>
          <cell r="G5726" t="str">
            <v>JS_CZ_wodefeng</v>
          </cell>
          <cell r="I5726" t="str">
            <v>BMS故障</v>
          </cell>
        </row>
        <row r="5727">
          <cell r="A5727">
            <v>43212</v>
          </cell>
          <cell r="B5727">
            <v>0.4823263888888889</v>
          </cell>
          <cell r="D5727" t="str">
            <v>分系统1BMS4SOC过低二级故障</v>
          </cell>
          <cell r="G5727" t="str">
            <v>JS_CZ_wodefeng</v>
          </cell>
          <cell r="I5727" t="str">
            <v>BMS故障</v>
          </cell>
        </row>
        <row r="5728">
          <cell r="A5728">
            <v>43212</v>
          </cell>
          <cell r="B5728">
            <v>0.48244212962962968</v>
          </cell>
          <cell r="D5728" t="str">
            <v>电表故障</v>
          </cell>
          <cell r="G5728" t="str">
            <v>JS_CZ_wodefeng</v>
          </cell>
          <cell r="I5728" t="str">
            <v>电表故障</v>
          </cell>
        </row>
        <row r="5729">
          <cell r="A5729">
            <v>43212</v>
          </cell>
          <cell r="B5729">
            <v>0.48249999999999998</v>
          </cell>
          <cell r="D5729" t="str">
            <v>分系统1BMS6SOC过低一级故障</v>
          </cell>
          <cell r="G5729" t="str">
            <v>JS_CZ_wodefeng</v>
          </cell>
          <cell r="I5729" t="str">
            <v>BMS故障</v>
          </cell>
        </row>
        <row r="5730">
          <cell r="A5730">
            <v>43212</v>
          </cell>
          <cell r="B5730">
            <v>0.48249999999999998</v>
          </cell>
          <cell r="D5730" t="str">
            <v>分系统1BMS6SOC过低二级故障</v>
          </cell>
          <cell r="G5730" t="str">
            <v>JS_CZ_wodefeng</v>
          </cell>
          <cell r="I5730" t="str">
            <v>BMS故障</v>
          </cell>
        </row>
        <row r="5731">
          <cell r="A5731">
            <v>43212</v>
          </cell>
          <cell r="B5731">
            <v>0.48255787037037035</v>
          </cell>
          <cell r="D5731" t="str">
            <v>电表故障</v>
          </cell>
          <cell r="G5731" t="str">
            <v>JS_CZ_wodefeng</v>
          </cell>
          <cell r="I5731" t="str">
            <v>电表故障</v>
          </cell>
        </row>
        <row r="5732">
          <cell r="A5732">
            <v>43212</v>
          </cell>
          <cell r="B5732">
            <v>0.48273148148148143</v>
          </cell>
          <cell r="D5732" t="str">
            <v>电表故障</v>
          </cell>
          <cell r="G5732" t="str">
            <v>JS_CZ_wodefeng</v>
          </cell>
          <cell r="I5732" t="str">
            <v>电表故障</v>
          </cell>
        </row>
        <row r="5733">
          <cell r="A5733">
            <v>43212</v>
          </cell>
          <cell r="B5733">
            <v>0.48359953703703701</v>
          </cell>
          <cell r="D5733" t="str">
            <v>分系统1BMS1SOC过低一级故障</v>
          </cell>
          <cell r="G5733" t="str">
            <v>JS_CZ_wodefeng</v>
          </cell>
          <cell r="I5733" t="str">
            <v>BMS故障</v>
          </cell>
        </row>
        <row r="5734">
          <cell r="A5734">
            <v>43212</v>
          </cell>
          <cell r="B5734">
            <v>0.48359953703703701</v>
          </cell>
          <cell r="D5734" t="str">
            <v>分系统1BMS1SOC过低二级故障</v>
          </cell>
          <cell r="G5734" t="str">
            <v>JS_CZ_wodefeng</v>
          </cell>
          <cell r="I5734" t="str">
            <v>BMS故障</v>
          </cell>
        </row>
        <row r="5735">
          <cell r="A5735">
            <v>43212</v>
          </cell>
          <cell r="B5735">
            <v>0.48400462962962965</v>
          </cell>
          <cell r="D5735" t="str">
            <v>电表故障</v>
          </cell>
          <cell r="G5735" t="str">
            <v>JS_CZ_wodefeng</v>
          </cell>
          <cell r="I5735" t="str">
            <v>电表故障</v>
          </cell>
        </row>
        <row r="5736">
          <cell r="A5736">
            <v>43212</v>
          </cell>
          <cell r="B5736">
            <v>0.48406250000000001</v>
          </cell>
          <cell r="D5736" t="str">
            <v>分系统1BMS4单体电压过低一级故障</v>
          </cell>
          <cell r="G5736" t="str">
            <v>JS_CZ_wodefeng</v>
          </cell>
          <cell r="I5736" t="str">
            <v>BMS故障</v>
          </cell>
        </row>
        <row r="5737">
          <cell r="A5737">
            <v>43212</v>
          </cell>
          <cell r="B5737">
            <v>0.48406250000000001</v>
          </cell>
          <cell r="D5737" t="str">
            <v>分系统1BMS4单体电压过低二级故障</v>
          </cell>
          <cell r="G5737" t="str">
            <v>JS_CZ_wodefeng</v>
          </cell>
          <cell r="I5737" t="str">
            <v>BMS故障</v>
          </cell>
        </row>
        <row r="5738">
          <cell r="A5738">
            <v>43212</v>
          </cell>
          <cell r="B5738">
            <v>0.48406250000000001</v>
          </cell>
          <cell r="D5738" t="str">
            <v>分系统1BMS6单体电压过低一级故障</v>
          </cell>
          <cell r="G5738" t="str">
            <v>JS_CZ_wodefeng</v>
          </cell>
          <cell r="I5738" t="str">
            <v>BMS故障</v>
          </cell>
        </row>
        <row r="5739">
          <cell r="A5739">
            <v>43212</v>
          </cell>
          <cell r="B5739">
            <v>0.48406250000000001</v>
          </cell>
          <cell r="D5739" t="str">
            <v>分系统1BMS6单体电压过低二级故障</v>
          </cell>
          <cell r="G5739" t="str">
            <v>JS_CZ_wodefeng</v>
          </cell>
          <cell r="I5739" t="str">
            <v>BMS故障</v>
          </cell>
        </row>
        <row r="5740">
          <cell r="A5740">
            <v>43212</v>
          </cell>
          <cell r="B5740">
            <v>0.48539351851851853</v>
          </cell>
          <cell r="D5740" t="str">
            <v>分系统1BMS5SOC过低一级故障</v>
          </cell>
          <cell r="G5740" t="str">
            <v>JS_CZ_wodefeng</v>
          </cell>
          <cell r="I5740" t="str">
            <v>BMS故障</v>
          </cell>
        </row>
        <row r="5741">
          <cell r="A5741">
            <v>43212</v>
          </cell>
          <cell r="B5741">
            <v>0.48539351851851853</v>
          </cell>
          <cell r="D5741" t="str">
            <v>分系统1BMS5SOC过低二级故障</v>
          </cell>
          <cell r="G5741" t="str">
            <v>JS_CZ_wodefeng</v>
          </cell>
          <cell r="I5741" t="str">
            <v>BMS故障</v>
          </cell>
        </row>
        <row r="5742">
          <cell r="A5742">
            <v>43212</v>
          </cell>
          <cell r="B5742">
            <v>0.48597222222222225</v>
          </cell>
          <cell r="D5742" t="str">
            <v>分系统1BMS2SOC过低一级故障</v>
          </cell>
          <cell r="G5742" t="str">
            <v>JS_CZ_wodefeng</v>
          </cell>
          <cell r="I5742" t="str">
            <v>BMS故障</v>
          </cell>
        </row>
        <row r="5743">
          <cell r="A5743">
            <v>43212</v>
          </cell>
          <cell r="B5743">
            <v>0.48597222222222225</v>
          </cell>
          <cell r="D5743" t="str">
            <v>分系统1BMS2SOC过低二级故障</v>
          </cell>
          <cell r="G5743" t="str">
            <v>JS_CZ_wodefeng</v>
          </cell>
          <cell r="I5743" t="str">
            <v>BMS故障</v>
          </cell>
        </row>
        <row r="5744">
          <cell r="A5744">
            <v>43212</v>
          </cell>
          <cell r="B5744">
            <v>0.48637731481481478</v>
          </cell>
          <cell r="D5744" t="str">
            <v>电表故障</v>
          </cell>
          <cell r="G5744" t="str">
            <v>JS_CZ_wodefeng</v>
          </cell>
          <cell r="I5744" t="str">
            <v>电表故障</v>
          </cell>
        </row>
        <row r="5745">
          <cell r="A5745">
            <v>43212</v>
          </cell>
          <cell r="B5745">
            <v>0.48649305555555555</v>
          </cell>
          <cell r="D5745" t="str">
            <v>电表故障</v>
          </cell>
          <cell r="G5745" t="str">
            <v>JS_CZ_wodefeng</v>
          </cell>
          <cell r="I5745" t="str">
            <v>电表故障</v>
          </cell>
        </row>
        <row r="5746">
          <cell r="A5746">
            <v>43212</v>
          </cell>
          <cell r="B5746">
            <v>0.48789351851851853</v>
          </cell>
          <cell r="D5746" t="str">
            <v>电表故障</v>
          </cell>
          <cell r="G5746" t="str">
            <v>JS_CZ_wodefeng</v>
          </cell>
          <cell r="I5746" t="str">
            <v>电表故障</v>
          </cell>
        </row>
        <row r="5747">
          <cell r="A5747">
            <v>43212</v>
          </cell>
          <cell r="B5747">
            <v>0.48812499999999998</v>
          </cell>
          <cell r="D5747" t="str">
            <v>分系统1BMS8总电压过低一级故障</v>
          </cell>
          <cell r="G5747" t="str">
            <v>JS_WX_liteer</v>
          </cell>
          <cell r="I5747" t="str">
            <v>BMS故障</v>
          </cell>
        </row>
        <row r="5748">
          <cell r="A5748">
            <v>43212</v>
          </cell>
          <cell r="B5748">
            <v>0.48812499999999998</v>
          </cell>
          <cell r="D5748" t="str">
            <v>分系统1BMS8总电压过低二级故障</v>
          </cell>
          <cell r="G5748" t="str">
            <v>JS_WX_liteer</v>
          </cell>
          <cell r="I5748" t="str">
            <v>BMS故障</v>
          </cell>
        </row>
        <row r="5749">
          <cell r="A5749">
            <v>43212</v>
          </cell>
          <cell r="B5749">
            <v>0.48822916666666666</v>
          </cell>
          <cell r="D5749" t="str">
            <v>分系统1BMS9总电压过低一级故障</v>
          </cell>
          <cell r="G5749" t="str">
            <v>JS_WX_liteer</v>
          </cell>
          <cell r="I5749" t="str">
            <v>BMS故障</v>
          </cell>
        </row>
        <row r="5750">
          <cell r="A5750">
            <v>43212</v>
          </cell>
          <cell r="B5750">
            <v>0.48822916666666666</v>
          </cell>
          <cell r="D5750" t="str">
            <v>分系统1BMS9总电压过低二级故障</v>
          </cell>
          <cell r="G5750" t="str">
            <v>JS_WX_liteer</v>
          </cell>
          <cell r="I5750" t="str">
            <v>BMS故障</v>
          </cell>
        </row>
        <row r="5751">
          <cell r="A5751">
            <v>43212</v>
          </cell>
          <cell r="B5751">
            <v>0.48858796296296297</v>
          </cell>
          <cell r="D5751" t="str">
            <v>分系统1BMS3总电压过低一级故障</v>
          </cell>
          <cell r="G5751" t="str">
            <v>JS_WX_liteer</v>
          </cell>
          <cell r="I5751" t="str">
            <v>BMS故障</v>
          </cell>
        </row>
        <row r="5752">
          <cell r="A5752">
            <v>43212</v>
          </cell>
          <cell r="B5752">
            <v>0.48858796296296297</v>
          </cell>
          <cell r="D5752" t="str">
            <v>分系统1BMS3总电压过低二级故障</v>
          </cell>
          <cell r="G5752" t="str">
            <v>JS_WX_liteer</v>
          </cell>
          <cell r="I5752" t="str">
            <v>BMS故障</v>
          </cell>
        </row>
        <row r="5753">
          <cell r="A5753">
            <v>43212</v>
          </cell>
          <cell r="B5753">
            <v>0.4889236111111111</v>
          </cell>
          <cell r="D5753" t="str">
            <v>分系统1BMS4总电压过低一级故障</v>
          </cell>
          <cell r="G5753" t="str">
            <v>JS_WX_liteer</v>
          </cell>
          <cell r="I5753" t="str">
            <v>BMS故障</v>
          </cell>
        </row>
        <row r="5754">
          <cell r="A5754">
            <v>43212</v>
          </cell>
          <cell r="B5754">
            <v>0.4889236111111111</v>
          </cell>
          <cell r="D5754" t="str">
            <v>分系统1BMS4总电压过低二级故障</v>
          </cell>
          <cell r="G5754" t="str">
            <v>JS_WX_liteer</v>
          </cell>
          <cell r="I5754" t="str">
            <v>BMS故障</v>
          </cell>
        </row>
        <row r="5755">
          <cell r="A5755">
            <v>43212</v>
          </cell>
          <cell r="B5755">
            <v>0.48903935185185188</v>
          </cell>
          <cell r="D5755" t="str">
            <v>分系统1BMS1总电压过低一级故障</v>
          </cell>
          <cell r="G5755" t="str">
            <v>JS_WX_liteer</v>
          </cell>
          <cell r="I5755" t="str">
            <v>BMS故障</v>
          </cell>
        </row>
        <row r="5756">
          <cell r="A5756">
            <v>43212</v>
          </cell>
          <cell r="B5756">
            <v>0.48903935185185188</v>
          </cell>
          <cell r="D5756" t="str">
            <v>分系统1BMS1总电压过低二级故障</v>
          </cell>
          <cell r="G5756" t="str">
            <v>JS_WX_liteer</v>
          </cell>
          <cell r="I5756" t="str">
            <v>BMS故障</v>
          </cell>
        </row>
        <row r="5757">
          <cell r="A5757">
            <v>43212</v>
          </cell>
          <cell r="B5757">
            <v>0.48927083333333332</v>
          </cell>
          <cell r="D5757" t="str">
            <v>分系统1BMS2总电压过低一级故障</v>
          </cell>
          <cell r="G5757" t="str">
            <v>JS_WX_liteer</v>
          </cell>
          <cell r="I5757" t="str">
            <v>BMS故障</v>
          </cell>
        </row>
        <row r="5758">
          <cell r="A5758">
            <v>43212</v>
          </cell>
          <cell r="B5758">
            <v>0.48927083333333332</v>
          </cell>
          <cell r="D5758" t="str">
            <v>分系统1BMS2总电压过低二级故障</v>
          </cell>
          <cell r="G5758" t="str">
            <v>JS_WX_liteer</v>
          </cell>
          <cell r="I5758" t="str">
            <v>BMS故障</v>
          </cell>
        </row>
        <row r="5759">
          <cell r="A5759">
            <v>43212</v>
          </cell>
          <cell r="B5759">
            <v>0.48927083333333332</v>
          </cell>
          <cell r="D5759" t="str">
            <v>分系统1BMS7总电压过低一级故障</v>
          </cell>
          <cell r="G5759" t="str">
            <v>JS_WX_liteer</v>
          </cell>
          <cell r="I5759" t="str">
            <v>BMS故障</v>
          </cell>
        </row>
        <row r="5760">
          <cell r="A5760">
            <v>43212</v>
          </cell>
          <cell r="B5760">
            <v>0.48927083333333332</v>
          </cell>
          <cell r="D5760" t="str">
            <v>分系统1BMS7总电压过低二级故障</v>
          </cell>
          <cell r="G5760" t="str">
            <v>JS_WX_liteer</v>
          </cell>
          <cell r="I5760" t="str">
            <v>BMS故障</v>
          </cell>
        </row>
        <row r="5761">
          <cell r="A5761">
            <v>43212</v>
          </cell>
          <cell r="B5761">
            <v>0.4894444444444444</v>
          </cell>
          <cell r="D5761" t="str">
            <v>分系统1BMS5总电压过低一级故障</v>
          </cell>
          <cell r="G5761" t="str">
            <v>JS_WX_liteer</v>
          </cell>
          <cell r="I5761" t="str">
            <v>BMS故障</v>
          </cell>
        </row>
        <row r="5762">
          <cell r="A5762">
            <v>43212</v>
          </cell>
          <cell r="B5762">
            <v>0.4894444444444444</v>
          </cell>
          <cell r="D5762" t="str">
            <v>分系统1BMS5总电压过低二级故障</v>
          </cell>
          <cell r="G5762" t="str">
            <v>JS_WX_liteer</v>
          </cell>
          <cell r="I5762" t="str">
            <v>BMS故障</v>
          </cell>
        </row>
        <row r="5763">
          <cell r="A5763">
            <v>43212</v>
          </cell>
          <cell r="B5763">
            <v>0.48951388888888886</v>
          </cell>
          <cell r="D5763" t="str">
            <v>分系统1BMS6总电压过低一级故障</v>
          </cell>
          <cell r="G5763" t="str">
            <v>JS_WX_liteer</v>
          </cell>
          <cell r="I5763" t="str">
            <v>BMS故障</v>
          </cell>
        </row>
        <row r="5764">
          <cell r="A5764">
            <v>43212</v>
          </cell>
          <cell r="B5764">
            <v>0.48951388888888886</v>
          </cell>
          <cell r="D5764" t="str">
            <v>分系统1BMS6总电压过低二级故障</v>
          </cell>
          <cell r="G5764" t="str">
            <v>JS_WX_liteer</v>
          </cell>
          <cell r="I5764" t="str">
            <v>BMS故障</v>
          </cell>
        </row>
        <row r="5765">
          <cell r="A5765">
            <v>43212</v>
          </cell>
          <cell r="B5765">
            <v>0.49025462962962968</v>
          </cell>
          <cell r="D5765" t="str">
            <v>分系统1告警状态</v>
          </cell>
          <cell r="G5765" t="str">
            <v>JS_CZ_wodefeng</v>
          </cell>
          <cell r="I5765" t="str">
            <v>系统故障</v>
          </cell>
        </row>
        <row r="5766">
          <cell r="A5766">
            <v>43212</v>
          </cell>
          <cell r="B5766">
            <v>0.49025462962962968</v>
          </cell>
          <cell r="D5766" t="str">
            <v>分系统1BCMS2告警状态</v>
          </cell>
          <cell r="G5766" t="str">
            <v>JS_CZ_wodefeng</v>
          </cell>
          <cell r="I5766" t="str">
            <v>BMS故障</v>
          </cell>
        </row>
        <row r="5767">
          <cell r="A5767">
            <v>43212</v>
          </cell>
          <cell r="B5767">
            <v>0.49175925925925923</v>
          </cell>
          <cell r="D5767" t="str">
            <v>分系统1BCMS5告警状态</v>
          </cell>
          <cell r="G5767" t="str">
            <v>JS_CZ_wodefeng</v>
          </cell>
          <cell r="I5767" t="str">
            <v>BMS故障</v>
          </cell>
        </row>
        <row r="5768">
          <cell r="A5768">
            <v>43212</v>
          </cell>
          <cell r="B5768">
            <v>0.49233796296296295</v>
          </cell>
          <cell r="D5768" t="str">
            <v>分系统1BCMS3告警状态</v>
          </cell>
          <cell r="G5768" t="str">
            <v>JS_CZ_wodefeng</v>
          </cell>
          <cell r="I5768" t="str">
            <v>BMS故障</v>
          </cell>
        </row>
        <row r="5769">
          <cell r="A5769">
            <v>43212</v>
          </cell>
          <cell r="B5769">
            <v>0.49287037037037035</v>
          </cell>
          <cell r="D5769" t="str">
            <v>分系统1BCMS1告警状态</v>
          </cell>
          <cell r="G5769" t="str">
            <v>JS_CZ_wodefeng</v>
          </cell>
          <cell r="I5769" t="str">
            <v>BMS故障</v>
          </cell>
        </row>
        <row r="5770">
          <cell r="A5770">
            <v>43212</v>
          </cell>
          <cell r="B5770">
            <v>0.49304398148148149</v>
          </cell>
          <cell r="D5770" t="str">
            <v>分系统1BCMS6告警状态</v>
          </cell>
          <cell r="G5770" t="str">
            <v>JS_CZ_wodefeng</v>
          </cell>
          <cell r="I5770" t="str">
            <v>BMS故障</v>
          </cell>
        </row>
        <row r="5771">
          <cell r="A5771">
            <v>43212</v>
          </cell>
          <cell r="B5771">
            <v>0.49321759259259257</v>
          </cell>
          <cell r="D5771" t="str">
            <v>分系统1BCMS4告警状态</v>
          </cell>
          <cell r="G5771" t="str">
            <v>JS_CZ_wodefeng</v>
          </cell>
          <cell r="I5771" t="str">
            <v>BMS故障</v>
          </cell>
        </row>
        <row r="5772">
          <cell r="A5772">
            <v>43212</v>
          </cell>
          <cell r="B5772">
            <v>0.49321759259259257</v>
          </cell>
          <cell r="D5772" t="str">
            <v>电表故障</v>
          </cell>
          <cell r="G5772" t="str">
            <v>JS_CZ_wodefeng</v>
          </cell>
          <cell r="I5772" t="str">
            <v>电表故障</v>
          </cell>
        </row>
        <row r="5773">
          <cell r="A5773">
            <v>43212</v>
          </cell>
          <cell r="B5773">
            <v>0.49408564814814815</v>
          </cell>
          <cell r="D5773" t="str">
            <v>电表故障</v>
          </cell>
          <cell r="G5773" t="str">
            <v>JS_CZ_wodefeng</v>
          </cell>
          <cell r="I5773" t="str">
            <v>电表故障</v>
          </cell>
        </row>
        <row r="5774">
          <cell r="A5774">
            <v>43212</v>
          </cell>
          <cell r="B5774">
            <v>0.49518518518518517</v>
          </cell>
          <cell r="D5774" t="str">
            <v>分系统1故障状态</v>
          </cell>
          <cell r="G5774" t="str">
            <v>JS_CZ_wodefeng</v>
          </cell>
          <cell r="I5774" t="str">
            <v>系统故障</v>
          </cell>
        </row>
        <row r="5775">
          <cell r="A5775">
            <v>43212</v>
          </cell>
          <cell r="B5775">
            <v>0.49518518518518517</v>
          </cell>
          <cell r="D5775" t="str">
            <v>分系统1BCMS5故障状态</v>
          </cell>
          <cell r="G5775" t="str">
            <v>JS_CZ_wodefeng</v>
          </cell>
          <cell r="I5775" t="str">
            <v>BMS故障</v>
          </cell>
        </row>
        <row r="5776">
          <cell r="A5776">
            <v>43212</v>
          </cell>
          <cell r="B5776">
            <v>0.49518518518518517</v>
          </cell>
          <cell r="D5776" t="str">
            <v>分系统1BMS5单体电压过低一级故障</v>
          </cell>
          <cell r="G5776" t="str">
            <v>JS_CZ_wodefeng</v>
          </cell>
          <cell r="I5776" t="str">
            <v>BMS故障</v>
          </cell>
        </row>
        <row r="5777">
          <cell r="A5777">
            <v>43212</v>
          </cell>
          <cell r="B5777">
            <v>0.49518518518518517</v>
          </cell>
          <cell r="D5777" t="str">
            <v>BCMS故障</v>
          </cell>
          <cell r="G5777" t="str">
            <v>JS_CZ_wodefeng</v>
          </cell>
          <cell r="I5777" t="str">
            <v>BMS故障</v>
          </cell>
        </row>
        <row r="5778">
          <cell r="A5778">
            <v>43212</v>
          </cell>
          <cell r="B5778">
            <v>0.49663194444444447</v>
          </cell>
          <cell r="D5778" t="str">
            <v>电表故障</v>
          </cell>
          <cell r="G5778" t="str">
            <v>JS_CZ_wodefeng</v>
          </cell>
          <cell r="I5778" t="str">
            <v>电表故障</v>
          </cell>
        </row>
        <row r="5779">
          <cell r="A5779">
            <v>43212</v>
          </cell>
          <cell r="B5779">
            <v>0.49680555555555556</v>
          </cell>
          <cell r="D5779" t="str">
            <v>电表故障</v>
          </cell>
          <cell r="G5779" t="str">
            <v>JS_CZ_wodefeng</v>
          </cell>
          <cell r="I5779" t="str">
            <v>电表故障</v>
          </cell>
        </row>
        <row r="5780">
          <cell r="A5780">
            <v>43212</v>
          </cell>
          <cell r="B5780">
            <v>0.49807870370370372</v>
          </cell>
          <cell r="D5780" t="str">
            <v>电表故障</v>
          </cell>
          <cell r="G5780" t="str">
            <v>JS_CZ_wodefeng</v>
          </cell>
          <cell r="I5780" t="str">
            <v>电表故障</v>
          </cell>
        </row>
        <row r="5781">
          <cell r="A5781">
            <v>43212</v>
          </cell>
          <cell r="B5781">
            <v>0.49819444444444444</v>
          </cell>
          <cell r="D5781" t="str">
            <v>电表故障</v>
          </cell>
          <cell r="G5781" t="str">
            <v>JS_CZ_wodefeng</v>
          </cell>
          <cell r="I5781" t="str">
            <v>电表故障</v>
          </cell>
        </row>
        <row r="5782">
          <cell r="A5782">
            <v>43212</v>
          </cell>
          <cell r="B5782">
            <v>0.4982523148148148</v>
          </cell>
          <cell r="D5782" t="str">
            <v>分系统1BMS8单体电压过低一级故障</v>
          </cell>
          <cell r="G5782" t="str">
            <v>JS_WX_liteer</v>
          </cell>
          <cell r="I5782" t="str">
            <v>BMS故障</v>
          </cell>
        </row>
        <row r="5783">
          <cell r="A5783">
            <v>43212</v>
          </cell>
          <cell r="B5783">
            <v>0.4982523148148148</v>
          </cell>
          <cell r="D5783" t="str">
            <v>分系统1BMS8单体电压过低二级故障</v>
          </cell>
          <cell r="G5783" t="str">
            <v>JS_WX_liteer</v>
          </cell>
          <cell r="I5783" t="str">
            <v>BMS故障</v>
          </cell>
        </row>
        <row r="5784">
          <cell r="A5784">
            <v>43212</v>
          </cell>
          <cell r="B5784">
            <v>0.4984837962962963</v>
          </cell>
          <cell r="D5784" t="str">
            <v>分系统1BMS4SOC过低一级故障</v>
          </cell>
          <cell r="G5784" t="str">
            <v>JS_WX_liteer</v>
          </cell>
          <cell r="I5784" t="str">
            <v>BMS故障</v>
          </cell>
        </row>
        <row r="5785">
          <cell r="A5785">
            <v>43212</v>
          </cell>
          <cell r="B5785">
            <v>0.4984837962962963</v>
          </cell>
          <cell r="D5785" t="str">
            <v>分系统1BMS4SOC过低二级故障</v>
          </cell>
          <cell r="G5785" t="str">
            <v>JS_WX_liteer</v>
          </cell>
          <cell r="I5785" t="str">
            <v>BMS故障</v>
          </cell>
        </row>
        <row r="5786">
          <cell r="A5786">
            <v>43212</v>
          </cell>
          <cell r="B5786">
            <v>0.49859953703703702</v>
          </cell>
          <cell r="D5786" t="str">
            <v>分系统1BMS9单体电压过低一级故障</v>
          </cell>
          <cell r="G5786" t="str">
            <v>JS_WX_liteer</v>
          </cell>
          <cell r="I5786" t="str">
            <v>BMS故障</v>
          </cell>
        </row>
        <row r="5787">
          <cell r="A5787">
            <v>43212</v>
          </cell>
          <cell r="B5787">
            <v>0.49859953703703702</v>
          </cell>
          <cell r="D5787" t="str">
            <v>分系统1BMS9单体电压过低二级故障</v>
          </cell>
          <cell r="G5787" t="str">
            <v>JS_WX_liteer</v>
          </cell>
          <cell r="I5787" t="str">
            <v>BMS故障</v>
          </cell>
        </row>
        <row r="5788">
          <cell r="A5788">
            <v>43212</v>
          </cell>
          <cell r="B5788">
            <v>0.49940972222222224</v>
          </cell>
          <cell r="D5788" t="str">
            <v>分系统1BMS3单体电压过低一级故障</v>
          </cell>
          <cell r="G5788" t="str">
            <v>JS_WX_liteer</v>
          </cell>
          <cell r="I5788" t="str">
            <v>BMS故障</v>
          </cell>
        </row>
        <row r="5789">
          <cell r="A5789">
            <v>43212</v>
          </cell>
          <cell r="B5789">
            <v>0.49940972222222224</v>
          </cell>
          <cell r="D5789" t="str">
            <v>分系统1BMS3单体电压过低二级故障</v>
          </cell>
          <cell r="G5789" t="str">
            <v>JS_WX_liteer</v>
          </cell>
          <cell r="I5789" t="str">
            <v>BMS故障</v>
          </cell>
        </row>
        <row r="5790">
          <cell r="A5790">
            <v>43212</v>
          </cell>
          <cell r="B5790">
            <v>0.49964120370370368</v>
          </cell>
          <cell r="D5790" t="str">
            <v>电表故障</v>
          </cell>
          <cell r="G5790" t="str">
            <v>JS_CZ_wodefeng</v>
          </cell>
          <cell r="I5790" t="str">
            <v>电表故障</v>
          </cell>
        </row>
        <row r="5791">
          <cell r="A5791">
            <v>43212</v>
          </cell>
          <cell r="B5791">
            <v>0.50004629629629627</v>
          </cell>
          <cell r="D5791" t="str">
            <v>分系统1BMS3SOC过低一级故障</v>
          </cell>
          <cell r="G5791" t="str">
            <v>JS_WX_liteer</v>
          </cell>
          <cell r="I5791" t="str">
            <v>BMS故障</v>
          </cell>
        </row>
        <row r="5792">
          <cell r="A5792">
            <v>43212</v>
          </cell>
          <cell r="B5792">
            <v>0.50004629629629627</v>
          </cell>
          <cell r="D5792" t="str">
            <v>分系统1BMS3SOC过低二级故障</v>
          </cell>
          <cell r="G5792" t="str">
            <v>JS_WX_liteer</v>
          </cell>
          <cell r="I5792" t="str">
            <v>BMS故障</v>
          </cell>
        </row>
        <row r="5793">
          <cell r="A5793">
            <v>43212</v>
          </cell>
          <cell r="B5793">
            <v>0.50231481481481477</v>
          </cell>
          <cell r="D5793" t="str">
            <v>电表故障</v>
          </cell>
          <cell r="G5793" t="str">
            <v>JS_CZ_wodefeng</v>
          </cell>
          <cell r="I5793" t="str">
            <v>电表故障</v>
          </cell>
        </row>
        <row r="5794">
          <cell r="A5794">
            <v>43212</v>
          </cell>
          <cell r="B5794">
            <v>0.50341435185185179</v>
          </cell>
          <cell r="D5794" t="str">
            <v>电表故障</v>
          </cell>
          <cell r="G5794" t="str">
            <v>JS_CZ_wodefeng</v>
          </cell>
          <cell r="I5794" t="str">
            <v>电表故障</v>
          </cell>
        </row>
        <row r="5795">
          <cell r="A5795">
            <v>43212</v>
          </cell>
          <cell r="B5795">
            <v>0.50700231481481484</v>
          </cell>
          <cell r="D5795" t="str">
            <v>电表故障</v>
          </cell>
          <cell r="G5795" t="str">
            <v>JS_CZ_wodefeng</v>
          </cell>
          <cell r="I5795" t="str">
            <v>电表故障</v>
          </cell>
        </row>
        <row r="5796">
          <cell r="A5796">
            <v>43212</v>
          </cell>
          <cell r="B5796">
            <v>0.50856481481481486</v>
          </cell>
          <cell r="D5796" t="str">
            <v>电表故障</v>
          </cell>
          <cell r="G5796" t="str">
            <v>JS_CZ_wodefeng</v>
          </cell>
          <cell r="I5796" t="str">
            <v>电表故障</v>
          </cell>
        </row>
        <row r="5797">
          <cell r="A5797">
            <v>43212</v>
          </cell>
          <cell r="B5797">
            <v>0.51359953703703709</v>
          </cell>
          <cell r="D5797" t="str">
            <v>电表故障</v>
          </cell>
          <cell r="G5797" t="str">
            <v>JS_CZ_wodefeng</v>
          </cell>
          <cell r="I5797" t="str">
            <v>电表故障</v>
          </cell>
        </row>
        <row r="5798">
          <cell r="A5798">
            <v>43212</v>
          </cell>
          <cell r="B5798">
            <v>0.51511574074074074</v>
          </cell>
          <cell r="D5798" t="str">
            <v>电表故障</v>
          </cell>
          <cell r="G5798" t="str">
            <v>JS_CZ_wodefeng</v>
          </cell>
          <cell r="I5798" t="str">
            <v>电表故障</v>
          </cell>
        </row>
        <row r="5799">
          <cell r="A5799">
            <v>43212</v>
          </cell>
          <cell r="B5799">
            <v>0.51754629629629634</v>
          </cell>
          <cell r="D5799" t="str">
            <v>电表故障</v>
          </cell>
          <cell r="G5799" t="str">
            <v>JS_CZ_wodefeng</v>
          </cell>
          <cell r="I5799" t="str">
            <v>电表故障</v>
          </cell>
        </row>
        <row r="5800">
          <cell r="A5800">
            <v>43212</v>
          </cell>
          <cell r="B5800">
            <v>0.51910879629629625</v>
          </cell>
          <cell r="D5800" t="str">
            <v>电表故障</v>
          </cell>
          <cell r="G5800" t="str">
            <v>JS_CZ_wodefeng</v>
          </cell>
          <cell r="I5800" t="str">
            <v>电表故障</v>
          </cell>
        </row>
        <row r="5801">
          <cell r="A5801">
            <v>43212</v>
          </cell>
          <cell r="B5801">
            <v>0.52113425925925927</v>
          </cell>
          <cell r="D5801" t="str">
            <v>分系统1BCMS5告警状态</v>
          </cell>
          <cell r="G5801" t="str">
            <v>JS_CZ_wodefeng</v>
          </cell>
          <cell r="I5801" t="str">
            <v>BMS故障</v>
          </cell>
        </row>
        <row r="5802">
          <cell r="A5802">
            <v>43212</v>
          </cell>
          <cell r="B5802">
            <v>0.52113425925925927</v>
          </cell>
          <cell r="D5802" t="str">
            <v>分系统1BMS5单体电压过低二级故障</v>
          </cell>
          <cell r="G5802" t="str">
            <v>JS_CZ_wodefeng</v>
          </cell>
          <cell r="I5802" t="str">
            <v>BMS故障</v>
          </cell>
        </row>
        <row r="5803">
          <cell r="A5803">
            <v>43212</v>
          </cell>
          <cell r="B5803">
            <v>0.52148148148148155</v>
          </cell>
          <cell r="D5803" t="str">
            <v>电表故障</v>
          </cell>
          <cell r="G5803" t="str">
            <v>JS_CZ_wodefeng</v>
          </cell>
          <cell r="I5803" t="str">
            <v>电表故障</v>
          </cell>
        </row>
        <row r="5804">
          <cell r="A5804">
            <v>43212</v>
          </cell>
          <cell r="B5804">
            <v>0.52281250000000001</v>
          </cell>
          <cell r="D5804" t="str">
            <v>电表故障</v>
          </cell>
          <cell r="G5804" t="str">
            <v>JS_CZ_wodefeng</v>
          </cell>
          <cell r="I5804" t="str">
            <v>电表故障</v>
          </cell>
        </row>
        <row r="5805">
          <cell r="A5805">
            <v>43212</v>
          </cell>
          <cell r="B5805">
            <v>0.52408564814814818</v>
          </cell>
          <cell r="D5805" t="str">
            <v>电表故障</v>
          </cell>
          <cell r="G5805" t="str">
            <v>JS_CZ_wodefeng</v>
          </cell>
          <cell r="I5805" t="str">
            <v>电表故障</v>
          </cell>
        </row>
        <row r="5806">
          <cell r="A5806">
            <v>43212</v>
          </cell>
          <cell r="B5806">
            <v>0.5252430555555555</v>
          </cell>
          <cell r="D5806" t="str">
            <v>电表故障</v>
          </cell>
          <cell r="G5806" t="str">
            <v>JS_CZ_wodefeng</v>
          </cell>
          <cell r="I5806" t="str">
            <v>电表故障</v>
          </cell>
        </row>
        <row r="5807">
          <cell r="A5807">
            <v>43212</v>
          </cell>
          <cell r="B5807">
            <v>0.52778935185185183</v>
          </cell>
          <cell r="D5807" t="str">
            <v>电表故障</v>
          </cell>
          <cell r="G5807" t="str">
            <v>JS_CZ_wodefeng</v>
          </cell>
          <cell r="I5807" t="str">
            <v>电表故障</v>
          </cell>
        </row>
        <row r="5808">
          <cell r="A5808">
            <v>43212</v>
          </cell>
          <cell r="B5808">
            <v>0.52923611111111113</v>
          </cell>
          <cell r="D5808" t="str">
            <v>电表故障</v>
          </cell>
          <cell r="G5808" t="str">
            <v>JS_CZ_wodefeng</v>
          </cell>
          <cell r="I5808" t="str">
            <v>电表故障</v>
          </cell>
        </row>
        <row r="5809">
          <cell r="A5809">
            <v>43212</v>
          </cell>
          <cell r="B5809">
            <v>0.53318287037037038</v>
          </cell>
          <cell r="D5809" t="str">
            <v>分系统1BMS1单体电压过低一级故障</v>
          </cell>
          <cell r="G5809" t="str">
            <v>JS_CZ_wodefeng</v>
          </cell>
          <cell r="I5809" t="str">
            <v>BMS故障</v>
          </cell>
        </row>
        <row r="5810">
          <cell r="A5810">
            <v>43212</v>
          </cell>
          <cell r="B5810">
            <v>0.53318287037037038</v>
          </cell>
          <cell r="D5810" t="str">
            <v>电表故障</v>
          </cell>
          <cell r="G5810" t="str">
            <v>JS_CZ_wodefeng</v>
          </cell>
          <cell r="I5810" t="str">
            <v>电表故障</v>
          </cell>
        </row>
        <row r="5811">
          <cell r="A5811">
            <v>43212</v>
          </cell>
          <cell r="B5811">
            <v>0.53364583333333326</v>
          </cell>
          <cell r="D5811" t="str">
            <v>分系统1BMS6单体电压过低一级故障</v>
          </cell>
          <cell r="G5811" t="str">
            <v>JS_CZ_wodefeng</v>
          </cell>
          <cell r="I5811" t="str">
            <v>BMS故障</v>
          </cell>
        </row>
        <row r="5812">
          <cell r="A5812">
            <v>43212</v>
          </cell>
          <cell r="B5812">
            <v>0.53451388888888884</v>
          </cell>
          <cell r="D5812" t="str">
            <v>电表故障</v>
          </cell>
          <cell r="G5812" t="str">
            <v>JS_CZ_wodefeng</v>
          </cell>
          <cell r="I5812" t="str">
            <v>电表故障</v>
          </cell>
        </row>
        <row r="5813">
          <cell r="A5813">
            <v>43212</v>
          </cell>
          <cell r="B5813">
            <v>0.53538194444444442</v>
          </cell>
          <cell r="D5813" t="str">
            <v>电表故障</v>
          </cell>
          <cell r="G5813" t="str">
            <v>JS_CZ_wodefeng</v>
          </cell>
          <cell r="I5813" t="str">
            <v>电表故障</v>
          </cell>
        </row>
        <row r="5814">
          <cell r="A5814">
            <v>43212</v>
          </cell>
          <cell r="B5814">
            <v>0.53549768518518526</v>
          </cell>
          <cell r="D5814" t="str">
            <v>分系统1BMS3单体电压过低一级故障</v>
          </cell>
          <cell r="G5814" t="str">
            <v>JS_CZ_wodefeng</v>
          </cell>
          <cell r="I5814" t="str">
            <v>BMS故障</v>
          </cell>
        </row>
        <row r="5815">
          <cell r="A5815">
            <v>43212</v>
          </cell>
          <cell r="B5815">
            <v>0.53549768518518526</v>
          </cell>
          <cell r="D5815" t="str">
            <v>分系统1BMS4单体电压过低一级故障</v>
          </cell>
          <cell r="G5815" t="str">
            <v>JS_CZ_wodefeng</v>
          </cell>
          <cell r="I5815" t="str">
            <v>BMS故障</v>
          </cell>
        </row>
        <row r="5816">
          <cell r="A5816">
            <v>43212</v>
          </cell>
          <cell r="B5816">
            <v>0.53636574074074073</v>
          </cell>
          <cell r="D5816" t="str">
            <v>分系统1BMS2单体电压过低一级故障</v>
          </cell>
          <cell r="G5816" t="str">
            <v>JS_CZ_wodefeng</v>
          </cell>
          <cell r="I5816" t="str">
            <v>BMS故障</v>
          </cell>
        </row>
        <row r="5817">
          <cell r="A5817">
            <v>43212</v>
          </cell>
          <cell r="B5817">
            <v>0.53792824074074075</v>
          </cell>
          <cell r="D5817" t="str">
            <v>电表故障</v>
          </cell>
          <cell r="G5817" t="str">
            <v>JS_CZ_wodefeng</v>
          </cell>
          <cell r="I5817" t="str">
            <v>电表故障</v>
          </cell>
        </row>
        <row r="5818">
          <cell r="A5818">
            <v>43212</v>
          </cell>
          <cell r="B5818">
            <v>0.53810185185185189</v>
          </cell>
          <cell r="D5818" t="str">
            <v>电表故障</v>
          </cell>
          <cell r="G5818" t="str">
            <v>JS_CZ_wodefeng</v>
          </cell>
          <cell r="I5818" t="str">
            <v>电表故障</v>
          </cell>
        </row>
        <row r="5819">
          <cell r="A5819">
            <v>43212</v>
          </cell>
          <cell r="B5819">
            <v>0.53937500000000005</v>
          </cell>
          <cell r="D5819" t="str">
            <v>电表故障</v>
          </cell>
          <cell r="G5819" t="str">
            <v>JS_CZ_wodefeng</v>
          </cell>
          <cell r="I5819" t="str">
            <v>电表故障</v>
          </cell>
        </row>
        <row r="5820">
          <cell r="A5820">
            <v>43212</v>
          </cell>
          <cell r="B5820">
            <v>0.54035879629629624</v>
          </cell>
          <cell r="D5820" t="str">
            <v>分系统1BMS1总电压过低一级故障</v>
          </cell>
          <cell r="G5820" t="str">
            <v>JS_CZ_wodefeng</v>
          </cell>
          <cell r="I5820" t="str">
            <v>BMS故障</v>
          </cell>
        </row>
        <row r="5821">
          <cell r="A5821">
            <v>43212</v>
          </cell>
          <cell r="B5821">
            <v>0.54053240740740738</v>
          </cell>
          <cell r="D5821" t="str">
            <v>分系统1BMS3总电压过低一级故障</v>
          </cell>
          <cell r="G5821" t="str">
            <v>JS_CZ_wodefeng</v>
          </cell>
          <cell r="I5821" t="str">
            <v>BMS故障</v>
          </cell>
        </row>
        <row r="5822">
          <cell r="A5822">
            <v>43212</v>
          </cell>
          <cell r="B5822">
            <v>0.54059027777777779</v>
          </cell>
          <cell r="D5822" t="str">
            <v>分系统1BMS6总电压过低一级故障</v>
          </cell>
          <cell r="G5822" t="str">
            <v>JS_CZ_wodefeng</v>
          </cell>
          <cell r="I5822" t="str">
            <v>BMS故障</v>
          </cell>
        </row>
        <row r="5823">
          <cell r="A5823">
            <v>43212</v>
          </cell>
          <cell r="B5823">
            <v>0.54070601851851852</v>
          </cell>
          <cell r="D5823" t="str">
            <v>分系统1BMS2总电压过低一级故障</v>
          </cell>
          <cell r="G5823" t="str">
            <v>JS_CZ_wodefeng</v>
          </cell>
          <cell r="I5823" t="str">
            <v>BMS故障</v>
          </cell>
        </row>
        <row r="5824">
          <cell r="A5824">
            <v>43212</v>
          </cell>
          <cell r="B5824">
            <v>0.54070601851851852</v>
          </cell>
          <cell r="D5824" t="str">
            <v>分系统1BMS4总电压过低一级故障</v>
          </cell>
          <cell r="G5824" t="str">
            <v>JS_CZ_wodefeng</v>
          </cell>
          <cell r="I5824" t="str">
            <v>BMS故障</v>
          </cell>
        </row>
        <row r="5825">
          <cell r="A5825">
            <v>43212</v>
          </cell>
          <cell r="B5825">
            <v>0.54070601851851852</v>
          </cell>
          <cell r="D5825" t="str">
            <v>分系统1BMS5总电压过低一级故障</v>
          </cell>
          <cell r="G5825" t="str">
            <v>JS_CZ_wodefeng</v>
          </cell>
          <cell r="I5825" t="str">
            <v>BMS故障</v>
          </cell>
        </row>
        <row r="5826">
          <cell r="A5826">
            <v>43212</v>
          </cell>
          <cell r="B5826">
            <v>0.54180555555555554</v>
          </cell>
          <cell r="D5826" t="str">
            <v>分系统1BMS5单体电压过低一级故障</v>
          </cell>
          <cell r="G5826" t="str">
            <v>JS_CZ_wodefeng</v>
          </cell>
          <cell r="I5826" t="str">
            <v>BMS故障</v>
          </cell>
        </row>
        <row r="5827">
          <cell r="A5827">
            <v>43212</v>
          </cell>
          <cell r="B5827">
            <v>0.54440972222222228</v>
          </cell>
          <cell r="D5827" t="str">
            <v>电表故障</v>
          </cell>
          <cell r="G5827" t="str">
            <v>JS_CZ_wodefeng</v>
          </cell>
          <cell r="I5827" t="str">
            <v>电表故障</v>
          </cell>
        </row>
        <row r="5828">
          <cell r="A5828">
            <v>43212</v>
          </cell>
          <cell r="B5828">
            <v>0.54452546296296289</v>
          </cell>
          <cell r="D5828" t="str">
            <v>电表故障</v>
          </cell>
          <cell r="G5828" t="str">
            <v>JS_CZ_wodefeng</v>
          </cell>
          <cell r="I5828" t="str">
            <v>电表故障</v>
          </cell>
        </row>
        <row r="5829">
          <cell r="A5829">
            <v>43212</v>
          </cell>
          <cell r="B5829">
            <v>0.54487268518518517</v>
          </cell>
          <cell r="D5829" t="str">
            <v>电表故障</v>
          </cell>
          <cell r="G5829" t="str">
            <v>JS_CZ_wodefeng</v>
          </cell>
          <cell r="I5829" t="str">
            <v>电表故障</v>
          </cell>
        </row>
        <row r="5830">
          <cell r="A5830">
            <v>43212</v>
          </cell>
          <cell r="B5830">
            <v>0.54829861111111111</v>
          </cell>
          <cell r="D5830" t="str">
            <v>电表故障</v>
          </cell>
          <cell r="G5830" t="str">
            <v>JS_CZ_wodefeng</v>
          </cell>
          <cell r="I5830" t="str">
            <v>电表故障</v>
          </cell>
        </row>
        <row r="5831">
          <cell r="A5831">
            <v>43212</v>
          </cell>
          <cell r="B5831">
            <v>0.54962962962962958</v>
          </cell>
          <cell r="D5831" t="str">
            <v>电表故障</v>
          </cell>
          <cell r="G5831" t="str">
            <v>JS_CZ_wodefeng</v>
          </cell>
          <cell r="I5831" t="str">
            <v>电表故障</v>
          </cell>
        </row>
        <row r="5832">
          <cell r="A5832">
            <v>43212</v>
          </cell>
          <cell r="B5832">
            <v>0.54974537037037041</v>
          </cell>
          <cell r="D5832" t="str">
            <v>电表故障</v>
          </cell>
          <cell r="G5832" t="str">
            <v>JS_CZ_wodefeng</v>
          </cell>
          <cell r="I5832" t="str">
            <v>电表故障</v>
          </cell>
        </row>
        <row r="5833">
          <cell r="A5833">
            <v>43212</v>
          </cell>
          <cell r="B5833">
            <v>0.54986111111111113</v>
          </cell>
          <cell r="D5833" t="str">
            <v>电表故障</v>
          </cell>
          <cell r="G5833" t="str">
            <v>JS_CZ_wodefeng</v>
          </cell>
          <cell r="I5833" t="str">
            <v>电表故障</v>
          </cell>
        </row>
        <row r="5834">
          <cell r="A5834">
            <v>43212</v>
          </cell>
          <cell r="B5834">
            <v>0.55096064814814816</v>
          </cell>
          <cell r="D5834" t="str">
            <v>电表故障</v>
          </cell>
          <cell r="G5834" t="str">
            <v>JS_CZ_wodefeng</v>
          </cell>
          <cell r="I5834" t="str">
            <v>电表故障</v>
          </cell>
        </row>
        <row r="5835">
          <cell r="A5835">
            <v>43212</v>
          </cell>
          <cell r="B5835">
            <v>0.55223379629629632</v>
          </cell>
          <cell r="D5835" t="str">
            <v>电表故障</v>
          </cell>
          <cell r="G5835" t="str">
            <v>JS_CZ_wodefeng</v>
          </cell>
          <cell r="I5835" t="str">
            <v>电表故障</v>
          </cell>
        </row>
        <row r="5836">
          <cell r="A5836">
            <v>43212</v>
          </cell>
          <cell r="B5836">
            <v>0.55356481481481479</v>
          </cell>
          <cell r="D5836" t="str">
            <v>电表故障</v>
          </cell>
          <cell r="G5836" t="str">
            <v>JS_CZ_wodefeng</v>
          </cell>
          <cell r="I5836" t="str">
            <v>电表故障</v>
          </cell>
        </row>
        <row r="5837">
          <cell r="A5837">
            <v>43212</v>
          </cell>
          <cell r="B5837">
            <v>0.55472222222222223</v>
          </cell>
          <cell r="D5837" t="str">
            <v>电表故障</v>
          </cell>
          <cell r="G5837" t="str">
            <v>JS_CZ_wodefeng</v>
          </cell>
          <cell r="I5837" t="str">
            <v>电表故障</v>
          </cell>
        </row>
        <row r="5838">
          <cell r="A5838">
            <v>43212</v>
          </cell>
          <cell r="B5838">
            <v>0.55489583333333337</v>
          </cell>
          <cell r="D5838" t="str">
            <v>电表故障</v>
          </cell>
          <cell r="G5838" t="str">
            <v>JS_CZ_wodefeng</v>
          </cell>
          <cell r="I5838" t="str">
            <v>电表故障</v>
          </cell>
        </row>
        <row r="5839">
          <cell r="A5839">
            <v>43212</v>
          </cell>
          <cell r="B5839">
            <v>0.55767361111111113</v>
          </cell>
          <cell r="D5839" t="str">
            <v>电表故障</v>
          </cell>
          <cell r="G5839" t="str">
            <v>JS_CZ_wodefeng</v>
          </cell>
          <cell r="I5839" t="str">
            <v>电表故障</v>
          </cell>
        </row>
        <row r="5840">
          <cell r="A5840">
            <v>43212</v>
          </cell>
          <cell r="B5840">
            <v>0.56017361111111108</v>
          </cell>
          <cell r="D5840" t="str">
            <v>电表故障</v>
          </cell>
          <cell r="G5840" t="str">
            <v>JS_CZ_wodefeng</v>
          </cell>
          <cell r="I5840" t="str">
            <v>电表故障</v>
          </cell>
        </row>
        <row r="5841">
          <cell r="A5841">
            <v>43212</v>
          </cell>
          <cell r="B5841">
            <v>0.56034722222222222</v>
          </cell>
          <cell r="D5841" t="str">
            <v>电表故障</v>
          </cell>
          <cell r="G5841" t="str">
            <v>JS_CZ_wodefeng</v>
          </cell>
          <cell r="I5841" t="str">
            <v>电表故障</v>
          </cell>
        </row>
        <row r="5842">
          <cell r="A5842">
            <v>43212</v>
          </cell>
          <cell r="B5842">
            <v>0.56057870370370366</v>
          </cell>
          <cell r="D5842" t="str">
            <v>电表故障</v>
          </cell>
          <cell r="G5842" t="str">
            <v>JS_CZ_wodefeng</v>
          </cell>
          <cell r="I5842" t="str">
            <v>电表故障</v>
          </cell>
        </row>
        <row r="5843">
          <cell r="A5843">
            <v>43212</v>
          </cell>
          <cell r="B5843">
            <v>0.5606944444444445</v>
          </cell>
          <cell r="D5843" t="str">
            <v>电表故障</v>
          </cell>
          <cell r="G5843" t="str">
            <v>JS_CZ_wodefeng</v>
          </cell>
          <cell r="I5843" t="str">
            <v>电表故障</v>
          </cell>
        </row>
        <row r="5844">
          <cell r="A5844">
            <v>43212</v>
          </cell>
          <cell r="B5844">
            <v>0.56162037037037038</v>
          </cell>
          <cell r="D5844" t="str">
            <v>电表故障</v>
          </cell>
          <cell r="G5844" t="str">
            <v>JS_CZ_wodefeng</v>
          </cell>
          <cell r="I5844" t="str">
            <v>电表故障</v>
          </cell>
        </row>
        <row r="5845">
          <cell r="A5845">
            <v>43212</v>
          </cell>
          <cell r="B5845">
            <v>0.5631828703703704</v>
          </cell>
          <cell r="D5845" t="str">
            <v>电表故障</v>
          </cell>
          <cell r="G5845" t="str">
            <v>JS_CZ_wodefeng</v>
          </cell>
          <cell r="I5845" t="str">
            <v>电表故障</v>
          </cell>
        </row>
        <row r="5846">
          <cell r="A5846">
            <v>43212</v>
          </cell>
          <cell r="B5846">
            <v>0.56428240740740743</v>
          </cell>
          <cell r="D5846" t="str">
            <v>电表故障</v>
          </cell>
          <cell r="G5846" t="str">
            <v>JS_CZ_wodefeng</v>
          </cell>
          <cell r="I5846" t="str">
            <v>电表故障</v>
          </cell>
        </row>
        <row r="5847">
          <cell r="A5847">
            <v>43212</v>
          </cell>
          <cell r="B5847">
            <v>0.56891203703703697</v>
          </cell>
          <cell r="D5847" t="str">
            <v>电表故障</v>
          </cell>
          <cell r="G5847" t="str">
            <v>JS_CZ_wodefeng</v>
          </cell>
          <cell r="I5847" t="str">
            <v>电表故障</v>
          </cell>
        </row>
        <row r="5848">
          <cell r="A5848">
            <v>43212</v>
          </cell>
          <cell r="B5848">
            <v>0.56903935185185184</v>
          </cell>
          <cell r="D5848" t="str">
            <v>电表故障</v>
          </cell>
          <cell r="G5848" t="str">
            <v>JS_CZ_wodefeng</v>
          </cell>
          <cell r="I5848" t="str">
            <v>电表故障</v>
          </cell>
        </row>
        <row r="5849">
          <cell r="A5849">
            <v>43212</v>
          </cell>
          <cell r="B5849">
            <v>0.57054398148148155</v>
          </cell>
          <cell r="D5849" t="str">
            <v>电表故障</v>
          </cell>
          <cell r="G5849" t="str">
            <v>JS_CZ_wodefeng</v>
          </cell>
          <cell r="I5849" t="str">
            <v>电表故障</v>
          </cell>
        </row>
        <row r="5850">
          <cell r="A5850">
            <v>43212</v>
          </cell>
          <cell r="B5850">
            <v>0.57210648148148147</v>
          </cell>
          <cell r="D5850" t="str">
            <v>电表故障</v>
          </cell>
          <cell r="G5850" t="str">
            <v>JS_CZ_wodefeng</v>
          </cell>
          <cell r="I5850" t="str">
            <v>电表故障</v>
          </cell>
        </row>
        <row r="5851">
          <cell r="A5851">
            <v>43212</v>
          </cell>
          <cell r="B5851">
            <v>0.57447916666666665</v>
          </cell>
          <cell r="D5851" t="str">
            <v>电表故障</v>
          </cell>
          <cell r="G5851" t="str">
            <v>JS_CZ_wodefeng</v>
          </cell>
          <cell r="I5851" t="str">
            <v>电表故障</v>
          </cell>
        </row>
        <row r="5852">
          <cell r="A5852">
            <v>43212</v>
          </cell>
          <cell r="B5852">
            <v>0.57604166666666667</v>
          </cell>
          <cell r="D5852" t="str">
            <v>电表故障</v>
          </cell>
          <cell r="G5852" t="str">
            <v>JS_CZ_wodefeng</v>
          </cell>
          <cell r="I5852" t="str">
            <v>电表故障</v>
          </cell>
        </row>
        <row r="5853">
          <cell r="A5853">
            <v>43212</v>
          </cell>
          <cell r="B5853">
            <v>0.57748842592592597</v>
          </cell>
          <cell r="D5853" t="str">
            <v>电表故障</v>
          </cell>
          <cell r="G5853" t="str">
            <v>JS_CZ_wodefeng</v>
          </cell>
          <cell r="I5853" t="str">
            <v>电表故障</v>
          </cell>
        </row>
        <row r="5854">
          <cell r="A5854">
            <v>43212</v>
          </cell>
          <cell r="B5854">
            <v>0.57991898148148147</v>
          </cell>
          <cell r="D5854" t="str">
            <v>电表故障</v>
          </cell>
          <cell r="G5854" t="str">
            <v>JS_CZ_wodefeng</v>
          </cell>
          <cell r="I5854" t="str">
            <v>电表故障</v>
          </cell>
        </row>
        <row r="5855">
          <cell r="A5855">
            <v>43212</v>
          </cell>
          <cell r="B5855">
            <v>0.58126157407407408</v>
          </cell>
          <cell r="D5855" t="str">
            <v>电表故障</v>
          </cell>
          <cell r="G5855" t="str">
            <v>JS_CZ_wodefeng</v>
          </cell>
          <cell r="I5855" t="str">
            <v>电表故障</v>
          </cell>
        </row>
        <row r="5856">
          <cell r="A5856">
            <v>43212</v>
          </cell>
          <cell r="B5856">
            <v>0.58137731481481481</v>
          </cell>
          <cell r="D5856" t="str">
            <v>电表故障</v>
          </cell>
          <cell r="G5856" t="str">
            <v>JS_CZ_wodefeng</v>
          </cell>
          <cell r="I5856" t="str">
            <v>电表故障</v>
          </cell>
        </row>
        <row r="5857">
          <cell r="A5857">
            <v>43212</v>
          </cell>
          <cell r="B5857">
            <v>0.58149305555555553</v>
          </cell>
          <cell r="D5857" t="str">
            <v>电表故障</v>
          </cell>
          <cell r="G5857" t="str">
            <v>JS_CZ_wodefeng</v>
          </cell>
          <cell r="I5857" t="str">
            <v>电表故障</v>
          </cell>
        </row>
        <row r="5858">
          <cell r="A5858">
            <v>43212</v>
          </cell>
          <cell r="B5858">
            <v>0.58259259259259266</v>
          </cell>
          <cell r="D5858" t="str">
            <v>电表故障</v>
          </cell>
          <cell r="G5858" t="str">
            <v>JS_CZ_wodefeng</v>
          </cell>
          <cell r="I5858" t="str">
            <v>电表故障</v>
          </cell>
        </row>
        <row r="5859">
          <cell r="A5859">
            <v>43212</v>
          </cell>
          <cell r="B5859">
            <v>0.58386574074074071</v>
          </cell>
          <cell r="D5859" t="str">
            <v>电表故障</v>
          </cell>
          <cell r="G5859" t="str">
            <v>JS_CZ_wodefeng</v>
          </cell>
          <cell r="I5859" t="str">
            <v>电表故障</v>
          </cell>
        </row>
        <row r="5860">
          <cell r="A5860">
            <v>43212</v>
          </cell>
          <cell r="B5860">
            <v>0.5877430555555555</v>
          </cell>
          <cell r="D5860" t="str">
            <v>电表故障</v>
          </cell>
          <cell r="G5860" t="str">
            <v>JS_CZ_wodefeng</v>
          </cell>
          <cell r="I5860" t="str">
            <v>电表故障</v>
          </cell>
        </row>
        <row r="5861">
          <cell r="A5861">
            <v>43212</v>
          </cell>
          <cell r="B5861">
            <v>0.58785879629629634</v>
          </cell>
          <cell r="D5861" t="str">
            <v>电表故障</v>
          </cell>
          <cell r="G5861" t="str">
            <v>JS_CZ_wodefeng</v>
          </cell>
          <cell r="I5861" t="str">
            <v>电表故障</v>
          </cell>
        </row>
        <row r="5862">
          <cell r="A5862">
            <v>43212</v>
          </cell>
          <cell r="B5862">
            <v>0.58810185185185182</v>
          </cell>
          <cell r="D5862" t="str">
            <v>电表故障</v>
          </cell>
          <cell r="G5862" t="str">
            <v>JS_CZ_wodefeng</v>
          </cell>
          <cell r="I5862" t="str">
            <v>电表故障</v>
          </cell>
        </row>
        <row r="5863">
          <cell r="A5863">
            <v>43212</v>
          </cell>
          <cell r="B5863">
            <v>0.58832175925925922</v>
          </cell>
          <cell r="D5863" t="str">
            <v>电表故障</v>
          </cell>
          <cell r="G5863" t="str">
            <v>JS_CZ_wodefeng</v>
          </cell>
          <cell r="I5863" t="str">
            <v>电表故障</v>
          </cell>
        </row>
        <row r="5864">
          <cell r="A5864">
            <v>43212</v>
          </cell>
          <cell r="B5864">
            <v>0.58931712962962968</v>
          </cell>
          <cell r="D5864" t="str">
            <v>电表故障</v>
          </cell>
          <cell r="G5864" t="str">
            <v>JS_CZ_wodefeng</v>
          </cell>
          <cell r="I5864" t="str">
            <v>电表故障</v>
          </cell>
        </row>
        <row r="5865">
          <cell r="A5865">
            <v>43212</v>
          </cell>
          <cell r="B5865">
            <v>0.59082175925925928</v>
          </cell>
          <cell r="D5865" t="str">
            <v>电表故障</v>
          </cell>
          <cell r="G5865" t="str">
            <v>JS_CZ_wodefeng</v>
          </cell>
          <cell r="I5865" t="str">
            <v>电表故障</v>
          </cell>
        </row>
        <row r="5866">
          <cell r="A5866">
            <v>43212</v>
          </cell>
          <cell r="B5866">
            <v>0.59168981481481475</v>
          </cell>
          <cell r="D5866" t="str">
            <v>电表故障</v>
          </cell>
          <cell r="G5866" t="str">
            <v>JS_CZ_wodefeng</v>
          </cell>
          <cell r="I5866" t="str">
            <v>电表故障</v>
          </cell>
        </row>
        <row r="5867">
          <cell r="A5867">
            <v>43212</v>
          </cell>
          <cell r="B5867">
            <v>0.59180555555555558</v>
          </cell>
          <cell r="D5867" t="str">
            <v>电表故障</v>
          </cell>
          <cell r="G5867" t="str">
            <v>JS_CZ_wodefeng</v>
          </cell>
          <cell r="I5867" t="str">
            <v>电表故障</v>
          </cell>
        </row>
        <row r="5868">
          <cell r="A5868">
            <v>43212</v>
          </cell>
          <cell r="B5868">
            <v>0.59197916666666661</v>
          </cell>
          <cell r="D5868" t="str">
            <v>电表故障</v>
          </cell>
          <cell r="G5868" t="str">
            <v>JS_CZ_wodefeng</v>
          </cell>
          <cell r="I5868" t="str">
            <v>电表故障</v>
          </cell>
        </row>
        <row r="5869">
          <cell r="A5869">
            <v>43212</v>
          </cell>
          <cell r="B5869">
            <v>0.59221064814814817</v>
          </cell>
          <cell r="D5869" t="str">
            <v>电表故障</v>
          </cell>
          <cell r="G5869" t="str">
            <v>JS_CZ_wodefeng</v>
          </cell>
          <cell r="I5869" t="str">
            <v>电表故障</v>
          </cell>
        </row>
        <row r="5870">
          <cell r="A5870">
            <v>43212</v>
          </cell>
          <cell r="B5870">
            <v>0.59325231481481489</v>
          </cell>
          <cell r="D5870" t="str">
            <v>电表故障</v>
          </cell>
          <cell r="G5870" t="str">
            <v>JS_CZ_wodefeng</v>
          </cell>
          <cell r="I5870" t="str">
            <v>电表故障</v>
          </cell>
        </row>
        <row r="5871">
          <cell r="A5871">
            <v>43212</v>
          </cell>
          <cell r="B5871">
            <v>0.59875</v>
          </cell>
          <cell r="D5871" t="str">
            <v>电表故障</v>
          </cell>
          <cell r="G5871" t="str">
            <v>JS_CZ_wodefeng</v>
          </cell>
          <cell r="I5871" t="str">
            <v>电表故障</v>
          </cell>
        </row>
        <row r="5872">
          <cell r="A5872">
            <v>43212</v>
          </cell>
          <cell r="B5872">
            <v>0.60112268518518519</v>
          </cell>
          <cell r="D5872" t="str">
            <v>电表故障</v>
          </cell>
          <cell r="G5872" t="str">
            <v>JS_CZ_wodefeng</v>
          </cell>
          <cell r="I5872" t="str">
            <v>电表故障</v>
          </cell>
        </row>
        <row r="5873">
          <cell r="A5873">
            <v>43212</v>
          </cell>
          <cell r="B5873">
            <v>0.60256944444444438</v>
          </cell>
          <cell r="D5873" t="str">
            <v>电表故障</v>
          </cell>
          <cell r="G5873" t="str">
            <v>JS_CZ_wodefeng</v>
          </cell>
          <cell r="I5873" t="str">
            <v>电表故障</v>
          </cell>
        </row>
        <row r="5874">
          <cell r="A5874">
            <v>43212</v>
          </cell>
          <cell r="B5874">
            <v>0.60390046296296296</v>
          </cell>
          <cell r="D5874" t="str">
            <v>电表故障</v>
          </cell>
          <cell r="G5874" t="str">
            <v>JS_CZ_wodefeng</v>
          </cell>
          <cell r="I5874" t="str">
            <v>电表故障</v>
          </cell>
        </row>
        <row r="5875">
          <cell r="A5875">
            <v>43212</v>
          </cell>
          <cell r="B5875">
            <v>0.60401620370370368</v>
          </cell>
          <cell r="D5875" t="str">
            <v>电表故障</v>
          </cell>
          <cell r="G5875" t="str">
            <v>JS_CZ_wodefeng</v>
          </cell>
          <cell r="I5875" t="str">
            <v>电表故障</v>
          </cell>
        </row>
        <row r="5876">
          <cell r="A5876">
            <v>43212</v>
          </cell>
          <cell r="B5876">
            <v>0.60650462962962959</v>
          </cell>
          <cell r="D5876" t="str">
            <v>电表故障</v>
          </cell>
          <cell r="G5876" t="str">
            <v>JS_CZ_wodefeng</v>
          </cell>
          <cell r="I5876" t="str">
            <v>电表故障</v>
          </cell>
        </row>
        <row r="5877">
          <cell r="A5877">
            <v>43212</v>
          </cell>
          <cell r="B5877">
            <v>0.60789351851851847</v>
          </cell>
          <cell r="D5877" t="str">
            <v>电表故障</v>
          </cell>
          <cell r="G5877" t="str">
            <v>JS_CZ_wodefeng</v>
          </cell>
          <cell r="I5877" t="str">
            <v>电表故障</v>
          </cell>
        </row>
        <row r="5878">
          <cell r="A5878">
            <v>43212</v>
          </cell>
          <cell r="B5878">
            <v>0.60802083333333334</v>
          </cell>
          <cell r="D5878" t="str">
            <v>电表故障</v>
          </cell>
          <cell r="G5878" t="str">
            <v>JS_CZ_wodefeng</v>
          </cell>
          <cell r="I5878" t="str">
            <v>电表故障</v>
          </cell>
        </row>
        <row r="5879">
          <cell r="A5879">
            <v>43212</v>
          </cell>
          <cell r="B5879">
            <v>0.60812500000000003</v>
          </cell>
          <cell r="D5879" t="str">
            <v>电表故障</v>
          </cell>
          <cell r="G5879" t="str">
            <v>JS_CZ_wodefeng</v>
          </cell>
          <cell r="I5879" t="str">
            <v>电表故障</v>
          </cell>
        </row>
        <row r="5880">
          <cell r="A5880">
            <v>43212</v>
          </cell>
          <cell r="B5880">
            <v>0.60923611111111109</v>
          </cell>
          <cell r="D5880" t="str">
            <v>电表故障</v>
          </cell>
          <cell r="G5880" t="str">
            <v>JS_CZ_wodefeng</v>
          </cell>
          <cell r="I5880" t="str">
            <v>电表故障</v>
          </cell>
        </row>
        <row r="5881">
          <cell r="A5881">
            <v>43212</v>
          </cell>
          <cell r="B5881">
            <v>0.61049768518518521</v>
          </cell>
          <cell r="D5881" t="str">
            <v>电表故障</v>
          </cell>
          <cell r="G5881" t="str">
            <v>JS_CZ_wodefeng</v>
          </cell>
          <cell r="I5881" t="str">
            <v>电表故障</v>
          </cell>
        </row>
        <row r="5882">
          <cell r="A5882">
            <v>43212</v>
          </cell>
          <cell r="B5882">
            <v>0.61288194444444444</v>
          </cell>
          <cell r="D5882" t="str">
            <v>电表故障</v>
          </cell>
          <cell r="G5882" t="str">
            <v>JS_CZ_wodefeng</v>
          </cell>
          <cell r="I5882" t="str">
            <v>电表故障</v>
          </cell>
        </row>
        <row r="5883">
          <cell r="A5883">
            <v>43212</v>
          </cell>
          <cell r="B5883">
            <v>0.61299768518518516</v>
          </cell>
          <cell r="D5883" t="str">
            <v>电表故障</v>
          </cell>
          <cell r="G5883" t="str">
            <v>JS_CZ_wodefeng</v>
          </cell>
          <cell r="I5883" t="str">
            <v>电表故障</v>
          </cell>
        </row>
        <row r="5884">
          <cell r="A5884">
            <v>43212</v>
          </cell>
          <cell r="B5884">
            <v>0.6131712962962963</v>
          </cell>
          <cell r="D5884" t="str">
            <v>电表故障</v>
          </cell>
          <cell r="G5884" t="str">
            <v>JS_CZ_wodefeng</v>
          </cell>
          <cell r="I5884" t="str">
            <v>电表故障</v>
          </cell>
        </row>
        <row r="5885">
          <cell r="A5885">
            <v>43212</v>
          </cell>
          <cell r="B5885">
            <v>0.61444444444444446</v>
          </cell>
          <cell r="D5885" t="str">
            <v>电表故障</v>
          </cell>
          <cell r="G5885" t="str">
            <v>JS_CZ_wodefeng</v>
          </cell>
          <cell r="I5885" t="str">
            <v>电表故障</v>
          </cell>
        </row>
        <row r="5886">
          <cell r="A5886">
            <v>43212</v>
          </cell>
          <cell r="B5886">
            <v>0.61600694444444437</v>
          </cell>
          <cell r="D5886" t="str">
            <v>电表故障</v>
          </cell>
          <cell r="G5886" t="str">
            <v>JS_CZ_wodefeng</v>
          </cell>
          <cell r="I5886" t="str">
            <v>电表故障</v>
          </cell>
        </row>
        <row r="5887">
          <cell r="A5887">
            <v>43212</v>
          </cell>
          <cell r="B5887">
            <v>0.6185532407407407</v>
          </cell>
          <cell r="D5887" t="str">
            <v>电表故障</v>
          </cell>
          <cell r="G5887" t="str">
            <v>JS_CZ_wodefeng</v>
          </cell>
          <cell r="I5887" t="str">
            <v>电表故障</v>
          </cell>
        </row>
        <row r="5888">
          <cell r="A5888">
            <v>43212</v>
          </cell>
          <cell r="B5888">
            <v>0.61942129629629628</v>
          </cell>
          <cell r="D5888" t="str">
            <v>电表故障</v>
          </cell>
          <cell r="G5888" t="str">
            <v>JS_CZ_wodefeng</v>
          </cell>
          <cell r="I5888" t="str">
            <v>电表故障</v>
          </cell>
        </row>
        <row r="5889">
          <cell r="A5889">
            <v>43212</v>
          </cell>
          <cell r="B5889">
            <v>0.62180555555555561</v>
          </cell>
          <cell r="D5889" t="str">
            <v>电表故障</v>
          </cell>
          <cell r="G5889" t="str">
            <v>JS_CZ_wodefeng</v>
          </cell>
          <cell r="I5889" t="str">
            <v>电表故障</v>
          </cell>
        </row>
        <row r="5890">
          <cell r="A5890">
            <v>43212</v>
          </cell>
          <cell r="B5890">
            <v>0.62335648148148148</v>
          </cell>
          <cell r="D5890" t="str">
            <v>电表故障</v>
          </cell>
          <cell r="G5890" t="str">
            <v>JS_CZ_wodefeng</v>
          </cell>
          <cell r="I5890" t="str">
            <v>电表故障</v>
          </cell>
        </row>
        <row r="5891">
          <cell r="A5891">
            <v>43212</v>
          </cell>
          <cell r="B5891">
            <v>0.6246990740740741</v>
          </cell>
          <cell r="D5891" t="str">
            <v>电表故障</v>
          </cell>
          <cell r="G5891" t="str">
            <v>JS_CZ_wodefeng</v>
          </cell>
          <cell r="I5891" t="str">
            <v>电表故障</v>
          </cell>
        </row>
        <row r="5892">
          <cell r="A5892">
            <v>43212</v>
          </cell>
          <cell r="B5892">
            <v>0.62481481481481482</v>
          </cell>
          <cell r="D5892" t="str">
            <v>电表故障</v>
          </cell>
          <cell r="G5892" t="str">
            <v>JS_CZ_wodefeng</v>
          </cell>
          <cell r="I5892" t="str">
            <v>电表故障</v>
          </cell>
        </row>
        <row r="5893">
          <cell r="A5893">
            <v>43212</v>
          </cell>
          <cell r="B5893">
            <v>0.62493055555555554</v>
          </cell>
          <cell r="D5893" t="str">
            <v>电表故障</v>
          </cell>
          <cell r="G5893" t="str">
            <v>JS_CZ_wodefeng</v>
          </cell>
          <cell r="I5893" t="str">
            <v>电表故障</v>
          </cell>
        </row>
        <row r="5894">
          <cell r="A5894">
            <v>43212</v>
          </cell>
          <cell r="B5894">
            <v>0.62828703703703703</v>
          </cell>
          <cell r="D5894" t="str">
            <v>电表故障</v>
          </cell>
          <cell r="G5894" t="str">
            <v>JS_CZ_wodefeng</v>
          </cell>
          <cell r="I5894" t="str">
            <v>电表故障</v>
          </cell>
        </row>
        <row r="5895">
          <cell r="A5895">
            <v>43212</v>
          </cell>
          <cell r="B5895">
            <v>0.62950231481481478</v>
          </cell>
          <cell r="D5895" t="str">
            <v>电表故障</v>
          </cell>
          <cell r="G5895" t="str">
            <v>JS_CZ_wodefeng</v>
          </cell>
          <cell r="I5895" t="str">
            <v>电表故障</v>
          </cell>
        </row>
        <row r="5896">
          <cell r="A5896">
            <v>43212</v>
          </cell>
          <cell r="B5896">
            <v>0.63112268518518522</v>
          </cell>
          <cell r="D5896" t="str">
            <v>电表故障</v>
          </cell>
          <cell r="G5896" t="str">
            <v>JS_CZ_wodefeng</v>
          </cell>
          <cell r="I5896" t="str">
            <v>电表故障</v>
          </cell>
        </row>
        <row r="5897">
          <cell r="A5897">
            <v>43212</v>
          </cell>
          <cell r="B5897">
            <v>0.63378472222222226</v>
          </cell>
          <cell r="D5897" t="str">
            <v>电表故障</v>
          </cell>
          <cell r="G5897" t="str">
            <v>JS_CZ_wodefeng</v>
          </cell>
          <cell r="I5897" t="str">
            <v>电表故障</v>
          </cell>
        </row>
        <row r="5898">
          <cell r="A5898">
            <v>43212</v>
          </cell>
          <cell r="B5898">
            <v>0.63506944444444446</v>
          </cell>
          <cell r="D5898" t="str">
            <v>电表故障</v>
          </cell>
          <cell r="G5898" t="str">
            <v>JS_CZ_wodefeng</v>
          </cell>
          <cell r="I5898" t="str">
            <v>电表故障</v>
          </cell>
        </row>
        <row r="5899">
          <cell r="A5899">
            <v>43212</v>
          </cell>
          <cell r="B5899">
            <v>0.63518518518518519</v>
          </cell>
          <cell r="D5899" t="str">
            <v>电表故障</v>
          </cell>
          <cell r="G5899" t="str">
            <v>JS_CZ_wodefeng</v>
          </cell>
          <cell r="I5899" t="str">
            <v>电表故障</v>
          </cell>
        </row>
        <row r="5900">
          <cell r="A5900">
            <v>43212</v>
          </cell>
          <cell r="B5900">
            <v>0.63535879629629632</v>
          </cell>
          <cell r="D5900" t="str">
            <v>电表故障</v>
          </cell>
          <cell r="G5900" t="str">
            <v>JS_CZ_wodefeng</v>
          </cell>
          <cell r="I5900" t="str">
            <v>电表故障</v>
          </cell>
        </row>
        <row r="5901">
          <cell r="A5901">
            <v>43212</v>
          </cell>
          <cell r="B5901">
            <v>0.63663194444444449</v>
          </cell>
          <cell r="D5901" t="str">
            <v>电表故障</v>
          </cell>
          <cell r="G5901" t="str">
            <v>JS_CZ_wodefeng</v>
          </cell>
          <cell r="I5901" t="str">
            <v>电表故障</v>
          </cell>
        </row>
        <row r="5902">
          <cell r="A5902">
            <v>43212</v>
          </cell>
          <cell r="B5902">
            <v>0.64033564814814814</v>
          </cell>
          <cell r="D5902" t="str">
            <v>电表故障</v>
          </cell>
          <cell r="G5902" t="str">
            <v>JS_CZ_wodefeng</v>
          </cell>
          <cell r="I5902" t="str">
            <v>电表故障</v>
          </cell>
        </row>
        <row r="5903">
          <cell r="A5903">
            <v>43212</v>
          </cell>
          <cell r="B5903">
            <v>0.64520833333333327</v>
          </cell>
          <cell r="D5903" t="str">
            <v>电表故障</v>
          </cell>
          <cell r="G5903" t="str">
            <v>JS_CZ_wodefeng</v>
          </cell>
          <cell r="I5903" t="str">
            <v>电表故障</v>
          </cell>
        </row>
        <row r="5904">
          <cell r="A5904">
            <v>43212</v>
          </cell>
          <cell r="B5904">
            <v>0.64532407407407411</v>
          </cell>
          <cell r="D5904" t="str">
            <v>电表故障</v>
          </cell>
          <cell r="G5904" t="str">
            <v>JS_CZ_wodefeng</v>
          </cell>
          <cell r="I5904" t="str">
            <v>电表故障</v>
          </cell>
        </row>
        <row r="5905">
          <cell r="A5905">
            <v>43212</v>
          </cell>
          <cell r="B5905">
            <v>0.64549768518518513</v>
          </cell>
          <cell r="D5905" t="str">
            <v>电表故障</v>
          </cell>
          <cell r="G5905" t="str">
            <v>JS_CZ_wodefeng</v>
          </cell>
          <cell r="I5905" t="str">
            <v>电表故障</v>
          </cell>
        </row>
        <row r="5906">
          <cell r="A5906">
            <v>43212</v>
          </cell>
          <cell r="B5906">
            <v>0.64572916666666669</v>
          </cell>
          <cell r="D5906" t="str">
            <v>电表故障</v>
          </cell>
          <cell r="G5906" t="str">
            <v>JS_CZ_wodefeng</v>
          </cell>
          <cell r="I5906" t="str">
            <v>电表故障</v>
          </cell>
        </row>
        <row r="5907">
          <cell r="A5907">
            <v>43212</v>
          </cell>
          <cell r="B5907">
            <v>0.64584490740740741</v>
          </cell>
          <cell r="D5907" t="str">
            <v>电表故障</v>
          </cell>
          <cell r="G5907" t="str">
            <v>JS_CZ_wodefeng</v>
          </cell>
          <cell r="I5907" t="str">
            <v>电表故障</v>
          </cell>
        </row>
        <row r="5908">
          <cell r="A5908">
            <v>43212</v>
          </cell>
          <cell r="B5908">
            <v>0.64596064814814813</v>
          </cell>
          <cell r="D5908" t="str">
            <v>电表故障</v>
          </cell>
          <cell r="G5908" t="str">
            <v>JS_CZ_wodefeng</v>
          </cell>
          <cell r="I5908" t="str">
            <v>电表故障</v>
          </cell>
        </row>
        <row r="5909">
          <cell r="A5909">
            <v>43212</v>
          </cell>
          <cell r="B5909">
            <v>0.64677083333333341</v>
          </cell>
          <cell r="D5909" t="str">
            <v>电表故障</v>
          </cell>
          <cell r="G5909" t="str">
            <v>JS_CZ_wodefeng</v>
          </cell>
          <cell r="I5909" t="str">
            <v>电表故障</v>
          </cell>
        </row>
        <row r="5910">
          <cell r="A5910">
            <v>43212</v>
          </cell>
          <cell r="B5910">
            <v>0.64688657407407402</v>
          </cell>
          <cell r="D5910" t="str">
            <v>电表故障</v>
          </cell>
          <cell r="G5910" t="str">
            <v>JS_CZ_wodefeng</v>
          </cell>
          <cell r="I5910" t="str">
            <v>电表故障</v>
          </cell>
        </row>
        <row r="5911">
          <cell r="A5911">
            <v>43212</v>
          </cell>
          <cell r="B5911">
            <v>0.64833333333333332</v>
          </cell>
          <cell r="D5911" t="str">
            <v>电表故障</v>
          </cell>
          <cell r="G5911" t="str">
            <v>JS_CZ_wodefeng</v>
          </cell>
          <cell r="I5911" t="str">
            <v>电表故障</v>
          </cell>
        </row>
        <row r="5912">
          <cell r="A5912">
            <v>43212</v>
          </cell>
          <cell r="B5912">
            <v>0.65041666666666664</v>
          </cell>
          <cell r="D5912" t="str">
            <v>电表故障</v>
          </cell>
          <cell r="G5912" t="str">
            <v>JS_CZ_wodefeng</v>
          </cell>
          <cell r="I5912" t="str">
            <v>电表故障</v>
          </cell>
        </row>
        <row r="5913">
          <cell r="A5913">
            <v>43212</v>
          </cell>
          <cell r="B5913">
            <v>0.65221064814814811</v>
          </cell>
          <cell r="D5913" t="str">
            <v>电表故障</v>
          </cell>
          <cell r="G5913" t="str">
            <v>JS_CZ_wodefeng</v>
          </cell>
          <cell r="I5913" t="str">
            <v>电表故障</v>
          </cell>
        </row>
        <row r="5914">
          <cell r="A5914">
            <v>43212</v>
          </cell>
          <cell r="B5914">
            <v>0.65453703703703703</v>
          </cell>
          <cell r="D5914" t="str">
            <v>电表故障</v>
          </cell>
          <cell r="G5914" t="str">
            <v>JS_CZ_wodefeng</v>
          </cell>
          <cell r="I5914" t="str">
            <v>电表故障</v>
          </cell>
        </row>
        <row r="5915">
          <cell r="A5915">
            <v>43212</v>
          </cell>
          <cell r="B5915">
            <v>0.65562500000000001</v>
          </cell>
          <cell r="D5915" t="str">
            <v>电表故障</v>
          </cell>
          <cell r="G5915" t="str">
            <v>JS_CZ_wodefeng</v>
          </cell>
          <cell r="I5915" t="str">
            <v>电表故障</v>
          </cell>
        </row>
        <row r="5916">
          <cell r="A5916">
            <v>43212</v>
          </cell>
          <cell r="B5916">
            <v>0.65585648148148146</v>
          </cell>
          <cell r="D5916" t="str">
            <v>电表故障</v>
          </cell>
          <cell r="G5916" t="str">
            <v>JS_CZ_wodefeng</v>
          </cell>
          <cell r="I5916" t="str">
            <v>电表故障</v>
          </cell>
        </row>
        <row r="5917">
          <cell r="A5917">
            <v>43212</v>
          </cell>
          <cell r="B5917">
            <v>0.65597222222222229</v>
          </cell>
          <cell r="D5917" t="str">
            <v>电表故障</v>
          </cell>
          <cell r="G5917" t="str">
            <v>JS_CZ_wodefeng</v>
          </cell>
          <cell r="I5917" t="str">
            <v>电表故障</v>
          </cell>
        </row>
        <row r="5918">
          <cell r="A5918">
            <v>43212</v>
          </cell>
          <cell r="B5918">
            <v>0.65609953703703705</v>
          </cell>
          <cell r="D5918" t="str">
            <v>电表故障</v>
          </cell>
          <cell r="G5918" t="str">
            <v>JS_CZ_wodefeng</v>
          </cell>
          <cell r="I5918" t="str">
            <v>电表故障</v>
          </cell>
        </row>
        <row r="5919">
          <cell r="A5919">
            <v>43212</v>
          </cell>
          <cell r="B5919">
            <v>0.65847222222222224</v>
          </cell>
          <cell r="D5919" t="str">
            <v>电表故障</v>
          </cell>
          <cell r="G5919" t="str">
            <v>JS_CZ_wodefeng</v>
          </cell>
          <cell r="I5919" t="str">
            <v>电表故障</v>
          </cell>
        </row>
        <row r="5920">
          <cell r="A5920">
            <v>43212</v>
          </cell>
          <cell r="B5920">
            <v>0.66084490740740742</v>
          </cell>
          <cell r="D5920" t="str">
            <v>电表故障</v>
          </cell>
          <cell r="G5920" t="str">
            <v>JS_CZ_wodefeng</v>
          </cell>
          <cell r="I5920" t="str">
            <v>电表故障</v>
          </cell>
        </row>
        <row r="5921">
          <cell r="A5921">
            <v>43212</v>
          </cell>
          <cell r="B5921">
            <v>0.66096064814814814</v>
          </cell>
          <cell r="D5921" t="str">
            <v>电表故障</v>
          </cell>
          <cell r="G5921" t="str">
            <v>JS_CZ_wodefeng</v>
          </cell>
          <cell r="I5921" t="str">
            <v>电表故障</v>
          </cell>
        </row>
        <row r="5922">
          <cell r="A5922">
            <v>43212</v>
          </cell>
          <cell r="B5922">
            <v>0.66113425925925928</v>
          </cell>
          <cell r="D5922" t="str">
            <v>电表故障</v>
          </cell>
          <cell r="G5922" t="str">
            <v>JS_CZ_wodefeng</v>
          </cell>
          <cell r="I5922" t="str">
            <v>电表故障</v>
          </cell>
        </row>
        <row r="5923">
          <cell r="A5923">
            <v>43212</v>
          </cell>
          <cell r="B5923">
            <v>0.66136574074074073</v>
          </cell>
          <cell r="D5923" t="str">
            <v>电表故障</v>
          </cell>
          <cell r="G5923" t="str">
            <v>JS_CZ_wodefeng</v>
          </cell>
          <cell r="I5923" t="str">
            <v>电表故障</v>
          </cell>
        </row>
        <row r="5924">
          <cell r="A5924">
            <v>43212</v>
          </cell>
          <cell r="B5924">
            <v>0.66148148148148145</v>
          </cell>
          <cell r="D5924" t="str">
            <v>电表故障</v>
          </cell>
          <cell r="G5924" t="str">
            <v>JS_CZ_wodefeng</v>
          </cell>
          <cell r="I5924" t="str">
            <v>电表故障</v>
          </cell>
        </row>
        <row r="5925">
          <cell r="A5925">
            <v>43212</v>
          </cell>
          <cell r="B5925">
            <v>0.66732638888888884</v>
          </cell>
          <cell r="D5925" t="str">
            <v>电表故障</v>
          </cell>
          <cell r="G5925" t="str">
            <v>JS_CZ_wodefeng</v>
          </cell>
          <cell r="I5925" t="str">
            <v>电表故障</v>
          </cell>
        </row>
        <row r="5926">
          <cell r="A5926">
            <v>43212</v>
          </cell>
          <cell r="B5926">
            <v>0.66895833333333332</v>
          </cell>
          <cell r="D5926" t="str">
            <v>电表故障</v>
          </cell>
          <cell r="G5926" t="str">
            <v>JS_CZ_wodefeng</v>
          </cell>
          <cell r="I5926" t="str">
            <v>电表故障</v>
          </cell>
        </row>
        <row r="5927">
          <cell r="A5927">
            <v>43212</v>
          </cell>
          <cell r="B5927">
            <v>0.67133101851851851</v>
          </cell>
          <cell r="D5927" t="str">
            <v>电表故障</v>
          </cell>
          <cell r="G5927" t="str">
            <v>JS_CZ_wodefeng</v>
          </cell>
          <cell r="I5927" t="str">
            <v>电表故障</v>
          </cell>
        </row>
        <row r="5928">
          <cell r="A5928">
            <v>43212</v>
          </cell>
          <cell r="B5928">
            <v>0.67144675925925934</v>
          </cell>
          <cell r="D5928" t="str">
            <v>电表故障</v>
          </cell>
          <cell r="G5928" t="str">
            <v>JS_CZ_wodefeng</v>
          </cell>
          <cell r="I5928" t="str">
            <v>电表故障</v>
          </cell>
        </row>
        <row r="5929">
          <cell r="A5929">
            <v>43212</v>
          </cell>
          <cell r="B5929">
            <v>0.67289351851851853</v>
          </cell>
          <cell r="D5929" t="str">
            <v>电表故障</v>
          </cell>
          <cell r="G5929" t="str">
            <v>JS_CZ_wodefeng</v>
          </cell>
          <cell r="I5929" t="str">
            <v>电表故障</v>
          </cell>
        </row>
        <row r="5930">
          <cell r="A5930">
            <v>43212</v>
          </cell>
          <cell r="B5930">
            <v>0.67526620370370372</v>
          </cell>
          <cell r="D5930" t="str">
            <v>电表故障</v>
          </cell>
          <cell r="G5930" t="str">
            <v>JS_CZ_wodefeng</v>
          </cell>
          <cell r="I5930" t="str">
            <v>电表故障</v>
          </cell>
        </row>
        <row r="5931">
          <cell r="A5931">
            <v>43212</v>
          </cell>
          <cell r="B5931">
            <v>0.67659722222222218</v>
          </cell>
          <cell r="D5931" t="str">
            <v>电表故障</v>
          </cell>
          <cell r="G5931" t="str">
            <v>JS_CZ_wodefeng</v>
          </cell>
          <cell r="I5931" t="str">
            <v>电表故障</v>
          </cell>
        </row>
        <row r="5932">
          <cell r="A5932">
            <v>43212</v>
          </cell>
          <cell r="B5932">
            <v>0.67746527777777776</v>
          </cell>
          <cell r="D5932" t="str">
            <v>电表故障</v>
          </cell>
          <cell r="G5932" t="str">
            <v>JS_CZ_wodefeng</v>
          </cell>
          <cell r="I5932" t="str">
            <v>电表故障</v>
          </cell>
        </row>
        <row r="5933">
          <cell r="A5933">
            <v>43212</v>
          </cell>
          <cell r="B5933">
            <v>0.6790856481481482</v>
          </cell>
          <cell r="D5933" t="str">
            <v>电表故障</v>
          </cell>
          <cell r="G5933" t="str">
            <v>JS_CZ_wodefeng</v>
          </cell>
          <cell r="I5933" t="str">
            <v>电表故障</v>
          </cell>
        </row>
        <row r="5934">
          <cell r="A5934">
            <v>43212</v>
          </cell>
          <cell r="B5934">
            <v>0.68065972222222226</v>
          </cell>
          <cell r="D5934" t="str">
            <v>电表故障</v>
          </cell>
          <cell r="G5934" t="str">
            <v>JS_CZ_wodefeng</v>
          </cell>
          <cell r="I5934" t="str">
            <v>电表故障</v>
          </cell>
        </row>
        <row r="5935">
          <cell r="A5935">
            <v>43212</v>
          </cell>
          <cell r="B5935">
            <v>0.68158564814814815</v>
          </cell>
          <cell r="D5935" t="str">
            <v>电表故障</v>
          </cell>
          <cell r="G5935" t="str">
            <v>JS_CZ_wodefeng</v>
          </cell>
          <cell r="I5935" t="str">
            <v>电表故障</v>
          </cell>
        </row>
        <row r="5936">
          <cell r="A5936">
            <v>43212</v>
          </cell>
          <cell r="B5936">
            <v>0.68175925925925929</v>
          </cell>
          <cell r="D5936" t="str">
            <v>电表故障</v>
          </cell>
          <cell r="G5936" t="str">
            <v>JS_CZ_wodefeng</v>
          </cell>
          <cell r="I5936" t="str">
            <v>电表故障</v>
          </cell>
        </row>
        <row r="5937">
          <cell r="A5937">
            <v>43212</v>
          </cell>
          <cell r="B5937">
            <v>0.68199074074074073</v>
          </cell>
          <cell r="D5937" t="str">
            <v>电表故障</v>
          </cell>
          <cell r="G5937" t="str">
            <v>JS_CZ_wodefeng</v>
          </cell>
          <cell r="I5937" t="str">
            <v>电表故障</v>
          </cell>
        </row>
        <row r="5938">
          <cell r="A5938">
            <v>43212</v>
          </cell>
          <cell r="B5938">
            <v>0.68303240740740734</v>
          </cell>
          <cell r="D5938" t="str">
            <v>电表故障</v>
          </cell>
          <cell r="G5938" t="str">
            <v>JS_CZ_wodefeng</v>
          </cell>
          <cell r="I5938" t="str">
            <v>电表故障</v>
          </cell>
        </row>
        <row r="5939">
          <cell r="A5939">
            <v>43212</v>
          </cell>
          <cell r="B5939">
            <v>0.68459490740740747</v>
          </cell>
          <cell r="D5939" t="str">
            <v>电表故障</v>
          </cell>
          <cell r="G5939" t="str">
            <v>JS_CZ_wodefeng</v>
          </cell>
          <cell r="I5939" t="str">
            <v>电表故障</v>
          </cell>
        </row>
        <row r="5940">
          <cell r="A5940">
            <v>43212</v>
          </cell>
          <cell r="B5940">
            <v>0.68685185185185194</v>
          </cell>
          <cell r="D5940" t="str">
            <v>电表故障</v>
          </cell>
          <cell r="G5940" t="str">
            <v>JS_CZ_wodefeng</v>
          </cell>
          <cell r="I5940" t="str">
            <v>电表故障</v>
          </cell>
        </row>
        <row r="5941">
          <cell r="A5941">
            <v>43212</v>
          </cell>
          <cell r="B5941">
            <v>0.68829861111111112</v>
          </cell>
          <cell r="D5941" t="str">
            <v>电表故障</v>
          </cell>
          <cell r="G5941" t="str">
            <v>JS_CZ_wodefeng</v>
          </cell>
          <cell r="I5941" t="str">
            <v>电表故障</v>
          </cell>
        </row>
        <row r="5942">
          <cell r="A5942">
            <v>43212</v>
          </cell>
          <cell r="B5942">
            <v>0.69079861111111107</v>
          </cell>
          <cell r="D5942" t="str">
            <v>电表故障</v>
          </cell>
          <cell r="G5942" t="str">
            <v>JS_CZ_wodefeng</v>
          </cell>
          <cell r="I5942" t="str">
            <v>电表故障</v>
          </cell>
        </row>
        <row r="5943">
          <cell r="A5943">
            <v>43212</v>
          </cell>
          <cell r="B5943">
            <v>0.69212962962962965</v>
          </cell>
          <cell r="D5943" t="str">
            <v>电表故障</v>
          </cell>
          <cell r="G5943" t="str">
            <v>JS_CZ_wodefeng</v>
          </cell>
          <cell r="I5943" t="str">
            <v>电表故障</v>
          </cell>
        </row>
        <row r="5944">
          <cell r="A5944">
            <v>43212</v>
          </cell>
          <cell r="B5944">
            <v>0.69224537037037026</v>
          </cell>
          <cell r="D5944" t="str">
            <v>电表故障</v>
          </cell>
          <cell r="G5944" t="str">
            <v>JS_CZ_wodefeng</v>
          </cell>
          <cell r="I5944" t="str">
            <v>电表故障</v>
          </cell>
        </row>
        <row r="5945">
          <cell r="A5945">
            <v>43212</v>
          </cell>
          <cell r="B5945">
            <v>0.69236111111111109</v>
          </cell>
          <cell r="D5945" t="str">
            <v>电表故障</v>
          </cell>
          <cell r="G5945" t="str">
            <v>JS_CZ_wodefeng</v>
          </cell>
          <cell r="I5945" t="str">
            <v>电表故障</v>
          </cell>
        </row>
        <row r="5946">
          <cell r="A5946">
            <v>43212</v>
          </cell>
          <cell r="B5946">
            <v>0.69328703703703709</v>
          </cell>
          <cell r="D5946" t="str">
            <v>电表故障</v>
          </cell>
          <cell r="G5946" t="str">
            <v>JS_CZ_wodefeng</v>
          </cell>
          <cell r="I5946" t="str">
            <v>电表故障</v>
          </cell>
        </row>
        <row r="5947">
          <cell r="A5947">
            <v>43212</v>
          </cell>
          <cell r="B5947">
            <v>0.69346064814814812</v>
          </cell>
          <cell r="D5947" t="str">
            <v>电表故障</v>
          </cell>
          <cell r="G5947" t="str">
            <v>JS_CZ_wodefeng</v>
          </cell>
          <cell r="I5947" t="str">
            <v>电表故障</v>
          </cell>
        </row>
        <row r="5948">
          <cell r="A5948">
            <v>43212</v>
          </cell>
          <cell r="B5948">
            <v>0.69369212962962967</v>
          </cell>
          <cell r="D5948" t="str">
            <v>电表故障</v>
          </cell>
          <cell r="G5948" t="str">
            <v>JS_CZ_wodefeng</v>
          </cell>
          <cell r="I5948" t="str">
            <v>电表故障</v>
          </cell>
        </row>
        <row r="5949">
          <cell r="A5949">
            <v>43212</v>
          </cell>
          <cell r="B5949">
            <v>0.69473379629629628</v>
          </cell>
          <cell r="D5949" t="str">
            <v>电表故障</v>
          </cell>
          <cell r="G5949" t="str">
            <v>JS_CZ_wodefeng</v>
          </cell>
          <cell r="I5949" t="str">
            <v>电表故障</v>
          </cell>
        </row>
        <row r="5950">
          <cell r="A5950">
            <v>43212</v>
          </cell>
          <cell r="B5950">
            <v>0.69739583333333333</v>
          </cell>
          <cell r="D5950" t="str">
            <v>电表故障</v>
          </cell>
          <cell r="G5950" t="str">
            <v>JS_CZ_wodefeng</v>
          </cell>
          <cell r="I5950" t="str">
            <v>电表故障</v>
          </cell>
        </row>
        <row r="5951">
          <cell r="A5951">
            <v>43212</v>
          </cell>
          <cell r="B5951">
            <v>0.69751157407407405</v>
          </cell>
          <cell r="D5951" t="str">
            <v>电表故障</v>
          </cell>
          <cell r="G5951" t="str">
            <v>JS_CZ_wodefeng</v>
          </cell>
          <cell r="I5951" t="str">
            <v>电表故障</v>
          </cell>
        </row>
        <row r="5952">
          <cell r="A5952">
            <v>43212</v>
          </cell>
          <cell r="B5952">
            <v>0.69762731481481488</v>
          </cell>
          <cell r="D5952" t="str">
            <v>电表故障</v>
          </cell>
          <cell r="G5952" t="str">
            <v>JS_CZ_wodefeng</v>
          </cell>
          <cell r="I5952" t="str">
            <v>电表故障</v>
          </cell>
        </row>
        <row r="5953">
          <cell r="A5953">
            <v>43212</v>
          </cell>
          <cell r="B5953">
            <v>0.69849537037037035</v>
          </cell>
          <cell r="D5953" t="str">
            <v>电表故障</v>
          </cell>
          <cell r="G5953" t="str">
            <v>JS_CZ_wodefeng</v>
          </cell>
          <cell r="I5953" t="str">
            <v>电表故障</v>
          </cell>
        </row>
        <row r="5954">
          <cell r="A5954">
            <v>43212</v>
          </cell>
          <cell r="B5954">
            <v>0.70011574074074068</v>
          </cell>
          <cell r="D5954" t="str">
            <v>电表故障</v>
          </cell>
          <cell r="G5954" t="str">
            <v>JS_CZ_wodefeng</v>
          </cell>
          <cell r="I5954" t="str">
            <v>电表故障</v>
          </cell>
        </row>
        <row r="5955">
          <cell r="A5955">
            <v>43212</v>
          </cell>
          <cell r="B5955">
            <v>0.70092592592592595</v>
          </cell>
          <cell r="D5955" t="str">
            <v>电表故障</v>
          </cell>
          <cell r="G5955" t="str">
            <v>JS_CZ_wodefeng</v>
          </cell>
          <cell r="I5955" t="str">
            <v>电表故障</v>
          </cell>
        </row>
        <row r="5956">
          <cell r="A5956">
            <v>43212</v>
          </cell>
          <cell r="B5956">
            <v>0.70250000000000001</v>
          </cell>
          <cell r="D5956" t="str">
            <v>电表故障</v>
          </cell>
          <cell r="G5956" t="str">
            <v>JS_CZ_wodefeng</v>
          </cell>
          <cell r="I5956" t="str">
            <v>电表故障</v>
          </cell>
        </row>
        <row r="5957">
          <cell r="A5957">
            <v>43212</v>
          </cell>
          <cell r="B5957">
            <v>0.70406250000000004</v>
          </cell>
          <cell r="D5957" t="str">
            <v>电表故障</v>
          </cell>
          <cell r="G5957" t="str">
            <v>JS_CZ_wodefeng</v>
          </cell>
          <cell r="I5957" t="str">
            <v>电表故障</v>
          </cell>
        </row>
        <row r="5958">
          <cell r="A5958">
            <v>43212</v>
          </cell>
          <cell r="B5958">
            <v>0.70643518518518522</v>
          </cell>
          <cell r="D5958" t="str">
            <v>电表故障</v>
          </cell>
          <cell r="G5958" t="str">
            <v>JS_CZ_wodefeng</v>
          </cell>
          <cell r="I5958" t="str">
            <v>电表故障</v>
          </cell>
        </row>
        <row r="5959">
          <cell r="A5959">
            <v>43212</v>
          </cell>
          <cell r="B5959">
            <v>0.70776620370370369</v>
          </cell>
          <cell r="D5959" t="str">
            <v>电表故障</v>
          </cell>
          <cell r="G5959" t="str">
            <v>JS_CZ_wodefeng</v>
          </cell>
          <cell r="I5959" t="str">
            <v>电表故障</v>
          </cell>
        </row>
        <row r="5960">
          <cell r="A5960">
            <v>43212</v>
          </cell>
          <cell r="B5960">
            <v>0.70927083333333341</v>
          </cell>
          <cell r="D5960" t="str">
            <v>电表故障</v>
          </cell>
          <cell r="G5960" t="str">
            <v>JS_CZ_wodefeng</v>
          </cell>
          <cell r="I5960" t="str">
            <v>电表故障</v>
          </cell>
        </row>
        <row r="5961">
          <cell r="A5961">
            <v>43212</v>
          </cell>
          <cell r="B5961">
            <v>0.71263888888888882</v>
          </cell>
          <cell r="D5961" t="str">
            <v>电表故障</v>
          </cell>
          <cell r="G5961" t="str">
            <v>JS_CZ_wodefeng</v>
          </cell>
          <cell r="I5961" t="str">
            <v>电表故障</v>
          </cell>
        </row>
        <row r="5962">
          <cell r="A5962">
            <v>43212</v>
          </cell>
          <cell r="B5962">
            <v>0.71275462962962965</v>
          </cell>
          <cell r="D5962" t="str">
            <v>电表故障</v>
          </cell>
          <cell r="G5962" t="str">
            <v>JS_CZ_wodefeng</v>
          </cell>
          <cell r="I5962" t="str">
            <v>电表故障</v>
          </cell>
        </row>
        <row r="5963">
          <cell r="A5963">
            <v>43212</v>
          </cell>
          <cell r="B5963">
            <v>0.71420138888888884</v>
          </cell>
          <cell r="D5963" t="str">
            <v>电表故障</v>
          </cell>
          <cell r="G5963" t="str">
            <v>JS_CZ_wodefeng</v>
          </cell>
          <cell r="I5963" t="str">
            <v>电表故障</v>
          </cell>
        </row>
        <row r="5964">
          <cell r="A5964">
            <v>43212</v>
          </cell>
          <cell r="B5964">
            <v>0.71871527777777777</v>
          </cell>
          <cell r="D5964" t="str">
            <v>电表故障</v>
          </cell>
          <cell r="G5964" t="str">
            <v>JS_CZ_wodefeng</v>
          </cell>
          <cell r="I5964" t="str">
            <v>电表故障</v>
          </cell>
        </row>
        <row r="5965">
          <cell r="A5965">
            <v>43212</v>
          </cell>
          <cell r="B5965">
            <v>0.71883101851851849</v>
          </cell>
          <cell r="D5965" t="str">
            <v>电表故障</v>
          </cell>
          <cell r="G5965" t="str">
            <v>JS_CZ_wodefeng</v>
          </cell>
          <cell r="I5965" t="str">
            <v>电表故障</v>
          </cell>
        </row>
        <row r="5966">
          <cell r="A5966">
            <v>43212</v>
          </cell>
          <cell r="B5966">
            <v>0.7203356481481481</v>
          </cell>
          <cell r="D5966" t="str">
            <v>电表故障</v>
          </cell>
          <cell r="G5966" t="str">
            <v>JS_CZ_wodefeng</v>
          </cell>
          <cell r="I5966" t="str">
            <v>电表故障</v>
          </cell>
        </row>
        <row r="5967">
          <cell r="A5967">
            <v>43212</v>
          </cell>
          <cell r="B5967">
            <v>0.72428240740740746</v>
          </cell>
          <cell r="D5967" t="str">
            <v>电表故障</v>
          </cell>
          <cell r="G5967" t="str">
            <v>JS_CZ_wodefeng</v>
          </cell>
          <cell r="I5967" t="str">
            <v>电表故障</v>
          </cell>
        </row>
        <row r="5968">
          <cell r="A5968">
            <v>43212</v>
          </cell>
          <cell r="B5968">
            <v>0.72439814814814818</v>
          </cell>
          <cell r="D5968" t="str">
            <v>电表故障</v>
          </cell>
          <cell r="G5968" t="str">
            <v>JS_CZ_wodefeng</v>
          </cell>
          <cell r="I5968" t="str">
            <v>电表故障</v>
          </cell>
        </row>
        <row r="5969">
          <cell r="A5969">
            <v>43212</v>
          </cell>
          <cell r="B5969">
            <v>0.72775462962962967</v>
          </cell>
          <cell r="D5969" t="str">
            <v>电表故障</v>
          </cell>
          <cell r="G5969" t="str">
            <v>JS_CZ_wodefeng</v>
          </cell>
          <cell r="I5969" t="str">
            <v>电表故障</v>
          </cell>
        </row>
        <row r="5970">
          <cell r="A5970">
            <v>43212</v>
          </cell>
          <cell r="B5970">
            <v>0.72810185185185183</v>
          </cell>
          <cell r="D5970" t="str">
            <v>电表故障</v>
          </cell>
          <cell r="G5970" t="str">
            <v>JS_CZ_wodefeng</v>
          </cell>
          <cell r="I5970" t="str">
            <v>电表故障</v>
          </cell>
        </row>
        <row r="5971">
          <cell r="A5971">
            <v>43212</v>
          </cell>
          <cell r="B5971">
            <v>0.72821759259259267</v>
          </cell>
          <cell r="D5971" t="str">
            <v>电表故障</v>
          </cell>
          <cell r="G5971" t="str">
            <v>JS_CZ_wodefeng</v>
          </cell>
          <cell r="I5971" t="str">
            <v>电表故障</v>
          </cell>
        </row>
        <row r="5972">
          <cell r="A5972">
            <v>43212</v>
          </cell>
          <cell r="B5972">
            <v>0.72833333333333339</v>
          </cell>
          <cell r="D5972" t="str">
            <v>电表故障</v>
          </cell>
          <cell r="G5972" t="str">
            <v>JS_CZ_wodefeng</v>
          </cell>
          <cell r="I5972" t="str">
            <v>电表故障</v>
          </cell>
        </row>
        <row r="5973">
          <cell r="A5973">
            <v>43212</v>
          </cell>
          <cell r="B5973">
            <v>0.72920138888888886</v>
          </cell>
          <cell r="D5973" t="str">
            <v>电表故障</v>
          </cell>
          <cell r="G5973" t="str">
            <v>JS_CZ_wodefeng</v>
          </cell>
          <cell r="I5973" t="str">
            <v>电表故障</v>
          </cell>
        </row>
        <row r="5974">
          <cell r="A5974">
            <v>43212</v>
          </cell>
          <cell r="B5974">
            <v>0.73319444444444448</v>
          </cell>
          <cell r="D5974" t="str">
            <v>电表故障</v>
          </cell>
          <cell r="G5974" t="str">
            <v>JS_CZ_wodefeng</v>
          </cell>
          <cell r="I5974" t="str">
            <v>电表故障</v>
          </cell>
        </row>
        <row r="5975">
          <cell r="A5975">
            <v>43212</v>
          </cell>
          <cell r="B5975">
            <v>0.73430555555555566</v>
          </cell>
          <cell r="D5975" t="str">
            <v>电表故障</v>
          </cell>
          <cell r="G5975" t="str">
            <v>JS_CZ_wodefeng</v>
          </cell>
          <cell r="I5975" t="str">
            <v>电表故障</v>
          </cell>
        </row>
        <row r="5976">
          <cell r="A5976">
            <v>43212</v>
          </cell>
          <cell r="B5976">
            <v>0.73452546296296306</v>
          </cell>
          <cell r="D5976" t="str">
            <v>电表故障</v>
          </cell>
          <cell r="G5976" t="str">
            <v>JS_CZ_wodefeng</v>
          </cell>
          <cell r="I5976" t="str">
            <v>电表故障</v>
          </cell>
        </row>
        <row r="5977">
          <cell r="A5977">
            <v>43212</v>
          </cell>
          <cell r="B5977">
            <v>0.73464120370370367</v>
          </cell>
          <cell r="D5977" t="str">
            <v>电表故障</v>
          </cell>
          <cell r="G5977" t="str">
            <v>JS_CZ_wodefeng</v>
          </cell>
          <cell r="I5977" t="str">
            <v>电表故障</v>
          </cell>
        </row>
        <row r="5978">
          <cell r="A5978">
            <v>43212</v>
          </cell>
          <cell r="B5978">
            <v>0.73475694444444439</v>
          </cell>
          <cell r="D5978" t="str">
            <v>电表故障</v>
          </cell>
          <cell r="G5978" t="str">
            <v>JS_CZ_wodefeng</v>
          </cell>
          <cell r="I5978" t="str">
            <v>电表故障</v>
          </cell>
        </row>
        <row r="5979">
          <cell r="A5979">
            <v>43212</v>
          </cell>
          <cell r="B5979">
            <v>0.73818287037037045</v>
          </cell>
          <cell r="D5979" t="str">
            <v>电表故障</v>
          </cell>
          <cell r="G5979" t="str">
            <v>JS_CZ_wodefeng</v>
          </cell>
          <cell r="I5979" t="str">
            <v>电表故障</v>
          </cell>
        </row>
        <row r="5980">
          <cell r="A5980">
            <v>43212</v>
          </cell>
          <cell r="B5980">
            <v>0.73835648148148147</v>
          </cell>
          <cell r="D5980" t="str">
            <v>电表故障</v>
          </cell>
          <cell r="G5980" t="str">
            <v>JS_CZ_wodefeng</v>
          </cell>
          <cell r="I5980" t="str">
            <v>电表故障</v>
          </cell>
        </row>
        <row r="5981">
          <cell r="A5981">
            <v>43212</v>
          </cell>
          <cell r="B5981">
            <v>0.7384722222222222</v>
          </cell>
          <cell r="D5981" t="str">
            <v>电表故障</v>
          </cell>
          <cell r="G5981" t="str">
            <v>JS_CZ_wodefeng</v>
          </cell>
          <cell r="I5981" t="str">
            <v>电表故障</v>
          </cell>
        </row>
        <row r="5982">
          <cell r="A5982">
            <v>43212</v>
          </cell>
          <cell r="B5982">
            <v>0.73858796296296303</v>
          </cell>
          <cell r="D5982" t="str">
            <v>电表故障</v>
          </cell>
          <cell r="G5982" t="str">
            <v>JS_CZ_wodefeng</v>
          </cell>
          <cell r="I5982" t="str">
            <v>电表故障</v>
          </cell>
        </row>
        <row r="5983">
          <cell r="A5983">
            <v>43212</v>
          </cell>
          <cell r="B5983">
            <v>0.73980324074074078</v>
          </cell>
          <cell r="D5983" t="str">
            <v>电表故障</v>
          </cell>
          <cell r="G5983" t="str">
            <v>JS_CZ_wodefeng</v>
          </cell>
          <cell r="I5983" t="str">
            <v>电表故障</v>
          </cell>
        </row>
        <row r="5984">
          <cell r="A5984">
            <v>43212</v>
          </cell>
          <cell r="B5984">
            <v>0.73991898148148139</v>
          </cell>
          <cell r="D5984" t="str">
            <v>电表故障</v>
          </cell>
          <cell r="G5984" t="str">
            <v>JS_CZ_wodefeng</v>
          </cell>
          <cell r="I5984" t="str">
            <v>电表故障</v>
          </cell>
        </row>
        <row r="5985">
          <cell r="A5985">
            <v>43212</v>
          </cell>
          <cell r="B5985">
            <v>0.74258101851851854</v>
          </cell>
          <cell r="D5985" t="str">
            <v>电表故障</v>
          </cell>
          <cell r="G5985" t="str">
            <v>JS_CZ_wodefeng</v>
          </cell>
          <cell r="I5985" t="str">
            <v>电表故障</v>
          </cell>
        </row>
        <row r="5986">
          <cell r="A5986">
            <v>43212</v>
          </cell>
          <cell r="B5986">
            <v>0.74391203703703701</v>
          </cell>
          <cell r="D5986" t="str">
            <v>电表故障</v>
          </cell>
          <cell r="G5986" t="str">
            <v>JS_CZ_wodefeng</v>
          </cell>
          <cell r="I5986" t="str">
            <v>电表故障</v>
          </cell>
        </row>
        <row r="5987">
          <cell r="A5987">
            <v>43212</v>
          </cell>
          <cell r="B5987">
            <v>0.74420138888888887</v>
          </cell>
          <cell r="D5987" t="str">
            <v>分系统2告警状态</v>
          </cell>
          <cell r="G5987" t="str">
            <v>BJ_zhongyu</v>
          </cell>
          <cell r="I5987" t="str">
            <v>系统故障</v>
          </cell>
        </row>
        <row r="5988">
          <cell r="A5988">
            <v>43212</v>
          </cell>
          <cell r="B5988">
            <v>0.74420138888888887</v>
          </cell>
          <cell r="D5988" t="str">
            <v>分系统2PCS告警状态</v>
          </cell>
          <cell r="G5988" t="str">
            <v>BJ_zhongyu</v>
          </cell>
          <cell r="I5988" t="str">
            <v>PCS故障</v>
          </cell>
        </row>
        <row r="5989">
          <cell r="A5989">
            <v>43212</v>
          </cell>
          <cell r="B5989">
            <v>0.74495370370370362</v>
          </cell>
          <cell r="D5989" t="str">
            <v>电表故障</v>
          </cell>
          <cell r="G5989" t="str">
            <v>JS_CZ_wodefeng</v>
          </cell>
          <cell r="I5989" t="str">
            <v>电表故障</v>
          </cell>
        </row>
        <row r="5990">
          <cell r="A5990">
            <v>43212</v>
          </cell>
          <cell r="B5990">
            <v>0.74506944444444445</v>
          </cell>
          <cell r="D5990" t="str">
            <v>电表故障</v>
          </cell>
          <cell r="G5990" t="str">
            <v>JS_CZ_wodefeng</v>
          </cell>
          <cell r="I5990" t="str">
            <v>电表故障</v>
          </cell>
        </row>
        <row r="5991">
          <cell r="A5991">
            <v>43212</v>
          </cell>
          <cell r="B5991">
            <v>0.74524305555555559</v>
          </cell>
          <cell r="D5991" t="str">
            <v>电表故障</v>
          </cell>
          <cell r="G5991" t="str">
            <v>JS_CZ_wodefeng</v>
          </cell>
          <cell r="I5991" t="str">
            <v>电表故障</v>
          </cell>
        </row>
        <row r="5992">
          <cell r="A5992">
            <v>43212</v>
          </cell>
          <cell r="B5992">
            <v>0.74651620370370375</v>
          </cell>
          <cell r="D5992" t="str">
            <v>电表故障</v>
          </cell>
          <cell r="G5992" t="str">
            <v>JS_CZ_wodefeng</v>
          </cell>
          <cell r="I5992" t="str">
            <v>电表故障</v>
          </cell>
        </row>
        <row r="5993">
          <cell r="A5993">
            <v>43212</v>
          </cell>
          <cell r="B5993">
            <v>0.74890046296296298</v>
          </cell>
          <cell r="D5993" t="str">
            <v>电表故障</v>
          </cell>
          <cell r="G5993" t="str">
            <v>JS_CZ_wodefeng</v>
          </cell>
          <cell r="I5993" t="str">
            <v>电表故障</v>
          </cell>
        </row>
        <row r="5994">
          <cell r="A5994">
            <v>43212</v>
          </cell>
          <cell r="B5994">
            <v>0.7490162037037037</v>
          </cell>
          <cell r="D5994" t="str">
            <v>电表故障</v>
          </cell>
          <cell r="G5994" t="str">
            <v>JS_CZ_wodefeng</v>
          </cell>
          <cell r="I5994" t="str">
            <v>电表故障</v>
          </cell>
        </row>
        <row r="5995">
          <cell r="A5995">
            <v>43212</v>
          </cell>
          <cell r="B5995">
            <v>0.750462962962963</v>
          </cell>
          <cell r="D5995" t="str">
            <v>电表故障</v>
          </cell>
          <cell r="G5995" t="str">
            <v>JS_CZ_wodefeng</v>
          </cell>
          <cell r="I5995" t="str">
            <v>电表故障</v>
          </cell>
        </row>
        <row r="5996">
          <cell r="A5996">
            <v>43212</v>
          </cell>
          <cell r="B5996">
            <v>0.75196759259259249</v>
          </cell>
          <cell r="D5996" t="str">
            <v>电表故障</v>
          </cell>
          <cell r="G5996" t="str">
            <v>JS_CZ_wodefeng</v>
          </cell>
          <cell r="I5996" t="str">
            <v>电表故障</v>
          </cell>
        </row>
        <row r="5997">
          <cell r="A5997">
            <v>43212</v>
          </cell>
          <cell r="B5997">
            <v>0.75520833333333337</v>
          </cell>
          <cell r="D5997" t="str">
            <v>电表故障</v>
          </cell>
          <cell r="G5997" t="str">
            <v>JS_CZ_wodefeng</v>
          </cell>
          <cell r="I5997" t="str">
            <v>电表故障</v>
          </cell>
        </row>
        <row r="5998">
          <cell r="A5998">
            <v>43212</v>
          </cell>
          <cell r="B5998">
            <v>0.75543981481481481</v>
          </cell>
          <cell r="D5998" t="str">
            <v>电表故障</v>
          </cell>
          <cell r="G5998" t="str">
            <v>JS_CZ_wodefeng</v>
          </cell>
          <cell r="I5998" t="str">
            <v>电表故障</v>
          </cell>
        </row>
        <row r="5999">
          <cell r="A5999">
            <v>43212</v>
          </cell>
          <cell r="B5999">
            <v>0.75555555555555554</v>
          </cell>
          <cell r="D5999" t="str">
            <v>电表故障</v>
          </cell>
          <cell r="G5999" t="str">
            <v>JS_CZ_wodefeng</v>
          </cell>
          <cell r="I5999" t="str">
            <v>电表故障</v>
          </cell>
        </row>
        <row r="6000">
          <cell r="A6000">
            <v>43212</v>
          </cell>
          <cell r="B6000">
            <v>0.75567129629629637</v>
          </cell>
          <cell r="D6000" t="str">
            <v>电表故障</v>
          </cell>
          <cell r="G6000" t="str">
            <v>JS_CZ_wodefeng</v>
          </cell>
          <cell r="I6000" t="str">
            <v>电表故障</v>
          </cell>
        </row>
        <row r="6001">
          <cell r="A6001">
            <v>43212</v>
          </cell>
          <cell r="B6001">
            <v>0.75653935185185184</v>
          </cell>
          <cell r="D6001" t="str">
            <v>电表故障</v>
          </cell>
          <cell r="G6001" t="str">
            <v>JS_CZ_wodefeng</v>
          </cell>
          <cell r="I6001" t="str">
            <v>电表故障</v>
          </cell>
        </row>
        <row r="6002">
          <cell r="A6002">
            <v>43212</v>
          </cell>
          <cell r="B6002">
            <v>0.76053240740740735</v>
          </cell>
          <cell r="D6002" t="str">
            <v>电表故障</v>
          </cell>
          <cell r="G6002" t="str">
            <v>JS_CZ_wodefeng</v>
          </cell>
          <cell r="I6002" t="str">
            <v>电表故障</v>
          </cell>
        </row>
        <row r="6003">
          <cell r="A6003">
            <v>43212</v>
          </cell>
          <cell r="B6003">
            <v>0.76210648148148152</v>
          </cell>
          <cell r="D6003" t="str">
            <v>电表故障</v>
          </cell>
          <cell r="G6003" t="str">
            <v>JS_CZ_wodefeng</v>
          </cell>
          <cell r="I6003" t="str">
            <v>电表故障</v>
          </cell>
        </row>
        <row r="6004">
          <cell r="A6004">
            <v>43212</v>
          </cell>
          <cell r="B6004">
            <v>0.76511574074074085</v>
          </cell>
          <cell r="D6004" t="str">
            <v>电表故障</v>
          </cell>
          <cell r="G6004" t="str">
            <v>JS_CZ_wodefeng</v>
          </cell>
          <cell r="I6004" t="str">
            <v>电表故障</v>
          </cell>
        </row>
        <row r="6005">
          <cell r="A6005">
            <v>43212</v>
          </cell>
          <cell r="B6005">
            <v>0.76523148148148146</v>
          </cell>
          <cell r="D6005" t="str">
            <v>电表故障</v>
          </cell>
          <cell r="G6005" t="str">
            <v>JS_CZ_wodefeng</v>
          </cell>
          <cell r="I6005" t="str">
            <v>电表故障</v>
          </cell>
        </row>
        <row r="6006">
          <cell r="A6006">
            <v>43212</v>
          </cell>
          <cell r="B6006">
            <v>0.7654050925925926</v>
          </cell>
          <cell r="D6006" t="str">
            <v>电表故障</v>
          </cell>
          <cell r="G6006" t="str">
            <v>JS_CZ_wodefeng</v>
          </cell>
          <cell r="I6006" t="str">
            <v>电表故障</v>
          </cell>
        </row>
        <row r="6007">
          <cell r="A6007">
            <v>43212</v>
          </cell>
          <cell r="B6007">
            <v>0.76667824074074076</v>
          </cell>
          <cell r="D6007" t="str">
            <v>电表故障</v>
          </cell>
          <cell r="G6007" t="str">
            <v>JS_CZ_wodefeng</v>
          </cell>
          <cell r="I6007" t="str">
            <v>电表故障</v>
          </cell>
        </row>
        <row r="6008">
          <cell r="A6008">
            <v>43212</v>
          </cell>
          <cell r="B6008">
            <v>0.76905092592592583</v>
          </cell>
          <cell r="D6008" t="str">
            <v>电表故障</v>
          </cell>
          <cell r="G6008" t="str">
            <v>JS_CZ_wodefeng</v>
          </cell>
          <cell r="I6008" t="str">
            <v>电表故障</v>
          </cell>
        </row>
        <row r="6009">
          <cell r="A6009">
            <v>43212</v>
          </cell>
          <cell r="B6009">
            <v>0.77038194444444441</v>
          </cell>
          <cell r="D6009" t="str">
            <v>电表故障</v>
          </cell>
          <cell r="G6009" t="str">
            <v>JS_CZ_wodefeng</v>
          </cell>
          <cell r="I6009" t="str">
            <v>电表故障</v>
          </cell>
        </row>
        <row r="6010">
          <cell r="A6010">
            <v>43212</v>
          </cell>
          <cell r="B6010">
            <v>0.77049768518518524</v>
          </cell>
          <cell r="D6010" t="str">
            <v>电表故障</v>
          </cell>
          <cell r="G6010" t="str">
            <v>JS_CZ_wodefeng</v>
          </cell>
          <cell r="I6010" t="str">
            <v>电表故障</v>
          </cell>
        </row>
        <row r="6011">
          <cell r="A6011">
            <v>43212</v>
          </cell>
          <cell r="B6011">
            <v>0.77061342592592597</v>
          </cell>
          <cell r="D6011" t="str">
            <v>电表故障</v>
          </cell>
          <cell r="G6011" t="str">
            <v>JS_CZ_wodefeng</v>
          </cell>
          <cell r="I6011" t="str">
            <v>电表故障</v>
          </cell>
        </row>
        <row r="6012">
          <cell r="A6012">
            <v>43212</v>
          </cell>
          <cell r="B6012">
            <v>0.77519675925925924</v>
          </cell>
          <cell r="D6012" t="str">
            <v>电表故障</v>
          </cell>
          <cell r="G6012" t="str">
            <v>JS_CZ_wodefeng</v>
          </cell>
          <cell r="I6012" t="str">
            <v>电表故障</v>
          </cell>
        </row>
        <row r="6013">
          <cell r="A6013">
            <v>43212</v>
          </cell>
          <cell r="B6013">
            <v>0.77675925925925926</v>
          </cell>
          <cell r="D6013" t="str">
            <v>电表故障</v>
          </cell>
          <cell r="G6013" t="str">
            <v>JS_CZ_wodefeng</v>
          </cell>
          <cell r="I6013" t="str">
            <v>电表故障</v>
          </cell>
        </row>
        <row r="6014">
          <cell r="A6014">
            <v>43212</v>
          </cell>
          <cell r="B6014">
            <v>0.78070601851851851</v>
          </cell>
          <cell r="D6014" t="str">
            <v>电表故障</v>
          </cell>
          <cell r="G6014" t="str">
            <v>JS_CZ_wodefeng</v>
          </cell>
          <cell r="I6014" t="str">
            <v>电表故障</v>
          </cell>
        </row>
        <row r="6015">
          <cell r="A6015">
            <v>43212</v>
          </cell>
          <cell r="B6015">
            <v>0.78082175925925934</v>
          </cell>
          <cell r="D6015" t="str">
            <v>电表故障</v>
          </cell>
          <cell r="G6015" t="str">
            <v>JS_CZ_wodefeng</v>
          </cell>
          <cell r="I6015" t="str">
            <v>电表故障</v>
          </cell>
        </row>
        <row r="6016">
          <cell r="A6016">
            <v>43212</v>
          </cell>
          <cell r="B6016">
            <v>0.78336805555555555</v>
          </cell>
          <cell r="D6016" t="str">
            <v>电表故障</v>
          </cell>
          <cell r="G6016" t="str">
            <v>JS_CZ_wodefeng</v>
          </cell>
          <cell r="I6016" t="str">
            <v>电表故障</v>
          </cell>
        </row>
        <row r="6017">
          <cell r="A6017">
            <v>43212</v>
          </cell>
          <cell r="B6017">
            <v>0.78574074074074074</v>
          </cell>
          <cell r="D6017" t="str">
            <v>电表故障</v>
          </cell>
          <cell r="G6017" t="str">
            <v>JS_CZ_wodefeng</v>
          </cell>
          <cell r="I6017" t="str">
            <v>电表故障</v>
          </cell>
        </row>
        <row r="6018">
          <cell r="A6018">
            <v>43212</v>
          </cell>
          <cell r="B6018">
            <v>0.7858680555555555</v>
          </cell>
          <cell r="D6018" t="str">
            <v>电表故障</v>
          </cell>
          <cell r="G6018" t="str">
            <v>JS_CZ_wodefeng</v>
          </cell>
          <cell r="I6018" t="str">
            <v>电表故障</v>
          </cell>
        </row>
        <row r="6019">
          <cell r="A6019">
            <v>43212</v>
          </cell>
          <cell r="B6019">
            <v>0.7860300925925926</v>
          </cell>
          <cell r="D6019" t="str">
            <v>电表故障</v>
          </cell>
          <cell r="G6019" t="str">
            <v>JS_CZ_wodefeng</v>
          </cell>
          <cell r="I6019" t="str">
            <v>电表故障</v>
          </cell>
        </row>
        <row r="6020">
          <cell r="A6020">
            <v>43212</v>
          </cell>
          <cell r="B6020">
            <v>0.78730324074074076</v>
          </cell>
          <cell r="D6020" t="str">
            <v>电表故障</v>
          </cell>
          <cell r="G6020" t="str">
            <v>JS_CZ_wodefeng</v>
          </cell>
          <cell r="I6020" t="str">
            <v>电表故障</v>
          </cell>
        </row>
        <row r="6021">
          <cell r="A6021">
            <v>43212</v>
          </cell>
          <cell r="B6021">
            <v>0.7912499999999999</v>
          </cell>
          <cell r="D6021" t="str">
            <v>电表故障</v>
          </cell>
          <cell r="G6021" t="str">
            <v>JS_CZ_wodefeng</v>
          </cell>
          <cell r="I6021" t="str">
            <v>电表故障</v>
          </cell>
        </row>
        <row r="6022">
          <cell r="A6022">
            <v>43212</v>
          </cell>
          <cell r="B6022">
            <v>0.79259259259259263</v>
          </cell>
          <cell r="D6022" t="str">
            <v>电表故障</v>
          </cell>
          <cell r="G6022" t="str">
            <v>JS_CZ_wodefeng</v>
          </cell>
          <cell r="I6022" t="str">
            <v>电表故障</v>
          </cell>
        </row>
        <row r="6023">
          <cell r="A6023">
            <v>43212</v>
          </cell>
          <cell r="B6023">
            <v>0.79281250000000003</v>
          </cell>
          <cell r="D6023" t="str">
            <v>电表故障</v>
          </cell>
          <cell r="G6023" t="str">
            <v>JS_CZ_wodefeng</v>
          </cell>
          <cell r="I6023" t="str">
            <v>电表故障</v>
          </cell>
        </row>
        <row r="6024">
          <cell r="A6024">
            <v>43212</v>
          </cell>
          <cell r="B6024">
            <v>0.79391203703703705</v>
          </cell>
          <cell r="D6024" t="str">
            <v>电表故障</v>
          </cell>
          <cell r="G6024" t="str">
            <v>JS_CZ_wodefeng</v>
          </cell>
          <cell r="I6024" t="str">
            <v>电表故障</v>
          </cell>
        </row>
        <row r="6025">
          <cell r="A6025">
            <v>43212</v>
          </cell>
          <cell r="B6025">
            <v>0.79623842592592586</v>
          </cell>
          <cell r="D6025" t="str">
            <v>电表故障</v>
          </cell>
          <cell r="G6025" t="str">
            <v>JS_CZ_wodefeng</v>
          </cell>
          <cell r="I6025" t="str">
            <v>电表故障</v>
          </cell>
        </row>
        <row r="6026">
          <cell r="A6026">
            <v>43212</v>
          </cell>
          <cell r="B6026">
            <v>0.79768518518518527</v>
          </cell>
          <cell r="D6026" t="str">
            <v>电表故障</v>
          </cell>
          <cell r="G6026" t="str">
            <v>JS_CZ_wodefeng</v>
          </cell>
          <cell r="I6026" t="str">
            <v>电表故障</v>
          </cell>
        </row>
        <row r="6027">
          <cell r="A6027">
            <v>43212</v>
          </cell>
          <cell r="B6027">
            <v>0.79780092592592589</v>
          </cell>
          <cell r="D6027" t="str">
            <v>电表故障</v>
          </cell>
          <cell r="G6027" t="str">
            <v>JS_CZ_wodefeng</v>
          </cell>
          <cell r="I6027" t="str">
            <v>电表故障</v>
          </cell>
        </row>
        <row r="6028">
          <cell r="A6028">
            <v>43212</v>
          </cell>
          <cell r="B6028">
            <v>0.79913194444444446</v>
          </cell>
          <cell r="D6028" t="str">
            <v>电表故障</v>
          </cell>
          <cell r="G6028" t="str">
            <v>JS_CZ_wodefeng</v>
          </cell>
          <cell r="I6028" t="str">
            <v>电表故障</v>
          </cell>
        </row>
        <row r="6029">
          <cell r="A6029">
            <v>43212</v>
          </cell>
          <cell r="B6029">
            <v>0.79924768518518519</v>
          </cell>
          <cell r="D6029" t="str">
            <v>电表故障</v>
          </cell>
          <cell r="G6029" t="str">
            <v>JS_CZ_wodefeng</v>
          </cell>
          <cell r="I6029" t="str">
            <v>电表故障</v>
          </cell>
        </row>
        <row r="6030">
          <cell r="A6030">
            <v>43212</v>
          </cell>
          <cell r="B6030">
            <v>0.80174768518518524</v>
          </cell>
          <cell r="D6030" t="str">
            <v>电表故障</v>
          </cell>
          <cell r="G6030" t="str">
            <v>JS_CZ_wodefeng</v>
          </cell>
          <cell r="I6030" t="str">
            <v>电表故障</v>
          </cell>
        </row>
        <row r="6031">
          <cell r="A6031">
            <v>43212</v>
          </cell>
          <cell r="B6031">
            <v>0.8030787037037036</v>
          </cell>
          <cell r="D6031" t="str">
            <v>电表故障</v>
          </cell>
          <cell r="G6031" t="str">
            <v>JS_CZ_wodefeng</v>
          </cell>
          <cell r="I6031" t="str">
            <v>电表故障</v>
          </cell>
        </row>
        <row r="6032">
          <cell r="A6032">
            <v>43212</v>
          </cell>
          <cell r="B6032">
            <v>0.80319444444444443</v>
          </cell>
          <cell r="D6032" t="str">
            <v>电表故障</v>
          </cell>
          <cell r="G6032" t="str">
            <v>JS_CZ_wodefeng</v>
          </cell>
          <cell r="I6032" t="str">
            <v>电表故障</v>
          </cell>
        </row>
        <row r="6033">
          <cell r="A6033">
            <v>43212</v>
          </cell>
          <cell r="B6033">
            <v>0.80331018518518515</v>
          </cell>
          <cell r="D6033" t="str">
            <v>电表故障</v>
          </cell>
          <cell r="G6033" t="str">
            <v>JS_CZ_wodefeng</v>
          </cell>
          <cell r="I6033" t="str">
            <v>电表故障</v>
          </cell>
        </row>
        <row r="6034">
          <cell r="A6034">
            <v>43212</v>
          </cell>
          <cell r="B6034">
            <v>0.80440972222222218</v>
          </cell>
          <cell r="D6034" t="str">
            <v>电表故障</v>
          </cell>
          <cell r="G6034" t="str">
            <v>JS_CZ_wodefeng</v>
          </cell>
          <cell r="I6034" t="str">
            <v>电表故障</v>
          </cell>
        </row>
        <row r="6035">
          <cell r="A6035">
            <v>43212</v>
          </cell>
          <cell r="B6035">
            <v>0.80556712962962962</v>
          </cell>
          <cell r="D6035" t="str">
            <v>电表故障</v>
          </cell>
          <cell r="G6035" t="str">
            <v>JS_CZ_wodefeng</v>
          </cell>
          <cell r="I6035" t="str">
            <v>电表故障</v>
          </cell>
        </row>
        <row r="6036">
          <cell r="A6036">
            <v>43212</v>
          </cell>
          <cell r="B6036">
            <v>0.80695601851851861</v>
          </cell>
          <cell r="D6036" t="str">
            <v>电表故障</v>
          </cell>
          <cell r="G6036" t="str">
            <v>JS_CZ_wodefeng</v>
          </cell>
          <cell r="I6036" t="str">
            <v>电表故障</v>
          </cell>
        </row>
        <row r="6037">
          <cell r="A6037">
            <v>43212</v>
          </cell>
          <cell r="B6037">
            <v>0.80707175925925922</v>
          </cell>
          <cell r="D6037" t="str">
            <v>电表故障</v>
          </cell>
          <cell r="G6037" t="str">
            <v>JS_CZ_wodefeng</v>
          </cell>
          <cell r="I6037" t="str">
            <v>电表故障</v>
          </cell>
        </row>
        <row r="6038">
          <cell r="A6038">
            <v>43212</v>
          </cell>
          <cell r="B6038">
            <v>0.80828703703703697</v>
          </cell>
          <cell r="D6038" t="str">
            <v>电表故障</v>
          </cell>
          <cell r="G6038" t="str">
            <v>JS_CZ_wodefeng</v>
          </cell>
          <cell r="I6038" t="str">
            <v>电表故障</v>
          </cell>
        </row>
        <row r="6039">
          <cell r="A6039">
            <v>43212</v>
          </cell>
          <cell r="B6039">
            <v>0.80851851851851853</v>
          </cell>
          <cell r="D6039" t="str">
            <v>电表故障</v>
          </cell>
          <cell r="G6039" t="str">
            <v>JS_CZ_wodefeng</v>
          </cell>
          <cell r="I6039" t="str">
            <v>电表故障</v>
          </cell>
        </row>
        <row r="6040">
          <cell r="A6040">
            <v>43212</v>
          </cell>
          <cell r="B6040">
            <v>0.81269675925925933</v>
          </cell>
          <cell r="D6040" t="str">
            <v>电表故障</v>
          </cell>
          <cell r="G6040" t="str">
            <v>JS_CZ_wodefeng</v>
          </cell>
          <cell r="I6040" t="str">
            <v>电表故障</v>
          </cell>
        </row>
        <row r="6041">
          <cell r="A6041">
            <v>43212</v>
          </cell>
          <cell r="B6041">
            <v>0.81362268518518521</v>
          </cell>
          <cell r="D6041" t="str">
            <v>电表故障</v>
          </cell>
          <cell r="G6041" t="str">
            <v>JS_CZ_wodefeng</v>
          </cell>
          <cell r="I6041" t="str">
            <v>电表故障</v>
          </cell>
        </row>
        <row r="6042">
          <cell r="A6042">
            <v>43212</v>
          </cell>
          <cell r="B6042">
            <v>0.81379629629629635</v>
          </cell>
          <cell r="D6042" t="str">
            <v>电表故障</v>
          </cell>
          <cell r="G6042" t="str">
            <v>JS_CZ_wodefeng</v>
          </cell>
          <cell r="I6042" t="str">
            <v>电表故障</v>
          </cell>
        </row>
        <row r="6043">
          <cell r="A6043">
            <v>43212</v>
          </cell>
          <cell r="B6043">
            <v>0.81402777777777768</v>
          </cell>
          <cell r="D6043" t="str">
            <v>电表故障</v>
          </cell>
          <cell r="G6043" t="str">
            <v>JS_CZ_wodefeng</v>
          </cell>
          <cell r="I6043" t="str">
            <v>电表故障</v>
          </cell>
        </row>
        <row r="6044">
          <cell r="A6044">
            <v>43212</v>
          </cell>
          <cell r="B6044">
            <v>0.81721064814814814</v>
          </cell>
          <cell r="D6044" t="str">
            <v>电表故障</v>
          </cell>
          <cell r="G6044" t="str">
            <v>JS_CZ_wodefeng</v>
          </cell>
          <cell r="I6044" t="str">
            <v>电表故障</v>
          </cell>
        </row>
        <row r="6045">
          <cell r="A6045">
            <v>43212</v>
          </cell>
          <cell r="B6045">
            <v>0.81859953703703703</v>
          </cell>
          <cell r="D6045" t="str">
            <v>电表故障</v>
          </cell>
          <cell r="G6045" t="str">
            <v>JS_CZ_wodefeng</v>
          </cell>
          <cell r="I6045" t="str">
            <v>电表故障</v>
          </cell>
        </row>
        <row r="6046">
          <cell r="A6046">
            <v>43212</v>
          </cell>
          <cell r="B6046">
            <v>0.81871527777777775</v>
          </cell>
          <cell r="D6046" t="str">
            <v>电表故障</v>
          </cell>
          <cell r="G6046" t="str">
            <v>JS_CZ_wodefeng</v>
          </cell>
          <cell r="I6046" t="str">
            <v>电表故障</v>
          </cell>
        </row>
        <row r="6047">
          <cell r="A6047">
            <v>43212</v>
          </cell>
          <cell r="B6047">
            <v>0.81883101851851858</v>
          </cell>
          <cell r="D6047" t="str">
            <v>电表故障</v>
          </cell>
          <cell r="G6047" t="str">
            <v>JS_CZ_wodefeng</v>
          </cell>
          <cell r="I6047" t="str">
            <v>电表故障</v>
          </cell>
        </row>
        <row r="6048">
          <cell r="A6048">
            <v>43212</v>
          </cell>
          <cell r="B6048">
            <v>0.81993055555555561</v>
          </cell>
          <cell r="D6048" t="str">
            <v>电表故障</v>
          </cell>
          <cell r="G6048" t="str">
            <v>JS_CZ_wodefeng</v>
          </cell>
          <cell r="I6048" t="str">
            <v>电表故障</v>
          </cell>
        </row>
        <row r="6049">
          <cell r="A6049">
            <v>43212</v>
          </cell>
          <cell r="B6049">
            <v>0.82121527777777781</v>
          </cell>
          <cell r="D6049" t="str">
            <v>电表故障</v>
          </cell>
          <cell r="G6049" t="str">
            <v>JS_CZ_wodefeng</v>
          </cell>
          <cell r="I6049" t="str">
            <v>电表故障</v>
          </cell>
        </row>
        <row r="6050">
          <cell r="A6050">
            <v>43212</v>
          </cell>
          <cell r="B6050">
            <v>0.82387731481481474</v>
          </cell>
          <cell r="D6050" t="str">
            <v>电表故障</v>
          </cell>
          <cell r="G6050" t="str">
            <v>JS_CZ_wodefeng</v>
          </cell>
          <cell r="I6050" t="str">
            <v>电表故障</v>
          </cell>
        </row>
        <row r="6051">
          <cell r="A6051">
            <v>43212</v>
          </cell>
          <cell r="B6051">
            <v>0.82740740740740737</v>
          </cell>
          <cell r="D6051" t="str">
            <v>电表故障</v>
          </cell>
          <cell r="G6051" t="str">
            <v>JS_CZ_wodefeng</v>
          </cell>
          <cell r="I6051" t="str">
            <v>电表故障</v>
          </cell>
        </row>
        <row r="6052">
          <cell r="A6052">
            <v>43212</v>
          </cell>
          <cell r="B6052">
            <v>0.82873842592592595</v>
          </cell>
          <cell r="D6052" t="str">
            <v>电表故障</v>
          </cell>
          <cell r="G6052" t="str">
            <v>JS_CZ_wodefeng</v>
          </cell>
          <cell r="I6052" t="str">
            <v>电表故障</v>
          </cell>
        </row>
        <row r="6053">
          <cell r="A6053">
            <v>43212</v>
          </cell>
          <cell r="B6053">
            <v>0.82885416666666656</v>
          </cell>
          <cell r="D6053" t="str">
            <v>电表故障</v>
          </cell>
          <cell r="G6053" t="str">
            <v>JS_CZ_wodefeng</v>
          </cell>
          <cell r="I6053" t="str">
            <v>电表故障</v>
          </cell>
        </row>
        <row r="6054">
          <cell r="A6054">
            <v>43212</v>
          </cell>
          <cell r="B6054">
            <v>0.82896990740740739</v>
          </cell>
          <cell r="D6054" t="str">
            <v>电表故障</v>
          </cell>
          <cell r="G6054" t="str">
            <v>JS_CZ_wodefeng</v>
          </cell>
          <cell r="I6054" t="str">
            <v>电表故障</v>
          </cell>
        </row>
        <row r="6055">
          <cell r="A6055">
            <v>43212</v>
          </cell>
          <cell r="B6055">
            <v>0.83215277777777785</v>
          </cell>
          <cell r="D6055" t="str">
            <v>分系统1BMS1总电压过低一级故障</v>
          </cell>
          <cell r="G6055" t="str">
            <v>JS_CZ_wodefeng</v>
          </cell>
          <cell r="I6055" t="str">
            <v>BMS故障</v>
          </cell>
        </row>
        <row r="6056">
          <cell r="A6056">
            <v>43212</v>
          </cell>
          <cell r="B6056">
            <v>0.83215277777777785</v>
          </cell>
          <cell r="D6056" t="str">
            <v>分系统1BMS1总电压过低二级故障</v>
          </cell>
          <cell r="G6056" t="str">
            <v>JS_CZ_wodefeng</v>
          </cell>
          <cell r="I6056" t="str">
            <v>BMS故障</v>
          </cell>
        </row>
        <row r="6057">
          <cell r="A6057">
            <v>43212</v>
          </cell>
          <cell r="B6057">
            <v>0.8323842592592593</v>
          </cell>
          <cell r="D6057" t="str">
            <v>分系统1BMS3总电压过低一级故障</v>
          </cell>
          <cell r="G6057" t="str">
            <v>JS_CZ_wodefeng</v>
          </cell>
          <cell r="I6057" t="str">
            <v>BMS故障</v>
          </cell>
        </row>
        <row r="6058">
          <cell r="A6058">
            <v>43212</v>
          </cell>
          <cell r="B6058">
            <v>0.8323842592592593</v>
          </cell>
          <cell r="D6058" t="str">
            <v>分系统1BMS3总电压过低二级故障</v>
          </cell>
          <cell r="G6058" t="str">
            <v>JS_CZ_wodefeng</v>
          </cell>
          <cell r="I6058" t="str">
            <v>BMS故障</v>
          </cell>
        </row>
        <row r="6059">
          <cell r="A6059">
            <v>43212</v>
          </cell>
          <cell r="B6059">
            <v>0.83280092592592592</v>
          </cell>
          <cell r="D6059" t="str">
            <v>分系统1BMS6总电压过低一级故障</v>
          </cell>
          <cell r="G6059" t="str">
            <v>JS_CZ_wodefeng</v>
          </cell>
          <cell r="I6059" t="str">
            <v>BMS故障</v>
          </cell>
        </row>
        <row r="6060">
          <cell r="A6060">
            <v>43212</v>
          </cell>
          <cell r="B6060">
            <v>0.83280092592592592</v>
          </cell>
          <cell r="D6060" t="str">
            <v>分系统1BMS6总电压过低二级故障</v>
          </cell>
          <cell r="G6060" t="str">
            <v>JS_CZ_wodefeng</v>
          </cell>
          <cell r="I6060" t="str">
            <v>BMS故障</v>
          </cell>
        </row>
        <row r="6061">
          <cell r="A6061">
            <v>43212</v>
          </cell>
          <cell r="B6061">
            <v>0.83307870370370374</v>
          </cell>
          <cell r="D6061" t="str">
            <v>分系统1BMS5总电压过低一级故障</v>
          </cell>
          <cell r="G6061" t="str">
            <v>JS_CZ_wodefeng</v>
          </cell>
          <cell r="I6061" t="str">
            <v>BMS故障</v>
          </cell>
        </row>
        <row r="6062">
          <cell r="A6062">
            <v>43212</v>
          </cell>
          <cell r="B6062">
            <v>0.83307870370370374</v>
          </cell>
          <cell r="D6062" t="str">
            <v>分系统1BMS5总电压过低二级故障</v>
          </cell>
          <cell r="G6062" t="str">
            <v>JS_CZ_wodefeng</v>
          </cell>
          <cell r="I6062" t="str">
            <v>BMS故障</v>
          </cell>
        </row>
        <row r="6063">
          <cell r="A6063">
            <v>43212</v>
          </cell>
          <cell r="B6063">
            <v>0.83331018518518529</v>
          </cell>
          <cell r="D6063" t="str">
            <v>分系统1BMS2总电压过低一级故障</v>
          </cell>
          <cell r="G6063" t="str">
            <v>JS_CZ_wodefeng</v>
          </cell>
          <cell r="I6063" t="str">
            <v>BMS故障</v>
          </cell>
        </row>
        <row r="6064">
          <cell r="A6064">
            <v>43212</v>
          </cell>
          <cell r="B6064">
            <v>0.83331018518518529</v>
          </cell>
          <cell r="D6064" t="str">
            <v>分系统1BMS2总电压过低二级故障</v>
          </cell>
          <cell r="G6064" t="str">
            <v>JS_CZ_wodefeng</v>
          </cell>
          <cell r="I6064" t="str">
            <v>BMS故障</v>
          </cell>
        </row>
        <row r="6065">
          <cell r="A6065">
            <v>43212</v>
          </cell>
          <cell r="B6065">
            <v>0.83336805555555549</v>
          </cell>
          <cell r="D6065" t="str">
            <v>分系统1BMS4总电压过低一级故障</v>
          </cell>
          <cell r="G6065" t="str">
            <v>JS_CZ_wodefeng</v>
          </cell>
          <cell r="I6065" t="str">
            <v>BMS故障</v>
          </cell>
        </row>
        <row r="6066">
          <cell r="A6066">
            <v>43212</v>
          </cell>
          <cell r="B6066">
            <v>0.83336805555555549</v>
          </cell>
          <cell r="D6066" t="str">
            <v>分系统1BMS4总电压过低二级故障</v>
          </cell>
          <cell r="G6066" t="str">
            <v>JS_CZ_wodefeng</v>
          </cell>
          <cell r="I6066" t="str">
            <v>BMS故障</v>
          </cell>
        </row>
        <row r="6067">
          <cell r="A6067">
            <v>43212</v>
          </cell>
          <cell r="B6067">
            <v>0.83418981481481491</v>
          </cell>
          <cell r="D6067" t="str">
            <v>分系统1BMS3SOC过低一级故障</v>
          </cell>
          <cell r="G6067" t="str">
            <v>JS_CZ_wodefeng</v>
          </cell>
          <cell r="I6067" t="str">
            <v>BMS故障</v>
          </cell>
        </row>
        <row r="6068">
          <cell r="A6068">
            <v>43212</v>
          </cell>
          <cell r="B6068">
            <v>0.83418981481481491</v>
          </cell>
          <cell r="D6068" t="str">
            <v>分系统1BMS3SOC过低二级故障</v>
          </cell>
          <cell r="G6068" t="str">
            <v>JS_CZ_wodefeng</v>
          </cell>
          <cell r="I6068" t="str">
            <v>BMS故障</v>
          </cell>
        </row>
        <row r="6069">
          <cell r="A6069">
            <v>43212</v>
          </cell>
          <cell r="B6069">
            <v>0.83436342592592594</v>
          </cell>
          <cell r="D6069" t="str">
            <v>电表故障</v>
          </cell>
          <cell r="G6069" t="str">
            <v>JS_CZ_wodefeng</v>
          </cell>
          <cell r="I6069" t="str">
            <v>电表故障</v>
          </cell>
        </row>
        <row r="6070">
          <cell r="A6070">
            <v>43212</v>
          </cell>
          <cell r="B6070">
            <v>0.83458333333333334</v>
          </cell>
          <cell r="D6070" t="str">
            <v>分系统1BMS2SOC过低一级故障</v>
          </cell>
          <cell r="G6070" t="str">
            <v>JS_CZ_wodefeng</v>
          </cell>
          <cell r="I6070" t="str">
            <v>BMS故障</v>
          </cell>
        </row>
        <row r="6071">
          <cell r="A6071">
            <v>43212</v>
          </cell>
          <cell r="B6071">
            <v>0.83458333333333334</v>
          </cell>
          <cell r="D6071" t="str">
            <v>分系统1BMS2SOC过低二级故障</v>
          </cell>
          <cell r="G6071" t="str">
            <v>JS_CZ_wodefeng</v>
          </cell>
          <cell r="I6071" t="str">
            <v>BMS故障</v>
          </cell>
        </row>
        <row r="6072">
          <cell r="A6072">
            <v>43212</v>
          </cell>
          <cell r="B6072">
            <v>0.83528935185185194</v>
          </cell>
          <cell r="D6072" t="str">
            <v>电表故障</v>
          </cell>
          <cell r="G6072" t="str">
            <v>JS_CZ_wodefeng</v>
          </cell>
          <cell r="I6072" t="str">
            <v>电表故障</v>
          </cell>
        </row>
        <row r="6073">
          <cell r="A6073">
            <v>43212</v>
          </cell>
          <cell r="B6073">
            <v>0.83539351851851851</v>
          </cell>
          <cell r="D6073" t="str">
            <v>电表故障</v>
          </cell>
          <cell r="G6073" t="str">
            <v>JS_CZ_wodefeng</v>
          </cell>
          <cell r="I6073" t="str">
            <v>电表故障</v>
          </cell>
        </row>
        <row r="6074">
          <cell r="A6074">
            <v>43212</v>
          </cell>
          <cell r="B6074">
            <v>0.83546296296296296</v>
          </cell>
          <cell r="D6074" t="str">
            <v>分系统1BMS6SOC过低一级故障</v>
          </cell>
          <cell r="G6074" t="str">
            <v>JS_CZ_wodefeng</v>
          </cell>
          <cell r="I6074" t="str">
            <v>BMS故障</v>
          </cell>
        </row>
        <row r="6075">
          <cell r="A6075">
            <v>43212</v>
          </cell>
          <cell r="B6075">
            <v>0.83546296296296296</v>
          </cell>
          <cell r="D6075" t="str">
            <v>分系统1BMS6SOC过低二级故障</v>
          </cell>
          <cell r="G6075" t="str">
            <v>JS_CZ_wodefeng</v>
          </cell>
          <cell r="I6075" t="str">
            <v>BMS故障</v>
          </cell>
        </row>
        <row r="6076">
          <cell r="A6076">
            <v>43212</v>
          </cell>
          <cell r="B6076">
            <v>0.83550925925925934</v>
          </cell>
          <cell r="D6076" t="str">
            <v>电表故障</v>
          </cell>
          <cell r="G6076" t="str">
            <v>JS_CZ_wodefeng</v>
          </cell>
          <cell r="I6076" t="str">
            <v>电表故障</v>
          </cell>
        </row>
        <row r="6077">
          <cell r="A6077">
            <v>43212</v>
          </cell>
          <cell r="B6077">
            <v>0.83673611111111112</v>
          </cell>
          <cell r="D6077" t="str">
            <v>电表故障</v>
          </cell>
          <cell r="G6077" t="str">
            <v>JS_CZ_wodefeng</v>
          </cell>
          <cell r="I6077" t="str">
            <v>电表故障</v>
          </cell>
        </row>
        <row r="6078">
          <cell r="A6078">
            <v>43212</v>
          </cell>
          <cell r="B6078">
            <v>0.83777777777777773</v>
          </cell>
          <cell r="D6078" t="str">
            <v>分系统1BMS1SOC过低一级故障</v>
          </cell>
          <cell r="G6078" t="str">
            <v>JS_CZ_wodefeng</v>
          </cell>
          <cell r="I6078" t="str">
            <v>BMS故障</v>
          </cell>
        </row>
        <row r="6079">
          <cell r="A6079">
            <v>43212</v>
          </cell>
          <cell r="B6079">
            <v>0.83777777777777773</v>
          </cell>
          <cell r="D6079" t="str">
            <v>分系统1BMS1SOC过低二级故障</v>
          </cell>
          <cell r="G6079" t="str">
            <v>JS_CZ_wodefeng</v>
          </cell>
          <cell r="I6079" t="str">
            <v>BMS故障</v>
          </cell>
        </row>
        <row r="6080">
          <cell r="A6080">
            <v>43212</v>
          </cell>
          <cell r="B6080">
            <v>0.83951388888888889</v>
          </cell>
          <cell r="D6080" t="str">
            <v>分系统1BMS5SOC过低一级故障</v>
          </cell>
          <cell r="G6080" t="str">
            <v>JS_CZ_wodefeng</v>
          </cell>
          <cell r="I6080" t="str">
            <v>BMS故障</v>
          </cell>
        </row>
        <row r="6081">
          <cell r="A6081">
            <v>43212</v>
          </cell>
          <cell r="B6081">
            <v>0.83951388888888889</v>
          </cell>
          <cell r="D6081" t="str">
            <v>分系统1BMS5SOC过低二级故障</v>
          </cell>
          <cell r="G6081" t="str">
            <v>JS_CZ_wodefeng</v>
          </cell>
          <cell r="I6081" t="str">
            <v>BMS故障</v>
          </cell>
        </row>
        <row r="6082">
          <cell r="A6082">
            <v>43212</v>
          </cell>
          <cell r="B6082">
            <v>0.83962962962962961</v>
          </cell>
          <cell r="D6082" t="str">
            <v>分系统1BMS2单体电压过低一级故障</v>
          </cell>
          <cell r="G6082" t="str">
            <v>JS_CZ_wodefeng</v>
          </cell>
          <cell r="I6082" t="str">
            <v>BMS故障</v>
          </cell>
        </row>
        <row r="6083">
          <cell r="A6083">
            <v>43212</v>
          </cell>
          <cell r="B6083">
            <v>0.83962962962962961</v>
          </cell>
          <cell r="D6083" t="str">
            <v>分系统1BMS2单体电压过低二级故障</v>
          </cell>
          <cell r="G6083" t="str">
            <v>JS_CZ_wodefeng</v>
          </cell>
          <cell r="I6083" t="str">
            <v>BMS故障</v>
          </cell>
        </row>
        <row r="6084">
          <cell r="A6084">
            <v>43212</v>
          </cell>
          <cell r="B6084">
            <v>0.83962962962962961</v>
          </cell>
          <cell r="D6084" t="str">
            <v>分系统1BMS4SOC过低一级故障</v>
          </cell>
          <cell r="G6084" t="str">
            <v>JS_CZ_wodefeng</v>
          </cell>
          <cell r="I6084" t="str">
            <v>BMS故障</v>
          </cell>
        </row>
        <row r="6085">
          <cell r="A6085">
            <v>43212</v>
          </cell>
          <cell r="B6085">
            <v>0.83962962962962961</v>
          </cell>
          <cell r="D6085" t="str">
            <v>分系统1BMS4SOC过低二级故障</v>
          </cell>
          <cell r="G6085" t="str">
            <v>JS_CZ_wodefeng</v>
          </cell>
          <cell r="I6085" t="str">
            <v>BMS故障</v>
          </cell>
        </row>
        <row r="6086">
          <cell r="A6086">
            <v>43212</v>
          </cell>
          <cell r="B6086">
            <v>0.84026620370370375</v>
          </cell>
          <cell r="D6086" t="str">
            <v>电表故障</v>
          </cell>
          <cell r="G6086" t="str">
            <v>JS_CZ_wodefeng</v>
          </cell>
          <cell r="I6086" t="str">
            <v>电表故障</v>
          </cell>
        </row>
        <row r="6087">
          <cell r="A6087">
            <v>43212</v>
          </cell>
          <cell r="B6087">
            <v>0.84038194444444436</v>
          </cell>
          <cell r="D6087" t="str">
            <v>电表故障</v>
          </cell>
          <cell r="G6087" t="str">
            <v>JS_CZ_wodefeng</v>
          </cell>
          <cell r="I6087" t="str">
            <v>电表故障</v>
          </cell>
        </row>
        <row r="6088">
          <cell r="A6088">
            <v>43212</v>
          </cell>
          <cell r="B6088">
            <v>0.84072916666666664</v>
          </cell>
          <cell r="D6088" t="str">
            <v>分系统1BMS5单体电压过低一级故障</v>
          </cell>
          <cell r="G6088" t="str">
            <v>JS_CZ_wodefeng</v>
          </cell>
          <cell r="I6088" t="str">
            <v>BMS故障</v>
          </cell>
        </row>
        <row r="6089">
          <cell r="A6089">
            <v>43212</v>
          </cell>
          <cell r="B6089">
            <v>0.84072916666666664</v>
          </cell>
          <cell r="D6089" t="str">
            <v>分系统1BMS5单体电压过低二级故障</v>
          </cell>
          <cell r="G6089" t="str">
            <v>JS_CZ_wodefeng</v>
          </cell>
          <cell r="I6089" t="str">
            <v>BMS故障</v>
          </cell>
        </row>
        <row r="6090">
          <cell r="A6090">
            <v>43212</v>
          </cell>
          <cell r="B6090">
            <v>0.84084490740740747</v>
          </cell>
          <cell r="D6090" t="str">
            <v>分系统1BMS3单体电压过低一级故障</v>
          </cell>
          <cell r="G6090" t="str">
            <v>JS_CZ_wodefeng</v>
          </cell>
          <cell r="I6090" t="str">
            <v>BMS故障</v>
          </cell>
        </row>
        <row r="6091">
          <cell r="A6091">
            <v>43212</v>
          </cell>
          <cell r="B6091">
            <v>0.84084490740740747</v>
          </cell>
          <cell r="D6091" t="str">
            <v>分系统1BMS3单体电压过低二级故障</v>
          </cell>
          <cell r="G6091" t="str">
            <v>JS_CZ_wodefeng</v>
          </cell>
          <cell r="I6091" t="str">
            <v>BMS故障</v>
          </cell>
        </row>
        <row r="6092">
          <cell r="A6092">
            <v>43212</v>
          </cell>
          <cell r="B6092">
            <v>0.84096064814814808</v>
          </cell>
          <cell r="D6092" t="str">
            <v>分系统1BMS1单体电压过低一级故障</v>
          </cell>
          <cell r="G6092" t="str">
            <v>JS_CZ_wodefeng</v>
          </cell>
          <cell r="I6092" t="str">
            <v>BMS故障</v>
          </cell>
        </row>
        <row r="6093">
          <cell r="A6093">
            <v>43212</v>
          </cell>
          <cell r="B6093">
            <v>0.84096064814814808</v>
          </cell>
          <cell r="D6093" t="str">
            <v>分系统1BMS1单体电压过低二级故障</v>
          </cell>
          <cell r="G6093" t="str">
            <v>JS_CZ_wodefeng</v>
          </cell>
          <cell r="I6093" t="str">
            <v>BMS故障</v>
          </cell>
        </row>
        <row r="6094">
          <cell r="A6094">
            <v>43212</v>
          </cell>
          <cell r="B6094">
            <v>0.8418402777777777</v>
          </cell>
          <cell r="D6094" t="str">
            <v>电表故障</v>
          </cell>
          <cell r="G6094" t="str">
            <v>JS_CZ_wodefeng</v>
          </cell>
          <cell r="I6094" t="str">
            <v>电表故障</v>
          </cell>
        </row>
        <row r="6095">
          <cell r="A6095">
            <v>43212</v>
          </cell>
          <cell r="B6095">
            <v>0.84206018518518511</v>
          </cell>
          <cell r="D6095" t="str">
            <v>分系统1BMS4单体电压过低一级故障</v>
          </cell>
          <cell r="G6095" t="str">
            <v>JS_CZ_wodefeng</v>
          </cell>
          <cell r="I6095" t="str">
            <v>BMS故障</v>
          </cell>
        </row>
        <row r="6096">
          <cell r="A6096">
            <v>43212</v>
          </cell>
          <cell r="B6096">
            <v>0.84206018518518511</v>
          </cell>
          <cell r="D6096" t="str">
            <v>分系统1BMS4单体电压过低二级故障</v>
          </cell>
          <cell r="G6096" t="str">
            <v>JS_CZ_wodefeng</v>
          </cell>
          <cell r="I6096" t="str">
            <v>BMS故障</v>
          </cell>
        </row>
        <row r="6097">
          <cell r="A6097">
            <v>43212</v>
          </cell>
          <cell r="B6097">
            <v>0.84217592592592594</v>
          </cell>
          <cell r="D6097" t="str">
            <v>分系统1BMS6单体电压过低一级故障</v>
          </cell>
          <cell r="G6097" t="str">
            <v>JS_CZ_wodefeng</v>
          </cell>
          <cell r="I6097" t="str">
            <v>BMS故障</v>
          </cell>
        </row>
        <row r="6098">
          <cell r="A6098">
            <v>43212</v>
          </cell>
          <cell r="B6098">
            <v>0.84217592592592594</v>
          </cell>
          <cell r="D6098" t="str">
            <v>分系统1BMS6单体电压过低二级故障</v>
          </cell>
          <cell r="G6098" t="str">
            <v>JS_CZ_wodefeng</v>
          </cell>
          <cell r="I6098" t="str">
            <v>BMS故障</v>
          </cell>
        </row>
        <row r="6099">
          <cell r="A6099">
            <v>43212</v>
          </cell>
          <cell r="B6099">
            <v>0.84340277777777783</v>
          </cell>
          <cell r="D6099" t="str">
            <v>电表故障</v>
          </cell>
          <cell r="G6099" t="str">
            <v>JS_CZ_wodefeng</v>
          </cell>
          <cell r="I6099" t="str">
            <v>电表故障</v>
          </cell>
        </row>
        <row r="6100">
          <cell r="A6100">
            <v>43212</v>
          </cell>
          <cell r="B6100">
            <v>0.84577546296296291</v>
          </cell>
          <cell r="D6100" t="str">
            <v>电表故障</v>
          </cell>
          <cell r="G6100" t="str">
            <v>JS_CZ_wodefeng</v>
          </cell>
          <cell r="I6100" t="str">
            <v>电表故障</v>
          </cell>
        </row>
        <row r="6101">
          <cell r="A6101">
            <v>43212</v>
          </cell>
          <cell r="B6101">
            <v>0.84589120370370363</v>
          </cell>
          <cell r="D6101" t="str">
            <v>电表故障</v>
          </cell>
          <cell r="G6101" t="str">
            <v>JS_CZ_wodefeng</v>
          </cell>
          <cell r="I6101" t="str">
            <v>电表故障</v>
          </cell>
        </row>
        <row r="6102">
          <cell r="A6102">
            <v>43212</v>
          </cell>
          <cell r="B6102">
            <v>0.84733796296296304</v>
          </cell>
          <cell r="D6102" t="str">
            <v>电表故障</v>
          </cell>
          <cell r="G6102" t="str">
            <v>JS_CZ_wodefeng</v>
          </cell>
          <cell r="I6102" t="str">
            <v>电表故障</v>
          </cell>
        </row>
        <row r="6103">
          <cell r="A6103">
            <v>43212</v>
          </cell>
          <cell r="B6103">
            <v>0.84791666666666676</v>
          </cell>
          <cell r="D6103" t="str">
            <v>分系统1告警状态</v>
          </cell>
          <cell r="G6103" t="str">
            <v>JS_CZ_wodefeng</v>
          </cell>
          <cell r="I6103" t="str">
            <v>系统故障</v>
          </cell>
        </row>
        <row r="6104">
          <cell r="A6104">
            <v>43212</v>
          </cell>
          <cell r="B6104">
            <v>0.84791666666666676</v>
          </cell>
          <cell r="D6104" t="str">
            <v>分系统1BCMS2告警状态</v>
          </cell>
          <cell r="G6104" t="str">
            <v>JS_CZ_wodefeng</v>
          </cell>
          <cell r="I6104" t="str">
            <v>BMS故障</v>
          </cell>
        </row>
        <row r="6105">
          <cell r="A6105">
            <v>43212</v>
          </cell>
          <cell r="B6105">
            <v>0.84891203703703699</v>
          </cell>
          <cell r="D6105" t="str">
            <v>电表故障</v>
          </cell>
          <cell r="G6105" t="str">
            <v>JS_CZ_wodefeng</v>
          </cell>
          <cell r="I6105" t="str">
            <v>电表故障</v>
          </cell>
        </row>
        <row r="6106">
          <cell r="A6106">
            <v>43212</v>
          </cell>
          <cell r="B6106">
            <v>0.85082175925925929</v>
          </cell>
          <cell r="D6106" t="str">
            <v>分系统1BCMS5告警状态</v>
          </cell>
          <cell r="G6106" t="str">
            <v>JS_CZ_wodefeng</v>
          </cell>
          <cell r="I6106" t="str">
            <v>BMS故障</v>
          </cell>
        </row>
        <row r="6107">
          <cell r="A6107">
            <v>43212</v>
          </cell>
          <cell r="B6107">
            <v>0.85116898148148146</v>
          </cell>
          <cell r="D6107" t="str">
            <v>电表故障</v>
          </cell>
          <cell r="G6107" t="str">
            <v>JS_CZ_wodefeng</v>
          </cell>
          <cell r="I6107" t="str">
            <v>电表故障</v>
          </cell>
        </row>
        <row r="6108">
          <cell r="A6108">
            <v>43212</v>
          </cell>
          <cell r="B6108">
            <v>0.8513425925925926</v>
          </cell>
          <cell r="D6108" t="str">
            <v>分系统1BCMS3告警状态</v>
          </cell>
          <cell r="G6108" t="str">
            <v>JS_CZ_wodefeng</v>
          </cell>
          <cell r="I6108" t="str">
            <v>BMS故障</v>
          </cell>
        </row>
        <row r="6109">
          <cell r="A6109">
            <v>43212</v>
          </cell>
          <cell r="B6109">
            <v>0.85192129629629632</v>
          </cell>
          <cell r="D6109" t="str">
            <v>分系统1BCMS1告警状态</v>
          </cell>
          <cell r="G6109" t="str">
            <v>JS_CZ_wodefeng</v>
          </cell>
          <cell r="I6109" t="str">
            <v>BMS故障</v>
          </cell>
        </row>
        <row r="6110">
          <cell r="A6110">
            <v>43212</v>
          </cell>
          <cell r="B6110">
            <v>0.85203703703703704</v>
          </cell>
          <cell r="D6110" t="str">
            <v>分系统1BCMS6告警状态</v>
          </cell>
          <cell r="G6110" t="str">
            <v>JS_CZ_wodefeng</v>
          </cell>
          <cell r="I6110" t="str">
            <v>BMS故障</v>
          </cell>
        </row>
        <row r="6111">
          <cell r="A6111">
            <v>43212</v>
          </cell>
          <cell r="B6111">
            <v>0.85221064814814806</v>
          </cell>
          <cell r="D6111" t="str">
            <v>分系统1BCMS4告警状态</v>
          </cell>
          <cell r="G6111" t="str">
            <v>JS_CZ_wodefeng</v>
          </cell>
          <cell r="I6111" t="str">
            <v>BMS故障</v>
          </cell>
        </row>
        <row r="6112">
          <cell r="A6112">
            <v>43212</v>
          </cell>
          <cell r="B6112">
            <v>0.85261574074074076</v>
          </cell>
          <cell r="D6112" t="str">
            <v>电表故障</v>
          </cell>
          <cell r="G6112" t="str">
            <v>JS_CZ_wodefeng</v>
          </cell>
          <cell r="I6112" t="str">
            <v>电表故障</v>
          </cell>
        </row>
        <row r="6113">
          <cell r="A6113">
            <v>43212</v>
          </cell>
          <cell r="B6113">
            <v>0.8528472222222222</v>
          </cell>
          <cell r="D6113" t="str">
            <v>电表故障</v>
          </cell>
          <cell r="G6113" t="str">
            <v>JS_CZ_wodefeng</v>
          </cell>
          <cell r="I6113" t="str">
            <v>电表故障</v>
          </cell>
        </row>
        <row r="6114">
          <cell r="A6114">
            <v>43212</v>
          </cell>
          <cell r="B6114">
            <v>0.85417824074074078</v>
          </cell>
          <cell r="D6114" t="str">
            <v>分系统1故障状态</v>
          </cell>
          <cell r="G6114" t="str">
            <v>JS_CZ_wodefeng</v>
          </cell>
          <cell r="I6114" t="str">
            <v>系统故障</v>
          </cell>
        </row>
        <row r="6115">
          <cell r="A6115">
            <v>43212</v>
          </cell>
          <cell r="B6115">
            <v>0.85417824074074078</v>
          </cell>
          <cell r="D6115" t="str">
            <v>分系统1BCMS5故障状态</v>
          </cell>
          <cell r="G6115" t="str">
            <v>JS_CZ_wodefeng</v>
          </cell>
          <cell r="I6115" t="str">
            <v>BMS故障</v>
          </cell>
        </row>
        <row r="6116">
          <cell r="A6116">
            <v>43212</v>
          </cell>
          <cell r="B6116">
            <v>0.85417824074074078</v>
          </cell>
          <cell r="D6116" t="str">
            <v>分系统1BMS5单体电压过低一级故障</v>
          </cell>
          <cell r="G6116" t="str">
            <v>JS_CZ_wodefeng</v>
          </cell>
          <cell r="I6116" t="str">
            <v>BMS故障</v>
          </cell>
        </row>
        <row r="6117">
          <cell r="A6117">
            <v>43212</v>
          </cell>
          <cell r="B6117">
            <v>0.85417824074074078</v>
          </cell>
          <cell r="D6117" t="str">
            <v>BCMS故障</v>
          </cell>
          <cell r="G6117" t="str">
            <v>JS_CZ_wodefeng</v>
          </cell>
          <cell r="I6117" t="str">
            <v>BMS故障</v>
          </cell>
        </row>
        <row r="6118">
          <cell r="A6118">
            <v>43212</v>
          </cell>
          <cell r="B6118">
            <v>0.85493055555555564</v>
          </cell>
          <cell r="D6118" t="str">
            <v>电表故障</v>
          </cell>
          <cell r="G6118" t="str">
            <v>JS_CZ_wodefeng</v>
          </cell>
          <cell r="I6118" t="str">
            <v>电表故障</v>
          </cell>
        </row>
        <row r="6119">
          <cell r="A6119">
            <v>43212</v>
          </cell>
          <cell r="B6119">
            <v>0.85521990740740739</v>
          </cell>
          <cell r="D6119" t="str">
            <v>分系统1BMS8总电压过低一级故障</v>
          </cell>
          <cell r="G6119" t="str">
            <v>JS_WX_liteer</v>
          </cell>
          <cell r="I6119" t="str">
            <v>BMS故障</v>
          </cell>
        </row>
        <row r="6120">
          <cell r="A6120">
            <v>43212</v>
          </cell>
          <cell r="B6120">
            <v>0.85521990740740739</v>
          </cell>
          <cell r="D6120" t="str">
            <v>分系统1BMS8总电压过低二级故障</v>
          </cell>
          <cell r="G6120" t="str">
            <v>JS_WX_liteer</v>
          </cell>
          <cell r="I6120" t="str">
            <v>BMS故障</v>
          </cell>
        </row>
        <row r="6121">
          <cell r="A6121">
            <v>43212</v>
          </cell>
          <cell r="B6121">
            <v>0.85533564814814822</v>
          </cell>
          <cell r="D6121" t="str">
            <v>分系统1BMS9总电压过低一级故障</v>
          </cell>
          <cell r="G6121" t="str">
            <v>JS_WX_liteer</v>
          </cell>
          <cell r="I6121" t="str">
            <v>BMS故障</v>
          </cell>
        </row>
        <row r="6122">
          <cell r="A6122">
            <v>43212</v>
          </cell>
          <cell r="B6122">
            <v>0.85533564814814822</v>
          </cell>
          <cell r="D6122" t="str">
            <v>分系统1BMS9总电压过低二级故障</v>
          </cell>
          <cell r="G6122" t="str">
            <v>JS_WX_liteer</v>
          </cell>
          <cell r="I6122" t="str">
            <v>BMS故障</v>
          </cell>
        </row>
        <row r="6123">
          <cell r="A6123">
            <v>43212</v>
          </cell>
          <cell r="B6123">
            <v>0.85568287037037039</v>
          </cell>
          <cell r="D6123" t="str">
            <v>分系统1BMS3总电压过低一级故障</v>
          </cell>
          <cell r="G6123" t="str">
            <v>JS_WX_liteer</v>
          </cell>
          <cell r="I6123" t="str">
            <v>BMS故障</v>
          </cell>
        </row>
        <row r="6124">
          <cell r="A6124">
            <v>43212</v>
          </cell>
          <cell r="B6124">
            <v>0.85568287037037039</v>
          </cell>
          <cell r="D6124" t="str">
            <v>分系统1BMS3总电压过低二级故障</v>
          </cell>
          <cell r="G6124" t="str">
            <v>JS_WX_liteer</v>
          </cell>
          <cell r="I6124" t="str">
            <v>BMS故障</v>
          </cell>
        </row>
        <row r="6125">
          <cell r="A6125">
            <v>43212</v>
          </cell>
          <cell r="B6125">
            <v>0.85591435185185183</v>
          </cell>
          <cell r="D6125" t="str">
            <v>电表故障</v>
          </cell>
          <cell r="G6125" t="str">
            <v>JS_CZ_wodefeng</v>
          </cell>
          <cell r="I6125" t="str">
            <v>电表故障</v>
          </cell>
        </row>
        <row r="6126">
          <cell r="A6126">
            <v>43212</v>
          </cell>
          <cell r="B6126">
            <v>0.85603009259259266</v>
          </cell>
          <cell r="D6126" t="str">
            <v>分系统1BMS1总电压过低一级故障</v>
          </cell>
          <cell r="G6126" t="str">
            <v>JS_WX_liteer</v>
          </cell>
          <cell r="I6126" t="str">
            <v>BMS故障</v>
          </cell>
        </row>
        <row r="6127">
          <cell r="A6127">
            <v>43212</v>
          </cell>
          <cell r="B6127">
            <v>0.85603009259259266</v>
          </cell>
          <cell r="D6127" t="str">
            <v>分系统1BMS1总电压过低二级故障</v>
          </cell>
          <cell r="G6127" t="str">
            <v>JS_WX_liteer</v>
          </cell>
          <cell r="I6127" t="str">
            <v>BMS故障</v>
          </cell>
        </row>
        <row r="6128">
          <cell r="A6128">
            <v>43212</v>
          </cell>
          <cell r="B6128">
            <v>0.85603009259259266</v>
          </cell>
          <cell r="D6128" t="str">
            <v>分系统1BMS4总电压过低一级故障</v>
          </cell>
          <cell r="G6128" t="str">
            <v>JS_WX_liteer</v>
          </cell>
          <cell r="I6128" t="str">
            <v>BMS故障</v>
          </cell>
        </row>
        <row r="6129">
          <cell r="A6129">
            <v>43212</v>
          </cell>
          <cell r="B6129">
            <v>0.85603009259259266</v>
          </cell>
          <cell r="D6129" t="str">
            <v>分系统1BMS4总电压过低二级故障</v>
          </cell>
          <cell r="G6129" t="str">
            <v>JS_WX_liteer</v>
          </cell>
          <cell r="I6129" t="str">
            <v>BMS故障</v>
          </cell>
        </row>
        <row r="6130">
          <cell r="A6130">
            <v>43212</v>
          </cell>
          <cell r="B6130">
            <v>0.85626157407407411</v>
          </cell>
          <cell r="D6130" t="str">
            <v>分系统1BMS2总电压过低一级故障</v>
          </cell>
          <cell r="G6130" t="str">
            <v>JS_WX_liteer</v>
          </cell>
          <cell r="I6130" t="str">
            <v>BMS故障</v>
          </cell>
        </row>
        <row r="6131">
          <cell r="A6131">
            <v>43212</v>
          </cell>
          <cell r="B6131">
            <v>0.85626157407407411</v>
          </cell>
          <cell r="D6131" t="str">
            <v>分系统1BMS2总电压过低二级故障</v>
          </cell>
          <cell r="G6131" t="str">
            <v>JS_WX_liteer</v>
          </cell>
          <cell r="I6131" t="str">
            <v>BMS故障</v>
          </cell>
        </row>
        <row r="6132">
          <cell r="A6132">
            <v>43212</v>
          </cell>
          <cell r="B6132">
            <v>0.85631944444444441</v>
          </cell>
          <cell r="D6132" t="str">
            <v>分系统1BMS7总电压过低一级故障</v>
          </cell>
          <cell r="G6132" t="str">
            <v>JS_WX_liteer</v>
          </cell>
          <cell r="I6132" t="str">
            <v>BMS故障</v>
          </cell>
        </row>
        <row r="6133">
          <cell r="A6133">
            <v>43212</v>
          </cell>
          <cell r="B6133">
            <v>0.85631944444444441</v>
          </cell>
          <cell r="D6133" t="str">
            <v>分系统1BMS7总电压过低二级故障</v>
          </cell>
          <cell r="G6133" t="str">
            <v>JS_WX_liteer</v>
          </cell>
          <cell r="I6133" t="str">
            <v>BMS故障</v>
          </cell>
        </row>
        <row r="6134">
          <cell r="A6134">
            <v>43212</v>
          </cell>
          <cell r="B6134">
            <v>0.8565625</v>
          </cell>
          <cell r="D6134" t="str">
            <v>分系统1BMS5总电压过低一级故障</v>
          </cell>
          <cell r="G6134" t="str">
            <v>JS_WX_liteer</v>
          </cell>
          <cell r="I6134" t="str">
            <v>BMS故障</v>
          </cell>
        </row>
        <row r="6135">
          <cell r="A6135">
            <v>43212</v>
          </cell>
          <cell r="B6135">
            <v>0.8565625</v>
          </cell>
          <cell r="D6135" t="str">
            <v>分系统1BMS5总电压过低二级故障</v>
          </cell>
          <cell r="G6135" t="str">
            <v>JS_WX_liteer</v>
          </cell>
          <cell r="I6135" t="str">
            <v>BMS故障</v>
          </cell>
        </row>
        <row r="6136">
          <cell r="A6136">
            <v>43212</v>
          </cell>
          <cell r="B6136">
            <v>0.85660879629629638</v>
          </cell>
          <cell r="D6136" t="str">
            <v>分系统1BMS6总电压过低一级故障</v>
          </cell>
          <cell r="G6136" t="str">
            <v>JS_WX_liteer</v>
          </cell>
          <cell r="I6136" t="str">
            <v>BMS故障</v>
          </cell>
        </row>
        <row r="6137">
          <cell r="A6137">
            <v>43212</v>
          </cell>
          <cell r="B6137">
            <v>0.85660879629629638</v>
          </cell>
          <cell r="D6137" t="str">
            <v>分系统1BMS6总电压过低二级故障</v>
          </cell>
          <cell r="G6137" t="str">
            <v>JS_WX_liteer</v>
          </cell>
          <cell r="I6137" t="str">
            <v>BMS故障</v>
          </cell>
        </row>
        <row r="6138">
          <cell r="A6138">
            <v>43212</v>
          </cell>
          <cell r="B6138">
            <v>0.85741898148148143</v>
          </cell>
          <cell r="D6138" t="str">
            <v>电表故障</v>
          </cell>
          <cell r="G6138" t="str">
            <v>JS_CZ_wodefeng</v>
          </cell>
          <cell r="I6138" t="str">
            <v>电表故障</v>
          </cell>
        </row>
        <row r="6139">
          <cell r="A6139">
            <v>43212</v>
          </cell>
          <cell r="B6139">
            <v>0.85753472222222227</v>
          </cell>
          <cell r="D6139" t="str">
            <v>电表故障</v>
          </cell>
          <cell r="G6139" t="str">
            <v>JS_CZ_wodefeng</v>
          </cell>
          <cell r="I6139" t="str">
            <v>电表故障</v>
          </cell>
        </row>
        <row r="6140">
          <cell r="A6140">
            <v>43212</v>
          </cell>
          <cell r="B6140">
            <v>0.85899305555555561</v>
          </cell>
          <cell r="D6140" t="str">
            <v>电表故障</v>
          </cell>
          <cell r="G6140" t="str">
            <v>JS_CZ_wodefeng</v>
          </cell>
          <cell r="I6140" t="str">
            <v>电表故障</v>
          </cell>
        </row>
        <row r="6141">
          <cell r="A6141">
            <v>43212</v>
          </cell>
          <cell r="B6141">
            <v>0.8609606481481481</v>
          </cell>
          <cell r="D6141" t="str">
            <v>电表故障</v>
          </cell>
          <cell r="G6141" t="str">
            <v>JS_CZ_wodefeng</v>
          </cell>
          <cell r="I6141" t="str">
            <v>电表故障</v>
          </cell>
        </row>
        <row r="6142">
          <cell r="A6142">
            <v>43212</v>
          </cell>
          <cell r="B6142">
            <v>0.86119212962962965</v>
          </cell>
          <cell r="D6142" t="str">
            <v>电表故障</v>
          </cell>
          <cell r="G6142" t="str">
            <v>JS_CZ_wodefeng</v>
          </cell>
          <cell r="I6142" t="str">
            <v>电表故障</v>
          </cell>
        </row>
        <row r="6143">
          <cell r="A6143">
            <v>43212</v>
          </cell>
          <cell r="B6143">
            <v>0.86229166666666668</v>
          </cell>
          <cell r="D6143" t="str">
            <v>电表故障</v>
          </cell>
          <cell r="G6143" t="str">
            <v>JS_CZ_wodefeng</v>
          </cell>
          <cell r="I6143" t="str">
            <v>电表故障</v>
          </cell>
        </row>
        <row r="6144">
          <cell r="A6144">
            <v>43212</v>
          </cell>
          <cell r="B6144">
            <v>0.8647800925925927</v>
          </cell>
          <cell r="D6144" t="str">
            <v>电表故障</v>
          </cell>
          <cell r="G6144" t="str">
            <v>JS_CZ_wodefeng</v>
          </cell>
          <cell r="I6144" t="str">
            <v>电表故障</v>
          </cell>
        </row>
        <row r="6145">
          <cell r="A6145">
            <v>43212</v>
          </cell>
          <cell r="B6145">
            <v>0.86524305555555558</v>
          </cell>
          <cell r="D6145" t="str">
            <v>分系统1BMS8单体电压过低一级故障</v>
          </cell>
          <cell r="G6145" t="str">
            <v>JS_WX_liteer</v>
          </cell>
          <cell r="I6145" t="str">
            <v>BMS故障</v>
          </cell>
        </row>
        <row r="6146">
          <cell r="A6146">
            <v>43212</v>
          </cell>
          <cell r="B6146">
            <v>0.86524305555555558</v>
          </cell>
          <cell r="D6146" t="str">
            <v>分系统1BMS8单体电压过低二级故障</v>
          </cell>
          <cell r="G6146" t="str">
            <v>JS_WX_liteer</v>
          </cell>
          <cell r="I6146" t="str">
            <v>BMS故障</v>
          </cell>
        </row>
        <row r="6147">
          <cell r="A6147">
            <v>43212</v>
          </cell>
          <cell r="B6147">
            <v>0.86576388888888889</v>
          </cell>
          <cell r="D6147" t="str">
            <v>分系统1BMS9单体电压过低一级故障</v>
          </cell>
          <cell r="G6147" t="str">
            <v>JS_WX_liteer</v>
          </cell>
          <cell r="I6147" t="str">
            <v>BMS故障</v>
          </cell>
        </row>
        <row r="6148">
          <cell r="A6148">
            <v>43212</v>
          </cell>
          <cell r="B6148">
            <v>0.86576388888888889</v>
          </cell>
          <cell r="D6148" t="str">
            <v>分系统1BMS9单体电压过低二级故障</v>
          </cell>
          <cell r="G6148" t="str">
            <v>JS_WX_liteer</v>
          </cell>
          <cell r="I6148" t="str">
            <v>BMS故障</v>
          </cell>
        </row>
        <row r="6149">
          <cell r="A6149">
            <v>43212</v>
          </cell>
          <cell r="B6149">
            <v>0.86634259259259261</v>
          </cell>
          <cell r="D6149" t="str">
            <v>电表故障</v>
          </cell>
          <cell r="G6149" t="str">
            <v>JS_CZ_wodefeng</v>
          </cell>
          <cell r="I6149" t="str">
            <v>电表故障</v>
          </cell>
        </row>
        <row r="6150">
          <cell r="A6150">
            <v>43212</v>
          </cell>
          <cell r="B6150">
            <v>0.86663194444444447</v>
          </cell>
          <cell r="D6150" t="str">
            <v>分系统1BMS3单体电压过低一级故障</v>
          </cell>
          <cell r="G6150" t="str">
            <v>JS_WX_liteer</v>
          </cell>
          <cell r="I6150" t="str">
            <v>BMS故障</v>
          </cell>
        </row>
        <row r="6151">
          <cell r="A6151">
            <v>43212</v>
          </cell>
          <cell r="B6151">
            <v>0.86663194444444447</v>
          </cell>
          <cell r="D6151" t="str">
            <v>分系统1BMS3单体电压过低二级故障</v>
          </cell>
          <cell r="G6151" t="str">
            <v>JS_WX_liteer</v>
          </cell>
          <cell r="I6151" t="str">
            <v>BMS故障</v>
          </cell>
        </row>
        <row r="6152">
          <cell r="A6152">
            <v>43212</v>
          </cell>
          <cell r="B6152">
            <v>0.86692129629629633</v>
          </cell>
          <cell r="D6152" t="str">
            <v>分系统1BMS8SOC过低一级故障</v>
          </cell>
          <cell r="G6152" t="str">
            <v>JS_WX_liteer</v>
          </cell>
          <cell r="I6152" t="str">
            <v>BMS故障</v>
          </cell>
        </row>
        <row r="6153">
          <cell r="A6153">
            <v>43212</v>
          </cell>
          <cell r="B6153">
            <v>0.86692129629629633</v>
          </cell>
          <cell r="D6153" t="str">
            <v>分系统1BMS8SOC过低二级故障</v>
          </cell>
          <cell r="G6153" t="str">
            <v>JS_WX_liteer</v>
          </cell>
          <cell r="I6153" t="str">
            <v>BMS故障</v>
          </cell>
        </row>
        <row r="6154">
          <cell r="A6154">
            <v>43212</v>
          </cell>
          <cell r="B6154">
            <v>0.86726851851851849</v>
          </cell>
          <cell r="D6154" t="str">
            <v>电表故障</v>
          </cell>
          <cell r="G6154" t="str">
            <v>JS_CZ_wodefeng</v>
          </cell>
          <cell r="I6154" t="str">
            <v>电表故障</v>
          </cell>
        </row>
        <row r="6155">
          <cell r="A6155">
            <v>43212</v>
          </cell>
          <cell r="B6155">
            <v>0.86726851851851849</v>
          </cell>
          <cell r="D6155" t="str">
            <v>分系统1BMS3SOC过低一级故障</v>
          </cell>
          <cell r="G6155" t="str">
            <v>JS_WX_liteer</v>
          </cell>
          <cell r="I6155" t="str">
            <v>BMS故障</v>
          </cell>
        </row>
        <row r="6156">
          <cell r="A6156">
            <v>43212</v>
          </cell>
          <cell r="B6156">
            <v>0.86726851851851849</v>
          </cell>
          <cell r="D6156" t="str">
            <v>分系统1BMS3SOC过低二级故障</v>
          </cell>
          <cell r="G6156" t="str">
            <v>JS_WX_liteer</v>
          </cell>
          <cell r="I6156" t="str">
            <v>BMS故障</v>
          </cell>
        </row>
        <row r="6157">
          <cell r="A6157">
            <v>43212</v>
          </cell>
          <cell r="B6157">
            <v>0.86738425925925933</v>
          </cell>
          <cell r="D6157" t="str">
            <v>分系统1BMS1单体电压过低一级故障</v>
          </cell>
          <cell r="G6157" t="str">
            <v>JS_WX_liteer</v>
          </cell>
          <cell r="I6157" t="str">
            <v>BMS故障</v>
          </cell>
        </row>
        <row r="6158">
          <cell r="A6158">
            <v>43212</v>
          </cell>
          <cell r="B6158">
            <v>0.86738425925925933</v>
          </cell>
          <cell r="D6158" t="str">
            <v>分系统1BMS1单体电压过低二级故障</v>
          </cell>
          <cell r="G6158" t="str">
            <v>JS_WX_liteer</v>
          </cell>
          <cell r="I6158" t="str">
            <v>BMS故障</v>
          </cell>
        </row>
        <row r="6159">
          <cell r="A6159">
            <v>43212</v>
          </cell>
          <cell r="B6159">
            <v>0.86738425925925933</v>
          </cell>
          <cell r="D6159" t="str">
            <v>分系统1BMS4单体电压过低一级故障</v>
          </cell>
          <cell r="G6159" t="str">
            <v>JS_WX_liteer</v>
          </cell>
          <cell r="I6159" t="str">
            <v>BMS故障</v>
          </cell>
        </row>
        <row r="6160">
          <cell r="A6160">
            <v>43212</v>
          </cell>
          <cell r="B6160">
            <v>0.86738425925925933</v>
          </cell>
          <cell r="D6160" t="str">
            <v>分系统1BMS4单体电压过低二级故障</v>
          </cell>
          <cell r="G6160" t="str">
            <v>JS_WX_liteer</v>
          </cell>
          <cell r="I6160" t="str">
            <v>BMS故障</v>
          </cell>
        </row>
        <row r="6161">
          <cell r="A6161">
            <v>43212</v>
          </cell>
          <cell r="B6161">
            <v>0.86744212962962963</v>
          </cell>
          <cell r="D6161" t="str">
            <v>电表故障</v>
          </cell>
          <cell r="G6161" t="str">
            <v>JS_CZ_wodefeng</v>
          </cell>
          <cell r="I6161" t="str">
            <v>电表故障</v>
          </cell>
        </row>
        <row r="6162">
          <cell r="A6162">
            <v>43212</v>
          </cell>
          <cell r="B6162">
            <v>0.86767361111111108</v>
          </cell>
          <cell r="D6162" t="str">
            <v>电表故障</v>
          </cell>
          <cell r="G6162" t="str">
            <v>JS_CZ_wodefeng</v>
          </cell>
          <cell r="I6162" t="str">
            <v>电表故障</v>
          </cell>
        </row>
        <row r="6163">
          <cell r="A6163">
            <v>43212</v>
          </cell>
          <cell r="B6163">
            <v>0.8677893518518518</v>
          </cell>
          <cell r="D6163" t="str">
            <v>电表故障</v>
          </cell>
          <cell r="G6163" t="str">
            <v>JS_CZ_wodefeng</v>
          </cell>
          <cell r="I6163" t="str">
            <v>电表故障</v>
          </cell>
        </row>
        <row r="6164">
          <cell r="A6164">
            <v>43212</v>
          </cell>
          <cell r="B6164">
            <v>0.8677893518518518</v>
          </cell>
          <cell r="D6164" t="str">
            <v>分系统1BMS4SOC过低一级故障</v>
          </cell>
          <cell r="G6164" t="str">
            <v>JS_WX_liteer</v>
          </cell>
          <cell r="I6164" t="str">
            <v>BMS故障</v>
          </cell>
        </row>
        <row r="6165">
          <cell r="A6165">
            <v>43212</v>
          </cell>
          <cell r="B6165">
            <v>0.8677893518518518</v>
          </cell>
          <cell r="D6165" t="str">
            <v>分系统1BMS4SOC过低二级故障</v>
          </cell>
          <cell r="G6165" t="str">
            <v>JS_WX_liteer</v>
          </cell>
          <cell r="I6165" t="str">
            <v>BMS故障</v>
          </cell>
        </row>
        <row r="6166">
          <cell r="A6166">
            <v>43212</v>
          </cell>
          <cell r="B6166">
            <v>0.86784722222222221</v>
          </cell>
          <cell r="D6166" t="str">
            <v>分系统1BMS7单体电压过低一级故障</v>
          </cell>
          <cell r="G6166" t="str">
            <v>JS_WX_liteer</v>
          </cell>
          <cell r="I6166" t="str">
            <v>BMS故障</v>
          </cell>
        </row>
        <row r="6167">
          <cell r="A6167">
            <v>43212</v>
          </cell>
          <cell r="B6167">
            <v>0.86784722222222221</v>
          </cell>
          <cell r="D6167" t="str">
            <v>分系统1BMS7单体电压过低二级故障</v>
          </cell>
          <cell r="G6167" t="str">
            <v>JS_WX_liteer</v>
          </cell>
          <cell r="I6167" t="str">
            <v>BMS故障</v>
          </cell>
        </row>
        <row r="6168">
          <cell r="A6168">
            <v>43212</v>
          </cell>
          <cell r="B6168">
            <v>0.86802083333333335</v>
          </cell>
          <cell r="D6168" t="str">
            <v>分系统1BMS2单体电压过低一级故障</v>
          </cell>
          <cell r="G6168" t="str">
            <v>JS_WX_liteer</v>
          </cell>
          <cell r="I6168" t="str">
            <v>BMS故障</v>
          </cell>
        </row>
        <row r="6169">
          <cell r="A6169">
            <v>43212</v>
          </cell>
          <cell r="B6169">
            <v>0.86802083333333335</v>
          </cell>
          <cell r="D6169" t="str">
            <v>分系统1BMS2单体电压过低二级故障</v>
          </cell>
          <cell r="G6169" t="str">
            <v>JS_WX_liteer</v>
          </cell>
          <cell r="I6169" t="str">
            <v>BMS故障</v>
          </cell>
        </row>
        <row r="6170">
          <cell r="A6170">
            <v>43212</v>
          </cell>
          <cell r="B6170">
            <v>0.86842592592592593</v>
          </cell>
          <cell r="D6170" t="str">
            <v>分系统1BMS5单体电压过低一级故障</v>
          </cell>
          <cell r="G6170" t="str">
            <v>JS_WX_liteer</v>
          </cell>
          <cell r="I6170" t="str">
            <v>BMS故障</v>
          </cell>
        </row>
        <row r="6171">
          <cell r="A6171">
            <v>43212</v>
          </cell>
          <cell r="B6171">
            <v>0.86842592592592593</v>
          </cell>
          <cell r="D6171" t="str">
            <v>分系统1BMS5单体电压过低二级故障</v>
          </cell>
          <cell r="G6171" t="str">
            <v>JS_WX_liteer</v>
          </cell>
          <cell r="I6171" t="str">
            <v>BMS故障</v>
          </cell>
        </row>
        <row r="6172">
          <cell r="A6172">
            <v>43212</v>
          </cell>
          <cell r="B6172">
            <v>0.86865740740740749</v>
          </cell>
          <cell r="D6172" t="str">
            <v>分系统1BMS6单体电压过低一级故障</v>
          </cell>
          <cell r="G6172" t="str">
            <v>JS_WX_liteer</v>
          </cell>
          <cell r="I6172" t="str">
            <v>BMS故障</v>
          </cell>
        </row>
        <row r="6173">
          <cell r="A6173">
            <v>43212</v>
          </cell>
          <cell r="B6173">
            <v>0.86865740740740749</v>
          </cell>
          <cell r="D6173" t="str">
            <v>分系统1BMS6单体电压过低二级故障</v>
          </cell>
          <cell r="G6173" t="str">
            <v>JS_WX_liteer</v>
          </cell>
          <cell r="I6173" t="str">
            <v>BMS故障</v>
          </cell>
        </row>
        <row r="6174">
          <cell r="A6174">
            <v>43212</v>
          </cell>
          <cell r="B6174">
            <v>0.86871527777777768</v>
          </cell>
          <cell r="D6174" t="str">
            <v>电表故障</v>
          </cell>
          <cell r="G6174" t="str">
            <v>JS_CZ_wodefeng</v>
          </cell>
          <cell r="I6174" t="str">
            <v>电表故障</v>
          </cell>
        </row>
        <row r="6175">
          <cell r="A6175">
            <v>43212</v>
          </cell>
          <cell r="B6175">
            <v>0.86917824074074079</v>
          </cell>
          <cell r="D6175" t="str">
            <v>分系统1BMS7SOC过低一级故障</v>
          </cell>
          <cell r="G6175" t="str">
            <v>JS_WX_liteer</v>
          </cell>
          <cell r="I6175" t="str">
            <v>BMS故障</v>
          </cell>
        </row>
        <row r="6176">
          <cell r="A6176">
            <v>43212</v>
          </cell>
          <cell r="B6176">
            <v>0.86917824074074079</v>
          </cell>
          <cell r="D6176" t="str">
            <v>分系统1BMS7SOC过低二级故障</v>
          </cell>
          <cell r="G6176" t="str">
            <v>JS_WX_liteer</v>
          </cell>
          <cell r="I6176" t="str">
            <v>BMS故障</v>
          </cell>
        </row>
        <row r="6177">
          <cell r="A6177">
            <v>43212</v>
          </cell>
          <cell r="B6177">
            <v>0.87016203703703709</v>
          </cell>
          <cell r="D6177" t="str">
            <v>分系统1BMS5SOC过低一级故障</v>
          </cell>
          <cell r="G6177" t="str">
            <v>JS_WX_liteer</v>
          </cell>
          <cell r="I6177" t="str">
            <v>BMS故障</v>
          </cell>
        </row>
        <row r="6178">
          <cell r="A6178">
            <v>43212</v>
          </cell>
          <cell r="B6178">
            <v>0.87016203703703709</v>
          </cell>
          <cell r="D6178" t="str">
            <v>分系统1BMS5SOC过低二级故障</v>
          </cell>
          <cell r="G6178" t="str">
            <v>JS_WX_liteer</v>
          </cell>
          <cell r="I6178" t="str">
            <v>BMS故障</v>
          </cell>
        </row>
        <row r="6179">
          <cell r="A6179">
            <v>43212</v>
          </cell>
          <cell r="B6179">
            <v>0.8707407407407407</v>
          </cell>
          <cell r="D6179" t="str">
            <v>分系统1BMS1SOC过低一级故障</v>
          </cell>
          <cell r="G6179" t="str">
            <v>JS_WX_liteer</v>
          </cell>
          <cell r="I6179" t="str">
            <v>BMS故障</v>
          </cell>
        </row>
        <row r="6180">
          <cell r="A6180">
            <v>43212</v>
          </cell>
          <cell r="B6180">
            <v>0.8707407407407407</v>
          </cell>
          <cell r="D6180" t="str">
            <v>分系统1BMS1SOC过低二级故障</v>
          </cell>
          <cell r="G6180" t="str">
            <v>JS_WX_liteer</v>
          </cell>
          <cell r="I6180" t="str">
            <v>BMS故障</v>
          </cell>
        </row>
        <row r="6181">
          <cell r="A6181">
            <v>43212</v>
          </cell>
          <cell r="B6181">
            <v>0.87091435185185195</v>
          </cell>
          <cell r="D6181" t="str">
            <v>电表故障</v>
          </cell>
          <cell r="G6181" t="str">
            <v>JS_CZ_wodefeng</v>
          </cell>
          <cell r="I6181" t="str">
            <v>电表故障</v>
          </cell>
        </row>
        <row r="6182">
          <cell r="A6182">
            <v>43212</v>
          </cell>
          <cell r="B6182">
            <v>0.87131944444444442</v>
          </cell>
          <cell r="D6182" t="str">
            <v>分系统1BMS2SOC过低一级故障</v>
          </cell>
          <cell r="G6182" t="str">
            <v>JS_WX_liteer</v>
          </cell>
          <cell r="I6182" t="str">
            <v>BMS故障</v>
          </cell>
        </row>
        <row r="6183">
          <cell r="A6183">
            <v>43212</v>
          </cell>
          <cell r="B6183">
            <v>0.87131944444444442</v>
          </cell>
          <cell r="D6183" t="str">
            <v>分系统1BMS2SOC过低二级故障</v>
          </cell>
          <cell r="G6183" t="str">
            <v>JS_WX_liteer</v>
          </cell>
          <cell r="I6183" t="str">
            <v>BMS故障</v>
          </cell>
        </row>
        <row r="6184">
          <cell r="A6184">
            <v>43212</v>
          </cell>
          <cell r="B6184">
            <v>0.87172453703703701</v>
          </cell>
          <cell r="D6184" t="str">
            <v>分系统1BMS9SOC过低一级故障</v>
          </cell>
          <cell r="G6184" t="str">
            <v>JS_WX_liteer</v>
          </cell>
          <cell r="I6184" t="str">
            <v>BMS故障</v>
          </cell>
        </row>
        <row r="6185">
          <cell r="A6185">
            <v>43212</v>
          </cell>
          <cell r="B6185">
            <v>0.87172453703703701</v>
          </cell>
          <cell r="D6185" t="str">
            <v>分系统1BMS9SOC过低二级故障</v>
          </cell>
          <cell r="G6185" t="str">
            <v>JS_WX_liteer</v>
          </cell>
          <cell r="I6185" t="str">
            <v>BMS故障</v>
          </cell>
        </row>
        <row r="6186">
          <cell r="A6186">
            <v>43212</v>
          </cell>
          <cell r="B6186">
            <v>0.87230324074074073</v>
          </cell>
          <cell r="D6186" t="str">
            <v>电表故障</v>
          </cell>
          <cell r="G6186" t="str">
            <v>JS_CZ_wodefeng</v>
          </cell>
          <cell r="I6186" t="str">
            <v>电表故障</v>
          </cell>
        </row>
        <row r="6187">
          <cell r="A6187">
            <v>43212</v>
          </cell>
          <cell r="B6187">
            <v>0.87241898148148145</v>
          </cell>
          <cell r="D6187" t="str">
            <v>电表故障</v>
          </cell>
          <cell r="G6187" t="str">
            <v>JS_CZ_wodefeng</v>
          </cell>
          <cell r="I6187" t="str">
            <v>电表故障</v>
          </cell>
        </row>
        <row r="6188">
          <cell r="A6188">
            <v>43212</v>
          </cell>
          <cell r="B6188">
            <v>0.87247685185185186</v>
          </cell>
          <cell r="D6188" t="str">
            <v>分系统1BMS6SOC过低一级故障</v>
          </cell>
          <cell r="G6188" t="str">
            <v>JS_WX_liteer</v>
          </cell>
          <cell r="I6188" t="str">
            <v>BMS故障</v>
          </cell>
        </row>
        <row r="6189">
          <cell r="A6189">
            <v>43212</v>
          </cell>
          <cell r="B6189">
            <v>0.87247685185185186</v>
          </cell>
          <cell r="D6189" t="str">
            <v>分系统1BMS6SOC过低二级故障</v>
          </cell>
          <cell r="G6189" t="str">
            <v>JS_WX_liteer</v>
          </cell>
          <cell r="I6189" t="str">
            <v>BMS故障</v>
          </cell>
        </row>
        <row r="6190">
          <cell r="A6190">
            <v>43212</v>
          </cell>
          <cell r="B6190">
            <v>0.87253472222222228</v>
          </cell>
          <cell r="D6190" t="str">
            <v>电表故障</v>
          </cell>
          <cell r="G6190" t="str">
            <v>JS_CZ_wodefeng</v>
          </cell>
          <cell r="I6190" t="str">
            <v>电表故障</v>
          </cell>
        </row>
        <row r="6191">
          <cell r="A6191">
            <v>43212</v>
          </cell>
          <cell r="B6191">
            <v>0.87648148148148142</v>
          </cell>
          <cell r="D6191" t="str">
            <v>电表故障</v>
          </cell>
          <cell r="G6191" t="str">
            <v>JS_CZ_wodefeng</v>
          </cell>
          <cell r="I6191" t="str">
            <v>电表故障</v>
          </cell>
        </row>
        <row r="6192">
          <cell r="A6192">
            <v>43212</v>
          </cell>
          <cell r="B6192">
            <v>0.87914351851851846</v>
          </cell>
          <cell r="D6192" t="str">
            <v>电表故障</v>
          </cell>
          <cell r="G6192" t="str">
            <v>JS_CZ_wodefeng</v>
          </cell>
          <cell r="I6192" t="str">
            <v>电表故障</v>
          </cell>
        </row>
        <row r="6193">
          <cell r="A6193">
            <v>43212</v>
          </cell>
          <cell r="B6193">
            <v>0.88193287037037038</v>
          </cell>
          <cell r="D6193" t="str">
            <v>电表故障</v>
          </cell>
          <cell r="G6193" t="str">
            <v>JS_CZ_wodefeng</v>
          </cell>
          <cell r="I6193" t="str">
            <v>电表故障</v>
          </cell>
        </row>
        <row r="6194">
          <cell r="A6194">
            <v>43212</v>
          </cell>
          <cell r="B6194">
            <v>0.88320601851851854</v>
          </cell>
          <cell r="D6194" t="str">
            <v>电表故障</v>
          </cell>
          <cell r="G6194" t="str">
            <v>JS_CZ_wodefeng</v>
          </cell>
          <cell r="I6194" t="str">
            <v>电表故障</v>
          </cell>
        </row>
        <row r="6195">
          <cell r="A6195">
            <v>43212</v>
          </cell>
          <cell r="B6195">
            <v>0.88332175925925915</v>
          </cell>
          <cell r="D6195" t="str">
            <v>电表故障</v>
          </cell>
          <cell r="G6195" t="str">
            <v>JS_CZ_wodefeng</v>
          </cell>
          <cell r="I6195" t="str">
            <v>电表故障</v>
          </cell>
        </row>
        <row r="6196">
          <cell r="A6196">
            <v>43212</v>
          </cell>
          <cell r="B6196">
            <v>0.88343749999999999</v>
          </cell>
          <cell r="D6196" t="str">
            <v>电表故障</v>
          </cell>
          <cell r="G6196" t="str">
            <v>JS_CZ_wodefeng</v>
          </cell>
          <cell r="I6196" t="str">
            <v>电表故障</v>
          </cell>
        </row>
        <row r="6197">
          <cell r="A6197">
            <v>43212</v>
          </cell>
          <cell r="B6197">
            <v>0.88430555555555557</v>
          </cell>
          <cell r="D6197" t="str">
            <v>分系统1PCS告警状态</v>
          </cell>
          <cell r="G6197" t="str">
            <v>JS_CZ_wodefeng</v>
          </cell>
          <cell r="I6197" t="str">
            <v>PCS故障</v>
          </cell>
        </row>
        <row r="6198">
          <cell r="A6198">
            <v>43212</v>
          </cell>
          <cell r="B6198">
            <v>0.88430555555555557</v>
          </cell>
          <cell r="D6198" t="str">
            <v>分系统孤岛</v>
          </cell>
          <cell r="G6198" t="str">
            <v>JS_CZ_wodefeng</v>
          </cell>
          <cell r="I6198" t="str">
            <v>系统故障</v>
          </cell>
        </row>
        <row r="6199">
          <cell r="A6199">
            <v>43212</v>
          </cell>
          <cell r="B6199">
            <v>0.88430555555555557</v>
          </cell>
          <cell r="D6199" t="str">
            <v>电表故障</v>
          </cell>
          <cell r="G6199" t="str">
            <v>JS_CZ_wodefeng</v>
          </cell>
          <cell r="I6199" t="str">
            <v>电表故障</v>
          </cell>
        </row>
        <row r="6200">
          <cell r="A6200">
            <v>43212</v>
          </cell>
          <cell r="B6200">
            <v>0.88436342592592598</v>
          </cell>
          <cell r="D6200" t="str">
            <v>空调故障</v>
          </cell>
          <cell r="G6200" t="str">
            <v>JS_CZ_wodefeng</v>
          </cell>
          <cell r="I6200" t="str">
            <v>系统故障</v>
          </cell>
        </row>
        <row r="6201">
          <cell r="A6201">
            <v>43212</v>
          </cell>
          <cell r="B6201">
            <v>0.89357638888888891</v>
          </cell>
          <cell r="D6201" t="str">
            <v>电表故障</v>
          </cell>
          <cell r="G6201" t="str">
            <v>JS_CZ_wodefeng</v>
          </cell>
          <cell r="I6201" t="str">
            <v>电表故障</v>
          </cell>
        </row>
        <row r="6202">
          <cell r="A6202">
            <v>43212</v>
          </cell>
          <cell r="B6202">
            <v>0.89490740740740737</v>
          </cell>
          <cell r="D6202" t="str">
            <v>电表故障</v>
          </cell>
          <cell r="G6202" t="str">
            <v>JS_CZ_wodefeng</v>
          </cell>
          <cell r="I6202" t="str">
            <v>电表故障</v>
          </cell>
        </row>
        <row r="6203">
          <cell r="A6203">
            <v>43212</v>
          </cell>
          <cell r="B6203">
            <v>0.8950231481481481</v>
          </cell>
          <cell r="D6203" t="str">
            <v>电表故障</v>
          </cell>
          <cell r="G6203" t="str">
            <v>JS_CZ_wodefeng</v>
          </cell>
          <cell r="I6203" t="str">
            <v>电表故障</v>
          </cell>
        </row>
        <row r="6204">
          <cell r="A6204">
            <v>43212</v>
          </cell>
          <cell r="B6204">
            <v>0.89513888888888893</v>
          </cell>
          <cell r="D6204" t="str">
            <v>电表故障</v>
          </cell>
          <cell r="G6204" t="str">
            <v>JS_CZ_wodefeng</v>
          </cell>
          <cell r="I6204" t="str">
            <v>电表故障</v>
          </cell>
        </row>
        <row r="6205">
          <cell r="A6205">
            <v>43212</v>
          </cell>
          <cell r="B6205">
            <v>0.89751157407407411</v>
          </cell>
          <cell r="D6205" t="str">
            <v>电表故障</v>
          </cell>
          <cell r="G6205" t="str">
            <v>JS_CZ_wodefeng</v>
          </cell>
          <cell r="I6205" t="str">
            <v>电表故障</v>
          </cell>
        </row>
        <row r="6206">
          <cell r="A6206">
            <v>43212</v>
          </cell>
          <cell r="B6206">
            <v>0.89872685185185175</v>
          </cell>
          <cell r="D6206" t="str">
            <v>分系统1BCMS5告警状态</v>
          </cell>
          <cell r="G6206" t="str">
            <v>JS_CZ_wodefeng</v>
          </cell>
          <cell r="I6206" t="str">
            <v>BMS故障</v>
          </cell>
        </row>
        <row r="6207">
          <cell r="A6207">
            <v>43212</v>
          </cell>
          <cell r="B6207">
            <v>0.89872685185185175</v>
          </cell>
          <cell r="D6207" t="str">
            <v>分系统1BMS5单体电压过低二级故障</v>
          </cell>
          <cell r="G6207" t="str">
            <v>JS_CZ_wodefeng</v>
          </cell>
          <cell r="I6207" t="str">
            <v>BMS故障</v>
          </cell>
        </row>
        <row r="6208">
          <cell r="A6208">
            <v>43212</v>
          </cell>
          <cell r="B6208">
            <v>0.89872685185185175</v>
          </cell>
          <cell r="D6208" t="str">
            <v>分系统1BMS5总电压过低二级故障</v>
          </cell>
          <cell r="G6208" t="str">
            <v>JS_CZ_wodefeng</v>
          </cell>
          <cell r="I6208" t="str">
            <v>BMS故障</v>
          </cell>
        </row>
        <row r="6209">
          <cell r="A6209">
            <v>43212</v>
          </cell>
          <cell r="B6209">
            <v>0.9</v>
          </cell>
          <cell r="D6209" t="str">
            <v>电表故障</v>
          </cell>
          <cell r="G6209" t="str">
            <v>JS_CZ_wodefeng</v>
          </cell>
          <cell r="I6209" t="str">
            <v>电表故障</v>
          </cell>
        </row>
        <row r="6210">
          <cell r="A6210">
            <v>43212</v>
          </cell>
          <cell r="B6210">
            <v>0.90017361111111116</v>
          </cell>
          <cell r="D6210" t="str">
            <v>电表故障</v>
          </cell>
          <cell r="G6210" t="str">
            <v>JS_CZ_wodefeng</v>
          </cell>
          <cell r="I6210" t="str">
            <v>电表故障</v>
          </cell>
        </row>
        <row r="6211">
          <cell r="A6211">
            <v>43212</v>
          </cell>
          <cell r="B6211">
            <v>0.90040509259259249</v>
          </cell>
          <cell r="D6211" t="str">
            <v>电表故障</v>
          </cell>
          <cell r="G6211" t="str">
            <v>JS_CZ_wodefeng</v>
          </cell>
          <cell r="I6211" t="str">
            <v>电表故障</v>
          </cell>
        </row>
        <row r="6212">
          <cell r="A6212">
            <v>43212</v>
          </cell>
          <cell r="B6212">
            <v>0.90052083333333333</v>
          </cell>
          <cell r="D6212" t="str">
            <v>电表故障</v>
          </cell>
          <cell r="G6212" t="str">
            <v>JS_CZ_wodefeng</v>
          </cell>
          <cell r="I6212" t="str">
            <v>电表故障</v>
          </cell>
        </row>
        <row r="6213">
          <cell r="A6213">
            <v>43212</v>
          </cell>
          <cell r="B6213">
            <v>0.90063657407407405</v>
          </cell>
          <cell r="D6213" t="str">
            <v>电表故障</v>
          </cell>
          <cell r="G6213" t="str">
            <v>JS_CZ_wodefeng</v>
          </cell>
          <cell r="I6213" t="str">
            <v>电表故障</v>
          </cell>
        </row>
        <row r="6214">
          <cell r="A6214">
            <v>43212</v>
          </cell>
          <cell r="B6214">
            <v>0.90296296296296286</v>
          </cell>
          <cell r="D6214" t="str">
            <v>电表故障</v>
          </cell>
          <cell r="G6214" t="str">
            <v>JS_CZ_wodefeng</v>
          </cell>
          <cell r="I6214" t="str">
            <v>电表故障</v>
          </cell>
        </row>
        <row r="6215">
          <cell r="A6215">
            <v>43212</v>
          </cell>
          <cell r="B6215">
            <v>0.90527777777777774</v>
          </cell>
          <cell r="D6215" t="str">
            <v>电表故障</v>
          </cell>
          <cell r="G6215" t="str">
            <v>JS_CZ_wodefeng</v>
          </cell>
          <cell r="I6215" t="str">
            <v>电表故障</v>
          </cell>
        </row>
        <row r="6216">
          <cell r="A6216">
            <v>43212</v>
          </cell>
          <cell r="B6216">
            <v>0.90539351851851846</v>
          </cell>
          <cell r="D6216" t="str">
            <v>电表故障</v>
          </cell>
          <cell r="G6216" t="str">
            <v>JS_CZ_wodefeng</v>
          </cell>
          <cell r="I6216" t="str">
            <v>电表故障</v>
          </cell>
        </row>
        <row r="6217">
          <cell r="A6217">
            <v>43212</v>
          </cell>
          <cell r="B6217">
            <v>0.90684027777777787</v>
          </cell>
          <cell r="D6217" t="str">
            <v>电表故障</v>
          </cell>
          <cell r="G6217" t="str">
            <v>JS_CZ_wodefeng</v>
          </cell>
          <cell r="I6217" t="str">
            <v>电表故障</v>
          </cell>
        </row>
        <row r="6218">
          <cell r="A6218">
            <v>43212</v>
          </cell>
          <cell r="B6218">
            <v>0.90921296296296295</v>
          </cell>
          <cell r="D6218" t="str">
            <v>电表故障</v>
          </cell>
          <cell r="G6218" t="str">
            <v>JS_CZ_wodefeng</v>
          </cell>
          <cell r="I6218" t="str">
            <v>电表故障</v>
          </cell>
        </row>
        <row r="6219">
          <cell r="A6219">
            <v>43212</v>
          </cell>
          <cell r="B6219">
            <v>0.91031249999999997</v>
          </cell>
          <cell r="D6219" t="str">
            <v>电表故障</v>
          </cell>
          <cell r="G6219" t="str">
            <v>JS_CZ_wodefeng</v>
          </cell>
          <cell r="I6219" t="str">
            <v>电表故障</v>
          </cell>
        </row>
        <row r="6220">
          <cell r="A6220">
            <v>43212</v>
          </cell>
          <cell r="B6220">
            <v>0.91054398148148152</v>
          </cell>
          <cell r="D6220" t="str">
            <v>电表故障</v>
          </cell>
          <cell r="G6220" t="str">
            <v>JS_CZ_wodefeng</v>
          </cell>
          <cell r="I6220" t="str">
            <v>电表故障</v>
          </cell>
        </row>
        <row r="6221">
          <cell r="A6221">
            <v>43212</v>
          </cell>
          <cell r="B6221">
            <v>0.91065972222222225</v>
          </cell>
          <cell r="D6221" t="str">
            <v>电表故障</v>
          </cell>
          <cell r="G6221" t="str">
            <v>JS_CZ_wodefeng</v>
          </cell>
          <cell r="I6221" t="str">
            <v>电表故障</v>
          </cell>
        </row>
        <row r="6222">
          <cell r="A6222">
            <v>43212</v>
          </cell>
          <cell r="B6222">
            <v>0.91077546296296286</v>
          </cell>
          <cell r="D6222" t="str">
            <v>电表故障</v>
          </cell>
          <cell r="G6222" t="str">
            <v>JS_CZ_wodefeng</v>
          </cell>
          <cell r="I6222" t="str">
            <v>电表故障</v>
          </cell>
        </row>
        <row r="6223">
          <cell r="A6223">
            <v>43212</v>
          </cell>
          <cell r="B6223">
            <v>0.91181712962962969</v>
          </cell>
          <cell r="D6223" t="str">
            <v>电表故障</v>
          </cell>
          <cell r="G6223" t="str">
            <v>JS_CZ_wodefeng</v>
          </cell>
          <cell r="I6223" t="str">
            <v>电表故障</v>
          </cell>
        </row>
        <row r="6224">
          <cell r="A6224">
            <v>43212</v>
          </cell>
          <cell r="B6224">
            <v>0.91326388888888888</v>
          </cell>
          <cell r="D6224" t="str">
            <v>电表故障</v>
          </cell>
          <cell r="G6224" t="str">
            <v>JS_CZ_wodefeng</v>
          </cell>
          <cell r="I6224" t="str">
            <v>电表故障</v>
          </cell>
        </row>
        <row r="6225">
          <cell r="A6225">
            <v>43212</v>
          </cell>
          <cell r="B6225">
            <v>0.91414351851851849</v>
          </cell>
          <cell r="D6225" t="str">
            <v>电表故障</v>
          </cell>
          <cell r="G6225" t="str">
            <v>JS_CZ_wodefeng</v>
          </cell>
          <cell r="I6225" t="str">
            <v>电表故障</v>
          </cell>
        </row>
        <row r="6226">
          <cell r="A6226">
            <v>43212</v>
          </cell>
          <cell r="B6226">
            <v>0.91553240740740749</v>
          </cell>
          <cell r="D6226" t="str">
            <v>电表故障</v>
          </cell>
          <cell r="G6226" t="str">
            <v>JS_CZ_wodefeng</v>
          </cell>
          <cell r="I6226" t="str">
            <v>电表故障</v>
          </cell>
        </row>
        <row r="6227">
          <cell r="A6227">
            <v>43212</v>
          </cell>
          <cell r="B6227">
            <v>0.9156481481481481</v>
          </cell>
          <cell r="D6227" t="str">
            <v>电表故障</v>
          </cell>
          <cell r="G6227" t="str">
            <v>JS_CZ_wodefeng</v>
          </cell>
          <cell r="I6227" t="str">
            <v>电表故障</v>
          </cell>
        </row>
        <row r="6228">
          <cell r="A6228">
            <v>43212</v>
          </cell>
          <cell r="B6228">
            <v>0.91576388888888882</v>
          </cell>
          <cell r="D6228" t="str">
            <v>电表故障</v>
          </cell>
          <cell r="G6228" t="str">
            <v>JS_CZ_wodefeng</v>
          </cell>
          <cell r="I6228" t="str">
            <v>电表故障</v>
          </cell>
        </row>
        <row r="6229">
          <cell r="A6229">
            <v>43212</v>
          </cell>
          <cell r="B6229">
            <v>0.91686342592592596</v>
          </cell>
          <cell r="D6229" t="str">
            <v>电表故障</v>
          </cell>
          <cell r="G6229" t="str">
            <v>JS_CZ_wodefeng</v>
          </cell>
          <cell r="I6229" t="str">
            <v>电表故障</v>
          </cell>
        </row>
        <row r="6230">
          <cell r="A6230">
            <v>43212</v>
          </cell>
          <cell r="B6230">
            <v>0.9170949074074074</v>
          </cell>
          <cell r="D6230" t="str">
            <v>电表故障</v>
          </cell>
          <cell r="G6230" t="str">
            <v>JS_CZ_wodefeng</v>
          </cell>
          <cell r="I6230" t="str">
            <v>电表故障</v>
          </cell>
        </row>
        <row r="6231">
          <cell r="A6231">
            <v>43212</v>
          </cell>
          <cell r="B6231">
            <v>0.91813657407407412</v>
          </cell>
          <cell r="D6231" t="str">
            <v>电表故障</v>
          </cell>
          <cell r="G6231" t="str">
            <v>JS_CZ_wodefeng</v>
          </cell>
          <cell r="I6231" t="str">
            <v>电表故障</v>
          </cell>
        </row>
        <row r="6232">
          <cell r="A6232">
            <v>43212</v>
          </cell>
          <cell r="B6232">
            <v>0.92068287037037033</v>
          </cell>
          <cell r="D6232" t="str">
            <v>电表故障</v>
          </cell>
          <cell r="G6232" t="str">
            <v>JS_CZ_wodefeng</v>
          </cell>
          <cell r="I6232" t="str">
            <v>电表故障</v>
          </cell>
        </row>
        <row r="6233">
          <cell r="A6233">
            <v>43212</v>
          </cell>
          <cell r="B6233">
            <v>0.92185185185185192</v>
          </cell>
          <cell r="D6233" t="str">
            <v>电表故障</v>
          </cell>
          <cell r="G6233" t="str">
            <v>JS_CZ_wodefeng</v>
          </cell>
          <cell r="I6233" t="str">
            <v>电表故障</v>
          </cell>
        </row>
        <row r="6234">
          <cell r="A6234">
            <v>43212</v>
          </cell>
          <cell r="B6234">
            <v>0.9242824074074073</v>
          </cell>
          <cell r="D6234" t="str">
            <v>电表故障</v>
          </cell>
          <cell r="G6234" t="str">
            <v>JS_CZ_wodefeng</v>
          </cell>
          <cell r="I6234" t="str">
            <v>电表故障</v>
          </cell>
        </row>
        <row r="6235">
          <cell r="A6235">
            <v>43212</v>
          </cell>
          <cell r="B6235">
            <v>0.92572916666666671</v>
          </cell>
          <cell r="D6235" t="str">
            <v>电表故障</v>
          </cell>
          <cell r="G6235" t="str">
            <v>JS_CZ_wodefeng</v>
          </cell>
          <cell r="I6235" t="str">
            <v>电表故障</v>
          </cell>
        </row>
        <row r="6236">
          <cell r="A6236">
            <v>43212</v>
          </cell>
          <cell r="B6236">
            <v>0.92584490740740744</v>
          </cell>
          <cell r="D6236" t="str">
            <v>电表故障</v>
          </cell>
          <cell r="G6236" t="str">
            <v>JS_CZ_wodefeng</v>
          </cell>
          <cell r="I6236" t="str">
            <v>电表故障</v>
          </cell>
        </row>
        <row r="6237">
          <cell r="A6237">
            <v>43212</v>
          </cell>
          <cell r="B6237">
            <v>0.92694444444444446</v>
          </cell>
          <cell r="D6237" t="str">
            <v>电表故障</v>
          </cell>
          <cell r="G6237" t="str">
            <v>JS_CZ_wodefeng</v>
          </cell>
          <cell r="I6237" t="str">
            <v>电表故障</v>
          </cell>
        </row>
        <row r="6238">
          <cell r="A6238">
            <v>43212</v>
          </cell>
          <cell r="B6238">
            <v>0.92821759259259251</v>
          </cell>
          <cell r="D6238" t="str">
            <v>电表故障</v>
          </cell>
          <cell r="G6238" t="str">
            <v>JS_CZ_wodefeng</v>
          </cell>
          <cell r="I6238" t="str">
            <v>电表故障</v>
          </cell>
        </row>
        <row r="6239">
          <cell r="A6239">
            <v>43212</v>
          </cell>
          <cell r="B6239">
            <v>0.93064814814814811</v>
          </cell>
          <cell r="D6239" t="str">
            <v>电表故障</v>
          </cell>
          <cell r="G6239" t="str">
            <v>JS_CZ_wodefeng</v>
          </cell>
          <cell r="I6239" t="str">
            <v>电表故障</v>
          </cell>
        </row>
        <row r="6240">
          <cell r="A6240">
            <v>43212</v>
          </cell>
          <cell r="B6240">
            <v>0.93076388888888895</v>
          </cell>
          <cell r="D6240" t="str">
            <v>电表故障</v>
          </cell>
          <cell r="G6240" t="str">
            <v>JS_CZ_wodefeng</v>
          </cell>
          <cell r="I6240" t="str">
            <v>电表故障</v>
          </cell>
        </row>
        <row r="6241">
          <cell r="A6241">
            <v>43212</v>
          </cell>
          <cell r="B6241">
            <v>0.93087962962962967</v>
          </cell>
          <cell r="D6241" t="str">
            <v>电表故障</v>
          </cell>
          <cell r="G6241" t="str">
            <v>JS_CZ_wodefeng</v>
          </cell>
          <cell r="I6241" t="str">
            <v>电表故障</v>
          </cell>
        </row>
        <row r="6242">
          <cell r="A6242">
            <v>43212</v>
          </cell>
          <cell r="B6242">
            <v>0.93557870370370377</v>
          </cell>
          <cell r="D6242" t="str">
            <v>电表故障</v>
          </cell>
          <cell r="G6242" t="str">
            <v>JS_CZ_wodefeng</v>
          </cell>
          <cell r="I6242" t="str">
            <v>电表故障</v>
          </cell>
        </row>
        <row r="6243">
          <cell r="A6243">
            <v>43212</v>
          </cell>
          <cell r="B6243">
            <v>0.93568287037037035</v>
          </cell>
          <cell r="D6243" t="str">
            <v>电表故障</v>
          </cell>
          <cell r="G6243" t="str">
            <v>JS_CZ_wodefeng</v>
          </cell>
          <cell r="I6243" t="str">
            <v>电表故障</v>
          </cell>
        </row>
        <row r="6244">
          <cell r="A6244">
            <v>43212</v>
          </cell>
          <cell r="B6244">
            <v>0.93586805555555552</v>
          </cell>
          <cell r="D6244" t="str">
            <v>电表故障</v>
          </cell>
          <cell r="G6244" t="str">
            <v>JS_CZ_wodefeng</v>
          </cell>
          <cell r="I6244" t="str">
            <v>电表故障</v>
          </cell>
        </row>
        <row r="6245">
          <cell r="A6245">
            <v>43212</v>
          </cell>
          <cell r="B6245">
            <v>0.93609953703703708</v>
          </cell>
          <cell r="D6245" t="str">
            <v>电表故障</v>
          </cell>
          <cell r="G6245" t="str">
            <v>JS_CZ_wodefeng</v>
          </cell>
          <cell r="I6245" t="str">
            <v>电表故障</v>
          </cell>
        </row>
        <row r="6246">
          <cell r="A6246">
            <v>43212</v>
          </cell>
          <cell r="B6246">
            <v>0.93714120370370368</v>
          </cell>
          <cell r="D6246" t="str">
            <v>电表故障</v>
          </cell>
          <cell r="G6246" t="str">
            <v>JS_CZ_wodefeng</v>
          </cell>
          <cell r="I6246" t="str">
            <v>电表故障</v>
          </cell>
        </row>
        <row r="6247">
          <cell r="A6247">
            <v>43212</v>
          </cell>
          <cell r="B6247">
            <v>0.93870370370370371</v>
          </cell>
          <cell r="D6247" t="str">
            <v>电表故障</v>
          </cell>
          <cell r="G6247" t="str">
            <v>JS_CZ_wodefeng</v>
          </cell>
          <cell r="I6247" t="str">
            <v>电表故障</v>
          </cell>
        </row>
        <row r="6248">
          <cell r="A6248">
            <v>43212</v>
          </cell>
          <cell r="B6248">
            <v>0.93951388888888887</v>
          </cell>
          <cell r="D6248" t="str">
            <v>电表故障</v>
          </cell>
          <cell r="G6248" t="str">
            <v>JS_CZ_wodefeng</v>
          </cell>
          <cell r="I6248" t="str">
            <v>电表故障</v>
          </cell>
        </row>
        <row r="6249">
          <cell r="A6249">
            <v>43212</v>
          </cell>
          <cell r="B6249">
            <v>0.94101851851851848</v>
          </cell>
          <cell r="D6249" t="str">
            <v>电表故障</v>
          </cell>
          <cell r="G6249" t="str">
            <v>JS_CZ_wodefeng</v>
          </cell>
          <cell r="I6249" t="str">
            <v>电表故障</v>
          </cell>
        </row>
        <row r="6250">
          <cell r="A6250">
            <v>43212</v>
          </cell>
          <cell r="B6250">
            <v>0.94483796296296296</v>
          </cell>
          <cell r="D6250" t="str">
            <v>电表故障</v>
          </cell>
          <cell r="G6250" t="str">
            <v>JS_CZ_wodefeng</v>
          </cell>
          <cell r="I6250" t="str">
            <v>电表故障</v>
          </cell>
        </row>
        <row r="6251">
          <cell r="A6251">
            <v>43212</v>
          </cell>
          <cell r="B6251">
            <v>0.94570601851851854</v>
          </cell>
          <cell r="D6251" t="str">
            <v>电表故障</v>
          </cell>
          <cell r="G6251" t="str">
            <v>JS_CZ_wodefeng</v>
          </cell>
          <cell r="I6251" t="str">
            <v>电表故障</v>
          </cell>
        </row>
        <row r="6252">
          <cell r="A6252">
            <v>43212</v>
          </cell>
          <cell r="B6252">
            <v>0.9459953703703704</v>
          </cell>
          <cell r="D6252" t="str">
            <v>电表故障</v>
          </cell>
          <cell r="G6252" t="str">
            <v>JS_CZ_wodefeng</v>
          </cell>
          <cell r="I6252" t="str">
            <v>电表故障</v>
          </cell>
        </row>
        <row r="6253">
          <cell r="A6253">
            <v>43212</v>
          </cell>
          <cell r="B6253">
            <v>0.94622685185185185</v>
          </cell>
          <cell r="D6253" t="str">
            <v>电表故障</v>
          </cell>
          <cell r="G6253" t="str">
            <v>JS_CZ_wodefeng</v>
          </cell>
          <cell r="I6253" t="str">
            <v>电表故障</v>
          </cell>
        </row>
        <row r="6254">
          <cell r="A6254">
            <v>43212</v>
          </cell>
          <cell r="B6254">
            <v>0.94634259259259268</v>
          </cell>
          <cell r="D6254" t="str">
            <v>电表故障</v>
          </cell>
          <cell r="G6254" t="str">
            <v>JS_CZ_wodefeng</v>
          </cell>
          <cell r="I6254" t="str">
            <v>电表故障</v>
          </cell>
        </row>
        <row r="6255">
          <cell r="A6255">
            <v>43212</v>
          </cell>
          <cell r="B6255">
            <v>0.94884259259259263</v>
          </cell>
          <cell r="D6255" t="str">
            <v>电表故障</v>
          </cell>
          <cell r="G6255" t="str">
            <v>JS_CZ_wodefeng</v>
          </cell>
          <cell r="I6255" t="str">
            <v>电表故障</v>
          </cell>
        </row>
        <row r="6256">
          <cell r="A6256">
            <v>43212</v>
          </cell>
          <cell r="B6256">
            <v>0.9513194444444445</v>
          </cell>
          <cell r="D6256" t="str">
            <v>电表故障</v>
          </cell>
          <cell r="G6256" t="str">
            <v>JS_CZ_wodefeng</v>
          </cell>
          <cell r="I6256" t="str">
            <v>电表故障</v>
          </cell>
        </row>
        <row r="6257">
          <cell r="A6257">
            <v>43212</v>
          </cell>
          <cell r="B6257">
            <v>0.95271990740740742</v>
          </cell>
          <cell r="D6257" t="str">
            <v>电表故障</v>
          </cell>
          <cell r="G6257" t="str">
            <v>JS_CZ_wodefeng</v>
          </cell>
          <cell r="I6257" t="str">
            <v>电表故障</v>
          </cell>
        </row>
        <row r="6258">
          <cell r="A6258">
            <v>43212</v>
          </cell>
          <cell r="B6258">
            <v>0.95502314814814815</v>
          </cell>
          <cell r="D6258" t="str">
            <v>电表故障</v>
          </cell>
          <cell r="G6258" t="str">
            <v>JS_CZ_wodefeng</v>
          </cell>
          <cell r="I6258" t="str">
            <v>电表故障</v>
          </cell>
        </row>
        <row r="6259">
          <cell r="A6259">
            <v>43212</v>
          </cell>
          <cell r="B6259">
            <v>0.95636574074074077</v>
          </cell>
          <cell r="D6259" t="str">
            <v>电表故障</v>
          </cell>
          <cell r="G6259" t="str">
            <v>JS_CZ_wodefeng</v>
          </cell>
          <cell r="I6259" t="str">
            <v>电表故障</v>
          </cell>
        </row>
        <row r="6260">
          <cell r="A6260">
            <v>43212</v>
          </cell>
          <cell r="B6260">
            <v>0.95648148148148149</v>
          </cell>
          <cell r="D6260" t="str">
            <v>电表故障</v>
          </cell>
          <cell r="G6260" t="str">
            <v>JS_CZ_wodefeng</v>
          </cell>
          <cell r="I6260" t="str">
            <v>电表故障</v>
          </cell>
        </row>
        <row r="6261">
          <cell r="A6261">
            <v>43212</v>
          </cell>
          <cell r="B6261">
            <v>0.95659722222222221</v>
          </cell>
          <cell r="D6261" t="str">
            <v>电表故障</v>
          </cell>
          <cell r="G6261" t="str">
            <v>JS_CZ_wodefeng</v>
          </cell>
          <cell r="I6261" t="str">
            <v>电表故障</v>
          </cell>
        </row>
        <row r="6262">
          <cell r="A6262">
            <v>43212</v>
          </cell>
          <cell r="B6262">
            <v>0.95798611111111109</v>
          </cell>
          <cell r="D6262" t="str">
            <v>分系统1BMS4SOC过低二级故障</v>
          </cell>
          <cell r="G6262" t="str">
            <v>JS_CZ_wodefeng</v>
          </cell>
          <cell r="I6262" t="str">
            <v>BMS故障</v>
          </cell>
        </row>
        <row r="6263">
          <cell r="A6263">
            <v>43212</v>
          </cell>
          <cell r="B6263">
            <v>0.95810185185185182</v>
          </cell>
          <cell r="D6263" t="str">
            <v>分系统1BMS4SOC过低一级故障</v>
          </cell>
          <cell r="G6263" t="str">
            <v>JS_CZ_wodefeng</v>
          </cell>
          <cell r="I6263" t="str">
            <v>BMS故障</v>
          </cell>
        </row>
        <row r="6264">
          <cell r="A6264">
            <v>43212</v>
          </cell>
          <cell r="B6264">
            <v>0.95896990740740751</v>
          </cell>
          <cell r="D6264" t="str">
            <v>电表故障</v>
          </cell>
          <cell r="G6264" t="str">
            <v>JS_CZ_wodefeng</v>
          </cell>
          <cell r="I6264" t="str">
            <v>电表故障</v>
          </cell>
        </row>
        <row r="6265">
          <cell r="A6265">
            <v>43212</v>
          </cell>
          <cell r="B6265">
            <v>0.96030092592592586</v>
          </cell>
          <cell r="D6265" t="str">
            <v>电表故障</v>
          </cell>
          <cell r="G6265" t="str">
            <v>JS_CZ_wodefeng</v>
          </cell>
          <cell r="I6265" t="str">
            <v>电表故障</v>
          </cell>
        </row>
        <row r="6266">
          <cell r="A6266">
            <v>43212</v>
          </cell>
          <cell r="B6266">
            <v>0.96278935185185188</v>
          </cell>
          <cell r="D6266" t="str">
            <v>电表故障</v>
          </cell>
          <cell r="G6266" t="str">
            <v>JS_CZ_wodefeng</v>
          </cell>
          <cell r="I6266" t="str">
            <v>电表故障</v>
          </cell>
        </row>
        <row r="6267">
          <cell r="A6267">
            <v>43212</v>
          </cell>
          <cell r="B6267">
            <v>0.96517361111111111</v>
          </cell>
          <cell r="D6267" t="str">
            <v>电表故障</v>
          </cell>
          <cell r="G6267" t="str">
            <v>JS_CZ_wodefeng</v>
          </cell>
          <cell r="I6267" t="str">
            <v>电表故障</v>
          </cell>
        </row>
        <row r="6268">
          <cell r="A6268">
            <v>43212</v>
          </cell>
          <cell r="B6268">
            <v>0.96528935185185183</v>
          </cell>
          <cell r="D6268" t="str">
            <v>分系统1BMS4SOC过低二级故障</v>
          </cell>
          <cell r="G6268" t="str">
            <v>JS_CZ_wodefeng</v>
          </cell>
          <cell r="I6268" t="str">
            <v>BMS故障</v>
          </cell>
        </row>
        <row r="6269">
          <cell r="A6269">
            <v>43212</v>
          </cell>
          <cell r="B6269">
            <v>0.9666203703703703</v>
          </cell>
          <cell r="D6269" t="str">
            <v>电表故障</v>
          </cell>
          <cell r="G6269" t="str">
            <v>JS_CZ_wodefeng</v>
          </cell>
          <cell r="I6269" t="str">
            <v>电表故障</v>
          </cell>
        </row>
        <row r="6270">
          <cell r="A6270">
            <v>43212</v>
          </cell>
          <cell r="B6270">
            <v>0.96673611111111113</v>
          </cell>
          <cell r="D6270" t="str">
            <v>电表故障</v>
          </cell>
          <cell r="G6270" t="str">
            <v>JS_CZ_wodefeng</v>
          </cell>
          <cell r="I6270" t="str">
            <v>电表故障</v>
          </cell>
        </row>
        <row r="6271">
          <cell r="A6271">
            <v>43212</v>
          </cell>
          <cell r="B6271">
            <v>0.96818287037037043</v>
          </cell>
          <cell r="D6271" t="str">
            <v>电表故障</v>
          </cell>
          <cell r="G6271" t="str">
            <v>JS_CZ_wodefeng</v>
          </cell>
          <cell r="I6271" t="str">
            <v>电表故障</v>
          </cell>
        </row>
        <row r="6272">
          <cell r="A6272">
            <v>43212</v>
          </cell>
          <cell r="B6272">
            <v>0.97200231481481481</v>
          </cell>
          <cell r="D6272" t="str">
            <v>电表故障</v>
          </cell>
          <cell r="G6272" t="str">
            <v>JS_CZ_wodefeng</v>
          </cell>
          <cell r="I6272" t="str">
            <v>电表故障</v>
          </cell>
        </row>
        <row r="6273">
          <cell r="A6273">
            <v>43212</v>
          </cell>
          <cell r="B6273">
            <v>0.97287037037037039</v>
          </cell>
          <cell r="D6273" t="str">
            <v>电表故障</v>
          </cell>
          <cell r="G6273" t="str">
            <v>JS_CZ_wodefeng</v>
          </cell>
          <cell r="I6273" t="str">
            <v>电表故障</v>
          </cell>
        </row>
        <row r="6274">
          <cell r="A6274">
            <v>43212</v>
          </cell>
          <cell r="B6274">
            <v>0.97299768518518526</v>
          </cell>
          <cell r="D6274" t="str">
            <v>电表故障</v>
          </cell>
          <cell r="G6274" t="str">
            <v>JS_CZ_wodefeng</v>
          </cell>
          <cell r="I6274" t="str">
            <v>电表故障</v>
          </cell>
        </row>
        <row r="6275">
          <cell r="A6275">
            <v>43212</v>
          </cell>
          <cell r="B6275">
            <v>0.97450231481481486</v>
          </cell>
          <cell r="D6275" t="str">
            <v>电表故障</v>
          </cell>
          <cell r="G6275" t="str">
            <v>JS_CZ_wodefeng</v>
          </cell>
          <cell r="I6275" t="str">
            <v>电表故障</v>
          </cell>
        </row>
        <row r="6276">
          <cell r="A6276">
            <v>43212</v>
          </cell>
          <cell r="B6276">
            <v>0.97699074074074066</v>
          </cell>
          <cell r="D6276" t="str">
            <v>电表故障</v>
          </cell>
          <cell r="G6276" t="str">
            <v>JS_CZ_wodefeng</v>
          </cell>
          <cell r="I6276" t="str">
            <v>电表故障</v>
          </cell>
        </row>
        <row r="6277">
          <cell r="A6277">
            <v>43212</v>
          </cell>
          <cell r="B6277">
            <v>0.9771643518518518</v>
          </cell>
          <cell r="D6277" t="str">
            <v>电表故障</v>
          </cell>
          <cell r="G6277" t="str">
            <v>JS_CZ_wodefeng</v>
          </cell>
          <cell r="I6277" t="str">
            <v>电表故障</v>
          </cell>
        </row>
        <row r="6278">
          <cell r="A6278">
            <v>43212</v>
          </cell>
          <cell r="B6278">
            <v>0.97843750000000007</v>
          </cell>
          <cell r="D6278" t="str">
            <v>电表故障</v>
          </cell>
          <cell r="G6278" t="str">
            <v>JS_CZ_wodefeng</v>
          </cell>
          <cell r="I6278" t="str">
            <v>电表故障</v>
          </cell>
        </row>
        <row r="6279">
          <cell r="A6279">
            <v>43212</v>
          </cell>
          <cell r="B6279">
            <v>0.97988425925925926</v>
          </cell>
          <cell r="D6279" t="str">
            <v>电表故障</v>
          </cell>
          <cell r="G6279" t="str">
            <v>JS_CZ_wodefeng</v>
          </cell>
          <cell r="I6279" t="str">
            <v>电表故障</v>
          </cell>
        </row>
        <row r="6280">
          <cell r="A6280">
            <v>43212</v>
          </cell>
          <cell r="B6280">
            <v>0.98358796296296302</v>
          </cell>
          <cell r="D6280" t="str">
            <v>电表故障</v>
          </cell>
          <cell r="G6280" t="str">
            <v>JS_CZ_wodefeng</v>
          </cell>
          <cell r="I6280" t="str">
            <v>电表故障</v>
          </cell>
        </row>
        <row r="6281">
          <cell r="A6281">
            <v>43212</v>
          </cell>
          <cell r="B6281">
            <v>0.98370370370370364</v>
          </cell>
          <cell r="D6281" t="str">
            <v>电表故障</v>
          </cell>
          <cell r="G6281" t="str">
            <v>JS_CZ_wodefeng</v>
          </cell>
          <cell r="I6281" t="str">
            <v>电表故障</v>
          </cell>
        </row>
        <row r="6282">
          <cell r="A6282">
            <v>43212</v>
          </cell>
          <cell r="B6282">
            <v>0.98464120370370367</v>
          </cell>
          <cell r="D6282" t="str">
            <v>电表故障</v>
          </cell>
          <cell r="G6282" t="str">
            <v>JS_CZ_wodefeng</v>
          </cell>
          <cell r="I6282" t="str">
            <v>电表故障</v>
          </cell>
        </row>
        <row r="6283">
          <cell r="A6283">
            <v>43212</v>
          </cell>
          <cell r="B6283">
            <v>0.9862037037037038</v>
          </cell>
          <cell r="D6283" t="str">
            <v>电表故障</v>
          </cell>
          <cell r="G6283" t="str">
            <v>JS_CZ_wodefeng</v>
          </cell>
          <cell r="I6283" t="str">
            <v>电表故障</v>
          </cell>
        </row>
        <row r="6284">
          <cell r="A6284">
            <v>43212</v>
          </cell>
          <cell r="B6284">
            <v>0.98765046296296299</v>
          </cell>
          <cell r="D6284" t="str">
            <v>电表故障</v>
          </cell>
          <cell r="G6284" t="str">
            <v>JS_CZ_wodefeng</v>
          </cell>
          <cell r="I6284" t="str">
            <v>电表故障</v>
          </cell>
        </row>
        <row r="6285">
          <cell r="A6285">
            <v>43212</v>
          </cell>
          <cell r="B6285">
            <v>0.99002314814814818</v>
          </cell>
          <cell r="D6285" t="str">
            <v>电表故障</v>
          </cell>
          <cell r="G6285" t="str">
            <v>JS_CZ_wodefeng</v>
          </cell>
          <cell r="I6285" t="str">
            <v>电表故障</v>
          </cell>
        </row>
        <row r="6286">
          <cell r="A6286">
            <v>43212</v>
          </cell>
          <cell r="B6286">
            <v>0.99164351851851851</v>
          </cell>
          <cell r="D6286" t="str">
            <v>电表故障</v>
          </cell>
          <cell r="G6286" t="str">
            <v>JS_CZ_wodefeng</v>
          </cell>
          <cell r="I6286" t="str">
            <v>电表故障</v>
          </cell>
        </row>
        <row r="6287">
          <cell r="A6287">
            <v>43212</v>
          </cell>
          <cell r="B6287">
            <v>0.99291666666666656</v>
          </cell>
          <cell r="D6287" t="str">
            <v>电表故障</v>
          </cell>
          <cell r="G6287" t="str">
            <v>JS_CZ_wodefeng</v>
          </cell>
          <cell r="I6287" t="str">
            <v>电表故障</v>
          </cell>
        </row>
        <row r="6288">
          <cell r="A6288">
            <v>43212</v>
          </cell>
          <cell r="B6288">
            <v>0.99402777777777773</v>
          </cell>
          <cell r="D6288" t="str">
            <v>电表故障</v>
          </cell>
          <cell r="G6288" t="str">
            <v>JS_CZ_wodefeng</v>
          </cell>
          <cell r="I6288" t="str">
            <v>电表故障</v>
          </cell>
        </row>
        <row r="6289">
          <cell r="A6289">
            <v>43212</v>
          </cell>
          <cell r="B6289">
            <v>0.99414351851851857</v>
          </cell>
          <cell r="D6289" t="str">
            <v>电表故障</v>
          </cell>
          <cell r="G6289" t="str">
            <v>JS_CZ_wodefeng</v>
          </cell>
          <cell r="I6289" t="str">
            <v>电表故障</v>
          </cell>
        </row>
        <row r="6290">
          <cell r="A6290">
            <v>43212</v>
          </cell>
          <cell r="B6290">
            <v>0.9943171296296297</v>
          </cell>
          <cell r="D6290" t="str">
            <v>电表故障</v>
          </cell>
          <cell r="G6290" t="str">
            <v>JS_CZ_wodefeng</v>
          </cell>
          <cell r="I6290" t="str">
            <v>电表故障</v>
          </cell>
        </row>
        <row r="6291">
          <cell r="A6291">
            <v>43212</v>
          </cell>
          <cell r="B6291">
            <v>0.99466435185185187</v>
          </cell>
          <cell r="D6291" t="str">
            <v>电表故障</v>
          </cell>
          <cell r="G6291" t="str">
            <v>JS_CZ_wodefeng</v>
          </cell>
          <cell r="I6291" t="str">
            <v>电表故障</v>
          </cell>
        </row>
        <row r="6292">
          <cell r="A6292">
            <v>43212</v>
          </cell>
          <cell r="B6292">
            <v>0.99559027777777775</v>
          </cell>
          <cell r="D6292" t="str">
            <v>电表故障</v>
          </cell>
          <cell r="G6292" t="str">
            <v>JS_CZ_wodefeng</v>
          </cell>
          <cell r="I6292" t="str">
            <v>电表故障</v>
          </cell>
        </row>
        <row r="6293">
          <cell r="A6293">
            <v>43212</v>
          </cell>
          <cell r="B6293">
            <v>0.99952546296296296</v>
          </cell>
          <cell r="D6293" t="str">
            <v>电表故障</v>
          </cell>
          <cell r="G6293" t="str">
            <v>JS_CZ_wodefeng</v>
          </cell>
          <cell r="I6293" t="str">
            <v>电表故障</v>
          </cell>
        </row>
        <row r="6294">
          <cell r="A6294">
            <v>43213</v>
          </cell>
          <cell r="B6294">
            <v>8.6805555555555551E-4</v>
          </cell>
          <cell r="D6294" t="str">
            <v>电表故障</v>
          </cell>
          <cell r="G6294" t="str">
            <v>JS_CZ_wodefeng</v>
          </cell>
          <cell r="I6294" t="str">
            <v>电表故障</v>
          </cell>
        </row>
        <row r="6295">
          <cell r="A6295">
            <v>43213</v>
          </cell>
          <cell r="B6295">
            <v>9.7222222222222209E-4</v>
          </cell>
          <cell r="D6295" t="str">
            <v>电表故障</v>
          </cell>
          <cell r="G6295" t="str">
            <v>JS_CZ_wodefeng</v>
          </cell>
          <cell r="I6295" t="str">
            <v>电表故障</v>
          </cell>
        </row>
        <row r="6296">
          <cell r="A6296">
            <v>43213</v>
          </cell>
          <cell r="B6296">
            <v>2.6041666666666665E-3</v>
          </cell>
          <cell r="D6296" t="str">
            <v>电表故障</v>
          </cell>
          <cell r="G6296" t="str">
            <v>JS_CZ_wodefeng</v>
          </cell>
          <cell r="I6296" t="str">
            <v>电表故障</v>
          </cell>
        </row>
        <row r="6297">
          <cell r="A6297">
            <v>43213</v>
          </cell>
          <cell r="B6297">
            <v>4.9768518518518521E-3</v>
          </cell>
          <cell r="D6297" t="str">
            <v>电表故障</v>
          </cell>
          <cell r="G6297" t="str">
            <v>JS_CZ_wodefeng</v>
          </cell>
          <cell r="I6297" t="str">
            <v>电表故障</v>
          </cell>
        </row>
        <row r="6298">
          <cell r="A6298">
            <v>43213</v>
          </cell>
          <cell r="B6298">
            <v>5.9606481481481489E-3</v>
          </cell>
          <cell r="D6298" t="str">
            <v>电表故障</v>
          </cell>
          <cell r="G6298" t="str">
            <v>JS_CZ_wodefeng</v>
          </cell>
          <cell r="I6298" t="str">
            <v>电表故障</v>
          </cell>
        </row>
        <row r="6299">
          <cell r="A6299">
            <v>43213</v>
          </cell>
          <cell r="B6299">
            <v>7.2916666666666659E-3</v>
          </cell>
          <cell r="D6299" t="str">
            <v>电表故障</v>
          </cell>
          <cell r="G6299" t="str">
            <v>JS_CZ_wodefeng</v>
          </cell>
          <cell r="I6299" t="str">
            <v>电表故障</v>
          </cell>
        </row>
        <row r="6300">
          <cell r="A6300">
            <v>43213</v>
          </cell>
          <cell r="B6300">
            <v>7.3495370370370372E-3</v>
          </cell>
          <cell r="D6300" t="str">
            <v>分系统1BMS4SOC过低一级故障</v>
          </cell>
          <cell r="G6300" t="str">
            <v>JS_CZ_wodefeng</v>
          </cell>
          <cell r="I6300" t="str">
            <v>BMS故障</v>
          </cell>
        </row>
        <row r="6301">
          <cell r="A6301">
            <v>43213</v>
          </cell>
          <cell r="B6301">
            <v>7.5231481481481477E-3</v>
          </cell>
          <cell r="D6301" t="str">
            <v>分系统1BMS4SOC过低二级故障</v>
          </cell>
          <cell r="G6301" t="str">
            <v>JS_CZ_wodefeng</v>
          </cell>
          <cell r="I6301" t="str">
            <v>BMS故障</v>
          </cell>
        </row>
        <row r="6302">
          <cell r="A6302">
            <v>43213</v>
          </cell>
          <cell r="B6302">
            <v>7.6388888888888886E-3</v>
          </cell>
          <cell r="D6302" t="str">
            <v>分系统1BMS4SOC过低一级故障</v>
          </cell>
          <cell r="G6302" t="str">
            <v>JS_CZ_wodefeng</v>
          </cell>
          <cell r="I6302" t="str">
            <v>BMS故障</v>
          </cell>
        </row>
        <row r="6303">
          <cell r="A6303">
            <v>43213</v>
          </cell>
          <cell r="B6303">
            <v>1.0243055555555556E-2</v>
          </cell>
          <cell r="D6303" t="str">
            <v>分系统1BMS5SOC过低一级故障</v>
          </cell>
          <cell r="G6303" t="str">
            <v>JS_CZ_wodefeng</v>
          </cell>
          <cell r="I6303" t="str">
            <v>BMS故障</v>
          </cell>
        </row>
        <row r="6304">
          <cell r="A6304">
            <v>43213</v>
          </cell>
          <cell r="B6304">
            <v>1.1238425925925928E-2</v>
          </cell>
          <cell r="D6304" t="str">
            <v>电表故障</v>
          </cell>
          <cell r="G6304" t="str">
            <v>JS_CZ_wodefeng</v>
          </cell>
          <cell r="I6304" t="str">
            <v>电表故障</v>
          </cell>
        </row>
        <row r="6305">
          <cell r="A6305">
            <v>43213</v>
          </cell>
          <cell r="B6305">
            <v>1.1342592592592592E-2</v>
          </cell>
          <cell r="D6305" t="str">
            <v>电表故障</v>
          </cell>
          <cell r="G6305" t="str">
            <v>JS_CZ_wodefeng</v>
          </cell>
          <cell r="I6305" t="str">
            <v>电表故障</v>
          </cell>
        </row>
        <row r="6306">
          <cell r="A6306">
            <v>43213</v>
          </cell>
          <cell r="B6306">
            <v>1.1516203703703702E-2</v>
          </cell>
          <cell r="D6306" t="str">
            <v>电表故障</v>
          </cell>
          <cell r="G6306" t="str">
            <v>JS_CZ_wodefeng</v>
          </cell>
          <cell r="I6306" t="str">
            <v>电表故障</v>
          </cell>
        </row>
        <row r="6307">
          <cell r="A6307">
            <v>43213</v>
          </cell>
          <cell r="B6307">
            <v>1.2800925925925926E-2</v>
          </cell>
          <cell r="D6307" t="str">
            <v>电表故障</v>
          </cell>
          <cell r="G6307" t="str">
            <v>JS_CZ_wodefeng</v>
          </cell>
          <cell r="I6307" t="str">
            <v>电表故障</v>
          </cell>
        </row>
        <row r="6308">
          <cell r="A6308">
            <v>43213</v>
          </cell>
          <cell r="B6308">
            <v>1.6099537037037037E-2</v>
          </cell>
          <cell r="D6308" t="str">
            <v>电表故障</v>
          </cell>
          <cell r="G6308" t="str">
            <v>JS_CZ_wodefeng</v>
          </cell>
          <cell r="I6308" t="str">
            <v>电表故障</v>
          </cell>
        </row>
        <row r="6309">
          <cell r="A6309">
            <v>43213</v>
          </cell>
          <cell r="B6309">
            <v>1.8935185185185183E-2</v>
          </cell>
          <cell r="D6309" t="str">
            <v>电表故障</v>
          </cell>
          <cell r="G6309" t="str">
            <v>JS_CZ_wodefeng</v>
          </cell>
          <cell r="I6309" t="str">
            <v>电表故障</v>
          </cell>
        </row>
        <row r="6310">
          <cell r="A6310">
            <v>43213</v>
          </cell>
          <cell r="B6310">
            <v>2.1307870370370369E-2</v>
          </cell>
          <cell r="D6310" t="str">
            <v>电表故障</v>
          </cell>
          <cell r="G6310" t="str">
            <v>JS_CZ_wodefeng</v>
          </cell>
          <cell r="I6310" t="str">
            <v>电表故障</v>
          </cell>
        </row>
        <row r="6311">
          <cell r="A6311">
            <v>43213</v>
          </cell>
          <cell r="B6311">
            <v>2.2349537037037032E-2</v>
          </cell>
          <cell r="D6311" t="str">
            <v>电表故障</v>
          </cell>
          <cell r="G6311" t="str">
            <v>JS_CZ_wodefeng</v>
          </cell>
          <cell r="I6311" t="str">
            <v>电表故障</v>
          </cell>
        </row>
        <row r="6312">
          <cell r="A6312">
            <v>43213</v>
          </cell>
          <cell r="B6312">
            <v>2.2708333333333334E-2</v>
          </cell>
          <cell r="D6312" t="str">
            <v>电表故障</v>
          </cell>
          <cell r="G6312" t="str">
            <v>JS_CZ_wodefeng</v>
          </cell>
          <cell r="I6312" t="str">
            <v>电表故障</v>
          </cell>
        </row>
        <row r="6313">
          <cell r="A6313">
            <v>43213</v>
          </cell>
          <cell r="B6313">
            <v>2.2939814814814816E-2</v>
          </cell>
          <cell r="D6313" t="str">
            <v>电表故障</v>
          </cell>
          <cell r="G6313" t="str">
            <v>JS_CZ_wodefeng</v>
          </cell>
          <cell r="I6313" t="str">
            <v>电表故障</v>
          </cell>
        </row>
        <row r="6314">
          <cell r="A6314">
            <v>43213</v>
          </cell>
          <cell r="B6314">
            <v>2.5138888888888891E-2</v>
          </cell>
          <cell r="D6314" t="str">
            <v>电表故障</v>
          </cell>
          <cell r="G6314" t="str">
            <v>JS_CZ_wodefeng</v>
          </cell>
          <cell r="I6314" t="str">
            <v>电表故障</v>
          </cell>
        </row>
        <row r="6315">
          <cell r="A6315">
            <v>43213</v>
          </cell>
          <cell r="B6315">
            <v>2.6238425925925925E-2</v>
          </cell>
          <cell r="D6315" t="str">
            <v>电表故障</v>
          </cell>
          <cell r="G6315" t="str">
            <v>JS_CZ_wodefeng</v>
          </cell>
          <cell r="I6315" t="str">
            <v>电表故障</v>
          </cell>
        </row>
        <row r="6316">
          <cell r="A6316">
            <v>43213</v>
          </cell>
          <cell r="B6316">
            <v>2.7858796296296298E-2</v>
          </cell>
          <cell r="D6316" t="str">
            <v>电表故障</v>
          </cell>
          <cell r="G6316" t="str">
            <v>JS_CZ_wodefeng</v>
          </cell>
          <cell r="I6316" t="str">
            <v>电表故障</v>
          </cell>
        </row>
        <row r="6317">
          <cell r="A6317">
            <v>43213</v>
          </cell>
          <cell r="B6317">
            <v>2.9421296296296296E-2</v>
          </cell>
          <cell r="D6317" t="str">
            <v>分系统1BMS5SOC过低二级故障</v>
          </cell>
          <cell r="G6317" t="str">
            <v>JS_CZ_wodefeng</v>
          </cell>
          <cell r="I6317" t="str">
            <v>BMS故障</v>
          </cell>
        </row>
        <row r="6318">
          <cell r="A6318">
            <v>43213</v>
          </cell>
          <cell r="B6318">
            <v>2.9652777777777778E-2</v>
          </cell>
          <cell r="D6318" t="str">
            <v>分系统1BMS4SOC过低二级故障</v>
          </cell>
          <cell r="G6318" t="str">
            <v>JS_CZ_wodefeng</v>
          </cell>
          <cell r="I6318" t="str">
            <v>BMS故障</v>
          </cell>
        </row>
        <row r="6319">
          <cell r="A6319">
            <v>43213</v>
          </cell>
          <cell r="B6319">
            <v>3.0231481481481481E-2</v>
          </cell>
          <cell r="D6319" t="str">
            <v>电表故障</v>
          </cell>
          <cell r="G6319" t="str">
            <v>JS_CZ_wodefeng</v>
          </cell>
          <cell r="I6319" t="str">
            <v>电表故障</v>
          </cell>
        </row>
        <row r="6320">
          <cell r="A6320">
            <v>43213</v>
          </cell>
          <cell r="B6320">
            <v>3.1805555555555552E-2</v>
          </cell>
          <cell r="D6320" t="str">
            <v>电表故障</v>
          </cell>
          <cell r="G6320" t="str">
            <v>JS_CZ_wodefeng</v>
          </cell>
          <cell r="I6320" t="str">
            <v>电表故障</v>
          </cell>
        </row>
        <row r="6321">
          <cell r="A6321">
            <v>43213</v>
          </cell>
          <cell r="B6321">
            <v>3.6550925925925924E-2</v>
          </cell>
          <cell r="D6321" t="str">
            <v>电表故障</v>
          </cell>
          <cell r="G6321" t="str">
            <v>JS_CZ_wodefeng</v>
          </cell>
          <cell r="I6321" t="str">
            <v>电表故障</v>
          </cell>
        </row>
        <row r="6322">
          <cell r="A6322">
            <v>43213</v>
          </cell>
          <cell r="B6322">
            <v>3.6666666666666667E-2</v>
          </cell>
          <cell r="D6322" t="str">
            <v>电表故障</v>
          </cell>
          <cell r="G6322" t="str">
            <v>JS_CZ_wodefeng</v>
          </cell>
          <cell r="I6322" t="str">
            <v>电表故障</v>
          </cell>
        </row>
        <row r="6323">
          <cell r="A6323">
            <v>43213</v>
          </cell>
          <cell r="B6323">
            <v>3.788194444444444E-2</v>
          </cell>
          <cell r="D6323" t="str">
            <v>电表故障</v>
          </cell>
          <cell r="G6323" t="str">
            <v>JS_CZ_wodefeng</v>
          </cell>
          <cell r="I6323" t="str">
            <v>电表故障</v>
          </cell>
        </row>
        <row r="6324">
          <cell r="A6324">
            <v>43213</v>
          </cell>
          <cell r="B6324">
            <v>3.8576388888888889E-2</v>
          </cell>
          <cell r="D6324" t="str">
            <v>分系统1BMS1单体电压过低一级故障</v>
          </cell>
          <cell r="G6324" t="str">
            <v>JS_CZ_wodefeng</v>
          </cell>
          <cell r="I6324" t="str">
            <v>BMS故障</v>
          </cell>
        </row>
        <row r="6325">
          <cell r="A6325">
            <v>43213</v>
          </cell>
          <cell r="B6325">
            <v>3.9270833333333331E-2</v>
          </cell>
          <cell r="D6325" t="str">
            <v>分系统1BMS6单体电压过低一级故障</v>
          </cell>
          <cell r="G6325" t="str">
            <v>JS_CZ_wodefeng</v>
          </cell>
          <cell r="I6325" t="str">
            <v>BMS故障</v>
          </cell>
        </row>
        <row r="6326">
          <cell r="A6326">
            <v>43213</v>
          </cell>
          <cell r="B6326">
            <v>4.071759259259259E-2</v>
          </cell>
          <cell r="D6326" t="str">
            <v>电表故障</v>
          </cell>
          <cell r="G6326" t="str">
            <v>JS_CZ_wodefeng</v>
          </cell>
          <cell r="I6326" t="str">
            <v>电表故障</v>
          </cell>
        </row>
        <row r="6327">
          <cell r="A6327">
            <v>43213</v>
          </cell>
          <cell r="B6327">
            <v>4.0960648148148149E-2</v>
          </cell>
          <cell r="D6327" t="str">
            <v>分系统1BMS3单体电压过低一级故障</v>
          </cell>
          <cell r="G6327" t="str">
            <v>JS_CZ_wodefeng</v>
          </cell>
          <cell r="I6327" t="str">
            <v>BMS故障</v>
          </cell>
        </row>
        <row r="6328">
          <cell r="A6328">
            <v>43213</v>
          </cell>
          <cell r="B6328">
            <v>4.0960648148148149E-2</v>
          </cell>
          <cell r="D6328" t="str">
            <v>分系统1BMS4单体电压过低一级故障</v>
          </cell>
          <cell r="G6328" t="str">
            <v>JS_CZ_wodefeng</v>
          </cell>
          <cell r="I6328" t="str">
            <v>BMS故障</v>
          </cell>
        </row>
        <row r="6329">
          <cell r="A6329">
            <v>43213</v>
          </cell>
          <cell r="B6329">
            <v>4.1886574074074069E-2</v>
          </cell>
          <cell r="D6329" t="str">
            <v>分系统1BMS2单体电压过低一级故障</v>
          </cell>
          <cell r="G6329" t="str">
            <v>JS_CZ_wodefeng</v>
          </cell>
          <cell r="I6329" t="str">
            <v>BMS故障</v>
          </cell>
        </row>
        <row r="6330">
          <cell r="A6330">
            <v>43213</v>
          </cell>
          <cell r="B6330">
            <v>4.3101851851851856E-2</v>
          </cell>
          <cell r="D6330" t="str">
            <v>电表故障</v>
          </cell>
          <cell r="G6330" t="str">
            <v>JS_CZ_wodefeng</v>
          </cell>
          <cell r="I6330" t="str">
            <v>电表故障</v>
          </cell>
        </row>
        <row r="6331">
          <cell r="A6331">
            <v>43213</v>
          </cell>
          <cell r="B6331">
            <v>4.3391203703703703E-2</v>
          </cell>
          <cell r="D6331" t="str">
            <v>电表故障</v>
          </cell>
          <cell r="G6331" t="str">
            <v>JS_CZ_wodefeng</v>
          </cell>
          <cell r="I6331" t="str">
            <v>电表故障</v>
          </cell>
        </row>
        <row r="6332">
          <cell r="A6332">
            <v>43213</v>
          </cell>
          <cell r="B6332">
            <v>4.3622685185185188E-2</v>
          </cell>
          <cell r="D6332" t="str">
            <v>电表故障</v>
          </cell>
          <cell r="G6332" t="str">
            <v>JS_CZ_wodefeng</v>
          </cell>
          <cell r="I6332" t="str">
            <v>电表故障</v>
          </cell>
        </row>
        <row r="6333">
          <cell r="A6333">
            <v>43213</v>
          </cell>
          <cell r="B6333">
            <v>4.3738425925925924E-2</v>
          </cell>
          <cell r="D6333" t="str">
            <v>电表故障</v>
          </cell>
          <cell r="G6333" t="str">
            <v>JS_CZ_wodefeng</v>
          </cell>
          <cell r="I6333" t="str">
            <v>电表故障</v>
          </cell>
        </row>
        <row r="6334">
          <cell r="A6334">
            <v>43213</v>
          </cell>
          <cell r="B6334">
            <v>4.4664351851851851E-2</v>
          </cell>
          <cell r="D6334" t="str">
            <v>电表故障</v>
          </cell>
          <cell r="G6334" t="str">
            <v>JS_CZ_wodefeng</v>
          </cell>
          <cell r="I6334" t="str">
            <v>电表故障</v>
          </cell>
        </row>
        <row r="6335">
          <cell r="A6335">
            <v>43213</v>
          </cell>
          <cell r="B6335">
            <v>4.5937499999999999E-2</v>
          </cell>
          <cell r="D6335" t="str">
            <v>分系统1BMS1总电压过低一级故障</v>
          </cell>
          <cell r="G6335" t="str">
            <v>JS_CZ_wodefeng</v>
          </cell>
          <cell r="I6335" t="str">
            <v>BMS故障</v>
          </cell>
        </row>
        <row r="6336">
          <cell r="A6336">
            <v>43213</v>
          </cell>
          <cell r="B6336">
            <v>4.6064814814814815E-2</v>
          </cell>
          <cell r="D6336" t="str">
            <v>分系统1BMS3总电压过低一级故障</v>
          </cell>
          <cell r="G6336" t="str">
            <v>JS_CZ_wodefeng</v>
          </cell>
          <cell r="I6336" t="str">
            <v>BMS故障</v>
          </cell>
        </row>
        <row r="6337">
          <cell r="A6337">
            <v>43213</v>
          </cell>
          <cell r="B6337">
            <v>4.611111111111111E-2</v>
          </cell>
          <cell r="D6337" t="str">
            <v>分系统1BMS6总电压过低一级故障</v>
          </cell>
          <cell r="G6337" t="str">
            <v>JS_CZ_wodefeng</v>
          </cell>
          <cell r="I6337" t="str">
            <v>BMS故障</v>
          </cell>
        </row>
        <row r="6338">
          <cell r="A6338">
            <v>43213</v>
          </cell>
          <cell r="B6338">
            <v>4.6226851851851852E-2</v>
          </cell>
          <cell r="D6338" t="str">
            <v>电表故障</v>
          </cell>
          <cell r="G6338" t="str">
            <v>JS_CZ_wodefeng</v>
          </cell>
          <cell r="I6338" t="str">
            <v>电表故障</v>
          </cell>
        </row>
        <row r="6339">
          <cell r="A6339">
            <v>43213</v>
          </cell>
          <cell r="B6339">
            <v>4.628472222222222E-2</v>
          </cell>
          <cell r="D6339" t="str">
            <v>分系统1BMS2总电压过低一级故障</v>
          </cell>
          <cell r="G6339" t="str">
            <v>JS_CZ_wodefeng</v>
          </cell>
          <cell r="I6339" t="str">
            <v>BMS故障</v>
          </cell>
        </row>
        <row r="6340">
          <cell r="A6340">
            <v>43213</v>
          </cell>
          <cell r="B6340">
            <v>4.628472222222222E-2</v>
          </cell>
          <cell r="D6340" t="str">
            <v>分系统1BMS5总电压过低一级故障</v>
          </cell>
          <cell r="G6340" t="str">
            <v>JS_CZ_wodefeng</v>
          </cell>
          <cell r="I6340" t="str">
            <v>BMS故障</v>
          </cell>
        </row>
        <row r="6341">
          <cell r="A6341">
            <v>43213</v>
          </cell>
          <cell r="B6341">
            <v>4.6342592592592595E-2</v>
          </cell>
          <cell r="D6341" t="str">
            <v>分系统1BMS4总电压过低一级故障</v>
          </cell>
          <cell r="G6341" t="str">
            <v>JS_CZ_wodefeng</v>
          </cell>
          <cell r="I6341" t="str">
            <v>BMS故障</v>
          </cell>
        </row>
        <row r="6342">
          <cell r="A6342">
            <v>43213</v>
          </cell>
          <cell r="B6342">
            <v>4.7511574074074074E-2</v>
          </cell>
          <cell r="D6342" t="str">
            <v>分系统1BMS5单体电压过低一级故障</v>
          </cell>
          <cell r="G6342" t="str">
            <v>JS_CZ_wodefeng</v>
          </cell>
          <cell r="I6342" t="str">
            <v>BMS故障</v>
          </cell>
        </row>
        <row r="6343">
          <cell r="A6343">
            <v>43213</v>
          </cell>
          <cell r="B6343">
            <v>4.8483796296296296E-2</v>
          </cell>
          <cell r="D6343" t="str">
            <v>电表故障</v>
          </cell>
          <cell r="G6343" t="str">
            <v>JS_CZ_wodefeng</v>
          </cell>
          <cell r="I6343" t="str">
            <v>电表故障</v>
          </cell>
        </row>
        <row r="6344">
          <cell r="A6344">
            <v>43213</v>
          </cell>
          <cell r="B6344">
            <v>4.8611111111111112E-2</v>
          </cell>
          <cell r="D6344" t="str">
            <v>电表故障</v>
          </cell>
          <cell r="G6344" t="str">
            <v>JS_CZ_wodefeng</v>
          </cell>
          <cell r="I6344" t="str">
            <v>电表故障</v>
          </cell>
        </row>
        <row r="6345">
          <cell r="A6345">
            <v>43213</v>
          </cell>
          <cell r="B6345">
            <v>4.8842592592592597E-2</v>
          </cell>
          <cell r="D6345" t="str">
            <v>电表故障</v>
          </cell>
          <cell r="G6345" t="str">
            <v>JS_CZ_wodefeng</v>
          </cell>
          <cell r="I6345" t="str">
            <v>电表故障</v>
          </cell>
        </row>
        <row r="6346">
          <cell r="A6346">
            <v>43213</v>
          </cell>
          <cell r="B6346">
            <v>4.9942129629629628E-2</v>
          </cell>
          <cell r="D6346" t="str">
            <v>电表故障</v>
          </cell>
          <cell r="G6346" t="str">
            <v>JS_CZ_wodefeng</v>
          </cell>
          <cell r="I6346" t="str">
            <v>电表故障</v>
          </cell>
        </row>
        <row r="6347">
          <cell r="A6347">
            <v>43213</v>
          </cell>
          <cell r="B6347">
            <v>5.167824074074074E-2</v>
          </cell>
          <cell r="D6347" t="str">
            <v>分系统1BMS1SOC过低一级故障</v>
          </cell>
          <cell r="G6347" t="str">
            <v>JS_CZ_wodefeng</v>
          </cell>
          <cell r="I6347" t="str">
            <v>BMS故障</v>
          </cell>
        </row>
        <row r="6348">
          <cell r="A6348">
            <v>43213</v>
          </cell>
          <cell r="B6348">
            <v>5.1909722222222225E-2</v>
          </cell>
          <cell r="D6348" t="str">
            <v>分系统1BMS3SOC过低一级故障</v>
          </cell>
          <cell r="G6348" t="str">
            <v>JS_CZ_wodefeng</v>
          </cell>
          <cell r="I6348" t="str">
            <v>BMS故障</v>
          </cell>
        </row>
        <row r="6349">
          <cell r="A6349">
            <v>43213</v>
          </cell>
          <cell r="B6349">
            <v>5.1967592592592593E-2</v>
          </cell>
          <cell r="D6349" t="str">
            <v>分系统1BMS6SOC过低一级故障</v>
          </cell>
          <cell r="G6349" t="str">
            <v>JS_CZ_wodefeng</v>
          </cell>
          <cell r="I6349" t="str">
            <v>BMS故障</v>
          </cell>
        </row>
        <row r="6350">
          <cell r="A6350">
            <v>43213</v>
          </cell>
          <cell r="B6350">
            <v>5.2256944444444446E-2</v>
          </cell>
          <cell r="D6350" t="str">
            <v>分系统1BMS2SOC过低一级故障</v>
          </cell>
          <cell r="G6350" t="str">
            <v>JS_CZ_wodefeng</v>
          </cell>
          <cell r="I6350" t="str">
            <v>BMS故障</v>
          </cell>
        </row>
        <row r="6351">
          <cell r="A6351">
            <v>43213</v>
          </cell>
          <cell r="B6351">
            <v>5.3703703703703698E-2</v>
          </cell>
          <cell r="D6351" t="str">
            <v>分系统1BMS5SOC过低一级故障</v>
          </cell>
          <cell r="G6351" t="str">
            <v>JS_CZ_wodefeng</v>
          </cell>
          <cell r="I6351" t="str">
            <v>BMS故障</v>
          </cell>
        </row>
        <row r="6352">
          <cell r="A6352">
            <v>43213</v>
          </cell>
          <cell r="B6352">
            <v>5.376157407407408E-2</v>
          </cell>
          <cell r="D6352" t="str">
            <v>电表故障</v>
          </cell>
          <cell r="G6352" t="str">
            <v>JS_CZ_wodefeng</v>
          </cell>
          <cell r="I6352" t="str">
            <v>电表故障</v>
          </cell>
        </row>
        <row r="6353">
          <cell r="A6353">
            <v>43213</v>
          </cell>
          <cell r="B6353">
            <v>5.393518518518519E-2</v>
          </cell>
          <cell r="D6353" t="str">
            <v>分系统1BMS4SOC过低一级故障</v>
          </cell>
          <cell r="G6353" t="str">
            <v>JS_CZ_wodefeng</v>
          </cell>
          <cell r="I6353" t="str">
            <v>BMS故障</v>
          </cell>
        </row>
        <row r="6354">
          <cell r="A6354">
            <v>43213</v>
          </cell>
          <cell r="B6354">
            <v>5.3993055555555558E-2</v>
          </cell>
          <cell r="D6354" t="str">
            <v>电表故障</v>
          </cell>
          <cell r="G6354" t="str">
            <v>JS_CZ_wodefeng</v>
          </cell>
          <cell r="I6354" t="str">
            <v>电表故障</v>
          </cell>
        </row>
        <row r="6355">
          <cell r="A6355">
            <v>43213</v>
          </cell>
          <cell r="B6355">
            <v>6.0486111111111109E-2</v>
          </cell>
          <cell r="D6355" t="str">
            <v>电表故障</v>
          </cell>
          <cell r="G6355" t="str">
            <v>JS_CZ_wodefeng</v>
          </cell>
          <cell r="I6355" t="str">
            <v>电表故障</v>
          </cell>
        </row>
        <row r="6356">
          <cell r="A6356">
            <v>43213</v>
          </cell>
          <cell r="B6356">
            <v>6.0601851851851851E-2</v>
          </cell>
          <cell r="D6356" t="str">
            <v>电表故障</v>
          </cell>
          <cell r="G6356" t="str">
            <v>JS_CZ_wodefeng</v>
          </cell>
          <cell r="I6356" t="str">
            <v>电表故障</v>
          </cell>
        </row>
        <row r="6357">
          <cell r="A6357">
            <v>43213</v>
          </cell>
          <cell r="B6357">
            <v>6.2916666666666662E-2</v>
          </cell>
          <cell r="D6357" t="str">
            <v>电表故障</v>
          </cell>
          <cell r="G6357" t="str">
            <v>JS_CZ_wodefeng</v>
          </cell>
          <cell r="I6357" t="str">
            <v>电表故障</v>
          </cell>
        </row>
        <row r="6358">
          <cell r="A6358">
            <v>43213</v>
          </cell>
          <cell r="B6358">
            <v>6.4131944444444436E-2</v>
          </cell>
          <cell r="D6358" t="str">
            <v>电表故障</v>
          </cell>
          <cell r="G6358" t="str">
            <v>JS_CZ_wodefeng</v>
          </cell>
          <cell r="I6358" t="str">
            <v>电表故障</v>
          </cell>
        </row>
        <row r="6359">
          <cell r="A6359">
            <v>43213</v>
          </cell>
          <cell r="B6359">
            <v>6.4247685185185185E-2</v>
          </cell>
          <cell r="D6359" t="str">
            <v>电表故障</v>
          </cell>
          <cell r="G6359" t="str">
            <v>JS_CZ_wodefeng</v>
          </cell>
          <cell r="I6359" t="str">
            <v>电表故障</v>
          </cell>
        </row>
        <row r="6360">
          <cell r="A6360">
            <v>43213</v>
          </cell>
          <cell r="B6360">
            <v>6.4363425925925921E-2</v>
          </cell>
          <cell r="D6360" t="str">
            <v>电表故障</v>
          </cell>
          <cell r="G6360" t="str">
            <v>JS_CZ_wodefeng</v>
          </cell>
          <cell r="I6360" t="str">
            <v>电表故障</v>
          </cell>
        </row>
        <row r="6361">
          <cell r="A6361">
            <v>43213</v>
          </cell>
          <cell r="B6361">
            <v>6.5231481481481488E-2</v>
          </cell>
          <cell r="D6361" t="str">
            <v>电表故障</v>
          </cell>
          <cell r="G6361" t="str">
            <v>JS_CZ_wodefeng</v>
          </cell>
          <cell r="I6361" t="str">
            <v>电表故障</v>
          </cell>
        </row>
        <row r="6362">
          <cell r="A6362">
            <v>43213</v>
          </cell>
          <cell r="B6362">
            <v>6.5347222222222223E-2</v>
          </cell>
          <cell r="D6362" t="str">
            <v>电表故障</v>
          </cell>
          <cell r="G6362" t="str">
            <v>JS_CZ_wodefeng</v>
          </cell>
          <cell r="I6362" t="str">
            <v>电表故障</v>
          </cell>
        </row>
        <row r="6363">
          <cell r="A6363">
            <v>43213</v>
          </cell>
          <cell r="B6363">
            <v>6.9224537037037029E-2</v>
          </cell>
          <cell r="D6363" t="str">
            <v>电表故障</v>
          </cell>
          <cell r="G6363" t="str">
            <v>JS_CZ_wodefeng</v>
          </cell>
          <cell r="I6363" t="str">
            <v>电表故障</v>
          </cell>
        </row>
        <row r="6364">
          <cell r="A6364">
            <v>43213</v>
          </cell>
          <cell r="B6364">
            <v>7.0787037037037037E-2</v>
          </cell>
          <cell r="D6364" t="str">
            <v>电表故障</v>
          </cell>
          <cell r="G6364" t="str">
            <v>JS_CZ_wodefeng</v>
          </cell>
          <cell r="I6364" t="str">
            <v>电表故障</v>
          </cell>
        </row>
        <row r="6365">
          <cell r="A6365">
            <v>43213</v>
          </cell>
          <cell r="B6365">
            <v>7.2245370370370363E-2</v>
          </cell>
          <cell r="D6365" t="str">
            <v>电表故障</v>
          </cell>
          <cell r="G6365" t="str">
            <v>JS_CZ_wodefeng</v>
          </cell>
          <cell r="I6365" t="str">
            <v>电表故障</v>
          </cell>
        </row>
        <row r="6366">
          <cell r="A6366">
            <v>43213</v>
          </cell>
          <cell r="B6366">
            <v>7.3101851851851848E-2</v>
          </cell>
          <cell r="D6366" t="str">
            <v>电表故障</v>
          </cell>
          <cell r="G6366" t="str">
            <v>JS_CZ_wodefeng</v>
          </cell>
          <cell r="I6366" t="str">
            <v>电表故障</v>
          </cell>
        </row>
        <row r="6367">
          <cell r="A6367">
            <v>43213</v>
          </cell>
          <cell r="B6367">
            <v>7.4618055555555562E-2</v>
          </cell>
          <cell r="D6367" t="str">
            <v>电表故障</v>
          </cell>
          <cell r="G6367" t="str">
            <v>JS_CZ_wodefeng</v>
          </cell>
          <cell r="I6367" t="str">
            <v>电表故障</v>
          </cell>
        </row>
        <row r="6368">
          <cell r="A6368">
            <v>43213</v>
          </cell>
          <cell r="B6368">
            <v>7.6122685185185182E-2</v>
          </cell>
          <cell r="D6368" t="str">
            <v>电表故障</v>
          </cell>
          <cell r="G6368" t="str">
            <v>JS_CZ_wodefeng</v>
          </cell>
          <cell r="I6368" t="str">
            <v>电表故障</v>
          </cell>
        </row>
        <row r="6369">
          <cell r="A6369">
            <v>43213</v>
          </cell>
          <cell r="B6369">
            <v>7.8611111111111118E-2</v>
          </cell>
          <cell r="D6369" t="str">
            <v>电表故障</v>
          </cell>
          <cell r="G6369" t="str">
            <v>JS_CZ_wodefeng</v>
          </cell>
          <cell r="I6369" t="str">
            <v>电表故障</v>
          </cell>
        </row>
        <row r="6370">
          <cell r="A6370">
            <v>43213</v>
          </cell>
          <cell r="B6370">
            <v>8.1273148148148136E-2</v>
          </cell>
          <cell r="D6370" t="str">
            <v>电表故障</v>
          </cell>
          <cell r="G6370" t="str">
            <v>JS_CZ_wodefeng</v>
          </cell>
          <cell r="I6370" t="str">
            <v>电表故障</v>
          </cell>
        </row>
        <row r="6371">
          <cell r="A6371">
            <v>43213</v>
          </cell>
          <cell r="B6371">
            <v>8.1504629629629635E-2</v>
          </cell>
          <cell r="D6371" t="str">
            <v>电表故障</v>
          </cell>
          <cell r="G6371" t="str">
            <v>JS_CZ_wodefeng</v>
          </cell>
          <cell r="I6371" t="str">
            <v>电表故障</v>
          </cell>
        </row>
        <row r="6372">
          <cell r="A6372">
            <v>43213</v>
          </cell>
          <cell r="B6372">
            <v>8.2662037037037034E-2</v>
          </cell>
          <cell r="D6372" t="str">
            <v>电表故障</v>
          </cell>
          <cell r="G6372" t="str">
            <v>JS_CZ_wodefeng</v>
          </cell>
          <cell r="I6372" t="str">
            <v>电表故障</v>
          </cell>
        </row>
        <row r="6373">
          <cell r="A6373">
            <v>43213</v>
          </cell>
          <cell r="B6373">
            <v>8.6203703703703713E-2</v>
          </cell>
          <cell r="D6373" t="str">
            <v>电表故障</v>
          </cell>
          <cell r="G6373" t="str">
            <v>JS_CZ_wodefeng</v>
          </cell>
          <cell r="I6373" t="str">
            <v>电表故障</v>
          </cell>
        </row>
        <row r="6374">
          <cell r="A6374">
            <v>43213</v>
          </cell>
          <cell r="B6374">
            <v>8.6319444444444449E-2</v>
          </cell>
          <cell r="D6374" t="str">
            <v>电表故障</v>
          </cell>
          <cell r="G6374" t="str">
            <v>JS_CZ_wodefeng</v>
          </cell>
          <cell r="I6374" t="str">
            <v>电表故障</v>
          </cell>
        </row>
        <row r="6375">
          <cell r="A6375">
            <v>43213</v>
          </cell>
          <cell r="B6375">
            <v>8.7418981481481473E-2</v>
          </cell>
          <cell r="D6375" t="str">
            <v>电表故障</v>
          </cell>
          <cell r="G6375" t="str">
            <v>JS_CZ_wodefeng</v>
          </cell>
          <cell r="I6375" t="str">
            <v>电表故障</v>
          </cell>
        </row>
        <row r="6376">
          <cell r="A6376">
            <v>43213</v>
          </cell>
          <cell r="B6376">
            <v>8.7650462962962972E-2</v>
          </cell>
          <cell r="D6376" t="str">
            <v>电表故障</v>
          </cell>
          <cell r="G6376" t="str">
            <v>JS_CZ_wodefeng</v>
          </cell>
          <cell r="I6376" t="str">
            <v>电表故障</v>
          </cell>
        </row>
        <row r="6377">
          <cell r="A6377">
            <v>43213</v>
          </cell>
          <cell r="B6377">
            <v>9.0266203703703696E-2</v>
          </cell>
          <cell r="D6377" t="str">
            <v>电表故障</v>
          </cell>
          <cell r="G6377" t="str">
            <v>JS_CZ_wodefeng</v>
          </cell>
          <cell r="I6377" t="str">
            <v>电表故障</v>
          </cell>
        </row>
        <row r="6378">
          <cell r="A6378">
            <v>43213</v>
          </cell>
          <cell r="B6378">
            <v>9.1365740740740733E-2</v>
          </cell>
          <cell r="D6378" t="str">
            <v>电表故障</v>
          </cell>
          <cell r="G6378" t="str">
            <v>JS_CZ_wodefeng</v>
          </cell>
          <cell r="I6378" t="str">
            <v>电表故障</v>
          </cell>
        </row>
        <row r="6379">
          <cell r="A6379">
            <v>43213</v>
          </cell>
          <cell r="B6379">
            <v>9.1597222222222219E-2</v>
          </cell>
          <cell r="D6379" t="str">
            <v>电表故障</v>
          </cell>
          <cell r="G6379" t="str">
            <v>JS_CZ_wodefeng</v>
          </cell>
          <cell r="I6379" t="str">
            <v>电表故障</v>
          </cell>
        </row>
        <row r="6380">
          <cell r="A6380">
            <v>43213</v>
          </cell>
          <cell r="B6380">
            <v>9.2754629629629617E-2</v>
          </cell>
          <cell r="D6380" t="str">
            <v>电表故障</v>
          </cell>
          <cell r="G6380" t="str">
            <v>JS_CZ_wodefeng</v>
          </cell>
          <cell r="I6380" t="str">
            <v>电表故障</v>
          </cell>
        </row>
        <row r="6381">
          <cell r="A6381">
            <v>43213</v>
          </cell>
          <cell r="B6381">
            <v>9.2928240740740742E-2</v>
          </cell>
          <cell r="D6381" t="str">
            <v>电表故障</v>
          </cell>
          <cell r="G6381" t="str">
            <v>JS_CZ_wodefeng</v>
          </cell>
          <cell r="I6381" t="str">
            <v>电表故障</v>
          </cell>
        </row>
        <row r="6382">
          <cell r="A6382">
            <v>43213</v>
          </cell>
          <cell r="B6382">
            <v>9.3159722222222227E-2</v>
          </cell>
          <cell r="D6382" t="str">
            <v>电表故障</v>
          </cell>
          <cell r="G6382" t="str">
            <v>JS_CZ_wodefeng</v>
          </cell>
          <cell r="I6382" t="str">
            <v>电表故障</v>
          </cell>
        </row>
        <row r="6383">
          <cell r="A6383">
            <v>43213</v>
          </cell>
          <cell r="B6383">
            <v>9.420138888888889E-2</v>
          </cell>
          <cell r="D6383" t="str">
            <v>电表故障</v>
          </cell>
          <cell r="G6383" t="str">
            <v>JS_CZ_wodefeng</v>
          </cell>
          <cell r="I6383" t="str">
            <v>电表故障</v>
          </cell>
        </row>
        <row r="6384">
          <cell r="A6384">
            <v>43213</v>
          </cell>
          <cell r="B6384">
            <v>9.6805555555555547E-2</v>
          </cell>
          <cell r="D6384" t="str">
            <v>电表故障</v>
          </cell>
          <cell r="G6384" t="str">
            <v>JS_CZ_wodefeng</v>
          </cell>
          <cell r="I6384" t="str">
            <v>电表故障</v>
          </cell>
        </row>
        <row r="6385">
          <cell r="A6385">
            <v>43213</v>
          </cell>
          <cell r="B6385">
            <v>9.8263888888888887E-2</v>
          </cell>
          <cell r="D6385" t="str">
            <v>电表故障</v>
          </cell>
          <cell r="G6385" t="str">
            <v>JS_CZ_wodefeng</v>
          </cell>
          <cell r="I6385" t="str">
            <v>电表故障</v>
          </cell>
        </row>
        <row r="6386">
          <cell r="A6386">
            <v>43213</v>
          </cell>
          <cell r="B6386">
            <v>0.10497685185185185</v>
          </cell>
          <cell r="D6386" t="str">
            <v>电表故障</v>
          </cell>
          <cell r="G6386" t="str">
            <v>JS_CZ_wodefeng</v>
          </cell>
          <cell r="I6386" t="str">
            <v>电表故障</v>
          </cell>
        </row>
        <row r="6387">
          <cell r="A6387">
            <v>43213</v>
          </cell>
          <cell r="B6387">
            <v>0.10753472222222223</v>
          </cell>
          <cell r="D6387" t="str">
            <v>电表故障</v>
          </cell>
          <cell r="G6387" t="str">
            <v>JS_CZ_wodefeng</v>
          </cell>
          <cell r="I6387" t="str">
            <v>电表故障</v>
          </cell>
        </row>
        <row r="6388">
          <cell r="A6388">
            <v>43213</v>
          </cell>
          <cell r="B6388">
            <v>0.10909722222222222</v>
          </cell>
          <cell r="D6388" t="str">
            <v>电表故障</v>
          </cell>
          <cell r="G6388" t="str">
            <v>JS_CZ_wodefeng</v>
          </cell>
          <cell r="I6388" t="str">
            <v>电表故障</v>
          </cell>
        </row>
        <row r="6389">
          <cell r="A6389">
            <v>43213</v>
          </cell>
          <cell r="B6389">
            <v>0.11042824074074074</v>
          </cell>
          <cell r="D6389" t="str">
            <v>电表故障</v>
          </cell>
          <cell r="G6389" t="str">
            <v>JS_CZ_wodefeng</v>
          </cell>
          <cell r="I6389" t="str">
            <v>电表故障</v>
          </cell>
        </row>
        <row r="6390">
          <cell r="A6390">
            <v>43213</v>
          </cell>
          <cell r="B6390">
            <v>0.11054398148148148</v>
          </cell>
          <cell r="D6390" t="str">
            <v>电表故障</v>
          </cell>
          <cell r="G6390" t="str">
            <v>JS_CZ_wodefeng</v>
          </cell>
          <cell r="I6390" t="str">
            <v>电表故障</v>
          </cell>
        </row>
        <row r="6391">
          <cell r="A6391">
            <v>43213</v>
          </cell>
          <cell r="B6391">
            <v>0.11065972222222221</v>
          </cell>
          <cell r="D6391" t="str">
            <v>电表故障</v>
          </cell>
          <cell r="G6391" t="str">
            <v>JS_CZ_wodefeng</v>
          </cell>
          <cell r="I6391" t="str">
            <v>电表故障</v>
          </cell>
        </row>
        <row r="6392">
          <cell r="A6392">
            <v>43213</v>
          </cell>
          <cell r="B6392">
            <v>0.11459490740740741</v>
          </cell>
          <cell r="D6392" t="str">
            <v>电表故障</v>
          </cell>
          <cell r="G6392" t="str">
            <v>JS_CZ_wodefeng</v>
          </cell>
          <cell r="I6392" t="str">
            <v>电表故障</v>
          </cell>
        </row>
        <row r="6393">
          <cell r="A6393">
            <v>43213</v>
          </cell>
          <cell r="B6393">
            <v>0.11563657407407407</v>
          </cell>
          <cell r="D6393" t="str">
            <v>电表故障</v>
          </cell>
          <cell r="G6393" t="str">
            <v>JS_CZ_wodefeng</v>
          </cell>
          <cell r="I6393" t="str">
            <v>电表故障</v>
          </cell>
        </row>
        <row r="6394">
          <cell r="A6394">
            <v>43213</v>
          </cell>
          <cell r="B6394">
            <v>0.11964120370370369</v>
          </cell>
          <cell r="D6394" t="str">
            <v>电表故障</v>
          </cell>
          <cell r="G6394" t="str">
            <v>JS_CZ_wodefeng</v>
          </cell>
          <cell r="I6394" t="str">
            <v>电表故障</v>
          </cell>
        </row>
        <row r="6395">
          <cell r="A6395">
            <v>43213</v>
          </cell>
          <cell r="B6395">
            <v>0.120625</v>
          </cell>
          <cell r="D6395" t="str">
            <v>电表故障</v>
          </cell>
          <cell r="G6395" t="str">
            <v>JS_CZ_wodefeng</v>
          </cell>
          <cell r="I6395" t="str">
            <v>电表故障</v>
          </cell>
        </row>
        <row r="6396">
          <cell r="A6396">
            <v>43213</v>
          </cell>
          <cell r="B6396">
            <v>0.12085648148148148</v>
          </cell>
          <cell r="D6396" t="str">
            <v>电表故障</v>
          </cell>
          <cell r="G6396" t="str">
            <v>JS_CZ_wodefeng</v>
          </cell>
          <cell r="I6396" t="str">
            <v>电表故障</v>
          </cell>
        </row>
        <row r="6397">
          <cell r="A6397">
            <v>43213</v>
          </cell>
          <cell r="B6397">
            <v>0.12097222222222222</v>
          </cell>
          <cell r="D6397" t="str">
            <v>电表故障</v>
          </cell>
          <cell r="G6397" t="str">
            <v>JS_CZ_wodefeng</v>
          </cell>
          <cell r="I6397" t="str">
            <v>电表故障</v>
          </cell>
        </row>
        <row r="6398">
          <cell r="A6398">
            <v>43213</v>
          </cell>
          <cell r="B6398">
            <v>0.12108796296296297</v>
          </cell>
          <cell r="D6398" t="str">
            <v>电表故障</v>
          </cell>
          <cell r="G6398" t="str">
            <v>JS_CZ_wodefeng</v>
          </cell>
          <cell r="I6398" t="str">
            <v>电表故障</v>
          </cell>
        </row>
        <row r="6399">
          <cell r="A6399">
            <v>43213</v>
          </cell>
          <cell r="B6399">
            <v>0.12207175925925927</v>
          </cell>
          <cell r="D6399" t="str">
            <v>电表故障</v>
          </cell>
          <cell r="G6399" t="str">
            <v>JS_CZ_wodefeng</v>
          </cell>
          <cell r="I6399" t="str">
            <v>电表故障</v>
          </cell>
        </row>
        <row r="6400">
          <cell r="A6400">
            <v>43213</v>
          </cell>
          <cell r="B6400">
            <v>0.12351851851851851</v>
          </cell>
          <cell r="D6400" t="str">
            <v>电表故障</v>
          </cell>
          <cell r="G6400" t="str">
            <v>JS_CZ_wodefeng</v>
          </cell>
          <cell r="I6400" t="str">
            <v>电表故障</v>
          </cell>
        </row>
        <row r="6401">
          <cell r="A6401">
            <v>43213</v>
          </cell>
          <cell r="B6401">
            <v>0.12590277777777778</v>
          </cell>
          <cell r="D6401" t="str">
            <v>电表故障</v>
          </cell>
          <cell r="G6401" t="str">
            <v>JS_CZ_wodefeng</v>
          </cell>
          <cell r="I6401" t="str">
            <v>电表故障</v>
          </cell>
        </row>
        <row r="6402">
          <cell r="A6402">
            <v>43213</v>
          </cell>
          <cell r="B6402">
            <v>0.1260185185185185</v>
          </cell>
          <cell r="D6402" t="str">
            <v>电表故障</v>
          </cell>
          <cell r="G6402" t="str">
            <v>JS_CZ_wodefeng</v>
          </cell>
          <cell r="I6402" t="str">
            <v>电表故障</v>
          </cell>
        </row>
        <row r="6403">
          <cell r="A6403">
            <v>43213</v>
          </cell>
          <cell r="B6403">
            <v>0.12746527777777777</v>
          </cell>
          <cell r="D6403" t="str">
            <v>电表故障</v>
          </cell>
          <cell r="G6403" t="str">
            <v>JS_CZ_wodefeng</v>
          </cell>
          <cell r="I6403" t="str">
            <v>电表故障</v>
          </cell>
        </row>
        <row r="6404">
          <cell r="A6404">
            <v>43213</v>
          </cell>
          <cell r="B6404">
            <v>0.13274305555555557</v>
          </cell>
          <cell r="D6404" t="str">
            <v>电表故障</v>
          </cell>
          <cell r="G6404" t="str">
            <v>JS_CZ_wodefeng</v>
          </cell>
          <cell r="I6404" t="str">
            <v>电表故障</v>
          </cell>
        </row>
        <row r="6405">
          <cell r="A6405">
            <v>43213</v>
          </cell>
          <cell r="B6405">
            <v>0.13284722222222223</v>
          </cell>
          <cell r="D6405" t="str">
            <v>电表故障</v>
          </cell>
          <cell r="G6405" t="str">
            <v>JS_CZ_wodefeng</v>
          </cell>
          <cell r="I6405" t="str">
            <v>电表故障</v>
          </cell>
        </row>
        <row r="6406">
          <cell r="A6406">
            <v>43213</v>
          </cell>
          <cell r="B6406">
            <v>0.13523148148148148</v>
          </cell>
          <cell r="D6406" t="str">
            <v>电表故障</v>
          </cell>
          <cell r="G6406" t="str">
            <v>JS_CZ_wodefeng</v>
          </cell>
          <cell r="I6406" t="str">
            <v>电表故障</v>
          </cell>
        </row>
        <row r="6407">
          <cell r="A6407">
            <v>43213</v>
          </cell>
          <cell r="B6407">
            <v>0.1363310185185185</v>
          </cell>
          <cell r="D6407" t="str">
            <v>电表故障</v>
          </cell>
          <cell r="G6407" t="str">
            <v>JS_CZ_wodefeng</v>
          </cell>
          <cell r="I6407" t="str">
            <v>电表故障</v>
          </cell>
        </row>
        <row r="6408">
          <cell r="A6408">
            <v>43213</v>
          </cell>
          <cell r="B6408">
            <v>0.1365625</v>
          </cell>
          <cell r="D6408" t="str">
            <v>电表故障</v>
          </cell>
          <cell r="G6408" t="str">
            <v>JS_CZ_wodefeng</v>
          </cell>
          <cell r="I6408" t="str">
            <v>电表故障</v>
          </cell>
        </row>
        <row r="6409">
          <cell r="A6409">
            <v>43213</v>
          </cell>
          <cell r="B6409">
            <v>0.13771990740740739</v>
          </cell>
          <cell r="D6409" t="str">
            <v>电表故障</v>
          </cell>
          <cell r="G6409" t="str">
            <v>JS_CZ_wodefeng</v>
          </cell>
          <cell r="I6409" t="str">
            <v>电表故障</v>
          </cell>
        </row>
        <row r="6410">
          <cell r="A6410">
            <v>43213</v>
          </cell>
          <cell r="B6410">
            <v>0.14119212962962963</v>
          </cell>
          <cell r="D6410" t="str">
            <v>电表故障</v>
          </cell>
          <cell r="G6410" t="str">
            <v>JS_CZ_wodefeng</v>
          </cell>
          <cell r="I6410" t="str">
            <v>电表故障</v>
          </cell>
        </row>
        <row r="6411">
          <cell r="A6411">
            <v>43213</v>
          </cell>
          <cell r="B6411">
            <v>0.14130787037037038</v>
          </cell>
          <cell r="D6411" t="str">
            <v>电表故障</v>
          </cell>
          <cell r="G6411" t="str">
            <v>JS_CZ_wodefeng</v>
          </cell>
          <cell r="I6411" t="str">
            <v>电表故障</v>
          </cell>
        </row>
        <row r="6412">
          <cell r="A6412">
            <v>43213</v>
          </cell>
          <cell r="B6412">
            <v>0.14246527777777776</v>
          </cell>
          <cell r="D6412" t="str">
            <v>电表故障</v>
          </cell>
          <cell r="G6412" t="str">
            <v>JS_CZ_wodefeng</v>
          </cell>
          <cell r="I6412" t="str">
            <v>电表故障</v>
          </cell>
        </row>
        <row r="6413">
          <cell r="A6413">
            <v>43213</v>
          </cell>
          <cell r="B6413">
            <v>0.14530092592592592</v>
          </cell>
          <cell r="D6413" t="str">
            <v>电表故障</v>
          </cell>
          <cell r="G6413" t="str">
            <v>JS_CZ_wodefeng</v>
          </cell>
          <cell r="I6413" t="str">
            <v>电表故障</v>
          </cell>
        </row>
        <row r="6414">
          <cell r="A6414">
            <v>43213</v>
          </cell>
          <cell r="B6414">
            <v>0.1476736111111111</v>
          </cell>
          <cell r="D6414" t="str">
            <v>电表故障</v>
          </cell>
          <cell r="G6414" t="str">
            <v>JS_CZ_wodefeng</v>
          </cell>
          <cell r="I6414" t="str">
            <v>电表故障</v>
          </cell>
        </row>
        <row r="6415">
          <cell r="A6415">
            <v>43213</v>
          </cell>
          <cell r="B6415">
            <v>0.14778935185185185</v>
          </cell>
          <cell r="D6415" t="str">
            <v>电表故障</v>
          </cell>
          <cell r="G6415" t="str">
            <v>JS_CZ_wodefeng</v>
          </cell>
          <cell r="I6415" t="str">
            <v>电表故障</v>
          </cell>
        </row>
        <row r="6416">
          <cell r="A6416">
            <v>43213</v>
          </cell>
          <cell r="B6416">
            <v>0.1492361111111111</v>
          </cell>
          <cell r="D6416" t="str">
            <v>电表故障</v>
          </cell>
          <cell r="G6416" t="str">
            <v>JS_CZ_wodefeng</v>
          </cell>
          <cell r="I6416" t="str">
            <v>电表故障</v>
          </cell>
        </row>
        <row r="6417">
          <cell r="A6417">
            <v>43213</v>
          </cell>
          <cell r="B6417">
            <v>0.15422453703703703</v>
          </cell>
          <cell r="D6417" t="str">
            <v>电表故障</v>
          </cell>
          <cell r="G6417" t="str">
            <v>JS_CZ_wodefeng</v>
          </cell>
          <cell r="I6417" t="str">
            <v>电表故障</v>
          </cell>
        </row>
        <row r="6418">
          <cell r="A6418">
            <v>43213</v>
          </cell>
          <cell r="B6418">
            <v>0.15659722222222222</v>
          </cell>
          <cell r="D6418" t="str">
            <v>电表故障</v>
          </cell>
          <cell r="G6418" t="str">
            <v>JS_CZ_wodefeng</v>
          </cell>
          <cell r="I6418" t="str">
            <v>电表故障</v>
          </cell>
        </row>
        <row r="6419">
          <cell r="A6419">
            <v>43213</v>
          </cell>
          <cell r="B6419">
            <v>0.15793981481481481</v>
          </cell>
          <cell r="D6419" t="str">
            <v>电表故障</v>
          </cell>
          <cell r="G6419" t="str">
            <v>JS_CZ_wodefeng</v>
          </cell>
          <cell r="I6419" t="str">
            <v>电表故障</v>
          </cell>
        </row>
        <row r="6420">
          <cell r="A6420">
            <v>43213</v>
          </cell>
          <cell r="B6420">
            <v>0.15804398148148149</v>
          </cell>
          <cell r="D6420" t="str">
            <v>电表故障</v>
          </cell>
          <cell r="G6420" t="str">
            <v>JS_CZ_wodefeng</v>
          </cell>
          <cell r="I6420" t="str">
            <v>电表故障</v>
          </cell>
        </row>
        <row r="6421">
          <cell r="A6421">
            <v>43213</v>
          </cell>
          <cell r="B6421">
            <v>0.15815972222222222</v>
          </cell>
          <cell r="D6421" t="str">
            <v>电表故障</v>
          </cell>
          <cell r="G6421" t="str">
            <v>JS_CZ_wodefeng</v>
          </cell>
          <cell r="I6421" t="str">
            <v>电表故障</v>
          </cell>
        </row>
        <row r="6422">
          <cell r="A6422">
            <v>43213</v>
          </cell>
          <cell r="B6422">
            <v>0.16210648148148146</v>
          </cell>
          <cell r="D6422" t="str">
            <v>电表故障</v>
          </cell>
          <cell r="G6422" t="str">
            <v>JS_CZ_wodefeng</v>
          </cell>
          <cell r="I6422" t="str">
            <v>电表故障</v>
          </cell>
        </row>
        <row r="6423">
          <cell r="A6423">
            <v>43213</v>
          </cell>
          <cell r="B6423">
            <v>0.16309027777777776</v>
          </cell>
          <cell r="D6423" t="str">
            <v>电表故障</v>
          </cell>
          <cell r="G6423" t="str">
            <v>JS_CZ_wodefeng</v>
          </cell>
          <cell r="I6423" t="str">
            <v>电表故障</v>
          </cell>
        </row>
        <row r="6424">
          <cell r="A6424">
            <v>43213</v>
          </cell>
          <cell r="B6424">
            <v>0.16424768518518518</v>
          </cell>
          <cell r="D6424" t="str">
            <v>电表故障</v>
          </cell>
          <cell r="G6424" t="str">
            <v>JS_CZ_wodefeng</v>
          </cell>
          <cell r="I6424" t="str">
            <v>电表故障</v>
          </cell>
        </row>
        <row r="6425">
          <cell r="A6425">
            <v>43213</v>
          </cell>
          <cell r="B6425">
            <v>0.16667824074074075</v>
          </cell>
          <cell r="D6425" t="str">
            <v>电表故障</v>
          </cell>
          <cell r="G6425" t="str">
            <v>JS_CZ_wodefeng</v>
          </cell>
          <cell r="I6425" t="str">
            <v>电表故障</v>
          </cell>
        </row>
        <row r="6426">
          <cell r="A6426">
            <v>43213</v>
          </cell>
          <cell r="B6426">
            <v>0.16824074074074072</v>
          </cell>
          <cell r="D6426" t="str">
            <v>电表故障</v>
          </cell>
          <cell r="G6426" t="str">
            <v>JS_CZ_wodefeng</v>
          </cell>
          <cell r="I6426" t="str">
            <v>电表故障</v>
          </cell>
        </row>
        <row r="6427">
          <cell r="A6427">
            <v>43213</v>
          </cell>
          <cell r="B6427">
            <v>0.1693402777777778</v>
          </cell>
          <cell r="D6427" t="str">
            <v>电表故障</v>
          </cell>
          <cell r="G6427" t="str">
            <v>JS_CZ_wodefeng</v>
          </cell>
          <cell r="I6427" t="str">
            <v>电表故障</v>
          </cell>
        </row>
        <row r="6428">
          <cell r="A6428">
            <v>43213</v>
          </cell>
          <cell r="B6428">
            <v>0.170625</v>
          </cell>
          <cell r="D6428" t="str">
            <v>电表故障</v>
          </cell>
          <cell r="G6428" t="str">
            <v>JS_CZ_wodefeng</v>
          </cell>
          <cell r="I6428" t="str">
            <v>电表故障</v>
          </cell>
        </row>
        <row r="6429">
          <cell r="A6429">
            <v>43213</v>
          </cell>
          <cell r="B6429">
            <v>0.17194444444444446</v>
          </cell>
          <cell r="D6429" t="str">
            <v>电表故障</v>
          </cell>
          <cell r="G6429" t="str">
            <v>JS_CZ_wodefeng</v>
          </cell>
          <cell r="I6429" t="str">
            <v>电表故障</v>
          </cell>
        </row>
        <row r="6430">
          <cell r="A6430">
            <v>43213</v>
          </cell>
          <cell r="B6430">
            <v>0.17328703703703704</v>
          </cell>
          <cell r="D6430" t="str">
            <v>电表故障</v>
          </cell>
          <cell r="G6430" t="str">
            <v>JS_CZ_wodefeng</v>
          </cell>
          <cell r="I6430" t="str">
            <v>电表故障</v>
          </cell>
        </row>
        <row r="6431">
          <cell r="A6431">
            <v>43213</v>
          </cell>
          <cell r="B6431">
            <v>0.17350694444444445</v>
          </cell>
          <cell r="D6431" t="str">
            <v>电表故障</v>
          </cell>
          <cell r="G6431" t="str">
            <v>JS_CZ_wodefeng</v>
          </cell>
          <cell r="I6431" t="str">
            <v>电表故障</v>
          </cell>
        </row>
        <row r="6432">
          <cell r="A6432">
            <v>43213</v>
          </cell>
          <cell r="B6432">
            <v>0.1772222222222222</v>
          </cell>
          <cell r="D6432" t="str">
            <v>电表故障</v>
          </cell>
          <cell r="G6432" t="str">
            <v>JS_CZ_wodefeng</v>
          </cell>
          <cell r="I6432" t="str">
            <v>电表故障</v>
          </cell>
        </row>
        <row r="6433">
          <cell r="A6433">
            <v>43213</v>
          </cell>
          <cell r="B6433">
            <v>0.17855324074074075</v>
          </cell>
          <cell r="D6433" t="str">
            <v>电表故障</v>
          </cell>
          <cell r="G6433" t="str">
            <v>JS_CZ_wodefeng</v>
          </cell>
          <cell r="I6433" t="str">
            <v>电表故障</v>
          </cell>
        </row>
        <row r="6434">
          <cell r="A6434">
            <v>43213</v>
          </cell>
          <cell r="B6434">
            <v>0.18034722222222221</v>
          </cell>
          <cell r="D6434" t="str">
            <v>电表故障</v>
          </cell>
          <cell r="G6434" t="str">
            <v>JS_CZ_wodefeng</v>
          </cell>
          <cell r="I6434" t="str">
            <v>电表故障</v>
          </cell>
        </row>
        <row r="6435">
          <cell r="A6435">
            <v>43213</v>
          </cell>
          <cell r="B6435">
            <v>0.1811689814814815</v>
          </cell>
          <cell r="D6435" t="str">
            <v>电表故障</v>
          </cell>
          <cell r="G6435" t="str">
            <v>JS_CZ_wodefeng</v>
          </cell>
          <cell r="I6435" t="str">
            <v>电表故障</v>
          </cell>
        </row>
        <row r="6436">
          <cell r="A6436">
            <v>43213</v>
          </cell>
          <cell r="B6436">
            <v>0.18273148148148147</v>
          </cell>
          <cell r="D6436" t="str">
            <v>电表故障</v>
          </cell>
          <cell r="G6436" t="str">
            <v>JS_CZ_wodefeng</v>
          </cell>
          <cell r="I6436" t="str">
            <v>电表故障</v>
          </cell>
        </row>
        <row r="6437">
          <cell r="A6437">
            <v>43213</v>
          </cell>
          <cell r="B6437">
            <v>0.18335648148148151</v>
          </cell>
          <cell r="D6437" t="str">
            <v>分系统1告警状态</v>
          </cell>
          <cell r="G6437" t="str">
            <v>BJ_zhongyu</v>
          </cell>
          <cell r="I6437" t="str">
            <v>系统故障</v>
          </cell>
        </row>
        <row r="6438">
          <cell r="A6438">
            <v>43213</v>
          </cell>
          <cell r="B6438">
            <v>0.18335648148148151</v>
          </cell>
          <cell r="D6438" t="str">
            <v>分系统1PCS告警状态</v>
          </cell>
          <cell r="G6438" t="str">
            <v>BJ_zhongyu</v>
          </cell>
          <cell r="I6438" t="str">
            <v>PCS故障</v>
          </cell>
        </row>
        <row r="6439">
          <cell r="A6439">
            <v>43213</v>
          </cell>
          <cell r="B6439">
            <v>0.18381944444444445</v>
          </cell>
          <cell r="D6439" t="str">
            <v>电表故障</v>
          </cell>
          <cell r="G6439" t="str">
            <v>JS_CZ_wodefeng</v>
          </cell>
          <cell r="I6439" t="str">
            <v>电表故障</v>
          </cell>
        </row>
        <row r="6440">
          <cell r="A6440">
            <v>43213</v>
          </cell>
          <cell r="B6440">
            <v>0.18406250000000002</v>
          </cell>
          <cell r="D6440" t="str">
            <v>电表故障</v>
          </cell>
          <cell r="G6440" t="str">
            <v>JS_CZ_wodefeng</v>
          </cell>
          <cell r="I6440" t="str">
            <v>电表故障</v>
          </cell>
        </row>
        <row r="6441">
          <cell r="A6441">
            <v>43213</v>
          </cell>
          <cell r="B6441">
            <v>0.18903935185185183</v>
          </cell>
          <cell r="D6441" t="str">
            <v>电表故障</v>
          </cell>
          <cell r="G6441" t="str">
            <v>JS_CZ_wodefeng</v>
          </cell>
          <cell r="I6441" t="str">
            <v>电表故障</v>
          </cell>
        </row>
        <row r="6442">
          <cell r="A6442">
            <v>43213</v>
          </cell>
          <cell r="B6442">
            <v>0.18915509259259258</v>
          </cell>
          <cell r="D6442" t="str">
            <v>电表故障</v>
          </cell>
          <cell r="G6442" t="str">
            <v>JS_CZ_wodefeng</v>
          </cell>
          <cell r="I6442" t="str">
            <v>电表故障</v>
          </cell>
        </row>
        <row r="6443">
          <cell r="A6443">
            <v>43213</v>
          </cell>
          <cell r="B6443">
            <v>0.18956018518518516</v>
          </cell>
          <cell r="D6443" t="str">
            <v>电表故障</v>
          </cell>
          <cell r="G6443" t="str">
            <v>JS_CZ_wodefeng</v>
          </cell>
          <cell r="I6443" t="str">
            <v>电表故障</v>
          </cell>
        </row>
        <row r="6444">
          <cell r="A6444">
            <v>43213</v>
          </cell>
          <cell r="B6444">
            <v>0.18967592592592594</v>
          </cell>
          <cell r="D6444" t="str">
            <v>电表故障</v>
          </cell>
          <cell r="G6444" t="str">
            <v>JS_CZ_wodefeng</v>
          </cell>
          <cell r="I6444" t="str">
            <v>电表故障</v>
          </cell>
        </row>
        <row r="6445">
          <cell r="A6445">
            <v>43213</v>
          </cell>
          <cell r="B6445">
            <v>0.19204861111111113</v>
          </cell>
          <cell r="D6445" t="str">
            <v>电表故障</v>
          </cell>
          <cell r="G6445" t="str">
            <v>JS_CZ_wodefeng</v>
          </cell>
          <cell r="I6445" t="str">
            <v>电表故障</v>
          </cell>
        </row>
        <row r="6446">
          <cell r="A6446">
            <v>43213</v>
          </cell>
          <cell r="B6446">
            <v>0.19291666666666665</v>
          </cell>
          <cell r="D6446" t="str">
            <v>电表故障</v>
          </cell>
          <cell r="G6446" t="str">
            <v>JS_CZ_wodefeng</v>
          </cell>
          <cell r="I6446" t="str">
            <v>电表故障</v>
          </cell>
        </row>
        <row r="6447">
          <cell r="A6447">
            <v>43213</v>
          </cell>
          <cell r="B6447">
            <v>0.19303240740740743</v>
          </cell>
          <cell r="D6447" t="str">
            <v>电表故障</v>
          </cell>
          <cell r="G6447" t="str">
            <v>JS_CZ_wodefeng</v>
          </cell>
          <cell r="I6447" t="str">
            <v>电表故障</v>
          </cell>
        </row>
        <row r="6448">
          <cell r="A6448">
            <v>43213</v>
          </cell>
          <cell r="B6448">
            <v>0.19436342592592593</v>
          </cell>
          <cell r="D6448" t="str">
            <v>电表故障</v>
          </cell>
          <cell r="G6448" t="str">
            <v>JS_CZ_wodefeng</v>
          </cell>
          <cell r="I6448" t="str">
            <v>电表故障</v>
          </cell>
        </row>
        <row r="6449">
          <cell r="A6449">
            <v>43213</v>
          </cell>
          <cell r="B6449">
            <v>0.19819444444444445</v>
          </cell>
          <cell r="D6449" t="str">
            <v>分系统1故障状态</v>
          </cell>
          <cell r="G6449" t="str">
            <v>JS_CZ_wodefeng</v>
          </cell>
          <cell r="I6449" t="str">
            <v>系统故障</v>
          </cell>
        </row>
        <row r="6450">
          <cell r="A6450">
            <v>43213</v>
          </cell>
          <cell r="B6450">
            <v>0.19835648148148147</v>
          </cell>
          <cell r="D6450" t="str">
            <v>电表故障</v>
          </cell>
          <cell r="G6450" t="str">
            <v>JS_CZ_wodefeng</v>
          </cell>
          <cell r="I6450" t="str">
            <v>电表故障</v>
          </cell>
        </row>
        <row r="6451">
          <cell r="A6451">
            <v>43213</v>
          </cell>
          <cell r="B6451">
            <v>0.19946759259259261</v>
          </cell>
          <cell r="D6451" t="str">
            <v>电表故障</v>
          </cell>
          <cell r="G6451" t="str">
            <v>JS_CZ_wodefeng</v>
          </cell>
          <cell r="I6451" t="str">
            <v>电表故障</v>
          </cell>
        </row>
        <row r="6452">
          <cell r="A6452">
            <v>43213</v>
          </cell>
          <cell r="B6452">
            <v>0.19969907407407406</v>
          </cell>
          <cell r="D6452" t="str">
            <v>电表故障</v>
          </cell>
          <cell r="G6452" t="str">
            <v>JS_CZ_wodefeng</v>
          </cell>
          <cell r="I6452" t="str">
            <v>电表故障</v>
          </cell>
        </row>
        <row r="6453">
          <cell r="A6453">
            <v>43213</v>
          </cell>
          <cell r="B6453">
            <v>0.19981481481481481</v>
          </cell>
          <cell r="D6453" t="str">
            <v>电表故障</v>
          </cell>
          <cell r="G6453" t="str">
            <v>JS_CZ_wodefeng</v>
          </cell>
          <cell r="I6453" t="str">
            <v>电表故障</v>
          </cell>
        </row>
        <row r="6454">
          <cell r="A6454">
            <v>43213</v>
          </cell>
          <cell r="B6454">
            <v>0.19993055555555558</v>
          </cell>
          <cell r="D6454" t="str">
            <v>电表故障</v>
          </cell>
          <cell r="G6454" t="str">
            <v>JS_CZ_wodefeng</v>
          </cell>
          <cell r="I6454" t="str">
            <v>电表故障</v>
          </cell>
        </row>
        <row r="6455">
          <cell r="A6455">
            <v>43213</v>
          </cell>
          <cell r="B6455">
            <v>0.20456018518518518</v>
          </cell>
          <cell r="D6455" t="str">
            <v>电表故障</v>
          </cell>
          <cell r="G6455" t="str">
            <v>JS_CZ_wodefeng</v>
          </cell>
          <cell r="I6455" t="str">
            <v>电表故障</v>
          </cell>
        </row>
        <row r="6456">
          <cell r="A6456">
            <v>43213</v>
          </cell>
          <cell r="B6456">
            <v>0.20467592592592596</v>
          </cell>
          <cell r="D6456" t="str">
            <v>电表故障</v>
          </cell>
          <cell r="G6456" t="str">
            <v>JS_CZ_wodefeng</v>
          </cell>
          <cell r="I6456" t="str">
            <v>电表故障</v>
          </cell>
        </row>
        <row r="6457">
          <cell r="A6457">
            <v>43213</v>
          </cell>
          <cell r="B6457">
            <v>0.20612268518518517</v>
          </cell>
          <cell r="D6457" t="str">
            <v>电表故障</v>
          </cell>
          <cell r="G6457" t="str">
            <v>JS_CZ_wodefeng</v>
          </cell>
          <cell r="I6457" t="str">
            <v>电表故障</v>
          </cell>
        </row>
        <row r="6458">
          <cell r="A6458">
            <v>43213</v>
          </cell>
          <cell r="B6458">
            <v>0.20849537037037036</v>
          </cell>
          <cell r="D6458" t="str">
            <v>电表故障</v>
          </cell>
          <cell r="G6458" t="str">
            <v>JS_CZ_wodefeng</v>
          </cell>
          <cell r="I6458" t="str">
            <v>电表故障</v>
          </cell>
        </row>
        <row r="6459">
          <cell r="A6459">
            <v>43213</v>
          </cell>
          <cell r="B6459">
            <v>0.20994212962962963</v>
          </cell>
          <cell r="D6459" t="str">
            <v>电表故障</v>
          </cell>
          <cell r="G6459" t="str">
            <v>JS_CZ_wodefeng</v>
          </cell>
          <cell r="I6459" t="str">
            <v>电表故障</v>
          </cell>
        </row>
        <row r="6460">
          <cell r="A6460">
            <v>43213</v>
          </cell>
          <cell r="B6460">
            <v>0.21006944444444445</v>
          </cell>
          <cell r="D6460" t="str">
            <v>电表故障</v>
          </cell>
          <cell r="G6460" t="str">
            <v>JS_CZ_wodefeng</v>
          </cell>
          <cell r="I6460" t="str">
            <v>电表故障</v>
          </cell>
        </row>
        <row r="6461">
          <cell r="A6461">
            <v>43213</v>
          </cell>
          <cell r="B6461">
            <v>0.21273148148148147</v>
          </cell>
          <cell r="D6461" t="str">
            <v>电表故障</v>
          </cell>
          <cell r="G6461" t="str">
            <v>JS_CZ_wodefeng</v>
          </cell>
          <cell r="I6461" t="str">
            <v>电表故障</v>
          </cell>
        </row>
        <row r="6462">
          <cell r="A6462">
            <v>43213</v>
          </cell>
          <cell r="B6462">
            <v>0.21510416666666665</v>
          </cell>
          <cell r="D6462" t="str">
            <v>电表故障</v>
          </cell>
          <cell r="G6462" t="str">
            <v>JS_CZ_wodefeng</v>
          </cell>
          <cell r="I6462" t="str">
            <v>电表故障</v>
          </cell>
        </row>
        <row r="6463">
          <cell r="A6463">
            <v>43213</v>
          </cell>
          <cell r="B6463">
            <v>0.2164351851851852</v>
          </cell>
          <cell r="D6463" t="str">
            <v>电表故障</v>
          </cell>
          <cell r="G6463" t="str">
            <v>JS_CZ_wodefeng</v>
          </cell>
          <cell r="I6463" t="str">
            <v>电表故障</v>
          </cell>
        </row>
        <row r="6464">
          <cell r="A6464">
            <v>43213</v>
          </cell>
          <cell r="B6464">
            <v>0.21655092592592592</v>
          </cell>
          <cell r="D6464" t="str">
            <v>电表故障</v>
          </cell>
          <cell r="G6464" t="str">
            <v>JS_CZ_wodefeng</v>
          </cell>
          <cell r="I6464" t="str">
            <v>电表故障</v>
          </cell>
        </row>
        <row r="6465">
          <cell r="A6465">
            <v>43213</v>
          </cell>
          <cell r="B6465">
            <v>0.21666666666666667</v>
          </cell>
          <cell r="D6465" t="str">
            <v>电表故障</v>
          </cell>
          <cell r="G6465" t="str">
            <v>JS_CZ_wodefeng</v>
          </cell>
          <cell r="I6465" t="str">
            <v>电表故障</v>
          </cell>
        </row>
        <row r="6466">
          <cell r="A6466">
            <v>43213</v>
          </cell>
          <cell r="B6466">
            <v>0.21903935185185186</v>
          </cell>
          <cell r="D6466" t="str">
            <v>电表故障</v>
          </cell>
          <cell r="G6466" t="str">
            <v>JS_CZ_wodefeng</v>
          </cell>
          <cell r="I6466" t="str">
            <v>电表故障</v>
          </cell>
        </row>
        <row r="6467">
          <cell r="A6467">
            <v>43213</v>
          </cell>
          <cell r="B6467">
            <v>0.22048611111111113</v>
          </cell>
          <cell r="D6467" t="str">
            <v>电表故障</v>
          </cell>
          <cell r="G6467" t="str">
            <v>JS_CZ_wodefeng</v>
          </cell>
          <cell r="I6467" t="str">
            <v>电表故障</v>
          </cell>
        </row>
        <row r="6468">
          <cell r="A6468">
            <v>43213</v>
          </cell>
          <cell r="B6468">
            <v>0.22060185185185185</v>
          </cell>
          <cell r="D6468" t="str">
            <v>电表故障</v>
          </cell>
          <cell r="G6468" t="str">
            <v>JS_CZ_wodefeng</v>
          </cell>
          <cell r="I6468" t="str">
            <v>电表故障</v>
          </cell>
        </row>
        <row r="6469">
          <cell r="A6469">
            <v>43213</v>
          </cell>
          <cell r="B6469">
            <v>0.22512731481481482</v>
          </cell>
          <cell r="D6469" t="str">
            <v>电表故障</v>
          </cell>
          <cell r="G6469" t="str">
            <v>JS_CZ_wodefeng</v>
          </cell>
          <cell r="I6469" t="str">
            <v>电表故障</v>
          </cell>
        </row>
        <row r="6470">
          <cell r="A6470">
            <v>43213</v>
          </cell>
          <cell r="B6470">
            <v>0.22534722222222223</v>
          </cell>
          <cell r="D6470" t="str">
            <v>电表故障</v>
          </cell>
          <cell r="G6470" t="str">
            <v>JS_CZ_wodefeng</v>
          </cell>
          <cell r="I6470" t="str">
            <v>电表故障</v>
          </cell>
        </row>
        <row r="6471">
          <cell r="A6471">
            <v>43213</v>
          </cell>
          <cell r="B6471">
            <v>0.22546296296296298</v>
          </cell>
          <cell r="D6471" t="str">
            <v>电表故障</v>
          </cell>
          <cell r="G6471" t="str">
            <v>JS_CZ_wodefeng</v>
          </cell>
          <cell r="I6471" t="str">
            <v>电表故障</v>
          </cell>
        </row>
        <row r="6472">
          <cell r="A6472">
            <v>43213</v>
          </cell>
          <cell r="B6472">
            <v>0.22796296296296295</v>
          </cell>
          <cell r="D6472" t="str">
            <v>电表故障</v>
          </cell>
          <cell r="G6472" t="str">
            <v>JS_CZ_wodefeng</v>
          </cell>
          <cell r="I6472" t="str">
            <v>电表故障</v>
          </cell>
        </row>
        <row r="6473">
          <cell r="A6473">
            <v>43213</v>
          </cell>
          <cell r="B6473">
            <v>0.22912037037037036</v>
          </cell>
          <cell r="D6473" t="str">
            <v>分系统4告警状态</v>
          </cell>
          <cell r="G6473" t="str">
            <v>BJ_zhongyu</v>
          </cell>
          <cell r="I6473" t="str">
            <v>系统故障</v>
          </cell>
        </row>
        <row r="6474">
          <cell r="A6474">
            <v>43213</v>
          </cell>
          <cell r="B6474">
            <v>0.22912037037037036</v>
          </cell>
          <cell r="D6474" t="str">
            <v>分系统4PCS告警状态</v>
          </cell>
          <cell r="G6474" t="str">
            <v>BJ_zhongyu</v>
          </cell>
          <cell r="I6474" t="str">
            <v>PCS故障</v>
          </cell>
        </row>
        <row r="6475">
          <cell r="A6475">
            <v>43213</v>
          </cell>
          <cell r="B6475">
            <v>0.23045138888888891</v>
          </cell>
          <cell r="D6475" t="str">
            <v>电表故障</v>
          </cell>
          <cell r="G6475" t="str">
            <v>JS_CZ_wodefeng</v>
          </cell>
          <cell r="I6475" t="str">
            <v>电表故障</v>
          </cell>
        </row>
        <row r="6476">
          <cell r="A6476">
            <v>43213</v>
          </cell>
          <cell r="B6476">
            <v>0.230625</v>
          </cell>
          <cell r="D6476" t="str">
            <v>电表故障</v>
          </cell>
          <cell r="G6476" t="str">
            <v>JS_CZ_wodefeng</v>
          </cell>
          <cell r="I6476" t="str">
            <v>电表故障</v>
          </cell>
        </row>
        <row r="6477">
          <cell r="A6477">
            <v>43213</v>
          </cell>
          <cell r="B6477">
            <v>0.23189814814814813</v>
          </cell>
          <cell r="D6477" t="str">
            <v>电表故障</v>
          </cell>
          <cell r="G6477" t="str">
            <v>JS_CZ_wodefeng</v>
          </cell>
          <cell r="I6477" t="str">
            <v>电表故障</v>
          </cell>
        </row>
        <row r="6478">
          <cell r="A6478">
            <v>43213</v>
          </cell>
          <cell r="B6478">
            <v>0.23427083333333334</v>
          </cell>
          <cell r="D6478" t="str">
            <v>电表故障</v>
          </cell>
          <cell r="G6478" t="str">
            <v>JS_CZ_wodefeng</v>
          </cell>
          <cell r="I6478" t="str">
            <v>电表故障</v>
          </cell>
        </row>
        <row r="6479">
          <cell r="A6479">
            <v>43213</v>
          </cell>
          <cell r="B6479">
            <v>0.2396527777777778</v>
          </cell>
          <cell r="D6479" t="str">
            <v>电表故障</v>
          </cell>
          <cell r="G6479" t="str">
            <v>JS_CZ_wodefeng</v>
          </cell>
          <cell r="I6479" t="str">
            <v>电表故障</v>
          </cell>
        </row>
        <row r="6480">
          <cell r="A6480">
            <v>43213</v>
          </cell>
          <cell r="B6480">
            <v>0.24075231481481482</v>
          </cell>
          <cell r="D6480" t="str">
            <v>电表故障</v>
          </cell>
          <cell r="G6480" t="str">
            <v>JS_CZ_wodefeng</v>
          </cell>
          <cell r="I6480" t="str">
            <v>电表故障</v>
          </cell>
        </row>
        <row r="6481">
          <cell r="A6481">
            <v>43213</v>
          </cell>
          <cell r="B6481">
            <v>0.24098379629629629</v>
          </cell>
          <cell r="D6481" t="str">
            <v>电表故障</v>
          </cell>
          <cell r="G6481" t="str">
            <v>JS_CZ_wodefeng</v>
          </cell>
          <cell r="I6481" t="str">
            <v>电表故障</v>
          </cell>
        </row>
        <row r="6482">
          <cell r="A6482">
            <v>43213</v>
          </cell>
          <cell r="B6482">
            <v>0.24109953703703701</v>
          </cell>
          <cell r="D6482" t="str">
            <v>电表故障</v>
          </cell>
          <cell r="G6482" t="str">
            <v>JS_CZ_wodefeng</v>
          </cell>
          <cell r="I6482" t="str">
            <v>电表故障</v>
          </cell>
        </row>
        <row r="6483">
          <cell r="A6483">
            <v>43213</v>
          </cell>
          <cell r="B6483">
            <v>0.24121527777777776</v>
          </cell>
          <cell r="D6483" t="str">
            <v>电表故障</v>
          </cell>
          <cell r="G6483" t="str">
            <v>JS_CZ_wodefeng</v>
          </cell>
          <cell r="I6483" t="str">
            <v>电表故障</v>
          </cell>
        </row>
        <row r="6484">
          <cell r="A6484">
            <v>43213</v>
          </cell>
          <cell r="B6484">
            <v>0.24359953703703704</v>
          </cell>
          <cell r="D6484" t="str">
            <v>电表故障</v>
          </cell>
          <cell r="G6484" t="str">
            <v>JS_CZ_wodefeng</v>
          </cell>
          <cell r="I6484" t="str">
            <v>电表故障</v>
          </cell>
        </row>
        <row r="6485">
          <cell r="A6485">
            <v>43213</v>
          </cell>
          <cell r="B6485">
            <v>0.24469907407407407</v>
          </cell>
          <cell r="D6485" t="str">
            <v>电表故障</v>
          </cell>
          <cell r="G6485" t="str">
            <v>JS_CZ_wodefeng</v>
          </cell>
          <cell r="I6485" t="str">
            <v>电表故障</v>
          </cell>
        </row>
        <row r="6486">
          <cell r="A6486">
            <v>43213</v>
          </cell>
          <cell r="B6486">
            <v>0.24597222222222223</v>
          </cell>
          <cell r="D6486" t="str">
            <v>电表故障</v>
          </cell>
          <cell r="G6486" t="str">
            <v>JS_CZ_wodefeng</v>
          </cell>
          <cell r="I6486" t="str">
            <v>电表故障</v>
          </cell>
        </row>
        <row r="6487">
          <cell r="A6487">
            <v>43213</v>
          </cell>
          <cell r="B6487">
            <v>0.24608796296296295</v>
          </cell>
          <cell r="D6487" t="str">
            <v>电表故障</v>
          </cell>
          <cell r="G6487" t="str">
            <v>JS_CZ_wodefeng</v>
          </cell>
          <cell r="I6487" t="str">
            <v>电表故障</v>
          </cell>
        </row>
        <row r="6488">
          <cell r="A6488">
            <v>43213</v>
          </cell>
          <cell r="B6488">
            <v>0.24626157407407409</v>
          </cell>
          <cell r="D6488" t="str">
            <v>电表故障</v>
          </cell>
          <cell r="G6488" t="str">
            <v>JS_CZ_wodefeng</v>
          </cell>
          <cell r="I6488" t="str">
            <v>电表故障</v>
          </cell>
        </row>
        <row r="6489">
          <cell r="A6489">
            <v>43213</v>
          </cell>
          <cell r="B6489">
            <v>0.24747685185185186</v>
          </cell>
          <cell r="D6489" t="str">
            <v>电表故障</v>
          </cell>
          <cell r="G6489" t="str">
            <v>JS_CZ_wodefeng</v>
          </cell>
          <cell r="I6489" t="str">
            <v>电表故障</v>
          </cell>
        </row>
        <row r="6490">
          <cell r="A6490">
            <v>43213</v>
          </cell>
          <cell r="B6490">
            <v>0.25106481481481485</v>
          </cell>
          <cell r="D6490" t="str">
            <v>电表故障</v>
          </cell>
          <cell r="G6490" t="str">
            <v>JS_CZ_wodefeng</v>
          </cell>
          <cell r="I6490" t="str">
            <v>电表故障</v>
          </cell>
        </row>
        <row r="6491">
          <cell r="A6491">
            <v>43213</v>
          </cell>
          <cell r="B6491">
            <v>0.25118055555555557</v>
          </cell>
          <cell r="D6491" t="str">
            <v>电表故障</v>
          </cell>
          <cell r="G6491" t="str">
            <v>JS_CZ_wodefeng</v>
          </cell>
          <cell r="I6491" t="str">
            <v>电表故障</v>
          </cell>
        </row>
        <row r="6492">
          <cell r="A6492">
            <v>43213</v>
          </cell>
          <cell r="B6492">
            <v>0.2512962962962963</v>
          </cell>
          <cell r="D6492" t="str">
            <v>电表故障</v>
          </cell>
          <cell r="G6492" t="str">
            <v>JS_CZ_wodefeng</v>
          </cell>
          <cell r="I6492" t="str">
            <v>电表故障</v>
          </cell>
        </row>
        <row r="6493">
          <cell r="A6493">
            <v>43213</v>
          </cell>
          <cell r="B6493">
            <v>0.25372685185185184</v>
          </cell>
          <cell r="D6493" t="str">
            <v>电表故障</v>
          </cell>
          <cell r="G6493" t="str">
            <v>JS_CZ_wodefeng</v>
          </cell>
          <cell r="I6493" t="str">
            <v>电表故障</v>
          </cell>
        </row>
        <row r="6494">
          <cell r="A6494">
            <v>43213</v>
          </cell>
          <cell r="B6494">
            <v>0.25505787037037037</v>
          </cell>
          <cell r="D6494" t="str">
            <v>电表故障</v>
          </cell>
          <cell r="G6494" t="str">
            <v>JS_CZ_wodefeng</v>
          </cell>
          <cell r="I6494" t="str">
            <v>电表故障</v>
          </cell>
        </row>
        <row r="6495">
          <cell r="A6495">
            <v>43213</v>
          </cell>
          <cell r="B6495">
            <v>0.25517361111111109</v>
          </cell>
          <cell r="D6495" t="str">
            <v>电表故障</v>
          </cell>
          <cell r="G6495" t="str">
            <v>JS_CZ_wodefeng</v>
          </cell>
          <cell r="I6495" t="str">
            <v>电表故障</v>
          </cell>
        </row>
        <row r="6496">
          <cell r="A6496">
            <v>43213</v>
          </cell>
          <cell r="B6496">
            <v>0.25528935185185186</v>
          </cell>
          <cell r="D6496" t="str">
            <v>电表故障</v>
          </cell>
          <cell r="G6496" t="str">
            <v>JS_CZ_wodefeng</v>
          </cell>
          <cell r="I6496" t="str">
            <v>电表故障</v>
          </cell>
        </row>
        <row r="6497">
          <cell r="A6497">
            <v>43213</v>
          </cell>
          <cell r="B6497">
            <v>0.25621527777777781</v>
          </cell>
          <cell r="D6497" t="str">
            <v>电表故障</v>
          </cell>
          <cell r="G6497" t="str">
            <v>JS_CZ_wodefeng</v>
          </cell>
          <cell r="I6497" t="str">
            <v>电表故障</v>
          </cell>
        </row>
        <row r="6498">
          <cell r="A6498">
            <v>43213</v>
          </cell>
          <cell r="B6498">
            <v>0.25638888888888889</v>
          </cell>
          <cell r="D6498" t="str">
            <v>电表故障</v>
          </cell>
          <cell r="G6498" t="str">
            <v>JS_CZ_wodefeng</v>
          </cell>
          <cell r="I6498" t="str">
            <v>电表故障</v>
          </cell>
        </row>
        <row r="6499">
          <cell r="A6499">
            <v>43213</v>
          </cell>
          <cell r="B6499">
            <v>0.25663194444444443</v>
          </cell>
          <cell r="D6499" t="str">
            <v>电表故障</v>
          </cell>
          <cell r="G6499" t="str">
            <v>JS_CZ_wodefeng</v>
          </cell>
          <cell r="I6499" t="str">
            <v>电表故障</v>
          </cell>
        </row>
        <row r="6500">
          <cell r="A6500">
            <v>43213</v>
          </cell>
          <cell r="B6500">
            <v>0.25674768518518515</v>
          </cell>
          <cell r="D6500" t="str">
            <v>电表故障</v>
          </cell>
          <cell r="G6500" t="str">
            <v>JS_CZ_wodefeng</v>
          </cell>
          <cell r="I6500" t="str">
            <v>电表故障</v>
          </cell>
        </row>
        <row r="6501">
          <cell r="A6501">
            <v>43213</v>
          </cell>
          <cell r="B6501">
            <v>0.25993055555555555</v>
          </cell>
          <cell r="D6501" t="str">
            <v>电表故障</v>
          </cell>
          <cell r="G6501" t="str">
            <v>JS_CZ_wodefeng</v>
          </cell>
          <cell r="I6501" t="str">
            <v>电表故障</v>
          </cell>
        </row>
        <row r="6502">
          <cell r="A6502">
            <v>43213</v>
          </cell>
          <cell r="B6502">
            <v>0.26004629629629633</v>
          </cell>
          <cell r="D6502" t="str">
            <v>电表故障</v>
          </cell>
          <cell r="G6502" t="str">
            <v>JS_CZ_wodefeng</v>
          </cell>
          <cell r="I6502" t="str">
            <v>电表故障</v>
          </cell>
        </row>
        <row r="6503">
          <cell r="A6503">
            <v>43213</v>
          </cell>
          <cell r="B6503">
            <v>0.26021990740740741</v>
          </cell>
          <cell r="D6503" t="str">
            <v>电表故障</v>
          </cell>
          <cell r="G6503" t="str">
            <v>JS_CZ_wodefeng</v>
          </cell>
          <cell r="I6503" t="str">
            <v>电表故障</v>
          </cell>
        </row>
        <row r="6504">
          <cell r="A6504">
            <v>43213</v>
          </cell>
          <cell r="B6504">
            <v>0.26149305555555552</v>
          </cell>
          <cell r="D6504" t="str">
            <v>电表故障</v>
          </cell>
          <cell r="G6504" t="str">
            <v>JS_CZ_wodefeng</v>
          </cell>
          <cell r="I6504" t="str">
            <v>电表故障</v>
          </cell>
        </row>
        <row r="6505">
          <cell r="A6505">
            <v>43213</v>
          </cell>
          <cell r="B6505">
            <v>0.26542824074074073</v>
          </cell>
          <cell r="D6505" t="str">
            <v>电表故障</v>
          </cell>
          <cell r="G6505" t="str">
            <v>JS_CZ_wodefeng</v>
          </cell>
          <cell r="I6505" t="str">
            <v>电表故障</v>
          </cell>
        </row>
        <row r="6506">
          <cell r="A6506">
            <v>43213</v>
          </cell>
          <cell r="B6506">
            <v>0.26675925925925925</v>
          </cell>
          <cell r="D6506" t="str">
            <v>电表故障</v>
          </cell>
          <cell r="G6506" t="str">
            <v>JS_CZ_wodefeng</v>
          </cell>
          <cell r="I6506" t="str">
            <v>电表故障</v>
          </cell>
        </row>
        <row r="6507">
          <cell r="A6507">
            <v>43213</v>
          </cell>
          <cell r="B6507">
            <v>0.26687500000000003</v>
          </cell>
          <cell r="D6507" t="str">
            <v>电表故障</v>
          </cell>
          <cell r="G6507" t="str">
            <v>JS_CZ_wodefeng</v>
          </cell>
          <cell r="I6507" t="str">
            <v>电表故障</v>
          </cell>
        </row>
        <row r="6508">
          <cell r="A6508">
            <v>43213</v>
          </cell>
          <cell r="B6508">
            <v>0.27087962962962964</v>
          </cell>
          <cell r="D6508" t="str">
            <v>电表故障</v>
          </cell>
          <cell r="G6508" t="str">
            <v>JS_CZ_wodefeng</v>
          </cell>
          <cell r="I6508" t="str">
            <v>电表故障</v>
          </cell>
        </row>
        <row r="6509">
          <cell r="A6509">
            <v>43213</v>
          </cell>
          <cell r="B6509">
            <v>0.27221064814814816</v>
          </cell>
          <cell r="D6509" t="str">
            <v>电表故障</v>
          </cell>
          <cell r="G6509" t="str">
            <v>JS_CZ_wodefeng</v>
          </cell>
          <cell r="I6509" t="str">
            <v>电表故障</v>
          </cell>
        </row>
        <row r="6510">
          <cell r="A6510">
            <v>43213</v>
          </cell>
          <cell r="B6510">
            <v>0.27232638888888888</v>
          </cell>
          <cell r="D6510" t="str">
            <v>电表故障</v>
          </cell>
          <cell r="G6510" t="str">
            <v>JS_CZ_wodefeng</v>
          </cell>
          <cell r="I6510" t="str">
            <v>电表故障</v>
          </cell>
        </row>
        <row r="6511">
          <cell r="A6511">
            <v>43213</v>
          </cell>
          <cell r="B6511">
            <v>0.2724421296296296</v>
          </cell>
          <cell r="D6511" t="str">
            <v>电表故障</v>
          </cell>
          <cell r="G6511" t="str">
            <v>JS_CZ_wodefeng</v>
          </cell>
          <cell r="I6511" t="str">
            <v>电表故障</v>
          </cell>
        </row>
        <row r="6512">
          <cell r="A6512">
            <v>43213</v>
          </cell>
          <cell r="B6512">
            <v>0.27481481481481479</v>
          </cell>
          <cell r="D6512" t="str">
            <v>电表故障</v>
          </cell>
          <cell r="G6512" t="str">
            <v>JS_CZ_wodefeng</v>
          </cell>
          <cell r="I6512" t="str">
            <v>电表故障</v>
          </cell>
        </row>
        <row r="6513">
          <cell r="A6513">
            <v>43213</v>
          </cell>
          <cell r="B6513">
            <v>0.27614583333333331</v>
          </cell>
          <cell r="D6513" t="str">
            <v>电表故障</v>
          </cell>
          <cell r="G6513" t="str">
            <v>JS_CZ_wodefeng</v>
          </cell>
          <cell r="I6513" t="str">
            <v>电表故障</v>
          </cell>
        </row>
        <row r="6514">
          <cell r="A6514">
            <v>43213</v>
          </cell>
          <cell r="B6514">
            <v>0.27795138888888887</v>
          </cell>
          <cell r="D6514" t="str">
            <v>电表故障</v>
          </cell>
          <cell r="G6514" t="str">
            <v>JS_CZ_wodefeng</v>
          </cell>
          <cell r="I6514" t="str">
            <v>电表故障</v>
          </cell>
        </row>
        <row r="6515">
          <cell r="A6515">
            <v>43213</v>
          </cell>
          <cell r="B6515">
            <v>0.27864583333333331</v>
          </cell>
          <cell r="D6515" t="str">
            <v>电表故障</v>
          </cell>
          <cell r="G6515" t="str">
            <v>JS_CZ_wodefeng</v>
          </cell>
          <cell r="I6515" t="str">
            <v>电表故障</v>
          </cell>
        </row>
        <row r="6516">
          <cell r="A6516">
            <v>43213</v>
          </cell>
          <cell r="B6516">
            <v>0.27886574074074072</v>
          </cell>
          <cell r="D6516" t="str">
            <v>电表故障</v>
          </cell>
          <cell r="G6516" t="str">
            <v>JS_CZ_wodefeng</v>
          </cell>
          <cell r="I6516" t="str">
            <v>电表故障</v>
          </cell>
        </row>
        <row r="6517">
          <cell r="A6517">
            <v>43213</v>
          </cell>
          <cell r="B6517">
            <v>0.27899305555555554</v>
          </cell>
          <cell r="D6517" t="str">
            <v>电表故障</v>
          </cell>
          <cell r="G6517" t="str">
            <v>JS_CZ_wodefeng</v>
          </cell>
          <cell r="I6517" t="str">
            <v>电表故障</v>
          </cell>
        </row>
        <row r="6518">
          <cell r="A6518">
            <v>43213</v>
          </cell>
          <cell r="B6518">
            <v>0.2802662037037037</v>
          </cell>
          <cell r="D6518" t="str">
            <v>电表故障</v>
          </cell>
          <cell r="G6518" t="str">
            <v>JS_CZ_wodefeng</v>
          </cell>
          <cell r="I6518" t="str">
            <v>电表故障</v>
          </cell>
        </row>
        <row r="6519">
          <cell r="A6519">
            <v>43213</v>
          </cell>
          <cell r="B6519">
            <v>0.28263888888888888</v>
          </cell>
          <cell r="D6519" t="str">
            <v>电表故障</v>
          </cell>
          <cell r="G6519" t="str">
            <v>JS_CZ_wodefeng</v>
          </cell>
          <cell r="I6519" t="str">
            <v>电表故障</v>
          </cell>
        </row>
        <row r="6520">
          <cell r="A6520">
            <v>43213</v>
          </cell>
          <cell r="B6520">
            <v>0.28275462962962966</v>
          </cell>
          <cell r="D6520" t="str">
            <v>电表故障</v>
          </cell>
          <cell r="G6520" t="str">
            <v>JS_CZ_wodefeng</v>
          </cell>
          <cell r="I6520" t="str">
            <v>电表故障</v>
          </cell>
        </row>
        <row r="6521">
          <cell r="A6521">
            <v>43213</v>
          </cell>
          <cell r="B6521">
            <v>0.28292824074074074</v>
          </cell>
          <cell r="D6521" t="str">
            <v>电表故障</v>
          </cell>
          <cell r="G6521" t="str">
            <v>JS_CZ_wodefeng</v>
          </cell>
          <cell r="I6521" t="str">
            <v>电表故障</v>
          </cell>
        </row>
        <row r="6522">
          <cell r="A6522">
            <v>43213</v>
          </cell>
          <cell r="B6522">
            <v>0.28420138888888885</v>
          </cell>
          <cell r="D6522" t="str">
            <v>电表故障</v>
          </cell>
          <cell r="G6522" t="str">
            <v>JS_CZ_wodefeng</v>
          </cell>
          <cell r="I6522" t="str">
            <v>电表故障</v>
          </cell>
        </row>
        <row r="6523">
          <cell r="A6523">
            <v>43213</v>
          </cell>
          <cell r="B6523">
            <v>0.28813657407407406</v>
          </cell>
          <cell r="D6523" t="str">
            <v>电表故障</v>
          </cell>
          <cell r="G6523" t="str">
            <v>JS_CZ_wodefeng</v>
          </cell>
          <cell r="I6523" t="str">
            <v>电表故障</v>
          </cell>
        </row>
        <row r="6524">
          <cell r="A6524">
            <v>43213</v>
          </cell>
          <cell r="B6524">
            <v>0.28971064814814812</v>
          </cell>
          <cell r="D6524" t="str">
            <v>电表故障</v>
          </cell>
          <cell r="G6524" t="str">
            <v>JS_CZ_wodefeng</v>
          </cell>
          <cell r="I6524" t="str">
            <v>电表故障</v>
          </cell>
        </row>
        <row r="6525">
          <cell r="A6525">
            <v>43213</v>
          </cell>
          <cell r="B6525">
            <v>0.29341435185185188</v>
          </cell>
          <cell r="D6525" t="str">
            <v>电表故障</v>
          </cell>
          <cell r="G6525" t="str">
            <v>JS_CZ_wodefeng</v>
          </cell>
          <cell r="I6525" t="str">
            <v>电表故障</v>
          </cell>
        </row>
        <row r="6526">
          <cell r="A6526">
            <v>43213</v>
          </cell>
          <cell r="B6526">
            <v>0.29491898148148149</v>
          </cell>
          <cell r="D6526" t="str">
            <v>电表故障</v>
          </cell>
          <cell r="G6526" t="str">
            <v>JS_CZ_wodefeng</v>
          </cell>
          <cell r="I6526" t="str">
            <v>电表故障</v>
          </cell>
        </row>
        <row r="6527">
          <cell r="A6527">
            <v>43213</v>
          </cell>
          <cell r="B6527">
            <v>0.29503472222222221</v>
          </cell>
          <cell r="D6527" t="str">
            <v>电表故障</v>
          </cell>
          <cell r="G6527" t="str">
            <v>JS_CZ_wodefeng</v>
          </cell>
          <cell r="I6527" t="str">
            <v>电表故障</v>
          </cell>
        </row>
        <row r="6528">
          <cell r="A6528">
            <v>43213</v>
          </cell>
          <cell r="B6528">
            <v>0.29515046296296293</v>
          </cell>
          <cell r="D6528" t="str">
            <v>电表故障</v>
          </cell>
          <cell r="G6528" t="str">
            <v>JS_CZ_wodefeng</v>
          </cell>
          <cell r="I6528" t="str">
            <v>电表故障</v>
          </cell>
        </row>
        <row r="6529">
          <cell r="A6529">
            <v>43213</v>
          </cell>
          <cell r="B6529">
            <v>0.29984953703703704</v>
          </cell>
          <cell r="D6529" t="str">
            <v>电表故障</v>
          </cell>
          <cell r="G6529" t="str">
            <v>JS_CZ_wodefeng</v>
          </cell>
          <cell r="I6529" t="str">
            <v>电表故障</v>
          </cell>
        </row>
        <row r="6530">
          <cell r="A6530">
            <v>43213</v>
          </cell>
          <cell r="B6530">
            <v>0.29996527777777776</v>
          </cell>
          <cell r="D6530" t="str">
            <v>电表故障</v>
          </cell>
          <cell r="G6530" t="str">
            <v>JS_CZ_wodefeng</v>
          </cell>
          <cell r="I6530" t="str">
            <v>电表故障</v>
          </cell>
        </row>
        <row r="6531">
          <cell r="A6531">
            <v>43213</v>
          </cell>
          <cell r="B6531">
            <v>0.3001388888888889</v>
          </cell>
          <cell r="D6531" t="str">
            <v>电表故障</v>
          </cell>
          <cell r="G6531" t="str">
            <v>JS_CZ_wodefeng</v>
          </cell>
          <cell r="I6531" t="str">
            <v>电表故障</v>
          </cell>
        </row>
        <row r="6532">
          <cell r="A6532">
            <v>43213</v>
          </cell>
          <cell r="B6532">
            <v>0.30141203703703706</v>
          </cell>
          <cell r="D6532" t="str">
            <v>电表故障</v>
          </cell>
          <cell r="G6532" t="str">
            <v>JS_CZ_wodefeng</v>
          </cell>
          <cell r="I6532" t="str">
            <v>电表故障</v>
          </cell>
        </row>
        <row r="6533">
          <cell r="A6533">
            <v>43213</v>
          </cell>
          <cell r="B6533">
            <v>0.30274305555555553</v>
          </cell>
          <cell r="D6533" t="str">
            <v>电表故障</v>
          </cell>
          <cell r="G6533" t="str">
            <v>JS_CZ_wodefeng</v>
          </cell>
          <cell r="I6533" t="str">
            <v>电表故障</v>
          </cell>
        </row>
        <row r="6534">
          <cell r="A6534">
            <v>43213</v>
          </cell>
          <cell r="B6534">
            <v>0.30524305555555559</v>
          </cell>
          <cell r="D6534" t="str">
            <v>电表故障</v>
          </cell>
          <cell r="G6534" t="str">
            <v>JS_CZ_wodefeng</v>
          </cell>
          <cell r="I6534" t="str">
            <v>电表故障</v>
          </cell>
        </row>
        <row r="6535">
          <cell r="A6535">
            <v>43213</v>
          </cell>
          <cell r="B6535">
            <v>0.30657407407407405</v>
          </cell>
          <cell r="D6535" t="str">
            <v>电表故障</v>
          </cell>
          <cell r="G6535" t="str">
            <v>JS_CZ_wodefeng</v>
          </cell>
          <cell r="I6535" t="str">
            <v>电表故障</v>
          </cell>
        </row>
        <row r="6536">
          <cell r="A6536">
            <v>43213</v>
          </cell>
          <cell r="B6536">
            <v>0.30917824074074074</v>
          </cell>
          <cell r="D6536" t="str">
            <v>电表故障</v>
          </cell>
          <cell r="G6536" t="str">
            <v>JS_CZ_wodefeng</v>
          </cell>
          <cell r="I6536" t="str">
            <v>电表故障</v>
          </cell>
        </row>
        <row r="6537">
          <cell r="A6537">
            <v>43213</v>
          </cell>
          <cell r="B6537">
            <v>0.31155092592592593</v>
          </cell>
          <cell r="D6537" t="str">
            <v>电表故障</v>
          </cell>
          <cell r="G6537" t="str">
            <v>JS_CZ_wodefeng</v>
          </cell>
          <cell r="I6537" t="str">
            <v>电表故障</v>
          </cell>
        </row>
        <row r="6538">
          <cell r="A6538">
            <v>43213</v>
          </cell>
          <cell r="B6538">
            <v>0.3116666666666667</v>
          </cell>
          <cell r="D6538" t="str">
            <v>电表故障</v>
          </cell>
          <cell r="G6538" t="str">
            <v>JS_CZ_wodefeng</v>
          </cell>
          <cell r="I6538" t="str">
            <v>电表故障</v>
          </cell>
        </row>
        <row r="6539">
          <cell r="A6539">
            <v>43213</v>
          </cell>
          <cell r="B6539">
            <v>0.31184027777777779</v>
          </cell>
          <cell r="D6539" t="str">
            <v>电表故障</v>
          </cell>
          <cell r="G6539" t="str">
            <v>JS_CZ_wodefeng</v>
          </cell>
          <cell r="I6539" t="str">
            <v>电表故障</v>
          </cell>
        </row>
        <row r="6540">
          <cell r="A6540">
            <v>43213</v>
          </cell>
          <cell r="B6540">
            <v>0.31207175925925928</v>
          </cell>
          <cell r="D6540" t="str">
            <v>电表故障</v>
          </cell>
          <cell r="G6540" t="str">
            <v>JS_CZ_wodefeng</v>
          </cell>
          <cell r="I6540" t="str">
            <v>电表故障</v>
          </cell>
        </row>
        <row r="6541">
          <cell r="A6541">
            <v>43213</v>
          </cell>
          <cell r="B6541">
            <v>0.31218750000000001</v>
          </cell>
          <cell r="D6541" t="str">
            <v>电表故障</v>
          </cell>
          <cell r="G6541" t="str">
            <v>JS_CZ_wodefeng</v>
          </cell>
          <cell r="I6541" t="str">
            <v>电表故障</v>
          </cell>
        </row>
        <row r="6542">
          <cell r="A6542">
            <v>43213</v>
          </cell>
          <cell r="B6542">
            <v>0.31311342592592589</v>
          </cell>
          <cell r="D6542" t="str">
            <v>电表故障</v>
          </cell>
          <cell r="G6542" t="str">
            <v>JS_CZ_wodefeng</v>
          </cell>
          <cell r="I6542" t="str">
            <v>电表故障</v>
          </cell>
        </row>
        <row r="6543">
          <cell r="A6543">
            <v>43213</v>
          </cell>
          <cell r="B6543">
            <v>0.31322916666666667</v>
          </cell>
          <cell r="D6543" t="str">
            <v>电表故障</v>
          </cell>
          <cell r="G6543" t="str">
            <v>JS_CZ_wodefeng</v>
          </cell>
          <cell r="I6543" t="str">
            <v>电表故障</v>
          </cell>
        </row>
        <row r="6544">
          <cell r="A6544">
            <v>43213</v>
          </cell>
          <cell r="B6544">
            <v>0.31457175925925923</v>
          </cell>
          <cell r="D6544" t="str">
            <v>电表故障</v>
          </cell>
          <cell r="G6544" t="str">
            <v>JS_CZ_wodefeng</v>
          </cell>
          <cell r="I6544" t="str">
            <v>电表故障</v>
          </cell>
        </row>
        <row r="6545">
          <cell r="A6545">
            <v>43213</v>
          </cell>
          <cell r="B6545">
            <v>0.31729166666666669</v>
          </cell>
          <cell r="D6545" t="str">
            <v>电表故障</v>
          </cell>
          <cell r="G6545" t="str">
            <v>JS_CZ_wodefeng</v>
          </cell>
          <cell r="I6545" t="str">
            <v>电表故障</v>
          </cell>
        </row>
        <row r="6546">
          <cell r="A6546">
            <v>43213</v>
          </cell>
          <cell r="B6546">
            <v>0.3185648148148148</v>
          </cell>
          <cell r="D6546" t="str">
            <v>电表故障</v>
          </cell>
          <cell r="G6546" t="str">
            <v>JS_CZ_wodefeng</v>
          </cell>
          <cell r="I6546" t="str">
            <v>电表故障</v>
          </cell>
        </row>
        <row r="6547">
          <cell r="A6547">
            <v>43213</v>
          </cell>
          <cell r="B6547">
            <v>0.31868055555555558</v>
          </cell>
          <cell r="D6547" t="str">
            <v>电表故障</v>
          </cell>
          <cell r="G6547" t="str">
            <v>JS_CZ_wodefeng</v>
          </cell>
          <cell r="I6547" t="str">
            <v>电表故障</v>
          </cell>
        </row>
        <row r="6548">
          <cell r="A6548">
            <v>43213</v>
          </cell>
          <cell r="B6548">
            <v>0.32012731481481482</v>
          </cell>
          <cell r="D6548" t="str">
            <v>电表故障</v>
          </cell>
          <cell r="G6548" t="str">
            <v>JS_CZ_wodefeng</v>
          </cell>
          <cell r="I6548" t="str">
            <v>电表故障</v>
          </cell>
        </row>
        <row r="6549">
          <cell r="A6549">
            <v>43213</v>
          </cell>
          <cell r="B6549">
            <v>0.32170138888888888</v>
          </cell>
          <cell r="D6549" t="str">
            <v>电表故障</v>
          </cell>
          <cell r="G6549" t="str">
            <v>JS_CZ_wodefeng</v>
          </cell>
          <cell r="I6549" t="str">
            <v>电表故障</v>
          </cell>
        </row>
        <row r="6550">
          <cell r="A6550">
            <v>43213</v>
          </cell>
          <cell r="B6550">
            <v>0.32407407407407407</v>
          </cell>
          <cell r="D6550" t="str">
            <v>电表故障</v>
          </cell>
          <cell r="G6550" t="str">
            <v>JS_CZ_wodefeng</v>
          </cell>
          <cell r="I6550" t="str">
            <v>电表故障</v>
          </cell>
        </row>
        <row r="6551">
          <cell r="A6551">
            <v>43213</v>
          </cell>
          <cell r="B6551">
            <v>0.32517361111111115</v>
          </cell>
          <cell r="D6551" t="str">
            <v>电表故障</v>
          </cell>
          <cell r="G6551" t="str">
            <v>JS_CZ_wodefeng</v>
          </cell>
          <cell r="I6551" t="str">
            <v>电表故障</v>
          </cell>
        </row>
        <row r="6552">
          <cell r="A6552">
            <v>43213</v>
          </cell>
          <cell r="B6552">
            <v>0.32540509259259259</v>
          </cell>
          <cell r="D6552" t="str">
            <v>电表故障</v>
          </cell>
          <cell r="G6552" t="str">
            <v>JS_CZ_wodefeng</v>
          </cell>
          <cell r="I6552" t="str">
            <v>电表故障</v>
          </cell>
        </row>
        <row r="6553">
          <cell r="A6553">
            <v>43213</v>
          </cell>
          <cell r="B6553">
            <v>0.32777777777777778</v>
          </cell>
          <cell r="D6553" t="str">
            <v>电表故障</v>
          </cell>
          <cell r="G6553" t="str">
            <v>JS_CZ_wodefeng</v>
          </cell>
          <cell r="I6553" t="str">
            <v>电表故障</v>
          </cell>
        </row>
        <row r="6554">
          <cell r="A6554">
            <v>43213</v>
          </cell>
          <cell r="B6554">
            <v>0.32928240740740738</v>
          </cell>
          <cell r="D6554" t="str">
            <v>电表故障</v>
          </cell>
          <cell r="G6554" t="str">
            <v>JS_CZ_wodefeng</v>
          </cell>
          <cell r="I6554" t="str">
            <v>电表故障</v>
          </cell>
        </row>
        <row r="6555">
          <cell r="A6555">
            <v>43213</v>
          </cell>
          <cell r="B6555">
            <v>0.32939814814814816</v>
          </cell>
          <cell r="D6555" t="str">
            <v>电表故障</v>
          </cell>
          <cell r="G6555" t="str">
            <v>JS_CZ_wodefeng</v>
          </cell>
          <cell r="I6555" t="str">
            <v>电表故障</v>
          </cell>
        </row>
        <row r="6556">
          <cell r="A6556">
            <v>43213</v>
          </cell>
          <cell r="B6556">
            <v>0.32952546296296298</v>
          </cell>
          <cell r="D6556" t="str">
            <v>电表故障</v>
          </cell>
          <cell r="G6556" t="str">
            <v>JS_CZ_wodefeng</v>
          </cell>
          <cell r="I6556" t="str">
            <v>电表故障</v>
          </cell>
        </row>
        <row r="6557">
          <cell r="A6557">
            <v>43213</v>
          </cell>
          <cell r="B6557">
            <v>0.33346064814814813</v>
          </cell>
          <cell r="D6557" t="str">
            <v>电表故障</v>
          </cell>
          <cell r="G6557" t="str">
            <v>JS_CZ_wodefeng</v>
          </cell>
          <cell r="I6557" t="str">
            <v>电表故障</v>
          </cell>
        </row>
        <row r="6558">
          <cell r="A6558">
            <v>43213</v>
          </cell>
          <cell r="B6558">
            <v>0.33583333333333337</v>
          </cell>
          <cell r="D6558" t="str">
            <v>电表故障</v>
          </cell>
          <cell r="G6558" t="str">
            <v>JS_CZ_wodefeng</v>
          </cell>
          <cell r="I6558" t="str">
            <v>电表故障</v>
          </cell>
        </row>
        <row r="6559">
          <cell r="A6559">
            <v>43213</v>
          </cell>
          <cell r="B6559">
            <v>0.33594907407407404</v>
          </cell>
          <cell r="D6559" t="str">
            <v>电表故障</v>
          </cell>
          <cell r="G6559" t="str">
            <v>JS_CZ_wodefeng</v>
          </cell>
          <cell r="I6559" t="str">
            <v>电表故障</v>
          </cell>
        </row>
        <row r="6560">
          <cell r="A6560">
            <v>43213</v>
          </cell>
          <cell r="B6560">
            <v>0.33612268518518523</v>
          </cell>
          <cell r="D6560" t="str">
            <v>电表故障</v>
          </cell>
          <cell r="G6560" t="str">
            <v>JS_CZ_wodefeng</v>
          </cell>
          <cell r="I6560" t="str">
            <v>电表故障</v>
          </cell>
        </row>
        <row r="6561">
          <cell r="A6561">
            <v>43213</v>
          </cell>
          <cell r="B6561">
            <v>0.33739583333333334</v>
          </cell>
          <cell r="D6561" t="str">
            <v>电表故障</v>
          </cell>
          <cell r="G6561" t="str">
            <v>JS_CZ_wodefeng</v>
          </cell>
          <cell r="I6561" t="str">
            <v>电表故障</v>
          </cell>
        </row>
        <row r="6562">
          <cell r="A6562">
            <v>43213</v>
          </cell>
          <cell r="B6562">
            <v>0.33988425925925925</v>
          </cell>
          <cell r="D6562" t="str">
            <v>电表故障</v>
          </cell>
          <cell r="G6562" t="str">
            <v>JS_CZ_wodefeng</v>
          </cell>
          <cell r="I6562" t="str">
            <v>电表故障</v>
          </cell>
        </row>
        <row r="6563">
          <cell r="A6563">
            <v>43213</v>
          </cell>
          <cell r="B6563">
            <v>0.34</v>
          </cell>
          <cell r="D6563" t="str">
            <v>电表故障</v>
          </cell>
          <cell r="G6563" t="str">
            <v>JS_CZ_wodefeng</v>
          </cell>
          <cell r="I6563" t="str">
            <v>电表故障</v>
          </cell>
        </row>
        <row r="6564">
          <cell r="A6564">
            <v>43213</v>
          </cell>
          <cell r="B6564">
            <v>0.34127314814814813</v>
          </cell>
          <cell r="D6564" t="str">
            <v>电表故障</v>
          </cell>
          <cell r="G6564" t="str">
            <v>JS_CZ_wodefeng</v>
          </cell>
          <cell r="I6564" t="str">
            <v>电表故障</v>
          </cell>
        </row>
        <row r="6565">
          <cell r="A6565">
            <v>43213</v>
          </cell>
          <cell r="B6565">
            <v>0.34277777777777779</v>
          </cell>
          <cell r="D6565" t="str">
            <v>电表故障</v>
          </cell>
          <cell r="G6565" t="str">
            <v>JS_CZ_wodefeng</v>
          </cell>
          <cell r="I6565" t="str">
            <v>电表故障</v>
          </cell>
        </row>
        <row r="6566">
          <cell r="A6566">
            <v>43213</v>
          </cell>
          <cell r="B6566">
            <v>0.34509259259259256</v>
          </cell>
          <cell r="D6566" t="str">
            <v>电表故障</v>
          </cell>
          <cell r="G6566" t="str">
            <v>JS_CZ_wodefeng</v>
          </cell>
          <cell r="I6566" t="str">
            <v>电表故障</v>
          </cell>
        </row>
        <row r="6567">
          <cell r="A6567">
            <v>43213</v>
          </cell>
          <cell r="B6567">
            <v>0.34608796296296296</v>
          </cell>
          <cell r="D6567" t="str">
            <v>电表故障</v>
          </cell>
          <cell r="G6567" t="str">
            <v>JS_CZ_wodefeng</v>
          </cell>
          <cell r="I6567" t="str">
            <v>电表故障</v>
          </cell>
        </row>
        <row r="6568">
          <cell r="A6568">
            <v>43213</v>
          </cell>
          <cell r="B6568">
            <v>0.34626157407407404</v>
          </cell>
          <cell r="D6568" t="str">
            <v>电表故障</v>
          </cell>
          <cell r="G6568" t="str">
            <v>JS_CZ_wodefeng</v>
          </cell>
          <cell r="I6568" t="str">
            <v>电表故障</v>
          </cell>
        </row>
        <row r="6569">
          <cell r="A6569">
            <v>43213</v>
          </cell>
          <cell r="B6569">
            <v>0.34648148148148145</v>
          </cell>
          <cell r="D6569" t="str">
            <v>电表故障</v>
          </cell>
          <cell r="G6569" t="str">
            <v>JS_CZ_wodefeng</v>
          </cell>
          <cell r="I6569" t="str">
            <v>电表故障</v>
          </cell>
        </row>
        <row r="6570">
          <cell r="A6570">
            <v>43213</v>
          </cell>
          <cell r="B6570">
            <v>0.34660879629629626</v>
          </cell>
          <cell r="D6570" t="str">
            <v>电表故障</v>
          </cell>
          <cell r="G6570" t="str">
            <v>JS_CZ_wodefeng</v>
          </cell>
          <cell r="I6570" t="str">
            <v>电表故障</v>
          </cell>
        </row>
        <row r="6571">
          <cell r="A6571">
            <v>43213</v>
          </cell>
          <cell r="B6571">
            <v>0.34909722222222223</v>
          </cell>
          <cell r="D6571" t="str">
            <v>电表故障</v>
          </cell>
          <cell r="G6571" t="str">
            <v>JS_CZ_wodefeng</v>
          </cell>
          <cell r="I6571" t="str">
            <v>电表故障</v>
          </cell>
        </row>
        <row r="6572">
          <cell r="A6572">
            <v>43213</v>
          </cell>
          <cell r="B6572">
            <v>0.35019675925925925</v>
          </cell>
          <cell r="D6572" t="str">
            <v>电表故障</v>
          </cell>
          <cell r="G6572" t="str">
            <v>JS_CZ_wodefeng</v>
          </cell>
          <cell r="I6572" t="str">
            <v>电表故障</v>
          </cell>
        </row>
        <row r="6573">
          <cell r="A6573">
            <v>43213</v>
          </cell>
          <cell r="B6573">
            <v>0.35170138888888891</v>
          </cell>
          <cell r="D6573" t="str">
            <v>电表故障</v>
          </cell>
          <cell r="G6573" t="str">
            <v>JS_CZ_wodefeng</v>
          </cell>
          <cell r="I6573" t="str">
            <v>电表故障</v>
          </cell>
        </row>
        <row r="6574">
          <cell r="A6574">
            <v>43213</v>
          </cell>
          <cell r="B6574">
            <v>0.35287037037037039</v>
          </cell>
          <cell r="D6574" t="str">
            <v>电表故障</v>
          </cell>
          <cell r="G6574" t="str">
            <v>JS_CZ_wodefeng</v>
          </cell>
          <cell r="I6574" t="str">
            <v>电表故障</v>
          </cell>
        </row>
        <row r="6575">
          <cell r="A6575">
            <v>43213</v>
          </cell>
          <cell r="B6575">
            <v>0.35449074074074072</v>
          </cell>
          <cell r="D6575" t="str">
            <v>电表故障</v>
          </cell>
          <cell r="G6575" t="str">
            <v>JS_CZ_wodefeng</v>
          </cell>
          <cell r="I6575" t="str">
            <v>电表故障</v>
          </cell>
        </row>
        <row r="6576">
          <cell r="A6576">
            <v>43213</v>
          </cell>
          <cell r="B6576">
            <v>0.35686342592592596</v>
          </cell>
          <cell r="D6576" t="str">
            <v>电表故障</v>
          </cell>
          <cell r="G6576" t="str">
            <v>JS_CZ_wodefeng</v>
          </cell>
          <cell r="I6576" t="str">
            <v>电表故障</v>
          </cell>
        </row>
        <row r="6577">
          <cell r="A6577">
            <v>43213</v>
          </cell>
          <cell r="B6577">
            <v>0.35842592592592593</v>
          </cell>
          <cell r="D6577" t="str">
            <v>电表故障</v>
          </cell>
          <cell r="G6577" t="str">
            <v>JS_CZ_wodefeng</v>
          </cell>
          <cell r="I6577" t="str">
            <v>电表故障</v>
          </cell>
        </row>
        <row r="6578">
          <cell r="A6578">
            <v>43213</v>
          </cell>
          <cell r="B6578">
            <v>0.36081018518518521</v>
          </cell>
          <cell r="D6578" t="str">
            <v>电表故障</v>
          </cell>
          <cell r="G6578" t="str">
            <v>JS_CZ_wodefeng</v>
          </cell>
          <cell r="I6578" t="str">
            <v>电表故障</v>
          </cell>
        </row>
        <row r="6579">
          <cell r="A6579">
            <v>43213</v>
          </cell>
          <cell r="B6579">
            <v>0.36212962962962963</v>
          </cell>
          <cell r="D6579" t="str">
            <v>电表故障</v>
          </cell>
          <cell r="G6579" t="str">
            <v>JS_CZ_wodefeng</v>
          </cell>
          <cell r="I6579" t="str">
            <v>电表故障</v>
          </cell>
        </row>
        <row r="6580">
          <cell r="A6580">
            <v>43213</v>
          </cell>
          <cell r="B6580">
            <v>0.3622569444444444</v>
          </cell>
          <cell r="D6580" t="str">
            <v>电表故障</v>
          </cell>
          <cell r="G6580" t="str">
            <v>JS_CZ_wodefeng</v>
          </cell>
          <cell r="I6580" t="str">
            <v>电表故障</v>
          </cell>
        </row>
        <row r="6581">
          <cell r="A6581">
            <v>43213</v>
          </cell>
          <cell r="B6581">
            <v>0.36237268518518517</v>
          </cell>
          <cell r="D6581" t="str">
            <v>电表故障</v>
          </cell>
          <cell r="G6581" t="str">
            <v>JS_CZ_wodefeng</v>
          </cell>
          <cell r="I6581" t="str">
            <v>电表故障</v>
          </cell>
        </row>
        <row r="6582">
          <cell r="A6582">
            <v>43213</v>
          </cell>
          <cell r="B6582">
            <v>0.36341435185185184</v>
          </cell>
          <cell r="D6582" t="str">
            <v>电表故障</v>
          </cell>
          <cell r="G6582" t="str">
            <v>JS_CZ_wodefeng</v>
          </cell>
          <cell r="I6582" t="str">
            <v>电表故障</v>
          </cell>
        </row>
        <row r="6583">
          <cell r="A6583">
            <v>43213</v>
          </cell>
          <cell r="B6583">
            <v>0.36353009259259261</v>
          </cell>
          <cell r="D6583" t="str">
            <v>电表故障</v>
          </cell>
          <cell r="G6583" t="str">
            <v>JS_CZ_wodefeng</v>
          </cell>
          <cell r="I6583" t="str">
            <v>电表故障</v>
          </cell>
        </row>
        <row r="6584">
          <cell r="A6584">
            <v>43213</v>
          </cell>
          <cell r="B6584">
            <v>0.36486111111111108</v>
          </cell>
          <cell r="D6584" t="str">
            <v>电表故障</v>
          </cell>
          <cell r="G6584" t="str">
            <v>JS_CZ_wodefeng</v>
          </cell>
          <cell r="I6584" t="str">
            <v>电表故障</v>
          </cell>
        </row>
        <row r="6585">
          <cell r="A6585">
            <v>43213</v>
          </cell>
          <cell r="B6585">
            <v>0.36572916666666666</v>
          </cell>
          <cell r="D6585" t="str">
            <v>电表故障</v>
          </cell>
          <cell r="G6585" t="str">
            <v>JS_CZ_wodefeng</v>
          </cell>
          <cell r="I6585" t="str">
            <v>电表故障</v>
          </cell>
        </row>
        <row r="6586">
          <cell r="A6586">
            <v>43213</v>
          </cell>
          <cell r="B6586">
            <v>0.3668865740740741</v>
          </cell>
          <cell r="D6586" t="str">
            <v>电表故障</v>
          </cell>
          <cell r="G6586" t="str">
            <v>JS_CZ_wodefeng</v>
          </cell>
          <cell r="I6586" t="str">
            <v>电表故障</v>
          </cell>
        </row>
        <row r="6587">
          <cell r="A6587">
            <v>43213</v>
          </cell>
          <cell r="B6587">
            <v>0.36711805555555554</v>
          </cell>
          <cell r="D6587" t="str">
            <v>电表故障</v>
          </cell>
          <cell r="G6587" t="str">
            <v>JS_CZ_wodefeng</v>
          </cell>
          <cell r="I6587" t="str">
            <v>电表故障</v>
          </cell>
        </row>
        <row r="6588">
          <cell r="A6588">
            <v>43213</v>
          </cell>
          <cell r="B6588">
            <v>0.36723379629629632</v>
          </cell>
          <cell r="D6588" t="str">
            <v>电表故障</v>
          </cell>
          <cell r="G6588" t="str">
            <v>JS_CZ_wodefeng</v>
          </cell>
          <cell r="I6588" t="str">
            <v>电表故障</v>
          </cell>
        </row>
        <row r="6589">
          <cell r="A6589">
            <v>43213</v>
          </cell>
          <cell r="B6589">
            <v>0.36734953703703704</v>
          </cell>
          <cell r="D6589" t="str">
            <v>电表故障</v>
          </cell>
          <cell r="G6589" t="str">
            <v>JS_CZ_wodefeng</v>
          </cell>
          <cell r="I6589" t="str">
            <v>电表故障</v>
          </cell>
        </row>
        <row r="6590">
          <cell r="A6590">
            <v>43213</v>
          </cell>
          <cell r="B6590">
            <v>0.36844907407407407</v>
          </cell>
          <cell r="D6590" t="str">
            <v>电表故障</v>
          </cell>
          <cell r="G6590" t="str">
            <v>JS_CZ_wodefeng</v>
          </cell>
          <cell r="I6590" t="str">
            <v>电表故障</v>
          </cell>
        </row>
        <row r="6591">
          <cell r="A6591">
            <v>43213</v>
          </cell>
          <cell r="B6591">
            <v>0.36972222222222223</v>
          </cell>
          <cell r="D6591" t="str">
            <v>电表故障</v>
          </cell>
          <cell r="G6591" t="str">
            <v>JS_CZ_wodefeng</v>
          </cell>
          <cell r="I6591" t="str">
            <v>电表故障</v>
          </cell>
        </row>
        <row r="6592">
          <cell r="A6592">
            <v>43213</v>
          </cell>
          <cell r="B6592">
            <v>0.37388888888888888</v>
          </cell>
          <cell r="D6592" t="str">
            <v>电表故障</v>
          </cell>
          <cell r="G6592" t="str">
            <v>JS_CZ_wodefeng</v>
          </cell>
          <cell r="I6592" t="str">
            <v>电表故障</v>
          </cell>
        </row>
        <row r="6593">
          <cell r="A6593">
            <v>43213</v>
          </cell>
          <cell r="B6593">
            <v>0.37614583333333335</v>
          </cell>
          <cell r="D6593" t="str">
            <v>电表故障</v>
          </cell>
          <cell r="G6593" t="str">
            <v>JS_CZ_wodefeng</v>
          </cell>
          <cell r="I6593" t="str">
            <v>电表故障</v>
          </cell>
        </row>
        <row r="6594">
          <cell r="A6594">
            <v>43213</v>
          </cell>
          <cell r="B6594">
            <v>0.37714120370370369</v>
          </cell>
          <cell r="D6594" t="str">
            <v>电表故障</v>
          </cell>
          <cell r="G6594" t="str">
            <v>JS_CZ_wodefeng</v>
          </cell>
          <cell r="I6594" t="str">
            <v>电表故障</v>
          </cell>
        </row>
        <row r="6595">
          <cell r="A6595">
            <v>43213</v>
          </cell>
          <cell r="B6595">
            <v>0.37864583333333335</v>
          </cell>
          <cell r="D6595" t="str">
            <v>电表故障</v>
          </cell>
          <cell r="G6595" t="str">
            <v>JS_CZ_wodefeng</v>
          </cell>
          <cell r="I6595" t="str">
            <v>电表故障</v>
          </cell>
        </row>
        <row r="6596">
          <cell r="A6596">
            <v>43213</v>
          </cell>
          <cell r="B6596">
            <v>0.3825810185185185</v>
          </cell>
          <cell r="D6596" t="str">
            <v>电表故障</v>
          </cell>
          <cell r="G6596" t="str">
            <v>JS_CZ_wodefeng</v>
          </cell>
          <cell r="I6596" t="str">
            <v>电表故障</v>
          </cell>
        </row>
        <row r="6597">
          <cell r="A6597">
            <v>43213</v>
          </cell>
          <cell r="B6597">
            <v>0.38414351851851852</v>
          </cell>
          <cell r="D6597" t="str">
            <v>电表故障</v>
          </cell>
          <cell r="G6597" t="str">
            <v>JS_CZ_wodefeng</v>
          </cell>
          <cell r="I6597" t="str">
            <v>电表故障</v>
          </cell>
        </row>
        <row r="6598">
          <cell r="A6598">
            <v>43213</v>
          </cell>
          <cell r="B6598">
            <v>0.38884259259259263</v>
          </cell>
          <cell r="D6598" t="str">
            <v>电表故障</v>
          </cell>
          <cell r="G6598" t="str">
            <v>JS_CZ_wodefeng</v>
          </cell>
          <cell r="I6598" t="str">
            <v>电表故障</v>
          </cell>
        </row>
        <row r="6599">
          <cell r="A6599">
            <v>43213</v>
          </cell>
          <cell r="B6599">
            <v>0.38895833333333335</v>
          </cell>
          <cell r="D6599" t="str">
            <v>电表故障</v>
          </cell>
          <cell r="G6599" t="str">
            <v>JS_CZ_wodefeng</v>
          </cell>
          <cell r="I6599" t="str">
            <v>电表故障</v>
          </cell>
        </row>
        <row r="6600">
          <cell r="A6600">
            <v>43213</v>
          </cell>
          <cell r="B6600">
            <v>0.38907407407407407</v>
          </cell>
          <cell r="D6600" t="str">
            <v>电表故障</v>
          </cell>
          <cell r="G6600" t="str">
            <v>JS_CZ_wodefeng</v>
          </cell>
          <cell r="I6600" t="str">
            <v>电表故障</v>
          </cell>
        </row>
        <row r="6601">
          <cell r="A6601">
            <v>43213</v>
          </cell>
          <cell r="B6601">
            <v>0.39150462962962962</v>
          </cell>
          <cell r="D6601" t="str">
            <v>电表故障</v>
          </cell>
          <cell r="G6601" t="str">
            <v>JS_CZ_wodefeng</v>
          </cell>
          <cell r="I6601" t="str">
            <v>电表故障</v>
          </cell>
        </row>
        <row r="6602">
          <cell r="A6602">
            <v>43213</v>
          </cell>
          <cell r="B6602">
            <v>0.39260416666666664</v>
          </cell>
          <cell r="D6602" t="str">
            <v>电表故障</v>
          </cell>
          <cell r="G6602" t="str">
            <v>JS_CZ_wodefeng</v>
          </cell>
          <cell r="I6602" t="str">
            <v>电表故障</v>
          </cell>
        </row>
        <row r="6603">
          <cell r="A6603">
            <v>43213</v>
          </cell>
          <cell r="B6603">
            <v>0.39283564814814814</v>
          </cell>
          <cell r="D6603" t="str">
            <v>电表故障</v>
          </cell>
          <cell r="G6603" t="str">
            <v>JS_CZ_wodefeng</v>
          </cell>
          <cell r="I6603" t="str">
            <v>电表故障</v>
          </cell>
        </row>
        <row r="6604">
          <cell r="A6604">
            <v>43213</v>
          </cell>
          <cell r="B6604">
            <v>0.39295138888888892</v>
          </cell>
          <cell r="D6604" t="str">
            <v>电表故障</v>
          </cell>
          <cell r="G6604" t="str">
            <v>JS_CZ_wodefeng</v>
          </cell>
          <cell r="I6604" t="str">
            <v>电表故障</v>
          </cell>
        </row>
        <row r="6605">
          <cell r="A6605">
            <v>43213</v>
          </cell>
          <cell r="B6605">
            <v>0.39399305555555553</v>
          </cell>
          <cell r="D6605" t="str">
            <v>电表故障</v>
          </cell>
          <cell r="G6605" t="str">
            <v>JS_CZ_wodefeng</v>
          </cell>
          <cell r="I6605" t="str">
            <v>电表故障</v>
          </cell>
        </row>
        <row r="6606">
          <cell r="A6606">
            <v>43213</v>
          </cell>
          <cell r="B6606">
            <v>0.39543981481481483</v>
          </cell>
          <cell r="D6606" t="str">
            <v>电表故障</v>
          </cell>
          <cell r="G6606" t="str">
            <v>JS_CZ_wodefeng</v>
          </cell>
          <cell r="I6606" t="str">
            <v>电表故障</v>
          </cell>
        </row>
        <row r="6607">
          <cell r="A6607">
            <v>43213</v>
          </cell>
          <cell r="B6607">
            <v>0.39961805555555557</v>
          </cell>
          <cell r="D6607" t="str">
            <v>电表故障</v>
          </cell>
          <cell r="G6607" t="str">
            <v>JS_CZ_wodefeng</v>
          </cell>
          <cell r="I6607" t="str">
            <v>电表故障</v>
          </cell>
        </row>
        <row r="6608">
          <cell r="A6608">
            <v>43213</v>
          </cell>
          <cell r="B6608">
            <v>0.40199074074074076</v>
          </cell>
          <cell r="D6608" t="str">
            <v>电表故障</v>
          </cell>
          <cell r="G6608" t="str">
            <v>JS_CZ_wodefeng</v>
          </cell>
          <cell r="I6608" t="str">
            <v>电表故障</v>
          </cell>
        </row>
        <row r="6609">
          <cell r="A6609">
            <v>43213</v>
          </cell>
          <cell r="B6609">
            <v>0.40320601851851851</v>
          </cell>
          <cell r="D6609" t="str">
            <v>电表故障</v>
          </cell>
          <cell r="G6609" t="str">
            <v>JS_CZ_wodefeng</v>
          </cell>
          <cell r="I6609" t="str">
            <v>电表故障</v>
          </cell>
        </row>
        <row r="6610">
          <cell r="A6610">
            <v>43213</v>
          </cell>
          <cell r="B6610">
            <v>0.40332175925925928</v>
          </cell>
          <cell r="D6610" t="str">
            <v>电表故障</v>
          </cell>
          <cell r="G6610" t="str">
            <v>JS_CZ_wodefeng</v>
          </cell>
          <cell r="I6610" t="str">
            <v>电表故障</v>
          </cell>
        </row>
        <row r="6611">
          <cell r="A6611">
            <v>43213</v>
          </cell>
          <cell r="B6611">
            <v>0.40430555555555553</v>
          </cell>
          <cell r="D6611" t="str">
            <v>电表故障</v>
          </cell>
          <cell r="G6611" t="str">
            <v>JS_CZ_wodefeng</v>
          </cell>
          <cell r="I6611" t="str">
            <v>电表故障</v>
          </cell>
        </row>
        <row r="6612">
          <cell r="A6612">
            <v>43213</v>
          </cell>
          <cell r="B6612">
            <v>0.4082986111111111</v>
          </cell>
          <cell r="D6612" t="str">
            <v>电表故障</v>
          </cell>
          <cell r="G6612" t="str">
            <v>JS_CZ_wodefeng</v>
          </cell>
          <cell r="I6612" t="str">
            <v>电表故障</v>
          </cell>
        </row>
        <row r="6613">
          <cell r="A6613">
            <v>43213</v>
          </cell>
          <cell r="B6613">
            <v>0.41206018518518522</v>
          </cell>
          <cell r="D6613" t="str">
            <v>电表故障</v>
          </cell>
          <cell r="G6613" t="str">
            <v>JS_CZ_wodefeng</v>
          </cell>
          <cell r="I6613" t="str">
            <v>电表故障</v>
          </cell>
        </row>
        <row r="6614">
          <cell r="A6614">
            <v>43213</v>
          </cell>
          <cell r="B6614">
            <v>0.41327546296296297</v>
          </cell>
          <cell r="D6614" t="str">
            <v>电表故障</v>
          </cell>
          <cell r="G6614" t="str">
            <v>JS_CZ_wodefeng</v>
          </cell>
          <cell r="I6614" t="str">
            <v>电表故障</v>
          </cell>
        </row>
        <row r="6615">
          <cell r="A6615">
            <v>43213</v>
          </cell>
          <cell r="B6615">
            <v>0.41726851851851854</v>
          </cell>
          <cell r="D6615" t="str">
            <v>电表故障</v>
          </cell>
          <cell r="G6615" t="str">
            <v>JS_CZ_wodefeng</v>
          </cell>
          <cell r="I6615" t="str">
            <v>电表故障</v>
          </cell>
        </row>
        <row r="6616">
          <cell r="A6616">
            <v>43213</v>
          </cell>
          <cell r="B6616">
            <v>0.4173842592592592</v>
          </cell>
          <cell r="D6616" t="str">
            <v>电表故障</v>
          </cell>
          <cell r="G6616" t="str">
            <v>JS_CZ_wodefeng</v>
          </cell>
          <cell r="I6616" t="str">
            <v>电表故障</v>
          </cell>
        </row>
        <row r="6617">
          <cell r="A6617">
            <v>43213</v>
          </cell>
          <cell r="B6617">
            <v>0.41883101851851851</v>
          </cell>
          <cell r="D6617" t="str">
            <v>电表故障</v>
          </cell>
          <cell r="G6617" t="str">
            <v>JS_CZ_wodefeng</v>
          </cell>
          <cell r="I6617" t="str">
            <v>电表故障</v>
          </cell>
        </row>
        <row r="6618">
          <cell r="A6618">
            <v>43213</v>
          </cell>
          <cell r="B6618">
            <v>0.42277777777777775</v>
          </cell>
          <cell r="D6618" t="str">
            <v>电表故障</v>
          </cell>
          <cell r="G6618" t="str">
            <v>JS_CZ_wodefeng</v>
          </cell>
          <cell r="I6618" t="str">
            <v>电表故障</v>
          </cell>
        </row>
        <row r="6619">
          <cell r="A6619">
            <v>43213</v>
          </cell>
          <cell r="B6619">
            <v>0.42734953703703704</v>
          </cell>
          <cell r="D6619" t="str">
            <v>电表故障</v>
          </cell>
          <cell r="G6619" t="str">
            <v>JS_CZ_wodefeng</v>
          </cell>
          <cell r="I6619" t="str">
            <v>电表故障</v>
          </cell>
        </row>
        <row r="6620">
          <cell r="A6620">
            <v>43213</v>
          </cell>
          <cell r="B6620">
            <v>0.42746527777777782</v>
          </cell>
          <cell r="D6620" t="str">
            <v>电表故障</v>
          </cell>
          <cell r="G6620" t="str">
            <v>JS_CZ_wodefeng</v>
          </cell>
          <cell r="I6620" t="str">
            <v>电表故障</v>
          </cell>
        </row>
        <row r="6621">
          <cell r="A6621">
            <v>43213</v>
          </cell>
          <cell r="B6621">
            <v>0.42892361111111116</v>
          </cell>
          <cell r="D6621" t="str">
            <v>电表故障</v>
          </cell>
          <cell r="G6621" t="str">
            <v>JS_CZ_wodefeng</v>
          </cell>
          <cell r="I6621" t="str">
            <v>电表故障</v>
          </cell>
        </row>
        <row r="6622">
          <cell r="A6622">
            <v>43213</v>
          </cell>
          <cell r="B6622">
            <v>0.43128472222222225</v>
          </cell>
          <cell r="D6622" t="str">
            <v>电表故障</v>
          </cell>
          <cell r="G6622" t="str">
            <v>JS_CZ_wodefeng</v>
          </cell>
          <cell r="I6622" t="str">
            <v>电表故障</v>
          </cell>
        </row>
        <row r="6623">
          <cell r="A6623">
            <v>43213</v>
          </cell>
          <cell r="B6623">
            <v>0.43274305555555559</v>
          </cell>
          <cell r="D6623" t="str">
            <v>电表故障</v>
          </cell>
          <cell r="G6623" t="str">
            <v>JS_CZ_wodefeng</v>
          </cell>
          <cell r="I6623" t="str">
            <v>电表故障</v>
          </cell>
        </row>
        <row r="6624">
          <cell r="A6624">
            <v>43213</v>
          </cell>
          <cell r="B6624">
            <v>0.43418981481481483</v>
          </cell>
          <cell r="D6624" t="str">
            <v>电表故障</v>
          </cell>
          <cell r="G6624" t="str">
            <v>JS_CZ_wodefeng</v>
          </cell>
          <cell r="I6624" t="str">
            <v>电表故障</v>
          </cell>
        </row>
        <row r="6625">
          <cell r="A6625">
            <v>43213</v>
          </cell>
          <cell r="B6625">
            <v>0.43546296296296294</v>
          </cell>
          <cell r="D6625" t="str">
            <v>电表故障</v>
          </cell>
          <cell r="G6625" t="str">
            <v>JS_CZ_wodefeng</v>
          </cell>
          <cell r="I6625" t="str">
            <v>电表故障</v>
          </cell>
        </row>
        <row r="6626">
          <cell r="A6626">
            <v>43213</v>
          </cell>
          <cell r="B6626">
            <v>0.43783564814814818</v>
          </cell>
          <cell r="D6626" t="str">
            <v>电表故障</v>
          </cell>
          <cell r="G6626" t="str">
            <v>JS_CZ_wodefeng</v>
          </cell>
          <cell r="I6626" t="str">
            <v>电表故障</v>
          </cell>
        </row>
        <row r="6627">
          <cell r="A6627">
            <v>43213</v>
          </cell>
          <cell r="B6627">
            <v>0.43922453703703707</v>
          </cell>
          <cell r="D6627" t="str">
            <v>电表故障</v>
          </cell>
          <cell r="G6627" t="str">
            <v>JS_CZ_wodefeng</v>
          </cell>
          <cell r="I6627" t="str">
            <v>电表故障</v>
          </cell>
        </row>
        <row r="6628">
          <cell r="A6628">
            <v>43213</v>
          </cell>
          <cell r="B6628">
            <v>0.43934027777777779</v>
          </cell>
          <cell r="D6628" t="str">
            <v>电表故障</v>
          </cell>
          <cell r="G6628" t="str">
            <v>JS_CZ_wodefeng</v>
          </cell>
          <cell r="I6628" t="str">
            <v>电表故障</v>
          </cell>
        </row>
        <row r="6629">
          <cell r="A6629">
            <v>43213</v>
          </cell>
          <cell r="B6629">
            <v>0.43945601851851851</v>
          </cell>
          <cell r="D6629" t="str">
            <v>电表故障</v>
          </cell>
          <cell r="G6629" t="str">
            <v>JS_CZ_wodefeng</v>
          </cell>
          <cell r="I6629" t="str">
            <v>电表故障</v>
          </cell>
        </row>
        <row r="6630">
          <cell r="A6630">
            <v>43213</v>
          </cell>
          <cell r="B6630">
            <v>0.44327546296296294</v>
          </cell>
          <cell r="D6630" t="str">
            <v>电表故障</v>
          </cell>
          <cell r="G6630" t="str">
            <v>JS_CZ_wodefeng</v>
          </cell>
          <cell r="I6630" t="str">
            <v>电表故障</v>
          </cell>
        </row>
        <row r="6631">
          <cell r="A6631">
            <v>43213</v>
          </cell>
          <cell r="B6631">
            <v>0.44339120370370372</v>
          </cell>
          <cell r="D6631" t="str">
            <v>电表故障</v>
          </cell>
          <cell r="G6631" t="str">
            <v>JS_CZ_wodefeng</v>
          </cell>
          <cell r="I6631" t="str">
            <v>电表故障</v>
          </cell>
        </row>
        <row r="6632">
          <cell r="A6632">
            <v>43213</v>
          </cell>
          <cell r="B6632">
            <v>0.4443171296296296</v>
          </cell>
          <cell r="D6632" t="str">
            <v>电表故障</v>
          </cell>
          <cell r="G6632" t="str">
            <v>JS_CZ_wodefeng</v>
          </cell>
          <cell r="I6632" t="str">
            <v>电表故障</v>
          </cell>
        </row>
        <row r="6633">
          <cell r="A6633">
            <v>43213</v>
          </cell>
          <cell r="B6633">
            <v>0.44449074074074074</v>
          </cell>
          <cell r="D6633" t="str">
            <v>电表故障</v>
          </cell>
          <cell r="G6633" t="str">
            <v>JS_CZ_wodefeng</v>
          </cell>
          <cell r="I6633" t="str">
            <v>电表故障</v>
          </cell>
        </row>
        <row r="6634">
          <cell r="A6634">
            <v>43213</v>
          </cell>
          <cell r="B6634">
            <v>0.44472222222222224</v>
          </cell>
          <cell r="D6634" t="str">
            <v>电表故障</v>
          </cell>
          <cell r="G6634" t="str">
            <v>JS_CZ_wodefeng</v>
          </cell>
          <cell r="I6634" t="str">
            <v>电表故障</v>
          </cell>
        </row>
        <row r="6635">
          <cell r="A6635">
            <v>43213</v>
          </cell>
          <cell r="B6635">
            <v>0.4457638888888889</v>
          </cell>
          <cell r="D6635" t="str">
            <v>电表故障</v>
          </cell>
          <cell r="G6635" t="str">
            <v>JS_CZ_wodefeng</v>
          </cell>
          <cell r="I6635" t="str">
            <v>电表故障</v>
          </cell>
        </row>
        <row r="6636">
          <cell r="A6636">
            <v>43213</v>
          </cell>
          <cell r="B6636">
            <v>0.44993055555555556</v>
          </cell>
          <cell r="D6636" t="str">
            <v>电表故障</v>
          </cell>
          <cell r="G6636" t="str">
            <v>JS_CZ_wodefeng</v>
          </cell>
          <cell r="I6636" t="str">
            <v>电表故障</v>
          </cell>
        </row>
        <row r="6637">
          <cell r="A6637">
            <v>43213</v>
          </cell>
          <cell r="B6637">
            <v>0.45195601851851852</v>
          </cell>
          <cell r="D6637" t="str">
            <v>电表故障</v>
          </cell>
          <cell r="G6637" t="str">
            <v>JS_CZ_wodefeng</v>
          </cell>
          <cell r="I6637" t="str">
            <v>电表故障</v>
          </cell>
        </row>
        <row r="6638">
          <cell r="A6638">
            <v>43213</v>
          </cell>
          <cell r="B6638">
            <v>0.45341435185185186</v>
          </cell>
          <cell r="D6638" t="str">
            <v>电表故障</v>
          </cell>
          <cell r="G6638" t="str">
            <v>JS_CZ_wodefeng</v>
          </cell>
          <cell r="I6638" t="str">
            <v>电表故障</v>
          </cell>
        </row>
        <row r="6639">
          <cell r="A6639">
            <v>43213</v>
          </cell>
          <cell r="B6639">
            <v>0.45353009259259264</v>
          </cell>
          <cell r="D6639" t="str">
            <v>电表故障</v>
          </cell>
          <cell r="G6639" t="str">
            <v>JS_CZ_wodefeng</v>
          </cell>
          <cell r="I6639" t="str">
            <v>电表故障</v>
          </cell>
        </row>
        <row r="6640">
          <cell r="A6640">
            <v>43213</v>
          </cell>
          <cell r="B6640">
            <v>0.4548611111111111</v>
          </cell>
          <cell r="D6640" t="str">
            <v>电表故障</v>
          </cell>
          <cell r="G6640" t="str">
            <v>JS_CZ_wodefeng</v>
          </cell>
          <cell r="I6640" t="str">
            <v>电表故障</v>
          </cell>
        </row>
        <row r="6641">
          <cell r="A6641">
            <v>43213</v>
          </cell>
          <cell r="B6641">
            <v>0.45746527777777773</v>
          </cell>
          <cell r="D6641" t="str">
            <v>电表故障</v>
          </cell>
          <cell r="G6641" t="str">
            <v>JS_CZ_wodefeng</v>
          </cell>
          <cell r="I6641" t="str">
            <v>电表故障</v>
          </cell>
        </row>
        <row r="6642">
          <cell r="A6642">
            <v>43213</v>
          </cell>
          <cell r="B6642">
            <v>0.45879629629629631</v>
          </cell>
          <cell r="D6642" t="str">
            <v>电表故障</v>
          </cell>
          <cell r="G6642" t="str">
            <v>JS_CZ_wodefeng</v>
          </cell>
          <cell r="I6642" t="str">
            <v>电表故障</v>
          </cell>
        </row>
        <row r="6643">
          <cell r="A6643">
            <v>43213</v>
          </cell>
          <cell r="B6643">
            <v>0.45995370370370375</v>
          </cell>
          <cell r="D6643" t="str">
            <v>电表故障</v>
          </cell>
          <cell r="G6643" t="str">
            <v>JS_CZ_wodefeng</v>
          </cell>
          <cell r="I6643" t="str">
            <v>电表故障</v>
          </cell>
        </row>
        <row r="6644">
          <cell r="A6644">
            <v>43213</v>
          </cell>
          <cell r="B6644">
            <v>0.46006944444444442</v>
          </cell>
          <cell r="D6644" t="str">
            <v>电表故障</v>
          </cell>
          <cell r="G6644" t="str">
            <v>JS_CZ_wodefeng</v>
          </cell>
          <cell r="I6644" t="str">
            <v>电表故障</v>
          </cell>
        </row>
        <row r="6645">
          <cell r="A6645">
            <v>43213</v>
          </cell>
          <cell r="B6645">
            <v>0.4602430555555555</v>
          </cell>
          <cell r="D6645" t="str">
            <v>电表故障</v>
          </cell>
          <cell r="G6645" t="str">
            <v>JS_CZ_wodefeng</v>
          </cell>
          <cell r="I6645" t="str">
            <v>电表故障</v>
          </cell>
        </row>
        <row r="6646">
          <cell r="A6646">
            <v>43213</v>
          </cell>
          <cell r="B6646">
            <v>0.46523148148148147</v>
          </cell>
          <cell r="D6646" t="str">
            <v>电表故障</v>
          </cell>
          <cell r="G6646" t="str">
            <v>JS_CZ_wodefeng</v>
          </cell>
          <cell r="I6646" t="str">
            <v>电表故障</v>
          </cell>
        </row>
        <row r="6647">
          <cell r="A6647">
            <v>43213</v>
          </cell>
          <cell r="B6647">
            <v>0.46534722222222219</v>
          </cell>
          <cell r="D6647" t="str">
            <v>电表故障</v>
          </cell>
          <cell r="G6647" t="str">
            <v>JS_CZ_wodefeng</v>
          </cell>
          <cell r="I6647" t="str">
            <v>电表故障</v>
          </cell>
        </row>
        <row r="6648">
          <cell r="A6648">
            <v>43213</v>
          </cell>
          <cell r="B6648">
            <v>0.46679398148148149</v>
          </cell>
          <cell r="D6648" t="str">
            <v>电表故障</v>
          </cell>
          <cell r="G6648" t="str">
            <v>JS_CZ_wodefeng</v>
          </cell>
          <cell r="I6648" t="str">
            <v>电表故障</v>
          </cell>
        </row>
        <row r="6649">
          <cell r="A6649">
            <v>43213</v>
          </cell>
          <cell r="B6649">
            <v>0.46916666666666668</v>
          </cell>
          <cell r="D6649" t="str">
            <v>电表故障</v>
          </cell>
          <cell r="G6649" t="str">
            <v>JS_CZ_wodefeng</v>
          </cell>
          <cell r="I6649" t="str">
            <v>电表故障</v>
          </cell>
        </row>
        <row r="6650">
          <cell r="A6650">
            <v>43213</v>
          </cell>
          <cell r="B6650">
            <v>0.4704976851851852</v>
          </cell>
          <cell r="D6650" t="str">
            <v>电表故障</v>
          </cell>
          <cell r="G6650" t="str">
            <v>JS_CZ_wodefeng</v>
          </cell>
          <cell r="I6650" t="str">
            <v>电表故障</v>
          </cell>
        </row>
        <row r="6651">
          <cell r="A6651">
            <v>43213</v>
          </cell>
          <cell r="B6651">
            <v>0.47061342592592598</v>
          </cell>
          <cell r="D6651" t="str">
            <v>电表故障</v>
          </cell>
          <cell r="G6651" t="str">
            <v>JS_CZ_wodefeng</v>
          </cell>
          <cell r="I6651" t="str">
            <v>电表故障</v>
          </cell>
        </row>
        <row r="6652">
          <cell r="A6652">
            <v>43213</v>
          </cell>
          <cell r="B6652">
            <v>0.47074074074074074</v>
          </cell>
          <cell r="D6652" t="str">
            <v>电表故障</v>
          </cell>
          <cell r="G6652" t="str">
            <v>JS_CZ_wodefeng</v>
          </cell>
          <cell r="I6652" t="str">
            <v>电表故障</v>
          </cell>
        </row>
        <row r="6653">
          <cell r="A6653">
            <v>43213</v>
          </cell>
          <cell r="B6653">
            <v>0.47548611111111111</v>
          </cell>
          <cell r="D6653" t="str">
            <v>电表故障</v>
          </cell>
          <cell r="G6653" t="str">
            <v>JS_CZ_wodefeng</v>
          </cell>
          <cell r="I6653" t="str">
            <v>电表故障</v>
          </cell>
        </row>
        <row r="6654">
          <cell r="A6654">
            <v>43213</v>
          </cell>
          <cell r="B6654">
            <v>0.47560185185185189</v>
          </cell>
          <cell r="D6654" t="str">
            <v>电表故障</v>
          </cell>
          <cell r="G6654" t="str">
            <v>JS_CZ_wodefeng</v>
          </cell>
          <cell r="I6654" t="str">
            <v>电表故障</v>
          </cell>
        </row>
        <row r="6655">
          <cell r="A6655">
            <v>43213</v>
          </cell>
          <cell r="B6655">
            <v>0.47895833333333332</v>
          </cell>
          <cell r="D6655" t="str">
            <v>分系统1BMS1总电压过低一级故障</v>
          </cell>
          <cell r="G6655" t="str">
            <v>JS_CZ_wodefeng</v>
          </cell>
          <cell r="I6655" t="str">
            <v>BMS故障</v>
          </cell>
        </row>
        <row r="6656">
          <cell r="A6656">
            <v>43213</v>
          </cell>
          <cell r="B6656">
            <v>0.47895833333333332</v>
          </cell>
          <cell r="D6656" t="str">
            <v>分系统1BMS1总电压过低二级故障</v>
          </cell>
          <cell r="G6656" t="str">
            <v>JS_CZ_wodefeng</v>
          </cell>
          <cell r="I6656" t="str">
            <v>BMS故障</v>
          </cell>
        </row>
        <row r="6657">
          <cell r="A6657">
            <v>43213</v>
          </cell>
          <cell r="B6657">
            <v>0.4793055555555556</v>
          </cell>
          <cell r="D6657" t="str">
            <v>分系统1BMS3总电压过低一级故障</v>
          </cell>
          <cell r="G6657" t="str">
            <v>JS_CZ_wodefeng</v>
          </cell>
          <cell r="I6657" t="str">
            <v>BMS故障</v>
          </cell>
        </row>
        <row r="6658">
          <cell r="A6658">
            <v>43213</v>
          </cell>
          <cell r="B6658">
            <v>0.4793055555555556</v>
          </cell>
          <cell r="D6658" t="str">
            <v>分系统1BMS3总电压过低二级故障</v>
          </cell>
          <cell r="G6658" t="str">
            <v>JS_CZ_wodefeng</v>
          </cell>
          <cell r="I6658" t="str">
            <v>BMS故障</v>
          </cell>
        </row>
        <row r="6659">
          <cell r="A6659">
            <v>43213</v>
          </cell>
          <cell r="B6659">
            <v>0.47959490740740746</v>
          </cell>
          <cell r="D6659" t="str">
            <v>分系统1BMS6总电压过低一级故障</v>
          </cell>
          <cell r="G6659" t="str">
            <v>JS_CZ_wodefeng</v>
          </cell>
          <cell r="I6659" t="str">
            <v>BMS故障</v>
          </cell>
        </row>
        <row r="6660">
          <cell r="A6660">
            <v>43213</v>
          </cell>
          <cell r="B6660">
            <v>0.47959490740740746</v>
          </cell>
          <cell r="D6660" t="str">
            <v>分系统1BMS6总电压过低二级故障</v>
          </cell>
          <cell r="G6660" t="str">
            <v>JS_CZ_wodefeng</v>
          </cell>
          <cell r="I6660" t="str">
            <v>BMS故障</v>
          </cell>
        </row>
        <row r="6661">
          <cell r="A6661">
            <v>43213</v>
          </cell>
          <cell r="B6661">
            <v>0.48011574074074076</v>
          </cell>
          <cell r="D6661" t="str">
            <v>分系统1BMS5总电压过低一级故障</v>
          </cell>
          <cell r="G6661" t="str">
            <v>JS_CZ_wodefeng</v>
          </cell>
          <cell r="I6661" t="str">
            <v>BMS故障</v>
          </cell>
        </row>
        <row r="6662">
          <cell r="A6662">
            <v>43213</v>
          </cell>
          <cell r="B6662">
            <v>0.48011574074074076</v>
          </cell>
          <cell r="D6662" t="str">
            <v>分系统1BMS5总电压过低二级故障</v>
          </cell>
          <cell r="G6662" t="str">
            <v>JS_CZ_wodefeng</v>
          </cell>
          <cell r="I6662" t="str">
            <v>BMS故障</v>
          </cell>
        </row>
        <row r="6663">
          <cell r="A6663">
            <v>43213</v>
          </cell>
          <cell r="B6663">
            <v>0.48017361111111106</v>
          </cell>
          <cell r="D6663" t="str">
            <v>分系统1BMS2总电压过低一级故障</v>
          </cell>
          <cell r="G6663" t="str">
            <v>JS_CZ_wodefeng</v>
          </cell>
          <cell r="I6663" t="str">
            <v>BMS故障</v>
          </cell>
        </row>
        <row r="6664">
          <cell r="A6664">
            <v>43213</v>
          </cell>
          <cell r="B6664">
            <v>0.48017361111111106</v>
          </cell>
          <cell r="D6664" t="str">
            <v>分系统1BMS2总电压过低二级故障</v>
          </cell>
          <cell r="G6664" t="str">
            <v>JS_CZ_wodefeng</v>
          </cell>
          <cell r="I6664" t="str">
            <v>BMS故障</v>
          </cell>
        </row>
        <row r="6665">
          <cell r="A6665">
            <v>43213</v>
          </cell>
          <cell r="B6665">
            <v>0.48017361111111106</v>
          </cell>
          <cell r="D6665" t="str">
            <v>分系统1BMS4总电压过低一级故障</v>
          </cell>
          <cell r="G6665" t="str">
            <v>JS_CZ_wodefeng</v>
          </cell>
          <cell r="I6665" t="str">
            <v>BMS故障</v>
          </cell>
        </row>
        <row r="6666">
          <cell r="A6666">
            <v>43213</v>
          </cell>
          <cell r="B6666">
            <v>0.48017361111111106</v>
          </cell>
          <cell r="D6666" t="str">
            <v>分系统1BMS4总电压过低二级故障</v>
          </cell>
          <cell r="G6666" t="str">
            <v>JS_CZ_wodefeng</v>
          </cell>
          <cell r="I6666" t="str">
            <v>BMS故障</v>
          </cell>
        </row>
        <row r="6667">
          <cell r="A6667">
            <v>43213</v>
          </cell>
          <cell r="B6667">
            <v>0.48098379629629634</v>
          </cell>
          <cell r="D6667" t="str">
            <v>电表故障</v>
          </cell>
          <cell r="G6667" t="str">
            <v>JS_CZ_wodefeng</v>
          </cell>
          <cell r="I6667" t="str">
            <v>电表故障</v>
          </cell>
        </row>
        <row r="6668">
          <cell r="A6668">
            <v>43213</v>
          </cell>
          <cell r="B6668">
            <v>0.48348379629629629</v>
          </cell>
          <cell r="D6668" t="str">
            <v>电表故障</v>
          </cell>
          <cell r="G6668" t="str">
            <v>JS_CZ_wodefeng</v>
          </cell>
          <cell r="I6668" t="str">
            <v>电表故障</v>
          </cell>
        </row>
        <row r="6669">
          <cell r="A6669">
            <v>43213</v>
          </cell>
          <cell r="B6669">
            <v>0.48579861111111106</v>
          </cell>
          <cell r="D6669" t="str">
            <v>电表故障</v>
          </cell>
          <cell r="G6669" t="str">
            <v>JS_CZ_wodefeng</v>
          </cell>
          <cell r="I6669" t="str">
            <v>电表故障</v>
          </cell>
        </row>
        <row r="6670">
          <cell r="A6670">
            <v>43213</v>
          </cell>
          <cell r="B6670">
            <v>0.48603009259259261</v>
          </cell>
          <cell r="D6670" t="str">
            <v>分系统1BMS2单体电压过低一级故障</v>
          </cell>
          <cell r="G6670" t="str">
            <v>JS_CZ_wodefeng</v>
          </cell>
          <cell r="I6670" t="str">
            <v>BMS故障</v>
          </cell>
        </row>
        <row r="6671">
          <cell r="A6671">
            <v>43213</v>
          </cell>
          <cell r="B6671">
            <v>0.48603009259259261</v>
          </cell>
          <cell r="D6671" t="str">
            <v>分系统1BMS2单体电压过低二级故障</v>
          </cell>
          <cell r="G6671" t="str">
            <v>JS_CZ_wodefeng</v>
          </cell>
          <cell r="I6671" t="str">
            <v>BMS故障</v>
          </cell>
        </row>
        <row r="6672">
          <cell r="A6672">
            <v>43213</v>
          </cell>
          <cell r="B6672">
            <v>0.48660879629629633</v>
          </cell>
          <cell r="D6672" t="str">
            <v>分系统1BMS8总电压过低一级故障</v>
          </cell>
          <cell r="G6672" t="str">
            <v>JS_WX_liteer</v>
          </cell>
          <cell r="I6672" t="str">
            <v>BMS故障</v>
          </cell>
        </row>
        <row r="6673">
          <cell r="A6673">
            <v>43213</v>
          </cell>
          <cell r="B6673">
            <v>0.48660879629629633</v>
          </cell>
          <cell r="D6673" t="str">
            <v>分系统1BMS8总电压过低二级故障</v>
          </cell>
          <cell r="G6673" t="str">
            <v>JS_WX_liteer</v>
          </cell>
          <cell r="I6673" t="str">
            <v>BMS故障</v>
          </cell>
        </row>
        <row r="6674">
          <cell r="A6674">
            <v>43213</v>
          </cell>
          <cell r="B6674">
            <v>0.48666666666666664</v>
          </cell>
          <cell r="D6674" t="str">
            <v>分系统1BMS9总电压过低一级故障</v>
          </cell>
          <cell r="G6674" t="str">
            <v>JS_WX_liteer</v>
          </cell>
          <cell r="I6674" t="str">
            <v>BMS故障</v>
          </cell>
        </row>
        <row r="6675">
          <cell r="A6675">
            <v>43213</v>
          </cell>
          <cell r="B6675">
            <v>0.48666666666666664</v>
          </cell>
          <cell r="D6675" t="str">
            <v>分系统1BMS9总电压过低二级故障</v>
          </cell>
          <cell r="G6675" t="str">
            <v>JS_WX_liteer</v>
          </cell>
          <cell r="I6675" t="str">
            <v>BMS故障</v>
          </cell>
        </row>
        <row r="6676">
          <cell r="A6676">
            <v>43213</v>
          </cell>
          <cell r="B6676">
            <v>0.48707175925925927</v>
          </cell>
          <cell r="D6676" t="str">
            <v>分系统1BMS3总电压过低一级故障</v>
          </cell>
          <cell r="G6676" t="str">
            <v>JS_WX_liteer</v>
          </cell>
          <cell r="I6676" t="str">
            <v>BMS故障</v>
          </cell>
        </row>
        <row r="6677">
          <cell r="A6677">
            <v>43213</v>
          </cell>
          <cell r="B6677">
            <v>0.48707175925925927</v>
          </cell>
          <cell r="D6677" t="str">
            <v>分系统1BMS3总电压过低二级故障</v>
          </cell>
          <cell r="G6677" t="str">
            <v>JS_WX_liteer</v>
          </cell>
          <cell r="I6677" t="str">
            <v>BMS故障</v>
          </cell>
        </row>
        <row r="6678">
          <cell r="A6678">
            <v>43213</v>
          </cell>
          <cell r="B6678">
            <v>0.48741898148148149</v>
          </cell>
          <cell r="D6678" t="str">
            <v>分系统1BMS1总电压过低一级故障</v>
          </cell>
          <cell r="G6678" t="str">
            <v>JS_WX_liteer</v>
          </cell>
          <cell r="I6678" t="str">
            <v>BMS故障</v>
          </cell>
        </row>
        <row r="6679">
          <cell r="A6679">
            <v>43213</v>
          </cell>
          <cell r="B6679">
            <v>0.48741898148148149</v>
          </cell>
          <cell r="D6679" t="str">
            <v>分系统1BMS1总电压过低二级故障</v>
          </cell>
          <cell r="G6679" t="str">
            <v>JS_WX_liteer</v>
          </cell>
          <cell r="I6679" t="str">
            <v>BMS故障</v>
          </cell>
        </row>
        <row r="6680">
          <cell r="A6680">
            <v>43213</v>
          </cell>
          <cell r="B6680">
            <v>0.48741898148148149</v>
          </cell>
          <cell r="D6680" t="str">
            <v>分系统1BMS4总电压过低一级故障</v>
          </cell>
          <cell r="G6680" t="str">
            <v>JS_WX_liteer</v>
          </cell>
          <cell r="I6680" t="str">
            <v>BMS故障</v>
          </cell>
        </row>
        <row r="6681">
          <cell r="A6681">
            <v>43213</v>
          </cell>
          <cell r="B6681">
            <v>0.48741898148148149</v>
          </cell>
          <cell r="D6681" t="str">
            <v>分系统1BMS4总电压过低二级故障</v>
          </cell>
          <cell r="G6681" t="str">
            <v>JS_WX_liteer</v>
          </cell>
          <cell r="I6681" t="str">
            <v>BMS故障</v>
          </cell>
        </row>
        <row r="6682">
          <cell r="A6682">
            <v>43213</v>
          </cell>
          <cell r="B6682">
            <v>0.48770833333333335</v>
          </cell>
          <cell r="D6682" t="str">
            <v>分系统1BMS2总电压过低一级故障</v>
          </cell>
          <cell r="G6682" t="str">
            <v>JS_WX_liteer</v>
          </cell>
          <cell r="I6682" t="str">
            <v>BMS故障</v>
          </cell>
        </row>
        <row r="6683">
          <cell r="A6683">
            <v>43213</v>
          </cell>
          <cell r="B6683">
            <v>0.48770833333333335</v>
          </cell>
          <cell r="D6683" t="str">
            <v>分系统1BMS2总电压过低二级故障</v>
          </cell>
          <cell r="G6683" t="str">
            <v>JS_WX_liteer</v>
          </cell>
          <cell r="I6683" t="str">
            <v>BMS故障</v>
          </cell>
        </row>
        <row r="6684">
          <cell r="A6684">
            <v>43213</v>
          </cell>
          <cell r="B6684">
            <v>0.48776620370370366</v>
          </cell>
          <cell r="D6684" t="str">
            <v>分系统1BMS7总电压过低一级故障</v>
          </cell>
          <cell r="G6684" t="str">
            <v>JS_WX_liteer</v>
          </cell>
          <cell r="I6684" t="str">
            <v>BMS故障</v>
          </cell>
        </row>
        <row r="6685">
          <cell r="A6685">
            <v>43213</v>
          </cell>
          <cell r="B6685">
            <v>0.48776620370370366</v>
          </cell>
          <cell r="D6685" t="str">
            <v>分系统1BMS7总电压过低二级故障</v>
          </cell>
          <cell r="G6685" t="str">
            <v>JS_WX_liteer</v>
          </cell>
          <cell r="I6685" t="str">
            <v>BMS故障</v>
          </cell>
        </row>
        <row r="6686">
          <cell r="A6686">
            <v>43213</v>
          </cell>
          <cell r="B6686">
            <v>0.48788194444444444</v>
          </cell>
          <cell r="D6686" t="str">
            <v>分系统1BMS4SOC过低一级故障</v>
          </cell>
          <cell r="G6686" t="str">
            <v>JS_CZ_wodefeng</v>
          </cell>
          <cell r="I6686" t="str">
            <v>BMS故障</v>
          </cell>
        </row>
        <row r="6687">
          <cell r="A6687">
            <v>43213</v>
          </cell>
          <cell r="B6687">
            <v>0.48788194444444444</v>
          </cell>
          <cell r="D6687" t="str">
            <v>分系统1BMS4SOC过低二级故障</v>
          </cell>
          <cell r="G6687" t="str">
            <v>JS_CZ_wodefeng</v>
          </cell>
          <cell r="I6687" t="str">
            <v>BMS故障</v>
          </cell>
        </row>
        <row r="6688">
          <cell r="A6688">
            <v>43213</v>
          </cell>
          <cell r="B6688">
            <v>0.4879398148148148</v>
          </cell>
          <cell r="D6688" t="str">
            <v>分系统1BMS5总电压过低一级故障</v>
          </cell>
          <cell r="G6688" t="str">
            <v>JS_WX_liteer</v>
          </cell>
          <cell r="I6688" t="str">
            <v>BMS故障</v>
          </cell>
        </row>
        <row r="6689">
          <cell r="A6689">
            <v>43213</v>
          </cell>
          <cell r="B6689">
            <v>0.4879398148148148</v>
          </cell>
          <cell r="D6689" t="str">
            <v>分系统1BMS5总电压过低二级故障</v>
          </cell>
          <cell r="G6689" t="str">
            <v>JS_WX_liteer</v>
          </cell>
          <cell r="I6689" t="str">
            <v>BMS故障</v>
          </cell>
        </row>
        <row r="6690">
          <cell r="A6690">
            <v>43213</v>
          </cell>
          <cell r="B6690">
            <v>0.48799768518518521</v>
          </cell>
          <cell r="D6690" t="str">
            <v>分系统1BMS6总电压过低一级故障</v>
          </cell>
          <cell r="G6690" t="str">
            <v>JS_WX_liteer</v>
          </cell>
          <cell r="I6690" t="str">
            <v>BMS故障</v>
          </cell>
        </row>
        <row r="6691">
          <cell r="A6691">
            <v>43213</v>
          </cell>
          <cell r="B6691">
            <v>0.48799768518518521</v>
          </cell>
          <cell r="D6691" t="str">
            <v>分系统1BMS6总电压过低二级故障</v>
          </cell>
          <cell r="G6691" t="str">
            <v>JS_WX_liteer</v>
          </cell>
          <cell r="I6691" t="str">
            <v>BMS故障</v>
          </cell>
        </row>
        <row r="6692">
          <cell r="A6692">
            <v>43213</v>
          </cell>
          <cell r="B6692">
            <v>0.48875000000000002</v>
          </cell>
          <cell r="D6692" t="str">
            <v>分系统1BMS3SOC过低一级故障</v>
          </cell>
          <cell r="G6692" t="str">
            <v>JS_CZ_wodefeng</v>
          </cell>
          <cell r="I6692" t="str">
            <v>BMS故障</v>
          </cell>
        </row>
        <row r="6693">
          <cell r="A6693">
            <v>43213</v>
          </cell>
          <cell r="B6693">
            <v>0.48875000000000002</v>
          </cell>
          <cell r="D6693" t="str">
            <v>分系统1BMS3SOC过低二级故障</v>
          </cell>
          <cell r="G6693" t="str">
            <v>JS_CZ_wodefeng</v>
          </cell>
          <cell r="I6693" t="str">
            <v>BMS故障</v>
          </cell>
        </row>
        <row r="6694">
          <cell r="A6694">
            <v>43213</v>
          </cell>
          <cell r="B6694">
            <v>0.48898148148148146</v>
          </cell>
          <cell r="D6694" t="str">
            <v>分系统1BMS1单体电压过低一级故障</v>
          </cell>
          <cell r="G6694" t="str">
            <v>JS_CZ_wodefeng</v>
          </cell>
          <cell r="I6694" t="str">
            <v>BMS故障</v>
          </cell>
        </row>
        <row r="6695">
          <cell r="A6695">
            <v>43213</v>
          </cell>
          <cell r="B6695">
            <v>0.48898148148148146</v>
          </cell>
          <cell r="D6695" t="str">
            <v>分系统1BMS1单体电压过低二级故障</v>
          </cell>
          <cell r="G6695" t="str">
            <v>JS_CZ_wodefeng</v>
          </cell>
          <cell r="I6695" t="str">
            <v>BMS故障</v>
          </cell>
        </row>
        <row r="6696">
          <cell r="A6696">
            <v>43213</v>
          </cell>
          <cell r="B6696">
            <v>0.4893865740740741</v>
          </cell>
          <cell r="D6696" t="str">
            <v>分系统1BMS3单体电压过低一级故障</v>
          </cell>
          <cell r="G6696" t="str">
            <v>JS_CZ_wodefeng</v>
          </cell>
          <cell r="I6696" t="str">
            <v>BMS故障</v>
          </cell>
        </row>
        <row r="6697">
          <cell r="A6697">
            <v>43213</v>
          </cell>
          <cell r="B6697">
            <v>0.4893865740740741</v>
          </cell>
          <cell r="D6697" t="str">
            <v>分系统1BMS3单体电压过低二级故障</v>
          </cell>
          <cell r="G6697" t="str">
            <v>JS_CZ_wodefeng</v>
          </cell>
          <cell r="I6697" t="str">
            <v>BMS故障</v>
          </cell>
        </row>
        <row r="6698">
          <cell r="A6698">
            <v>43213</v>
          </cell>
          <cell r="B6698">
            <v>0.4893865740740741</v>
          </cell>
          <cell r="D6698" t="str">
            <v>分系统1BMS5单体电压过低一级故障</v>
          </cell>
          <cell r="G6698" t="str">
            <v>JS_CZ_wodefeng</v>
          </cell>
          <cell r="I6698" t="str">
            <v>BMS故障</v>
          </cell>
        </row>
        <row r="6699">
          <cell r="A6699">
            <v>43213</v>
          </cell>
          <cell r="B6699">
            <v>0.4893865740740741</v>
          </cell>
          <cell r="D6699" t="str">
            <v>分系统1BMS5单体电压过低二级故障</v>
          </cell>
          <cell r="G6699" t="str">
            <v>JS_CZ_wodefeng</v>
          </cell>
          <cell r="I6699" t="str">
            <v>BMS故障</v>
          </cell>
        </row>
        <row r="6700">
          <cell r="A6700">
            <v>43213</v>
          </cell>
          <cell r="B6700">
            <v>0.48956018518518518</v>
          </cell>
          <cell r="D6700" t="str">
            <v>分系统1BMS2SOC过低一级故障</v>
          </cell>
          <cell r="G6700" t="str">
            <v>JS_CZ_wodefeng</v>
          </cell>
          <cell r="I6700" t="str">
            <v>BMS故障</v>
          </cell>
        </row>
        <row r="6701">
          <cell r="A6701">
            <v>43213</v>
          </cell>
          <cell r="B6701">
            <v>0.48956018518518518</v>
          </cell>
          <cell r="D6701" t="str">
            <v>分系统1BMS2SOC过低二级故障</v>
          </cell>
          <cell r="G6701" t="str">
            <v>JS_CZ_wodefeng</v>
          </cell>
          <cell r="I6701" t="str">
            <v>BMS故障</v>
          </cell>
        </row>
        <row r="6702">
          <cell r="A6702">
            <v>43213</v>
          </cell>
          <cell r="B6702">
            <v>0.48973379629629626</v>
          </cell>
          <cell r="D6702" t="str">
            <v>分系统1BMS6单体电压过低一级故障</v>
          </cell>
          <cell r="G6702" t="str">
            <v>JS_CZ_wodefeng</v>
          </cell>
          <cell r="I6702" t="str">
            <v>BMS故障</v>
          </cell>
        </row>
        <row r="6703">
          <cell r="A6703">
            <v>43213</v>
          </cell>
          <cell r="B6703">
            <v>0.48973379629629626</v>
          </cell>
          <cell r="D6703" t="str">
            <v>分系统1BMS6单体电压过低二级故障</v>
          </cell>
          <cell r="G6703" t="str">
            <v>JS_CZ_wodefeng</v>
          </cell>
          <cell r="I6703" t="str">
            <v>BMS故障</v>
          </cell>
        </row>
        <row r="6704">
          <cell r="A6704">
            <v>43213</v>
          </cell>
          <cell r="B6704">
            <v>0.48979166666666668</v>
          </cell>
          <cell r="D6704" t="str">
            <v>分系统1BMS4单体电压过低一级故障</v>
          </cell>
          <cell r="G6704" t="str">
            <v>JS_CZ_wodefeng</v>
          </cell>
          <cell r="I6704" t="str">
            <v>BMS故障</v>
          </cell>
        </row>
        <row r="6705">
          <cell r="A6705">
            <v>43213</v>
          </cell>
          <cell r="B6705">
            <v>0.48979166666666668</v>
          </cell>
          <cell r="D6705" t="str">
            <v>分系统1BMS4单体电压过低二级故障</v>
          </cell>
          <cell r="G6705" t="str">
            <v>JS_CZ_wodefeng</v>
          </cell>
          <cell r="I6705" t="str">
            <v>BMS故障</v>
          </cell>
        </row>
        <row r="6706">
          <cell r="A6706">
            <v>43213</v>
          </cell>
          <cell r="B6706">
            <v>0.48979166666666668</v>
          </cell>
          <cell r="D6706" t="str">
            <v>电表故障</v>
          </cell>
          <cell r="G6706" t="str">
            <v>JS_CZ_wodefeng</v>
          </cell>
          <cell r="I6706" t="str">
            <v>电表故障</v>
          </cell>
        </row>
        <row r="6707">
          <cell r="A6707">
            <v>43213</v>
          </cell>
          <cell r="B6707">
            <v>0.4901388888888889</v>
          </cell>
          <cell r="D6707" t="str">
            <v>分系统1BMS6SOC过低一级故障</v>
          </cell>
          <cell r="G6707" t="str">
            <v>JS_CZ_wodefeng</v>
          </cell>
          <cell r="I6707" t="str">
            <v>BMS故障</v>
          </cell>
        </row>
        <row r="6708">
          <cell r="A6708">
            <v>43213</v>
          </cell>
          <cell r="B6708">
            <v>0.4901388888888889</v>
          </cell>
          <cell r="D6708" t="str">
            <v>分系统1BMS6SOC过低二级故障</v>
          </cell>
          <cell r="G6708" t="str">
            <v>JS_CZ_wodefeng</v>
          </cell>
          <cell r="I6708" t="str">
            <v>BMS故障</v>
          </cell>
        </row>
        <row r="6709">
          <cell r="A6709">
            <v>43213</v>
          </cell>
          <cell r="B6709">
            <v>0.4906712962962963</v>
          </cell>
          <cell r="D6709" t="str">
            <v>分系统1BMS1SOC过低一级故障</v>
          </cell>
          <cell r="G6709" t="str">
            <v>JS_CZ_wodefeng</v>
          </cell>
          <cell r="I6709" t="str">
            <v>BMS故障</v>
          </cell>
        </row>
        <row r="6710">
          <cell r="A6710">
            <v>43213</v>
          </cell>
          <cell r="B6710">
            <v>0.4906712962962963</v>
          </cell>
          <cell r="D6710" t="str">
            <v>分系统1BMS1SOC过低二级故障</v>
          </cell>
          <cell r="G6710" t="str">
            <v>JS_CZ_wodefeng</v>
          </cell>
          <cell r="I6710" t="str">
            <v>BMS故障</v>
          </cell>
        </row>
        <row r="6711">
          <cell r="A6711">
            <v>43213</v>
          </cell>
          <cell r="B6711">
            <v>0.49112268518518515</v>
          </cell>
          <cell r="D6711" t="str">
            <v>电表故障</v>
          </cell>
          <cell r="G6711" t="str">
            <v>JS_CZ_wodefeng</v>
          </cell>
          <cell r="I6711" t="str">
            <v>电表故障</v>
          </cell>
        </row>
        <row r="6712">
          <cell r="A6712">
            <v>43213</v>
          </cell>
          <cell r="B6712">
            <v>0.4913541666666667</v>
          </cell>
          <cell r="D6712" t="str">
            <v>电表故障</v>
          </cell>
          <cell r="G6712" t="str">
            <v>JS_CZ_wodefeng</v>
          </cell>
          <cell r="I6712" t="str">
            <v>电表故障</v>
          </cell>
        </row>
        <row r="6713">
          <cell r="A6713">
            <v>43213</v>
          </cell>
          <cell r="B6713">
            <v>0.49245370370370373</v>
          </cell>
          <cell r="D6713" t="str">
            <v>电表故障</v>
          </cell>
          <cell r="G6713" t="str">
            <v>JS_CZ_wodefeng</v>
          </cell>
          <cell r="I6713" t="str">
            <v>电表故障</v>
          </cell>
        </row>
        <row r="6714">
          <cell r="A6714">
            <v>43213</v>
          </cell>
          <cell r="B6714">
            <v>0.49366898148148147</v>
          </cell>
          <cell r="D6714" t="str">
            <v>电表故障</v>
          </cell>
          <cell r="G6714" t="str">
            <v>JS_CZ_wodefeng</v>
          </cell>
          <cell r="I6714" t="str">
            <v>电表故障</v>
          </cell>
        </row>
        <row r="6715">
          <cell r="A6715">
            <v>43213</v>
          </cell>
          <cell r="B6715">
            <v>0.49437500000000001</v>
          </cell>
          <cell r="D6715" t="str">
            <v>分系统1BMS5SOC过低一级故障</v>
          </cell>
          <cell r="G6715" t="str">
            <v>JS_CZ_wodefeng</v>
          </cell>
          <cell r="I6715" t="str">
            <v>BMS故障</v>
          </cell>
        </row>
        <row r="6716">
          <cell r="A6716">
            <v>43213</v>
          </cell>
          <cell r="B6716">
            <v>0.49437500000000001</v>
          </cell>
          <cell r="D6716" t="str">
            <v>分系统1BMS5SOC过低二级故障</v>
          </cell>
          <cell r="G6716" t="str">
            <v>JS_CZ_wodefeng</v>
          </cell>
          <cell r="I6716" t="str">
            <v>BMS故障</v>
          </cell>
        </row>
        <row r="6717">
          <cell r="A6717">
            <v>43213</v>
          </cell>
          <cell r="B6717">
            <v>0.4965046296296296</v>
          </cell>
          <cell r="D6717" t="str">
            <v>电表故障</v>
          </cell>
          <cell r="G6717" t="str">
            <v>JS_CZ_wodefeng</v>
          </cell>
          <cell r="I6717" t="str">
            <v>电表故障</v>
          </cell>
        </row>
        <row r="6718">
          <cell r="A6718">
            <v>43213</v>
          </cell>
          <cell r="B6718">
            <v>0.49686342592592592</v>
          </cell>
          <cell r="D6718" t="str">
            <v>分系统1BMS4SOC过低一级故障</v>
          </cell>
          <cell r="G6718" t="str">
            <v>JS_WX_liteer</v>
          </cell>
          <cell r="I6718" t="str">
            <v>BMS故障</v>
          </cell>
        </row>
        <row r="6719">
          <cell r="A6719">
            <v>43213</v>
          </cell>
          <cell r="B6719">
            <v>0.49686342592592592</v>
          </cell>
          <cell r="D6719" t="str">
            <v>分系统1BMS4SOC过低二级故障</v>
          </cell>
          <cell r="G6719" t="str">
            <v>JS_WX_liteer</v>
          </cell>
          <cell r="I6719" t="str">
            <v>BMS故障</v>
          </cell>
        </row>
        <row r="6720">
          <cell r="A6720">
            <v>43213</v>
          </cell>
          <cell r="B6720">
            <v>0.49686342592592592</v>
          </cell>
          <cell r="D6720" t="str">
            <v>分系统1BMS8单体电压过低一级故障</v>
          </cell>
          <cell r="G6720" t="str">
            <v>JS_WX_liteer</v>
          </cell>
          <cell r="I6720" t="str">
            <v>BMS故障</v>
          </cell>
        </row>
        <row r="6721">
          <cell r="A6721">
            <v>43213</v>
          </cell>
          <cell r="B6721">
            <v>0.49686342592592592</v>
          </cell>
          <cell r="D6721" t="str">
            <v>分系统1BMS8单体电压过低二级故障</v>
          </cell>
          <cell r="G6721" t="str">
            <v>JS_WX_liteer</v>
          </cell>
          <cell r="I6721" t="str">
            <v>BMS故障</v>
          </cell>
        </row>
        <row r="6722">
          <cell r="A6722">
            <v>43213</v>
          </cell>
          <cell r="B6722">
            <v>0.49715277777777778</v>
          </cell>
          <cell r="D6722" t="str">
            <v>分系统1BMS8SOC过低一级故障</v>
          </cell>
          <cell r="G6722" t="str">
            <v>JS_WX_liteer</v>
          </cell>
          <cell r="I6722" t="str">
            <v>BMS故障</v>
          </cell>
        </row>
        <row r="6723">
          <cell r="A6723">
            <v>43213</v>
          </cell>
          <cell r="B6723">
            <v>0.49715277777777778</v>
          </cell>
          <cell r="D6723" t="str">
            <v>分系统1BMS8SOC过低二级故障</v>
          </cell>
          <cell r="G6723" t="str">
            <v>JS_WX_liteer</v>
          </cell>
          <cell r="I6723" t="str">
            <v>BMS故障</v>
          </cell>
        </row>
        <row r="6724">
          <cell r="A6724">
            <v>43213</v>
          </cell>
          <cell r="B6724">
            <v>0.49721064814814814</v>
          </cell>
          <cell r="D6724" t="str">
            <v>分系统1BMS9单体电压过低一级故障</v>
          </cell>
          <cell r="G6724" t="str">
            <v>JS_WX_liteer</v>
          </cell>
          <cell r="I6724" t="str">
            <v>BMS故障</v>
          </cell>
        </row>
        <row r="6725">
          <cell r="A6725">
            <v>43213</v>
          </cell>
          <cell r="B6725">
            <v>0.49721064814814814</v>
          </cell>
          <cell r="D6725" t="str">
            <v>分系统1BMS9单体电压过低二级故障</v>
          </cell>
          <cell r="G6725" t="str">
            <v>JS_WX_liteer</v>
          </cell>
          <cell r="I6725" t="str">
            <v>BMS故障</v>
          </cell>
        </row>
        <row r="6726">
          <cell r="A6726">
            <v>43213</v>
          </cell>
          <cell r="B6726">
            <v>0.4975</v>
          </cell>
          <cell r="D6726" t="str">
            <v>电表故障</v>
          </cell>
          <cell r="G6726" t="str">
            <v>JS_CZ_wodefeng</v>
          </cell>
          <cell r="I6726" t="str">
            <v>电表故障</v>
          </cell>
        </row>
        <row r="6727">
          <cell r="A6727">
            <v>43213</v>
          </cell>
          <cell r="B6727">
            <v>0.49790509259259258</v>
          </cell>
          <cell r="D6727" t="str">
            <v>分系统1BMS3单体电压过低一级故障</v>
          </cell>
          <cell r="G6727" t="str">
            <v>JS_WX_liteer</v>
          </cell>
          <cell r="I6727" t="str">
            <v>BMS故障</v>
          </cell>
        </row>
        <row r="6728">
          <cell r="A6728">
            <v>43213</v>
          </cell>
          <cell r="B6728">
            <v>0.49790509259259258</v>
          </cell>
          <cell r="D6728" t="str">
            <v>分系统1BMS3单体电压过低二级故障</v>
          </cell>
          <cell r="G6728" t="str">
            <v>JS_WX_liteer</v>
          </cell>
          <cell r="I6728" t="str">
            <v>BMS故障</v>
          </cell>
        </row>
        <row r="6729">
          <cell r="A6729">
            <v>43213</v>
          </cell>
          <cell r="B6729">
            <v>0.49813657407407402</v>
          </cell>
          <cell r="D6729" t="str">
            <v>分系统1BMS3SOC过低一级故障</v>
          </cell>
          <cell r="G6729" t="str">
            <v>JS_WX_liteer</v>
          </cell>
          <cell r="I6729" t="str">
            <v>BMS故障</v>
          </cell>
        </row>
        <row r="6730">
          <cell r="A6730">
            <v>43213</v>
          </cell>
          <cell r="B6730">
            <v>0.49813657407407402</v>
          </cell>
          <cell r="D6730" t="str">
            <v>分系统1BMS3SOC过低二级故障</v>
          </cell>
          <cell r="G6730" t="str">
            <v>JS_WX_liteer</v>
          </cell>
          <cell r="I6730" t="str">
            <v>BMS故障</v>
          </cell>
        </row>
        <row r="6731">
          <cell r="A6731">
            <v>43213</v>
          </cell>
          <cell r="B6731">
            <v>0.49877314814814816</v>
          </cell>
          <cell r="D6731" t="str">
            <v>分系统1BMS4单体电压过低一级故障</v>
          </cell>
          <cell r="G6731" t="str">
            <v>JS_WX_liteer</v>
          </cell>
          <cell r="I6731" t="str">
            <v>BMS故障</v>
          </cell>
        </row>
        <row r="6732">
          <cell r="A6732">
            <v>43213</v>
          </cell>
          <cell r="B6732">
            <v>0.49877314814814816</v>
          </cell>
          <cell r="D6732" t="str">
            <v>分系统1BMS4单体电压过低二级故障</v>
          </cell>
          <cell r="G6732" t="str">
            <v>JS_WX_liteer</v>
          </cell>
          <cell r="I6732" t="str">
            <v>BMS故障</v>
          </cell>
        </row>
        <row r="6733">
          <cell r="A6733">
            <v>43213</v>
          </cell>
          <cell r="B6733">
            <v>0.49888888888888888</v>
          </cell>
          <cell r="D6733" t="str">
            <v>分系统1BMS1单体电压过低一级故障</v>
          </cell>
          <cell r="G6733" t="str">
            <v>JS_WX_liteer</v>
          </cell>
          <cell r="I6733" t="str">
            <v>BMS故障</v>
          </cell>
        </row>
        <row r="6734">
          <cell r="A6734">
            <v>43213</v>
          </cell>
          <cell r="B6734">
            <v>0.49888888888888888</v>
          </cell>
          <cell r="D6734" t="str">
            <v>分系统1BMS1单体电压过低二级故障</v>
          </cell>
          <cell r="G6734" t="str">
            <v>JS_WX_liteer</v>
          </cell>
          <cell r="I6734" t="str">
            <v>BMS故障</v>
          </cell>
        </row>
        <row r="6735">
          <cell r="A6735">
            <v>43213</v>
          </cell>
          <cell r="B6735">
            <v>0.49935185185185182</v>
          </cell>
          <cell r="D6735" t="str">
            <v>分系统1BMS7单体电压过低一级故障</v>
          </cell>
          <cell r="G6735" t="str">
            <v>JS_WX_liteer</v>
          </cell>
          <cell r="I6735" t="str">
            <v>BMS故障</v>
          </cell>
        </row>
        <row r="6736">
          <cell r="A6736">
            <v>43213</v>
          </cell>
          <cell r="B6736">
            <v>0.49935185185185182</v>
          </cell>
          <cell r="D6736" t="str">
            <v>分系统1BMS7单体电压过低二级故障</v>
          </cell>
          <cell r="G6736" t="str">
            <v>JS_WX_liteer</v>
          </cell>
          <cell r="I6736" t="str">
            <v>BMS故障</v>
          </cell>
        </row>
        <row r="6737">
          <cell r="A6737">
            <v>43213</v>
          </cell>
          <cell r="B6737">
            <v>0.49958333333333332</v>
          </cell>
          <cell r="D6737" t="str">
            <v>分系统1BMS2单体电压过低一级故障</v>
          </cell>
          <cell r="G6737" t="str">
            <v>JS_WX_liteer</v>
          </cell>
          <cell r="I6737" t="str">
            <v>BMS故障</v>
          </cell>
        </row>
        <row r="6738">
          <cell r="A6738">
            <v>43213</v>
          </cell>
          <cell r="B6738">
            <v>0.49958333333333332</v>
          </cell>
          <cell r="D6738" t="str">
            <v>分系统1BMS2单体电压过低二级故障</v>
          </cell>
          <cell r="G6738" t="str">
            <v>JS_WX_liteer</v>
          </cell>
          <cell r="I6738" t="str">
            <v>BMS故障</v>
          </cell>
        </row>
        <row r="6739">
          <cell r="A6739">
            <v>43213</v>
          </cell>
          <cell r="B6739">
            <v>0.49975694444444446</v>
          </cell>
          <cell r="D6739" t="str">
            <v>分系统1BMS5单体电压过低一级故障</v>
          </cell>
          <cell r="G6739" t="str">
            <v>JS_WX_liteer</v>
          </cell>
          <cell r="I6739" t="str">
            <v>BMS故障</v>
          </cell>
        </row>
        <row r="6740">
          <cell r="A6740">
            <v>43213</v>
          </cell>
          <cell r="B6740">
            <v>0.49975694444444446</v>
          </cell>
          <cell r="D6740" t="str">
            <v>分系统1BMS5单体电压过低二级故障</v>
          </cell>
          <cell r="G6740" t="str">
            <v>JS_WX_liteer</v>
          </cell>
          <cell r="I6740" t="str">
            <v>BMS故障</v>
          </cell>
        </row>
        <row r="6741">
          <cell r="A6741">
            <v>43213</v>
          </cell>
          <cell r="B6741">
            <v>0.50004629629629627</v>
          </cell>
          <cell r="D6741" t="str">
            <v>分系统1BMS6单体电压过低一级故障</v>
          </cell>
          <cell r="G6741" t="str">
            <v>JS_WX_liteer</v>
          </cell>
          <cell r="I6741" t="str">
            <v>BMS故障</v>
          </cell>
        </row>
        <row r="6742">
          <cell r="A6742">
            <v>43213</v>
          </cell>
          <cell r="B6742">
            <v>0.50004629629629627</v>
          </cell>
          <cell r="D6742" t="str">
            <v>分系统1BMS6单体电压过低二级故障</v>
          </cell>
          <cell r="G6742" t="str">
            <v>JS_WX_liteer</v>
          </cell>
          <cell r="I6742" t="str">
            <v>BMS故障</v>
          </cell>
        </row>
        <row r="6743">
          <cell r="A6743">
            <v>43213</v>
          </cell>
          <cell r="B6743">
            <v>0.50149305555555557</v>
          </cell>
          <cell r="D6743" t="str">
            <v>电表故障</v>
          </cell>
          <cell r="G6743" t="str">
            <v>JS_CZ_wodefeng</v>
          </cell>
          <cell r="I6743" t="str">
            <v>电表故障</v>
          </cell>
        </row>
        <row r="6744">
          <cell r="A6744">
            <v>43213</v>
          </cell>
          <cell r="B6744">
            <v>0.50293981481481487</v>
          </cell>
          <cell r="D6744" t="str">
            <v>电表故障</v>
          </cell>
          <cell r="G6744" t="str">
            <v>JS_CZ_wodefeng</v>
          </cell>
          <cell r="I6744" t="str">
            <v>电表故障</v>
          </cell>
        </row>
        <row r="6745">
          <cell r="A6745">
            <v>43213</v>
          </cell>
          <cell r="B6745">
            <v>0.50306712962962963</v>
          </cell>
          <cell r="D6745" t="str">
            <v>电表故障</v>
          </cell>
          <cell r="G6745" t="str">
            <v>JS_CZ_wodefeng</v>
          </cell>
          <cell r="I6745" t="str">
            <v>电表故障</v>
          </cell>
        </row>
        <row r="6746">
          <cell r="A6746">
            <v>43213</v>
          </cell>
          <cell r="B6746">
            <v>0.50410879629629635</v>
          </cell>
          <cell r="D6746" t="str">
            <v>电表故障</v>
          </cell>
          <cell r="G6746" t="str">
            <v>JS_CZ_wodefeng</v>
          </cell>
          <cell r="I6746" t="str">
            <v>电表故障</v>
          </cell>
        </row>
        <row r="6747">
          <cell r="A6747">
            <v>43213</v>
          </cell>
          <cell r="B6747">
            <v>0.50810185185185186</v>
          </cell>
          <cell r="D6747" t="str">
            <v>电表故障</v>
          </cell>
          <cell r="G6747" t="str">
            <v>JS_CZ_wodefeng</v>
          </cell>
          <cell r="I6747" t="str">
            <v>电表故障</v>
          </cell>
        </row>
        <row r="6748">
          <cell r="A6748">
            <v>43213</v>
          </cell>
          <cell r="B6748">
            <v>0.50931712962962961</v>
          </cell>
          <cell r="D6748" t="str">
            <v>电表故障</v>
          </cell>
          <cell r="G6748" t="str">
            <v>JS_CZ_wodefeng</v>
          </cell>
          <cell r="I6748" t="str">
            <v>电表故障</v>
          </cell>
        </row>
        <row r="6749">
          <cell r="A6749">
            <v>43213</v>
          </cell>
          <cell r="B6749">
            <v>0.51041666666666663</v>
          </cell>
          <cell r="D6749" t="str">
            <v>电表故障</v>
          </cell>
          <cell r="G6749" t="str">
            <v>JS_CZ_wodefeng</v>
          </cell>
          <cell r="I6749" t="str">
            <v>电表故障</v>
          </cell>
        </row>
        <row r="6750">
          <cell r="A6750">
            <v>43213</v>
          </cell>
          <cell r="B6750">
            <v>0.51278935185185182</v>
          </cell>
          <cell r="D6750" t="str">
            <v>电表故障</v>
          </cell>
          <cell r="G6750" t="str">
            <v>JS_CZ_wodefeng</v>
          </cell>
          <cell r="I6750" t="str">
            <v>电表故障</v>
          </cell>
        </row>
        <row r="6751">
          <cell r="A6751">
            <v>43213</v>
          </cell>
          <cell r="B6751">
            <v>0.51290509259259254</v>
          </cell>
          <cell r="D6751" t="str">
            <v>电表故障</v>
          </cell>
          <cell r="G6751" t="str">
            <v>JS_CZ_wodefeng</v>
          </cell>
          <cell r="I6751" t="str">
            <v>电表故障</v>
          </cell>
        </row>
        <row r="6752">
          <cell r="A6752">
            <v>43213</v>
          </cell>
          <cell r="B6752">
            <v>0.51435185185185184</v>
          </cell>
          <cell r="D6752" t="str">
            <v>电表故障</v>
          </cell>
          <cell r="G6752" t="str">
            <v>JS_CZ_wodefeng</v>
          </cell>
          <cell r="I6752" t="str">
            <v>电表故障</v>
          </cell>
        </row>
        <row r="6753">
          <cell r="A6753">
            <v>43213</v>
          </cell>
          <cell r="B6753">
            <v>0.51799768518518519</v>
          </cell>
          <cell r="D6753" t="str">
            <v>电表故障</v>
          </cell>
          <cell r="G6753" t="str">
            <v>JS_CZ_wodefeng</v>
          </cell>
          <cell r="I6753" t="str">
            <v>电表故障</v>
          </cell>
        </row>
        <row r="6754">
          <cell r="A6754">
            <v>43213</v>
          </cell>
          <cell r="B6754">
            <v>0.51886574074074077</v>
          </cell>
          <cell r="D6754" t="str">
            <v>电表故障</v>
          </cell>
          <cell r="G6754" t="str">
            <v>JS_CZ_wodefeng</v>
          </cell>
          <cell r="I6754" t="str">
            <v>电表故障</v>
          </cell>
        </row>
        <row r="6755">
          <cell r="A6755">
            <v>43213</v>
          </cell>
          <cell r="B6755">
            <v>0.52159722222222216</v>
          </cell>
          <cell r="D6755" t="str">
            <v>电表故障</v>
          </cell>
          <cell r="G6755" t="str">
            <v>JS_CZ_wodefeng</v>
          </cell>
          <cell r="I6755" t="str">
            <v>电表故障</v>
          </cell>
        </row>
        <row r="6756">
          <cell r="A6756">
            <v>43213</v>
          </cell>
          <cell r="B6756">
            <v>0.52287037037037043</v>
          </cell>
          <cell r="D6756" t="str">
            <v>电表故障</v>
          </cell>
          <cell r="G6756" t="str">
            <v>JS_CZ_wodefeng</v>
          </cell>
          <cell r="I6756" t="str">
            <v>电表故障</v>
          </cell>
        </row>
        <row r="6757">
          <cell r="A6757">
            <v>43213</v>
          </cell>
          <cell r="B6757">
            <v>0.52443287037037034</v>
          </cell>
          <cell r="D6757" t="str">
            <v>电表故障</v>
          </cell>
          <cell r="G6757" t="str">
            <v>JS_CZ_wodefeng</v>
          </cell>
          <cell r="I6757" t="str">
            <v>电表故障</v>
          </cell>
        </row>
        <row r="6758">
          <cell r="A6758">
            <v>43213</v>
          </cell>
          <cell r="B6758">
            <v>0.52790509259259266</v>
          </cell>
          <cell r="D6758" t="str">
            <v>电表故障</v>
          </cell>
          <cell r="G6758" t="str">
            <v>JS_CZ_wodefeng</v>
          </cell>
          <cell r="I6758" t="str">
            <v>电表故障</v>
          </cell>
        </row>
        <row r="6759">
          <cell r="A6759">
            <v>43213</v>
          </cell>
          <cell r="B6759">
            <v>0.52802083333333327</v>
          </cell>
          <cell r="D6759" t="str">
            <v>电表故障</v>
          </cell>
          <cell r="G6759" t="str">
            <v>JS_CZ_wodefeng</v>
          </cell>
          <cell r="I6759" t="str">
            <v>电表故障</v>
          </cell>
        </row>
        <row r="6760">
          <cell r="A6760">
            <v>43213</v>
          </cell>
          <cell r="B6760">
            <v>0.52819444444444441</v>
          </cell>
          <cell r="D6760" t="str">
            <v>电表故障</v>
          </cell>
          <cell r="G6760" t="str">
            <v>JS_CZ_wodefeng</v>
          </cell>
          <cell r="I6760" t="str">
            <v>电表故障</v>
          </cell>
        </row>
        <row r="6761">
          <cell r="A6761">
            <v>43213</v>
          </cell>
          <cell r="B6761">
            <v>0.52946759259259257</v>
          </cell>
          <cell r="D6761" t="str">
            <v>电表故障</v>
          </cell>
          <cell r="G6761" t="str">
            <v>JS_CZ_wodefeng</v>
          </cell>
          <cell r="I6761" t="str">
            <v>电表故障</v>
          </cell>
        </row>
        <row r="6762">
          <cell r="A6762">
            <v>43213</v>
          </cell>
          <cell r="B6762">
            <v>0.53497685185185184</v>
          </cell>
          <cell r="D6762" t="str">
            <v>电表故障</v>
          </cell>
          <cell r="G6762" t="str">
            <v>JS_CZ_wodefeng</v>
          </cell>
          <cell r="I6762" t="str">
            <v>电表故障</v>
          </cell>
        </row>
        <row r="6763">
          <cell r="A6763">
            <v>43213</v>
          </cell>
          <cell r="B6763">
            <v>0.53509259259259256</v>
          </cell>
          <cell r="D6763" t="str">
            <v>电表故障</v>
          </cell>
          <cell r="G6763" t="str">
            <v>JS_CZ_wodefeng</v>
          </cell>
          <cell r="I6763" t="str">
            <v>电表故障</v>
          </cell>
        </row>
        <row r="6764">
          <cell r="A6764">
            <v>43213</v>
          </cell>
          <cell r="B6764">
            <v>0.53653935185185186</v>
          </cell>
          <cell r="D6764" t="str">
            <v>电表故障</v>
          </cell>
          <cell r="G6764" t="str">
            <v>JS_CZ_wodefeng</v>
          </cell>
          <cell r="I6764" t="str">
            <v>电表故障</v>
          </cell>
        </row>
        <row r="6765">
          <cell r="A6765">
            <v>43213</v>
          </cell>
          <cell r="B6765">
            <v>0.53850694444444447</v>
          </cell>
          <cell r="D6765" t="str">
            <v>电表故障</v>
          </cell>
          <cell r="G6765" t="str">
            <v>JS_CZ_wodefeng</v>
          </cell>
          <cell r="I6765" t="str">
            <v>电表故障</v>
          </cell>
        </row>
        <row r="6766">
          <cell r="A6766">
            <v>43213</v>
          </cell>
          <cell r="B6766">
            <v>0.53873842592592591</v>
          </cell>
          <cell r="D6766" t="str">
            <v>电表故障</v>
          </cell>
          <cell r="G6766" t="str">
            <v>JS_CZ_wodefeng</v>
          </cell>
          <cell r="I6766" t="str">
            <v>电表故障</v>
          </cell>
        </row>
        <row r="6767">
          <cell r="A6767">
            <v>43213</v>
          </cell>
          <cell r="B6767">
            <v>0.53995370370370377</v>
          </cell>
          <cell r="D6767" t="str">
            <v>电表故障</v>
          </cell>
          <cell r="G6767" t="str">
            <v>JS_CZ_wodefeng</v>
          </cell>
          <cell r="I6767" t="str">
            <v>电表故障</v>
          </cell>
        </row>
        <row r="6768">
          <cell r="A6768">
            <v>43213</v>
          </cell>
          <cell r="B6768">
            <v>0.54158564814814814</v>
          </cell>
          <cell r="D6768" t="str">
            <v>电表故障</v>
          </cell>
          <cell r="G6768" t="str">
            <v>JS_CZ_wodefeng</v>
          </cell>
          <cell r="I6768" t="str">
            <v>电表故障</v>
          </cell>
        </row>
        <row r="6769">
          <cell r="A6769">
            <v>43213</v>
          </cell>
          <cell r="B6769">
            <v>0.54552083333333334</v>
          </cell>
          <cell r="D6769" t="str">
            <v>电表故障</v>
          </cell>
          <cell r="G6769" t="str">
            <v>JS_CZ_wodefeng</v>
          </cell>
          <cell r="I6769" t="str">
            <v>电表故障</v>
          </cell>
        </row>
        <row r="6770">
          <cell r="A6770">
            <v>43213</v>
          </cell>
          <cell r="B6770">
            <v>0.54563657407407407</v>
          </cell>
          <cell r="D6770" t="str">
            <v>电表故障</v>
          </cell>
          <cell r="G6770" t="str">
            <v>JS_CZ_wodefeng</v>
          </cell>
          <cell r="I6770" t="str">
            <v>电表故障</v>
          </cell>
        </row>
        <row r="6771">
          <cell r="A6771">
            <v>43213</v>
          </cell>
          <cell r="B6771">
            <v>0.54708333333333337</v>
          </cell>
          <cell r="D6771" t="str">
            <v>电表故障</v>
          </cell>
          <cell r="G6771" t="str">
            <v>JS_CZ_wodefeng</v>
          </cell>
          <cell r="I6771" t="str">
            <v>电表故障</v>
          </cell>
        </row>
        <row r="6772">
          <cell r="A6772">
            <v>43213</v>
          </cell>
          <cell r="B6772">
            <v>0.54946759259259259</v>
          </cell>
          <cell r="D6772" t="str">
            <v>电表故障</v>
          </cell>
          <cell r="G6772" t="str">
            <v>JS_CZ_wodefeng</v>
          </cell>
          <cell r="I6772" t="str">
            <v>电表故障</v>
          </cell>
        </row>
        <row r="6773">
          <cell r="A6773">
            <v>43213</v>
          </cell>
          <cell r="B6773">
            <v>0.55583333333333329</v>
          </cell>
          <cell r="D6773" t="str">
            <v>电表故障</v>
          </cell>
          <cell r="G6773" t="str">
            <v>JS_CZ_wodefeng</v>
          </cell>
          <cell r="I6773" t="str">
            <v>电表故障</v>
          </cell>
        </row>
        <row r="6774">
          <cell r="A6774">
            <v>43213</v>
          </cell>
          <cell r="B6774">
            <v>0.55693287037037031</v>
          </cell>
          <cell r="D6774" t="str">
            <v>电表故障</v>
          </cell>
          <cell r="G6774" t="str">
            <v>JS_CZ_wodefeng</v>
          </cell>
          <cell r="I6774" t="str">
            <v>电表故障</v>
          </cell>
        </row>
        <row r="6775">
          <cell r="A6775">
            <v>43213</v>
          </cell>
          <cell r="B6775">
            <v>0.55710648148148145</v>
          </cell>
          <cell r="D6775" t="str">
            <v>电表故障</v>
          </cell>
          <cell r="G6775" t="str">
            <v>JS_CZ_wodefeng</v>
          </cell>
          <cell r="I6775" t="str">
            <v>电表故障</v>
          </cell>
        </row>
        <row r="6776">
          <cell r="A6776">
            <v>43213</v>
          </cell>
          <cell r="B6776">
            <v>0.55734953703703705</v>
          </cell>
          <cell r="D6776" t="str">
            <v>电表故障</v>
          </cell>
          <cell r="G6776" t="str">
            <v>JS_CZ_wodefeng</v>
          </cell>
          <cell r="I6776" t="str">
            <v>电表故障</v>
          </cell>
        </row>
        <row r="6777">
          <cell r="A6777">
            <v>43213</v>
          </cell>
          <cell r="B6777">
            <v>0.55837962962962961</v>
          </cell>
          <cell r="D6777" t="str">
            <v>电表故障</v>
          </cell>
          <cell r="G6777" t="str">
            <v>JS_CZ_wodefeng</v>
          </cell>
          <cell r="I6777" t="str">
            <v>电表故障</v>
          </cell>
        </row>
        <row r="6778">
          <cell r="A6778">
            <v>43213</v>
          </cell>
          <cell r="B6778">
            <v>0.56232638888888886</v>
          </cell>
          <cell r="D6778" t="str">
            <v>电表故障</v>
          </cell>
          <cell r="G6778" t="str">
            <v>JS_CZ_wodefeng</v>
          </cell>
          <cell r="I6778" t="str">
            <v>电表故障</v>
          </cell>
        </row>
        <row r="6779">
          <cell r="A6779">
            <v>43213</v>
          </cell>
          <cell r="B6779">
            <v>0.56244212962962969</v>
          </cell>
          <cell r="D6779" t="str">
            <v>电表故障</v>
          </cell>
          <cell r="G6779" t="str">
            <v>JS_CZ_wodefeng</v>
          </cell>
          <cell r="I6779" t="str">
            <v>电表故障</v>
          </cell>
        </row>
        <row r="6780">
          <cell r="A6780">
            <v>43213</v>
          </cell>
          <cell r="B6780">
            <v>0.56701388888888882</v>
          </cell>
          <cell r="D6780" t="str">
            <v>电表故障</v>
          </cell>
          <cell r="G6780" t="str">
            <v>JS_CZ_wodefeng</v>
          </cell>
          <cell r="I6780" t="str">
            <v>电表故障</v>
          </cell>
        </row>
        <row r="6781">
          <cell r="A6781">
            <v>43213</v>
          </cell>
          <cell r="B6781">
            <v>0.56718750000000007</v>
          </cell>
          <cell r="D6781" t="str">
            <v>电表故障</v>
          </cell>
          <cell r="G6781" t="str">
            <v>JS_CZ_wodefeng</v>
          </cell>
          <cell r="I6781" t="str">
            <v>电表故障</v>
          </cell>
        </row>
        <row r="6782">
          <cell r="A6782">
            <v>43213</v>
          </cell>
          <cell r="B6782">
            <v>0.56741898148148151</v>
          </cell>
          <cell r="D6782" t="str">
            <v>电表故障</v>
          </cell>
          <cell r="G6782" t="str">
            <v>JS_CZ_wodefeng</v>
          </cell>
          <cell r="I6782" t="str">
            <v>电表故障</v>
          </cell>
        </row>
        <row r="6783">
          <cell r="A6783">
            <v>43213</v>
          </cell>
          <cell r="B6783">
            <v>0.56846064814814812</v>
          </cell>
          <cell r="D6783" t="str">
            <v>电表故障</v>
          </cell>
          <cell r="G6783" t="str">
            <v>JS_CZ_wodefeng</v>
          </cell>
          <cell r="I6783" t="str">
            <v>电表故障</v>
          </cell>
        </row>
        <row r="6784">
          <cell r="A6784">
            <v>43213</v>
          </cell>
          <cell r="B6784">
            <v>0.5708333333333333</v>
          </cell>
          <cell r="D6784" t="str">
            <v>电表故障</v>
          </cell>
          <cell r="G6784" t="str">
            <v>JS_CZ_wodefeng</v>
          </cell>
          <cell r="I6784" t="str">
            <v>电表故障</v>
          </cell>
        </row>
        <row r="6785">
          <cell r="A6785">
            <v>43213</v>
          </cell>
          <cell r="B6785">
            <v>0.57094907407407403</v>
          </cell>
          <cell r="D6785" t="str">
            <v>电表故障</v>
          </cell>
          <cell r="G6785" t="str">
            <v>JS_CZ_wodefeng</v>
          </cell>
          <cell r="I6785" t="str">
            <v>电表故障</v>
          </cell>
        </row>
        <row r="6786">
          <cell r="A6786">
            <v>43213</v>
          </cell>
          <cell r="B6786">
            <v>0.57239583333333333</v>
          </cell>
          <cell r="D6786" t="str">
            <v>电表故障</v>
          </cell>
          <cell r="G6786" t="str">
            <v>JS_CZ_wodefeng</v>
          </cell>
          <cell r="I6786" t="str">
            <v>电表故障</v>
          </cell>
        </row>
        <row r="6787">
          <cell r="A6787">
            <v>43213</v>
          </cell>
          <cell r="B6787">
            <v>0.5725231481481482</v>
          </cell>
          <cell r="D6787" t="str">
            <v>电表故障</v>
          </cell>
          <cell r="G6787" t="str">
            <v>JS_CZ_wodefeng</v>
          </cell>
          <cell r="I6787" t="str">
            <v>电表故障</v>
          </cell>
        </row>
        <row r="6788">
          <cell r="A6788">
            <v>43213</v>
          </cell>
          <cell r="B6788">
            <v>0.57396990740740739</v>
          </cell>
          <cell r="D6788" t="str">
            <v>电表故障</v>
          </cell>
          <cell r="G6788" t="str">
            <v>JS_CZ_wodefeng</v>
          </cell>
          <cell r="I6788" t="str">
            <v>电表故障</v>
          </cell>
        </row>
        <row r="6789">
          <cell r="A6789">
            <v>43213</v>
          </cell>
          <cell r="B6789">
            <v>0.57761574074074074</v>
          </cell>
          <cell r="D6789" t="str">
            <v>电表故障</v>
          </cell>
          <cell r="G6789" t="str">
            <v>JS_CZ_wodefeng</v>
          </cell>
          <cell r="I6789" t="str">
            <v>电表故障</v>
          </cell>
        </row>
        <row r="6790">
          <cell r="A6790">
            <v>43213</v>
          </cell>
          <cell r="B6790">
            <v>0.57802083333333332</v>
          </cell>
          <cell r="D6790" t="str">
            <v>电表故障</v>
          </cell>
          <cell r="G6790" t="str">
            <v>JS_CZ_wodefeng</v>
          </cell>
          <cell r="I6790" t="str">
            <v>电表故障</v>
          </cell>
        </row>
        <row r="6791">
          <cell r="A6791">
            <v>43213</v>
          </cell>
          <cell r="B6791">
            <v>0.58056712962962964</v>
          </cell>
          <cell r="D6791" t="str">
            <v>电表故障</v>
          </cell>
          <cell r="G6791" t="str">
            <v>JS_CZ_wodefeng</v>
          </cell>
          <cell r="I6791" t="str">
            <v>电表故障</v>
          </cell>
        </row>
        <row r="6792">
          <cell r="A6792">
            <v>43213</v>
          </cell>
          <cell r="B6792">
            <v>0.58131944444444439</v>
          </cell>
          <cell r="D6792" t="str">
            <v>电表故障</v>
          </cell>
          <cell r="G6792" t="str">
            <v>JS_CZ_wodefeng</v>
          </cell>
          <cell r="I6792" t="str">
            <v>电表故障</v>
          </cell>
        </row>
        <row r="6793">
          <cell r="A6793">
            <v>43213</v>
          </cell>
          <cell r="B6793">
            <v>0.58276620370370369</v>
          </cell>
          <cell r="D6793" t="str">
            <v>电表故障</v>
          </cell>
          <cell r="G6793" t="str">
            <v>JS_CZ_wodefeng</v>
          </cell>
          <cell r="I6793" t="str">
            <v>电表故障</v>
          </cell>
        </row>
        <row r="6794">
          <cell r="A6794">
            <v>43213</v>
          </cell>
          <cell r="B6794">
            <v>0.5852546296296296</v>
          </cell>
          <cell r="D6794" t="str">
            <v>电表故障</v>
          </cell>
          <cell r="G6794" t="str">
            <v>JS_CZ_wodefeng</v>
          </cell>
          <cell r="I6794" t="str">
            <v>电表故障</v>
          </cell>
        </row>
        <row r="6795">
          <cell r="A6795">
            <v>43213</v>
          </cell>
          <cell r="B6795">
            <v>0.58681712962962962</v>
          </cell>
          <cell r="D6795" t="str">
            <v>电表故障</v>
          </cell>
          <cell r="G6795" t="str">
            <v>JS_CZ_wodefeng</v>
          </cell>
          <cell r="I6795" t="str">
            <v>电表故障</v>
          </cell>
        </row>
        <row r="6796">
          <cell r="A6796">
            <v>43213</v>
          </cell>
          <cell r="B6796">
            <v>0.5877430555555555</v>
          </cell>
          <cell r="D6796" t="str">
            <v>电表故障</v>
          </cell>
          <cell r="G6796" t="str">
            <v>JS_CZ_wodefeng</v>
          </cell>
          <cell r="I6796" t="str">
            <v>电表故障</v>
          </cell>
        </row>
        <row r="6797">
          <cell r="A6797">
            <v>43213</v>
          </cell>
          <cell r="B6797">
            <v>0.58791666666666664</v>
          </cell>
          <cell r="D6797" t="str">
            <v>电表故障</v>
          </cell>
          <cell r="G6797" t="str">
            <v>JS_CZ_wodefeng</v>
          </cell>
          <cell r="I6797" t="str">
            <v>电表故障</v>
          </cell>
        </row>
        <row r="6798">
          <cell r="A6798">
            <v>43213</v>
          </cell>
          <cell r="B6798">
            <v>0.5881481481481482</v>
          </cell>
          <cell r="D6798" t="str">
            <v>电表故障</v>
          </cell>
          <cell r="G6798" t="str">
            <v>JS_CZ_wodefeng</v>
          </cell>
          <cell r="I6798" t="str">
            <v>电表故障</v>
          </cell>
        </row>
        <row r="6799">
          <cell r="A6799">
            <v>43213</v>
          </cell>
          <cell r="B6799">
            <v>0.58839120370370368</v>
          </cell>
          <cell r="D6799" t="str">
            <v>电表故障</v>
          </cell>
          <cell r="G6799" t="str">
            <v>JS_CZ_wodefeng</v>
          </cell>
          <cell r="I6799" t="str">
            <v>电表故障</v>
          </cell>
        </row>
        <row r="6800">
          <cell r="A6800">
            <v>43213</v>
          </cell>
          <cell r="B6800">
            <v>0.58918981481481481</v>
          </cell>
          <cell r="D6800" t="str">
            <v>电表故障</v>
          </cell>
          <cell r="G6800" t="str">
            <v>JS_CZ_wodefeng</v>
          </cell>
          <cell r="I6800" t="str">
            <v>电表故障</v>
          </cell>
        </row>
        <row r="6801">
          <cell r="A6801">
            <v>43213</v>
          </cell>
          <cell r="B6801">
            <v>0.59186342592592589</v>
          </cell>
          <cell r="D6801" t="str">
            <v>电表故障</v>
          </cell>
          <cell r="G6801" t="str">
            <v>JS_CZ_wodefeng</v>
          </cell>
          <cell r="I6801" t="str">
            <v>电表故障</v>
          </cell>
        </row>
        <row r="6802">
          <cell r="A6802">
            <v>43213</v>
          </cell>
          <cell r="B6802">
            <v>0.59319444444444447</v>
          </cell>
          <cell r="D6802" t="str">
            <v>电表故障</v>
          </cell>
          <cell r="G6802" t="str">
            <v>JS_CZ_wodefeng</v>
          </cell>
          <cell r="I6802" t="str">
            <v>电表故障</v>
          </cell>
        </row>
        <row r="6803">
          <cell r="A6803">
            <v>43213</v>
          </cell>
          <cell r="B6803">
            <v>0.59331018518518519</v>
          </cell>
          <cell r="D6803" t="str">
            <v>电表故障</v>
          </cell>
          <cell r="G6803" t="str">
            <v>JS_CZ_wodefeng</v>
          </cell>
          <cell r="I6803" t="str">
            <v>电表故障</v>
          </cell>
        </row>
        <row r="6804">
          <cell r="A6804">
            <v>43213</v>
          </cell>
          <cell r="B6804">
            <v>0.59342592592592591</v>
          </cell>
          <cell r="D6804" t="str">
            <v>电表故障</v>
          </cell>
          <cell r="G6804" t="str">
            <v>JS_CZ_wodefeng</v>
          </cell>
          <cell r="I6804" t="str">
            <v>电表故障</v>
          </cell>
        </row>
        <row r="6805">
          <cell r="A6805">
            <v>43213</v>
          </cell>
          <cell r="B6805">
            <v>0.59475694444444438</v>
          </cell>
          <cell r="D6805" t="str">
            <v>电表故障</v>
          </cell>
          <cell r="G6805" t="str">
            <v>JS_CZ_wodefeng</v>
          </cell>
          <cell r="I6805" t="str">
            <v>电表故障</v>
          </cell>
        </row>
        <row r="6806">
          <cell r="A6806">
            <v>43213</v>
          </cell>
          <cell r="B6806">
            <v>0.5957986111111111</v>
          </cell>
          <cell r="D6806" t="str">
            <v>电表故障</v>
          </cell>
          <cell r="G6806" t="str">
            <v>JS_CZ_wodefeng</v>
          </cell>
          <cell r="I6806" t="str">
            <v>电表故障</v>
          </cell>
        </row>
        <row r="6807">
          <cell r="A6807">
            <v>43213</v>
          </cell>
          <cell r="B6807">
            <v>0.59736111111111112</v>
          </cell>
          <cell r="D6807" t="str">
            <v>电表故障</v>
          </cell>
          <cell r="G6807" t="str">
            <v>JS_CZ_wodefeng</v>
          </cell>
          <cell r="I6807" t="str">
            <v>电表故障</v>
          </cell>
        </row>
        <row r="6808">
          <cell r="A6808">
            <v>43213</v>
          </cell>
          <cell r="B6808">
            <v>0.59847222222222218</v>
          </cell>
          <cell r="D6808" t="str">
            <v>电表故障</v>
          </cell>
          <cell r="G6808" t="str">
            <v>JS_CZ_wodefeng</v>
          </cell>
          <cell r="I6808" t="str">
            <v>电表故障</v>
          </cell>
        </row>
        <row r="6809">
          <cell r="A6809">
            <v>43213</v>
          </cell>
          <cell r="B6809">
            <v>0.59870370370370374</v>
          </cell>
          <cell r="D6809" t="str">
            <v>电表故障</v>
          </cell>
          <cell r="G6809" t="str">
            <v>JS_CZ_wodefeng</v>
          </cell>
          <cell r="I6809" t="str">
            <v>电表故障</v>
          </cell>
        </row>
        <row r="6810">
          <cell r="A6810">
            <v>43213</v>
          </cell>
          <cell r="B6810">
            <v>0.59881944444444446</v>
          </cell>
          <cell r="D6810" t="str">
            <v>电表故障</v>
          </cell>
          <cell r="G6810" t="str">
            <v>JS_CZ_wodefeng</v>
          </cell>
          <cell r="I6810" t="str">
            <v>电表故障</v>
          </cell>
        </row>
        <row r="6811">
          <cell r="A6811">
            <v>43213</v>
          </cell>
          <cell r="B6811">
            <v>0.59974537037037035</v>
          </cell>
          <cell r="D6811" t="str">
            <v>电表故障</v>
          </cell>
          <cell r="G6811" t="str">
            <v>JS_CZ_wodefeng</v>
          </cell>
          <cell r="I6811" t="str">
            <v>电表故障</v>
          </cell>
        </row>
        <row r="6812">
          <cell r="A6812">
            <v>43213</v>
          </cell>
          <cell r="B6812">
            <v>0.59986111111111107</v>
          </cell>
          <cell r="D6812" t="str">
            <v>电表故障</v>
          </cell>
          <cell r="G6812" t="str">
            <v>JS_CZ_wodefeng</v>
          </cell>
          <cell r="I6812" t="str">
            <v>电表故障</v>
          </cell>
        </row>
        <row r="6813">
          <cell r="A6813">
            <v>43213</v>
          </cell>
          <cell r="B6813">
            <v>0.60327546296296297</v>
          </cell>
          <cell r="D6813" t="str">
            <v>电表故障</v>
          </cell>
          <cell r="G6813" t="str">
            <v>JS_CZ_wodefeng</v>
          </cell>
          <cell r="I6813" t="str">
            <v>电表故障</v>
          </cell>
        </row>
        <row r="6814">
          <cell r="A6814">
            <v>43213</v>
          </cell>
          <cell r="B6814">
            <v>0.60339120370370369</v>
          </cell>
          <cell r="D6814" t="str">
            <v>电表故障</v>
          </cell>
          <cell r="G6814" t="str">
            <v>JS_CZ_wodefeng</v>
          </cell>
          <cell r="I6814" t="str">
            <v>电表故障</v>
          </cell>
        </row>
        <row r="6815">
          <cell r="A6815">
            <v>43213</v>
          </cell>
          <cell r="B6815">
            <v>0.60350694444444442</v>
          </cell>
          <cell r="D6815" t="str">
            <v>电表故障</v>
          </cell>
          <cell r="G6815" t="str">
            <v>JS_CZ_wodefeng</v>
          </cell>
          <cell r="I6815" t="str">
            <v>电表故障</v>
          </cell>
        </row>
        <row r="6816">
          <cell r="A6816">
            <v>43213</v>
          </cell>
          <cell r="B6816">
            <v>0.60460648148148144</v>
          </cell>
          <cell r="D6816" t="str">
            <v>电表故障</v>
          </cell>
          <cell r="G6816" t="str">
            <v>JS_CZ_wodefeng</v>
          </cell>
          <cell r="I6816" t="str">
            <v>电表故障</v>
          </cell>
        </row>
        <row r="6817">
          <cell r="A6817">
            <v>43213</v>
          </cell>
          <cell r="B6817">
            <v>0.60484953703703703</v>
          </cell>
          <cell r="D6817" t="str">
            <v>电表故障</v>
          </cell>
          <cell r="G6817" t="str">
            <v>JS_CZ_wodefeng</v>
          </cell>
          <cell r="I6817" t="str">
            <v>电表故障</v>
          </cell>
        </row>
        <row r="6818">
          <cell r="A6818">
            <v>43213</v>
          </cell>
          <cell r="B6818">
            <v>0.6058796296296296</v>
          </cell>
          <cell r="D6818" t="str">
            <v>电表故障</v>
          </cell>
          <cell r="G6818" t="str">
            <v>JS_CZ_wodefeng</v>
          </cell>
          <cell r="I6818" t="str">
            <v>电表故障</v>
          </cell>
        </row>
        <row r="6819">
          <cell r="A6819">
            <v>43213</v>
          </cell>
          <cell r="B6819">
            <v>0.60855324074074069</v>
          </cell>
          <cell r="D6819" t="str">
            <v>电表故障</v>
          </cell>
          <cell r="G6819" t="str">
            <v>JS_CZ_wodefeng</v>
          </cell>
          <cell r="I6819" t="str">
            <v>电表故障</v>
          </cell>
        </row>
        <row r="6820">
          <cell r="A6820">
            <v>43213</v>
          </cell>
          <cell r="B6820">
            <v>0.61364583333333333</v>
          </cell>
          <cell r="D6820" t="str">
            <v>电表故障</v>
          </cell>
          <cell r="G6820" t="str">
            <v>JS_CZ_wodefeng</v>
          </cell>
          <cell r="I6820" t="str">
            <v>电表故障</v>
          </cell>
        </row>
        <row r="6821">
          <cell r="A6821">
            <v>43213</v>
          </cell>
          <cell r="B6821">
            <v>0.6149768518518518</v>
          </cell>
          <cell r="D6821" t="str">
            <v>电表故障</v>
          </cell>
          <cell r="G6821" t="str">
            <v>JS_CZ_wodefeng</v>
          </cell>
          <cell r="I6821" t="str">
            <v>电表故障</v>
          </cell>
        </row>
        <row r="6822">
          <cell r="A6822">
            <v>43213</v>
          </cell>
          <cell r="B6822">
            <v>0.61758101851851854</v>
          </cell>
          <cell r="D6822" t="str">
            <v>电表故障</v>
          </cell>
          <cell r="G6822" t="str">
            <v>JS_CZ_wodefeng</v>
          </cell>
          <cell r="I6822" t="str">
            <v>电表故障</v>
          </cell>
        </row>
        <row r="6823">
          <cell r="A6823">
            <v>43213</v>
          </cell>
          <cell r="B6823">
            <v>0.61914351851851845</v>
          </cell>
          <cell r="D6823" t="str">
            <v>电表故障</v>
          </cell>
          <cell r="G6823" t="str">
            <v>JS_CZ_wodefeng</v>
          </cell>
          <cell r="I6823" t="str">
            <v>电表故障</v>
          </cell>
        </row>
        <row r="6824">
          <cell r="A6824">
            <v>43213</v>
          </cell>
          <cell r="B6824">
            <v>0.62006944444444445</v>
          </cell>
          <cell r="D6824" t="str">
            <v>电表故障</v>
          </cell>
          <cell r="G6824" t="str">
            <v>JS_CZ_wodefeng</v>
          </cell>
          <cell r="I6824" t="str">
            <v>电表故障</v>
          </cell>
        </row>
        <row r="6825">
          <cell r="A6825">
            <v>43213</v>
          </cell>
          <cell r="B6825">
            <v>0.62041666666666673</v>
          </cell>
          <cell r="D6825" t="str">
            <v>分系统3告警状态</v>
          </cell>
          <cell r="G6825" t="str">
            <v>BJ_zhongyu</v>
          </cell>
          <cell r="I6825" t="str">
            <v>系统故障</v>
          </cell>
        </row>
        <row r="6826">
          <cell r="A6826">
            <v>43213</v>
          </cell>
          <cell r="B6826">
            <v>0.62041666666666673</v>
          </cell>
          <cell r="D6826" t="str">
            <v>分系统3PCS告警状态</v>
          </cell>
          <cell r="G6826" t="str">
            <v>BJ_zhongyu</v>
          </cell>
          <cell r="I6826" t="str">
            <v>PCS故障</v>
          </cell>
        </row>
        <row r="6827">
          <cell r="A6827">
            <v>43213</v>
          </cell>
          <cell r="B6827">
            <v>0.62413194444444442</v>
          </cell>
          <cell r="D6827" t="str">
            <v>分系统4故障状态</v>
          </cell>
          <cell r="G6827" t="str">
            <v>BJ_zhongyu</v>
          </cell>
          <cell r="I6827" t="str">
            <v>系统故障</v>
          </cell>
        </row>
        <row r="6828">
          <cell r="A6828">
            <v>43213</v>
          </cell>
          <cell r="B6828">
            <v>0.62418981481481484</v>
          </cell>
          <cell r="D6828" t="str">
            <v>电表故障</v>
          </cell>
          <cell r="G6828" t="str">
            <v>JS_CZ_wodefeng</v>
          </cell>
          <cell r="I6828" t="str">
            <v>电表故障</v>
          </cell>
        </row>
        <row r="6829">
          <cell r="A6829">
            <v>43213</v>
          </cell>
          <cell r="B6829">
            <v>0.62806712962962963</v>
          </cell>
          <cell r="D6829" t="str">
            <v>电表故障</v>
          </cell>
          <cell r="G6829" t="str">
            <v>JS_CZ_wodefeng</v>
          </cell>
          <cell r="I6829" t="str">
            <v>电表故障</v>
          </cell>
        </row>
        <row r="6830">
          <cell r="A6830">
            <v>43213</v>
          </cell>
          <cell r="B6830">
            <v>0.62899305555555551</v>
          </cell>
          <cell r="D6830" t="str">
            <v>电表故障</v>
          </cell>
          <cell r="G6830" t="str">
            <v>JS_CZ_wodefeng</v>
          </cell>
          <cell r="I6830" t="str">
            <v>电表故障</v>
          </cell>
        </row>
        <row r="6831">
          <cell r="A6831">
            <v>43213</v>
          </cell>
          <cell r="B6831">
            <v>0.6291782407407408</v>
          </cell>
          <cell r="D6831" t="str">
            <v>电表故障</v>
          </cell>
          <cell r="G6831" t="str">
            <v>JS_CZ_wodefeng</v>
          </cell>
          <cell r="I6831" t="str">
            <v>电表故障</v>
          </cell>
        </row>
        <row r="6832">
          <cell r="A6832">
            <v>43213</v>
          </cell>
          <cell r="B6832">
            <v>0.63043981481481481</v>
          </cell>
          <cell r="D6832" t="str">
            <v>电表故障</v>
          </cell>
          <cell r="G6832" t="str">
            <v>JS_CZ_wodefeng</v>
          </cell>
          <cell r="I6832" t="str">
            <v>电表故障</v>
          </cell>
        </row>
        <row r="6833">
          <cell r="A6833">
            <v>43213</v>
          </cell>
          <cell r="B6833">
            <v>0.63055555555555554</v>
          </cell>
          <cell r="D6833" t="str">
            <v>电表故障</v>
          </cell>
          <cell r="G6833" t="str">
            <v>JS_CZ_wodefeng</v>
          </cell>
          <cell r="I6833" t="str">
            <v>电表故障</v>
          </cell>
        </row>
        <row r="6834">
          <cell r="A6834">
            <v>43213</v>
          </cell>
          <cell r="B6834">
            <v>0.63427083333333334</v>
          </cell>
          <cell r="D6834" t="str">
            <v>电表故障</v>
          </cell>
          <cell r="G6834" t="str">
            <v>JS_CZ_wodefeng</v>
          </cell>
          <cell r="I6834" t="str">
            <v>电表故障</v>
          </cell>
        </row>
        <row r="6835">
          <cell r="A6835">
            <v>43213</v>
          </cell>
          <cell r="B6835">
            <v>0.63438657407407406</v>
          </cell>
          <cell r="D6835" t="str">
            <v>电表故障</v>
          </cell>
          <cell r="G6835" t="str">
            <v>JS_CZ_wodefeng</v>
          </cell>
          <cell r="I6835" t="str">
            <v>电表故障</v>
          </cell>
        </row>
        <row r="6836">
          <cell r="A6836">
            <v>43213</v>
          </cell>
          <cell r="B6836">
            <v>0.63571759259259253</v>
          </cell>
          <cell r="D6836" t="str">
            <v>电表故障</v>
          </cell>
          <cell r="G6836" t="str">
            <v>JS_CZ_wodefeng</v>
          </cell>
          <cell r="I6836" t="str">
            <v>电表故障</v>
          </cell>
        </row>
        <row r="6837">
          <cell r="A6837">
            <v>43213</v>
          </cell>
          <cell r="B6837">
            <v>0.63820601851851855</v>
          </cell>
          <cell r="D6837" t="str">
            <v>电表故障</v>
          </cell>
          <cell r="G6837" t="str">
            <v>JS_CZ_wodefeng</v>
          </cell>
          <cell r="I6837" t="str">
            <v>电表故障</v>
          </cell>
        </row>
        <row r="6838">
          <cell r="A6838">
            <v>43213</v>
          </cell>
          <cell r="B6838">
            <v>0.63953703703703701</v>
          </cell>
          <cell r="D6838" t="str">
            <v>电表故障</v>
          </cell>
          <cell r="G6838" t="str">
            <v>JS_CZ_wodefeng</v>
          </cell>
          <cell r="I6838" t="str">
            <v>电表故障</v>
          </cell>
        </row>
        <row r="6839">
          <cell r="A6839">
            <v>43213</v>
          </cell>
          <cell r="B6839">
            <v>0.63965277777777774</v>
          </cell>
          <cell r="D6839" t="str">
            <v>电表故障</v>
          </cell>
          <cell r="G6839" t="str">
            <v>JS_CZ_wodefeng</v>
          </cell>
          <cell r="I6839" t="str">
            <v>电表故障</v>
          </cell>
        </row>
        <row r="6840">
          <cell r="A6840">
            <v>43213</v>
          </cell>
          <cell r="B6840">
            <v>0.63976851851851857</v>
          </cell>
          <cell r="D6840" t="str">
            <v>电表故障</v>
          </cell>
          <cell r="G6840" t="str">
            <v>JS_CZ_wodefeng</v>
          </cell>
          <cell r="I6840" t="str">
            <v>电表故障</v>
          </cell>
        </row>
        <row r="6841">
          <cell r="A6841">
            <v>43213</v>
          </cell>
          <cell r="B6841">
            <v>0.64086805555555559</v>
          </cell>
          <cell r="D6841" t="str">
            <v>电表故障</v>
          </cell>
          <cell r="G6841" t="str">
            <v>JS_CZ_wodefeng</v>
          </cell>
          <cell r="I6841" t="str">
            <v>电表故障</v>
          </cell>
        </row>
        <row r="6842">
          <cell r="A6842">
            <v>43213</v>
          </cell>
          <cell r="B6842">
            <v>0.64109953703703704</v>
          </cell>
          <cell r="D6842" t="str">
            <v>电表故障</v>
          </cell>
          <cell r="G6842" t="str">
            <v>JS_CZ_wodefeng</v>
          </cell>
          <cell r="I6842" t="str">
            <v>电表故障</v>
          </cell>
        </row>
        <row r="6843">
          <cell r="A6843">
            <v>43213</v>
          </cell>
          <cell r="B6843">
            <v>0.64214120370370364</v>
          </cell>
          <cell r="D6843" t="str">
            <v>电表故障</v>
          </cell>
          <cell r="G6843" t="str">
            <v>JS_CZ_wodefeng</v>
          </cell>
          <cell r="I6843" t="str">
            <v>电表故障</v>
          </cell>
        </row>
        <row r="6844">
          <cell r="A6844">
            <v>43213</v>
          </cell>
          <cell r="B6844">
            <v>0.6446412037037037</v>
          </cell>
          <cell r="D6844" t="str">
            <v>电表故障</v>
          </cell>
          <cell r="G6844" t="str">
            <v>JS_CZ_wodefeng</v>
          </cell>
          <cell r="I6844" t="str">
            <v>电表故障</v>
          </cell>
        </row>
        <row r="6845">
          <cell r="A6845">
            <v>43213</v>
          </cell>
          <cell r="B6845">
            <v>0.64475694444444442</v>
          </cell>
          <cell r="D6845" t="str">
            <v>电表故障</v>
          </cell>
          <cell r="G6845" t="str">
            <v>JS_CZ_wodefeng</v>
          </cell>
          <cell r="I6845" t="str">
            <v>电表故障</v>
          </cell>
        </row>
        <row r="6846">
          <cell r="A6846">
            <v>43213</v>
          </cell>
          <cell r="B6846">
            <v>0.64493055555555556</v>
          </cell>
          <cell r="D6846" t="str">
            <v>电表故障</v>
          </cell>
          <cell r="G6846" t="str">
            <v>JS_CZ_wodefeng</v>
          </cell>
          <cell r="I6846" t="str">
            <v>电表故障</v>
          </cell>
        </row>
        <row r="6847">
          <cell r="A6847">
            <v>43213</v>
          </cell>
          <cell r="B6847">
            <v>0.64614583333333331</v>
          </cell>
          <cell r="D6847" t="str">
            <v>电表故障</v>
          </cell>
          <cell r="G6847" t="str">
            <v>JS_CZ_wodefeng</v>
          </cell>
          <cell r="I6847" t="str">
            <v>电表故障</v>
          </cell>
        </row>
        <row r="6848">
          <cell r="A6848">
            <v>43213</v>
          </cell>
          <cell r="B6848">
            <v>0.64834490740740736</v>
          </cell>
          <cell r="D6848" t="str">
            <v>电表故障</v>
          </cell>
          <cell r="G6848" t="str">
            <v>JS_CZ_wodefeng</v>
          </cell>
          <cell r="I6848" t="str">
            <v>电表故障</v>
          </cell>
        </row>
        <row r="6849">
          <cell r="A6849">
            <v>43213</v>
          </cell>
          <cell r="B6849">
            <v>0.64990740740740738</v>
          </cell>
          <cell r="D6849" t="str">
            <v>电表故障</v>
          </cell>
          <cell r="G6849" t="str">
            <v>JS_CZ_wodefeng</v>
          </cell>
          <cell r="I6849" t="str">
            <v>电表故障</v>
          </cell>
        </row>
        <row r="6850">
          <cell r="A6850">
            <v>43213</v>
          </cell>
          <cell r="B6850">
            <v>0.65256944444444442</v>
          </cell>
          <cell r="D6850" t="str">
            <v>电表故障</v>
          </cell>
          <cell r="G6850" t="str">
            <v>JS_CZ_wodefeng</v>
          </cell>
          <cell r="I6850" t="str">
            <v>电表故障</v>
          </cell>
        </row>
        <row r="6851">
          <cell r="A6851">
            <v>43213</v>
          </cell>
          <cell r="B6851">
            <v>0.65385416666666674</v>
          </cell>
          <cell r="D6851" t="str">
            <v>电表故障</v>
          </cell>
          <cell r="G6851" t="str">
            <v>JS_CZ_wodefeng</v>
          </cell>
          <cell r="I6851" t="str">
            <v>电表故障</v>
          </cell>
        </row>
        <row r="6852">
          <cell r="A6852">
            <v>43213</v>
          </cell>
          <cell r="B6852">
            <v>0.65517361111111116</v>
          </cell>
          <cell r="D6852" t="str">
            <v>电表故障</v>
          </cell>
          <cell r="G6852" t="str">
            <v>JS_CZ_wodefeng</v>
          </cell>
          <cell r="I6852" t="str">
            <v>电表故障</v>
          </cell>
        </row>
        <row r="6853">
          <cell r="A6853">
            <v>43213</v>
          </cell>
          <cell r="B6853">
            <v>0.65528935185185189</v>
          </cell>
          <cell r="D6853" t="str">
            <v>电表故障</v>
          </cell>
          <cell r="G6853" t="str">
            <v>JS_CZ_wodefeng</v>
          </cell>
          <cell r="I6853" t="str">
            <v>电表故障</v>
          </cell>
        </row>
        <row r="6854">
          <cell r="A6854">
            <v>43213</v>
          </cell>
          <cell r="B6854">
            <v>0.65540509259259261</v>
          </cell>
          <cell r="D6854" t="str">
            <v>电表故障</v>
          </cell>
          <cell r="G6854" t="str">
            <v>JS_CZ_wodefeng</v>
          </cell>
          <cell r="I6854" t="str">
            <v>电表故障</v>
          </cell>
        </row>
        <row r="6855">
          <cell r="A6855">
            <v>43213</v>
          </cell>
          <cell r="B6855">
            <v>0.65767361111111111</v>
          </cell>
          <cell r="D6855" t="str">
            <v>电表故障</v>
          </cell>
          <cell r="G6855" t="str">
            <v>JS_CZ_wodefeng</v>
          </cell>
          <cell r="I6855" t="str">
            <v>电表故障</v>
          </cell>
        </row>
        <row r="6856">
          <cell r="A6856">
            <v>43213</v>
          </cell>
          <cell r="B6856">
            <v>0.65912037037037041</v>
          </cell>
          <cell r="D6856" t="str">
            <v>电表故障</v>
          </cell>
          <cell r="G6856" t="str">
            <v>JS_CZ_wodefeng</v>
          </cell>
          <cell r="I6856" t="str">
            <v>电表故障</v>
          </cell>
        </row>
        <row r="6857">
          <cell r="A6857">
            <v>43213</v>
          </cell>
          <cell r="B6857">
            <v>0.66033564814814816</v>
          </cell>
          <cell r="D6857" t="str">
            <v>电表故障</v>
          </cell>
          <cell r="G6857" t="str">
            <v>JS_CZ_wodefeng</v>
          </cell>
          <cell r="I6857" t="str">
            <v>电表故障</v>
          </cell>
        </row>
        <row r="6858">
          <cell r="A6858">
            <v>43213</v>
          </cell>
          <cell r="B6858">
            <v>0.66160879629629632</v>
          </cell>
          <cell r="D6858" t="str">
            <v>电表故障</v>
          </cell>
          <cell r="G6858" t="str">
            <v>JS_CZ_wodefeng</v>
          </cell>
          <cell r="I6858" t="str">
            <v>电表故障</v>
          </cell>
        </row>
        <row r="6859">
          <cell r="A6859">
            <v>43213</v>
          </cell>
          <cell r="B6859">
            <v>0.66398148148148151</v>
          </cell>
          <cell r="D6859" t="str">
            <v>电表故障</v>
          </cell>
          <cell r="G6859" t="str">
            <v>JS_CZ_wodefeng</v>
          </cell>
          <cell r="I6859" t="str">
            <v>电表故障</v>
          </cell>
        </row>
        <row r="6860">
          <cell r="A6860">
            <v>43213</v>
          </cell>
          <cell r="B6860">
            <v>0.66409722222222223</v>
          </cell>
          <cell r="D6860" t="str">
            <v>电表故障</v>
          </cell>
          <cell r="G6860" t="str">
            <v>JS_CZ_wodefeng</v>
          </cell>
          <cell r="I6860" t="str">
            <v>电表故障</v>
          </cell>
        </row>
        <row r="6861">
          <cell r="A6861">
            <v>43213</v>
          </cell>
          <cell r="B6861">
            <v>0.66427083333333337</v>
          </cell>
          <cell r="D6861" t="str">
            <v>电表故障</v>
          </cell>
          <cell r="G6861" t="str">
            <v>JS_CZ_wodefeng</v>
          </cell>
          <cell r="I6861" t="str">
            <v>电表故障</v>
          </cell>
        </row>
        <row r="6862">
          <cell r="A6862">
            <v>43213</v>
          </cell>
          <cell r="B6862">
            <v>0.66461805555555553</v>
          </cell>
          <cell r="D6862" t="str">
            <v>电表故障</v>
          </cell>
          <cell r="G6862" t="str">
            <v>JS_CZ_wodefeng</v>
          </cell>
          <cell r="I6862" t="str">
            <v>电表故障</v>
          </cell>
        </row>
        <row r="6863">
          <cell r="A6863">
            <v>43213</v>
          </cell>
          <cell r="B6863">
            <v>0.66554398148148153</v>
          </cell>
          <cell r="D6863" t="str">
            <v>电表故障</v>
          </cell>
          <cell r="G6863" t="str">
            <v>JS_CZ_wodefeng</v>
          </cell>
          <cell r="I6863" t="str">
            <v>电表故障</v>
          </cell>
        </row>
        <row r="6864">
          <cell r="A6864">
            <v>43213</v>
          </cell>
          <cell r="B6864">
            <v>0.66810185185185178</v>
          </cell>
          <cell r="D6864" t="str">
            <v>电表故障</v>
          </cell>
          <cell r="G6864" t="str">
            <v>JS_CZ_wodefeng</v>
          </cell>
          <cell r="I6864" t="str">
            <v>电表故障</v>
          </cell>
        </row>
        <row r="6865">
          <cell r="A6865">
            <v>43213</v>
          </cell>
          <cell r="B6865">
            <v>0.66820601851851846</v>
          </cell>
          <cell r="D6865" t="str">
            <v>电表故障</v>
          </cell>
          <cell r="G6865" t="str">
            <v>JS_CZ_wodefeng</v>
          </cell>
          <cell r="I6865" t="str">
            <v>电表故障</v>
          </cell>
        </row>
        <row r="6866">
          <cell r="A6866">
            <v>43213</v>
          </cell>
          <cell r="B6866">
            <v>0.66920138888888892</v>
          </cell>
          <cell r="D6866" t="str">
            <v>电表故障</v>
          </cell>
          <cell r="G6866" t="str">
            <v>JS_CZ_wodefeng</v>
          </cell>
          <cell r="I6866" t="str">
            <v>电表故障</v>
          </cell>
        </row>
        <row r="6867">
          <cell r="A6867">
            <v>43213</v>
          </cell>
          <cell r="B6867">
            <v>0.67053240740740738</v>
          </cell>
          <cell r="D6867" t="str">
            <v>电表故障</v>
          </cell>
          <cell r="G6867" t="str">
            <v>JS_CZ_wodefeng</v>
          </cell>
          <cell r="I6867" t="str">
            <v>电表故障</v>
          </cell>
        </row>
        <row r="6868">
          <cell r="A6868">
            <v>43213</v>
          </cell>
          <cell r="B6868">
            <v>0.67290509259259268</v>
          </cell>
          <cell r="D6868" t="str">
            <v>电表故障</v>
          </cell>
          <cell r="G6868" t="str">
            <v>JS_CZ_wodefeng</v>
          </cell>
          <cell r="I6868" t="str">
            <v>电表故障</v>
          </cell>
        </row>
        <row r="6869">
          <cell r="A6869">
            <v>43213</v>
          </cell>
          <cell r="B6869">
            <v>0.67302083333333329</v>
          </cell>
          <cell r="D6869" t="str">
            <v>电表故障</v>
          </cell>
          <cell r="G6869" t="str">
            <v>JS_CZ_wodefeng</v>
          </cell>
          <cell r="I6869" t="str">
            <v>电表故障</v>
          </cell>
        </row>
        <row r="6870">
          <cell r="A6870">
            <v>43213</v>
          </cell>
          <cell r="B6870">
            <v>0.67319444444444443</v>
          </cell>
          <cell r="D6870" t="str">
            <v>电表故障</v>
          </cell>
          <cell r="G6870" t="str">
            <v>JS_CZ_wodefeng</v>
          </cell>
          <cell r="I6870" t="str">
            <v>电表故障</v>
          </cell>
        </row>
        <row r="6871">
          <cell r="A6871">
            <v>43213</v>
          </cell>
          <cell r="B6871">
            <v>0.67446759259259259</v>
          </cell>
          <cell r="D6871" t="str">
            <v>电表故障</v>
          </cell>
          <cell r="G6871" t="str">
            <v>JS_CZ_wodefeng</v>
          </cell>
          <cell r="I6871" t="str">
            <v>电表故障</v>
          </cell>
        </row>
        <row r="6872">
          <cell r="A6872">
            <v>43213</v>
          </cell>
          <cell r="B6872">
            <v>0.67579861111111106</v>
          </cell>
          <cell r="D6872" t="str">
            <v>电表故障</v>
          </cell>
          <cell r="G6872" t="str">
            <v>JS_CZ_wodefeng</v>
          </cell>
          <cell r="I6872" t="str">
            <v>电表故障</v>
          </cell>
        </row>
        <row r="6873">
          <cell r="A6873">
            <v>43213</v>
          </cell>
          <cell r="B6873">
            <v>0.67991898148148155</v>
          </cell>
          <cell r="D6873" t="str">
            <v>电表故障</v>
          </cell>
          <cell r="G6873" t="str">
            <v>JS_CZ_wodefeng</v>
          </cell>
          <cell r="I6873" t="str">
            <v>电表故障</v>
          </cell>
        </row>
        <row r="6874">
          <cell r="A6874">
            <v>43213</v>
          </cell>
          <cell r="B6874">
            <v>0.68333333333333324</v>
          </cell>
          <cell r="D6874" t="str">
            <v>电表故障</v>
          </cell>
          <cell r="G6874" t="str">
            <v>JS_CZ_wodefeng</v>
          </cell>
          <cell r="I6874" t="str">
            <v>电表故障</v>
          </cell>
        </row>
        <row r="6875">
          <cell r="A6875">
            <v>43213</v>
          </cell>
          <cell r="B6875">
            <v>0.68356481481481479</v>
          </cell>
          <cell r="D6875" t="str">
            <v>电表故障</v>
          </cell>
          <cell r="G6875" t="str">
            <v>JS_CZ_wodefeng</v>
          </cell>
          <cell r="I6875" t="str">
            <v>电表故障</v>
          </cell>
        </row>
        <row r="6876">
          <cell r="A6876">
            <v>43213</v>
          </cell>
          <cell r="B6876">
            <v>0.68368055555555562</v>
          </cell>
          <cell r="D6876" t="str">
            <v>电表故障</v>
          </cell>
          <cell r="G6876" t="str">
            <v>JS_CZ_wodefeng</v>
          </cell>
          <cell r="I6876" t="str">
            <v>电表故障</v>
          </cell>
        </row>
        <row r="6877">
          <cell r="A6877">
            <v>43213</v>
          </cell>
          <cell r="B6877">
            <v>0.68616898148148142</v>
          </cell>
          <cell r="D6877" t="str">
            <v>电表故障</v>
          </cell>
          <cell r="G6877" t="str">
            <v>JS_CZ_wodefeng</v>
          </cell>
          <cell r="I6877" t="str">
            <v>电表故障</v>
          </cell>
        </row>
        <row r="6878">
          <cell r="A6878">
            <v>43213</v>
          </cell>
          <cell r="B6878">
            <v>0.68842592592592589</v>
          </cell>
          <cell r="D6878" t="str">
            <v>电表故障</v>
          </cell>
          <cell r="G6878" t="str">
            <v>JS_CZ_wodefeng</v>
          </cell>
          <cell r="I6878" t="str">
            <v>电表故障</v>
          </cell>
        </row>
        <row r="6879">
          <cell r="A6879">
            <v>43213</v>
          </cell>
          <cell r="B6879">
            <v>0.68865740740740744</v>
          </cell>
          <cell r="D6879" t="str">
            <v>电表故障</v>
          </cell>
          <cell r="G6879" t="str">
            <v>JS_CZ_wodefeng</v>
          </cell>
          <cell r="I6879" t="str">
            <v>电表故障</v>
          </cell>
        </row>
        <row r="6880">
          <cell r="A6880">
            <v>43213</v>
          </cell>
          <cell r="B6880">
            <v>0.68877314814814816</v>
          </cell>
          <cell r="D6880" t="str">
            <v>电表故障</v>
          </cell>
          <cell r="G6880" t="str">
            <v>JS_CZ_wodefeng</v>
          </cell>
          <cell r="I6880" t="str">
            <v>电表故障</v>
          </cell>
        </row>
        <row r="6881">
          <cell r="A6881">
            <v>43213</v>
          </cell>
          <cell r="B6881">
            <v>0.68894675925925919</v>
          </cell>
          <cell r="D6881" t="str">
            <v>电表故障</v>
          </cell>
          <cell r="G6881" t="str">
            <v>JS_CZ_wodefeng</v>
          </cell>
          <cell r="I6881" t="str">
            <v>电表故障</v>
          </cell>
        </row>
        <row r="6882">
          <cell r="A6882">
            <v>43213</v>
          </cell>
          <cell r="B6882">
            <v>0.68906250000000002</v>
          </cell>
          <cell r="D6882" t="str">
            <v>电表故障</v>
          </cell>
          <cell r="G6882" t="str">
            <v>JS_CZ_wodefeng</v>
          </cell>
          <cell r="I6882" t="str">
            <v>电表故障</v>
          </cell>
        </row>
        <row r="6883">
          <cell r="A6883">
            <v>43213</v>
          </cell>
          <cell r="B6883">
            <v>0.69236111111111109</v>
          </cell>
          <cell r="D6883" t="str">
            <v>电表故障</v>
          </cell>
          <cell r="G6883" t="str">
            <v>JS_CZ_wodefeng</v>
          </cell>
          <cell r="I6883" t="str">
            <v>电表故障</v>
          </cell>
        </row>
        <row r="6884">
          <cell r="A6884">
            <v>43213</v>
          </cell>
          <cell r="B6884">
            <v>0.69392361111111101</v>
          </cell>
          <cell r="D6884" t="str">
            <v>电表故障</v>
          </cell>
          <cell r="G6884" t="str">
            <v>JS_CZ_wodefeng</v>
          </cell>
          <cell r="I6884" t="str">
            <v>电表故障</v>
          </cell>
        </row>
        <row r="6885">
          <cell r="A6885">
            <v>43213</v>
          </cell>
          <cell r="B6885">
            <v>0.69526620370370373</v>
          </cell>
          <cell r="D6885" t="str">
            <v>电表故障</v>
          </cell>
          <cell r="G6885" t="str">
            <v>JS_CZ_wodefeng</v>
          </cell>
          <cell r="I6885" t="str">
            <v>电表故障</v>
          </cell>
        </row>
        <row r="6886">
          <cell r="A6886">
            <v>43213</v>
          </cell>
          <cell r="B6886">
            <v>0.69787037037037036</v>
          </cell>
          <cell r="D6886" t="str">
            <v>电表故障</v>
          </cell>
          <cell r="G6886" t="str">
            <v>JS_CZ_wodefeng</v>
          </cell>
          <cell r="I6886" t="str">
            <v>电表故障</v>
          </cell>
        </row>
        <row r="6887">
          <cell r="A6887">
            <v>43213</v>
          </cell>
          <cell r="B6887">
            <v>0.69908564814814811</v>
          </cell>
          <cell r="D6887" t="str">
            <v>电表故障</v>
          </cell>
          <cell r="G6887" t="str">
            <v>JS_CZ_wodefeng</v>
          </cell>
          <cell r="I6887" t="str">
            <v>电表故障</v>
          </cell>
        </row>
        <row r="6888">
          <cell r="A6888">
            <v>43213</v>
          </cell>
          <cell r="B6888">
            <v>0.69920138888888894</v>
          </cell>
          <cell r="D6888" t="str">
            <v>电表故障</v>
          </cell>
          <cell r="G6888" t="str">
            <v>JS_CZ_wodefeng</v>
          </cell>
          <cell r="I6888" t="str">
            <v>电表故障</v>
          </cell>
        </row>
        <row r="6889">
          <cell r="A6889">
            <v>43213</v>
          </cell>
          <cell r="B6889">
            <v>0.69931712962962955</v>
          </cell>
          <cell r="D6889" t="str">
            <v>电表故障</v>
          </cell>
          <cell r="G6889" t="str">
            <v>JS_CZ_wodefeng</v>
          </cell>
          <cell r="I6889" t="str">
            <v>电表故障</v>
          </cell>
        </row>
        <row r="6890">
          <cell r="A6890">
            <v>43213</v>
          </cell>
          <cell r="B6890">
            <v>0.70406250000000004</v>
          </cell>
          <cell r="D6890" t="str">
            <v>电表故障</v>
          </cell>
          <cell r="G6890" t="str">
            <v>JS_CZ_wodefeng</v>
          </cell>
          <cell r="I6890" t="str">
            <v>电表故障</v>
          </cell>
        </row>
        <row r="6891">
          <cell r="A6891">
            <v>43213</v>
          </cell>
          <cell r="B6891">
            <v>0.70417824074074076</v>
          </cell>
          <cell r="D6891" t="str">
            <v>电表故障</v>
          </cell>
          <cell r="G6891" t="str">
            <v>JS_CZ_wodefeng</v>
          </cell>
          <cell r="I6891" t="str">
            <v>电表故障</v>
          </cell>
        </row>
        <row r="6892">
          <cell r="A6892">
            <v>43213</v>
          </cell>
          <cell r="B6892">
            <v>0.70562499999999995</v>
          </cell>
          <cell r="D6892" t="str">
            <v>电表故障</v>
          </cell>
          <cell r="G6892" t="str">
            <v>JS_CZ_wodefeng</v>
          </cell>
          <cell r="I6892" t="str">
            <v>电表故障</v>
          </cell>
        </row>
        <row r="6893">
          <cell r="A6893">
            <v>43213</v>
          </cell>
          <cell r="B6893">
            <v>0.70951388888888889</v>
          </cell>
          <cell r="D6893" t="str">
            <v>电表故障</v>
          </cell>
          <cell r="G6893" t="str">
            <v>JS_CZ_wodefeng</v>
          </cell>
          <cell r="I6893" t="str">
            <v>电表故障</v>
          </cell>
        </row>
        <row r="6894">
          <cell r="A6894">
            <v>43213</v>
          </cell>
          <cell r="B6894">
            <v>0.71078703703703694</v>
          </cell>
          <cell r="D6894" t="str">
            <v>电表故障</v>
          </cell>
          <cell r="G6894" t="str">
            <v>JS_CZ_wodefeng</v>
          </cell>
          <cell r="I6894" t="str">
            <v>电表故障</v>
          </cell>
        </row>
        <row r="6895">
          <cell r="A6895">
            <v>43213</v>
          </cell>
          <cell r="B6895">
            <v>0.71333333333333337</v>
          </cell>
          <cell r="D6895" t="str">
            <v>电表故障</v>
          </cell>
          <cell r="G6895" t="str">
            <v>JS_CZ_wodefeng</v>
          </cell>
          <cell r="I6895" t="str">
            <v>电表故障</v>
          </cell>
        </row>
        <row r="6896">
          <cell r="A6896">
            <v>43213</v>
          </cell>
          <cell r="B6896">
            <v>0.71420138888888884</v>
          </cell>
          <cell r="D6896" t="str">
            <v>电表故障</v>
          </cell>
          <cell r="G6896" t="str">
            <v>JS_CZ_wodefeng</v>
          </cell>
          <cell r="I6896" t="str">
            <v>电表故障</v>
          </cell>
        </row>
        <row r="6897">
          <cell r="A6897">
            <v>43213</v>
          </cell>
          <cell r="B6897">
            <v>0.71576388888888898</v>
          </cell>
          <cell r="D6897" t="str">
            <v>电表故障</v>
          </cell>
          <cell r="G6897" t="str">
            <v>JS_CZ_wodefeng</v>
          </cell>
          <cell r="I6897" t="str">
            <v>电表故障</v>
          </cell>
        </row>
        <row r="6898">
          <cell r="A6898">
            <v>43213</v>
          </cell>
          <cell r="B6898">
            <v>0.72079861111111121</v>
          </cell>
          <cell r="D6898" t="str">
            <v>电表故障</v>
          </cell>
          <cell r="G6898" t="str">
            <v>JS_CZ_wodefeng</v>
          </cell>
          <cell r="I6898" t="str">
            <v>电表故障</v>
          </cell>
        </row>
        <row r="6899">
          <cell r="A6899">
            <v>43213</v>
          </cell>
          <cell r="B6899">
            <v>0.72091435185185182</v>
          </cell>
          <cell r="D6899" t="str">
            <v>电表故障</v>
          </cell>
          <cell r="G6899" t="str">
            <v>JS_CZ_wodefeng</v>
          </cell>
          <cell r="I6899" t="str">
            <v>电表故障</v>
          </cell>
        </row>
        <row r="6900">
          <cell r="A6900">
            <v>43213</v>
          </cell>
          <cell r="B6900">
            <v>0.7223032407407407</v>
          </cell>
          <cell r="D6900" t="str">
            <v>电表故障</v>
          </cell>
          <cell r="G6900" t="str">
            <v>JS_CZ_wodefeng</v>
          </cell>
          <cell r="I6900" t="str">
            <v>电表故障</v>
          </cell>
        </row>
        <row r="6901">
          <cell r="A6901">
            <v>43213</v>
          </cell>
          <cell r="B6901">
            <v>0.72450231481481486</v>
          </cell>
          <cell r="D6901" t="str">
            <v>电表故障</v>
          </cell>
          <cell r="G6901" t="str">
            <v>JS_CZ_wodefeng</v>
          </cell>
          <cell r="I6901" t="str">
            <v>电表故障</v>
          </cell>
        </row>
        <row r="6902">
          <cell r="A6902">
            <v>43213</v>
          </cell>
          <cell r="B6902">
            <v>0.72461805555555558</v>
          </cell>
          <cell r="D6902" t="str">
            <v>电表故障</v>
          </cell>
          <cell r="G6902" t="str">
            <v>JS_CZ_wodefeng</v>
          </cell>
          <cell r="I6902" t="str">
            <v>电表故障</v>
          </cell>
        </row>
        <row r="6903">
          <cell r="A6903">
            <v>43213</v>
          </cell>
          <cell r="B6903">
            <v>0.72578703703703706</v>
          </cell>
          <cell r="D6903" t="str">
            <v>电表故障</v>
          </cell>
          <cell r="G6903" t="str">
            <v>JS_CZ_wodefeng</v>
          </cell>
          <cell r="I6903" t="str">
            <v>电表故障</v>
          </cell>
        </row>
        <row r="6904">
          <cell r="A6904">
            <v>43213</v>
          </cell>
          <cell r="B6904">
            <v>0.72862268518518514</v>
          </cell>
          <cell r="D6904" t="str">
            <v>电表故障</v>
          </cell>
          <cell r="G6904" t="str">
            <v>JS_CZ_wodefeng</v>
          </cell>
          <cell r="I6904" t="str">
            <v>电表故障</v>
          </cell>
        </row>
        <row r="6905">
          <cell r="A6905">
            <v>43213</v>
          </cell>
          <cell r="B6905">
            <v>0.72972222222222216</v>
          </cell>
          <cell r="D6905" t="str">
            <v>电表故障</v>
          </cell>
          <cell r="G6905" t="str">
            <v>JS_CZ_wodefeng</v>
          </cell>
          <cell r="I6905" t="str">
            <v>电表故障</v>
          </cell>
        </row>
        <row r="6906">
          <cell r="A6906">
            <v>43213</v>
          </cell>
          <cell r="B6906">
            <v>0.73244212962962962</v>
          </cell>
          <cell r="D6906" t="str">
            <v>电表故障</v>
          </cell>
          <cell r="G6906" t="str">
            <v>JS_CZ_wodefeng</v>
          </cell>
          <cell r="I6906" t="str">
            <v>电表故障</v>
          </cell>
        </row>
        <row r="6907">
          <cell r="A6907">
            <v>43213</v>
          </cell>
          <cell r="B6907">
            <v>0.73614583333333339</v>
          </cell>
          <cell r="D6907" t="str">
            <v>电表故障</v>
          </cell>
          <cell r="G6907" t="str">
            <v>JS_CZ_wodefeng</v>
          </cell>
          <cell r="I6907" t="str">
            <v>电表故障</v>
          </cell>
        </row>
        <row r="6908">
          <cell r="A6908">
            <v>43213</v>
          </cell>
          <cell r="B6908">
            <v>0.736261574074074</v>
          </cell>
          <cell r="D6908" t="str">
            <v>电表故障</v>
          </cell>
          <cell r="G6908" t="str">
            <v>JS_CZ_wodefeng</v>
          </cell>
          <cell r="I6908" t="str">
            <v>电表故障</v>
          </cell>
        </row>
        <row r="6909">
          <cell r="A6909">
            <v>43213</v>
          </cell>
          <cell r="B6909">
            <v>0.73637731481481483</v>
          </cell>
          <cell r="D6909" t="str">
            <v>电表故障</v>
          </cell>
          <cell r="G6909" t="str">
            <v>JS_CZ_wodefeng</v>
          </cell>
          <cell r="I6909" t="str">
            <v>电表故障</v>
          </cell>
        </row>
        <row r="6910">
          <cell r="A6910">
            <v>43213</v>
          </cell>
          <cell r="B6910">
            <v>0.73875000000000002</v>
          </cell>
          <cell r="D6910" t="str">
            <v>电表故障</v>
          </cell>
          <cell r="G6910" t="str">
            <v>JS_CZ_wodefeng</v>
          </cell>
          <cell r="I6910" t="str">
            <v>电表故障</v>
          </cell>
        </row>
        <row r="6911">
          <cell r="A6911">
            <v>43213</v>
          </cell>
          <cell r="B6911">
            <v>0.7400810185185186</v>
          </cell>
          <cell r="D6911" t="str">
            <v>电表故障</v>
          </cell>
          <cell r="G6911" t="str">
            <v>JS_CZ_wodefeng</v>
          </cell>
          <cell r="I6911" t="str">
            <v>电表故障</v>
          </cell>
        </row>
        <row r="6912">
          <cell r="A6912">
            <v>43213</v>
          </cell>
          <cell r="B6912">
            <v>0.74019675925925921</v>
          </cell>
          <cell r="D6912" t="str">
            <v>电表故障</v>
          </cell>
          <cell r="G6912" t="str">
            <v>JS_CZ_wodefeng</v>
          </cell>
          <cell r="I6912" t="str">
            <v>电表故障</v>
          </cell>
        </row>
        <row r="6913">
          <cell r="A6913">
            <v>43213</v>
          </cell>
          <cell r="B6913">
            <v>0.7411226851851852</v>
          </cell>
          <cell r="D6913" t="str">
            <v>电表故障</v>
          </cell>
          <cell r="G6913" t="str">
            <v>JS_CZ_wodefeng</v>
          </cell>
          <cell r="I6913" t="str">
            <v>电表故障</v>
          </cell>
        </row>
        <row r="6914">
          <cell r="A6914">
            <v>43213</v>
          </cell>
          <cell r="B6914">
            <v>0.74124999999999996</v>
          </cell>
          <cell r="D6914" t="str">
            <v>电表故障</v>
          </cell>
          <cell r="G6914" t="str">
            <v>JS_CZ_wodefeng</v>
          </cell>
          <cell r="I6914" t="str">
            <v>电表故障</v>
          </cell>
        </row>
        <row r="6915">
          <cell r="A6915">
            <v>43213</v>
          </cell>
          <cell r="B6915">
            <v>0.7414236111111111</v>
          </cell>
          <cell r="D6915" t="str">
            <v>电表故障</v>
          </cell>
          <cell r="G6915" t="str">
            <v>JS_CZ_wodefeng</v>
          </cell>
          <cell r="I6915" t="str">
            <v>电表故障</v>
          </cell>
        </row>
        <row r="6916">
          <cell r="A6916">
            <v>43213</v>
          </cell>
          <cell r="B6916">
            <v>0.74268518518518523</v>
          </cell>
          <cell r="D6916" t="str">
            <v>电表故障</v>
          </cell>
          <cell r="G6916" t="str">
            <v>JS_CZ_wodefeng</v>
          </cell>
          <cell r="I6916" t="str">
            <v>电表故障</v>
          </cell>
        </row>
        <row r="6917">
          <cell r="A6917">
            <v>43213</v>
          </cell>
          <cell r="B6917">
            <v>0.74640046296296303</v>
          </cell>
          <cell r="D6917" t="str">
            <v>电表故障</v>
          </cell>
          <cell r="G6917" t="str">
            <v>JS_CZ_wodefeng</v>
          </cell>
          <cell r="I6917" t="str">
            <v>电表故障</v>
          </cell>
        </row>
        <row r="6918">
          <cell r="A6918">
            <v>43213</v>
          </cell>
          <cell r="B6918">
            <v>0.74651620370370375</v>
          </cell>
          <cell r="D6918" t="str">
            <v>电表故障</v>
          </cell>
          <cell r="G6918" t="str">
            <v>JS_CZ_wodefeng</v>
          </cell>
          <cell r="I6918" t="str">
            <v>电表故障</v>
          </cell>
        </row>
        <row r="6919">
          <cell r="A6919">
            <v>43213</v>
          </cell>
          <cell r="B6919">
            <v>0.74888888888888883</v>
          </cell>
          <cell r="D6919" t="str">
            <v>电表故障</v>
          </cell>
          <cell r="G6919" t="str">
            <v>JS_CZ_wodefeng</v>
          </cell>
          <cell r="I6919" t="str">
            <v>电表故障</v>
          </cell>
        </row>
        <row r="6920">
          <cell r="A6920">
            <v>43213</v>
          </cell>
          <cell r="B6920">
            <v>0.75033564814814813</v>
          </cell>
          <cell r="D6920" t="str">
            <v>电表故障</v>
          </cell>
          <cell r="G6920" t="str">
            <v>JS_CZ_wodefeng</v>
          </cell>
          <cell r="I6920" t="str">
            <v>电表故障</v>
          </cell>
        </row>
        <row r="6921">
          <cell r="A6921">
            <v>43213</v>
          </cell>
          <cell r="B6921">
            <v>0.75137731481481485</v>
          </cell>
          <cell r="D6921" t="str">
            <v>电表故障</v>
          </cell>
          <cell r="G6921" t="str">
            <v>JS_CZ_wodefeng</v>
          </cell>
          <cell r="I6921" t="str">
            <v>电表故障</v>
          </cell>
        </row>
        <row r="6922">
          <cell r="A6922">
            <v>43213</v>
          </cell>
          <cell r="B6922">
            <v>0.75155092592592598</v>
          </cell>
          <cell r="D6922" t="str">
            <v>电表故障</v>
          </cell>
          <cell r="G6922" t="str">
            <v>JS_CZ_wodefeng</v>
          </cell>
          <cell r="I6922" t="str">
            <v>电表故障</v>
          </cell>
        </row>
        <row r="6923">
          <cell r="A6923">
            <v>43213</v>
          </cell>
          <cell r="B6923">
            <v>0.75178240740740743</v>
          </cell>
          <cell r="D6923" t="str">
            <v>电表故障</v>
          </cell>
          <cell r="G6923" t="str">
            <v>JS_CZ_wodefeng</v>
          </cell>
          <cell r="I6923" t="str">
            <v>电表故障</v>
          </cell>
        </row>
        <row r="6924">
          <cell r="A6924">
            <v>43213</v>
          </cell>
          <cell r="B6924">
            <v>0.75189814814814815</v>
          </cell>
          <cell r="D6924" t="str">
            <v>电表故障</v>
          </cell>
          <cell r="G6924" t="str">
            <v>JS_CZ_wodefeng</v>
          </cell>
          <cell r="I6924" t="str">
            <v>电表故障</v>
          </cell>
        </row>
        <row r="6925">
          <cell r="A6925">
            <v>43213</v>
          </cell>
          <cell r="B6925">
            <v>0.75421296296296303</v>
          </cell>
          <cell r="D6925" t="str">
            <v>电表故障</v>
          </cell>
          <cell r="G6925" t="str">
            <v>JS_CZ_wodefeng</v>
          </cell>
          <cell r="I6925" t="str">
            <v>电表故障</v>
          </cell>
        </row>
        <row r="6926">
          <cell r="A6926">
            <v>43213</v>
          </cell>
          <cell r="B6926">
            <v>0.75537037037037036</v>
          </cell>
          <cell r="D6926" t="str">
            <v>电表故障</v>
          </cell>
          <cell r="G6926" t="str">
            <v>JS_CZ_wodefeng</v>
          </cell>
          <cell r="I6926" t="str">
            <v>电表故障</v>
          </cell>
        </row>
        <row r="6927">
          <cell r="A6927">
            <v>43213</v>
          </cell>
          <cell r="B6927">
            <v>0.75664351851851841</v>
          </cell>
          <cell r="D6927" t="str">
            <v>电表故障</v>
          </cell>
          <cell r="G6927" t="str">
            <v>JS_CZ_wodefeng</v>
          </cell>
          <cell r="I6927" t="str">
            <v>电表故障</v>
          </cell>
        </row>
        <row r="6928">
          <cell r="A6928">
            <v>43213</v>
          </cell>
          <cell r="B6928">
            <v>0.75821759259259258</v>
          </cell>
          <cell r="D6928" t="str">
            <v>电表故障</v>
          </cell>
          <cell r="G6928" t="str">
            <v>JS_CZ_wodefeng</v>
          </cell>
          <cell r="I6928" t="str">
            <v>电表故障</v>
          </cell>
        </row>
        <row r="6929">
          <cell r="A6929">
            <v>43213</v>
          </cell>
          <cell r="B6929">
            <v>0.76057870370370362</v>
          </cell>
          <cell r="D6929" t="str">
            <v>电表故障</v>
          </cell>
          <cell r="G6929" t="str">
            <v>JS_CZ_wodefeng</v>
          </cell>
          <cell r="I6929" t="str">
            <v>电表故障</v>
          </cell>
        </row>
        <row r="6930">
          <cell r="A6930">
            <v>43213</v>
          </cell>
          <cell r="B6930">
            <v>0.76168981481481479</v>
          </cell>
          <cell r="D6930" t="str">
            <v>电表故障</v>
          </cell>
          <cell r="G6930" t="str">
            <v>JS_CZ_wodefeng</v>
          </cell>
          <cell r="I6930" t="str">
            <v>电表故障</v>
          </cell>
        </row>
        <row r="6931">
          <cell r="A6931">
            <v>43213</v>
          </cell>
          <cell r="B6931">
            <v>0.76214120370370375</v>
          </cell>
          <cell r="D6931" t="str">
            <v>电表故障</v>
          </cell>
          <cell r="G6931" t="str">
            <v>JS_CZ_wodefeng</v>
          </cell>
          <cell r="I6931" t="str">
            <v>电表故障</v>
          </cell>
        </row>
        <row r="6932">
          <cell r="A6932">
            <v>43213</v>
          </cell>
          <cell r="B6932">
            <v>0.76422453703703708</v>
          </cell>
          <cell r="D6932" t="str">
            <v>电表故障</v>
          </cell>
          <cell r="G6932" t="str">
            <v>JS_CZ_wodefeng</v>
          </cell>
          <cell r="I6932" t="str">
            <v>电表故障</v>
          </cell>
        </row>
        <row r="6933">
          <cell r="A6933">
            <v>43213</v>
          </cell>
          <cell r="B6933">
            <v>0.7651041666666667</v>
          </cell>
          <cell r="D6933" t="str">
            <v>电表故障</v>
          </cell>
          <cell r="G6933" t="str">
            <v>JS_CZ_wodefeng</v>
          </cell>
          <cell r="I6933" t="str">
            <v>电表故障</v>
          </cell>
        </row>
        <row r="6934">
          <cell r="A6934">
            <v>43213</v>
          </cell>
          <cell r="B6934">
            <v>0.76521990740740742</v>
          </cell>
          <cell r="D6934" t="str">
            <v>电表故障</v>
          </cell>
          <cell r="G6934" t="str">
            <v>JS_CZ_wodefeng</v>
          </cell>
          <cell r="I6934" t="str">
            <v>电表故障</v>
          </cell>
        </row>
        <row r="6935">
          <cell r="A6935">
            <v>43213</v>
          </cell>
          <cell r="B6935">
            <v>0.76672453703703702</v>
          </cell>
          <cell r="D6935" t="str">
            <v>电表故障</v>
          </cell>
          <cell r="G6935" t="str">
            <v>JS_CZ_wodefeng</v>
          </cell>
          <cell r="I6935" t="str">
            <v>电表故障</v>
          </cell>
        </row>
        <row r="6936">
          <cell r="A6936">
            <v>43213</v>
          </cell>
          <cell r="B6936">
            <v>0.76909722222222221</v>
          </cell>
          <cell r="D6936" t="str">
            <v>电表故障</v>
          </cell>
          <cell r="G6936" t="str">
            <v>JS_CZ_wodefeng</v>
          </cell>
          <cell r="I6936" t="str">
            <v>电表故障</v>
          </cell>
        </row>
        <row r="6937">
          <cell r="A6937">
            <v>43213</v>
          </cell>
          <cell r="B6937">
            <v>0.77065972222222223</v>
          </cell>
          <cell r="D6937" t="str">
            <v>电表故障</v>
          </cell>
          <cell r="G6937" t="str">
            <v>JS_CZ_wodefeng</v>
          </cell>
          <cell r="I6937" t="str">
            <v>电表故障</v>
          </cell>
        </row>
        <row r="6938">
          <cell r="A6938">
            <v>43213</v>
          </cell>
          <cell r="B6938">
            <v>0.7729166666666667</v>
          </cell>
          <cell r="D6938" t="str">
            <v>电表故障</v>
          </cell>
          <cell r="G6938" t="str">
            <v>JS_CZ_wodefeng</v>
          </cell>
          <cell r="I6938" t="str">
            <v>电表故障</v>
          </cell>
        </row>
        <row r="6939">
          <cell r="A6939">
            <v>43213</v>
          </cell>
          <cell r="B6939">
            <v>0.77581018518518519</v>
          </cell>
          <cell r="D6939" t="str">
            <v>电表故障</v>
          </cell>
          <cell r="G6939" t="str">
            <v>JS_CZ_wodefeng</v>
          </cell>
          <cell r="I6939" t="str">
            <v>电表故障</v>
          </cell>
        </row>
        <row r="6940">
          <cell r="A6940">
            <v>43213</v>
          </cell>
          <cell r="B6940">
            <v>0.77686342592592583</v>
          </cell>
          <cell r="D6940" t="str">
            <v>电表故障</v>
          </cell>
          <cell r="G6940" t="str">
            <v>JS_CZ_wodefeng</v>
          </cell>
          <cell r="I6940" t="str">
            <v>电表故障</v>
          </cell>
        </row>
        <row r="6941">
          <cell r="A6941">
            <v>43213</v>
          </cell>
          <cell r="B6941">
            <v>0.77697916666666667</v>
          </cell>
          <cell r="D6941" t="str">
            <v>电表故障</v>
          </cell>
          <cell r="G6941" t="str">
            <v>JS_CZ_wodefeng</v>
          </cell>
          <cell r="I6941" t="str">
            <v>电表故障</v>
          </cell>
        </row>
        <row r="6942">
          <cell r="A6942">
            <v>43213</v>
          </cell>
          <cell r="B6942">
            <v>0.7771527777777778</v>
          </cell>
          <cell r="D6942" t="str">
            <v>电表故障</v>
          </cell>
          <cell r="G6942" t="str">
            <v>JS_CZ_wodefeng</v>
          </cell>
          <cell r="I6942" t="str">
            <v>电表故障</v>
          </cell>
        </row>
        <row r="6943">
          <cell r="A6943">
            <v>43213</v>
          </cell>
          <cell r="B6943">
            <v>0.77842592592592597</v>
          </cell>
          <cell r="D6943" t="str">
            <v>电表故障</v>
          </cell>
          <cell r="G6943" t="str">
            <v>JS_CZ_wodefeng</v>
          </cell>
          <cell r="I6943" t="str">
            <v>电表故障</v>
          </cell>
        </row>
        <row r="6944">
          <cell r="A6944">
            <v>43213</v>
          </cell>
          <cell r="B6944">
            <v>0.77855324074074073</v>
          </cell>
          <cell r="D6944" t="str">
            <v>电表故障</v>
          </cell>
          <cell r="G6944" t="str">
            <v>JS_CZ_wodefeng</v>
          </cell>
          <cell r="I6944" t="str">
            <v>电表故障</v>
          </cell>
        </row>
        <row r="6945">
          <cell r="A6945">
            <v>43213</v>
          </cell>
          <cell r="B6945">
            <v>0.78079861111111104</v>
          </cell>
          <cell r="D6945" t="str">
            <v>电表故障</v>
          </cell>
          <cell r="G6945" t="str">
            <v>JS_CZ_wodefeng</v>
          </cell>
          <cell r="I6945" t="str">
            <v>电表故障</v>
          </cell>
        </row>
        <row r="6946">
          <cell r="A6946">
            <v>43213</v>
          </cell>
          <cell r="B6946">
            <v>0.78091435185185187</v>
          </cell>
          <cell r="D6946" t="str">
            <v>电表故障</v>
          </cell>
          <cell r="G6946" t="str">
            <v>JS_CZ_wodefeng</v>
          </cell>
          <cell r="I6946" t="str">
            <v>电表故障</v>
          </cell>
        </row>
        <row r="6947">
          <cell r="A6947">
            <v>43213</v>
          </cell>
          <cell r="B6947">
            <v>0.78184027777777787</v>
          </cell>
          <cell r="D6947" t="str">
            <v>电表故障</v>
          </cell>
          <cell r="G6947" t="str">
            <v>JS_CZ_wodefeng</v>
          </cell>
          <cell r="I6947" t="str">
            <v>电表故障</v>
          </cell>
        </row>
        <row r="6948">
          <cell r="A6948">
            <v>43213</v>
          </cell>
          <cell r="B6948">
            <v>0.78578703703703701</v>
          </cell>
          <cell r="D6948" t="str">
            <v>电表故障</v>
          </cell>
          <cell r="G6948" t="str">
            <v>JS_CZ_wodefeng</v>
          </cell>
          <cell r="I6948" t="str">
            <v>电表故障</v>
          </cell>
        </row>
        <row r="6949">
          <cell r="A6949">
            <v>43213</v>
          </cell>
          <cell r="B6949">
            <v>0.7872337962962962</v>
          </cell>
          <cell r="D6949" t="str">
            <v>电表故障</v>
          </cell>
          <cell r="G6949" t="str">
            <v>JS_CZ_wodefeng</v>
          </cell>
          <cell r="I6949" t="str">
            <v>电表故障</v>
          </cell>
        </row>
        <row r="6950">
          <cell r="A6950">
            <v>43213</v>
          </cell>
          <cell r="B6950">
            <v>0.78734953703703703</v>
          </cell>
          <cell r="D6950" t="str">
            <v>电表故障</v>
          </cell>
          <cell r="G6950" t="str">
            <v>JS_CZ_wodefeng</v>
          </cell>
          <cell r="I6950" t="str">
            <v>电表故障</v>
          </cell>
        </row>
        <row r="6951">
          <cell r="A6951">
            <v>43213</v>
          </cell>
          <cell r="B6951">
            <v>0.78972222222222221</v>
          </cell>
          <cell r="D6951" t="str">
            <v>电表故障</v>
          </cell>
          <cell r="G6951" t="str">
            <v>JS_CZ_wodefeng</v>
          </cell>
          <cell r="I6951" t="str">
            <v>电表故障</v>
          </cell>
        </row>
        <row r="6952">
          <cell r="A6952">
            <v>43213</v>
          </cell>
          <cell r="B6952">
            <v>0.79238425925925926</v>
          </cell>
          <cell r="D6952" t="str">
            <v>电表故障</v>
          </cell>
          <cell r="G6952" t="str">
            <v>JS_CZ_wodefeng</v>
          </cell>
          <cell r="I6952" t="str">
            <v>电表故障</v>
          </cell>
        </row>
        <row r="6953">
          <cell r="A6953">
            <v>43213</v>
          </cell>
          <cell r="B6953">
            <v>0.79249999999999998</v>
          </cell>
          <cell r="D6953" t="str">
            <v>电表故障</v>
          </cell>
          <cell r="G6953" t="str">
            <v>JS_CZ_wodefeng</v>
          </cell>
          <cell r="I6953" t="str">
            <v>电表故障</v>
          </cell>
        </row>
        <row r="6954">
          <cell r="A6954">
            <v>43213</v>
          </cell>
          <cell r="B6954">
            <v>0.79511574074074076</v>
          </cell>
          <cell r="D6954" t="str">
            <v>电表故障</v>
          </cell>
          <cell r="G6954" t="str">
            <v>JS_CZ_wodefeng</v>
          </cell>
          <cell r="I6954" t="str">
            <v>电表故障</v>
          </cell>
        </row>
        <row r="6955">
          <cell r="A6955">
            <v>43213</v>
          </cell>
          <cell r="B6955">
            <v>0.79719907407407409</v>
          </cell>
          <cell r="D6955" t="str">
            <v>电表故障</v>
          </cell>
          <cell r="G6955" t="str">
            <v>JS_CZ_wodefeng</v>
          </cell>
          <cell r="I6955" t="str">
            <v>电表故障</v>
          </cell>
        </row>
        <row r="6956">
          <cell r="A6956">
            <v>43213</v>
          </cell>
          <cell r="B6956">
            <v>0.79731481481481481</v>
          </cell>
          <cell r="D6956" t="str">
            <v>电表故障</v>
          </cell>
          <cell r="G6956" t="str">
            <v>JS_CZ_wodefeng</v>
          </cell>
          <cell r="I6956" t="str">
            <v>电表故障</v>
          </cell>
        </row>
        <row r="6957">
          <cell r="A6957">
            <v>43213</v>
          </cell>
          <cell r="B6957">
            <v>0.79743055555555553</v>
          </cell>
          <cell r="D6957" t="str">
            <v>电表故障</v>
          </cell>
          <cell r="G6957" t="str">
            <v>JS_CZ_wodefeng</v>
          </cell>
          <cell r="I6957" t="str">
            <v>电表故障</v>
          </cell>
        </row>
        <row r="6958">
          <cell r="A6958">
            <v>43213</v>
          </cell>
          <cell r="B6958">
            <v>0.80136574074074074</v>
          </cell>
          <cell r="D6958" t="str">
            <v>电表故障</v>
          </cell>
          <cell r="G6958" t="str">
            <v>JS_CZ_wodefeng</v>
          </cell>
          <cell r="I6958" t="str">
            <v>电表故障</v>
          </cell>
        </row>
        <row r="6959">
          <cell r="A6959">
            <v>43213</v>
          </cell>
          <cell r="B6959">
            <v>0.80269675925925921</v>
          </cell>
          <cell r="D6959" t="str">
            <v>电表故障</v>
          </cell>
          <cell r="G6959" t="str">
            <v>JS_CZ_wodefeng</v>
          </cell>
          <cell r="I6959" t="str">
            <v>电表故障</v>
          </cell>
        </row>
        <row r="6960">
          <cell r="A6960">
            <v>43213</v>
          </cell>
          <cell r="B6960">
            <v>0.80281249999999993</v>
          </cell>
          <cell r="D6960" t="str">
            <v>电表故障</v>
          </cell>
          <cell r="G6960" t="str">
            <v>JS_CZ_wodefeng</v>
          </cell>
          <cell r="I6960" t="str">
            <v>电表故障</v>
          </cell>
        </row>
        <row r="6961">
          <cell r="A6961">
            <v>43213</v>
          </cell>
          <cell r="B6961">
            <v>0.80292824074074076</v>
          </cell>
          <cell r="D6961" t="str">
            <v>电表故障</v>
          </cell>
          <cell r="G6961" t="str">
            <v>JS_CZ_wodefeng</v>
          </cell>
          <cell r="I6961" t="str">
            <v>电表故障</v>
          </cell>
        </row>
        <row r="6962">
          <cell r="A6962">
            <v>43213</v>
          </cell>
          <cell r="B6962">
            <v>0.80396990740740737</v>
          </cell>
          <cell r="D6962" t="str">
            <v>电表故障</v>
          </cell>
          <cell r="G6962" t="str">
            <v>JS_CZ_wodefeng</v>
          </cell>
          <cell r="I6962" t="str">
            <v>电表故障</v>
          </cell>
        </row>
        <row r="6963">
          <cell r="A6963">
            <v>43213</v>
          </cell>
          <cell r="B6963">
            <v>0.80726851851851855</v>
          </cell>
          <cell r="D6963" t="str">
            <v>电表故障</v>
          </cell>
          <cell r="G6963" t="str">
            <v>JS_CZ_wodefeng</v>
          </cell>
          <cell r="I6963" t="str">
            <v>电表故障</v>
          </cell>
        </row>
        <row r="6964">
          <cell r="A6964">
            <v>43213</v>
          </cell>
          <cell r="B6964">
            <v>0.80744212962962969</v>
          </cell>
          <cell r="D6964" t="str">
            <v>电表故障</v>
          </cell>
          <cell r="G6964" t="str">
            <v>JS_CZ_wodefeng</v>
          </cell>
          <cell r="I6964" t="str">
            <v>电表故障</v>
          </cell>
        </row>
        <row r="6965">
          <cell r="A6965">
            <v>43213</v>
          </cell>
          <cell r="B6965">
            <v>0.81120370370370365</v>
          </cell>
          <cell r="D6965" t="str">
            <v>电表故障</v>
          </cell>
          <cell r="G6965" t="str">
            <v>JS_CZ_wodefeng</v>
          </cell>
          <cell r="I6965" t="str">
            <v>电表故障</v>
          </cell>
        </row>
        <row r="6966">
          <cell r="A6966">
            <v>43213</v>
          </cell>
          <cell r="B6966">
            <v>0.81266203703703699</v>
          </cell>
          <cell r="D6966" t="str">
            <v>电表故障</v>
          </cell>
          <cell r="G6966" t="str">
            <v>JS_CZ_wodefeng</v>
          </cell>
          <cell r="I6966" t="str">
            <v>电表故障</v>
          </cell>
        </row>
        <row r="6967">
          <cell r="A6967">
            <v>43213</v>
          </cell>
          <cell r="B6967">
            <v>0.81277777777777782</v>
          </cell>
          <cell r="D6967" t="str">
            <v>电表故障</v>
          </cell>
          <cell r="G6967" t="str">
            <v>JS_CZ_wodefeng</v>
          </cell>
          <cell r="I6967" t="str">
            <v>电表故障</v>
          </cell>
        </row>
        <row r="6968">
          <cell r="A6968">
            <v>43213</v>
          </cell>
          <cell r="B6968">
            <v>0.81752314814814808</v>
          </cell>
          <cell r="D6968" t="str">
            <v>电表故障</v>
          </cell>
          <cell r="G6968" t="str">
            <v>JS_CZ_wodefeng</v>
          </cell>
          <cell r="I6968" t="str">
            <v>电表故障</v>
          </cell>
        </row>
        <row r="6969">
          <cell r="A6969">
            <v>43213</v>
          </cell>
          <cell r="B6969">
            <v>0.81763888888888892</v>
          </cell>
          <cell r="D6969" t="str">
            <v>电表故障</v>
          </cell>
          <cell r="G6969" t="str">
            <v>JS_CZ_wodefeng</v>
          </cell>
          <cell r="I6969" t="str">
            <v>电表故障</v>
          </cell>
        </row>
        <row r="6970">
          <cell r="A6970">
            <v>43213</v>
          </cell>
          <cell r="B6970">
            <v>0.81920138888888883</v>
          </cell>
          <cell r="D6970" t="str">
            <v>电表故障</v>
          </cell>
          <cell r="G6970" t="str">
            <v>JS_CZ_wodefeng</v>
          </cell>
          <cell r="I6970" t="str">
            <v>电表故障</v>
          </cell>
        </row>
        <row r="6971">
          <cell r="A6971">
            <v>43213</v>
          </cell>
          <cell r="B6971">
            <v>0.8200115740740741</v>
          </cell>
          <cell r="D6971" t="str">
            <v>电表故障</v>
          </cell>
          <cell r="G6971" t="str">
            <v>JS_CZ_wodefeng</v>
          </cell>
          <cell r="I6971" t="str">
            <v>电表故障</v>
          </cell>
        </row>
        <row r="6972">
          <cell r="A6972">
            <v>43213</v>
          </cell>
          <cell r="B6972">
            <v>0.82158564814814816</v>
          </cell>
          <cell r="D6972" t="str">
            <v>电表故障</v>
          </cell>
          <cell r="G6972" t="str">
            <v>JS_CZ_wodefeng</v>
          </cell>
          <cell r="I6972" t="str">
            <v>电表故障</v>
          </cell>
        </row>
        <row r="6973">
          <cell r="A6973">
            <v>43213</v>
          </cell>
          <cell r="B6973">
            <v>0.82303240740740735</v>
          </cell>
          <cell r="D6973" t="str">
            <v>电表故障</v>
          </cell>
          <cell r="G6973" t="str">
            <v>JS_CZ_wodefeng</v>
          </cell>
          <cell r="I6973" t="str">
            <v>电表故障</v>
          </cell>
        </row>
        <row r="6974">
          <cell r="A6974">
            <v>43213</v>
          </cell>
          <cell r="B6974">
            <v>0.82314814814814818</v>
          </cell>
          <cell r="D6974" t="str">
            <v>电表故障</v>
          </cell>
          <cell r="G6974" t="str">
            <v>JS_CZ_wodefeng</v>
          </cell>
          <cell r="I6974" t="str">
            <v>电表故障</v>
          </cell>
        </row>
        <row r="6975">
          <cell r="A6975">
            <v>43213</v>
          </cell>
          <cell r="B6975">
            <v>0.82673611111111101</v>
          </cell>
          <cell r="D6975" t="str">
            <v>分系统1BMS1总电压过低一级故障</v>
          </cell>
          <cell r="G6975" t="str">
            <v>JS_CZ_wodefeng</v>
          </cell>
          <cell r="I6975" t="str">
            <v>BMS故障</v>
          </cell>
        </row>
        <row r="6976">
          <cell r="A6976">
            <v>43213</v>
          </cell>
          <cell r="B6976">
            <v>0.82673611111111101</v>
          </cell>
          <cell r="D6976" t="str">
            <v>分系统1BMS1总电压过低二级故障</v>
          </cell>
          <cell r="G6976" t="str">
            <v>JS_CZ_wodefeng</v>
          </cell>
          <cell r="I6976" t="str">
            <v>BMS故障</v>
          </cell>
        </row>
        <row r="6977">
          <cell r="A6977">
            <v>43213</v>
          </cell>
          <cell r="B6977">
            <v>0.82708333333333339</v>
          </cell>
          <cell r="D6977" t="str">
            <v>分系统1BMS3总电压过低一级故障</v>
          </cell>
          <cell r="G6977" t="str">
            <v>JS_CZ_wodefeng</v>
          </cell>
          <cell r="I6977" t="str">
            <v>BMS故障</v>
          </cell>
        </row>
        <row r="6978">
          <cell r="A6978">
            <v>43213</v>
          </cell>
          <cell r="B6978">
            <v>0.82708333333333339</v>
          </cell>
          <cell r="D6978" t="str">
            <v>分系统1BMS3总电压过低二级故障</v>
          </cell>
          <cell r="G6978" t="str">
            <v>JS_CZ_wodefeng</v>
          </cell>
          <cell r="I6978" t="str">
            <v>BMS故障</v>
          </cell>
        </row>
        <row r="6979">
          <cell r="A6979">
            <v>43213</v>
          </cell>
          <cell r="B6979">
            <v>0.82708333333333339</v>
          </cell>
          <cell r="D6979" t="str">
            <v>电表故障</v>
          </cell>
          <cell r="G6979" t="str">
            <v>JS_CZ_wodefeng</v>
          </cell>
          <cell r="I6979" t="str">
            <v>电表故障</v>
          </cell>
        </row>
        <row r="6980">
          <cell r="A6980">
            <v>43213</v>
          </cell>
          <cell r="B6980">
            <v>0.82743055555555556</v>
          </cell>
          <cell r="D6980" t="str">
            <v>分系统1BMS6总电压过低一级故障</v>
          </cell>
          <cell r="G6980" t="str">
            <v>JS_CZ_wodefeng</v>
          </cell>
          <cell r="I6980" t="str">
            <v>BMS故障</v>
          </cell>
        </row>
        <row r="6981">
          <cell r="A6981">
            <v>43213</v>
          </cell>
          <cell r="B6981">
            <v>0.82743055555555556</v>
          </cell>
          <cell r="D6981" t="str">
            <v>分系统1BMS6总电压过低二级故障</v>
          </cell>
          <cell r="G6981" t="str">
            <v>JS_CZ_wodefeng</v>
          </cell>
          <cell r="I6981" t="str">
            <v>BMS故障</v>
          </cell>
        </row>
        <row r="6982">
          <cell r="A6982">
            <v>43213</v>
          </cell>
          <cell r="B6982">
            <v>0.82754629629629628</v>
          </cell>
          <cell r="D6982" t="str">
            <v>分系统1BMS5总电压过低一级故障</v>
          </cell>
          <cell r="G6982" t="str">
            <v>JS_CZ_wodefeng</v>
          </cell>
          <cell r="I6982" t="str">
            <v>BMS故障</v>
          </cell>
        </row>
        <row r="6983">
          <cell r="A6983">
            <v>43213</v>
          </cell>
          <cell r="B6983">
            <v>0.82754629629629628</v>
          </cell>
          <cell r="D6983" t="str">
            <v>分系统1BMS5总电压过低二级故障</v>
          </cell>
          <cell r="G6983" t="str">
            <v>JS_CZ_wodefeng</v>
          </cell>
          <cell r="I6983" t="str">
            <v>BMS故障</v>
          </cell>
        </row>
        <row r="6984">
          <cell r="A6984">
            <v>43213</v>
          </cell>
          <cell r="B6984">
            <v>0.82789351851851845</v>
          </cell>
          <cell r="D6984" t="str">
            <v>分系统1BMS2总电压过低一级故障</v>
          </cell>
          <cell r="G6984" t="str">
            <v>JS_CZ_wodefeng</v>
          </cell>
          <cell r="I6984" t="str">
            <v>BMS故障</v>
          </cell>
        </row>
        <row r="6985">
          <cell r="A6985">
            <v>43213</v>
          </cell>
          <cell r="B6985">
            <v>0.82789351851851845</v>
          </cell>
          <cell r="D6985" t="str">
            <v>分系统1BMS2总电压过低二级故障</v>
          </cell>
          <cell r="G6985" t="str">
            <v>JS_CZ_wodefeng</v>
          </cell>
          <cell r="I6985" t="str">
            <v>BMS故障</v>
          </cell>
        </row>
        <row r="6986">
          <cell r="A6986">
            <v>43213</v>
          </cell>
          <cell r="B6986">
            <v>0.82795138888888886</v>
          </cell>
          <cell r="D6986" t="str">
            <v>分系统1BMS4总电压过低一级故障</v>
          </cell>
          <cell r="G6986" t="str">
            <v>JS_CZ_wodefeng</v>
          </cell>
          <cell r="I6986" t="str">
            <v>BMS故障</v>
          </cell>
        </row>
        <row r="6987">
          <cell r="A6987">
            <v>43213</v>
          </cell>
          <cell r="B6987">
            <v>0.82795138888888886</v>
          </cell>
          <cell r="D6987" t="str">
            <v>分系统1BMS4总电压过低二级故障</v>
          </cell>
          <cell r="G6987" t="str">
            <v>JS_CZ_wodefeng</v>
          </cell>
          <cell r="I6987" t="str">
            <v>BMS故障</v>
          </cell>
        </row>
        <row r="6988">
          <cell r="A6988">
            <v>43213</v>
          </cell>
          <cell r="B6988">
            <v>0.828125</v>
          </cell>
          <cell r="D6988" t="str">
            <v>电表故障</v>
          </cell>
          <cell r="G6988" t="str">
            <v>JS_CZ_wodefeng</v>
          </cell>
          <cell r="I6988" t="str">
            <v>电表故障</v>
          </cell>
        </row>
        <row r="6989">
          <cell r="A6989">
            <v>43213</v>
          </cell>
          <cell r="B6989">
            <v>0.82824074074074072</v>
          </cell>
          <cell r="D6989" t="str">
            <v>电表故障</v>
          </cell>
          <cell r="G6989" t="str">
            <v>JS_CZ_wodefeng</v>
          </cell>
          <cell r="I6989" t="str">
            <v>电表故障</v>
          </cell>
        </row>
        <row r="6990">
          <cell r="A6990">
            <v>43213</v>
          </cell>
          <cell r="B6990">
            <v>0.82934027777777775</v>
          </cell>
          <cell r="D6990" t="str">
            <v>电表故障</v>
          </cell>
          <cell r="G6990" t="str">
            <v>JS_CZ_wodefeng</v>
          </cell>
          <cell r="I6990" t="str">
            <v>电表故障</v>
          </cell>
        </row>
        <row r="6991">
          <cell r="A6991">
            <v>43213</v>
          </cell>
          <cell r="B6991">
            <v>0.82957175925925919</v>
          </cell>
          <cell r="D6991" t="str">
            <v>电表故障</v>
          </cell>
          <cell r="G6991" t="str">
            <v>JS_CZ_wodefeng</v>
          </cell>
          <cell r="I6991" t="str">
            <v>电表故障</v>
          </cell>
        </row>
        <row r="6992">
          <cell r="A6992">
            <v>43213</v>
          </cell>
          <cell r="B6992">
            <v>0.83206018518518521</v>
          </cell>
          <cell r="D6992" t="str">
            <v>电表故障</v>
          </cell>
          <cell r="G6992" t="str">
            <v>JS_CZ_wodefeng</v>
          </cell>
          <cell r="I6992" t="str">
            <v>电表故障</v>
          </cell>
        </row>
        <row r="6993">
          <cell r="A6993">
            <v>43213</v>
          </cell>
          <cell r="B6993">
            <v>0.83317129629629638</v>
          </cell>
          <cell r="D6993" t="str">
            <v>电表故障</v>
          </cell>
          <cell r="G6993" t="str">
            <v>JS_CZ_wodefeng</v>
          </cell>
          <cell r="I6993" t="str">
            <v>电表故障</v>
          </cell>
        </row>
        <row r="6994">
          <cell r="A6994">
            <v>43213</v>
          </cell>
          <cell r="B6994">
            <v>0.83340277777777771</v>
          </cell>
          <cell r="D6994" t="str">
            <v>电表故障</v>
          </cell>
          <cell r="G6994" t="str">
            <v>JS_CZ_wodefeng</v>
          </cell>
          <cell r="I6994" t="str">
            <v>电表故障</v>
          </cell>
        </row>
        <row r="6995">
          <cell r="A6995">
            <v>43213</v>
          </cell>
          <cell r="B6995">
            <v>0.83351851851851855</v>
          </cell>
          <cell r="D6995" t="str">
            <v>电表故障</v>
          </cell>
          <cell r="G6995" t="str">
            <v>JS_CZ_wodefeng</v>
          </cell>
          <cell r="I6995" t="str">
            <v>电表故障</v>
          </cell>
        </row>
        <row r="6996">
          <cell r="A6996">
            <v>43213</v>
          </cell>
          <cell r="B6996">
            <v>0.83363425925925927</v>
          </cell>
          <cell r="D6996" t="str">
            <v>电表故障</v>
          </cell>
          <cell r="G6996" t="str">
            <v>JS_CZ_wodefeng</v>
          </cell>
          <cell r="I6996" t="str">
            <v>电表故障</v>
          </cell>
        </row>
        <row r="6997">
          <cell r="A6997">
            <v>43213</v>
          </cell>
          <cell r="B6997">
            <v>0.83427083333333341</v>
          </cell>
          <cell r="D6997" t="str">
            <v>分系统1BMS2单体电压过低一级故障</v>
          </cell>
          <cell r="G6997" t="str">
            <v>JS_CZ_wodefeng</v>
          </cell>
          <cell r="I6997" t="str">
            <v>BMS故障</v>
          </cell>
        </row>
        <row r="6998">
          <cell r="A6998">
            <v>43213</v>
          </cell>
          <cell r="B6998">
            <v>0.83427083333333341</v>
          </cell>
          <cell r="D6998" t="str">
            <v>分系统1BMS2单体电压过低二级故障</v>
          </cell>
          <cell r="G6998" t="str">
            <v>JS_CZ_wodefeng</v>
          </cell>
          <cell r="I6998" t="str">
            <v>BMS故障</v>
          </cell>
        </row>
        <row r="6999">
          <cell r="A6999">
            <v>43213</v>
          </cell>
          <cell r="B6999">
            <v>0.83490740740740732</v>
          </cell>
          <cell r="D6999" t="str">
            <v>分系统1BMS5单体电压过低一级故障</v>
          </cell>
          <cell r="G6999" t="str">
            <v>JS_CZ_wodefeng</v>
          </cell>
          <cell r="I6999" t="str">
            <v>BMS故障</v>
          </cell>
        </row>
        <row r="7000">
          <cell r="A7000">
            <v>43213</v>
          </cell>
          <cell r="B7000">
            <v>0.83490740740740732</v>
          </cell>
          <cell r="D7000" t="str">
            <v>分系统1BMS5单体电压过低二级故障</v>
          </cell>
          <cell r="G7000" t="str">
            <v>JS_CZ_wodefeng</v>
          </cell>
          <cell r="I7000" t="str">
            <v>BMS故障</v>
          </cell>
        </row>
        <row r="7001">
          <cell r="A7001">
            <v>43213</v>
          </cell>
          <cell r="B7001">
            <v>0.83519675925925929</v>
          </cell>
          <cell r="D7001" t="str">
            <v>分系统1BMS1单体电压过低一级故障</v>
          </cell>
          <cell r="G7001" t="str">
            <v>JS_CZ_wodefeng</v>
          </cell>
          <cell r="I7001" t="str">
            <v>BMS故障</v>
          </cell>
        </row>
        <row r="7002">
          <cell r="A7002">
            <v>43213</v>
          </cell>
          <cell r="B7002">
            <v>0.83519675925925929</v>
          </cell>
          <cell r="D7002" t="str">
            <v>分系统1BMS1单体电压过低二级故障</v>
          </cell>
          <cell r="G7002" t="str">
            <v>JS_CZ_wodefeng</v>
          </cell>
          <cell r="I7002" t="str">
            <v>BMS故障</v>
          </cell>
        </row>
        <row r="7003">
          <cell r="A7003">
            <v>43213</v>
          </cell>
          <cell r="B7003">
            <v>0.83554398148148146</v>
          </cell>
          <cell r="D7003" t="str">
            <v>分系统1BMS3单体电压过低一级故障</v>
          </cell>
          <cell r="G7003" t="str">
            <v>JS_CZ_wodefeng</v>
          </cell>
          <cell r="I7003" t="str">
            <v>BMS故障</v>
          </cell>
        </row>
        <row r="7004">
          <cell r="A7004">
            <v>43213</v>
          </cell>
          <cell r="B7004">
            <v>0.83554398148148146</v>
          </cell>
          <cell r="D7004" t="str">
            <v>分系统1BMS3单体电压过低二级故障</v>
          </cell>
          <cell r="G7004" t="str">
            <v>JS_CZ_wodefeng</v>
          </cell>
          <cell r="I7004" t="str">
            <v>BMS故障</v>
          </cell>
        </row>
        <row r="7005">
          <cell r="A7005">
            <v>43213</v>
          </cell>
          <cell r="B7005">
            <v>0.83600694444444434</v>
          </cell>
          <cell r="D7005" t="str">
            <v>电表故障</v>
          </cell>
          <cell r="G7005" t="str">
            <v>JS_CZ_wodefeng</v>
          </cell>
          <cell r="I7005" t="str">
            <v>电表故障</v>
          </cell>
        </row>
        <row r="7006">
          <cell r="A7006">
            <v>43213</v>
          </cell>
          <cell r="B7006">
            <v>0.83641203703703704</v>
          </cell>
          <cell r="D7006" t="str">
            <v>分系统1BMS4单体电压过低一级故障</v>
          </cell>
          <cell r="G7006" t="str">
            <v>JS_CZ_wodefeng</v>
          </cell>
          <cell r="I7006" t="str">
            <v>BMS故障</v>
          </cell>
        </row>
        <row r="7007">
          <cell r="A7007">
            <v>43213</v>
          </cell>
          <cell r="B7007">
            <v>0.83641203703703704</v>
          </cell>
          <cell r="D7007" t="str">
            <v>分系统1BMS4单体电压过低二级故障</v>
          </cell>
          <cell r="G7007" t="str">
            <v>JS_CZ_wodefeng</v>
          </cell>
          <cell r="I7007" t="str">
            <v>BMS故障</v>
          </cell>
        </row>
        <row r="7008">
          <cell r="A7008">
            <v>43213</v>
          </cell>
          <cell r="B7008">
            <v>0.83681712962962962</v>
          </cell>
          <cell r="D7008" t="str">
            <v>分系统1BMS6单体电压过低一级故障</v>
          </cell>
          <cell r="G7008" t="str">
            <v>JS_CZ_wodefeng</v>
          </cell>
          <cell r="I7008" t="str">
            <v>BMS故障</v>
          </cell>
        </row>
        <row r="7009">
          <cell r="A7009">
            <v>43213</v>
          </cell>
          <cell r="B7009">
            <v>0.83681712962962962</v>
          </cell>
          <cell r="D7009" t="str">
            <v>分系统1BMS6单体电压过低二级故障</v>
          </cell>
          <cell r="G7009" t="str">
            <v>JS_CZ_wodefeng</v>
          </cell>
          <cell r="I7009" t="str">
            <v>BMS故障</v>
          </cell>
        </row>
        <row r="7010">
          <cell r="A7010">
            <v>43213</v>
          </cell>
          <cell r="B7010">
            <v>0.83710648148148159</v>
          </cell>
          <cell r="D7010" t="str">
            <v>电表故障</v>
          </cell>
          <cell r="G7010" t="str">
            <v>JS_CZ_wodefeng</v>
          </cell>
          <cell r="I7010" t="str">
            <v>电表故障</v>
          </cell>
        </row>
        <row r="7011">
          <cell r="A7011">
            <v>43213</v>
          </cell>
          <cell r="B7011">
            <v>0.83745370370370376</v>
          </cell>
          <cell r="D7011" t="str">
            <v>分系统1BMS3SOC过低一级故障</v>
          </cell>
          <cell r="G7011" t="str">
            <v>JS_CZ_wodefeng</v>
          </cell>
          <cell r="I7011" t="str">
            <v>BMS故障</v>
          </cell>
        </row>
        <row r="7012">
          <cell r="A7012">
            <v>43213</v>
          </cell>
          <cell r="B7012">
            <v>0.83745370370370376</v>
          </cell>
          <cell r="D7012" t="str">
            <v>分系统1BMS3SOC过低二级故障</v>
          </cell>
          <cell r="G7012" t="str">
            <v>JS_CZ_wodefeng</v>
          </cell>
          <cell r="I7012" t="str">
            <v>BMS故障</v>
          </cell>
        </row>
        <row r="7013">
          <cell r="A7013">
            <v>43213</v>
          </cell>
          <cell r="B7013">
            <v>0.83809027777777778</v>
          </cell>
          <cell r="D7013" t="str">
            <v>电表故障</v>
          </cell>
          <cell r="G7013" t="str">
            <v>JS_CZ_wodefeng</v>
          </cell>
          <cell r="I7013" t="str">
            <v>电表故障</v>
          </cell>
        </row>
        <row r="7014">
          <cell r="A7014">
            <v>43213</v>
          </cell>
          <cell r="B7014">
            <v>0.83849537037037036</v>
          </cell>
          <cell r="D7014" t="str">
            <v>电表故障</v>
          </cell>
          <cell r="G7014" t="str">
            <v>JS_CZ_wodefeng</v>
          </cell>
          <cell r="I7014" t="str">
            <v>电表故障</v>
          </cell>
        </row>
        <row r="7015">
          <cell r="A7015">
            <v>43213</v>
          </cell>
          <cell r="B7015">
            <v>0.83861111111111108</v>
          </cell>
          <cell r="D7015" t="str">
            <v>电表故障</v>
          </cell>
          <cell r="G7015" t="str">
            <v>JS_CZ_wodefeng</v>
          </cell>
          <cell r="I7015" t="str">
            <v>电表故障</v>
          </cell>
        </row>
        <row r="7016">
          <cell r="A7016">
            <v>43213</v>
          </cell>
          <cell r="B7016">
            <v>0.83924768518518522</v>
          </cell>
          <cell r="D7016" t="str">
            <v>分系统1BMS6SOC过低一级故障</v>
          </cell>
          <cell r="G7016" t="str">
            <v>JS_CZ_wodefeng</v>
          </cell>
          <cell r="I7016" t="str">
            <v>BMS故障</v>
          </cell>
        </row>
        <row r="7017">
          <cell r="A7017">
            <v>43213</v>
          </cell>
          <cell r="B7017">
            <v>0.83924768518518522</v>
          </cell>
          <cell r="D7017" t="str">
            <v>分系统1BMS6SOC过低二级故障</v>
          </cell>
          <cell r="G7017" t="str">
            <v>JS_CZ_wodefeng</v>
          </cell>
          <cell r="I7017" t="str">
            <v>BMS故障</v>
          </cell>
        </row>
        <row r="7018">
          <cell r="A7018">
            <v>43213</v>
          </cell>
          <cell r="B7018">
            <v>0.83936342592592583</v>
          </cell>
          <cell r="D7018" t="str">
            <v>分系统1BMS1SOC过低一级故障</v>
          </cell>
          <cell r="G7018" t="str">
            <v>JS_CZ_wodefeng</v>
          </cell>
          <cell r="I7018" t="str">
            <v>BMS故障</v>
          </cell>
        </row>
        <row r="7019">
          <cell r="A7019">
            <v>43213</v>
          </cell>
          <cell r="B7019">
            <v>0.83936342592592583</v>
          </cell>
          <cell r="D7019" t="str">
            <v>分系统1BMS1SOC过低二级故障</v>
          </cell>
          <cell r="G7019" t="str">
            <v>JS_CZ_wodefeng</v>
          </cell>
          <cell r="I7019" t="str">
            <v>BMS故障</v>
          </cell>
        </row>
        <row r="7020">
          <cell r="A7020">
            <v>43213</v>
          </cell>
          <cell r="B7020">
            <v>0.83988425925925936</v>
          </cell>
          <cell r="D7020" t="str">
            <v>电表故障</v>
          </cell>
          <cell r="G7020" t="str">
            <v>JS_CZ_wodefeng</v>
          </cell>
          <cell r="I7020" t="str">
            <v>电表故障</v>
          </cell>
        </row>
        <row r="7021">
          <cell r="A7021">
            <v>43213</v>
          </cell>
          <cell r="B7021">
            <v>0.84075231481481483</v>
          </cell>
          <cell r="D7021" t="str">
            <v>分系统1BMS2SOC过低一级故障</v>
          </cell>
          <cell r="G7021" t="str">
            <v>JS_CZ_wodefeng</v>
          </cell>
          <cell r="I7021" t="str">
            <v>BMS故障</v>
          </cell>
        </row>
        <row r="7022">
          <cell r="A7022">
            <v>43213</v>
          </cell>
          <cell r="B7022">
            <v>0.84075231481481483</v>
          </cell>
          <cell r="D7022" t="str">
            <v>分系统1BMS2SOC过低二级故障</v>
          </cell>
          <cell r="G7022" t="str">
            <v>JS_CZ_wodefeng</v>
          </cell>
          <cell r="I7022" t="str">
            <v>BMS故障</v>
          </cell>
        </row>
        <row r="7023">
          <cell r="A7023">
            <v>43213</v>
          </cell>
          <cell r="B7023">
            <v>0.8421412037037036</v>
          </cell>
          <cell r="D7023" t="str">
            <v>分系统1BMS4SOC过低一级故障</v>
          </cell>
          <cell r="G7023" t="str">
            <v>JS_CZ_wodefeng</v>
          </cell>
          <cell r="I7023" t="str">
            <v>BMS故障</v>
          </cell>
        </row>
        <row r="7024">
          <cell r="A7024">
            <v>43213</v>
          </cell>
          <cell r="B7024">
            <v>0.8421412037037036</v>
          </cell>
          <cell r="D7024" t="str">
            <v>分系统1BMS4SOC过低二级故障</v>
          </cell>
          <cell r="G7024" t="str">
            <v>JS_CZ_wodefeng</v>
          </cell>
          <cell r="I7024" t="str">
            <v>BMS故障</v>
          </cell>
        </row>
        <row r="7025">
          <cell r="A7025">
            <v>43213</v>
          </cell>
          <cell r="B7025">
            <v>0.84254629629629629</v>
          </cell>
          <cell r="D7025" t="str">
            <v>分系统1BMS5SOC过低一级故障</v>
          </cell>
          <cell r="G7025" t="str">
            <v>JS_CZ_wodefeng</v>
          </cell>
          <cell r="I7025" t="str">
            <v>BMS故障</v>
          </cell>
        </row>
        <row r="7026">
          <cell r="A7026">
            <v>43213</v>
          </cell>
          <cell r="B7026">
            <v>0.84254629629629629</v>
          </cell>
          <cell r="D7026" t="str">
            <v>分系统1BMS5SOC过低二级故障</v>
          </cell>
          <cell r="G7026" t="str">
            <v>JS_CZ_wodefeng</v>
          </cell>
          <cell r="I7026" t="str">
            <v>BMS故障</v>
          </cell>
        </row>
        <row r="7027">
          <cell r="A7027">
            <v>43213</v>
          </cell>
          <cell r="B7027">
            <v>0.84254629629629629</v>
          </cell>
          <cell r="D7027" t="str">
            <v>电表故障</v>
          </cell>
          <cell r="G7027" t="str">
            <v>JS_CZ_wodefeng</v>
          </cell>
          <cell r="I7027" t="str">
            <v>电表故障</v>
          </cell>
        </row>
        <row r="7028">
          <cell r="A7028">
            <v>43213</v>
          </cell>
          <cell r="B7028">
            <v>0.84381944444444434</v>
          </cell>
          <cell r="D7028" t="str">
            <v>电表故障</v>
          </cell>
          <cell r="G7028" t="str">
            <v>JS_CZ_wodefeng</v>
          </cell>
          <cell r="I7028" t="str">
            <v>电表故障</v>
          </cell>
        </row>
        <row r="7029">
          <cell r="A7029">
            <v>43213</v>
          </cell>
          <cell r="B7029">
            <v>0.84394675925925933</v>
          </cell>
          <cell r="D7029" t="str">
            <v>电表故障</v>
          </cell>
          <cell r="G7029" t="str">
            <v>JS_CZ_wodefeng</v>
          </cell>
          <cell r="I7029" t="str">
            <v>电表故障</v>
          </cell>
        </row>
        <row r="7030">
          <cell r="A7030">
            <v>43213</v>
          </cell>
          <cell r="B7030">
            <v>0.84539351851851852</v>
          </cell>
          <cell r="D7030" t="str">
            <v>电表故障</v>
          </cell>
          <cell r="G7030" t="str">
            <v>JS_CZ_wodefeng</v>
          </cell>
          <cell r="I7030" t="str">
            <v>电表故障</v>
          </cell>
        </row>
        <row r="7031">
          <cell r="A7031">
            <v>43213</v>
          </cell>
          <cell r="B7031">
            <v>0.8477662037037037</v>
          </cell>
          <cell r="D7031" t="str">
            <v>电表故障</v>
          </cell>
          <cell r="G7031" t="str">
            <v>JS_CZ_wodefeng</v>
          </cell>
          <cell r="I7031" t="str">
            <v>电表故障</v>
          </cell>
        </row>
        <row r="7032">
          <cell r="A7032">
            <v>43213</v>
          </cell>
          <cell r="B7032">
            <v>0.84921296296296289</v>
          </cell>
          <cell r="D7032" t="str">
            <v>电表故障</v>
          </cell>
          <cell r="G7032" t="str">
            <v>JS_CZ_wodefeng</v>
          </cell>
          <cell r="I7032" t="str">
            <v>电表故障</v>
          </cell>
        </row>
        <row r="7033">
          <cell r="A7033">
            <v>43213</v>
          </cell>
          <cell r="B7033">
            <v>0.84932870370370372</v>
          </cell>
          <cell r="D7033" t="str">
            <v>电表故障</v>
          </cell>
          <cell r="G7033" t="str">
            <v>JS_CZ_wodefeng</v>
          </cell>
          <cell r="I7033" t="str">
            <v>电表故障</v>
          </cell>
        </row>
        <row r="7034">
          <cell r="A7034">
            <v>43213</v>
          </cell>
          <cell r="B7034">
            <v>0.85065972222222219</v>
          </cell>
          <cell r="D7034" t="str">
            <v>电表故障</v>
          </cell>
          <cell r="G7034" t="str">
            <v>JS_CZ_wodefeng</v>
          </cell>
          <cell r="I7034" t="str">
            <v>电表故障</v>
          </cell>
        </row>
        <row r="7035">
          <cell r="A7035">
            <v>43213</v>
          </cell>
          <cell r="B7035">
            <v>0.85476851851851843</v>
          </cell>
          <cell r="D7035" t="str">
            <v>电表故障</v>
          </cell>
          <cell r="G7035" t="str">
            <v>JS_CZ_wodefeng</v>
          </cell>
          <cell r="I7035" t="str">
            <v>电表故障</v>
          </cell>
        </row>
        <row r="7036">
          <cell r="A7036">
            <v>43213</v>
          </cell>
          <cell r="B7036">
            <v>0.8555787037037037</v>
          </cell>
          <cell r="D7036" t="str">
            <v>分系统1BMS8总电压过低一级故障</v>
          </cell>
          <cell r="G7036" t="str">
            <v>JS_WX_liteer</v>
          </cell>
          <cell r="I7036" t="str">
            <v>BMS故障</v>
          </cell>
        </row>
        <row r="7037">
          <cell r="A7037">
            <v>43213</v>
          </cell>
          <cell r="B7037">
            <v>0.8555787037037037</v>
          </cell>
          <cell r="D7037" t="str">
            <v>分系统1BMS8总电压过低二级故障</v>
          </cell>
          <cell r="G7037" t="str">
            <v>JS_WX_liteer</v>
          </cell>
          <cell r="I7037" t="str">
            <v>BMS故障</v>
          </cell>
        </row>
        <row r="7038">
          <cell r="A7038">
            <v>43213</v>
          </cell>
          <cell r="B7038">
            <v>0.85569444444444442</v>
          </cell>
          <cell r="D7038" t="str">
            <v>分系统1BMS9总电压过低一级故障</v>
          </cell>
          <cell r="G7038" t="str">
            <v>JS_WX_liteer</v>
          </cell>
          <cell r="I7038" t="str">
            <v>BMS故障</v>
          </cell>
        </row>
        <row r="7039">
          <cell r="A7039">
            <v>43213</v>
          </cell>
          <cell r="B7039">
            <v>0.85569444444444442</v>
          </cell>
          <cell r="D7039" t="str">
            <v>分系统1BMS9总电压过低二级故障</v>
          </cell>
          <cell r="G7039" t="str">
            <v>JS_WX_liteer</v>
          </cell>
          <cell r="I7039" t="str">
            <v>BMS故障</v>
          </cell>
        </row>
        <row r="7040">
          <cell r="A7040">
            <v>43213</v>
          </cell>
          <cell r="B7040">
            <v>0.85609953703703701</v>
          </cell>
          <cell r="D7040" t="str">
            <v>分系统1BMS3总电压过低一级故障</v>
          </cell>
          <cell r="G7040" t="str">
            <v>JS_WX_liteer</v>
          </cell>
          <cell r="I7040" t="str">
            <v>BMS故障</v>
          </cell>
        </row>
        <row r="7041">
          <cell r="A7041">
            <v>43213</v>
          </cell>
          <cell r="B7041">
            <v>0.85609953703703701</v>
          </cell>
          <cell r="D7041" t="str">
            <v>分系统1BMS3总电压过低二级故障</v>
          </cell>
          <cell r="G7041" t="str">
            <v>JS_WX_liteer</v>
          </cell>
          <cell r="I7041" t="str">
            <v>BMS故障</v>
          </cell>
        </row>
        <row r="7042">
          <cell r="A7042">
            <v>43213</v>
          </cell>
          <cell r="B7042">
            <v>0.85644675925925917</v>
          </cell>
          <cell r="D7042" t="str">
            <v>分系统1BMS1总电压过低一级故障</v>
          </cell>
          <cell r="G7042" t="str">
            <v>JS_WX_liteer</v>
          </cell>
          <cell r="I7042" t="str">
            <v>BMS故障</v>
          </cell>
        </row>
        <row r="7043">
          <cell r="A7043">
            <v>43213</v>
          </cell>
          <cell r="B7043">
            <v>0.85644675925925917</v>
          </cell>
          <cell r="D7043" t="str">
            <v>分系统1BMS1总电压过低二级故障</v>
          </cell>
          <cell r="G7043" t="str">
            <v>JS_WX_liteer</v>
          </cell>
          <cell r="I7043" t="str">
            <v>BMS故障</v>
          </cell>
        </row>
        <row r="7044">
          <cell r="A7044">
            <v>43213</v>
          </cell>
          <cell r="B7044">
            <v>0.85644675925925917</v>
          </cell>
          <cell r="D7044" t="str">
            <v>分系统1BMS4总电压过低一级故障</v>
          </cell>
          <cell r="G7044" t="str">
            <v>JS_WX_liteer</v>
          </cell>
          <cell r="I7044" t="str">
            <v>BMS故障</v>
          </cell>
        </row>
        <row r="7045">
          <cell r="A7045">
            <v>43213</v>
          </cell>
          <cell r="B7045">
            <v>0.85644675925925917</v>
          </cell>
          <cell r="D7045" t="str">
            <v>分系统1BMS4总电压过低二级故障</v>
          </cell>
          <cell r="G7045" t="str">
            <v>JS_WX_liteer</v>
          </cell>
          <cell r="I7045" t="str">
            <v>BMS故障</v>
          </cell>
        </row>
        <row r="7046">
          <cell r="A7046">
            <v>43213</v>
          </cell>
          <cell r="B7046">
            <v>0.85673611111111114</v>
          </cell>
          <cell r="D7046" t="str">
            <v>分系统1BMS7总电压过低一级故障</v>
          </cell>
          <cell r="G7046" t="str">
            <v>JS_WX_liteer</v>
          </cell>
          <cell r="I7046" t="str">
            <v>BMS故障</v>
          </cell>
        </row>
        <row r="7047">
          <cell r="A7047">
            <v>43213</v>
          </cell>
          <cell r="B7047">
            <v>0.85673611111111114</v>
          </cell>
          <cell r="D7047" t="str">
            <v>分系统1BMS7总电压过低二级故障</v>
          </cell>
          <cell r="G7047" t="str">
            <v>JS_WX_liteer</v>
          </cell>
          <cell r="I7047" t="str">
            <v>BMS故障</v>
          </cell>
        </row>
        <row r="7048">
          <cell r="A7048">
            <v>43213</v>
          </cell>
          <cell r="B7048">
            <v>0.85679398148148145</v>
          </cell>
          <cell r="D7048" t="str">
            <v>分系统1BMS2总电压过低一级故障</v>
          </cell>
          <cell r="G7048" t="str">
            <v>JS_WX_liteer</v>
          </cell>
          <cell r="I7048" t="str">
            <v>BMS故障</v>
          </cell>
        </row>
        <row r="7049">
          <cell r="A7049">
            <v>43213</v>
          </cell>
          <cell r="B7049">
            <v>0.85679398148148145</v>
          </cell>
          <cell r="D7049" t="str">
            <v>分系统1BMS2总电压过低二级故障</v>
          </cell>
          <cell r="G7049" t="str">
            <v>JS_WX_liteer</v>
          </cell>
          <cell r="I7049" t="str">
            <v>BMS故障</v>
          </cell>
        </row>
        <row r="7050">
          <cell r="A7050">
            <v>43213</v>
          </cell>
          <cell r="B7050">
            <v>0.8568634259259259</v>
          </cell>
          <cell r="D7050" t="str">
            <v>分系统1BMS5总电压过低一级故障</v>
          </cell>
          <cell r="G7050" t="str">
            <v>JS_WX_liteer</v>
          </cell>
          <cell r="I7050" t="str">
            <v>BMS故障</v>
          </cell>
        </row>
        <row r="7051">
          <cell r="A7051">
            <v>43213</v>
          </cell>
          <cell r="B7051">
            <v>0.8568634259259259</v>
          </cell>
          <cell r="D7051" t="str">
            <v>分系统1BMS5总电压过低二级故障</v>
          </cell>
          <cell r="G7051" t="str">
            <v>JS_WX_liteer</v>
          </cell>
          <cell r="I7051" t="str">
            <v>BMS故障</v>
          </cell>
        </row>
        <row r="7052">
          <cell r="A7052">
            <v>43213</v>
          </cell>
          <cell r="B7052">
            <v>0.85703703703703704</v>
          </cell>
          <cell r="D7052" t="str">
            <v>分系统1BMS6总电压过低一级故障</v>
          </cell>
          <cell r="G7052" t="str">
            <v>JS_WX_liteer</v>
          </cell>
          <cell r="I7052" t="str">
            <v>BMS故障</v>
          </cell>
        </row>
        <row r="7053">
          <cell r="A7053">
            <v>43213</v>
          </cell>
          <cell r="B7053">
            <v>0.85703703703703704</v>
          </cell>
          <cell r="D7053" t="str">
            <v>分系统1BMS6总电压过低二级故障</v>
          </cell>
          <cell r="G7053" t="str">
            <v>JS_WX_liteer</v>
          </cell>
          <cell r="I7053" t="str">
            <v>BMS故障</v>
          </cell>
        </row>
        <row r="7054">
          <cell r="A7054">
            <v>43213</v>
          </cell>
          <cell r="B7054">
            <v>0.85714120370370372</v>
          </cell>
          <cell r="D7054" t="str">
            <v>电表故障</v>
          </cell>
          <cell r="G7054" t="str">
            <v>JS_CZ_wodefeng</v>
          </cell>
          <cell r="I7054" t="str">
            <v>电表故障</v>
          </cell>
        </row>
        <row r="7055">
          <cell r="A7055">
            <v>43213</v>
          </cell>
          <cell r="B7055">
            <v>0.85952546296296306</v>
          </cell>
          <cell r="D7055" t="str">
            <v>电表故障</v>
          </cell>
          <cell r="G7055" t="str">
            <v>JS_CZ_wodefeng</v>
          </cell>
          <cell r="I7055" t="str">
            <v>电表故障</v>
          </cell>
        </row>
        <row r="7056">
          <cell r="A7056">
            <v>43213</v>
          </cell>
          <cell r="B7056">
            <v>0.85962962962962963</v>
          </cell>
          <cell r="D7056" t="str">
            <v>电表故障</v>
          </cell>
          <cell r="G7056" t="str">
            <v>JS_CZ_wodefeng</v>
          </cell>
          <cell r="I7056" t="str">
            <v>电表故障</v>
          </cell>
        </row>
        <row r="7057">
          <cell r="A7057">
            <v>43213</v>
          </cell>
          <cell r="B7057">
            <v>0.85980324074074066</v>
          </cell>
          <cell r="D7057" t="str">
            <v>电表故障</v>
          </cell>
          <cell r="G7057" t="str">
            <v>JS_CZ_wodefeng</v>
          </cell>
          <cell r="I7057" t="str">
            <v>电表故障</v>
          </cell>
        </row>
        <row r="7058">
          <cell r="A7058">
            <v>43213</v>
          </cell>
          <cell r="B7058">
            <v>0.86004629629629636</v>
          </cell>
          <cell r="D7058" t="str">
            <v>电表故障</v>
          </cell>
          <cell r="G7058" t="str">
            <v>JS_CZ_wodefeng</v>
          </cell>
          <cell r="I7058" t="str">
            <v>电表故障</v>
          </cell>
        </row>
        <row r="7059">
          <cell r="A7059">
            <v>43213</v>
          </cell>
          <cell r="B7059">
            <v>0.86263888888888884</v>
          </cell>
          <cell r="D7059" t="str">
            <v>电表故障</v>
          </cell>
          <cell r="G7059" t="str">
            <v>JS_CZ_wodefeng</v>
          </cell>
          <cell r="I7059" t="str">
            <v>电表故障</v>
          </cell>
        </row>
        <row r="7060">
          <cell r="A7060">
            <v>43213</v>
          </cell>
          <cell r="B7060">
            <v>0.86344907407407412</v>
          </cell>
          <cell r="D7060" t="str">
            <v>分系统1BMS3SOC过低一级故障</v>
          </cell>
          <cell r="G7060" t="str">
            <v>JS_WX_liteer</v>
          </cell>
          <cell r="I7060" t="str">
            <v>BMS故障</v>
          </cell>
        </row>
        <row r="7061">
          <cell r="A7061">
            <v>43213</v>
          </cell>
          <cell r="B7061">
            <v>0.86344907407407412</v>
          </cell>
          <cell r="D7061" t="str">
            <v>分系统1BMS3SOC过低二级故障</v>
          </cell>
          <cell r="G7061" t="str">
            <v>JS_WX_liteer</v>
          </cell>
          <cell r="I7061" t="str">
            <v>BMS故障</v>
          </cell>
        </row>
        <row r="7062">
          <cell r="A7062">
            <v>43213</v>
          </cell>
          <cell r="B7062">
            <v>0.8646759259259259</v>
          </cell>
          <cell r="D7062" t="str">
            <v>分系统1BMS4SOC过低一级故障</v>
          </cell>
          <cell r="G7062" t="str">
            <v>JS_WX_liteer</v>
          </cell>
          <cell r="I7062" t="str">
            <v>BMS故障</v>
          </cell>
        </row>
        <row r="7063">
          <cell r="A7063">
            <v>43213</v>
          </cell>
          <cell r="B7063">
            <v>0.8646759259259259</v>
          </cell>
          <cell r="D7063" t="str">
            <v>分系统1BMS4SOC过低二级故障</v>
          </cell>
          <cell r="G7063" t="str">
            <v>JS_WX_liteer</v>
          </cell>
          <cell r="I7063" t="str">
            <v>BMS故障</v>
          </cell>
        </row>
        <row r="7064">
          <cell r="A7064">
            <v>43213</v>
          </cell>
          <cell r="B7064">
            <v>0.86490740740740746</v>
          </cell>
          <cell r="D7064" t="str">
            <v>电表故障</v>
          </cell>
          <cell r="G7064" t="str">
            <v>JS_CZ_wodefeng</v>
          </cell>
          <cell r="I7064" t="str">
            <v>电表故障</v>
          </cell>
        </row>
        <row r="7065">
          <cell r="A7065">
            <v>43213</v>
          </cell>
          <cell r="B7065">
            <v>0.86502314814814818</v>
          </cell>
          <cell r="D7065" t="str">
            <v>电表故障</v>
          </cell>
          <cell r="G7065" t="str">
            <v>JS_CZ_wodefeng</v>
          </cell>
          <cell r="I7065" t="str">
            <v>电表故障</v>
          </cell>
        </row>
        <row r="7066">
          <cell r="A7066">
            <v>43213</v>
          </cell>
          <cell r="B7066">
            <v>0.86519675925925921</v>
          </cell>
          <cell r="D7066" t="str">
            <v>分系统1BMS8SOC过低一级故障</v>
          </cell>
          <cell r="G7066" t="str">
            <v>JS_WX_liteer</v>
          </cell>
          <cell r="I7066" t="str">
            <v>BMS故障</v>
          </cell>
        </row>
        <row r="7067">
          <cell r="A7067">
            <v>43213</v>
          </cell>
          <cell r="B7067">
            <v>0.86519675925925921</v>
          </cell>
          <cell r="D7067" t="str">
            <v>分系统1BMS8SOC过低二级故障</v>
          </cell>
          <cell r="G7067" t="str">
            <v>JS_WX_liteer</v>
          </cell>
          <cell r="I7067" t="str">
            <v>BMS故障</v>
          </cell>
        </row>
        <row r="7068">
          <cell r="A7068">
            <v>43213</v>
          </cell>
          <cell r="B7068">
            <v>0.86531249999999993</v>
          </cell>
          <cell r="D7068" t="str">
            <v>分系统1BMS1SOC过低一级故障</v>
          </cell>
          <cell r="G7068" t="str">
            <v>JS_WX_liteer</v>
          </cell>
          <cell r="I7068" t="str">
            <v>BMS故障</v>
          </cell>
        </row>
        <row r="7069">
          <cell r="A7069">
            <v>43213</v>
          </cell>
          <cell r="B7069">
            <v>0.86531249999999993</v>
          </cell>
          <cell r="D7069" t="str">
            <v>分系统1BMS1SOC过低二级故障</v>
          </cell>
          <cell r="G7069" t="str">
            <v>JS_WX_liteer</v>
          </cell>
          <cell r="I7069" t="str">
            <v>BMS故障</v>
          </cell>
        </row>
        <row r="7070">
          <cell r="A7070">
            <v>43213</v>
          </cell>
          <cell r="B7070">
            <v>0.86548611111111118</v>
          </cell>
          <cell r="D7070" t="str">
            <v>分系统1BMS6SOC过低一级故障</v>
          </cell>
          <cell r="G7070" t="str">
            <v>JS_WX_liteer</v>
          </cell>
          <cell r="I7070" t="str">
            <v>BMS故障</v>
          </cell>
        </row>
        <row r="7071">
          <cell r="A7071">
            <v>43213</v>
          </cell>
          <cell r="B7071">
            <v>0.86548611111111118</v>
          </cell>
          <cell r="D7071" t="str">
            <v>分系统1BMS6SOC过低二级故障</v>
          </cell>
          <cell r="G7071" t="str">
            <v>JS_WX_liteer</v>
          </cell>
          <cell r="I7071" t="str">
            <v>BMS故障</v>
          </cell>
        </row>
        <row r="7072">
          <cell r="A7072">
            <v>43213</v>
          </cell>
          <cell r="B7072">
            <v>0.86583333333333334</v>
          </cell>
          <cell r="D7072" t="str">
            <v>分系统1BMS8单体电压过低一级故障</v>
          </cell>
          <cell r="G7072" t="str">
            <v>JS_WX_liteer</v>
          </cell>
          <cell r="I7072" t="str">
            <v>BMS故障</v>
          </cell>
        </row>
        <row r="7073">
          <cell r="A7073">
            <v>43213</v>
          </cell>
          <cell r="B7073">
            <v>0.86583333333333334</v>
          </cell>
          <cell r="D7073" t="str">
            <v>分系统1BMS8单体电压过低二级故障</v>
          </cell>
          <cell r="G7073" t="str">
            <v>JS_WX_liteer</v>
          </cell>
          <cell r="I7073" t="str">
            <v>BMS故障</v>
          </cell>
        </row>
        <row r="7074">
          <cell r="A7074">
            <v>43213</v>
          </cell>
          <cell r="B7074">
            <v>0.86629629629629623</v>
          </cell>
          <cell r="D7074" t="str">
            <v>分系统1BMS9单体电压过低一级故障</v>
          </cell>
          <cell r="G7074" t="str">
            <v>JS_WX_liteer</v>
          </cell>
          <cell r="I7074" t="str">
            <v>BMS故障</v>
          </cell>
        </row>
        <row r="7075">
          <cell r="A7075">
            <v>43213</v>
          </cell>
          <cell r="B7075">
            <v>0.86629629629629623</v>
          </cell>
          <cell r="D7075" t="str">
            <v>分系统1BMS9单体电压过低二级故障</v>
          </cell>
          <cell r="G7075" t="str">
            <v>JS_WX_liteer</v>
          </cell>
          <cell r="I7075" t="str">
            <v>BMS故障</v>
          </cell>
        </row>
        <row r="7076">
          <cell r="A7076">
            <v>43213</v>
          </cell>
          <cell r="B7076">
            <v>0.86635416666666665</v>
          </cell>
          <cell r="D7076" t="str">
            <v>电表故障</v>
          </cell>
          <cell r="G7076" t="str">
            <v>JS_CZ_wodefeng</v>
          </cell>
          <cell r="I7076" t="str">
            <v>电表故障</v>
          </cell>
        </row>
        <row r="7077">
          <cell r="A7077">
            <v>43213</v>
          </cell>
          <cell r="B7077">
            <v>0.86675925925925934</v>
          </cell>
          <cell r="D7077" t="str">
            <v>分系统1BMS9SOC过低一级故障</v>
          </cell>
          <cell r="G7077" t="str">
            <v>JS_WX_liteer</v>
          </cell>
          <cell r="I7077" t="str">
            <v>BMS故障</v>
          </cell>
        </row>
        <row r="7078">
          <cell r="A7078">
            <v>43213</v>
          </cell>
          <cell r="B7078">
            <v>0.86675925925925934</v>
          </cell>
          <cell r="D7078" t="str">
            <v>分系统1BMS9SOC过低二级故障</v>
          </cell>
          <cell r="G7078" t="str">
            <v>JS_WX_liteer</v>
          </cell>
          <cell r="I7078" t="str">
            <v>BMS故障</v>
          </cell>
        </row>
        <row r="7079">
          <cell r="A7079">
            <v>43213</v>
          </cell>
          <cell r="B7079">
            <v>0.86687499999999995</v>
          </cell>
          <cell r="D7079" t="str">
            <v>分系统1BMS3单体电压过低一级故障</v>
          </cell>
          <cell r="G7079" t="str">
            <v>JS_WX_liteer</v>
          </cell>
          <cell r="I7079" t="str">
            <v>BMS故障</v>
          </cell>
        </row>
        <row r="7080">
          <cell r="A7080">
            <v>43213</v>
          </cell>
          <cell r="B7080">
            <v>0.86687499999999995</v>
          </cell>
          <cell r="D7080" t="str">
            <v>分系统1BMS3单体电压过低二级故障</v>
          </cell>
          <cell r="G7080" t="str">
            <v>JS_WX_liteer</v>
          </cell>
          <cell r="I7080" t="str">
            <v>BMS故障</v>
          </cell>
        </row>
        <row r="7081">
          <cell r="A7081">
            <v>43213</v>
          </cell>
          <cell r="B7081">
            <v>0.86785879629629636</v>
          </cell>
          <cell r="D7081" t="str">
            <v>分系统1BMS4单体电压过低一级故障</v>
          </cell>
          <cell r="G7081" t="str">
            <v>JS_WX_liteer</v>
          </cell>
          <cell r="I7081" t="str">
            <v>BMS故障</v>
          </cell>
        </row>
        <row r="7082">
          <cell r="A7082">
            <v>43213</v>
          </cell>
          <cell r="B7082">
            <v>0.86785879629629636</v>
          </cell>
          <cell r="D7082" t="str">
            <v>分系统1BMS4单体电压过低二级故障</v>
          </cell>
          <cell r="G7082" t="str">
            <v>JS_WX_liteer</v>
          </cell>
          <cell r="I7082" t="str">
            <v>BMS故障</v>
          </cell>
        </row>
        <row r="7083">
          <cell r="A7083">
            <v>43213</v>
          </cell>
          <cell r="B7083">
            <v>0.86797453703703698</v>
          </cell>
          <cell r="D7083" t="str">
            <v>分系统1BMS1单体电压过低一级故障</v>
          </cell>
          <cell r="G7083" t="str">
            <v>JS_WX_liteer</v>
          </cell>
          <cell r="I7083" t="str">
            <v>BMS故障</v>
          </cell>
        </row>
        <row r="7084">
          <cell r="A7084">
            <v>43213</v>
          </cell>
          <cell r="B7084">
            <v>0.86797453703703698</v>
          </cell>
          <cell r="D7084" t="str">
            <v>分系统1BMS1单体电压过低二级故障</v>
          </cell>
          <cell r="G7084" t="str">
            <v>JS_WX_liteer</v>
          </cell>
          <cell r="I7084" t="str">
            <v>BMS故障</v>
          </cell>
        </row>
        <row r="7085">
          <cell r="A7085">
            <v>43213</v>
          </cell>
          <cell r="B7085">
            <v>0.86814814814814811</v>
          </cell>
          <cell r="D7085" t="str">
            <v>分系统1BMS7单体电压过低一级故障</v>
          </cell>
          <cell r="G7085" t="str">
            <v>JS_WX_liteer</v>
          </cell>
          <cell r="I7085" t="str">
            <v>BMS故障</v>
          </cell>
        </row>
        <row r="7086">
          <cell r="A7086">
            <v>43213</v>
          </cell>
          <cell r="B7086">
            <v>0.86814814814814811</v>
          </cell>
          <cell r="D7086" t="str">
            <v>分系统1BMS7单体电压过低二级故障</v>
          </cell>
          <cell r="G7086" t="str">
            <v>JS_WX_liteer</v>
          </cell>
          <cell r="I7086" t="str">
            <v>BMS故障</v>
          </cell>
        </row>
        <row r="7087">
          <cell r="A7087">
            <v>43213</v>
          </cell>
          <cell r="B7087">
            <v>0.86866898148148142</v>
          </cell>
          <cell r="D7087" t="str">
            <v>分系统1BMS2单体电压过低一级故障</v>
          </cell>
          <cell r="G7087" t="str">
            <v>JS_WX_liteer</v>
          </cell>
          <cell r="I7087" t="str">
            <v>BMS故障</v>
          </cell>
        </row>
        <row r="7088">
          <cell r="A7088">
            <v>43213</v>
          </cell>
          <cell r="B7088">
            <v>0.86866898148148142</v>
          </cell>
          <cell r="D7088" t="str">
            <v>分系统1BMS2单体电压过低二级故障</v>
          </cell>
          <cell r="G7088" t="str">
            <v>JS_WX_liteer</v>
          </cell>
          <cell r="I7088" t="str">
            <v>BMS故障</v>
          </cell>
        </row>
        <row r="7089">
          <cell r="A7089">
            <v>43213</v>
          </cell>
          <cell r="B7089">
            <v>0.86884259259259267</v>
          </cell>
          <cell r="D7089" t="str">
            <v>分系统1BMS5单体电压过低一级故障</v>
          </cell>
          <cell r="G7089" t="str">
            <v>JS_WX_liteer</v>
          </cell>
          <cell r="I7089" t="str">
            <v>BMS故障</v>
          </cell>
        </row>
        <row r="7090">
          <cell r="A7090">
            <v>43213</v>
          </cell>
          <cell r="B7090">
            <v>0.86884259259259267</v>
          </cell>
          <cell r="D7090" t="str">
            <v>分系统1BMS5单体电压过低二级故障</v>
          </cell>
          <cell r="G7090" t="str">
            <v>JS_WX_liteer</v>
          </cell>
          <cell r="I7090" t="str">
            <v>BMS故障</v>
          </cell>
        </row>
        <row r="7091">
          <cell r="A7091">
            <v>43213</v>
          </cell>
          <cell r="B7091">
            <v>0.86895833333333339</v>
          </cell>
          <cell r="D7091" t="str">
            <v>分系统1BMS6单体电压过低一级故障</v>
          </cell>
          <cell r="G7091" t="str">
            <v>JS_WX_liteer</v>
          </cell>
          <cell r="I7091" t="str">
            <v>BMS故障</v>
          </cell>
        </row>
        <row r="7092">
          <cell r="A7092">
            <v>43213</v>
          </cell>
          <cell r="B7092">
            <v>0.86895833333333339</v>
          </cell>
          <cell r="D7092" t="str">
            <v>分系统1BMS6单体电压过低二级故障</v>
          </cell>
          <cell r="G7092" t="str">
            <v>JS_WX_liteer</v>
          </cell>
          <cell r="I7092" t="str">
            <v>BMS故障</v>
          </cell>
        </row>
        <row r="7093">
          <cell r="A7093">
            <v>43213</v>
          </cell>
          <cell r="B7093">
            <v>0.86942129629629628</v>
          </cell>
          <cell r="D7093" t="str">
            <v>分系统1BMS5SOC过低一级故障</v>
          </cell>
          <cell r="G7093" t="str">
            <v>JS_WX_liteer</v>
          </cell>
          <cell r="I7093" t="str">
            <v>BMS故障</v>
          </cell>
        </row>
        <row r="7094">
          <cell r="A7094">
            <v>43213</v>
          </cell>
          <cell r="B7094">
            <v>0.86942129629629628</v>
          </cell>
          <cell r="D7094" t="str">
            <v>分系统1BMS5SOC过低二级故障</v>
          </cell>
          <cell r="G7094" t="str">
            <v>JS_WX_liteer</v>
          </cell>
          <cell r="I7094" t="str">
            <v>BMS故障</v>
          </cell>
        </row>
        <row r="7095">
          <cell r="A7095">
            <v>43213</v>
          </cell>
          <cell r="B7095">
            <v>0.86994212962962969</v>
          </cell>
          <cell r="D7095" t="str">
            <v>分系统1BMS7SOC过低一级故障</v>
          </cell>
          <cell r="G7095" t="str">
            <v>JS_WX_liteer</v>
          </cell>
          <cell r="I7095" t="str">
            <v>BMS故障</v>
          </cell>
        </row>
        <row r="7096">
          <cell r="A7096">
            <v>43213</v>
          </cell>
          <cell r="B7096">
            <v>0.86994212962962969</v>
          </cell>
          <cell r="D7096" t="str">
            <v>分系统1BMS7SOC过低二级故障</v>
          </cell>
          <cell r="G7096" t="str">
            <v>JS_WX_liteer</v>
          </cell>
          <cell r="I7096" t="str">
            <v>BMS故障</v>
          </cell>
        </row>
        <row r="7097">
          <cell r="A7097">
            <v>43213</v>
          </cell>
          <cell r="B7097">
            <v>0.87011574074074083</v>
          </cell>
          <cell r="D7097" t="str">
            <v>分系统1BMS2SOC过低一级故障</v>
          </cell>
          <cell r="G7097" t="str">
            <v>JS_WX_liteer</v>
          </cell>
          <cell r="I7097" t="str">
            <v>BMS故障</v>
          </cell>
        </row>
        <row r="7098">
          <cell r="A7098">
            <v>43213</v>
          </cell>
          <cell r="B7098">
            <v>0.87011574074074083</v>
          </cell>
          <cell r="D7098" t="str">
            <v>分系统1BMS2SOC过低二级故障</v>
          </cell>
          <cell r="G7098" t="str">
            <v>JS_WX_liteer</v>
          </cell>
          <cell r="I7098" t="str">
            <v>BMS故障</v>
          </cell>
        </row>
        <row r="7099">
          <cell r="A7099">
            <v>43213</v>
          </cell>
          <cell r="B7099">
            <v>0.87017361111111102</v>
          </cell>
          <cell r="D7099" t="str">
            <v>电表故障</v>
          </cell>
          <cell r="G7099" t="str">
            <v>JS_CZ_wodefeng</v>
          </cell>
          <cell r="I7099" t="str">
            <v>电表故障</v>
          </cell>
        </row>
        <row r="7100">
          <cell r="A7100">
            <v>43213</v>
          </cell>
          <cell r="B7100">
            <v>0.8715046296296296</v>
          </cell>
          <cell r="D7100" t="str">
            <v>电表故障</v>
          </cell>
          <cell r="G7100" t="str">
            <v>JS_CZ_wodefeng</v>
          </cell>
          <cell r="I7100" t="str">
            <v>电表故障</v>
          </cell>
        </row>
        <row r="7101">
          <cell r="A7101">
            <v>43213</v>
          </cell>
          <cell r="B7101">
            <v>0.87434027777777779</v>
          </cell>
          <cell r="D7101" t="str">
            <v>电表故障</v>
          </cell>
          <cell r="G7101" t="str">
            <v>JS_CZ_wodefeng</v>
          </cell>
          <cell r="I7101" t="str">
            <v>电表故障</v>
          </cell>
        </row>
        <row r="7102">
          <cell r="A7102">
            <v>43213</v>
          </cell>
          <cell r="B7102">
            <v>0.87526620370370367</v>
          </cell>
          <cell r="D7102" t="str">
            <v>电表故障</v>
          </cell>
          <cell r="G7102" t="str">
            <v>JS_CZ_wodefeng</v>
          </cell>
          <cell r="I7102" t="str">
            <v>电表故障</v>
          </cell>
        </row>
        <row r="7103">
          <cell r="A7103">
            <v>43213</v>
          </cell>
          <cell r="B7103">
            <v>0.87545138888888896</v>
          </cell>
          <cell r="D7103" t="str">
            <v>电表故障</v>
          </cell>
          <cell r="G7103" t="str">
            <v>JS_CZ_wodefeng</v>
          </cell>
          <cell r="I7103" t="str">
            <v>电表故障</v>
          </cell>
        </row>
        <row r="7104">
          <cell r="A7104">
            <v>43213</v>
          </cell>
          <cell r="B7104">
            <v>0.87555555555555553</v>
          </cell>
          <cell r="D7104" t="str">
            <v>电表故障</v>
          </cell>
          <cell r="G7104" t="str">
            <v>JS_CZ_wodefeng</v>
          </cell>
          <cell r="I7104" t="str">
            <v>电表故障</v>
          </cell>
        </row>
        <row r="7105">
          <cell r="A7105">
            <v>43213</v>
          </cell>
          <cell r="B7105">
            <v>0.87567129629629636</v>
          </cell>
          <cell r="D7105" t="str">
            <v>电表故障</v>
          </cell>
          <cell r="G7105" t="str">
            <v>JS_CZ_wodefeng</v>
          </cell>
          <cell r="I7105" t="str">
            <v>电表故障</v>
          </cell>
        </row>
        <row r="7106">
          <cell r="A7106">
            <v>43213</v>
          </cell>
          <cell r="B7106">
            <v>0.8766087962962964</v>
          </cell>
          <cell r="D7106" t="str">
            <v>电表故障</v>
          </cell>
          <cell r="G7106" t="str">
            <v>JS_CZ_wodefeng</v>
          </cell>
          <cell r="I7106" t="str">
            <v>电表故障</v>
          </cell>
        </row>
        <row r="7107">
          <cell r="A7107">
            <v>43213</v>
          </cell>
          <cell r="B7107">
            <v>0.87805555555555559</v>
          </cell>
          <cell r="D7107" t="str">
            <v>电表故障</v>
          </cell>
          <cell r="G7107" t="str">
            <v>JS_CZ_wodefeng</v>
          </cell>
          <cell r="I7107" t="str">
            <v>电表故障</v>
          </cell>
        </row>
        <row r="7108">
          <cell r="A7108">
            <v>43213</v>
          </cell>
          <cell r="B7108">
            <v>0.88210648148148152</v>
          </cell>
          <cell r="D7108" t="str">
            <v>电表故障</v>
          </cell>
          <cell r="G7108" t="str">
            <v>JS_CZ_wodefeng</v>
          </cell>
          <cell r="I7108" t="str">
            <v>电表故障</v>
          </cell>
        </row>
        <row r="7109">
          <cell r="A7109">
            <v>43213</v>
          </cell>
          <cell r="B7109">
            <v>0.88447916666666659</v>
          </cell>
          <cell r="D7109" t="str">
            <v>电表故障</v>
          </cell>
          <cell r="G7109" t="str">
            <v>JS_CZ_wodefeng</v>
          </cell>
          <cell r="I7109" t="str">
            <v>电表故障</v>
          </cell>
        </row>
        <row r="7110">
          <cell r="A7110">
            <v>43213</v>
          </cell>
          <cell r="B7110">
            <v>0.88557870370370362</v>
          </cell>
          <cell r="D7110" t="str">
            <v>电表故障</v>
          </cell>
          <cell r="G7110" t="str">
            <v>JS_CZ_wodefeng</v>
          </cell>
          <cell r="I7110" t="str">
            <v>电表故障</v>
          </cell>
        </row>
        <row r="7111">
          <cell r="A7111">
            <v>43213</v>
          </cell>
          <cell r="B7111">
            <v>0.88582175925925932</v>
          </cell>
          <cell r="D7111" t="str">
            <v>电表故障</v>
          </cell>
          <cell r="G7111" t="str">
            <v>JS_CZ_wodefeng</v>
          </cell>
          <cell r="I7111" t="str">
            <v>电表故障</v>
          </cell>
        </row>
        <row r="7112">
          <cell r="A7112">
            <v>43213</v>
          </cell>
          <cell r="B7112">
            <v>0.88592592592592589</v>
          </cell>
          <cell r="D7112" t="str">
            <v>电表故障</v>
          </cell>
          <cell r="G7112" t="str">
            <v>JS_CZ_wodefeng</v>
          </cell>
          <cell r="I7112" t="str">
            <v>电表故障</v>
          </cell>
        </row>
        <row r="7113">
          <cell r="A7113">
            <v>43213</v>
          </cell>
          <cell r="B7113">
            <v>0.88604166666666673</v>
          </cell>
          <cell r="D7113" t="str">
            <v>电表故障</v>
          </cell>
          <cell r="G7113" t="str">
            <v>JS_CZ_wodefeng</v>
          </cell>
          <cell r="I7113" t="str">
            <v>电表故障</v>
          </cell>
        </row>
        <row r="7114">
          <cell r="A7114">
            <v>43213</v>
          </cell>
          <cell r="B7114">
            <v>0.88842592592592595</v>
          </cell>
          <cell r="D7114" t="str">
            <v>电表故障</v>
          </cell>
          <cell r="G7114" t="str">
            <v>JS_CZ_wodefeng</v>
          </cell>
          <cell r="I7114" t="str">
            <v>电表故障</v>
          </cell>
        </row>
        <row r="7115">
          <cell r="A7115">
            <v>43213</v>
          </cell>
          <cell r="B7115">
            <v>0.89126157407407414</v>
          </cell>
          <cell r="D7115" t="str">
            <v>电表故障</v>
          </cell>
          <cell r="G7115" t="str">
            <v>JS_CZ_wodefeng</v>
          </cell>
          <cell r="I7115" t="str">
            <v>电表故障</v>
          </cell>
        </row>
        <row r="7116">
          <cell r="A7116">
            <v>43213</v>
          </cell>
          <cell r="B7116">
            <v>0.89224537037037033</v>
          </cell>
          <cell r="D7116" t="str">
            <v>电表故障</v>
          </cell>
          <cell r="G7116" t="str">
            <v>JS_CZ_wodefeng</v>
          </cell>
          <cell r="I7116" t="str">
            <v>电表故障</v>
          </cell>
        </row>
        <row r="7117">
          <cell r="A7117">
            <v>43213</v>
          </cell>
          <cell r="B7117">
            <v>0.89259259259259249</v>
          </cell>
          <cell r="D7117" t="str">
            <v>电表故障</v>
          </cell>
          <cell r="G7117" t="str">
            <v>JS_CZ_wodefeng</v>
          </cell>
          <cell r="I7117" t="str">
            <v>电表故障</v>
          </cell>
        </row>
        <row r="7118">
          <cell r="A7118">
            <v>43213</v>
          </cell>
          <cell r="B7118">
            <v>0.89386574074074077</v>
          </cell>
          <cell r="D7118" t="str">
            <v>电表故障</v>
          </cell>
          <cell r="G7118" t="str">
            <v>JS_CZ_wodefeng</v>
          </cell>
          <cell r="I7118" t="str">
            <v>电表故障</v>
          </cell>
        </row>
        <row r="7119">
          <cell r="A7119">
            <v>43213</v>
          </cell>
          <cell r="B7119">
            <v>0.89623842592592595</v>
          </cell>
          <cell r="D7119" t="str">
            <v>电表故障</v>
          </cell>
          <cell r="G7119" t="str">
            <v>JS_CZ_wodefeng</v>
          </cell>
          <cell r="I7119" t="str">
            <v>电表故障</v>
          </cell>
        </row>
        <row r="7120">
          <cell r="A7120">
            <v>43213</v>
          </cell>
          <cell r="B7120">
            <v>0.89635416666666667</v>
          </cell>
          <cell r="D7120" t="str">
            <v>电表故障</v>
          </cell>
          <cell r="G7120" t="str">
            <v>JS_CZ_wodefeng</v>
          </cell>
          <cell r="I7120" t="str">
            <v>电表故障</v>
          </cell>
        </row>
        <row r="7121">
          <cell r="A7121">
            <v>43213</v>
          </cell>
          <cell r="B7121">
            <v>0.8965277777777777</v>
          </cell>
          <cell r="D7121" t="str">
            <v>电表故障</v>
          </cell>
          <cell r="G7121" t="str">
            <v>JS_CZ_wodefeng</v>
          </cell>
          <cell r="I7121" t="str">
            <v>电表故障</v>
          </cell>
        </row>
        <row r="7122">
          <cell r="A7122">
            <v>43213</v>
          </cell>
          <cell r="B7122">
            <v>0.89675925925925926</v>
          </cell>
          <cell r="D7122" t="str">
            <v>电表故障</v>
          </cell>
          <cell r="G7122" t="str">
            <v>JS_CZ_wodefeng</v>
          </cell>
          <cell r="I7122" t="str">
            <v>电表故障</v>
          </cell>
        </row>
        <row r="7123">
          <cell r="A7123">
            <v>43213</v>
          </cell>
          <cell r="B7123">
            <v>0.89780092592592586</v>
          </cell>
          <cell r="D7123" t="str">
            <v>电表故障</v>
          </cell>
          <cell r="G7123" t="str">
            <v>JS_CZ_wodefeng</v>
          </cell>
          <cell r="I7123" t="str">
            <v>电表故障</v>
          </cell>
        </row>
        <row r="7124">
          <cell r="A7124">
            <v>43213</v>
          </cell>
          <cell r="B7124">
            <v>0.90018518518518509</v>
          </cell>
          <cell r="D7124" t="str">
            <v>电表故障</v>
          </cell>
          <cell r="G7124" t="str">
            <v>JS_CZ_wodefeng</v>
          </cell>
          <cell r="I7124" t="str">
            <v>电表故障</v>
          </cell>
        </row>
        <row r="7125">
          <cell r="A7125">
            <v>43213</v>
          </cell>
          <cell r="B7125">
            <v>0.90174768518518522</v>
          </cell>
          <cell r="D7125" t="str">
            <v>电表故障</v>
          </cell>
          <cell r="G7125" t="str">
            <v>JS_CZ_wodefeng</v>
          </cell>
          <cell r="I7125" t="str">
            <v>电表故障</v>
          </cell>
        </row>
        <row r="7126">
          <cell r="A7126">
            <v>43213</v>
          </cell>
          <cell r="B7126">
            <v>0.90186342592592583</v>
          </cell>
          <cell r="D7126" t="str">
            <v>电表故障</v>
          </cell>
          <cell r="G7126" t="str">
            <v>JS_CZ_wodefeng</v>
          </cell>
          <cell r="I7126" t="str">
            <v>电表故障</v>
          </cell>
        </row>
        <row r="7127">
          <cell r="A7127">
            <v>43213</v>
          </cell>
          <cell r="B7127">
            <v>0.90319444444444441</v>
          </cell>
          <cell r="D7127" t="str">
            <v>电表故障</v>
          </cell>
          <cell r="G7127" t="str">
            <v>JS_CZ_wodefeng</v>
          </cell>
          <cell r="I7127" t="str">
            <v>电表故障</v>
          </cell>
        </row>
        <row r="7128">
          <cell r="A7128">
            <v>43213</v>
          </cell>
          <cell r="B7128">
            <v>0.90370370370370379</v>
          </cell>
          <cell r="D7128" t="str">
            <v>分系统1BMS3SOC过低一级故障</v>
          </cell>
          <cell r="G7128" t="str">
            <v>JS_CZ_wodefeng</v>
          </cell>
          <cell r="I7128" t="str">
            <v>BMS故障</v>
          </cell>
        </row>
        <row r="7129">
          <cell r="A7129">
            <v>43213</v>
          </cell>
          <cell r="B7129">
            <v>0.9046412037037036</v>
          </cell>
          <cell r="D7129" t="str">
            <v>分系统1BMS3SOC过低一级故障</v>
          </cell>
          <cell r="G7129" t="str">
            <v>JS_CZ_wodefeng</v>
          </cell>
          <cell r="I7129" t="str">
            <v>BMS故障</v>
          </cell>
        </row>
        <row r="7130">
          <cell r="A7130">
            <v>43213</v>
          </cell>
          <cell r="B7130">
            <v>0.90510416666666671</v>
          </cell>
          <cell r="D7130" t="str">
            <v>分系统1BMS3SOC过低一级故障</v>
          </cell>
          <cell r="G7130" t="str">
            <v>JS_CZ_wodefeng</v>
          </cell>
          <cell r="I7130" t="str">
            <v>BMS故障</v>
          </cell>
        </row>
        <row r="7131">
          <cell r="A7131">
            <v>43213</v>
          </cell>
          <cell r="B7131">
            <v>0.90562500000000001</v>
          </cell>
          <cell r="D7131" t="str">
            <v>电表故障</v>
          </cell>
          <cell r="G7131" t="str">
            <v>JS_CZ_wodefeng</v>
          </cell>
          <cell r="I7131" t="str">
            <v>电表故障</v>
          </cell>
        </row>
        <row r="7132">
          <cell r="A7132">
            <v>43213</v>
          </cell>
          <cell r="B7132">
            <v>0.90574074074074085</v>
          </cell>
          <cell r="D7132" t="str">
            <v>分系统1BMS3SOC过低一级故障</v>
          </cell>
          <cell r="G7132" t="str">
            <v>JS_CZ_wodefeng</v>
          </cell>
          <cell r="I7132" t="str">
            <v>BMS故障</v>
          </cell>
        </row>
        <row r="7133">
          <cell r="A7133">
            <v>43213</v>
          </cell>
          <cell r="B7133">
            <v>0.90637731481481476</v>
          </cell>
          <cell r="D7133" t="str">
            <v>分系统1BMS3SOC过低一级故障</v>
          </cell>
          <cell r="G7133" t="str">
            <v>JS_CZ_wodefeng</v>
          </cell>
          <cell r="I7133" t="str">
            <v>BMS故障</v>
          </cell>
        </row>
        <row r="7134">
          <cell r="A7134">
            <v>43213</v>
          </cell>
          <cell r="B7134">
            <v>0.90695601851851848</v>
          </cell>
          <cell r="D7134" t="str">
            <v>分系统1BMS3SOC过低一级故障</v>
          </cell>
          <cell r="G7134" t="str">
            <v>JS_CZ_wodefeng</v>
          </cell>
          <cell r="I7134" t="str">
            <v>BMS故障</v>
          </cell>
        </row>
        <row r="7135">
          <cell r="A7135">
            <v>43213</v>
          </cell>
          <cell r="B7135">
            <v>0.90695601851851848</v>
          </cell>
          <cell r="D7135" t="str">
            <v>电表故障</v>
          </cell>
          <cell r="G7135" t="str">
            <v>JS_CZ_wodefeng</v>
          </cell>
          <cell r="I7135" t="str">
            <v>电表故障</v>
          </cell>
        </row>
        <row r="7136">
          <cell r="A7136">
            <v>43213</v>
          </cell>
          <cell r="B7136">
            <v>0.90718750000000004</v>
          </cell>
          <cell r="D7136" t="str">
            <v>电表故障</v>
          </cell>
          <cell r="G7136" t="str">
            <v>JS_CZ_wodefeng</v>
          </cell>
          <cell r="I7136" t="str">
            <v>电表故障</v>
          </cell>
        </row>
        <row r="7137">
          <cell r="A7137">
            <v>43213</v>
          </cell>
          <cell r="B7137">
            <v>0.90822916666666664</v>
          </cell>
          <cell r="D7137" t="str">
            <v>分系统1BMS3SOC过低一级故障</v>
          </cell>
          <cell r="G7137" t="str">
            <v>JS_CZ_wodefeng</v>
          </cell>
          <cell r="I7137" t="str">
            <v>BMS故障</v>
          </cell>
        </row>
        <row r="7138">
          <cell r="A7138">
            <v>43213</v>
          </cell>
          <cell r="B7138">
            <v>0.90851851851851861</v>
          </cell>
          <cell r="D7138" t="str">
            <v>电表故障</v>
          </cell>
          <cell r="G7138" t="str">
            <v>JS_CZ_wodefeng</v>
          </cell>
          <cell r="I7138" t="str">
            <v>电表故障</v>
          </cell>
        </row>
        <row r="7139">
          <cell r="A7139">
            <v>43213</v>
          </cell>
          <cell r="B7139">
            <v>0.90956018518518522</v>
          </cell>
          <cell r="D7139" t="str">
            <v>电表故障</v>
          </cell>
          <cell r="G7139" t="str">
            <v>JS_CZ_wodefeng</v>
          </cell>
          <cell r="I7139" t="str">
            <v>电表故障</v>
          </cell>
        </row>
        <row r="7140">
          <cell r="A7140">
            <v>43213</v>
          </cell>
          <cell r="B7140">
            <v>0.9124537037037036</v>
          </cell>
          <cell r="D7140" t="str">
            <v>电表故障</v>
          </cell>
          <cell r="G7140" t="str">
            <v>JS_CZ_wodefeng</v>
          </cell>
          <cell r="I7140" t="str">
            <v>电表故障</v>
          </cell>
        </row>
        <row r="7141">
          <cell r="A7141">
            <v>43213</v>
          </cell>
          <cell r="B7141">
            <v>0.91401620370370373</v>
          </cell>
          <cell r="D7141" t="str">
            <v>电表故障</v>
          </cell>
          <cell r="G7141" t="str">
            <v>JS_CZ_wodefeng</v>
          </cell>
          <cell r="I7141" t="str">
            <v>电表故障</v>
          </cell>
        </row>
        <row r="7142">
          <cell r="A7142">
            <v>43213</v>
          </cell>
          <cell r="B7142">
            <v>0.9148263888888889</v>
          </cell>
          <cell r="D7142" t="str">
            <v>电表故障</v>
          </cell>
          <cell r="G7142" t="str">
            <v>JS_CZ_wodefeng</v>
          </cell>
          <cell r="I7142" t="str">
            <v>电表故障</v>
          </cell>
        </row>
        <row r="7143">
          <cell r="A7143">
            <v>43213</v>
          </cell>
          <cell r="B7143">
            <v>0.91731481481481481</v>
          </cell>
          <cell r="D7143" t="str">
            <v>电表故障</v>
          </cell>
          <cell r="G7143" t="str">
            <v>JS_CZ_wodefeng</v>
          </cell>
          <cell r="I7143" t="str">
            <v>电表故障</v>
          </cell>
        </row>
        <row r="7144">
          <cell r="A7144">
            <v>43213</v>
          </cell>
          <cell r="B7144">
            <v>0.91754629629629625</v>
          </cell>
          <cell r="D7144" t="str">
            <v>电表故障</v>
          </cell>
          <cell r="G7144" t="str">
            <v>JS_CZ_wodefeng</v>
          </cell>
          <cell r="I7144" t="str">
            <v>电表故障</v>
          </cell>
        </row>
        <row r="7145">
          <cell r="A7145">
            <v>43213</v>
          </cell>
          <cell r="B7145">
            <v>0.91767361111111112</v>
          </cell>
          <cell r="D7145" t="str">
            <v>电表故障</v>
          </cell>
          <cell r="G7145" t="str">
            <v>JS_CZ_wodefeng</v>
          </cell>
          <cell r="I7145" t="str">
            <v>电表故障</v>
          </cell>
        </row>
        <row r="7146">
          <cell r="A7146">
            <v>43213</v>
          </cell>
          <cell r="B7146">
            <v>0.91784722222222215</v>
          </cell>
          <cell r="D7146" t="str">
            <v>电表故障</v>
          </cell>
          <cell r="G7146" t="str">
            <v>JS_CZ_wodefeng</v>
          </cell>
          <cell r="I7146" t="str">
            <v>电表故障</v>
          </cell>
        </row>
        <row r="7147">
          <cell r="A7147">
            <v>43213</v>
          </cell>
          <cell r="B7147">
            <v>0.91894675925925917</v>
          </cell>
          <cell r="D7147" t="str">
            <v>电表故障</v>
          </cell>
          <cell r="G7147" t="str">
            <v>JS_CZ_wodefeng</v>
          </cell>
          <cell r="I7147" t="str">
            <v>电表故障</v>
          </cell>
        </row>
        <row r="7148">
          <cell r="A7148">
            <v>43213</v>
          </cell>
          <cell r="B7148">
            <v>0.92016203703703703</v>
          </cell>
          <cell r="D7148" t="str">
            <v>分系统1故障状态</v>
          </cell>
          <cell r="G7148" t="str">
            <v>JS_CZ_wodefeng</v>
          </cell>
          <cell r="I7148" t="str">
            <v>系统故障</v>
          </cell>
        </row>
        <row r="7149">
          <cell r="A7149">
            <v>43213</v>
          </cell>
          <cell r="B7149">
            <v>0.92166666666666675</v>
          </cell>
          <cell r="D7149" t="str">
            <v>电表故障</v>
          </cell>
          <cell r="G7149" t="str">
            <v>JS_CZ_wodefeng</v>
          </cell>
          <cell r="I7149" t="str">
            <v>电表故障</v>
          </cell>
        </row>
        <row r="7150">
          <cell r="A7150">
            <v>43213</v>
          </cell>
          <cell r="B7150">
            <v>0.92299768518518521</v>
          </cell>
          <cell r="D7150" t="str">
            <v>电表故障</v>
          </cell>
          <cell r="G7150" t="str">
            <v>JS_CZ_wodefeng</v>
          </cell>
          <cell r="I7150" t="str">
            <v>电表故障</v>
          </cell>
        </row>
        <row r="7151">
          <cell r="A7151">
            <v>43213</v>
          </cell>
          <cell r="B7151">
            <v>0.92311342592592593</v>
          </cell>
          <cell r="D7151" t="str">
            <v>电表故障</v>
          </cell>
          <cell r="G7151" t="str">
            <v>JS_CZ_wodefeng</v>
          </cell>
          <cell r="I7151" t="str">
            <v>电表故障</v>
          </cell>
        </row>
        <row r="7152">
          <cell r="A7152">
            <v>43213</v>
          </cell>
          <cell r="B7152">
            <v>0.92403935185185182</v>
          </cell>
          <cell r="D7152" t="str">
            <v>电表故障</v>
          </cell>
          <cell r="G7152" t="str">
            <v>JS_CZ_wodefeng</v>
          </cell>
          <cell r="I7152" t="str">
            <v>电表故障</v>
          </cell>
        </row>
        <row r="7153">
          <cell r="A7153">
            <v>43213</v>
          </cell>
          <cell r="B7153">
            <v>0.92415509259259254</v>
          </cell>
          <cell r="D7153" t="str">
            <v>电表故障</v>
          </cell>
          <cell r="G7153" t="str">
            <v>JS_CZ_wodefeng</v>
          </cell>
          <cell r="I7153" t="str">
            <v>电表故障</v>
          </cell>
        </row>
        <row r="7154">
          <cell r="A7154">
            <v>43213</v>
          </cell>
          <cell r="B7154">
            <v>0.92432870370370368</v>
          </cell>
          <cell r="D7154" t="str">
            <v>电表故障</v>
          </cell>
          <cell r="G7154" t="str">
            <v>JS_CZ_wodefeng</v>
          </cell>
          <cell r="I7154" t="str">
            <v>电表故障</v>
          </cell>
        </row>
        <row r="7155">
          <cell r="A7155">
            <v>43213</v>
          </cell>
          <cell r="B7155">
            <v>0.9253703703703704</v>
          </cell>
          <cell r="D7155" t="str">
            <v>电表故障</v>
          </cell>
          <cell r="G7155" t="str">
            <v>JS_CZ_wodefeng</v>
          </cell>
          <cell r="I7155" t="str">
            <v>电表故障</v>
          </cell>
        </row>
        <row r="7156">
          <cell r="A7156">
            <v>43213</v>
          </cell>
          <cell r="B7156">
            <v>0.92711805555555549</v>
          </cell>
          <cell r="D7156" t="str">
            <v>电表故障</v>
          </cell>
          <cell r="G7156" t="str">
            <v>JS_CZ_wodefeng</v>
          </cell>
          <cell r="I7156" t="str">
            <v>电表故障</v>
          </cell>
        </row>
        <row r="7157">
          <cell r="A7157">
            <v>43213</v>
          </cell>
          <cell r="B7157">
            <v>0.92943287037037037</v>
          </cell>
          <cell r="D7157" t="str">
            <v>电表故障</v>
          </cell>
          <cell r="G7157" t="str">
            <v>JS_CZ_wodefeng</v>
          </cell>
          <cell r="I7157" t="str">
            <v>电表故障</v>
          </cell>
        </row>
        <row r="7158">
          <cell r="A7158">
            <v>43213</v>
          </cell>
          <cell r="B7158">
            <v>0.93336805555555558</v>
          </cell>
          <cell r="D7158" t="str">
            <v>电表故障</v>
          </cell>
          <cell r="G7158" t="str">
            <v>JS_CZ_wodefeng</v>
          </cell>
          <cell r="I7158" t="str">
            <v>电表故障</v>
          </cell>
        </row>
        <row r="7159">
          <cell r="A7159">
            <v>43213</v>
          </cell>
          <cell r="B7159">
            <v>0.93482638888888892</v>
          </cell>
          <cell r="D7159" t="str">
            <v>电表故障</v>
          </cell>
          <cell r="G7159" t="str">
            <v>JS_CZ_wodefeng</v>
          </cell>
          <cell r="I7159" t="str">
            <v>电表故障</v>
          </cell>
        </row>
        <row r="7160">
          <cell r="A7160">
            <v>43213</v>
          </cell>
          <cell r="B7160">
            <v>0.93493055555555549</v>
          </cell>
          <cell r="D7160" t="str">
            <v>电表故障</v>
          </cell>
          <cell r="G7160" t="str">
            <v>JS_CZ_wodefeng</v>
          </cell>
          <cell r="I7160" t="str">
            <v>电表故障</v>
          </cell>
        </row>
        <row r="7161">
          <cell r="A7161">
            <v>43213</v>
          </cell>
          <cell r="B7161">
            <v>0.93604166666666666</v>
          </cell>
          <cell r="D7161" t="str">
            <v>电表故障</v>
          </cell>
          <cell r="G7161" t="str">
            <v>JS_CZ_wodefeng</v>
          </cell>
          <cell r="I7161" t="str">
            <v>电表故障</v>
          </cell>
        </row>
        <row r="7162">
          <cell r="A7162">
            <v>43213</v>
          </cell>
          <cell r="B7162">
            <v>0.93615740740740738</v>
          </cell>
          <cell r="D7162" t="str">
            <v>电表故障</v>
          </cell>
          <cell r="G7162" t="str">
            <v>JS_CZ_wodefeng</v>
          </cell>
          <cell r="I7162" t="str">
            <v>电表故障</v>
          </cell>
        </row>
        <row r="7163">
          <cell r="A7163">
            <v>43213</v>
          </cell>
          <cell r="B7163">
            <v>0.9371990740740741</v>
          </cell>
          <cell r="D7163" t="str">
            <v>电表故障</v>
          </cell>
          <cell r="G7163" t="str">
            <v>JS_CZ_wodefeng</v>
          </cell>
          <cell r="I7163" t="str">
            <v>电表故障</v>
          </cell>
        </row>
        <row r="7164">
          <cell r="A7164">
            <v>43213</v>
          </cell>
          <cell r="B7164">
            <v>0.93864583333333329</v>
          </cell>
          <cell r="D7164" t="str">
            <v>电表故障</v>
          </cell>
          <cell r="G7164" t="str">
            <v>JS_CZ_wodefeng</v>
          </cell>
          <cell r="I7164" t="str">
            <v>电表故障</v>
          </cell>
        </row>
        <row r="7165">
          <cell r="A7165">
            <v>43213</v>
          </cell>
          <cell r="B7165">
            <v>0.94015046296296301</v>
          </cell>
          <cell r="D7165" t="str">
            <v>电表故障</v>
          </cell>
          <cell r="G7165" t="str">
            <v>JS_CZ_wodefeng</v>
          </cell>
          <cell r="I7165" t="str">
            <v>电表故障</v>
          </cell>
        </row>
        <row r="7166">
          <cell r="A7166">
            <v>43213</v>
          </cell>
          <cell r="B7166">
            <v>0.94027777777777777</v>
          </cell>
          <cell r="D7166" t="str">
            <v>电表故障</v>
          </cell>
          <cell r="G7166" t="str">
            <v>JS_CZ_wodefeng</v>
          </cell>
          <cell r="I7166" t="str">
            <v>电表故障</v>
          </cell>
        </row>
        <row r="7167">
          <cell r="A7167">
            <v>43213</v>
          </cell>
          <cell r="B7167">
            <v>0.94149305555555562</v>
          </cell>
          <cell r="D7167" t="str">
            <v>电表故障</v>
          </cell>
          <cell r="G7167" t="str">
            <v>JS_CZ_wodefeng</v>
          </cell>
          <cell r="I7167" t="str">
            <v>电表故障</v>
          </cell>
        </row>
        <row r="7168">
          <cell r="A7168">
            <v>43213</v>
          </cell>
          <cell r="B7168">
            <v>0.9428819444444444</v>
          </cell>
          <cell r="D7168" t="str">
            <v>电表故障</v>
          </cell>
          <cell r="G7168" t="str">
            <v>JS_CZ_wodefeng</v>
          </cell>
          <cell r="I7168" t="str">
            <v>电表故障</v>
          </cell>
        </row>
        <row r="7169">
          <cell r="A7169">
            <v>43213</v>
          </cell>
          <cell r="B7169">
            <v>0.94305555555555554</v>
          </cell>
          <cell r="D7169" t="str">
            <v>电表故障</v>
          </cell>
          <cell r="G7169" t="str">
            <v>JS_CZ_wodefeng</v>
          </cell>
          <cell r="I7169" t="str">
            <v>电表故障</v>
          </cell>
        </row>
        <row r="7170">
          <cell r="A7170">
            <v>43213</v>
          </cell>
          <cell r="B7170">
            <v>0.9443287037037037</v>
          </cell>
          <cell r="D7170" t="str">
            <v>电表故障</v>
          </cell>
          <cell r="G7170" t="str">
            <v>JS_CZ_wodefeng</v>
          </cell>
          <cell r="I7170" t="str">
            <v>电表故障</v>
          </cell>
        </row>
        <row r="7171">
          <cell r="A7171">
            <v>43213</v>
          </cell>
          <cell r="B7171">
            <v>0.94590277777777787</v>
          </cell>
          <cell r="D7171" t="str">
            <v>电表故障</v>
          </cell>
          <cell r="G7171" t="str">
            <v>JS_CZ_wodefeng</v>
          </cell>
          <cell r="I7171" t="str">
            <v>电表故障</v>
          </cell>
        </row>
        <row r="7172">
          <cell r="A7172">
            <v>43213</v>
          </cell>
          <cell r="B7172">
            <v>0.94670138888888899</v>
          </cell>
          <cell r="D7172" t="str">
            <v>电表故障</v>
          </cell>
          <cell r="G7172" t="str">
            <v>JS_CZ_wodefeng</v>
          </cell>
          <cell r="I7172" t="str">
            <v>电表故障</v>
          </cell>
        </row>
        <row r="7173">
          <cell r="A7173">
            <v>43213</v>
          </cell>
          <cell r="B7173">
            <v>0.94681712962962961</v>
          </cell>
          <cell r="D7173" t="str">
            <v>电表故障</v>
          </cell>
          <cell r="G7173" t="str">
            <v>JS_CZ_wodefeng</v>
          </cell>
          <cell r="I7173" t="str">
            <v>电表故障</v>
          </cell>
        </row>
        <row r="7174">
          <cell r="A7174">
            <v>43213</v>
          </cell>
          <cell r="B7174">
            <v>0.94699074074074074</v>
          </cell>
          <cell r="D7174" t="str">
            <v>电表故障</v>
          </cell>
          <cell r="G7174" t="str">
            <v>JS_CZ_wodefeng</v>
          </cell>
          <cell r="I7174" t="str">
            <v>电表故障</v>
          </cell>
        </row>
        <row r="7175">
          <cell r="A7175">
            <v>43213</v>
          </cell>
          <cell r="B7175">
            <v>0.94723379629629623</v>
          </cell>
          <cell r="D7175" t="str">
            <v>电表故障</v>
          </cell>
          <cell r="G7175" t="str">
            <v>JS_CZ_wodefeng</v>
          </cell>
          <cell r="I7175" t="str">
            <v>电表故障</v>
          </cell>
        </row>
        <row r="7176">
          <cell r="A7176">
            <v>43213</v>
          </cell>
          <cell r="B7176">
            <v>0.94827546296296295</v>
          </cell>
          <cell r="D7176" t="str">
            <v>电表故障</v>
          </cell>
          <cell r="G7176" t="str">
            <v>JS_CZ_wodefeng</v>
          </cell>
          <cell r="I7176" t="str">
            <v>电表故障</v>
          </cell>
        </row>
        <row r="7177">
          <cell r="A7177">
            <v>43213</v>
          </cell>
          <cell r="B7177">
            <v>0.94960648148148152</v>
          </cell>
          <cell r="D7177" t="str">
            <v>电表故障</v>
          </cell>
          <cell r="G7177" t="str">
            <v>JS_CZ_wodefeng</v>
          </cell>
          <cell r="I7177" t="str">
            <v>电表故障</v>
          </cell>
        </row>
        <row r="7178">
          <cell r="A7178">
            <v>43213</v>
          </cell>
          <cell r="B7178">
            <v>0.95197916666666671</v>
          </cell>
          <cell r="D7178" t="str">
            <v>电表故障</v>
          </cell>
          <cell r="G7178" t="str">
            <v>JS_CZ_wodefeng</v>
          </cell>
          <cell r="I7178" t="str">
            <v>电表故障</v>
          </cell>
        </row>
        <row r="7179">
          <cell r="A7179">
            <v>43213</v>
          </cell>
          <cell r="B7179">
            <v>0.95209490740740732</v>
          </cell>
          <cell r="D7179" t="str">
            <v>电表故障</v>
          </cell>
          <cell r="G7179" t="str">
            <v>JS_CZ_wodefeng</v>
          </cell>
          <cell r="I7179" t="str">
            <v>电表故障</v>
          </cell>
        </row>
        <row r="7180">
          <cell r="A7180">
            <v>43213</v>
          </cell>
          <cell r="B7180">
            <v>0.9534259259259259</v>
          </cell>
          <cell r="D7180" t="str">
            <v>电表故障</v>
          </cell>
          <cell r="G7180" t="str">
            <v>JS_CZ_wodefeng</v>
          </cell>
          <cell r="I7180" t="str">
            <v>电表故障</v>
          </cell>
        </row>
        <row r="7181">
          <cell r="A7181">
            <v>43213</v>
          </cell>
          <cell r="B7181">
            <v>0.95354166666666673</v>
          </cell>
          <cell r="D7181" t="str">
            <v>电表故障</v>
          </cell>
          <cell r="G7181" t="str">
            <v>JS_CZ_wodefeng</v>
          </cell>
          <cell r="I7181" t="str">
            <v>电表故障</v>
          </cell>
        </row>
        <row r="7182">
          <cell r="A7182">
            <v>43213</v>
          </cell>
          <cell r="B7182">
            <v>0.95604166666666668</v>
          </cell>
          <cell r="D7182" t="str">
            <v>电表故障</v>
          </cell>
          <cell r="G7182" t="str">
            <v>JS_CZ_wodefeng</v>
          </cell>
          <cell r="I7182" t="str">
            <v>电表故障</v>
          </cell>
        </row>
        <row r="7183">
          <cell r="A7183">
            <v>43213</v>
          </cell>
          <cell r="B7183">
            <v>0.9576041666666667</v>
          </cell>
          <cell r="D7183" t="str">
            <v>电表故障</v>
          </cell>
          <cell r="G7183" t="str">
            <v>JS_CZ_wodefeng</v>
          </cell>
          <cell r="I7183" t="str">
            <v>电表故障</v>
          </cell>
        </row>
        <row r="7184">
          <cell r="A7184">
            <v>43213</v>
          </cell>
          <cell r="B7184">
            <v>0.95870370370370372</v>
          </cell>
          <cell r="D7184" t="str">
            <v>电表故障</v>
          </cell>
          <cell r="G7184" t="str">
            <v>JS_CZ_wodefeng</v>
          </cell>
          <cell r="I7184" t="str">
            <v>电表故障</v>
          </cell>
        </row>
        <row r="7185">
          <cell r="A7185">
            <v>43213</v>
          </cell>
          <cell r="B7185">
            <v>0.95893518518518517</v>
          </cell>
          <cell r="D7185" t="str">
            <v>电表故障</v>
          </cell>
          <cell r="G7185" t="str">
            <v>JS_CZ_wodefeng</v>
          </cell>
          <cell r="I7185" t="str">
            <v>电表故障</v>
          </cell>
        </row>
        <row r="7186">
          <cell r="A7186">
            <v>43213</v>
          </cell>
          <cell r="B7186">
            <v>0.959050925925926</v>
          </cell>
          <cell r="D7186" t="str">
            <v>电表故障</v>
          </cell>
          <cell r="G7186" t="str">
            <v>JS_CZ_wodefeng</v>
          </cell>
          <cell r="I7186" t="str">
            <v>电表故障</v>
          </cell>
        </row>
        <row r="7187">
          <cell r="A7187">
            <v>43213</v>
          </cell>
          <cell r="B7187">
            <v>0.95916666666666661</v>
          </cell>
          <cell r="D7187" t="str">
            <v>电表故障</v>
          </cell>
          <cell r="G7187" t="str">
            <v>JS_CZ_wodefeng</v>
          </cell>
          <cell r="I7187" t="str">
            <v>电表故障</v>
          </cell>
        </row>
        <row r="7188">
          <cell r="A7188">
            <v>43213</v>
          </cell>
          <cell r="B7188">
            <v>0.96142361111111108</v>
          </cell>
          <cell r="D7188" t="str">
            <v>电表故障</v>
          </cell>
          <cell r="G7188" t="str">
            <v>JS_CZ_wodefeng</v>
          </cell>
          <cell r="I7188" t="str">
            <v>电表故障</v>
          </cell>
        </row>
        <row r="7189">
          <cell r="A7189">
            <v>43213</v>
          </cell>
          <cell r="B7189">
            <v>0.96263888888888882</v>
          </cell>
          <cell r="D7189" t="str">
            <v>电表故障</v>
          </cell>
          <cell r="G7189" t="str">
            <v>JS_CZ_wodefeng</v>
          </cell>
          <cell r="I7189" t="str">
            <v>电表故障</v>
          </cell>
        </row>
        <row r="7190">
          <cell r="A7190">
            <v>43213</v>
          </cell>
          <cell r="B7190">
            <v>0.9627662037037038</v>
          </cell>
          <cell r="D7190" t="str">
            <v>电表故障</v>
          </cell>
          <cell r="G7190" t="str">
            <v>JS_CZ_wodefeng</v>
          </cell>
          <cell r="I7190" t="str">
            <v>电表故障</v>
          </cell>
        </row>
        <row r="7191">
          <cell r="A7191">
            <v>43213</v>
          </cell>
          <cell r="B7191">
            <v>0.96288194444444442</v>
          </cell>
          <cell r="D7191" t="str">
            <v>电表故障</v>
          </cell>
          <cell r="G7191" t="str">
            <v>JS_CZ_wodefeng</v>
          </cell>
          <cell r="I7191" t="str">
            <v>电表故障</v>
          </cell>
        </row>
        <row r="7192">
          <cell r="A7192">
            <v>43213</v>
          </cell>
          <cell r="B7192">
            <v>0.96415509259259258</v>
          </cell>
          <cell r="D7192" t="str">
            <v>电表故障</v>
          </cell>
          <cell r="G7192" t="str">
            <v>JS_CZ_wodefeng</v>
          </cell>
          <cell r="I7192" t="str">
            <v>电表故障</v>
          </cell>
        </row>
        <row r="7193">
          <cell r="A7193">
            <v>43213</v>
          </cell>
          <cell r="B7193">
            <v>0.96699074074074076</v>
          </cell>
          <cell r="D7193" t="str">
            <v>电表故障</v>
          </cell>
          <cell r="G7193" t="str">
            <v>JS_CZ_wodefeng</v>
          </cell>
          <cell r="I7193" t="str">
            <v>电表故障</v>
          </cell>
        </row>
        <row r="7194">
          <cell r="A7194">
            <v>43213</v>
          </cell>
          <cell r="B7194">
            <v>0.96936342592592595</v>
          </cell>
          <cell r="D7194" t="str">
            <v>电表故障</v>
          </cell>
          <cell r="G7194" t="str">
            <v>JS_CZ_wodefeng</v>
          </cell>
          <cell r="I7194" t="str">
            <v>电表故障</v>
          </cell>
        </row>
        <row r="7195">
          <cell r="A7195">
            <v>43213</v>
          </cell>
          <cell r="B7195">
            <v>0.96947916666666656</v>
          </cell>
          <cell r="D7195" t="str">
            <v>电表故障</v>
          </cell>
          <cell r="G7195" t="str">
            <v>JS_CZ_wodefeng</v>
          </cell>
          <cell r="I7195" t="str">
            <v>电表故障</v>
          </cell>
        </row>
        <row r="7196">
          <cell r="A7196">
            <v>43213</v>
          </cell>
          <cell r="B7196">
            <v>0.96965277777777781</v>
          </cell>
          <cell r="D7196" t="str">
            <v>电表故障</v>
          </cell>
          <cell r="G7196" t="str">
            <v>JS_CZ_wodefeng</v>
          </cell>
          <cell r="I7196" t="str">
            <v>电表故障</v>
          </cell>
        </row>
        <row r="7197">
          <cell r="A7197">
            <v>43213</v>
          </cell>
          <cell r="B7197">
            <v>0.96988425925925925</v>
          </cell>
          <cell r="D7197" t="str">
            <v>电表故障</v>
          </cell>
          <cell r="G7197" t="str">
            <v>JS_CZ_wodefeng</v>
          </cell>
          <cell r="I7197" t="str">
            <v>电表故障</v>
          </cell>
        </row>
        <row r="7198">
          <cell r="A7198">
            <v>43213</v>
          </cell>
          <cell r="B7198">
            <v>0.9709374999999999</v>
          </cell>
          <cell r="D7198" t="str">
            <v>电表故障</v>
          </cell>
          <cell r="G7198" t="str">
            <v>JS_CZ_wodefeng</v>
          </cell>
          <cell r="I7198" t="str">
            <v>电表故障</v>
          </cell>
        </row>
        <row r="7199">
          <cell r="A7199">
            <v>43213</v>
          </cell>
          <cell r="B7199">
            <v>0.97250000000000003</v>
          </cell>
          <cell r="D7199" t="str">
            <v>电表故障</v>
          </cell>
          <cell r="G7199" t="str">
            <v>JS_CZ_wodefeng</v>
          </cell>
          <cell r="I7199" t="str">
            <v>电表故障</v>
          </cell>
        </row>
        <row r="7200">
          <cell r="A7200">
            <v>43213</v>
          </cell>
          <cell r="B7200">
            <v>0.97481481481481491</v>
          </cell>
          <cell r="D7200" t="str">
            <v>电表故障</v>
          </cell>
          <cell r="G7200" t="str">
            <v>JS_CZ_wodefeng</v>
          </cell>
          <cell r="I7200" t="str">
            <v>电表故障</v>
          </cell>
        </row>
        <row r="7201">
          <cell r="A7201">
            <v>43213</v>
          </cell>
          <cell r="B7201">
            <v>0.97493055555555552</v>
          </cell>
          <cell r="D7201" t="str">
            <v>电表故障</v>
          </cell>
          <cell r="G7201" t="str">
            <v>JS_CZ_wodefeng</v>
          </cell>
          <cell r="I7201" t="str">
            <v>电表故障</v>
          </cell>
        </row>
        <row r="7202">
          <cell r="A7202">
            <v>43213</v>
          </cell>
          <cell r="B7202">
            <v>0.97637731481481482</v>
          </cell>
          <cell r="D7202" t="str">
            <v>电表故障</v>
          </cell>
          <cell r="G7202" t="str">
            <v>JS_CZ_wodefeng</v>
          </cell>
          <cell r="I7202" t="str">
            <v>电表故障</v>
          </cell>
        </row>
        <row r="7203">
          <cell r="A7203">
            <v>43213</v>
          </cell>
          <cell r="B7203">
            <v>0.97795138888888899</v>
          </cell>
          <cell r="D7203" t="str">
            <v>电表故障</v>
          </cell>
          <cell r="G7203" t="str">
            <v>JS_CZ_wodefeng</v>
          </cell>
          <cell r="I7203" t="str">
            <v>电表故障</v>
          </cell>
        </row>
        <row r="7204">
          <cell r="A7204">
            <v>43213</v>
          </cell>
          <cell r="B7204">
            <v>0.98032407407407407</v>
          </cell>
          <cell r="D7204" t="str">
            <v>电表故障</v>
          </cell>
          <cell r="G7204" t="str">
            <v>JS_CZ_wodefeng</v>
          </cell>
          <cell r="I7204" t="str">
            <v>电表故障</v>
          </cell>
        </row>
        <row r="7205">
          <cell r="A7205">
            <v>43213</v>
          </cell>
          <cell r="B7205">
            <v>0.98043981481481479</v>
          </cell>
          <cell r="D7205" t="str">
            <v>电表故障</v>
          </cell>
          <cell r="G7205" t="str">
            <v>JS_CZ_wodefeng</v>
          </cell>
          <cell r="I7205" t="str">
            <v>电表故障</v>
          </cell>
        </row>
        <row r="7206">
          <cell r="A7206">
            <v>43213</v>
          </cell>
          <cell r="B7206">
            <v>0.98188657407407398</v>
          </cell>
          <cell r="D7206" t="str">
            <v>电表故障</v>
          </cell>
          <cell r="G7206" t="str">
            <v>JS_CZ_wodefeng</v>
          </cell>
          <cell r="I7206" t="str">
            <v>电表故障</v>
          </cell>
        </row>
        <row r="7207">
          <cell r="A7207">
            <v>43213</v>
          </cell>
          <cell r="B7207">
            <v>0.98425925925925928</v>
          </cell>
          <cell r="D7207" t="str">
            <v>电表故障</v>
          </cell>
          <cell r="G7207" t="str">
            <v>JS_CZ_wodefeng</v>
          </cell>
          <cell r="I7207" t="str">
            <v>电表故障</v>
          </cell>
        </row>
        <row r="7208">
          <cell r="A7208">
            <v>43213</v>
          </cell>
          <cell r="B7208">
            <v>0.98559027777777775</v>
          </cell>
          <cell r="D7208" t="str">
            <v>电表故障</v>
          </cell>
          <cell r="G7208" t="str">
            <v>JS_CZ_wodefeng</v>
          </cell>
          <cell r="I7208" t="str">
            <v>电表故障</v>
          </cell>
        </row>
        <row r="7209">
          <cell r="A7209">
            <v>43213</v>
          </cell>
          <cell r="B7209">
            <v>0.98709490740740735</v>
          </cell>
          <cell r="D7209" t="str">
            <v>电表故障</v>
          </cell>
          <cell r="G7209" t="str">
            <v>JS_CZ_wodefeng</v>
          </cell>
          <cell r="I7209" t="str">
            <v>电表故障</v>
          </cell>
        </row>
        <row r="7210">
          <cell r="A7210">
            <v>43213</v>
          </cell>
          <cell r="B7210">
            <v>0.98722222222222233</v>
          </cell>
          <cell r="D7210" t="str">
            <v>电表故障</v>
          </cell>
          <cell r="G7210" t="str">
            <v>JS_CZ_wodefeng</v>
          </cell>
          <cell r="I7210" t="str">
            <v>电表故障</v>
          </cell>
        </row>
        <row r="7211">
          <cell r="A7211">
            <v>43213</v>
          </cell>
          <cell r="B7211">
            <v>0.99069444444444443</v>
          </cell>
          <cell r="D7211" t="str">
            <v>电表故障</v>
          </cell>
          <cell r="G7211" t="str">
            <v>JS_CZ_wodefeng</v>
          </cell>
          <cell r="I7211" t="str">
            <v>电表故障</v>
          </cell>
        </row>
        <row r="7212">
          <cell r="A7212">
            <v>43213</v>
          </cell>
          <cell r="B7212">
            <v>0.99092592592592599</v>
          </cell>
          <cell r="D7212" t="str">
            <v>电表故障</v>
          </cell>
          <cell r="G7212" t="str">
            <v>JS_CZ_wodefeng</v>
          </cell>
          <cell r="I7212" t="str">
            <v>电表故障</v>
          </cell>
        </row>
        <row r="7213">
          <cell r="A7213">
            <v>43213</v>
          </cell>
          <cell r="B7213">
            <v>0.99202546296296301</v>
          </cell>
          <cell r="D7213" t="str">
            <v>电表故障</v>
          </cell>
          <cell r="G7213" t="str">
            <v>JS_CZ_wodefeng</v>
          </cell>
          <cell r="I7213" t="str">
            <v>电表故障</v>
          </cell>
        </row>
        <row r="7214">
          <cell r="A7214">
            <v>43213</v>
          </cell>
          <cell r="B7214">
            <v>0.99214120370370373</v>
          </cell>
          <cell r="D7214" t="str">
            <v>电表故障</v>
          </cell>
          <cell r="G7214" t="str">
            <v>JS_CZ_wodefeng</v>
          </cell>
          <cell r="I7214" t="str">
            <v>电表故障</v>
          </cell>
        </row>
        <row r="7215">
          <cell r="A7215">
            <v>43213</v>
          </cell>
          <cell r="B7215">
            <v>0.99358796296296292</v>
          </cell>
          <cell r="D7215" t="str">
            <v>电表故障</v>
          </cell>
          <cell r="G7215" t="str">
            <v>JS_CZ_wodefeng</v>
          </cell>
          <cell r="I7215" t="str">
            <v>电表故障</v>
          </cell>
        </row>
        <row r="7216">
          <cell r="A7216">
            <v>43213</v>
          </cell>
          <cell r="B7216">
            <v>0.99729166666666658</v>
          </cell>
          <cell r="D7216" t="str">
            <v>电表故障</v>
          </cell>
          <cell r="G7216" t="str">
            <v>JS_CZ_wodefeng</v>
          </cell>
          <cell r="I7216" t="str">
            <v>电表故障</v>
          </cell>
        </row>
        <row r="7217">
          <cell r="A7217">
            <v>43213</v>
          </cell>
          <cell r="B7217">
            <v>0.99740740740740741</v>
          </cell>
          <cell r="D7217" t="str">
            <v>电表故障</v>
          </cell>
          <cell r="G7217" t="str">
            <v>JS_CZ_wodefeng</v>
          </cell>
          <cell r="I7217" t="str">
            <v>电表故障</v>
          </cell>
        </row>
        <row r="7218">
          <cell r="A7218">
            <v>43213</v>
          </cell>
          <cell r="B7218">
            <v>0.9997800925925926</v>
          </cell>
          <cell r="D7218" t="str">
            <v>电表故障</v>
          </cell>
          <cell r="G7218" t="str">
            <v>JS_CZ_wodefeng</v>
          </cell>
          <cell r="I7218" t="str">
            <v>电表故障</v>
          </cell>
        </row>
        <row r="7219">
          <cell r="A7219">
            <v>43214</v>
          </cell>
          <cell r="B7219">
            <v>2.4305555555555552E-4</v>
          </cell>
          <cell r="D7219" t="str">
            <v>分系统1BMS4SOC过低一级故障</v>
          </cell>
          <cell r="G7219" t="str">
            <v>JS_CZ_wodefeng</v>
          </cell>
          <cell r="I7219" t="str">
            <v>BMS故障</v>
          </cell>
        </row>
        <row r="7220">
          <cell r="A7220">
            <v>43214</v>
          </cell>
          <cell r="B7220">
            <v>3.0092592592592595E-4</v>
          </cell>
          <cell r="D7220" t="str">
            <v>分系统1BMS1SOC过低一级故障</v>
          </cell>
          <cell r="G7220" t="str">
            <v>JS_CZ_wodefeng</v>
          </cell>
          <cell r="I7220" t="str">
            <v>BMS故障</v>
          </cell>
        </row>
        <row r="7221">
          <cell r="A7221">
            <v>43214</v>
          </cell>
          <cell r="B7221">
            <v>3.0092592592592595E-4</v>
          </cell>
          <cell r="D7221" t="str">
            <v>分系统1BMS2SOC过低一级故障</v>
          </cell>
          <cell r="G7221" t="str">
            <v>JS_CZ_wodefeng</v>
          </cell>
          <cell r="I7221" t="str">
            <v>BMS故障</v>
          </cell>
        </row>
        <row r="7222">
          <cell r="A7222">
            <v>43214</v>
          </cell>
          <cell r="B7222">
            <v>3.0092592592592595E-4</v>
          </cell>
          <cell r="D7222" t="str">
            <v>分系统1BMS6SOC过低一级故障</v>
          </cell>
          <cell r="G7222" t="str">
            <v>JS_CZ_wodefeng</v>
          </cell>
          <cell r="I7222" t="str">
            <v>BMS故障</v>
          </cell>
        </row>
        <row r="7223">
          <cell r="A7223">
            <v>43214</v>
          </cell>
          <cell r="B7223">
            <v>8.7962962962962962E-4</v>
          </cell>
          <cell r="D7223" t="str">
            <v>电表故障</v>
          </cell>
          <cell r="G7223" t="str">
            <v>JS_CZ_wodefeng</v>
          </cell>
          <cell r="I7223" t="str">
            <v>电表故障</v>
          </cell>
        </row>
        <row r="7224">
          <cell r="A7224">
            <v>43214</v>
          </cell>
          <cell r="B7224">
            <v>1.1111111111111111E-3</v>
          </cell>
          <cell r="D7224" t="str">
            <v>电表故障</v>
          </cell>
          <cell r="G7224" t="str">
            <v>JS_CZ_wodefeng</v>
          </cell>
          <cell r="I7224" t="str">
            <v>电表故障</v>
          </cell>
        </row>
        <row r="7225">
          <cell r="A7225">
            <v>43214</v>
          </cell>
          <cell r="B7225">
            <v>2.0370370370370373E-3</v>
          </cell>
          <cell r="D7225" t="str">
            <v>分系统1BMS5SOC过低一级故障</v>
          </cell>
          <cell r="G7225" t="str">
            <v>JS_CZ_wodefeng</v>
          </cell>
          <cell r="I7225" t="str">
            <v>BMS故障</v>
          </cell>
        </row>
        <row r="7226">
          <cell r="A7226">
            <v>43214</v>
          </cell>
          <cell r="B7226">
            <v>2.2685185185185182E-3</v>
          </cell>
          <cell r="D7226" t="str">
            <v>电表故障</v>
          </cell>
          <cell r="G7226" t="str">
            <v>JS_CZ_wodefeng</v>
          </cell>
          <cell r="I7226" t="str">
            <v>电表故障</v>
          </cell>
        </row>
        <row r="7227">
          <cell r="A7227">
            <v>43214</v>
          </cell>
          <cell r="B7227">
            <v>5.2893518518518515E-3</v>
          </cell>
          <cell r="D7227" t="str">
            <v>电表故障</v>
          </cell>
          <cell r="G7227" t="str">
            <v>JS_CZ_wodefeng</v>
          </cell>
          <cell r="I7227" t="str">
            <v>电表故障</v>
          </cell>
        </row>
        <row r="7228">
          <cell r="A7228">
            <v>43214</v>
          </cell>
          <cell r="B7228">
            <v>6.0879629629629643E-3</v>
          </cell>
          <cell r="D7228" t="str">
            <v>电表故障</v>
          </cell>
          <cell r="G7228" t="str">
            <v>JS_CZ_wodefeng</v>
          </cell>
          <cell r="I7228" t="str">
            <v>电表故障</v>
          </cell>
        </row>
        <row r="7229">
          <cell r="A7229">
            <v>43214</v>
          </cell>
          <cell r="B7229">
            <v>6.3773148148148148E-3</v>
          </cell>
          <cell r="D7229" t="str">
            <v>电表故障</v>
          </cell>
          <cell r="G7229" t="str">
            <v>JS_CZ_wodefeng</v>
          </cell>
          <cell r="I7229" t="str">
            <v>电表故障</v>
          </cell>
        </row>
        <row r="7230">
          <cell r="A7230">
            <v>43214</v>
          </cell>
          <cell r="B7230">
            <v>7.4884259259259262E-3</v>
          </cell>
          <cell r="D7230" t="str">
            <v>电表故障</v>
          </cell>
          <cell r="G7230" t="str">
            <v>JS_CZ_wodefeng</v>
          </cell>
          <cell r="I7230" t="str">
            <v>电表故障</v>
          </cell>
        </row>
        <row r="7231">
          <cell r="A7231">
            <v>43214</v>
          </cell>
          <cell r="B7231">
            <v>9.9189814814814817E-3</v>
          </cell>
          <cell r="D7231" t="str">
            <v>电表故障</v>
          </cell>
          <cell r="G7231" t="str">
            <v>JS_CZ_wodefeng</v>
          </cell>
          <cell r="I7231" t="str">
            <v>电表故障</v>
          </cell>
        </row>
        <row r="7232">
          <cell r="A7232">
            <v>43214</v>
          </cell>
          <cell r="B7232">
            <v>1.136574074074074E-2</v>
          </cell>
          <cell r="D7232" t="str">
            <v>电表故障</v>
          </cell>
          <cell r="G7232" t="str">
            <v>JS_CZ_wodefeng</v>
          </cell>
          <cell r="I7232" t="str">
            <v>电表故障</v>
          </cell>
        </row>
        <row r="7233">
          <cell r="A7233">
            <v>43214</v>
          </cell>
          <cell r="B7233">
            <v>1.1481481481481483E-2</v>
          </cell>
          <cell r="D7233" t="str">
            <v>电表故障</v>
          </cell>
          <cell r="G7233" t="str">
            <v>JS_CZ_wodefeng</v>
          </cell>
          <cell r="I7233" t="str">
            <v>电表故障</v>
          </cell>
        </row>
        <row r="7234">
          <cell r="A7234">
            <v>43214</v>
          </cell>
          <cell r="B7234">
            <v>1.2812499999999999E-2</v>
          </cell>
          <cell r="D7234" t="str">
            <v>电表故障</v>
          </cell>
          <cell r="G7234" t="str">
            <v>JS_CZ_wodefeng</v>
          </cell>
          <cell r="I7234" t="str">
            <v>电表故障</v>
          </cell>
        </row>
        <row r="7235">
          <cell r="A7235">
            <v>43214</v>
          </cell>
          <cell r="B7235">
            <v>1.4143518518518519E-2</v>
          </cell>
          <cell r="D7235" t="str">
            <v>电表故障</v>
          </cell>
          <cell r="G7235" t="str">
            <v>JS_CZ_wodefeng</v>
          </cell>
          <cell r="I7235" t="str">
            <v>电表故障</v>
          </cell>
        </row>
        <row r="7236">
          <cell r="A7236">
            <v>43214</v>
          </cell>
          <cell r="B7236">
            <v>1.7916666666666668E-2</v>
          </cell>
          <cell r="D7236" t="str">
            <v>电表故障</v>
          </cell>
          <cell r="G7236" t="str">
            <v>JS_CZ_wodefeng</v>
          </cell>
          <cell r="I7236" t="str">
            <v>电表故障</v>
          </cell>
        </row>
        <row r="7237">
          <cell r="A7237">
            <v>43214</v>
          </cell>
          <cell r="B7237">
            <v>2.0405092592592593E-2</v>
          </cell>
          <cell r="D7237" t="str">
            <v>电表故障</v>
          </cell>
          <cell r="G7237" t="str">
            <v>JS_CZ_wodefeng</v>
          </cell>
          <cell r="I7237" t="str">
            <v>电表故障</v>
          </cell>
        </row>
        <row r="7238">
          <cell r="A7238">
            <v>43214</v>
          </cell>
          <cell r="B7238">
            <v>2.4340277777777777E-2</v>
          </cell>
          <cell r="D7238" t="str">
            <v>电表故障</v>
          </cell>
          <cell r="G7238" t="str">
            <v>JS_CZ_wodefeng</v>
          </cell>
          <cell r="I7238" t="str">
            <v>电表故障</v>
          </cell>
        </row>
        <row r="7239">
          <cell r="A7239">
            <v>43214</v>
          </cell>
          <cell r="B7239">
            <v>2.4456018518518519E-2</v>
          </cell>
          <cell r="D7239" t="str">
            <v>电表故障</v>
          </cell>
          <cell r="G7239" t="str">
            <v>JS_CZ_wodefeng</v>
          </cell>
          <cell r="I7239" t="str">
            <v>电表故障</v>
          </cell>
        </row>
        <row r="7240">
          <cell r="A7240">
            <v>43214</v>
          </cell>
          <cell r="B7240">
            <v>2.5902777777777775E-2</v>
          </cell>
          <cell r="D7240" t="str">
            <v>电表故障</v>
          </cell>
          <cell r="G7240" t="str">
            <v>JS_CZ_wodefeng</v>
          </cell>
          <cell r="I7240" t="str">
            <v>电表故障</v>
          </cell>
        </row>
        <row r="7241">
          <cell r="A7241">
            <v>43214</v>
          </cell>
          <cell r="B7241">
            <v>2.78125E-2</v>
          </cell>
          <cell r="D7241" t="str">
            <v>电表故障</v>
          </cell>
          <cell r="G7241" t="str">
            <v>JS_CZ_wodefeng</v>
          </cell>
          <cell r="I7241" t="str">
            <v>电表故障</v>
          </cell>
        </row>
        <row r="7242">
          <cell r="A7242">
            <v>43214</v>
          </cell>
          <cell r="B7242">
            <v>2.9374999999999998E-2</v>
          </cell>
          <cell r="D7242" t="str">
            <v>电表故障</v>
          </cell>
          <cell r="G7242" t="str">
            <v>JS_CZ_wodefeng</v>
          </cell>
          <cell r="I7242" t="str">
            <v>电表故障</v>
          </cell>
        </row>
        <row r="7243">
          <cell r="A7243">
            <v>43214</v>
          </cell>
          <cell r="B7243">
            <v>3.1689814814814816E-2</v>
          </cell>
          <cell r="D7243" t="str">
            <v>电表故障</v>
          </cell>
          <cell r="G7243" t="str">
            <v>JS_CZ_wodefeng</v>
          </cell>
          <cell r="I7243" t="str">
            <v>电表故障</v>
          </cell>
        </row>
        <row r="7244">
          <cell r="A7244">
            <v>43214</v>
          </cell>
          <cell r="B7244">
            <v>3.3020833333333333E-2</v>
          </cell>
          <cell r="D7244" t="str">
            <v>电表故障</v>
          </cell>
          <cell r="G7244" t="str">
            <v>JS_CZ_wodefeng</v>
          </cell>
          <cell r="I7244" t="str">
            <v>电表故障</v>
          </cell>
        </row>
        <row r="7245">
          <cell r="A7245">
            <v>43214</v>
          </cell>
          <cell r="B7245">
            <v>3.4189814814814819E-2</v>
          </cell>
          <cell r="D7245" t="str">
            <v>电表故障</v>
          </cell>
          <cell r="G7245" t="str">
            <v>JS_CZ_wodefeng</v>
          </cell>
          <cell r="I7245" t="str">
            <v>电表故障</v>
          </cell>
        </row>
        <row r="7246">
          <cell r="A7246">
            <v>43214</v>
          </cell>
          <cell r="B7246">
            <v>3.4363425925925929E-2</v>
          </cell>
          <cell r="D7246" t="str">
            <v>电表故障</v>
          </cell>
          <cell r="G7246" t="str">
            <v>JS_CZ_wodefeng</v>
          </cell>
          <cell r="I7246" t="str">
            <v>电表故障</v>
          </cell>
        </row>
        <row r="7247">
          <cell r="A7247">
            <v>43214</v>
          </cell>
          <cell r="B7247">
            <v>3.7199074074074072E-2</v>
          </cell>
          <cell r="D7247" t="str">
            <v>电表故障</v>
          </cell>
          <cell r="G7247" t="str">
            <v>JS_CZ_wodefeng</v>
          </cell>
          <cell r="I7247" t="str">
            <v>电表故障</v>
          </cell>
        </row>
        <row r="7248">
          <cell r="A7248">
            <v>43214</v>
          </cell>
          <cell r="B7248">
            <v>3.9571759259259258E-2</v>
          </cell>
          <cell r="D7248" t="str">
            <v>电表故障</v>
          </cell>
          <cell r="G7248" t="str">
            <v>JS_CZ_wodefeng</v>
          </cell>
          <cell r="I7248" t="str">
            <v>电表故障</v>
          </cell>
        </row>
        <row r="7249">
          <cell r="A7249">
            <v>43214</v>
          </cell>
          <cell r="B7249">
            <v>3.9687500000000001E-2</v>
          </cell>
          <cell r="D7249" t="str">
            <v>电表故障</v>
          </cell>
          <cell r="G7249" t="str">
            <v>JS_CZ_wodefeng</v>
          </cell>
          <cell r="I7249" t="str">
            <v>电表故障</v>
          </cell>
        </row>
        <row r="7250">
          <cell r="A7250">
            <v>43214</v>
          </cell>
          <cell r="B7250">
            <v>4.2245370370370371E-2</v>
          </cell>
          <cell r="D7250" t="str">
            <v>电表故障</v>
          </cell>
          <cell r="G7250" t="str">
            <v>JS_CZ_wodefeng</v>
          </cell>
          <cell r="I7250" t="str">
            <v>电表故障</v>
          </cell>
        </row>
        <row r="7251">
          <cell r="A7251">
            <v>43214</v>
          </cell>
          <cell r="B7251">
            <v>4.4907407407407403E-2</v>
          </cell>
          <cell r="D7251" t="str">
            <v>电表故障</v>
          </cell>
          <cell r="G7251" t="str">
            <v>JS_CZ_wodefeng</v>
          </cell>
          <cell r="I7251" t="str">
            <v>电表故障</v>
          </cell>
        </row>
        <row r="7252">
          <cell r="A7252">
            <v>43214</v>
          </cell>
          <cell r="B7252">
            <v>4.6296296296296301E-2</v>
          </cell>
          <cell r="D7252" t="str">
            <v>电表故障</v>
          </cell>
          <cell r="G7252" t="str">
            <v>JS_CZ_wodefeng</v>
          </cell>
          <cell r="I7252" t="str">
            <v>电表故障</v>
          </cell>
        </row>
        <row r="7253">
          <cell r="A7253">
            <v>43214</v>
          </cell>
          <cell r="B7253">
            <v>4.7743055555555552E-2</v>
          </cell>
          <cell r="D7253" t="str">
            <v>电表故障</v>
          </cell>
          <cell r="G7253" t="str">
            <v>JS_CZ_wodefeng</v>
          </cell>
          <cell r="I7253" t="str">
            <v>电表故障</v>
          </cell>
        </row>
        <row r="7254">
          <cell r="A7254">
            <v>43214</v>
          </cell>
          <cell r="B7254">
            <v>5.0115740740740738E-2</v>
          </cell>
          <cell r="D7254" t="str">
            <v>电表故障</v>
          </cell>
          <cell r="G7254" t="str">
            <v>JS_CZ_wodefeng</v>
          </cell>
          <cell r="I7254" t="str">
            <v>电表故障</v>
          </cell>
        </row>
        <row r="7255">
          <cell r="A7255">
            <v>43214</v>
          </cell>
          <cell r="B7255">
            <v>5.5567129629629626E-2</v>
          </cell>
          <cell r="D7255" t="str">
            <v>电表故障</v>
          </cell>
          <cell r="G7255" t="str">
            <v>JS_CZ_wodefeng</v>
          </cell>
          <cell r="I7255" t="str">
            <v>电表故障</v>
          </cell>
        </row>
        <row r="7256">
          <cell r="A7256">
            <v>43214</v>
          </cell>
          <cell r="B7256">
            <v>5.67824074074074E-2</v>
          </cell>
          <cell r="D7256" t="str">
            <v>电表故障</v>
          </cell>
          <cell r="G7256" t="str">
            <v>JS_CZ_wodefeng</v>
          </cell>
          <cell r="I7256" t="str">
            <v>电表故障</v>
          </cell>
        </row>
        <row r="7257">
          <cell r="A7257">
            <v>43214</v>
          </cell>
          <cell r="B7257">
            <v>5.7870370370370371E-2</v>
          </cell>
          <cell r="D7257" t="str">
            <v>电表故障</v>
          </cell>
          <cell r="G7257" t="str">
            <v>JS_CZ_wodefeng</v>
          </cell>
          <cell r="I7257" t="str">
            <v>电表故障</v>
          </cell>
        </row>
        <row r="7258">
          <cell r="A7258">
            <v>43214</v>
          </cell>
          <cell r="B7258">
            <v>6.0370370370370373E-2</v>
          </cell>
          <cell r="D7258" t="str">
            <v>电表故障</v>
          </cell>
          <cell r="G7258" t="str">
            <v>JS_CZ_wodefeng</v>
          </cell>
          <cell r="I7258" t="str">
            <v>电表故障</v>
          </cell>
        </row>
        <row r="7259">
          <cell r="A7259">
            <v>43214</v>
          </cell>
          <cell r="B7259">
            <v>6.0543981481481483E-2</v>
          </cell>
          <cell r="D7259" t="str">
            <v>电表故障</v>
          </cell>
          <cell r="G7259" t="str">
            <v>JS_CZ_wodefeng</v>
          </cell>
          <cell r="I7259" t="str">
            <v>电表故障</v>
          </cell>
        </row>
        <row r="7260">
          <cell r="A7260">
            <v>43214</v>
          </cell>
          <cell r="B7260">
            <v>6.0775462962962962E-2</v>
          </cell>
          <cell r="D7260" t="str">
            <v>电表故障</v>
          </cell>
          <cell r="G7260" t="str">
            <v>JS_CZ_wodefeng</v>
          </cell>
          <cell r="I7260" t="str">
            <v>电表故障</v>
          </cell>
        </row>
        <row r="7261">
          <cell r="A7261">
            <v>43214</v>
          </cell>
          <cell r="B7261">
            <v>6.0891203703703704E-2</v>
          </cell>
          <cell r="D7261" t="str">
            <v>电表故障</v>
          </cell>
          <cell r="G7261" t="str">
            <v>JS_CZ_wodefeng</v>
          </cell>
          <cell r="I7261" t="str">
            <v>电表故障</v>
          </cell>
        </row>
        <row r="7262">
          <cell r="A7262">
            <v>43214</v>
          </cell>
          <cell r="B7262">
            <v>6.1817129629629632E-2</v>
          </cell>
          <cell r="D7262" t="str">
            <v>电表故障</v>
          </cell>
          <cell r="G7262" t="str">
            <v>JS_CZ_wodefeng</v>
          </cell>
          <cell r="I7262" t="str">
            <v>电表故障</v>
          </cell>
        </row>
        <row r="7263">
          <cell r="A7263">
            <v>43214</v>
          </cell>
          <cell r="B7263">
            <v>6.1932870370370374E-2</v>
          </cell>
          <cell r="D7263" t="str">
            <v>电表故障</v>
          </cell>
          <cell r="G7263" t="str">
            <v>JS_CZ_wodefeng</v>
          </cell>
          <cell r="I7263" t="str">
            <v>电表故障</v>
          </cell>
        </row>
        <row r="7264">
          <cell r="A7264">
            <v>43214</v>
          </cell>
          <cell r="B7264">
            <v>6.3379629629629633E-2</v>
          </cell>
          <cell r="D7264" t="str">
            <v>电表故障</v>
          </cell>
          <cell r="G7264" t="str">
            <v>JS_CZ_wodefeng</v>
          </cell>
          <cell r="I7264" t="str">
            <v>电表故障</v>
          </cell>
        </row>
        <row r="7265">
          <cell r="A7265">
            <v>43214</v>
          </cell>
          <cell r="B7265">
            <v>6.5995370370370371E-2</v>
          </cell>
          <cell r="D7265" t="str">
            <v>电表故障</v>
          </cell>
          <cell r="G7265" t="str">
            <v>JS_CZ_wodefeng</v>
          </cell>
          <cell r="I7265" t="str">
            <v>电表故障</v>
          </cell>
        </row>
        <row r="7266">
          <cell r="A7266">
            <v>43214</v>
          </cell>
          <cell r="B7266">
            <v>6.6226851851851856E-2</v>
          </cell>
          <cell r="D7266" t="str">
            <v>电表故障</v>
          </cell>
          <cell r="G7266" t="str">
            <v>JS_CZ_wodefeng</v>
          </cell>
          <cell r="I7266" t="str">
            <v>电表故障</v>
          </cell>
        </row>
        <row r="7267">
          <cell r="A7267">
            <v>43214</v>
          </cell>
          <cell r="B7267">
            <v>6.6342592592592592E-2</v>
          </cell>
          <cell r="D7267" t="str">
            <v>电表故障</v>
          </cell>
          <cell r="G7267" t="str">
            <v>JS_CZ_wodefeng</v>
          </cell>
          <cell r="I7267" t="str">
            <v>电表故障</v>
          </cell>
        </row>
        <row r="7268">
          <cell r="A7268">
            <v>43214</v>
          </cell>
          <cell r="B7268">
            <v>6.8657407407407403E-2</v>
          </cell>
          <cell r="D7268" t="str">
            <v>电表故障</v>
          </cell>
          <cell r="G7268" t="str">
            <v>JS_CZ_wodefeng</v>
          </cell>
          <cell r="I7268" t="str">
            <v>电表故障</v>
          </cell>
        </row>
        <row r="7269">
          <cell r="A7269">
            <v>43214</v>
          </cell>
          <cell r="B7269">
            <v>6.9525462962962969E-2</v>
          </cell>
          <cell r="D7269" t="str">
            <v>电表故障</v>
          </cell>
          <cell r="G7269" t="str">
            <v>JS_CZ_wodefeng</v>
          </cell>
          <cell r="I7269" t="str">
            <v>电表故障</v>
          </cell>
        </row>
        <row r="7270">
          <cell r="A7270">
            <v>43214</v>
          </cell>
          <cell r="B7270">
            <v>7.0914351851851853E-2</v>
          </cell>
          <cell r="D7270" t="str">
            <v>电表故障</v>
          </cell>
          <cell r="G7270" t="str">
            <v>JS_CZ_wodefeng</v>
          </cell>
          <cell r="I7270" t="str">
            <v>电表故障</v>
          </cell>
        </row>
        <row r="7271">
          <cell r="A7271">
            <v>43214</v>
          </cell>
          <cell r="B7271">
            <v>7.1030092592592589E-2</v>
          </cell>
          <cell r="D7271" t="str">
            <v>电表故障</v>
          </cell>
          <cell r="G7271" t="str">
            <v>JS_CZ_wodefeng</v>
          </cell>
          <cell r="I7271" t="str">
            <v>电表故障</v>
          </cell>
        </row>
        <row r="7272">
          <cell r="A7272">
            <v>43214</v>
          </cell>
          <cell r="B7272">
            <v>7.1145833333333339E-2</v>
          </cell>
          <cell r="D7272" t="str">
            <v>电表故障</v>
          </cell>
          <cell r="G7272" t="str">
            <v>JS_CZ_wodefeng</v>
          </cell>
          <cell r="I7272" t="str">
            <v>电表故障</v>
          </cell>
        </row>
        <row r="7273">
          <cell r="A7273">
            <v>43214</v>
          </cell>
          <cell r="B7273">
            <v>7.2476851851851862E-2</v>
          </cell>
          <cell r="D7273" t="str">
            <v>电表故障</v>
          </cell>
          <cell r="G7273" t="str">
            <v>JS_CZ_wodefeng</v>
          </cell>
          <cell r="I7273" t="str">
            <v>电表故障</v>
          </cell>
        </row>
        <row r="7274">
          <cell r="A7274">
            <v>43214</v>
          </cell>
          <cell r="B7274">
            <v>7.5092592592592586E-2</v>
          </cell>
          <cell r="D7274" t="str">
            <v>电表故障</v>
          </cell>
          <cell r="G7274" t="str">
            <v>JS_CZ_wodefeng</v>
          </cell>
          <cell r="I7274" t="str">
            <v>电表故障</v>
          </cell>
        </row>
        <row r="7275">
          <cell r="A7275">
            <v>43214</v>
          </cell>
          <cell r="B7275">
            <v>7.6412037037037042E-2</v>
          </cell>
          <cell r="D7275" t="str">
            <v>电表故障</v>
          </cell>
          <cell r="G7275" t="str">
            <v>JS_CZ_wodefeng</v>
          </cell>
          <cell r="I7275" t="str">
            <v>电表故障</v>
          </cell>
        </row>
        <row r="7276">
          <cell r="A7276">
            <v>43214</v>
          </cell>
          <cell r="B7276">
            <v>7.6539351851851858E-2</v>
          </cell>
          <cell r="D7276" t="str">
            <v>电表故障</v>
          </cell>
          <cell r="G7276" t="str">
            <v>JS_CZ_wodefeng</v>
          </cell>
          <cell r="I7276" t="str">
            <v>电表故障</v>
          </cell>
        </row>
        <row r="7277">
          <cell r="A7277">
            <v>43214</v>
          </cell>
          <cell r="B7277">
            <v>7.6655092592592594E-2</v>
          </cell>
          <cell r="D7277" t="str">
            <v>电表故障</v>
          </cell>
          <cell r="G7277" t="str">
            <v>JS_CZ_wodefeng</v>
          </cell>
          <cell r="I7277" t="str">
            <v>电表故障</v>
          </cell>
        </row>
        <row r="7278">
          <cell r="A7278">
            <v>43214</v>
          </cell>
          <cell r="B7278">
            <v>7.7581018518518521E-2</v>
          </cell>
          <cell r="D7278" t="str">
            <v>电表故障</v>
          </cell>
          <cell r="G7278" t="str">
            <v>JS_CZ_wodefeng</v>
          </cell>
          <cell r="I7278" t="str">
            <v>电表故障</v>
          </cell>
        </row>
        <row r="7279">
          <cell r="A7279">
            <v>43214</v>
          </cell>
          <cell r="B7279">
            <v>8.2557870370370365E-2</v>
          </cell>
          <cell r="D7279" t="str">
            <v>电表故障</v>
          </cell>
          <cell r="G7279" t="str">
            <v>JS_CZ_wodefeng</v>
          </cell>
          <cell r="I7279" t="str">
            <v>电表故障</v>
          </cell>
        </row>
        <row r="7280">
          <cell r="A7280">
            <v>43214</v>
          </cell>
          <cell r="B7280">
            <v>8.2731481481481475E-2</v>
          </cell>
          <cell r="D7280" t="str">
            <v>电表故障</v>
          </cell>
          <cell r="G7280" t="str">
            <v>JS_CZ_wodefeng</v>
          </cell>
          <cell r="I7280" t="str">
            <v>电表故障</v>
          </cell>
        </row>
        <row r="7281">
          <cell r="A7281">
            <v>43214</v>
          </cell>
          <cell r="B7281">
            <v>8.2974537037037041E-2</v>
          </cell>
          <cell r="D7281" t="str">
            <v>电表故障</v>
          </cell>
          <cell r="G7281" t="str">
            <v>JS_CZ_wodefeng</v>
          </cell>
          <cell r="I7281" t="str">
            <v>电表故障</v>
          </cell>
        </row>
        <row r="7282">
          <cell r="A7282">
            <v>43214</v>
          </cell>
          <cell r="B7282">
            <v>8.3206018518518512E-2</v>
          </cell>
          <cell r="D7282" t="str">
            <v>电表故障</v>
          </cell>
          <cell r="G7282" t="str">
            <v>JS_CZ_wodefeng</v>
          </cell>
          <cell r="I7282" t="str">
            <v>电表故障</v>
          </cell>
        </row>
        <row r="7283">
          <cell r="A7283">
            <v>43214</v>
          </cell>
          <cell r="B7283">
            <v>8.4016203703703704E-2</v>
          </cell>
          <cell r="D7283" t="str">
            <v>电表故障</v>
          </cell>
          <cell r="G7283" t="str">
            <v>JS_CZ_wodefeng</v>
          </cell>
          <cell r="I7283" t="str">
            <v>电表故障</v>
          </cell>
        </row>
        <row r="7284">
          <cell r="A7284">
            <v>43214</v>
          </cell>
          <cell r="B7284">
            <v>8.667824074074075E-2</v>
          </cell>
          <cell r="D7284" t="str">
            <v>电表故障</v>
          </cell>
          <cell r="G7284" t="str">
            <v>JS_CZ_wodefeng</v>
          </cell>
          <cell r="I7284" t="str">
            <v>电表故障</v>
          </cell>
        </row>
        <row r="7285">
          <cell r="A7285">
            <v>43214</v>
          </cell>
          <cell r="B7285">
            <v>8.8252314814814811E-2</v>
          </cell>
          <cell r="D7285" t="str">
            <v>电表故障</v>
          </cell>
          <cell r="G7285" t="str">
            <v>JS_CZ_wodefeng</v>
          </cell>
          <cell r="I7285" t="str">
            <v>电表故障</v>
          </cell>
        </row>
        <row r="7286">
          <cell r="A7286">
            <v>43214</v>
          </cell>
          <cell r="B7286">
            <v>8.9525462962962973E-2</v>
          </cell>
          <cell r="D7286" t="str">
            <v>电表故障</v>
          </cell>
          <cell r="G7286" t="str">
            <v>JS_CZ_wodefeng</v>
          </cell>
          <cell r="I7286" t="str">
            <v>电表故障</v>
          </cell>
        </row>
        <row r="7287">
          <cell r="A7287">
            <v>43214</v>
          </cell>
          <cell r="B7287">
            <v>8.9641203703703709E-2</v>
          </cell>
          <cell r="D7287" t="str">
            <v>电表故障</v>
          </cell>
          <cell r="G7287" t="str">
            <v>JS_CZ_wodefeng</v>
          </cell>
          <cell r="I7287" t="str">
            <v>电表故障</v>
          </cell>
        </row>
        <row r="7288">
          <cell r="A7288">
            <v>43214</v>
          </cell>
          <cell r="B7288">
            <v>9.178240740740741E-2</v>
          </cell>
          <cell r="D7288" t="str">
            <v>电表故障</v>
          </cell>
          <cell r="G7288" t="str">
            <v>JS_CZ_wodefeng</v>
          </cell>
          <cell r="I7288" t="str">
            <v>电表故障</v>
          </cell>
        </row>
        <row r="7289">
          <cell r="A7289">
            <v>43214</v>
          </cell>
          <cell r="B7289">
            <v>9.3240740740740735E-2</v>
          </cell>
          <cell r="D7289" t="str">
            <v>电表故障</v>
          </cell>
          <cell r="G7289" t="str">
            <v>JS_CZ_wodefeng</v>
          </cell>
          <cell r="I7289" t="str">
            <v>电表故障</v>
          </cell>
        </row>
        <row r="7290">
          <cell r="A7290">
            <v>43214</v>
          </cell>
          <cell r="B7290">
            <v>9.4398148148148134E-2</v>
          </cell>
          <cell r="D7290" t="str">
            <v>电表故障</v>
          </cell>
          <cell r="G7290" t="str">
            <v>JS_CZ_wodefeng</v>
          </cell>
          <cell r="I7290" t="str">
            <v>电表故障</v>
          </cell>
        </row>
        <row r="7291">
          <cell r="A7291">
            <v>43214</v>
          </cell>
          <cell r="B7291">
            <v>9.4629629629629619E-2</v>
          </cell>
          <cell r="D7291" t="str">
            <v>电表故障</v>
          </cell>
          <cell r="G7291" t="str">
            <v>JS_CZ_wodefeng</v>
          </cell>
          <cell r="I7291" t="str">
            <v>电表故障</v>
          </cell>
        </row>
        <row r="7292">
          <cell r="A7292">
            <v>43214</v>
          </cell>
          <cell r="B7292">
            <v>9.723379629629629E-2</v>
          </cell>
          <cell r="D7292" t="str">
            <v>电表故障</v>
          </cell>
          <cell r="G7292" t="str">
            <v>JS_CZ_wodefeng</v>
          </cell>
          <cell r="I7292" t="str">
            <v>电表故障</v>
          </cell>
        </row>
        <row r="7293">
          <cell r="A7293">
            <v>43214</v>
          </cell>
          <cell r="B7293">
            <v>9.9849537037037028E-2</v>
          </cell>
          <cell r="D7293" t="str">
            <v>电表故障</v>
          </cell>
          <cell r="G7293" t="str">
            <v>JS_CZ_wodefeng</v>
          </cell>
          <cell r="I7293" t="str">
            <v>电表故障</v>
          </cell>
        </row>
        <row r="7294">
          <cell r="A7294">
            <v>43214</v>
          </cell>
          <cell r="B7294">
            <v>0.10106481481481482</v>
          </cell>
          <cell r="D7294" t="str">
            <v>电表故障</v>
          </cell>
          <cell r="G7294" t="str">
            <v>JS_CZ_wodefeng</v>
          </cell>
          <cell r="I7294" t="str">
            <v>电表故障</v>
          </cell>
        </row>
        <row r="7295">
          <cell r="A7295">
            <v>43214</v>
          </cell>
          <cell r="B7295">
            <v>0.105</v>
          </cell>
          <cell r="D7295" t="str">
            <v>电表故障</v>
          </cell>
          <cell r="G7295" t="str">
            <v>JS_CZ_wodefeng</v>
          </cell>
          <cell r="I7295" t="str">
            <v>电表故障</v>
          </cell>
        </row>
        <row r="7296">
          <cell r="A7296">
            <v>43214</v>
          </cell>
          <cell r="B7296">
            <v>0.10633101851851852</v>
          </cell>
          <cell r="D7296" t="str">
            <v>电表故障</v>
          </cell>
          <cell r="G7296" t="str">
            <v>JS_CZ_wodefeng</v>
          </cell>
          <cell r="I7296" t="str">
            <v>电表故障</v>
          </cell>
        </row>
        <row r="7297">
          <cell r="A7297">
            <v>43214</v>
          </cell>
          <cell r="B7297">
            <v>0.10893518518518519</v>
          </cell>
          <cell r="D7297" t="str">
            <v>电表故障</v>
          </cell>
          <cell r="G7297" t="str">
            <v>JS_CZ_wodefeng</v>
          </cell>
          <cell r="I7297" t="str">
            <v>电表故障</v>
          </cell>
        </row>
        <row r="7298">
          <cell r="A7298">
            <v>43214</v>
          </cell>
          <cell r="B7298">
            <v>0.11160879629629629</v>
          </cell>
          <cell r="D7298" t="str">
            <v>电表故障</v>
          </cell>
          <cell r="G7298" t="str">
            <v>JS_CZ_wodefeng</v>
          </cell>
          <cell r="I7298" t="str">
            <v>电表故障</v>
          </cell>
        </row>
        <row r="7299">
          <cell r="A7299">
            <v>43214</v>
          </cell>
          <cell r="B7299">
            <v>0.11184027777777777</v>
          </cell>
          <cell r="D7299" t="str">
            <v>电表故障</v>
          </cell>
          <cell r="G7299" t="str">
            <v>JS_CZ_wodefeng</v>
          </cell>
          <cell r="I7299" t="str">
            <v>电表故障</v>
          </cell>
        </row>
        <row r="7300">
          <cell r="A7300">
            <v>43214</v>
          </cell>
          <cell r="B7300">
            <v>0.1153125</v>
          </cell>
          <cell r="D7300" t="str">
            <v>电表故障</v>
          </cell>
          <cell r="G7300" t="str">
            <v>JS_CZ_wodefeng</v>
          </cell>
          <cell r="I7300" t="str">
            <v>电表故障</v>
          </cell>
        </row>
        <row r="7301">
          <cell r="A7301">
            <v>43214</v>
          </cell>
          <cell r="B7301">
            <v>0.11554398148148148</v>
          </cell>
          <cell r="D7301" t="str">
            <v>电表故障</v>
          </cell>
          <cell r="G7301" t="str">
            <v>JS_CZ_wodefeng</v>
          </cell>
          <cell r="I7301" t="str">
            <v>电表故障</v>
          </cell>
        </row>
        <row r="7302">
          <cell r="A7302">
            <v>43214</v>
          </cell>
          <cell r="B7302">
            <v>0.12023148148148148</v>
          </cell>
          <cell r="D7302" t="str">
            <v>电表故障</v>
          </cell>
          <cell r="G7302" t="str">
            <v>JS_CZ_wodefeng</v>
          </cell>
          <cell r="I7302" t="str">
            <v>电表故障</v>
          </cell>
        </row>
        <row r="7303">
          <cell r="A7303">
            <v>43214</v>
          </cell>
          <cell r="B7303">
            <v>0.12179398148148148</v>
          </cell>
          <cell r="D7303" t="str">
            <v>电表故障</v>
          </cell>
          <cell r="G7303" t="str">
            <v>JS_CZ_wodefeng</v>
          </cell>
          <cell r="I7303" t="str">
            <v>电表故障</v>
          </cell>
        </row>
        <row r="7304">
          <cell r="A7304">
            <v>43214</v>
          </cell>
          <cell r="B7304">
            <v>0.12416666666666666</v>
          </cell>
          <cell r="D7304" t="str">
            <v>电表故障</v>
          </cell>
          <cell r="G7304" t="str">
            <v>JS_CZ_wodefeng</v>
          </cell>
          <cell r="I7304" t="str">
            <v>电表故障</v>
          </cell>
        </row>
        <row r="7305">
          <cell r="A7305">
            <v>43214</v>
          </cell>
          <cell r="B7305">
            <v>0.12682870370370372</v>
          </cell>
          <cell r="D7305" t="str">
            <v>电表故障</v>
          </cell>
          <cell r="G7305" t="str">
            <v>JS_CZ_wodefeng</v>
          </cell>
          <cell r="I7305" t="str">
            <v>电表故障</v>
          </cell>
        </row>
        <row r="7306">
          <cell r="A7306">
            <v>43214</v>
          </cell>
          <cell r="B7306">
            <v>0.12695601851851851</v>
          </cell>
          <cell r="D7306" t="str">
            <v>电表故障</v>
          </cell>
          <cell r="G7306" t="str">
            <v>JS_CZ_wodefeng</v>
          </cell>
          <cell r="I7306" t="str">
            <v>电表故障</v>
          </cell>
        </row>
        <row r="7307">
          <cell r="A7307">
            <v>43214</v>
          </cell>
          <cell r="B7307">
            <v>0.12718750000000001</v>
          </cell>
          <cell r="D7307" t="str">
            <v>电表故障</v>
          </cell>
          <cell r="G7307" t="str">
            <v>JS_CZ_wodefeng</v>
          </cell>
          <cell r="I7307" t="str">
            <v>电表故障</v>
          </cell>
        </row>
        <row r="7308">
          <cell r="A7308">
            <v>43214</v>
          </cell>
          <cell r="B7308">
            <v>0.12915509259259259</v>
          </cell>
          <cell r="D7308" t="str">
            <v>电表故障</v>
          </cell>
          <cell r="G7308" t="str">
            <v>JS_CZ_wodefeng</v>
          </cell>
          <cell r="I7308" t="str">
            <v>电表故障</v>
          </cell>
        </row>
        <row r="7309">
          <cell r="A7309">
            <v>43214</v>
          </cell>
          <cell r="B7309">
            <v>0.13060185185185186</v>
          </cell>
          <cell r="D7309" t="str">
            <v>电表故障</v>
          </cell>
          <cell r="G7309" t="str">
            <v>JS_CZ_wodefeng</v>
          </cell>
          <cell r="I7309" t="str">
            <v>电表故障</v>
          </cell>
        </row>
        <row r="7310">
          <cell r="A7310">
            <v>43214</v>
          </cell>
          <cell r="B7310">
            <v>0.13071759259259261</v>
          </cell>
          <cell r="D7310" t="str">
            <v>电表故障</v>
          </cell>
          <cell r="G7310" t="str">
            <v>JS_CZ_wodefeng</v>
          </cell>
          <cell r="I7310" t="str">
            <v>电表故障</v>
          </cell>
        </row>
        <row r="7311">
          <cell r="A7311">
            <v>43214</v>
          </cell>
          <cell r="B7311">
            <v>0.13337962962962963</v>
          </cell>
          <cell r="D7311" t="str">
            <v>电表故障</v>
          </cell>
          <cell r="G7311" t="str">
            <v>JS_CZ_wodefeng</v>
          </cell>
          <cell r="I7311" t="str">
            <v>电表故障</v>
          </cell>
        </row>
        <row r="7312">
          <cell r="A7312">
            <v>43214</v>
          </cell>
          <cell r="B7312">
            <v>0.13465277777777776</v>
          </cell>
          <cell r="D7312" t="str">
            <v>电表故障</v>
          </cell>
          <cell r="G7312" t="str">
            <v>JS_CZ_wodefeng</v>
          </cell>
          <cell r="I7312" t="str">
            <v>电表故障</v>
          </cell>
        </row>
        <row r="7313">
          <cell r="A7313">
            <v>43214</v>
          </cell>
          <cell r="B7313">
            <v>0.13685185185185186</v>
          </cell>
          <cell r="D7313" t="str">
            <v>电表故障</v>
          </cell>
          <cell r="G7313" t="str">
            <v>JS_CZ_wodefeng</v>
          </cell>
          <cell r="I7313" t="str">
            <v>电表故障</v>
          </cell>
        </row>
        <row r="7314">
          <cell r="A7314">
            <v>43214</v>
          </cell>
          <cell r="B7314">
            <v>0.13829861111111111</v>
          </cell>
          <cell r="D7314" t="str">
            <v>分系统1故障状态</v>
          </cell>
          <cell r="G7314" t="str">
            <v>BJ_zhongyu</v>
          </cell>
          <cell r="I7314" t="str">
            <v>系统故障</v>
          </cell>
        </row>
        <row r="7315">
          <cell r="A7315">
            <v>43214</v>
          </cell>
          <cell r="B7315">
            <v>0.13916666666666666</v>
          </cell>
          <cell r="D7315" t="str">
            <v>电表故障</v>
          </cell>
          <cell r="G7315" t="str">
            <v>JS_CZ_wodefeng</v>
          </cell>
          <cell r="I7315" t="str">
            <v>电表故障</v>
          </cell>
        </row>
        <row r="7316">
          <cell r="A7316">
            <v>43214</v>
          </cell>
          <cell r="B7316">
            <v>0.14067129629629629</v>
          </cell>
          <cell r="D7316" t="str">
            <v>电表故障</v>
          </cell>
          <cell r="G7316" t="str">
            <v>JS_CZ_wodefeng</v>
          </cell>
          <cell r="I7316" t="str">
            <v>电表故障</v>
          </cell>
        </row>
        <row r="7317">
          <cell r="A7317">
            <v>43214</v>
          </cell>
          <cell r="B7317">
            <v>0.14079861111111111</v>
          </cell>
          <cell r="D7317" t="str">
            <v>电表故障</v>
          </cell>
          <cell r="G7317" t="str">
            <v>JS_CZ_wodefeng</v>
          </cell>
          <cell r="I7317" t="str">
            <v>电表故障</v>
          </cell>
        </row>
        <row r="7318">
          <cell r="A7318">
            <v>43214</v>
          </cell>
          <cell r="B7318">
            <v>0.14172453703703705</v>
          </cell>
          <cell r="D7318" t="str">
            <v>电表故障</v>
          </cell>
          <cell r="G7318" t="str">
            <v>JS_CZ_wodefeng</v>
          </cell>
          <cell r="I7318" t="str">
            <v>电表故障</v>
          </cell>
        </row>
        <row r="7319">
          <cell r="A7319">
            <v>43214</v>
          </cell>
          <cell r="B7319">
            <v>0.14189814814814813</v>
          </cell>
          <cell r="D7319" t="str">
            <v>电表故障</v>
          </cell>
          <cell r="G7319" t="str">
            <v>JS_CZ_wodefeng</v>
          </cell>
          <cell r="I7319" t="str">
            <v>电表故障</v>
          </cell>
        </row>
        <row r="7320">
          <cell r="A7320">
            <v>43214</v>
          </cell>
          <cell r="B7320">
            <v>0.14212962962962963</v>
          </cell>
          <cell r="D7320" t="str">
            <v>电表故障</v>
          </cell>
          <cell r="G7320" t="str">
            <v>JS_CZ_wodefeng</v>
          </cell>
          <cell r="I7320" t="str">
            <v>电表故障</v>
          </cell>
        </row>
        <row r="7321">
          <cell r="A7321">
            <v>43214</v>
          </cell>
          <cell r="B7321">
            <v>0.1423611111111111</v>
          </cell>
          <cell r="D7321" t="str">
            <v>电表故障</v>
          </cell>
          <cell r="G7321" t="str">
            <v>JS_CZ_wodefeng</v>
          </cell>
          <cell r="I7321" t="str">
            <v>电表故障</v>
          </cell>
        </row>
        <row r="7322">
          <cell r="A7322">
            <v>43214</v>
          </cell>
          <cell r="B7322">
            <v>0.14473379629629629</v>
          </cell>
          <cell r="D7322" t="str">
            <v>电表故障</v>
          </cell>
          <cell r="G7322" t="str">
            <v>JS_CZ_wodefeng</v>
          </cell>
          <cell r="I7322" t="str">
            <v>电表故障</v>
          </cell>
        </row>
        <row r="7323">
          <cell r="A7323">
            <v>43214</v>
          </cell>
          <cell r="B7323">
            <v>0.14577546296296295</v>
          </cell>
          <cell r="D7323" t="str">
            <v>电表故障</v>
          </cell>
          <cell r="G7323" t="str">
            <v>JS_CZ_wodefeng</v>
          </cell>
          <cell r="I7323" t="str">
            <v>电表故障</v>
          </cell>
        </row>
        <row r="7324">
          <cell r="A7324">
            <v>43214</v>
          </cell>
          <cell r="B7324">
            <v>0.14699074074074073</v>
          </cell>
          <cell r="D7324" t="str">
            <v>电表故障</v>
          </cell>
          <cell r="G7324" t="str">
            <v>JS_CZ_wodefeng</v>
          </cell>
          <cell r="I7324" t="str">
            <v>电表故障</v>
          </cell>
        </row>
        <row r="7325">
          <cell r="A7325">
            <v>43214</v>
          </cell>
          <cell r="B7325">
            <v>0.14722222222222223</v>
          </cell>
          <cell r="D7325" t="str">
            <v>电表故障</v>
          </cell>
          <cell r="G7325" t="str">
            <v>JS_CZ_wodefeng</v>
          </cell>
          <cell r="I7325" t="str">
            <v>电表故障</v>
          </cell>
        </row>
        <row r="7326">
          <cell r="A7326">
            <v>43214</v>
          </cell>
          <cell r="B7326">
            <v>0.14733796296296295</v>
          </cell>
          <cell r="D7326" t="str">
            <v>电表故障</v>
          </cell>
          <cell r="G7326" t="str">
            <v>JS_CZ_wodefeng</v>
          </cell>
          <cell r="I7326" t="str">
            <v>电表故障</v>
          </cell>
        </row>
        <row r="7327">
          <cell r="A7327">
            <v>43214</v>
          </cell>
          <cell r="B7327">
            <v>0.14972222222222223</v>
          </cell>
          <cell r="D7327" t="str">
            <v>电表故障</v>
          </cell>
          <cell r="G7327" t="str">
            <v>JS_CZ_wodefeng</v>
          </cell>
          <cell r="I7327" t="str">
            <v>电表故障</v>
          </cell>
        </row>
        <row r="7328">
          <cell r="A7328">
            <v>43214</v>
          </cell>
          <cell r="B7328">
            <v>0.15209490740740741</v>
          </cell>
          <cell r="D7328" t="str">
            <v>电表故障</v>
          </cell>
          <cell r="G7328" t="str">
            <v>JS_CZ_wodefeng</v>
          </cell>
          <cell r="I7328" t="str">
            <v>电表故障</v>
          </cell>
        </row>
        <row r="7329">
          <cell r="A7329">
            <v>43214</v>
          </cell>
          <cell r="B7329">
            <v>0.15221064814814814</v>
          </cell>
          <cell r="D7329" t="str">
            <v>电表故障</v>
          </cell>
          <cell r="G7329" t="str">
            <v>JS_CZ_wodefeng</v>
          </cell>
          <cell r="I7329" t="str">
            <v>电表故障</v>
          </cell>
        </row>
        <row r="7330">
          <cell r="A7330">
            <v>43214</v>
          </cell>
          <cell r="B7330">
            <v>0.15238425925925925</v>
          </cell>
          <cell r="D7330" t="str">
            <v>电表故障</v>
          </cell>
          <cell r="G7330" t="str">
            <v>JS_CZ_wodefeng</v>
          </cell>
          <cell r="I7330" t="str">
            <v>电表故障</v>
          </cell>
        </row>
        <row r="7331">
          <cell r="A7331">
            <v>43214</v>
          </cell>
          <cell r="B7331">
            <v>0.15365740740740741</v>
          </cell>
          <cell r="D7331" t="str">
            <v>电表故障</v>
          </cell>
          <cell r="G7331" t="str">
            <v>JS_CZ_wodefeng</v>
          </cell>
          <cell r="I7331" t="str">
            <v>电表故障</v>
          </cell>
        </row>
        <row r="7332">
          <cell r="A7332">
            <v>43214</v>
          </cell>
          <cell r="B7332">
            <v>0.15604166666666666</v>
          </cell>
          <cell r="D7332" t="str">
            <v>电表故障</v>
          </cell>
          <cell r="G7332" t="str">
            <v>JS_CZ_wodefeng</v>
          </cell>
          <cell r="I7332" t="str">
            <v>电表故障</v>
          </cell>
        </row>
        <row r="7333">
          <cell r="A7333">
            <v>43214</v>
          </cell>
          <cell r="B7333">
            <v>0.15760416666666668</v>
          </cell>
          <cell r="D7333" t="str">
            <v>电表故障</v>
          </cell>
          <cell r="G7333" t="str">
            <v>JS_CZ_wodefeng</v>
          </cell>
          <cell r="I7333" t="str">
            <v>电表故障</v>
          </cell>
        </row>
        <row r="7334">
          <cell r="A7334">
            <v>43214</v>
          </cell>
          <cell r="B7334">
            <v>0.15881944444444443</v>
          </cell>
          <cell r="D7334" t="str">
            <v>电表故障</v>
          </cell>
          <cell r="G7334" t="str">
            <v>JS_CZ_wodefeng</v>
          </cell>
          <cell r="I7334" t="str">
            <v>电表故障</v>
          </cell>
        </row>
        <row r="7335">
          <cell r="A7335">
            <v>43214</v>
          </cell>
          <cell r="B7335">
            <v>0.16101851851851853</v>
          </cell>
          <cell r="D7335" t="str">
            <v>电表故障</v>
          </cell>
          <cell r="G7335" t="str">
            <v>JS_CZ_wodefeng</v>
          </cell>
          <cell r="I7335" t="str">
            <v>电表故障</v>
          </cell>
        </row>
        <row r="7336">
          <cell r="A7336">
            <v>43214</v>
          </cell>
          <cell r="B7336">
            <v>0.1625810185185185</v>
          </cell>
          <cell r="D7336" t="str">
            <v>电表故障</v>
          </cell>
          <cell r="G7336" t="str">
            <v>JS_CZ_wodefeng</v>
          </cell>
          <cell r="I7336" t="str">
            <v>电表故障</v>
          </cell>
        </row>
        <row r="7337">
          <cell r="A7337">
            <v>43214</v>
          </cell>
          <cell r="B7337">
            <v>0.16402777777777777</v>
          </cell>
          <cell r="D7337" t="str">
            <v>电表故障</v>
          </cell>
          <cell r="G7337" t="str">
            <v>JS_CZ_wodefeng</v>
          </cell>
          <cell r="I7337" t="str">
            <v>电表故障</v>
          </cell>
        </row>
        <row r="7338">
          <cell r="A7338">
            <v>43214</v>
          </cell>
          <cell r="B7338">
            <v>0.16651620370370371</v>
          </cell>
          <cell r="D7338" t="str">
            <v>电表故障</v>
          </cell>
          <cell r="G7338" t="str">
            <v>JS_CZ_wodefeng</v>
          </cell>
          <cell r="I7338" t="str">
            <v>电表故障</v>
          </cell>
        </row>
        <row r="7339">
          <cell r="A7339">
            <v>43214</v>
          </cell>
          <cell r="B7339">
            <v>0.16797453703703702</v>
          </cell>
          <cell r="D7339" t="str">
            <v>电表故障</v>
          </cell>
          <cell r="G7339" t="str">
            <v>JS_CZ_wodefeng</v>
          </cell>
          <cell r="I7339" t="str">
            <v>电表故障</v>
          </cell>
        </row>
        <row r="7340">
          <cell r="A7340">
            <v>43214</v>
          </cell>
          <cell r="B7340">
            <v>0.17271990740740739</v>
          </cell>
          <cell r="D7340" t="str">
            <v>电表故障</v>
          </cell>
          <cell r="G7340" t="str">
            <v>JS_CZ_wodefeng</v>
          </cell>
          <cell r="I7340" t="str">
            <v>电表故障</v>
          </cell>
        </row>
        <row r="7341">
          <cell r="A7341">
            <v>43214</v>
          </cell>
          <cell r="B7341">
            <v>0.1766550925925926</v>
          </cell>
          <cell r="D7341" t="str">
            <v>电表故障</v>
          </cell>
          <cell r="G7341" t="str">
            <v>JS_CZ_wodefeng</v>
          </cell>
          <cell r="I7341" t="str">
            <v>电表故障</v>
          </cell>
        </row>
        <row r="7342">
          <cell r="A7342">
            <v>43214</v>
          </cell>
          <cell r="B7342">
            <v>0.17810185185185187</v>
          </cell>
          <cell r="D7342" t="str">
            <v>电表故障</v>
          </cell>
          <cell r="G7342" t="str">
            <v>JS_CZ_wodefeng</v>
          </cell>
          <cell r="I7342" t="str">
            <v>电表故障</v>
          </cell>
        </row>
        <row r="7343">
          <cell r="A7343">
            <v>43214</v>
          </cell>
          <cell r="B7343">
            <v>0.17821759259259259</v>
          </cell>
          <cell r="D7343" t="str">
            <v>电表故障</v>
          </cell>
          <cell r="G7343" t="str">
            <v>JS_CZ_wodefeng</v>
          </cell>
          <cell r="I7343" t="str">
            <v>电表故障</v>
          </cell>
        </row>
        <row r="7344">
          <cell r="A7344">
            <v>43214</v>
          </cell>
          <cell r="B7344">
            <v>0.18060185185185185</v>
          </cell>
          <cell r="D7344" t="str">
            <v>电表故障</v>
          </cell>
          <cell r="G7344" t="str">
            <v>JS_CZ_wodefeng</v>
          </cell>
          <cell r="I7344" t="str">
            <v>电表故障</v>
          </cell>
        </row>
        <row r="7345">
          <cell r="A7345">
            <v>43214</v>
          </cell>
          <cell r="B7345">
            <v>0.1819212962962963</v>
          </cell>
          <cell r="D7345" t="str">
            <v>电表故障</v>
          </cell>
          <cell r="G7345" t="str">
            <v>JS_CZ_wodefeng</v>
          </cell>
          <cell r="I7345" t="str">
            <v>电表故障</v>
          </cell>
        </row>
        <row r="7346">
          <cell r="A7346">
            <v>43214</v>
          </cell>
          <cell r="B7346">
            <v>0.18355324074074075</v>
          </cell>
          <cell r="D7346" t="str">
            <v>电表故障</v>
          </cell>
          <cell r="G7346" t="str">
            <v>JS_CZ_wodefeng</v>
          </cell>
          <cell r="I7346" t="str">
            <v>电表故障</v>
          </cell>
        </row>
        <row r="7347">
          <cell r="A7347">
            <v>43214</v>
          </cell>
          <cell r="B7347">
            <v>0.18365740740740741</v>
          </cell>
          <cell r="D7347" t="str">
            <v>电表故障</v>
          </cell>
          <cell r="G7347" t="str">
            <v>JS_CZ_wodefeng</v>
          </cell>
          <cell r="I7347" t="str">
            <v>电表故障</v>
          </cell>
        </row>
        <row r="7348">
          <cell r="A7348">
            <v>43214</v>
          </cell>
          <cell r="B7348">
            <v>0.18690972222222221</v>
          </cell>
          <cell r="D7348" t="str">
            <v>电表故障</v>
          </cell>
          <cell r="G7348" t="str">
            <v>JS_CZ_wodefeng</v>
          </cell>
          <cell r="I7348" t="str">
            <v>电表故障</v>
          </cell>
        </row>
        <row r="7349">
          <cell r="A7349">
            <v>43214</v>
          </cell>
          <cell r="B7349">
            <v>0.18835648148148146</v>
          </cell>
          <cell r="D7349" t="str">
            <v>电表故障</v>
          </cell>
          <cell r="G7349" t="str">
            <v>JS_CZ_wodefeng</v>
          </cell>
          <cell r="I7349" t="str">
            <v>电表故障</v>
          </cell>
        </row>
        <row r="7350">
          <cell r="A7350">
            <v>43214</v>
          </cell>
          <cell r="B7350">
            <v>0.19229166666666667</v>
          </cell>
          <cell r="D7350" t="str">
            <v>电表故障</v>
          </cell>
          <cell r="G7350" t="str">
            <v>JS_CZ_wodefeng</v>
          </cell>
          <cell r="I7350" t="str">
            <v>电表故障</v>
          </cell>
        </row>
        <row r="7351">
          <cell r="A7351">
            <v>43214</v>
          </cell>
          <cell r="B7351">
            <v>0.19240740740740739</v>
          </cell>
          <cell r="D7351" t="str">
            <v>电表故障</v>
          </cell>
          <cell r="G7351" t="str">
            <v>JS_CZ_wodefeng</v>
          </cell>
          <cell r="I7351" t="str">
            <v>电表故障</v>
          </cell>
        </row>
        <row r="7352">
          <cell r="A7352">
            <v>43214</v>
          </cell>
          <cell r="B7352">
            <v>0.19611111111111112</v>
          </cell>
          <cell r="D7352" t="str">
            <v>电表故障</v>
          </cell>
          <cell r="G7352" t="str">
            <v>JS_CZ_wodefeng</v>
          </cell>
          <cell r="I7352" t="str">
            <v>电表故障</v>
          </cell>
        </row>
        <row r="7353">
          <cell r="A7353">
            <v>43214</v>
          </cell>
          <cell r="B7353">
            <v>0.19722222222222222</v>
          </cell>
          <cell r="D7353" t="str">
            <v>电表故障</v>
          </cell>
          <cell r="G7353" t="str">
            <v>JS_CZ_wodefeng</v>
          </cell>
          <cell r="I7353" t="str">
            <v>电表故障</v>
          </cell>
        </row>
        <row r="7354">
          <cell r="A7354">
            <v>43214</v>
          </cell>
          <cell r="B7354">
            <v>0.19745370370370371</v>
          </cell>
          <cell r="D7354" t="str">
            <v>电表故障</v>
          </cell>
          <cell r="G7354" t="str">
            <v>JS_CZ_wodefeng</v>
          </cell>
          <cell r="I7354" t="str">
            <v>电表故障</v>
          </cell>
        </row>
        <row r="7355">
          <cell r="A7355">
            <v>43214</v>
          </cell>
          <cell r="B7355">
            <v>0.19755787037037034</v>
          </cell>
          <cell r="D7355" t="str">
            <v>电表故障</v>
          </cell>
          <cell r="G7355" t="str">
            <v>JS_CZ_wodefeng</v>
          </cell>
          <cell r="I7355" t="str">
            <v>电表故障</v>
          </cell>
        </row>
        <row r="7356">
          <cell r="A7356">
            <v>43214</v>
          </cell>
          <cell r="B7356">
            <v>0.19768518518518519</v>
          </cell>
          <cell r="D7356" t="str">
            <v>电表故障</v>
          </cell>
          <cell r="G7356" t="str">
            <v>JS_CZ_wodefeng</v>
          </cell>
          <cell r="I7356" t="str">
            <v>电表故障</v>
          </cell>
        </row>
        <row r="7357">
          <cell r="A7357">
            <v>43214</v>
          </cell>
          <cell r="B7357">
            <v>0.20295138888888889</v>
          </cell>
          <cell r="D7357" t="str">
            <v>电表故障</v>
          </cell>
          <cell r="G7357" t="str">
            <v>JS_CZ_wodefeng</v>
          </cell>
          <cell r="I7357" t="str">
            <v>电表故障</v>
          </cell>
        </row>
        <row r="7358">
          <cell r="A7358">
            <v>43214</v>
          </cell>
          <cell r="B7358">
            <v>0.20306712962962961</v>
          </cell>
          <cell r="D7358" t="str">
            <v>电表故障</v>
          </cell>
          <cell r="G7358" t="str">
            <v>JS_CZ_wodefeng</v>
          </cell>
          <cell r="I7358" t="str">
            <v>电表故障</v>
          </cell>
        </row>
        <row r="7359">
          <cell r="A7359">
            <v>43214</v>
          </cell>
          <cell r="B7359">
            <v>0.20387731481481483</v>
          </cell>
          <cell r="D7359" t="str">
            <v>电表故障</v>
          </cell>
          <cell r="G7359" t="str">
            <v>JS_CZ_wodefeng</v>
          </cell>
          <cell r="I7359" t="str">
            <v>电表故障</v>
          </cell>
        </row>
        <row r="7360">
          <cell r="A7360">
            <v>43214</v>
          </cell>
          <cell r="B7360">
            <v>0.2041087962962963</v>
          </cell>
          <cell r="D7360" t="str">
            <v>电表故障</v>
          </cell>
          <cell r="G7360" t="str">
            <v>JS_CZ_wodefeng</v>
          </cell>
          <cell r="I7360" t="str">
            <v>电表故障</v>
          </cell>
        </row>
        <row r="7361">
          <cell r="A7361">
            <v>43214</v>
          </cell>
          <cell r="B7361">
            <v>0.20422453703703702</v>
          </cell>
          <cell r="D7361" t="str">
            <v>电表故障</v>
          </cell>
          <cell r="G7361" t="str">
            <v>JS_CZ_wodefeng</v>
          </cell>
          <cell r="I7361" t="str">
            <v>电表故障</v>
          </cell>
        </row>
        <row r="7362">
          <cell r="A7362">
            <v>43214</v>
          </cell>
          <cell r="B7362">
            <v>0.20439814814814816</v>
          </cell>
          <cell r="D7362" t="str">
            <v>电表故障</v>
          </cell>
          <cell r="G7362" t="str">
            <v>JS_CZ_wodefeng</v>
          </cell>
          <cell r="I7362" t="str">
            <v>电表故障</v>
          </cell>
        </row>
        <row r="7363">
          <cell r="A7363">
            <v>43214</v>
          </cell>
          <cell r="B7363">
            <v>0.20549768518518519</v>
          </cell>
          <cell r="D7363" t="str">
            <v>电表故障</v>
          </cell>
          <cell r="G7363" t="str">
            <v>JS_CZ_wodefeng</v>
          </cell>
          <cell r="I7363" t="str">
            <v>电表故障</v>
          </cell>
        </row>
        <row r="7364">
          <cell r="A7364">
            <v>43214</v>
          </cell>
          <cell r="B7364">
            <v>0.20782407407407408</v>
          </cell>
          <cell r="D7364" t="str">
            <v>电表故障</v>
          </cell>
          <cell r="G7364" t="str">
            <v>JS_CZ_wodefeng</v>
          </cell>
          <cell r="I7364" t="str">
            <v>电表故障</v>
          </cell>
        </row>
        <row r="7365">
          <cell r="A7365">
            <v>43214</v>
          </cell>
          <cell r="B7365">
            <v>0.20927083333333332</v>
          </cell>
          <cell r="D7365" t="str">
            <v>电表故障</v>
          </cell>
          <cell r="G7365" t="str">
            <v>JS_CZ_wodefeng</v>
          </cell>
          <cell r="I7365" t="str">
            <v>电表故障</v>
          </cell>
        </row>
        <row r="7366">
          <cell r="A7366">
            <v>43214</v>
          </cell>
          <cell r="B7366">
            <v>0.2093865740740741</v>
          </cell>
          <cell r="D7366" t="str">
            <v>电表故障</v>
          </cell>
          <cell r="G7366" t="str">
            <v>JS_CZ_wodefeng</v>
          </cell>
          <cell r="I7366" t="str">
            <v>电表故障</v>
          </cell>
        </row>
        <row r="7367">
          <cell r="A7367">
            <v>43214</v>
          </cell>
          <cell r="B7367">
            <v>0.21309027777777778</v>
          </cell>
          <cell r="D7367" t="str">
            <v>电表故障</v>
          </cell>
          <cell r="G7367" t="str">
            <v>JS_CZ_wodefeng</v>
          </cell>
          <cell r="I7367" t="str">
            <v>电表故障</v>
          </cell>
        </row>
        <row r="7368">
          <cell r="A7368">
            <v>43214</v>
          </cell>
          <cell r="B7368">
            <v>0.21459490740740741</v>
          </cell>
          <cell r="D7368" t="str">
            <v>电表故障</v>
          </cell>
          <cell r="G7368" t="str">
            <v>JS_CZ_wodefeng</v>
          </cell>
          <cell r="I7368" t="str">
            <v>电表故障</v>
          </cell>
        </row>
        <row r="7369">
          <cell r="A7369">
            <v>43214</v>
          </cell>
          <cell r="B7369">
            <v>0.21471064814814814</v>
          </cell>
          <cell r="D7369" t="str">
            <v>电表故障</v>
          </cell>
          <cell r="G7369" t="str">
            <v>JS_CZ_wodefeng</v>
          </cell>
          <cell r="I7369" t="str">
            <v>电表故障</v>
          </cell>
        </row>
        <row r="7370">
          <cell r="A7370">
            <v>43214</v>
          </cell>
          <cell r="B7370">
            <v>0.21482638888888891</v>
          </cell>
          <cell r="D7370" t="str">
            <v>电表故障</v>
          </cell>
          <cell r="G7370" t="str">
            <v>JS_CZ_wodefeng</v>
          </cell>
          <cell r="I7370" t="str">
            <v>电表故障</v>
          </cell>
        </row>
        <row r="7371">
          <cell r="A7371">
            <v>43214</v>
          </cell>
          <cell r="B7371">
            <v>0.2171990740740741</v>
          </cell>
          <cell r="D7371" t="str">
            <v>电表故障</v>
          </cell>
          <cell r="G7371" t="str">
            <v>JS_CZ_wodefeng</v>
          </cell>
          <cell r="I7371" t="str">
            <v>电表故障</v>
          </cell>
        </row>
        <row r="7372">
          <cell r="A7372">
            <v>43214</v>
          </cell>
          <cell r="B7372">
            <v>0.21829861111111112</v>
          </cell>
          <cell r="D7372" t="str">
            <v>电表故障</v>
          </cell>
          <cell r="G7372" t="str">
            <v>JS_CZ_wodefeng</v>
          </cell>
          <cell r="I7372" t="str">
            <v>电表故障</v>
          </cell>
        </row>
        <row r="7373">
          <cell r="A7373">
            <v>43214</v>
          </cell>
          <cell r="B7373">
            <v>0.21958333333333332</v>
          </cell>
          <cell r="D7373" t="str">
            <v>电表故障</v>
          </cell>
          <cell r="G7373" t="str">
            <v>JS_CZ_wodefeng</v>
          </cell>
          <cell r="I7373" t="str">
            <v>电表故障</v>
          </cell>
        </row>
        <row r="7374">
          <cell r="A7374">
            <v>43214</v>
          </cell>
          <cell r="B7374">
            <v>0.21969907407407407</v>
          </cell>
          <cell r="D7374" t="str">
            <v>电表故障</v>
          </cell>
          <cell r="G7374" t="str">
            <v>JS_CZ_wodefeng</v>
          </cell>
          <cell r="I7374" t="str">
            <v>电表故障</v>
          </cell>
        </row>
        <row r="7375">
          <cell r="A7375">
            <v>43214</v>
          </cell>
          <cell r="B7375">
            <v>0.21987268518518518</v>
          </cell>
          <cell r="D7375" t="str">
            <v>电表故障</v>
          </cell>
          <cell r="G7375" t="str">
            <v>JS_CZ_wodefeng</v>
          </cell>
          <cell r="I7375" t="str">
            <v>电表故障</v>
          </cell>
        </row>
        <row r="7376">
          <cell r="A7376">
            <v>43214</v>
          </cell>
          <cell r="B7376">
            <v>0.22114583333333335</v>
          </cell>
          <cell r="D7376" t="str">
            <v>电表故障</v>
          </cell>
          <cell r="G7376" t="str">
            <v>JS_CZ_wodefeng</v>
          </cell>
          <cell r="I7376" t="str">
            <v>电表故障</v>
          </cell>
        </row>
        <row r="7377">
          <cell r="A7377">
            <v>43214</v>
          </cell>
          <cell r="B7377">
            <v>0.2250810185185185</v>
          </cell>
          <cell r="D7377" t="str">
            <v>电表故障</v>
          </cell>
          <cell r="G7377" t="str">
            <v>JS_CZ_wodefeng</v>
          </cell>
          <cell r="I7377" t="str">
            <v>电表故障</v>
          </cell>
        </row>
        <row r="7378">
          <cell r="A7378">
            <v>43214</v>
          </cell>
          <cell r="B7378">
            <v>0.22519675925925928</v>
          </cell>
          <cell r="D7378" t="str">
            <v>电表故障</v>
          </cell>
          <cell r="G7378" t="str">
            <v>JS_CZ_wodefeng</v>
          </cell>
          <cell r="I7378" t="str">
            <v>电表故障</v>
          </cell>
        </row>
        <row r="7379">
          <cell r="A7379">
            <v>43214</v>
          </cell>
          <cell r="B7379">
            <v>0.22664351851851852</v>
          </cell>
          <cell r="D7379" t="str">
            <v>电表故障</v>
          </cell>
          <cell r="G7379" t="str">
            <v>JS_CZ_wodefeng</v>
          </cell>
          <cell r="I7379" t="str">
            <v>电表故障</v>
          </cell>
        </row>
        <row r="7380">
          <cell r="A7380">
            <v>43214</v>
          </cell>
          <cell r="B7380">
            <v>0.22797453703703704</v>
          </cell>
          <cell r="D7380" t="str">
            <v>电表故障</v>
          </cell>
          <cell r="G7380" t="str">
            <v>JS_CZ_wodefeng</v>
          </cell>
          <cell r="I7380" t="str">
            <v>电表故障</v>
          </cell>
        </row>
        <row r="7381">
          <cell r="A7381">
            <v>43214</v>
          </cell>
          <cell r="B7381">
            <v>0.22890046296296296</v>
          </cell>
          <cell r="D7381" t="str">
            <v>电表故障</v>
          </cell>
          <cell r="G7381" t="str">
            <v>JS_CZ_wodefeng</v>
          </cell>
          <cell r="I7381" t="str">
            <v>电表故障</v>
          </cell>
        </row>
        <row r="7382">
          <cell r="A7382">
            <v>43214</v>
          </cell>
          <cell r="B7382">
            <v>0.23034722222222223</v>
          </cell>
          <cell r="D7382" t="str">
            <v>电表故障</v>
          </cell>
          <cell r="G7382" t="str">
            <v>JS_CZ_wodefeng</v>
          </cell>
          <cell r="I7382" t="str">
            <v>电表故障</v>
          </cell>
        </row>
        <row r="7383">
          <cell r="A7383">
            <v>43214</v>
          </cell>
          <cell r="B7383">
            <v>0.23429398148148148</v>
          </cell>
          <cell r="D7383" t="str">
            <v>电表故障</v>
          </cell>
          <cell r="G7383" t="str">
            <v>JS_CZ_wodefeng</v>
          </cell>
          <cell r="I7383" t="str">
            <v>电表故障</v>
          </cell>
        </row>
        <row r="7384">
          <cell r="A7384">
            <v>43214</v>
          </cell>
          <cell r="B7384">
            <v>0.23533564814814814</v>
          </cell>
          <cell r="D7384" t="str">
            <v>电表故障</v>
          </cell>
          <cell r="G7384" t="str">
            <v>JS_CZ_wodefeng</v>
          </cell>
          <cell r="I7384" t="str">
            <v>电表故障</v>
          </cell>
        </row>
        <row r="7385">
          <cell r="A7385">
            <v>43214</v>
          </cell>
          <cell r="B7385">
            <v>0.23550925925925925</v>
          </cell>
          <cell r="D7385" t="str">
            <v>电表故障</v>
          </cell>
          <cell r="G7385" t="str">
            <v>JS_CZ_wodefeng</v>
          </cell>
          <cell r="I7385" t="str">
            <v>电表故障</v>
          </cell>
        </row>
        <row r="7386">
          <cell r="A7386">
            <v>43214</v>
          </cell>
          <cell r="B7386">
            <v>0.23574074074074072</v>
          </cell>
          <cell r="D7386" t="str">
            <v>电表故障</v>
          </cell>
          <cell r="G7386" t="str">
            <v>JS_CZ_wodefeng</v>
          </cell>
          <cell r="I7386" t="str">
            <v>电表故障</v>
          </cell>
        </row>
        <row r="7387">
          <cell r="A7387">
            <v>43214</v>
          </cell>
          <cell r="B7387">
            <v>0.2358564814814815</v>
          </cell>
          <cell r="D7387" t="str">
            <v>电表故障</v>
          </cell>
          <cell r="G7387" t="str">
            <v>JS_CZ_wodefeng</v>
          </cell>
          <cell r="I7387" t="str">
            <v>电表故障</v>
          </cell>
        </row>
        <row r="7388">
          <cell r="A7388">
            <v>43214</v>
          </cell>
          <cell r="B7388">
            <v>0.23678240740740741</v>
          </cell>
          <cell r="D7388" t="str">
            <v>电表故障</v>
          </cell>
          <cell r="G7388" t="str">
            <v>JS_CZ_wodefeng</v>
          </cell>
          <cell r="I7388" t="str">
            <v>电表故障</v>
          </cell>
        </row>
        <row r="7389">
          <cell r="A7389">
            <v>43214</v>
          </cell>
          <cell r="B7389">
            <v>0.23822916666666669</v>
          </cell>
          <cell r="D7389" t="str">
            <v>电表故障</v>
          </cell>
          <cell r="G7389" t="str">
            <v>JS_CZ_wodefeng</v>
          </cell>
          <cell r="I7389" t="str">
            <v>电表故障</v>
          </cell>
        </row>
        <row r="7390">
          <cell r="A7390">
            <v>43214</v>
          </cell>
          <cell r="B7390">
            <v>0.23921296296296299</v>
          </cell>
          <cell r="D7390" t="str">
            <v>电表故障</v>
          </cell>
          <cell r="G7390" t="str">
            <v>JS_CZ_wodefeng</v>
          </cell>
          <cell r="I7390" t="str">
            <v>电表故障</v>
          </cell>
        </row>
        <row r="7391">
          <cell r="A7391">
            <v>43214</v>
          </cell>
          <cell r="B7391">
            <v>0.23944444444444443</v>
          </cell>
          <cell r="D7391" t="str">
            <v>电表故障</v>
          </cell>
          <cell r="G7391" t="str">
            <v>JS_CZ_wodefeng</v>
          </cell>
          <cell r="I7391" t="str">
            <v>电表故障</v>
          </cell>
        </row>
        <row r="7392">
          <cell r="A7392">
            <v>43214</v>
          </cell>
          <cell r="B7392">
            <v>0.23956018518518518</v>
          </cell>
          <cell r="D7392" t="str">
            <v>电表故障</v>
          </cell>
          <cell r="G7392" t="str">
            <v>JS_CZ_wodefeng</v>
          </cell>
          <cell r="I7392" t="str">
            <v>电表故障</v>
          </cell>
        </row>
        <row r="7393">
          <cell r="A7393">
            <v>43214</v>
          </cell>
          <cell r="B7393">
            <v>0.23967592592592593</v>
          </cell>
          <cell r="D7393" t="str">
            <v>电表故障</v>
          </cell>
          <cell r="G7393" t="str">
            <v>JS_CZ_wodefeng</v>
          </cell>
          <cell r="I7393" t="str">
            <v>电表故障</v>
          </cell>
        </row>
        <row r="7394">
          <cell r="A7394">
            <v>43214</v>
          </cell>
          <cell r="B7394">
            <v>0.24054398148148148</v>
          </cell>
          <cell r="D7394" t="str">
            <v>电表故障</v>
          </cell>
          <cell r="G7394" t="str">
            <v>JS_CZ_wodefeng</v>
          </cell>
          <cell r="I7394" t="str">
            <v>电表故障</v>
          </cell>
        </row>
        <row r="7395">
          <cell r="A7395">
            <v>43214</v>
          </cell>
          <cell r="B7395">
            <v>0.24454861111111112</v>
          </cell>
          <cell r="D7395" t="str">
            <v>电表故障</v>
          </cell>
          <cell r="G7395" t="str">
            <v>JS_CZ_wodefeng</v>
          </cell>
          <cell r="I7395" t="str">
            <v>电表故障</v>
          </cell>
        </row>
        <row r="7396">
          <cell r="A7396">
            <v>43214</v>
          </cell>
          <cell r="B7396">
            <v>0.24587962962962964</v>
          </cell>
          <cell r="D7396" t="str">
            <v>电表故障</v>
          </cell>
          <cell r="G7396" t="str">
            <v>JS_CZ_wodefeng</v>
          </cell>
          <cell r="I7396" t="str">
            <v>电表故障</v>
          </cell>
        </row>
        <row r="7397">
          <cell r="A7397">
            <v>43214</v>
          </cell>
          <cell r="B7397">
            <v>0.24599537037037036</v>
          </cell>
          <cell r="D7397" t="str">
            <v>电表故障</v>
          </cell>
          <cell r="G7397" t="str">
            <v>JS_CZ_wodefeng</v>
          </cell>
          <cell r="I7397" t="str">
            <v>电表故障</v>
          </cell>
        </row>
        <row r="7398">
          <cell r="A7398">
            <v>43214</v>
          </cell>
          <cell r="B7398">
            <v>0.24611111111111109</v>
          </cell>
          <cell r="D7398" t="str">
            <v>电表故障</v>
          </cell>
          <cell r="G7398" t="str">
            <v>JS_CZ_wodefeng</v>
          </cell>
          <cell r="I7398" t="str">
            <v>电表故障</v>
          </cell>
        </row>
        <row r="7399">
          <cell r="A7399">
            <v>43214</v>
          </cell>
          <cell r="B7399">
            <v>0.24836805555555555</v>
          </cell>
          <cell r="D7399" t="str">
            <v>电表故障</v>
          </cell>
          <cell r="G7399" t="str">
            <v>JS_CZ_wodefeng</v>
          </cell>
          <cell r="I7399" t="str">
            <v>电表故障</v>
          </cell>
        </row>
        <row r="7400">
          <cell r="A7400">
            <v>43214</v>
          </cell>
          <cell r="B7400">
            <v>0.24981481481481482</v>
          </cell>
          <cell r="D7400" t="str">
            <v>电表故障</v>
          </cell>
          <cell r="G7400" t="str">
            <v>JS_CZ_wodefeng</v>
          </cell>
          <cell r="I7400" t="str">
            <v>电表故障</v>
          </cell>
        </row>
        <row r="7401">
          <cell r="A7401">
            <v>43214</v>
          </cell>
          <cell r="B7401">
            <v>0.25131944444444443</v>
          </cell>
          <cell r="D7401" t="str">
            <v>电表故障</v>
          </cell>
          <cell r="G7401" t="str">
            <v>JS_CZ_wodefeng</v>
          </cell>
          <cell r="I7401" t="str">
            <v>电表故障</v>
          </cell>
        </row>
        <row r="7402">
          <cell r="A7402">
            <v>43214</v>
          </cell>
          <cell r="B7402">
            <v>0.25144675925925924</v>
          </cell>
          <cell r="D7402" t="str">
            <v>电表故障</v>
          </cell>
          <cell r="G7402" t="str">
            <v>JS_CZ_wodefeng</v>
          </cell>
          <cell r="I7402" t="str">
            <v>电表故障</v>
          </cell>
        </row>
        <row r="7403">
          <cell r="A7403">
            <v>43214</v>
          </cell>
          <cell r="B7403">
            <v>0.25156249999999997</v>
          </cell>
          <cell r="D7403" t="str">
            <v>电表故障</v>
          </cell>
          <cell r="G7403" t="str">
            <v>JS_CZ_wodefeng</v>
          </cell>
          <cell r="I7403" t="str">
            <v>电表故障</v>
          </cell>
        </row>
        <row r="7404">
          <cell r="A7404">
            <v>43214</v>
          </cell>
          <cell r="B7404">
            <v>0.25549768518518517</v>
          </cell>
          <cell r="D7404" t="str">
            <v>电表故障</v>
          </cell>
          <cell r="G7404" t="str">
            <v>JS_CZ_wodefeng</v>
          </cell>
          <cell r="I7404" t="str">
            <v>电表故障</v>
          </cell>
        </row>
        <row r="7405">
          <cell r="A7405">
            <v>43214</v>
          </cell>
          <cell r="B7405">
            <v>0.25630787037037034</v>
          </cell>
          <cell r="D7405" t="str">
            <v>电表故障</v>
          </cell>
          <cell r="G7405" t="str">
            <v>JS_CZ_wodefeng</v>
          </cell>
          <cell r="I7405" t="str">
            <v>电表故障</v>
          </cell>
        </row>
        <row r="7406">
          <cell r="A7406">
            <v>43214</v>
          </cell>
          <cell r="B7406">
            <v>0.2565972222222222</v>
          </cell>
          <cell r="D7406" t="str">
            <v>电表故障</v>
          </cell>
          <cell r="G7406" t="str">
            <v>JS_CZ_wodefeng</v>
          </cell>
          <cell r="I7406" t="str">
            <v>电表故障</v>
          </cell>
        </row>
        <row r="7407">
          <cell r="A7407">
            <v>43214</v>
          </cell>
          <cell r="B7407">
            <v>0.2568287037037037</v>
          </cell>
          <cell r="D7407" t="str">
            <v>电表故障</v>
          </cell>
          <cell r="G7407" t="str">
            <v>JS_CZ_wodefeng</v>
          </cell>
          <cell r="I7407" t="str">
            <v>电表故障</v>
          </cell>
        </row>
        <row r="7408">
          <cell r="A7408">
            <v>43214</v>
          </cell>
          <cell r="B7408">
            <v>0.25694444444444448</v>
          </cell>
          <cell r="D7408" t="str">
            <v>电表故障</v>
          </cell>
          <cell r="G7408" t="str">
            <v>JS_CZ_wodefeng</v>
          </cell>
          <cell r="I7408" t="str">
            <v>电表故障</v>
          </cell>
        </row>
        <row r="7409">
          <cell r="A7409">
            <v>43214</v>
          </cell>
          <cell r="B7409">
            <v>0.2570601851851852</v>
          </cell>
          <cell r="D7409" t="str">
            <v>电表故障</v>
          </cell>
          <cell r="G7409" t="str">
            <v>JS_CZ_wodefeng</v>
          </cell>
          <cell r="I7409" t="str">
            <v>电表故障</v>
          </cell>
        </row>
        <row r="7410">
          <cell r="A7410">
            <v>43214</v>
          </cell>
          <cell r="B7410">
            <v>0.25920138888888888</v>
          </cell>
          <cell r="D7410" t="str">
            <v>电表故障</v>
          </cell>
          <cell r="G7410" t="str">
            <v>JS_CZ_wodefeng</v>
          </cell>
          <cell r="I7410" t="str">
            <v>电表故障</v>
          </cell>
        </row>
        <row r="7411">
          <cell r="A7411">
            <v>43214</v>
          </cell>
          <cell r="B7411">
            <v>0.26157407407407407</v>
          </cell>
          <cell r="D7411" t="str">
            <v>电表故障</v>
          </cell>
          <cell r="G7411" t="str">
            <v>JS_CZ_wodefeng</v>
          </cell>
          <cell r="I7411" t="str">
            <v>电表故障</v>
          </cell>
        </row>
        <row r="7412">
          <cell r="A7412">
            <v>43214</v>
          </cell>
          <cell r="B7412">
            <v>0.26168981481481485</v>
          </cell>
          <cell r="D7412" t="str">
            <v>电表故障</v>
          </cell>
          <cell r="G7412" t="str">
            <v>JS_CZ_wodefeng</v>
          </cell>
          <cell r="I7412" t="str">
            <v>电表故障</v>
          </cell>
        </row>
        <row r="7413">
          <cell r="A7413">
            <v>43214</v>
          </cell>
          <cell r="B7413">
            <v>0.26563657407407409</v>
          </cell>
          <cell r="D7413" t="str">
            <v>电表故障</v>
          </cell>
          <cell r="G7413" t="str">
            <v>JS_CZ_wodefeng</v>
          </cell>
          <cell r="I7413" t="str">
            <v>电表故障</v>
          </cell>
        </row>
        <row r="7414">
          <cell r="A7414">
            <v>43214</v>
          </cell>
          <cell r="B7414">
            <v>0.26696759259259256</v>
          </cell>
          <cell r="D7414" t="str">
            <v>电表故障</v>
          </cell>
          <cell r="G7414" t="str">
            <v>JS_CZ_wodefeng</v>
          </cell>
          <cell r="I7414" t="str">
            <v>电表故障</v>
          </cell>
        </row>
        <row r="7415">
          <cell r="A7415">
            <v>43214</v>
          </cell>
          <cell r="B7415">
            <v>0.26708333333333334</v>
          </cell>
          <cell r="D7415" t="str">
            <v>电表故障</v>
          </cell>
          <cell r="G7415" t="str">
            <v>JS_CZ_wodefeng</v>
          </cell>
          <cell r="I7415" t="str">
            <v>电表故障</v>
          </cell>
        </row>
        <row r="7416">
          <cell r="A7416">
            <v>43214</v>
          </cell>
          <cell r="B7416">
            <v>0.26719907407407406</v>
          </cell>
          <cell r="D7416" t="str">
            <v>电表故障</v>
          </cell>
          <cell r="G7416" t="str">
            <v>JS_CZ_wodefeng</v>
          </cell>
          <cell r="I7416" t="str">
            <v>电表故障</v>
          </cell>
        </row>
        <row r="7417">
          <cell r="A7417">
            <v>43214</v>
          </cell>
          <cell r="B7417">
            <v>0.26829861111111114</v>
          </cell>
          <cell r="D7417" t="str">
            <v>电表故障</v>
          </cell>
          <cell r="G7417" t="str">
            <v>JS_CZ_wodefeng</v>
          </cell>
          <cell r="I7417" t="str">
            <v>电表故障</v>
          </cell>
        </row>
        <row r="7418">
          <cell r="A7418">
            <v>43214</v>
          </cell>
          <cell r="B7418">
            <v>0.26853009259259258</v>
          </cell>
          <cell r="D7418" t="str">
            <v>电表故障</v>
          </cell>
          <cell r="G7418" t="str">
            <v>JS_CZ_wodefeng</v>
          </cell>
          <cell r="I7418" t="str">
            <v>电表故障</v>
          </cell>
        </row>
        <row r="7419">
          <cell r="A7419">
            <v>43214</v>
          </cell>
          <cell r="B7419">
            <v>0.26957175925925925</v>
          </cell>
          <cell r="D7419" t="str">
            <v>电表故障</v>
          </cell>
          <cell r="G7419" t="str">
            <v>JS_CZ_wodefeng</v>
          </cell>
          <cell r="I7419" t="str">
            <v>电表故障</v>
          </cell>
        </row>
        <row r="7420">
          <cell r="A7420">
            <v>43214</v>
          </cell>
          <cell r="B7420">
            <v>0.27113425925925927</v>
          </cell>
          <cell r="D7420" t="str">
            <v>电表故障</v>
          </cell>
          <cell r="G7420" t="str">
            <v>JS_CZ_wodefeng</v>
          </cell>
          <cell r="I7420" t="str">
            <v>电表故障</v>
          </cell>
        </row>
        <row r="7421">
          <cell r="A7421">
            <v>43214</v>
          </cell>
          <cell r="B7421">
            <v>0.27206018518518521</v>
          </cell>
          <cell r="D7421" t="str">
            <v>电表故障</v>
          </cell>
          <cell r="G7421" t="str">
            <v>JS_CZ_wodefeng</v>
          </cell>
          <cell r="I7421" t="str">
            <v>电表故障</v>
          </cell>
        </row>
        <row r="7422">
          <cell r="A7422">
            <v>43214</v>
          </cell>
          <cell r="B7422">
            <v>0.27217592592592593</v>
          </cell>
          <cell r="D7422" t="str">
            <v>电表故障</v>
          </cell>
          <cell r="G7422" t="str">
            <v>JS_CZ_wodefeng</v>
          </cell>
          <cell r="I7422" t="str">
            <v>电表故障</v>
          </cell>
        </row>
        <row r="7423">
          <cell r="A7423">
            <v>43214</v>
          </cell>
          <cell r="B7423">
            <v>0.27234953703703701</v>
          </cell>
          <cell r="D7423" t="str">
            <v>电表故障</v>
          </cell>
          <cell r="G7423" t="str">
            <v>JS_CZ_wodefeng</v>
          </cell>
          <cell r="I7423" t="str">
            <v>电表故障</v>
          </cell>
        </row>
        <row r="7424">
          <cell r="A7424">
            <v>43214</v>
          </cell>
          <cell r="B7424">
            <v>0.27246527777777779</v>
          </cell>
          <cell r="D7424" t="str">
            <v>电表故障</v>
          </cell>
          <cell r="G7424" t="str">
            <v>JS_CZ_wodefeng</v>
          </cell>
          <cell r="I7424" t="str">
            <v>电表故障</v>
          </cell>
        </row>
        <row r="7425">
          <cell r="A7425">
            <v>43214</v>
          </cell>
          <cell r="B7425">
            <v>0.27258101851851851</v>
          </cell>
          <cell r="D7425" t="str">
            <v>电表故障</v>
          </cell>
          <cell r="G7425" t="str">
            <v>JS_CZ_wodefeng</v>
          </cell>
          <cell r="I7425" t="str">
            <v>电表故障</v>
          </cell>
        </row>
        <row r="7426">
          <cell r="A7426">
            <v>43214</v>
          </cell>
          <cell r="B7426">
            <v>0.27489583333333334</v>
          </cell>
          <cell r="D7426" t="str">
            <v>电表故障</v>
          </cell>
          <cell r="G7426" t="str">
            <v>JS_CZ_wodefeng</v>
          </cell>
          <cell r="I7426" t="str">
            <v>电表故障</v>
          </cell>
        </row>
        <row r="7427">
          <cell r="A7427">
            <v>43214</v>
          </cell>
          <cell r="B7427">
            <v>0.27733796296296293</v>
          </cell>
          <cell r="D7427" t="str">
            <v>电表故障</v>
          </cell>
          <cell r="G7427" t="str">
            <v>JS_CZ_wodefeng</v>
          </cell>
          <cell r="I7427" t="str">
            <v>电表故障</v>
          </cell>
        </row>
        <row r="7428">
          <cell r="A7428">
            <v>43214</v>
          </cell>
          <cell r="B7428">
            <v>0.27890046296296295</v>
          </cell>
          <cell r="D7428" t="str">
            <v>电表故障</v>
          </cell>
          <cell r="G7428" t="str">
            <v>JS_CZ_wodefeng</v>
          </cell>
          <cell r="I7428" t="str">
            <v>电表故障</v>
          </cell>
        </row>
        <row r="7429">
          <cell r="A7429">
            <v>43214</v>
          </cell>
          <cell r="B7429">
            <v>0.28104166666666669</v>
          </cell>
          <cell r="D7429" t="str">
            <v>电表故障</v>
          </cell>
          <cell r="G7429" t="str">
            <v>JS_CZ_wodefeng</v>
          </cell>
          <cell r="I7429" t="str">
            <v>电表故障</v>
          </cell>
        </row>
        <row r="7430">
          <cell r="A7430">
            <v>43214</v>
          </cell>
          <cell r="B7430">
            <v>0.28214120370370371</v>
          </cell>
          <cell r="D7430" t="str">
            <v>电表故障</v>
          </cell>
          <cell r="G7430" t="str">
            <v>JS_CZ_wodefeng</v>
          </cell>
          <cell r="I7430" t="str">
            <v>电表故障</v>
          </cell>
        </row>
        <row r="7431">
          <cell r="A7431">
            <v>43214</v>
          </cell>
          <cell r="B7431">
            <v>0.28393518518518518</v>
          </cell>
          <cell r="D7431" t="str">
            <v>电表故障</v>
          </cell>
          <cell r="G7431" t="str">
            <v>JS_CZ_wodefeng</v>
          </cell>
          <cell r="I7431" t="str">
            <v>电表故障</v>
          </cell>
        </row>
        <row r="7432">
          <cell r="A7432">
            <v>43214</v>
          </cell>
          <cell r="B7432">
            <v>0.28613425925925923</v>
          </cell>
          <cell r="D7432" t="str">
            <v>电表故障</v>
          </cell>
          <cell r="G7432" t="str">
            <v>JS_CZ_wodefeng</v>
          </cell>
          <cell r="I7432" t="str">
            <v>电表故障</v>
          </cell>
        </row>
        <row r="7433">
          <cell r="A7433">
            <v>43214</v>
          </cell>
          <cell r="B7433">
            <v>0.28625</v>
          </cell>
          <cell r="D7433" t="str">
            <v>电表故障</v>
          </cell>
          <cell r="G7433" t="str">
            <v>JS_CZ_wodefeng</v>
          </cell>
          <cell r="I7433" t="str">
            <v>电表故障</v>
          </cell>
        </row>
        <row r="7434">
          <cell r="A7434">
            <v>43214</v>
          </cell>
          <cell r="B7434">
            <v>0.28717592592592595</v>
          </cell>
          <cell r="D7434" t="str">
            <v>电表故障</v>
          </cell>
          <cell r="G7434" t="str">
            <v>JS_CZ_wodefeng</v>
          </cell>
          <cell r="I7434" t="str">
            <v>电表故障</v>
          </cell>
        </row>
        <row r="7435">
          <cell r="A7435">
            <v>43214</v>
          </cell>
          <cell r="B7435">
            <v>0.28734953703703703</v>
          </cell>
          <cell r="D7435" t="str">
            <v>电表故障</v>
          </cell>
          <cell r="G7435" t="str">
            <v>JS_CZ_wodefeng</v>
          </cell>
          <cell r="I7435" t="str">
            <v>电表故障</v>
          </cell>
        </row>
        <row r="7436">
          <cell r="A7436">
            <v>43214</v>
          </cell>
          <cell r="B7436">
            <v>0.28758101851851853</v>
          </cell>
          <cell r="D7436" t="str">
            <v>电表故障</v>
          </cell>
          <cell r="G7436" t="str">
            <v>JS_CZ_wodefeng</v>
          </cell>
          <cell r="I7436" t="str">
            <v>电表故障</v>
          </cell>
        </row>
        <row r="7437">
          <cell r="A7437">
            <v>43214</v>
          </cell>
          <cell r="B7437">
            <v>0.28769675925925925</v>
          </cell>
          <cell r="D7437" t="str">
            <v>电表故障</v>
          </cell>
          <cell r="G7437" t="str">
            <v>JS_CZ_wodefeng</v>
          </cell>
          <cell r="I7437" t="str">
            <v>电表故障</v>
          </cell>
        </row>
        <row r="7438">
          <cell r="A7438">
            <v>43214</v>
          </cell>
          <cell r="B7438">
            <v>0.28782407407407407</v>
          </cell>
          <cell r="D7438" t="str">
            <v>电表故障</v>
          </cell>
          <cell r="G7438" t="str">
            <v>JS_CZ_wodefeng</v>
          </cell>
          <cell r="I7438" t="str">
            <v>电表故障</v>
          </cell>
        </row>
        <row r="7439">
          <cell r="A7439">
            <v>43214</v>
          </cell>
          <cell r="B7439">
            <v>0.28862268518518519</v>
          </cell>
          <cell r="D7439" t="str">
            <v>电表故障</v>
          </cell>
          <cell r="G7439" t="str">
            <v>JS_CZ_wodefeng</v>
          </cell>
          <cell r="I7439" t="str">
            <v>电表故障</v>
          </cell>
        </row>
        <row r="7440">
          <cell r="A7440">
            <v>43214</v>
          </cell>
          <cell r="B7440">
            <v>0.29019675925925925</v>
          </cell>
          <cell r="D7440" t="str">
            <v>电表故障</v>
          </cell>
          <cell r="G7440" t="str">
            <v>JS_CZ_wodefeng</v>
          </cell>
          <cell r="I7440" t="str">
            <v>电表故障</v>
          </cell>
        </row>
        <row r="7441">
          <cell r="A7441">
            <v>43214</v>
          </cell>
          <cell r="B7441">
            <v>0.29280092592592594</v>
          </cell>
          <cell r="D7441" t="str">
            <v>电表故障</v>
          </cell>
          <cell r="G7441" t="str">
            <v>JS_CZ_wodefeng</v>
          </cell>
          <cell r="I7441" t="str">
            <v>电表故障</v>
          </cell>
        </row>
        <row r="7442">
          <cell r="A7442">
            <v>43214</v>
          </cell>
          <cell r="B7442">
            <v>0.29638888888888887</v>
          </cell>
          <cell r="D7442" t="str">
            <v>电表故障</v>
          </cell>
          <cell r="G7442" t="str">
            <v>JS_CZ_wodefeng</v>
          </cell>
          <cell r="I7442" t="str">
            <v>电表故障</v>
          </cell>
        </row>
        <row r="7443">
          <cell r="A7443">
            <v>43214</v>
          </cell>
          <cell r="B7443">
            <v>0.29795138888888889</v>
          </cell>
          <cell r="D7443" t="str">
            <v>电表故障</v>
          </cell>
          <cell r="G7443" t="str">
            <v>JS_CZ_wodefeng</v>
          </cell>
          <cell r="I7443" t="str">
            <v>电表故障</v>
          </cell>
        </row>
        <row r="7444">
          <cell r="A7444">
            <v>43214</v>
          </cell>
          <cell r="B7444">
            <v>0.30322916666666666</v>
          </cell>
          <cell r="D7444" t="str">
            <v>电表故障</v>
          </cell>
          <cell r="G7444" t="str">
            <v>JS_CZ_wodefeng</v>
          </cell>
          <cell r="I7444" t="str">
            <v>电表故障</v>
          </cell>
        </row>
        <row r="7445">
          <cell r="A7445">
            <v>43214</v>
          </cell>
          <cell r="B7445">
            <v>0.30334490740740744</v>
          </cell>
          <cell r="D7445" t="str">
            <v>电表故障</v>
          </cell>
          <cell r="G7445" t="str">
            <v>JS_CZ_wodefeng</v>
          </cell>
          <cell r="I7445" t="str">
            <v>电表故障</v>
          </cell>
        </row>
        <row r="7446">
          <cell r="A7446">
            <v>43214</v>
          </cell>
          <cell r="B7446">
            <v>0.30421296296296296</v>
          </cell>
          <cell r="D7446" t="str">
            <v>电表故障</v>
          </cell>
          <cell r="G7446" t="str">
            <v>JS_CZ_wodefeng</v>
          </cell>
          <cell r="I7446" t="str">
            <v>电表故障</v>
          </cell>
        </row>
        <row r="7447">
          <cell r="A7447">
            <v>43214</v>
          </cell>
          <cell r="B7447">
            <v>0.30571759259259262</v>
          </cell>
          <cell r="D7447" t="str">
            <v>电表故障</v>
          </cell>
          <cell r="G7447" t="str">
            <v>JS_CZ_wodefeng</v>
          </cell>
          <cell r="I7447" t="str">
            <v>电表故障</v>
          </cell>
        </row>
        <row r="7448">
          <cell r="A7448">
            <v>43214</v>
          </cell>
          <cell r="B7448">
            <v>0.30810185185185185</v>
          </cell>
          <cell r="D7448" t="str">
            <v>电表故障</v>
          </cell>
          <cell r="G7448" t="str">
            <v>JS_CZ_wodefeng</v>
          </cell>
          <cell r="I7448" t="str">
            <v>电表故障</v>
          </cell>
        </row>
        <row r="7449">
          <cell r="A7449">
            <v>43214</v>
          </cell>
          <cell r="B7449">
            <v>0.30820601851851853</v>
          </cell>
          <cell r="D7449" t="str">
            <v>电表故障</v>
          </cell>
          <cell r="G7449" t="str">
            <v>JS_CZ_wodefeng</v>
          </cell>
          <cell r="I7449" t="str">
            <v>电表故障</v>
          </cell>
        </row>
        <row r="7450">
          <cell r="A7450">
            <v>43214</v>
          </cell>
          <cell r="B7450">
            <v>0.30837962962962961</v>
          </cell>
          <cell r="D7450" t="str">
            <v>电表故障</v>
          </cell>
          <cell r="G7450" t="str">
            <v>JS_CZ_wodefeng</v>
          </cell>
          <cell r="I7450" t="str">
            <v>电表故障</v>
          </cell>
        </row>
        <row r="7451">
          <cell r="A7451">
            <v>43214</v>
          </cell>
          <cell r="B7451">
            <v>0.30966435185185187</v>
          </cell>
          <cell r="D7451" t="str">
            <v>电表故障</v>
          </cell>
          <cell r="G7451" t="str">
            <v>JS_CZ_wodefeng</v>
          </cell>
          <cell r="I7451" t="str">
            <v>电表故障</v>
          </cell>
        </row>
        <row r="7452">
          <cell r="A7452">
            <v>43214</v>
          </cell>
          <cell r="B7452">
            <v>0.31099537037037034</v>
          </cell>
          <cell r="D7452" t="str">
            <v>电表故障</v>
          </cell>
          <cell r="G7452" t="str">
            <v>JS_CZ_wodefeng</v>
          </cell>
          <cell r="I7452" t="str">
            <v>电表故障</v>
          </cell>
        </row>
        <row r="7453">
          <cell r="A7453">
            <v>43214</v>
          </cell>
          <cell r="B7453">
            <v>0.31354166666666666</v>
          </cell>
          <cell r="D7453" t="str">
            <v>电表故障</v>
          </cell>
          <cell r="G7453" t="str">
            <v>JS_CZ_wodefeng</v>
          </cell>
          <cell r="I7453" t="str">
            <v>电表故障</v>
          </cell>
        </row>
        <row r="7454">
          <cell r="A7454">
            <v>43214</v>
          </cell>
          <cell r="B7454">
            <v>0.31365740740740738</v>
          </cell>
          <cell r="D7454" t="str">
            <v>电表故障</v>
          </cell>
          <cell r="G7454" t="str">
            <v>JS_CZ_wodefeng</v>
          </cell>
          <cell r="I7454" t="str">
            <v>电表故障</v>
          </cell>
        </row>
        <row r="7455">
          <cell r="A7455">
            <v>43214</v>
          </cell>
          <cell r="B7455">
            <v>0.31498842592592591</v>
          </cell>
          <cell r="D7455" t="str">
            <v>电表故障</v>
          </cell>
          <cell r="G7455" t="str">
            <v>JS_CZ_wodefeng</v>
          </cell>
          <cell r="I7455" t="str">
            <v>电表故障</v>
          </cell>
        </row>
        <row r="7456">
          <cell r="A7456">
            <v>43214</v>
          </cell>
          <cell r="B7456">
            <v>0.31510416666666669</v>
          </cell>
          <cell r="D7456" t="str">
            <v>电表故障</v>
          </cell>
          <cell r="G7456" t="str">
            <v>JS_CZ_wodefeng</v>
          </cell>
          <cell r="I7456" t="str">
            <v>电表故障</v>
          </cell>
        </row>
        <row r="7457">
          <cell r="A7457">
            <v>43214</v>
          </cell>
          <cell r="B7457">
            <v>0.31747685185185187</v>
          </cell>
          <cell r="D7457" t="str">
            <v>电表故障</v>
          </cell>
          <cell r="G7457" t="str">
            <v>JS_CZ_wodefeng</v>
          </cell>
          <cell r="I7457" t="str">
            <v>电表故障</v>
          </cell>
        </row>
        <row r="7458">
          <cell r="A7458">
            <v>43214</v>
          </cell>
          <cell r="B7458">
            <v>0.31892361111111112</v>
          </cell>
          <cell r="D7458" t="str">
            <v>电表故障</v>
          </cell>
          <cell r="G7458" t="str">
            <v>JS_CZ_wodefeng</v>
          </cell>
          <cell r="I7458" t="str">
            <v>电表故障</v>
          </cell>
        </row>
        <row r="7459">
          <cell r="A7459">
            <v>43214</v>
          </cell>
          <cell r="B7459">
            <v>0.31903935185185184</v>
          </cell>
          <cell r="D7459" t="str">
            <v>电表故障</v>
          </cell>
          <cell r="G7459" t="str">
            <v>JS_CZ_wodefeng</v>
          </cell>
          <cell r="I7459" t="str">
            <v>电表故障</v>
          </cell>
        </row>
        <row r="7460">
          <cell r="A7460">
            <v>43214</v>
          </cell>
          <cell r="B7460">
            <v>0.32013888888888892</v>
          </cell>
          <cell r="D7460" t="str">
            <v>电表故障</v>
          </cell>
          <cell r="G7460" t="str">
            <v>JS_CZ_wodefeng</v>
          </cell>
          <cell r="I7460" t="str">
            <v>电表故障</v>
          </cell>
        </row>
        <row r="7461">
          <cell r="A7461">
            <v>43214</v>
          </cell>
          <cell r="B7461">
            <v>0.32291666666666669</v>
          </cell>
          <cell r="D7461" t="str">
            <v>电表故障</v>
          </cell>
          <cell r="G7461" t="str">
            <v>JS_CZ_wodefeng</v>
          </cell>
          <cell r="I7461" t="str">
            <v>电表故障</v>
          </cell>
        </row>
        <row r="7462">
          <cell r="A7462">
            <v>43214</v>
          </cell>
          <cell r="B7462">
            <v>0.32523148148148145</v>
          </cell>
          <cell r="D7462" t="str">
            <v>电表故障</v>
          </cell>
          <cell r="G7462" t="str">
            <v>JS_CZ_wodefeng</v>
          </cell>
          <cell r="I7462" t="str">
            <v>电表故障</v>
          </cell>
        </row>
        <row r="7463">
          <cell r="A7463">
            <v>43214</v>
          </cell>
          <cell r="B7463">
            <v>0.32916666666666666</v>
          </cell>
          <cell r="D7463" t="str">
            <v>电表故障</v>
          </cell>
          <cell r="G7463" t="str">
            <v>JS_CZ_wodefeng</v>
          </cell>
          <cell r="I7463" t="str">
            <v>电表故障</v>
          </cell>
        </row>
        <row r="7464">
          <cell r="A7464">
            <v>43214</v>
          </cell>
          <cell r="B7464">
            <v>0.33026620370370369</v>
          </cell>
          <cell r="D7464" t="str">
            <v>电表故障</v>
          </cell>
          <cell r="G7464" t="str">
            <v>JS_CZ_wodefeng</v>
          </cell>
          <cell r="I7464" t="str">
            <v>电表故障</v>
          </cell>
        </row>
        <row r="7465">
          <cell r="A7465">
            <v>43214</v>
          </cell>
          <cell r="B7465">
            <v>0.33049768518518519</v>
          </cell>
          <cell r="D7465" t="str">
            <v>电表故障</v>
          </cell>
          <cell r="G7465" t="str">
            <v>JS_CZ_wodefeng</v>
          </cell>
          <cell r="I7465" t="str">
            <v>电表故障</v>
          </cell>
        </row>
        <row r="7466">
          <cell r="A7466">
            <v>43214</v>
          </cell>
          <cell r="B7466">
            <v>0.330625</v>
          </cell>
          <cell r="D7466" t="str">
            <v>电表故障</v>
          </cell>
          <cell r="G7466" t="str">
            <v>JS_CZ_wodefeng</v>
          </cell>
          <cell r="I7466" t="str">
            <v>电表故障</v>
          </cell>
        </row>
        <row r="7467">
          <cell r="A7467">
            <v>43214</v>
          </cell>
          <cell r="B7467">
            <v>0.33072916666666669</v>
          </cell>
          <cell r="D7467" t="str">
            <v>电表故障</v>
          </cell>
          <cell r="G7467" t="str">
            <v>JS_CZ_wodefeng</v>
          </cell>
          <cell r="I7467" t="str">
            <v>电表故障</v>
          </cell>
        </row>
        <row r="7468">
          <cell r="A7468">
            <v>43214</v>
          </cell>
          <cell r="B7468">
            <v>0.33304398148148145</v>
          </cell>
          <cell r="D7468" t="str">
            <v>电表故障</v>
          </cell>
          <cell r="G7468" t="str">
            <v>JS_CZ_wodefeng</v>
          </cell>
          <cell r="I7468" t="str">
            <v>电表故障</v>
          </cell>
        </row>
        <row r="7469">
          <cell r="A7469">
            <v>43214</v>
          </cell>
          <cell r="B7469">
            <v>0.33403935185185185</v>
          </cell>
          <cell r="D7469" t="str">
            <v>电表故障</v>
          </cell>
          <cell r="G7469" t="str">
            <v>JS_CZ_wodefeng</v>
          </cell>
          <cell r="I7469" t="str">
            <v>电表故障</v>
          </cell>
        </row>
        <row r="7470">
          <cell r="A7470">
            <v>43214</v>
          </cell>
          <cell r="B7470">
            <v>0.33427083333333335</v>
          </cell>
          <cell r="D7470" t="str">
            <v>电表故障</v>
          </cell>
          <cell r="G7470" t="str">
            <v>JS_CZ_wodefeng</v>
          </cell>
          <cell r="I7470" t="str">
            <v>电表故障</v>
          </cell>
        </row>
        <row r="7471">
          <cell r="A7471">
            <v>43214</v>
          </cell>
          <cell r="B7471">
            <v>0.33537037037037037</v>
          </cell>
          <cell r="D7471" t="str">
            <v>电表故障</v>
          </cell>
          <cell r="G7471" t="str">
            <v>JS_CZ_wodefeng</v>
          </cell>
          <cell r="I7471" t="str">
            <v>电表故障</v>
          </cell>
        </row>
        <row r="7472">
          <cell r="A7472">
            <v>43214</v>
          </cell>
          <cell r="B7472">
            <v>0.33930555555555553</v>
          </cell>
          <cell r="D7472" t="str">
            <v>电表故障</v>
          </cell>
          <cell r="G7472" t="str">
            <v>JS_CZ_wodefeng</v>
          </cell>
          <cell r="I7472" t="str">
            <v>电表故障</v>
          </cell>
        </row>
        <row r="7473">
          <cell r="A7473">
            <v>43214</v>
          </cell>
          <cell r="B7473">
            <v>0.3394212962962963</v>
          </cell>
          <cell r="D7473" t="str">
            <v>电表故障</v>
          </cell>
          <cell r="G7473" t="str">
            <v>JS_CZ_wodefeng</v>
          </cell>
          <cell r="I7473" t="str">
            <v>电表故障</v>
          </cell>
        </row>
        <row r="7474">
          <cell r="A7474">
            <v>43214</v>
          </cell>
          <cell r="B7474">
            <v>0.3408680555555556</v>
          </cell>
          <cell r="D7474" t="str">
            <v>电表故障</v>
          </cell>
          <cell r="G7474" t="str">
            <v>JS_CZ_wodefeng</v>
          </cell>
          <cell r="I7474" t="str">
            <v>电表故障</v>
          </cell>
        </row>
        <row r="7475">
          <cell r="A7475">
            <v>43214</v>
          </cell>
          <cell r="B7475">
            <v>0.34381944444444446</v>
          </cell>
          <cell r="D7475" t="str">
            <v>电表故障</v>
          </cell>
          <cell r="G7475" t="str">
            <v>JS_CZ_wodefeng</v>
          </cell>
          <cell r="I7475" t="str">
            <v>电表故障</v>
          </cell>
        </row>
        <row r="7476">
          <cell r="A7476">
            <v>43214</v>
          </cell>
          <cell r="B7476">
            <v>0.34393518518518523</v>
          </cell>
          <cell r="D7476" t="str">
            <v>电表故障</v>
          </cell>
          <cell r="G7476" t="str">
            <v>JS_CZ_wodefeng</v>
          </cell>
          <cell r="I7476" t="str">
            <v>电表故障</v>
          </cell>
        </row>
        <row r="7477">
          <cell r="A7477">
            <v>43214</v>
          </cell>
          <cell r="B7477">
            <v>0.34416666666666668</v>
          </cell>
          <cell r="D7477" t="str">
            <v>电表故障</v>
          </cell>
          <cell r="G7477" t="str">
            <v>JS_CZ_wodefeng</v>
          </cell>
          <cell r="I7477" t="str">
            <v>电表故障</v>
          </cell>
        </row>
        <row r="7478">
          <cell r="A7478">
            <v>43214</v>
          </cell>
          <cell r="B7478">
            <v>0.34439814814814818</v>
          </cell>
          <cell r="D7478" t="str">
            <v>电表故障</v>
          </cell>
          <cell r="G7478" t="str">
            <v>JS_CZ_wodefeng</v>
          </cell>
          <cell r="I7478" t="str">
            <v>电表故障</v>
          </cell>
        </row>
        <row r="7479">
          <cell r="A7479">
            <v>43214</v>
          </cell>
          <cell r="B7479">
            <v>0.34543981481481478</v>
          </cell>
          <cell r="D7479" t="str">
            <v>电表故障</v>
          </cell>
          <cell r="G7479" t="str">
            <v>JS_CZ_wodefeng</v>
          </cell>
          <cell r="I7479" t="str">
            <v>电表故障</v>
          </cell>
        </row>
        <row r="7480">
          <cell r="A7480">
            <v>43214</v>
          </cell>
          <cell r="B7480">
            <v>0.34781250000000002</v>
          </cell>
          <cell r="D7480" t="str">
            <v>电表故障</v>
          </cell>
          <cell r="G7480" t="str">
            <v>JS_CZ_wodefeng</v>
          </cell>
          <cell r="I7480" t="str">
            <v>电表故障</v>
          </cell>
        </row>
        <row r="7481">
          <cell r="A7481">
            <v>43214</v>
          </cell>
          <cell r="B7481">
            <v>0.34938657407407409</v>
          </cell>
          <cell r="D7481" t="str">
            <v>电表故障</v>
          </cell>
          <cell r="G7481" t="str">
            <v>JS_CZ_wodefeng</v>
          </cell>
          <cell r="I7481" t="str">
            <v>电表故障</v>
          </cell>
        </row>
        <row r="7482">
          <cell r="A7482">
            <v>43214</v>
          </cell>
          <cell r="B7482">
            <v>0.35048611111111111</v>
          </cell>
          <cell r="D7482" t="str">
            <v>电表故障</v>
          </cell>
          <cell r="G7482" t="str">
            <v>JS_CZ_wodefeng</v>
          </cell>
          <cell r="I7482" t="str">
            <v>电表故障</v>
          </cell>
        </row>
        <row r="7483">
          <cell r="A7483">
            <v>43214</v>
          </cell>
          <cell r="B7483">
            <v>0.35083333333333333</v>
          </cell>
          <cell r="D7483" t="str">
            <v>电表故障</v>
          </cell>
          <cell r="G7483" t="str">
            <v>JS_CZ_wodefeng</v>
          </cell>
          <cell r="I7483" t="str">
            <v>电表故障</v>
          </cell>
        </row>
        <row r="7484">
          <cell r="A7484">
            <v>43214</v>
          </cell>
          <cell r="B7484">
            <v>0.35094907407407411</v>
          </cell>
          <cell r="D7484" t="str">
            <v>电表故障</v>
          </cell>
          <cell r="G7484" t="str">
            <v>JS_CZ_wodefeng</v>
          </cell>
          <cell r="I7484" t="str">
            <v>电表故障</v>
          </cell>
        </row>
        <row r="7485">
          <cell r="A7485">
            <v>43214</v>
          </cell>
          <cell r="B7485">
            <v>0.35395833333333332</v>
          </cell>
          <cell r="D7485" t="str">
            <v>电表故障</v>
          </cell>
          <cell r="G7485" t="str">
            <v>JS_CZ_wodefeng</v>
          </cell>
          <cell r="I7485" t="str">
            <v>电表故障</v>
          </cell>
        </row>
        <row r="7486">
          <cell r="A7486">
            <v>43214</v>
          </cell>
          <cell r="B7486">
            <v>0.35407407407407404</v>
          </cell>
          <cell r="D7486" t="str">
            <v>电表故障</v>
          </cell>
          <cell r="G7486" t="str">
            <v>JS_CZ_wodefeng</v>
          </cell>
          <cell r="I7486" t="str">
            <v>电表故障</v>
          </cell>
        </row>
        <row r="7487">
          <cell r="A7487">
            <v>43214</v>
          </cell>
          <cell r="B7487">
            <v>0.35552083333333334</v>
          </cell>
          <cell r="D7487" t="str">
            <v>电表故障</v>
          </cell>
          <cell r="G7487" t="str">
            <v>JS_CZ_wodefeng</v>
          </cell>
          <cell r="I7487" t="str">
            <v>电表故障</v>
          </cell>
        </row>
        <row r="7488">
          <cell r="A7488">
            <v>43214</v>
          </cell>
          <cell r="B7488">
            <v>0.35946759259259259</v>
          </cell>
          <cell r="D7488" t="str">
            <v>电表故障</v>
          </cell>
          <cell r="G7488" t="str">
            <v>JS_CZ_wodefeng</v>
          </cell>
          <cell r="I7488" t="str">
            <v>电表故障</v>
          </cell>
        </row>
        <row r="7489">
          <cell r="A7489">
            <v>43214</v>
          </cell>
          <cell r="B7489">
            <v>0.36166666666666664</v>
          </cell>
          <cell r="D7489" t="str">
            <v>电表故障</v>
          </cell>
          <cell r="G7489" t="str">
            <v>JS_CZ_wodefeng</v>
          </cell>
          <cell r="I7489" t="str">
            <v>电表故障</v>
          </cell>
        </row>
        <row r="7490">
          <cell r="A7490">
            <v>43214</v>
          </cell>
          <cell r="B7490">
            <v>0.36328703703703707</v>
          </cell>
          <cell r="D7490" t="str">
            <v>电表故障</v>
          </cell>
          <cell r="G7490" t="str">
            <v>JS_CZ_wodefeng</v>
          </cell>
          <cell r="I7490" t="str">
            <v>电表故障</v>
          </cell>
        </row>
        <row r="7491">
          <cell r="A7491">
            <v>43214</v>
          </cell>
          <cell r="B7491">
            <v>0.36565972222222221</v>
          </cell>
          <cell r="D7491" t="str">
            <v>电表故障</v>
          </cell>
          <cell r="G7491" t="str">
            <v>JS_CZ_wodefeng</v>
          </cell>
          <cell r="I7491" t="str">
            <v>电表故障</v>
          </cell>
        </row>
        <row r="7492">
          <cell r="A7492">
            <v>43214</v>
          </cell>
          <cell r="B7492">
            <v>0.36577546296296298</v>
          </cell>
          <cell r="D7492" t="str">
            <v>电表故障</v>
          </cell>
          <cell r="G7492" t="str">
            <v>JS_CZ_wodefeng</v>
          </cell>
          <cell r="I7492" t="str">
            <v>电表故障</v>
          </cell>
        </row>
        <row r="7493">
          <cell r="A7493">
            <v>43214</v>
          </cell>
          <cell r="B7493">
            <v>0.36594907407407407</v>
          </cell>
          <cell r="D7493" t="str">
            <v>电表故障</v>
          </cell>
          <cell r="G7493" t="str">
            <v>JS_CZ_wodefeng</v>
          </cell>
          <cell r="I7493" t="str">
            <v>电表故障</v>
          </cell>
        </row>
        <row r="7494">
          <cell r="A7494">
            <v>43214</v>
          </cell>
          <cell r="B7494">
            <v>0.36722222222222217</v>
          </cell>
          <cell r="D7494" t="str">
            <v>电表故障</v>
          </cell>
          <cell r="G7494" t="str">
            <v>JS_CZ_wodefeng</v>
          </cell>
          <cell r="I7494" t="str">
            <v>电表故障</v>
          </cell>
        </row>
        <row r="7495">
          <cell r="A7495">
            <v>43214</v>
          </cell>
          <cell r="B7495">
            <v>0.36936342592592591</v>
          </cell>
          <cell r="D7495" t="str">
            <v>电表故障</v>
          </cell>
          <cell r="G7495" t="str">
            <v>JS_CZ_wodefeng</v>
          </cell>
          <cell r="I7495" t="str">
            <v>电表故障</v>
          </cell>
        </row>
        <row r="7496">
          <cell r="A7496">
            <v>43214</v>
          </cell>
          <cell r="B7496">
            <v>0.37063657407407408</v>
          </cell>
          <cell r="D7496" t="str">
            <v>电表故障</v>
          </cell>
          <cell r="G7496" t="str">
            <v>JS_CZ_wodefeng</v>
          </cell>
          <cell r="I7496" t="str">
            <v>电表故障</v>
          </cell>
        </row>
        <row r="7497">
          <cell r="A7497">
            <v>43214</v>
          </cell>
          <cell r="B7497">
            <v>0.37086805555555552</v>
          </cell>
          <cell r="D7497" t="str">
            <v>电表故障</v>
          </cell>
          <cell r="G7497" t="str">
            <v>JS_CZ_wodefeng</v>
          </cell>
          <cell r="I7497" t="str">
            <v>电表故障</v>
          </cell>
        </row>
        <row r="7498">
          <cell r="A7498">
            <v>43214</v>
          </cell>
          <cell r="B7498">
            <v>0.37099537037037034</v>
          </cell>
          <cell r="D7498" t="str">
            <v>电表故障</v>
          </cell>
          <cell r="G7498" t="str">
            <v>JS_CZ_wodefeng</v>
          </cell>
          <cell r="I7498" t="str">
            <v>电表故障</v>
          </cell>
        </row>
        <row r="7499">
          <cell r="A7499">
            <v>43214</v>
          </cell>
          <cell r="B7499">
            <v>0.37336805555555558</v>
          </cell>
          <cell r="D7499" t="str">
            <v>电表故障</v>
          </cell>
          <cell r="G7499" t="str">
            <v>JS_CZ_wodefeng</v>
          </cell>
          <cell r="I7499" t="str">
            <v>电表故障</v>
          </cell>
        </row>
        <row r="7500">
          <cell r="A7500">
            <v>43214</v>
          </cell>
          <cell r="B7500">
            <v>0.37429398148148146</v>
          </cell>
          <cell r="D7500" t="str">
            <v>电表故障</v>
          </cell>
          <cell r="G7500" t="str">
            <v>JS_CZ_wodefeng</v>
          </cell>
          <cell r="I7500" t="str">
            <v>电表故障</v>
          </cell>
        </row>
        <row r="7501">
          <cell r="A7501">
            <v>43214</v>
          </cell>
          <cell r="B7501">
            <v>0.3744675925925926</v>
          </cell>
          <cell r="D7501" t="str">
            <v>电表故障</v>
          </cell>
          <cell r="G7501" t="str">
            <v>JS_CZ_wodefeng</v>
          </cell>
          <cell r="I7501" t="str">
            <v>电表故障</v>
          </cell>
        </row>
        <row r="7502">
          <cell r="A7502">
            <v>43214</v>
          </cell>
          <cell r="B7502">
            <v>0.37574074074074071</v>
          </cell>
          <cell r="D7502" t="str">
            <v>电表故障</v>
          </cell>
          <cell r="G7502" t="str">
            <v>JS_CZ_wodefeng</v>
          </cell>
          <cell r="I7502" t="str">
            <v>电表故障</v>
          </cell>
        </row>
        <row r="7503">
          <cell r="A7503">
            <v>43214</v>
          </cell>
          <cell r="B7503">
            <v>0.37730324074074079</v>
          </cell>
          <cell r="D7503" t="str">
            <v>电表故障</v>
          </cell>
          <cell r="G7503" t="str">
            <v>JS_CZ_wodefeng</v>
          </cell>
          <cell r="I7503" t="str">
            <v>电表故障</v>
          </cell>
        </row>
        <row r="7504">
          <cell r="A7504">
            <v>43214</v>
          </cell>
          <cell r="B7504">
            <v>0.37967592592592592</v>
          </cell>
          <cell r="D7504" t="str">
            <v>电表故障</v>
          </cell>
          <cell r="G7504" t="str">
            <v>JS_CZ_wodefeng</v>
          </cell>
          <cell r="I7504" t="str">
            <v>电表故障</v>
          </cell>
        </row>
        <row r="7505">
          <cell r="A7505">
            <v>43214</v>
          </cell>
          <cell r="B7505">
            <v>0.37979166666666669</v>
          </cell>
          <cell r="D7505" t="str">
            <v>电表故障</v>
          </cell>
          <cell r="G7505" t="str">
            <v>JS_CZ_wodefeng</v>
          </cell>
          <cell r="I7505" t="str">
            <v>电表故障</v>
          </cell>
        </row>
        <row r="7506">
          <cell r="A7506">
            <v>43214</v>
          </cell>
          <cell r="B7506">
            <v>0.38083333333333336</v>
          </cell>
          <cell r="D7506" t="str">
            <v>电表故障</v>
          </cell>
          <cell r="G7506" t="str">
            <v>JS_CZ_wodefeng</v>
          </cell>
          <cell r="I7506" t="str">
            <v>电表故障</v>
          </cell>
        </row>
        <row r="7507">
          <cell r="A7507">
            <v>43214</v>
          </cell>
          <cell r="B7507">
            <v>0.38518518518518513</v>
          </cell>
          <cell r="D7507" t="str">
            <v>电表故障</v>
          </cell>
          <cell r="G7507" t="str">
            <v>JS_CZ_wodefeng</v>
          </cell>
          <cell r="I7507" t="str">
            <v>电表故障</v>
          </cell>
        </row>
        <row r="7508">
          <cell r="A7508">
            <v>43214</v>
          </cell>
          <cell r="B7508">
            <v>0.38530092592592591</v>
          </cell>
          <cell r="D7508" t="str">
            <v>电表故障</v>
          </cell>
          <cell r="G7508" t="str">
            <v>JS_CZ_wodefeng</v>
          </cell>
          <cell r="I7508" t="str">
            <v>电表故障</v>
          </cell>
        </row>
        <row r="7509">
          <cell r="A7509">
            <v>43214</v>
          </cell>
          <cell r="B7509">
            <v>0.38640046296296293</v>
          </cell>
          <cell r="D7509" t="str">
            <v>电表故障</v>
          </cell>
          <cell r="G7509" t="str">
            <v>JS_CZ_wodefeng</v>
          </cell>
          <cell r="I7509" t="str">
            <v>电表故障</v>
          </cell>
        </row>
        <row r="7510">
          <cell r="A7510">
            <v>43214</v>
          </cell>
          <cell r="B7510">
            <v>0.38657407407407413</v>
          </cell>
          <cell r="D7510" t="str">
            <v>电表故障</v>
          </cell>
          <cell r="G7510" t="str">
            <v>JS_CZ_wodefeng</v>
          </cell>
          <cell r="I7510" t="str">
            <v>电表故障</v>
          </cell>
        </row>
        <row r="7511">
          <cell r="A7511">
            <v>43214</v>
          </cell>
          <cell r="B7511">
            <v>0.38785879629629627</v>
          </cell>
          <cell r="D7511" t="str">
            <v>电表故障</v>
          </cell>
          <cell r="G7511" t="str">
            <v>JS_CZ_wodefeng</v>
          </cell>
          <cell r="I7511" t="str">
            <v>电表故障</v>
          </cell>
        </row>
        <row r="7512">
          <cell r="A7512">
            <v>43214</v>
          </cell>
          <cell r="B7512">
            <v>0.39023148148148151</v>
          </cell>
          <cell r="D7512" t="str">
            <v>电表故障</v>
          </cell>
          <cell r="G7512" t="str">
            <v>JS_CZ_wodefeng</v>
          </cell>
          <cell r="I7512" t="str">
            <v>电表故障</v>
          </cell>
        </row>
        <row r="7513">
          <cell r="A7513">
            <v>43214</v>
          </cell>
          <cell r="B7513">
            <v>0.39034722222222223</v>
          </cell>
          <cell r="D7513" t="str">
            <v>电表故障</v>
          </cell>
          <cell r="G7513" t="str">
            <v>JS_CZ_wodefeng</v>
          </cell>
          <cell r="I7513" t="str">
            <v>电表故障</v>
          </cell>
        </row>
        <row r="7514">
          <cell r="A7514">
            <v>43214</v>
          </cell>
          <cell r="B7514">
            <v>0.39179398148148148</v>
          </cell>
          <cell r="D7514" t="str">
            <v>电表故障</v>
          </cell>
          <cell r="G7514" t="str">
            <v>JS_CZ_wodefeng</v>
          </cell>
          <cell r="I7514" t="str">
            <v>电表故障</v>
          </cell>
        </row>
        <row r="7515">
          <cell r="A7515">
            <v>43214</v>
          </cell>
          <cell r="B7515">
            <v>0.39335648148148145</v>
          </cell>
          <cell r="D7515" t="str">
            <v>电表故障</v>
          </cell>
          <cell r="G7515" t="str">
            <v>JS_CZ_wodefeng</v>
          </cell>
          <cell r="I7515" t="str">
            <v>电表故障</v>
          </cell>
        </row>
        <row r="7516">
          <cell r="A7516">
            <v>43214</v>
          </cell>
          <cell r="B7516">
            <v>0.39416666666666672</v>
          </cell>
          <cell r="D7516" t="str">
            <v>电表故障</v>
          </cell>
          <cell r="G7516" t="str">
            <v>JS_CZ_wodefeng</v>
          </cell>
          <cell r="I7516" t="str">
            <v>电表故障</v>
          </cell>
        </row>
        <row r="7517">
          <cell r="A7517">
            <v>43214</v>
          </cell>
          <cell r="B7517">
            <v>0.40030092592592598</v>
          </cell>
          <cell r="D7517" t="str">
            <v>电表故障</v>
          </cell>
          <cell r="G7517" t="str">
            <v>JS_CZ_wodefeng</v>
          </cell>
          <cell r="I7517" t="str">
            <v>电表故障</v>
          </cell>
        </row>
        <row r="7518">
          <cell r="A7518">
            <v>43214</v>
          </cell>
          <cell r="B7518">
            <v>0.40186342592592594</v>
          </cell>
          <cell r="D7518" t="str">
            <v>电表故障</v>
          </cell>
          <cell r="G7518" t="str">
            <v>JS_CZ_wodefeng</v>
          </cell>
          <cell r="I7518" t="str">
            <v>电表故障</v>
          </cell>
        </row>
        <row r="7519">
          <cell r="A7519">
            <v>43214</v>
          </cell>
          <cell r="B7519">
            <v>0.40521990740740743</v>
          </cell>
          <cell r="D7519" t="str">
            <v>电表故障</v>
          </cell>
          <cell r="G7519" t="str">
            <v>JS_CZ_wodefeng</v>
          </cell>
          <cell r="I7519" t="str">
            <v>电表故障</v>
          </cell>
        </row>
        <row r="7520">
          <cell r="A7520">
            <v>43214</v>
          </cell>
          <cell r="B7520">
            <v>0.40545138888888888</v>
          </cell>
          <cell r="D7520" t="str">
            <v>电表故障</v>
          </cell>
          <cell r="G7520" t="str">
            <v>JS_CZ_wodefeng</v>
          </cell>
          <cell r="I7520" t="str">
            <v>电表故障</v>
          </cell>
        </row>
        <row r="7521">
          <cell r="A7521">
            <v>43214</v>
          </cell>
          <cell r="B7521">
            <v>0.40556712962962965</v>
          </cell>
          <cell r="D7521" t="str">
            <v>电表故障</v>
          </cell>
          <cell r="G7521" t="str">
            <v>JS_CZ_wodefeng</v>
          </cell>
          <cell r="I7521" t="str">
            <v>电表故障</v>
          </cell>
        </row>
        <row r="7522">
          <cell r="A7522">
            <v>43214</v>
          </cell>
          <cell r="B7522">
            <v>0.40568287037037037</v>
          </cell>
          <cell r="D7522" t="str">
            <v>电表故障</v>
          </cell>
          <cell r="G7522" t="str">
            <v>JS_CZ_wodefeng</v>
          </cell>
          <cell r="I7522" t="str">
            <v>电表故障</v>
          </cell>
        </row>
        <row r="7523">
          <cell r="A7523">
            <v>43214</v>
          </cell>
          <cell r="B7523">
            <v>0.41072916666666665</v>
          </cell>
          <cell r="D7523" t="str">
            <v>电表故障</v>
          </cell>
          <cell r="G7523" t="str">
            <v>JS_CZ_wodefeng</v>
          </cell>
          <cell r="I7523" t="str">
            <v>电表故障</v>
          </cell>
        </row>
        <row r="7524">
          <cell r="A7524">
            <v>43214</v>
          </cell>
          <cell r="B7524">
            <v>0.41200231481481481</v>
          </cell>
          <cell r="D7524" t="str">
            <v>电表故障</v>
          </cell>
          <cell r="G7524" t="str">
            <v>JS_CZ_wodefeng</v>
          </cell>
          <cell r="I7524" t="str">
            <v>电表故障</v>
          </cell>
        </row>
        <row r="7525">
          <cell r="A7525">
            <v>43214</v>
          </cell>
          <cell r="B7525">
            <v>0.41211805555555553</v>
          </cell>
          <cell r="D7525" t="str">
            <v>电表故障</v>
          </cell>
          <cell r="G7525" t="str">
            <v>JS_CZ_wodefeng</v>
          </cell>
          <cell r="I7525" t="str">
            <v>电表故障</v>
          </cell>
        </row>
        <row r="7526">
          <cell r="A7526">
            <v>43214</v>
          </cell>
          <cell r="B7526">
            <v>0.41681712962962963</v>
          </cell>
          <cell r="D7526" t="str">
            <v>电表故障</v>
          </cell>
          <cell r="G7526" t="str">
            <v>JS_CZ_wodefeng</v>
          </cell>
          <cell r="I7526" t="str">
            <v>电表故障</v>
          </cell>
        </row>
        <row r="7527">
          <cell r="A7527">
            <v>43214</v>
          </cell>
          <cell r="B7527">
            <v>0.41704861111111113</v>
          </cell>
          <cell r="D7527" t="str">
            <v>电表故障</v>
          </cell>
          <cell r="G7527" t="str">
            <v>JS_CZ_wodefeng</v>
          </cell>
          <cell r="I7527" t="str">
            <v>电表故障</v>
          </cell>
        </row>
        <row r="7528">
          <cell r="A7528">
            <v>43214</v>
          </cell>
          <cell r="B7528">
            <v>0.41814814814814816</v>
          </cell>
          <cell r="D7528" t="str">
            <v>电表故障</v>
          </cell>
          <cell r="G7528" t="str">
            <v>JS_CZ_wodefeng</v>
          </cell>
          <cell r="I7528" t="str">
            <v>电表故障</v>
          </cell>
        </row>
        <row r="7529">
          <cell r="A7529">
            <v>43214</v>
          </cell>
          <cell r="B7529">
            <v>0.42081018518518515</v>
          </cell>
          <cell r="D7529" t="str">
            <v>电表故障</v>
          </cell>
          <cell r="G7529" t="str">
            <v>JS_CZ_wodefeng</v>
          </cell>
          <cell r="I7529" t="str">
            <v>电表故障</v>
          </cell>
        </row>
        <row r="7530">
          <cell r="A7530">
            <v>43214</v>
          </cell>
          <cell r="B7530">
            <v>0.42208333333333337</v>
          </cell>
          <cell r="D7530" t="str">
            <v>电表故障</v>
          </cell>
          <cell r="G7530" t="str">
            <v>JS_CZ_wodefeng</v>
          </cell>
          <cell r="I7530" t="str">
            <v>电表故障</v>
          </cell>
        </row>
        <row r="7531">
          <cell r="A7531">
            <v>43214</v>
          </cell>
          <cell r="B7531">
            <v>0.42219907407407403</v>
          </cell>
          <cell r="D7531" t="str">
            <v>电表故障</v>
          </cell>
          <cell r="G7531" t="str">
            <v>JS_CZ_wodefeng</v>
          </cell>
          <cell r="I7531" t="str">
            <v>电表故障</v>
          </cell>
        </row>
        <row r="7532">
          <cell r="A7532">
            <v>43214</v>
          </cell>
          <cell r="B7532">
            <v>0.42237268518518517</v>
          </cell>
          <cell r="D7532" t="str">
            <v>电表故障</v>
          </cell>
          <cell r="G7532" t="str">
            <v>JS_CZ_wodefeng</v>
          </cell>
          <cell r="I7532" t="str">
            <v>电表故障</v>
          </cell>
        </row>
        <row r="7533">
          <cell r="A7533">
            <v>43214</v>
          </cell>
          <cell r="B7533">
            <v>0.42591435185185184</v>
          </cell>
          <cell r="D7533" t="str">
            <v>电表故障</v>
          </cell>
          <cell r="G7533" t="str">
            <v>JS_CZ_wodefeng</v>
          </cell>
          <cell r="I7533" t="str">
            <v>电表故障</v>
          </cell>
        </row>
        <row r="7534">
          <cell r="A7534">
            <v>43214</v>
          </cell>
          <cell r="B7534">
            <v>0.42979166666666663</v>
          </cell>
          <cell r="D7534" t="str">
            <v>电表故障</v>
          </cell>
          <cell r="G7534" t="str">
            <v>JS_CZ_wodefeng</v>
          </cell>
          <cell r="I7534" t="str">
            <v>电表故障</v>
          </cell>
        </row>
        <row r="7535">
          <cell r="A7535">
            <v>43214</v>
          </cell>
          <cell r="B7535">
            <v>0.4306018518518519</v>
          </cell>
          <cell r="D7535" t="str">
            <v>电表故障</v>
          </cell>
          <cell r="G7535" t="str">
            <v>JS_CZ_wodefeng</v>
          </cell>
          <cell r="I7535" t="str">
            <v>电表故障</v>
          </cell>
        </row>
        <row r="7536">
          <cell r="A7536">
            <v>43214</v>
          </cell>
          <cell r="B7536">
            <v>0.43071759259259257</v>
          </cell>
          <cell r="D7536" t="str">
            <v>电表故障</v>
          </cell>
          <cell r="G7536" t="str">
            <v>JS_CZ_wodefeng</v>
          </cell>
          <cell r="I7536" t="str">
            <v>电表故障</v>
          </cell>
        </row>
        <row r="7537">
          <cell r="A7537">
            <v>43214</v>
          </cell>
          <cell r="B7537">
            <v>0.43089120370370365</v>
          </cell>
          <cell r="D7537" t="str">
            <v>电表故障</v>
          </cell>
          <cell r="G7537" t="str">
            <v>JS_CZ_wodefeng</v>
          </cell>
          <cell r="I7537" t="str">
            <v>电表故障</v>
          </cell>
        </row>
        <row r="7538">
          <cell r="A7538">
            <v>43214</v>
          </cell>
          <cell r="B7538">
            <v>0.43216435185185187</v>
          </cell>
          <cell r="D7538" t="str">
            <v>电表故障</v>
          </cell>
          <cell r="G7538" t="str">
            <v>JS_CZ_wodefeng</v>
          </cell>
          <cell r="I7538" t="str">
            <v>电表故障</v>
          </cell>
        </row>
        <row r="7539">
          <cell r="A7539">
            <v>43214</v>
          </cell>
          <cell r="B7539">
            <v>0.43372685185185184</v>
          </cell>
          <cell r="D7539" t="str">
            <v>电表故障</v>
          </cell>
          <cell r="G7539" t="str">
            <v>JS_CZ_wodefeng</v>
          </cell>
          <cell r="I7539" t="str">
            <v>电表故障</v>
          </cell>
        </row>
        <row r="7540">
          <cell r="A7540">
            <v>43214</v>
          </cell>
          <cell r="B7540">
            <v>0.4369791666666667</v>
          </cell>
          <cell r="D7540" t="str">
            <v>电表故障</v>
          </cell>
          <cell r="G7540" t="str">
            <v>JS_CZ_wodefeng</v>
          </cell>
          <cell r="I7540" t="str">
            <v>电表故障</v>
          </cell>
        </row>
        <row r="7541">
          <cell r="A7541">
            <v>43214</v>
          </cell>
          <cell r="B7541">
            <v>0.43831018518518516</v>
          </cell>
          <cell r="D7541" t="str">
            <v>电表故障</v>
          </cell>
          <cell r="G7541" t="str">
            <v>JS_CZ_wodefeng</v>
          </cell>
          <cell r="I7541" t="str">
            <v>电表故障</v>
          </cell>
        </row>
        <row r="7542">
          <cell r="A7542">
            <v>43214</v>
          </cell>
          <cell r="B7542">
            <v>0.44224537037037037</v>
          </cell>
          <cell r="D7542" t="str">
            <v>电表故障</v>
          </cell>
          <cell r="G7542" t="str">
            <v>JS_CZ_wodefeng</v>
          </cell>
          <cell r="I7542" t="str">
            <v>电表故障</v>
          </cell>
        </row>
        <row r="7543">
          <cell r="A7543">
            <v>43214</v>
          </cell>
          <cell r="B7543">
            <v>0.44236111111111115</v>
          </cell>
          <cell r="D7543" t="str">
            <v>电表故障</v>
          </cell>
          <cell r="G7543" t="str">
            <v>JS_CZ_wodefeng</v>
          </cell>
          <cell r="I7543" t="str">
            <v>电表故障</v>
          </cell>
        </row>
        <row r="7544">
          <cell r="A7544">
            <v>43214</v>
          </cell>
          <cell r="B7544">
            <v>0.44253472222222223</v>
          </cell>
          <cell r="D7544" t="str">
            <v>电表故障</v>
          </cell>
          <cell r="G7544" t="str">
            <v>JS_CZ_wodefeng</v>
          </cell>
          <cell r="I7544" t="str">
            <v>电表故障</v>
          </cell>
        </row>
        <row r="7545">
          <cell r="A7545">
            <v>43214</v>
          </cell>
          <cell r="B7545">
            <v>0.44380787037037034</v>
          </cell>
          <cell r="D7545" t="str">
            <v>电表故障</v>
          </cell>
          <cell r="G7545" t="str">
            <v>JS_CZ_wodefeng</v>
          </cell>
          <cell r="I7545" t="str">
            <v>电表故障</v>
          </cell>
        </row>
        <row r="7546">
          <cell r="A7546">
            <v>43214</v>
          </cell>
          <cell r="B7546">
            <v>0.4475810185185185</v>
          </cell>
          <cell r="D7546" t="str">
            <v>电表故障</v>
          </cell>
          <cell r="G7546" t="str">
            <v>JS_CZ_wodefeng</v>
          </cell>
          <cell r="I7546" t="str">
            <v>电表故障</v>
          </cell>
        </row>
        <row r="7547">
          <cell r="A7547">
            <v>43214</v>
          </cell>
          <cell r="B7547">
            <v>0.4490277777777778</v>
          </cell>
          <cell r="D7547" t="str">
            <v>电表故障</v>
          </cell>
          <cell r="G7547" t="str">
            <v>JS_CZ_wodefeng</v>
          </cell>
          <cell r="I7547" t="str">
            <v>电表故障</v>
          </cell>
        </row>
        <row r="7548">
          <cell r="A7548">
            <v>43214</v>
          </cell>
          <cell r="B7548">
            <v>0.44989583333333333</v>
          </cell>
          <cell r="D7548" t="str">
            <v>电表故障</v>
          </cell>
          <cell r="G7548" t="str">
            <v>JS_CZ_wodefeng</v>
          </cell>
          <cell r="I7548" t="str">
            <v>电表故障</v>
          </cell>
        </row>
        <row r="7549">
          <cell r="A7549">
            <v>43214</v>
          </cell>
          <cell r="B7549">
            <v>0.45076388888888891</v>
          </cell>
          <cell r="D7549" t="str">
            <v>电表故障</v>
          </cell>
          <cell r="G7549" t="str">
            <v>JS_CZ_wodefeng</v>
          </cell>
          <cell r="I7549" t="str">
            <v>电表故障</v>
          </cell>
        </row>
        <row r="7550">
          <cell r="A7550">
            <v>43214</v>
          </cell>
          <cell r="B7550">
            <v>0.45087962962962963</v>
          </cell>
          <cell r="D7550" t="str">
            <v>电表故障</v>
          </cell>
          <cell r="G7550" t="str">
            <v>JS_CZ_wodefeng</v>
          </cell>
          <cell r="I7550" t="str">
            <v>电表故障</v>
          </cell>
        </row>
        <row r="7551">
          <cell r="A7551">
            <v>43214</v>
          </cell>
          <cell r="B7551">
            <v>0.45105324074074077</v>
          </cell>
          <cell r="D7551" t="str">
            <v>电表故障</v>
          </cell>
          <cell r="G7551" t="str">
            <v>JS_CZ_wodefeng</v>
          </cell>
          <cell r="I7551" t="str">
            <v>电表故障</v>
          </cell>
        </row>
        <row r="7552">
          <cell r="A7552">
            <v>43214</v>
          </cell>
          <cell r="B7552">
            <v>0.45128472222222221</v>
          </cell>
          <cell r="D7552" t="str">
            <v>电表故障</v>
          </cell>
          <cell r="G7552" t="str">
            <v>JS_CZ_wodefeng</v>
          </cell>
          <cell r="I7552" t="str">
            <v>电表故障</v>
          </cell>
        </row>
        <row r="7553">
          <cell r="A7553">
            <v>43214</v>
          </cell>
          <cell r="B7553">
            <v>0.45140046296296293</v>
          </cell>
          <cell r="D7553" t="str">
            <v>电表故障</v>
          </cell>
          <cell r="G7553" t="str">
            <v>JS_CZ_wodefeng</v>
          </cell>
          <cell r="I7553" t="str">
            <v>电表故障</v>
          </cell>
        </row>
        <row r="7554">
          <cell r="A7554">
            <v>43214</v>
          </cell>
          <cell r="B7554">
            <v>0.45151620370370371</v>
          </cell>
          <cell r="D7554" t="str">
            <v>电表故障</v>
          </cell>
          <cell r="G7554" t="str">
            <v>JS_CZ_wodefeng</v>
          </cell>
          <cell r="I7554" t="str">
            <v>电表故障</v>
          </cell>
        </row>
        <row r="7555">
          <cell r="A7555">
            <v>43214</v>
          </cell>
          <cell r="B7555">
            <v>0.45232638888888888</v>
          </cell>
          <cell r="D7555" t="str">
            <v>电表故障</v>
          </cell>
          <cell r="G7555" t="str">
            <v>JS_CZ_wodefeng</v>
          </cell>
          <cell r="I7555" t="str">
            <v>电表故障</v>
          </cell>
        </row>
        <row r="7556">
          <cell r="A7556">
            <v>43214</v>
          </cell>
          <cell r="B7556">
            <v>0.45498842592592598</v>
          </cell>
          <cell r="D7556" t="str">
            <v>电表故障</v>
          </cell>
          <cell r="G7556" t="str">
            <v>JS_CZ_wodefeng</v>
          </cell>
          <cell r="I7556" t="str">
            <v>电表故障</v>
          </cell>
        </row>
        <row r="7557">
          <cell r="A7557">
            <v>43214</v>
          </cell>
          <cell r="B7557">
            <v>0.45626157407407408</v>
          </cell>
          <cell r="D7557" t="str">
            <v>电表故障</v>
          </cell>
          <cell r="G7557" t="str">
            <v>JS_CZ_wodefeng</v>
          </cell>
          <cell r="I7557" t="str">
            <v>电表故障</v>
          </cell>
        </row>
        <row r="7558">
          <cell r="A7558">
            <v>43214</v>
          </cell>
          <cell r="B7558">
            <v>0.45637731481481486</v>
          </cell>
          <cell r="D7558" t="str">
            <v>电表故障</v>
          </cell>
          <cell r="G7558" t="str">
            <v>JS_CZ_wodefeng</v>
          </cell>
          <cell r="I7558" t="str">
            <v>电表故障</v>
          </cell>
        </row>
        <row r="7559">
          <cell r="A7559">
            <v>43214</v>
          </cell>
          <cell r="B7559">
            <v>0.45718750000000002</v>
          </cell>
          <cell r="D7559" t="str">
            <v>分系统1BMS1总电压过低一级故障</v>
          </cell>
          <cell r="G7559" t="str">
            <v>JS_CZ_wodefeng</v>
          </cell>
          <cell r="I7559" t="str">
            <v>BMS故障</v>
          </cell>
        </row>
        <row r="7560">
          <cell r="A7560">
            <v>43214</v>
          </cell>
          <cell r="B7560">
            <v>0.45718750000000002</v>
          </cell>
          <cell r="D7560" t="str">
            <v>分系统1BMS1总电压过低二级故障</v>
          </cell>
          <cell r="G7560" t="str">
            <v>JS_CZ_wodefeng</v>
          </cell>
          <cell r="I7560" t="str">
            <v>BMS故障</v>
          </cell>
        </row>
        <row r="7561">
          <cell r="A7561">
            <v>43214</v>
          </cell>
          <cell r="B7561">
            <v>0.45753472222222219</v>
          </cell>
          <cell r="D7561" t="str">
            <v>分系统1BMS3总电压过低一级故障</v>
          </cell>
          <cell r="G7561" t="str">
            <v>JS_CZ_wodefeng</v>
          </cell>
          <cell r="I7561" t="str">
            <v>BMS故障</v>
          </cell>
        </row>
        <row r="7562">
          <cell r="A7562">
            <v>43214</v>
          </cell>
          <cell r="B7562">
            <v>0.45753472222222219</v>
          </cell>
          <cell r="D7562" t="str">
            <v>分系统1BMS3总电压过低二级故障</v>
          </cell>
          <cell r="G7562" t="str">
            <v>JS_CZ_wodefeng</v>
          </cell>
          <cell r="I7562" t="str">
            <v>BMS故障</v>
          </cell>
        </row>
        <row r="7563">
          <cell r="A7563">
            <v>43214</v>
          </cell>
          <cell r="B7563">
            <v>0.45782407407407405</v>
          </cell>
          <cell r="D7563" t="str">
            <v>分系统1BMS6总电压过低一级故障</v>
          </cell>
          <cell r="G7563" t="str">
            <v>JS_CZ_wodefeng</v>
          </cell>
          <cell r="I7563" t="str">
            <v>BMS故障</v>
          </cell>
        </row>
        <row r="7564">
          <cell r="A7564">
            <v>43214</v>
          </cell>
          <cell r="B7564">
            <v>0.45782407407407405</v>
          </cell>
          <cell r="D7564" t="str">
            <v>分系统1BMS6总电压过低二级故障</v>
          </cell>
          <cell r="G7564" t="str">
            <v>JS_CZ_wodefeng</v>
          </cell>
          <cell r="I7564" t="str">
            <v>BMS故障</v>
          </cell>
        </row>
        <row r="7565">
          <cell r="A7565">
            <v>43214</v>
          </cell>
          <cell r="B7565">
            <v>0.4580555555555556</v>
          </cell>
          <cell r="D7565" t="str">
            <v>分系统1BMS5总电压过低一级故障</v>
          </cell>
          <cell r="G7565" t="str">
            <v>JS_CZ_wodefeng</v>
          </cell>
          <cell r="I7565" t="str">
            <v>BMS故障</v>
          </cell>
        </row>
        <row r="7566">
          <cell r="A7566">
            <v>43214</v>
          </cell>
          <cell r="B7566">
            <v>0.4580555555555556</v>
          </cell>
          <cell r="D7566" t="str">
            <v>分系统1BMS5总电压过低二级故障</v>
          </cell>
          <cell r="G7566" t="str">
            <v>JS_CZ_wodefeng</v>
          </cell>
          <cell r="I7566" t="str">
            <v>BMS故障</v>
          </cell>
        </row>
        <row r="7567">
          <cell r="A7567">
            <v>43214</v>
          </cell>
          <cell r="B7567">
            <v>0.45834490740740735</v>
          </cell>
          <cell r="D7567" t="str">
            <v>分系统1BMS2总电压过低一级故障</v>
          </cell>
          <cell r="G7567" t="str">
            <v>JS_CZ_wodefeng</v>
          </cell>
          <cell r="I7567" t="str">
            <v>BMS故障</v>
          </cell>
        </row>
        <row r="7568">
          <cell r="A7568">
            <v>43214</v>
          </cell>
          <cell r="B7568">
            <v>0.45834490740740735</v>
          </cell>
          <cell r="D7568" t="str">
            <v>分系统1BMS2总电压过低二级故障</v>
          </cell>
          <cell r="G7568" t="str">
            <v>JS_CZ_wodefeng</v>
          </cell>
          <cell r="I7568" t="str">
            <v>BMS故障</v>
          </cell>
        </row>
        <row r="7569">
          <cell r="A7569">
            <v>43214</v>
          </cell>
          <cell r="B7569">
            <v>0.45840277777777777</v>
          </cell>
          <cell r="D7569" t="str">
            <v>电表故障</v>
          </cell>
          <cell r="G7569" t="str">
            <v>JS_CZ_wodefeng</v>
          </cell>
          <cell r="I7569" t="str">
            <v>电表故障</v>
          </cell>
        </row>
        <row r="7570">
          <cell r="A7570">
            <v>43214</v>
          </cell>
          <cell r="B7570">
            <v>0.45857638888888891</v>
          </cell>
          <cell r="D7570" t="str">
            <v>分系统1BMS4总电压过低一级故障</v>
          </cell>
          <cell r="G7570" t="str">
            <v>JS_CZ_wodefeng</v>
          </cell>
          <cell r="I7570" t="str">
            <v>BMS故障</v>
          </cell>
        </row>
        <row r="7571">
          <cell r="A7571">
            <v>43214</v>
          </cell>
          <cell r="B7571">
            <v>0.45857638888888891</v>
          </cell>
          <cell r="D7571" t="str">
            <v>分系统1BMS4总电压过低二级故障</v>
          </cell>
          <cell r="G7571" t="str">
            <v>JS_CZ_wodefeng</v>
          </cell>
          <cell r="I7571" t="str">
            <v>BMS故障</v>
          </cell>
        </row>
        <row r="7572">
          <cell r="A7572">
            <v>43214</v>
          </cell>
          <cell r="B7572">
            <v>0.45938657407407407</v>
          </cell>
          <cell r="D7572" t="str">
            <v>电表故障</v>
          </cell>
          <cell r="G7572" t="str">
            <v>JS_CZ_wodefeng</v>
          </cell>
          <cell r="I7572" t="str">
            <v>电表故障</v>
          </cell>
        </row>
        <row r="7573">
          <cell r="A7573">
            <v>43214</v>
          </cell>
          <cell r="B7573">
            <v>0.45956018518518515</v>
          </cell>
          <cell r="D7573" t="str">
            <v>电表故障</v>
          </cell>
          <cell r="G7573" t="str">
            <v>JS_CZ_wodefeng</v>
          </cell>
          <cell r="I7573" t="str">
            <v>电表故障</v>
          </cell>
        </row>
        <row r="7574">
          <cell r="A7574">
            <v>43214</v>
          </cell>
          <cell r="B7574">
            <v>0.45980324074074069</v>
          </cell>
          <cell r="D7574" t="str">
            <v>电表故障</v>
          </cell>
          <cell r="G7574" t="str">
            <v>JS_CZ_wodefeng</v>
          </cell>
          <cell r="I7574" t="str">
            <v>电表故障</v>
          </cell>
        </row>
        <row r="7575">
          <cell r="A7575">
            <v>43214</v>
          </cell>
          <cell r="B7575">
            <v>0.45990740740740743</v>
          </cell>
          <cell r="D7575" t="str">
            <v>电表故障</v>
          </cell>
          <cell r="G7575" t="str">
            <v>JS_CZ_wodefeng</v>
          </cell>
          <cell r="I7575" t="str">
            <v>电表故障</v>
          </cell>
        </row>
        <row r="7576">
          <cell r="A7576">
            <v>43214</v>
          </cell>
          <cell r="B7576">
            <v>0.46240740740740738</v>
          </cell>
          <cell r="D7576" t="str">
            <v>电表故障</v>
          </cell>
          <cell r="G7576" t="str">
            <v>JS_CZ_wodefeng</v>
          </cell>
          <cell r="I7576" t="str">
            <v>电表故障</v>
          </cell>
        </row>
        <row r="7577">
          <cell r="A7577">
            <v>43214</v>
          </cell>
          <cell r="B7577">
            <v>0.46478009259259262</v>
          </cell>
          <cell r="D7577" t="str">
            <v>分系统1BMS2单体电压过低一级故障</v>
          </cell>
          <cell r="G7577" t="str">
            <v>JS_CZ_wodefeng</v>
          </cell>
          <cell r="I7577" t="str">
            <v>BMS故障</v>
          </cell>
        </row>
        <row r="7578">
          <cell r="A7578">
            <v>43214</v>
          </cell>
          <cell r="B7578">
            <v>0.46478009259259262</v>
          </cell>
          <cell r="D7578" t="str">
            <v>分系统1BMS2单体电压过低二级故障</v>
          </cell>
          <cell r="G7578" t="str">
            <v>JS_CZ_wodefeng</v>
          </cell>
          <cell r="I7578" t="str">
            <v>BMS故障</v>
          </cell>
        </row>
        <row r="7579">
          <cell r="A7579">
            <v>43214</v>
          </cell>
          <cell r="B7579">
            <v>0.46489583333333334</v>
          </cell>
          <cell r="D7579" t="str">
            <v>电表故障</v>
          </cell>
          <cell r="G7579" t="str">
            <v>JS_CZ_wodefeng</v>
          </cell>
          <cell r="I7579" t="str">
            <v>电表故障</v>
          </cell>
        </row>
        <row r="7580">
          <cell r="A7580">
            <v>43214</v>
          </cell>
          <cell r="B7580">
            <v>0.46576388888888887</v>
          </cell>
          <cell r="D7580" t="str">
            <v>分系统1BMS1单体电压过低一级故障</v>
          </cell>
          <cell r="G7580" t="str">
            <v>JS_CZ_wodefeng</v>
          </cell>
          <cell r="I7580" t="str">
            <v>BMS故障</v>
          </cell>
        </row>
        <row r="7581">
          <cell r="A7581">
            <v>43214</v>
          </cell>
          <cell r="B7581">
            <v>0.46576388888888887</v>
          </cell>
          <cell r="D7581" t="str">
            <v>分系统1BMS1单体电压过低二级故障</v>
          </cell>
          <cell r="G7581" t="str">
            <v>JS_CZ_wodefeng</v>
          </cell>
          <cell r="I7581" t="str">
            <v>BMS故障</v>
          </cell>
        </row>
        <row r="7582">
          <cell r="A7582">
            <v>43214</v>
          </cell>
          <cell r="B7582">
            <v>0.46576388888888887</v>
          </cell>
          <cell r="D7582" t="str">
            <v>分系统1BMS5单体电压过低一级故障</v>
          </cell>
          <cell r="G7582" t="str">
            <v>JS_CZ_wodefeng</v>
          </cell>
          <cell r="I7582" t="str">
            <v>BMS故障</v>
          </cell>
        </row>
        <row r="7583">
          <cell r="A7583">
            <v>43214</v>
          </cell>
          <cell r="B7583">
            <v>0.46576388888888887</v>
          </cell>
          <cell r="D7583" t="str">
            <v>分系统1BMS5单体电压过低二级故障</v>
          </cell>
          <cell r="G7583" t="str">
            <v>JS_CZ_wodefeng</v>
          </cell>
          <cell r="I7583" t="str">
            <v>BMS故障</v>
          </cell>
        </row>
        <row r="7584">
          <cell r="A7584">
            <v>43214</v>
          </cell>
          <cell r="B7584">
            <v>0.46582175925925928</v>
          </cell>
          <cell r="D7584" t="str">
            <v>分系统1BMS3单体电压过低一级故障</v>
          </cell>
          <cell r="G7584" t="str">
            <v>JS_CZ_wodefeng</v>
          </cell>
          <cell r="I7584" t="str">
            <v>BMS故障</v>
          </cell>
        </row>
        <row r="7585">
          <cell r="A7585">
            <v>43214</v>
          </cell>
          <cell r="B7585">
            <v>0.46582175925925928</v>
          </cell>
          <cell r="D7585" t="str">
            <v>分系统1BMS3单体电压过低二级故障</v>
          </cell>
          <cell r="G7585" t="str">
            <v>JS_CZ_wodefeng</v>
          </cell>
          <cell r="I7585" t="str">
            <v>BMS故障</v>
          </cell>
        </row>
        <row r="7586">
          <cell r="A7586">
            <v>43214</v>
          </cell>
          <cell r="B7586">
            <v>0.46755787037037039</v>
          </cell>
          <cell r="D7586" t="str">
            <v>分系统1BMS6单体电压过低一级故障</v>
          </cell>
          <cell r="G7586" t="str">
            <v>JS_CZ_wodefeng</v>
          </cell>
          <cell r="I7586" t="str">
            <v>BMS故障</v>
          </cell>
        </row>
        <row r="7587">
          <cell r="A7587">
            <v>43214</v>
          </cell>
          <cell r="B7587">
            <v>0.46755787037037039</v>
          </cell>
          <cell r="D7587" t="str">
            <v>分系统1BMS6单体电压过低二级故障</v>
          </cell>
          <cell r="G7587" t="str">
            <v>JS_CZ_wodefeng</v>
          </cell>
          <cell r="I7587" t="str">
            <v>BMS故障</v>
          </cell>
        </row>
        <row r="7588">
          <cell r="A7588">
            <v>43214</v>
          </cell>
          <cell r="B7588">
            <v>0.46767361111111111</v>
          </cell>
          <cell r="D7588" t="str">
            <v>分系统1BMS4单体电压过低一级故障</v>
          </cell>
          <cell r="G7588" t="str">
            <v>JS_CZ_wodefeng</v>
          </cell>
          <cell r="I7588" t="str">
            <v>BMS故障</v>
          </cell>
        </row>
        <row r="7589">
          <cell r="A7589">
            <v>43214</v>
          </cell>
          <cell r="B7589">
            <v>0.46767361111111111</v>
          </cell>
          <cell r="D7589" t="str">
            <v>分系统1BMS4单体电压过低二级故障</v>
          </cell>
          <cell r="G7589" t="str">
            <v>JS_CZ_wodefeng</v>
          </cell>
          <cell r="I7589" t="str">
            <v>BMS故障</v>
          </cell>
        </row>
        <row r="7590">
          <cell r="A7590">
            <v>43214</v>
          </cell>
          <cell r="B7590">
            <v>0.46836805555555555</v>
          </cell>
          <cell r="D7590" t="str">
            <v>电表故障</v>
          </cell>
          <cell r="G7590" t="str">
            <v>JS_CZ_wodefeng</v>
          </cell>
          <cell r="I7590" t="str">
            <v>电表故障</v>
          </cell>
        </row>
        <row r="7591">
          <cell r="A7591">
            <v>43214</v>
          </cell>
          <cell r="B7591">
            <v>0.46848379629629627</v>
          </cell>
          <cell r="D7591" t="str">
            <v>电表故障</v>
          </cell>
          <cell r="G7591" t="str">
            <v>JS_CZ_wodefeng</v>
          </cell>
          <cell r="I7591" t="str">
            <v>电表故障</v>
          </cell>
        </row>
        <row r="7592">
          <cell r="A7592">
            <v>43214</v>
          </cell>
          <cell r="B7592">
            <v>0.46854166666666663</v>
          </cell>
          <cell r="D7592" t="str">
            <v>分系统1BMS3SOC过低一级故障</v>
          </cell>
          <cell r="G7592" t="str">
            <v>JS_CZ_wodefeng</v>
          </cell>
          <cell r="I7592" t="str">
            <v>BMS故障</v>
          </cell>
        </row>
        <row r="7593">
          <cell r="A7593">
            <v>43214</v>
          </cell>
          <cell r="B7593">
            <v>0.46854166666666663</v>
          </cell>
          <cell r="D7593" t="str">
            <v>分系统1BMS3SOC过低二级故障</v>
          </cell>
          <cell r="G7593" t="str">
            <v>JS_CZ_wodefeng</v>
          </cell>
          <cell r="I7593" t="str">
            <v>BMS故障</v>
          </cell>
        </row>
        <row r="7594">
          <cell r="A7594">
            <v>43214</v>
          </cell>
          <cell r="B7594">
            <v>0.46894675925925927</v>
          </cell>
          <cell r="D7594" t="str">
            <v>分系统1BMS6SOC过低一级故障</v>
          </cell>
          <cell r="G7594" t="str">
            <v>JS_CZ_wodefeng</v>
          </cell>
          <cell r="I7594" t="str">
            <v>BMS故障</v>
          </cell>
        </row>
        <row r="7595">
          <cell r="A7595">
            <v>43214</v>
          </cell>
          <cell r="B7595">
            <v>0.46894675925925927</v>
          </cell>
          <cell r="D7595" t="str">
            <v>分系统1BMS6SOC过低二级故障</v>
          </cell>
          <cell r="G7595" t="str">
            <v>JS_CZ_wodefeng</v>
          </cell>
          <cell r="I7595" t="str">
            <v>BMS故障</v>
          </cell>
        </row>
        <row r="7596">
          <cell r="A7596">
            <v>43214</v>
          </cell>
          <cell r="B7596">
            <v>0.46906249999999999</v>
          </cell>
          <cell r="D7596" t="str">
            <v>分系统1BMS4SOC过低一级故障</v>
          </cell>
          <cell r="G7596" t="str">
            <v>JS_CZ_wodefeng</v>
          </cell>
          <cell r="I7596" t="str">
            <v>BMS故障</v>
          </cell>
        </row>
        <row r="7597">
          <cell r="A7597">
            <v>43214</v>
          </cell>
          <cell r="B7597">
            <v>0.46906249999999999</v>
          </cell>
          <cell r="D7597" t="str">
            <v>分系统1BMS4SOC过低二级故障</v>
          </cell>
          <cell r="G7597" t="str">
            <v>JS_CZ_wodefeng</v>
          </cell>
          <cell r="I7597" t="str">
            <v>BMS故障</v>
          </cell>
        </row>
        <row r="7598">
          <cell r="A7598">
            <v>43214</v>
          </cell>
          <cell r="B7598">
            <v>0.46964120370370371</v>
          </cell>
          <cell r="D7598" t="str">
            <v>分系统1BMS1SOC过低一级故障</v>
          </cell>
          <cell r="G7598" t="str">
            <v>JS_CZ_wodefeng</v>
          </cell>
          <cell r="I7598" t="str">
            <v>BMS故障</v>
          </cell>
        </row>
        <row r="7599">
          <cell r="A7599">
            <v>43214</v>
          </cell>
          <cell r="B7599">
            <v>0.46964120370370371</v>
          </cell>
          <cell r="D7599" t="str">
            <v>分系统1BMS1SOC过低二级故障</v>
          </cell>
          <cell r="G7599" t="str">
            <v>JS_CZ_wodefeng</v>
          </cell>
          <cell r="I7599" t="str">
            <v>BMS故障</v>
          </cell>
        </row>
        <row r="7600">
          <cell r="A7600">
            <v>43214</v>
          </cell>
          <cell r="B7600">
            <v>0.47097222222222218</v>
          </cell>
          <cell r="D7600" t="str">
            <v>分系统1BMS2SOC过低一级故障</v>
          </cell>
          <cell r="G7600" t="str">
            <v>JS_CZ_wodefeng</v>
          </cell>
          <cell r="I7600" t="str">
            <v>BMS故障</v>
          </cell>
        </row>
        <row r="7601">
          <cell r="A7601">
            <v>43214</v>
          </cell>
          <cell r="B7601">
            <v>0.47097222222222218</v>
          </cell>
          <cell r="D7601" t="str">
            <v>分系统1BMS2SOC过低二级故障</v>
          </cell>
          <cell r="G7601" t="str">
            <v>JS_CZ_wodefeng</v>
          </cell>
          <cell r="I7601" t="str">
            <v>BMS故障</v>
          </cell>
        </row>
        <row r="7602">
          <cell r="A7602">
            <v>43214</v>
          </cell>
          <cell r="B7602">
            <v>0.47247685185185184</v>
          </cell>
          <cell r="D7602" t="str">
            <v>电表故障</v>
          </cell>
          <cell r="G7602" t="str">
            <v>JS_CZ_wodefeng</v>
          </cell>
          <cell r="I7602" t="str">
            <v>电表故障</v>
          </cell>
        </row>
        <row r="7603">
          <cell r="A7603">
            <v>43214</v>
          </cell>
          <cell r="B7603">
            <v>0.47259259259259262</v>
          </cell>
          <cell r="D7603" t="str">
            <v>分系统1BMS5SOC过低一级故障</v>
          </cell>
          <cell r="G7603" t="str">
            <v>JS_CZ_wodefeng</v>
          </cell>
          <cell r="I7603" t="str">
            <v>BMS故障</v>
          </cell>
        </row>
        <row r="7604">
          <cell r="A7604">
            <v>43214</v>
          </cell>
          <cell r="B7604">
            <v>0.47259259259259262</v>
          </cell>
          <cell r="D7604" t="str">
            <v>分系统1BMS5SOC过低二级故障</v>
          </cell>
          <cell r="G7604" t="str">
            <v>JS_CZ_wodefeng</v>
          </cell>
          <cell r="I7604" t="str">
            <v>BMS故障</v>
          </cell>
        </row>
        <row r="7605">
          <cell r="A7605">
            <v>43214</v>
          </cell>
          <cell r="B7605">
            <v>0.47357638888888887</v>
          </cell>
          <cell r="D7605" t="str">
            <v>电表故障</v>
          </cell>
          <cell r="G7605" t="str">
            <v>JS_CZ_wodefeng</v>
          </cell>
          <cell r="I7605" t="str">
            <v>电表故障</v>
          </cell>
        </row>
        <row r="7606">
          <cell r="A7606">
            <v>43214</v>
          </cell>
          <cell r="B7606">
            <v>0.47380787037037037</v>
          </cell>
          <cell r="D7606" t="str">
            <v>电表故障</v>
          </cell>
          <cell r="G7606" t="str">
            <v>JS_CZ_wodefeng</v>
          </cell>
          <cell r="I7606" t="str">
            <v>电表故障</v>
          </cell>
        </row>
        <row r="7607">
          <cell r="A7607">
            <v>43214</v>
          </cell>
          <cell r="B7607">
            <v>0.47392361111111114</v>
          </cell>
          <cell r="D7607" t="str">
            <v>电表故障</v>
          </cell>
          <cell r="G7607" t="str">
            <v>JS_CZ_wodefeng</v>
          </cell>
          <cell r="I7607" t="str">
            <v>电表故障</v>
          </cell>
        </row>
        <row r="7608">
          <cell r="A7608">
            <v>43214</v>
          </cell>
          <cell r="B7608">
            <v>0.47403935185185181</v>
          </cell>
          <cell r="D7608" t="str">
            <v>电表故障</v>
          </cell>
          <cell r="G7608" t="str">
            <v>JS_CZ_wodefeng</v>
          </cell>
          <cell r="I7608" t="str">
            <v>电表故障</v>
          </cell>
        </row>
        <row r="7609">
          <cell r="A7609">
            <v>43214</v>
          </cell>
          <cell r="B7609">
            <v>0.47641203703703705</v>
          </cell>
          <cell r="D7609" t="str">
            <v>电表故障</v>
          </cell>
          <cell r="G7609" t="str">
            <v>JS_CZ_wodefeng</v>
          </cell>
          <cell r="I7609" t="str">
            <v>电表故障</v>
          </cell>
        </row>
        <row r="7610">
          <cell r="A7610">
            <v>43214</v>
          </cell>
          <cell r="B7610">
            <v>0.47740740740740745</v>
          </cell>
          <cell r="D7610" t="str">
            <v>电表故障</v>
          </cell>
          <cell r="G7610" t="str">
            <v>JS_CZ_wodefeng</v>
          </cell>
          <cell r="I7610" t="str">
            <v>电表故障</v>
          </cell>
        </row>
        <row r="7611">
          <cell r="A7611">
            <v>43214</v>
          </cell>
          <cell r="B7611">
            <v>0.48059027777777774</v>
          </cell>
          <cell r="D7611" t="str">
            <v>分系统1BMS8总电压过低一级故障</v>
          </cell>
          <cell r="G7611" t="str">
            <v>JS_WX_liteer</v>
          </cell>
          <cell r="I7611" t="str">
            <v>BMS故障</v>
          </cell>
        </row>
        <row r="7612">
          <cell r="A7612">
            <v>43214</v>
          </cell>
          <cell r="B7612">
            <v>0.48059027777777774</v>
          </cell>
          <cell r="D7612" t="str">
            <v>分系统1BMS8总电压过低二级故障</v>
          </cell>
          <cell r="G7612" t="str">
            <v>JS_WX_liteer</v>
          </cell>
          <cell r="I7612" t="str">
            <v>BMS故障</v>
          </cell>
        </row>
        <row r="7613">
          <cell r="A7613">
            <v>43214</v>
          </cell>
          <cell r="B7613">
            <v>0.48064814814814816</v>
          </cell>
          <cell r="D7613" t="str">
            <v>分系统1BMS9总电压过低一级故障</v>
          </cell>
          <cell r="G7613" t="str">
            <v>JS_WX_liteer</v>
          </cell>
          <cell r="I7613" t="str">
            <v>BMS故障</v>
          </cell>
        </row>
        <row r="7614">
          <cell r="A7614">
            <v>43214</v>
          </cell>
          <cell r="B7614">
            <v>0.48064814814814816</v>
          </cell>
          <cell r="D7614" t="str">
            <v>分系统1BMS9总电压过低二级故障</v>
          </cell>
          <cell r="G7614" t="str">
            <v>JS_WX_liteer</v>
          </cell>
          <cell r="I7614" t="str">
            <v>BMS故障</v>
          </cell>
        </row>
        <row r="7615">
          <cell r="A7615">
            <v>43214</v>
          </cell>
          <cell r="B7615">
            <v>0.48099537037037038</v>
          </cell>
          <cell r="D7615" t="str">
            <v>分系统1BMS3总电压过低一级故障</v>
          </cell>
          <cell r="G7615" t="str">
            <v>JS_WX_liteer</v>
          </cell>
          <cell r="I7615" t="str">
            <v>BMS故障</v>
          </cell>
        </row>
        <row r="7616">
          <cell r="A7616">
            <v>43214</v>
          </cell>
          <cell r="B7616">
            <v>0.48099537037037038</v>
          </cell>
          <cell r="D7616" t="str">
            <v>分系统1BMS3总电压过低二级故障</v>
          </cell>
          <cell r="G7616" t="str">
            <v>JS_WX_liteer</v>
          </cell>
          <cell r="I7616" t="str">
            <v>BMS故障</v>
          </cell>
        </row>
        <row r="7617">
          <cell r="A7617">
            <v>43214</v>
          </cell>
          <cell r="B7617">
            <v>0.48099537037037038</v>
          </cell>
          <cell r="D7617" t="str">
            <v>电表故障</v>
          </cell>
          <cell r="G7617" t="str">
            <v>JS_CZ_wodefeng</v>
          </cell>
          <cell r="I7617" t="str">
            <v>电表故障</v>
          </cell>
        </row>
        <row r="7618">
          <cell r="A7618">
            <v>43214</v>
          </cell>
          <cell r="B7618">
            <v>0.48134259259259254</v>
          </cell>
          <cell r="D7618" t="str">
            <v>分系统1BMS4总电压过低一级故障</v>
          </cell>
          <cell r="G7618" t="str">
            <v>JS_WX_liteer</v>
          </cell>
          <cell r="I7618" t="str">
            <v>BMS故障</v>
          </cell>
        </row>
        <row r="7619">
          <cell r="A7619">
            <v>43214</v>
          </cell>
          <cell r="B7619">
            <v>0.48134259259259254</v>
          </cell>
          <cell r="D7619" t="str">
            <v>分系统1BMS4总电压过低二级故障</v>
          </cell>
          <cell r="G7619" t="str">
            <v>JS_WX_liteer</v>
          </cell>
          <cell r="I7619" t="str">
            <v>BMS故障</v>
          </cell>
        </row>
        <row r="7620">
          <cell r="A7620">
            <v>43214</v>
          </cell>
          <cell r="B7620">
            <v>0.48140046296296296</v>
          </cell>
          <cell r="D7620" t="str">
            <v>分系统1BMS1总电压过低一级故障</v>
          </cell>
          <cell r="G7620" t="str">
            <v>JS_WX_liteer</v>
          </cell>
          <cell r="I7620" t="str">
            <v>BMS故障</v>
          </cell>
        </row>
        <row r="7621">
          <cell r="A7621">
            <v>43214</v>
          </cell>
          <cell r="B7621">
            <v>0.48140046296296296</v>
          </cell>
          <cell r="D7621" t="str">
            <v>分系统1BMS1总电压过低二级故障</v>
          </cell>
          <cell r="G7621" t="str">
            <v>JS_WX_liteer</v>
          </cell>
          <cell r="I7621" t="str">
            <v>BMS故障</v>
          </cell>
        </row>
        <row r="7622">
          <cell r="A7622">
            <v>43214</v>
          </cell>
          <cell r="B7622">
            <v>0.4815740740740741</v>
          </cell>
          <cell r="D7622" t="str">
            <v>分系统1BMS7总电压过低一级故障</v>
          </cell>
          <cell r="G7622" t="str">
            <v>JS_WX_liteer</v>
          </cell>
          <cell r="I7622" t="str">
            <v>BMS故障</v>
          </cell>
        </row>
        <row r="7623">
          <cell r="A7623">
            <v>43214</v>
          </cell>
          <cell r="B7623">
            <v>0.4815740740740741</v>
          </cell>
          <cell r="D7623" t="str">
            <v>分系统1BMS7总电压过低二级故障</v>
          </cell>
          <cell r="G7623" t="str">
            <v>JS_WX_liteer</v>
          </cell>
          <cell r="I7623" t="str">
            <v>BMS故障</v>
          </cell>
        </row>
        <row r="7624">
          <cell r="A7624">
            <v>43214</v>
          </cell>
          <cell r="B7624">
            <v>0.48168981481481482</v>
          </cell>
          <cell r="D7624" t="str">
            <v>分系统1BMS2总电压过低一级故障</v>
          </cell>
          <cell r="G7624" t="str">
            <v>JS_WX_liteer</v>
          </cell>
          <cell r="I7624" t="str">
            <v>BMS故障</v>
          </cell>
        </row>
        <row r="7625">
          <cell r="A7625">
            <v>43214</v>
          </cell>
          <cell r="B7625">
            <v>0.48168981481481482</v>
          </cell>
          <cell r="D7625" t="str">
            <v>分系统1BMS2总电压过低二级故障</v>
          </cell>
          <cell r="G7625" t="str">
            <v>JS_WX_liteer</v>
          </cell>
          <cell r="I7625" t="str">
            <v>BMS故障</v>
          </cell>
        </row>
        <row r="7626">
          <cell r="A7626">
            <v>43214</v>
          </cell>
          <cell r="B7626">
            <v>0.48186342592592596</v>
          </cell>
          <cell r="D7626" t="str">
            <v>分系统1BMS5总电压过低一级故障</v>
          </cell>
          <cell r="G7626" t="str">
            <v>JS_WX_liteer</v>
          </cell>
          <cell r="I7626" t="str">
            <v>BMS故障</v>
          </cell>
        </row>
        <row r="7627">
          <cell r="A7627">
            <v>43214</v>
          </cell>
          <cell r="B7627">
            <v>0.48186342592592596</v>
          </cell>
          <cell r="D7627" t="str">
            <v>分系统1BMS5总电压过低二级故障</v>
          </cell>
          <cell r="G7627" t="str">
            <v>JS_WX_liteer</v>
          </cell>
          <cell r="I7627" t="str">
            <v>BMS故障</v>
          </cell>
        </row>
        <row r="7628">
          <cell r="A7628">
            <v>43214</v>
          </cell>
          <cell r="B7628">
            <v>0.48192129629629626</v>
          </cell>
          <cell r="D7628" t="str">
            <v>分系统1BMS6总电压过低一级故障</v>
          </cell>
          <cell r="G7628" t="str">
            <v>JS_WX_liteer</v>
          </cell>
          <cell r="I7628" t="str">
            <v>BMS故障</v>
          </cell>
        </row>
        <row r="7629">
          <cell r="A7629">
            <v>43214</v>
          </cell>
          <cell r="B7629">
            <v>0.48192129629629626</v>
          </cell>
          <cell r="D7629" t="str">
            <v>分系统1BMS6总电压过低二级故障</v>
          </cell>
          <cell r="G7629" t="str">
            <v>JS_WX_liteer</v>
          </cell>
          <cell r="I7629" t="str">
            <v>BMS故障</v>
          </cell>
        </row>
        <row r="7630">
          <cell r="A7630">
            <v>43214</v>
          </cell>
          <cell r="B7630">
            <v>0.4823263888888889</v>
          </cell>
          <cell r="D7630" t="str">
            <v>电表故障</v>
          </cell>
          <cell r="G7630" t="str">
            <v>JS_CZ_wodefeng</v>
          </cell>
          <cell r="I7630" t="str">
            <v>电表故障</v>
          </cell>
        </row>
        <row r="7631">
          <cell r="A7631">
            <v>43214</v>
          </cell>
          <cell r="B7631">
            <v>0.48244212962962968</v>
          </cell>
          <cell r="D7631" t="str">
            <v>电表故障</v>
          </cell>
          <cell r="G7631" t="str">
            <v>JS_CZ_wodefeng</v>
          </cell>
          <cell r="I7631" t="str">
            <v>电表故障</v>
          </cell>
        </row>
        <row r="7632">
          <cell r="A7632">
            <v>43214</v>
          </cell>
          <cell r="B7632">
            <v>0.48255787037037035</v>
          </cell>
          <cell r="D7632" t="str">
            <v>电表故障</v>
          </cell>
          <cell r="G7632" t="str">
            <v>JS_CZ_wodefeng</v>
          </cell>
          <cell r="I7632" t="str">
            <v>电表故障</v>
          </cell>
        </row>
        <row r="7633">
          <cell r="A7633">
            <v>43214</v>
          </cell>
          <cell r="B7633">
            <v>0.48759259259259258</v>
          </cell>
          <cell r="D7633" t="str">
            <v>电表故障</v>
          </cell>
          <cell r="G7633" t="str">
            <v>JS_CZ_wodefeng</v>
          </cell>
          <cell r="I7633" t="str">
            <v>电表故障</v>
          </cell>
        </row>
        <row r="7634">
          <cell r="A7634">
            <v>43214</v>
          </cell>
          <cell r="B7634">
            <v>0.48984953703703704</v>
          </cell>
          <cell r="D7634" t="str">
            <v>电表故障</v>
          </cell>
          <cell r="G7634" t="str">
            <v>JS_CZ_wodefeng</v>
          </cell>
          <cell r="I7634" t="str">
            <v>电表故障</v>
          </cell>
        </row>
        <row r="7635">
          <cell r="A7635">
            <v>43214</v>
          </cell>
          <cell r="B7635">
            <v>0.49077546296296298</v>
          </cell>
          <cell r="D7635" t="str">
            <v>分系统1BMS8单体电压过低一级故障</v>
          </cell>
          <cell r="G7635" t="str">
            <v>JS_WX_liteer</v>
          </cell>
          <cell r="I7635" t="str">
            <v>BMS故障</v>
          </cell>
        </row>
        <row r="7636">
          <cell r="A7636">
            <v>43214</v>
          </cell>
          <cell r="B7636">
            <v>0.49077546296296298</v>
          </cell>
          <cell r="D7636" t="str">
            <v>分系统1BMS8单体电压过低二级故障</v>
          </cell>
          <cell r="G7636" t="str">
            <v>JS_WX_liteer</v>
          </cell>
          <cell r="I7636" t="str">
            <v>BMS故障</v>
          </cell>
        </row>
        <row r="7637">
          <cell r="A7637">
            <v>43214</v>
          </cell>
          <cell r="B7637">
            <v>0.49106481481481484</v>
          </cell>
          <cell r="D7637" t="str">
            <v>分系统1BMS3SOC过低一级故障</v>
          </cell>
          <cell r="G7637" t="str">
            <v>JS_WX_liteer</v>
          </cell>
          <cell r="I7637" t="str">
            <v>BMS故障</v>
          </cell>
        </row>
        <row r="7638">
          <cell r="A7638">
            <v>43214</v>
          </cell>
          <cell r="B7638">
            <v>0.49106481481481484</v>
          </cell>
          <cell r="D7638" t="str">
            <v>分系统1BMS3SOC过低二级故障</v>
          </cell>
          <cell r="G7638" t="str">
            <v>JS_WX_liteer</v>
          </cell>
          <cell r="I7638" t="str">
            <v>BMS故障</v>
          </cell>
        </row>
        <row r="7639">
          <cell r="A7639">
            <v>43214</v>
          </cell>
          <cell r="B7639">
            <v>0.49130787037037038</v>
          </cell>
          <cell r="D7639" t="str">
            <v>分系统1BMS9单体电压过低一级故障</v>
          </cell>
          <cell r="G7639" t="str">
            <v>JS_WX_liteer</v>
          </cell>
          <cell r="I7639" t="str">
            <v>BMS故障</v>
          </cell>
        </row>
        <row r="7640">
          <cell r="A7640">
            <v>43214</v>
          </cell>
          <cell r="B7640">
            <v>0.49130787037037038</v>
          </cell>
          <cell r="D7640" t="str">
            <v>分系统1BMS9单体电压过低二级故障</v>
          </cell>
          <cell r="G7640" t="str">
            <v>JS_WX_liteer</v>
          </cell>
          <cell r="I7640" t="str">
            <v>BMS故障</v>
          </cell>
        </row>
        <row r="7641">
          <cell r="A7641">
            <v>43214</v>
          </cell>
          <cell r="B7641">
            <v>0.49204861111111109</v>
          </cell>
          <cell r="D7641" t="str">
            <v>分系统1BMS3单体电压过低一级故障</v>
          </cell>
          <cell r="G7641" t="str">
            <v>JS_WX_liteer</v>
          </cell>
          <cell r="I7641" t="str">
            <v>BMS故障</v>
          </cell>
        </row>
        <row r="7642">
          <cell r="A7642">
            <v>43214</v>
          </cell>
          <cell r="B7642">
            <v>0.49204861111111109</v>
          </cell>
          <cell r="D7642" t="str">
            <v>分系统1BMS3单体电压过低二级故障</v>
          </cell>
          <cell r="G7642" t="str">
            <v>JS_WX_liteer</v>
          </cell>
          <cell r="I7642" t="str">
            <v>BMS故障</v>
          </cell>
        </row>
        <row r="7643">
          <cell r="A7643">
            <v>43214</v>
          </cell>
          <cell r="B7643">
            <v>0.49281250000000004</v>
          </cell>
          <cell r="D7643" t="str">
            <v>分系统1BMS5SOC过低一级故障</v>
          </cell>
          <cell r="G7643" t="str">
            <v>JS_WX_liteer</v>
          </cell>
          <cell r="I7643" t="str">
            <v>BMS故障</v>
          </cell>
        </row>
        <row r="7644">
          <cell r="A7644">
            <v>43214</v>
          </cell>
          <cell r="B7644">
            <v>0.49281250000000004</v>
          </cell>
          <cell r="D7644" t="str">
            <v>分系统1BMS5SOC过低二级故障</v>
          </cell>
          <cell r="G7644" t="str">
            <v>JS_WX_liteer</v>
          </cell>
          <cell r="I7644" t="str">
            <v>BMS故障</v>
          </cell>
        </row>
        <row r="7645">
          <cell r="A7645">
            <v>43214</v>
          </cell>
          <cell r="B7645">
            <v>0.49298611111111112</v>
          </cell>
          <cell r="D7645" t="str">
            <v>分系统1BMS1单体电压过低一级故障</v>
          </cell>
          <cell r="G7645" t="str">
            <v>JS_WX_liteer</v>
          </cell>
          <cell r="I7645" t="str">
            <v>BMS故障</v>
          </cell>
        </row>
        <row r="7646">
          <cell r="A7646">
            <v>43214</v>
          </cell>
          <cell r="B7646">
            <v>0.49298611111111112</v>
          </cell>
          <cell r="D7646" t="str">
            <v>分系统1BMS1单体电压过低二级故障</v>
          </cell>
          <cell r="G7646" t="str">
            <v>JS_WX_liteer</v>
          </cell>
          <cell r="I7646" t="str">
            <v>BMS故障</v>
          </cell>
        </row>
        <row r="7647">
          <cell r="A7647">
            <v>43214</v>
          </cell>
          <cell r="B7647">
            <v>0.49298611111111112</v>
          </cell>
          <cell r="D7647" t="str">
            <v>分系统1BMS4单体电压过低一级故障</v>
          </cell>
          <cell r="G7647" t="str">
            <v>JS_WX_liteer</v>
          </cell>
          <cell r="I7647" t="str">
            <v>BMS故障</v>
          </cell>
        </row>
        <row r="7648">
          <cell r="A7648">
            <v>43214</v>
          </cell>
          <cell r="B7648">
            <v>0.49298611111111112</v>
          </cell>
          <cell r="D7648" t="str">
            <v>分系统1BMS4单体电压过低二级故障</v>
          </cell>
          <cell r="G7648" t="str">
            <v>JS_WX_liteer</v>
          </cell>
          <cell r="I7648" t="str">
            <v>BMS故障</v>
          </cell>
        </row>
        <row r="7649">
          <cell r="A7649">
            <v>43214</v>
          </cell>
          <cell r="B7649">
            <v>0.49315972222222221</v>
          </cell>
          <cell r="D7649" t="str">
            <v>分系统1BMS7单体电压过低一级故障</v>
          </cell>
          <cell r="G7649" t="str">
            <v>JS_WX_liteer</v>
          </cell>
          <cell r="I7649" t="str">
            <v>BMS故障</v>
          </cell>
        </row>
        <row r="7650">
          <cell r="A7650">
            <v>43214</v>
          </cell>
          <cell r="B7650">
            <v>0.49315972222222221</v>
          </cell>
          <cell r="D7650" t="str">
            <v>分系统1BMS7单体电压过低二级故障</v>
          </cell>
          <cell r="G7650" t="str">
            <v>JS_WX_liteer</v>
          </cell>
          <cell r="I7650" t="str">
            <v>BMS故障</v>
          </cell>
        </row>
        <row r="7651">
          <cell r="A7651">
            <v>43214</v>
          </cell>
          <cell r="B7651">
            <v>0.49321759259259257</v>
          </cell>
          <cell r="D7651" t="str">
            <v>分系统1BMS9SOC过低一级故障</v>
          </cell>
          <cell r="G7651" t="str">
            <v>JS_WX_liteer</v>
          </cell>
          <cell r="I7651" t="str">
            <v>BMS故障</v>
          </cell>
        </row>
        <row r="7652">
          <cell r="A7652">
            <v>43214</v>
          </cell>
          <cell r="B7652">
            <v>0.49321759259259257</v>
          </cell>
          <cell r="D7652" t="str">
            <v>分系统1BMS9SOC过低二级故障</v>
          </cell>
          <cell r="G7652" t="str">
            <v>JS_WX_liteer</v>
          </cell>
          <cell r="I7652" t="str">
            <v>BMS故障</v>
          </cell>
        </row>
        <row r="7653">
          <cell r="A7653">
            <v>43214</v>
          </cell>
          <cell r="B7653">
            <v>0.49327546296296299</v>
          </cell>
          <cell r="D7653" t="str">
            <v>分系统1BMS4SOC过低一级故障</v>
          </cell>
          <cell r="G7653" t="str">
            <v>JS_WX_liteer</v>
          </cell>
          <cell r="I7653" t="str">
            <v>BMS故障</v>
          </cell>
        </row>
        <row r="7654">
          <cell r="A7654">
            <v>43214</v>
          </cell>
          <cell r="B7654">
            <v>0.49327546296296299</v>
          </cell>
          <cell r="D7654" t="str">
            <v>分系统1BMS4SOC过低二级故障</v>
          </cell>
          <cell r="G7654" t="str">
            <v>JS_WX_liteer</v>
          </cell>
          <cell r="I7654" t="str">
            <v>BMS故障</v>
          </cell>
        </row>
        <row r="7655">
          <cell r="A7655">
            <v>43214</v>
          </cell>
          <cell r="B7655">
            <v>0.49350694444444443</v>
          </cell>
          <cell r="D7655" t="str">
            <v>分系统1BMS2单体电压过低一级故障</v>
          </cell>
          <cell r="G7655" t="str">
            <v>JS_WX_liteer</v>
          </cell>
          <cell r="I7655" t="str">
            <v>BMS故障</v>
          </cell>
        </row>
        <row r="7656">
          <cell r="A7656">
            <v>43214</v>
          </cell>
          <cell r="B7656">
            <v>0.49350694444444443</v>
          </cell>
          <cell r="D7656" t="str">
            <v>分系统1BMS2单体电压过低二级故障</v>
          </cell>
          <cell r="G7656" t="str">
            <v>JS_WX_liteer</v>
          </cell>
          <cell r="I7656" t="str">
            <v>BMS故障</v>
          </cell>
        </row>
        <row r="7657">
          <cell r="A7657">
            <v>43214</v>
          </cell>
          <cell r="B7657">
            <v>0.49385416666666665</v>
          </cell>
          <cell r="D7657" t="str">
            <v>电表故障</v>
          </cell>
          <cell r="G7657" t="str">
            <v>JS_CZ_wodefeng</v>
          </cell>
          <cell r="I7657" t="str">
            <v>电表故障</v>
          </cell>
        </row>
        <row r="7658">
          <cell r="A7658">
            <v>43214</v>
          </cell>
          <cell r="B7658">
            <v>0.49391203703703707</v>
          </cell>
          <cell r="D7658" t="str">
            <v>分系统1BMS8SOC过低一级故障</v>
          </cell>
          <cell r="G7658" t="str">
            <v>JS_WX_liteer</v>
          </cell>
          <cell r="I7658" t="str">
            <v>BMS故障</v>
          </cell>
        </row>
        <row r="7659">
          <cell r="A7659">
            <v>43214</v>
          </cell>
          <cell r="B7659">
            <v>0.49391203703703707</v>
          </cell>
          <cell r="D7659" t="str">
            <v>分系统1BMS8SOC过低二级故障</v>
          </cell>
          <cell r="G7659" t="str">
            <v>JS_WX_liteer</v>
          </cell>
          <cell r="I7659" t="str">
            <v>BMS故障</v>
          </cell>
        </row>
        <row r="7660">
          <cell r="A7660">
            <v>43214</v>
          </cell>
          <cell r="B7660">
            <v>0.49402777777777779</v>
          </cell>
          <cell r="D7660" t="str">
            <v>分系统1BMS5单体电压过低一级故障</v>
          </cell>
          <cell r="G7660" t="str">
            <v>JS_WX_liteer</v>
          </cell>
          <cell r="I7660" t="str">
            <v>BMS故障</v>
          </cell>
        </row>
        <row r="7661">
          <cell r="A7661">
            <v>43214</v>
          </cell>
          <cell r="B7661">
            <v>0.49402777777777779</v>
          </cell>
          <cell r="D7661" t="str">
            <v>分系统1BMS5单体电压过低二级故障</v>
          </cell>
          <cell r="G7661" t="str">
            <v>JS_WX_liteer</v>
          </cell>
          <cell r="I7661" t="str">
            <v>BMS故障</v>
          </cell>
        </row>
        <row r="7662">
          <cell r="A7662">
            <v>43214</v>
          </cell>
          <cell r="B7662">
            <v>0.49402777777777779</v>
          </cell>
          <cell r="D7662" t="str">
            <v>分系统1BMS6单体电压过低一级故障</v>
          </cell>
          <cell r="G7662" t="str">
            <v>JS_WX_liteer</v>
          </cell>
          <cell r="I7662" t="str">
            <v>BMS故障</v>
          </cell>
        </row>
        <row r="7663">
          <cell r="A7663">
            <v>43214</v>
          </cell>
          <cell r="B7663">
            <v>0.49402777777777779</v>
          </cell>
          <cell r="D7663" t="str">
            <v>分系统1BMS6单体电压过低二级故障</v>
          </cell>
          <cell r="G7663" t="str">
            <v>JS_WX_liteer</v>
          </cell>
          <cell r="I7663" t="str">
            <v>BMS故障</v>
          </cell>
        </row>
        <row r="7664">
          <cell r="A7664">
            <v>43214</v>
          </cell>
          <cell r="B7664">
            <v>0.49478009259259265</v>
          </cell>
          <cell r="D7664" t="str">
            <v>分系统1BMS6SOC过低一级故障</v>
          </cell>
          <cell r="G7664" t="str">
            <v>JS_WX_liteer</v>
          </cell>
          <cell r="I7664" t="str">
            <v>BMS故障</v>
          </cell>
        </row>
        <row r="7665">
          <cell r="A7665">
            <v>43214</v>
          </cell>
          <cell r="B7665">
            <v>0.49478009259259265</v>
          </cell>
          <cell r="D7665" t="str">
            <v>分系统1BMS6SOC过低二级故障</v>
          </cell>
          <cell r="G7665" t="str">
            <v>JS_WX_liteer</v>
          </cell>
          <cell r="I7665" t="str">
            <v>BMS故障</v>
          </cell>
        </row>
        <row r="7666">
          <cell r="A7666">
            <v>43214</v>
          </cell>
          <cell r="B7666">
            <v>0.49512731481481481</v>
          </cell>
          <cell r="D7666" t="str">
            <v>分系统1BMS7SOC过低一级故障</v>
          </cell>
          <cell r="G7666" t="str">
            <v>JS_WX_liteer</v>
          </cell>
          <cell r="I7666" t="str">
            <v>BMS故障</v>
          </cell>
        </row>
        <row r="7667">
          <cell r="A7667">
            <v>43214</v>
          </cell>
          <cell r="B7667">
            <v>0.49512731481481481</v>
          </cell>
          <cell r="D7667" t="str">
            <v>分系统1BMS7SOC过低二级故障</v>
          </cell>
          <cell r="G7667" t="str">
            <v>JS_WX_liteer</v>
          </cell>
          <cell r="I7667" t="str">
            <v>BMS故障</v>
          </cell>
        </row>
        <row r="7668">
          <cell r="A7668">
            <v>43214</v>
          </cell>
          <cell r="B7668">
            <v>0.49541666666666667</v>
          </cell>
          <cell r="D7668" t="str">
            <v>电表故障</v>
          </cell>
          <cell r="G7668" t="str">
            <v>JS_CZ_wodefeng</v>
          </cell>
          <cell r="I7668" t="str">
            <v>电表故障</v>
          </cell>
        </row>
        <row r="7669">
          <cell r="A7669">
            <v>43214</v>
          </cell>
          <cell r="B7669">
            <v>0.49738425925925928</v>
          </cell>
          <cell r="D7669" t="str">
            <v>分系统1BMS2SOC过低一级故障</v>
          </cell>
          <cell r="G7669" t="str">
            <v>JS_WX_liteer</v>
          </cell>
          <cell r="I7669" t="str">
            <v>BMS故障</v>
          </cell>
        </row>
        <row r="7670">
          <cell r="A7670">
            <v>43214</v>
          </cell>
          <cell r="B7670">
            <v>0.49738425925925928</v>
          </cell>
          <cell r="D7670" t="str">
            <v>分系统1BMS2SOC过低二级故障</v>
          </cell>
          <cell r="G7670" t="str">
            <v>JS_WX_liteer</v>
          </cell>
          <cell r="I7670" t="str">
            <v>BMS故障</v>
          </cell>
        </row>
        <row r="7671">
          <cell r="A7671">
            <v>43214</v>
          </cell>
          <cell r="B7671">
            <v>0.49744212962962964</v>
          </cell>
          <cell r="D7671" t="str">
            <v>分系统1BMS1SOC过低一级故障</v>
          </cell>
          <cell r="G7671" t="str">
            <v>JS_WX_liteer</v>
          </cell>
          <cell r="I7671" t="str">
            <v>BMS故障</v>
          </cell>
        </row>
        <row r="7672">
          <cell r="A7672">
            <v>43214</v>
          </cell>
          <cell r="B7672">
            <v>0.49744212962962964</v>
          </cell>
          <cell r="D7672" t="str">
            <v>分系统1BMS1SOC过低二级故障</v>
          </cell>
          <cell r="G7672" t="str">
            <v>JS_WX_liteer</v>
          </cell>
          <cell r="I7672" t="str">
            <v>BMS故障</v>
          </cell>
        </row>
        <row r="7673">
          <cell r="A7673">
            <v>43214</v>
          </cell>
          <cell r="B7673">
            <v>0.49883101851851852</v>
          </cell>
          <cell r="D7673" t="str">
            <v>电表故障</v>
          </cell>
          <cell r="G7673" t="str">
            <v>JS_CZ_wodefeng</v>
          </cell>
          <cell r="I7673" t="str">
            <v>电表故障</v>
          </cell>
        </row>
        <row r="7674">
          <cell r="A7674">
            <v>43214</v>
          </cell>
          <cell r="B7674">
            <v>0.49906249999999996</v>
          </cell>
          <cell r="D7674" t="str">
            <v>电表故障</v>
          </cell>
          <cell r="G7674" t="str">
            <v>JS_CZ_wodefeng</v>
          </cell>
          <cell r="I7674" t="str">
            <v>电表故障</v>
          </cell>
        </row>
        <row r="7675">
          <cell r="A7675">
            <v>43214</v>
          </cell>
          <cell r="B7675">
            <v>0.49993055555555554</v>
          </cell>
          <cell r="D7675" t="str">
            <v>电表故障</v>
          </cell>
          <cell r="G7675" t="str">
            <v>JS_CZ_wodefeng</v>
          </cell>
          <cell r="I7675" t="str">
            <v>电表故障</v>
          </cell>
        </row>
        <row r="7676">
          <cell r="A7676">
            <v>43214</v>
          </cell>
          <cell r="B7676">
            <v>0.50027777777777771</v>
          </cell>
          <cell r="D7676" t="str">
            <v>分系统1BMS1SOC过低一级故障</v>
          </cell>
          <cell r="G7676" t="str">
            <v>JS_CZ_wodefeng</v>
          </cell>
          <cell r="I7676" t="str">
            <v>BMS故障</v>
          </cell>
        </row>
        <row r="7677">
          <cell r="A7677">
            <v>43214</v>
          </cell>
          <cell r="B7677">
            <v>0.50027777777777771</v>
          </cell>
          <cell r="D7677" t="str">
            <v>分系统1BMS2SOC过低一级故障</v>
          </cell>
          <cell r="G7677" t="str">
            <v>JS_CZ_wodefeng</v>
          </cell>
          <cell r="I7677" t="str">
            <v>BMS故障</v>
          </cell>
        </row>
        <row r="7678">
          <cell r="A7678">
            <v>43214</v>
          </cell>
          <cell r="B7678">
            <v>0.50027777777777771</v>
          </cell>
          <cell r="D7678" t="str">
            <v>分系统1BMS4SOC过低一级故障</v>
          </cell>
          <cell r="G7678" t="str">
            <v>JS_CZ_wodefeng</v>
          </cell>
          <cell r="I7678" t="str">
            <v>BMS故障</v>
          </cell>
        </row>
        <row r="7679">
          <cell r="A7679">
            <v>43214</v>
          </cell>
          <cell r="B7679">
            <v>0.50027777777777771</v>
          </cell>
          <cell r="D7679" t="str">
            <v>分系统1BMS6SOC过低一级故障</v>
          </cell>
          <cell r="G7679" t="str">
            <v>JS_CZ_wodefeng</v>
          </cell>
          <cell r="I7679" t="str">
            <v>BMS故障</v>
          </cell>
        </row>
        <row r="7680">
          <cell r="A7680">
            <v>43214</v>
          </cell>
          <cell r="B7680">
            <v>0.50173611111111105</v>
          </cell>
          <cell r="D7680" t="str">
            <v>分系统1BMS5SOC过低一级故障</v>
          </cell>
          <cell r="G7680" t="str">
            <v>JS_CZ_wodefeng</v>
          </cell>
          <cell r="I7680" t="str">
            <v>BMS故障</v>
          </cell>
        </row>
        <row r="7681">
          <cell r="A7681">
            <v>43214</v>
          </cell>
          <cell r="B7681">
            <v>0.50393518518518521</v>
          </cell>
          <cell r="D7681" t="str">
            <v>电表故障</v>
          </cell>
          <cell r="G7681" t="str">
            <v>JS_CZ_wodefeng</v>
          </cell>
          <cell r="I7681" t="str">
            <v>电表故障</v>
          </cell>
        </row>
        <row r="7682">
          <cell r="A7682">
            <v>43214</v>
          </cell>
          <cell r="B7682">
            <v>0.50405092592592593</v>
          </cell>
          <cell r="D7682" t="str">
            <v>电表故障</v>
          </cell>
          <cell r="G7682" t="str">
            <v>JS_CZ_wodefeng</v>
          </cell>
          <cell r="I7682" t="str">
            <v>电表故障</v>
          </cell>
        </row>
        <row r="7683">
          <cell r="A7683">
            <v>43214</v>
          </cell>
          <cell r="B7683">
            <v>0.50549768518518523</v>
          </cell>
          <cell r="D7683" t="str">
            <v>电表故障</v>
          </cell>
          <cell r="G7683" t="str">
            <v>JS_CZ_wodefeng</v>
          </cell>
          <cell r="I7683" t="str">
            <v>电表故障</v>
          </cell>
        </row>
        <row r="7684">
          <cell r="A7684">
            <v>43214</v>
          </cell>
          <cell r="B7684">
            <v>0.51006944444444446</v>
          </cell>
          <cell r="D7684" t="str">
            <v>电表故障</v>
          </cell>
          <cell r="G7684" t="str">
            <v>JS_CZ_wodefeng</v>
          </cell>
          <cell r="I7684" t="str">
            <v>电表故障</v>
          </cell>
        </row>
        <row r="7685">
          <cell r="A7685">
            <v>43214</v>
          </cell>
          <cell r="B7685">
            <v>0.51244212962962965</v>
          </cell>
          <cell r="D7685" t="str">
            <v>电表故障</v>
          </cell>
          <cell r="G7685" t="str">
            <v>JS_CZ_wodefeng</v>
          </cell>
          <cell r="I7685" t="str">
            <v>电表故障</v>
          </cell>
        </row>
        <row r="7686">
          <cell r="A7686">
            <v>43214</v>
          </cell>
          <cell r="B7686">
            <v>0.51255787037037037</v>
          </cell>
          <cell r="D7686" t="str">
            <v>电表故障</v>
          </cell>
          <cell r="G7686" t="str">
            <v>JS_CZ_wodefeng</v>
          </cell>
          <cell r="I7686" t="str">
            <v>电表故障</v>
          </cell>
        </row>
        <row r="7687">
          <cell r="A7687">
            <v>43214</v>
          </cell>
          <cell r="B7687">
            <v>0.51273148148148151</v>
          </cell>
          <cell r="D7687" t="str">
            <v>电表故障</v>
          </cell>
          <cell r="G7687" t="str">
            <v>JS_CZ_wodefeng</v>
          </cell>
          <cell r="I7687" t="str">
            <v>电表故障</v>
          </cell>
        </row>
        <row r="7688">
          <cell r="A7688">
            <v>43214</v>
          </cell>
          <cell r="B7688">
            <v>0.51297453703703699</v>
          </cell>
          <cell r="D7688" t="str">
            <v>电表故障</v>
          </cell>
          <cell r="G7688" t="str">
            <v>JS_CZ_wodefeng</v>
          </cell>
          <cell r="I7688" t="str">
            <v>电表故障</v>
          </cell>
        </row>
        <row r="7689">
          <cell r="A7689">
            <v>43214</v>
          </cell>
          <cell r="B7689">
            <v>0.51401620370370371</v>
          </cell>
          <cell r="D7689" t="str">
            <v>电表故障</v>
          </cell>
          <cell r="G7689" t="str">
            <v>JS_CZ_wodefeng</v>
          </cell>
          <cell r="I7689" t="str">
            <v>电表故障</v>
          </cell>
        </row>
        <row r="7690">
          <cell r="A7690">
            <v>43214</v>
          </cell>
          <cell r="B7690">
            <v>0.51696759259259262</v>
          </cell>
          <cell r="D7690" t="str">
            <v>电表故障</v>
          </cell>
          <cell r="G7690" t="str">
            <v>JS_CZ_wodefeng</v>
          </cell>
          <cell r="I7690" t="str">
            <v>电表故障</v>
          </cell>
        </row>
        <row r="7691">
          <cell r="A7691">
            <v>43214</v>
          </cell>
          <cell r="B7691">
            <v>0.51708333333333334</v>
          </cell>
          <cell r="D7691" t="str">
            <v>电表故障</v>
          </cell>
          <cell r="G7691" t="str">
            <v>JS_CZ_wodefeng</v>
          </cell>
          <cell r="I7691" t="str">
            <v>电表故障</v>
          </cell>
        </row>
        <row r="7692">
          <cell r="A7692">
            <v>43214</v>
          </cell>
          <cell r="B7692">
            <v>0.51731481481481478</v>
          </cell>
          <cell r="D7692" t="str">
            <v>电表故障</v>
          </cell>
          <cell r="G7692" t="str">
            <v>JS_CZ_wodefeng</v>
          </cell>
          <cell r="I7692" t="str">
            <v>电表故障</v>
          </cell>
        </row>
        <row r="7693">
          <cell r="A7693">
            <v>43214</v>
          </cell>
          <cell r="B7693">
            <v>0.51754629629629634</v>
          </cell>
          <cell r="D7693" t="str">
            <v>电表故障</v>
          </cell>
          <cell r="G7693" t="str">
            <v>JS_CZ_wodefeng</v>
          </cell>
          <cell r="I7693" t="str">
            <v>电表故障</v>
          </cell>
        </row>
        <row r="7694">
          <cell r="A7694">
            <v>43214</v>
          </cell>
          <cell r="B7694">
            <v>0.51766203703703706</v>
          </cell>
          <cell r="D7694" t="str">
            <v>电表故障</v>
          </cell>
          <cell r="G7694" t="str">
            <v>JS_CZ_wodefeng</v>
          </cell>
          <cell r="I7694" t="str">
            <v>电表故障</v>
          </cell>
        </row>
        <row r="7695">
          <cell r="A7695">
            <v>43214</v>
          </cell>
          <cell r="B7695">
            <v>0.51858796296296295</v>
          </cell>
          <cell r="D7695" t="str">
            <v>电表故障</v>
          </cell>
          <cell r="G7695" t="str">
            <v>JS_CZ_wodefeng</v>
          </cell>
          <cell r="I7695" t="str">
            <v>电表故障</v>
          </cell>
        </row>
        <row r="7696">
          <cell r="A7696">
            <v>43214</v>
          </cell>
          <cell r="B7696">
            <v>0.52252314814814815</v>
          </cell>
          <cell r="D7696" t="str">
            <v>电表故障</v>
          </cell>
          <cell r="G7696" t="str">
            <v>JS_CZ_wodefeng</v>
          </cell>
          <cell r="I7696" t="str">
            <v>电表故障</v>
          </cell>
        </row>
        <row r="7697">
          <cell r="A7697">
            <v>43214</v>
          </cell>
          <cell r="B7697">
            <v>0.52409722222222221</v>
          </cell>
          <cell r="D7697" t="str">
            <v>电表故障</v>
          </cell>
          <cell r="G7697" t="str">
            <v>JS_CZ_wodefeng</v>
          </cell>
          <cell r="I7697" t="str">
            <v>电表故障</v>
          </cell>
        </row>
        <row r="7698">
          <cell r="A7698">
            <v>43214</v>
          </cell>
          <cell r="B7698">
            <v>0.52658564814814812</v>
          </cell>
          <cell r="D7698" t="str">
            <v>电表故障</v>
          </cell>
          <cell r="G7698" t="str">
            <v>JS_CZ_wodefeng</v>
          </cell>
          <cell r="I7698" t="str">
            <v>电表故障</v>
          </cell>
        </row>
        <row r="7699">
          <cell r="A7699">
            <v>43214</v>
          </cell>
          <cell r="B7699">
            <v>0.5274537037037037</v>
          </cell>
          <cell r="D7699" t="str">
            <v>电表故障</v>
          </cell>
          <cell r="G7699" t="str">
            <v>JS_CZ_wodefeng</v>
          </cell>
          <cell r="I7699" t="str">
            <v>电表故障</v>
          </cell>
        </row>
        <row r="7700">
          <cell r="A7700">
            <v>43214</v>
          </cell>
          <cell r="B7700">
            <v>0.53144675925925922</v>
          </cell>
          <cell r="D7700" t="str">
            <v>电表故障</v>
          </cell>
          <cell r="G7700" t="str">
            <v>JS_CZ_wodefeng</v>
          </cell>
          <cell r="I7700" t="str">
            <v>电表故障</v>
          </cell>
        </row>
        <row r="7701">
          <cell r="A7701">
            <v>43214</v>
          </cell>
          <cell r="B7701">
            <v>0.53300925925925924</v>
          </cell>
          <cell r="D7701" t="str">
            <v>电表故障</v>
          </cell>
          <cell r="G7701" t="str">
            <v>JS_CZ_wodefeng</v>
          </cell>
          <cell r="I7701" t="str">
            <v>电表故障</v>
          </cell>
        </row>
        <row r="7702">
          <cell r="A7702">
            <v>43214</v>
          </cell>
          <cell r="B7702">
            <v>0.54310185185185189</v>
          </cell>
          <cell r="D7702" t="str">
            <v>电表故障</v>
          </cell>
          <cell r="G7702" t="str">
            <v>JS_CZ_wodefeng</v>
          </cell>
          <cell r="I7702" t="str">
            <v>电表故障</v>
          </cell>
        </row>
        <row r="7703">
          <cell r="A7703">
            <v>43214</v>
          </cell>
          <cell r="B7703">
            <v>0.54767361111111112</v>
          </cell>
          <cell r="D7703" t="str">
            <v>电表故障</v>
          </cell>
          <cell r="G7703" t="str">
            <v>JS_CZ_wodefeng</v>
          </cell>
          <cell r="I7703" t="str">
            <v>电表故障</v>
          </cell>
        </row>
        <row r="7704">
          <cell r="A7704">
            <v>43214</v>
          </cell>
          <cell r="B7704">
            <v>0.54923611111111115</v>
          </cell>
          <cell r="D7704" t="str">
            <v>电表故障</v>
          </cell>
          <cell r="G7704" t="str">
            <v>JS_CZ_wodefeng</v>
          </cell>
          <cell r="I7704" t="str">
            <v>电表故障</v>
          </cell>
        </row>
        <row r="7705">
          <cell r="A7705">
            <v>43214</v>
          </cell>
          <cell r="B7705">
            <v>0.55160879629629633</v>
          </cell>
          <cell r="D7705" t="str">
            <v>电表故障</v>
          </cell>
          <cell r="G7705" t="str">
            <v>JS_CZ_wodefeng</v>
          </cell>
          <cell r="I7705" t="str">
            <v>电表故障</v>
          </cell>
        </row>
        <row r="7706">
          <cell r="A7706">
            <v>43214</v>
          </cell>
          <cell r="B7706">
            <v>0.55543981481481486</v>
          </cell>
          <cell r="D7706" t="str">
            <v>电表故障</v>
          </cell>
          <cell r="G7706" t="str">
            <v>JS_CZ_wodefeng</v>
          </cell>
          <cell r="I7706" t="str">
            <v>电表故障</v>
          </cell>
        </row>
        <row r="7707">
          <cell r="A7707">
            <v>43214</v>
          </cell>
          <cell r="B7707">
            <v>0.55810185185185179</v>
          </cell>
          <cell r="D7707" t="str">
            <v>电表故障</v>
          </cell>
          <cell r="G7707" t="str">
            <v>JS_CZ_wodefeng</v>
          </cell>
          <cell r="I7707" t="str">
            <v>电表故障</v>
          </cell>
        </row>
        <row r="7708">
          <cell r="A7708">
            <v>43214</v>
          </cell>
          <cell r="B7708">
            <v>0.55833333333333335</v>
          </cell>
          <cell r="D7708" t="str">
            <v>电表故障</v>
          </cell>
          <cell r="G7708" t="str">
            <v>JS_CZ_wodefeng</v>
          </cell>
          <cell r="I7708" t="str">
            <v>电表故障</v>
          </cell>
        </row>
        <row r="7709">
          <cell r="A7709">
            <v>43214</v>
          </cell>
          <cell r="B7709">
            <v>0.55949074074074068</v>
          </cell>
          <cell r="D7709" t="str">
            <v>电表故障</v>
          </cell>
          <cell r="G7709" t="str">
            <v>JS_CZ_wodefeng</v>
          </cell>
          <cell r="I7709" t="str">
            <v>电表故障</v>
          </cell>
        </row>
        <row r="7710">
          <cell r="A7710">
            <v>43214</v>
          </cell>
          <cell r="B7710">
            <v>0.56093749999999998</v>
          </cell>
          <cell r="D7710" t="str">
            <v>电表故障</v>
          </cell>
          <cell r="G7710" t="str">
            <v>JS_CZ_wodefeng</v>
          </cell>
          <cell r="I7710" t="str">
            <v>电表故障</v>
          </cell>
        </row>
        <row r="7711">
          <cell r="A7711">
            <v>43214</v>
          </cell>
          <cell r="B7711">
            <v>0.56307870370370372</v>
          </cell>
          <cell r="D7711" t="str">
            <v>电表故障</v>
          </cell>
          <cell r="G7711" t="str">
            <v>JS_CZ_wodefeng</v>
          </cell>
          <cell r="I7711" t="str">
            <v>电表故障</v>
          </cell>
        </row>
        <row r="7712">
          <cell r="A7712">
            <v>43214</v>
          </cell>
          <cell r="B7712">
            <v>0.56331018518518516</v>
          </cell>
          <cell r="D7712" t="str">
            <v>电表故障</v>
          </cell>
          <cell r="G7712" t="str">
            <v>JS_CZ_wodefeng</v>
          </cell>
          <cell r="I7712" t="str">
            <v>电表故障</v>
          </cell>
        </row>
        <row r="7713">
          <cell r="A7713">
            <v>43214</v>
          </cell>
          <cell r="B7713">
            <v>0.56342592592592589</v>
          </cell>
          <cell r="D7713" t="str">
            <v>电表故障</v>
          </cell>
          <cell r="G7713" t="str">
            <v>JS_CZ_wodefeng</v>
          </cell>
          <cell r="I7713" t="str">
            <v>电表故障</v>
          </cell>
        </row>
        <row r="7714">
          <cell r="A7714">
            <v>43214</v>
          </cell>
          <cell r="B7714">
            <v>0.56354166666666672</v>
          </cell>
          <cell r="D7714" t="str">
            <v>电表故障</v>
          </cell>
          <cell r="G7714" t="str">
            <v>JS_CZ_wodefeng</v>
          </cell>
          <cell r="I7714" t="str">
            <v>电表故障</v>
          </cell>
        </row>
        <row r="7715">
          <cell r="A7715">
            <v>43214</v>
          </cell>
          <cell r="B7715">
            <v>0.56440972222222219</v>
          </cell>
          <cell r="D7715" t="str">
            <v>电表故障</v>
          </cell>
          <cell r="G7715" t="str">
            <v>JS_CZ_wodefeng</v>
          </cell>
          <cell r="I7715" t="str">
            <v>电表故障</v>
          </cell>
        </row>
        <row r="7716">
          <cell r="A7716">
            <v>43214</v>
          </cell>
          <cell r="B7716">
            <v>0.56453703703703706</v>
          </cell>
          <cell r="D7716" t="str">
            <v>电表故障</v>
          </cell>
          <cell r="G7716" t="str">
            <v>JS_CZ_wodefeng</v>
          </cell>
          <cell r="I7716" t="str">
            <v>电表故障</v>
          </cell>
        </row>
        <row r="7717">
          <cell r="A7717">
            <v>43214</v>
          </cell>
          <cell r="B7717">
            <v>0.56829861111111113</v>
          </cell>
          <cell r="D7717" t="str">
            <v>电表故障</v>
          </cell>
          <cell r="G7717" t="str">
            <v>JS_CZ_wodefeng</v>
          </cell>
          <cell r="I7717" t="str">
            <v>电表故障</v>
          </cell>
        </row>
        <row r="7718">
          <cell r="A7718">
            <v>43214</v>
          </cell>
          <cell r="B7718">
            <v>0.56841435185185185</v>
          </cell>
          <cell r="D7718" t="str">
            <v>电表故障</v>
          </cell>
          <cell r="G7718" t="str">
            <v>JS_CZ_wodefeng</v>
          </cell>
          <cell r="I7718" t="str">
            <v>电表故障</v>
          </cell>
        </row>
        <row r="7719">
          <cell r="A7719">
            <v>43214</v>
          </cell>
          <cell r="B7719">
            <v>0.56986111111111104</v>
          </cell>
          <cell r="D7719" t="str">
            <v>电表故障</v>
          </cell>
          <cell r="G7719" t="str">
            <v>JS_CZ_wodefeng</v>
          </cell>
          <cell r="I7719" t="str">
            <v>电表故障</v>
          </cell>
        </row>
        <row r="7720">
          <cell r="A7720">
            <v>43214</v>
          </cell>
          <cell r="B7720">
            <v>0.57223379629629634</v>
          </cell>
          <cell r="D7720" t="str">
            <v>电表故障</v>
          </cell>
          <cell r="G7720" t="str">
            <v>JS_CZ_wodefeng</v>
          </cell>
          <cell r="I7720" t="str">
            <v>电表故障</v>
          </cell>
        </row>
        <row r="7721">
          <cell r="A7721">
            <v>43214</v>
          </cell>
          <cell r="B7721">
            <v>0.57356481481481481</v>
          </cell>
          <cell r="D7721" t="str">
            <v>电表故障</v>
          </cell>
          <cell r="G7721" t="str">
            <v>JS_CZ_wodefeng</v>
          </cell>
          <cell r="I7721" t="str">
            <v>电表故障</v>
          </cell>
        </row>
        <row r="7722">
          <cell r="A7722">
            <v>43214</v>
          </cell>
          <cell r="B7722">
            <v>0.57368055555555553</v>
          </cell>
          <cell r="D7722" t="str">
            <v>电表故障</v>
          </cell>
          <cell r="G7722" t="str">
            <v>JS_CZ_wodefeng</v>
          </cell>
          <cell r="I7722" t="str">
            <v>电表故障</v>
          </cell>
        </row>
        <row r="7723">
          <cell r="A7723">
            <v>43214</v>
          </cell>
          <cell r="B7723">
            <v>0.57379629629629625</v>
          </cell>
          <cell r="D7723" t="str">
            <v>电表故障</v>
          </cell>
          <cell r="G7723" t="str">
            <v>JS_CZ_wodefeng</v>
          </cell>
          <cell r="I7723" t="str">
            <v>电表故障</v>
          </cell>
        </row>
        <row r="7724">
          <cell r="A7724">
            <v>43214</v>
          </cell>
          <cell r="B7724">
            <v>0.57478009259259266</v>
          </cell>
          <cell r="D7724" t="str">
            <v>电表故障</v>
          </cell>
          <cell r="G7724" t="str">
            <v>JS_CZ_wodefeng</v>
          </cell>
          <cell r="I7724" t="str">
            <v>电表故障</v>
          </cell>
        </row>
        <row r="7725">
          <cell r="A7725">
            <v>43214</v>
          </cell>
          <cell r="B7725">
            <v>0.57680555555555557</v>
          </cell>
          <cell r="D7725" t="str">
            <v>电表故障</v>
          </cell>
          <cell r="G7725" t="str">
            <v>JS_CZ_wodefeng</v>
          </cell>
          <cell r="I7725" t="str">
            <v>电表故障</v>
          </cell>
        </row>
        <row r="7726">
          <cell r="A7726">
            <v>43214</v>
          </cell>
          <cell r="B7726">
            <v>0.57837962962962963</v>
          </cell>
          <cell r="D7726" t="str">
            <v>电表故障</v>
          </cell>
          <cell r="G7726" t="str">
            <v>JS_CZ_wodefeng</v>
          </cell>
          <cell r="I7726" t="str">
            <v>电表故障</v>
          </cell>
        </row>
        <row r="7727">
          <cell r="A7727">
            <v>43214</v>
          </cell>
          <cell r="B7727">
            <v>0.5797106481481481</v>
          </cell>
          <cell r="D7727" t="str">
            <v>电表故障</v>
          </cell>
          <cell r="G7727" t="str">
            <v>JS_CZ_wodefeng</v>
          </cell>
          <cell r="I7727" t="str">
            <v>电表故障</v>
          </cell>
        </row>
        <row r="7728">
          <cell r="A7728">
            <v>43214</v>
          </cell>
          <cell r="B7728">
            <v>0.57994212962962965</v>
          </cell>
          <cell r="D7728" t="str">
            <v>电表故障</v>
          </cell>
          <cell r="G7728" t="str">
            <v>JS_CZ_wodefeng</v>
          </cell>
          <cell r="I7728" t="str">
            <v>电表故障</v>
          </cell>
        </row>
        <row r="7729">
          <cell r="A7729">
            <v>43214</v>
          </cell>
          <cell r="B7729">
            <v>0.58452546296296293</v>
          </cell>
          <cell r="D7729" t="str">
            <v>电表故障</v>
          </cell>
          <cell r="G7729" t="str">
            <v>JS_CZ_wodefeng</v>
          </cell>
          <cell r="I7729" t="str">
            <v>电表故障</v>
          </cell>
        </row>
        <row r="7730">
          <cell r="A7730">
            <v>43214</v>
          </cell>
          <cell r="B7730">
            <v>0.58464120370370376</v>
          </cell>
          <cell r="D7730" t="str">
            <v>电表故障</v>
          </cell>
          <cell r="G7730" t="str">
            <v>JS_CZ_wodefeng</v>
          </cell>
          <cell r="I7730" t="str">
            <v>电表故障</v>
          </cell>
        </row>
        <row r="7731">
          <cell r="A7731">
            <v>43214</v>
          </cell>
          <cell r="B7731">
            <v>0.5848726851851852</v>
          </cell>
          <cell r="D7731" t="str">
            <v>电表故障</v>
          </cell>
          <cell r="G7731" t="str">
            <v>JS_CZ_wodefeng</v>
          </cell>
          <cell r="I7731" t="str">
            <v>电表故障</v>
          </cell>
        </row>
        <row r="7732">
          <cell r="A7732">
            <v>43214</v>
          </cell>
          <cell r="B7732">
            <v>0.58510416666666665</v>
          </cell>
          <cell r="D7732" t="str">
            <v>电表故障</v>
          </cell>
          <cell r="G7732" t="str">
            <v>JS_CZ_wodefeng</v>
          </cell>
          <cell r="I7732" t="str">
            <v>电表故障</v>
          </cell>
        </row>
        <row r="7733">
          <cell r="A7733">
            <v>43214</v>
          </cell>
          <cell r="B7733">
            <v>0.58614583333333337</v>
          </cell>
          <cell r="D7733" t="str">
            <v>电表故障</v>
          </cell>
          <cell r="G7733" t="str">
            <v>JS_CZ_wodefeng</v>
          </cell>
          <cell r="I7733" t="str">
            <v>电表故障</v>
          </cell>
        </row>
        <row r="7734">
          <cell r="A7734">
            <v>43214</v>
          </cell>
          <cell r="B7734">
            <v>0.58851851851851855</v>
          </cell>
          <cell r="D7734" t="str">
            <v>电表故障</v>
          </cell>
          <cell r="G7734" t="str">
            <v>JS_CZ_wodefeng</v>
          </cell>
          <cell r="I7734" t="str">
            <v>电表故障</v>
          </cell>
        </row>
        <row r="7735">
          <cell r="A7735">
            <v>43214</v>
          </cell>
          <cell r="B7735">
            <v>0.58863425925925927</v>
          </cell>
          <cell r="D7735" t="str">
            <v>电表故障</v>
          </cell>
          <cell r="G7735" t="str">
            <v>JS_CZ_wodefeng</v>
          </cell>
          <cell r="I7735" t="str">
            <v>电表故障</v>
          </cell>
        </row>
        <row r="7736">
          <cell r="A7736">
            <v>43214</v>
          </cell>
          <cell r="B7736">
            <v>0.59008101851851846</v>
          </cell>
          <cell r="D7736" t="str">
            <v>电表故障</v>
          </cell>
          <cell r="G7736" t="str">
            <v>JS_CZ_wodefeng</v>
          </cell>
          <cell r="I7736" t="str">
            <v>电表故障</v>
          </cell>
        </row>
        <row r="7737">
          <cell r="A7737">
            <v>43214</v>
          </cell>
          <cell r="B7737">
            <v>0.59164351851851849</v>
          </cell>
          <cell r="D7737" t="str">
            <v>电表故障</v>
          </cell>
          <cell r="G7737" t="str">
            <v>JS_CZ_wodefeng</v>
          </cell>
          <cell r="I7737" t="str">
            <v>电表故障</v>
          </cell>
        </row>
        <row r="7738">
          <cell r="A7738">
            <v>43214</v>
          </cell>
          <cell r="B7738">
            <v>0.59459490740740739</v>
          </cell>
          <cell r="D7738" t="str">
            <v>电表故障</v>
          </cell>
          <cell r="G7738" t="str">
            <v>JS_CZ_wodefeng</v>
          </cell>
          <cell r="I7738" t="str">
            <v>电表故障</v>
          </cell>
        </row>
        <row r="7739">
          <cell r="A7739">
            <v>43214</v>
          </cell>
          <cell r="B7739">
            <v>0.59622685185185187</v>
          </cell>
          <cell r="D7739" t="str">
            <v>电表故障</v>
          </cell>
          <cell r="G7739" t="str">
            <v>JS_CZ_wodefeng</v>
          </cell>
          <cell r="I7739" t="str">
            <v>电表故障</v>
          </cell>
        </row>
        <row r="7740">
          <cell r="A7740">
            <v>43214</v>
          </cell>
          <cell r="B7740">
            <v>0.60016203703703697</v>
          </cell>
          <cell r="D7740" t="str">
            <v>电表故障</v>
          </cell>
          <cell r="G7740" t="str">
            <v>JS_CZ_wodefeng</v>
          </cell>
          <cell r="I7740" t="str">
            <v>电表故障</v>
          </cell>
        </row>
        <row r="7741">
          <cell r="A7741">
            <v>43214</v>
          </cell>
          <cell r="B7741">
            <v>0.6002777777777778</v>
          </cell>
          <cell r="D7741" t="str">
            <v>电表故障</v>
          </cell>
          <cell r="G7741" t="str">
            <v>JS_CZ_wodefeng</v>
          </cell>
          <cell r="I7741" t="str">
            <v>电表故障</v>
          </cell>
        </row>
        <row r="7742">
          <cell r="A7742">
            <v>43214</v>
          </cell>
          <cell r="B7742">
            <v>0.60045138888888883</v>
          </cell>
          <cell r="D7742" t="str">
            <v>电表故障</v>
          </cell>
          <cell r="G7742" t="str">
            <v>JS_CZ_wodefeng</v>
          </cell>
          <cell r="I7742" t="str">
            <v>电表故障</v>
          </cell>
        </row>
        <row r="7743">
          <cell r="A7743">
            <v>43214</v>
          </cell>
          <cell r="B7743">
            <v>0.6012615740740741</v>
          </cell>
          <cell r="D7743" t="str">
            <v>分系统1故障状态</v>
          </cell>
          <cell r="G7743" t="str">
            <v>JS_CZ_wodefeng</v>
          </cell>
          <cell r="I7743" t="str">
            <v>系统故障</v>
          </cell>
        </row>
        <row r="7744">
          <cell r="A7744">
            <v>43214</v>
          </cell>
          <cell r="B7744">
            <v>0.60375000000000001</v>
          </cell>
          <cell r="D7744" t="str">
            <v>电表故障</v>
          </cell>
          <cell r="G7744" t="str">
            <v>JS_CZ_wodefeng</v>
          </cell>
          <cell r="I7744" t="str">
            <v>电表故障</v>
          </cell>
        </row>
        <row r="7745">
          <cell r="A7745">
            <v>43214</v>
          </cell>
          <cell r="B7745">
            <v>0.60386574074074073</v>
          </cell>
          <cell r="D7745" t="str">
            <v>电表故障</v>
          </cell>
          <cell r="G7745" t="str">
            <v>JS_CZ_wodefeng</v>
          </cell>
          <cell r="I7745" t="str">
            <v>电表故障</v>
          </cell>
        </row>
        <row r="7746">
          <cell r="A7746">
            <v>43214</v>
          </cell>
          <cell r="B7746">
            <v>0.60398148148148145</v>
          </cell>
          <cell r="D7746" t="str">
            <v>电表故障</v>
          </cell>
          <cell r="G7746" t="str">
            <v>JS_CZ_wodefeng</v>
          </cell>
          <cell r="I7746" t="str">
            <v>电表故障</v>
          </cell>
        </row>
        <row r="7747">
          <cell r="A7747">
            <v>43214</v>
          </cell>
          <cell r="B7747">
            <v>0.60508101851851859</v>
          </cell>
          <cell r="D7747" t="str">
            <v>电表故障</v>
          </cell>
          <cell r="G7747" t="str">
            <v>JS_CZ_wodefeng</v>
          </cell>
          <cell r="I7747" t="str">
            <v>电表故障</v>
          </cell>
        </row>
        <row r="7748">
          <cell r="A7748">
            <v>43214</v>
          </cell>
          <cell r="B7748">
            <v>0.60531250000000003</v>
          </cell>
          <cell r="D7748" t="str">
            <v>电表故障</v>
          </cell>
          <cell r="G7748" t="str">
            <v>JS_CZ_wodefeng</v>
          </cell>
          <cell r="I7748" t="str">
            <v>电表故障</v>
          </cell>
        </row>
        <row r="7749">
          <cell r="A7749">
            <v>43214</v>
          </cell>
          <cell r="B7749">
            <v>0.60792824074074081</v>
          </cell>
          <cell r="D7749" t="str">
            <v>电表故障</v>
          </cell>
          <cell r="G7749" t="str">
            <v>JS_CZ_wodefeng</v>
          </cell>
          <cell r="I7749" t="str">
            <v>电表故障</v>
          </cell>
        </row>
        <row r="7750">
          <cell r="A7750">
            <v>43214</v>
          </cell>
          <cell r="B7750">
            <v>0.61030092592592589</v>
          </cell>
          <cell r="D7750" t="str">
            <v>电表故障</v>
          </cell>
          <cell r="G7750" t="str">
            <v>JS_CZ_wodefeng</v>
          </cell>
          <cell r="I7750" t="str">
            <v>电表故障</v>
          </cell>
        </row>
        <row r="7751">
          <cell r="A7751">
            <v>43214</v>
          </cell>
          <cell r="B7751">
            <v>0.61041666666666672</v>
          </cell>
          <cell r="D7751" t="str">
            <v>电表故障</v>
          </cell>
          <cell r="G7751" t="str">
            <v>JS_CZ_wodefeng</v>
          </cell>
          <cell r="I7751" t="str">
            <v>电表故障</v>
          </cell>
        </row>
        <row r="7752">
          <cell r="A7752">
            <v>43214</v>
          </cell>
          <cell r="B7752">
            <v>0.61059027777777775</v>
          </cell>
          <cell r="D7752" t="str">
            <v>电表故障</v>
          </cell>
          <cell r="G7752" t="str">
            <v>JS_CZ_wodefeng</v>
          </cell>
          <cell r="I7752" t="str">
            <v>电表故障</v>
          </cell>
        </row>
        <row r="7753">
          <cell r="A7753">
            <v>43214</v>
          </cell>
          <cell r="B7753">
            <v>0.61082175925925919</v>
          </cell>
          <cell r="D7753" t="str">
            <v>电表故障</v>
          </cell>
          <cell r="G7753" t="str">
            <v>JS_CZ_wodefeng</v>
          </cell>
          <cell r="I7753" t="str">
            <v>电表故障</v>
          </cell>
        </row>
        <row r="7754">
          <cell r="A7754">
            <v>43214</v>
          </cell>
          <cell r="B7754">
            <v>0.61093750000000002</v>
          </cell>
          <cell r="D7754" t="str">
            <v>电表故障</v>
          </cell>
          <cell r="G7754" t="str">
            <v>JS_CZ_wodefeng</v>
          </cell>
          <cell r="I7754" t="str">
            <v>电表故障</v>
          </cell>
        </row>
        <row r="7755">
          <cell r="A7755">
            <v>43214</v>
          </cell>
          <cell r="B7755">
            <v>0.61388888888888882</v>
          </cell>
          <cell r="D7755" t="str">
            <v>电表故障</v>
          </cell>
          <cell r="G7755" t="str">
            <v>JS_CZ_wodefeng</v>
          </cell>
          <cell r="I7755" t="str">
            <v>电表故障</v>
          </cell>
        </row>
        <row r="7756">
          <cell r="A7756">
            <v>43214</v>
          </cell>
          <cell r="B7756">
            <v>0.61400462962962965</v>
          </cell>
          <cell r="D7756" t="str">
            <v>电表故障</v>
          </cell>
          <cell r="G7756" t="str">
            <v>JS_CZ_wodefeng</v>
          </cell>
          <cell r="I7756" t="str">
            <v>电表故障</v>
          </cell>
        </row>
        <row r="7757">
          <cell r="A7757">
            <v>43214</v>
          </cell>
          <cell r="B7757">
            <v>0.61516203703703709</v>
          </cell>
          <cell r="D7757" t="str">
            <v>电表故障</v>
          </cell>
          <cell r="G7757" t="str">
            <v>JS_CZ_wodefeng</v>
          </cell>
          <cell r="I7757" t="str">
            <v>电表故障</v>
          </cell>
        </row>
        <row r="7758">
          <cell r="A7758">
            <v>43214</v>
          </cell>
          <cell r="B7758">
            <v>0.61799768518518516</v>
          </cell>
          <cell r="D7758" t="str">
            <v>电表故障</v>
          </cell>
          <cell r="G7758" t="str">
            <v>JS_CZ_wodefeng</v>
          </cell>
          <cell r="I7758" t="str">
            <v>电表故障</v>
          </cell>
        </row>
        <row r="7759">
          <cell r="A7759">
            <v>43214</v>
          </cell>
          <cell r="B7759">
            <v>0.61909722222222219</v>
          </cell>
          <cell r="D7759" t="str">
            <v>电表故障</v>
          </cell>
          <cell r="G7759" t="str">
            <v>JS_CZ_wodefeng</v>
          </cell>
          <cell r="I7759" t="str">
            <v>电表故障</v>
          </cell>
        </row>
        <row r="7760">
          <cell r="A7760">
            <v>43214</v>
          </cell>
          <cell r="B7760">
            <v>0.61932870370370374</v>
          </cell>
          <cell r="D7760" t="str">
            <v>电表故障</v>
          </cell>
          <cell r="G7760" t="str">
            <v>JS_CZ_wodefeng</v>
          </cell>
          <cell r="I7760" t="str">
            <v>电表故障</v>
          </cell>
        </row>
        <row r="7761">
          <cell r="A7761">
            <v>43214</v>
          </cell>
          <cell r="B7761">
            <v>0.62258101851851855</v>
          </cell>
          <cell r="D7761" t="str">
            <v>电表故障</v>
          </cell>
          <cell r="G7761" t="str">
            <v>JS_CZ_wodefeng</v>
          </cell>
          <cell r="I7761" t="str">
            <v>电表故障</v>
          </cell>
        </row>
        <row r="7762">
          <cell r="A7762">
            <v>43214</v>
          </cell>
          <cell r="B7762">
            <v>0.62368055555555557</v>
          </cell>
          <cell r="D7762" t="str">
            <v>电表故障</v>
          </cell>
          <cell r="G7762" t="str">
            <v>JS_CZ_wodefeng</v>
          </cell>
          <cell r="I7762" t="str">
            <v>电表故障</v>
          </cell>
        </row>
        <row r="7763">
          <cell r="A7763">
            <v>43214</v>
          </cell>
          <cell r="B7763">
            <v>0.62391203703703701</v>
          </cell>
          <cell r="D7763" t="str">
            <v>电表故障</v>
          </cell>
          <cell r="G7763" t="str">
            <v>JS_CZ_wodefeng</v>
          </cell>
          <cell r="I7763" t="str">
            <v>电表故障</v>
          </cell>
        </row>
        <row r="7764">
          <cell r="A7764">
            <v>43214</v>
          </cell>
          <cell r="B7764">
            <v>0.62402777777777774</v>
          </cell>
          <cell r="D7764" t="str">
            <v>电表故障</v>
          </cell>
          <cell r="G7764" t="str">
            <v>JS_CZ_wodefeng</v>
          </cell>
          <cell r="I7764" t="str">
            <v>电表故障</v>
          </cell>
        </row>
        <row r="7765">
          <cell r="A7765">
            <v>43214</v>
          </cell>
          <cell r="B7765">
            <v>0.62414351851851857</v>
          </cell>
          <cell r="D7765" t="str">
            <v>电表故障</v>
          </cell>
          <cell r="G7765" t="str">
            <v>JS_CZ_wodefeng</v>
          </cell>
          <cell r="I7765" t="str">
            <v>电表故障</v>
          </cell>
        </row>
        <row r="7766">
          <cell r="A7766">
            <v>43214</v>
          </cell>
          <cell r="B7766">
            <v>0.62506944444444446</v>
          </cell>
          <cell r="D7766" t="str">
            <v>电表故障</v>
          </cell>
          <cell r="G7766" t="str">
            <v>JS_CZ_wodefeng</v>
          </cell>
          <cell r="I7766" t="str">
            <v>电表故障</v>
          </cell>
        </row>
        <row r="7767">
          <cell r="A7767">
            <v>43214</v>
          </cell>
          <cell r="B7767">
            <v>0.62524305555555559</v>
          </cell>
          <cell r="D7767" t="str">
            <v>电表故障</v>
          </cell>
          <cell r="G7767" t="str">
            <v>JS_CZ_wodefeng</v>
          </cell>
          <cell r="I7767" t="str">
            <v>电表故障</v>
          </cell>
        </row>
        <row r="7768">
          <cell r="A7768">
            <v>43214</v>
          </cell>
          <cell r="B7768">
            <v>0.62651620370370364</v>
          </cell>
          <cell r="D7768" t="str">
            <v>电表故障</v>
          </cell>
          <cell r="G7768" t="str">
            <v>JS_CZ_wodefeng</v>
          </cell>
          <cell r="I7768" t="str">
            <v>电表故障</v>
          </cell>
        </row>
        <row r="7769">
          <cell r="A7769">
            <v>43214</v>
          </cell>
          <cell r="B7769">
            <v>0.63033564814814813</v>
          </cell>
          <cell r="D7769" t="str">
            <v>电表故障</v>
          </cell>
          <cell r="G7769" t="str">
            <v>JS_CZ_wodefeng</v>
          </cell>
          <cell r="I7769" t="str">
            <v>电表故障</v>
          </cell>
        </row>
        <row r="7770">
          <cell r="A7770">
            <v>43214</v>
          </cell>
          <cell r="B7770">
            <v>0.63270833333333332</v>
          </cell>
          <cell r="D7770" t="str">
            <v>电表故障</v>
          </cell>
          <cell r="G7770" t="str">
            <v>JS_CZ_wodefeng</v>
          </cell>
          <cell r="I7770" t="str">
            <v>电表故障</v>
          </cell>
        </row>
        <row r="7771">
          <cell r="A7771">
            <v>43214</v>
          </cell>
          <cell r="B7771">
            <v>0.63416666666666666</v>
          </cell>
          <cell r="D7771" t="str">
            <v>电表故障</v>
          </cell>
          <cell r="G7771" t="str">
            <v>JS_CZ_wodefeng</v>
          </cell>
          <cell r="I7771" t="str">
            <v>电表故障</v>
          </cell>
        </row>
        <row r="7772">
          <cell r="A7772">
            <v>43214</v>
          </cell>
          <cell r="B7772">
            <v>0.63428240740740738</v>
          </cell>
          <cell r="D7772" t="str">
            <v>电表故障</v>
          </cell>
          <cell r="G7772" t="str">
            <v>JS_CZ_wodefeng</v>
          </cell>
          <cell r="I7772" t="str">
            <v>电表故障</v>
          </cell>
        </row>
        <row r="7773">
          <cell r="A7773">
            <v>43214</v>
          </cell>
          <cell r="B7773">
            <v>0.63561342592592596</v>
          </cell>
          <cell r="D7773" t="str">
            <v>电表故障</v>
          </cell>
          <cell r="G7773" t="str">
            <v>JS_CZ_wodefeng</v>
          </cell>
          <cell r="I7773" t="str">
            <v>电表故障</v>
          </cell>
        </row>
        <row r="7774">
          <cell r="A7774">
            <v>43214</v>
          </cell>
          <cell r="B7774">
            <v>0.6358449074074074</v>
          </cell>
          <cell r="D7774" t="str">
            <v>电表故障</v>
          </cell>
          <cell r="G7774" t="str">
            <v>JS_CZ_wodefeng</v>
          </cell>
          <cell r="I7774" t="str">
            <v>电表故障</v>
          </cell>
        </row>
        <row r="7775">
          <cell r="A7775">
            <v>43214</v>
          </cell>
          <cell r="B7775">
            <v>0.63821759259259259</v>
          </cell>
          <cell r="D7775" t="str">
            <v>电表故障</v>
          </cell>
          <cell r="G7775" t="str">
            <v>JS_CZ_wodefeng</v>
          </cell>
          <cell r="I7775" t="str">
            <v>电表故障</v>
          </cell>
        </row>
        <row r="7776">
          <cell r="A7776">
            <v>43214</v>
          </cell>
          <cell r="B7776">
            <v>0.63920138888888889</v>
          </cell>
          <cell r="D7776" t="str">
            <v>电表故障</v>
          </cell>
          <cell r="G7776" t="str">
            <v>JS_CZ_wodefeng</v>
          </cell>
          <cell r="I7776" t="str">
            <v>电表故障</v>
          </cell>
        </row>
        <row r="7777">
          <cell r="A7777">
            <v>43214</v>
          </cell>
          <cell r="B7777">
            <v>0.64035879629629633</v>
          </cell>
          <cell r="D7777" t="str">
            <v>电表故障</v>
          </cell>
          <cell r="G7777" t="str">
            <v>JS_CZ_wodefeng</v>
          </cell>
          <cell r="I7777" t="str">
            <v>电表故障</v>
          </cell>
        </row>
        <row r="7778">
          <cell r="A7778">
            <v>43214</v>
          </cell>
          <cell r="B7778">
            <v>0.64436342592592599</v>
          </cell>
          <cell r="D7778" t="str">
            <v>电表故障</v>
          </cell>
          <cell r="G7778" t="str">
            <v>JS_CZ_wodefeng</v>
          </cell>
          <cell r="I7778" t="str">
            <v>电表故障</v>
          </cell>
        </row>
        <row r="7779">
          <cell r="A7779">
            <v>43214</v>
          </cell>
          <cell r="B7779">
            <v>0.64569444444444446</v>
          </cell>
          <cell r="D7779" t="str">
            <v>电表故障</v>
          </cell>
          <cell r="G7779" t="str">
            <v>JS_CZ_wodefeng</v>
          </cell>
          <cell r="I7779" t="str">
            <v>电表故障</v>
          </cell>
        </row>
        <row r="7780">
          <cell r="A7780">
            <v>43214</v>
          </cell>
          <cell r="B7780">
            <v>0.64581018518518518</v>
          </cell>
          <cell r="D7780" t="str">
            <v>电表故障</v>
          </cell>
          <cell r="G7780" t="str">
            <v>JS_CZ_wodefeng</v>
          </cell>
          <cell r="I7780" t="str">
            <v>电表故障</v>
          </cell>
        </row>
        <row r="7781">
          <cell r="A7781">
            <v>43214</v>
          </cell>
          <cell r="B7781">
            <v>0.6459259259259259</v>
          </cell>
          <cell r="D7781" t="str">
            <v>电表故障</v>
          </cell>
          <cell r="G7781" t="str">
            <v>JS_CZ_wodefeng</v>
          </cell>
          <cell r="I7781" t="str">
            <v>电表故障</v>
          </cell>
        </row>
        <row r="7782">
          <cell r="A7782">
            <v>43214</v>
          </cell>
          <cell r="B7782">
            <v>0.64893518518518511</v>
          </cell>
          <cell r="D7782" t="str">
            <v>电表故障</v>
          </cell>
          <cell r="G7782" t="str">
            <v>JS_CZ_wodefeng</v>
          </cell>
          <cell r="I7782" t="str">
            <v>电表故障</v>
          </cell>
        </row>
        <row r="7783">
          <cell r="A7783">
            <v>43214</v>
          </cell>
          <cell r="B7783">
            <v>0.64905092592592595</v>
          </cell>
          <cell r="D7783" t="str">
            <v>电表故障</v>
          </cell>
          <cell r="G7783" t="str">
            <v>JS_CZ_wodefeng</v>
          </cell>
          <cell r="I7783" t="str">
            <v>电表故障</v>
          </cell>
        </row>
        <row r="7784">
          <cell r="A7784">
            <v>43214</v>
          </cell>
          <cell r="B7784">
            <v>0.64928240740740739</v>
          </cell>
          <cell r="D7784" t="str">
            <v>电表故障</v>
          </cell>
          <cell r="G7784" t="str">
            <v>JS_CZ_wodefeng</v>
          </cell>
          <cell r="I7784" t="str">
            <v>电表故障</v>
          </cell>
        </row>
        <row r="7785">
          <cell r="A7785">
            <v>43214</v>
          </cell>
          <cell r="B7785">
            <v>0.64951388888888884</v>
          </cell>
          <cell r="D7785" t="str">
            <v>电表故障</v>
          </cell>
          <cell r="G7785" t="str">
            <v>JS_CZ_wodefeng</v>
          </cell>
          <cell r="I7785" t="str">
            <v>电表故障</v>
          </cell>
        </row>
        <row r="7786">
          <cell r="A7786">
            <v>43214</v>
          </cell>
          <cell r="B7786">
            <v>0.6520717592592592</v>
          </cell>
          <cell r="D7786" t="str">
            <v>空调故障</v>
          </cell>
          <cell r="G7786" t="str">
            <v>JS_CZ_wodefeng</v>
          </cell>
          <cell r="I7786" t="str">
            <v>系统故障</v>
          </cell>
        </row>
        <row r="7787">
          <cell r="A7787">
            <v>43214</v>
          </cell>
          <cell r="B7787">
            <v>0.65211805555555558</v>
          </cell>
          <cell r="D7787" t="str">
            <v>电表故障</v>
          </cell>
          <cell r="G7787" t="str">
            <v>JS_CZ_wodefeng</v>
          </cell>
          <cell r="I7787" t="str">
            <v>电表故障</v>
          </cell>
        </row>
        <row r="7788">
          <cell r="A7788">
            <v>43214</v>
          </cell>
          <cell r="B7788">
            <v>0.65606481481481482</v>
          </cell>
          <cell r="D7788" t="str">
            <v>电表故障</v>
          </cell>
          <cell r="G7788" t="str">
            <v>JS_CZ_wodefeng</v>
          </cell>
          <cell r="I7788" t="str">
            <v>电表故障</v>
          </cell>
        </row>
        <row r="7789">
          <cell r="A7789">
            <v>43214</v>
          </cell>
          <cell r="B7789">
            <v>0.65739583333333329</v>
          </cell>
          <cell r="D7789" t="str">
            <v>电表故障</v>
          </cell>
          <cell r="G7789" t="str">
            <v>JS_CZ_wodefeng</v>
          </cell>
          <cell r="I7789" t="str">
            <v>电表故障</v>
          </cell>
        </row>
        <row r="7790">
          <cell r="A7790">
            <v>43214</v>
          </cell>
          <cell r="B7790">
            <v>0.66122685185185182</v>
          </cell>
          <cell r="D7790" t="str">
            <v>电表故障</v>
          </cell>
          <cell r="G7790" t="str">
            <v>JS_CZ_wodefeng</v>
          </cell>
          <cell r="I7790" t="str">
            <v>电表故障</v>
          </cell>
        </row>
        <row r="7791">
          <cell r="A7791">
            <v>43214</v>
          </cell>
          <cell r="B7791">
            <v>0.66145833333333337</v>
          </cell>
          <cell r="D7791" t="str">
            <v>电表故障</v>
          </cell>
          <cell r="G7791" t="str">
            <v>JS_CZ_wodefeng</v>
          </cell>
          <cell r="I7791" t="str">
            <v>电表故障</v>
          </cell>
        </row>
        <row r="7792">
          <cell r="A7792">
            <v>43214</v>
          </cell>
          <cell r="B7792">
            <v>0.66461805555555553</v>
          </cell>
          <cell r="D7792" t="str">
            <v>电表故障</v>
          </cell>
          <cell r="G7792" t="str">
            <v>JS_CZ_wodefeng</v>
          </cell>
          <cell r="I7792" t="str">
            <v>电表故障</v>
          </cell>
        </row>
        <row r="7793">
          <cell r="A7793">
            <v>43214</v>
          </cell>
          <cell r="B7793">
            <v>0.66473379629629636</v>
          </cell>
          <cell r="D7793" t="str">
            <v>电表故障</v>
          </cell>
          <cell r="G7793" t="str">
            <v>JS_CZ_wodefeng</v>
          </cell>
          <cell r="I7793" t="str">
            <v>电表故障</v>
          </cell>
        </row>
        <row r="7794">
          <cell r="A7794">
            <v>43214</v>
          </cell>
          <cell r="B7794">
            <v>0.66612268518518525</v>
          </cell>
          <cell r="D7794" t="str">
            <v>电表故障</v>
          </cell>
          <cell r="G7794" t="str">
            <v>JS_CZ_wodefeng</v>
          </cell>
          <cell r="I7794" t="str">
            <v>电表故障</v>
          </cell>
        </row>
        <row r="7795">
          <cell r="A7795">
            <v>43214</v>
          </cell>
          <cell r="B7795">
            <v>0.66982638888888879</v>
          </cell>
          <cell r="D7795" t="str">
            <v>电表故障</v>
          </cell>
          <cell r="G7795" t="str">
            <v>JS_CZ_wodefeng</v>
          </cell>
          <cell r="I7795" t="str">
            <v>电表故障</v>
          </cell>
        </row>
        <row r="7796">
          <cell r="A7796">
            <v>43214</v>
          </cell>
          <cell r="B7796">
            <v>0.66994212962962962</v>
          </cell>
          <cell r="D7796" t="str">
            <v>电表故障</v>
          </cell>
          <cell r="G7796" t="str">
            <v>JS_CZ_wodefeng</v>
          </cell>
          <cell r="I7796" t="str">
            <v>电表故障</v>
          </cell>
        </row>
        <row r="7797">
          <cell r="A7797">
            <v>43214</v>
          </cell>
          <cell r="B7797">
            <v>0.67093749999999996</v>
          </cell>
          <cell r="D7797" t="str">
            <v>电表故障</v>
          </cell>
          <cell r="G7797" t="str">
            <v>JS_CZ_wodefeng</v>
          </cell>
          <cell r="I7797" t="str">
            <v>电表故障</v>
          </cell>
        </row>
        <row r="7798">
          <cell r="A7798">
            <v>43214</v>
          </cell>
          <cell r="B7798">
            <v>0.6711111111111111</v>
          </cell>
          <cell r="D7798" t="str">
            <v>电表故障</v>
          </cell>
          <cell r="G7798" t="str">
            <v>JS_CZ_wodefeng</v>
          </cell>
          <cell r="I7798" t="str">
            <v>电表故障</v>
          </cell>
        </row>
        <row r="7799">
          <cell r="A7799">
            <v>43214</v>
          </cell>
          <cell r="B7799">
            <v>0.67145833333333327</v>
          </cell>
          <cell r="D7799" t="str">
            <v>电表故障</v>
          </cell>
          <cell r="G7799" t="str">
            <v>JS_CZ_wodefeng</v>
          </cell>
          <cell r="I7799" t="str">
            <v>电表故障</v>
          </cell>
        </row>
        <row r="7800">
          <cell r="A7800">
            <v>43214</v>
          </cell>
          <cell r="B7800">
            <v>0.67238425925925915</v>
          </cell>
          <cell r="D7800" t="str">
            <v>电表故障</v>
          </cell>
          <cell r="G7800" t="str">
            <v>JS_CZ_wodefeng</v>
          </cell>
          <cell r="I7800" t="str">
            <v>电表故障</v>
          </cell>
        </row>
        <row r="7801">
          <cell r="A7801">
            <v>43214</v>
          </cell>
          <cell r="B7801">
            <v>0.67487268518518517</v>
          </cell>
          <cell r="D7801" t="str">
            <v>电表故障</v>
          </cell>
          <cell r="G7801" t="str">
            <v>JS_CZ_wodefeng</v>
          </cell>
          <cell r="I7801" t="str">
            <v>电表故障</v>
          </cell>
        </row>
        <row r="7802">
          <cell r="A7802">
            <v>43214</v>
          </cell>
          <cell r="B7802">
            <v>0.67504629629629631</v>
          </cell>
          <cell r="D7802" t="str">
            <v>电表故障</v>
          </cell>
          <cell r="G7802" t="str">
            <v>JS_CZ_wodefeng</v>
          </cell>
          <cell r="I7802" t="str">
            <v>电表故障</v>
          </cell>
        </row>
        <row r="7803">
          <cell r="A7803">
            <v>43214</v>
          </cell>
          <cell r="B7803">
            <v>0.67620370370370375</v>
          </cell>
          <cell r="D7803" t="str">
            <v>电表故障</v>
          </cell>
          <cell r="G7803" t="str">
            <v>JS_CZ_wodefeng</v>
          </cell>
          <cell r="I7803" t="str">
            <v>电表故障</v>
          </cell>
        </row>
        <row r="7804">
          <cell r="A7804">
            <v>43214</v>
          </cell>
          <cell r="B7804">
            <v>0.67857638888888883</v>
          </cell>
          <cell r="D7804" t="str">
            <v>电表故障</v>
          </cell>
          <cell r="G7804" t="str">
            <v>JS_CZ_wodefeng</v>
          </cell>
          <cell r="I7804" t="str">
            <v>电表故障</v>
          </cell>
        </row>
        <row r="7805">
          <cell r="A7805">
            <v>43214</v>
          </cell>
          <cell r="B7805">
            <v>0.68002314814814813</v>
          </cell>
          <cell r="D7805" t="str">
            <v>电表故障</v>
          </cell>
          <cell r="G7805" t="str">
            <v>JS_CZ_wodefeng</v>
          </cell>
          <cell r="I7805" t="str">
            <v>电表故障</v>
          </cell>
        </row>
        <row r="7806">
          <cell r="A7806">
            <v>43214</v>
          </cell>
          <cell r="B7806">
            <v>0.68013888888888896</v>
          </cell>
          <cell r="D7806" t="str">
            <v>电表故障</v>
          </cell>
          <cell r="G7806" t="str">
            <v>JS_CZ_wodefeng</v>
          </cell>
          <cell r="I7806" t="str">
            <v>电表故障</v>
          </cell>
        </row>
        <row r="7807">
          <cell r="A7807">
            <v>43214</v>
          </cell>
          <cell r="B7807">
            <v>0.68123842592592598</v>
          </cell>
          <cell r="D7807" t="str">
            <v>电表故障</v>
          </cell>
          <cell r="G7807" t="str">
            <v>JS_CZ_wodefeng</v>
          </cell>
          <cell r="I7807" t="str">
            <v>电表故障</v>
          </cell>
        </row>
        <row r="7808">
          <cell r="A7808">
            <v>43214</v>
          </cell>
          <cell r="B7808">
            <v>0.68146990740740743</v>
          </cell>
          <cell r="D7808" t="str">
            <v>电表故障</v>
          </cell>
          <cell r="G7808" t="str">
            <v>JS_CZ_wodefeng</v>
          </cell>
          <cell r="I7808" t="str">
            <v>电表故障</v>
          </cell>
        </row>
        <row r="7809">
          <cell r="A7809">
            <v>43214</v>
          </cell>
          <cell r="B7809">
            <v>0.68251157407407403</v>
          </cell>
          <cell r="D7809" t="str">
            <v>电表故障</v>
          </cell>
          <cell r="G7809" t="str">
            <v>JS_CZ_wodefeng</v>
          </cell>
          <cell r="I7809" t="str">
            <v>电表故障</v>
          </cell>
        </row>
        <row r="7810">
          <cell r="A7810">
            <v>43214</v>
          </cell>
          <cell r="B7810">
            <v>0.68384259259259261</v>
          </cell>
          <cell r="D7810" t="str">
            <v>电表故障</v>
          </cell>
          <cell r="G7810" t="str">
            <v>JS_CZ_wodefeng</v>
          </cell>
          <cell r="I7810" t="str">
            <v>电表故障</v>
          </cell>
        </row>
        <row r="7811">
          <cell r="A7811">
            <v>43214</v>
          </cell>
          <cell r="B7811">
            <v>0.68395833333333333</v>
          </cell>
          <cell r="D7811" t="str">
            <v>电表故障</v>
          </cell>
          <cell r="G7811" t="str">
            <v>JS_CZ_wodefeng</v>
          </cell>
          <cell r="I7811" t="str">
            <v>电表故障</v>
          </cell>
        </row>
        <row r="7812">
          <cell r="A7812">
            <v>43214</v>
          </cell>
          <cell r="B7812">
            <v>0.68407407407407417</v>
          </cell>
          <cell r="D7812" t="str">
            <v>电表故障</v>
          </cell>
          <cell r="G7812" t="str">
            <v>JS_CZ_wodefeng</v>
          </cell>
          <cell r="I7812" t="str">
            <v>电表故障</v>
          </cell>
        </row>
        <row r="7813">
          <cell r="A7813">
            <v>43214</v>
          </cell>
          <cell r="B7813">
            <v>0.68500000000000005</v>
          </cell>
          <cell r="D7813" t="str">
            <v>电表故障</v>
          </cell>
          <cell r="G7813" t="str">
            <v>JS_CZ_wodefeng</v>
          </cell>
          <cell r="I7813" t="str">
            <v>电表故障</v>
          </cell>
        </row>
        <row r="7814">
          <cell r="A7814">
            <v>43214</v>
          </cell>
          <cell r="B7814">
            <v>0.68517361111111119</v>
          </cell>
          <cell r="D7814" t="str">
            <v>电表故障</v>
          </cell>
          <cell r="G7814" t="str">
            <v>JS_CZ_wodefeng</v>
          </cell>
          <cell r="I7814" t="str">
            <v>电表故障</v>
          </cell>
        </row>
        <row r="7815">
          <cell r="A7815">
            <v>43214</v>
          </cell>
          <cell r="B7815">
            <v>0.68540509259259252</v>
          </cell>
          <cell r="D7815" t="str">
            <v>电表故障</v>
          </cell>
          <cell r="G7815" t="str">
            <v>JS_CZ_wodefeng</v>
          </cell>
          <cell r="I7815" t="str">
            <v>电表故障</v>
          </cell>
        </row>
        <row r="7816">
          <cell r="A7816">
            <v>43214</v>
          </cell>
          <cell r="B7816">
            <v>0.68644675925925924</v>
          </cell>
          <cell r="D7816" t="str">
            <v>电表故障</v>
          </cell>
          <cell r="G7816" t="str">
            <v>JS_CZ_wodefeng</v>
          </cell>
          <cell r="I7816" t="str">
            <v>电表故障</v>
          </cell>
        </row>
        <row r="7817">
          <cell r="A7817">
            <v>43214</v>
          </cell>
          <cell r="B7817">
            <v>0.68800925925925915</v>
          </cell>
          <cell r="D7817" t="str">
            <v>电表故障</v>
          </cell>
          <cell r="G7817" t="str">
            <v>JS_CZ_wodefeng</v>
          </cell>
          <cell r="I7817" t="str">
            <v>电表故障</v>
          </cell>
        </row>
        <row r="7818">
          <cell r="A7818">
            <v>43214</v>
          </cell>
          <cell r="B7818">
            <v>0.68946759259259249</v>
          </cell>
          <cell r="D7818" t="str">
            <v>电表故障</v>
          </cell>
          <cell r="G7818" t="str">
            <v>JS_CZ_wodefeng</v>
          </cell>
          <cell r="I7818" t="str">
            <v>电表故障</v>
          </cell>
        </row>
        <row r="7819">
          <cell r="A7819">
            <v>43214</v>
          </cell>
          <cell r="B7819">
            <v>0.69045138888888891</v>
          </cell>
          <cell r="D7819" t="str">
            <v>电表故障</v>
          </cell>
          <cell r="G7819" t="str">
            <v>JS_CZ_wodefeng</v>
          </cell>
          <cell r="I7819" t="str">
            <v>电表故障</v>
          </cell>
        </row>
        <row r="7820">
          <cell r="A7820">
            <v>43214</v>
          </cell>
          <cell r="B7820">
            <v>0.69155092592592593</v>
          </cell>
          <cell r="D7820" t="str">
            <v>电表故障</v>
          </cell>
          <cell r="G7820" t="str">
            <v>JS_CZ_wodefeng</v>
          </cell>
          <cell r="I7820" t="str">
            <v>电表故障</v>
          </cell>
        </row>
        <row r="7821">
          <cell r="A7821">
            <v>43214</v>
          </cell>
          <cell r="B7821">
            <v>0.69166666666666676</v>
          </cell>
          <cell r="D7821" t="str">
            <v>电表故障</v>
          </cell>
          <cell r="G7821" t="str">
            <v>JS_CZ_wodefeng</v>
          </cell>
          <cell r="I7821" t="str">
            <v>电表故障</v>
          </cell>
        </row>
        <row r="7822">
          <cell r="A7822">
            <v>43214</v>
          </cell>
          <cell r="B7822">
            <v>0.69178240740740737</v>
          </cell>
          <cell r="D7822" t="str">
            <v>电表故障</v>
          </cell>
          <cell r="G7822" t="str">
            <v>JS_CZ_wodefeng</v>
          </cell>
          <cell r="I7822" t="str">
            <v>电表故障</v>
          </cell>
        </row>
        <row r="7823">
          <cell r="A7823">
            <v>43214</v>
          </cell>
          <cell r="B7823">
            <v>0.695775462962963</v>
          </cell>
          <cell r="D7823" t="str">
            <v>电表故障</v>
          </cell>
          <cell r="G7823" t="str">
            <v>JS_CZ_wodefeng</v>
          </cell>
          <cell r="I7823" t="str">
            <v>电表故障</v>
          </cell>
        </row>
        <row r="7824">
          <cell r="A7824">
            <v>43214</v>
          </cell>
          <cell r="B7824">
            <v>0.69670138888888899</v>
          </cell>
          <cell r="D7824" t="str">
            <v>电表故障</v>
          </cell>
          <cell r="G7824" t="str">
            <v>JS_CZ_wodefeng</v>
          </cell>
          <cell r="I7824" t="str">
            <v>电表故障</v>
          </cell>
        </row>
        <row r="7825">
          <cell r="A7825">
            <v>43214</v>
          </cell>
          <cell r="B7825">
            <v>0.69688657407407406</v>
          </cell>
          <cell r="D7825" t="str">
            <v>电表故障</v>
          </cell>
          <cell r="G7825" t="str">
            <v>JS_CZ_wodefeng</v>
          </cell>
          <cell r="I7825" t="str">
            <v>电表故障</v>
          </cell>
        </row>
        <row r="7826">
          <cell r="A7826">
            <v>43214</v>
          </cell>
          <cell r="B7826">
            <v>0.69710648148148147</v>
          </cell>
          <cell r="D7826" t="str">
            <v>电表故障</v>
          </cell>
          <cell r="G7826" t="str">
            <v>JS_CZ_wodefeng</v>
          </cell>
          <cell r="I7826" t="str">
            <v>电表故障</v>
          </cell>
        </row>
        <row r="7827">
          <cell r="A7827">
            <v>43214</v>
          </cell>
          <cell r="B7827">
            <v>0.69723379629629623</v>
          </cell>
          <cell r="D7827" t="str">
            <v>电表故障</v>
          </cell>
          <cell r="G7827" t="str">
            <v>JS_CZ_wodefeng</v>
          </cell>
          <cell r="I7827" t="str">
            <v>电表故障</v>
          </cell>
        </row>
        <row r="7828">
          <cell r="A7828">
            <v>43214</v>
          </cell>
          <cell r="B7828">
            <v>0.69733796296296291</v>
          </cell>
          <cell r="D7828" t="str">
            <v>电表故障</v>
          </cell>
          <cell r="G7828" t="str">
            <v>JS_CZ_wodefeng</v>
          </cell>
          <cell r="I7828" t="str">
            <v>电表故障</v>
          </cell>
        </row>
        <row r="7829">
          <cell r="A7829">
            <v>43214</v>
          </cell>
          <cell r="B7829">
            <v>0.69949074074074069</v>
          </cell>
          <cell r="D7829" t="str">
            <v>电表故障</v>
          </cell>
          <cell r="G7829" t="str">
            <v>JS_CZ_wodefeng</v>
          </cell>
          <cell r="I7829" t="str">
            <v>电表故障</v>
          </cell>
        </row>
        <row r="7830">
          <cell r="A7830">
            <v>43214</v>
          </cell>
          <cell r="B7830">
            <v>0.70076388888888896</v>
          </cell>
          <cell r="D7830" t="str">
            <v>电表故障</v>
          </cell>
          <cell r="G7830" t="str">
            <v>JS_CZ_wodefeng</v>
          </cell>
          <cell r="I7830" t="str">
            <v>电表故障</v>
          </cell>
        </row>
        <row r="7831">
          <cell r="A7831">
            <v>43214</v>
          </cell>
          <cell r="B7831">
            <v>0.70232638888888888</v>
          </cell>
          <cell r="D7831" t="str">
            <v>电表故障</v>
          </cell>
          <cell r="G7831" t="str">
            <v>JS_CZ_wodefeng</v>
          </cell>
          <cell r="I7831" t="str">
            <v>电表故障</v>
          </cell>
        </row>
        <row r="7832">
          <cell r="A7832">
            <v>43214</v>
          </cell>
          <cell r="B7832">
            <v>0.70371527777777787</v>
          </cell>
          <cell r="D7832" t="str">
            <v>电表故障</v>
          </cell>
          <cell r="G7832" t="str">
            <v>JS_CZ_wodefeng</v>
          </cell>
          <cell r="I7832" t="str">
            <v>电表故障</v>
          </cell>
        </row>
        <row r="7833">
          <cell r="A7833">
            <v>43214</v>
          </cell>
          <cell r="B7833">
            <v>0.70516203703703706</v>
          </cell>
          <cell r="D7833" t="str">
            <v>电表故障</v>
          </cell>
          <cell r="G7833" t="str">
            <v>JS_CZ_wodefeng</v>
          </cell>
          <cell r="I7833" t="str">
            <v>电表故障</v>
          </cell>
        </row>
        <row r="7834">
          <cell r="A7834">
            <v>43214</v>
          </cell>
          <cell r="B7834">
            <v>0.70754629629629628</v>
          </cell>
          <cell r="D7834" t="str">
            <v>电表故障</v>
          </cell>
          <cell r="G7834" t="str">
            <v>JS_CZ_wodefeng</v>
          </cell>
          <cell r="I7834" t="str">
            <v>电表故障</v>
          </cell>
        </row>
        <row r="7835">
          <cell r="A7835">
            <v>43214</v>
          </cell>
          <cell r="B7835">
            <v>0.70766203703703701</v>
          </cell>
          <cell r="D7835" t="str">
            <v>电表故障</v>
          </cell>
          <cell r="G7835" t="str">
            <v>JS_CZ_wodefeng</v>
          </cell>
          <cell r="I7835" t="str">
            <v>电表故障</v>
          </cell>
        </row>
        <row r="7836">
          <cell r="A7836">
            <v>43214</v>
          </cell>
          <cell r="B7836">
            <v>0.7091087962962962</v>
          </cell>
          <cell r="D7836" t="str">
            <v>电表故障</v>
          </cell>
          <cell r="G7836" t="str">
            <v>JS_CZ_wodefeng</v>
          </cell>
          <cell r="I7836" t="str">
            <v>电表故障</v>
          </cell>
        </row>
        <row r="7837">
          <cell r="A7837">
            <v>43214</v>
          </cell>
          <cell r="B7837">
            <v>0.71292824074074079</v>
          </cell>
          <cell r="D7837" t="str">
            <v>电表故障</v>
          </cell>
          <cell r="G7837" t="str">
            <v>JS_CZ_wodefeng</v>
          </cell>
          <cell r="I7837" t="str">
            <v>电表故障</v>
          </cell>
        </row>
        <row r="7838">
          <cell r="A7838">
            <v>43214</v>
          </cell>
          <cell r="B7838">
            <v>0.71385416666666668</v>
          </cell>
          <cell r="D7838" t="str">
            <v>电表故障</v>
          </cell>
          <cell r="G7838" t="str">
            <v>JS_CZ_wodefeng</v>
          </cell>
          <cell r="I7838" t="str">
            <v>电表故障</v>
          </cell>
        </row>
        <row r="7839">
          <cell r="A7839">
            <v>43214</v>
          </cell>
          <cell r="B7839">
            <v>0.71402777777777782</v>
          </cell>
          <cell r="D7839" t="str">
            <v>电表故障</v>
          </cell>
          <cell r="G7839" t="str">
            <v>JS_CZ_wodefeng</v>
          </cell>
          <cell r="I7839" t="str">
            <v>电表故障</v>
          </cell>
        </row>
        <row r="7840">
          <cell r="A7840">
            <v>43214</v>
          </cell>
          <cell r="B7840">
            <v>0.71425925925925926</v>
          </cell>
          <cell r="D7840" t="str">
            <v>电表故障</v>
          </cell>
          <cell r="G7840" t="str">
            <v>JS_CZ_wodefeng</v>
          </cell>
          <cell r="I7840" t="str">
            <v>电表故障</v>
          </cell>
        </row>
        <row r="7841">
          <cell r="A7841">
            <v>43214</v>
          </cell>
          <cell r="B7841">
            <v>0.71437499999999998</v>
          </cell>
          <cell r="D7841" t="str">
            <v>电表故障</v>
          </cell>
          <cell r="G7841" t="str">
            <v>JS_CZ_wodefeng</v>
          </cell>
          <cell r="I7841" t="str">
            <v>电表故障</v>
          </cell>
        </row>
        <row r="7842">
          <cell r="A7842">
            <v>43214</v>
          </cell>
          <cell r="B7842">
            <v>0.7144907407407407</v>
          </cell>
          <cell r="D7842" t="str">
            <v>电表故障</v>
          </cell>
          <cell r="G7842" t="str">
            <v>JS_CZ_wodefeng</v>
          </cell>
          <cell r="I7842" t="str">
            <v>电表故障</v>
          </cell>
        </row>
        <row r="7843">
          <cell r="A7843">
            <v>43214</v>
          </cell>
          <cell r="B7843">
            <v>0.71530092592592587</v>
          </cell>
          <cell r="D7843" t="str">
            <v>电表故障</v>
          </cell>
          <cell r="G7843" t="str">
            <v>JS_CZ_wodefeng</v>
          </cell>
          <cell r="I7843" t="str">
            <v>电表故障</v>
          </cell>
        </row>
        <row r="7844">
          <cell r="A7844">
            <v>43214</v>
          </cell>
          <cell r="B7844">
            <v>0.71687499999999993</v>
          </cell>
          <cell r="D7844" t="str">
            <v>电表故障</v>
          </cell>
          <cell r="G7844" t="str">
            <v>JS_CZ_wodefeng</v>
          </cell>
          <cell r="I7844" t="str">
            <v>电表故障</v>
          </cell>
        </row>
        <row r="7845">
          <cell r="A7845">
            <v>43214</v>
          </cell>
          <cell r="B7845">
            <v>0.71780092592592604</v>
          </cell>
          <cell r="D7845" t="str">
            <v>电表故障</v>
          </cell>
          <cell r="G7845" t="str">
            <v>JS_CZ_wodefeng</v>
          </cell>
          <cell r="I7845" t="str">
            <v>电表故障</v>
          </cell>
        </row>
        <row r="7846">
          <cell r="A7846">
            <v>43214</v>
          </cell>
          <cell r="B7846">
            <v>0.71797453703703706</v>
          </cell>
          <cell r="D7846" t="str">
            <v>电表故障</v>
          </cell>
          <cell r="G7846" t="str">
            <v>JS_CZ_wodefeng</v>
          </cell>
          <cell r="I7846" t="str">
            <v>电表故障</v>
          </cell>
        </row>
        <row r="7847">
          <cell r="A7847">
            <v>43214</v>
          </cell>
          <cell r="B7847">
            <v>0.71803240740740737</v>
          </cell>
          <cell r="D7847" t="str">
            <v>分系统4故障状态</v>
          </cell>
          <cell r="G7847" t="str">
            <v>BJ_zhongyu</v>
          </cell>
          <cell r="I7847" t="str">
            <v>系统故障</v>
          </cell>
        </row>
        <row r="7848">
          <cell r="A7848">
            <v>43214</v>
          </cell>
          <cell r="B7848">
            <v>0.71936342592592595</v>
          </cell>
          <cell r="D7848" t="str">
            <v>电表故障</v>
          </cell>
          <cell r="G7848" t="str">
            <v>JS_CZ_wodefeng</v>
          </cell>
          <cell r="I7848" t="str">
            <v>电表故障</v>
          </cell>
        </row>
        <row r="7849">
          <cell r="A7849">
            <v>43214</v>
          </cell>
          <cell r="B7849">
            <v>0.72138888888888886</v>
          </cell>
          <cell r="D7849" t="str">
            <v>电表故障</v>
          </cell>
          <cell r="G7849" t="str">
            <v>JS_CZ_wodefeng</v>
          </cell>
          <cell r="I7849" t="str">
            <v>电表故障</v>
          </cell>
        </row>
        <row r="7850">
          <cell r="A7850">
            <v>43214</v>
          </cell>
          <cell r="B7850">
            <v>0.72277777777777785</v>
          </cell>
          <cell r="D7850" t="str">
            <v>电表故障</v>
          </cell>
          <cell r="G7850" t="str">
            <v>JS_CZ_wodefeng</v>
          </cell>
          <cell r="I7850" t="str">
            <v>电表故障</v>
          </cell>
        </row>
        <row r="7851">
          <cell r="A7851">
            <v>43214</v>
          </cell>
          <cell r="B7851">
            <v>0.72289351851851846</v>
          </cell>
          <cell r="D7851" t="str">
            <v>电表故障</v>
          </cell>
          <cell r="G7851" t="str">
            <v>JS_CZ_wodefeng</v>
          </cell>
          <cell r="I7851" t="str">
            <v>电表故障</v>
          </cell>
        </row>
        <row r="7852">
          <cell r="A7852">
            <v>43214</v>
          </cell>
          <cell r="B7852">
            <v>0.7230092592592593</v>
          </cell>
          <cell r="D7852" t="str">
            <v>电表故障</v>
          </cell>
          <cell r="G7852" t="str">
            <v>JS_CZ_wodefeng</v>
          </cell>
          <cell r="I7852" t="str">
            <v>电表故障</v>
          </cell>
        </row>
        <row r="7853">
          <cell r="A7853">
            <v>43214</v>
          </cell>
          <cell r="B7853">
            <v>0.72410879629629632</v>
          </cell>
          <cell r="D7853" t="str">
            <v>电表故障</v>
          </cell>
          <cell r="G7853" t="str">
            <v>JS_CZ_wodefeng</v>
          </cell>
          <cell r="I7853" t="str">
            <v>电表故障</v>
          </cell>
        </row>
        <row r="7854">
          <cell r="A7854">
            <v>43214</v>
          </cell>
          <cell r="B7854">
            <v>0.72694444444444439</v>
          </cell>
          <cell r="D7854" t="str">
            <v>电表故障</v>
          </cell>
          <cell r="G7854" t="str">
            <v>JS_CZ_wodefeng</v>
          </cell>
          <cell r="I7854" t="str">
            <v>电表故障</v>
          </cell>
        </row>
        <row r="7855">
          <cell r="A7855">
            <v>43214</v>
          </cell>
          <cell r="B7855">
            <v>0.72902777777777772</v>
          </cell>
          <cell r="D7855" t="str">
            <v>电表故障</v>
          </cell>
          <cell r="G7855" t="str">
            <v>JS_CZ_wodefeng</v>
          </cell>
          <cell r="I7855" t="str">
            <v>电表故障</v>
          </cell>
        </row>
        <row r="7856">
          <cell r="A7856">
            <v>43214</v>
          </cell>
          <cell r="B7856">
            <v>0.73313657407407407</v>
          </cell>
          <cell r="D7856" t="str">
            <v>电表故障</v>
          </cell>
          <cell r="G7856" t="str">
            <v>JS_CZ_wodefeng</v>
          </cell>
          <cell r="I7856" t="str">
            <v>电表故障</v>
          </cell>
        </row>
        <row r="7857">
          <cell r="A7857">
            <v>43214</v>
          </cell>
          <cell r="B7857">
            <v>0.73423611111111109</v>
          </cell>
          <cell r="D7857" t="str">
            <v>电表故障</v>
          </cell>
          <cell r="G7857" t="str">
            <v>JS_CZ_wodefeng</v>
          </cell>
          <cell r="I7857" t="str">
            <v>电表故障</v>
          </cell>
        </row>
        <row r="7858">
          <cell r="A7858">
            <v>43214</v>
          </cell>
          <cell r="B7858">
            <v>0.73447916666666668</v>
          </cell>
          <cell r="D7858" t="str">
            <v>电表故障</v>
          </cell>
          <cell r="G7858" t="str">
            <v>JS_CZ_wodefeng</v>
          </cell>
          <cell r="I7858" t="str">
            <v>电表故障</v>
          </cell>
        </row>
        <row r="7859">
          <cell r="A7859">
            <v>43214</v>
          </cell>
          <cell r="B7859">
            <v>0.73458333333333325</v>
          </cell>
          <cell r="D7859" t="str">
            <v>电表故障</v>
          </cell>
          <cell r="G7859" t="str">
            <v>JS_CZ_wodefeng</v>
          </cell>
          <cell r="I7859" t="str">
            <v>电表故障</v>
          </cell>
        </row>
        <row r="7860">
          <cell r="A7860">
            <v>43214</v>
          </cell>
          <cell r="B7860">
            <v>0.73471064814814813</v>
          </cell>
          <cell r="D7860" t="str">
            <v>电表故障</v>
          </cell>
          <cell r="G7860" t="str">
            <v>JS_CZ_wodefeng</v>
          </cell>
          <cell r="I7860" t="str">
            <v>电表故障</v>
          </cell>
        </row>
        <row r="7861">
          <cell r="A7861">
            <v>43214</v>
          </cell>
          <cell r="B7861">
            <v>0.73708333333333342</v>
          </cell>
          <cell r="D7861" t="str">
            <v>电表故障</v>
          </cell>
          <cell r="G7861" t="str">
            <v>JS_CZ_wodefeng</v>
          </cell>
          <cell r="I7861" t="str">
            <v>电表故障</v>
          </cell>
        </row>
        <row r="7862">
          <cell r="A7862">
            <v>43214</v>
          </cell>
          <cell r="B7862">
            <v>0.73974537037037036</v>
          </cell>
          <cell r="D7862" t="str">
            <v>电表故障</v>
          </cell>
          <cell r="G7862" t="str">
            <v>JS_CZ_wodefeng</v>
          </cell>
          <cell r="I7862" t="str">
            <v>电表故障</v>
          </cell>
        </row>
        <row r="7863">
          <cell r="A7863">
            <v>43214</v>
          </cell>
          <cell r="B7863">
            <v>0.74206018518518524</v>
          </cell>
          <cell r="D7863" t="str">
            <v>电表故障</v>
          </cell>
          <cell r="G7863" t="str">
            <v>JS_CZ_wodefeng</v>
          </cell>
          <cell r="I7863" t="str">
            <v>电表故障</v>
          </cell>
        </row>
        <row r="7864">
          <cell r="A7864">
            <v>43214</v>
          </cell>
          <cell r="B7864">
            <v>0.74298611111111112</v>
          </cell>
          <cell r="D7864" t="str">
            <v>电表故障</v>
          </cell>
          <cell r="G7864" t="str">
            <v>JS_CZ_wodefeng</v>
          </cell>
          <cell r="I7864" t="str">
            <v>电表故障</v>
          </cell>
        </row>
        <row r="7865">
          <cell r="A7865">
            <v>43214</v>
          </cell>
          <cell r="B7865">
            <v>0.74315972222222226</v>
          </cell>
          <cell r="D7865" t="str">
            <v>电表故障</v>
          </cell>
          <cell r="G7865" t="str">
            <v>JS_CZ_wodefeng</v>
          </cell>
          <cell r="I7865" t="str">
            <v>电表故障</v>
          </cell>
        </row>
        <row r="7866">
          <cell r="A7866">
            <v>43214</v>
          </cell>
          <cell r="B7866">
            <v>0.74443287037037031</v>
          </cell>
          <cell r="D7866" t="str">
            <v>电表故障</v>
          </cell>
          <cell r="G7866" t="str">
            <v>JS_CZ_wodefeng</v>
          </cell>
          <cell r="I7866" t="str">
            <v>电表故障</v>
          </cell>
        </row>
        <row r="7867">
          <cell r="A7867">
            <v>43214</v>
          </cell>
          <cell r="B7867">
            <v>0.75057870370370372</v>
          </cell>
          <cell r="D7867" t="str">
            <v>电表故障</v>
          </cell>
          <cell r="G7867" t="str">
            <v>JS_CZ_wodefeng</v>
          </cell>
          <cell r="I7867" t="str">
            <v>电表故障</v>
          </cell>
        </row>
        <row r="7868">
          <cell r="A7868">
            <v>43214</v>
          </cell>
          <cell r="B7868">
            <v>0.75451388888888893</v>
          </cell>
          <cell r="D7868" t="str">
            <v>电表故障</v>
          </cell>
          <cell r="G7868" t="str">
            <v>JS_CZ_wodefeng</v>
          </cell>
          <cell r="I7868" t="str">
            <v>电表故障</v>
          </cell>
        </row>
        <row r="7869">
          <cell r="A7869">
            <v>43214</v>
          </cell>
          <cell r="B7869">
            <v>0.75462962962962965</v>
          </cell>
          <cell r="D7869" t="str">
            <v>电表故障</v>
          </cell>
          <cell r="G7869" t="str">
            <v>JS_CZ_wodefeng</v>
          </cell>
          <cell r="I7869" t="str">
            <v>电表故障</v>
          </cell>
        </row>
        <row r="7870">
          <cell r="A7870">
            <v>43214</v>
          </cell>
          <cell r="B7870">
            <v>0.75607638888888884</v>
          </cell>
          <cell r="D7870" t="str">
            <v>电表故障</v>
          </cell>
          <cell r="G7870" t="str">
            <v>JS_CZ_wodefeng</v>
          </cell>
          <cell r="I7870" t="str">
            <v>电表故障</v>
          </cell>
        </row>
        <row r="7871">
          <cell r="A7871">
            <v>43214</v>
          </cell>
          <cell r="B7871">
            <v>0.75688657407407411</v>
          </cell>
          <cell r="D7871" t="str">
            <v>电表故障</v>
          </cell>
          <cell r="G7871" t="str">
            <v>JS_CZ_wodefeng</v>
          </cell>
          <cell r="I7871" t="str">
            <v>电表故障</v>
          </cell>
        </row>
        <row r="7872">
          <cell r="A7872">
            <v>43214</v>
          </cell>
          <cell r="B7872">
            <v>0.75844907407407414</v>
          </cell>
          <cell r="D7872" t="str">
            <v>电表故障</v>
          </cell>
          <cell r="G7872" t="str">
            <v>JS_CZ_wodefeng</v>
          </cell>
          <cell r="I7872" t="str">
            <v>电表故障</v>
          </cell>
        </row>
        <row r="7873">
          <cell r="A7873">
            <v>43214</v>
          </cell>
          <cell r="B7873">
            <v>0.75949074074074074</v>
          </cell>
          <cell r="D7873" t="str">
            <v>电表故障</v>
          </cell>
          <cell r="G7873" t="str">
            <v>JS_CZ_wodefeng</v>
          </cell>
          <cell r="I7873" t="str">
            <v>电表故障</v>
          </cell>
        </row>
        <row r="7874">
          <cell r="A7874">
            <v>43214</v>
          </cell>
          <cell r="B7874">
            <v>0.76180555555555562</v>
          </cell>
          <cell r="D7874" t="str">
            <v>电表故障</v>
          </cell>
          <cell r="G7874" t="str">
            <v>JS_CZ_wodefeng</v>
          </cell>
          <cell r="I7874" t="str">
            <v>电表故障</v>
          </cell>
        </row>
        <row r="7875">
          <cell r="A7875">
            <v>43214</v>
          </cell>
          <cell r="B7875">
            <v>0.76342592592592595</v>
          </cell>
          <cell r="D7875" t="str">
            <v>电表故障</v>
          </cell>
          <cell r="G7875" t="str">
            <v>JS_CZ_wodefeng</v>
          </cell>
          <cell r="I7875" t="str">
            <v>电表故障</v>
          </cell>
        </row>
        <row r="7876">
          <cell r="A7876">
            <v>43214</v>
          </cell>
          <cell r="B7876">
            <v>0.76476851851851846</v>
          </cell>
          <cell r="D7876" t="str">
            <v>电表故障</v>
          </cell>
          <cell r="G7876" t="str">
            <v>JS_CZ_wodefeng</v>
          </cell>
          <cell r="I7876" t="str">
            <v>电表故障</v>
          </cell>
        </row>
        <row r="7877">
          <cell r="A7877">
            <v>43214</v>
          </cell>
          <cell r="B7877">
            <v>0.76487268518518514</v>
          </cell>
          <cell r="D7877" t="str">
            <v>电表故障</v>
          </cell>
          <cell r="G7877" t="str">
            <v>JS_CZ_wodefeng</v>
          </cell>
          <cell r="I7877" t="str">
            <v>电表故障</v>
          </cell>
        </row>
        <row r="7878">
          <cell r="A7878">
            <v>43214</v>
          </cell>
          <cell r="B7878">
            <v>0.76579861111111114</v>
          </cell>
          <cell r="D7878" t="str">
            <v>电表故障</v>
          </cell>
          <cell r="G7878" t="str">
            <v>JS_CZ_wodefeng</v>
          </cell>
          <cell r="I7878" t="str">
            <v>电表故障</v>
          </cell>
        </row>
        <row r="7879">
          <cell r="A7879">
            <v>43214</v>
          </cell>
          <cell r="B7879">
            <v>0.76724537037037033</v>
          </cell>
          <cell r="D7879" t="str">
            <v>电表故障</v>
          </cell>
          <cell r="G7879" t="str">
            <v>JS_CZ_wodefeng</v>
          </cell>
          <cell r="I7879" t="str">
            <v>电表故障</v>
          </cell>
        </row>
        <row r="7880">
          <cell r="A7880">
            <v>43214</v>
          </cell>
          <cell r="B7880">
            <v>0.76957175925925936</v>
          </cell>
          <cell r="D7880" t="str">
            <v>电表故障</v>
          </cell>
          <cell r="G7880" t="str">
            <v>JS_CZ_wodefeng</v>
          </cell>
          <cell r="I7880" t="str">
            <v>电表故障</v>
          </cell>
        </row>
        <row r="7881">
          <cell r="A7881">
            <v>43214</v>
          </cell>
          <cell r="B7881">
            <v>0.77119212962962969</v>
          </cell>
          <cell r="D7881" t="str">
            <v>电表故障</v>
          </cell>
          <cell r="G7881" t="str">
            <v>JS_CZ_wodefeng</v>
          </cell>
          <cell r="I7881" t="str">
            <v>电表故障</v>
          </cell>
        </row>
        <row r="7882">
          <cell r="A7882">
            <v>43214</v>
          </cell>
          <cell r="B7882">
            <v>0.77199074074074081</v>
          </cell>
          <cell r="D7882" t="str">
            <v>电表故障</v>
          </cell>
          <cell r="G7882" t="str">
            <v>JS_CZ_wodefeng</v>
          </cell>
          <cell r="I7882" t="str">
            <v>电表故障</v>
          </cell>
        </row>
        <row r="7883">
          <cell r="A7883">
            <v>43214</v>
          </cell>
          <cell r="B7883">
            <v>0.77356481481481476</v>
          </cell>
          <cell r="D7883" t="str">
            <v>电表故障</v>
          </cell>
          <cell r="G7883" t="str">
            <v>JS_CZ_wodefeng</v>
          </cell>
          <cell r="I7883" t="str">
            <v>电表故障</v>
          </cell>
        </row>
        <row r="7884">
          <cell r="A7884">
            <v>43214</v>
          </cell>
          <cell r="B7884">
            <v>0.77593749999999995</v>
          </cell>
          <cell r="D7884" t="str">
            <v>电表故障</v>
          </cell>
          <cell r="G7884" t="str">
            <v>JS_CZ_wodefeng</v>
          </cell>
          <cell r="I7884" t="str">
            <v>电表故障</v>
          </cell>
        </row>
        <row r="7885">
          <cell r="A7885">
            <v>43214</v>
          </cell>
          <cell r="B7885">
            <v>0.77894675925925927</v>
          </cell>
          <cell r="D7885" t="str">
            <v>电表故障</v>
          </cell>
          <cell r="G7885" t="str">
            <v>JS_CZ_wodefeng</v>
          </cell>
          <cell r="I7885" t="str">
            <v>电表故障</v>
          </cell>
        </row>
        <row r="7886">
          <cell r="A7886">
            <v>43214</v>
          </cell>
          <cell r="B7886">
            <v>0.7820717592592592</v>
          </cell>
          <cell r="D7886" t="str">
            <v>电表故障</v>
          </cell>
          <cell r="G7886" t="str">
            <v>JS_CZ_wodefeng</v>
          </cell>
          <cell r="I7886" t="str">
            <v>电表故障</v>
          </cell>
        </row>
        <row r="7887">
          <cell r="A7887">
            <v>43214</v>
          </cell>
          <cell r="B7887">
            <v>0.78363425925925922</v>
          </cell>
          <cell r="D7887" t="str">
            <v>电表故障</v>
          </cell>
          <cell r="G7887" t="str">
            <v>JS_CZ_wodefeng</v>
          </cell>
          <cell r="I7887" t="str">
            <v>电表故障</v>
          </cell>
        </row>
        <row r="7888">
          <cell r="A7888">
            <v>43214</v>
          </cell>
          <cell r="B7888">
            <v>0.7849652777777778</v>
          </cell>
          <cell r="D7888" t="str">
            <v>电表故障</v>
          </cell>
          <cell r="G7888" t="str">
            <v>JS_CZ_wodefeng</v>
          </cell>
          <cell r="I7888" t="str">
            <v>电表故障</v>
          </cell>
        </row>
        <row r="7889">
          <cell r="A7889">
            <v>43214</v>
          </cell>
          <cell r="B7889">
            <v>0.78508101851851853</v>
          </cell>
          <cell r="D7889" t="str">
            <v>电表故障</v>
          </cell>
          <cell r="G7889" t="str">
            <v>JS_CZ_wodefeng</v>
          </cell>
          <cell r="I7889" t="str">
            <v>电表故障</v>
          </cell>
        </row>
        <row r="7890">
          <cell r="A7890">
            <v>43214</v>
          </cell>
          <cell r="B7890">
            <v>0.78520833333333329</v>
          </cell>
          <cell r="D7890" t="str">
            <v>电表故障</v>
          </cell>
          <cell r="G7890" t="str">
            <v>JS_CZ_wodefeng</v>
          </cell>
          <cell r="I7890" t="str">
            <v>电表故障</v>
          </cell>
        </row>
        <row r="7891">
          <cell r="A7891">
            <v>43214</v>
          </cell>
          <cell r="B7891">
            <v>0.78600694444444441</v>
          </cell>
          <cell r="D7891" t="str">
            <v>电表故障</v>
          </cell>
          <cell r="G7891" t="str">
            <v>JS_CZ_wodefeng</v>
          </cell>
          <cell r="I7891" t="str">
            <v>电表故障</v>
          </cell>
        </row>
        <row r="7892">
          <cell r="A7892">
            <v>43214</v>
          </cell>
          <cell r="B7892">
            <v>0.78758101851851858</v>
          </cell>
          <cell r="D7892" t="str">
            <v>电表故障</v>
          </cell>
          <cell r="G7892" t="str">
            <v>JS_CZ_wodefeng</v>
          </cell>
          <cell r="I7892" t="str">
            <v>电表故障</v>
          </cell>
        </row>
        <row r="7893">
          <cell r="A7893">
            <v>43214</v>
          </cell>
          <cell r="B7893">
            <v>0.78856481481481477</v>
          </cell>
          <cell r="D7893" t="str">
            <v>电表故障</v>
          </cell>
          <cell r="G7893" t="str">
            <v>JS_CZ_wodefeng</v>
          </cell>
          <cell r="I7893" t="str">
            <v>电表故障</v>
          </cell>
        </row>
        <row r="7894">
          <cell r="A7894">
            <v>43214</v>
          </cell>
          <cell r="B7894">
            <v>0.78972222222222221</v>
          </cell>
          <cell r="D7894" t="str">
            <v>电表故障</v>
          </cell>
          <cell r="G7894" t="str">
            <v>JS_CZ_wodefeng</v>
          </cell>
          <cell r="I7894" t="str">
            <v>电表故障</v>
          </cell>
        </row>
        <row r="7895">
          <cell r="A7895">
            <v>43214</v>
          </cell>
          <cell r="B7895">
            <v>0.79215277777777782</v>
          </cell>
          <cell r="D7895" t="str">
            <v>电表故障</v>
          </cell>
          <cell r="G7895" t="str">
            <v>JS_CZ_wodefeng</v>
          </cell>
          <cell r="I7895" t="str">
            <v>电表故障</v>
          </cell>
        </row>
        <row r="7896">
          <cell r="A7896">
            <v>43214</v>
          </cell>
          <cell r="B7896">
            <v>0.79348379629629628</v>
          </cell>
          <cell r="D7896" t="str">
            <v>电表故障</v>
          </cell>
          <cell r="G7896" t="str">
            <v>JS_CZ_wodefeng</v>
          </cell>
          <cell r="I7896" t="str">
            <v>电表故障</v>
          </cell>
        </row>
        <row r="7897">
          <cell r="A7897">
            <v>43214</v>
          </cell>
          <cell r="B7897">
            <v>0.79359953703703701</v>
          </cell>
          <cell r="D7897" t="str">
            <v>电表故障</v>
          </cell>
          <cell r="G7897" t="str">
            <v>JS_CZ_wodefeng</v>
          </cell>
          <cell r="I7897" t="str">
            <v>电表故障</v>
          </cell>
        </row>
        <row r="7898">
          <cell r="A7898">
            <v>43214</v>
          </cell>
          <cell r="B7898">
            <v>0.79371527777777784</v>
          </cell>
          <cell r="D7898" t="str">
            <v>电表故障</v>
          </cell>
          <cell r="G7898" t="str">
            <v>JS_CZ_wodefeng</v>
          </cell>
          <cell r="I7898" t="str">
            <v>电表故障</v>
          </cell>
        </row>
        <row r="7899">
          <cell r="A7899">
            <v>43214</v>
          </cell>
          <cell r="B7899">
            <v>0.79481481481481486</v>
          </cell>
          <cell r="D7899" t="str">
            <v>电表故障</v>
          </cell>
          <cell r="G7899" t="str">
            <v>JS_CZ_wodefeng</v>
          </cell>
          <cell r="I7899" t="str">
            <v>电表故障</v>
          </cell>
        </row>
        <row r="7900">
          <cell r="A7900">
            <v>43214</v>
          </cell>
          <cell r="B7900">
            <v>0.79974537037037041</v>
          </cell>
          <cell r="D7900" t="str">
            <v>电表故障</v>
          </cell>
          <cell r="G7900" t="str">
            <v>JS_CZ_wodefeng</v>
          </cell>
          <cell r="I7900" t="str">
            <v>电表故障</v>
          </cell>
        </row>
        <row r="7901">
          <cell r="A7901">
            <v>43214</v>
          </cell>
          <cell r="B7901">
            <v>0.79986111111111102</v>
          </cell>
          <cell r="D7901" t="str">
            <v>电表故障</v>
          </cell>
          <cell r="G7901" t="str">
            <v>JS_CZ_wodefeng</v>
          </cell>
          <cell r="I7901" t="str">
            <v>电表故障</v>
          </cell>
        </row>
        <row r="7902">
          <cell r="A7902">
            <v>43214</v>
          </cell>
          <cell r="B7902">
            <v>0.80223379629629632</v>
          </cell>
          <cell r="D7902" t="str">
            <v>电表故障</v>
          </cell>
          <cell r="G7902" t="str">
            <v>JS_CZ_wodefeng</v>
          </cell>
          <cell r="I7902" t="str">
            <v>电表故障</v>
          </cell>
        </row>
        <row r="7903">
          <cell r="A7903">
            <v>43214</v>
          </cell>
          <cell r="B7903">
            <v>0.80380787037037038</v>
          </cell>
          <cell r="D7903" t="str">
            <v>电表故障</v>
          </cell>
          <cell r="G7903" t="str">
            <v>JS_CZ_wodefeng</v>
          </cell>
          <cell r="I7903" t="str">
            <v>电表故障</v>
          </cell>
        </row>
        <row r="7904">
          <cell r="A7904">
            <v>43214</v>
          </cell>
          <cell r="B7904">
            <v>0.80513888888888896</v>
          </cell>
          <cell r="D7904" t="str">
            <v>电表故障</v>
          </cell>
          <cell r="G7904" t="str">
            <v>JS_CZ_wodefeng</v>
          </cell>
          <cell r="I7904" t="str">
            <v>电表故障</v>
          </cell>
        </row>
        <row r="7905">
          <cell r="A7905">
            <v>43214</v>
          </cell>
          <cell r="B7905">
            <v>0.80837962962962961</v>
          </cell>
          <cell r="D7905" t="str">
            <v>电表故障</v>
          </cell>
          <cell r="G7905" t="str">
            <v>JS_CZ_wodefeng</v>
          </cell>
          <cell r="I7905" t="str">
            <v>电表故障</v>
          </cell>
        </row>
        <row r="7906">
          <cell r="A7906">
            <v>43214</v>
          </cell>
          <cell r="B7906">
            <v>0.81231481481481482</v>
          </cell>
          <cell r="D7906" t="str">
            <v>电表故障</v>
          </cell>
          <cell r="G7906" t="str">
            <v>JS_CZ_wodefeng</v>
          </cell>
          <cell r="I7906" t="str">
            <v>电表故障</v>
          </cell>
        </row>
        <row r="7907">
          <cell r="A7907">
            <v>43214</v>
          </cell>
          <cell r="B7907">
            <v>0.81387731481481485</v>
          </cell>
          <cell r="D7907" t="str">
            <v>电表故障</v>
          </cell>
          <cell r="G7907" t="str">
            <v>JS_CZ_wodefeng</v>
          </cell>
          <cell r="I7907" t="str">
            <v>电表故障</v>
          </cell>
        </row>
        <row r="7908">
          <cell r="A7908">
            <v>43214</v>
          </cell>
          <cell r="B7908">
            <v>0.81480324074074073</v>
          </cell>
          <cell r="D7908" t="str">
            <v>电表故障</v>
          </cell>
          <cell r="G7908" t="str">
            <v>JS_CZ_wodefeng</v>
          </cell>
          <cell r="I7908" t="str">
            <v>电表故障</v>
          </cell>
        </row>
        <row r="7909">
          <cell r="A7909">
            <v>43214</v>
          </cell>
          <cell r="B7909">
            <v>0.81856481481481491</v>
          </cell>
          <cell r="D7909" t="str">
            <v>电表故障</v>
          </cell>
          <cell r="G7909" t="str">
            <v>JS_CZ_wodefeng</v>
          </cell>
          <cell r="I7909" t="str">
            <v>电表故障</v>
          </cell>
        </row>
        <row r="7910">
          <cell r="A7910">
            <v>43214</v>
          </cell>
          <cell r="B7910">
            <v>0.81868055555555552</v>
          </cell>
          <cell r="D7910" t="str">
            <v>电表故障</v>
          </cell>
          <cell r="G7910" t="str">
            <v>JS_CZ_wodefeng</v>
          </cell>
          <cell r="I7910" t="str">
            <v>电表故障</v>
          </cell>
        </row>
        <row r="7911">
          <cell r="A7911">
            <v>43214</v>
          </cell>
          <cell r="B7911">
            <v>0.81879629629629624</v>
          </cell>
          <cell r="D7911" t="str">
            <v>电表故障</v>
          </cell>
          <cell r="G7911" t="str">
            <v>JS_CZ_wodefeng</v>
          </cell>
          <cell r="I7911" t="str">
            <v>电表故障</v>
          </cell>
        </row>
        <row r="7912">
          <cell r="A7912">
            <v>43214</v>
          </cell>
          <cell r="B7912">
            <v>0.8195486111111111</v>
          </cell>
          <cell r="D7912" t="str">
            <v>分系统4故障状态</v>
          </cell>
          <cell r="G7912" t="str">
            <v>BJ_zhongyu</v>
          </cell>
          <cell r="I7912" t="str">
            <v>系统故障</v>
          </cell>
        </row>
        <row r="7913">
          <cell r="A7913">
            <v>43214</v>
          </cell>
          <cell r="B7913">
            <v>0.81978009259259255</v>
          </cell>
          <cell r="D7913" t="str">
            <v>电表故障</v>
          </cell>
          <cell r="G7913" t="str">
            <v>JS_CZ_wodefeng</v>
          </cell>
          <cell r="I7913" t="str">
            <v>电表故障</v>
          </cell>
        </row>
        <row r="7914">
          <cell r="A7914">
            <v>43214</v>
          </cell>
          <cell r="B7914">
            <v>0.81995370370370368</v>
          </cell>
          <cell r="D7914" t="str">
            <v>分系统4告警状态</v>
          </cell>
          <cell r="G7914" t="str">
            <v>BJ_zhongyu</v>
          </cell>
          <cell r="I7914" t="str">
            <v>系统故障</v>
          </cell>
        </row>
        <row r="7915">
          <cell r="A7915">
            <v>43214</v>
          </cell>
          <cell r="B7915">
            <v>0.81995370370370368</v>
          </cell>
          <cell r="D7915" t="str">
            <v>分系统4PCS告警状态</v>
          </cell>
          <cell r="G7915" t="str">
            <v>BJ_zhongyu</v>
          </cell>
          <cell r="I7915" t="str">
            <v>PCS故障</v>
          </cell>
        </row>
        <row r="7916">
          <cell r="A7916">
            <v>43214</v>
          </cell>
          <cell r="B7916">
            <v>0.81996527777777783</v>
          </cell>
          <cell r="D7916" t="str">
            <v>电表故障</v>
          </cell>
          <cell r="G7916" t="str">
            <v>JS_CZ_wodefeng</v>
          </cell>
          <cell r="I7916" t="str">
            <v>电表故障</v>
          </cell>
        </row>
        <row r="7917">
          <cell r="A7917">
            <v>43214</v>
          </cell>
          <cell r="B7917">
            <v>0.82123842592592589</v>
          </cell>
          <cell r="D7917" t="str">
            <v>电表故障</v>
          </cell>
          <cell r="G7917" t="str">
            <v>JS_CZ_wodefeng</v>
          </cell>
          <cell r="I7917" t="str">
            <v>电表故障</v>
          </cell>
        </row>
        <row r="7918">
          <cell r="A7918">
            <v>43214</v>
          </cell>
          <cell r="B7918">
            <v>0.82361111111111107</v>
          </cell>
          <cell r="D7918" t="str">
            <v>电表故障</v>
          </cell>
          <cell r="G7918" t="str">
            <v>JS_CZ_wodefeng</v>
          </cell>
          <cell r="I7918" t="str">
            <v>电表故障</v>
          </cell>
        </row>
        <row r="7919">
          <cell r="A7919">
            <v>43214</v>
          </cell>
          <cell r="B7919">
            <v>0.8237268518518519</v>
          </cell>
          <cell r="D7919" t="str">
            <v>电表故障</v>
          </cell>
          <cell r="G7919" t="str">
            <v>JS_CZ_wodefeng</v>
          </cell>
          <cell r="I7919" t="str">
            <v>电表故障</v>
          </cell>
        </row>
        <row r="7920">
          <cell r="A7920">
            <v>43214</v>
          </cell>
          <cell r="B7920">
            <v>0.82390046296296304</v>
          </cell>
          <cell r="D7920" t="str">
            <v>电表故障</v>
          </cell>
          <cell r="G7920" t="str">
            <v>JS_CZ_wodefeng</v>
          </cell>
          <cell r="I7920" t="str">
            <v>电表故障</v>
          </cell>
        </row>
        <row r="7921">
          <cell r="A7921">
            <v>43214</v>
          </cell>
          <cell r="B7921">
            <v>0.82517361111111109</v>
          </cell>
          <cell r="D7921" t="str">
            <v>电表故障</v>
          </cell>
          <cell r="G7921" t="str">
            <v>JS_CZ_wodefeng</v>
          </cell>
          <cell r="I7921" t="str">
            <v>电表故障</v>
          </cell>
        </row>
        <row r="7922">
          <cell r="A7922">
            <v>43214</v>
          </cell>
          <cell r="B7922">
            <v>0.82690972222222225</v>
          </cell>
          <cell r="D7922" t="str">
            <v>分系统1BMS1总电压过低一级故障</v>
          </cell>
          <cell r="G7922" t="str">
            <v>JS_CZ_wodefeng</v>
          </cell>
          <cell r="I7922" t="str">
            <v>BMS故障</v>
          </cell>
        </row>
        <row r="7923">
          <cell r="A7923">
            <v>43214</v>
          </cell>
          <cell r="B7923">
            <v>0.82690972222222225</v>
          </cell>
          <cell r="D7923" t="str">
            <v>分系统1BMS1总电压过低二级故障</v>
          </cell>
          <cell r="G7923" t="str">
            <v>JS_CZ_wodefeng</v>
          </cell>
          <cell r="I7923" t="str">
            <v>BMS故障</v>
          </cell>
        </row>
        <row r="7924">
          <cell r="A7924">
            <v>43214</v>
          </cell>
          <cell r="B7924">
            <v>0.8271412037037037</v>
          </cell>
          <cell r="D7924" t="str">
            <v>分系统1BMS3总电压过低一级故障</v>
          </cell>
          <cell r="G7924" t="str">
            <v>JS_CZ_wodefeng</v>
          </cell>
          <cell r="I7924" t="str">
            <v>BMS故障</v>
          </cell>
        </row>
        <row r="7925">
          <cell r="A7925">
            <v>43214</v>
          </cell>
          <cell r="B7925">
            <v>0.8271412037037037</v>
          </cell>
          <cell r="D7925" t="str">
            <v>分系统1BMS3总电压过低二级故障</v>
          </cell>
          <cell r="G7925" t="str">
            <v>JS_CZ_wodefeng</v>
          </cell>
          <cell r="I7925" t="str">
            <v>BMS故障</v>
          </cell>
        </row>
        <row r="7926">
          <cell r="A7926">
            <v>43214</v>
          </cell>
          <cell r="B7926">
            <v>0.82743055555555556</v>
          </cell>
          <cell r="D7926" t="str">
            <v>分系统1BMS6总电压过低一级故障</v>
          </cell>
          <cell r="G7926" t="str">
            <v>JS_CZ_wodefeng</v>
          </cell>
          <cell r="I7926" t="str">
            <v>BMS故障</v>
          </cell>
        </row>
        <row r="7927">
          <cell r="A7927">
            <v>43214</v>
          </cell>
          <cell r="B7927">
            <v>0.82743055555555556</v>
          </cell>
          <cell r="D7927" t="str">
            <v>分系统1BMS6总电压过低二级故障</v>
          </cell>
          <cell r="G7927" t="str">
            <v>JS_CZ_wodefeng</v>
          </cell>
          <cell r="I7927" t="str">
            <v>BMS故障</v>
          </cell>
        </row>
        <row r="7928">
          <cell r="A7928">
            <v>43214</v>
          </cell>
          <cell r="B7928">
            <v>0.827662037037037</v>
          </cell>
          <cell r="D7928" t="str">
            <v>分系统1BMS5总电压过低一级故障</v>
          </cell>
          <cell r="G7928" t="str">
            <v>JS_CZ_wodefeng</v>
          </cell>
          <cell r="I7928" t="str">
            <v>BMS故障</v>
          </cell>
        </row>
        <row r="7929">
          <cell r="A7929">
            <v>43214</v>
          </cell>
          <cell r="B7929">
            <v>0.827662037037037</v>
          </cell>
          <cell r="D7929" t="str">
            <v>分系统1BMS5总电压过低二级故障</v>
          </cell>
          <cell r="G7929" t="str">
            <v>JS_CZ_wodefeng</v>
          </cell>
          <cell r="I7929" t="str">
            <v>BMS故障</v>
          </cell>
        </row>
        <row r="7930">
          <cell r="A7930">
            <v>43214</v>
          </cell>
          <cell r="B7930">
            <v>0.82783564814814825</v>
          </cell>
          <cell r="D7930" t="str">
            <v>分系统1BMS4总电压过低一级故障</v>
          </cell>
          <cell r="G7930" t="str">
            <v>JS_CZ_wodefeng</v>
          </cell>
          <cell r="I7930" t="str">
            <v>BMS故障</v>
          </cell>
        </row>
        <row r="7931">
          <cell r="A7931">
            <v>43214</v>
          </cell>
          <cell r="B7931">
            <v>0.82783564814814825</v>
          </cell>
          <cell r="D7931" t="str">
            <v>分系统1BMS4总电压过低二级故障</v>
          </cell>
          <cell r="G7931" t="str">
            <v>JS_CZ_wodefeng</v>
          </cell>
          <cell r="I7931" t="str">
            <v>BMS故障</v>
          </cell>
        </row>
        <row r="7932">
          <cell r="A7932">
            <v>43214</v>
          </cell>
          <cell r="B7932">
            <v>0.82800925925925928</v>
          </cell>
          <cell r="D7932" t="str">
            <v>分系统1BMS2总电压过低一级故障</v>
          </cell>
          <cell r="G7932" t="str">
            <v>JS_CZ_wodefeng</v>
          </cell>
          <cell r="I7932" t="str">
            <v>BMS故障</v>
          </cell>
        </row>
        <row r="7933">
          <cell r="A7933">
            <v>43214</v>
          </cell>
          <cell r="B7933">
            <v>0.82800925925925928</v>
          </cell>
          <cell r="D7933" t="str">
            <v>分系统1BMS2总电压过低二级故障</v>
          </cell>
          <cell r="G7933" t="str">
            <v>JS_CZ_wodefeng</v>
          </cell>
          <cell r="I7933" t="str">
            <v>BMS故障</v>
          </cell>
        </row>
        <row r="7934">
          <cell r="A7934">
            <v>43214</v>
          </cell>
          <cell r="B7934">
            <v>0.828125</v>
          </cell>
          <cell r="D7934" t="str">
            <v>电表故障</v>
          </cell>
          <cell r="G7934" t="str">
            <v>JS_CZ_wodefeng</v>
          </cell>
          <cell r="I7934" t="str">
            <v>电表故障</v>
          </cell>
        </row>
        <row r="7935">
          <cell r="A7935">
            <v>43214</v>
          </cell>
          <cell r="B7935">
            <v>0.82824074074074072</v>
          </cell>
          <cell r="D7935" t="str">
            <v>电表故障</v>
          </cell>
          <cell r="G7935" t="str">
            <v>JS_CZ_wodefeng</v>
          </cell>
          <cell r="I7935" t="str">
            <v>电表故障</v>
          </cell>
        </row>
        <row r="7936">
          <cell r="A7936">
            <v>43214</v>
          </cell>
          <cell r="B7936">
            <v>0.82847222222222217</v>
          </cell>
          <cell r="D7936" t="str">
            <v>电表故障</v>
          </cell>
          <cell r="G7936" t="str">
            <v>JS_CZ_wodefeng</v>
          </cell>
          <cell r="I7936" t="str">
            <v>电表故障</v>
          </cell>
        </row>
        <row r="7937">
          <cell r="A7937">
            <v>43214</v>
          </cell>
          <cell r="B7937">
            <v>0.82974537037037033</v>
          </cell>
          <cell r="D7937" t="str">
            <v>电表故障</v>
          </cell>
          <cell r="G7937" t="str">
            <v>JS_CZ_wodefeng</v>
          </cell>
          <cell r="I7937" t="str">
            <v>电表故障</v>
          </cell>
        </row>
        <row r="7938">
          <cell r="A7938">
            <v>43214</v>
          </cell>
          <cell r="B7938">
            <v>0.8338078703703703</v>
          </cell>
          <cell r="D7938" t="str">
            <v>电表故障</v>
          </cell>
          <cell r="G7938" t="str">
            <v>JS_CZ_wodefeng</v>
          </cell>
          <cell r="I7938" t="str">
            <v>电表故障</v>
          </cell>
        </row>
        <row r="7939">
          <cell r="A7939">
            <v>43214</v>
          </cell>
          <cell r="B7939">
            <v>0.83398148148148143</v>
          </cell>
          <cell r="D7939" t="str">
            <v>电表故障</v>
          </cell>
          <cell r="G7939" t="str">
            <v>JS_CZ_wodefeng</v>
          </cell>
          <cell r="I7939" t="str">
            <v>电表故障</v>
          </cell>
        </row>
        <row r="7940">
          <cell r="A7940">
            <v>43214</v>
          </cell>
          <cell r="B7940">
            <v>0.83444444444444443</v>
          </cell>
          <cell r="D7940" t="str">
            <v>分系统1BMS2单体电压过低一级故障</v>
          </cell>
          <cell r="G7940" t="str">
            <v>JS_CZ_wodefeng</v>
          </cell>
          <cell r="I7940" t="str">
            <v>BMS故障</v>
          </cell>
        </row>
        <row r="7941">
          <cell r="A7941">
            <v>43214</v>
          </cell>
          <cell r="B7941">
            <v>0.83444444444444443</v>
          </cell>
          <cell r="D7941" t="str">
            <v>分系统1BMS2单体电压过低二级故障</v>
          </cell>
          <cell r="G7941" t="str">
            <v>JS_CZ_wodefeng</v>
          </cell>
          <cell r="I7941" t="str">
            <v>BMS故障</v>
          </cell>
        </row>
        <row r="7942">
          <cell r="A7942">
            <v>43214</v>
          </cell>
          <cell r="B7942">
            <v>0.8352546296296296</v>
          </cell>
          <cell r="D7942" t="str">
            <v>电表故障</v>
          </cell>
          <cell r="G7942" t="str">
            <v>JS_CZ_wodefeng</v>
          </cell>
          <cell r="I7942" t="str">
            <v>电表故障</v>
          </cell>
        </row>
        <row r="7943">
          <cell r="A7943">
            <v>43214</v>
          </cell>
          <cell r="B7943">
            <v>0.83537037037037043</v>
          </cell>
          <cell r="D7943" t="str">
            <v>分系统1BMS5单体电压过低一级故障</v>
          </cell>
          <cell r="G7943" t="str">
            <v>JS_CZ_wodefeng</v>
          </cell>
          <cell r="I7943" t="str">
            <v>BMS故障</v>
          </cell>
        </row>
        <row r="7944">
          <cell r="A7944">
            <v>43214</v>
          </cell>
          <cell r="B7944">
            <v>0.83537037037037043</v>
          </cell>
          <cell r="D7944" t="str">
            <v>分系统1BMS5单体电压过低二级故障</v>
          </cell>
          <cell r="G7944" t="str">
            <v>JS_CZ_wodefeng</v>
          </cell>
          <cell r="I7944" t="str">
            <v>BMS故障</v>
          </cell>
        </row>
        <row r="7945">
          <cell r="A7945">
            <v>43214</v>
          </cell>
          <cell r="B7945">
            <v>0.83537037037037043</v>
          </cell>
          <cell r="D7945" t="str">
            <v>电表故障</v>
          </cell>
          <cell r="G7945" t="str">
            <v>JS_CZ_wodefeng</v>
          </cell>
          <cell r="I7945" t="str">
            <v>电表故障</v>
          </cell>
        </row>
        <row r="7946">
          <cell r="A7946">
            <v>43214</v>
          </cell>
          <cell r="B7946">
            <v>0.83577546296296301</v>
          </cell>
          <cell r="D7946" t="str">
            <v>分系统1BMS3单体电压过低一级故障</v>
          </cell>
          <cell r="G7946" t="str">
            <v>JS_CZ_wodefeng</v>
          </cell>
          <cell r="I7946" t="str">
            <v>BMS故障</v>
          </cell>
        </row>
        <row r="7947">
          <cell r="A7947">
            <v>43214</v>
          </cell>
          <cell r="B7947">
            <v>0.83577546296296301</v>
          </cell>
          <cell r="D7947" t="str">
            <v>分系统1BMS3单体电压过低二级故障</v>
          </cell>
          <cell r="G7947" t="str">
            <v>JS_CZ_wodefeng</v>
          </cell>
          <cell r="I7947" t="str">
            <v>BMS故障</v>
          </cell>
        </row>
        <row r="7948">
          <cell r="A7948">
            <v>43214</v>
          </cell>
          <cell r="B7948">
            <v>0.83600694444444434</v>
          </cell>
          <cell r="D7948" t="str">
            <v>分系统1BMS1单体电压过低一级故障</v>
          </cell>
          <cell r="G7948" t="str">
            <v>JS_CZ_wodefeng</v>
          </cell>
          <cell r="I7948" t="str">
            <v>BMS故障</v>
          </cell>
        </row>
        <row r="7949">
          <cell r="A7949">
            <v>43214</v>
          </cell>
          <cell r="B7949">
            <v>0.83600694444444434</v>
          </cell>
          <cell r="D7949" t="str">
            <v>分系统1BMS1单体电压过低二级故障</v>
          </cell>
          <cell r="G7949" t="str">
            <v>JS_CZ_wodefeng</v>
          </cell>
          <cell r="I7949" t="str">
            <v>BMS故障</v>
          </cell>
        </row>
        <row r="7950">
          <cell r="A7950">
            <v>43214</v>
          </cell>
          <cell r="B7950">
            <v>0.83635416666666673</v>
          </cell>
          <cell r="D7950" t="str">
            <v>电表故障</v>
          </cell>
          <cell r="G7950" t="str">
            <v>JS_CZ_wodefeng</v>
          </cell>
          <cell r="I7950" t="str">
            <v>电表故障</v>
          </cell>
        </row>
        <row r="7951">
          <cell r="A7951">
            <v>43214</v>
          </cell>
          <cell r="B7951">
            <v>0.83652777777777787</v>
          </cell>
          <cell r="D7951" t="str">
            <v>分系统1BMS4单体电压过低一级故障</v>
          </cell>
          <cell r="G7951" t="str">
            <v>JS_CZ_wodefeng</v>
          </cell>
          <cell r="I7951" t="str">
            <v>BMS故障</v>
          </cell>
        </row>
        <row r="7952">
          <cell r="A7952">
            <v>43214</v>
          </cell>
          <cell r="B7952">
            <v>0.83652777777777787</v>
          </cell>
          <cell r="D7952" t="str">
            <v>分系统1BMS4单体电压过低二级故障</v>
          </cell>
          <cell r="G7952" t="str">
            <v>JS_CZ_wodefeng</v>
          </cell>
          <cell r="I7952" t="str">
            <v>BMS故障</v>
          </cell>
        </row>
        <row r="7953">
          <cell r="A7953">
            <v>43214</v>
          </cell>
          <cell r="B7953">
            <v>0.83710648148148159</v>
          </cell>
          <cell r="D7953" t="str">
            <v>分系统1BMS3SOC过低一级故障</v>
          </cell>
          <cell r="G7953" t="str">
            <v>JS_CZ_wodefeng</v>
          </cell>
          <cell r="I7953" t="str">
            <v>BMS故障</v>
          </cell>
        </row>
        <row r="7954">
          <cell r="A7954">
            <v>43214</v>
          </cell>
          <cell r="B7954">
            <v>0.83710648148148159</v>
          </cell>
          <cell r="D7954" t="str">
            <v>分系统1BMS3SOC过低二级故障</v>
          </cell>
          <cell r="G7954" t="str">
            <v>JS_CZ_wodefeng</v>
          </cell>
          <cell r="I7954" t="str">
            <v>BMS故障</v>
          </cell>
        </row>
        <row r="7955">
          <cell r="A7955">
            <v>43214</v>
          </cell>
          <cell r="B7955">
            <v>0.83728009259259262</v>
          </cell>
          <cell r="D7955" t="str">
            <v>分系统1BMS6单体电压过低一级故障</v>
          </cell>
          <cell r="G7955" t="str">
            <v>JS_CZ_wodefeng</v>
          </cell>
          <cell r="I7955" t="str">
            <v>BMS故障</v>
          </cell>
        </row>
        <row r="7956">
          <cell r="A7956">
            <v>43214</v>
          </cell>
          <cell r="B7956">
            <v>0.83728009259259262</v>
          </cell>
          <cell r="D7956" t="str">
            <v>分系统1BMS6单体电压过低二级故障</v>
          </cell>
          <cell r="G7956" t="str">
            <v>JS_CZ_wodefeng</v>
          </cell>
          <cell r="I7956" t="str">
            <v>BMS故障</v>
          </cell>
        </row>
        <row r="7957">
          <cell r="A7957">
            <v>43214</v>
          </cell>
          <cell r="B7957">
            <v>0.83861111111111108</v>
          </cell>
          <cell r="D7957" t="str">
            <v>电表故障</v>
          </cell>
          <cell r="G7957" t="str">
            <v>JS_CZ_wodefeng</v>
          </cell>
          <cell r="I7957" t="str">
            <v>电表故障</v>
          </cell>
        </row>
        <row r="7958">
          <cell r="A7958">
            <v>43214</v>
          </cell>
          <cell r="B7958">
            <v>0.83872685185185192</v>
          </cell>
          <cell r="D7958" t="str">
            <v>分系统1BMS6SOC过低一级故障</v>
          </cell>
          <cell r="G7958" t="str">
            <v>JS_CZ_wodefeng</v>
          </cell>
          <cell r="I7958" t="str">
            <v>BMS故障</v>
          </cell>
        </row>
        <row r="7959">
          <cell r="A7959">
            <v>43214</v>
          </cell>
          <cell r="B7959">
            <v>0.83872685185185192</v>
          </cell>
          <cell r="D7959" t="str">
            <v>分系统1BMS6SOC过低二级故障</v>
          </cell>
          <cell r="G7959" t="str">
            <v>JS_CZ_wodefeng</v>
          </cell>
          <cell r="I7959" t="str">
            <v>BMS故障</v>
          </cell>
        </row>
        <row r="7960">
          <cell r="A7960">
            <v>43214</v>
          </cell>
          <cell r="B7960">
            <v>0.84024305555555545</v>
          </cell>
          <cell r="D7960" t="str">
            <v>电表故障</v>
          </cell>
          <cell r="G7960" t="str">
            <v>JS_CZ_wodefeng</v>
          </cell>
          <cell r="I7960" t="str">
            <v>电表故障</v>
          </cell>
        </row>
        <row r="7961">
          <cell r="A7961">
            <v>43214</v>
          </cell>
          <cell r="B7961">
            <v>0.84035879629629628</v>
          </cell>
          <cell r="D7961" t="str">
            <v>分系统1BMS2SOC过低一级故障</v>
          </cell>
          <cell r="G7961" t="str">
            <v>JS_CZ_wodefeng</v>
          </cell>
          <cell r="I7961" t="str">
            <v>BMS故障</v>
          </cell>
        </row>
        <row r="7962">
          <cell r="A7962">
            <v>43214</v>
          </cell>
          <cell r="B7962">
            <v>0.84035879629629628</v>
          </cell>
          <cell r="D7962" t="str">
            <v>分系统1BMS2SOC过低二级故障</v>
          </cell>
          <cell r="G7962" t="str">
            <v>JS_CZ_wodefeng</v>
          </cell>
          <cell r="I7962" t="str">
            <v>BMS故障</v>
          </cell>
        </row>
        <row r="7963">
          <cell r="A7963">
            <v>43214</v>
          </cell>
          <cell r="B7963">
            <v>0.84076388888888898</v>
          </cell>
          <cell r="D7963" t="str">
            <v>分系统1BMS1SOC过低一级故障</v>
          </cell>
          <cell r="G7963" t="str">
            <v>JS_CZ_wodefeng</v>
          </cell>
          <cell r="I7963" t="str">
            <v>BMS故障</v>
          </cell>
        </row>
        <row r="7964">
          <cell r="A7964">
            <v>43214</v>
          </cell>
          <cell r="B7964">
            <v>0.84076388888888898</v>
          </cell>
          <cell r="D7964" t="str">
            <v>分系统1BMS1SOC过低二级故障</v>
          </cell>
          <cell r="G7964" t="str">
            <v>JS_CZ_wodefeng</v>
          </cell>
          <cell r="I7964" t="str">
            <v>BMS故障</v>
          </cell>
        </row>
        <row r="7965">
          <cell r="A7965">
            <v>43214</v>
          </cell>
          <cell r="B7965">
            <v>0.84203703703703703</v>
          </cell>
          <cell r="D7965" t="str">
            <v>分系统1BMS5SOC过低一级故障</v>
          </cell>
          <cell r="G7965" t="str">
            <v>JS_CZ_wodefeng</v>
          </cell>
          <cell r="I7965" t="str">
            <v>BMS故障</v>
          </cell>
        </row>
        <row r="7966">
          <cell r="A7966">
            <v>43214</v>
          </cell>
          <cell r="B7966">
            <v>0.84203703703703703</v>
          </cell>
          <cell r="D7966" t="str">
            <v>分系统1BMS5SOC过低二级故障</v>
          </cell>
          <cell r="G7966" t="str">
            <v>JS_CZ_wodefeng</v>
          </cell>
          <cell r="I7966" t="str">
            <v>BMS故障</v>
          </cell>
        </row>
        <row r="7967">
          <cell r="A7967">
            <v>43214</v>
          </cell>
          <cell r="B7967">
            <v>0.84417824074074066</v>
          </cell>
          <cell r="D7967" t="str">
            <v>电表故障</v>
          </cell>
          <cell r="G7967" t="str">
            <v>JS_CZ_wodefeng</v>
          </cell>
          <cell r="I7967" t="str">
            <v>电表故障</v>
          </cell>
        </row>
        <row r="7968">
          <cell r="A7968">
            <v>43214</v>
          </cell>
          <cell r="B7968">
            <v>0.84550925925925924</v>
          </cell>
          <cell r="D7968" t="str">
            <v>电表故障</v>
          </cell>
          <cell r="G7968" t="str">
            <v>JS_CZ_wodefeng</v>
          </cell>
          <cell r="I7968" t="str">
            <v>电表故障</v>
          </cell>
        </row>
        <row r="7969">
          <cell r="A7969">
            <v>43214</v>
          </cell>
          <cell r="B7969">
            <v>0.84562500000000007</v>
          </cell>
          <cell r="D7969" t="str">
            <v>电表故障</v>
          </cell>
          <cell r="G7969" t="str">
            <v>JS_CZ_wodefeng</v>
          </cell>
          <cell r="I7969" t="str">
            <v>电表故障</v>
          </cell>
        </row>
        <row r="7970">
          <cell r="A7970">
            <v>43214</v>
          </cell>
          <cell r="B7970">
            <v>0.84574074074074079</v>
          </cell>
          <cell r="D7970" t="str">
            <v>电表故障</v>
          </cell>
          <cell r="G7970" t="str">
            <v>JS_CZ_wodefeng</v>
          </cell>
          <cell r="I7970" t="str">
            <v>电表故障</v>
          </cell>
        </row>
        <row r="7971">
          <cell r="A7971">
            <v>43214</v>
          </cell>
          <cell r="B7971">
            <v>0.84793981481481484</v>
          </cell>
          <cell r="D7971" t="str">
            <v>电表故障</v>
          </cell>
          <cell r="G7971" t="str">
            <v>JS_CZ_wodefeng</v>
          </cell>
          <cell r="I7971" t="str">
            <v>电表故障</v>
          </cell>
        </row>
        <row r="7972">
          <cell r="A7972">
            <v>43214</v>
          </cell>
          <cell r="B7972">
            <v>0.85038194444444448</v>
          </cell>
          <cell r="D7972" t="str">
            <v>电表故障</v>
          </cell>
          <cell r="G7972" t="str">
            <v>JS_CZ_wodefeng</v>
          </cell>
          <cell r="I7972" t="str">
            <v>电表故障</v>
          </cell>
        </row>
        <row r="7973">
          <cell r="A7973">
            <v>43214</v>
          </cell>
          <cell r="B7973">
            <v>0.8504976851851852</v>
          </cell>
          <cell r="D7973" t="str">
            <v>电表故障</v>
          </cell>
          <cell r="G7973" t="str">
            <v>JS_CZ_wodefeng</v>
          </cell>
          <cell r="I7973" t="str">
            <v>电表故障</v>
          </cell>
        </row>
        <row r="7974">
          <cell r="A7974">
            <v>43214</v>
          </cell>
          <cell r="B7974">
            <v>0.85067129629629623</v>
          </cell>
          <cell r="D7974" t="str">
            <v>电表故障</v>
          </cell>
          <cell r="G7974" t="str">
            <v>JS_CZ_wodefeng</v>
          </cell>
          <cell r="I7974" t="str">
            <v>电表故障</v>
          </cell>
        </row>
        <row r="7975">
          <cell r="A7975">
            <v>43214</v>
          </cell>
          <cell r="B7975">
            <v>0.85090277777777779</v>
          </cell>
          <cell r="D7975" t="str">
            <v>电表故障</v>
          </cell>
          <cell r="G7975" t="str">
            <v>JS_CZ_wodefeng</v>
          </cell>
          <cell r="I7975" t="str">
            <v>电表故障</v>
          </cell>
        </row>
        <row r="7976">
          <cell r="A7976">
            <v>43214</v>
          </cell>
          <cell r="B7976">
            <v>0.85194444444444439</v>
          </cell>
          <cell r="D7976" t="str">
            <v>电表故障</v>
          </cell>
          <cell r="G7976" t="str">
            <v>JS_CZ_wodefeng</v>
          </cell>
          <cell r="I7976" t="str">
            <v>电表故障</v>
          </cell>
        </row>
        <row r="7977">
          <cell r="A7977">
            <v>43214</v>
          </cell>
          <cell r="B7977">
            <v>0.85431712962962969</v>
          </cell>
          <cell r="D7977" t="str">
            <v>电表故障</v>
          </cell>
          <cell r="G7977" t="str">
            <v>JS_CZ_wodefeng</v>
          </cell>
          <cell r="I7977" t="str">
            <v>电表故障</v>
          </cell>
        </row>
        <row r="7978">
          <cell r="A7978">
            <v>43214</v>
          </cell>
          <cell r="B7978">
            <v>0.8558796296296296</v>
          </cell>
          <cell r="D7978" t="str">
            <v>电表故障</v>
          </cell>
          <cell r="G7978" t="str">
            <v>JS_CZ_wodefeng</v>
          </cell>
          <cell r="I7978" t="str">
            <v>电表故障</v>
          </cell>
        </row>
        <row r="7979">
          <cell r="A7979">
            <v>43214</v>
          </cell>
          <cell r="B7979">
            <v>0.85599537037037043</v>
          </cell>
          <cell r="D7979" t="str">
            <v>电表故障</v>
          </cell>
          <cell r="G7979" t="str">
            <v>JS_CZ_wodefeng</v>
          </cell>
          <cell r="I7979" t="str">
            <v>电表故障</v>
          </cell>
        </row>
        <row r="7980">
          <cell r="A7980">
            <v>43214</v>
          </cell>
          <cell r="B7980">
            <v>0.85732638888888879</v>
          </cell>
          <cell r="D7980" t="str">
            <v>电表故障</v>
          </cell>
          <cell r="G7980" t="str">
            <v>JS_CZ_wodefeng</v>
          </cell>
          <cell r="I7980" t="str">
            <v>电表故障</v>
          </cell>
        </row>
        <row r="7981">
          <cell r="A7981">
            <v>43214</v>
          </cell>
          <cell r="B7981">
            <v>0.86133101851851857</v>
          </cell>
          <cell r="D7981" t="str">
            <v>电表故障</v>
          </cell>
          <cell r="G7981" t="str">
            <v>JS_CZ_wodefeng</v>
          </cell>
          <cell r="I7981" t="str">
            <v>电表故障</v>
          </cell>
        </row>
        <row r="7982">
          <cell r="A7982">
            <v>43214</v>
          </cell>
          <cell r="B7982">
            <v>0.8615624999999999</v>
          </cell>
          <cell r="D7982" t="str">
            <v>分系统1BMS8总电压过低一级故障</v>
          </cell>
          <cell r="G7982" t="str">
            <v>JS_WX_liteer</v>
          </cell>
          <cell r="I7982" t="str">
            <v>BMS故障</v>
          </cell>
        </row>
        <row r="7983">
          <cell r="A7983">
            <v>43214</v>
          </cell>
          <cell r="B7983">
            <v>0.8615624999999999</v>
          </cell>
          <cell r="D7983" t="str">
            <v>分系统1BMS8总电压过低二级故障</v>
          </cell>
          <cell r="G7983" t="str">
            <v>JS_WX_liteer</v>
          </cell>
          <cell r="I7983" t="str">
            <v>BMS故障</v>
          </cell>
        </row>
        <row r="7984">
          <cell r="A7984">
            <v>43214</v>
          </cell>
          <cell r="B7984">
            <v>0.86167824074074073</v>
          </cell>
          <cell r="D7984" t="str">
            <v>分系统1BMS9总电压过低一级故障</v>
          </cell>
          <cell r="G7984" t="str">
            <v>JS_WX_liteer</v>
          </cell>
          <cell r="I7984" t="str">
            <v>BMS故障</v>
          </cell>
        </row>
        <row r="7985">
          <cell r="A7985">
            <v>43214</v>
          </cell>
          <cell r="B7985">
            <v>0.86167824074074073</v>
          </cell>
          <cell r="D7985" t="str">
            <v>分系统1BMS9总电压过低二级故障</v>
          </cell>
          <cell r="G7985" t="str">
            <v>JS_WX_liteer</v>
          </cell>
          <cell r="I7985" t="str">
            <v>BMS故障</v>
          </cell>
        </row>
        <row r="7986">
          <cell r="A7986">
            <v>43214</v>
          </cell>
          <cell r="B7986">
            <v>0.86202546296296301</v>
          </cell>
          <cell r="D7986" t="str">
            <v>分系统1BMS3总电压过低一级故障</v>
          </cell>
          <cell r="G7986" t="str">
            <v>JS_WX_liteer</v>
          </cell>
          <cell r="I7986" t="str">
            <v>BMS故障</v>
          </cell>
        </row>
        <row r="7987">
          <cell r="A7987">
            <v>43214</v>
          </cell>
          <cell r="B7987">
            <v>0.86202546296296301</v>
          </cell>
          <cell r="D7987" t="str">
            <v>分系统1BMS3总电压过低二级故障</v>
          </cell>
          <cell r="G7987" t="str">
            <v>JS_WX_liteer</v>
          </cell>
          <cell r="I7987" t="str">
            <v>BMS故障</v>
          </cell>
        </row>
        <row r="7988">
          <cell r="A7988">
            <v>43214</v>
          </cell>
          <cell r="B7988">
            <v>0.86237268518518517</v>
          </cell>
          <cell r="D7988" t="str">
            <v>分系统1BMS4总电压过低一级故障</v>
          </cell>
          <cell r="G7988" t="str">
            <v>JS_WX_liteer</v>
          </cell>
          <cell r="I7988" t="str">
            <v>BMS故障</v>
          </cell>
        </row>
        <row r="7989">
          <cell r="A7989">
            <v>43214</v>
          </cell>
          <cell r="B7989">
            <v>0.86237268518518517</v>
          </cell>
          <cell r="D7989" t="str">
            <v>分系统1BMS4总电压过低二级故障</v>
          </cell>
          <cell r="G7989" t="str">
            <v>JS_WX_liteer</v>
          </cell>
          <cell r="I7989" t="str">
            <v>BMS故障</v>
          </cell>
        </row>
        <row r="7990">
          <cell r="A7990">
            <v>43214</v>
          </cell>
          <cell r="B7990">
            <v>0.86243055555555559</v>
          </cell>
          <cell r="D7990" t="str">
            <v>分系统1BMS1总电压过低一级故障</v>
          </cell>
          <cell r="G7990" t="str">
            <v>JS_WX_liteer</v>
          </cell>
          <cell r="I7990" t="str">
            <v>BMS故障</v>
          </cell>
        </row>
        <row r="7991">
          <cell r="A7991">
            <v>43214</v>
          </cell>
          <cell r="B7991">
            <v>0.86243055555555559</v>
          </cell>
          <cell r="D7991" t="str">
            <v>分系统1BMS1总电压过低二级故障</v>
          </cell>
          <cell r="G7991" t="str">
            <v>JS_WX_liteer</v>
          </cell>
          <cell r="I7991" t="str">
            <v>BMS故障</v>
          </cell>
        </row>
        <row r="7992">
          <cell r="A7992">
            <v>43214</v>
          </cell>
          <cell r="B7992">
            <v>0.86266203703703714</v>
          </cell>
          <cell r="D7992" t="str">
            <v>电表故障</v>
          </cell>
          <cell r="G7992" t="str">
            <v>JS_CZ_wodefeng</v>
          </cell>
          <cell r="I7992" t="str">
            <v>电表故障</v>
          </cell>
        </row>
        <row r="7993">
          <cell r="A7993">
            <v>43214</v>
          </cell>
          <cell r="B7993">
            <v>0.86271990740740734</v>
          </cell>
          <cell r="D7993" t="str">
            <v>分系统1BMS2总电压过低一级故障</v>
          </cell>
          <cell r="G7993" t="str">
            <v>JS_WX_liteer</v>
          </cell>
          <cell r="I7993" t="str">
            <v>BMS故障</v>
          </cell>
        </row>
        <row r="7994">
          <cell r="A7994">
            <v>43214</v>
          </cell>
          <cell r="B7994">
            <v>0.86271990740740734</v>
          </cell>
          <cell r="D7994" t="str">
            <v>分系统1BMS2总电压过低二级故障</v>
          </cell>
          <cell r="G7994" t="str">
            <v>JS_WX_liteer</v>
          </cell>
          <cell r="I7994" t="str">
            <v>BMS故障</v>
          </cell>
        </row>
        <row r="7995">
          <cell r="A7995">
            <v>43214</v>
          </cell>
          <cell r="B7995">
            <v>0.86271990740740734</v>
          </cell>
          <cell r="D7995" t="str">
            <v>分系统1BMS7总电压过低一级故障</v>
          </cell>
          <cell r="G7995" t="str">
            <v>JS_WX_liteer</v>
          </cell>
          <cell r="I7995" t="str">
            <v>BMS故障</v>
          </cell>
        </row>
        <row r="7996">
          <cell r="A7996">
            <v>43214</v>
          </cell>
          <cell r="B7996">
            <v>0.86271990740740734</v>
          </cell>
          <cell r="D7996" t="str">
            <v>分系统1BMS7总电压过低二级故障</v>
          </cell>
          <cell r="G7996" t="str">
            <v>JS_WX_liteer</v>
          </cell>
          <cell r="I7996" t="str">
            <v>BMS故障</v>
          </cell>
        </row>
        <row r="7997">
          <cell r="A7997">
            <v>43214</v>
          </cell>
          <cell r="B7997">
            <v>0.86277777777777775</v>
          </cell>
          <cell r="D7997" t="str">
            <v>电表故障</v>
          </cell>
          <cell r="G7997" t="str">
            <v>JS_CZ_wodefeng</v>
          </cell>
          <cell r="I7997" t="str">
            <v>电表故障</v>
          </cell>
        </row>
        <row r="7998">
          <cell r="A7998">
            <v>43214</v>
          </cell>
          <cell r="B7998">
            <v>0.86289351851851848</v>
          </cell>
          <cell r="D7998" t="str">
            <v>电表故障</v>
          </cell>
          <cell r="G7998" t="str">
            <v>JS_CZ_wodefeng</v>
          </cell>
          <cell r="I7998" t="str">
            <v>电表故障</v>
          </cell>
        </row>
        <row r="7999">
          <cell r="A7999">
            <v>43214</v>
          </cell>
          <cell r="B7999">
            <v>0.86295138888888889</v>
          </cell>
          <cell r="D7999" t="str">
            <v>分系统1BMS5总电压过低一级故障</v>
          </cell>
          <cell r="G7999" t="str">
            <v>JS_WX_liteer</v>
          </cell>
          <cell r="I7999" t="str">
            <v>BMS故障</v>
          </cell>
        </row>
        <row r="8000">
          <cell r="A8000">
            <v>43214</v>
          </cell>
          <cell r="B8000">
            <v>0.86295138888888889</v>
          </cell>
          <cell r="D8000" t="str">
            <v>分系统1BMS5总电压过低二级故障</v>
          </cell>
          <cell r="G8000" t="str">
            <v>JS_WX_liteer</v>
          </cell>
          <cell r="I8000" t="str">
            <v>BMS故障</v>
          </cell>
        </row>
        <row r="8001">
          <cell r="A8001">
            <v>43214</v>
          </cell>
          <cell r="B8001">
            <v>0.86295138888888889</v>
          </cell>
          <cell r="D8001" t="str">
            <v>分系统1BMS6总电压过低一级故障</v>
          </cell>
          <cell r="G8001" t="str">
            <v>JS_WX_liteer</v>
          </cell>
          <cell r="I8001" t="str">
            <v>BMS故障</v>
          </cell>
        </row>
        <row r="8002">
          <cell r="A8002">
            <v>43214</v>
          </cell>
          <cell r="B8002">
            <v>0.86295138888888889</v>
          </cell>
          <cell r="D8002" t="str">
            <v>分系统1BMS6总电压过低二级故障</v>
          </cell>
          <cell r="G8002" t="str">
            <v>JS_WX_liteer</v>
          </cell>
          <cell r="I8002" t="str">
            <v>BMS故障</v>
          </cell>
        </row>
        <row r="8003">
          <cell r="A8003">
            <v>43214</v>
          </cell>
          <cell r="B8003">
            <v>0.86526620370370377</v>
          </cell>
          <cell r="D8003" t="str">
            <v>电表故障</v>
          </cell>
          <cell r="G8003" t="str">
            <v>JS_CZ_wodefeng</v>
          </cell>
          <cell r="I8003" t="str">
            <v>电表故障</v>
          </cell>
        </row>
        <row r="8004">
          <cell r="A8004">
            <v>43214</v>
          </cell>
          <cell r="B8004">
            <v>0.86659722222222213</v>
          </cell>
          <cell r="D8004" t="str">
            <v>电表故障</v>
          </cell>
          <cell r="G8004" t="str">
            <v>JS_CZ_wodefeng</v>
          </cell>
          <cell r="I8004" t="str">
            <v>电表故障</v>
          </cell>
        </row>
        <row r="8005">
          <cell r="A8005">
            <v>43214</v>
          </cell>
          <cell r="B8005">
            <v>0.86671296296296296</v>
          </cell>
          <cell r="D8005" t="str">
            <v>电表故障</v>
          </cell>
          <cell r="G8005" t="str">
            <v>JS_CZ_wodefeng</v>
          </cell>
          <cell r="I8005" t="str">
            <v>电表故障</v>
          </cell>
        </row>
        <row r="8006">
          <cell r="A8006">
            <v>43214</v>
          </cell>
          <cell r="B8006">
            <v>0.86769675925925915</v>
          </cell>
          <cell r="D8006" t="str">
            <v>电表故障</v>
          </cell>
          <cell r="G8006" t="str">
            <v>JS_CZ_wodefeng</v>
          </cell>
          <cell r="I8006" t="str">
            <v>电表故障</v>
          </cell>
        </row>
        <row r="8007">
          <cell r="A8007">
            <v>43214</v>
          </cell>
          <cell r="B8007">
            <v>0.86792824074074071</v>
          </cell>
          <cell r="D8007" t="str">
            <v>电表故障</v>
          </cell>
          <cell r="G8007" t="str">
            <v>JS_CZ_wodefeng</v>
          </cell>
          <cell r="I8007" t="str">
            <v>电表故障</v>
          </cell>
        </row>
        <row r="8008">
          <cell r="A8008">
            <v>43214</v>
          </cell>
          <cell r="B8008">
            <v>0.86815972222222226</v>
          </cell>
          <cell r="D8008" t="str">
            <v>电表故障</v>
          </cell>
          <cell r="G8008" t="str">
            <v>JS_CZ_wodefeng</v>
          </cell>
          <cell r="I8008" t="str">
            <v>电表故障</v>
          </cell>
        </row>
        <row r="8009">
          <cell r="A8009">
            <v>43214</v>
          </cell>
          <cell r="B8009">
            <v>0.87145833333333333</v>
          </cell>
          <cell r="D8009" t="str">
            <v>电表故障</v>
          </cell>
          <cell r="G8009" t="str">
            <v>JS_CZ_wodefeng</v>
          </cell>
          <cell r="I8009" t="str">
            <v>电表故障</v>
          </cell>
        </row>
        <row r="8010">
          <cell r="A8010">
            <v>43214</v>
          </cell>
          <cell r="B8010">
            <v>0.87186342592592592</v>
          </cell>
          <cell r="D8010" t="str">
            <v>分系统1BMS8单体电压过低一级故障</v>
          </cell>
          <cell r="G8010" t="str">
            <v>JS_WX_liteer</v>
          </cell>
          <cell r="I8010" t="str">
            <v>BMS故障</v>
          </cell>
        </row>
        <row r="8011">
          <cell r="A8011">
            <v>43214</v>
          </cell>
          <cell r="B8011">
            <v>0.87186342592592592</v>
          </cell>
          <cell r="D8011" t="str">
            <v>分系统1BMS8单体电压过低二级故障</v>
          </cell>
          <cell r="G8011" t="str">
            <v>JS_WX_liteer</v>
          </cell>
          <cell r="I8011" t="str">
            <v>BMS故障</v>
          </cell>
        </row>
        <row r="8012">
          <cell r="A8012">
            <v>43214</v>
          </cell>
          <cell r="B8012">
            <v>0.87232638888888892</v>
          </cell>
          <cell r="D8012" t="str">
            <v>分系统1BMS9单体电压过低一级故障</v>
          </cell>
          <cell r="G8012" t="str">
            <v>JS_WX_liteer</v>
          </cell>
          <cell r="I8012" t="str">
            <v>BMS故障</v>
          </cell>
        </row>
        <row r="8013">
          <cell r="A8013">
            <v>43214</v>
          </cell>
          <cell r="B8013">
            <v>0.87232638888888892</v>
          </cell>
          <cell r="D8013" t="str">
            <v>分系统1BMS9单体电压过低二级故障</v>
          </cell>
          <cell r="G8013" t="str">
            <v>JS_WX_liteer</v>
          </cell>
          <cell r="I8013" t="str">
            <v>BMS故障</v>
          </cell>
        </row>
        <row r="8014">
          <cell r="A8014">
            <v>43214</v>
          </cell>
          <cell r="B8014">
            <v>0.87250000000000005</v>
          </cell>
          <cell r="D8014" t="str">
            <v>分系统1BMS4SOC过低一级故障</v>
          </cell>
          <cell r="G8014" t="str">
            <v>JS_WX_liteer</v>
          </cell>
          <cell r="I8014" t="str">
            <v>BMS故障</v>
          </cell>
        </row>
        <row r="8015">
          <cell r="A8015">
            <v>43214</v>
          </cell>
          <cell r="B8015">
            <v>0.87250000000000005</v>
          </cell>
          <cell r="D8015" t="str">
            <v>分系统1BMS4SOC过低二级故障</v>
          </cell>
          <cell r="G8015" t="str">
            <v>JS_WX_liteer</v>
          </cell>
          <cell r="I8015" t="str">
            <v>BMS故障</v>
          </cell>
        </row>
        <row r="8016">
          <cell r="A8016">
            <v>43214</v>
          </cell>
          <cell r="B8016">
            <v>0.87255787037037036</v>
          </cell>
          <cell r="D8016" t="str">
            <v>分系统1BMS3SOC过低一级故障</v>
          </cell>
          <cell r="G8016" t="str">
            <v>JS_WX_liteer</v>
          </cell>
          <cell r="I8016" t="str">
            <v>BMS故障</v>
          </cell>
        </row>
        <row r="8017">
          <cell r="A8017">
            <v>43214</v>
          </cell>
          <cell r="B8017">
            <v>0.87255787037037036</v>
          </cell>
          <cell r="D8017" t="str">
            <v>分系统1BMS3SOC过低二级故障</v>
          </cell>
          <cell r="G8017" t="str">
            <v>JS_WX_liteer</v>
          </cell>
          <cell r="I8017" t="str">
            <v>BMS故障</v>
          </cell>
        </row>
        <row r="8018">
          <cell r="A8018">
            <v>43214</v>
          </cell>
          <cell r="B8018">
            <v>0.8727893518518518</v>
          </cell>
          <cell r="D8018" t="str">
            <v>电表故障</v>
          </cell>
          <cell r="G8018" t="str">
            <v>JS_CZ_wodefeng</v>
          </cell>
          <cell r="I8018" t="str">
            <v>电表故障</v>
          </cell>
        </row>
        <row r="8019">
          <cell r="A8019">
            <v>43214</v>
          </cell>
          <cell r="B8019">
            <v>0.87284722222222222</v>
          </cell>
          <cell r="D8019" t="str">
            <v>分系统1BMS3单体电压过低一级故障</v>
          </cell>
          <cell r="G8019" t="str">
            <v>JS_WX_liteer</v>
          </cell>
          <cell r="I8019" t="str">
            <v>BMS故障</v>
          </cell>
        </row>
        <row r="8020">
          <cell r="A8020">
            <v>43214</v>
          </cell>
          <cell r="B8020">
            <v>0.87284722222222222</v>
          </cell>
          <cell r="D8020" t="str">
            <v>分系统1BMS3单体电压过低二级故障</v>
          </cell>
          <cell r="G8020" t="str">
            <v>JS_WX_liteer</v>
          </cell>
          <cell r="I8020" t="str">
            <v>BMS故障</v>
          </cell>
        </row>
        <row r="8021">
          <cell r="A8021">
            <v>43214</v>
          </cell>
          <cell r="B8021">
            <v>0.87290509259259252</v>
          </cell>
          <cell r="D8021" t="str">
            <v>电表故障</v>
          </cell>
          <cell r="G8021" t="str">
            <v>JS_CZ_wodefeng</v>
          </cell>
          <cell r="I8021" t="str">
            <v>电表故障</v>
          </cell>
        </row>
        <row r="8022">
          <cell r="A8022">
            <v>43214</v>
          </cell>
          <cell r="B8022">
            <v>0.87302083333333336</v>
          </cell>
          <cell r="D8022" t="str">
            <v>电表故障</v>
          </cell>
          <cell r="G8022" t="str">
            <v>JS_CZ_wodefeng</v>
          </cell>
          <cell r="I8022" t="str">
            <v>电表故障</v>
          </cell>
        </row>
        <row r="8023">
          <cell r="A8023">
            <v>43214</v>
          </cell>
          <cell r="B8023">
            <v>0.87390046296296298</v>
          </cell>
          <cell r="D8023" t="str">
            <v>分系统1BMS4单体电压过低一级故障</v>
          </cell>
          <cell r="G8023" t="str">
            <v>JS_WX_liteer</v>
          </cell>
          <cell r="I8023" t="str">
            <v>BMS故障</v>
          </cell>
        </row>
        <row r="8024">
          <cell r="A8024">
            <v>43214</v>
          </cell>
          <cell r="B8024">
            <v>0.87390046296296298</v>
          </cell>
          <cell r="D8024" t="str">
            <v>分系统1BMS4单体电压过低二级故障</v>
          </cell>
          <cell r="G8024" t="str">
            <v>JS_WX_liteer</v>
          </cell>
          <cell r="I8024" t="str">
            <v>BMS故障</v>
          </cell>
        </row>
        <row r="8025">
          <cell r="A8025">
            <v>43214</v>
          </cell>
          <cell r="B8025">
            <v>0.87394675925925924</v>
          </cell>
          <cell r="D8025" t="str">
            <v>分系统1BMS1单体电压过低一级故障</v>
          </cell>
          <cell r="G8025" t="str">
            <v>JS_WX_liteer</v>
          </cell>
          <cell r="I8025" t="str">
            <v>BMS故障</v>
          </cell>
        </row>
        <row r="8026">
          <cell r="A8026">
            <v>43214</v>
          </cell>
          <cell r="B8026">
            <v>0.87394675925925924</v>
          </cell>
          <cell r="D8026" t="str">
            <v>分系统1BMS1单体电压过低二级故障</v>
          </cell>
          <cell r="G8026" t="str">
            <v>JS_WX_liteer</v>
          </cell>
          <cell r="I8026" t="str">
            <v>BMS故障</v>
          </cell>
        </row>
        <row r="8027">
          <cell r="A8027">
            <v>43214</v>
          </cell>
          <cell r="B8027">
            <v>0.87436342592592586</v>
          </cell>
          <cell r="D8027" t="str">
            <v>分系统1BMS7单体电压过低一级故障</v>
          </cell>
          <cell r="G8027" t="str">
            <v>JS_WX_liteer</v>
          </cell>
          <cell r="I8027" t="str">
            <v>BMS故障</v>
          </cell>
        </row>
        <row r="8028">
          <cell r="A8028">
            <v>43214</v>
          </cell>
          <cell r="B8028">
            <v>0.87436342592592586</v>
          </cell>
          <cell r="D8028" t="str">
            <v>分系统1BMS7单体电压过低二级故障</v>
          </cell>
          <cell r="G8028" t="str">
            <v>JS_WX_liteer</v>
          </cell>
          <cell r="I8028" t="str">
            <v>BMS故障</v>
          </cell>
        </row>
        <row r="8029">
          <cell r="A8029">
            <v>43214</v>
          </cell>
          <cell r="B8029">
            <v>0.87452546296296296</v>
          </cell>
          <cell r="D8029" t="str">
            <v>分系统1BMS8SOC过低一级故障</v>
          </cell>
          <cell r="G8029" t="str">
            <v>JS_WX_liteer</v>
          </cell>
          <cell r="I8029" t="str">
            <v>BMS故障</v>
          </cell>
        </row>
        <row r="8030">
          <cell r="A8030">
            <v>43214</v>
          </cell>
          <cell r="B8030">
            <v>0.87452546296296296</v>
          </cell>
          <cell r="D8030" t="str">
            <v>分系统1BMS8SOC过低二级故障</v>
          </cell>
          <cell r="G8030" t="str">
            <v>JS_WX_liteer</v>
          </cell>
          <cell r="I8030" t="str">
            <v>BMS故障</v>
          </cell>
        </row>
        <row r="8031">
          <cell r="A8031">
            <v>43214</v>
          </cell>
          <cell r="B8031">
            <v>0.87458333333333327</v>
          </cell>
          <cell r="D8031" t="str">
            <v>分系统1BMS2单体电压过低一级故障</v>
          </cell>
          <cell r="G8031" t="str">
            <v>JS_WX_liteer</v>
          </cell>
          <cell r="I8031" t="str">
            <v>BMS故障</v>
          </cell>
        </row>
        <row r="8032">
          <cell r="A8032">
            <v>43214</v>
          </cell>
          <cell r="B8032">
            <v>0.87458333333333327</v>
          </cell>
          <cell r="D8032" t="str">
            <v>分系统1BMS2单体电压过低二级故障</v>
          </cell>
          <cell r="G8032" t="str">
            <v>JS_WX_liteer</v>
          </cell>
          <cell r="I8032" t="str">
            <v>BMS故障</v>
          </cell>
        </row>
        <row r="8033">
          <cell r="A8033">
            <v>43214</v>
          </cell>
          <cell r="B8033">
            <v>0.87487268518518524</v>
          </cell>
          <cell r="D8033" t="str">
            <v>分系统1BMS5单体电压过低一级故障</v>
          </cell>
          <cell r="G8033" t="str">
            <v>JS_WX_liteer</v>
          </cell>
          <cell r="I8033" t="str">
            <v>BMS故障</v>
          </cell>
        </row>
        <row r="8034">
          <cell r="A8034">
            <v>43214</v>
          </cell>
          <cell r="B8034">
            <v>0.87487268518518524</v>
          </cell>
          <cell r="D8034" t="str">
            <v>分系统1BMS5单体电压过低二级故障</v>
          </cell>
          <cell r="G8034" t="str">
            <v>JS_WX_liteer</v>
          </cell>
          <cell r="I8034" t="str">
            <v>BMS故障</v>
          </cell>
        </row>
        <row r="8035">
          <cell r="A8035">
            <v>43214</v>
          </cell>
          <cell r="B8035">
            <v>0.87539351851851854</v>
          </cell>
          <cell r="D8035" t="str">
            <v>电表故障</v>
          </cell>
          <cell r="G8035" t="str">
            <v>JS_CZ_wodefeng</v>
          </cell>
          <cell r="I8035" t="str">
            <v>电表故障</v>
          </cell>
        </row>
        <row r="8036">
          <cell r="A8036">
            <v>43214</v>
          </cell>
          <cell r="B8036">
            <v>0.87829861111111107</v>
          </cell>
          <cell r="D8036" t="str">
            <v>电表故障</v>
          </cell>
          <cell r="G8036" t="str">
            <v>JS_CZ_wodefeng</v>
          </cell>
          <cell r="I8036" t="str">
            <v>电表故障</v>
          </cell>
        </row>
        <row r="8037">
          <cell r="A8037">
            <v>43214</v>
          </cell>
          <cell r="B8037">
            <v>0.8784143518518519</v>
          </cell>
          <cell r="D8037" t="str">
            <v>电表故障</v>
          </cell>
          <cell r="G8037" t="str">
            <v>JS_CZ_wodefeng</v>
          </cell>
          <cell r="I8037" t="str">
            <v>电表故障</v>
          </cell>
        </row>
        <row r="8038">
          <cell r="A8038">
            <v>43214</v>
          </cell>
          <cell r="B8038">
            <v>0.8803819444444444</v>
          </cell>
          <cell r="D8038" t="str">
            <v>电表故障</v>
          </cell>
          <cell r="G8038" t="str">
            <v>JS_CZ_wodefeng</v>
          </cell>
          <cell r="I8038" t="str">
            <v>电表故障</v>
          </cell>
        </row>
        <row r="8039">
          <cell r="A8039">
            <v>43214</v>
          </cell>
          <cell r="B8039">
            <v>0.8818287037037037</v>
          </cell>
          <cell r="D8039" t="str">
            <v>电表故障</v>
          </cell>
          <cell r="G8039" t="str">
            <v>JS_CZ_wodefeng</v>
          </cell>
          <cell r="I8039" t="str">
            <v>电表故障</v>
          </cell>
        </row>
        <row r="8040">
          <cell r="A8040">
            <v>43214</v>
          </cell>
          <cell r="B8040">
            <v>0.88211805555555556</v>
          </cell>
          <cell r="D8040" t="str">
            <v>分系统1BMS4SOC过低二级故障</v>
          </cell>
          <cell r="G8040" t="str">
            <v>JS_CZ_wodefeng</v>
          </cell>
          <cell r="I8040" t="str">
            <v>BMS故障</v>
          </cell>
        </row>
        <row r="8041">
          <cell r="A8041">
            <v>43214</v>
          </cell>
          <cell r="B8041">
            <v>0.88443287037037033</v>
          </cell>
          <cell r="D8041" t="str">
            <v>电表故障</v>
          </cell>
          <cell r="G8041" t="str">
            <v>JS_CZ_wodefeng</v>
          </cell>
          <cell r="I8041" t="str">
            <v>电表故障</v>
          </cell>
        </row>
        <row r="8042">
          <cell r="A8042">
            <v>43214</v>
          </cell>
          <cell r="B8042">
            <v>0.88587962962962974</v>
          </cell>
          <cell r="D8042" t="str">
            <v>电表故障</v>
          </cell>
          <cell r="G8042" t="str">
            <v>JS_CZ_wodefeng</v>
          </cell>
          <cell r="I8042" t="str">
            <v>电表故障</v>
          </cell>
        </row>
        <row r="8043">
          <cell r="A8043">
            <v>43214</v>
          </cell>
          <cell r="B8043">
            <v>0.88825231481481481</v>
          </cell>
          <cell r="D8043" t="str">
            <v>电表故障</v>
          </cell>
          <cell r="G8043" t="str">
            <v>JS_CZ_wodefeng</v>
          </cell>
          <cell r="I8043" t="str">
            <v>电表故障</v>
          </cell>
        </row>
        <row r="8044">
          <cell r="A8044">
            <v>43214</v>
          </cell>
          <cell r="B8044">
            <v>0.88836805555555554</v>
          </cell>
          <cell r="D8044" t="str">
            <v>电表故障</v>
          </cell>
          <cell r="G8044" t="str">
            <v>JS_CZ_wodefeng</v>
          </cell>
          <cell r="I8044" t="str">
            <v>电表故障</v>
          </cell>
        </row>
        <row r="8045">
          <cell r="A8045">
            <v>43214</v>
          </cell>
          <cell r="B8045">
            <v>0.88981481481481473</v>
          </cell>
          <cell r="D8045" t="str">
            <v>电表故障</v>
          </cell>
          <cell r="G8045" t="str">
            <v>JS_CZ_wodefeng</v>
          </cell>
          <cell r="I8045" t="str">
            <v>电表故障</v>
          </cell>
        </row>
        <row r="8046">
          <cell r="A8046">
            <v>43214</v>
          </cell>
          <cell r="B8046">
            <v>0.89322916666666663</v>
          </cell>
          <cell r="D8046" t="str">
            <v>电表故障</v>
          </cell>
          <cell r="G8046" t="str">
            <v>JS_CZ_wodefeng</v>
          </cell>
          <cell r="I8046" t="str">
            <v>电表故障</v>
          </cell>
        </row>
        <row r="8047">
          <cell r="A8047">
            <v>43214</v>
          </cell>
          <cell r="B8047">
            <v>0.89561342592592597</v>
          </cell>
          <cell r="D8047" t="str">
            <v>电表故障</v>
          </cell>
          <cell r="G8047" t="str">
            <v>JS_CZ_wodefeng</v>
          </cell>
          <cell r="I8047" t="str">
            <v>电表故障</v>
          </cell>
        </row>
        <row r="8048">
          <cell r="A8048">
            <v>43214</v>
          </cell>
          <cell r="B8048">
            <v>0.89693287037037039</v>
          </cell>
          <cell r="D8048" t="str">
            <v>电表故障</v>
          </cell>
          <cell r="G8048" t="str">
            <v>JS_CZ_wodefeng</v>
          </cell>
          <cell r="I8048" t="str">
            <v>电表故障</v>
          </cell>
        </row>
        <row r="8049">
          <cell r="A8049">
            <v>43214</v>
          </cell>
          <cell r="B8049">
            <v>0.89827546296296301</v>
          </cell>
          <cell r="D8049" t="str">
            <v>电表故障</v>
          </cell>
          <cell r="G8049" t="str">
            <v>JS_CZ_wodefeng</v>
          </cell>
          <cell r="I8049" t="str">
            <v>电表故障</v>
          </cell>
        </row>
        <row r="8050">
          <cell r="A8050">
            <v>43214</v>
          </cell>
          <cell r="B8050">
            <v>0.89850694444444434</v>
          </cell>
          <cell r="D8050" t="str">
            <v>电表故障</v>
          </cell>
          <cell r="G8050" t="str">
            <v>JS_CZ_wodefeng</v>
          </cell>
          <cell r="I8050" t="str">
            <v>电表故障</v>
          </cell>
        </row>
        <row r="8051">
          <cell r="A8051">
            <v>43214</v>
          </cell>
          <cell r="B8051">
            <v>0.89862268518518518</v>
          </cell>
          <cell r="D8051" t="str">
            <v>电表故障</v>
          </cell>
          <cell r="G8051" t="str">
            <v>JS_CZ_wodefeng</v>
          </cell>
          <cell r="I8051" t="str">
            <v>电表故障</v>
          </cell>
        </row>
        <row r="8052">
          <cell r="A8052">
            <v>43214</v>
          </cell>
          <cell r="B8052">
            <v>0.90111111111111108</v>
          </cell>
          <cell r="D8052" t="str">
            <v>电表故障</v>
          </cell>
          <cell r="G8052" t="str">
            <v>JS_CZ_wodefeng</v>
          </cell>
          <cell r="I8052" t="str">
            <v>电表故障</v>
          </cell>
        </row>
        <row r="8053">
          <cell r="A8053">
            <v>43214</v>
          </cell>
          <cell r="B8053">
            <v>0.90313657407407411</v>
          </cell>
          <cell r="D8053" t="str">
            <v>电表故障</v>
          </cell>
          <cell r="G8053" t="str">
            <v>JS_CZ_wodefeng</v>
          </cell>
          <cell r="I8053" t="str">
            <v>电表故障</v>
          </cell>
        </row>
        <row r="8054">
          <cell r="A8054">
            <v>43214</v>
          </cell>
          <cell r="B8054">
            <v>0.90724537037037034</v>
          </cell>
          <cell r="D8054" t="str">
            <v>电表故障</v>
          </cell>
          <cell r="G8054" t="str">
            <v>JS_CZ_wodefeng</v>
          </cell>
          <cell r="I8054" t="str">
            <v>电表故障</v>
          </cell>
        </row>
        <row r="8055">
          <cell r="A8055">
            <v>43214</v>
          </cell>
          <cell r="B8055">
            <v>0.90817129629629623</v>
          </cell>
          <cell r="D8055" t="str">
            <v>电表故障</v>
          </cell>
          <cell r="G8055" t="str">
            <v>JS_CZ_wodefeng</v>
          </cell>
          <cell r="I8055" t="str">
            <v>电表故障</v>
          </cell>
        </row>
        <row r="8056">
          <cell r="A8056">
            <v>43214</v>
          </cell>
          <cell r="B8056">
            <v>0.90834490740740748</v>
          </cell>
          <cell r="D8056" t="str">
            <v>电表故障</v>
          </cell>
          <cell r="G8056" t="str">
            <v>JS_CZ_wodefeng</v>
          </cell>
          <cell r="I8056" t="str">
            <v>电表故障</v>
          </cell>
        </row>
        <row r="8057">
          <cell r="A8057">
            <v>43214</v>
          </cell>
          <cell r="B8057">
            <v>0.90858796296296296</v>
          </cell>
          <cell r="D8057" t="str">
            <v>电表故障</v>
          </cell>
          <cell r="G8057" t="str">
            <v>JS_CZ_wodefeng</v>
          </cell>
          <cell r="I8057" t="str">
            <v>电表故障</v>
          </cell>
        </row>
        <row r="8058">
          <cell r="A8058">
            <v>43214</v>
          </cell>
          <cell r="B8058">
            <v>0.90869212962962964</v>
          </cell>
          <cell r="D8058" t="str">
            <v>电表故障</v>
          </cell>
          <cell r="G8058" t="str">
            <v>JS_CZ_wodefeng</v>
          </cell>
          <cell r="I8058" t="str">
            <v>电表故障</v>
          </cell>
        </row>
        <row r="8059">
          <cell r="A8059">
            <v>43214</v>
          </cell>
          <cell r="B8059">
            <v>0.90880787037037036</v>
          </cell>
          <cell r="D8059" t="str">
            <v>电表故障</v>
          </cell>
          <cell r="G8059" t="str">
            <v>JS_CZ_wodefeng</v>
          </cell>
          <cell r="I8059" t="str">
            <v>电表故障</v>
          </cell>
        </row>
        <row r="8060">
          <cell r="A8060">
            <v>43214</v>
          </cell>
          <cell r="B8060">
            <v>0.91119212962962959</v>
          </cell>
          <cell r="D8060" t="str">
            <v>电表故障</v>
          </cell>
          <cell r="G8060" t="str">
            <v>JS_CZ_wodefeng</v>
          </cell>
          <cell r="I8060" t="str">
            <v>电表故障</v>
          </cell>
        </row>
        <row r="8061">
          <cell r="A8061">
            <v>43214</v>
          </cell>
          <cell r="B8061">
            <v>0.91362268518518519</v>
          </cell>
          <cell r="D8061" t="str">
            <v>电表故障</v>
          </cell>
          <cell r="G8061" t="str">
            <v>JS_CZ_wodefeng</v>
          </cell>
          <cell r="I8061" t="str">
            <v>电表故障</v>
          </cell>
        </row>
        <row r="8062">
          <cell r="A8062">
            <v>43214</v>
          </cell>
          <cell r="B8062">
            <v>0.91373842592592591</v>
          </cell>
          <cell r="D8062" t="str">
            <v>电表故障</v>
          </cell>
          <cell r="G8062" t="str">
            <v>JS_CZ_wodefeng</v>
          </cell>
          <cell r="I8062" t="str">
            <v>电表故障</v>
          </cell>
        </row>
        <row r="8063">
          <cell r="A8063">
            <v>43214</v>
          </cell>
          <cell r="B8063">
            <v>0.9151273148148148</v>
          </cell>
          <cell r="D8063" t="str">
            <v>电表故障</v>
          </cell>
          <cell r="G8063" t="str">
            <v>JS_CZ_wodefeng</v>
          </cell>
          <cell r="I8063" t="str">
            <v>电表故障</v>
          </cell>
        </row>
        <row r="8064">
          <cell r="A8064">
            <v>43214</v>
          </cell>
          <cell r="B8064">
            <v>0.91622685185185182</v>
          </cell>
          <cell r="D8064" t="str">
            <v>电表故障</v>
          </cell>
          <cell r="G8064" t="str">
            <v>JS_CZ_wodefeng</v>
          </cell>
          <cell r="I8064" t="str">
            <v>电表故障</v>
          </cell>
        </row>
        <row r="8065">
          <cell r="A8065">
            <v>43214</v>
          </cell>
          <cell r="B8065">
            <v>0.91871527777777784</v>
          </cell>
          <cell r="D8065" t="str">
            <v>电表故障</v>
          </cell>
          <cell r="G8065" t="str">
            <v>JS_CZ_wodefeng</v>
          </cell>
          <cell r="I8065" t="str">
            <v>电表故障</v>
          </cell>
        </row>
        <row r="8066">
          <cell r="A8066">
            <v>43214</v>
          </cell>
          <cell r="B8066">
            <v>0.91888888888888898</v>
          </cell>
          <cell r="D8066" t="str">
            <v>电表故障</v>
          </cell>
          <cell r="G8066" t="str">
            <v>JS_CZ_wodefeng</v>
          </cell>
          <cell r="I8066" t="str">
            <v>电表故障</v>
          </cell>
        </row>
        <row r="8067">
          <cell r="A8067">
            <v>43214</v>
          </cell>
          <cell r="B8067">
            <v>0.9190625</v>
          </cell>
          <cell r="D8067" t="str">
            <v>分系统1BMS5SOC过低一级故障</v>
          </cell>
          <cell r="G8067" t="str">
            <v>JS_CZ_wodefeng</v>
          </cell>
          <cell r="I8067" t="str">
            <v>BMS故障</v>
          </cell>
        </row>
        <row r="8068">
          <cell r="A8068">
            <v>43214</v>
          </cell>
          <cell r="B8068">
            <v>0.92027777777777775</v>
          </cell>
          <cell r="D8068" t="str">
            <v>分系统1BMS5SOC过低一级故障</v>
          </cell>
          <cell r="G8068" t="str">
            <v>JS_CZ_wodefeng</v>
          </cell>
          <cell r="I8068" t="str">
            <v>BMS故障</v>
          </cell>
        </row>
        <row r="8069">
          <cell r="A8069">
            <v>43214</v>
          </cell>
          <cell r="B8069">
            <v>0.92027777777777775</v>
          </cell>
          <cell r="D8069" t="str">
            <v>电表故障</v>
          </cell>
          <cell r="G8069" t="str">
            <v>JS_CZ_wodefeng</v>
          </cell>
          <cell r="I8069" t="str">
            <v>电表故障</v>
          </cell>
        </row>
        <row r="8070">
          <cell r="A8070">
            <v>43214</v>
          </cell>
          <cell r="B8070">
            <v>0.92069444444444448</v>
          </cell>
          <cell r="D8070" t="str">
            <v>分系统1BMS5SOC过低一级故障</v>
          </cell>
          <cell r="G8070" t="str">
            <v>JS_CZ_wodefeng</v>
          </cell>
          <cell r="I8070" t="str">
            <v>BMS故障</v>
          </cell>
        </row>
        <row r="8071">
          <cell r="A8071">
            <v>43214</v>
          </cell>
          <cell r="B8071">
            <v>0.92133101851851851</v>
          </cell>
          <cell r="D8071" t="str">
            <v>分系统1BMS5SOC过低一级故障</v>
          </cell>
          <cell r="G8071" t="str">
            <v>JS_CZ_wodefeng</v>
          </cell>
          <cell r="I8071" t="str">
            <v>BMS故障</v>
          </cell>
        </row>
        <row r="8072">
          <cell r="A8072">
            <v>43214</v>
          </cell>
          <cell r="B8072">
            <v>0.92173611111111109</v>
          </cell>
          <cell r="D8072" t="str">
            <v>电表故障</v>
          </cell>
          <cell r="G8072" t="str">
            <v>JS_CZ_wodefeng</v>
          </cell>
          <cell r="I8072" t="str">
            <v>电表故障</v>
          </cell>
        </row>
        <row r="8073">
          <cell r="A8073">
            <v>43214</v>
          </cell>
          <cell r="B8073">
            <v>0.92387731481481483</v>
          </cell>
          <cell r="D8073" t="str">
            <v>电表故障</v>
          </cell>
          <cell r="G8073" t="str">
            <v>JS_CZ_wodefeng</v>
          </cell>
          <cell r="I8073" t="str">
            <v>电表故障</v>
          </cell>
        </row>
        <row r="8074">
          <cell r="A8074">
            <v>43214</v>
          </cell>
          <cell r="B8074">
            <v>0.92399305555555555</v>
          </cell>
          <cell r="D8074" t="str">
            <v>电表故障</v>
          </cell>
          <cell r="G8074" t="str">
            <v>JS_CZ_wodefeng</v>
          </cell>
          <cell r="I8074" t="str">
            <v>电表故障</v>
          </cell>
        </row>
        <row r="8075">
          <cell r="A8075">
            <v>43214</v>
          </cell>
          <cell r="B8075">
            <v>0.92422453703703711</v>
          </cell>
          <cell r="D8075" t="str">
            <v>电表故障</v>
          </cell>
          <cell r="G8075" t="str">
            <v>JS_CZ_wodefeng</v>
          </cell>
          <cell r="I8075" t="str">
            <v>电表故障</v>
          </cell>
        </row>
        <row r="8076">
          <cell r="A8076">
            <v>43214</v>
          </cell>
          <cell r="B8076">
            <v>0.92434027777777772</v>
          </cell>
          <cell r="D8076" t="str">
            <v>电表故障</v>
          </cell>
          <cell r="G8076" t="str">
            <v>JS_CZ_wodefeng</v>
          </cell>
          <cell r="I8076" t="str">
            <v>电表故障</v>
          </cell>
        </row>
        <row r="8077">
          <cell r="A8077">
            <v>43214</v>
          </cell>
          <cell r="B8077">
            <v>0.92451388888888886</v>
          </cell>
          <cell r="D8077" t="str">
            <v>电表故障</v>
          </cell>
          <cell r="G8077" t="str">
            <v>JS_CZ_wodefeng</v>
          </cell>
          <cell r="I8077" t="str">
            <v>电表故障</v>
          </cell>
        </row>
        <row r="8078">
          <cell r="A8078">
            <v>43214</v>
          </cell>
          <cell r="B8078">
            <v>0.92561342592592588</v>
          </cell>
          <cell r="D8078" t="str">
            <v>电表故障</v>
          </cell>
          <cell r="G8078" t="str">
            <v>JS_CZ_wodefeng</v>
          </cell>
          <cell r="I8078" t="str">
            <v>电表故障</v>
          </cell>
        </row>
        <row r="8079">
          <cell r="A8079">
            <v>43214</v>
          </cell>
          <cell r="B8079">
            <v>0.93100694444444443</v>
          </cell>
          <cell r="D8079" t="str">
            <v>电表故障</v>
          </cell>
          <cell r="G8079" t="str">
            <v>JS_CZ_wodefeng</v>
          </cell>
          <cell r="I8079" t="str">
            <v>电表故障</v>
          </cell>
        </row>
        <row r="8080">
          <cell r="A8080">
            <v>43214</v>
          </cell>
          <cell r="B8080">
            <v>0.93112268518518515</v>
          </cell>
          <cell r="D8080" t="str">
            <v>电表故障</v>
          </cell>
          <cell r="G8080" t="str">
            <v>JS_CZ_wodefeng</v>
          </cell>
          <cell r="I8080" t="str">
            <v>电表故障</v>
          </cell>
        </row>
        <row r="8081">
          <cell r="A8081">
            <v>43214</v>
          </cell>
          <cell r="B8081">
            <v>0.93268518518518517</v>
          </cell>
          <cell r="D8081" t="str">
            <v>电表故障</v>
          </cell>
          <cell r="G8081" t="str">
            <v>JS_CZ_wodefeng</v>
          </cell>
          <cell r="I8081" t="str">
            <v>电表故障</v>
          </cell>
        </row>
        <row r="8082">
          <cell r="A8082">
            <v>43214</v>
          </cell>
          <cell r="B8082">
            <v>0.93505787037037036</v>
          </cell>
          <cell r="D8082" t="str">
            <v>电表故障</v>
          </cell>
          <cell r="G8082" t="str">
            <v>JS_CZ_wodefeng</v>
          </cell>
          <cell r="I8082" t="str">
            <v>电表故障</v>
          </cell>
        </row>
        <row r="8083">
          <cell r="A8083">
            <v>43214</v>
          </cell>
          <cell r="B8083">
            <v>0.93731481481481482</v>
          </cell>
          <cell r="D8083" t="str">
            <v>电表故障</v>
          </cell>
          <cell r="G8083" t="str">
            <v>JS_CZ_wodefeng</v>
          </cell>
          <cell r="I8083" t="str">
            <v>电表故障</v>
          </cell>
        </row>
        <row r="8084">
          <cell r="A8084">
            <v>43214</v>
          </cell>
          <cell r="B8084">
            <v>0.94126157407407407</v>
          </cell>
          <cell r="D8084" t="str">
            <v>电表故障</v>
          </cell>
          <cell r="G8084" t="str">
            <v>JS_CZ_wodefeng</v>
          </cell>
          <cell r="I8084" t="str">
            <v>电表故障</v>
          </cell>
        </row>
        <row r="8085">
          <cell r="A8085">
            <v>43214</v>
          </cell>
          <cell r="B8085">
            <v>0.94137731481481479</v>
          </cell>
          <cell r="D8085" t="str">
            <v>电表故障</v>
          </cell>
          <cell r="G8085" t="str">
            <v>JS_CZ_wodefeng</v>
          </cell>
          <cell r="I8085" t="str">
            <v>电表故障</v>
          </cell>
        </row>
        <row r="8086">
          <cell r="A8086">
            <v>43214</v>
          </cell>
          <cell r="B8086">
            <v>0.94155092592592593</v>
          </cell>
          <cell r="D8086" t="str">
            <v>电表故障</v>
          </cell>
          <cell r="G8086" t="str">
            <v>JS_CZ_wodefeng</v>
          </cell>
          <cell r="I8086" t="str">
            <v>电表故障</v>
          </cell>
        </row>
        <row r="8087">
          <cell r="A8087">
            <v>43214</v>
          </cell>
          <cell r="B8087">
            <v>0.94282407407407398</v>
          </cell>
          <cell r="D8087" t="str">
            <v>电表故障</v>
          </cell>
          <cell r="G8087" t="str">
            <v>JS_CZ_wodefeng</v>
          </cell>
          <cell r="I8087" t="str">
            <v>电表故障</v>
          </cell>
        </row>
        <row r="8088">
          <cell r="A8088">
            <v>43214</v>
          </cell>
          <cell r="B8088">
            <v>0.94675925925925919</v>
          </cell>
          <cell r="D8088" t="str">
            <v>电表故障</v>
          </cell>
          <cell r="G8088" t="str">
            <v>JS_CZ_wodefeng</v>
          </cell>
          <cell r="I8088" t="str">
            <v>电表故障</v>
          </cell>
        </row>
        <row r="8089">
          <cell r="A8089">
            <v>43214</v>
          </cell>
          <cell r="B8089">
            <v>0.94687500000000002</v>
          </cell>
          <cell r="D8089" t="str">
            <v>电表故障</v>
          </cell>
          <cell r="G8089" t="str">
            <v>JS_CZ_wodefeng</v>
          </cell>
          <cell r="I8089" t="str">
            <v>电表故障</v>
          </cell>
        </row>
        <row r="8090">
          <cell r="A8090">
            <v>43214</v>
          </cell>
          <cell r="B8090">
            <v>0.94809027777777777</v>
          </cell>
          <cell r="D8090" t="str">
            <v>电表故障</v>
          </cell>
          <cell r="G8090" t="str">
            <v>JS_CZ_wodefeng</v>
          </cell>
          <cell r="I8090" t="str">
            <v>电表故障</v>
          </cell>
        </row>
        <row r="8091">
          <cell r="A8091">
            <v>43214</v>
          </cell>
          <cell r="B8091">
            <v>0.95167824074074081</v>
          </cell>
          <cell r="D8091" t="str">
            <v>电表故障</v>
          </cell>
          <cell r="G8091" t="str">
            <v>JS_CZ_wodefeng</v>
          </cell>
          <cell r="I8091" t="str">
            <v>电表故障</v>
          </cell>
        </row>
        <row r="8092">
          <cell r="A8092">
            <v>43214</v>
          </cell>
          <cell r="B8092">
            <v>0.95192129629629629</v>
          </cell>
          <cell r="D8092" t="str">
            <v>电表故障</v>
          </cell>
          <cell r="G8092" t="str">
            <v>JS_CZ_wodefeng</v>
          </cell>
          <cell r="I8092" t="str">
            <v>电表故障</v>
          </cell>
        </row>
        <row r="8093">
          <cell r="A8093">
            <v>43214</v>
          </cell>
          <cell r="B8093">
            <v>0.95202546296296298</v>
          </cell>
          <cell r="D8093" t="str">
            <v>电表故障</v>
          </cell>
          <cell r="G8093" t="str">
            <v>JS_CZ_wodefeng</v>
          </cell>
          <cell r="I8093" t="str">
            <v>电表故障</v>
          </cell>
        </row>
        <row r="8094">
          <cell r="A8094">
            <v>43214</v>
          </cell>
          <cell r="B8094">
            <v>0.9521412037037037</v>
          </cell>
          <cell r="D8094" t="str">
            <v>电表故障</v>
          </cell>
          <cell r="G8094" t="str">
            <v>JS_CZ_wodefeng</v>
          </cell>
          <cell r="I8094" t="str">
            <v>电表故障</v>
          </cell>
        </row>
        <row r="8095">
          <cell r="A8095">
            <v>43214</v>
          </cell>
          <cell r="B8095">
            <v>0.95701388888888894</v>
          </cell>
          <cell r="D8095" t="str">
            <v>电表故障</v>
          </cell>
          <cell r="G8095" t="str">
            <v>JS_CZ_wodefeng</v>
          </cell>
          <cell r="I8095" t="str">
            <v>电表故障</v>
          </cell>
        </row>
        <row r="8096">
          <cell r="A8096">
            <v>43214</v>
          </cell>
          <cell r="B8096">
            <v>0.95718749999999997</v>
          </cell>
          <cell r="D8096" t="str">
            <v>电表故障</v>
          </cell>
          <cell r="G8096" t="str">
            <v>JS_CZ_wodefeng</v>
          </cell>
          <cell r="I8096" t="str">
            <v>电表故障</v>
          </cell>
        </row>
        <row r="8097">
          <cell r="A8097">
            <v>43214</v>
          </cell>
          <cell r="B8097">
            <v>0.95730324074074069</v>
          </cell>
          <cell r="D8097" t="str">
            <v>电表故障</v>
          </cell>
          <cell r="G8097" t="str">
            <v>JS_CZ_wodefeng</v>
          </cell>
          <cell r="I8097" t="str">
            <v>电表故障</v>
          </cell>
        </row>
        <row r="8098">
          <cell r="A8098">
            <v>43214</v>
          </cell>
          <cell r="B8098">
            <v>0.95834490740740741</v>
          </cell>
          <cell r="D8098" t="str">
            <v>电表故障</v>
          </cell>
          <cell r="G8098" t="str">
            <v>JS_CZ_wodefeng</v>
          </cell>
          <cell r="I8098" t="str">
            <v>电表故障</v>
          </cell>
        </row>
        <row r="8099">
          <cell r="A8099">
            <v>43214</v>
          </cell>
          <cell r="B8099">
            <v>0.95846064814814813</v>
          </cell>
          <cell r="D8099" t="str">
            <v>电表故障</v>
          </cell>
          <cell r="G8099" t="str">
            <v>JS_CZ_wodefeng</v>
          </cell>
          <cell r="I8099" t="str">
            <v>电表故障</v>
          </cell>
        </row>
        <row r="8100">
          <cell r="A8100">
            <v>43214</v>
          </cell>
          <cell r="B8100">
            <v>0.95979166666666671</v>
          </cell>
          <cell r="D8100" t="str">
            <v>电表故障</v>
          </cell>
          <cell r="G8100" t="str">
            <v>JS_CZ_wodefeng</v>
          </cell>
          <cell r="I8100" t="str">
            <v>电表故障</v>
          </cell>
        </row>
        <row r="8101">
          <cell r="A8101">
            <v>43214</v>
          </cell>
          <cell r="B8101">
            <v>0.96083333333333332</v>
          </cell>
          <cell r="D8101" t="str">
            <v>电表故障</v>
          </cell>
          <cell r="G8101" t="str">
            <v>JS_CZ_wodefeng</v>
          </cell>
          <cell r="I8101" t="str">
            <v>电表故障</v>
          </cell>
        </row>
        <row r="8102">
          <cell r="A8102">
            <v>43214</v>
          </cell>
          <cell r="B8102">
            <v>0.96216435185185178</v>
          </cell>
          <cell r="D8102" t="str">
            <v>电表故障</v>
          </cell>
          <cell r="G8102" t="str">
            <v>JS_CZ_wodefeng</v>
          </cell>
          <cell r="I8102" t="str">
            <v>电表故障</v>
          </cell>
        </row>
        <row r="8103">
          <cell r="A8103">
            <v>43214</v>
          </cell>
          <cell r="B8103">
            <v>0.96228009259259262</v>
          </cell>
          <cell r="D8103" t="str">
            <v>电表故障</v>
          </cell>
          <cell r="G8103" t="str">
            <v>JS_CZ_wodefeng</v>
          </cell>
          <cell r="I8103" t="str">
            <v>电表故障</v>
          </cell>
        </row>
        <row r="8104">
          <cell r="A8104">
            <v>43214</v>
          </cell>
          <cell r="B8104">
            <v>0.9646527777777778</v>
          </cell>
          <cell r="D8104" t="str">
            <v>电表故障</v>
          </cell>
          <cell r="G8104" t="str">
            <v>JS_CZ_wodefeng</v>
          </cell>
          <cell r="I8104" t="str">
            <v>电表故障</v>
          </cell>
        </row>
        <row r="8105">
          <cell r="A8105">
            <v>43214</v>
          </cell>
          <cell r="B8105">
            <v>0.96609953703703699</v>
          </cell>
          <cell r="D8105" t="str">
            <v>电表故障</v>
          </cell>
          <cell r="G8105" t="str">
            <v>JS_CZ_wodefeng</v>
          </cell>
          <cell r="I8105" t="str">
            <v>电表故障</v>
          </cell>
        </row>
        <row r="8106">
          <cell r="A8106">
            <v>43214</v>
          </cell>
          <cell r="B8106">
            <v>0.96731481481481485</v>
          </cell>
          <cell r="D8106" t="str">
            <v>电表故障</v>
          </cell>
          <cell r="G8106" t="str">
            <v>JS_CZ_wodefeng</v>
          </cell>
          <cell r="I8106" t="str">
            <v>电表故障</v>
          </cell>
        </row>
        <row r="8107">
          <cell r="A8107">
            <v>43214</v>
          </cell>
          <cell r="B8107">
            <v>0.96871527777777777</v>
          </cell>
          <cell r="D8107" t="str">
            <v>电表故障</v>
          </cell>
          <cell r="G8107" t="str">
            <v>JS_CZ_wodefeng</v>
          </cell>
          <cell r="I8107" t="str">
            <v>电表故障</v>
          </cell>
        </row>
        <row r="8108">
          <cell r="A8108">
            <v>43214</v>
          </cell>
          <cell r="B8108">
            <v>0.96888888888888891</v>
          </cell>
          <cell r="D8108" t="str">
            <v>电表故障</v>
          </cell>
          <cell r="G8108" t="str">
            <v>JS_CZ_wodefeng</v>
          </cell>
          <cell r="I8108" t="str">
            <v>电表故障</v>
          </cell>
        </row>
        <row r="8109">
          <cell r="A8109">
            <v>43214</v>
          </cell>
          <cell r="B8109">
            <v>0.97004629629629635</v>
          </cell>
          <cell r="D8109" t="str">
            <v>电表故障</v>
          </cell>
          <cell r="G8109" t="str">
            <v>JS_CZ_wodefeng</v>
          </cell>
          <cell r="I8109" t="str">
            <v>电表故障</v>
          </cell>
        </row>
        <row r="8110">
          <cell r="A8110">
            <v>43214</v>
          </cell>
          <cell r="B8110">
            <v>0.97247685185185195</v>
          </cell>
          <cell r="D8110" t="str">
            <v>电表故障</v>
          </cell>
          <cell r="G8110" t="str">
            <v>JS_CZ_wodefeng</v>
          </cell>
          <cell r="I8110" t="str">
            <v>电表故障</v>
          </cell>
        </row>
        <row r="8111">
          <cell r="A8111">
            <v>43214</v>
          </cell>
          <cell r="B8111">
            <v>0.97259259259259256</v>
          </cell>
          <cell r="D8111" t="str">
            <v>电表故障</v>
          </cell>
          <cell r="G8111" t="str">
            <v>JS_CZ_wodefeng</v>
          </cell>
          <cell r="I8111" t="str">
            <v>电表故障</v>
          </cell>
        </row>
        <row r="8112">
          <cell r="A8112">
            <v>43214</v>
          </cell>
          <cell r="B8112">
            <v>0.9727662037037037</v>
          </cell>
          <cell r="D8112" t="str">
            <v>电表故障</v>
          </cell>
          <cell r="G8112" t="str">
            <v>JS_CZ_wodefeng</v>
          </cell>
          <cell r="I8112" t="str">
            <v>电表故障</v>
          </cell>
        </row>
        <row r="8113">
          <cell r="A8113">
            <v>43214</v>
          </cell>
          <cell r="B8113">
            <v>0.97403935185185186</v>
          </cell>
          <cell r="D8113" t="str">
            <v>电表故障</v>
          </cell>
          <cell r="G8113" t="str">
            <v>JS_CZ_wodefeng</v>
          </cell>
          <cell r="I8113" t="str">
            <v>电表故障</v>
          </cell>
        </row>
        <row r="8114">
          <cell r="A8114">
            <v>43214</v>
          </cell>
          <cell r="B8114">
            <v>0.97797453703703707</v>
          </cell>
          <cell r="D8114" t="str">
            <v>电表故障</v>
          </cell>
          <cell r="G8114" t="str">
            <v>JS_CZ_wodefeng</v>
          </cell>
          <cell r="I8114" t="str">
            <v>电表故障</v>
          </cell>
        </row>
        <row r="8115">
          <cell r="A8115">
            <v>43214</v>
          </cell>
          <cell r="B8115">
            <v>0.97930555555555554</v>
          </cell>
          <cell r="D8115" t="str">
            <v>电表故障</v>
          </cell>
          <cell r="G8115" t="str">
            <v>JS_CZ_wodefeng</v>
          </cell>
          <cell r="I8115" t="str">
            <v>电表故障</v>
          </cell>
        </row>
        <row r="8116">
          <cell r="A8116">
            <v>43214</v>
          </cell>
          <cell r="B8116">
            <v>0.98290509259259251</v>
          </cell>
          <cell r="D8116" t="str">
            <v>电表故障</v>
          </cell>
          <cell r="G8116" t="str">
            <v>JS_CZ_wodefeng</v>
          </cell>
          <cell r="I8116" t="str">
            <v>电表故障</v>
          </cell>
        </row>
        <row r="8117">
          <cell r="A8117">
            <v>43214</v>
          </cell>
          <cell r="B8117">
            <v>0.98313657407407407</v>
          </cell>
          <cell r="D8117" t="str">
            <v>电表故障</v>
          </cell>
          <cell r="G8117" t="str">
            <v>JS_CZ_wodefeng</v>
          </cell>
          <cell r="I8117" t="str">
            <v>电表故障</v>
          </cell>
        </row>
        <row r="8118">
          <cell r="A8118">
            <v>43214</v>
          </cell>
          <cell r="B8118">
            <v>0.98417824074074067</v>
          </cell>
          <cell r="D8118" t="str">
            <v>电表故障</v>
          </cell>
          <cell r="G8118" t="str">
            <v>JS_CZ_wodefeng</v>
          </cell>
          <cell r="I8118" t="str">
            <v>电表故障</v>
          </cell>
        </row>
        <row r="8119">
          <cell r="A8119">
            <v>43214</v>
          </cell>
          <cell r="B8119">
            <v>0.98429398148148151</v>
          </cell>
          <cell r="D8119" t="str">
            <v>电表故障</v>
          </cell>
          <cell r="G8119" t="str">
            <v>JS_CZ_wodefeng</v>
          </cell>
          <cell r="I8119" t="str">
            <v>电表故障</v>
          </cell>
        </row>
        <row r="8120">
          <cell r="A8120">
            <v>43214</v>
          </cell>
          <cell r="B8120">
            <v>0.98811342592592588</v>
          </cell>
          <cell r="D8120" t="str">
            <v>电表故障</v>
          </cell>
          <cell r="G8120" t="str">
            <v>JS_CZ_wodefeng</v>
          </cell>
          <cell r="I8120" t="str">
            <v>电表故障</v>
          </cell>
        </row>
        <row r="8121">
          <cell r="A8121">
            <v>43214</v>
          </cell>
          <cell r="B8121">
            <v>0.98822916666666671</v>
          </cell>
          <cell r="D8121" t="str">
            <v>电表故障</v>
          </cell>
          <cell r="G8121" t="str">
            <v>JS_CZ_wodefeng</v>
          </cell>
          <cell r="I8121" t="str">
            <v>电表故障</v>
          </cell>
        </row>
        <row r="8122">
          <cell r="A8122">
            <v>43214</v>
          </cell>
          <cell r="B8122">
            <v>0.98956018518518529</v>
          </cell>
          <cell r="D8122" t="str">
            <v>电表故障</v>
          </cell>
          <cell r="G8122" t="str">
            <v>JS_CZ_wodefeng</v>
          </cell>
          <cell r="I8122" t="str">
            <v>电表故障</v>
          </cell>
        </row>
        <row r="8123">
          <cell r="A8123">
            <v>43214</v>
          </cell>
          <cell r="B8123">
            <v>0.99100694444444448</v>
          </cell>
          <cell r="D8123" t="str">
            <v>电表故障</v>
          </cell>
          <cell r="G8123" t="str">
            <v>JS_CZ_wodefeng</v>
          </cell>
          <cell r="I8123" t="str">
            <v>电表故障</v>
          </cell>
        </row>
        <row r="8124">
          <cell r="A8124">
            <v>43214</v>
          </cell>
          <cell r="B8124">
            <v>0.99599537037037045</v>
          </cell>
          <cell r="D8124" t="str">
            <v>电表故障</v>
          </cell>
          <cell r="G8124" t="str">
            <v>JS_CZ_wodefeng</v>
          </cell>
          <cell r="I8124" t="str">
            <v>电表故障</v>
          </cell>
        </row>
        <row r="8125">
          <cell r="A8125">
            <v>43214</v>
          </cell>
          <cell r="B8125">
            <v>0.99744212962962964</v>
          </cell>
          <cell r="D8125" t="str">
            <v>电表故障</v>
          </cell>
          <cell r="G8125" t="str">
            <v>JS_CZ_wodefeng</v>
          </cell>
          <cell r="I8125" t="str">
            <v>电表故障</v>
          </cell>
        </row>
        <row r="8126">
          <cell r="A8126">
            <v>43214</v>
          </cell>
          <cell r="B8126">
            <v>0.9996990740740741</v>
          </cell>
          <cell r="D8126" t="str">
            <v>电表故障</v>
          </cell>
          <cell r="G8126" t="str">
            <v>JS_CZ_wodefeng</v>
          </cell>
          <cell r="I8126" t="str">
            <v>电表故障</v>
          </cell>
        </row>
        <row r="8127">
          <cell r="A8127">
            <v>43214</v>
          </cell>
          <cell r="B8127">
            <v>0.99981481481481482</v>
          </cell>
          <cell r="D8127" t="str">
            <v>电表故障</v>
          </cell>
          <cell r="G8127" t="str">
            <v>JS_CZ_wodefeng</v>
          </cell>
          <cell r="I8127" t="str">
            <v>电表故障</v>
          </cell>
        </row>
        <row r="8128">
          <cell r="A8128">
            <v>43215</v>
          </cell>
          <cell r="B8128">
            <v>4.6296296296296294E-5</v>
          </cell>
          <cell r="D8128" t="str">
            <v>电表故障</v>
          </cell>
          <cell r="G8128" t="str">
            <v>JS_CZ_wodefeng</v>
          </cell>
          <cell r="I8128" t="str">
            <v>电表故障</v>
          </cell>
        </row>
        <row r="8129">
          <cell r="A8129">
            <v>43215</v>
          </cell>
          <cell r="B8129">
            <v>2.7777777777777778E-4</v>
          </cell>
          <cell r="D8129" t="str">
            <v>分系统1BMS1SOC过低一级故障</v>
          </cell>
          <cell r="G8129" t="str">
            <v>JS_CZ_wodefeng</v>
          </cell>
          <cell r="I8129" t="str">
            <v>BMS故障</v>
          </cell>
        </row>
        <row r="8130">
          <cell r="A8130">
            <v>43215</v>
          </cell>
          <cell r="B8130">
            <v>2.7777777777777778E-4</v>
          </cell>
          <cell r="D8130" t="str">
            <v>分系统1BMS2SOC过低一级故障</v>
          </cell>
          <cell r="G8130" t="str">
            <v>JS_CZ_wodefeng</v>
          </cell>
          <cell r="I8130" t="str">
            <v>BMS故障</v>
          </cell>
        </row>
        <row r="8131">
          <cell r="A8131">
            <v>43215</v>
          </cell>
          <cell r="B8131">
            <v>2.7777777777777778E-4</v>
          </cell>
          <cell r="D8131" t="str">
            <v>分系统1BMS4SOC过低一级故障</v>
          </cell>
          <cell r="G8131" t="str">
            <v>JS_CZ_wodefeng</v>
          </cell>
          <cell r="I8131" t="str">
            <v>BMS故障</v>
          </cell>
        </row>
        <row r="8132">
          <cell r="A8132">
            <v>43215</v>
          </cell>
          <cell r="B8132">
            <v>2.7777777777777778E-4</v>
          </cell>
          <cell r="D8132" t="str">
            <v>分系统1BMS6SOC过低一级故障</v>
          </cell>
          <cell r="G8132" t="str">
            <v>JS_CZ_wodefeng</v>
          </cell>
          <cell r="I8132" t="str">
            <v>BMS故障</v>
          </cell>
        </row>
        <row r="8133">
          <cell r="A8133">
            <v>43215</v>
          </cell>
          <cell r="B8133">
            <v>1.1458333333333333E-3</v>
          </cell>
          <cell r="D8133" t="str">
            <v>电表故障</v>
          </cell>
          <cell r="G8133" t="str">
            <v>JS_CZ_wodefeng</v>
          </cell>
          <cell r="I8133" t="str">
            <v>电表故障</v>
          </cell>
        </row>
        <row r="8134">
          <cell r="A8134">
            <v>43215</v>
          </cell>
          <cell r="B8134">
            <v>3.6342592592592594E-3</v>
          </cell>
          <cell r="D8134" t="str">
            <v>电表故障</v>
          </cell>
          <cell r="G8134" t="str">
            <v>JS_CZ_wodefeng</v>
          </cell>
          <cell r="I8134" t="str">
            <v>电表故障</v>
          </cell>
        </row>
        <row r="8135">
          <cell r="A8135">
            <v>43215</v>
          </cell>
          <cell r="B8135">
            <v>4.7337962962962958E-3</v>
          </cell>
          <cell r="D8135" t="str">
            <v>电表故障</v>
          </cell>
          <cell r="G8135" t="str">
            <v>JS_CZ_wodefeng</v>
          </cell>
          <cell r="I8135" t="str">
            <v>电表故障</v>
          </cell>
        </row>
        <row r="8136">
          <cell r="A8136">
            <v>43215</v>
          </cell>
          <cell r="B8136">
            <v>4.9652777777777777E-3</v>
          </cell>
          <cell r="D8136" t="str">
            <v>电表故障</v>
          </cell>
          <cell r="G8136" t="str">
            <v>JS_CZ_wodefeng</v>
          </cell>
          <cell r="I8136" t="str">
            <v>电表故障</v>
          </cell>
        </row>
        <row r="8137">
          <cell r="A8137">
            <v>43215</v>
          </cell>
          <cell r="B8137">
            <v>5.0810185185185186E-3</v>
          </cell>
          <cell r="D8137" t="str">
            <v>电表故障</v>
          </cell>
          <cell r="G8137" t="str">
            <v>JS_CZ_wodefeng</v>
          </cell>
          <cell r="I8137" t="str">
            <v>电表故障</v>
          </cell>
        </row>
        <row r="8138">
          <cell r="A8138">
            <v>43215</v>
          </cell>
          <cell r="B8138">
            <v>5.1967592592592595E-3</v>
          </cell>
          <cell r="D8138" t="str">
            <v>电表故障</v>
          </cell>
          <cell r="G8138" t="str">
            <v>JS_CZ_wodefeng</v>
          </cell>
          <cell r="I8138" t="str">
            <v>电表故障</v>
          </cell>
        </row>
        <row r="8139">
          <cell r="A8139">
            <v>43215</v>
          </cell>
          <cell r="B8139">
            <v>1.1400462962962965E-2</v>
          </cell>
          <cell r="D8139" t="str">
            <v>电表故障</v>
          </cell>
          <cell r="G8139" t="str">
            <v>JS_CZ_wodefeng</v>
          </cell>
          <cell r="I8139" t="str">
            <v>电表故障</v>
          </cell>
        </row>
        <row r="8140">
          <cell r="A8140">
            <v>43215</v>
          </cell>
          <cell r="B8140">
            <v>1.3773148148148147E-2</v>
          </cell>
          <cell r="D8140" t="str">
            <v>电表故障</v>
          </cell>
          <cell r="G8140" t="str">
            <v>JS_CZ_wodefeng</v>
          </cell>
          <cell r="I8140" t="str">
            <v>电表故障</v>
          </cell>
        </row>
        <row r="8141">
          <cell r="A8141">
            <v>43215</v>
          </cell>
          <cell r="B8141">
            <v>1.5219907407407409E-2</v>
          </cell>
          <cell r="D8141" t="str">
            <v>电表故障</v>
          </cell>
          <cell r="G8141" t="str">
            <v>JS_CZ_wodefeng</v>
          </cell>
          <cell r="I8141" t="str">
            <v>电表故障</v>
          </cell>
        </row>
        <row r="8142">
          <cell r="A8142">
            <v>43215</v>
          </cell>
          <cell r="B8142">
            <v>1.5335648148148147E-2</v>
          </cell>
          <cell r="D8142" t="str">
            <v>电表故障</v>
          </cell>
          <cell r="G8142" t="str">
            <v>JS_CZ_wodefeng</v>
          </cell>
          <cell r="I8142" t="str">
            <v>电表故障</v>
          </cell>
        </row>
        <row r="8143">
          <cell r="A8143">
            <v>43215</v>
          </cell>
          <cell r="B8143">
            <v>1.7997685185185186E-2</v>
          </cell>
          <cell r="D8143" t="str">
            <v>电表故障</v>
          </cell>
          <cell r="G8143" t="str">
            <v>JS_CZ_wodefeng</v>
          </cell>
          <cell r="I8143" t="str">
            <v>电表故障</v>
          </cell>
        </row>
        <row r="8144">
          <cell r="A8144">
            <v>43215</v>
          </cell>
          <cell r="B8144">
            <v>1.9212962962962963E-2</v>
          </cell>
          <cell r="D8144" t="str">
            <v>电表故障</v>
          </cell>
          <cell r="G8144" t="str">
            <v>JS_CZ_wodefeng</v>
          </cell>
          <cell r="I8144" t="str">
            <v>电表故障</v>
          </cell>
        </row>
        <row r="8145">
          <cell r="A8145">
            <v>43215</v>
          </cell>
          <cell r="B8145">
            <v>1.9560185185185184E-2</v>
          </cell>
          <cell r="D8145" t="str">
            <v>电表故障</v>
          </cell>
          <cell r="G8145" t="str">
            <v>JS_CZ_wodefeng</v>
          </cell>
          <cell r="I8145" t="str">
            <v>电表故障</v>
          </cell>
        </row>
        <row r="8146">
          <cell r="A8146">
            <v>43215</v>
          </cell>
          <cell r="B8146">
            <v>2.2118055555555557E-2</v>
          </cell>
          <cell r="D8146" t="str">
            <v>电表故障</v>
          </cell>
          <cell r="G8146" t="str">
            <v>JS_CZ_wodefeng</v>
          </cell>
          <cell r="I8146" t="str">
            <v>电表故障</v>
          </cell>
        </row>
        <row r="8147">
          <cell r="A8147">
            <v>43215</v>
          </cell>
          <cell r="B8147">
            <v>2.2233796296296297E-2</v>
          </cell>
          <cell r="D8147" t="str">
            <v>电表故障</v>
          </cell>
          <cell r="G8147" t="str">
            <v>JS_CZ_wodefeng</v>
          </cell>
          <cell r="I8147" t="str">
            <v>电表故障</v>
          </cell>
        </row>
        <row r="8148">
          <cell r="A8148">
            <v>43215</v>
          </cell>
          <cell r="B8148">
            <v>2.3101851851851849E-2</v>
          </cell>
          <cell r="D8148" t="str">
            <v>电表故障</v>
          </cell>
          <cell r="G8148" t="str">
            <v>JS_CZ_wodefeng</v>
          </cell>
          <cell r="I8148" t="str">
            <v>电表故障</v>
          </cell>
        </row>
        <row r="8149">
          <cell r="A8149">
            <v>43215</v>
          </cell>
          <cell r="B8149">
            <v>2.5474537037037035E-2</v>
          </cell>
          <cell r="D8149" t="str">
            <v>电表故障</v>
          </cell>
          <cell r="G8149" t="str">
            <v>JS_CZ_wodefeng</v>
          </cell>
          <cell r="I8149" t="str">
            <v>电表故障</v>
          </cell>
        </row>
        <row r="8150">
          <cell r="A8150">
            <v>43215</v>
          </cell>
          <cell r="B8150">
            <v>2.6921296296296294E-2</v>
          </cell>
          <cell r="D8150" t="str">
            <v>电表故障</v>
          </cell>
          <cell r="G8150" t="str">
            <v>JS_CZ_wodefeng</v>
          </cell>
          <cell r="I8150" t="str">
            <v>电表故障</v>
          </cell>
        </row>
        <row r="8151">
          <cell r="A8151">
            <v>43215</v>
          </cell>
          <cell r="B8151">
            <v>2.7037037037037037E-2</v>
          </cell>
          <cell r="D8151" t="str">
            <v>电表故障</v>
          </cell>
          <cell r="G8151" t="str">
            <v>JS_CZ_wodefeng</v>
          </cell>
          <cell r="I8151" t="str">
            <v>电表故障</v>
          </cell>
        </row>
        <row r="8152">
          <cell r="A8152">
            <v>43215</v>
          </cell>
          <cell r="B8152">
            <v>3.0740740740740739E-2</v>
          </cell>
          <cell r="D8152" t="str">
            <v>电表故障</v>
          </cell>
          <cell r="G8152" t="str">
            <v>JS_CZ_wodefeng</v>
          </cell>
          <cell r="I8152" t="str">
            <v>电表故障</v>
          </cell>
        </row>
        <row r="8153">
          <cell r="A8153">
            <v>43215</v>
          </cell>
          <cell r="B8153">
            <v>3.1608796296296295E-2</v>
          </cell>
          <cell r="D8153" t="str">
            <v>电表故障</v>
          </cell>
          <cell r="G8153" t="str">
            <v>JS_CZ_wodefeng</v>
          </cell>
          <cell r="I8153" t="str">
            <v>电表故障</v>
          </cell>
        </row>
        <row r="8154">
          <cell r="A8154">
            <v>43215</v>
          </cell>
          <cell r="B8154">
            <v>3.172453703703703E-2</v>
          </cell>
          <cell r="D8154" t="str">
            <v>电表故障</v>
          </cell>
          <cell r="G8154" t="str">
            <v>JS_CZ_wodefeng</v>
          </cell>
          <cell r="I8154" t="str">
            <v>电表故障</v>
          </cell>
        </row>
        <row r="8155">
          <cell r="A8155">
            <v>43215</v>
          </cell>
          <cell r="B8155">
            <v>3.1956018518518516E-2</v>
          </cell>
          <cell r="D8155" t="str">
            <v>电表故障</v>
          </cell>
          <cell r="G8155" t="str">
            <v>JS_CZ_wodefeng</v>
          </cell>
          <cell r="I8155" t="str">
            <v>电表故障</v>
          </cell>
        </row>
        <row r="8156">
          <cell r="A8156">
            <v>43215</v>
          </cell>
          <cell r="B8156">
            <v>3.2187500000000001E-2</v>
          </cell>
          <cell r="D8156" t="str">
            <v>电表故障</v>
          </cell>
          <cell r="G8156" t="str">
            <v>JS_CZ_wodefeng</v>
          </cell>
          <cell r="I8156" t="str">
            <v>电表故障</v>
          </cell>
        </row>
        <row r="8157">
          <cell r="A8157">
            <v>43215</v>
          </cell>
          <cell r="B8157">
            <v>3.3229166666666664E-2</v>
          </cell>
          <cell r="D8157" t="str">
            <v>电表故障</v>
          </cell>
          <cell r="G8157" t="str">
            <v>JS_CZ_wodefeng</v>
          </cell>
          <cell r="I8157" t="str">
            <v>电表故障</v>
          </cell>
        </row>
        <row r="8158">
          <cell r="A8158">
            <v>43215</v>
          </cell>
          <cell r="B8158">
            <v>3.7175925925925925E-2</v>
          </cell>
          <cell r="D8158" t="str">
            <v>电表故障</v>
          </cell>
          <cell r="G8158" t="str">
            <v>JS_CZ_wodefeng</v>
          </cell>
          <cell r="I8158" t="str">
            <v>电表故障</v>
          </cell>
        </row>
        <row r="8159">
          <cell r="A8159">
            <v>43215</v>
          </cell>
          <cell r="B8159">
            <v>3.7291666666666667E-2</v>
          </cell>
          <cell r="D8159" t="str">
            <v>电表故障</v>
          </cell>
          <cell r="G8159" t="str">
            <v>JS_CZ_wodefeng</v>
          </cell>
          <cell r="I8159" t="str">
            <v>电表故障</v>
          </cell>
        </row>
        <row r="8160">
          <cell r="A8160">
            <v>43215</v>
          </cell>
          <cell r="B8160">
            <v>3.7465277777777778E-2</v>
          </cell>
          <cell r="D8160" t="str">
            <v>电表故障</v>
          </cell>
          <cell r="G8160" t="str">
            <v>JS_CZ_wodefeng</v>
          </cell>
          <cell r="I8160" t="str">
            <v>电表故障</v>
          </cell>
        </row>
        <row r="8161">
          <cell r="A8161">
            <v>43215</v>
          </cell>
          <cell r="B8161">
            <v>3.8738425925925926E-2</v>
          </cell>
          <cell r="D8161" t="str">
            <v>电表故障</v>
          </cell>
          <cell r="G8161" t="str">
            <v>JS_CZ_wodefeng</v>
          </cell>
          <cell r="I8161" t="str">
            <v>电表故障</v>
          </cell>
        </row>
        <row r="8162">
          <cell r="A8162">
            <v>43215</v>
          </cell>
          <cell r="B8162">
            <v>4.2442129629629628E-2</v>
          </cell>
          <cell r="D8162" t="str">
            <v>电表故障</v>
          </cell>
          <cell r="G8162" t="str">
            <v>JS_CZ_wodefeng</v>
          </cell>
          <cell r="I8162" t="str">
            <v>电表故障</v>
          </cell>
        </row>
        <row r="8163">
          <cell r="A8163">
            <v>43215</v>
          </cell>
          <cell r="B8163">
            <v>4.2673611111111114E-2</v>
          </cell>
          <cell r="D8163" t="str">
            <v>电表故障</v>
          </cell>
          <cell r="G8163" t="str">
            <v>JS_CZ_wodefeng</v>
          </cell>
          <cell r="I8163" t="str">
            <v>电表故障</v>
          </cell>
        </row>
        <row r="8164">
          <cell r="A8164">
            <v>43215</v>
          </cell>
          <cell r="B8164">
            <v>4.3773148148148144E-2</v>
          </cell>
          <cell r="D8164" t="str">
            <v>电表故障</v>
          </cell>
          <cell r="G8164" t="str">
            <v>JS_CZ_wodefeng</v>
          </cell>
          <cell r="I8164" t="str">
            <v>电表故障</v>
          </cell>
        </row>
        <row r="8165">
          <cell r="A8165">
            <v>43215</v>
          </cell>
          <cell r="B8165">
            <v>4.597222222222222E-2</v>
          </cell>
          <cell r="D8165" t="str">
            <v>电表故障</v>
          </cell>
          <cell r="G8165" t="str">
            <v>JS_CZ_wodefeng</v>
          </cell>
          <cell r="I8165" t="str">
            <v>电表故障</v>
          </cell>
        </row>
        <row r="8166">
          <cell r="A8166">
            <v>43215</v>
          </cell>
          <cell r="B8166">
            <v>4.6087962962962963E-2</v>
          </cell>
          <cell r="D8166" t="str">
            <v>电表故障</v>
          </cell>
          <cell r="G8166" t="str">
            <v>JS_CZ_wodefeng</v>
          </cell>
          <cell r="I8166" t="str">
            <v>电表故障</v>
          </cell>
        </row>
        <row r="8167">
          <cell r="A8167">
            <v>43215</v>
          </cell>
          <cell r="B8167">
            <v>4.7534722222222221E-2</v>
          </cell>
          <cell r="D8167" t="str">
            <v>电表故障</v>
          </cell>
          <cell r="G8167" t="str">
            <v>JS_CZ_wodefeng</v>
          </cell>
          <cell r="I8167" t="str">
            <v>电表故障</v>
          </cell>
        </row>
        <row r="8168">
          <cell r="A8168">
            <v>43215</v>
          </cell>
          <cell r="B8168">
            <v>4.898148148148148E-2</v>
          </cell>
          <cell r="D8168" t="str">
            <v>电表故障</v>
          </cell>
          <cell r="G8168" t="str">
            <v>JS_CZ_wodefeng</v>
          </cell>
          <cell r="I8168" t="str">
            <v>电表故障</v>
          </cell>
        </row>
        <row r="8169">
          <cell r="A8169">
            <v>43215</v>
          </cell>
          <cell r="B8169">
            <v>5.0324074074074077E-2</v>
          </cell>
          <cell r="D8169" t="str">
            <v>电表故障</v>
          </cell>
          <cell r="G8169" t="str">
            <v>JS_CZ_wodefeng</v>
          </cell>
          <cell r="I8169" t="str">
            <v>电表故障</v>
          </cell>
        </row>
        <row r="8170">
          <cell r="A8170">
            <v>43215</v>
          </cell>
          <cell r="B8170">
            <v>5.1585648148148144E-2</v>
          </cell>
          <cell r="D8170" t="str">
            <v>电表故障</v>
          </cell>
          <cell r="G8170" t="str">
            <v>JS_CZ_wodefeng</v>
          </cell>
          <cell r="I8170" t="str">
            <v>电表故障</v>
          </cell>
        </row>
        <row r="8171">
          <cell r="A8171">
            <v>43215</v>
          </cell>
          <cell r="B8171">
            <v>5.258101851851852E-2</v>
          </cell>
          <cell r="D8171" t="str">
            <v>电表故障</v>
          </cell>
          <cell r="G8171" t="str">
            <v>JS_CZ_wodefeng</v>
          </cell>
          <cell r="I8171" t="str">
            <v>电表故障</v>
          </cell>
        </row>
        <row r="8172">
          <cell r="A8172">
            <v>43215</v>
          </cell>
          <cell r="B8172">
            <v>5.3680555555555558E-2</v>
          </cell>
          <cell r="D8172" t="str">
            <v>电表故障</v>
          </cell>
          <cell r="G8172" t="str">
            <v>JS_CZ_wodefeng</v>
          </cell>
          <cell r="I8172" t="str">
            <v>电表故障</v>
          </cell>
        </row>
        <row r="8173">
          <cell r="A8173">
            <v>43215</v>
          </cell>
          <cell r="B8173">
            <v>5.6168981481481479E-2</v>
          </cell>
          <cell r="D8173" t="str">
            <v>电表故障</v>
          </cell>
          <cell r="G8173" t="str">
            <v>JS_CZ_wodefeng</v>
          </cell>
          <cell r="I8173" t="str">
            <v>电表故障</v>
          </cell>
        </row>
        <row r="8174">
          <cell r="A8174">
            <v>43215</v>
          </cell>
          <cell r="B8174">
            <v>5.7268518518518517E-2</v>
          </cell>
          <cell r="D8174" t="str">
            <v>电表故障</v>
          </cell>
          <cell r="G8174" t="str">
            <v>JS_CZ_wodefeng</v>
          </cell>
          <cell r="I8174" t="str">
            <v>电表故障</v>
          </cell>
        </row>
        <row r="8175">
          <cell r="A8175">
            <v>43215</v>
          </cell>
          <cell r="B8175">
            <v>5.7499999999999996E-2</v>
          </cell>
          <cell r="D8175" t="str">
            <v>电表故障</v>
          </cell>
          <cell r="G8175" t="str">
            <v>JS_CZ_wodefeng</v>
          </cell>
          <cell r="I8175" t="str">
            <v>电表故障</v>
          </cell>
        </row>
        <row r="8176">
          <cell r="A8176">
            <v>43215</v>
          </cell>
          <cell r="B8176">
            <v>5.7615740740740738E-2</v>
          </cell>
          <cell r="D8176" t="str">
            <v>电表故障</v>
          </cell>
          <cell r="G8176" t="str">
            <v>JS_CZ_wodefeng</v>
          </cell>
          <cell r="I8176" t="str">
            <v>电表故障</v>
          </cell>
        </row>
        <row r="8177">
          <cell r="A8177">
            <v>43215</v>
          </cell>
          <cell r="B8177">
            <v>5.7731481481481474E-2</v>
          </cell>
          <cell r="D8177" t="str">
            <v>电表故障</v>
          </cell>
          <cell r="G8177" t="str">
            <v>JS_CZ_wodefeng</v>
          </cell>
          <cell r="I8177" t="str">
            <v>电表故障</v>
          </cell>
        </row>
        <row r="8178">
          <cell r="A8178">
            <v>43215</v>
          </cell>
          <cell r="B8178">
            <v>6.010416666666666E-2</v>
          </cell>
          <cell r="D8178" t="str">
            <v>电表故障</v>
          </cell>
          <cell r="G8178" t="str">
            <v>JS_CZ_wodefeng</v>
          </cell>
          <cell r="I8178" t="str">
            <v>电表故障</v>
          </cell>
        </row>
        <row r="8179">
          <cell r="A8179">
            <v>43215</v>
          </cell>
          <cell r="B8179">
            <v>6.2650462962962963E-2</v>
          </cell>
          <cell r="D8179" t="str">
            <v>电表故障</v>
          </cell>
          <cell r="G8179" t="str">
            <v>JS_CZ_wodefeng</v>
          </cell>
          <cell r="I8179" t="str">
            <v>电表故障</v>
          </cell>
        </row>
        <row r="8180">
          <cell r="A8180">
            <v>43215</v>
          </cell>
          <cell r="B8180">
            <v>6.277777777777778E-2</v>
          </cell>
          <cell r="D8180" t="str">
            <v>电表故障</v>
          </cell>
          <cell r="G8180" t="str">
            <v>JS_CZ_wodefeng</v>
          </cell>
          <cell r="I8180" t="str">
            <v>电表故障</v>
          </cell>
        </row>
        <row r="8181">
          <cell r="A8181">
            <v>43215</v>
          </cell>
          <cell r="B8181">
            <v>6.5092592592592591E-2</v>
          </cell>
          <cell r="D8181" t="str">
            <v>电表故障</v>
          </cell>
          <cell r="G8181" t="str">
            <v>JS_CZ_wodefeng</v>
          </cell>
          <cell r="I8181" t="str">
            <v>电表故障</v>
          </cell>
        </row>
        <row r="8182">
          <cell r="A8182">
            <v>43215</v>
          </cell>
          <cell r="B8182">
            <v>6.7581018518518512E-2</v>
          </cell>
          <cell r="D8182" t="str">
            <v>电表故障</v>
          </cell>
          <cell r="G8182" t="str">
            <v>JS_CZ_wodefeng</v>
          </cell>
          <cell r="I8182" t="str">
            <v>电表故障</v>
          </cell>
        </row>
        <row r="8183">
          <cell r="A8183">
            <v>43215</v>
          </cell>
          <cell r="B8183">
            <v>6.7754629629629637E-2</v>
          </cell>
          <cell r="D8183" t="str">
            <v>电表故障</v>
          </cell>
          <cell r="G8183" t="str">
            <v>JS_CZ_wodefeng</v>
          </cell>
          <cell r="I8183" t="str">
            <v>电表故障</v>
          </cell>
        </row>
        <row r="8184">
          <cell r="A8184">
            <v>43215</v>
          </cell>
          <cell r="B8184">
            <v>6.9027777777777785E-2</v>
          </cell>
          <cell r="D8184" t="str">
            <v>电表故障</v>
          </cell>
          <cell r="G8184" t="str">
            <v>JS_CZ_wodefeng</v>
          </cell>
          <cell r="I8184" t="str">
            <v>电表故障</v>
          </cell>
        </row>
        <row r="8185">
          <cell r="A8185">
            <v>43215</v>
          </cell>
          <cell r="B8185">
            <v>6.9143518518518521E-2</v>
          </cell>
          <cell r="D8185" t="str">
            <v>电表故障</v>
          </cell>
          <cell r="G8185" t="str">
            <v>JS_CZ_wodefeng</v>
          </cell>
          <cell r="I8185" t="str">
            <v>电表故障</v>
          </cell>
        </row>
        <row r="8186">
          <cell r="A8186">
            <v>43215</v>
          </cell>
          <cell r="B8186">
            <v>7.059027777777778E-2</v>
          </cell>
          <cell r="D8186" t="str">
            <v>电表故障</v>
          </cell>
          <cell r="G8186" t="str">
            <v>JS_CZ_wodefeng</v>
          </cell>
          <cell r="I8186" t="str">
            <v>电表故障</v>
          </cell>
        </row>
        <row r="8187">
          <cell r="A8187">
            <v>43215</v>
          </cell>
          <cell r="B8187">
            <v>7.2615740740740745E-2</v>
          </cell>
          <cell r="D8187" t="str">
            <v>电表故障</v>
          </cell>
          <cell r="G8187" t="str">
            <v>JS_CZ_wodefeng</v>
          </cell>
          <cell r="I8187" t="str">
            <v>电表故障</v>
          </cell>
        </row>
        <row r="8188">
          <cell r="A8188">
            <v>43215</v>
          </cell>
          <cell r="B8188">
            <v>7.273148148148148E-2</v>
          </cell>
          <cell r="D8188" t="str">
            <v>电表故障</v>
          </cell>
          <cell r="G8188" t="str">
            <v>JS_CZ_wodefeng</v>
          </cell>
          <cell r="I8188" t="str">
            <v>电表故障</v>
          </cell>
        </row>
        <row r="8189">
          <cell r="A8189">
            <v>43215</v>
          </cell>
          <cell r="B8189">
            <v>7.2858796296296297E-2</v>
          </cell>
          <cell r="D8189" t="str">
            <v>电表故障</v>
          </cell>
          <cell r="G8189" t="str">
            <v>JS_CZ_wodefeng</v>
          </cell>
          <cell r="I8189" t="str">
            <v>电表故障</v>
          </cell>
        </row>
        <row r="8190">
          <cell r="A8190">
            <v>43215</v>
          </cell>
          <cell r="B8190">
            <v>7.3958333333333334E-2</v>
          </cell>
          <cell r="D8190" t="str">
            <v>电表故障</v>
          </cell>
          <cell r="G8190" t="str">
            <v>JS_CZ_wodefeng</v>
          </cell>
          <cell r="I8190" t="str">
            <v>电表故障</v>
          </cell>
        </row>
        <row r="8191">
          <cell r="A8191">
            <v>43215</v>
          </cell>
          <cell r="B8191">
            <v>7.4189814814814806E-2</v>
          </cell>
          <cell r="D8191" t="str">
            <v>电表故障</v>
          </cell>
          <cell r="G8191" t="str">
            <v>JS_CZ_wodefeng</v>
          </cell>
          <cell r="I8191" t="str">
            <v>电表故障</v>
          </cell>
        </row>
        <row r="8192">
          <cell r="A8192">
            <v>43215</v>
          </cell>
          <cell r="B8192">
            <v>7.4421296296296291E-2</v>
          </cell>
          <cell r="D8192" t="str">
            <v>电表故障</v>
          </cell>
          <cell r="G8192" t="str">
            <v>JS_CZ_wodefeng</v>
          </cell>
          <cell r="I8192" t="str">
            <v>电表故障</v>
          </cell>
        </row>
        <row r="8193">
          <cell r="A8193">
            <v>43215</v>
          </cell>
          <cell r="B8193">
            <v>7.6793981481481477E-2</v>
          </cell>
          <cell r="D8193" t="str">
            <v>电表故障</v>
          </cell>
          <cell r="G8193" t="str">
            <v>JS_CZ_wodefeng</v>
          </cell>
          <cell r="I8193" t="str">
            <v>电表故障</v>
          </cell>
        </row>
        <row r="8194">
          <cell r="A8194">
            <v>43215</v>
          </cell>
          <cell r="B8194">
            <v>7.9166666666666663E-2</v>
          </cell>
          <cell r="D8194" t="str">
            <v>电表故障</v>
          </cell>
          <cell r="G8194" t="str">
            <v>JS_CZ_wodefeng</v>
          </cell>
          <cell r="I8194" t="str">
            <v>电表故障</v>
          </cell>
        </row>
        <row r="8195">
          <cell r="A8195">
            <v>43215</v>
          </cell>
          <cell r="B8195">
            <v>7.9282407407407399E-2</v>
          </cell>
          <cell r="D8195" t="str">
            <v>电表故障</v>
          </cell>
          <cell r="G8195" t="str">
            <v>JS_CZ_wodefeng</v>
          </cell>
          <cell r="I8195" t="str">
            <v>电表故障</v>
          </cell>
        </row>
        <row r="8196">
          <cell r="A8196">
            <v>43215</v>
          </cell>
          <cell r="B8196">
            <v>8.4548611111111116E-2</v>
          </cell>
          <cell r="D8196" t="str">
            <v>电表故障</v>
          </cell>
          <cell r="G8196" t="str">
            <v>JS_CZ_wodefeng</v>
          </cell>
          <cell r="I8196" t="str">
            <v>电表故障</v>
          </cell>
        </row>
        <row r="8197">
          <cell r="A8197">
            <v>43215</v>
          </cell>
          <cell r="B8197">
            <v>8.6921296296296302E-2</v>
          </cell>
          <cell r="D8197" t="str">
            <v>电表故障</v>
          </cell>
          <cell r="G8197" t="str">
            <v>JS_CZ_wodefeng</v>
          </cell>
          <cell r="I8197" t="str">
            <v>电表故障</v>
          </cell>
        </row>
        <row r="8198">
          <cell r="A8198">
            <v>43215</v>
          </cell>
          <cell r="B8198">
            <v>8.8495370370370363E-2</v>
          </cell>
          <cell r="D8198" t="str">
            <v>电表故障</v>
          </cell>
          <cell r="G8198" t="str">
            <v>JS_CZ_wodefeng</v>
          </cell>
          <cell r="I8198" t="str">
            <v>电表故障</v>
          </cell>
        </row>
        <row r="8199">
          <cell r="A8199">
            <v>43215</v>
          </cell>
          <cell r="B8199">
            <v>8.9594907407407401E-2</v>
          </cell>
          <cell r="D8199" t="str">
            <v>电表故障</v>
          </cell>
          <cell r="G8199" t="str">
            <v>JS_CZ_wodefeng</v>
          </cell>
          <cell r="I8199" t="str">
            <v>电表故障</v>
          </cell>
        </row>
        <row r="8200">
          <cell r="A8200">
            <v>43215</v>
          </cell>
          <cell r="B8200">
            <v>8.9826388888888886E-2</v>
          </cell>
          <cell r="D8200" t="str">
            <v>电表故障</v>
          </cell>
          <cell r="G8200" t="str">
            <v>JS_CZ_wodefeng</v>
          </cell>
          <cell r="I8200" t="str">
            <v>电表故障</v>
          </cell>
        </row>
        <row r="8201">
          <cell r="A8201">
            <v>43215</v>
          </cell>
          <cell r="B8201">
            <v>8.9942129629629622E-2</v>
          </cell>
          <cell r="D8201" t="str">
            <v>电表故障</v>
          </cell>
          <cell r="G8201" t="str">
            <v>JS_CZ_wodefeng</v>
          </cell>
          <cell r="I8201" t="str">
            <v>电表故障</v>
          </cell>
        </row>
        <row r="8202">
          <cell r="A8202">
            <v>43215</v>
          </cell>
          <cell r="B8202">
            <v>9.0057870370370371E-2</v>
          </cell>
          <cell r="D8202" t="str">
            <v>电表故障</v>
          </cell>
          <cell r="G8202" t="str">
            <v>JS_CZ_wodefeng</v>
          </cell>
          <cell r="I8202" t="str">
            <v>电表故障</v>
          </cell>
        </row>
        <row r="8203">
          <cell r="A8203">
            <v>43215</v>
          </cell>
          <cell r="B8203">
            <v>9.2430555555555557E-2</v>
          </cell>
          <cell r="D8203" t="str">
            <v>电表故障</v>
          </cell>
          <cell r="G8203" t="str">
            <v>JS_CZ_wodefeng</v>
          </cell>
          <cell r="I8203" t="str">
            <v>电表故障</v>
          </cell>
        </row>
        <row r="8204">
          <cell r="A8204">
            <v>43215</v>
          </cell>
          <cell r="B8204">
            <v>9.3761574074074081E-2</v>
          </cell>
          <cell r="D8204" t="str">
            <v>电表故障</v>
          </cell>
          <cell r="G8204" t="str">
            <v>JS_CZ_wodefeng</v>
          </cell>
          <cell r="I8204" t="str">
            <v>电表故障</v>
          </cell>
        </row>
        <row r="8205">
          <cell r="A8205">
            <v>43215</v>
          </cell>
          <cell r="B8205">
            <v>9.3877314814814816E-2</v>
          </cell>
          <cell r="D8205" t="str">
            <v>电表故障</v>
          </cell>
          <cell r="G8205" t="str">
            <v>JS_CZ_wodefeng</v>
          </cell>
          <cell r="I8205" t="str">
            <v>电表故障</v>
          </cell>
        </row>
        <row r="8206">
          <cell r="A8206">
            <v>43215</v>
          </cell>
          <cell r="B8206">
            <v>9.3993055555555552E-2</v>
          </cell>
          <cell r="D8206" t="str">
            <v>电表故障</v>
          </cell>
          <cell r="G8206" t="str">
            <v>JS_CZ_wodefeng</v>
          </cell>
          <cell r="I8206" t="str">
            <v>电表故障</v>
          </cell>
        </row>
        <row r="8207">
          <cell r="A8207">
            <v>43215</v>
          </cell>
          <cell r="B8207">
            <v>9.4918981481481479E-2</v>
          </cell>
          <cell r="D8207" t="str">
            <v>电表故障</v>
          </cell>
          <cell r="G8207" t="str">
            <v>JS_CZ_wodefeng</v>
          </cell>
          <cell r="I8207" t="str">
            <v>电表故障</v>
          </cell>
        </row>
        <row r="8208">
          <cell r="A8208">
            <v>43215</v>
          </cell>
          <cell r="B8208">
            <v>9.5092592592592604E-2</v>
          </cell>
          <cell r="D8208" t="str">
            <v>电表故障</v>
          </cell>
          <cell r="G8208" t="str">
            <v>JS_CZ_wodefeng</v>
          </cell>
          <cell r="I8208" t="str">
            <v>电表故障</v>
          </cell>
        </row>
        <row r="8209">
          <cell r="A8209">
            <v>43215</v>
          </cell>
          <cell r="B8209">
            <v>9.746527777777779E-2</v>
          </cell>
          <cell r="D8209" t="str">
            <v>电表故障</v>
          </cell>
          <cell r="G8209" t="str">
            <v>JS_CZ_wodefeng</v>
          </cell>
          <cell r="I8209" t="str">
            <v>电表故障</v>
          </cell>
        </row>
        <row r="8210">
          <cell r="A8210">
            <v>43215</v>
          </cell>
          <cell r="B8210">
            <v>9.8912037037037034E-2</v>
          </cell>
          <cell r="D8210" t="str">
            <v>电表故障</v>
          </cell>
          <cell r="G8210" t="str">
            <v>JS_CZ_wodefeng</v>
          </cell>
          <cell r="I8210" t="str">
            <v>电表故障</v>
          </cell>
        </row>
        <row r="8211">
          <cell r="A8211">
            <v>43215</v>
          </cell>
          <cell r="B8211">
            <v>9.9039351851851851E-2</v>
          </cell>
          <cell r="D8211" t="str">
            <v>电表故障</v>
          </cell>
          <cell r="G8211" t="str">
            <v>JS_CZ_wodefeng</v>
          </cell>
          <cell r="I8211" t="str">
            <v>电表故障</v>
          </cell>
        </row>
        <row r="8212">
          <cell r="A8212">
            <v>43215</v>
          </cell>
          <cell r="B8212">
            <v>0.10135416666666668</v>
          </cell>
          <cell r="D8212" t="str">
            <v>电表故障</v>
          </cell>
          <cell r="G8212" t="str">
            <v>JS_CZ_wodefeng</v>
          </cell>
          <cell r="I8212" t="str">
            <v>电表故障</v>
          </cell>
        </row>
        <row r="8213">
          <cell r="A8213">
            <v>43215</v>
          </cell>
          <cell r="B8213">
            <v>0.10372685185185186</v>
          </cell>
          <cell r="D8213" t="str">
            <v>电表故障</v>
          </cell>
          <cell r="G8213" t="str">
            <v>JS_CZ_wodefeng</v>
          </cell>
          <cell r="I8213" t="str">
            <v>电表故障</v>
          </cell>
        </row>
        <row r="8214">
          <cell r="A8214">
            <v>43215</v>
          </cell>
          <cell r="B8214">
            <v>0.1038425925925926</v>
          </cell>
          <cell r="D8214" t="str">
            <v>电表故障</v>
          </cell>
          <cell r="G8214" t="str">
            <v>JS_CZ_wodefeng</v>
          </cell>
          <cell r="I8214" t="str">
            <v>电表故障</v>
          </cell>
        </row>
        <row r="8215">
          <cell r="A8215">
            <v>43215</v>
          </cell>
          <cell r="B8215">
            <v>0.10401620370370369</v>
          </cell>
          <cell r="D8215" t="str">
            <v>电表故障</v>
          </cell>
          <cell r="G8215" t="str">
            <v>JS_CZ_wodefeng</v>
          </cell>
          <cell r="I8215" t="str">
            <v>电表故障</v>
          </cell>
        </row>
        <row r="8216">
          <cell r="A8216">
            <v>43215</v>
          </cell>
          <cell r="B8216">
            <v>0.10528935185185184</v>
          </cell>
          <cell r="D8216" t="str">
            <v>电表故障</v>
          </cell>
          <cell r="G8216" t="str">
            <v>JS_CZ_wodefeng</v>
          </cell>
          <cell r="I8216" t="str">
            <v>电表故障</v>
          </cell>
        </row>
        <row r="8217">
          <cell r="A8217">
            <v>43215</v>
          </cell>
          <cell r="B8217">
            <v>0.10893518518518519</v>
          </cell>
          <cell r="D8217" t="str">
            <v>电表故障</v>
          </cell>
          <cell r="G8217" t="str">
            <v>JS_CZ_wodefeng</v>
          </cell>
          <cell r="I8217" t="str">
            <v>电表故障</v>
          </cell>
        </row>
        <row r="8218">
          <cell r="A8218">
            <v>43215</v>
          </cell>
          <cell r="B8218">
            <v>0.10905092592592593</v>
          </cell>
          <cell r="D8218" t="str">
            <v>电表故障</v>
          </cell>
          <cell r="G8218" t="str">
            <v>JS_CZ_wodefeng</v>
          </cell>
          <cell r="I8218" t="str">
            <v>电表故障</v>
          </cell>
        </row>
        <row r="8219">
          <cell r="A8219">
            <v>43215</v>
          </cell>
          <cell r="B8219">
            <v>0.11305555555555556</v>
          </cell>
          <cell r="D8219" t="str">
            <v>电表故障</v>
          </cell>
          <cell r="G8219" t="str">
            <v>JS_CZ_wodefeng</v>
          </cell>
          <cell r="I8219" t="str">
            <v>电表故障</v>
          </cell>
        </row>
        <row r="8220">
          <cell r="A8220">
            <v>43215</v>
          </cell>
          <cell r="B8220">
            <v>0.11385416666666666</v>
          </cell>
          <cell r="D8220" t="str">
            <v>电表故障</v>
          </cell>
          <cell r="G8220" t="str">
            <v>JS_CZ_wodefeng</v>
          </cell>
          <cell r="I8220" t="str">
            <v>电表故障</v>
          </cell>
        </row>
        <row r="8221">
          <cell r="A8221">
            <v>43215</v>
          </cell>
          <cell r="B8221">
            <v>0.11396990740740741</v>
          </cell>
          <cell r="D8221" t="str">
            <v>电表故障</v>
          </cell>
          <cell r="G8221" t="str">
            <v>JS_CZ_wodefeng</v>
          </cell>
          <cell r="I8221" t="str">
            <v>电表故障</v>
          </cell>
        </row>
        <row r="8222">
          <cell r="A8222">
            <v>43215</v>
          </cell>
          <cell r="B8222">
            <v>0.1141550925925926</v>
          </cell>
          <cell r="D8222" t="str">
            <v>电表故障</v>
          </cell>
          <cell r="G8222" t="str">
            <v>JS_CZ_wodefeng</v>
          </cell>
          <cell r="I8222" t="str">
            <v>电表故障</v>
          </cell>
        </row>
        <row r="8223">
          <cell r="A8223">
            <v>43215</v>
          </cell>
          <cell r="B8223">
            <v>0.114375</v>
          </cell>
          <cell r="D8223" t="str">
            <v>电表故障</v>
          </cell>
          <cell r="G8223" t="str">
            <v>JS_CZ_wodefeng</v>
          </cell>
          <cell r="I8223" t="str">
            <v>电表故障</v>
          </cell>
        </row>
        <row r="8224">
          <cell r="A8224">
            <v>43215</v>
          </cell>
          <cell r="B8224">
            <v>0.11449074074074074</v>
          </cell>
          <cell r="D8224" t="str">
            <v>电表故障</v>
          </cell>
          <cell r="G8224" t="str">
            <v>JS_CZ_wodefeng</v>
          </cell>
          <cell r="I8224" t="str">
            <v>电表故障</v>
          </cell>
        </row>
        <row r="8225">
          <cell r="A8225">
            <v>43215</v>
          </cell>
          <cell r="B8225">
            <v>0.11461805555555556</v>
          </cell>
          <cell r="D8225" t="str">
            <v>电表故障</v>
          </cell>
          <cell r="G8225" t="str">
            <v>JS_CZ_wodefeng</v>
          </cell>
          <cell r="I8225" t="str">
            <v>电表故障</v>
          </cell>
        </row>
        <row r="8226">
          <cell r="A8226">
            <v>43215</v>
          </cell>
          <cell r="B8226">
            <v>0.11541666666666667</v>
          </cell>
          <cell r="D8226" t="str">
            <v>电表故障</v>
          </cell>
          <cell r="G8226" t="str">
            <v>JS_CZ_wodefeng</v>
          </cell>
          <cell r="I8226" t="str">
            <v>电表故障</v>
          </cell>
        </row>
        <row r="8227">
          <cell r="A8227">
            <v>43215</v>
          </cell>
          <cell r="B8227">
            <v>0.12075231481481481</v>
          </cell>
          <cell r="D8227" t="str">
            <v>电表故障</v>
          </cell>
          <cell r="G8227" t="str">
            <v>JS_CZ_wodefeng</v>
          </cell>
          <cell r="I8227" t="str">
            <v>电表故障</v>
          </cell>
        </row>
        <row r="8228">
          <cell r="A8228">
            <v>43215</v>
          </cell>
          <cell r="B8228">
            <v>0.12318287037037036</v>
          </cell>
          <cell r="D8228" t="str">
            <v>电表故障</v>
          </cell>
          <cell r="G8228" t="str">
            <v>JS_CZ_wodefeng</v>
          </cell>
          <cell r="I8228" t="str">
            <v>电表故障</v>
          </cell>
        </row>
        <row r="8229">
          <cell r="A8229">
            <v>43215</v>
          </cell>
          <cell r="B8229">
            <v>0.12428240740740741</v>
          </cell>
          <cell r="D8229" t="str">
            <v>电表故障</v>
          </cell>
          <cell r="G8229" t="str">
            <v>JS_CZ_wodefeng</v>
          </cell>
          <cell r="I8229" t="str">
            <v>电表故障</v>
          </cell>
        </row>
        <row r="8230">
          <cell r="A8230">
            <v>43215</v>
          </cell>
          <cell r="B8230">
            <v>0.12451388888888888</v>
          </cell>
          <cell r="D8230" t="str">
            <v>电表故障</v>
          </cell>
          <cell r="G8230" t="str">
            <v>JS_CZ_wodefeng</v>
          </cell>
          <cell r="I8230" t="str">
            <v>电表故障</v>
          </cell>
        </row>
        <row r="8231">
          <cell r="A8231">
            <v>43215</v>
          </cell>
          <cell r="B8231">
            <v>0.12711805555555555</v>
          </cell>
          <cell r="D8231" t="str">
            <v>电表故障</v>
          </cell>
          <cell r="G8231" t="str">
            <v>JS_CZ_wodefeng</v>
          </cell>
          <cell r="I8231" t="str">
            <v>电表故障</v>
          </cell>
        </row>
        <row r="8232">
          <cell r="A8232">
            <v>43215</v>
          </cell>
          <cell r="B8232">
            <v>0.13094907407407408</v>
          </cell>
          <cell r="D8232" t="str">
            <v>电表故障</v>
          </cell>
          <cell r="G8232" t="str">
            <v>JS_CZ_wodefeng</v>
          </cell>
          <cell r="I8232" t="str">
            <v>电表故障</v>
          </cell>
        </row>
        <row r="8233">
          <cell r="A8233">
            <v>43215</v>
          </cell>
          <cell r="B8233">
            <v>0.13488425925925926</v>
          </cell>
          <cell r="D8233" t="str">
            <v>电表故障</v>
          </cell>
          <cell r="G8233" t="str">
            <v>JS_CZ_wodefeng</v>
          </cell>
          <cell r="I8233" t="str">
            <v>电表故障</v>
          </cell>
        </row>
        <row r="8234">
          <cell r="A8234">
            <v>43215</v>
          </cell>
          <cell r="B8234">
            <v>0.1363310185185185</v>
          </cell>
          <cell r="D8234" t="str">
            <v>电表故障</v>
          </cell>
          <cell r="G8234" t="str">
            <v>JS_CZ_wodefeng</v>
          </cell>
          <cell r="I8234" t="str">
            <v>电表故障</v>
          </cell>
        </row>
        <row r="8235">
          <cell r="A8235">
            <v>43215</v>
          </cell>
          <cell r="B8235">
            <v>0.13754629629629631</v>
          </cell>
          <cell r="D8235" t="str">
            <v>电表故障</v>
          </cell>
          <cell r="G8235" t="str">
            <v>JS_CZ_wodefeng</v>
          </cell>
          <cell r="I8235" t="str">
            <v>电表故障</v>
          </cell>
        </row>
        <row r="8236">
          <cell r="A8236">
            <v>43215</v>
          </cell>
          <cell r="B8236">
            <v>0.13870370370370369</v>
          </cell>
          <cell r="D8236" t="str">
            <v>电表故障</v>
          </cell>
          <cell r="G8236" t="str">
            <v>JS_CZ_wodefeng</v>
          </cell>
          <cell r="I8236" t="str">
            <v>电表故障</v>
          </cell>
        </row>
        <row r="8237">
          <cell r="A8237">
            <v>43215</v>
          </cell>
          <cell r="B8237">
            <v>0.14009259259259257</v>
          </cell>
          <cell r="D8237" t="str">
            <v>电表故障</v>
          </cell>
          <cell r="G8237" t="str">
            <v>JS_CZ_wodefeng</v>
          </cell>
          <cell r="I8237" t="str">
            <v>电表故障</v>
          </cell>
        </row>
        <row r="8238">
          <cell r="A8238">
            <v>43215</v>
          </cell>
          <cell r="B8238">
            <v>0.14125000000000001</v>
          </cell>
          <cell r="D8238" t="str">
            <v>电表故障</v>
          </cell>
          <cell r="G8238" t="str">
            <v>JS_CZ_wodefeng</v>
          </cell>
          <cell r="I8238" t="str">
            <v>电表故障</v>
          </cell>
        </row>
        <row r="8239">
          <cell r="A8239">
            <v>43215</v>
          </cell>
          <cell r="B8239">
            <v>0.1414236111111111</v>
          </cell>
          <cell r="D8239" t="str">
            <v>电表故障</v>
          </cell>
          <cell r="G8239" t="str">
            <v>JS_CZ_wodefeng</v>
          </cell>
          <cell r="I8239" t="str">
            <v>电表故障</v>
          </cell>
        </row>
        <row r="8240">
          <cell r="A8240">
            <v>43215</v>
          </cell>
          <cell r="B8240">
            <v>0.14166666666666666</v>
          </cell>
          <cell r="D8240" t="str">
            <v>电表故障</v>
          </cell>
          <cell r="G8240" t="str">
            <v>JS_CZ_wodefeng</v>
          </cell>
          <cell r="I8240" t="str">
            <v>电表故障</v>
          </cell>
        </row>
        <row r="8241">
          <cell r="A8241">
            <v>43215</v>
          </cell>
          <cell r="B8241">
            <v>0.14270833333333333</v>
          </cell>
          <cell r="D8241" t="str">
            <v>电表故障</v>
          </cell>
          <cell r="G8241" t="str">
            <v>JS_CZ_wodefeng</v>
          </cell>
          <cell r="I8241" t="str">
            <v>电表故障</v>
          </cell>
        </row>
        <row r="8242">
          <cell r="A8242">
            <v>43215</v>
          </cell>
          <cell r="B8242">
            <v>0.14664351851851851</v>
          </cell>
          <cell r="D8242" t="str">
            <v>电表故障</v>
          </cell>
          <cell r="G8242" t="str">
            <v>JS_CZ_wodefeng</v>
          </cell>
          <cell r="I8242" t="str">
            <v>电表故障</v>
          </cell>
        </row>
        <row r="8243">
          <cell r="A8243">
            <v>43215</v>
          </cell>
          <cell r="B8243">
            <v>0.14675925925925926</v>
          </cell>
          <cell r="D8243" t="str">
            <v>电表故障</v>
          </cell>
          <cell r="G8243" t="str">
            <v>JS_CZ_wodefeng</v>
          </cell>
          <cell r="I8243" t="str">
            <v>电表故障</v>
          </cell>
        </row>
        <row r="8244">
          <cell r="A8244">
            <v>43215</v>
          </cell>
          <cell r="B8244">
            <v>0.14693287037037037</v>
          </cell>
          <cell r="D8244" t="str">
            <v>电表故障</v>
          </cell>
          <cell r="G8244" t="str">
            <v>JS_CZ_wodefeng</v>
          </cell>
          <cell r="I8244" t="str">
            <v>电表故障</v>
          </cell>
        </row>
        <row r="8245">
          <cell r="A8245">
            <v>43215</v>
          </cell>
          <cell r="B8245">
            <v>0.14809027777777778</v>
          </cell>
          <cell r="D8245" t="str">
            <v>电表故障</v>
          </cell>
          <cell r="G8245" t="str">
            <v>JS_CZ_wodefeng</v>
          </cell>
          <cell r="I8245" t="str">
            <v>电表故障</v>
          </cell>
        </row>
        <row r="8246">
          <cell r="A8246">
            <v>43215</v>
          </cell>
          <cell r="B8246">
            <v>0.14832175925925925</v>
          </cell>
          <cell r="D8246" t="str">
            <v>电表故障</v>
          </cell>
          <cell r="G8246" t="str">
            <v>JS_CZ_wodefeng</v>
          </cell>
          <cell r="I8246" t="str">
            <v>电表故障</v>
          </cell>
        </row>
        <row r="8247">
          <cell r="A8247">
            <v>43215</v>
          </cell>
          <cell r="B8247">
            <v>0.14971064814814813</v>
          </cell>
          <cell r="D8247" t="str">
            <v>电表故障</v>
          </cell>
          <cell r="G8247" t="str">
            <v>JS_CZ_wodefeng</v>
          </cell>
          <cell r="I8247" t="str">
            <v>电表故障</v>
          </cell>
        </row>
        <row r="8248">
          <cell r="A8248">
            <v>43215</v>
          </cell>
          <cell r="B8248">
            <v>0.15208333333333332</v>
          </cell>
          <cell r="D8248" t="str">
            <v>电表故障</v>
          </cell>
          <cell r="G8248" t="str">
            <v>JS_CZ_wodefeng</v>
          </cell>
          <cell r="I8248" t="str">
            <v>电表故障</v>
          </cell>
        </row>
        <row r="8249">
          <cell r="A8249">
            <v>43215</v>
          </cell>
          <cell r="B8249">
            <v>0.15364583333333334</v>
          </cell>
          <cell r="D8249" t="str">
            <v>电表故障</v>
          </cell>
          <cell r="G8249" t="str">
            <v>JS_CZ_wodefeng</v>
          </cell>
          <cell r="I8249" t="str">
            <v>电表故障</v>
          </cell>
        </row>
        <row r="8250">
          <cell r="A8250">
            <v>43215</v>
          </cell>
          <cell r="B8250">
            <v>0.15759259259259259</v>
          </cell>
          <cell r="D8250" t="str">
            <v>电表故障</v>
          </cell>
          <cell r="G8250" t="str">
            <v>JS_CZ_wodefeng</v>
          </cell>
          <cell r="I8250" t="str">
            <v>电表故障</v>
          </cell>
        </row>
        <row r="8251">
          <cell r="A8251">
            <v>43215</v>
          </cell>
          <cell r="B8251">
            <v>0.15869212962962961</v>
          </cell>
          <cell r="D8251" t="str">
            <v>电表故障</v>
          </cell>
          <cell r="G8251" t="str">
            <v>JS_CZ_wodefeng</v>
          </cell>
          <cell r="I8251" t="str">
            <v>电表故障</v>
          </cell>
        </row>
        <row r="8252">
          <cell r="A8252">
            <v>43215</v>
          </cell>
          <cell r="B8252">
            <v>0.15892361111111111</v>
          </cell>
          <cell r="D8252" t="str">
            <v>电表故障</v>
          </cell>
          <cell r="G8252" t="str">
            <v>JS_CZ_wodefeng</v>
          </cell>
          <cell r="I8252" t="str">
            <v>电表故障</v>
          </cell>
        </row>
        <row r="8253">
          <cell r="A8253">
            <v>43215</v>
          </cell>
          <cell r="B8253">
            <v>0.15903935185185183</v>
          </cell>
          <cell r="D8253" t="str">
            <v>电表故障</v>
          </cell>
          <cell r="G8253" t="str">
            <v>JS_CZ_wodefeng</v>
          </cell>
          <cell r="I8253" t="str">
            <v>电表故障</v>
          </cell>
        </row>
        <row r="8254">
          <cell r="A8254">
            <v>43215</v>
          </cell>
          <cell r="B8254">
            <v>0.15915509259259258</v>
          </cell>
          <cell r="D8254" t="str">
            <v>电表故障</v>
          </cell>
          <cell r="G8254" t="str">
            <v>JS_CZ_wodefeng</v>
          </cell>
          <cell r="I8254" t="str">
            <v>电表故障</v>
          </cell>
        </row>
        <row r="8255">
          <cell r="A8255">
            <v>43215</v>
          </cell>
          <cell r="B8255">
            <v>0.16141203703703702</v>
          </cell>
          <cell r="D8255" t="str">
            <v>电表故障</v>
          </cell>
          <cell r="G8255" t="str">
            <v>JS_CZ_wodefeng</v>
          </cell>
          <cell r="I8255" t="str">
            <v>电表故障</v>
          </cell>
        </row>
        <row r="8256">
          <cell r="A8256">
            <v>43215</v>
          </cell>
          <cell r="B8256">
            <v>0.16262731481481482</v>
          </cell>
          <cell r="D8256" t="str">
            <v>电表故障</v>
          </cell>
          <cell r="G8256" t="str">
            <v>JS_CZ_wodefeng</v>
          </cell>
          <cell r="I8256" t="str">
            <v>电表故障</v>
          </cell>
        </row>
        <row r="8257">
          <cell r="A8257">
            <v>43215</v>
          </cell>
          <cell r="B8257">
            <v>0.16274305555555554</v>
          </cell>
          <cell r="D8257" t="str">
            <v>电表故障</v>
          </cell>
          <cell r="G8257" t="str">
            <v>JS_CZ_wodefeng</v>
          </cell>
          <cell r="I8257" t="str">
            <v>电表故障</v>
          </cell>
        </row>
        <row r="8258">
          <cell r="A8258">
            <v>43215</v>
          </cell>
          <cell r="B8258">
            <v>0.16285879629629629</v>
          </cell>
          <cell r="D8258" t="str">
            <v>电表故障</v>
          </cell>
          <cell r="G8258" t="str">
            <v>JS_CZ_wodefeng</v>
          </cell>
          <cell r="I8258" t="str">
            <v>电表故障</v>
          </cell>
        </row>
        <row r="8259">
          <cell r="A8259">
            <v>43215</v>
          </cell>
          <cell r="B8259">
            <v>0.16372685185185185</v>
          </cell>
          <cell r="D8259" t="str">
            <v>电表故障</v>
          </cell>
          <cell r="G8259" t="str">
            <v>JS_CZ_wodefeng</v>
          </cell>
          <cell r="I8259" t="str">
            <v>电表故障</v>
          </cell>
        </row>
        <row r="8260">
          <cell r="A8260">
            <v>43215</v>
          </cell>
          <cell r="B8260">
            <v>0.16771990740740741</v>
          </cell>
          <cell r="D8260" t="str">
            <v>电表故障</v>
          </cell>
          <cell r="G8260" t="str">
            <v>JS_CZ_wodefeng</v>
          </cell>
          <cell r="I8260" t="str">
            <v>电表故障</v>
          </cell>
        </row>
        <row r="8261">
          <cell r="A8261">
            <v>43215</v>
          </cell>
          <cell r="B8261">
            <v>0.16905092592592594</v>
          </cell>
          <cell r="D8261" t="str">
            <v>电表故障</v>
          </cell>
          <cell r="G8261" t="str">
            <v>JS_CZ_wodefeng</v>
          </cell>
          <cell r="I8261" t="str">
            <v>电表故障</v>
          </cell>
        </row>
        <row r="8262">
          <cell r="A8262">
            <v>43215</v>
          </cell>
          <cell r="B8262">
            <v>0.16916666666666666</v>
          </cell>
          <cell r="D8262" t="str">
            <v>电表故障</v>
          </cell>
          <cell r="G8262" t="str">
            <v>JS_CZ_wodefeng</v>
          </cell>
          <cell r="I8262" t="str">
            <v>电表故障</v>
          </cell>
        </row>
        <row r="8263">
          <cell r="A8263">
            <v>43215</v>
          </cell>
          <cell r="B8263">
            <v>0.16928240740740741</v>
          </cell>
          <cell r="D8263" t="str">
            <v>电表故障</v>
          </cell>
          <cell r="G8263" t="str">
            <v>JS_CZ_wodefeng</v>
          </cell>
          <cell r="I8263" t="str">
            <v>电表故障</v>
          </cell>
        </row>
        <row r="8264">
          <cell r="A8264">
            <v>43215</v>
          </cell>
          <cell r="B8264">
            <v>0.1716087962962963</v>
          </cell>
          <cell r="D8264" t="str">
            <v>电表故障</v>
          </cell>
          <cell r="G8264" t="str">
            <v>JS_CZ_wodefeng</v>
          </cell>
          <cell r="I8264" t="str">
            <v>电表故障</v>
          </cell>
        </row>
        <row r="8265">
          <cell r="A8265">
            <v>43215</v>
          </cell>
          <cell r="B8265">
            <v>0.1739236111111111</v>
          </cell>
          <cell r="D8265" t="str">
            <v>电表故障</v>
          </cell>
          <cell r="G8265" t="str">
            <v>JS_CZ_wodefeng</v>
          </cell>
          <cell r="I8265" t="str">
            <v>电表故障</v>
          </cell>
        </row>
        <row r="8266">
          <cell r="A8266">
            <v>43215</v>
          </cell>
          <cell r="B8266">
            <v>0.17403935185185185</v>
          </cell>
          <cell r="D8266" t="str">
            <v>电表故障</v>
          </cell>
          <cell r="G8266" t="str">
            <v>JS_CZ_wodefeng</v>
          </cell>
          <cell r="I8266" t="str">
            <v>电表故障</v>
          </cell>
        </row>
        <row r="8267">
          <cell r="A8267">
            <v>43215</v>
          </cell>
          <cell r="B8267">
            <v>0.17421296296296296</v>
          </cell>
          <cell r="D8267" t="str">
            <v>电表故障</v>
          </cell>
          <cell r="G8267" t="str">
            <v>JS_CZ_wodefeng</v>
          </cell>
          <cell r="I8267" t="str">
            <v>电表故障</v>
          </cell>
        </row>
        <row r="8268">
          <cell r="A8268">
            <v>43215</v>
          </cell>
          <cell r="B8268">
            <v>0.17548611111111112</v>
          </cell>
          <cell r="D8268" t="str">
            <v>电表故障</v>
          </cell>
          <cell r="G8268" t="str">
            <v>JS_CZ_wodefeng</v>
          </cell>
          <cell r="I8268" t="str">
            <v>电表故障</v>
          </cell>
        </row>
        <row r="8269">
          <cell r="A8269">
            <v>43215</v>
          </cell>
          <cell r="B8269">
            <v>0.17785879629629631</v>
          </cell>
          <cell r="D8269" t="str">
            <v>电表故障</v>
          </cell>
          <cell r="G8269" t="str">
            <v>JS_CZ_wodefeng</v>
          </cell>
          <cell r="I8269" t="str">
            <v>电表故障</v>
          </cell>
        </row>
        <row r="8270">
          <cell r="A8270">
            <v>43215</v>
          </cell>
          <cell r="B8270">
            <v>0.1794212962962963</v>
          </cell>
          <cell r="D8270" t="str">
            <v>电表故障</v>
          </cell>
          <cell r="G8270" t="str">
            <v>JS_CZ_wodefeng</v>
          </cell>
          <cell r="I8270" t="str">
            <v>电表故障</v>
          </cell>
        </row>
        <row r="8271">
          <cell r="A8271">
            <v>43215</v>
          </cell>
          <cell r="B8271">
            <v>0.18324074074074073</v>
          </cell>
          <cell r="D8271" t="str">
            <v>电表故障</v>
          </cell>
          <cell r="G8271" t="str">
            <v>JS_CZ_wodefeng</v>
          </cell>
          <cell r="I8271" t="str">
            <v>电表故障</v>
          </cell>
        </row>
        <row r="8272">
          <cell r="A8272">
            <v>43215</v>
          </cell>
          <cell r="B8272">
            <v>0.1846875</v>
          </cell>
          <cell r="D8272" t="str">
            <v>电表故障</v>
          </cell>
          <cell r="G8272" t="str">
            <v>JS_CZ_wodefeng</v>
          </cell>
          <cell r="I8272" t="str">
            <v>电表故障</v>
          </cell>
        </row>
        <row r="8273">
          <cell r="A8273">
            <v>43215</v>
          </cell>
          <cell r="B8273">
            <v>0.18631944444444445</v>
          </cell>
          <cell r="D8273" t="str">
            <v>电表故障</v>
          </cell>
          <cell r="G8273" t="str">
            <v>JS_CZ_wodefeng</v>
          </cell>
          <cell r="I8273" t="str">
            <v>电表故障</v>
          </cell>
        </row>
        <row r="8274">
          <cell r="A8274">
            <v>43215</v>
          </cell>
          <cell r="B8274">
            <v>0.1897337962962963</v>
          </cell>
          <cell r="D8274" t="str">
            <v>电表故障</v>
          </cell>
          <cell r="G8274" t="str">
            <v>JS_CZ_wodefeng</v>
          </cell>
          <cell r="I8274" t="str">
            <v>电表故障</v>
          </cell>
        </row>
        <row r="8275">
          <cell r="A8275">
            <v>43215</v>
          </cell>
          <cell r="B8275">
            <v>0.18989583333333335</v>
          </cell>
          <cell r="D8275" t="str">
            <v>电表故障</v>
          </cell>
          <cell r="G8275" t="str">
            <v>JS_CZ_wodefeng</v>
          </cell>
          <cell r="I8275" t="str">
            <v>电表故障</v>
          </cell>
        </row>
        <row r="8276">
          <cell r="A8276">
            <v>43215</v>
          </cell>
          <cell r="B8276">
            <v>0.19118055555555555</v>
          </cell>
          <cell r="D8276" t="str">
            <v>电表故障</v>
          </cell>
          <cell r="G8276" t="str">
            <v>JS_CZ_wodefeng</v>
          </cell>
          <cell r="I8276" t="str">
            <v>电表故障</v>
          </cell>
        </row>
        <row r="8277">
          <cell r="A8277">
            <v>43215</v>
          </cell>
          <cell r="B8277">
            <v>0.1912962962962963</v>
          </cell>
          <cell r="D8277" t="str">
            <v>电表故障</v>
          </cell>
          <cell r="G8277" t="str">
            <v>JS_CZ_wodefeng</v>
          </cell>
          <cell r="I8277" t="str">
            <v>电表故障</v>
          </cell>
        </row>
        <row r="8278">
          <cell r="A8278">
            <v>43215</v>
          </cell>
          <cell r="B8278">
            <v>0.19274305555555557</v>
          </cell>
          <cell r="D8278" t="str">
            <v>电表故障</v>
          </cell>
          <cell r="G8278" t="str">
            <v>JS_CZ_wodefeng</v>
          </cell>
          <cell r="I8278" t="str">
            <v>电表故障</v>
          </cell>
        </row>
        <row r="8279">
          <cell r="A8279">
            <v>43215</v>
          </cell>
          <cell r="B8279">
            <v>0.19407407407407407</v>
          </cell>
          <cell r="D8279" t="str">
            <v>电表故障</v>
          </cell>
          <cell r="G8279" t="str">
            <v>JS_CZ_wodefeng</v>
          </cell>
          <cell r="I8279" t="str">
            <v>电表故障</v>
          </cell>
        </row>
        <row r="8280">
          <cell r="A8280">
            <v>43215</v>
          </cell>
          <cell r="B8280">
            <v>0.19534722222222223</v>
          </cell>
          <cell r="D8280" t="str">
            <v>电表故障</v>
          </cell>
          <cell r="G8280" t="str">
            <v>JS_CZ_wodefeng</v>
          </cell>
          <cell r="I8280" t="str">
            <v>电表故障</v>
          </cell>
        </row>
        <row r="8281">
          <cell r="A8281">
            <v>43215</v>
          </cell>
          <cell r="B8281">
            <v>0.1965740740740741</v>
          </cell>
          <cell r="D8281" t="str">
            <v>电表故障</v>
          </cell>
          <cell r="G8281" t="str">
            <v>JS_CZ_wodefeng</v>
          </cell>
          <cell r="I8281" t="str">
            <v>电表故障</v>
          </cell>
        </row>
        <row r="8282">
          <cell r="A8282">
            <v>43215</v>
          </cell>
          <cell r="B8282">
            <v>0.19893518518518519</v>
          </cell>
          <cell r="D8282" t="str">
            <v>电表故障</v>
          </cell>
          <cell r="G8282" t="str">
            <v>JS_CZ_wodefeng</v>
          </cell>
          <cell r="I8282" t="str">
            <v>电表故障</v>
          </cell>
        </row>
        <row r="8283">
          <cell r="A8283">
            <v>43215</v>
          </cell>
          <cell r="B8283">
            <v>0.20049768518518518</v>
          </cell>
          <cell r="D8283" t="str">
            <v>电表故障</v>
          </cell>
          <cell r="G8283" t="str">
            <v>JS_CZ_wodefeng</v>
          </cell>
          <cell r="I8283" t="str">
            <v>电表故障</v>
          </cell>
        </row>
        <row r="8284">
          <cell r="A8284">
            <v>43215</v>
          </cell>
          <cell r="B8284">
            <v>0.20159722222222221</v>
          </cell>
          <cell r="D8284" t="str">
            <v>电表故障</v>
          </cell>
          <cell r="G8284" t="str">
            <v>JS_CZ_wodefeng</v>
          </cell>
          <cell r="I8284" t="str">
            <v>电表故障</v>
          </cell>
        </row>
        <row r="8285">
          <cell r="A8285">
            <v>43215</v>
          </cell>
          <cell r="B8285">
            <v>0.20182870370370373</v>
          </cell>
          <cell r="D8285" t="str">
            <v>电表故障</v>
          </cell>
          <cell r="G8285" t="str">
            <v>JS_CZ_wodefeng</v>
          </cell>
          <cell r="I8285" t="str">
            <v>电表故障</v>
          </cell>
        </row>
        <row r="8286">
          <cell r="A8286">
            <v>43215</v>
          </cell>
          <cell r="B8286">
            <v>0.20195601851851852</v>
          </cell>
          <cell r="D8286" t="str">
            <v>电表故障</v>
          </cell>
          <cell r="G8286" t="str">
            <v>JS_CZ_wodefeng</v>
          </cell>
          <cell r="I8286" t="str">
            <v>电表故障</v>
          </cell>
        </row>
        <row r="8287">
          <cell r="A8287">
            <v>43215</v>
          </cell>
          <cell r="B8287">
            <v>0.20421296296296299</v>
          </cell>
          <cell r="D8287" t="str">
            <v>电表故障</v>
          </cell>
          <cell r="G8287" t="str">
            <v>JS_CZ_wodefeng</v>
          </cell>
          <cell r="I8287" t="str">
            <v>电表故障</v>
          </cell>
        </row>
        <row r="8288">
          <cell r="A8288">
            <v>43215</v>
          </cell>
          <cell r="B8288">
            <v>0.20548611111111112</v>
          </cell>
          <cell r="D8288" t="str">
            <v>电表故障</v>
          </cell>
          <cell r="G8288" t="str">
            <v>JS_CZ_wodefeng</v>
          </cell>
          <cell r="I8288" t="str">
            <v>电表故障</v>
          </cell>
        </row>
        <row r="8289">
          <cell r="A8289">
            <v>43215</v>
          </cell>
          <cell r="B8289">
            <v>0.20670138888888889</v>
          </cell>
          <cell r="D8289" t="str">
            <v>电表故障</v>
          </cell>
          <cell r="G8289" t="str">
            <v>JS_CZ_wodefeng</v>
          </cell>
          <cell r="I8289" t="str">
            <v>电表故障</v>
          </cell>
        </row>
        <row r="8290">
          <cell r="A8290">
            <v>43215</v>
          </cell>
          <cell r="B8290">
            <v>0.20826388888888889</v>
          </cell>
          <cell r="D8290" t="str">
            <v>电表故障</v>
          </cell>
          <cell r="G8290" t="str">
            <v>JS_CZ_wodefeng</v>
          </cell>
          <cell r="I8290" t="str">
            <v>电表故障</v>
          </cell>
        </row>
        <row r="8291">
          <cell r="A8291">
            <v>43215</v>
          </cell>
          <cell r="B8291">
            <v>0.21063657407407407</v>
          </cell>
          <cell r="D8291" t="str">
            <v>电表故障</v>
          </cell>
          <cell r="G8291" t="str">
            <v>JS_CZ_wodefeng</v>
          </cell>
          <cell r="I8291" t="str">
            <v>电表故障</v>
          </cell>
        </row>
        <row r="8292">
          <cell r="A8292">
            <v>43215</v>
          </cell>
          <cell r="B8292">
            <v>0.21173611111111112</v>
          </cell>
          <cell r="D8292" t="str">
            <v>电表故障</v>
          </cell>
          <cell r="G8292" t="str">
            <v>JS_CZ_wodefeng</v>
          </cell>
          <cell r="I8292" t="str">
            <v>电表故障</v>
          </cell>
        </row>
        <row r="8293">
          <cell r="A8293">
            <v>43215</v>
          </cell>
          <cell r="B8293">
            <v>0.2119675925925926</v>
          </cell>
          <cell r="D8293" t="str">
            <v>电表故障</v>
          </cell>
          <cell r="G8293" t="str">
            <v>JS_CZ_wodefeng</v>
          </cell>
          <cell r="I8293" t="str">
            <v>电表故障</v>
          </cell>
        </row>
        <row r="8294">
          <cell r="A8294">
            <v>43215</v>
          </cell>
          <cell r="B8294">
            <v>0.21208333333333332</v>
          </cell>
          <cell r="D8294" t="str">
            <v>电表故障</v>
          </cell>
          <cell r="G8294" t="str">
            <v>JS_CZ_wodefeng</v>
          </cell>
          <cell r="I8294" t="str">
            <v>电表故障</v>
          </cell>
        </row>
        <row r="8295">
          <cell r="A8295">
            <v>43215</v>
          </cell>
          <cell r="B8295">
            <v>0.2121990740740741</v>
          </cell>
          <cell r="D8295" t="str">
            <v>电表故障</v>
          </cell>
          <cell r="G8295" t="str">
            <v>JS_CZ_wodefeng</v>
          </cell>
          <cell r="I8295" t="str">
            <v>电表故障</v>
          </cell>
        </row>
        <row r="8296">
          <cell r="A8296">
            <v>43215</v>
          </cell>
          <cell r="B8296">
            <v>0.21458333333333335</v>
          </cell>
          <cell r="D8296" t="str">
            <v>电表故障</v>
          </cell>
          <cell r="G8296" t="str">
            <v>JS_CZ_wodefeng</v>
          </cell>
          <cell r="I8296" t="str">
            <v>电表故障</v>
          </cell>
        </row>
        <row r="8297">
          <cell r="A8297">
            <v>43215</v>
          </cell>
          <cell r="B8297">
            <v>0.21603009259259257</v>
          </cell>
          <cell r="D8297" t="str">
            <v>电表故障</v>
          </cell>
          <cell r="G8297" t="str">
            <v>JS_CZ_wodefeng</v>
          </cell>
          <cell r="I8297" t="str">
            <v>电表故障</v>
          </cell>
        </row>
        <row r="8298">
          <cell r="A8298">
            <v>43215</v>
          </cell>
          <cell r="B8298">
            <v>0.21747685185185184</v>
          </cell>
          <cell r="D8298" t="str">
            <v>电表故障</v>
          </cell>
          <cell r="G8298" t="str">
            <v>JS_CZ_wodefeng</v>
          </cell>
          <cell r="I8298" t="str">
            <v>电表故障</v>
          </cell>
        </row>
        <row r="8299">
          <cell r="A8299">
            <v>43215</v>
          </cell>
          <cell r="B8299">
            <v>0.21834490740740742</v>
          </cell>
          <cell r="D8299" t="str">
            <v>电表故障</v>
          </cell>
          <cell r="G8299" t="str">
            <v>JS_CZ_wodefeng</v>
          </cell>
          <cell r="I8299" t="str">
            <v>电表故障</v>
          </cell>
        </row>
        <row r="8300">
          <cell r="A8300">
            <v>43215</v>
          </cell>
          <cell r="B8300">
            <v>0.21997685185185187</v>
          </cell>
          <cell r="D8300" t="str">
            <v>电表故障</v>
          </cell>
          <cell r="G8300" t="str">
            <v>JS_CZ_wodefeng</v>
          </cell>
          <cell r="I8300" t="str">
            <v>电表故障</v>
          </cell>
        </row>
        <row r="8301">
          <cell r="A8301">
            <v>43215</v>
          </cell>
          <cell r="B8301">
            <v>0.22077546296296294</v>
          </cell>
          <cell r="D8301" t="str">
            <v>电表故障</v>
          </cell>
          <cell r="G8301" t="str">
            <v>JS_CZ_wodefeng</v>
          </cell>
          <cell r="I8301" t="str">
            <v>电表故障</v>
          </cell>
        </row>
        <row r="8302">
          <cell r="A8302">
            <v>43215</v>
          </cell>
          <cell r="B8302">
            <v>0.22233796296296296</v>
          </cell>
          <cell r="D8302" t="str">
            <v>电表故障</v>
          </cell>
          <cell r="G8302" t="str">
            <v>JS_CZ_wodefeng</v>
          </cell>
          <cell r="I8302" t="str">
            <v>电表故障</v>
          </cell>
        </row>
        <row r="8303">
          <cell r="A8303">
            <v>43215</v>
          </cell>
          <cell r="B8303">
            <v>0.22721064814814815</v>
          </cell>
          <cell r="D8303" t="str">
            <v>电表故障</v>
          </cell>
          <cell r="G8303" t="str">
            <v>JS_CZ_wodefeng</v>
          </cell>
          <cell r="I8303" t="str">
            <v>电表故障</v>
          </cell>
        </row>
        <row r="8304">
          <cell r="A8304">
            <v>43215</v>
          </cell>
          <cell r="B8304">
            <v>0.22744212962962962</v>
          </cell>
          <cell r="D8304" t="str">
            <v>电表故障</v>
          </cell>
          <cell r="G8304" t="str">
            <v>JS_CZ_wodefeng</v>
          </cell>
          <cell r="I8304" t="str">
            <v>电表故障</v>
          </cell>
        </row>
        <row r="8305">
          <cell r="A8305">
            <v>43215</v>
          </cell>
          <cell r="B8305">
            <v>0.22854166666666667</v>
          </cell>
          <cell r="D8305" t="str">
            <v>电表故障</v>
          </cell>
          <cell r="G8305" t="str">
            <v>JS_CZ_wodefeng</v>
          </cell>
          <cell r="I8305" t="str">
            <v>电表故障</v>
          </cell>
        </row>
        <row r="8306">
          <cell r="A8306">
            <v>43215</v>
          </cell>
          <cell r="B8306">
            <v>0.23010416666666667</v>
          </cell>
          <cell r="D8306" t="str">
            <v>电表故障</v>
          </cell>
          <cell r="G8306" t="str">
            <v>JS_CZ_wodefeng</v>
          </cell>
          <cell r="I8306" t="str">
            <v>电表故障</v>
          </cell>
        </row>
        <row r="8307">
          <cell r="A8307">
            <v>43215</v>
          </cell>
          <cell r="B8307">
            <v>0.2325925925925926</v>
          </cell>
          <cell r="D8307" t="str">
            <v>电表故障</v>
          </cell>
          <cell r="G8307" t="str">
            <v>JS_CZ_wodefeng</v>
          </cell>
          <cell r="I8307" t="str">
            <v>电表故障</v>
          </cell>
        </row>
        <row r="8308">
          <cell r="A8308">
            <v>43215</v>
          </cell>
          <cell r="B8308">
            <v>0.23403935185185185</v>
          </cell>
          <cell r="D8308" t="str">
            <v>电表故障</v>
          </cell>
          <cell r="G8308" t="str">
            <v>JS_CZ_wodefeng</v>
          </cell>
          <cell r="I8308" t="str">
            <v>电表故障</v>
          </cell>
        </row>
        <row r="8309">
          <cell r="A8309">
            <v>43215</v>
          </cell>
          <cell r="B8309">
            <v>0.23560185185185187</v>
          </cell>
          <cell r="D8309" t="str">
            <v>电表故障</v>
          </cell>
          <cell r="G8309" t="str">
            <v>JS_CZ_wodefeng</v>
          </cell>
          <cell r="I8309" t="str">
            <v>电表故障</v>
          </cell>
        </row>
        <row r="8310">
          <cell r="A8310">
            <v>43215</v>
          </cell>
          <cell r="B8310">
            <v>0.23641203703703703</v>
          </cell>
          <cell r="D8310" t="str">
            <v>电表故障</v>
          </cell>
          <cell r="G8310" t="str">
            <v>JS_CZ_wodefeng</v>
          </cell>
          <cell r="I8310" t="str">
            <v>电表故障</v>
          </cell>
        </row>
        <row r="8311">
          <cell r="A8311">
            <v>43215</v>
          </cell>
          <cell r="B8311">
            <v>0.23785879629629628</v>
          </cell>
          <cell r="D8311" t="str">
            <v>电表故障</v>
          </cell>
          <cell r="G8311" t="str">
            <v>JS_CZ_wodefeng</v>
          </cell>
          <cell r="I8311" t="str">
            <v>电表故障</v>
          </cell>
        </row>
        <row r="8312">
          <cell r="A8312">
            <v>43215</v>
          </cell>
          <cell r="B8312">
            <v>0.23907407407407408</v>
          </cell>
          <cell r="D8312" t="str">
            <v>电表故障</v>
          </cell>
          <cell r="G8312" t="str">
            <v>JS_CZ_wodefeng</v>
          </cell>
          <cell r="I8312" t="str">
            <v>电表故障</v>
          </cell>
        </row>
        <row r="8313">
          <cell r="A8313">
            <v>43215</v>
          </cell>
          <cell r="B8313">
            <v>0.23931712962962962</v>
          </cell>
          <cell r="D8313" t="str">
            <v>电表故障</v>
          </cell>
          <cell r="G8313" t="str">
            <v>JS_CZ_wodefeng</v>
          </cell>
          <cell r="I8313" t="str">
            <v>电表故障</v>
          </cell>
        </row>
        <row r="8314">
          <cell r="A8314">
            <v>43215</v>
          </cell>
          <cell r="B8314">
            <v>0.24180555555555558</v>
          </cell>
          <cell r="D8314" t="str">
            <v>电表故障</v>
          </cell>
          <cell r="G8314" t="str">
            <v>JS_CZ_wodefeng</v>
          </cell>
          <cell r="I8314" t="str">
            <v>电表故障</v>
          </cell>
        </row>
        <row r="8315">
          <cell r="A8315">
            <v>43215</v>
          </cell>
          <cell r="B8315">
            <v>0.2429050925925926</v>
          </cell>
          <cell r="D8315" t="str">
            <v>电表故障</v>
          </cell>
          <cell r="G8315" t="str">
            <v>JS_CZ_wodefeng</v>
          </cell>
          <cell r="I8315" t="str">
            <v>电表故障</v>
          </cell>
        </row>
        <row r="8316">
          <cell r="A8316">
            <v>43215</v>
          </cell>
          <cell r="B8316">
            <v>0.24417824074074077</v>
          </cell>
          <cell r="D8316" t="str">
            <v>电表故障</v>
          </cell>
          <cell r="G8316" t="str">
            <v>JS_CZ_wodefeng</v>
          </cell>
          <cell r="I8316" t="str">
            <v>电表故障</v>
          </cell>
        </row>
        <row r="8317">
          <cell r="A8317">
            <v>43215</v>
          </cell>
          <cell r="B8317">
            <v>0.24429398148148149</v>
          </cell>
          <cell r="D8317" t="str">
            <v>电表故障</v>
          </cell>
          <cell r="G8317" t="str">
            <v>JS_CZ_wodefeng</v>
          </cell>
          <cell r="I8317" t="str">
            <v>电表故障</v>
          </cell>
        </row>
        <row r="8318">
          <cell r="A8318">
            <v>43215</v>
          </cell>
          <cell r="B8318">
            <v>0.24446759259259257</v>
          </cell>
          <cell r="D8318" t="str">
            <v>电表故障</v>
          </cell>
          <cell r="G8318" t="str">
            <v>JS_CZ_wodefeng</v>
          </cell>
          <cell r="I8318" t="str">
            <v>电表故障</v>
          </cell>
        </row>
        <row r="8319">
          <cell r="A8319">
            <v>43215</v>
          </cell>
          <cell r="B8319">
            <v>0.24574074074074073</v>
          </cell>
          <cell r="D8319" t="str">
            <v>电表故障</v>
          </cell>
          <cell r="G8319" t="str">
            <v>JS_CZ_wodefeng</v>
          </cell>
          <cell r="I8319" t="str">
            <v>电表故障</v>
          </cell>
        </row>
        <row r="8320">
          <cell r="A8320">
            <v>43215</v>
          </cell>
          <cell r="B8320">
            <v>0.24956018518518519</v>
          </cell>
          <cell r="D8320" t="str">
            <v>电表故障</v>
          </cell>
          <cell r="G8320" t="str">
            <v>JS_CZ_wodefeng</v>
          </cell>
          <cell r="I8320" t="str">
            <v>电表故障</v>
          </cell>
        </row>
        <row r="8321">
          <cell r="A8321">
            <v>43215</v>
          </cell>
          <cell r="B8321">
            <v>0.24967592592592591</v>
          </cell>
          <cell r="D8321" t="str">
            <v>电表故障</v>
          </cell>
          <cell r="G8321" t="str">
            <v>JS_CZ_wodefeng</v>
          </cell>
          <cell r="I8321" t="str">
            <v>电表故障</v>
          </cell>
        </row>
        <row r="8322">
          <cell r="A8322">
            <v>43215</v>
          </cell>
          <cell r="B8322">
            <v>0.25100694444444444</v>
          </cell>
          <cell r="D8322" t="str">
            <v>电表故障</v>
          </cell>
          <cell r="G8322" t="str">
            <v>JS_CZ_wodefeng</v>
          </cell>
          <cell r="I8322" t="str">
            <v>电表故障</v>
          </cell>
        </row>
        <row r="8323">
          <cell r="A8323">
            <v>43215</v>
          </cell>
          <cell r="B8323">
            <v>0.25188657407407405</v>
          </cell>
          <cell r="D8323" t="str">
            <v>电表故障</v>
          </cell>
          <cell r="G8323" t="str">
            <v>JS_CZ_wodefeng</v>
          </cell>
          <cell r="I8323" t="str">
            <v>电表故障</v>
          </cell>
        </row>
        <row r="8324">
          <cell r="A8324">
            <v>43215</v>
          </cell>
          <cell r="B8324">
            <v>0.25337962962962962</v>
          </cell>
          <cell r="D8324" t="str">
            <v>电表故障</v>
          </cell>
          <cell r="G8324" t="str">
            <v>JS_CZ_wodefeng</v>
          </cell>
          <cell r="I8324" t="str">
            <v>电表故障</v>
          </cell>
        </row>
        <row r="8325">
          <cell r="A8325">
            <v>43215</v>
          </cell>
          <cell r="B8325">
            <v>0.25442129629629628</v>
          </cell>
          <cell r="D8325" t="str">
            <v>电表故障</v>
          </cell>
          <cell r="G8325" t="str">
            <v>JS_CZ_wodefeng</v>
          </cell>
          <cell r="I8325" t="str">
            <v>电表故障</v>
          </cell>
        </row>
        <row r="8326">
          <cell r="A8326">
            <v>43215</v>
          </cell>
          <cell r="B8326">
            <v>0.25459490740740742</v>
          </cell>
          <cell r="D8326" t="str">
            <v>电表故障</v>
          </cell>
          <cell r="G8326" t="str">
            <v>JS_CZ_wodefeng</v>
          </cell>
          <cell r="I8326" t="str">
            <v>电表故障</v>
          </cell>
        </row>
        <row r="8327">
          <cell r="A8327">
            <v>43215</v>
          </cell>
          <cell r="B8327">
            <v>0.25744212962962965</v>
          </cell>
          <cell r="D8327" t="str">
            <v>电表故障</v>
          </cell>
          <cell r="G8327" t="str">
            <v>JS_CZ_wodefeng</v>
          </cell>
          <cell r="I8327" t="str">
            <v>电表故障</v>
          </cell>
        </row>
        <row r="8328">
          <cell r="A8328">
            <v>43215</v>
          </cell>
          <cell r="B8328">
            <v>0.25975694444444447</v>
          </cell>
          <cell r="D8328" t="str">
            <v>电表故障</v>
          </cell>
          <cell r="G8328" t="str">
            <v>JS_CZ_wodefeng</v>
          </cell>
          <cell r="I8328" t="str">
            <v>电表故障</v>
          </cell>
        </row>
        <row r="8329">
          <cell r="A8329">
            <v>43215</v>
          </cell>
          <cell r="B8329">
            <v>0.25987268518518519</v>
          </cell>
          <cell r="D8329" t="str">
            <v>电表故障</v>
          </cell>
          <cell r="G8329" t="str">
            <v>JS_CZ_wodefeng</v>
          </cell>
          <cell r="I8329" t="str">
            <v>电表故障</v>
          </cell>
        </row>
        <row r="8330">
          <cell r="A8330">
            <v>43215</v>
          </cell>
          <cell r="B8330">
            <v>0.26010416666666664</v>
          </cell>
          <cell r="D8330" t="str">
            <v>电表故障</v>
          </cell>
          <cell r="G8330" t="str">
            <v>JS_CZ_wodefeng</v>
          </cell>
          <cell r="I8330" t="str">
            <v>电表故障</v>
          </cell>
        </row>
        <row r="8331">
          <cell r="A8331">
            <v>43215</v>
          </cell>
          <cell r="B8331">
            <v>0.26021990740740741</v>
          </cell>
          <cell r="D8331" t="str">
            <v>电表故障</v>
          </cell>
          <cell r="G8331" t="str">
            <v>JS_CZ_wodefeng</v>
          </cell>
          <cell r="I8331" t="str">
            <v>电表故障</v>
          </cell>
        </row>
        <row r="8332">
          <cell r="A8332">
            <v>43215</v>
          </cell>
          <cell r="B8332">
            <v>0.26126157407407408</v>
          </cell>
          <cell r="D8332" t="str">
            <v>电表故障</v>
          </cell>
          <cell r="G8332" t="str">
            <v>JS_CZ_wodefeng</v>
          </cell>
          <cell r="I8332" t="str">
            <v>电表故障</v>
          </cell>
        </row>
        <row r="8333">
          <cell r="A8333">
            <v>43215</v>
          </cell>
          <cell r="B8333">
            <v>0.26369212962962962</v>
          </cell>
          <cell r="D8333" t="str">
            <v>电表故障</v>
          </cell>
          <cell r="G8333" t="str">
            <v>JS_CZ_wodefeng</v>
          </cell>
          <cell r="I8333" t="str">
            <v>电表故障</v>
          </cell>
        </row>
        <row r="8334">
          <cell r="A8334">
            <v>43215</v>
          </cell>
          <cell r="B8334">
            <v>0.26525462962962965</v>
          </cell>
          <cell r="D8334" t="str">
            <v>电表故障</v>
          </cell>
          <cell r="G8334" t="str">
            <v>JS_CZ_wodefeng</v>
          </cell>
          <cell r="I8334" t="str">
            <v>电表故障</v>
          </cell>
        </row>
        <row r="8335">
          <cell r="A8335">
            <v>43215</v>
          </cell>
          <cell r="B8335">
            <v>0.2691898148148148</v>
          </cell>
          <cell r="D8335" t="str">
            <v>电表故障</v>
          </cell>
          <cell r="G8335" t="str">
            <v>JS_CZ_wodefeng</v>
          </cell>
          <cell r="I8335" t="str">
            <v>电表故障</v>
          </cell>
        </row>
        <row r="8336">
          <cell r="A8336">
            <v>43215</v>
          </cell>
          <cell r="B8336">
            <v>0.27064814814814814</v>
          </cell>
          <cell r="D8336" t="str">
            <v>电表故障</v>
          </cell>
          <cell r="G8336" t="str">
            <v>JS_CZ_wodefeng</v>
          </cell>
          <cell r="I8336" t="str">
            <v>电表故障</v>
          </cell>
        </row>
        <row r="8337">
          <cell r="A8337">
            <v>43215</v>
          </cell>
          <cell r="B8337">
            <v>0.27186342592592594</v>
          </cell>
          <cell r="D8337" t="str">
            <v>电表故障</v>
          </cell>
          <cell r="G8337" t="str">
            <v>JS_CZ_wodefeng</v>
          </cell>
          <cell r="I8337" t="str">
            <v>电表故障</v>
          </cell>
        </row>
        <row r="8338">
          <cell r="A8338">
            <v>43215</v>
          </cell>
          <cell r="B8338">
            <v>0.27197916666666666</v>
          </cell>
          <cell r="D8338" t="str">
            <v>电表故障</v>
          </cell>
          <cell r="G8338" t="str">
            <v>JS_CZ_wodefeng</v>
          </cell>
          <cell r="I8338" t="str">
            <v>电表故障</v>
          </cell>
        </row>
        <row r="8339">
          <cell r="A8339">
            <v>43215</v>
          </cell>
          <cell r="B8339">
            <v>0.27209490740740744</v>
          </cell>
          <cell r="D8339" t="str">
            <v>电表故障</v>
          </cell>
          <cell r="G8339" t="str">
            <v>JS_CZ_wodefeng</v>
          </cell>
          <cell r="I8339" t="str">
            <v>电表故障</v>
          </cell>
        </row>
        <row r="8340">
          <cell r="A8340">
            <v>43215</v>
          </cell>
          <cell r="B8340">
            <v>0.27539351851851851</v>
          </cell>
          <cell r="D8340" t="str">
            <v>电表故障</v>
          </cell>
          <cell r="G8340" t="str">
            <v>JS_CZ_wodefeng</v>
          </cell>
          <cell r="I8340" t="str">
            <v>电表故障</v>
          </cell>
        </row>
        <row r="8341">
          <cell r="A8341">
            <v>43215</v>
          </cell>
          <cell r="B8341">
            <v>0.27550925925925923</v>
          </cell>
          <cell r="D8341" t="str">
            <v>电表故障</v>
          </cell>
          <cell r="G8341" t="str">
            <v>JS_CZ_wodefeng</v>
          </cell>
          <cell r="I8341" t="str">
            <v>电表故障</v>
          </cell>
        </row>
        <row r="8342">
          <cell r="A8342">
            <v>43215</v>
          </cell>
          <cell r="B8342">
            <v>0.27695601851851853</v>
          </cell>
          <cell r="D8342" t="str">
            <v>电表故障</v>
          </cell>
          <cell r="G8342" t="str">
            <v>JS_CZ_wodefeng</v>
          </cell>
          <cell r="I8342" t="str">
            <v>电表故障</v>
          </cell>
        </row>
        <row r="8343">
          <cell r="A8343">
            <v>43215</v>
          </cell>
          <cell r="B8343">
            <v>0.27851851851851855</v>
          </cell>
          <cell r="D8343" t="str">
            <v>电表故障</v>
          </cell>
          <cell r="G8343" t="str">
            <v>JS_CZ_wodefeng</v>
          </cell>
          <cell r="I8343" t="str">
            <v>电表故障</v>
          </cell>
        </row>
        <row r="8344">
          <cell r="A8344">
            <v>43215</v>
          </cell>
          <cell r="B8344">
            <v>0.2802546296296296</v>
          </cell>
          <cell r="D8344" t="str">
            <v>电表故障</v>
          </cell>
          <cell r="G8344" t="str">
            <v>JS_CZ_wodefeng</v>
          </cell>
          <cell r="I8344" t="str">
            <v>电表故障</v>
          </cell>
        </row>
        <row r="8345">
          <cell r="A8345">
            <v>43215</v>
          </cell>
          <cell r="B8345">
            <v>0.2804861111111111</v>
          </cell>
          <cell r="D8345" t="str">
            <v>电表故障</v>
          </cell>
          <cell r="G8345" t="str">
            <v>JS_CZ_wodefeng</v>
          </cell>
          <cell r="I8345" t="str">
            <v>电表故障</v>
          </cell>
        </row>
        <row r="8346">
          <cell r="A8346">
            <v>43215</v>
          </cell>
          <cell r="B8346">
            <v>0.28314814814814815</v>
          </cell>
          <cell r="D8346" t="str">
            <v>电表故障</v>
          </cell>
          <cell r="G8346" t="str">
            <v>JS_CZ_wodefeng</v>
          </cell>
          <cell r="I8346" t="str">
            <v>电表故障</v>
          </cell>
        </row>
        <row r="8347">
          <cell r="A8347">
            <v>43215</v>
          </cell>
          <cell r="B8347">
            <v>0.28552083333333333</v>
          </cell>
          <cell r="D8347" t="str">
            <v>电表故障</v>
          </cell>
          <cell r="G8347" t="str">
            <v>JS_CZ_wodefeng</v>
          </cell>
          <cell r="I8347" t="str">
            <v>电表故障</v>
          </cell>
        </row>
        <row r="8348">
          <cell r="A8348">
            <v>43215</v>
          </cell>
          <cell r="B8348">
            <v>0.2870833333333333</v>
          </cell>
          <cell r="D8348" t="str">
            <v>电表故障</v>
          </cell>
          <cell r="G8348" t="str">
            <v>JS_CZ_wodefeng</v>
          </cell>
          <cell r="I8348" t="str">
            <v>电表故障</v>
          </cell>
        </row>
        <row r="8349">
          <cell r="A8349">
            <v>43215</v>
          </cell>
          <cell r="B8349">
            <v>0.29195601851851855</v>
          </cell>
          <cell r="D8349" t="str">
            <v>电表故障</v>
          </cell>
          <cell r="G8349" t="str">
            <v>JS_CZ_wodefeng</v>
          </cell>
          <cell r="I8349" t="str">
            <v>电表故障</v>
          </cell>
        </row>
        <row r="8350">
          <cell r="A8350">
            <v>43215</v>
          </cell>
          <cell r="B8350">
            <v>0.29218749999999999</v>
          </cell>
          <cell r="D8350" t="str">
            <v>电表故障</v>
          </cell>
          <cell r="G8350" t="str">
            <v>JS_CZ_wodefeng</v>
          </cell>
          <cell r="I8350" t="str">
            <v>电表故障</v>
          </cell>
        </row>
        <row r="8351">
          <cell r="A8351">
            <v>43215</v>
          </cell>
          <cell r="B8351">
            <v>0.29230324074074071</v>
          </cell>
          <cell r="D8351" t="str">
            <v>电表故障</v>
          </cell>
          <cell r="G8351" t="str">
            <v>JS_CZ_wodefeng</v>
          </cell>
          <cell r="I8351" t="str">
            <v>电表故障</v>
          </cell>
        </row>
        <row r="8352">
          <cell r="A8352">
            <v>43215</v>
          </cell>
          <cell r="B8352">
            <v>0.29241898148148149</v>
          </cell>
          <cell r="D8352" t="str">
            <v>电表故障</v>
          </cell>
          <cell r="G8352" t="str">
            <v>JS_CZ_wodefeng</v>
          </cell>
          <cell r="I8352" t="str">
            <v>电表故障</v>
          </cell>
        </row>
        <row r="8353">
          <cell r="A8353">
            <v>43215</v>
          </cell>
          <cell r="B8353">
            <v>0.29484953703703703</v>
          </cell>
          <cell r="D8353" t="str">
            <v>电表故障</v>
          </cell>
          <cell r="G8353" t="str">
            <v>JS_CZ_wodefeng</v>
          </cell>
          <cell r="I8353" t="str">
            <v>电表故障</v>
          </cell>
        </row>
        <row r="8354">
          <cell r="A8354">
            <v>43215</v>
          </cell>
          <cell r="B8354">
            <v>0.29594907407407406</v>
          </cell>
          <cell r="D8354" t="str">
            <v>电表故障</v>
          </cell>
          <cell r="G8354" t="str">
            <v>JS_CZ_wodefeng</v>
          </cell>
          <cell r="I8354" t="str">
            <v>电表故障</v>
          </cell>
        </row>
        <row r="8355">
          <cell r="A8355">
            <v>43215</v>
          </cell>
          <cell r="B8355">
            <v>0.29733796296296294</v>
          </cell>
          <cell r="D8355" t="str">
            <v>电表故障</v>
          </cell>
          <cell r="G8355" t="str">
            <v>JS_CZ_wodefeng</v>
          </cell>
          <cell r="I8355" t="str">
            <v>电表故障</v>
          </cell>
        </row>
        <row r="8356">
          <cell r="A8356">
            <v>43215</v>
          </cell>
          <cell r="B8356">
            <v>0.29866898148148147</v>
          </cell>
          <cell r="D8356" t="str">
            <v>电表故障</v>
          </cell>
          <cell r="G8356" t="str">
            <v>JS_CZ_wodefeng</v>
          </cell>
          <cell r="I8356" t="str">
            <v>电表故障</v>
          </cell>
        </row>
        <row r="8357">
          <cell r="A8357">
            <v>43215</v>
          </cell>
          <cell r="B8357">
            <v>0.30237268518518517</v>
          </cell>
          <cell r="D8357" t="str">
            <v>电表故障</v>
          </cell>
          <cell r="G8357" t="str">
            <v>JS_CZ_wodefeng</v>
          </cell>
          <cell r="I8357" t="str">
            <v>电表故障</v>
          </cell>
        </row>
        <row r="8358">
          <cell r="A8358">
            <v>43215</v>
          </cell>
          <cell r="B8358">
            <v>0.3024884259259259</v>
          </cell>
          <cell r="D8358" t="str">
            <v>电表故障</v>
          </cell>
          <cell r="G8358" t="str">
            <v>JS_CZ_wodefeng</v>
          </cell>
          <cell r="I8358" t="str">
            <v>电表故障</v>
          </cell>
        </row>
        <row r="8359">
          <cell r="A8359">
            <v>43215</v>
          </cell>
          <cell r="B8359">
            <v>0.30260416666666667</v>
          </cell>
          <cell r="D8359" t="str">
            <v>电表故障</v>
          </cell>
          <cell r="G8359" t="str">
            <v>JS_CZ_wodefeng</v>
          </cell>
          <cell r="I8359" t="str">
            <v>电表故障</v>
          </cell>
        </row>
        <row r="8360">
          <cell r="A8360">
            <v>43215</v>
          </cell>
          <cell r="B8360">
            <v>0.30653935185185183</v>
          </cell>
          <cell r="D8360" t="str">
            <v>电表故障</v>
          </cell>
          <cell r="G8360" t="str">
            <v>JS_CZ_wodefeng</v>
          </cell>
          <cell r="I8360" t="str">
            <v>电表故障</v>
          </cell>
        </row>
        <row r="8361">
          <cell r="A8361">
            <v>43215</v>
          </cell>
          <cell r="B8361">
            <v>0.30746527777777777</v>
          </cell>
          <cell r="D8361" t="str">
            <v>电表故障</v>
          </cell>
          <cell r="G8361" t="str">
            <v>JS_CZ_wodefeng</v>
          </cell>
          <cell r="I8361" t="str">
            <v>电表故障</v>
          </cell>
        </row>
        <row r="8362">
          <cell r="A8362">
            <v>43215</v>
          </cell>
          <cell r="B8362">
            <v>0.30763888888888891</v>
          </cell>
          <cell r="D8362" t="str">
            <v>电表故障</v>
          </cell>
          <cell r="G8362" t="str">
            <v>JS_CZ_wodefeng</v>
          </cell>
          <cell r="I8362" t="str">
            <v>电表故障</v>
          </cell>
        </row>
        <row r="8363">
          <cell r="A8363">
            <v>43215</v>
          </cell>
          <cell r="B8363">
            <v>0.30775462962962963</v>
          </cell>
          <cell r="D8363" t="str">
            <v>电表故障</v>
          </cell>
          <cell r="G8363" t="str">
            <v>JS_CZ_wodefeng</v>
          </cell>
          <cell r="I8363" t="str">
            <v>电表故障</v>
          </cell>
        </row>
        <row r="8364">
          <cell r="A8364">
            <v>43215</v>
          </cell>
          <cell r="B8364">
            <v>0.30788194444444444</v>
          </cell>
          <cell r="D8364" t="str">
            <v>电表故障</v>
          </cell>
          <cell r="G8364" t="str">
            <v>JS_CZ_wodefeng</v>
          </cell>
          <cell r="I8364" t="str">
            <v>电表故障</v>
          </cell>
        </row>
        <row r="8365">
          <cell r="A8365">
            <v>43215</v>
          </cell>
          <cell r="B8365">
            <v>0.30880787037037039</v>
          </cell>
          <cell r="D8365" t="str">
            <v>电表故障</v>
          </cell>
          <cell r="G8365" t="str">
            <v>JS_CZ_wodefeng</v>
          </cell>
          <cell r="I8365" t="str">
            <v>电表故障</v>
          </cell>
        </row>
        <row r="8366">
          <cell r="A8366">
            <v>43215</v>
          </cell>
          <cell r="B8366">
            <v>0.31025462962962963</v>
          </cell>
          <cell r="D8366" t="str">
            <v>电表故障</v>
          </cell>
          <cell r="G8366" t="str">
            <v>JS_CZ_wodefeng</v>
          </cell>
          <cell r="I8366" t="str">
            <v>电表故障</v>
          </cell>
        </row>
        <row r="8367">
          <cell r="A8367">
            <v>43215</v>
          </cell>
          <cell r="B8367">
            <v>0.31274305555555554</v>
          </cell>
          <cell r="D8367" t="str">
            <v>电表故障</v>
          </cell>
          <cell r="G8367" t="str">
            <v>JS_CZ_wodefeng</v>
          </cell>
          <cell r="I8367" t="str">
            <v>电表故障</v>
          </cell>
        </row>
        <row r="8368">
          <cell r="A8368">
            <v>43215</v>
          </cell>
          <cell r="B8368">
            <v>0.31407407407407406</v>
          </cell>
          <cell r="D8368" t="str">
            <v>电表故障</v>
          </cell>
          <cell r="G8368" t="str">
            <v>JS_CZ_wodefeng</v>
          </cell>
          <cell r="I8368" t="str">
            <v>电表故障</v>
          </cell>
        </row>
        <row r="8369">
          <cell r="A8369">
            <v>43215</v>
          </cell>
          <cell r="B8369">
            <v>0.31418981481481484</v>
          </cell>
          <cell r="D8369" t="str">
            <v>电表故障</v>
          </cell>
          <cell r="G8369" t="str">
            <v>JS_CZ_wodefeng</v>
          </cell>
          <cell r="I8369" t="str">
            <v>电表故障</v>
          </cell>
        </row>
        <row r="8370">
          <cell r="A8370">
            <v>43215</v>
          </cell>
          <cell r="B8370">
            <v>0.31430555555555556</v>
          </cell>
          <cell r="D8370" t="str">
            <v>电表故障</v>
          </cell>
          <cell r="G8370" t="str">
            <v>JS_CZ_wodefeng</v>
          </cell>
          <cell r="I8370" t="str">
            <v>电表故障</v>
          </cell>
        </row>
        <row r="8371">
          <cell r="A8371">
            <v>43215</v>
          </cell>
          <cell r="B8371">
            <v>0.31667824074074075</v>
          </cell>
          <cell r="D8371" t="str">
            <v>电表故障</v>
          </cell>
          <cell r="G8371" t="str">
            <v>JS_CZ_wodefeng</v>
          </cell>
          <cell r="I8371" t="str">
            <v>电表故障</v>
          </cell>
        </row>
        <row r="8372">
          <cell r="A8372">
            <v>43215</v>
          </cell>
          <cell r="B8372">
            <v>0.31777777777777777</v>
          </cell>
          <cell r="D8372" t="str">
            <v>电表故障</v>
          </cell>
          <cell r="G8372" t="str">
            <v>JS_CZ_wodefeng</v>
          </cell>
          <cell r="I8372" t="str">
            <v>电表故障</v>
          </cell>
        </row>
        <row r="8373">
          <cell r="A8373">
            <v>43215</v>
          </cell>
          <cell r="B8373">
            <v>0.31800925925925927</v>
          </cell>
          <cell r="D8373" t="str">
            <v>电表故障</v>
          </cell>
          <cell r="G8373" t="str">
            <v>JS_CZ_wodefeng</v>
          </cell>
          <cell r="I8373" t="str">
            <v>电表故障</v>
          </cell>
        </row>
        <row r="8374">
          <cell r="A8374">
            <v>43215</v>
          </cell>
          <cell r="B8374">
            <v>0.31812499999999999</v>
          </cell>
          <cell r="D8374" t="str">
            <v>电表故障</v>
          </cell>
          <cell r="G8374" t="str">
            <v>JS_CZ_wodefeng</v>
          </cell>
          <cell r="I8374" t="str">
            <v>电表故障</v>
          </cell>
        </row>
        <row r="8375">
          <cell r="A8375">
            <v>43215</v>
          </cell>
          <cell r="B8375">
            <v>0.32322916666666668</v>
          </cell>
          <cell r="D8375" t="str">
            <v>电表故障</v>
          </cell>
          <cell r="G8375" t="str">
            <v>JS_CZ_wodefeng</v>
          </cell>
          <cell r="I8375" t="str">
            <v>电表故障</v>
          </cell>
        </row>
        <row r="8376">
          <cell r="A8376">
            <v>43215</v>
          </cell>
          <cell r="B8376">
            <v>0.32444444444444448</v>
          </cell>
          <cell r="D8376" t="str">
            <v>电表故障</v>
          </cell>
          <cell r="G8376" t="str">
            <v>JS_CZ_wodefeng</v>
          </cell>
          <cell r="I8376" t="str">
            <v>电表故障</v>
          </cell>
        </row>
        <row r="8377">
          <cell r="A8377">
            <v>43215</v>
          </cell>
          <cell r="B8377">
            <v>0.3245601851851852</v>
          </cell>
          <cell r="D8377" t="str">
            <v>电表故障</v>
          </cell>
          <cell r="G8377" t="str">
            <v>JS_CZ_wodefeng</v>
          </cell>
          <cell r="I8377" t="str">
            <v>电表故障</v>
          </cell>
        </row>
        <row r="8378">
          <cell r="A8378">
            <v>43215</v>
          </cell>
          <cell r="B8378">
            <v>0.32467592592592592</v>
          </cell>
          <cell r="D8378" t="str">
            <v>电表故障</v>
          </cell>
          <cell r="G8378" t="str">
            <v>JS_CZ_wodefeng</v>
          </cell>
          <cell r="I8378" t="str">
            <v>电表故障</v>
          </cell>
        </row>
        <row r="8379">
          <cell r="A8379">
            <v>43215</v>
          </cell>
          <cell r="B8379">
            <v>0.3255439814814815</v>
          </cell>
          <cell r="D8379" t="str">
            <v>电表故障</v>
          </cell>
          <cell r="G8379" t="str">
            <v>JS_CZ_wodefeng</v>
          </cell>
          <cell r="I8379" t="str">
            <v>电表故障</v>
          </cell>
        </row>
        <row r="8380">
          <cell r="A8380">
            <v>43215</v>
          </cell>
          <cell r="B8380">
            <v>0.33087962962962963</v>
          </cell>
          <cell r="D8380" t="str">
            <v>电表故障</v>
          </cell>
          <cell r="G8380" t="str">
            <v>JS_CZ_wodefeng</v>
          </cell>
          <cell r="I8380" t="str">
            <v>电表故障</v>
          </cell>
        </row>
        <row r="8381">
          <cell r="A8381">
            <v>43215</v>
          </cell>
          <cell r="B8381">
            <v>0.33336805555555554</v>
          </cell>
          <cell r="D8381" t="str">
            <v>电表故障</v>
          </cell>
          <cell r="G8381" t="str">
            <v>JS_CZ_wodefeng</v>
          </cell>
          <cell r="I8381" t="str">
            <v>电表故障</v>
          </cell>
        </row>
        <row r="8382">
          <cell r="A8382">
            <v>43215</v>
          </cell>
          <cell r="B8382">
            <v>0.33493055555555556</v>
          </cell>
          <cell r="D8382" t="str">
            <v>电表故障</v>
          </cell>
          <cell r="G8382" t="str">
            <v>JS_CZ_wodefeng</v>
          </cell>
          <cell r="I8382" t="str">
            <v>电表故障</v>
          </cell>
        </row>
        <row r="8383">
          <cell r="A8383">
            <v>43215</v>
          </cell>
          <cell r="B8383">
            <v>0.33574074074074073</v>
          </cell>
          <cell r="D8383" t="str">
            <v>电表故障</v>
          </cell>
          <cell r="G8383" t="str">
            <v>JS_CZ_wodefeng</v>
          </cell>
          <cell r="I8383" t="str">
            <v>电表故障</v>
          </cell>
        </row>
        <row r="8384">
          <cell r="A8384">
            <v>43215</v>
          </cell>
          <cell r="B8384">
            <v>0.33730324074074075</v>
          </cell>
          <cell r="D8384" t="str">
            <v>电表故障</v>
          </cell>
          <cell r="G8384" t="str">
            <v>JS_CZ_wodefeng</v>
          </cell>
          <cell r="I8384" t="str">
            <v>电表故障</v>
          </cell>
        </row>
        <row r="8385">
          <cell r="A8385">
            <v>43215</v>
          </cell>
          <cell r="B8385">
            <v>0.33863425925925927</v>
          </cell>
          <cell r="D8385" t="str">
            <v>电表故障</v>
          </cell>
          <cell r="G8385" t="str">
            <v>JS_CZ_wodefeng</v>
          </cell>
          <cell r="I8385" t="str">
            <v>电表故障</v>
          </cell>
        </row>
        <row r="8386">
          <cell r="A8386">
            <v>43215</v>
          </cell>
          <cell r="B8386">
            <v>0.33886574074074072</v>
          </cell>
          <cell r="D8386" t="str">
            <v>电表故障</v>
          </cell>
          <cell r="G8386" t="str">
            <v>JS_CZ_wodefeng</v>
          </cell>
          <cell r="I8386" t="str">
            <v>电表故障</v>
          </cell>
        </row>
        <row r="8387">
          <cell r="A8387">
            <v>43215</v>
          </cell>
          <cell r="B8387">
            <v>0.3399652777777778</v>
          </cell>
          <cell r="D8387" t="str">
            <v>电表故障</v>
          </cell>
          <cell r="G8387" t="str">
            <v>JS_CZ_wodefeng</v>
          </cell>
          <cell r="I8387" t="str">
            <v>电表故障</v>
          </cell>
        </row>
        <row r="8388">
          <cell r="A8388">
            <v>43215</v>
          </cell>
          <cell r="B8388">
            <v>0.3426967592592593</v>
          </cell>
          <cell r="D8388" t="str">
            <v>电表故障</v>
          </cell>
          <cell r="G8388" t="str">
            <v>JS_CZ_wodefeng</v>
          </cell>
          <cell r="I8388" t="str">
            <v>电表故障</v>
          </cell>
        </row>
        <row r="8389">
          <cell r="A8389">
            <v>43215</v>
          </cell>
          <cell r="B8389">
            <v>0.34391203703703704</v>
          </cell>
          <cell r="D8389" t="str">
            <v>电表故障</v>
          </cell>
          <cell r="G8389" t="str">
            <v>JS_CZ_wodefeng</v>
          </cell>
          <cell r="I8389" t="str">
            <v>电表故障</v>
          </cell>
        </row>
        <row r="8390">
          <cell r="A8390">
            <v>43215</v>
          </cell>
          <cell r="B8390">
            <v>0.34402777777777777</v>
          </cell>
          <cell r="D8390" t="str">
            <v>电表故障</v>
          </cell>
          <cell r="G8390" t="str">
            <v>JS_CZ_wodefeng</v>
          </cell>
          <cell r="I8390" t="str">
            <v>电表故障</v>
          </cell>
        </row>
        <row r="8391">
          <cell r="A8391">
            <v>43215</v>
          </cell>
          <cell r="B8391">
            <v>0.34414351851851849</v>
          </cell>
          <cell r="D8391" t="str">
            <v>电表故障</v>
          </cell>
          <cell r="G8391" t="str">
            <v>JS_CZ_wodefeng</v>
          </cell>
          <cell r="I8391" t="str">
            <v>电表故障</v>
          </cell>
        </row>
        <row r="8392">
          <cell r="A8392">
            <v>43215</v>
          </cell>
          <cell r="B8392">
            <v>0.34506944444444443</v>
          </cell>
          <cell r="D8392" t="str">
            <v>电表故障</v>
          </cell>
          <cell r="G8392" t="str">
            <v>JS_CZ_wodefeng</v>
          </cell>
          <cell r="I8392" t="str">
            <v>电表故障</v>
          </cell>
        </row>
        <row r="8393">
          <cell r="A8393">
            <v>43215</v>
          </cell>
          <cell r="B8393">
            <v>0.34541666666666665</v>
          </cell>
          <cell r="D8393" t="str">
            <v>电表故障</v>
          </cell>
          <cell r="G8393" t="str">
            <v>JS_CZ_wodefeng</v>
          </cell>
          <cell r="I8393" t="str">
            <v>电表故障</v>
          </cell>
        </row>
        <row r="8394">
          <cell r="A8394">
            <v>43215</v>
          </cell>
          <cell r="B8394">
            <v>0.34668981481481481</v>
          </cell>
          <cell r="D8394" t="str">
            <v>电表故障</v>
          </cell>
          <cell r="G8394" t="str">
            <v>JS_CZ_wodefeng</v>
          </cell>
          <cell r="I8394" t="str">
            <v>电表故障</v>
          </cell>
        </row>
        <row r="8395">
          <cell r="A8395">
            <v>43215</v>
          </cell>
          <cell r="B8395">
            <v>0.34917824074074072</v>
          </cell>
          <cell r="D8395" t="str">
            <v>电表故障</v>
          </cell>
          <cell r="G8395" t="str">
            <v>JS_CZ_wodefeng</v>
          </cell>
          <cell r="I8395" t="str">
            <v>电表故障</v>
          </cell>
        </row>
        <row r="8396">
          <cell r="A8396">
            <v>43215</v>
          </cell>
          <cell r="B8396">
            <v>0.34935185185185186</v>
          </cell>
          <cell r="D8396" t="str">
            <v>电表故障</v>
          </cell>
          <cell r="G8396" t="str">
            <v>JS_CZ_wodefeng</v>
          </cell>
          <cell r="I8396" t="str">
            <v>电表故障</v>
          </cell>
        </row>
        <row r="8397">
          <cell r="A8397">
            <v>43215</v>
          </cell>
          <cell r="B8397">
            <v>0.3495949074074074</v>
          </cell>
          <cell r="D8397" t="str">
            <v>电表故障</v>
          </cell>
          <cell r="G8397" t="str">
            <v>JS_CZ_wodefeng</v>
          </cell>
          <cell r="I8397" t="str">
            <v>电表故障</v>
          </cell>
        </row>
        <row r="8398">
          <cell r="A8398">
            <v>43215</v>
          </cell>
          <cell r="B8398">
            <v>0.35457175925925927</v>
          </cell>
          <cell r="D8398" t="str">
            <v>电表故障</v>
          </cell>
          <cell r="G8398" t="str">
            <v>JS_CZ_wodefeng</v>
          </cell>
          <cell r="I8398" t="str">
            <v>电表故障</v>
          </cell>
        </row>
        <row r="8399">
          <cell r="A8399">
            <v>43215</v>
          </cell>
          <cell r="B8399">
            <v>0.35468749999999999</v>
          </cell>
          <cell r="D8399" t="str">
            <v>电表故障</v>
          </cell>
          <cell r="G8399" t="str">
            <v>JS_CZ_wodefeng</v>
          </cell>
          <cell r="I8399" t="str">
            <v>电表故障</v>
          </cell>
        </row>
        <row r="8400">
          <cell r="A8400">
            <v>43215</v>
          </cell>
          <cell r="B8400">
            <v>0.35486111111111113</v>
          </cell>
          <cell r="D8400" t="str">
            <v>电表故障</v>
          </cell>
          <cell r="G8400" t="str">
            <v>JS_CZ_wodefeng</v>
          </cell>
          <cell r="I8400" t="str">
            <v>电表故障</v>
          </cell>
        </row>
        <row r="8401">
          <cell r="A8401">
            <v>43215</v>
          </cell>
          <cell r="B8401">
            <v>0.35723379629629631</v>
          </cell>
          <cell r="D8401" t="str">
            <v>电表故障</v>
          </cell>
          <cell r="G8401" t="str">
            <v>JS_CZ_wodefeng</v>
          </cell>
          <cell r="I8401" t="str">
            <v>电表故障</v>
          </cell>
        </row>
        <row r="8402">
          <cell r="A8402">
            <v>43215</v>
          </cell>
          <cell r="B8402">
            <v>0.35954861111111108</v>
          </cell>
          <cell r="D8402" t="str">
            <v>电表故障</v>
          </cell>
          <cell r="G8402" t="str">
            <v>JS_CZ_wodefeng</v>
          </cell>
          <cell r="I8402" t="str">
            <v>电表故障</v>
          </cell>
        </row>
        <row r="8403">
          <cell r="A8403">
            <v>43215</v>
          </cell>
          <cell r="B8403">
            <v>0.35978009259259264</v>
          </cell>
          <cell r="D8403" t="str">
            <v>电表故障</v>
          </cell>
          <cell r="G8403" t="str">
            <v>JS_CZ_wodefeng</v>
          </cell>
          <cell r="I8403" t="str">
            <v>电表故障</v>
          </cell>
        </row>
        <row r="8404">
          <cell r="A8404">
            <v>43215</v>
          </cell>
          <cell r="B8404">
            <v>0.3598958333333333</v>
          </cell>
          <cell r="D8404" t="str">
            <v>电表故障</v>
          </cell>
          <cell r="G8404" t="str">
            <v>JS_CZ_wodefeng</v>
          </cell>
          <cell r="I8404" t="str">
            <v>电表故障</v>
          </cell>
        </row>
        <row r="8405">
          <cell r="A8405">
            <v>43215</v>
          </cell>
          <cell r="B8405">
            <v>0.36116898148148152</v>
          </cell>
          <cell r="D8405" t="str">
            <v>电表故障</v>
          </cell>
          <cell r="G8405" t="str">
            <v>JS_CZ_wodefeng</v>
          </cell>
          <cell r="I8405" t="str">
            <v>电表故障</v>
          </cell>
        </row>
        <row r="8406">
          <cell r="A8406">
            <v>43215</v>
          </cell>
          <cell r="B8406">
            <v>0.36274305555555553</v>
          </cell>
          <cell r="D8406" t="str">
            <v>电表故障</v>
          </cell>
          <cell r="G8406" t="str">
            <v>JS_CZ_wodefeng</v>
          </cell>
          <cell r="I8406" t="str">
            <v>电表故障</v>
          </cell>
        </row>
        <row r="8407">
          <cell r="A8407">
            <v>43215</v>
          </cell>
          <cell r="B8407">
            <v>0.36511574074074077</v>
          </cell>
          <cell r="D8407" t="str">
            <v>电表故障</v>
          </cell>
          <cell r="G8407" t="str">
            <v>JS_CZ_wodefeng</v>
          </cell>
          <cell r="I8407" t="str">
            <v>电表故障</v>
          </cell>
        </row>
        <row r="8408">
          <cell r="A8408">
            <v>43215</v>
          </cell>
          <cell r="B8408">
            <v>0.36523148148148149</v>
          </cell>
          <cell r="D8408" t="str">
            <v>电表故障</v>
          </cell>
          <cell r="G8408" t="str">
            <v>JS_CZ_wodefeng</v>
          </cell>
          <cell r="I8408" t="str">
            <v>电表故障</v>
          </cell>
        </row>
        <row r="8409">
          <cell r="A8409">
            <v>43215</v>
          </cell>
          <cell r="B8409">
            <v>0.36667824074074074</v>
          </cell>
          <cell r="D8409" t="str">
            <v>电表故障</v>
          </cell>
          <cell r="G8409" t="str">
            <v>JS_CZ_wodefeng</v>
          </cell>
          <cell r="I8409" t="str">
            <v>电表故障</v>
          </cell>
        </row>
        <row r="8410">
          <cell r="A8410">
            <v>43215</v>
          </cell>
          <cell r="B8410">
            <v>0.37032407407407408</v>
          </cell>
          <cell r="D8410" t="str">
            <v>电表故障</v>
          </cell>
          <cell r="G8410" t="str">
            <v>JS_CZ_wodefeng</v>
          </cell>
          <cell r="I8410" t="str">
            <v>电表故障</v>
          </cell>
        </row>
        <row r="8411">
          <cell r="A8411">
            <v>43215</v>
          </cell>
          <cell r="B8411">
            <v>0.37159722222222219</v>
          </cell>
          <cell r="D8411" t="str">
            <v>电表故障</v>
          </cell>
          <cell r="G8411" t="str">
            <v>JS_CZ_wodefeng</v>
          </cell>
          <cell r="I8411" t="str">
            <v>电表故障</v>
          </cell>
        </row>
        <row r="8412">
          <cell r="A8412">
            <v>43215</v>
          </cell>
          <cell r="B8412">
            <v>0.37535879629629632</v>
          </cell>
          <cell r="D8412" t="str">
            <v>电表故障</v>
          </cell>
          <cell r="G8412" t="str">
            <v>JS_CZ_wodefeng</v>
          </cell>
          <cell r="I8412" t="str">
            <v>电表故障</v>
          </cell>
        </row>
        <row r="8413">
          <cell r="A8413">
            <v>43215</v>
          </cell>
          <cell r="B8413">
            <v>0.3755324074074074</v>
          </cell>
          <cell r="D8413" t="str">
            <v>电表故障</v>
          </cell>
          <cell r="G8413" t="str">
            <v>JS_CZ_wodefeng</v>
          </cell>
          <cell r="I8413" t="str">
            <v>电表故障</v>
          </cell>
        </row>
        <row r="8414">
          <cell r="A8414">
            <v>43215</v>
          </cell>
          <cell r="B8414">
            <v>0.37681712962962965</v>
          </cell>
          <cell r="D8414" t="str">
            <v>电表故障</v>
          </cell>
          <cell r="G8414" t="str">
            <v>JS_CZ_wodefeng</v>
          </cell>
          <cell r="I8414" t="str">
            <v>电表故障</v>
          </cell>
        </row>
        <row r="8415">
          <cell r="A8415">
            <v>43215</v>
          </cell>
          <cell r="B8415">
            <v>0.37837962962962962</v>
          </cell>
          <cell r="D8415" t="str">
            <v>电表故障</v>
          </cell>
          <cell r="G8415" t="str">
            <v>JS_CZ_wodefeng</v>
          </cell>
          <cell r="I8415" t="str">
            <v>电表故障</v>
          </cell>
        </row>
        <row r="8416">
          <cell r="A8416">
            <v>43215</v>
          </cell>
          <cell r="B8416">
            <v>0.38545138888888886</v>
          </cell>
          <cell r="D8416" t="str">
            <v>电表故障</v>
          </cell>
          <cell r="G8416" t="str">
            <v>JS_CZ_wodefeng</v>
          </cell>
          <cell r="I8416" t="str">
            <v>电表故障</v>
          </cell>
        </row>
        <row r="8417">
          <cell r="A8417">
            <v>43215</v>
          </cell>
          <cell r="B8417">
            <v>0.38562500000000005</v>
          </cell>
          <cell r="D8417" t="str">
            <v>电表故障</v>
          </cell>
          <cell r="G8417" t="str">
            <v>JS_CZ_wodefeng</v>
          </cell>
          <cell r="I8417" t="str">
            <v>电表故障</v>
          </cell>
        </row>
        <row r="8418">
          <cell r="A8418">
            <v>43215</v>
          </cell>
          <cell r="B8418">
            <v>0.38846064814814812</v>
          </cell>
          <cell r="D8418" t="str">
            <v>电表故障</v>
          </cell>
          <cell r="G8418" t="str">
            <v>JS_CZ_wodefeng</v>
          </cell>
          <cell r="I8418" t="str">
            <v>电表故障</v>
          </cell>
        </row>
        <row r="8419">
          <cell r="A8419">
            <v>43215</v>
          </cell>
          <cell r="B8419">
            <v>0.3885763888888889</v>
          </cell>
          <cell r="D8419" t="str">
            <v>电表故障</v>
          </cell>
          <cell r="G8419" t="str">
            <v>JS_CZ_wodefeng</v>
          </cell>
          <cell r="I8419" t="str">
            <v>电表故障</v>
          </cell>
        </row>
        <row r="8420">
          <cell r="A8420">
            <v>43215</v>
          </cell>
          <cell r="B8420">
            <v>0.39002314814814815</v>
          </cell>
          <cell r="D8420" t="str">
            <v>电表故障</v>
          </cell>
          <cell r="G8420" t="str">
            <v>JS_CZ_wodefeng</v>
          </cell>
          <cell r="I8420" t="str">
            <v>电表故障</v>
          </cell>
        </row>
        <row r="8421">
          <cell r="A8421">
            <v>43215</v>
          </cell>
          <cell r="B8421">
            <v>0.39194444444444443</v>
          </cell>
          <cell r="D8421" t="str">
            <v>电表故障</v>
          </cell>
          <cell r="G8421" t="str">
            <v>JS_CZ_wodefeng</v>
          </cell>
          <cell r="I8421" t="str">
            <v>电表故障</v>
          </cell>
        </row>
        <row r="8422">
          <cell r="A8422">
            <v>43215</v>
          </cell>
          <cell r="B8422">
            <v>0.39304398148148145</v>
          </cell>
          <cell r="D8422" t="str">
            <v>电表故障</v>
          </cell>
          <cell r="G8422" t="str">
            <v>JS_CZ_wodefeng</v>
          </cell>
          <cell r="I8422" t="str">
            <v>电表故障</v>
          </cell>
        </row>
        <row r="8423">
          <cell r="A8423">
            <v>43215</v>
          </cell>
          <cell r="B8423">
            <v>0.39315972222222223</v>
          </cell>
          <cell r="D8423" t="str">
            <v>电表故障</v>
          </cell>
          <cell r="G8423" t="str">
            <v>JS_CZ_wodefeng</v>
          </cell>
          <cell r="I8423" t="str">
            <v>电表故障</v>
          </cell>
        </row>
        <row r="8424">
          <cell r="A8424">
            <v>43215</v>
          </cell>
          <cell r="B8424">
            <v>0.39333333333333331</v>
          </cell>
          <cell r="D8424" t="str">
            <v>电表故障</v>
          </cell>
          <cell r="G8424" t="str">
            <v>JS_CZ_wodefeng</v>
          </cell>
          <cell r="I8424" t="str">
            <v>电表故障</v>
          </cell>
        </row>
        <row r="8425">
          <cell r="A8425">
            <v>43215</v>
          </cell>
          <cell r="B8425">
            <v>0.39460648148148153</v>
          </cell>
          <cell r="D8425" t="str">
            <v>电表故障</v>
          </cell>
          <cell r="G8425" t="str">
            <v>JS_CZ_wodefeng</v>
          </cell>
          <cell r="I8425" t="str">
            <v>电表故障</v>
          </cell>
        </row>
        <row r="8426">
          <cell r="A8426">
            <v>43215</v>
          </cell>
          <cell r="B8426">
            <v>0.39697916666666666</v>
          </cell>
          <cell r="D8426" t="str">
            <v>电表故障</v>
          </cell>
          <cell r="G8426" t="str">
            <v>JS_CZ_wodefeng</v>
          </cell>
          <cell r="I8426" t="str">
            <v>电表故障</v>
          </cell>
        </row>
        <row r="8427">
          <cell r="A8427">
            <v>43215</v>
          </cell>
          <cell r="B8427">
            <v>0.39709490740740744</v>
          </cell>
          <cell r="D8427" t="str">
            <v>电表故障</v>
          </cell>
          <cell r="G8427" t="str">
            <v>JS_CZ_wodefeng</v>
          </cell>
          <cell r="I8427" t="str">
            <v>电表故障</v>
          </cell>
        </row>
        <row r="8428">
          <cell r="A8428">
            <v>43215</v>
          </cell>
          <cell r="B8428">
            <v>0.39855324074074078</v>
          </cell>
          <cell r="D8428" t="str">
            <v>电表故障</v>
          </cell>
          <cell r="G8428" t="str">
            <v>JS_CZ_wodefeng</v>
          </cell>
          <cell r="I8428" t="str">
            <v>电表故障</v>
          </cell>
        </row>
        <row r="8429">
          <cell r="A8429">
            <v>43215</v>
          </cell>
          <cell r="B8429">
            <v>0.40069444444444446</v>
          </cell>
          <cell r="D8429" t="str">
            <v>电表故障</v>
          </cell>
          <cell r="G8429" t="str">
            <v>JS_CZ_wodefeng</v>
          </cell>
          <cell r="I8429" t="str">
            <v>电表故障</v>
          </cell>
        </row>
        <row r="8430">
          <cell r="A8430">
            <v>43215</v>
          </cell>
          <cell r="B8430">
            <v>0.40231481481481479</v>
          </cell>
          <cell r="D8430" t="str">
            <v>电表故障</v>
          </cell>
          <cell r="G8430" t="str">
            <v>JS_CZ_wodefeng</v>
          </cell>
          <cell r="I8430" t="str">
            <v>电表故障</v>
          </cell>
        </row>
        <row r="8431">
          <cell r="A8431">
            <v>43215</v>
          </cell>
          <cell r="B8431">
            <v>0.40312500000000001</v>
          </cell>
          <cell r="D8431" t="str">
            <v>电表故障</v>
          </cell>
          <cell r="G8431" t="str">
            <v>JS_CZ_wodefeng</v>
          </cell>
          <cell r="I8431" t="str">
            <v>电表故障</v>
          </cell>
        </row>
        <row r="8432">
          <cell r="A8432">
            <v>43215</v>
          </cell>
          <cell r="B8432">
            <v>0.40324074074074073</v>
          </cell>
          <cell r="D8432" t="str">
            <v>电表故障</v>
          </cell>
          <cell r="G8432" t="str">
            <v>JS_CZ_wodefeng</v>
          </cell>
          <cell r="I8432" t="str">
            <v>电表故障</v>
          </cell>
        </row>
        <row r="8433">
          <cell r="A8433">
            <v>43215</v>
          </cell>
          <cell r="B8433">
            <v>0.40341435185185182</v>
          </cell>
          <cell r="D8433" t="str">
            <v>电表故障</v>
          </cell>
          <cell r="G8433" t="str">
            <v>JS_CZ_wodefeng</v>
          </cell>
          <cell r="I8433" t="str">
            <v>电表故障</v>
          </cell>
        </row>
        <row r="8434">
          <cell r="A8434">
            <v>43215</v>
          </cell>
          <cell r="B8434">
            <v>0.40365740740740735</v>
          </cell>
          <cell r="D8434" t="str">
            <v>电表故障</v>
          </cell>
          <cell r="G8434" t="str">
            <v>JS_CZ_wodefeng</v>
          </cell>
          <cell r="I8434" t="str">
            <v>电表故障</v>
          </cell>
        </row>
        <row r="8435">
          <cell r="A8435">
            <v>43215</v>
          </cell>
          <cell r="B8435">
            <v>0.40376157407407409</v>
          </cell>
          <cell r="D8435" t="str">
            <v>电表故障</v>
          </cell>
          <cell r="G8435" t="str">
            <v>JS_CZ_wodefeng</v>
          </cell>
          <cell r="I8435" t="str">
            <v>电表故障</v>
          </cell>
        </row>
        <row r="8436">
          <cell r="A8436">
            <v>43215</v>
          </cell>
          <cell r="B8436">
            <v>0.40388888888888891</v>
          </cell>
          <cell r="D8436" t="str">
            <v>电表故障</v>
          </cell>
          <cell r="G8436" t="str">
            <v>JS_CZ_wodefeng</v>
          </cell>
          <cell r="I8436" t="str">
            <v>电表故障</v>
          </cell>
        </row>
        <row r="8437">
          <cell r="A8437">
            <v>43215</v>
          </cell>
          <cell r="B8437">
            <v>0.40626157407407404</v>
          </cell>
          <cell r="D8437" t="str">
            <v>电表故障</v>
          </cell>
          <cell r="G8437" t="str">
            <v>JS_CZ_wodefeng</v>
          </cell>
          <cell r="I8437" t="str">
            <v>电表故障</v>
          </cell>
        </row>
        <row r="8438">
          <cell r="A8438">
            <v>43215</v>
          </cell>
          <cell r="B8438">
            <v>0.40886574074074072</v>
          </cell>
          <cell r="D8438" t="str">
            <v>电表故障</v>
          </cell>
          <cell r="G8438" t="str">
            <v>JS_CZ_wodefeng</v>
          </cell>
          <cell r="I8438" t="str">
            <v>电表故障</v>
          </cell>
        </row>
        <row r="8439">
          <cell r="A8439">
            <v>43215</v>
          </cell>
          <cell r="B8439">
            <v>0.41245370370370371</v>
          </cell>
          <cell r="D8439" t="str">
            <v>电表故障</v>
          </cell>
          <cell r="G8439" t="str">
            <v>JS_CZ_wodefeng</v>
          </cell>
          <cell r="I8439" t="str">
            <v>电表故障</v>
          </cell>
        </row>
        <row r="8440">
          <cell r="A8440">
            <v>43215</v>
          </cell>
          <cell r="B8440">
            <v>0.41378472222222223</v>
          </cell>
          <cell r="D8440" t="str">
            <v>电表故障</v>
          </cell>
          <cell r="G8440" t="str">
            <v>JS_CZ_wodefeng</v>
          </cell>
          <cell r="I8440" t="str">
            <v>电表故障</v>
          </cell>
        </row>
        <row r="8441">
          <cell r="A8441">
            <v>43215</v>
          </cell>
          <cell r="B8441">
            <v>0.41390046296296296</v>
          </cell>
          <cell r="D8441" t="str">
            <v>电表故障</v>
          </cell>
          <cell r="G8441" t="str">
            <v>JS_CZ_wodefeng</v>
          </cell>
          <cell r="I8441" t="str">
            <v>电表故障</v>
          </cell>
        </row>
        <row r="8442">
          <cell r="A8442">
            <v>43215</v>
          </cell>
          <cell r="B8442">
            <v>0.41402777777777783</v>
          </cell>
          <cell r="D8442" t="str">
            <v>电表故障</v>
          </cell>
          <cell r="G8442" t="str">
            <v>JS_CZ_wodefeng</v>
          </cell>
          <cell r="I8442" t="str">
            <v>电表故障</v>
          </cell>
        </row>
        <row r="8443">
          <cell r="A8443">
            <v>43215</v>
          </cell>
          <cell r="B8443">
            <v>0.41512731481481485</v>
          </cell>
          <cell r="D8443" t="str">
            <v>电表故障</v>
          </cell>
          <cell r="G8443" t="str">
            <v>JS_CZ_wodefeng</v>
          </cell>
          <cell r="I8443" t="str">
            <v>电表故障</v>
          </cell>
        </row>
        <row r="8444">
          <cell r="A8444">
            <v>43215</v>
          </cell>
          <cell r="B8444">
            <v>0.4153587962962963</v>
          </cell>
          <cell r="D8444" t="str">
            <v>电表故障</v>
          </cell>
          <cell r="G8444" t="str">
            <v>JS_CZ_wodefeng</v>
          </cell>
          <cell r="I8444" t="str">
            <v>电表故障</v>
          </cell>
        </row>
        <row r="8445">
          <cell r="A8445">
            <v>43215</v>
          </cell>
          <cell r="B8445">
            <v>0.41559027777777779</v>
          </cell>
          <cell r="D8445" t="str">
            <v>电表故障</v>
          </cell>
          <cell r="G8445" t="str">
            <v>JS_CZ_wodefeng</v>
          </cell>
          <cell r="I8445" t="str">
            <v>电表故障</v>
          </cell>
        </row>
        <row r="8446">
          <cell r="A8446">
            <v>43215</v>
          </cell>
          <cell r="B8446">
            <v>0.41576388888888888</v>
          </cell>
          <cell r="D8446" t="str">
            <v>分系统1故障状态</v>
          </cell>
          <cell r="G8446" t="str">
            <v>BJ_zhongyu</v>
          </cell>
          <cell r="I8446" t="str">
            <v>系统故障</v>
          </cell>
        </row>
        <row r="8447">
          <cell r="A8447">
            <v>43215</v>
          </cell>
          <cell r="B8447">
            <v>0.41640046296296296</v>
          </cell>
          <cell r="D8447" t="str">
            <v>电表故障</v>
          </cell>
          <cell r="G8447" t="str">
            <v>JS_CZ_wodefeng</v>
          </cell>
          <cell r="I8447" t="str">
            <v>电表故障</v>
          </cell>
        </row>
        <row r="8448">
          <cell r="A8448">
            <v>43215</v>
          </cell>
          <cell r="B8448">
            <v>0.41865740740740742</v>
          </cell>
          <cell r="D8448" t="str">
            <v>电表故障</v>
          </cell>
          <cell r="G8448" t="str">
            <v>JS_CZ_wodefeng</v>
          </cell>
          <cell r="I8448" t="str">
            <v>电表故障</v>
          </cell>
        </row>
        <row r="8449">
          <cell r="A8449">
            <v>43215</v>
          </cell>
          <cell r="B8449">
            <v>0.4187731481481482</v>
          </cell>
          <cell r="D8449" t="str">
            <v>电表故障</v>
          </cell>
          <cell r="G8449" t="str">
            <v>JS_CZ_wodefeng</v>
          </cell>
          <cell r="I8449" t="str">
            <v>电表故障</v>
          </cell>
        </row>
        <row r="8450">
          <cell r="A8450">
            <v>43215</v>
          </cell>
          <cell r="B8450">
            <v>0.41900462962962964</v>
          </cell>
          <cell r="D8450" t="str">
            <v>电表故障</v>
          </cell>
          <cell r="G8450" t="str">
            <v>JS_CZ_wodefeng</v>
          </cell>
          <cell r="I8450" t="str">
            <v>电表故障</v>
          </cell>
        </row>
        <row r="8451">
          <cell r="A8451">
            <v>43215</v>
          </cell>
          <cell r="B8451">
            <v>0.41998842592592589</v>
          </cell>
          <cell r="D8451" t="str">
            <v>电表故障</v>
          </cell>
          <cell r="G8451" t="str">
            <v>JS_CZ_wodefeng</v>
          </cell>
          <cell r="I8451" t="str">
            <v>电表故障</v>
          </cell>
        </row>
        <row r="8452">
          <cell r="A8452">
            <v>43215</v>
          </cell>
          <cell r="B8452">
            <v>0.42254629629629631</v>
          </cell>
          <cell r="D8452" t="str">
            <v>电表故障</v>
          </cell>
          <cell r="G8452" t="str">
            <v>JS_CZ_wodefeng</v>
          </cell>
          <cell r="I8452" t="str">
            <v>电表故障</v>
          </cell>
        </row>
        <row r="8453">
          <cell r="A8453">
            <v>43215</v>
          </cell>
          <cell r="B8453">
            <v>0.42410879629629633</v>
          </cell>
          <cell r="D8453" t="str">
            <v>电表故障</v>
          </cell>
          <cell r="G8453" t="str">
            <v>JS_CZ_wodefeng</v>
          </cell>
          <cell r="I8453" t="str">
            <v>电表故障</v>
          </cell>
        </row>
        <row r="8454">
          <cell r="A8454">
            <v>43215</v>
          </cell>
          <cell r="B8454">
            <v>0.4254398148148148</v>
          </cell>
          <cell r="D8454" t="str">
            <v>电表故障</v>
          </cell>
          <cell r="G8454" t="str">
            <v>JS_CZ_wodefeng</v>
          </cell>
          <cell r="I8454" t="str">
            <v>电表故障</v>
          </cell>
        </row>
        <row r="8455">
          <cell r="A8455">
            <v>43215</v>
          </cell>
          <cell r="B8455">
            <v>0.42555555555555552</v>
          </cell>
          <cell r="D8455" t="str">
            <v>电表故障</v>
          </cell>
          <cell r="G8455" t="str">
            <v>JS_CZ_wodefeng</v>
          </cell>
          <cell r="I8455" t="str">
            <v>电表故障</v>
          </cell>
        </row>
        <row r="8456">
          <cell r="A8456">
            <v>43215</v>
          </cell>
          <cell r="B8456">
            <v>0.42677083333333332</v>
          </cell>
          <cell r="D8456" t="str">
            <v>电表故障</v>
          </cell>
          <cell r="G8456" t="str">
            <v>JS_CZ_wodefeng</v>
          </cell>
          <cell r="I8456" t="str">
            <v>电表故障</v>
          </cell>
        </row>
        <row r="8457">
          <cell r="A8457">
            <v>43215</v>
          </cell>
          <cell r="B8457">
            <v>0.42804398148148143</v>
          </cell>
          <cell r="D8457" t="str">
            <v>电表故障</v>
          </cell>
          <cell r="G8457" t="str">
            <v>JS_CZ_wodefeng</v>
          </cell>
          <cell r="I8457" t="str">
            <v>电表故障</v>
          </cell>
        </row>
        <row r="8458">
          <cell r="A8458">
            <v>43215</v>
          </cell>
          <cell r="B8458">
            <v>0.43030092592592589</v>
          </cell>
          <cell r="D8458" t="str">
            <v>电表故障</v>
          </cell>
          <cell r="G8458" t="str">
            <v>JS_CZ_wodefeng</v>
          </cell>
          <cell r="I8458" t="str">
            <v>电表故障</v>
          </cell>
        </row>
        <row r="8459">
          <cell r="A8459">
            <v>43215</v>
          </cell>
          <cell r="B8459">
            <v>0.43424768518518514</v>
          </cell>
          <cell r="D8459" t="str">
            <v>电表故障</v>
          </cell>
          <cell r="G8459" t="str">
            <v>JS_CZ_wodefeng</v>
          </cell>
          <cell r="I8459" t="str">
            <v>电表故障</v>
          </cell>
        </row>
        <row r="8460">
          <cell r="A8460">
            <v>43215</v>
          </cell>
          <cell r="B8460">
            <v>0.43557870370370372</v>
          </cell>
          <cell r="D8460" t="str">
            <v>电表故障</v>
          </cell>
          <cell r="G8460" t="str">
            <v>JS_CZ_wodefeng</v>
          </cell>
          <cell r="I8460" t="str">
            <v>电表故障</v>
          </cell>
        </row>
        <row r="8461">
          <cell r="A8461">
            <v>43215</v>
          </cell>
          <cell r="B8461">
            <v>0.43581018518518522</v>
          </cell>
          <cell r="D8461" t="str">
            <v>电表故障</v>
          </cell>
          <cell r="G8461" t="str">
            <v>JS_CZ_wodefeng</v>
          </cell>
          <cell r="I8461" t="str">
            <v>电表故障</v>
          </cell>
        </row>
        <row r="8462">
          <cell r="A8462">
            <v>43215</v>
          </cell>
          <cell r="B8462">
            <v>0.43690972222222224</v>
          </cell>
          <cell r="D8462" t="str">
            <v>电表故障</v>
          </cell>
          <cell r="G8462" t="str">
            <v>JS_CZ_wodefeng</v>
          </cell>
          <cell r="I8462" t="str">
            <v>电表故障</v>
          </cell>
        </row>
        <row r="8463">
          <cell r="A8463">
            <v>43215</v>
          </cell>
          <cell r="B8463">
            <v>0.43714120370370368</v>
          </cell>
          <cell r="D8463" t="str">
            <v>电表故障</v>
          </cell>
          <cell r="G8463" t="str">
            <v>JS_CZ_wodefeng</v>
          </cell>
          <cell r="I8463" t="str">
            <v>电表故障</v>
          </cell>
        </row>
        <row r="8464">
          <cell r="A8464">
            <v>43215</v>
          </cell>
          <cell r="B8464">
            <v>0.43725694444444446</v>
          </cell>
          <cell r="D8464" t="str">
            <v>电表故障</v>
          </cell>
          <cell r="G8464" t="str">
            <v>JS_CZ_wodefeng</v>
          </cell>
          <cell r="I8464" t="str">
            <v>电表故障</v>
          </cell>
        </row>
        <row r="8465">
          <cell r="A8465">
            <v>43215</v>
          </cell>
          <cell r="B8465">
            <v>0.43928240740740737</v>
          </cell>
          <cell r="D8465" t="str">
            <v>电表故障</v>
          </cell>
          <cell r="G8465" t="str">
            <v>JS_CZ_wodefeng</v>
          </cell>
          <cell r="I8465" t="str">
            <v>电表故障</v>
          </cell>
        </row>
        <row r="8466">
          <cell r="A8466">
            <v>43215</v>
          </cell>
          <cell r="B8466">
            <v>0.44084490740740739</v>
          </cell>
          <cell r="D8466" t="str">
            <v>电表故障</v>
          </cell>
          <cell r="G8466" t="str">
            <v>JS_CZ_wodefeng</v>
          </cell>
          <cell r="I8466" t="str">
            <v>电表故障</v>
          </cell>
        </row>
        <row r="8467">
          <cell r="A8467">
            <v>43215</v>
          </cell>
          <cell r="B8467">
            <v>0.44460648148148146</v>
          </cell>
          <cell r="D8467" t="str">
            <v>电表故障</v>
          </cell>
          <cell r="G8467" t="str">
            <v>JS_CZ_wodefeng</v>
          </cell>
          <cell r="I8467" t="str">
            <v>电表故障</v>
          </cell>
        </row>
        <row r="8468">
          <cell r="A8468">
            <v>43215</v>
          </cell>
          <cell r="B8468">
            <v>0.44547453703703704</v>
          </cell>
          <cell r="D8468" t="str">
            <v>电表故障</v>
          </cell>
          <cell r="G8468" t="str">
            <v>JS_CZ_wodefeng</v>
          </cell>
          <cell r="I8468" t="str">
            <v>电表故障</v>
          </cell>
        </row>
        <row r="8469">
          <cell r="A8469">
            <v>43215</v>
          </cell>
          <cell r="B8469">
            <v>0.44559027777777777</v>
          </cell>
          <cell r="D8469" t="str">
            <v>电表故障</v>
          </cell>
          <cell r="G8469" t="str">
            <v>JS_CZ_wodefeng</v>
          </cell>
          <cell r="I8469" t="str">
            <v>电表故障</v>
          </cell>
        </row>
        <row r="8470">
          <cell r="A8470">
            <v>43215</v>
          </cell>
          <cell r="B8470">
            <v>0.44582175925925926</v>
          </cell>
          <cell r="D8470" t="str">
            <v>电表故障</v>
          </cell>
          <cell r="G8470" t="str">
            <v>JS_CZ_wodefeng</v>
          </cell>
          <cell r="I8470" t="str">
            <v>电表故障</v>
          </cell>
        </row>
        <row r="8471">
          <cell r="A8471">
            <v>43215</v>
          </cell>
          <cell r="B8471">
            <v>0.44710648148148152</v>
          </cell>
          <cell r="D8471" t="str">
            <v>电表故障</v>
          </cell>
          <cell r="G8471" t="str">
            <v>JS_CZ_wodefeng</v>
          </cell>
          <cell r="I8471" t="str">
            <v>电表故障</v>
          </cell>
        </row>
        <row r="8472">
          <cell r="A8472">
            <v>43215</v>
          </cell>
          <cell r="B8472">
            <v>0.45104166666666662</v>
          </cell>
          <cell r="D8472" t="str">
            <v>电表故障</v>
          </cell>
          <cell r="G8472" t="str">
            <v>JS_CZ_wodefeng</v>
          </cell>
          <cell r="I8472" t="str">
            <v>电表故障</v>
          </cell>
        </row>
        <row r="8473">
          <cell r="A8473">
            <v>43215</v>
          </cell>
          <cell r="B8473">
            <v>0.4511574074074074</v>
          </cell>
          <cell r="D8473" t="str">
            <v>电表故障</v>
          </cell>
          <cell r="G8473" t="str">
            <v>JS_CZ_wodefeng</v>
          </cell>
          <cell r="I8473" t="str">
            <v>电表故障</v>
          </cell>
        </row>
        <row r="8474">
          <cell r="A8474">
            <v>43215</v>
          </cell>
          <cell r="B8474">
            <v>0.45133101851851848</v>
          </cell>
          <cell r="D8474" t="str">
            <v>电表故障</v>
          </cell>
          <cell r="G8474" t="str">
            <v>JS_CZ_wodefeng</v>
          </cell>
          <cell r="I8474" t="str">
            <v>电表故障</v>
          </cell>
        </row>
        <row r="8475">
          <cell r="A8475">
            <v>43215</v>
          </cell>
          <cell r="B8475">
            <v>0.45150462962962962</v>
          </cell>
          <cell r="D8475" t="str">
            <v>分系统1BMS1总电压过低一级故障</v>
          </cell>
          <cell r="G8475" t="str">
            <v>JS_CZ_wodefeng</v>
          </cell>
          <cell r="I8475" t="str">
            <v>BMS故障</v>
          </cell>
        </row>
        <row r="8476">
          <cell r="A8476">
            <v>43215</v>
          </cell>
          <cell r="B8476">
            <v>0.45150462962962962</v>
          </cell>
          <cell r="D8476" t="str">
            <v>分系统1BMS1总电压过低二级故障</v>
          </cell>
          <cell r="G8476" t="str">
            <v>JS_CZ_wodefeng</v>
          </cell>
          <cell r="I8476" t="str">
            <v>BMS故障</v>
          </cell>
        </row>
        <row r="8477">
          <cell r="A8477">
            <v>43215</v>
          </cell>
          <cell r="B8477">
            <v>0.4519097222222222</v>
          </cell>
          <cell r="D8477" t="str">
            <v>分系统1BMS3总电压过低一级故障</v>
          </cell>
          <cell r="G8477" t="str">
            <v>JS_CZ_wodefeng</v>
          </cell>
          <cell r="I8477" t="str">
            <v>BMS故障</v>
          </cell>
        </row>
        <row r="8478">
          <cell r="A8478">
            <v>43215</v>
          </cell>
          <cell r="B8478">
            <v>0.4519097222222222</v>
          </cell>
          <cell r="D8478" t="str">
            <v>分系统1BMS3总电压过低二级故障</v>
          </cell>
          <cell r="G8478" t="str">
            <v>JS_CZ_wodefeng</v>
          </cell>
          <cell r="I8478" t="str">
            <v>BMS故障</v>
          </cell>
        </row>
        <row r="8479">
          <cell r="A8479">
            <v>43215</v>
          </cell>
          <cell r="B8479">
            <v>0.45225694444444442</v>
          </cell>
          <cell r="D8479" t="str">
            <v>分系统1BMS6总电压过低一级故障</v>
          </cell>
          <cell r="G8479" t="str">
            <v>JS_CZ_wodefeng</v>
          </cell>
          <cell r="I8479" t="str">
            <v>BMS故障</v>
          </cell>
        </row>
        <row r="8480">
          <cell r="A8480">
            <v>43215</v>
          </cell>
          <cell r="B8480">
            <v>0.45225694444444442</v>
          </cell>
          <cell r="D8480" t="str">
            <v>分系统1BMS6总电压过低二级故障</v>
          </cell>
          <cell r="G8480" t="str">
            <v>JS_CZ_wodefeng</v>
          </cell>
          <cell r="I8480" t="str">
            <v>BMS故障</v>
          </cell>
        </row>
        <row r="8481">
          <cell r="A8481">
            <v>43215</v>
          </cell>
          <cell r="B8481">
            <v>0.4523726851851852</v>
          </cell>
          <cell r="D8481" t="str">
            <v>分系统1BMS5总电压过低一级故障</v>
          </cell>
          <cell r="G8481" t="str">
            <v>JS_CZ_wodefeng</v>
          </cell>
          <cell r="I8481" t="str">
            <v>BMS故障</v>
          </cell>
        </row>
        <row r="8482">
          <cell r="A8482">
            <v>43215</v>
          </cell>
          <cell r="B8482">
            <v>0.4523726851851852</v>
          </cell>
          <cell r="D8482" t="str">
            <v>分系统1BMS5总电压过低二级故障</v>
          </cell>
          <cell r="G8482" t="str">
            <v>JS_CZ_wodefeng</v>
          </cell>
          <cell r="I8482" t="str">
            <v>BMS故障</v>
          </cell>
        </row>
        <row r="8483">
          <cell r="A8483">
            <v>43215</v>
          </cell>
          <cell r="B8483">
            <v>0.4523726851851852</v>
          </cell>
          <cell r="D8483" t="str">
            <v>电表故障</v>
          </cell>
          <cell r="G8483" t="str">
            <v>JS_CZ_wodefeng</v>
          </cell>
          <cell r="I8483" t="str">
            <v>电表故障</v>
          </cell>
        </row>
        <row r="8484">
          <cell r="A8484">
            <v>43215</v>
          </cell>
          <cell r="B8484">
            <v>0.45271990740740736</v>
          </cell>
          <cell r="D8484" t="str">
            <v>分系统1BMS4总电压过低一级故障</v>
          </cell>
          <cell r="G8484" t="str">
            <v>JS_CZ_wodefeng</v>
          </cell>
          <cell r="I8484" t="str">
            <v>BMS故障</v>
          </cell>
        </row>
        <row r="8485">
          <cell r="A8485">
            <v>43215</v>
          </cell>
          <cell r="B8485">
            <v>0.45271990740740736</v>
          </cell>
          <cell r="D8485" t="str">
            <v>分系统1BMS4总电压过低二级故障</v>
          </cell>
          <cell r="G8485" t="str">
            <v>JS_CZ_wodefeng</v>
          </cell>
          <cell r="I8485" t="str">
            <v>BMS故障</v>
          </cell>
        </row>
        <row r="8486">
          <cell r="A8486">
            <v>43215</v>
          </cell>
          <cell r="B8486">
            <v>0.45277777777777778</v>
          </cell>
          <cell r="D8486" t="str">
            <v>分系统1BMS2总电压过低一级故障</v>
          </cell>
          <cell r="G8486" t="str">
            <v>JS_CZ_wodefeng</v>
          </cell>
          <cell r="I8486" t="str">
            <v>BMS故障</v>
          </cell>
        </row>
        <row r="8487">
          <cell r="A8487">
            <v>43215</v>
          </cell>
          <cell r="B8487">
            <v>0.45277777777777778</v>
          </cell>
          <cell r="D8487" t="str">
            <v>分系统1BMS2总电压过低二级故障</v>
          </cell>
          <cell r="G8487" t="str">
            <v>JS_CZ_wodefeng</v>
          </cell>
          <cell r="I8487" t="str">
            <v>BMS故障</v>
          </cell>
        </row>
        <row r="8488">
          <cell r="A8488">
            <v>43215</v>
          </cell>
          <cell r="B8488">
            <v>0.45462962962962966</v>
          </cell>
          <cell r="D8488" t="str">
            <v>电表故障</v>
          </cell>
          <cell r="G8488" t="str">
            <v>JS_CZ_wodefeng</v>
          </cell>
          <cell r="I8488" t="str">
            <v>电表故障</v>
          </cell>
        </row>
        <row r="8489">
          <cell r="A8489">
            <v>43215</v>
          </cell>
          <cell r="B8489">
            <v>0.45474537037037038</v>
          </cell>
          <cell r="D8489" t="str">
            <v>电表故障</v>
          </cell>
          <cell r="G8489" t="str">
            <v>JS_CZ_wodefeng</v>
          </cell>
          <cell r="I8489" t="str">
            <v>电表故障</v>
          </cell>
        </row>
        <row r="8490">
          <cell r="A8490">
            <v>43215</v>
          </cell>
          <cell r="B8490">
            <v>0.4548611111111111</v>
          </cell>
          <cell r="D8490" t="str">
            <v>电表故障</v>
          </cell>
          <cell r="G8490" t="str">
            <v>JS_CZ_wodefeng</v>
          </cell>
          <cell r="I8490" t="str">
            <v>电表故障</v>
          </cell>
        </row>
        <row r="8491">
          <cell r="A8491">
            <v>43215</v>
          </cell>
          <cell r="B8491">
            <v>0.45584490740740741</v>
          </cell>
          <cell r="D8491" t="str">
            <v>电表故障</v>
          </cell>
          <cell r="G8491" t="str">
            <v>JS_CZ_wodefeng</v>
          </cell>
          <cell r="I8491" t="str">
            <v>电表故障</v>
          </cell>
        </row>
        <row r="8492">
          <cell r="A8492">
            <v>43215</v>
          </cell>
          <cell r="B8492">
            <v>0.45717592592592587</v>
          </cell>
          <cell r="D8492" t="str">
            <v>电表故障</v>
          </cell>
          <cell r="G8492" t="str">
            <v>JS_CZ_wodefeng</v>
          </cell>
          <cell r="I8492" t="str">
            <v>电表故障</v>
          </cell>
        </row>
        <row r="8493">
          <cell r="A8493">
            <v>43215</v>
          </cell>
          <cell r="B8493">
            <v>0.45914351851851848</v>
          </cell>
          <cell r="D8493" t="str">
            <v>分系统1BMS2单体电压过低一级故障</v>
          </cell>
          <cell r="G8493" t="str">
            <v>JS_CZ_wodefeng</v>
          </cell>
          <cell r="I8493" t="str">
            <v>BMS故障</v>
          </cell>
        </row>
        <row r="8494">
          <cell r="A8494">
            <v>43215</v>
          </cell>
          <cell r="B8494">
            <v>0.45914351851851848</v>
          </cell>
          <cell r="D8494" t="str">
            <v>分系统1BMS2单体电压过低二级故障</v>
          </cell>
          <cell r="G8494" t="str">
            <v>JS_CZ_wodefeng</v>
          </cell>
          <cell r="I8494" t="str">
            <v>BMS故障</v>
          </cell>
        </row>
        <row r="8495">
          <cell r="A8495">
            <v>43215</v>
          </cell>
          <cell r="B8495">
            <v>0.45967592592592593</v>
          </cell>
          <cell r="D8495" t="str">
            <v>电表故障</v>
          </cell>
          <cell r="G8495" t="str">
            <v>JS_CZ_wodefeng</v>
          </cell>
          <cell r="I8495" t="str">
            <v>电表故障</v>
          </cell>
        </row>
        <row r="8496">
          <cell r="A8496">
            <v>43215</v>
          </cell>
          <cell r="B8496">
            <v>0.46001157407407406</v>
          </cell>
          <cell r="D8496" t="str">
            <v>分系统1BMS5单体电压过低一级故障</v>
          </cell>
          <cell r="G8496" t="str">
            <v>JS_CZ_wodefeng</v>
          </cell>
          <cell r="I8496" t="str">
            <v>BMS故障</v>
          </cell>
        </row>
        <row r="8497">
          <cell r="A8497">
            <v>43215</v>
          </cell>
          <cell r="B8497">
            <v>0.46001157407407406</v>
          </cell>
          <cell r="D8497" t="str">
            <v>分系统1BMS5单体电压过低二级故障</v>
          </cell>
          <cell r="G8497" t="str">
            <v>JS_CZ_wodefeng</v>
          </cell>
          <cell r="I8497" t="str">
            <v>BMS故障</v>
          </cell>
        </row>
        <row r="8498">
          <cell r="A8498">
            <v>43215</v>
          </cell>
          <cell r="B8498">
            <v>0.46006944444444442</v>
          </cell>
          <cell r="D8498" t="str">
            <v>分系统1BMS3SOC过低一级故障</v>
          </cell>
          <cell r="G8498" t="str">
            <v>JS_CZ_wodefeng</v>
          </cell>
          <cell r="I8498" t="str">
            <v>BMS故障</v>
          </cell>
        </row>
        <row r="8499">
          <cell r="A8499">
            <v>43215</v>
          </cell>
          <cell r="B8499">
            <v>0.46006944444444442</v>
          </cell>
          <cell r="D8499" t="str">
            <v>分系统1BMS3SOC过低二级故障</v>
          </cell>
          <cell r="G8499" t="str">
            <v>JS_CZ_wodefeng</v>
          </cell>
          <cell r="I8499" t="str">
            <v>BMS故障</v>
          </cell>
        </row>
        <row r="8500">
          <cell r="A8500">
            <v>43215</v>
          </cell>
          <cell r="B8500">
            <v>0.46012731481481484</v>
          </cell>
          <cell r="D8500" t="str">
            <v>分系统1BMS1单体电压过低一级故障</v>
          </cell>
          <cell r="G8500" t="str">
            <v>JS_CZ_wodefeng</v>
          </cell>
          <cell r="I8500" t="str">
            <v>BMS故障</v>
          </cell>
        </row>
        <row r="8501">
          <cell r="A8501">
            <v>43215</v>
          </cell>
          <cell r="B8501">
            <v>0.46012731481481484</v>
          </cell>
          <cell r="D8501" t="str">
            <v>分系统1BMS1单体电压过低二级故障</v>
          </cell>
          <cell r="G8501" t="str">
            <v>JS_CZ_wodefeng</v>
          </cell>
          <cell r="I8501" t="str">
            <v>BMS故障</v>
          </cell>
        </row>
        <row r="8502">
          <cell r="A8502">
            <v>43215</v>
          </cell>
          <cell r="B8502">
            <v>0.46035879629629628</v>
          </cell>
          <cell r="D8502" t="str">
            <v>分系统1BMS3单体电压过低一级故障</v>
          </cell>
          <cell r="G8502" t="str">
            <v>JS_CZ_wodefeng</v>
          </cell>
          <cell r="I8502" t="str">
            <v>BMS故障</v>
          </cell>
        </row>
        <row r="8503">
          <cell r="A8503">
            <v>43215</v>
          </cell>
          <cell r="B8503">
            <v>0.46035879629629628</v>
          </cell>
          <cell r="D8503" t="str">
            <v>分系统1BMS3单体电压过低二级故障</v>
          </cell>
          <cell r="G8503" t="str">
            <v>JS_CZ_wodefeng</v>
          </cell>
          <cell r="I8503" t="str">
            <v>BMS故障</v>
          </cell>
        </row>
        <row r="8504">
          <cell r="A8504">
            <v>43215</v>
          </cell>
          <cell r="B8504">
            <v>0.46111111111111108</v>
          </cell>
          <cell r="D8504" t="str">
            <v>电表故障</v>
          </cell>
          <cell r="G8504" t="str">
            <v>JS_CZ_wodefeng</v>
          </cell>
          <cell r="I8504" t="str">
            <v>电表故障</v>
          </cell>
        </row>
        <row r="8505">
          <cell r="A8505">
            <v>43215</v>
          </cell>
          <cell r="B8505">
            <v>0.4616898148148148</v>
          </cell>
          <cell r="D8505" t="str">
            <v>分系统1BMS4SOC过低一级故障</v>
          </cell>
          <cell r="G8505" t="str">
            <v>JS_CZ_wodefeng</v>
          </cell>
          <cell r="I8505" t="str">
            <v>BMS故障</v>
          </cell>
        </row>
        <row r="8506">
          <cell r="A8506">
            <v>43215</v>
          </cell>
          <cell r="B8506">
            <v>0.4616898148148148</v>
          </cell>
          <cell r="D8506" t="str">
            <v>分系统1BMS4SOC过低二级故障</v>
          </cell>
          <cell r="G8506" t="str">
            <v>JS_CZ_wodefeng</v>
          </cell>
          <cell r="I8506" t="str">
            <v>BMS故障</v>
          </cell>
        </row>
        <row r="8507">
          <cell r="A8507">
            <v>43215</v>
          </cell>
          <cell r="B8507">
            <v>0.46180555555555558</v>
          </cell>
          <cell r="D8507" t="str">
            <v>分系统1BMS4单体电压过低一级故障</v>
          </cell>
          <cell r="G8507" t="str">
            <v>JS_CZ_wodefeng</v>
          </cell>
          <cell r="I8507" t="str">
            <v>BMS故障</v>
          </cell>
        </row>
        <row r="8508">
          <cell r="A8508">
            <v>43215</v>
          </cell>
          <cell r="B8508">
            <v>0.46180555555555558</v>
          </cell>
          <cell r="D8508" t="str">
            <v>分系统1BMS4单体电压过低二级故障</v>
          </cell>
          <cell r="G8508" t="str">
            <v>JS_CZ_wodefeng</v>
          </cell>
          <cell r="I8508" t="str">
            <v>BMS故障</v>
          </cell>
        </row>
        <row r="8509">
          <cell r="A8509">
            <v>43215</v>
          </cell>
          <cell r="B8509">
            <v>0.46203703703703702</v>
          </cell>
          <cell r="D8509" t="str">
            <v>分系统1BMS6单体电压过低一级故障</v>
          </cell>
          <cell r="G8509" t="str">
            <v>JS_CZ_wodefeng</v>
          </cell>
          <cell r="I8509" t="str">
            <v>BMS故障</v>
          </cell>
        </row>
        <row r="8510">
          <cell r="A8510">
            <v>43215</v>
          </cell>
          <cell r="B8510">
            <v>0.46203703703703702</v>
          </cell>
          <cell r="D8510" t="str">
            <v>分系统1BMS6单体电压过低二级故障</v>
          </cell>
          <cell r="G8510" t="str">
            <v>JS_CZ_wodefeng</v>
          </cell>
          <cell r="I8510" t="str">
            <v>BMS故障</v>
          </cell>
        </row>
        <row r="8511">
          <cell r="A8511">
            <v>43215</v>
          </cell>
          <cell r="B8511">
            <v>0.46209490740740744</v>
          </cell>
          <cell r="D8511" t="str">
            <v>分系统1BMS1SOC过低一级故障</v>
          </cell>
          <cell r="G8511" t="str">
            <v>JS_CZ_wodefeng</v>
          </cell>
          <cell r="I8511" t="str">
            <v>BMS故障</v>
          </cell>
        </row>
        <row r="8512">
          <cell r="A8512">
            <v>43215</v>
          </cell>
          <cell r="B8512">
            <v>0.46209490740740744</v>
          </cell>
          <cell r="D8512" t="str">
            <v>分系统1BMS1SOC过低二级故障</v>
          </cell>
          <cell r="G8512" t="str">
            <v>JS_CZ_wodefeng</v>
          </cell>
          <cell r="I8512" t="str">
            <v>BMS故障</v>
          </cell>
        </row>
        <row r="8513">
          <cell r="A8513">
            <v>43215</v>
          </cell>
          <cell r="B8513">
            <v>0.4621527777777778</v>
          </cell>
          <cell r="D8513" t="str">
            <v>分系统1BMS2SOC过低一级故障</v>
          </cell>
          <cell r="G8513" t="str">
            <v>JS_CZ_wodefeng</v>
          </cell>
          <cell r="I8513" t="str">
            <v>BMS故障</v>
          </cell>
        </row>
        <row r="8514">
          <cell r="A8514">
            <v>43215</v>
          </cell>
          <cell r="B8514">
            <v>0.4621527777777778</v>
          </cell>
          <cell r="D8514" t="str">
            <v>分系统1BMS2SOC过低二级故障</v>
          </cell>
          <cell r="G8514" t="str">
            <v>JS_CZ_wodefeng</v>
          </cell>
          <cell r="I8514" t="str">
            <v>BMS故障</v>
          </cell>
        </row>
        <row r="8515">
          <cell r="A8515">
            <v>43215</v>
          </cell>
          <cell r="B8515">
            <v>0.46238425925925924</v>
          </cell>
          <cell r="D8515" t="str">
            <v>分系统1BMS6SOC过低一级故障</v>
          </cell>
          <cell r="G8515" t="str">
            <v>JS_CZ_wodefeng</v>
          </cell>
          <cell r="I8515" t="str">
            <v>BMS故障</v>
          </cell>
        </row>
        <row r="8516">
          <cell r="A8516">
            <v>43215</v>
          </cell>
          <cell r="B8516">
            <v>0.46238425925925924</v>
          </cell>
          <cell r="D8516" t="str">
            <v>分系统1BMS6SOC过低二级故障</v>
          </cell>
          <cell r="G8516" t="str">
            <v>JS_CZ_wodefeng</v>
          </cell>
          <cell r="I8516" t="str">
            <v>BMS故障</v>
          </cell>
        </row>
        <row r="8517">
          <cell r="A8517">
            <v>43215</v>
          </cell>
          <cell r="B8517">
            <v>0.46384259259259258</v>
          </cell>
          <cell r="D8517" t="str">
            <v>分系统1BMS5SOC过低一级故障</v>
          </cell>
          <cell r="G8517" t="str">
            <v>JS_CZ_wodefeng</v>
          </cell>
          <cell r="I8517" t="str">
            <v>BMS故障</v>
          </cell>
        </row>
        <row r="8518">
          <cell r="A8518">
            <v>43215</v>
          </cell>
          <cell r="B8518">
            <v>0.46384259259259258</v>
          </cell>
          <cell r="D8518" t="str">
            <v>分系统1BMS5SOC过低二级故障</v>
          </cell>
          <cell r="G8518" t="str">
            <v>JS_CZ_wodefeng</v>
          </cell>
          <cell r="I8518" t="str">
            <v>BMS故障</v>
          </cell>
        </row>
        <row r="8519">
          <cell r="A8519">
            <v>43215</v>
          </cell>
          <cell r="B8519">
            <v>0.46604166666666669</v>
          </cell>
          <cell r="D8519" t="str">
            <v>电表故障</v>
          </cell>
          <cell r="G8519" t="str">
            <v>JS_CZ_wodefeng</v>
          </cell>
          <cell r="I8519" t="str">
            <v>电表故障</v>
          </cell>
        </row>
        <row r="8520">
          <cell r="A8520">
            <v>43215</v>
          </cell>
          <cell r="B8520">
            <v>0.46847222222222223</v>
          </cell>
          <cell r="D8520" t="str">
            <v>电表故障</v>
          </cell>
          <cell r="G8520" t="str">
            <v>JS_CZ_wodefeng</v>
          </cell>
          <cell r="I8520" t="str">
            <v>电表故障</v>
          </cell>
        </row>
        <row r="8521">
          <cell r="A8521">
            <v>43215</v>
          </cell>
          <cell r="B8521">
            <v>0.46991898148148148</v>
          </cell>
          <cell r="D8521" t="str">
            <v>电表故障</v>
          </cell>
          <cell r="G8521" t="str">
            <v>JS_CZ_wodefeng</v>
          </cell>
          <cell r="I8521" t="str">
            <v>电表故障</v>
          </cell>
        </row>
        <row r="8522">
          <cell r="A8522">
            <v>43215</v>
          </cell>
          <cell r="B8522">
            <v>0.47003472222222226</v>
          </cell>
          <cell r="D8522" t="str">
            <v>电表故障</v>
          </cell>
          <cell r="G8522" t="str">
            <v>JS_CZ_wodefeng</v>
          </cell>
          <cell r="I8522" t="str">
            <v>电表故障</v>
          </cell>
        </row>
        <row r="8523">
          <cell r="A8523">
            <v>43215</v>
          </cell>
          <cell r="B8523">
            <v>0.47136574074074072</v>
          </cell>
          <cell r="D8523" t="str">
            <v>电表故障</v>
          </cell>
          <cell r="G8523" t="str">
            <v>JS_CZ_wodefeng</v>
          </cell>
          <cell r="I8523" t="str">
            <v>电表故障</v>
          </cell>
        </row>
        <row r="8524">
          <cell r="A8524">
            <v>43215</v>
          </cell>
          <cell r="B8524">
            <v>0.47269675925925925</v>
          </cell>
          <cell r="D8524" t="str">
            <v>电表故障</v>
          </cell>
          <cell r="G8524" t="str">
            <v>JS_CZ_wodefeng</v>
          </cell>
          <cell r="I8524" t="str">
            <v>电表故障</v>
          </cell>
        </row>
        <row r="8525">
          <cell r="A8525">
            <v>43215</v>
          </cell>
          <cell r="B8525">
            <v>0.47508101851851853</v>
          </cell>
          <cell r="D8525" t="str">
            <v>电表故障</v>
          </cell>
          <cell r="G8525" t="str">
            <v>JS_CZ_wodefeng</v>
          </cell>
          <cell r="I8525" t="str">
            <v>电表故障</v>
          </cell>
        </row>
        <row r="8526">
          <cell r="A8526">
            <v>43215</v>
          </cell>
          <cell r="B8526">
            <v>0.47733796296296299</v>
          </cell>
          <cell r="D8526" t="str">
            <v>电表故障</v>
          </cell>
          <cell r="G8526" t="str">
            <v>JS_CZ_wodefeng</v>
          </cell>
          <cell r="I8526" t="str">
            <v>电表故障</v>
          </cell>
        </row>
        <row r="8527">
          <cell r="A8527">
            <v>43215</v>
          </cell>
          <cell r="B8527">
            <v>0.47994212962962962</v>
          </cell>
          <cell r="D8527" t="str">
            <v>分系统1BMS8总电压过低一级故障</v>
          </cell>
          <cell r="G8527" t="str">
            <v>JS_WX_liteer</v>
          </cell>
          <cell r="I8527" t="str">
            <v>BMS故障</v>
          </cell>
        </row>
        <row r="8528">
          <cell r="A8528">
            <v>43215</v>
          </cell>
          <cell r="B8528">
            <v>0.47994212962962962</v>
          </cell>
          <cell r="D8528" t="str">
            <v>分系统1BMS8总电压过低二级故障</v>
          </cell>
          <cell r="G8528" t="str">
            <v>JS_WX_liteer</v>
          </cell>
          <cell r="I8528" t="str">
            <v>BMS故障</v>
          </cell>
        </row>
        <row r="8529">
          <cell r="A8529">
            <v>43215</v>
          </cell>
          <cell r="B8529">
            <v>0.4800578703703704</v>
          </cell>
          <cell r="D8529" t="str">
            <v>分系统1BMS9总电压过低一级故障</v>
          </cell>
          <cell r="G8529" t="str">
            <v>JS_WX_liteer</v>
          </cell>
          <cell r="I8529" t="str">
            <v>BMS故障</v>
          </cell>
        </row>
        <row r="8530">
          <cell r="A8530">
            <v>43215</v>
          </cell>
          <cell r="B8530">
            <v>0.4800578703703704</v>
          </cell>
          <cell r="D8530" t="str">
            <v>分系统1BMS9总电压过低二级故障</v>
          </cell>
          <cell r="G8530" t="str">
            <v>JS_WX_liteer</v>
          </cell>
          <cell r="I8530" t="str">
            <v>BMS故障</v>
          </cell>
        </row>
        <row r="8531">
          <cell r="A8531">
            <v>43215</v>
          </cell>
          <cell r="B8531">
            <v>0.48028935185185184</v>
          </cell>
          <cell r="D8531" t="str">
            <v>电表故障</v>
          </cell>
          <cell r="G8531" t="str">
            <v>JS_CZ_wodefeng</v>
          </cell>
          <cell r="I8531" t="str">
            <v>电表故障</v>
          </cell>
        </row>
        <row r="8532">
          <cell r="A8532">
            <v>43215</v>
          </cell>
          <cell r="B8532">
            <v>0.48040509259259262</v>
          </cell>
          <cell r="D8532" t="str">
            <v>电表故障</v>
          </cell>
          <cell r="G8532" t="str">
            <v>JS_CZ_wodefeng</v>
          </cell>
          <cell r="I8532" t="str">
            <v>电表故障</v>
          </cell>
        </row>
        <row r="8533">
          <cell r="A8533">
            <v>43215</v>
          </cell>
          <cell r="B8533">
            <v>0.48040509259259262</v>
          </cell>
          <cell r="D8533" t="str">
            <v>分系统1BMS3总电压过低一级故障</v>
          </cell>
          <cell r="G8533" t="str">
            <v>JS_WX_liteer</v>
          </cell>
          <cell r="I8533" t="str">
            <v>BMS故障</v>
          </cell>
        </row>
        <row r="8534">
          <cell r="A8534">
            <v>43215</v>
          </cell>
          <cell r="B8534">
            <v>0.48040509259259262</v>
          </cell>
          <cell r="D8534" t="str">
            <v>分系统1BMS3总电压过低二级故障</v>
          </cell>
          <cell r="G8534" t="str">
            <v>JS_WX_liteer</v>
          </cell>
          <cell r="I8534" t="str">
            <v>BMS故障</v>
          </cell>
        </row>
        <row r="8535">
          <cell r="A8535">
            <v>43215</v>
          </cell>
          <cell r="B8535">
            <v>0.48075231481481479</v>
          </cell>
          <cell r="D8535" t="str">
            <v>分系统1BMS4总电压过低一级故障</v>
          </cell>
          <cell r="G8535" t="str">
            <v>JS_WX_liteer</v>
          </cell>
          <cell r="I8535" t="str">
            <v>BMS故障</v>
          </cell>
        </row>
        <row r="8536">
          <cell r="A8536">
            <v>43215</v>
          </cell>
          <cell r="B8536">
            <v>0.48075231481481479</v>
          </cell>
          <cell r="D8536" t="str">
            <v>分系统1BMS4总电压过低二级故障</v>
          </cell>
          <cell r="G8536" t="str">
            <v>JS_WX_liteer</v>
          </cell>
          <cell r="I8536" t="str">
            <v>BMS故障</v>
          </cell>
        </row>
        <row r="8537">
          <cell r="A8537">
            <v>43215</v>
          </cell>
          <cell r="B8537">
            <v>0.4808101851851852</v>
          </cell>
          <cell r="D8537" t="str">
            <v>分系统1BMS1总电压过低一级故障</v>
          </cell>
          <cell r="G8537" t="str">
            <v>JS_WX_liteer</v>
          </cell>
          <cell r="I8537" t="str">
            <v>BMS故障</v>
          </cell>
        </row>
        <row r="8538">
          <cell r="A8538">
            <v>43215</v>
          </cell>
          <cell r="B8538">
            <v>0.4808101851851852</v>
          </cell>
          <cell r="D8538" t="str">
            <v>分系统1BMS1总电压过低二级故障</v>
          </cell>
          <cell r="G8538" t="str">
            <v>JS_WX_liteer</v>
          </cell>
          <cell r="I8538" t="str">
            <v>BMS故障</v>
          </cell>
        </row>
        <row r="8539">
          <cell r="A8539">
            <v>43215</v>
          </cell>
          <cell r="B8539">
            <v>0.48109953703703701</v>
          </cell>
          <cell r="D8539" t="str">
            <v>分系统1BMS2总电压过低一级故障</v>
          </cell>
          <cell r="G8539" t="str">
            <v>JS_WX_liteer</v>
          </cell>
          <cell r="I8539" t="str">
            <v>BMS故障</v>
          </cell>
        </row>
        <row r="8540">
          <cell r="A8540">
            <v>43215</v>
          </cell>
          <cell r="B8540">
            <v>0.48109953703703701</v>
          </cell>
          <cell r="D8540" t="str">
            <v>分系统1BMS2总电压过低二级故障</v>
          </cell>
          <cell r="G8540" t="str">
            <v>JS_WX_liteer</v>
          </cell>
          <cell r="I8540" t="str">
            <v>BMS故障</v>
          </cell>
        </row>
        <row r="8541">
          <cell r="A8541">
            <v>43215</v>
          </cell>
          <cell r="B8541">
            <v>0.48109953703703701</v>
          </cell>
          <cell r="D8541" t="str">
            <v>分系统1BMS7总电压过低一级故障</v>
          </cell>
          <cell r="G8541" t="str">
            <v>JS_WX_liteer</v>
          </cell>
          <cell r="I8541" t="str">
            <v>BMS故障</v>
          </cell>
        </row>
        <row r="8542">
          <cell r="A8542">
            <v>43215</v>
          </cell>
          <cell r="B8542">
            <v>0.48109953703703701</v>
          </cell>
          <cell r="D8542" t="str">
            <v>分系统1BMS7总电压过低二级故障</v>
          </cell>
          <cell r="G8542" t="str">
            <v>JS_WX_liteer</v>
          </cell>
          <cell r="I8542" t="str">
            <v>BMS故障</v>
          </cell>
        </row>
        <row r="8543">
          <cell r="A8543">
            <v>43215</v>
          </cell>
          <cell r="B8543">
            <v>0.48133101851851851</v>
          </cell>
          <cell r="D8543" t="str">
            <v>分系统1BMS5总电压过低一级故障</v>
          </cell>
          <cell r="G8543" t="str">
            <v>JS_WX_liteer</v>
          </cell>
          <cell r="I8543" t="str">
            <v>BMS故障</v>
          </cell>
        </row>
        <row r="8544">
          <cell r="A8544">
            <v>43215</v>
          </cell>
          <cell r="B8544">
            <v>0.48133101851851851</v>
          </cell>
          <cell r="D8544" t="str">
            <v>分系统1BMS5总电压过低二级故障</v>
          </cell>
          <cell r="G8544" t="str">
            <v>JS_WX_liteer</v>
          </cell>
          <cell r="I8544" t="str">
            <v>BMS故障</v>
          </cell>
        </row>
        <row r="8545">
          <cell r="A8545">
            <v>43215</v>
          </cell>
          <cell r="B8545">
            <v>0.48140046296296296</v>
          </cell>
          <cell r="D8545" t="str">
            <v>分系统1BMS6总电压过低一级故障</v>
          </cell>
          <cell r="G8545" t="str">
            <v>JS_WX_liteer</v>
          </cell>
          <cell r="I8545" t="str">
            <v>BMS故障</v>
          </cell>
        </row>
        <row r="8546">
          <cell r="A8546">
            <v>43215</v>
          </cell>
          <cell r="B8546">
            <v>0.48140046296296296</v>
          </cell>
          <cell r="D8546" t="str">
            <v>分系统1BMS6总电压过低二级故障</v>
          </cell>
          <cell r="G8546" t="str">
            <v>JS_WX_liteer</v>
          </cell>
          <cell r="I8546" t="str">
            <v>BMS故障</v>
          </cell>
        </row>
        <row r="8547">
          <cell r="A8547">
            <v>43215</v>
          </cell>
          <cell r="B8547">
            <v>0.48144675925925928</v>
          </cell>
          <cell r="D8547" t="str">
            <v>电表故障</v>
          </cell>
          <cell r="G8547" t="str">
            <v>JS_CZ_wodefeng</v>
          </cell>
          <cell r="I8547" t="str">
            <v>电表故障</v>
          </cell>
        </row>
        <row r="8548">
          <cell r="A8548">
            <v>43215</v>
          </cell>
          <cell r="B8548">
            <v>0.48162037037037037</v>
          </cell>
          <cell r="D8548" t="str">
            <v>电表故障</v>
          </cell>
          <cell r="G8548" t="str">
            <v>JS_CZ_wodefeng</v>
          </cell>
          <cell r="I8548" t="str">
            <v>电表故障</v>
          </cell>
        </row>
        <row r="8549">
          <cell r="A8549">
            <v>43215</v>
          </cell>
          <cell r="B8549">
            <v>0.48493055555555559</v>
          </cell>
          <cell r="D8549" t="str">
            <v>电表故障</v>
          </cell>
          <cell r="G8549" t="str">
            <v>JS_CZ_wodefeng</v>
          </cell>
          <cell r="I8549" t="str">
            <v>电表故障</v>
          </cell>
        </row>
        <row r="8550">
          <cell r="A8550">
            <v>43215</v>
          </cell>
          <cell r="B8550">
            <v>0.48903935185185188</v>
          </cell>
          <cell r="D8550" t="str">
            <v>电表故障</v>
          </cell>
          <cell r="G8550" t="str">
            <v>JS_CZ_wodefeng</v>
          </cell>
          <cell r="I8550" t="str">
            <v>电表故障</v>
          </cell>
        </row>
        <row r="8551">
          <cell r="A8551">
            <v>43215</v>
          </cell>
          <cell r="B8551">
            <v>0.49025462962962968</v>
          </cell>
          <cell r="D8551" t="str">
            <v>分系统1BMS8单体电压过低一级故障</v>
          </cell>
          <cell r="G8551" t="str">
            <v>JS_WX_liteer</v>
          </cell>
          <cell r="I8551" t="str">
            <v>BMS故障</v>
          </cell>
        </row>
        <row r="8552">
          <cell r="A8552">
            <v>43215</v>
          </cell>
          <cell r="B8552">
            <v>0.49025462962962968</v>
          </cell>
          <cell r="D8552" t="str">
            <v>分系统1BMS8单体电压过低二级故障</v>
          </cell>
          <cell r="G8552" t="str">
            <v>JS_WX_liteer</v>
          </cell>
          <cell r="I8552" t="str">
            <v>BMS故障</v>
          </cell>
        </row>
        <row r="8553">
          <cell r="A8553">
            <v>43215</v>
          </cell>
          <cell r="B8553">
            <v>0.49037037037037035</v>
          </cell>
          <cell r="D8553" t="str">
            <v>电表故障</v>
          </cell>
          <cell r="G8553" t="str">
            <v>JS_CZ_wodefeng</v>
          </cell>
          <cell r="I8553" t="str">
            <v>电表故障</v>
          </cell>
        </row>
        <row r="8554">
          <cell r="A8554">
            <v>43215</v>
          </cell>
          <cell r="B8554">
            <v>0.4906712962962963</v>
          </cell>
          <cell r="D8554" t="str">
            <v>分系统1BMS9单体电压过低一级故障</v>
          </cell>
          <cell r="G8554" t="str">
            <v>JS_WX_liteer</v>
          </cell>
          <cell r="I8554" t="str">
            <v>BMS故障</v>
          </cell>
        </row>
        <row r="8555">
          <cell r="A8555">
            <v>43215</v>
          </cell>
          <cell r="B8555">
            <v>0.4906712962962963</v>
          </cell>
          <cell r="D8555" t="str">
            <v>分系统1BMS9单体电压过低二级故障</v>
          </cell>
          <cell r="G8555" t="str">
            <v>JS_WX_liteer</v>
          </cell>
          <cell r="I8555" t="str">
            <v>BMS故障</v>
          </cell>
        </row>
        <row r="8556">
          <cell r="A8556">
            <v>43215</v>
          </cell>
          <cell r="B8556">
            <v>0.4911342592592593</v>
          </cell>
          <cell r="D8556" t="str">
            <v>分系统1BMS3单体电压过低一级故障</v>
          </cell>
          <cell r="G8556" t="str">
            <v>JS_WX_liteer</v>
          </cell>
          <cell r="I8556" t="str">
            <v>BMS故障</v>
          </cell>
        </row>
        <row r="8557">
          <cell r="A8557">
            <v>43215</v>
          </cell>
          <cell r="B8557">
            <v>0.4911342592592593</v>
          </cell>
          <cell r="D8557" t="str">
            <v>分系统1BMS3单体电压过低二级故障</v>
          </cell>
          <cell r="G8557" t="str">
            <v>JS_WX_liteer</v>
          </cell>
          <cell r="I8557" t="str">
            <v>BMS故障</v>
          </cell>
        </row>
        <row r="8558">
          <cell r="A8558">
            <v>43215</v>
          </cell>
          <cell r="B8558">
            <v>0.49141203703703701</v>
          </cell>
          <cell r="D8558" t="str">
            <v>电表故障</v>
          </cell>
          <cell r="G8558" t="str">
            <v>JS_CZ_wodefeng</v>
          </cell>
          <cell r="I8558" t="str">
            <v>电表故障</v>
          </cell>
        </row>
        <row r="8559">
          <cell r="A8559">
            <v>43215</v>
          </cell>
          <cell r="B8559">
            <v>0.49153935185185182</v>
          </cell>
          <cell r="D8559" t="str">
            <v>电表故障</v>
          </cell>
          <cell r="G8559" t="str">
            <v>JS_CZ_wodefeng</v>
          </cell>
          <cell r="I8559" t="str">
            <v>电表故障</v>
          </cell>
        </row>
        <row r="8560">
          <cell r="A8560">
            <v>43215</v>
          </cell>
          <cell r="B8560">
            <v>0.49170138888888887</v>
          </cell>
          <cell r="D8560" t="str">
            <v>电表故障</v>
          </cell>
          <cell r="G8560" t="str">
            <v>JS_CZ_wodefeng</v>
          </cell>
          <cell r="I8560" t="str">
            <v>电表故障</v>
          </cell>
        </row>
        <row r="8561">
          <cell r="A8561">
            <v>43215</v>
          </cell>
          <cell r="B8561">
            <v>0.49206018518518518</v>
          </cell>
          <cell r="D8561" t="str">
            <v>分系统1BMS4单体电压过低一级故障</v>
          </cell>
          <cell r="G8561" t="str">
            <v>JS_WX_liteer</v>
          </cell>
          <cell r="I8561" t="str">
            <v>BMS故障</v>
          </cell>
        </row>
        <row r="8562">
          <cell r="A8562">
            <v>43215</v>
          </cell>
          <cell r="B8562">
            <v>0.49206018518518518</v>
          </cell>
          <cell r="D8562" t="str">
            <v>分系统1BMS4单体电压过低二级故障</v>
          </cell>
          <cell r="G8562" t="str">
            <v>JS_WX_liteer</v>
          </cell>
          <cell r="I8562" t="str">
            <v>BMS故障</v>
          </cell>
        </row>
        <row r="8563">
          <cell r="A8563">
            <v>43215</v>
          </cell>
          <cell r="B8563">
            <v>0.49223379629629632</v>
          </cell>
          <cell r="D8563" t="str">
            <v>分系统1BMS1单体电压过低一级故障</v>
          </cell>
          <cell r="G8563" t="str">
            <v>JS_WX_liteer</v>
          </cell>
          <cell r="I8563" t="str">
            <v>BMS故障</v>
          </cell>
        </row>
        <row r="8564">
          <cell r="A8564">
            <v>43215</v>
          </cell>
          <cell r="B8564">
            <v>0.49223379629629632</v>
          </cell>
          <cell r="D8564" t="str">
            <v>分系统1BMS1单体电压过低二级故障</v>
          </cell>
          <cell r="G8564" t="str">
            <v>JS_WX_liteer</v>
          </cell>
          <cell r="I8564" t="str">
            <v>BMS故障</v>
          </cell>
        </row>
        <row r="8565">
          <cell r="A8565">
            <v>43215</v>
          </cell>
          <cell r="B8565">
            <v>0.49275462962962963</v>
          </cell>
          <cell r="D8565" t="str">
            <v>分系统1BMS7单体电压过低一级故障</v>
          </cell>
          <cell r="G8565" t="str">
            <v>JS_WX_liteer</v>
          </cell>
          <cell r="I8565" t="str">
            <v>BMS故障</v>
          </cell>
        </row>
        <row r="8566">
          <cell r="A8566">
            <v>43215</v>
          </cell>
          <cell r="B8566">
            <v>0.49275462962962963</v>
          </cell>
          <cell r="D8566" t="str">
            <v>分系统1BMS7单体电压过低二级故障</v>
          </cell>
          <cell r="G8566" t="str">
            <v>JS_WX_liteer</v>
          </cell>
          <cell r="I8566" t="str">
            <v>BMS故障</v>
          </cell>
        </row>
        <row r="8567">
          <cell r="A8567">
            <v>43215</v>
          </cell>
          <cell r="B8567">
            <v>0.49285879629629631</v>
          </cell>
          <cell r="D8567" t="str">
            <v>分系统1BMS2单体电压过低一级故障</v>
          </cell>
          <cell r="G8567" t="str">
            <v>JS_WX_liteer</v>
          </cell>
          <cell r="I8567" t="str">
            <v>BMS故障</v>
          </cell>
        </row>
        <row r="8568">
          <cell r="A8568">
            <v>43215</v>
          </cell>
          <cell r="B8568">
            <v>0.49285879629629631</v>
          </cell>
          <cell r="D8568" t="str">
            <v>分系统1BMS2单体电压过低二级故障</v>
          </cell>
          <cell r="G8568" t="str">
            <v>JS_WX_liteer</v>
          </cell>
          <cell r="I8568" t="str">
            <v>BMS故障</v>
          </cell>
        </row>
        <row r="8569">
          <cell r="A8569">
            <v>43215</v>
          </cell>
          <cell r="B8569">
            <v>0.49297453703703703</v>
          </cell>
          <cell r="D8569" t="str">
            <v>电表故障</v>
          </cell>
          <cell r="G8569" t="str">
            <v>JS_CZ_wodefeng</v>
          </cell>
          <cell r="I8569" t="str">
            <v>电表故障</v>
          </cell>
        </row>
        <row r="8570">
          <cell r="A8570">
            <v>43215</v>
          </cell>
          <cell r="B8570">
            <v>0.49333333333333335</v>
          </cell>
          <cell r="D8570" t="str">
            <v>分系统1BMS6单体电压过低一级故障</v>
          </cell>
          <cell r="G8570" t="str">
            <v>JS_WX_liteer</v>
          </cell>
          <cell r="I8570" t="str">
            <v>BMS故障</v>
          </cell>
        </row>
        <row r="8571">
          <cell r="A8571">
            <v>43215</v>
          </cell>
          <cell r="B8571">
            <v>0.49333333333333335</v>
          </cell>
          <cell r="D8571" t="str">
            <v>分系统1BMS6单体电压过低二级故障</v>
          </cell>
          <cell r="G8571" t="str">
            <v>JS_WX_liteer</v>
          </cell>
          <cell r="I8571" t="str">
            <v>BMS故障</v>
          </cell>
        </row>
        <row r="8572">
          <cell r="A8572">
            <v>43215</v>
          </cell>
          <cell r="B8572">
            <v>0.49349537037037039</v>
          </cell>
          <cell r="D8572" t="str">
            <v>分系统1BMS5单体电压过低一级故障</v>
          </cell>
          <cell r="G8572" t="str">
            <v>JS_WX_liteer</v>
          </cell>
          <cell r="I8572" t="str">
            <v>BMS故障</v>
          </cell>
        </row>
        <row r="8573">
          <cell r="A8573">
            <v>43215</v>
          </cell>
          <cell r="B8573">
            <v>0.49349537037037039</v>
          </cell>
          <cell r="D8573" t="str">
            <v>分系统1BMS5单体电压过低二级故障</v>
          </cell>
          <cell r="G8573" t="str">
            <v>JS_WX_liteer</v>
          </cell>
          <cell r="I8573" t="str">
            <v>BMS故障</v>
          </cell>
        </row>
        <row r="8574">
          <cell r="A8574">
            <v>43215</v>
          </cell>
          <cell r="B8574">
            <v>0.49547453703703703</v>
          </cell>
          <cell r="D8574" t="str">
            <v>电表故障</v>
          </cell>
          <cell r="G8574" t="str">
            <v>JS_CZ_wodefeng</v>
          </cell>
          <cell r="I8574" t="str">
            <v>电表故障</v>
          </cell>
        </row>
        <row r="8575">
          <cell r="A8575">
            <v>43215</v>
          </cell>
          <cell r="B8575">
            <v>0.49634259259259261</v>
          </cell>
          <cell r="D8575" t="str">
            <v>电表故障</v>
          </cell>
          <cell r="G8575" t="str">
            <v>JS_CZ_wodefeng</v>
          </cell>
          <cell r="I8575" t="str">
            <v>电表故障</v>
          </cell>
        </row>
        <row r="8576">
          <cell r="A8576">
            <v>43215</v>
          </cell>
          <cell r="B8576">
            <v>0.49645833333333328</v>
          </cell>
          <cell r="D8576" t="str">
            <v>电表故障</v>
          </cell>
          <cell r="G8576" t="str">
            <v>JS_CZ_wodefeng</v>
          </cell>
          <cell r="I8576" t="str">
            <v>电表故障</v>
          </cell>
        </row>
        <row r="8577">
          <cell r="A8577">
            <v>43215</v>
          </cell>
          <cell r="B8577">
            <v>0.49668981481481483</v>
          </cell>
          <cell r="D8577" t="str">
            <v>电表故障</v>
          </cell>
          <cell r="G8577" t="str">
            <v>JS_CZ_wodefeng</v>
          </cell>
          <cell r="I8577" t="str">
            <v>电表故障</v>
          </cell>
        </row>
        <row r="8578">
          <cell r="A8578">
            <v>43215</v>
          </cell>
          <cell r="B8578">
            <v>0.49796296296296294</v>
          </cell>
          <cell r="D8578" t="str">
            <v>电表故障</v>
          </cell>
          <cell r="G8578" t="str">
            <v>JS_CZ_wodefeng</v>
          </cell>
          <cell r="I8578" t="str">
            <v>电表故障</v>
          </cell>
        </row>
        <row r="8579">
          <cell r="A8579">
            <v>43215</v>
          </cell>
          <cell r="B8579">
            <v>0.4982523148148148</v>
          </cell>
          <cell r="D8579" t="str">
            <v>分系统1BMS4SOC过低一级故障</v>
          </cell>
          <cell r="G8579" t="str">
            <v>JS_WX_liteer</v>
          </cell>
          <cell r="I8579" t="str">
            <v>BMS故障</v>
          </cell>
        </row>
        <row r="8580">
          <cell r="A8580">
            <v>43215</v>
          </cell>
          <cell r="B8580">
            <v>0.4982523148148148</v>
          </cell>
          <cell r="D8580" t="str">
            <v>分系统1BMS4SOC过低二级故障</v>
          </cell>
          <cell r="G8580" t="str">
            <v>JS_WX_liteer</v>
          </cell>
          <cell r="I8580" t="str">
            <v>BMS故障</v>
          </cell>
        </row>
        <row r="8581">
          <cell r="A8581">
            <v>43215</v>
          </cell>
          <cell r="B8581">
            <v>0.4990046296296296</v>
          </cell>
          <cell r="D8581" t="str">
            <v>分系统1BMS3SOC过低一级故障</v>
          </cell>
          <cell r="G8581" t="str">
            <v>JS_WX_liteer</v>
          </cell>
          <cell r="I8581" t="str">
            <v>BMS故障</v>
          </cell>
        </row>
        <row r="8582">
          <cell r="A8582">
            <v>43215</v>
          </cell>
          <cell r="B8582">
            <v>0.4990046296296296</v>
          </cell>
          <cell r="D8582" t="str">
            <v>分系统1BMS3SOC过低二级故障</v>
          </cell>
          <cell r="G8582" t="str">
            <v>JS_WX_liteer</v>
          </cell>
          <cell r="I8582" t="str">
            <v>BMS故障</v>
          </cell>
        </row>
        <row r="8583">
          <cell r="A8583">
            <v>43215</v>
          </cell>
          <cell r="B8583">
            <v>0.49975694444444446</v>
          </cell>
          <cell r="D8583" t="str">
            <v>分系统1BMS7SOC过低一级故障</v>
          </cell>
          <cell r="G8583" t="str">
            <v>JS_WX_liteer</v>
          </cell>
          <cell r="I8583" t="str">
            <v>BMS故障</v>
          </cell>
        </row>
        <row r="8584">
          <cell r="A8584">
            <v>43215</v>
          </cell>
          <cell r="B8584">
            <v>0.49975694444444446</v>
          </cell>
          <cell r="D8584" t="str">
            <v>分系统1BMS7SOC过低二级故障</v>
          </cell>
          <cell r="G8584" t="str">
            <v>JS_WX_liteer</v>
          </cell>
          <cell r="I8584" t="str">
            <v>BMS故障</v>
          </cell>
        </row>
        <row r="8585">
          <cell r="A8585">
            <v>43215</v>
          </cell>
          <cell r="B8585">
            <v>0.5002199074074074</v>
          </cell>
          <cell r="D8585" t="str">
            <v>分系统1BMS2SOC过低一级故障</v>
          </cell>
          <cell r="G8585" t="str">
            <v>JS_CZ_wodefeng</v>
          </cell>
          <cell r="I8585" t="str">
            <v>BMS故障</v>
          </cell>
        </row>
        <row r="8586">
          <cell r="A8586">
            <v>43215</v>
          </cell>
          <cell r="B8586">
            <v>0.5002199074074074</v>
          </cell>
          <cell r="D8586" t="str">
            <v>分系统1BMS4SOC过低一级故障</v>
          </cell>
          <cell r="G8586" t="str">
            <v>JS_CZ_wodefeng</v>
          </cell>
          <cell r="I8586" t="str">
            <v>BMS故障</v>
          </cell>
        </row>
        <row r="8587">
          <cell r="A8587">
            <v>43215</v>
          </cell>
          <cell r="B8587">
            <v>0.5002199074074074</v>
          </cell>
          <cell r="D8587" t="str">
            <v>分系统1BMS6SOC过低一级故障</v>
          </cell>
          <cell r="G8587" t="str">
            <v>JS_CZ_wodefeng</v>
          </cell>
          <cell r="I8587" t="str">
            <v>BMS故障</v>
          </cell>
        </row>
        <row r="8588">
          <cell r="A8588">
            <v>43215</v>
          </cell>
          <cell r="B8588">
            <v>0.50027777777777771</v>
          </cell>
          <cell r="D8588" t="str">
            <v>分系统1BMS1SOC过低一级故障</v>
          </cell>
          <cell r="G8588" t="str">
            <v>JS_CZ_wodefeng</v>
          </cell>
          <cell r="I8588" t="str">
            <v>BMS故障</v>
          </cell>
        </row>
        <row r="8589">
          <cell r="A8589">
            <v>43215</v>
          </cell>
          <cell r="B8589">
            <v>0.50172453703703701</v>
          </cell>
          <cell r="D8589" t="str">
            <v>分系统1BMS5SOC过低一级故障</v>
          </cell>
          <cell r="G8589" t="str">
            <v>JS_CZ_wodefeng</v>
          </cell>
          <cell r="I8589" t="str">
            <v>BMS故障</v>
          </cell>
        </row>
        <row r="8590">
          <cell r="A8590">
            <v>43215</v>
          </cell>
          <cell r="B8590">
            <v>0.50189814814814815</v>
          </cell>
          <cell r="D8590" t="str">
            <v>电表故障</v>
          </cell>
          <cell r="G8590" t="str">
            <v>JS_CZ_wodefeng</v>
          </cell>
          <cell r="I8590" t="str">
            <v>电表故障</v>
          </cell>
        </row>
        <row r="8591">
          <cell r="A8591">
            <v>43215</v>
          </cell>
          <cell r="B8591">
            <v>0.50346064814814817</v>
          </cell>
          <cell r="D8591" t="str">
            <v>电表故障</v>
          </cell>
          <cell r="G8591" t="str">
            <v>JS_CZ_wodefeng</v>
          </cell>
          <cell r="I8591" t="str">
            <v>电表故障</v>
          </cell>
        </row>
        <row r="8592">
          <cell r="A8592">
            <v>43215</v>
          </cell>
          <cell r="B8592">
            <v>0.50578703703703709</v>
          </cell>
          <cell r="D8592" t="str">
            <v>电表故障</v>
          </cell>
          <cell r="G8592" t="str">
            <v>JS_CZ_wodefeng</v>
          </cell>
          <cell r="I8592" t="str">
            <v>电表故障</v>
          </cell>
        </row>
        <row r="8593">
          <cell r="A8593">
            <v>43215</v>
          </cell>
          <cell r="B8593">
            <v>0.5072916666666667</v>
          </cell>
          <cell r="D8593" t="str">
            <v>电表故障</v>
          </cell>
          <cell r="G8593" t="str">
            <v>JS_CZ_wodefeng</v>
          </cell>
          <cell r="I8593" t="str">
            <v>电表故障</v>
          </cell>
        </row>
        <row r="8594">
          <cell r="A8594">
            <v>43215</v>
          </cell>
          <cell r="B8594">
            <v>0.50844907407407403</v>
          </cell>
          <cell r="D8594" t="str">
            <v>电表故障</v>
          </cell>
          <cell r="G8594" t="str">
            <v>JS_CZ_wodefeng</v>
          </cell>
          <cell r="I8594" t="str">
            <v>电表故障</v>
          </cell>
        </row>
        <row r="8595">
          <cell r="A8595">
            <v>43215</v>
          </cell>
          <cell r="B8595">
            <v>0.50868055555555558</v>
          </cell>
          <cell r="D8595" t="str">
            <v>电表故障</v>
          </cell>
          <cell r="G8595" t="str">
            <v>JS_CZ_wodefeng</v>
          </cell>
          <cell r="I8595" t="str">
            <v>电表故障</v>
          </cell>
        </row>
        <row r="8596">
          <cell r="A8596">
            <v>43215</v>
          </cell>
          <cell r="B8596">
            <v>0.5087962962962963</v>
          </cell>
          <cell r="D8596" t="str">
            <v>电表故障</v>
          </cell>
          <cell r="G8596" t="str">
            <v>JS_CZ_wodefeng</v>
          </cell>
          <cell r="I8596" t="str">
            <v>电表故障</v>
          </cell>
        </row>
        <row r="8597">
          <cell r="A8597">
            <v>43215</v>
          </cell>
          <cell r="B8597">
            <v>0.51128472222222221</v>
          </cell>
          <cell r="D8597" t="str">
            <v>电表故障</v>
          </cell>
          <cell r="G8597" t="str">
            <v>JS_CZ_wodefeng</v>
          </cell>
          <cell r="I8597" t="str">
            <v>电表故障</v>
          </cell>
        </row>
        <row r="8598">
          <cell r="A8598">
            <v>43215</v>
          </cell>
          <cell r="B8598">
            <v>0.51378472222222216</v>
          </cell>
          <cell r="D8598" t="str">
            <v>电表故障</v>
          </cell>
          <cell r="G8598" t="str">
            <v>JS_CZ_wodefeng</v>
          </cell>
          <cell r="I8598" t="str">
            <v>电表故障</v>
          </cell>
        </row>
        <row r="8599">
          <cell r="A8599">
            <v>43215</v>
          </cell>
          <cell r="B8599">
            <v>0.51395833333333341</v>
          </cell>
          <cell r="D8599" t="str">
            <v>电表故障</v>
          </cell>
          <cell r="G8599" t="str">
            <v>JS_CZ_wodefeng</v>
          </cell>
          <cell r="I8599" t="str">
            <v>电表故障</v>
          </cell>
        </row>
        <row r="8600">
          <cell r="A8600">
            <v>43215</v>
          </cell>
          <cell r="B8600">
            <v>0.51417824074074081</v>
          </cell>
          <cell r="D8600" t="str">
            <v>电表故障</v>
          </cell>
          <cell r="G8600" t="str">
            <v>JS_CZ_wodefeng</v>
          </cell>
          <cell r="I8600" t="str">
            <v>电表故障</v>
          </cell>
        </row>
        <row r="8601">
          <cell r="A8601">
            <v>43215</v>
          </cell>
          <cell r="B8601">
            <v>0.51430555555555557</v>
          </cell>
          <cell r="D8601" t="str">
            <v>电表故障</v>
          </cell>
          <cell r="G8601" t="str">
            <v>JS_CZ_wodefeng</v>
          </cell>
          <cell r="I8601" t="str">
            <v>电表故障</v>
          </cell>
        </row>
        <row r="8602">
          <cell r="A8602">
            <v>43215</v>
          </cell>
          <cell r="B8602">
            <v>0.51521990740740742</v>
          </cell>
          <cell r="D8602" t="str">
            <v>电表故障</v>
          </cell>
          <cell r="G8602" t="str">
            <v>JS_CZ_wodefeng</v>
          </cell>
          <cell r="I8602" t="str">
            <v>电表故障</v>
          </cell>
        </row>
        <row r="8603">
          <cell r="A8603">
            <v>43215</v>
          </cell>
          <cell r="B8603">
            <v>0.51766203703703706</v>
          </cell>
          <cell r="D8603" t="str">
            <v>电表故障</v>
          </cell>
          <cell r="G8603" t="str">
            <v>JS_CZ_wodefeng</v>
          </cell>
          <cell r="I8603" t="str">
            <v>电表故障</v>
          </cell>
        </row>
        <row r="8604">
          <cell r="A8604">
            <v>43215</v>
          </cell>
          <cell r="B8604">
            <v>0.51776620370370374</v>
          </cell>
          <cell r="D8604" t="str">
            <v>电表故障</v>
          </cell>
          <cell r="G8604" t="str">
            <v>JS_CZ_wodefeng</v>
          </cell>
          <cell r="I8604" t="str">
            <v>电表故障</v>
          </cell>
        </row>
        <row r="8605">
          <cell r="A8605">
            <v>43215</v>
          </cell>
          <cell r="B8605">
            <v>0.5178935185185185</v>
          </cell>
          <cell r="D8605" t="str">
            <v>电表故障</v>
          </cell>
          <cell r="G8605" t="str">
            <v>JS_CZ_wodefeng</v>
          </cell>
          <cell r="I8605" t="str">
            <v>电表故障</v>
          </cell>
        </row>
        <row r="8606">
          <cell r="A8606">
            <v>43215</v>
          </cell>
          <cell r="B8606">
            <v>0.51887731481481481</v>
          </cell>
          <cell r="D8606" t="str">
            <v>电表故障</v>
          </cell>
          <cell r="G8606" t="str">
            <v>JS_CZ_wodefeng</v>
          </cell>
          <cell r="I8606" t="str">
            <v>电表故障</v>
          </cell>
        </row>
        <row r="8607">
          <cell r="A8607">
            <v>43215</v>
          </cell>
          <cell r="B8607">
            <v>0.52020833333333327</v>
          </cell>
          <cell r="D8607" t="str">
            <v>电表故障</v>
          </cell>
          <cell r="G8607" t="str">
            <v>JS_CZ_wodefeng</v>
          </cell>
          <cell r="I8607" t="str">
            <v>电表故障</v>
          </cell>
        </row>
        <row r="8608">
          <cell r="A8608">
            <v>43215</v>
          </cell>
          <cell r="B8608">
            <v>0.52258101851851857</v>
          </cell>
          <cell r="D8608" t="str">
            <v>电表故障</v>
          </cell>
          <cell r="G8608" t="str">
            <v>JS_CZ_wodefeng</v>
          </cell>
          <cell r="I8608" t="str">
            <v>电表故障</v>
          </cell>
        </row>
        <row r="8609">
          <cell r="A8609">
            <v>43215</v>
          </cell>
          <cell r="B8609">
            <v>0.52269675925925929</v>
          </cell>
          <cell r="D8609" t="str">
            <v>电表故障</v>
          </cell>
          <cell r="G8609" t="str">
            <v>JS_CZ_wodefeng</v>
          </cell>
          <cell r="I8609" t="str">
            <v>电表故障</v>
          </cell>
        </row>
        <row r="8610">
          <cell r="A8610">
            <v>43215</v>
          </cell>
          <cell r="B8610">
            <v>0.52414351851851848</v>
          </cell>
          <cell r="D8610" t="str">
            <v>电表故障</v>
          </cell>
          <cell r="G8610" t="str">
            <v>JS_CZ_wodefeng</v>
          </cell>
          <cell r="I8610" t="str">
            <v>电表故障</v>
          </cell>
        </row>
        <row r="8611">
          <cell r="A8611">
            <v>43215</v>
          </cell>
          <cell r="B8611">
            <v>0.52883101851851855</v>
          </cell>
          <cell r="D8611" t="str">
            <v>分系统3故障状态</v>
          </cell>
          <cell r="G8611" t="str">
            <v>BJ_zhongyu</v>
          </cell>
          <cell r="I8611" t="str">
            <v>系统故障</v>
          </cell>
        </row>
        <row r="8612">
          <cell r="A8612">
            <v>43215</v>
          </cell>
          <cell r="B8612">
            <v>0.52883101851851855</v>
          </cell>
          <cell r="D8612" t="str">
            <v>分系统3BCMS2故障状态</v>
          </cell>
          <cell r="G8612" t="str">
            <v>BJ_zhongyu</v>
          </cell>
          <cell r="I8612" t="str">
            <v>BMS故障</v>
          </cell>
        </row>
        <row r="8613">
          <cell r="A8613">
            <v>43215</v>
          </cell>
          <cell r="B8613">
            <v>0.52953703703703703</v>
          </cell>
          <cell r="D8613" t="str">
            <v>电表故障</v>
          </cell>
          <cell r="G8613" t="str">
            <v>JS_CZ_wodefeng</v>
          </cell>
          <cell r="I8613" t="str">
            <v>电表故障</v>
          </cell>
        </row>
        <row r="8614">
          <cell r="A8614">
            <v>43215</v>
          </cell>
          <cell r="B8614">
            <v>0.53075231481481489</v>
          </cell>
          <cell r="D8614" t="str">
            <v>电表故障</v>
          </cell>
          <cell r="G8614" t="str">
            <v>JS_CZ_wodefeng</v>
          </cell>
          <cell r="I8614" t="str">
            <v>电表故障</v>
          </cell>
        </row>
        <row r="8615">
          <cell r="A8615">
            <v>43215</v>
          </cell>
          <cell r="B8615">
            <v>0.53098379629629633</v>
          </cell>
          <cell r="D8615" t="str">
            <v>电表故障</v>
          </cell>
          <cell r="G8615" t="str">
            <v>JS_CZ_wodefeng</v>
          </cell>
          <cell r="I8615" t="str">
            <v>电表故障</v>
          </cell>
        </row>
        <row r="8616">
          <cell r="A8616">
            <v>43215</v>
          </cell>
          <cell r="B8616">
            <v>0.53190972222222221</v>
          </cell>
          <cell r="D8616" t="str">
            <v>电表故障</v>
          </cell>
          <cell r="G8616" t="str">
            <v>JS_CZ_wodefeng</v>
          </cell>
          <cell r="I8616" t="str">
            <v>电表故障</v>
          </cell>
        </row>
        <row r="8617">
          <cell r="A8617">
            <v>43215</v>
          </cell>
          <cell r="B8617">
            <v>0.53353009259259265</v>
          </cell>
          <cell r="D8617" t="str">
            <v>电表故障</v>
          </cell>
          <cell r="G8617" t="str">
            <v>JS_CZ_wodefeng</v>
          </cell>
          <cell r="I8617" t="str">
            <v>电表故障</v>
          </cell>
        </row>
        <row r="8618">
          <cell r="A8618">
            <v>43215</v>
          </cell>
          <cell r="B8618">
            <v>0.53445601851851854</v>
          </cell>
          <cell r="D8618" t="str">
            <v>电表故障</v>
          </cell>
          <cell r="G8618" t="str">
            <v>JS_CZ_wodefeng</v>
          </cell>
          <cell r="I8618" t="str">
            <v>电表故障</v>
          </cell>
        </row>
        <row r="8619">
          <cell r="A8619">
            <v>43215</v>
          </cell>
          <cell r="B8619">
            <v>0.53462962962962968</v>
          </cell>
          <cell r="D8619" t="str">
            <v>电表故障</v>
          </cell>
          <cell r="G8619" t="str">
            <v>JS_CZ_wodefeng</v>
          </cell>
          <cell r="I8619" t="str">
            <v>电表故障</v>
          </cell>
        </row>
        <row r="8620">
          <cell r="A8620">
            <v>43215</v>
          </cell>
          <cell r="B8620">
            <v>0.53486111111111112</v>
          </cell>
          <cell r="D8620" t="str">
            <v>电表故障</v>
          </cell>
          <cell r="G8620" t="str">
            <v>JS_CZ_wodefeng</v>
          </cell>
          <cell r="I8620" t="str">
            <v>电表故障</v>
          </cell>
        </row>
        <row r="8621">
          <cell r="A8621">
            <v>43215</v>
          </cell>
          <cell r="B8621">
            <v>0.53497685185185184</v>
          </cell>
          <cell r="D8621" t="str">
            <v>电表故障</v>
          </cell>
          <cell r="G8621" t="str">
            <v>JS_CZ_wodefeng</v>
          </cell>
          <cell r="I8621" t="str">
            <v>电表故障</v>
          </cell>
        </row>
        <row r="8622">
          <cell r="A8622">
            <v>43215</v>
          </cell>
          <cell r="B8622">
            <v>0.53509259259259256</v>
          </cell>
          <cell r="D8622" t="str">
            <v>电表故障</v>
          </cell>
          <cell r="G8622" t="str">
            <v>JS_CZ_wodefeng</v>
          </cell>
          <cell r="I8622" t="str">
            <v>电表故障</v>
          </cell>
        </row>
        <row r="8623">
          <cell r="A8623">
            <v>43215</v>
          </cell>
          <cell r="B8623">
            <v>0.53996527777777781</v>
          </cell>
          <cell r="D8623" t="str">
            <v>电表故障</v>
          </cell>
          <cell r="G8623" t="str">
            <v>JS_CZ_wodefeng</v>
          </cell>
          <cell r="I8623" t="str">
            <v>电表故障</v>
          </cell>
        </row>
        <row r="8624">
          <cell r="A8624">
            <v>43215</v>
          </cell>
          <cell r="B8624">
            <v>0.54129629629629628</v>
          </cell>
          <cell r="D8624" t="str">
            <v>电表故障</v>
          </cell>
          <cell r="G8624" t="str">
            <v>JS_CZ_wodefeng</v>
          </cell>
          <cell r="I8624" t="str">
            <v>电表故障</v>
          </cell>
        </row>
        <row r="8625">
          <cell r="A8625">
            <v>43215</v>
          </cell>
          <cell r="B8625">
            <v>0.54361111111111116</v>
          </cell>
          <cell r="D8625" t="str">
            <v>电表故障</v>
          </cell>
          <cell r="G8625" t="str">
            <v>JS_CZ_wodefeng</v>
          </cell>
          <cell r="I8625" t="str">
            <v>电表故障</v>
          </cell>
        </row>
        <row r="8626">
          <cell r="A8626">
            <v>43215</v>
          </cell>
          <cell r="B8626">
            <v>0.54471064814814818</v>
          </cell>
          <cell r="D8626" t="str">
            <v>电表故障</v>
          </cell>
          <cell r="G8626" t="str">
            <v>JS_CZ_wodefeng</v>
          </cell>
          <cell r="I8626" t="str">
            <v>电表故障</v>
          </cell>
        </row>
        <row r="8627">
          <cell r="A8627">
            <v>43215</v>
          </cell>
          <cell r="B8627">
            <v>0.54494212962962962</v>
          </cell>
          <cell r="D8627" t="str">
            <v>电表故障</v>
          </cell>
          <cell r="G8627" t="str">
            <v>JS_CZ_wodefeng</v>
          </cell>
          <cell r="I8627" t="str">
            <v>电表故障</v>
          </cell>
        </row>
        <row r="8628">
          <cell r="A8628">
            <v>43215</v>
          </cell>
          <cell r="B8628">
            <v>0.5475578703703704</v>
          </cell>
          <cell r="D8628" t="str">
            <v>电表故障</v>
          </cell>
          <cell r="G8628" t="str">
            <v>JS_CZ_wodefeng</v>
          </cell>
          <cell r="I8628" t="str">
            <v>电表故障</v>
          </cell>
        </row>
        <row r="8629">
          <cell r="A8629">
            <v>43215</v>
          </cell>
          <cell r="B8629">
            <v>0.55003472222222227</v>
          </cell>
          <cell r="D8629" t="str">
            <v>电表故障</v>
          </cell>
          <cell r="G8629" t="str">
            <v>JS_CZ_wodefeng</v>
          </cell>
          <cell r="I8629" t="str">
            <v>电表故障</v>
          </cell>
        </row>
        <row r="8630">
          <cell r="A8630">
            <v>43215</v>
          </cell>
          <cell r="B8630">
            <v>0.55016203703703703</v>
          </cell>
          <cell r="D8630" t="str">
            <v>电表故障</v>
          </cell>
          <cell r="G8630" t="str">
            <v>JS_CZ_wodefeng</v>
          </cell>
          <cell r="I8630" t="str">
            <v>电表故障</v>
          </cell>
        </row>
        <row r="8631">
          <cell r="A8631">
            <v>43215</v>
          </cell>
          <cell r="B8631">
            <v>0.55033564814814817</v>
          </cell>
          <cell r="D8631" t="str">
            <v>电表故障</v>
          </cell>
          <cell r="G8631" t="str">
            <v>JS_CZ_wodefeng</v>
          </cell>
          <cell r="I8631" t="str">
            <v>电表故障</v>
          </cell>
        </row>
        <row r="8632">
          <cell r="A8632">
            <v>43215</v>
          </cell>
          <cell r="B8632">
            <v>0.55045138888888889</v>
          </cell>
          <cell r="D8632" t="str">
            <v>电表故障</v>
          </cell>
          <cell r="G8632" t="str">
            <v>JS_CZ_wodefeng</v>
          </cell>
          <cell r="I8632" t="str">
            <v>电表故障</v>
          </cell>
        </row>
        <row r="8633">
          <cell r="A8633">
            <v>43215</v>
          </cell>
          <cell r="B8633">
            <v>0.55142361111111116</v>
          </cell>
          <cell r="D8633" t="str">
            <v>电表故障</v>
          </cell>
          <cell r="G8633" t="str">
            <v>JS_CZ_wodefeng</v>
          </cell>
          <cell r="I8633" t="str">
            <v>电表故障</v>
          </cell>
        </row>
        <row r="8634">
          <cell r="A8634">
            <v>43215</v>
          </cell>
          <cell r="B8634">
            <v>0.55687500000000001</v>
          </cell>
          <cell r="D8634" t="str">
            <v>电表故障</v>
          </cell>
          <cell r="G8634" t="str">
            <v>JS_CZ_wodefeng</v>
          </cell>
          <cell r="I8634" t="str">
            <v>电表故障</v>
          </cell>
        </row>
        <row r="8635">
          <cell r="A8635">
            <v>43215</v>
          </cell>
          <cell r="B8635">
            <v>0.55925925925925923</v>
          </cell>
          <cell r="D8635" t="str">
            <v>电表故障</v>
          </cell>
          <cell r="G8635" t="str">
            <v>JS_CZ_wodefeng</v>
          </cell>
          <cell r="I8635" t="str">
            <v>电表故障</v>
          </cell>
        </row>
        <row r="8636">
          <cell r="A8636">
            <v>43215</v>
          </cell>
          <cell r="B8636">
            <v>0.56059027777777781</v>
          </cell>
          <cell r="D8636" t="str">
            <v>电表故障</v>
          </cell>
          <cell r="G8636" t="str">
            <v>JS_CZ_wodefeng</v>
          </cell>
          <cell r="I8636" t="str">
            <v>电表故障</v>
          </cell>
        </row>
        <row r="8637">
          <cell r="A8637">
            <v>43215</v>
          </cell>
          <cell r="B8637">
            <v>0.56070601851851853</v>
          </cell>
          <cell r="D8637" t="str">
            <v>电表故障</v>
          </cell>
          <cell r="G8637" t="str">
            <v>JS_CZ_wodefeng</v>
          </cell>
          <cell r="I8637" t="str">
            <v>电表故障</v>
          </cell>
        </row>
        <row r="8638">
          <cell r="A8638">
            <v>43215</v>
          </cell>
          <cell r="B8638">
            <v>0.56082175925925926</v>
          </cell>
          <cell r="D8638" t="str">
            <v>电表故障</v>
          </cell>
          <cell r="G8638" t="str">
            <v>JS_CZ_wodefeng</v>
          </cell>
          <cell r="I8638" t="str">
            <v>电表故障</v>
          </cell>
        </row>
        <row r="8639">
          <cell r="A8639">
            <v>43215</v>
          </cell>
          <cell r="B8639">
            <v>0.56192129629629628</v>
          </cell>
          <cell r="D8639" t="str">
            <v>电表故障</v>
          </cell>
          <cell r="G8639" t="str">
            <v>JS_CZ_wodefeng</v>
          </cell>
          <cell r="I8639" t="str">
            <v>电表故障</v>
          </cell>
        </row>
        <row r="8640">
          <cell r="A8640">
            <v>43215</v>
          </cell>
          <cell r="B8640">
            <v>0.56215277777777783</v>
          </cell>
          <cell r="D8640" t="str">
            <v>电表故障</v>
          </cell>
          <cell r="G8640" t="str">
            <v>JS_CZ_wodefeng</v>
          </cell>
          <cell r="I8640" t="str">
            <v>电表故障</v>
          </cell>
        </row>
        <row r="8641">
          <cell r="A8641">
            <v>43215</v>
          </cell>
          <cell r="B8641">
            <v>0.56516203703703705</v>
          </cell>
          <cell r="D8641" t="str">
            <v>电表故障</v>
          </cell>
          <cell r="G8641" t="str">
            <v>JS_CZ_wodefeng</v>
          </cell>
          <cell r="I8641" t="str">
            <v>电表故障</v>
          </cell>
        </row>
        <row r="8642">
          <cell r="A8642">
            <v>43215</v>
          </cell>
          <cell r="B8642">
            <v>0.56527777777777777</v>
          </cell>
          <cell r="D8642" t="str">
            <v>电表故障</v>
          </cell>
          <cell r="G8642" t="str">
            <v>JS_CZ_wodefeng</v>
          </cell>
          <cell r="I8642" t="str">
            <v>电表故障</v>
          </cell>
        </row>
        <row r="8643">
          <cell r="A8643">
            <v>43215</v>
          </cell>
          <cell r="B8643">
            <v>0.56539351851851849</v>
          </cell>
          <cell r="D8643" t="str">
            <v>电表故障</v>
          </cell>
          <cell r="G8643" t="str">
            <v>JS_CZ_wodefeng</v>
          </cell>
          <cell r="I8643" t="str">
            <v>电表故障</v>
          </cell>
        </row>
        <row r="8644">
          <cell r="A8644">
            <v>43215</v>
          </cell>
          <cell r="B8644">
            <v>0.5693287037037037</v>
          </cell>
          <cell r="D8644" t="str">
            <v>电表故障</v>
          </cell>
          <cell r="G8644" t="str">
            <v>JS_CZ_wodefeng</v>
          </cell>
          <cell r="I8644" t="str">
            <v>电表故障</v>
          </cell>
        </row>
        <row r="8645">
          <cell r="A8645">
            <v>43215</v>
          </cell>
          <cell r="B8645">
            <v>0.570775462962963</v>
          </cell>
          <cell r="D8645" t="str">
            <v>电表故障</v>
          </cell>
          <cell r="G8645" t="str">
            <v>JS_CZ_wodefeng</v>
          </cell>
          <cell r="I8645" t="str">
            <v>电表故障</v>
          </cell>
        </row>
        <row r="8646">
          <cell r="A8646">
            <v>43215</v>
          </cell>
          <cell r="B8646">
            <v>0.57089120370370372</v>
          </cell>
          <cell r="D8646" t="str">
            <v>电表故障</v>
          </cell>
          <cell r="G8646" t="str">
            <v>JS_CZ_wodefeng</v>
          </cell>
          <cell r="I8646" t="str">
            <v>电表故障</v>
          </cell>
        </row>
        <row r="8647">
          <cell r="A8647">
            <v>43215</v>
          </cell>
          <cell r="B8647">
            <v>0.57181712962962961</v>
          </cell>
          <cell r="D8647" t="str">
            <v>电表故障</v>
          </cell>
          <cell r="G8647" t="str">
            <v>JS_CZ_wodefeng</v>
          </cell>
          <cell r="I8647" t="str">
            <v>电表故障</v>
          </cell>
        </row>
        <row r="8648">
          <cell r="A8648">
            <v>43215</v>
          </cell>
          <cell r="B8648">
            <v>0.57420138888888894</v>
          </cell>
          <cell r="D8648" t="str">
            <v>电表故障</v>
          </cell>
          <cell r="G8648" t="str">
            <v>JS_CZ_wodefeng</v>
          </cell>
          <cell r="I8648" t="str">
            <v>电表故障</v>
          </cell>
        </row>
        <row r="8649">
          <cell r="A8649">
            <v>43215</v>
          </cell>
          <cell r="B8649">
            <v>0.57540509259259254</v>
          </cell>
          <cell r="D8649" t="str">
            <v>电表故障</v>
          </cell>
          <cell r="G8649" t="str">
            <v>JS_CZ_wodefeng</v>
          </cell>
          <cell r="I8649" t="str">
            <v>电表故障</v>
          </cell>
        </row>
        <row r="8650">
          <cell r="A8650">
            <v>43215</v>
          </cell>
          <cell r="B8650">
            <v>0.57564814814814813</v>
          </cell>
          <cell r="D8650" t="str">
            <v>电表故障</v>
          </cell>
          <cell r="G8650" t="str">
            <v>JS_CZ_wodefeng</v>
          </cell>
          <cell r="I8650" t="str">
            <v>电表故障</v>
          </cell>
        </row>
        <row r="8651">
          <cell r="A8651">
            <v>43215</v>
          </cell>
          <cell r="B8651">
            <v>0.57668981481481485</v>
          </cell>
          <cell r="D8651" t="str">
            <v>电表故障</v>
          </cell>
          <cell r="G8651" t="str">
            <v>JS_CZ_wodefeng</v>
          </cell>
          <cell r="I8651" t="str">
            <v>电表故障</v>
          </cell>
        </row>
        <row r="8652">
          <cell r="A8652">
            <v>43215</v>
          </cell>
          <cell r="B8652">
            <v>0.57680555555555557</v>
          </cell>
          <cell r="D8652" t="str">
            <v>电表故障</v>
          </cell>
          <cell r="G8652" t="str">
            <v>JS_CZ_wodefeng</v>
          </cell>
          <cell r="I8652" t="str">
            <v>电表故障</v>
          </cell>
        </row>
        <row r="8653">
          <cell r="A8653">
            <v>43215</v>
          </cell>
          <cell r="B8653">
            <v>0.57697916666666671</v>
          </cell>
          <cell r="D8653" t="str">
            <v>电表故障</v>
          </cell>
          <cell r="G8653" t="str">
            <v>JS_CZ_wodefeng</v>
          </cell>
          <cell r="I8653" t="str">
            <v>电表故障</v>
          </cell>
        </row>
        <row r="8654">
          <cell r="A8654">
            <v>43215</v>
          </cell>
          <cell r="B8654">
            <v>0.57825231481481476</v>
          </cell>
          <cell r="D8654" t="str">
            <v>电表故障</v>
          </cell>
          <cell r="G8654" t="str">
            <v>JS_CZ_wodefeng</v>
          </cell>
          <cell r="I8654" t="str">
            <v>电表故障</v>
          </cell>
        </row>
        <row r="8655">
          <cell r="A8655">
            <v>43215</v>
          </cell>
          <cell r="B8655">
            <v>0.58062500000000006</v>
          </cell>
          <cell r="D8655" t="str">
            <v>电表故障</v>
          </cell>
          <cell r="G8655" t="str">
            <v>JS_CZ_wodefeng</v>
          </cell>
          <cell r="I8655" t="str">
            <v>电表故障</v>
          </cell>
        </row>
        <row r="8656">
          <cell r="A8656">
            <v>43215</v>
          </cell>
          <cell r="B8656">
            <v>0.58195601851851853</v>
          </cell>
          <cell r="D8656" t="str">
            <v>电表故障</v>
          </cell>
          <cell r="G8656" t="str">
            <v>JS_CZ_wodefeng</v>
          </cell>
          <cell r="I8656" t="str">
            <v>电表故障</v>
          </cell>
        </row>
        <row r="8657">
          <cell r="A8657">
            <v>43215</v>
          </cell>
          <cell r="B8657">
            <v>0.58479166666666671</v>
          </cell>
          <cell r="D8657" t="str">
            <v>电表故障</v>
          </cell>
          <cell r="G8657" t="str">
            <v>JS_CZ_wodefeng</v>
          </cell>
          <cell r="I8657" t="str">
            <v>电表故障</v>
          </cell>
        </row>
        <row r="8658">
          <cell r="A8658">
            <v>43215</v>
          </cell>
          <cell r="B8658">
            <v>0.58594907407407404</v>
          </cell>
          <cell r="D8658" t="str">
            <v>电表故障</v>
          </cell>
          <cell r="G8658" t="str">
            <v>JS_CZ_wodefeng</v>
          </cell>
          <cell r="I8658" t="str">
            <v>电表故障</v>
          </cell>
        </row>
        <row r="8659">
          <cell r="A8659">
            <v>43215</v>
          </cell>
          <cell r="B8659">
            <v>0.5872222222222222</v>
          </cell>
          <cell r="D8659" t="str">
            <v>电表故障</v>
          </cell>
          <cell r="G8659" t="str">
            <v>JS_CZ_wodefeng</v>
          </cell>
          <cell r="I8659" t="str">
            <v>电表故障</v>
          </cell>
        </row>
        <row r="8660">
          <cell r="A8660">
            <v>43215</v>
          </cell>
          <cell r="B8660">
            <v>0.58734953703703707</v>
          </cell>
          <cell r="D8660" t="str">
            <v>电表故障</v>
          </cell>
          <cell r="G8660" t="str">
            <v>JS_CZ_wodefeng</v>
          </cell>
          <cell r="I8660" t="str">
            <v>电表故障</v>
          </cell>
        </row>
        <row r="8661">
          <cell r="A8661">
            <v>43215</v>
          </cell>
          <cell r="B8661">
            <v>0.58879629629629626</v>
          </cell>
          <cell r="D8661" t="str">
            <v>电表故障</v>
          </cell>
          <cell r="G8661" t="str">
            <v>JS_CZ_wodefeng</v>
          </cell>
          <cell r="I8661" t="str">
            <v>电表故障</v>
          </cell>
        </row>
        <row r="8662">
          <cell r="A8662">
            <v>43215</v>
          </cell>
          <cell r="B8662">
            <v>0.59116898148148145</v>
          </cell>
          <cell r="D8662" t="str">
            <v>电表故障</v>
          </cell>
          <cell r="G8662" t="str">
            <v>JS_CZ_wodefeng</v>
          </cell>
          <cell r="I8662" t="str">
            <v>电表故障</v>
          </cell>
        </row>
        <row r="8663">
          <cell r="A8663">
            <v>43215</v>
          </cell>
          <cell r="B8663">
            <v>0.59261574074074075</v>
          </cell>
          <cell r="D8663" t="str">
            <v>电表故障</v>
          </cell>
          <cell r="G8663" t="str">
            <v>JS_CZ_wodefeng</v>
          </cell>
          <cell r="I8663" t="str">
            <v>电表故障</v>
          </cell>
        </row>
        <row r="8664">
          <cell r="A8664">
            <v>43215</v>
          </cell>
          <cell r="B8664">
            <v>0.59273148148148147</v>
          </cell>
          <cell r="D8664" t="str">
            <v>电表故障</v>
          </cell>
          <cell r="G8664" t="str">
            <v>JS_CZ_wodefeng</v>
          </cell>
          <cell r="I8664" t="str">
            <v>电表故障</v>
          </cell>
        </row>
        <row r="8665">
          <cell r="A8665">
            <v>43215</v>
          </cell>
          <cell r="B8665">
            <v>0.59359953703703705</v>
          </cell>
          <cell r="D8665" t="str">
            <v>分系统3BCMS2故障状态</v>
          </cell>
          <cell r="G8665" t="str">
            <v>BJ_zhongyu</v>
          </cell>
          <cell r="I8665" t="str">
            <v>BMS故障</v>
          </cell>
        </row>
        <row r="8666">
          <cell r="A8666">
            <v>43215</v>
          </cell>
          <cell r="B8666">
            <v>0.59377314814814819</v>
          </cell>
          <cell r="D8666" t="str">
            <v>电表故障</v>
          </cell>
          <cell r="G8666" t="str">
            <v>JS_CZ_wodefeng</v>
          </cell>
          <cell r="I8666" t="str">
            <v>电表故障</v>
          </cell>
        </row>
        <row r="8667">
          <cell r="A8667">
            <v>43215</v>
          </cell>
          <cell r="B8667">
            <v>0.59388888888888891</v>
          </cell>
          <cell r="D8667" t="str">
            <v>电表故障</v>
          </cell>
          <cell r="G8667" t="str">
            <v>JS_CZ_wodefeng</v>
          </cell>
          <cell r="I8667" t="str">
            <v>电表故障</v>
          </cell>
        </row>
        <row r="8668">
          <cell r="A8668">
            <v>43215</v>
          </cell>
          <cell r="B8668">
            <v>0.59771990740740744</v>
          </cell>
          <cell r="D8668" t="str">
            <v>电表故障</v>
          </cell>
          <cell r="G8668" t="str">
            <v>JS_CZ_wodefeng</v>
          </cell>
          <cell r="I8668" t="str">
            <v>电表故障</v>
          </cell>
        </row>
        <row r="8669">
          <cell r="A8669">
            <v>43215</v>
          </cell>
          <cell r="B8669">
            <v>0.59782407407407401</v>
          </cell>
          <cell r="D8669" t="str">
            <v>电表故障</v>
          </cell>
          <cell r="G8669" t="str">
            <v>JS_CZ_wodefeng</v>
          </cell>
          <cell r="I8669" t="str">
            <v>电表故障</v>
          </cell>
        </row>
        <row r="8670">
          <cell r="A8670">
            <v>43215</v>
          </cell>
          <cell r="B8670">
            <v>0.59934027777777776</v>
          </cell>
          <cell r="D8670" t="str">
            <v>电表故障</v>
          </cell>
          <cell r="G8670" t="str">
            <v>JS_CZ_wodefeng</v>
          </cell>
          <cell r="I8670" t="str">
            <v>电表故障</v>
          </cell>
        </row>
        <row r="8671">
          <cell r="A8671">
            <v>43215</v>
          </cell>
          <cell r="B8671">
            <v>0.60171296296296295</v>
          </cell>
          <cell r="D8671" t="str">
            <v>电表故障</v>
          </cell>
          <cell r="G8671" t="str">
            <v>JS_CZ_wodefeng</v>
          </cell>
          <cell r="I8671" t="str">
            <v>电表故障</v>
          </cell>
        </row>
        <row r="8672">
          <cell r="A8672">
            <v>43215</v>
          </cell>
          <cell r="B8672">
            <v>0.60315972222222225</v>
          </cell>
          <cell r="D8672" t="str">
            <v>电表故障</v>
          </cell>
          <cell r="G8672" t="str">
            <v>JS_CZ_wodefeng</v>
          </cell>
          <cell r="I8672" t="str">
            <v>电表故障</v>
          </cell>
        </row>
        <row r="8673">
          <cell r="A8673">
            <v>43215</v>
          </cell>
          <cell r="B8673">
            <v>0.60327546296296297</v>
          </cell>
          <cell r="D8673" t="str">
            <v>电表故障</v>
          </cell>
          <cell r="G8673" t="str">
            <v>JS_CZ_wodefeng</v>
          </cell>
          <cell r="I8673" t="str">
            <v>电表故障</v>
          </cell>
        </row>
        <row r="8674">
          <cell r="A8674">
            <v>43215</v>
          </cell>
          <cell r="B8674">
            <v>0.60593750000000002</v>
          </cell>
          <cell r="D8674" t="str">
            <v>电表故障</v>
          </cell>
          <cell r="G8674" t="str">
            <v>JS_CZ_wodefeng</v>
          </cell>
          <cell r="I8674" t="str">
            <v>电表故障</v>
          </cell>
        </row>
        <row r="8675">
          <cell r="A8675">
            <v>43215</v>
          </cell>
          <cell r="B8675">
            <v>0.60697916666666674</v>
          </cell>
          <cell r="D8675" t="str">
            <v>电表故障</v>
          </cell>
          <cell r="G8675" t="str">
            <v>JS_CZ_wodefeng</v>
          </cell>
          <cell r="I8675" t="str">
            <v>电表故障</v>
          </cell>
        </row>
        <row r="8676">
          <cell r="A8676">
            <v>43215</v>
          </cell>
          <cell r="B8676">
            <v>0.60784722222222221</v>
          </cell>
          <cell r="D8676" t="str">
            <v>电表故障</v>
          </cell>
          <cell r="G8676" t="str">
            <v>JS_CZ_wodefeng</v>
          </cell>
          <cell r="I8676" t="str">
            <v>电表故障</v>
          </cell>
        </row>
        <row r="8677">
          <cell r="A8677">
            <v>43215</v>
          </cell>
          <cell r="B8677">
            <v>0.60797453703703697</v>
          </cell>
          <cell r="D8677" t="str">
            <v>电表故障</v>
          </cell>
          <cell r="G8677" t="str">
            <v>JS_CZ_wodefeng</v>
          </cell>
          <cell r="I8677" t="str">
            <v>电表故障</v>
          </cell>
        </row>
        <row r="8678">
          <cell r="A8678">
            <v>43215</v>
          </cell>
          <cell r="B8678">
            <v>0.60819444444444437</v>
          </cell>
          <cell r="D8678" t="str">
            <v>电表故障</v>
          </cell>
          <cell r="G8678" t="str">
            <v>JS_CZ_wodefeng</v>
          </cell>
          <cell r="I8678" t="str">
            <v>电表故障</v>
          </cell>
        </row>
        <row r="8679">
          <cell r="A8679">
            <v>43215</v>
          </cell>
          <cell r="B8679">
            <v>0.60947916666666668</v>
          </cell>
          <cell r="D8679" t="str">
            <v>电表故障</v>
          </cell>
          <cell r="G8679" t="str">
            <v>JS_CZ_wodefeng</v>
          </cell>
          <cell r="I8679" t="str">
            <v>电表故障</v>
          </cell>
        </row>
        <row r="8680">
          <cell r="A8680">
            <v>43215</v>
          </cell>
          <cell r="B8680">
            <v>0.61104166666666659</v>
          </cell>
          <cell r="D8680" t="str">
            <v>电表故障</v>
          </cell>
          <cell r="G8680" t="str">
            <v>JS_CZ_wodefeng</v>
          </cell>
          <cell r="I8680" t="str">
            <v>电表故障</v>
          </cell>
        </row>
        <row r="8681">
          <cell r="A8681">
            <v>43215</v>
          </cell>
          <cell r="B8681">
            <v>0.61474537037037036</v>
          </cell>
          <cell r="D8681" t="str">
            <v>电表故障</v>
          </cell>
          <cell r="G8681" t="str">
            <v>JS_CZ_wodefeng</v>
          </cell>
          <cell r="I8681" t="str">
            <v>电表故障</v>
          </cell>
        </row>
        <row r="8682">
          <cell r="A8682">
            <v>43215</v>
          </cell>
          <cell r="B8682">
            <v>0.61486111111111108</v>
          </cell>
          <cell r="D8682" t="str">
            <v>电表故障</v>
          </cell>
          <cell r="G8682" t="str">
            <v>JS_CZ_wodefeng</v>
          </cell>
          <cell r="I8682" t="str">
            <v>电表故障</v>
          </cell>
        </row>
        <row r="8683">
          <cell r="A8683">
            <v>43215</v>
          </cell>
          <cell r="B8683">
            <v>0.61509259259259264</v>
          </cell>
          <cell r="D8683" t="str">
            <v>电表故障</v>
          </cell>
          <cell r="G8683" t="str">
            <v>JS_CZ_wodefeng</v>
          </cell>
          <cell r="I8683" t="str">
            <v>电表故障</v>
          </cell>
        </row>
        <row r="8684">
          <cell r="A8684">
            <v>43215</v>
          </cell>
          <cell r="B8684">
            <v>0.61649305555555556</v>
          </cell>
          <cell r="D8684" t="str">
            <v>电表故障</v>
          </cell>
          <cell r="G8684" t="str">
            <v>JS_CZ_wodefeng</v>
          </cell>
          <cell r="I8684" t="str">
            <v>电表故障</v>
          </cell>
        </row>
        <row r="8685">
          <cell r="A8685">
            <v>43215</v>
          </cell>
          <cell r="B8685">
            <v>0.61857638888888888</v>
          </cell>
          <cell r="D8685" t="str">
            <v>电表故障</v>
          </cell>
          <cell r="G8685" t="str">
            <v>JS_CZ_wodefeng</v>
          </cell>
          <cell r="I8685" t="str">
            <v>电表故障</v>
          </cell>
        </row>
        <row r="8686">
          <cell r="A8686">
            <v>43215</v>
          </cell>
          <cell r="B8686">
            <v>0.61869212962962961</v>
          </cell>
          <cell r="D8686" t="str">
            <v>电表故障</v>
          </cell>
          <cell r="G8686" t="str">
            <v>JS_CZ_wodefeng</v>
          </cell>
          <cell r="I8686" t="str">
            <v>电表故障</v>
          </cell>
        </row>
        <row r="8687">
          <cell r="A8687">
            <v>43215</v>
          </cell>
          <cell r="B8687">
            <v>0.61973379629629632</v>
          </cell>
          <cell r="D8687" t="str">
            <v>电表故障</v>
          </cell>
          <cell r="G8687" t="str">
            <v>JS_CZ_wodefeng</v>
          </cell>
          <cell r="I8687" t="str">
            <v>电表故障</v>
          </cell>
        </row>
        <row r="8688">
          <cell r="A8688">
            <v>43215</v>
          </cell>
          <cell r="B8688">
            <v>0.61990740740740746</v>
          </cell>
          <cell r="D8688" t="str">
            <v>电表故障</v>
          </cell>
          <cell r="G8688" t="str">
            <v>JS_CZ_wodefeng</v>
          </cell>
          <cell r="I8688" t="str">
            <v>电表故障</v>
          </cell>
        </row>
        <row r="8689">
          <cell r="A8689">
            <v>43215</v>
          </cell>
          <cell r="B8689">
            <v>0.62013888888888891</v>
          </cell>
          <cell r="D8689" t="str">
            <v>电表故障</v>
          </cell>
          <cell r="G8689" t="str">
            <v>JS_CZ_wodefeng</v>
          </cell>
          <cell r="I8689" t="str">
            <v>电表故障</v>
          </cell>
        </row>
        <row r="8690">
          <cell r="A8690">
            <v>43215</v>
          </cell>
          <cell r="B8690">
            <v>0.62025462962962963</v>
          </cell>
          <cell r="D8690" t="str">
            <v>电表故障</v>
          </cell>
          <cell r="G8690" t="str">
            <v>JS_CZ_wodefeng</v>
          </cell>
          <cell r="I8690" t="str">
            <v>电表故障</v>
          </cell>
        </row>
        <row r="8691">
          <cell r="A8691">
            <v>43215</v>
          </cell>
          <cell r="B8691">
            <v>0.62118055555555551</v>
          </cell>
          <cell r="D8691" t="str">
            <v>电表故障</v>
          </cell>
          <cell r="G8691" t="str">
            <v>JS_CZ_wodefeng</v>
          </cell>
          <cell r="I8691" t="str">
            <v>电表故障</v>
          </cell>
        </row>
        <row r="8692">
          <cell r="A8692">
            <v>43215</v>
          </cell>
          <cell r="B8692">
            <v>0.62407407407407411</v>
          </cell>
          <cell r="D8692" t="str">
            <v>电表故障</v>
          </cell>
          <cell r="G8692" t="str">
            <v>JS_CZ_wodefeng</v>
          </cell>
          <cell r="I8692" t="str">
            <v>电表故障</v>
          </cell>
        </row>
        <row r="8693">
          <cell r="A8693">
            <v>43215</v>
          </cell>
          <cell r="B8693">
            <v>0.62523148148148155</v>
          </cell>
          <cell r="D8693" t="str">
            <v>电表故障</v>
          </cell>
          <cell r="G8693" t="str">
            <v>JS_CZ_wodefeng</v>
          </cell>
          <cell r="I8693" t="str">
            <v>电表故障</v>
          </cell>
        </row>
        <row r="8694">
          <cell r="A8694">
            <v>43215</v>
          </cell>
          <cell r="B8694">
            <v>0.62535879629629632</v>
          </cell>
          <cell r="D8694" t="str">
            <v>电表故障</v>
          </cell>
          <cell r="G8694" t="str">
            <v>JS_CZ_wodefeng</v>
          </cell>
          <cell r="I8694" t="str">
            <v>电表故障</v>
          </cell>
        </row>
        <row r="8695">
          <cell r="A8695">
            <v>43215</v>
          </cell>
          <cell r="B8695">
            <v>0.62657407407407406</v>
          </cell>
          <cell r="D8695" t="str">
            <v>电表故障</v>
          </cell>
          <cell r="G8695" t="str">
            <v>JS_CZ_wodefeng</v>
          </cell>
          <cell r="I8695" t="str">
            <v>电表故障</v>
          </cell>
        </row>
        <row r="8696">
          <cell r="A8696">
            <v>43215</v>
          </cell>
          <cell r="B8696">
            <v>0.62865740740740739</v>
          </cell>
          <cell r="D8696" t="str">
            <v>电表故障</v>
          </cell>
          <cell r="G8696" t="str">
            <v>JS_CZ_wodefeng</v>
          </cell>
          <cell r="I8696" t="str">
            <v>电表故障</v>
          </cell>
        </row>
        <row r="8697">
          <cell r="A8697">
            <v>43215</v>
          </cell>
          <cell r="B8697">
            <v>0.63010416666666669</v>
          </cell>
          <cell r="D8697" t="str">
            <v>电表故障</v>
          </cell>
          <cell r="G8697" t="str">
            <v>JS_CZ_wodefeng</v>
          </cell>
          <cell r="I8697" t="str">
            <v>电表故障</v>
          </cell>
        </row>
        <row r="8698">
          <cell r="A8698">
            <v>43215</v>
          </cell>
          <cell r="B8698">
            <v>0.63021990740740741</v>
          </cell>
          <cell r="D8698" t="str">
            <v>电表故障</v>
          </cell>
          <cell r="G8698" t="str">
            <v>JS_CZ_wodefeng</v>
          </cell>
          <cell r="I8698" t="str">
            <v>电表故障</v>
          </cell>
        </row>
        <row r="8699">
          <cell r="A8699">
            <v>43215</v>
          </cell>
          <cell r="B8699">
            <v>0.63166666666666671</v>
          </cell>
          <cell r="D8699" t="str">
            <v>电表故障</v>
          </cell>
          <cell r="G8699" t="str">
            <v>JS_CZ_wodefeng</v>
          </cell>
          <cell r="I8699" t="str">
            <v>电表故障</v>
          </cell>
        </row>
        <row r="8700">
          <cell r="A8700">
            <v>43215</v>
          </cell>
          <cell r="B8700">
            <v>0.63322916666666662</v>
          </cell>
          <cell r="D8700" t="str">
            <v>电表故障</v>
          </cell>
          <cell r="G8700" t="str">
            <v>JS_CZ_wodefeng</v>
          </cell>
          <cell r="I8700" t="str">
            <v>电表故障</v>
          </cell>
        </row>
        <row r="8701">
          <cell r="A8701">
            <v>43215</v>
          </cell>
          <cell r="B8701">
            <v>0.63706018518518526</v>
          </cell>
          <cell r="D8701" t="str">
            <v>电表故障</v>
          </cell>
          <cell r="G8701" t="str">
            <v>JS_CZ_wodefeng</v>
          </cell>
          <cell r="I8701" t="str">
            <v>电表故障</v>
          </cell>
        </row>
        <row r="8702">
          <cell r="A8702">
            <v>43215</v>
          </cell>
          <cell r="B8702">
            <v>0.63718750000000002</v>
          </cell>
          <cell r="D8702" t="str">
            <v>电表故障</v>
          </cell>
          <cell r="G8702" t="str">
            <v>JS_CZ_wodefeng</v>
          </cell>
          <cell r="I8702" t="str">
            <v>电表故障</v>
          </cell>
        </row>
        <row r="8703">
          <cell r="A8703">
            <v>43215</v>
          </cell>
          <cell r="B8703">
            <v>0.63943287037037033</v>
          </cell>
          <cell r="D8703" t="str">
            <v>电表故障</v>
          </cell>
          <cell r="G8703" t="str">
            <v>JS_CZ_wodefeng</v>
          </cell>
          <cell r="I8703" t="str">
            <v>电表故障</v>
          </cell>
        </row>
        <row r="8704">
          <cell r="A8704">
            <v>43215</v>
          </cell>
          <cell r="B8704">
            <v>0.64105324074074077</v>
          </cell>
          <cell r="D8704" t="str">
            <v>电表故障</v>
          </cell>
          <cell r="G8704" t="str">
            <v>JS_CZ_wodefeng</v>
          </cell>
          <cell r="I8704" t="str">
            <v>电表故障</v>
          </cell>
        </row>
        <row r="8705">
          <cell r="A8705">
            <v>43215</v>
          </cell>
          <cell r="B8705">
            <v>0.642511574074074</v>
          </cell>
          <cell r="D8705" t="str">
            <v>电表故障</v>
          </cell>
          <cell r="G8705" t="str">
            <v>JS_CZ_wodefeng</v>
          </cell>
          <cell r="I8705" t="str">
            <v>电表故障</v>
          </cell>
        </row>
        <row r="8706">
          <cell r="A8706">
            <v>43215</v>
          </cell>
          <cell r="B8706">
            <v>0.64656250000000004</v>
          </cell>
          <cell r="D8706" t="str">
            <v>电表故障</v>
          </cell>
          <cell r="G8706" t="str">
            <v>JS_CZ_wodefeng</v>
          </cell>
          <cell r="I8706" t="str">
            <v>电表故障</v>
          </cell>
        </row>
        <row r="8707">
          <cell r="A8707">
            <v>43215</v>
          </cell>
          <cell r="B8707">
            <v>0.64766203703703706</v>
          </cell>
          <cell r="D8707" t="str">
            <v>电表故障</v>
          </cell>
          <cell r="G8707" t="str">
            <v>JS_CZ_wodefeng</v>
          </cell>
          <cell r="I8707" t="str">
            <v>电表故障</v>
          </cell>
        </row>
        <row r="8708">
          <cell r="A8708">
            <v>43215</v>
          </cell>
          <cell r="B8708">
            <v>0.64789351851851851</v>
          </cell>
          <cell r="D8708" t="str">
            <v>电表故障</v>
          </cell>
          <cell r="G8708" t="str">
            <v>JS_CZ_wodefeng</v>
          </cell>
          <cell r="I8708" t="str">
            <v>电表故障</v>
          </cell>
        </row>
        <row r="8709">
          <cell r="A8709">
            <v>43215</v>
          </cell>
          <cell r="B8709">
            <v>0.64800925925925923</v>
          </cell>
          <cell r="D8709" t="str">
            <v>电表故障</v>
          </cell>
          <cell r="G8709" t="str">
            <v>JS_CZ_wodefeng</v>
          </cell>
          <cell r="I8709" t="str">
            <v>电表故障</v>
          </cell>
        </row>
        <row r="8710">
          <cell r="A8710">
            <v>43215</v>
          </cell>
          <cell r="B8710">
            <v>0.64812499999999995</v>
          </cell>
          <cell r="D8710" t="str">
            <v>电表故障</v>
          </cell>
          <cell r="G8710" t="str">
            <v>JS_CZ_wodefeng</v>
          </cell>
          <cell r="I8710" t="str">
            <v>电表故障</v>
          </cell>
        </row>
        <row r="8711">
          <cell r="A8711">
            <v>43215</v>
          </cell>
          <cell r="B8711">
            <v>0.65107638888888886</v>
          </cell>
          <cell r="D8711" t="str">
            <v>电表故障</v>
          </cell>
          <cell r="G8711" t="str">
            <v>JS_CZ_wodefeng</v>
          </cell>
          <cell r="I8711" t="str">
            <v>电表故障</v>
          </cell>
        </row>
        <row r="8712">
          <cell r="A8712">
            <v>43215</v>
          </cell>
          <cell r="B8712">
            <v>0.65259259259259261</v>
          </cell>
          <cell r="D8712" t="str">
            <v>电表故障</v>
          </cell>
          <cell r="G8712" t="str">
            <v>JS_CZ_wodefeng</v>
          </cell>
          <cell r="I8712" t="str">
            <v>电表故障</v>
          </cell>
        </row>
        <row r="8713">
          <cell r="A8713">
            <v>43215</v>
          </cell>
          <cell r="B8713">
            <v>0.65270833333333333</v>
          </cell>
          <cell r="D8713" t="str">
            <v>电表故障</v>
          </cell>
          <cell r="G8713" t="str">
            <v>JS_CZ_wodefeng</v>
          </cell>
          <cell r="I8713" t="str">
            <v>电表故障</v>
          </cell>
        </row>
        <row r="8714">
          <cell r="A8714">
            <v>43215</v>
          </cell>
          <cell r="B8714">
            <v>0.65664351851851854</v>
          </cell>
          <cell r="D8714" t="str">
            <v>电表故障</v>
          </cell>
          <cell r="G8714" t="str">
            <v>JS_CZ_wodefeng</v>
          </cell>
          <cell r="I8714" t="str">
            <v>电表故障</v>
          </cell>
        </row>
        <row r="8715">
          <cell r="A8715">
            <v>43215</v>
          </cell>
          <cell r="B8715">
            <v>0.65797453703703701</v>
          </cell>
          <cell r="D8715" t="str">
            <v>电表故障</v>
          </cell>
          <cell r="G8715" t="str">
            <v>JS_CZ_wodefeng</v>
          </cell>
          <cell r="I8715" t="str">
            <v>电表故障</v>
          </cell>
        </row>
        <row r="8716">
          <cell r="A8716">
            <v>43215</v>
          </cell>
          <cell r="B8716">
            <v>0.65809027777777784</v>
          </cell>
          <cell r="D8716" t="str">
            <v>电表故障</v>
          </cell>
          <cell r="G8716" t="str">
            <v>JS_CZ_wodefeng</v>
          </cell>
          <cell r="I8716" t="str">
            <v>电表故障</v>
          </cell>
        </row>
        <row r="8717">
          <cell r="A8717">
            <v>43215</v>
          </cell>
          <cell r="B8717">
            <v>0.6582175925925926</v>
          </cell>
          <cell r="D8717" t="str">
            <v>电表故障</v>
          </cell>
          <cell r="G8717" t="str">
            <v>JS_CZ_wodefeng</v>
          </cell>
          <cell r="I8717" t="str">
            <v>电表故障</v>
          </cell>
        </row>
        <row r="8718">
          <cell r="A8718">
            <v>43215</v>
          </cell>
          <cell r="B8718">
            <v>0.66105324074074068</v>
          </cell>
          <cell r="D8718" t="str">
            <v>分系统1负载跟随状态</v>
          </cell>
          <cell r="G8718" t="str">
            <v>JS_CZ_wodefeng</v>
          </cell>
          <cell r="I8718" t="str">
            <v>负荷跟随</v>
          </cell>
        </row>
        <row r="8719">
          <cell r="A8719">
            <v>43215</v>
          </cell>
          <cell r="B8719">
            <v>0.66105324074074068</v>
          </cell>
          <cell r="D8719" t="str">
            <v>分系统1BMS1单体电压过高二级故障</v>
          </cell>
          <cell r="G8719" t="str">
            <v>JS_CZ_wodefeng</v>
          </cell>
          <cell r="I8719" t="str">
            <v>BMS故障</v>
          </cell>
        </row>
        <row r="8720">
          <cell r="A8720">
            <v>43215</v>
          </cell>
          <cell r="B8720">
            <v>0.66105324074074068</v>
          </cell>
          <cell r="D8720" t="str">
            <v>分系统1BMS1单体电压过低一级故障</v>
          </cell>
          <cell r="G8720" t="str">
            <v>JS_CZ_wodefeng</v>
          </cell>
          <cell r="I8720" t="str">
            <v>BMS故障</v>
          </cell>
        </row>
        <row r="8721">
          <cell r="A8721">
            <v>43215</v>
          </cell>
          <cell r="B8721">
            <v>0.66105324074074068</v>
          </cell>
          <cell r="D8721" t="str">
            <v>分系统1BMS1单体互差过大二级故障</v>
          </cell>
          <cell r="G8721" t="str">
            <v>JS_CZ_wodefeng</v>
          </cell>
          <cell r="I8721" t="str">
            <v>BMS故障</v>
          </cell>
        </row>
        <row r="8722">
          <cell r="A8722">
            <v>43215</v>
          </cell>
          <cell r="B8722">
            <v>0.66105324074074068</v>
          </cell>
          <cell r="D8722" t="str">
            <v>分系统1BMS1模块平均电压过高一级故障</v>
          </cell>
          <cell r="G8722" t="str">
            <v>JS_CZ_wodefeng</v>
          </cell>
          <cell r="I8722" t="str">
            <v>BMS故障</v>
          </cell>
        </row>
        <row r="8723">
          <cell r="A8723">
            <v>43215</v>
          </cell>
          <cell r="B8723">
            <v>0.66105324074074068</v>
          </cell>
          <cell r="D8723" t="str">
            <v>分系统1BMS1模块平均电压过高二级故障</v>
          </cell>
          <cell r="G8723" t="str">
            <v>JS_CZ_wodefeng</v>
          </cell>
          <cell r="I8723" t="str">
            <v>BMS故障</v>
          </cell>
        </row>
        <row r="8724">
          <cell r="A8724">
            <v>43215</v>
          </cell>
          <cell r="B8724">
            <v>0.66105324074074068</v>
          </cell>
          <cell r="D8724" t="str">
            <v>分系统1BMS1模块平均电压过低一级故障</v>
          </cell>
          <cell r="G8724" t="str">
            <v>JS_CZ_wodefeng</v>
          </cell>
          <cell r="I8724" t="str">
            <v>BMS故障</v>
          </cell>
        </row>
        <row r="8725">
          <cell r="A8725">
            <v>43215</v>
          </cell>
          <cell r="B8725">
            <v>0.66105324074074068</v>
          </cell>
          <cell r="D8725" t="str">
            <v>分系统1BMS1模块平均电压过低二级故障</v>
          </cell>
          <cell r="G8725" t="str">
            <v>JS_CZ_wodefeng</v>
          </cell>
          <cell r="I8725" t="str">
            <v>BMS故障</v>
          </cell>
        </row>
        <row r="8726">
          <cell r="A8726">
            <v>43215</v>
          </cell>
          <cell r="B8726">
            <v>0.66105324074074068</v>
          </cell>
          <cell r="D8726" t="str">
            <v>分系统1BMS1模块平均电压互差过大一级故障</v>
          </cell>
          <cell r="G8726" t="str">
            <v>JS_CZ_wodefeng</v>
          </cell>
          <cell r="I8726" t="str">
            <v>BMS故障</v>
          </cell>
        </row>
        <row r="8727">
          <cell r="A8727">
            <v>43215</v>
          </cell>
          <cell r="B8727">
            <v>0.66105324074074068</v>
          </cell>
          <cell r="D8727" t="str">
            <v>分系统1BMS1模块平均电压互差过大二级故障</v>
          </cell>
          <cell r="G8727" t="str">
            <v>JS_CZ_wodefeng</v>
          </cell>
          <cell r="I8727" t="str">
            <v>BMS故障</v>
          </cell>
        </row>
        <row r="8728">
          <cell r="A8728">
            <v>43215</v>
          </cell>
          <cell r="B8728">
            <v>0.66105324074074068</v>
          </cell>
          <cell r="D8728" t="str">
            <v>分系统1BMS1放电电流过大二级故障</v>
          </cell>
          <cell r="G8728" t="str">
            <v>JS_CZ_wodefeng</v>
          </cell>
          <cell r="I8728" t="str">
            <v>BMS故障</v>
          </cell>
        </row>
        <row r="8729">
          <cell r="A8729">
            <v>43215</v>
          </cell>
          <cell r="B8729">
            <v>0.66105324074074068</v>
          </cell>
          <cell r="D8729" t="str">
            <v>分系统1BMS1充电电流过大一级故障</v>
          </cell>
          <cell r="G8729" t="str">
            <v>JS_CZ_wodefeng</v>
          </cell>
          <cell r="I8729" t="str">
            <v>BMS故障</v>
          </cell>
        </row>
        <row r="8730">
          <cell r="A8730">
            <v>43215</v>
          </cell>
          <cell r="B8730">
            <v>0.66105324074074068</v>
          </cell>
          <cell r="D8730" t="str">
            <v>分系统1BMS1温度过高二级故障</v>
          </cell>
          <cell r="G8730" t="str">
            <v>JS_CZ_wodefeng</v>
          </cell>
          <cell r="I8730" t="str">
            <v>BMS故障</v>
          </cell>
        </row>
        <row r="8731">
          <cell r="A8731">
            <v>43215</v>
          </cell>
          <cell r="B8731">
            <v>0.66105324074074068</v>
          </cell>
          <cell r="D8731" t="str">
            <v>分系统1BMS1温度过低一级故障</v>
          </cell>
          <cell r="G8731" t="str">
            <v>JS_CZ_wodefeng</v>
          </cell>
          <cell r="I8731" t="str">
            <v>BMS故障</v>
          </cell>
        </row>
        <row r="8732">
          <cell r="A8732">
            <v>43215</v>
          </cell>
          <cell r="B8732">
            <v>0.66105324074074068</v>
          </cell>
          <cell r="D8732" t="str">
            <v>分系统1BMS1温度过低二级故障</v>
          </cell>
          <cell r="G8732" t="str">
            <v>JS_CZ_wodefeng</v>
          </cell>
          <cell r="I8732" t="str">
            <v>BMS故障</v>
          </cell>
        </row>
        <row r="8733">
          <cell r="A8733">
            <v>43215</v>
          </cell>
          <cell r="B8733">
            <v>0.66105324074074068</v>
          </cell>
          <cell r="D8733" t="str">
            <v>分系统1BMS1温度互差过大一级故障</v>
          </cell>
          <cell r="G8733" t="str">
            <v>JS_CZ_wodefeng</v>
          </cell>
          <cell r="I8733" t="str">
            <v>BMS故障</v>
          </cell>
        </row>
        <row r="8734">
          <cell r="A8734">
            <v>43215</v>
          </cell>
          <cell r="B8734">
            <v>0.66105324074074068</v>
          </cell>
          <cell r="D8734" t="str">
            <v>分系统1BMS1温度互差过大二级故障</v>
          </cell>
          <cell r="G8734" t="str">
            <v>JS_CZ_wodefeng</v>
          </cell>
          <cell r="I8734" t="str">
            <v>BMS故障</v>
          </cell>
        </row>
        <row r="8735">
          <cell r="A8735">
            <v>43215</v>
          </cell>
          <cell r="B8735">
            <v>0.66105324074074068</v>
          </cell>
          <cell r="D8735" t="str">
            <v>分系统1BMS1温升过快一级故障</v>
          </cell>
          <cell r="G8735" t="str">
            <v>JS_CZ_wodefeng</v>
          </cell>
          <cell r="I8735" t="str">
            <v>BMS故障</v>
          </cell>
        </row>
        <row r="8736">
          <cell r="A8736">
            <v>43215</v>
          </cell>
          <cell r="B8736">
            <v>0.66105324074074068</v>
          </cell>
          <cell r="D8736" t="str">
            <v>分系统1BMS1温升过快二级故障</v>
          </cell>
          <cell r="G8736" t="str">
            <v>JS_CZ_wodefeng</v>
          </cell>
          <cell r="I8736" t="str">
            <v>BMS故障</v>
          </cell>
        </row>
        <row r="8737">
          <cell r="A8737">
            <v>43215</v>
          </cell>
          <cell r="B8737">
            <v>0.66105324074074068</v>
          </cell>
          <cell r="D8737" t="str">
            <v>分系统1BMS1极柱温差过大一级故障</v>
          </cell>
          <cell r="G8737" t="str">
            <v>JS_CZ_wodefeng</v>
          </cell>
          <cell r="I8737" t="str">
            <v>BMS故障</v>
          </cell>
        </row>
        <row r="8738">
          <cell r="A8738">
            <v>43215</v>
          </cell>
          <cell r="B8738">
            <v>0.66105324074074068</v>
          </cell>
          <cell r="D8738" t="str">
            <v>分系统1BMS1极柱温差过大二级故障</v>
          </cell>
          <cell r="G8738" t="str">
            <v>JS_CZ_wodefeng</v>
          </cell>
          <cell r="I8738" t="str">
            <v>BMS故障</v>
          </cell>
        </row>
        <row r="8739">
          <cell r="A8739">
            <v>43215</v>
          </cell>
          <cell r="B8739">
            <v>0.66105324074074068</v>
          </cell>
          <cell r="D8739" t="str">
            <v>分系统1BMS1极柱温升过快一级故障</v>
          </cell>
          <cell r="G8739" t="str">
            <v>JS_CZ_wodefeng</v>
          </cell>
          <cell r="I8739" t="str">
            <v>BMS故障</v>
          </cell>
        </row>
        <row r="8740">
          <cell r="A8740">
            <v>43215</v>
          </cell>
          <cell r="B8740">
            <v>0.66105324074074068</v>
          </cell>
          <cell r="D8740" t="str">
            <v>分系统1BMS1SOC过高二级故障</v>
          </cell>
          <cell r="G8740" t="str">
            <v>JS_CZ_wodefeng</v>
          </cell>
          <cell r="I8740" t="str">
            <v>BMS故障</v>
          </cell>
        </row>
        <row r="8741">
          <cell r="A8741">
            <v>43215</v>
          </cell>
          <cell r="B8741">
            <v>0.66105324074074068</v>
          </cell>
          <cell r="D8741" t="str">
            <v>分系统1BMS1SOC过低一级故障</v>
          </cell>
          <cell r="G8741" t="str">
            <v>JS_CZ_wodefeng</v>
          </cell>
          <cell r="I8741" t="str">
            <v>BMS故障</v>
          </cell>
        </row>
        <row r="8742">
          <cell r="A8742">
            <v>43215</v>
          </cell>
          <cell r="B8742">
            <v>0.66105324074074068</v>
          </cell>
          <cell r="D8742" t="str">
            <v>分系统1BMS1SOC过低二级故障</v>
          </cell>
          <cell r="G8742" t="str">
            <v>JS_CZ_wodefeng</v>
          </cell>
          <cell r="I8742" t="str">
            <v>BMS故障</v>
          </cell>
        </row>
        <row r="8743">
          <cell r="A8743">
            <v>43215</v>
          </cell>
          <cell r="B8743">
            <v>0.66105324074074068</v>
          </cell>
          <cell r="D8743" t="str">
            <v>分系统1BMS1模块SOC互差过大一级故障</v>
          </cell>
          <cell r="G8743" t="str">
            <v>JS_CZ_wodefeng</v>
          </cell>
          <cell r="I8743" t="str">
            <v>BMS故障</v>
          </cell>
        </row>
        <row r="8744">
          <cell r="A8744">
            <v>43215</v>
          </cell>
          <cell r="B8744">
            <v>0.66105324074074068</v>
          </cell>
          <cell r="D8744" t="str">
            <v>分系统1BMS1模块SOC互差过大二级故障</v>
          </cell>
          <cell r="G8744" t="str">
            <v>JS_CZ_wodefeng</v>
          </cell>
          <cell r="I8744" t="str">
            <v>BMS故障</v>
          </cell>
        </row>
        <row r="8745">
          <cell r="A8745">
            <v>43215</v>
          </cell>
          <cell r="B8745">
            <v>0.66105324074074068</v>
          </cell>
          <cell r="D8745" t="str">
            <v>分系统1BMS1绝缘故障一级故障</v>
          </cell>
          <cell r="G8745" t="str">
            <v>JS_CZ_wodefeng</v>
          </cell>
          <cell r="I8745" t="str">
            <v>BMS故障</v>
          </cell>
        </row>
        <row r="8746">
          <cell r="A8746">
            <v>43215</v>
          </cell>
          <cell r="B8746">
            <v>0.66105324074074068</v>
          </cell>
          <cell r="D8746" t="str">
            <v>分系统1BMS1绝缘故障二级故障</v>
          </cell>
          <cell r="G8746" t="str">
            <v>JS_CZ_wodefeng</v>
          </cell>
          <cell r="I8746" t="str">
            <v>BMS故障</v>
          </cell>
        </row>
        <row r="8747">
          <cell r="A8747">
            <v>43215</v>
          </cell>
          <cell r="B8747">
            <v>0.66105324074074068</v>
          </cell>
          <cell r="D8747" t="str">
            <v>分系统1BMS1主正继电器断路</v>
          </cell>
          <cell r="G8747" t="str">
            <v>JS_CZ_wodefeng</v>
          </cell>
          <cell r="I8747" t="str">
            <v>BMS故障</v>
          </cell>
        </row>
        <row r="8748">
          <cell r="A8748">
            <v>43215</v>
          </cell>
          <cell r="B8748">
            <v>0.66105324074074068</v>
          </cell>
          <cell r="D8748" t="str">
            <v>分系统1BMS1主正继电器粘连</v>
          </cell>
          <cell r="G8748" t="str">
            <v>JS_CZ_wodefeng</v>
          </cell>
          <cell r="I8748" t="str">
            <v>BMS故障</v>
          </cell>
        </row>
        <row r="8749">
          <cell r="A8749">
            <v>43215</v>
          </cell>
          <cell r="B8749">
            <v>0.66105324074074068</v>
          </cell>
          <cell r="D8749" t="str">
            <v>分系统1BMS1主负继电器断路</v>
          </cell>
          <cell r="G8749" t="str">
            <v>JS_CZ_wodefeng</v>
          </cell>
          <cell r="I8749" t="str">
            <v>BMS故障</v>
          </cell>
        </row>
        <row r="8750">
          <cell r="A8750">
            <v>43215</v>
          </cell>
          <cell r="B8750">
            <v>0.66105324074074068</v>
          </cell>
          <cell r="D8750" t="str">
            <v>分系统1BMS1单体丢失</v>
          </cell>
          <cell r="G8750" t="str">
            <v>JS_CZ_wodefeng</v>
          </cell>
          <cell r="I8750" t="str">
            <v>BMS故障</v>
          </cell>
        </row>
        <row r="8751">
          <cell r="A8751">
            <v>43215</v>
          </cell>
          <cell r="B8751">
            <v>0.66105324074074068</v>
          </cell>
          <cell r="D8751" t="str">
            <v>分系统1BMS1BMU丢失</v>
          </cell>
          <cell r="G8751" t="str">
            <v>JS_CZ_wodefeng</v>
          </cell>
          <cell r="I8751" t="str">
            <v>BMS故障</v>
          </cell>
        </row>
        <row r="8752">
          <cell r="A8752">
            <v>43215</v>
          </cell>
          <cell r="B8752">
            <v>0.66105324074074068</v>
          </cell>
          <cell r="D8752" t="str">
            <v>分系统1BMS1BCMS内部通讯故障</v>
          </cell>
          <cell r="G8752" t="str">
            <v>JS_CZ_wodefeng</v>
          </cell>
          <cell r="I8752" t="str">
            <v>BMS故障</v>
          </cell>
        </row>
        <row r="8753">
          <cell r="A8753">
            <v>43215</v>
          </cell>
          <cell r="B8753">
            <v>0.66105324074074068</v>
          </cell>
          <cell r="D8753" t="str">
            <v>分系统1BMS1BAMS 通讯故障</v>
          </cell>
          <cell r="G8753" t="str">
            <v>JS_CZ_wodefeng</v>
          </cell>
          <cell r="I8753" t="str">
            <v>BMS故障</v>
          </cell>
        </row>
        <row r="8754">
          <cell r="A8754">
            <v>43215</v>
          </cell>
          <cell r="B8754">
            <v>0.66105324074074068</v>
          </cell>
          <cell r="D8754" t="str">
            <v>分系统1BMS1单体自检失效故障</v>
          </cell>
          <cell r="G8754" t="str">
            <v>JS_CZ_wodefeng</v>
          </cell>
          <cell r="I8754" t="str">
            <v>BMS故障</v>
          </cell>
        </row>
        <row r="8755">
          <cell r="A8755">
            <v>43215</v>
          </cell>
          <cell r="B8755">
            <v>0.66105324074074068</v>
          </cell>
          <cell r="D8755" t="str">
            <v>分系统1BMS1模块自检失效故障</v>
          </cell>
          <cell r="G8755" t="str">
            <v>JS_CZ_wodefeng</v>
          </cell>
          <cell r="I8755" t="str">
            <v>BMS故障</v>
          </cell>
        </row>
        <row r="8756">
          <cell r="A8756">
            <v>43215</v>
          </cell>
          <cell r="B8756">
            <v>0.66105324074074068</v>
          </cell>
          <cell r="D8756" t="str">
            <v>分系统1BMS1单体更新失效故障</v>
          </cell>
          <cell r="G8756" t="str">
            <v>JS_CZ_wodefeng</v>
          </cell>
          <cell r="I8756" t="str">
            <v>BMS故障</v>
          </cell>
        </row>
        <row r="8757">
          <cell r="A8757">
            <v>43215</v>
          </cell>
          <cell r="B8757">
            <v>0.66105324074074068</v>
          </cell>
          <cell r="D8757" t="str">
            <v>分系统1BMS2单体电压过高二级故障</v>
          </cell>
          <cell r="G8757" t="str">
            <v>JS_CZ_wodefeng</v>
          </cell>
          <cell r="I8757" t="str">
            <v>BMS故障</v>
          </cell>
        </row>
        <row r="8758">
          <cell r="A8758">
            <v>43215</v>
          </cell>
          <cell r="B8758">
            <v>0.66105324074074068</v>
          </cell>
          <cell r="D8758" t="str">
            <v>分系统1BMS2单体电压过低一级故障</v>
          </cell>
          <cell r="G8758" t="str">
            <v>JS_CZ_wodefeng</v>
          </cell>
          <cell r="I8758" t="str">
            <v>BMS故障</v>
          </cell>
        </row>
        <row r="8759">
          <cell r="A8759">
            <v>43215</v>
          </cell>
          <cell r="B8759">
            <v>0.66105324074074068</v>
          </cell>
          <cell r="D8759" t="str">
            <v>分系统1BMS2单体互差过大二级故障</v>
          </cell>
          <cell r="G8759" t="str">
            <v>JS_CZ_wodefeng</v>
          </cell>
          <cell r="I8759" t="str">
            <v>BMS故障</v>
          </cell>
        </row>
        <row r="8760">
          <cell r="A8760">
            <v>43215</v>
          </cell>
          <cell r="B8760">
            <v>0.66105324074074068</v>
          </cell>
          <cell r="D8760" t="str">
            <v>分系统1BMS2模块平均电压过高一级故障</v>
          </cell>
          <cell r="G8760" t="str">
            <v>JS_CZ_wodefeng</v>
          </cell>
          <cell r="I8760" t="str">
            <v>BMS故障</v>
          </cell>
        </row>
        <row r="8761">
          <cell r="A8761">
            <v>43215</v>
          </cell>
          <cell r="B8761">
            <v>0.66105324074074068</v>
          </cell>
          <cell r="D8761" t="str">
            <v>分系统1BMS2模块平均电压过高二级故障</v>
          </cell>
          <cell r="G8761" t="str">
            <v>JS_CZ_wodefeng</v>
          </cell>
          <cell r="I8761" t="str">
            <v>BMS故障</v>
          </cell>
        </row>
        <row r="8762">
          <cell r="A8762">
            <v>43215</v>
          </cell>
          <cell r="B8762">
            <v>0.66105324074074068</v>
          </cell>
          <cell r="D8762" t="str">
            <v>分系统1BMS2模块平均电压过低一级故障</v>
          </cell>
          <cell r="G8762" t="str">
            <v>JS_CZ_wodefeng</v>
          </cell>
          <cell r="I8762" t="str">
            <v>BMS故障</v>
          </cell>
        </row>
        <row r="8763">
          <cell r="A8763">
            <v>43215</v>
          </cell>
          <cell r="B8763">
            <v>0.66105324074074068</v>
          </cell>
          <cell r="D8763" t="str">
            <v>分系统1BMS2模块平均电压过低二级故障</v>
          </cell>
          <cell r="G8763" t="str">
            <v>JS_CZ_wodefeng</v>
          </cell>
          <cell r="I8763" t="str">
            <v>BMS故障</v>
          </cell>
        </row>
        <row r="8764">
          <cell r="A8764">
            <v>43215</v>
          </cell>
          <cell r="B8764">
            <v>0.66105324074074068</v>
          </cell>
          <cell r="D8764" t="str">
            <v>分系统1BMS2模块平均电压互差过大一级故障</v>
          </cell>
          <cell r="G8764" t="str">
            <v>JS_CZ_wodefeng</v>
          </cell>
          <cell r="I8764" t="str">
            <v>BMS故障</v>
          </cell>
        </row>
        <row r="8765">
          <cell r="A8765">
            <v>43215</v>
          </cell>
          <cell r="B8765">
            <v>0.66105324074074068</v>
          </cell>
          <cell r="D8765" t="str">
            <v>分系统1BMS2模块平均电压互差过大二级故障</v>
          </cell>
          <cell r="G8765" t="str">
            <v>JS_CZ_wodefeng</v>
          </cell>
          <cell r="I8765" t="str">
            <v>BMS故障</v>
          </cell>
        </row>
        <row r="8766">
          <cell r="A8766">
            <v>43215</v>
          </cell>
          <cell r="B8766">
            <v>0.66105324074074068</v>
          </cell>
          <cell r="D8766" t="str">
            <v>分系统1BMS2放电电流过大一级故障</v>
          </cell>
          <cell r="G8766" t="str">
            <v>JS_CZ_wodefeng</v>
          </cell>
          <cell r="I8766" t="str">
            <v>BMS故障</v>
          </cell>
        </row>
        <row r="8767">
          <cell r="A8767">
            <v>43215</v>
          </cell>
          <cell r="B8767">
            <v>0.66105324074074068</v>
          </cell>
          <cell r="D8767" t="str">
            <v>分系统1BMS2放电电流过大二级故障</v>
          </cell>
          <cell r="G8767" t="str">
            <v>JS_CZ_wodefeng</v>
          </cell>
          <cell r="I8767" t="str">
            <v>BMS故障</v>
          </cell>
        </row>
        <row r="8768">
          <cell r="A8768">
            <v>43215</v>
          </cell>
          <cell r="B8768">
            <v>0.66105324074074068</v>
          </cell>
          <cell r="D8768" t="str">
            <v>分系统1BMS2充电电流过大一级故障</v>
          </cell>
          <cell r="G8768" t="str">
            <v>JS_CZ_wodefeng</v>
          </cell>
          <cell r="I8768" t="str">
            <v>BMS故障</v>
          </cell>
        </row>
        <row r="8769">
          <cell r="A8769">
            <v>43215</v>
          </cell>
          <cell r="B8769">
            <v>0.66105324074074068</v>
          </cell>
          <cell r="D8769" t="str">
            <v>分系统1BMS2温度过高二级故障</v>
          </cell>
          <cell r="G8769" t="str">
            <v>JS_CZ_wodefeng</v>
          </cell>
          <cell r="I8769" t="str">
            <v>BMS故障</v>
          </cell>
        </row>
        <row r="8770">
          <cell r="A8770">
            <v>43215</v>
          </cell>
          <cell r="B8770">
            <v>0.66105324074074068</v>
          </cell>
          <cell r="D8770" t="str">
            <v>分系统1BMS2温度过低一级故障</v>
          </cell>
          <cell r="G8770" t="str">
            <v>JS_CZ_wodefeng</v>
          </cell>
          <cell r="I8770" t="str">
            <v>BMS故障</v>
          </cell>
        </row>
        <row r="8771">
          <cell r="A8771">
            <v>43215</v>
          </cell>
          <cell r="B8771">
            <v>0.66105324074074068</v>
          </cell>
          <cell r="D8771" t="str">
            <v>分系统1BMS2温度过低二级故障</v>
          </cell>
          <cell r="G8771" t="str">
            <v>JS_CZ_wodefeng</v>
          </cell>
          <cell r="I8771" t="str">
            <v>BMS故障</v>
          </cell>
        </row>
        <row r="8772">
          <cell r="A8772">
            <v>43215</v>
          </cell>
          <cell r="B8772">
            <v>0.66105324074074068</v>
          </cell>
          <cell r="D8772" t="str">
            <v>分系统1BMS2温度互差过大一级故障</v>
          </cell>
          <cell r="G8772" t="str">
            <v>JS_CZ_wodefeng</v>
          </cell>
          <cell r="I8772" t="str">
            <v>BMS故障</v>
          </cell>
        </row>
        <row r="8773">
          <cell r="A8773">
            <v>43215</v>
          </cell>
          <cell r="B8773">
            <v>0.66105324074074068</v>
          </cell>
          <cell r="D8773" t="str">
            <v>分系统1BMS2温度互差过大二级故障</v>
          </cell>
          <cell r="G8773" t="str">
            <v>JS_CZ_wodefeng</v>
          </cell>
          <cell r="I8773" t="str">
            <v>BMS故障</v>
          </cell>
        </row>
        <row r="8774">
          <cell r="A8774">
            <v>43215</v>
          </cell>
          <cell r="B8774">
            <v>0.66105324074074068</v>
          </cell>
          <cell r="D8774" t="str">
            <v>分系统1BMS2温升过快一级故障</v>
          </cell>
          <cell r="G8774" t="str">
            <v>JS_CZ_wodefeng</v>
          </cell>
          <cell r="I8774" t="str">
            <v>BMS故障</v>
          </cell>
        </row>
        <row r="8775">
          <cell r="A8775">
            <v>43215</v>
          </cell>
          <cell r="B8775">
            <v>0.66105324074074068</v>
          </cell>
          <cell r="D8775" t="str">
            <v>分系统1BMS2温升过快二级故障</v>
          </cell>
          <cell r="G8775" t="str">
            <v>JS_CZ_wodefeng</v>
          </cell>
          <cell r="I8775" t="str">
            <v>BMS故障</v>
          </cell>
        </row>
        <row r="8776">
          <cell r="A8776">
            <v>43215</v>
          </cell>
          <cell r="B8776">
            <v>0.66105324074074068</v>
          </cell>
          <cell r="D8776" t="str">
            <v>分系统1BMS2极柱温差过大二级故障</v>
          </cell>
          <cell r="G8776" t="str">
            <v>JS_CZ_wodefeng</v>
          </cell>
          <cell r="I8776" t="str">
            <v>BMS故障</v>
          </cell>
        </row>
        <row r="8777">
          <cell r="A8777">
            <v>43215</v>
          </cell>
          <cell r="B8777">
            <v>0.66105324074074068</v>
          </cell>
          <cell r="D8777" t="str">
            <v>分系统1BMS2极柱温升过快一级故障</v>
          </cell>
          <cell r="G8777" t="str">
            <v>JS_CZ_wodefeng</v>
          </cell>
          <cell r="I8777" t="str">
            <v>BMS故障</v>
          </cell>
        </row>
        <row r="8778">
          <cell r="A8778">
            <v>43215</v>
          </cell>
          <cell r="B8778">
            <v>0.66105324074074068</v>
          </cell>
          <cell r="D8778" t="str">
            <v>分系统1BMS2SOC过高二级故障</v>
          </cell>
          <cell r="G8778" t="str">
            <v>JS_CZ_wodefeng</v>
          </cell>
          <cell r="I8778" t="str">
            <v>BMS故障</v>
          </cell>
        </row>
        <row r="8779">
          <cell r="A8779">
            <v>43215</v>
          </cell>
          <cell r="B8779">
            <v>0.66105324074074068</v>
          </cell>
          <cell r="D8779" t="str">
            <v>分系统1BMS2SOC过低一级故障</v>
          </cell>
          <cell r="G8779" t="str">
            <v>JS_CZ_wodefeng</v>
          </cell>
          <cell r="I8779" t="str">
            <v>BMS故障</v>
          </cell>
        </row>
        <row r="8780">
          <cell r="A8780">
            <v>43215</v>
          </cell>
          <cell r="B8780">
            <v>0.66105324074074068</v>
          </cell>
          <cell r="D8780" t="str">
            <v>分系统1BMS2SOC过低二级故障</v>
          </cell>
          <cell r="G8780" t="str">
            <v>JS_CZ_wodefeng</v>
          </cell>
          <cell r="I8780" t="str">
            <v>BMS故障</v>
          </cell>
        </row>
        <row r="8781">
          <cell r="A8781">
            <v>43215</v>
          </cell>
          <cell r="B8781">
            <v>0.66105324074074068</v>
          </cell>
          <cell r="D8781" t="str">
            <v>分系统1BMS2模块SOC互差过大一级故障</v>
          </cell>
          <cell r="G8781" t="str">
            <v>JS_CZ_wodefeng</v>
          </cell>
          <cell r="I8781" t="str">
            <v>BMS故障</v>
          </cell>
        </row>
        <row r="8782">
          <cell r="A8782">
            <v>43215</v>
          </cell>
          <cell r="B8782">
            <v>0.66105324074074068</v>
          </cell>
          <cell r="D8782" t="str">
            <v>分系统1BMS2模块SOC互差过大二级故障</v>
          </cell>
          <cell r="G8782" t="str">
            <v>JS_CZ_wodefeng</v>
          </cell>
          <cell r="I8782" t="str">
            <v>BMS故障</v>
          </cell>
        </row>
        <row r="8783">
          <cell r="A8783">
            <v>43215</v>
          </cell>
          <cell r="B8783">
            <v>0.66105324074074068</v>
          </cell>
          <cell r="D8783" t="str">
            <v>分系统1BMS2绝缘故障一级故障</v>
          </cell>
          <cell r="G8783" t="str">
            <v>JS_CZ_wodefeng</v>
          </cell>
          <cell r="I8783" t="str">
            <v>BMS故障</v>
          </cell>
        </row>
        <row r="8784">
          <cell r="A8784">
            <v>43215</v>
          </cell>
          <cell r="B8784">
            <v>0.66105324074074068</v>
          </cell>
          <cell r="D8784" t="str">
            <v>分系统1BMS2绝缘故障二级故障</v>
          </cell>
          <cell r="G8784" t="str">
            <v>JS_CZ_wodefeng</v>
          </cell>
          <cell r="I8784" t="str">
            <v>BMS故障</v>
          </cell>
        </row>
        <row r="8785">
          <cell r="A8785">
            <v>43215</v>
          </cell>
          <cell r="B8785">
            <v>0.66105324074074068</v>
          </cell>
          <cell r="D8785" t="str">
            <v>分系统1BMS2主正继电器粘连</v>
          </cell>
          <cell r="G8785" t="str">
            <v>JS_CZ_wodefeng</v>
          </cell>
          <cell r="I8785" t="str">
            <v>BMS故障</v>
          </cell>
        </row>
        <row r="8786">
          <cell r="A8786">
            <v>43215</v>
          </cell>
          <cell r="B8786">
            <v>0.66105324074074068</v>
          </cell>
          <cell r="D8786" t="str">
            <v>分系统1BMS2主负继电器断路</v>
          </cell>
          <cell r="G8786" t="str">
            <v>JS_CZ_wodefeng</v>
          </cell>
          <cell r="I8786" t="str">
            <v>BMS故障</v>
          </cell>
        </row>
        <row r="8787">
          <cell r="A8787">
            <v>43215</v>
          </cell>
          <cell r="B8787">
            <v>0.66105324074074068</v>
          </cell>
          <cell r="D8787" t="str">
            <v>分系统1BMS2单体丢失</v>
          </cell>
          <cell r="G8787" t="str">
            <v>JS_CZ_wodefeng</v>
          </cell>
          <cell r="I8787" t="str">
            <v>BMS故障</v>
          </cell>
        </row>
        <row r="8788">
          <cell r="A8788">
            <v>43215</v>
          </cell>
          <cell r="B8788">
            <v>0.66105324074074068</v>
          </cell>
          <cell r="D8788" t="str">
            <v>分系统1BMS2BMU丢失</v>
          </cell>
          <cell r="G8788" t="str">
            <v>JS_CZ_wodefeng</v>
          </cell>
          <cell r="I8788" t="str">
            <v>BMS故障</v>
          </cell>
        </row>
        <row r="8789">
          <cell r="A8789">
            <v>43215</v>
          </cell>
          <cell r="B8789">
            <v>0.66105324074074068</v>
          </cell>
          <cell r="D8789" t="str">
            <v>分系统1BMS2BCMS内部通讯故障</v>
          </cell>
          <cell r="G8789" t="str">
            <v>JS_CZ_wodefeng</v>
          </cell>
          <cell r="I8789" t="str">
            <v>BMS故障</v>
          </cell>
        </row>
        <row r="8790">
          <cell r="A8790">
            <v>43215</v>
          </cell>
          <cell r="B8790">
            <v>0.66105324074074068</v>
          </cell>
          <cell r="D8790" t="str">
            <v>分系统1BMS2BAMS 通讯故障</v>
          </cell>
          <cell r="G8790" t="str">
            <v>JS_CZ_wodefeng</v>
          </cell>
          <cell r="I8790" t="str">
            <v>BMS故障</v>
          </cell>
        </row>
        <row r="8791">
          <cell r="A8791">
            <v>43215</v>
          </cell>
          <cell r="B8791">
            <v>0.66105324074074068</v>
          </cell>
          <cell r="D8791" t="str">
            <v>分系统1BMS2单体自检失效故障</v>
          </cell>
          <cell r="G8791" t="str">
            <v>JS_CZ_wodefeng</v>
          </cell>
          <cell r="I8791" t="str">
            <v>BMS故障</v>
          </cell>
        </row>
        <row r="8792">
          <cell r="A8792">
            <v>43215</v>
          </cell>
          <cell r="B8792">
            <v>0.66105324074074068</v>
          </cell>
          <cell r="D8792" t="str">
            <v>分系统1BMS2模块自检失效故障</v>
          </cell>
          <cell r="G8792" t="str">
            <v>JS_CZ_wodefeng</v>
          </cell>
          <cell r="I8792" t="str">
            <v>BMS故障</v>
          </cell>
        </row>
        <row r="8793">
          <cell r="A8793">
            <v>43215</v>
          </cell>
          <cell r="B8793">
            <v>0.66105324074074068</v>
          </cell>
          <cell r="D8793" t="str">
            <v>分系统1BMS2单体更新失效故障</v>
          </cell>
          <cell r="G8793" t="str">
            <v>JS_CZ_wodefeng</v>
          </cell>
          <cell r="I8793" t="str">
            <v>BMS故障</v>
          </cell>
        </row>
        <row r="8794">
          <cell r="A8794">
            <v>43215</v>
          </cell>
          <cell r="B8794">
            <v>0.66105324074074068</v>
          </cell>
          <cell r="D8794" t="str">
            <v>分系统1BMS3单体电压过高二级故障</v>
          </cell>
          <cell r="G8794" t="str">
            <v>JS_CZ_wodefeng</v>
          </cell>
          <cell r="I8794" t="str">
            <v>BMS故障</v>
          </cell>
        </row>
        <row r="8795">
          <cell r="A8795">
            <v>43215</v>
          </cell>
          <cell r="B8795">
            <v>0.66105324074074068</v>
          </cell>
          <cell r="D8795" t="str">
            <v>分系统1BMS3单体电压过低一级故障</v>
          </cell>
          <cell r="G8795" t="str">
            <v>JS_CZ_wodefeng</v>
          </cell>
          <cell r="I8795" t="str">
            <v>BMS故障</v>
          </cell>
        </row>
        <row r="8796">
          <cell r="A8796">
            <v>43215</v>
          </cell>
          <cell r="B8796">
            <v>0.66105324074074068</v>
          </cell>
          <cell r="D8796" t="str">
            <v>分系统1BMS3单体互差过大二级故障</v>
          </cell>
          <cell r="G8796" t="str">
            <v>JS_CZ_wodefeng</v>
          </cell>
          <cell r="I8796" t="str">
            <v>BMS故障</v>
          </cell>
        </row>
        <row r="8797">
          <cell r="A8797">
            <v>43215</v>
          </cell>
          <cell r="B8797">
            <v>0.66105324074074068</v>
          </cell>
          <cell r="D8797" t="str">
            <v>分系统1BMS3模块平均电压过高一级故障</v>
          </cell>
          <cell r="G8797" t="str">
            <v>JS_CZ_wodefeng</v>
          </cell>
          <cell r="I8797" t="str">
            <v>BMS故障</v>
          </cell>
        </row>
        <row r="8798">
          <cell r="A8798">
            <v>43215</v>
          </cell>
          <cell r="B8798">
            <v>0.66105324074074068</v>
          </cell>
          <cell r="D8798" t="str">
            <v>分系统1BMS3模块平均电压过高二级故障</v>
          </cell>
          <cell r="G8798" t="str">
            <v>JS_CZ_wodefeng</v>
          </cell>
          <cell r="I8798" t="str">
            <v>BMS故障</v>
          </cell>
        </row>
        <row r="8799">
          <cell r="A8799">
            <v>43215</v>
          </cell>
          <cell r="B8799">
            <v>0.66105324074074068</v>
          </cell>
          <cell r="D8799" t="str">
            <v>分系统1BMS3模块平均电压过低一级故障</v>
          </cell>
          <cell r="G8799" t="str">
            <v>JS_CZ_wodefeng</v>
          </cell>
          <cell r="I8799" t="str">
            <v>BMS故障</v>
          </cell>
        </row>
        <row r="8800">
          <cell r="A8800">
            <v>43215</v>
          </cell>
          <cell r="B8800">
            <v>0.66105324074074068</v>
          </cell>
          <cell r="D8800" t="str">
            <v>分系统1BMS3模块平均电压过低二级故障</v>
          </cell>
          <cell r="G8800" t="str">
            <v>JS_CZ_wodefeng</v>
          </cell>
          <cell r="I8800" t="str">
            <v>BMS故障</v>
          </cell>
        </row>
        <row r="8801">
          <cell r="A8801">
            <v>43215</v>
          </cell>
          <cell r="B8801">
            <v>0.66105324074074068</v>
          </cell>
          <cell r="D8801" t="str">
            <v>分系统1BMS3模块平均电压互差过大一级故障</v>
          </cell>
          <cell r="G8801" t="str">
            <v>JS_CZ_wodefeng</v>
          </cell>
          <cell r="I8801" t="str">
            <v>BMS故障</v>
          </cell>
        </row>
        <row r="8802">
          <cell r="A8802">
            <v>43215</v>
          </cell>
          <cell r="B8802">
            <v>0.66105324074074068</v>
          </cell>
          <cell r="D8802" t="str">
            <v>分系统1BMS3模块平均电压互差过大二级故障</v>
          </cell>
          <cell r="G8802" t="str">
            <v>JS_CZ_wodefeng</v>
          </cell>
          <cell r="I8802" t="str">
            <v>BMS故障</v>
          </cell>
        </row>
        <row r="8803">
          <cell r="A8803">
            <v>43215</v>
          </cell>
          <cell r="B8803">
            <v>0.66105324074074068</v>
          </cell>
          <cell r="D8803" t="str">
            <v>分系统1BMS3放电电流过大二级故障</v>
          </cell>
          <cell r="G8803" t="str">
            <v>JS_CZ_wodefeng</v>
          </cell>
          <cell r="I8803" t="str">
            <v>BMS故障</v>
          </cell>
        </row>
        <row r="8804">
          <cell r="A8804">
            <v>43215</v>
          </cell>
          <cell r="B8804">
            <v>0.66105324074074068</v>
          </cell>
          <cell r="D8804" t="str">
            <v>分系统1BMS3充电电流过大一级故障</v>
          </cell>
          <cell r="G8804" t="str">
            <v>JS_CZ_wodefeng</v>
          </cell>
          <cell r="I8804" t="str">
            <v>BMS故障</v>
          </cell>
        </row>
        <row r="8805">
          <cell r="A8805">
            <v>43215</v>
          </cell>
          <cell r="B8805">
            <v>0.66105324074074068</v>
          </cell>
          <cell r="D8805" t="str">
            <v>分系统1BMS3温度过高二级故障</v>
          </cell>
          <cell r="G8805" t="str">
            <v>JS_CZ_wodefeng</v>
          </cell>
          <cell r="I8805" t="str">
            <v>BMS故障</v>
          </cell>
        </row>
        <row r="8806">
          <cell r="A8806">
            <v>43215</v>
          </cell>
          <cell r="B8806">
            <v>0.66105324074074068</v>
          </cell>
          <cell r="D8806" t="str">
            <v>分系统1BMS3温度过低一级故障</v>
          </cell>
          <cell r="G8806" t="str">
            <v>JS_CZ_wodefeng</v>
          </cell>
          <cell r="I8806" t="str">
            <v>BMS故障</v>
          </cell>
        </row>
        <row r="8807">
          <cell r="A8807">
            <v>43215</v>
          </cell>
          <cell r="B8807">
            <v>0.66105324074074068</v>
          </cell>
          <cell r="D8807" t="str">
            <v>分系统1BMS3温度过低二级故障</v>
          </cell>
          <cell r="G8807" t="str">
            <v>JS_CZ_wodefeng</v>
          </cell>
          <cell r="I8807" t="str">
            <v>BMS故障</v>
          </cell>
        </row>
        <row r="8808">
          <cell r="A8808">
            <v>43215</v>
          </cell>
          <cell r="B8808">
            <v>0.66105324074074068</v>
          </cell>
          <cell r="D8808" t="str">
            <v>分系统1BMS3温度互差过大一级故障</v>
          </cell>
          <cell r="G8808" t="str">
            <v>JS_CZ_wodefeng</v>
          </cell>
          <cell r="I8808" t="str">
            <v>BMS故障</v>
          </cell>
        </row>
        <row r="8809">
          <cell r="A8809">
            <v>43215</v>
          </cell>
          <cell r="B8809">
            <v>0.66105324074074068</v>
          </cell>
          <cell r="D8809" t="str">
            <v>分系统1BMS3温度互差过大二级故障</v>
          </cell>
          <cell r="G8809" t="str">
            <v>JS_CZ_wodefeng</v>
          </cell>
          <cell r="I8809" t="str">
            <v>BMS故障</v>
          </cell>
        </row>
        <row r="8810">
          <cell r="A8810">
            <v>43215</v>
          </cell>
          <cell r="B8810">
            <v>0.66105324074074068</v>
          </cell>
          <cell r="D8810" t="str">
            <v>分系统1BMS3温升过快一级故障</v>
          </cell>
          <cell r="G8810" t="str">
            <v>JS_CZ_wodefeng</v>
          </cell>
          <cell r="I8810" t="str">
            <v>BMS故障</v>
          </cell>
        </row>
        <row r="8811">
          <cell r="A8811">
            <v>43215</v>
          </cell>
          <cell r="B8811">
            <v>0.66105324074074068</v>
          </cell>
          <cell r="D8811" t="str">
            <v>分系统1BMS3温升过快二级故障</v>
          </cell>
          <cell r="G8811" t="str">
            <v>JS_CZ_wodefeng</v>
          </cell>
          <cell r="I8811" t="str">
            <v>BMS故障</v>
          </cell>
        </row>
        <row r="8812">
          <cell r="A8812">
            <v>43215</v>
          </cell>
          <cell r="B8812">
            <v>0.66105324074074068</v>
          </cell>
          <cell r="D8812" t="str">
            <v>分系统1BMS3极柱温差过大一级故障</v>
          </cell>
          <cell r="G8812" t="str">
            <v>JS_CZ_wodefeng</v>
          </cell>
          <cell r="I8812" t="str">
            <v>BMS故障</v>
          </cell>
        </row>
        <row r="8813">
          <cell r="A8813">
            <v>43215</v>
          </cell>
          <cell r="B8813">
            <v>0.66105324074074068</v>
          </cell>
          <cell r="D8813" t="str">
            <v>分系统1BMS3极柱温差过大二级故障</v>
          </cell>
          <cell r="G8813" t="str">
            <v>JS_CZ_wodefeng</v>
          </cell>
          <cell r="I8813" t="str">
            <v>BMS故障</v>
          </cell>
        </row>
        <row r="8814">
          <cell r="A8814">
            <v>43215</v>
          </cell>
          <cell r="B8814">
            <v>0.66105324074074068</v>
          </cell>
          <cell r="D8814" t="str">
            <v>分系统1BMS3极柱温升过快一级故障</v>
          </cell>
          <cell r="G8814" t="str">
            <v>JS_CZ_wodefeng</v>
          </cell>
          <cell r="I8814" t="str">
            <v>BMS故障</v>
          </cell>
        </row>
        <row r="8815">
          <cell r="A8815">
            <v>43215</v>
          </cell>
          <cell r="B8815">
            <v>0.66105324074074068</v>
          </cell>
          <cell r="D8815" t="str">
            <v>分系统1BMS3SOC过高二级故障</v>
          </cell>
          <cell r="G8815" t="str">
            <v>JS_CZ_wodefeng</v>
          </cell>
          <cell r="I8815" t="str">
            <v>BMS故障</v>
          </cell>
        </row>
        <row r="8816">
          <cell r="A8816">
            <v>43215</v>
          </cell>
          <cell r="B8816">
            <v>0.66105324074074068</v>
          </cell>
          <cell r="D8816" t="str">
            <v>分系统1BMS3SOC过低一级故障</v>
          </cell>
          <cell r="G8816" t="str">
            <v>JS_CZ_wodefeng</v>
          </cell>
          <cell r="I8816" t="str">
            <v>BMS故障</v>
          </cell>
        </row>
        <row r="8817">
          <cell r="A8817">
            <v>43215</v>
          </cell>
          <cell r="B8817">
            <v>0.66105324074074068</v>
          </cell>
          <cell r="D8817" t="str">
            <v>分系统1BMS3SOC过低二级故障</v>
          </cell>
          <cell r="G8817" t="str">
            <v>JS_CZ_wodefeng</v>
          </cell>
          <cell r="I8817" t="str">
            <v>BMS故障</v>
          </cell>
        </row>
        <row r="8818">
          <cell r="A8818">
            <v>43215</v>
          </cell>
          <cell r="B8818">
            <v>0.66105324074074068</v>
          </cell>
          <cell r="D8818" t="str">
            <v>分系统1BMS3模块SOC互差过大一级故障</v>
          </cell>
          <cell r="G8818" t="str">
            <v>JS_CZ_wodefeng</v>
          </cell>
          <cell r="I8818" t="str">
            <v>BMS故障</v>
          </cell>
        </row>
        <row r="8819">
          <cell r="A8819">
            <v>43215</v>
          </cell>
          <cell r="B8819">
            <v>0.66105324074074068</v>
          </cell>
          <cell r="D8819" t="str">
            <v>分系统1BMS3模块SOC互差过大二级故障</v>
          </cell>
          <cell r="G8819" t="str">
            <v>JS_CZ_wodefeng</v>
          </cell>
          <cell r="I8819" t="str">
            <v>BMS故障</v>
          </cell>
        </row>
        <row r="8820">
          <cell r="A8820">
            <v>43215</v>
          </cell>
          <cell r="B8820">
            <v>0.66105324074074068</v>
          </cell>
          <cell r="D8820" t="str">
            <v>分系统1BMS3绝缘故障一级故障</v>
          </cell>
          <cell r="G8820" t="str">
            <v>JS_CZ_wodefeng</v>
          </cell>
          <cell r="I8820" t="str">
            <v>BMS故障</v>
          </cell>
        </row>
        <row r="8821">
          <cell r="A8821">
            <v>43215</v>
          </cell>
          <cell r="B8821">
            <v>0.66105324074074068</v>
          </cell>
          <cell r="D8821" t="str">
            <v>分系统1BMS3绝缘故障二级故障</v>
          </cell>
          <cell r="G8821" t="str">
            <v>JS_CZ_wodefeng</v>
          </cell>
          <cell r="I8821" t="str">
            <v>BMS故障</v>
          </cell>
        </row>
        <row r="8822">
          <cell r="A8822">
            <v>43215</v>
          </cell>
          <cell r="B8822">
            <v>0.66105324074074068</v>
          </cell>
          <cell r="D8822" t="str">
            <v>分系统1BMS3主正继电器断路</v>
          </cell>
          <cell r="G8822" t="str">
            <v>JS_CZ_wodefeng</v>
          </cell>
          <cell r="I8822" t="str">
            <v>BMS故障</v>
          </cell>
        </row>
        <row r="8823">
          <cell r="A8823">
            <v>43215</v>
          </cell>
          <cell r="B8823">
            <v>0.66105324074074068</v>
          </cell>
          <cell r="D8823" t="str">
            <v>分系统1BMS3主正继电器粘连</v>
          </cell>
          <cell r="G8823" t="str">
            <v>JS_CZ_wodefeng</v>
          </cell>
          <cell r="I8823" t="str">
            <v>BMS故障</v>
          </cell>
        </row>
        <row r="8824">
          <cell r="A8824">
            <v>43215</v>
          </cell>
          <cell r="B8824">
            <v>0.66105324074074068</v>
          </cell>
          <cell r="D8824" t="str">
            <v>分系统1BMS3主负继电器断路</v>
          </cell>
          <cell r="G8824" t="str">
            <v>JS_CZ_wodefeng</v>
          </cell>
          <cell r="I8824" t="str">
            <v>BMS故障</v>
          </cell>
        </row>
        <row r="8825">
          <cell r="A8825">
            <v>43215</v>
          </cell>
          <cell r="B8825">
            <v>0.66105324074074068</v>
          </cell>
          <cell r="D8825" t="str">
            <v>分系统1BMS3单体丢失</v>
          </cell>
          <cell r="G8825" t="str">
            <v>JS_CZ_wodefeng</v>
          </cell>
          <cell r="I8825" t="str">
            <v>BMS故障</v>
          </cell>
        </row>
        <row r="8826">
          <cell r="A8826">
            <v>43215</v>
          </cell>
          <cell r="B8826">
            <v>0.66105324074074068</v>
          </cell>
          <cell r="D8826" t="str">
            <v>分系统1BMS3BMU丢失</v>
          </cell>
          <cell r="G8826" t="str">
            <v>JS_CZ_wodefeng</v>
          </cell>
          <cell r="I8826" t="str">
            <v>BMS故障</v>
          </cell>
        </row>
        <row r="8827">
          <cell r="A8827">
            <v>43215</v>
          </cell>
          <cell r="B8827">
            <v>0.66105324074074068</v>
          </cell>
          <cell r="D8827" t="str">
            <v>分系统1BMS3BCMS内部通讯故障</v>
          </cell>
          <cell r="G8827" t="str">
            <v>JS_CZ_wodefeng</v>
          </cell>
          <cell r="I8827" t="str">
            <v>BMS故障</v>
          </cell>
        </row>
        <row r="8828">
          <cell r="A8828">
            <v>43215</v>
          </cell>
          <cell r="B8828">
            <v>0.66105324074074068</v>
          </cell>
          <cell r="D8828" t="str">
            <v>分系统1BMS3BAMS 通讯故障</v>
          </cell>
          <cell r="G8828" t="str">
            <v>JS_CZ_wodefeng</v>
          </cell>
          <cell r="I8828" t="str">
            <v>BMS故障</v>
          </cell>
        </row>
        <row r="8829">
          <cell r="A8829">
            <v>43215</v>
          </cell>
          <cell r="B8829">
            <v>0.66105324074074068</v>
          </cell>
          <cell r="D8829" t="str">
            <v>分系统1BMS3单体自检失效故障</v>
          </cell>
          <cell r="G8829" t="str">
            <v>JS_CZ_wodefeng</v>
          </cell>
          <cell r="I8829" t="str">
            <v>BMS故障</v>
          </cell>
        </row>
        <row r="8830">
          <cell r="A8830">
            <v>43215</v>
          </cell>
          <cell r="B8830">
            <v>0.66105324074074068</v>
          </cell>
          <cell r="D8830" t="str">
            <v>分系统1BMS3模块自检失效故障</v>
          </cell>
          <cell r="G8830" t="str">
            <v>JS_CZ_wodefeng</v>
          </cell>
          <cell r="I8830" t="str">
            <v>BMS故障</v>
          </cell>
        </row>
        <row r="8831">
          <cell r="A8831">
            <v>43215</v>
          </cell>
          <cell r="B8831">
            <v>0.66105324074074068</v>
          </cell>
          <cell r="D8831" t="str">
            <v>分系统1BMS3单体更新失效故障</v>
          </cell>
          <cell r="G8831" t="str">
            <v>JS_CZ_wodefeng</v>
          </cell>
          <cell r="I8831" t="str">
            <v>BMS故障</v>
          </cell>
        </row>
        <row r="8832">
          <cell r="A8832">
            <v>43215</v>
          </cell>
          <cell r="B8832">
            <v>0.66105324074074068</v>
          </cell>
          <cell r="D8832" t="str">
            <v>分系统1BMS4单体电压过高一级故障</v>
          </cell>
          <cell r="G8832" t="str">
            <v>JS_CZ_wodefeng</v>
          </cell>
          <cell r="I8832" t="str">
            <v>BMS故障</v>
          </cell>
        </row>
        <row r="8833">
          <cell r="A8833">
            <v>43215</v>
          </cell>
          <cell r="B8833">
            <v>0.66105324074074068</v>
          </cell>
          <cell r="D8833" t="str">
            <v>分系统1BMS4单体电压过高二级故障</v>
          </cell>
          <cell r="G8833" t="str">
            <v>JS_CZ_wodefeng</v>
          </cell>
          <cell r="I8833" t="str">
            <v>BMS故障</v>
          </cell>
        </row>
        <row r="8834">
          <cell r="A8834">
            <v>43215</v>
          </cell>
          <cell r="B8834">
            <v>0.66105324074074068</v>
          </cell>
          <cell r="D8834" t="str">
            <v>分系统1BMS4单体电压过低一级故障</v>
          </cell>
          <cell r="G8834" t="str">
            <v>JS_CZ_wodefeng</v>
          </cell>
          <cell r="I8834" t="str">
            <v>BMS故障</v>
          </cell>
        </row>
        <row r="8835">
          <cell r="A8835">
            <v>43215</v>
          </cell>
          <cell r="B8835">
            <v>0.66105324074074068</v>
          </cell>
          <cell r="D8835" t="str">
            <v>分系统1BMS4单体互差过大二级故障</v>
          </cell>
          <cell r="G8835" t="str">
            <v>JS_CZ_wodefeng</v>
          </cell>
          <cell r="I8835" t="str">
            <v>BMS故障</v>
          </cell>
        </row>
        <row r="8836">
          <cell r="A8836">
            <v>43215</v>
          </cell>
          <cell r="B8836">
            <v>0.66105324074074068</v>
          </cell>
          <cell r="D8836" t="str">
            <v>分系统1BMS4模块平均电压过高一级故障</v>
          </cell>
          <cell r="G8836" t="str">
            <v>JS_CZ_wodefeng</v>
          </cell>
          <cell r="I8836" t="str">
            <v>BMS故障</v>
          </cell>
        </row>
        <row r="8837">
          <cell r="A8837">
            <v>43215</v>
          </cell>
          <cell r="B8837">
            <v>0.66105324074074068</v>
          </cell>
          <cell r="D8837" t="str">
            <v>分系统1BMS4模块平均电压过高二级故障</v>
          </cell>
          <cell r="G8837" t="str">
            <v>JS_CZ_wodefeng</v>
          </cell>
          <cell r="I8837" t="str">
            <v>BMS故障</v>
          </cell>
        </row>
        <row r="8838">
          <cell r="A8838">
            <v>43215</v>
          </cell>
          <cell r="B8838">
            <v>0.66105324074074068</v>
          </cell>
          <cell r="D8838" t="str">
            <v>分系统1BMS4模块平均电压过低一级故障</v>
          </cell>
          <cell r="G8838" t="str">
            <v>JS_CZ_wodefeng</v>
          </cell>
          <cell r="I8838" t="str">
            <v>BMS故障</v>
          </cell>
        </row>
        <row r="8839">
          <cell r="A8839">
            <v>43215</v>
          </cell>
          <cell r="B8839">
            <v>0.66105324074074068</v>
          </cell>
          <cell r="D8839" t="str">
            <v>分系统1BMS4模块平均电压过低二级故障</v>
          </cell>
          <cell r="G8839" t="str">
            <v>JS_CZ_wodefeng</v>
          </cell>
          <cell r="I8839" t="str">
            <v>BMS故障</v>
          </cell>
        </row>
        <row r="8840">
          <cell r="A8840">
            <v>43215</v>
          </cell>
          <cell r="B8840">
            <v>0.66105324074074068</v>
          </cell>
          <cell r="D8840" t="str">
            <v>分系统1BMS4模块平均电压互差过大一级故障</v>
          </cell>
          <cell r="G8840" t="str">
            <v>JS_CZ_wodefeng</v>
          </cell>
          <cell r="I8840" t="str">
            <v>BMS故障</v>
          </cell>
        </row>
        <row r="8841">
          <cell r="A8841">
            <v>43215</v>
          </cell>
          <cell r="B8841">
            <v>0.66105324074074068</v>
          </cell>
          <cell r="D8841" t="str">
            <v>分系统1BMS4模块平均电压互差过大二级故障</v>
          </cell>
          <cell r="G8841" t="str">
            <v>JS_CZ_wodefeng</v>
          </cell>
          <cell r="I8841" t="str">
            <v>BMS故障</v>
          </cell>
        </row>
        <row r="8842">
          <cell r="A8842">
            <v>43215</v>
          </cell>
          <cell r="B8842">
            <v>0.66105324074074068</v>
          </cell>
          <cell r="D8842" t="str">
            <v>分系统1BMS4充电电流过大一级故障</v>
          </cell>
          <cell r="G8842" t="str">
            <v>JS_CZ_wodefeng</v>
          </cell>
          <cell r="I8842" t="str">
            <v>BMS故障</v>
          </cell>
        </row>
        <row r="8843">
          <cell r="A8843">
            <v>43215</v>
          </cell>
          <cell r="B8843">
            <v>0.66105324074074068</v>
          </cell>
          <cell r="D8843" t="str">
            <v>分系统1BMS4温度过高二级故障</v>
          </cell>
          <cell r="G8843" t="str">
            <v>JS_CZ_wodefeng</v>
          </cell>
          <cell r="I8843" t="str">
            <v>BMS故障</v>
          </cell>
        </row>
        <row r="8844">
          <cell r="A8844">
            <v>43215</v>
          </cell>
          <cell r="B8844">
            <v>0.66105324074074068</v>
          </cell>
          <cell r="D8844" t="str">
            <v>分系统1BMS4温度过低一级故障</v>
          </cell>
          <cell r="G8844" t="str">
            <v>JS_CZ_wodefeng</v>
          </cell>
          <cell r="I8844" t="str">
            <v>BMS故障</v>
          </cell>
        </row>
        <row r="8845">
          <cell r="A8845">
            <v>43215</v>
          </cell>
          <cell r="B8845">
            <v>0.66105324074074068</v>
          </cell>
          <cell r="D8845" t="str">
            <v>分系统1BMS4温度过低二级故障</v>
          </cell>
          <cell r="G8845" t="str">
            <v>JS_CZ_wodefeng</v>
          </cell>
          <cell r="I8845" t="str">
            <v>BMS故障</v>
          </cell>
        </row>
        <row r="8846">
          <cell r="A8846">
            <v>43215</v>
          </cell>
          <cell r="B8846">
            <v>0.66105324074074068</v>
          </cell>
          <cell r="D8846" t="str">
            <v>分系统1BMS4温度互差过大一级故障</v>
          </cell>
          <cell r="G8846" t="str">
            <v>JS_CZ_wodefeng</v>
          </cell>
          <cell r="I8846" t="str">
            <v>BMS故障</v>
          </cell>
        </row>
        <row r="8847">
          <cell r="A8847">
            <v>43215</v>
          </cell>
          <cell r="B8847">
            <v>0.66105324074074068</v>
          </cell>
          <cell r="D8847" t="str">
            <v>分系统1BMS4温度互差过大二级故障</v>
          </cell>
          <cell r="G8847" t="str">
            <v>JS_CZ_wodefeng</v>
          </cell>
          <cell r="I8847" t="str">
            <v>BMS故障</v>
          </cell>
        </row>
        <row r="8848">
          <cell r="A8848">
            <v>43215</v>
          </cell>
          <cell r="B8848">
            <v>0.66105324074074068</v>
          </cell>
          <cell r="D8848" t="str">
            <v>分系统1BMS4温升过快一级故障</v>
          </cell>
          <cell r="G8848" t="str">
            <v>JS_CZ_wodefeng</v>
          </cell>
          <cell r="I8848" t="str">
            <v>BMS故障</v>
          </cell>
        </row>
        <row r="8849">
          <cell r="A8849">
            <v>43215</v>
          </cell>
          <cell r="B8849">
            <v>0.66105324074074068</v>
          </cell>
          <cell r="D8849" t="str">
            <v>分系统1BMS4温升过快二级故障</v>
          </cell>
          <cell r="G8849" t="str">
            <v>JS_CZ_wodefeng</v>
          </cell>
          <cell r="I8849" t="str">
            <v>BMS故障</v>
          </cell>
        </row>
        <row r="8850">
          <cell r="A8850">
            <v>43215</v>
          </cell>
          <cell r="B8850">
            <v>0.66105324074074068</v>
          </cell>
          <cell r="D8850" t="str">
            <v>分系统1BMS4极柱温升过快一级故障</v>
          </cell>
          <cell r="G8850" t="str">
            <v>JS_CZ_wodefeng</v>
          </cell>
          <cell r="I8850" t="str">
            <v>BMS故障</v>
          </cell>
        </row>
        <row r="8851">
          <cell r="A8851">
            <v>43215</v>
          </cell>
          <cell r="B8851">
            <v>0.66105324074074068</v>
          </cell>
          <cell r="D8851" t="str">
            <v>分系统1BMS4SOC过高二级故障</v>
          </cell>
          <cell r="G8851" t="str">
            <v>JS_CZ_wodefeng</v>
          </cell>
          <cell r="I8851" t="str">
            <v>BMS故障</v>
          </cell>
        </row>
        <row r="8852">
          <cell r="A8852">
            <v>43215</v>
          </cell>
          <cell r="B8852">
            <v>0.66105324074074068</v>
          </cell>
          <cell r="D8852" t="str">
            <v>分系统1BMS4SOC过低一级故障</v>
          </cell>
          <cell r="G8852" t="str">
            <v>JS_CZ_wodefeng</v>
          </cell>
          <cell r="I8852" t="str">
            <v>BMS故障</v>
          </cell>
        </row>
        <row r="8853">
          <cell r="A8853">
            <v>43215</v>
          </cell>
          <cell r="B8853">
            <v>0.66105324074074068</v>
          </cell>
          <cell r="D8853" t="str">
            <v>分系统1BMS4SOC过低二级故障</v>
          </cell>
          <cell r="G8853" t="str">
            <v>JS_CZ_wodefeng</v>
          </cell>
          <cell r="I8853" t="str">
            <v>BMS故障</v>
          </cell>
        </row>
        <row r="8854">
          <cell r="A8854">
            <v>43215</v>
          </cell>
          <cell r="B8854">
            <v>0.66105324074074068</v>
          </cell>
          <cell r="D8854" t="str">
            <v>分系统1BMS4模块SOC互差过大一级故障</v>
          </cell>
          <cell r="G8854" t="str">
            <v>JS_CZ_wodefeng</v>
          </cell>
          <cell r="I8854" t="str">
            <v>BMS故障</v>
          </cell>
        </row>
        <row r="8855">
          <cell r="A8855">
            <v>43215</v>
          </cell>
          <cell r="B8855">
            <v>0.66105324074074068</v>
          </cell>
          <cell r="D8855" t="str">
            <v>分系统1BMS4模块SOC互差过大二级故障</v>
          </cell>
          <cell r="G8855" t="str">
            <v>JS_CZ_wodefeng</v>
          </cell>
          <cell r="I8855" t="str">
            <v>BMS故障</v>
          </cell>
        </row>
        <row r="8856">
          <cell r="A8856">
            <v>43215</v>
          </cell>
          <cell r="B8856">
            <v>0.66105324074074068</v>
          </cell>
          <cell r="D8856" t="str">
            <v>分系统1BMS4绝缘故障一级故障</v>
          </cell>
          <cell r="G8856" t="str">
            <v>JS_CZ_wodefeng</v>
          </cell>
          <cell r="I8856" t="str">
            <v>BMS故障</v>
          </cell>
        </row>
        <row r="8857">
          <cell r="A8857">
            <v>43215</v>
          </cell>
          <cell r="B8857">
            <v>0.66105324074074068</v>
          </cell>
          <cell r="D8857" t="str">
            <v>分系统1BMS4绝缘故障二级故障</v>
          </cell>
          <cell r="G8857" t="str">
            <v>JS_CZ_wodefeng</v>
          </cell>
          <cell r="I8857" t="str">
            <v>BMS故障</v>
          </cell>
        </row>
        <row r="8858">
          <cell r="A8858">
            <v>43215</v>
          </cell>
          <cell r="B8858">
            <v>0.66105324074074068</v>
          </cell>
          <cell r="D8858" t="str">
            <v>分系统1BMS4主正继电器粘连</v>
          </cell>
          <cell r="G8858" t="str">
            <v>JS_CZ_wodefeng</v>
          </cell>
          <cell r="I8858" t="str">
            <v>BMS故障</v>
          </cell>
        </row>
        <row r="8859">
          <cell r="A8859">
            <v>43215</v>
          </cell>
          <cell r="B8859">
            <v>0.66105324074074068</v>
          </cell>
          <cell r="D8859" t="str">
            <v>分系统1BMS4主负继电器断路</v>
          </cell>
          <cell r="G8859" t="str">
            <v>JS_CZ_wodefeng</v>
          </cell>
          <cell r="I8859" t="str">
            <v>BMS故障</v>
          </cell>
        </row>
        <row r="8860">
          <cell r="A8860">
            <v>43215</v>
          </cell>
          <cell r="B8860">
            <v>0.66105324074074068</v>
          </cell>
          <cell r="D8860" t="str">
            <v>分系统1BMS4单体丢失</v>
          </cell>
          <cell r="G8860" t="str">
            <v>JS_CZ_wodefeng</v>
          </cell>
          <cell r="I8860" t="str">
            <v>BMS故障</v>
          </cell>
        </row>
        <row r="8861">
          <cell r="A8861">
            <v>43215</v>
          </cell>
          <cell r="B8861">
            <v>0.66105324074074068</v>
          </cell>
          <cell r="D8861" t="str">
            <v>分系统1BMS4BMU丢失</v>
          </cell>
          <cell r="G8861" t="str">
            <v>JS_CZ_wodefeng</v>
          </cell>
          <cell r="I8861" t="str">
            <v>BMS故障</v>
          </cell>
        </row>
        <row r="8862">
          <cell r="A8862">
            <v>43215</v>
          </cell>
          <cell r="B8862">
            <v>0.66105324074074068</v>
          </cell>
          <cell r="D8862" t="str">
            <v>分系统1BMS4BCMS内部通讯故障</v>
          </cell>
          <cell r="G8862" t="str">
            <v>JS_CZ_wodefeng</v>
          </cell>
          <cell r="I8862" t="str">
            <v>BMS故障</v>
          </cell>
        </row>
        <row r="8863">
          <cell r="A8863">
            <v>43215</v>
          </cell>
          <cell r="B8863">
            <v>0.66105324074074068</v>
          </cell>
          <cell r="D8863" t="str">
            <v>分系统1BMS4BAMS 通讯故障</v>
          </cell>
          <cell r="G8863" t="str">
            <v>JS_CZ_wodefeng</v>
          </cell>
          <cell r="I8863" t="str">
            <v>BMS故障</v>
          </cell>
        </row>
        <row r="8864">
          <cell r="A8864">
            <v>43215</v>
          </cell>
          <cell r="B8864">
            <v>0.66105324074074068</v>
          </cell>
          <cell r="D8864" t="str">
            <v>分系统1BMS4单体自检失效故障</v>
          </cell>
          <cell r="G8864" t="str">
            <v>JS_CZ_wodefeng</v>
          </cell>
          <cell r="I8864" t="str">
            <v>BMS故障</v>
          </cell>
        </row>
        <row r="8865">
          <cell r="A8865">
            <v>43215</v>
          </cell>
          <cell r="B8865">
            <v>0.66105324074074068</v>
          </cell>
          <cell r="D8865" t="str">
            <v>分系统1BMS4模块自检失效故障</v>
          </cell>
          <cell r="G8865" t="str">
            <v>JS_CZ_wodefeng</v>
          </cell>
          <cell r="I8865" t="str">
            <v>BMS故障</v>
          </cell>
        </row>
        <row r="8866">
          <cell r="A8866">
            <v>43215</v>
          </cell>
          <cell r="B8866">
            <v>0.66105324074074068</v>
          </cell>
          <cell r="D8866" t="str">
            <v>分系统1BMS4单体更新失效故障</v>
          </cell>
          <cell r="G8866" t="str">
            <v>JS_CZ_wodefeng</v>
          </cell>
          <cell r="I8866" t="str">
            <v>BMS故障</v>
          </cell>
        </row>
        <row r="8867">
          <cell r="A8867">
            <v>43215</v>
          </cell>
          <cell r="B8867">
            <v>0.66105324074074068</v>
          </cell>
          <cell r="D8867" t="str">
            <v>分系统1BMS5单体电压过高二级故障</v>
          </cell>
          <cell r="G8867" t="str">
            <v>JS_CZ_wodefeng</v>
          </cell>
          <cell r="I8867" t="str">
            <v>BMS故障</v>
          </cell>
        </row>
        <row r="8868">
          <cell r="A8868">
            <v>43215</v>
          </cell>
          <cell r="B8868">
            <v>0.66105324074074068</v>
          </cell>
          <cell r="D8868" t="str">
            <v>分系统1BMS5单体电压过低一级故障</v>
          </cell>
          <cell r="G8868" t="str">
            <v>JS_CZ_wodefeng</v>
          </cell>
          <cell r="I8868" t="str">
            <v>BMS故障</v>
          </cell>
        </row>
        <row r="8869">
          <cell r="A8869">
            <v>43215</v>
          </cell>
          <cell r="B8869">
            <v>0.66105324074074068</v>
          </cell>
          <cell r="D8869" t="str">
            <v>分系统1BMS5单体互差过大二级故障</v>
          </cell>
          <cell r="G8869" t="str">
            <v>JS_CZ_wodefeng</v>
          </cell>
          <cell r="I8869" t="str">
            <v>BMS故障</v>
          </cell>
        </row>
        <row r="8870">
          <cell r="A8870">
            <v>43215</v>
          </cell>
          <cell r="B8870">
            <v>0.66105324074074068</v>
          </cell>
          <cell r="D8870" t="str">
            <v>分系统1BMS5模块平均电压过高一级故障</v>
          </cell>
          <cell r="G8870" t="str">
            <v>JS_CZ_wodefeng</v>
          </cell>
          <cell r="I8870" t="str">
            <v>BMS故障</v>
          </cell>
        </row>
        <row r="8871">
          <cell r="A8871">
            <v>43215</v>
          </cell>
          <cell r="B8871">
            <v>0.66105324074074068</v>
          </cell>
          <cell r="D8871" t="str">
            <v>分系统1BMS5模块平均电压过高二级故障</v>
          </cell>
          <cell r="G8871" t="str">
            <v>JS_CZ_wodefeng</v>
          </cell>
          <cell r="I8871" t="str">
            <v>BMS故障</v>
          </cell>
        </row>
        <row r="8872">
          <cell r="A8872">
            <v>43215</v>
          </cell>
          <cell r="B8872">
            <v>0.66105324074074068</v>
          </cell>
          <cell r="D8872" t="str">
            <v>分系统1BMS5模块平均电压过低一级故障</v>
          </cell>
          <cell r="G8872" t="str">
            <v>JS_CZ_wodefeng</v>
          </cell>
          <cell r="I8872" t="str">
            <v>BMS故障</v>
          </cell>
        </row>
        <row r="8873">
          <cell r="A8873">
            <v>43215</v>
          </cell>
          <cell r="B8873">
            <v>0.66105324074074068</v>
          </cell>
          <cell r="D8873" t="str">
            <v>分系统1BMS5模块平均电压过低二级故障</v>
          </cell>
          <cell r="G8873" t="str">
            <v>JS_CZ_wodefeng</v>
          </cell>
          <cell r="I8873" t="str">
            <v>BMS故障</v>
          </cell>
        </row>
        <row r="8874">
          <cell r="A8874">
            <v>43215</v>
          </cell>
          <cell r="B8874">
            <v>0.66105324074074068</v>
          </cell>
          <cell r="D8874" t="str">
            <v>分系统1BMS5模块平均电压互差过大一级故障</v>
          </cell>
          <cell r="G8874" t="str">
            <v>JS_CZ_wodefeng</v>
          </cell>
          <cell r="I8874" t="str">
            <v>BMS故障</v>
          </cell>
        </row>
        <row r="8875">
          <cell r="A8875">
            <v>43215</v>
          </cell>
          <cell r="B8875">
            <v>0.66105324074074068</v>
          </cell>
          <cell r="D8875" t="str">
            <v>分系统1BMS5模块平均电压互差过大二级故障</v>
          </cell>
          <cell r="G8875" t="str">
            <v>JS_CZ_wodefeng</v>
          </cell>
          <cell r="I8875" t="str">
            <v>BMS故障</v>
          </cell>
        </row>
        <row r="8876">
          <cell r="A8876">
            <v>43215</v>
          </cell>
          <cell r="B8876">
            <v>0.66105324074074068</v>
          </cell>
          <cell r="D8876" t="str">
            <v>分系统1BMS5放电电流过大二级故障</v>
          </cell>
          <cell r="G8876" t="str">
            <v>JS_CZ_wodefeng</v>
          </cell>
          <cell r="I8876" t="str">
            <v>BMS故障</v>
          </cell>
        </row>
        <row r="8877">
          <cell r="A8877">
            <v>43215</v>
          </cell>
          <cell r="B8877">
            <v>0.66105324074074068</v>
          </cell>
          <cell r="D8877" t="str">
            <v>分系统1BMS5充电电流过大一级故障</v>
          </cell>
          <cell r="G8877" t="str">
            <v>JS_CZ_wodefeng</v>
          </cell>
          <cell r="I8877" t="str">
            <v>BMS故障</v>
          </cell>
        </row>
        <row r="8878">
          <cell r="A8878">
            <v>43215</v>
          </cell>
          <cell r="B8878">
            <v>0.66105324074074068</v>
          </cell>
          <cell r="D8878" t="str">
            <v>分系统1BMS5温度过高二级故障</v>
          </cell>
          <cell r="G8878" t="str">
            <v>JS_CZ_wodefeng</v>
          </cell>
          <cell r="I8878" t="str">
            <v>BMS故障</v>
          </cell>
        </row>
        <row r="8879">
          <cell r="A8879">
            <v>43215</v>
          </cell>
          <cell r="B8879">
            <v>0.66105324074074068</v>
          </cell>
          <cell r="D8879" t="str">
            <v>分系统1BMS5温度过低一级故障</v>
          </cell>
          <cell r="G8879" t="str">
            <v>JS_CZ_wodefeng</v>
          </cell>
          <cell r="I8879" t="str">
            <v>BMS故障</v>
          </cell>
        </row>
        <row r="8880">
          <cell r="A8880">
            <v>43215</v>
          </cell>
          <cell r="B8880">
            <v>0.66105324074074068</v>
          </cell>
          <cell r="D8880" t="str">
            <v>分系统1BMS5温度过低二级故障</v>
          </cell>
          <cell r="G8880" t="str">
            <v>JS_CZ_wodefeng</v>
          </cell>
          <cell r="I8880" t="str">
            <v>BMS故障</v>
          </cell>
        </row>
        <row r="8881">
          <cell r="A8881">
            <v>43215</v>
          </cell>
          <cell r="B8881">
            <v>0.66105324074074068</v>
          </cell>
          <cell r="D8881" t="str">
            <v>分系统1BMS5温度互差过大一级故障</v>
          </cell>
          <cell r="G8881" t="str">
            <v>JS_CZ_wodefeng</v>
          </cell>
          <cell r="I8881" t="str">
            <v>BMS故障</v>
          </cell>
        </row>
        <row r="8882">
          <cell r="A8882">
            <v>43215</v>
          </cell>
          <cell r="B8882">
            <v>0.66105324074074068</v>
          </cell>
          <cell r="D8882" t="str">
            <v>分系统1BMS5温度互差过大二级故障</v>
          </cell>
          <cell r="G8882" t="str">
            <v>JS_CZ_wodefeng</v>
          </cell>
          <cell r="I8882" t="str">
            <v>BMS故障</v>
          </cell>
        </row>
        <row r="8883">
          <cell r="A8883">
            <v>43215</v>
          </cell>
          <cell r="B8883">
            <v>0.66105324074074068</v>
          </cell>
          <cell r="D8883" t="str">
            <v>分系统1BMS5温升过快一级故障</v>
          </cell>
          <cell r="G8883" t="str">
            <v>JS_CZ_wodefeng</v>
          </cell>
          <cell r="I8883" t="str">
            <v>BMS故障</v>
          </cell>
        </row>
        <row r="8884">
          <cell r="A8884">
            <v>43215</v>
          </cell>
          <cell r="B8884">
            <v>0.66105324074074068</v>
          </cell>
          <cell r="D8884" t="str">
            <v>分系统1BMS5温升过快二级故障</v>
          </cell>
          <cell r="G8884" t="str">
            <v>JS_CZ_wodefeng</v>
          </cell>
          <cell r="I8884" t="str">
            <v>BMS故障</v>
          </cell>
        </row>
        <row r="8885">
          <cell r="A8885">
            <v>43215</v>
          </cell>
          <cell r="B8885">
            <v>0.66105324074074068</v>
          </cell>
          <cell r="D8885" t="str">
            <v>分系统1BMS5极柱温差过大二级故障</v>
          </cell>
          <cell r="G8885" t="str">
            <v>JS_CZ_wodefeng</v>
          </cell>
          <cell r="I8885" t="str">
            <v>BMS故障</v>
          </cell>
        </row>
        <row r="8886">
          <cell r="A8886">
            <v>43215</v>
          </cell>
          <cell r="B8886">
            <v>0.66105324074074068</v>
          </cell>
          <cell r="D8886" t="str">
            <v>分系统1BMS5SOC过高二级故障</v>
          </cell>
          <cell r="G8886" t="str">
            <v>JS_CZ_wodefeng</v>
          </cell>
          <cell r="I8886" t="str">
            <v>BMS故障</v>
          </cell>
        </row>
        <row r="8887">
          <cell r="A8887">
            <v>43215</v>
          </cell>
          <cell r="B8887">
            <v>0.66105324074074068</v>
          </cell>
          <cell r="D8887" t="str">
            <v>分系统1BMS5SOC过低一级故障</v>
          </cell>
          <cell r="G8887" t="str">
            <v>JS_CZ_wodefeng</v>
          </cell>
          <cell r="I8887" t="str">
            <v>BMS故障</v>
          </cell>
        </row>
        <row r="8888">
          <cell r="A8888">
            <v>43215</v>
          </cell>
          <cell r="B8888">
            <v>0.66105324074074068</v>
          </cell>
          <cell r="D8888" t="str">
            <v>分系统1BMS5SOC过低二级故障</v>
          </cell>
          <cell r="G8888" t="str">
            <v>JS_CZ_wodefeng</v>
          </cell>
          <cell r="I8888" t="str">
            <v>BMS故障</v>
          </cell>
        </row>
        <row r="8889">
          <cell r="A8889">
            <v>43215</v>
          </cell>
          <cell r="B8889">
            <v>0.66105324074074068</v>
          </cell>
          <cell r="D8889" t="str">
            <v>分系统1BMS5模块SOC互差过大一级故障</v>
          </cell>
          <cell r="G8889" t="str">
            <v>JS_CZ_wodefeng</v>
          </cell>
          <cell r="I8889" t="str">
            <v>BMS故障</v>
          </cell>
        </row>
        <row r="8890">
          <cell r="A8890">
            <v>43215</v>
          </cell>
          <cell r="B8890">
            <v>0.66105324074074068</v>
          </cell>
          <cell r="D8890" t="str">
            <v>分系统1BMS5模块SOC互差过大二级故障</v>
          </cell>
          <cell r="G8890" t="str">
            <v>JS_CZ_wodefeng</v>
          </cell>
          <cell r="I8890" t="str">
            <v>BMS故障</v>
          </cell>
        </row>
        <row r="8891">
          <cell r="A8891">
            <v>43215</v>
          </cell>
          <cell r="B8891">
            <v>0.66105324074074068</v>
          </cell>
          <cell r="D8891" t="str">
            <v>分系统1BMS5绝缘故障一级故障</v>
          </cell>
          <cell r="G8891" t="str">
            <v>JS_CZ_wodefeng</v>
          </cell>
          <cell r="I8891" t="str">
            <v>BMS故障</v>
          </cell>
        </row>
        <row r="8892">
          <cell r="A8892">
            <v>43215</v>
          </cell>
          <cell r="B8892">
            <v>0.66105324074074068</v>
          </cell>
          <cell r="D8892" t="str">
            <v>分系统1BMS5绝缘故障二级故障</v>
          </cell>
          <cell r="G8892" t="str">
            <v>JS_CZ_wodefeng</v>
          </cell>
          <cell r="I8892" t="str">
            <v>BMS故障</v>
          </cell>
        </row>
        <row r="8893">
          <cell r="A8893">
            <v>43215</v>
          </cell>
          <cell r="B8893">
            <v>0.66105324074074068</v>
          </cell>
          <cell r="D8893" t="str">
            <v>分系统1BMS5主正继电器断路</v>
          </cell>
          <cell r="G8893" t="str">
            <v>JS_CZ_wodefeng</v>
          </cell>
          <cell r="I8893" t="str">
            <v>BMS故障</v>
          </cell>
        </row>
        <row r="8894">
          <cell r="A8894">
            <v>43215</v>
          </cell>
          <cell r="B8894">
            <v>0.66105324074074068</v>
          </cell>
          <cell r="D8894" t="str">
            <v>分系统1BMS5主正继电器粘连</v>
          </cell>
          <cell r="G8894" t="str">
            <v>JS_CZ_wodefeng</v>
          </cell>
          <cell r="I8894" t="str">
            <v>BMS故障</v>
          </cell>
        </row>
        <row r="8895">
          <cell r="A8895">
            <v>43215</v>
          </cell>
          <cell r="B8895">
            <v>0.66105324074074068</v>
          </cell>
          <cell r="D8895" t="str">
            <v>分系统1BMS5单体丢失</v>
          </cell>
          <cell r="G8895" t="str">
            <v>JS_CZ_wodefeng</v>
          </cell>
          <cell r="I8895" t="str">
            <v>BMS故障</v>
          </cell>
        </row>
        <row r="8896">
          <cell r="A8896">
            <v>43215</v>
          </cell>
          <cell r="B8896">
            <v>0.66105324074074068</v>
          </cell>
          <cell r="D8896" t="str">
            <v>分系统1BMS5BMU丢失</v>
          </cell>
          <cell r="G8896" t="str">
            <v>JS_CZ_wodefeng</v>
          </cell>
          <cell r="I8896" t="str">
            <v>BMS故障</v>
          </cell>
        </row>
        <row r="8897">
          <cell r="A8897">
            <v>43215</v>
          </cell>
          <cell r="B8897">
            <v>0.66105324074074068</v>
          </cell>
          <cell r="D8897" t="str">
            <v>分系统1BMS5BCMS内部通讯故障</v>
          </cell>
          <cell r="G8897" t="str">
            <v>JS_CZ_wodefeng</v>
          </cell>
          <cell r="I8897" t="str">
            <v>BMS故障</v>
          </cell>
        </row>
        <row r="8898">
          <cell r="A8898">
            <v>43215</v>
          </cell>
          <cell r="B8898">
            <v>0.66105324074074068</v>
          </cell>
          <cell r="D8898" t="str">
            <v>分系统1BMS5BAMS 通讯故障</v>
          </cell>
          <cell r="G8898" t="str">
            <v>JS_CZ_wodefeng</v>
          </cell>
          <cell r="I8898" t="str">
            <v>BMS故障</v>
          </cell>
        </row>
        <row r="8899">
          <cell r="A8899">
            <v>43215</v>
          </cell>
          <cell r="B8899">
            <v>0.66105324074074068</v>
          </cell>
          <cell r="D8899" t="str">
            <v>分系统1BMS5单体自检失效故障</v>
          </cell>
          <cell r="G8899" t="str">
            <v>JS_CZ_wodefeng</v>
          </cell>
          <cell r="I8899" t="str">
            <v>BMS故障</v>
          </cell>
        </row>
        <row r="8900">
          <cell r="A8900">
            <v>43215</v>
          </cell>
          <cell r="B8900">
            <v>0.66105324074074068</v>
          </cell>
          <cell r="D8900" t="str">
            <v>分系统1BMS5模块自检失效故障</v>
          </cell>
          <cell r="G8900" t="str">
            <v>JS_CZ_wodefeng</v>
          </cell>
          <cell r="I8900" t="str">
            <v>BMS故障</v>
          </cell>
        </row>
        <row r="8901">
          <cell r="A8901">
            <v>43215</v>
          </cell>
          <cell r="B8901">
            <v>0.66105324074074068</v>
          </cell>
          <cell r="D8901" t="str">
            <v>分系统1BMS5单体更新失效故障</v>
          </cell>
          <cell r="G8901" t="str">
            <v>JS_CZ_wodefeng</v>
          </cell>
          <cell r="I8901" t="str">
            <v>BMS故障</v>
          </cell>
        </row>
        <row r="8902">
          <cell r="A8902">
            <v>43215</v>
          </cell>
          <cell r="B8902">
            <v>0.66105324074074068</v>
          </cell>
          <cell r="D8902" t="str">
            <v>分系统1BMS6单体电压过高一级故障</v>
          </cell>
          <cell r="G8902" t="str">
            <v>JS_CZ_wodefeng</v>
          </cell>
          <cell r="I8902" t="str">
            <v>BMS故障</v>
          </cell>
        </row>
        <row r="8903">
          <cell r="A8903">
            <v>43215</v>
          </cell>
          <cell r="B8903">
            <v>0.66105324074074068</v>
          </cell>
          <cell r="D8903" t="str">
            <v>分系统1BMS6单体电压过高二级故障</v>
          </cell>
          <cell r="G8903" t="str">
            <v>JS_CZ_wodefeng</v>
          </cell>
          <cell r="I8903" t="str">
            <v>BMS故障</v>
          </cell>
        </row>
        <row r="8904">
          <cell r="A8904">
            <v>43215</v>
          </cell>
          <cell r="B8904">
            <v>0.66105324074074068</v>
          </cell>
          <cell r="D8904" t="str">
            <v>分系统1BMS6单体电压过低一级故障</v>
          </cell>
          <cell r="G8904" t="str">
            <v>JS_CZ_wodefeng</v>
          </cell>
          <cell r="I8904" t="str">
            <v>BMS故障</v>
          </cell>
        </row>
        <row r="8905">
          <cell r="A8905">
            <v>43215</v>
          </cell>
          <cell r="B8905">
            <v>0.66105324074074068</v>
          </cell>
          <cell r="D8905" t="str">
            <v>分系统1BMS6单体互差过大二级故障</v>
          </cell>
          <cell r="G8905" t="str">
            <v>JS_CZ_wodefeng</v>
          </cell>
          <cell r="I8905" t="str">
            <v>BMS故障</v>
          </cell>
        </row>
        <row r="8906">
          <cell r="A8906">
            <v>43215</v>
          </cell>
          <cell r="B8906">
            <v>0.66105324074074068</v>
          </cell>
          <cell r="D8906" t="str">
            <v>分系统1BMS6模块平均电压过高一级故障</v>
          </cell>
          <cell r="G8906" t="str">
            <v>JS_CZ_wodefeng</v>
          </cell>
          <cell r="I8906" t="str">
            <v>BMS故障</v>
          </cell>
        </row>
        <row r="8907">
          <cell r="A8907">
            <v>43215</v>
          </cell>
          <cell r="B8907">
            <v>0.66105324074074068</v>
          </cell>
          <cell r="D8907" t="str">
            <v>分系统1BMS6模块平均电压过高二级故障</v>
          </cell>
          <cell r="G8907" t="str">
            <v>JS_CZ_wodefeng</v>
          </cell>
          <cell r="I8907" t="str">
            <v>BMS故障</v>
          </cell>
        </row>
        <row r="8908">
          <cell r="A8908">
            <v>43215</v>
          </cell>
          <cell r="B8908">
            <v>0.66105324074074068</v>
          </cell>
          <cell r="D8908" t="str">
            <v>分系统1BMS6模块平均电压过低一级故障</v>
          </cell>
          <cell r="G8908" t="str">
            <v>JS_CZ_wodefeng</v>
          </cell>
          <cell r="I8908" t="str">
            <v>BMS故障</v>
          </cell>
        </row>
        <row r="8909">
          <cell r="A8909">
            <v>43215</v>
          </cell>
          <cell r="B8909">
            <v>0.66105324074074068</v>
          </cell>
          <cell r="D8909" t="str">
            <v>分系统1BMS6模块平均电压过低二级故障</v>
          </cell>
          <cell r="G8909" t="str">
            <v>JS_CZ_wodefeng</v>
          </cell>
          <cell r="I8909" t="str">
            <v>BMS故障</v>
          </cell>
        </row>
        <row r="8910">
          <cell r="A8910">
            <v>43215</v>
          </cell>
          <cell r="B8910">
            <v>0.66105324074074068</v>
          </cell>
          <cell r="D8910" t="str">
            <v>分系统1BMS6模块平均电压互差过大一级故障</v>
          </cell>
          <cell r="G8910" t="str">
            <v>JS_CZ_wodefeng</v>
          </cell>
          <cell r="I8910" t="str">
            <v>BMS故障</v>
          </cell>
        </row>
        <row r="8911">
          <cell r="A8911">
            <v>43215</v>
          </cell>
          <cell r="B8911">
            <v>0.66105324074074068</v>
          </cell>
          <cell r="D8911" t="str">
            <v>分系统1BMS6模块平均电压互差过大二级故障</v>
          </cell>
          <cell r="G8911" t="str">
            <v>JS_CZ_wodefeng</v>
          </cell>
          <cell r="I8911" t="str">
            <v>BMS故障</v>
          </cell>
        </row>
        <row r="8912">
          <cell r="A8912">
            <v>43215</v>
          </cell>
          <cell r="B8912">
            <v>0.66105324074074068</v>
          </cell>
          <cell r="D8912" t="str">
            <v>分系统1BMS6放电电流过大二级故障</v>
          </cell>
          <cell r="G8912" t="str">
            <v>JS_CZ_wodefeng</v>
          </cell>
          <cell r="I8912" t="str">
            <v>BMS故障</v>
          </cell>
        </row>
        <row r="8913">
          <cell r="A8913">
            <v>43215</v>
          </cell>
          <cell r="B8913">
            <v>0.66105324074074068</v>
          </cell>
          <cell r="D8913" t="str">
            <v>分系统1BMS6充电电流过大一级故障</v>
          </cell>
          <cell r="G8913" t="str">
            <v>JS_CZ_wodefeng</v>
          </cell>
          <cell r="I8913" t="str">
            <v>BMS故障</v>
          </cell>
        </row>
        <row r="8914">
          <cell r="A8914">
            <v>43215</v>
          </cell>
          <cell r="B8914">
            <v>0.66105324074074068</v>
          </cell>
          <cell r="D8914" t="str">
            <v>分系统1BMS6温度过高二级故障</v>
          </cell>
          <cell r="G8914" t="str">
            <v>JS_CZ_wodefeng</v>
          </cell>
          <cell r="I8914" t="str">
            <v>BMS故障</v>
          </cell>
        </row>
        <row r="8915">
          <cell r="A8915">
            <v>43215</v>
          </cell>
          <cell r="B8915">
            <v>0.66105324074074068</v>
          </cell>
          <cell r="D8915" t="str">
            <v>分系统1BMS6温度过低一级故障</v>
          </cell>
          <cell r="G8915" t="str">
            <v>JS_CZ_wodefeng</v>
          </cell>
          <cell r="I8915" t="str">
            <v>BMS故障</v>
          </cell>
        </row>
        <row r="8916">
          <cell r="A8916">
            <v>43215</v>
          </cell>
          <cell r="B8916">
            <v>0.66105324074074068</v>
          </cell>
          <cell r="D8916" t="str">
            <v>分系统1BMS6温度过低二级故障</v>
          </cell>
          <cell r="G8916" t="str">
            <v>JS_CZ_wodefeng</v>
          </cell>
          <cell r="I8916" t="str">
            <v>BMS故障</v>
          </cell>
        </row>
        <row r="8917">
          <cell r="A8917">
            <v>43215</v>
          </cell>
          <cell r="B8917">
            <v>0.66105324074074068</v>
          </cell>
          <cell r="D8917" t="str">
            <v>分系统1BMS6温度互差过大一级故障</v>
          </cell>
          <cell r="G8917" t="str">
            <v>JS_CZ_wodefeng</v>
          </cell>
          <cell r="I8917" t="str">
            <v>BMS故障</v>
          </cell>
        </row>
        <row r="8918">
          <cell r="A8918">
            <v>43215</v>
          </cell>
          <cell r="B8918">
            <v>0.66105324074074068</v>
          </cell>
          <cell r="D8918" t="str">
            <v>分系统1BMS6温度互差过大二级故障</v>
          </cell>
          <cell r="G8918" t="str">
            <v>JS_CZ_wodefeng</v>
          </cell>
          <cell r="I8918" t="str">
            <v>BMS故障</v>
          </cell>
        </row>
        <row r="8919">
          <cell r="A8919">
            <v>43215</v>
          </cell>
          <cell r="B8919">
            <v>0.66105324074074068</v>
          </cell>
          <cell r="D8919" t="str">
            <v>分系统1BMS6温升过快一级故障</v>
          </cell>
          <cell r="G8919" t="str">
            <v>JS_CZ_wodefeng</v>
          </cell>
          <cell r="I8919" t="str">
            <v>BMS故障</v>
          </cell>
        </row>
        <row r="8920">
          <cell r="A8920">
            <v>43215</v>
          </cell>
          <cell r="B8920">
            <v>0.66105324074074068</v>
          </cell>
          <cell r="D8920" t="str">
            <v>分系统1BMS6温升过快二级故障</v>
          </cell>
          <cell r="G8920" t="str">
            <v>JS_CZ_wodefeng</v>
          </cell>
          <cell r="I8920" t="str">
            <v>BMS故障</v>
          </cell>
        </row>
        <row r="8921">
          <cell r="A8921">
            <v>43215</v>
          </cell>
          <cell r="B8921">
            <v>0.66105324074074068</v>
          </cell>
          <cell r="D8921" t="str">
            <v>分系统1BMS6极柱温差过大二级故障</v>
          </cell>
          <cell r="G8921" t="str">
            <v>JS_CZ_wodefeng</v>
          </cell>
          <cell r="I8921" t="str">
            <v>BMS故障</v>
          </cell>
        </row>
        <row r="8922">
          <cell r="A8922">
            <v>43215</v>
          </cell>
          <cell r="B8922">
            <v>0.66105324074074068</v>
          </cell>
          <cell r="D8922" t="str">
            <v>分系统1BMS6极柱温升过快一级故障</v>
          </cell>
          <cell r="G8922" t="str">
            <v>JS_CZ_wodefeng</v>
          </cell>
          <cell r="I8922" t="str">
            <v>BMS故障</v>
          </cell>
        </row>
        <row r="8923">
          <cell r="A8923">
            <v>43215</v>
          </cell>
          <cell r="B8923">
            <v>0.66105324074074068</v>
          </cell>
          <cell r="D8923" t="str">
            <v>分系统1BMS6SOC过高二级故障</v>
          </cell>
          <cell r="G8923" t="str">
            <v>JS_CZ_wodefeng</v>
          </cell>
          <cell r="I8923" t="str">
            <v>BMS故障</v>
          </cell>
        </row>
        <row r="8924">
          <cell r="A8924">
            <v>43215</v>
          </cell>
          <cell r="B8924">
            <v>0.66105324074074068</v>
          </cell>
          <cell r="D8924" t="str">
            <v>分系统1BMS6SOC过低一级故障</v>
          </cell>
          <cell r="G8924" t="str">
            <v>JS_CZ_wodefeng</v>
          </cell>
          <cell r="I8924" t="str">
            <v>BMS故障</v>
          </cell>
        </row>
        <row r="8925">
          <cell r="A8925">
            <v>43215</v>
          </cell>
          <cell r="B8925">
            <v>0.66105324074074068</v>
          </cell>
          <cell r="D8925" t="str">
            <v>分系统1BMS6SOC过低二级故障</v>
          </cell>
          <cell r="G8925" t="str">
            <v>JS_CZ_wodefeng</v>
          </cell>
          <cell r="I8925" t="str">
            <v>BMS故障</v>
          </cell>
        </row>
        <row r="8926">
          <cell r="A8926">
            <v>43215</v>
          </cell>
          <cell r="B8926">
            <v>0.66105324074074068</v>
          </cell>
          <cell r="D8926" t="str">
            <v>分系统1BMS6模块SOC互差过大一级故障</v>
          </cell>
          <cell r="G8926" t="str">
            <v>JS_CZ_wodefeng</v>
          </cell>
          <cell r="I8926" t="str">
            <v>BMS故障</v>
          </cell>
        </row>
        <row r="8927">
          <cell r="A8927">
            <v>43215</v>
          </cell>
          <cell r="B8927">
            <v>0.66105324074074068</v>
          </cell>
          <cell r="D8927" t="str">
            <v>分系统1BMS6模块SOC互差过大二级故障</v>
          </cell>
          <cell r="G8927" t="str">
            <v>JS_CZ_wodefeng</v>
          </cell>
          <cell r="I8927" t="str">
            <v>BMS故障</v>
          </cell>
        </row>
        <row r="8928">
          <cell r="A8928">
            <v>43215</v>
          </cell>
          <cell r="B8928">
            <v>0.66105324074074068</v>
          </cell>
          <cell r="D8928" t="str">
            <v>分系统1BMS6绝缘故障一级故障</v>
          </cell>
          <cell r="G8928" t="str">
            <v>JS_CZ_wodefeng</v>
          </cell>
          <cell r="I8928" t="str">
            <v>BMS故障</v>
          </cell>
        </row>
        <row r="8929">
          <cell r="A8929">
            <v>43215</v>
          </cell>
          <cell r="B8929">
            <v>0.66105324074074068</v>
          </cell>
          <cell r="D8929" t="str">
            <v>分系统1BMS6绝缘故障二级故障</v>
          </cell>
          <cell r="G8929" t="str">
            <v>JS_CZ_wodefeng</v>
          </cell>
          <cell r="I8929" t="str">
            <v>BMS故障</v>
          </cell>
        </row>
        <row r="8930">
          <cell r="A8930">
            <v>43215</v>
          </cell>
          <cell r="B8930">
            <v>0.66105324074074068</v>
          </cell>
          <cell r="D8930" t="str">
            <v>分系统1BMS6主正继电器粘连</v>
          </cell>
          <cell r="G8930" t="str">
            <v>JS_CZ_wodefeng</v>
          </cell>
          <cell r="I8930" t="str">
            <v>BMS故障</v>
          </cell>
        </row>
        <row r="8931">
          <cell r="A8931">
            <v>43215</v>
          </cell>
          <cell r="B8931">
            <v>0.66105324074074068</v>
          </cell>
          <cell r="D8931" t="str">
            <v>分系统1BMS6主负继电器断路</v>
          </cell>
          <cell r="G8931" t="str">
            <v>JS_CZ_wodefeng</v>
          </cell>
          <cell r="I8931" t="str">
            <v>BMS故障</v>
          </cell>
        </row>
        <row r="8932">
          <cell r="A8932">
            <v>43215</v>
          </cell>
          <cell r="B8932">
            <v>0.66105324074074068</v>
          </cell>
          <cell r="D8932" t="str">
            <v>分系统1BMS6单体丢失</v>
          </cell>
          <cell r="G8932" t="str">
            <v>JS_CZ_wodefeng</v>
          </cell>
          <cell r="I8932" t="str">
            <v>BMS故障</v>
          </cell>
        </row>
        <row r="8933">
          <cell r="A8933">
            <v>43215</v>
          </cell>
          <cell r="B8933">
            <v>0.66105324074074068</v>
          </cell>
          <cell r="D8933" t="str">
            <v>分系统1BMS6BMU丢失</v>
          </cell>
          <cell r="G8933" t="str">
            <v>JS_CZ_wodefeng</v>
          </cell>
          <cell r="I8933" t="str">
            <v>BMS故障</v>
          </cell>
        </row>
        <row r="8934">
          <cell r="A8934">
            <v>43215</v>
          </cell>
          <cell r="B8934">
            <v>0.66105324074074068</v>
          </cell>
          <cell r="D8934" t="str">
            <v>分系统1BMS6BCMS内部通讯故障</v>
          </cell>
          <cell r="G8934" t="str">
            <v>JS_CZ_wodefeng</v>
          </cell>
          <cell r="I8934" t="str">
            <v>BMS故障</v>
          </cell>
        </row>
        <row r="8935">
          <cell r="A8935">
            <v>43215</v>
          </cell>
          <cell r="B8935">
            <v>0.66105324074074068</v>
          </cell>
          <cell r="D8935" t="str">
            <v>分系统1BMS6BAMS 通讯故障</v>
          </cell>
          <cell r="G8935" t="str">
            <v>JS_CZ_wodefeng</v>
          </cell>
          <cell r="I8935" t="str">
            <v>BMS故障</v>
          </cell>
        </row>
        <row r="8936">
          <cell r="A8936">
            <v>43215</v>
          </cell>
          <cell r="B8936">
            <v>0.66105324074074068</v>
          </cell>
          <cell r="D8936" t="str">
            <v>分系统1BMS6单体自检失效故障</v>
          </cell>
          <cell r="G8936" t="str">
            <v>JS_CZ_wodefeng</v>
          </cell>
          <cell r="I8936" t="str">
            <v>BMS故障</v>
          </cell>
        </row>
        <row r="8937">
          <cell r="A8937">
            <v>43215</v>
          </cell>
          <cell r="B8937">
            <v>0.66105324074074068</v>
          </cell>
          <cell r="D8937" t="str">
            <v>分系统1BMS6模块自检失效故障</v>
          </cell>
          <cell r="G8937" t="str">
            <v>JS_CZ_wodefeng</v>
          </cell>
          <cell r="I8937" t="str">
            <v>BMS故障</v>
          </cell>
        </row>
        <row r="8938">
          <cell r="A8938">
            <v>43215</v>
          </cell>
          <cell r="B8938">
            <v>0.66105324074074068</v>
          </cell>
          <cell r="D8938" t="str">
            <v>分系统1BMS6单体更新失效故障</v>
          </cell>
          <cell r="G8938" t="str">
            <v>JS_CZ_wodefeng</v>
          </cell>
          <cell r="I8938" t="str">
            <v>BMS故障</v>
          </cell>
        </row>
        <row r="8939">
          <cell r="A8939">
            <v>43215</v>
          </cell>
          <cell r="B8939">
            <v>0.66111111111111109</v>
          </cell>
          <cell r="D8939" t="str">
            <v>分系统1BMS6单体电压过低二级故障</v>
          </cell>
          <cell r="G8939" t="str">
            <v>JS_CZ_wodefeng</v>
          </cell>
          <cell r="I8939" t="str">
            <v>BMS故障</v>
          </cell>
        </row>
        <row r="8940">
          <cell r="A8940">
            <v>43215</v>
          </cell>
          <cell r="B8940">
            <v>0.66116898148148151</v>
          </cell>
          <cell r="D8940" t="str">
            <v>分系统1BMS6单体电压过高一级故障</v>
          </cell>
          <cell r="G8940" t="str">
            <v>JS_CZ_wodefeng</v>
          </cell>
          <cell r="I8940" t="str">
            <v>BMS故障</v>
          </cell>
        </row>
        <row r="8941">
          <cell r="A8941">
            <v>43215</v>
          </cell>
          <cell r="B8941">
            <v>0.66116898148148151</v>
          </cell>
          <cell r="D8941" t="str">
            <v>分系统1BMS6单体电压过高二级故障</v>
          </cell>
          <cell r="G8941" t="str">
            <v>JS_CZ_wodefeng</v>
          </cell>
          <cell r="I8941" t="str">
            <v>BMS故障</v>
          </cell>
        </row>
        <row r="8942">
          <cell r="A8942">
            <v>43215</v>
          </cell>
          <cell r="B8942">
            <v>0.66116898148148151</v>
          </cell>
          <cell r="D8942" t="str">
            <v>分系统1BMS6单体电压过低一级故障</v>
          </cell>
          <cell r="G8942" t="str">
            <v>JS_CZ_wodefeng</v>
          </cell>
          <cell r="I8942" t="str">
            <v>BMS故障</v>
          </cell>
        </row>
        <row r="8943">
          <cell r="A8943">
            <v>43215</v>
          </cell>
          <cell r="B8943">
            <v>0.66122685185185182</v>
          </cell>
          <cell r="D8943" t="str">
            <v>分系统1BMS1主正继电器断路</v>
          </cell>
          <cell r="G8943" t="str">
            <v>JS_CZ_wodefeng</v>
          </cell>
          <cell r="I8943" t="str">
            <v>BMS故障</v>
          </cell>
        </row>
        <row r="8944">
          <cell r="A8944">
            <v>43215</v>
          </cell>
          <cell r="B8944">
            <v>0.66128472222222223</v>
          </cell>
          <cell r="D8944" t="str">
            <v>分系统1BMS4极柱温差过大二级故障</v>
          </cell>
          <cell r="G8944" t="str">
            <v>JS_CZ_wodefeng</v>
          </cell>
          <cell r="I8944" t="str">
            <v>BMS故障</v>
          </cell>
        </row>
        <row r="8945">
          <cell r="A8945">
            <v>43215</v>
          </cell>
          <cell r="B8945">
            <v>0.66128472222222223</v>
          </cell>
          <cell r="D8945" t="str">
            <v>分系统1BMS4主正继电器断路</v>
          </cell>
          <cell r="G8945" t="str">
            <v>JS_CZ_wodefeng</v>
          </cell>
          <cell r="I8945" t="str">
            <v>BMS故障</v>
          </cell>
        </row>
        <row r="8946">
          <cell r="A8946">
            <v>43215</v>
          </cell>
          <cell r="B8946">
            <v>0.66128472222222223</v>
          </cell>
          <cell r="D8946" t="str">
            <v>分系统1BMS5单体电压过高一级故障</v>
          </cell>
          <cell r="G8946" t="str">
            <v>JS_CZ_wodefeng</v>
          </cell>
          <cell r="I8946" t="str">
            <v>BMS故障</v>
          </cell>
        </row>
        <row r="8947">
          <cell r="A8947">
            <v>43215</v>
          </cell>
          <cell r="B8947">
            <v>0.66140046296296295</v>
          </cell>
          <cell r="D8947" t="str">
            <v>分系统1BMS4极柱温差过大二级故障</v>
          </cell>
          <cell r="G8947" t="str">
            <v>JS_CZ_wodefeng</v>
          </cell>
          <cell r="I8947" t="str">
            <v>BMS故障</v>
          </cell>
        </row>
        <row r="8948">
          <cell r="A8948">
            <v>43215</v>
          </cell>
          <cell r="B8948">
            <v>0.66140046296296295</v>
          </cell>
          <cell r="D8948" t="str">
            <v>分系统1BMS6单体电压过低二级故障</v>
          </cell>
          <cell r="G8948" t="str">
            <v>JS_CZ_wodefeng</v>
          </cell>
          <cell r="I8948" t="str">
            <v>BMS故障</v>
          </cell>
        </row>
        <row r="8949">
          <cell r="A8949">
            <v>43215</v>
          </cell>
          <cell r="B8949">
            <v>0.66145833333333337</v>
          </cell>
          <cell r="D8949" t="str">
            <v>分系统1BMS4主正继电器断路</v>
          </cell>
          <cell r="G8949" t="str">
            <v>JS_CZ_wodefeng</v>
          </cell>
          <cell r="I8949" t="str">
            <v>BMS故障</v>
          </cell>
        </row>
        <row r="8950">
          <cell r="A8950">
            <v>43215</v>
          </cell>
          <cell r="B8950">
            <v>0.66145833333333337</v>
          </cell>
          <cell r="D8950" t="str">
            <v>分系统1BMS6单体电压过高一级故障</v>
          </cell>
          <cell r="G8950" t="str">
            <v>JS_CZ_wodefeng</v>
          </cell>
          <cell r="I8950" t="str">
            <v>BMS故障</v>
          </cell>
        </row>
        <row r="8951">
          <cell r="A8951">
            <v>43215</v>
          </cell>
          <cell r="B8951">
            <v>0.66145833333333337</v>
          </cell>
          <cell r="D8951" t="str">
            <v>分系统1BMS6单体电压过高二级故障</v>
          </cell>
          <cell r="G8951" t="str">
            <v>JS_CZ_wodefeng</v>
          </cell>
          <cell r="I8951" t="str">
            <v>BMS故障</v>
          </cell>
        </row>
        <row r="8952">
          <cell r="A8952">
            <v>43215</v>
          </cell>
          <cell r="B8952">
            <v>0.66145833333333337</v>
          </cell>
          <cell r="D8952" t="str">
            <v>分系统1BMS6单体电压过低一级故障</v>
          </cell>
          <cell r="G8952" t="str">
            <v>JS_CZ_wodefeng</v>
          </cell>
          <cell r="I8952" t="str">
            <v>BMS故障</v>
          </cell>
        </row>
        <row r="8953">
          <cell r="A8953">
            <v>43215</v>
          </cell>
          <cell r="B8953">
            <v>0.66151620370370368</v>
          </cell>
          <cell r="D8953" t="str">
            <v>分系统1BMS1主正继电器断路</v>
          </cell>
          <cell r="G8953" t="str">
            <v>JS_CZ_wodefeng</v>
          </cell>
          <cell r="I8953" t="str">
            <v>BMS故障</v>
          </cell>
        </row>
        <row r="8954">
          <cell r="A8954">
            <v>43215</v>
          </cell>
          <cell r="B8954">
            <v>0.66151620370370368</v>
          </cell>
          <cell r="D8954" t="str">
            <v>分系统1BMS4极柱温差过大二级故障</v>
          </cell>
          <cell r="G8954" t="str">
            <v>JS_CZ_wodefeng</v>
          </cell>
          <cell r="I8954" t="str">
            <v>BMS故障</v>
          </cell>
        </row>
        <row r="8955">
          <cell r="A8955">
            <v>43215</v>
          </cell>
          <cell r="B8955">
            <v>0.66226851851851853</v>
          </cell>
          <cell r="D8955" t="str">
            <v>分系统1负载跟随状态</v>
          </cell>
          <cell r="G8955" t="str">
            <v>JS_CZ_wodefeng</v>
          </cell>
          <cell r="I8955" t="str">
            <v>负荷跟随</v>
          </cell>
        </row>
        <row r="8956">
          <cell r="A8956">
            <v>43215</v>
          </cell>
          <cell r="B8956">
            <v>0.6630787037037037</v>
          </cell>
          <cell r="D8956" t="str">
            <v>电表故障</v>
          </cell>
          <cell r="G8956" t="str">
            <v>JS_CZ_wodefeng</v>
          </cell>
          <cell r="I8956" t="str">
            <v>电表故障</v>
          </cell>
        </row>
        <row r="8957">
          <cell r="A8957">
            <v>43215</v>
          </cell>
          <cell r="B8957">
            <v>0.66824074074074069</v>
          </cell>
          <cell r="D8957" t="str">
            <v>电表故障</v>
          </cell>
          <cell r="G8957" t="str">
            <v>JS_CZ_wodefeng</v>
          </cell>
          <cell r="I8957" t="str">
            <v>电表故障</v>
          </cell>
        </row>
        <row r="8958">
          <cell r="A8958">
            <v>43215</v>
          </cell>
          <cell r="B8958">
            <v>0.67084490740740732</v>
          </cell>
          <cell r="D8958" t="str">
            <v>电表故障</v>
          </cell>
          <cell r="G8958" t="str">
            <v>JS_CZ_wodefeng</v>
          </cell>
          <cell r="I8958" t="str">
            <v>电表故障</v>
          </cell>
        </row>
        <row r="8959">
          <cell r="A8959">
            <v>43215</v>
          </cell>
          <cell r="B8959">
            <v>0.67211805555555548</v>
          </cell>
          <cell r="D8959" t="str">
            <v>电表故障</v>
          </cell>
          <cell r="G8959" t="str">
            <v>JS_CZ_wodefeng</v>
          </cell>
          <cell r="I8959" t="str">
            <v>电表故障</v>
          </cell>
        </row>
        <row r="8960">
          <cell r="A8960">
            <v>43215</v>
          </cell>
          <cell r="B8960">
            <v>0.67321759259259262</v>
          </cell>
          <cell r="D8960" t="str">
            <v>电表故障</v>
          </cell>
          <cell r="G8960" t="str">
            <v>JS_CZ_wodefeng</v>
          </cell>
          <cell r="I8960" t="str">
            <v>电表故障</v>
          </cell>
        </row>
        <row r="8961">
          <cell r="A8961">
            <v>43215</v>
          </cell>
          <cell r="B8961">
            <v>0.67333333333333334</v>
          </cell>
          <cell r="D8961" t="str">
            <v>电表故障</v>
          </cell>
          <cell r="G8961" t="str">
            <v>JS_CZ_wodefeng</v>
          </cell>
          <cell r="I8961" t="str">
            <v>电表故障</v>
          </cell>
        </row>
        <row r="8962">
          <cell r="A8962">
            <v>43215</v>
          </cell>
          <cell r="B8962">
            <v>0.6772800925925927</v>
          </cell>
          <cell r="D8962" t="str">
            <v>电表故障</v>
          </cell>
          <cell r="G8962" t="str">
            <v>JS_CZ_wodefeng</v>
          </cell>
          <cell r="I8962" t="str">
            <v>电表故障</v>
          </cell>
        </row>
        <row r="8963">
          <cell r="A8963">
            <v>43215</v>
          </cell>
          <cell r="B8963">
            <v>0.67861111111111105</v>
          </cell>
          <cell r="D8963" t="str">
            <v>电表故障</v>
          </cell>
          <cell r="G8963" t="str">
            <v>JS_CZ_wodefeng</v>
          </cell>
          <cell r="I8963" t="str">
            <v>电表故障</v>
          </cell>
        </row>
        <row r="8964">
          <cell r="A8964">
            <v>43215</v>
          </cell>
          <cell r="B8964">
            <v>0.67872685185185189</v>
          </cell>
          <cell r="D8964" t="str">
            <v>电表故障</v>
          </cell>
          <cell r="G8964" t="str">
            <v>JS_CZ_wodefeng</v>
          </cell>
          <cell r="I8964" t="str">
            <v>电表故障</v>
          </cell>
        </row>
        <row r="8965">
          <cell r="A8965">
            <v>43215</v>
          </cell>
          <cell r="B8965">
            <v>0.67884259259259261</v>
          </cell>
          <cell r="D8965" t="str">
            <v>电表故障</v>
          </cell>
          <cell r="G8965" t="str">
            <v>JS_CZ_wodefeng</v>
          </cell>
          <cell r="I8965" t="str">
            <v>电表故障</v>
          </cell>
        </row>
        <row r="8966">
          <cell r="A8966">
            <v>43215</v>
          </cell>
          <cell r="B8966">
            <v>0.67994212962962963</v>
          </cell>
          <cell r="D8966" t="str">
            <v>电表故障</v>
          </cell>
          <cell r="G8966" t="str">
            <v>JS_CZ_wodefeng</v>
          </cell>
          <cell r="I8966" t="str">
            <v>电表故障</v>
          </cell>
        </row>
        <row r="8967">
          <cell r="A8967">
            <v>43215</v>
          </cell>
          <cell r="B8967">
            <v>0.68005787037037047</v>
          </cell>
          <cell r="D8967" t="str">
            <v>电表故障</v>
          </cell>
          <cell r="G8967" t="str">
            <v>JS_CZ_wodefeng</v>
          </cell>
          <cell r="I8967" t="str">
            <v>电表故障</v>
          </cell>
        </row>
        <row r="8968">
          <cell r="A8968">
            <v>43215</v>
          </cell>
          <cell r="B8968">
            <v>0.68017361111111108</v>
          </cell>
          <cell r="D8968" t="str">
            <v>电表故障</v>
          </cell>
          <cell r="G8968" t="str">
            <v>JS_CZ_wodefeng</v>
          </cell>
          <cell r="I8968" t="str">
            <v>电表故障</v>
          </cell>
        </row>
        <row r="8969">
          <cell r="A8969">
            <v>43215</v>
          </cell>
          <cell r="B8969">
            <v>0.68254629629629626</v>
          </cell>
          <cell r="D8969" t="str">
            <v>电表故障</v>
          </cell>
          <cell r="G8969" t="str">
            <v>JS_CZ_wodefeng</v>
          </cell>
          <cell r="I8969" t="str">
            <v>电表故障</v>
          </cell>
        </row>
        <row r="8970">
          <cell r="A8970">
            <v>43215</v>
          </cell>
          <cell r="B8970">
            <v>0.68341435185185195</v>
          </cell>
          <cell r="D8970" t="str">
            <v>电表故障</v>
          </cell>
          <cell r="G8970" t="str">
            <v>JS_CZ_wodefeng</v>
          </cell>
          <cell r="I8970" t="str">
            <v>电表故障</v>
          </cell>
        </row>
        <row r="8971">
          <cell r="A8971">
            <v>43215</v>
          </cell>
          <cell r="B8971">
            <v>0.68353009259259256</v>
          </cell>
          <cell r="D8971" t="str">
            <v>电表故障</v>
          </cell>
          <cell r="G8971" t="str">
            <v>JS_CZ_wodefeng</v>
          </cell>
          <cell r="I8971" t="str">
            <v>电表故障</v>
          </cell>
        </row>
        <row r="8972">
          <cell r="A8972">
            <v>43215</v>
          </cell>
          <cell r="B8972">
            <v>0.68503472222222228</v>
          </cell>
          <cell r="D8972" t="str">
            <v>电表故障</v>
          </cell>
          <cell r="G8972" t="str">
            <v>JS_CZ_wodefeng</v>
          </cell>
          <cell r="I8972" t="str">
            <v>电表故障</v>
          </cell>
        </row>
        <row r="8973">
          <cell r="A8973">
            <v>43215</v>
          </cell>
          <cell r="B8973">
            <v>0.68741898148148151</v>
          </cell>
          <cell r="D8973" t="str">
            <v>电表故障</v>
          </cell>
          <cell r="G8973" t="str">
            <v>JS_CZ_wodefeng</v>
          </cell>
          <cell r="I8973" t="str">
            <v>电表故障</v>
          </cell>
        </row>
        <row r="8974">
          <cell r="A8974">
            <v>43215</v>
          </cell>
          <cell r="B8974">
            <v>0.68753472222222223</v>
          </cell>
          <cell r="D8974" t="str">
            <v>电表故障</v>
          </cell>
          <cell r="G8974" t="str">
            <v>JS_CZ_wodefeng</v>
          </cell>
          <cell r="I8974" t="str">
            <v>电表故障</v>
          </cell>
        </row>
        <row r="8975">
          <cell r="A8975">
            <v>43215</v>
          </cell>
          <cell r="B8975">
            <v>0.68770833333333325</v>
          </cell>
          <cell r="D8975" t="str">
            <v>电表故障</v>
          </cell>
          <cell r="G8975" t="str">
            <v>JS_CZ_wodefeng</v>
          </cell>
          <cell r="I8975" t="str">
            <v>电表故障</v>
          </cell>
        </row>
        <row r="8976">
          <cell r="A8976">
            <v>43215</v>
          </cell>
          <cell r="B8976">
            <v>0.68793981481481481</v>
          </cell>
          <cell r="D8976" t="str">
            <v>电表故障</v>
          </cell>
          <cell r="G8976" t="str">
            <v>JS_CZ_wodefeng</v>
          </cell>
          <cell r="I8976" t="str">
            <v>电表故障</v>
          </cell>
        </row>
        <row r="8977">
          <cell r="A8977">
            <v>43215</v>
          </cell>
          <cell r="B8977">
            <v>0.68898148148148142</v>
          </cell>
          <cell r="D8977" t="str">
            <v>电表故障</v>
          </cell>
          <cell r="G8977" t="str">
            <v>JS_CZ_wodefeng</v>
          </cell>
          <cell r="I8977" t="str">
            <v>电表故障</v>
          </cell>
        </row>
        <row r="8978">
          <cell r="A8978">
            <v>43215</v>
          </cell>
          <cell r="B8978">
            <v>0.69042824074074083</v>
          </cell>
          <cell r="D8978" t="str">
            <v>电表故障</v>
          </cell>
          <cell r="G8978" t="str">
            <v>JS_CZ_wodefeng</v>
          </cell>
          <cell r="I8978" t="str">
            <v>电表故障</v>
          </cell>
        </row>
        <row r="8979">
          <cell r="A8979">
            <v>43215</v>
          </cell>
          <cell r="B8979">
            <v>0.69274305555555549</v>
          </cell>
          <cell r="D8979" t="str">
            <v>电表故障</v>
          </cell>
          <cell r="G8979" t="str">
            <v>JS_CZ_wodefeng</v>
          </cell>
          <cell r="I8979" t="str">
            <v>电表故障</v>
          </cell>
        </row>
        <row r="8980">
          <cell r="A8980">
            <v>43215</v>
          </cell>
          <cell r="B8980">
            <v>0.69414351851851863</v>
          </cell>
          <cell r="D8980" t="str">
            <v>电表故障</v>
          </cell>
          <cell r="G8980" t="str">
            <v>JS_CZ_wodefeng</v>
          </cell>
          <cell r="I8980" t="str">
            <v>电表故障</v>
          </cell>
        </row>
        <row r="8981">
          <cell r="A8981">
            <v>43215</v>
          </cell>
          <cell r="B8981">
            <v>0.69425925925925924</v>
          </cell>
          <cell r="D8981" t="str">
            <v>电表故障</v>
          </cell>
          <cell r="G8981" t="str">
            <v>JS_CZ_wodefeng</v>
          </cell>
          <cell r="I8981" t="str">
            <v>电表故障</v>
          </cell>
        </row>
        <row r="8982">
          <cell r="A8982">
            <v>43215</v>
          </cell>
          <cell r="B8982">
            <v>0.69437499999999996</v>
          </cell>
          <cell r="D8982" t="str">
            <v>电表故障</v>
          </cell>
          <cell r="G8982" t="str">
            <v>JS_CZ_wodefeng</v>
          </cell>
          <cell r="I8982" t="str">
            <v>电表故障</v>
          </cell>
        </row>
        <row r="8983">
          <cell r="A8983">
            <v>43215</v>
          </cell>
          <cell r="B8983">
            <v>0.69518518518518524</v>
          </cell>
          <cell r="D8983" t="str">
            <v>电表故障</v>
          </cell>
          <cell r="G8983" t="str">
            <v>JS_CZ_wodefeng</v>
          </cell>
          <cell r="I8983" t="str">
            <v>电表故障</v>
          </cell>
        </row>
        <row r="8984">
          <cell r="A8984">
            <v>43215</v>
          </cell>
          <cell r="B8984">
            <v>0.69530092592592585</v>
          </cell>
          <cell r="D8984" t="str">
            <v>电表故障</v>
          </cell>
          <cell r="G8984" t="str">
            <v>JS_CZ_wodefeng</v>
          </cell>
          <cell r="I8984" t="str">
            <v>电表故障</v>
          </cell>
        </row>
        <row r="8985">
          <cell r="A8985">
            <v>43215</v>
          </cell>
          <cell r="B8985">
            <v>0.69831018518518517</v>
          </cell>
          <cell r="D8985" t="str">
            <v>电表故障</v>
          </cell>
          <cell r="G8985" t="str">
            <v>JS_CZ_wodefeng</v>
          </cell>
          <cell r="I8985" t="str">
            <v>电表故障</v>
          </cell>
        </row>
        <row r="8986">
          <cell r="A8986">
            <v>43215</v>
          </cell>
          <cell r="B8986">
            <v>0.69964120370370375</v>
          </cell>
          <cell r="D8986" t="str">
            <v>电表故障</v>
          </cell>
          <cell r="G8986" t="str">
            <v>JS_CZ_wodefeng</v>
          </cell>
          <cell r="I8986" t="str">
            <v>电表故障</v>
          </cell>
        </row>
        <row r="8987">
          <cell r="A8987">
            <v>43215</v>
          </cell>
          <cell r="B8987">
            <v>0.69975694444444436</v>
          </cell>
          <cell r="D8987" t="str">
            <v>电表故障</v>
          </cell>
          <cell r="G8987" t="str">
            <v>JS_CZ_wodefeng</v>
          </cell>
          <cell r="I8987" t="str">
            <v>电表故障</v>
          </cell>
        </row>
        <row r="8988">
          <cell r="A8988">
            <v>43215</v>
          </cell>
          <cell r="B8988">
            <v>0.70097222222222222</v>
          </cell>
          <cell r="D8988" t="str">
            <v>电表故障</v>
          </cell>
          <cell r="G8988" t="str">
            <v>JS_CZ_wodefeng</v>
          </cell>
          <cell r="I8988" t="str">
            <v>电表故障</v>
          </cell>
        </row>
        <row r="8989">
          <cell r="A8989">
            <v>43215</v>
          </cell>
          <cell r="B8989">
            <v>0.7021412037037037</v>
          </cell>
          <cell r="D8989" t="str">
            <v>电表故障</v>
          </cell>
          <cell r="G8989" t="str">
            <v>JS_CZ_wodefeng</v>
          </cell>
          <cell r="I8989" t="str">
            <v>电表故障</v>
          </cell>
        </row>
        <row r="8990">
          <cell r="A8990">
            <v>43215</v>
          </cell>
          <cell r="B8990">
            <v>0.7036458333333333</v>
          </cell>
          <cell r="D8990" t="str">
            <v>电表故障</v>
          </cell>
          <cell r="G8990" t="str">
            <v>JS_CZ_wodefeng</v>
          </cell>
          <cell r="I8990" t="str">
            <v>电表故障</v>
          </cell>
        </row>
        <row r="8991">
          <cell r="A8991">
            <v>43215</v>
          </cell>
          <cell r="B8991">
            <v>0.70376157407407414</v>
          </cell>
          <cell r="D8991" t="str">
            <v>电表故障</v>
          </cell>
          <cell r="G8991" t="str">
            <v>JS_CZ_wodefeng</v>
          </cell>
          <cell r="I8991" t="str">
            <v>电表故障</v>
          </cell>
        </row>
        <row r="8992">
          <cell r="A8992">
            <v>43215</v>
          </cell>
          <cell r="B8992">
            <v>0.70468750000000002</v>
          </cell>
          <cell r="D8992" t="str">
            <v>电表故障</v>
          </cell>
          <cell r="G8992" t="str">
            <v>JS_CZ_wodefeng</v>
          </cell>
          <cell r="I8992" t="str">
            <v>电表故障</v>
          </cell>
        </row>
        <row r="8993">
          <cell r="A8993">
            <v>43215</v>
          </cell>
          <cell r="B8993">
            <v>0.70486111111111116</v>
          </cell>
          <cell r="D8993" t="str">
            <v>电表故障</v>
          </cell>
          <cell r="G8993" t="str">
            <v>JS_CZ_wodefeng</v>
          </cell>
          <cell r="I8993" t="str">
            <v>电表故障</v>
          </cell>
        </row>
        <row r="8994">
          <cell r="A8994">
            <v>43215</v>
          </cell>
          <cell r="B8994">
            <v>0.70613425925925932</v>
          </cell>
          <cell r="D8994" t="str">
            <v>电表故障</v>
          </cell>
          <cell r="G8994" t="str">
            <v>JS_CZ_wodefeng</v>
          </cell>
          <cell r="I8994" t="str">
            <v>电表故障</v>
          </cell>
        </row>
        <row r="8995">
          <cell r="A8995">
            <v>43215</v>
          </cell>
          <cell r="B8995">
            <v>0.70770833333333327</v>
          </cell>
          <cell r="D8995" t="str">
            <v>电表故障</v>
          </cell>
          <cell r="G8995" t="str">
            <v>JS_CZ_wodefeng</v>
          </cell>
          <cell r="I8995" t="str">
            <v>电表故障</v>
          </cell>
        </row>
        <row r="8996">
          <cell r="A8996">
            <v>43215</v>
          </cell>
          <cell r="B8996">
            <v>0.71018518518518514</v>
          </cell>
          <cell r="D8996" t="str">
            <v>电表故障</v>
          </cell>
          <cell r="G8996" t="str">
            <v>JS_CZ_wodefeng</v>
          </cell>
          <cell r="I8996" t="str">
            <v>电表故障</v>
          </cell>
        </row>
        <row r="8997">
          <cell r="A8997">
            <v>43215</v>
          </cell>
          <cell r="B8997">
            <v>0.71035879629629628</v>
          </cell>
          <cell r="D8997" t="str">
            <v>电表故障</v>
          </cell>
          <cell r="G8997" t="str">
            <v>JS_CZ_wodefeng</v>
          </cell>
          <cell r="I8997" t="str">
            <v>电表故障</v>
          </cell>
        </row>
        <row r="8998">
          <cell r="A8998">
            <v>43215</v>
          </cell>
          <cell r="B8998">
            <v>0.71285879629629623</v>
          </cell>
          <cell r="D8998" t="str">
            <v>电表故障</v>
          </cell>
          <cell r="G8998" t="str">
            <v>JS_CZ_wodefeng</v>
          </cell>
          <cell r="I8998" t="str">
            <v>电表故障</v>
          </cell>
        </row>
        <row r="8999">
          <cell r="A8999">
            <v>43215</v>
          </cell>
          <cell r="B8999">
            <v>0.71547453703703701</v>
          </cell>
          <cell r="D8999" t="str">
            <v>电表故障</v>
          </cell>
          <cell r="G8999" t="str">
            <v>JS_CZ_wodefeng</v>
          </cell>
          <cell r="I8999" t="str">
            <v>电表故障</v>
          </cell>
        </row>
        <row r="9000">
          <cell r="A9000">
            <v>43215</v>
          </cell>
          <cell r="B9000">
            <v>0.71680555555555558</v>
          </cell>
          <cell r="D9000" t="str">
            <v>电表故障</v>
          </cell>
          <cell r="G9000" t="str">
            <v>JS_CZ_wodefeng</v>
          </cell>
          <cell r="I9000" t="str">
            <v>电表故障</v>
          </cell>
        </row>
        <row r="9001">
          <cell r="A9001">
            <v>43215</v>
          </cell>
          <cell r="B9001">
            <v>0.7169212962962962</v>
          </cell>
          <cell r="D9001" t="str">
            <v>电表故障</v>
          </cell>
          <cell r="G9001" t="str">
            <v>JS_CZ_wodefeng</v>
          </cell>
          <cell r="I9001" t="str">
            <v>电表故障</v>
          </cell>
        </row>
        <row r="9002">
          <cell r="A9002">
            <v>43215</v>
          </cell>
          <cell r="B9002">
            <v>0.71703703703703703</v>
          </cell>
          <cell r="D9002" t="str">
            <v>电表故障</v>
          </cell>
          <cell r="G9002" t="str">
            <v>JS_CZ_wodefeng</v>
          </cell>
          <cell r="I9002" t="str">
            <v>电表故障</v>
          </cell>
        </row>
        <row r="9003">
          <cell r="A9003">
            <v>43215</v>
          </cell>
          <cell r="B9003">
            <v>0.71796296296296302</v>
          </cell>
          <cell r="D9003" t="str">
            <v>电表故障</v>
          </cell>
          <cell r="G9003" t="str">
            <v>JS_CZ_wodefeng</v>
          </cell>
          <cell r="I9003" t="str">
            <v>电表故障</v>
          </cell>
        </row>
        <row r="9004">
          <cell r="A9004">
            <v>43215</v>
          </cell>
          <cell r="B9004">
            <v>0.71813657407407405</v>
          </cell>
          <cell r="D9004" t="str">
            <v>电表故障</v>
          </cell>
          <cell r="G9004" t="str">
            <v>JS_CZ_wodefeng</v>
          </cell>
          <cell r="I9004" t="str">
            <v>电表故障</v>
          </cell>
        </row>
        <row r="9005">
          <cell r="A9005">
            <v>43215</v>
          </cell>
          <cell r="B9005">
            <v>0.71836805555555561</v>
          </cell>
          <cell r="D9005" t="str">
            <v>电表故障</v>
          </cell>
          <cell r="G9005" t="str">
            <v>JS_CZ_wodefeng</v>
          </cell>
          <cell r="I9005" t="str">
            <v>电表故障</v>
          </cell>
        </row>
        <row r="9006">
          <cell r="A9006">
            <v>43215</v>
          </cell>
          <cell r="B9006">
            <v>0.71848379629629633</v>
          </cell>
          <cell r="D9006" t="str">
            <v>电表故障</v>
          </cell>
          <cell r="G9006" t="str">
            <v>JS_CZ_wodefeng</v>
          </cell>
          <cell r="I9006" t="str">
            <v>电表故障</v>
          </cell>
        </row>
        <row r="9007">
          <cell r="A9007">
            <v>43215</v>
          </cell>
          <cell r="B9007">
            <v>0.71940972222222221</v>
          </cell>
          <cell r="D9007" t="str">
            <v>电表故障</v>
          </cell>
          <cell r="G9007" t="str">
            <v>JS_CZ_wodefeng</v>
          </cell>
          <cell r="I9007" t="str">
            <v>电表故障</v>
          </cell>
        </row>
        <row r="9008">
          <cell r="A9008">
            <v>43215</v>
          </cell>
          <cell r="B9008">
            <v>0.72340277777777784</v>
          </cell>
          <cell r="D9008" t="str">
            <v>电表故障</v>
          </cell>
          <cell r="G9008" t="str">
            <v>JS_CZ_wodefeng</v>
          </cell>
          <cell r="I9008" t="str">
            <v>电表故障</v>
          </cell>
        </row>
        <row r="9009">
          <cell r="A9009">
            <v>43215</v>
          </cell>
          <cell r="B9009">
            <v>0.72351851851851856</v>
          </cell>
          <cell r="D9009" t="str">
            <v>电表故障</v>
          </cell>
          <cell r="G9009" t="str">
            <v>JS_CZ_wodefeng</v>
          </cell>
          <cell r="I9009" t="str">
            <v>电表故障</v>
          </cell>
        </row>
        <row r="9010">
          <cell r="A9010">
            <v>43215</v>
          </cell>
          <cell r="B9010">
            <v>0.72677083333333325</v>
          </cell>
          <cell r="D9010" t="str">
            <v>电表故障</v>
          </cell>
          <cell r="G9010" t="str">
            <v>JS_CZ_wodefeng</v>
          </cell>
          <cell r="I9010" t="str">
            <v>电表故障</v>
          </cell>
        </row>
        <row r="9011">
          <cell r="A9011">
            <v>43215</v>
          </cell>
          <cell r="B9011">
            <v>0.72688657407407409</v>
          </cell>
          <cell r="D9011" t="str">
            <v>电表故障</v>
          </cell>
          <cell r="G9011" t="str">
            <v>JS_CZ_wodefeng</v>
          </cell>
          <cell r="I9011" t="str">
            <v>电表故障</v>
          </cell>
        </row>
        <row r="9012">
          <cell r="A9012">
            <v>43215</v>
          </cell>
          <cell r="B9012">
            <v>0.72706018518518523</v>
          </cell>
          <cell r="D9012" t="str">
            <v>电表故障</v>
          </cell>
          <cell r="G9012" t="str">
            <v>JS_CZ_wodefeng</v>
          </cell>
          <cell r="I9012" t="str">
            <v>电表故障</v>
          </cell>
        </row>
        <row r="9013">
          <cell r="A9013">
            <v>43215</v>
          </cell>
          <cell r="B9013">
            <v>0.72833333333333339</v>
          </cell>
          <cell r="D9013" t="str">
            <v>电表故障</v>
          </cell>
          <cell r="G9013" t="str">
            <v>JS_CZ_wodefeng</v>
          </cell>
          <cell r="I9013" t="str">
            <v>电表故障</v>
          </cell>
        </row>
        <row r="9014">
          <cell r="A9014">
            <v>43215</v>
          </cell>
          <cell r="B9014">
            <v>0.7298958333333333</v>
          </cell>
          <cell r="D9014" t="str">
            <v>电表故障</v>
          </cell>
          <cell r="G9014" t="str">
            <v>JS_CZ_wodefeng</v>
          </cell>
          <cell r="I9014" t="str">
            <v>电表故障</v>
          </cell>
        </row>
        <row r="9015">
          <cell r="A9015">
            <v>43215</v>
          </cell>
          <cell r="B9015">
            <v>0.73378472222222213</v>
          </cell>
          <cell r="D9015" t="str">
            <v>电表故障</v>
          </cell>
          <cell r="G9015" t="str">
            <v>JS_CZ_wodefeng</v>
          </cell>
          <cell r="I9015" t="str">
            <v>电表故障</v>
          </cell>
        </row>
        <row r="9016">
          <cell r="A9016">
            <v>43215</v>
          </cell>
          <cell r="B9016">
            <v>0.73390046296296296</v>
          </cell>
          <cell r="D9016" t="str">
            <v>电表故障</v>
          </cell>
          <cell r="G9016" t="str">
            <v>JS_CZ_wodefeng</v>
          </cell>
          <cell r="I9016" t="str">
            <v>电表故障</v>
          </cell>
        </row>
        <row r="9017">
          <cell r="A9017">
            <v>43215</v>
          </cell>
          <cell r="B9017">
            <v>0.73540509259259268</v>
          </cell>
          <cell r="D9017" t="str">
            <v>电表故障</v>
          </cell>
          <cell r="G9017" t="str">
            <v>JS_CZ_wodefeng</v>
          </cell>
          <cell r="I9017" t="str">
            <v>电表故障</v>
          </cell>
        </row>
        <row r="9018">
          <cell r="A9018">
            <v>43215</v>
          </cell>
          <cell r="B9018">
            <v>0.7389930555555555</v>
          </cell>
          <cell r="D9018" t="str">
            <v>电表故障</v>
          </cell>
          <cell r="G9018" t="str">
            <v>JS_CZ_wodefeng</v>
          </cell>
          <cell r="I9018" t="str">
            <v>电表故障</v>
          </cell>
        </row>
        <row r="9019">
          <cell r="A9019">
            <v>43215</v>
          </cell>
          <cell r="B9019">
            <v>0.73910879629629633</v>
          </cell>
          <cell r="D9019" t="str">
            <v>电表故障</v>
          </cell>
          <cell r="G9019" t="str">
            <v>JS_CZ_wodefeng</v>
          </cell>
          <cell r="I9019" t="str">
            <v>电表故障</v>
          </cell>
        </row>
        <row r="9020">
          <cell r="A9020">
            <v>43215</v>
          </cell>
          <cell r="B9020">
            <v>0.73923611111111109</v>
          </cell>
          <cell r="D9020" t="str">
            <v>电表故障</v>
          </cell>
          <cell r="G9020" t="str">
            <v>JS_CZ_wodefeng</v>
          </cell>
          <cell r="I9020" t="str">
            <v>电表故障</v>
          </cell>
        </row>
        <row r="9021">
          <cell r="A9021">
            <v>43215</v>
          </cell>
          <cell r="B9021">
            <v>0.74033564814814812</v>
          </cell>
          <cell r="D9021" t="str">
            <v>电表故障</v>
          </cell>
          <cell r="G9021" t="str">
            <v>JS_CZ_wodefeng</v>
          </cell>
          <cell r="I9021" t="str">
            <v>电表故障</v>
          </cell>
        </row>
        <row r="9022">
          <cell r="A9022">
            <v>43215</v>
          </cell>
          <cell r="B9022">
            <v>0.7431712962962963</v>
          </cell>
          <cell r="D9022" t="str">
            <v>电表故障</v>
          </cell>
          <cell r="G9022" t="str">
            <v>JS_CZ_wodefeng</v>
          </cell>
          <cell r="I9022" t="str">
            <v>电表故障</v>
          </cell>
        </row>
        <row r="9023">
          <cell r="A9023">
            <v>43215</v>
          </cell>
          <cell r="B9023">
            <v>0.74554398148148149</v>
          </cell>
          <cell r="D9023" t="str">
            <v>电表故障</v>
          </cell>
          <cell r="G9023" t="str">
            <v>JS_CZ_wodefeng</v>
          </cell>
          <cell r="I9023" t="str">
            <v>电表故障</v>
          </cell>
        </row>
        <row r="9024">
          <cell r="A9024">
            <v>43215</v>
          </cell>
          <cell r="B9024">
            <v>0.74567129629629625</v>
          </cell>
          <cell r="D9024" t="str">
            <v>电表故障</v>
          </cell>
          <cell r="G9024" t="str">
            <v>JS_CZ_wodefeng</v>
          </cell>
          <cell r="I9024" t="str">
            <v>电表故障</v>
          </cell>
        </row>
        <row r="9025">
          <cell r="A9025">
            <v>43215</v>
          </cell>
          <cell r="B9025">
            <v>0.74710648148148151</v>
          </cell>
          <cell r="D9025" t="str">
            <v>电表故障</v>
          </cell>
          <cell r="G9025" t="str">
            <v>JS_CZ_wodefeng</v>
          </cell>
          <cell r="I9025" t="str">
            <v>电表故障</v>
          </cell>
        </row>
        <row r="9026">
          <cell r="A9026">
            <v>43215</v>
          </cell>
          <cell r="B9026">
            <v>0.74868055555555557</v>
          </cell>
          <cell r="D9026" t="str">
            <v>电表故障</v>
          </cell>
          <cell r="G9026" t="str">
            <v>JS_CZ_wodefeng</v>
          </cell>
          <cell r="I9026" t="str">
            <v>电表故障</v>
          </cell>
        </row>
        <row r="9027">
          <cell r="A9027">
            <v>43215</v>
          </cell>
          <cell r="B9027">
            <v>0.7508217592592592</v>
          </cell>
          <cell r="D9027" t="str">
            <v>电表故障</v>
          </cell>
          <cell r="G9027" t="str">
            <v>JS_CZ_wodefeng</v>
          </cell>
          <cell r="I9027" t="str">
            <v>电表故障</v>
          </cell>
        </row>
        <row r="9028">
          <cell r="A9028">
            <v>43215</v>
          </cell>
          <cell r="B9028">
            <v>0.75093750000000004</v>
          </cell>
          <cell r="D9028" t="str">
            <v>电表故障</v>
          </cell>
          <cell r="G9028" t="str">
            <v>JS_CZ_wodefeng</v>
          </cell>
          <cell r="I9028" t="str">
            <v>电表故障</v>
          </cell>
        </row>
        <row r="9029">
          <cell r="A9029">
            <v>43215</v>
          </cell>
          <cell r="B9029">
            <v>0.75116898148148159</v>
          </cell>
          <cell r="D9029" t="str">
            <v>电表故障</v>
          </cell>
          <cell r="G9029" t="str">
            <v>JS_CZ_wodefeng</v>
          </cell>
          <cell r="I9029" t="str">
            <v>电表故障</v>
          </cell>
        </row>
        <row r="9030">
          <cell r="A9030">
            <v>43215</v>
          </cell>
          <cell r="B9030">
            <v>0.7512847222222222</v>
          </cell>
          <cell r="D9030" t="str">
            <v>电表故障</v>
          </cell>
          <cell r="G9030" t="str">
            <v>JS_CZ_wodefeng</v>
          </cell>
          <cell r="I9030" t="str">
            <v>电表故障</v>
          </cell>
        </row>
        <row r="9031">
          <cell r="A9031">
            <v>43215</v>
          </cell>
          <cell r="B9031">
            <v>0.75255787037037036</v>
          </cell>
          <cell r="D9031" t="str">
            <v>电表故障</v>
          </cell>
          <cell r="G9031" t="str">
            <v>JS_CZ_wodefeng</v>
          </cell>
          <cell r="I9031" t="str">
            <v>电表故障</v>
          </cell>
        </row>
        <row r="9032">
          <cell r="A9032">
            <v>43215</v>
          </cell>
          <cell r="B9032">
            <v>0.75488425925925917</v>
          </cell>
          <cell r="D9032" t="str">
            <v>电表故障</v>
          </cell>
          <cell r="G9032" t="str">
            <v>JS_CZ_wodefeng</v>
          </cell>
          <cell r="I9032" t="str">
            <v>电表故障</v>
          </cell>
        </row>
        <row r="9033">
          <cell r="A9033">
            <v>43215</v>
          </cell>
          <cell r="B9033">
            <v>0.75737268518518519</v>
          </cell>
          <cell r="D9033" t="str">
            <v>电表故障</v>
          </cell>
          <cell r="G9033" t="str">
            <v>JS_CZ_wodefeng</v>
          </cell>
          <cell r="I9033" t="str">
            <v>电表故障</v>
          </cell>
        </row>
        <row r="9034">
          <cell r="A9034">
            <v>43215</v>
          </cell>
          <cell r="B9034">
            <v>0.75754629629629633</v>
          </cell>
          <cell r="D9034" t="str">
            <v>电表故障</v>
          </cell>
          <cell r="G9034" t="str">
            <v>JS_CZ_wodefeng</v>
          </cell>
          <cell r="I9034" t="str">
            <v>电表故障</v>
          </cell>
        </row>
        <row r="9035">
          <cell r="A9035">
            <v>43215</v>
          </cell>
          <cell r="B9035">
            <v>0.75777777777777777</v>
          </cell>
          <cell r="D9035" t="str">
            <v>电表故障</v>
          </cell>
          <cell r="G9035" t="str">
            <v>JS_CZ_wodefeng</v>
          </cell>
          <cell r="I9035" t="str">
            <v>电表故障</v>
          </cell>
        </row>
        <row r="9036">
          <cell r="A9036">
            <v>43215</v>
          </cell>
          <cell r="B9036">
            <v>0.75789351851851849</v>
          </cell>
          <cell r="D9036" t="str">
            <v>电表故障</v>
          </cell>
          <cell r="G9036" t="str">
            <v>JS_CZ_wodefeng</v>
          </cell>
          <cell r="I9036" t="str">
            <v>电表故障</v>
          </cell>
        </row>
        <row r="9037">
          <cell r="A9037">
            <v>43215</v>
          </cell>
          <cell r="B9037">
            <v>0.75881944444444438</v>
          </cell>
          <cell r="D9037" t="str">
            <v>电表故障</v>
          </cell>
          <cell r="G9037" t="str">
            <v>JS_CZ_wodefeng</v>
          </cell>
          <cell r="I9037" t="str">
            <v>电表故障</v>
          </cell>
        </row>
        <row r="9038">
          <cell r="A9038">
            <v>43215</v>
          </cell>
          <cell r="B9038">
            <v>0.76038194444444451</v>
          </cell>
          <cell r="D9038" t="str">
            <v>电表故障</v>
          </cell>
          <cell r="G9038" t="str">
            <v>JS_CZ_wodefeng</v>
          </cell>
          <cell r="I9038" t="str">
            <v>电表故障</v>
          </cell>
        </row>
        <row r="9039">
          <cell r="A9039">
            <v>43215</v>
          </cell>
          <cell r="B9039">
            <v>0.76119212962962957</v>
          </cell>
          <cell r="D9039" t="str">
            <v>电表故障</v>
          </cell>
          <cell r="G9039" t="str">
            <v>JS_CZ_wodefeng</v>
          </cell>
          <cell r="I9039" t="str">
            <v>电表故障</v>
          </cell>
        </row>
        <row r="9040">
          <cell r="A9040">
            <v>43215</v>
          </cell>
          <cell r="B9040">
            <v>0.76142361111111112</v>
          </cell>
          <cell r="D9040" t="str">
            <v>电表故障</v>
          </cell>
          <cell r="G9040" t="str">
            <v>JS_CZ_wodefeng</v>
          </cell>
          <cell r="I9040" t="str">
            <v>电表故障</v>
          </cell>
        </row>
        <row r="9041">
          <cell r="A9041">
            <v>43215</v>
          </cell>
          <cell r="B9041">
            <v>0.76275462962962959</v>
          </cell>
          <cell r="D9041" t="str">
            <v>电表故障</v>
          </cell>
          <cell r="G9041" t="str">
            <v>JS_CZ_wodefeng</v>
          </cell>
          <cell r="I9041" t="str">
            <v>电表故障</v>
          </cell>
        </row>
        <row r="9042">
          <cell r="A9042">
            <v>43215</v>
          </cell>
          <cell r="B9042">
            <v>0.76287037037037031</v>
          </cell>
          <cell r="D9042" t="str">
            <v>电表故障</v>
          </cell>
          <cell r="G9042" t="str">
            <v>JS_CZ_wodefeng</v>
          </cell>
          <cell r="I9042" t="str">
            <v>电表故障</v>
          </cell>
        </row>
        <row r="9043">
          <cell r="A9043">
            <v>43215</v>
          </cell>
          <cell r="B9043">
            <v>0.76537037037037037</v>
          </cell>
          <cell r="D9043" t="str">
            <v>电表故障</v>
          </cell>
          <cell r="G9043" t="str">
            <v>JS_CZ_wodefeng</v>
          </cell>
          <cell r="I9043" t="str">
            <v>电表故障</v>
          </cell>
        </row>
        <row r="9044">
          <cell r="A9044">
            <v>43215</v>
          </cell>
          <cell r="B9044">
            <v>0.76629629629629636</v>
          </cell>
          <cell r="D9044" t="str">
            <v>电表故障</v>
          </cell>
          <cell r="G9044" t="str">
            <v>JS_CZ_wodefeng</v>
          </cell>
          <cell r="I9044" t="str">
            <v>电表故障</v>
          </cell>
        </row>
        <row r="9045">
          <cell r="A9045">
            <v>43215</v>
          </cell>
          <cell r="B9045">
            <v>0.76774305555555555</v>
          </cell>
          <cell r="D9045" t="str">
            <v>电表故障</v>
          </cell>
          <cell r="G9045" t="str">
            <v>JS_CZ_wodefeng</v>
          </cell>
          <cell r="I9045" t="str">
            <v>电表故障</v>
          </cell>
        </row>
        <row r="9046">
          <cell r="A9046">
            <v>43215</v>
          </cell>
          <cell r="B9046">
            <v>0.76785879629629628</v>
          </cell>
          <cell r="D9046" t="str">
            <v>电表故障</v>
          </cell>
          <cell r="G9046" t="str">
            <v>JS_CZ_wodefeng</v>
          </cell>
          <cell r="I9046" t="str">
            <v>电表故障</v>
          </cell>
        </row>
        <row r="9047">
          <cell r="A9047">
            <v>43215</v>
          </cell>
          <cell r="B9047">
            <v>0.76930555555555558</v>
          </cell>
          <cell r="D9047" t="str">
            <v>电表故障</v>
          </cell>
          <cell r="G9047" t="str">
            <v>JS_CZ_wodefeng</v>
          </cell>
          <cell r="I9047" t="str">
            <v>电表故障</v>
          </cell>
        </row>
        <row r="9048">
          <cell r="A9048">
            <v>43215</v>
          </cell>
          <cell r="B9048">
            <v>0.77260416666666665</v>
          </cell>
          <cell r="D9048" t="str">
            <v>电表故障</v>
          </cell>
          <cell r="G9048" t="str">
            <v>JS_CZ_wodefeng</v>
          </cell>
          <cell r="I9048" t="str">
            <v>电表故障</v>
          </cell>
        </row>
        <row r="9049">
          <cell r="A9049">
            <v>43215</v>
          </cell>
          <cell r="B9049">
            <v>0.7728356481481482</v>
          </cell>
          <cell r="D9049" t="str">
            <v>电表故障</v>
          </cell>
          <cell r="G9049" t="str">
            <v>JS_CZ_wodefeng</v>
          </cell>
          <cell r="I9049" t="str">
            <v>电表故障</v>
          </cell>
        </row>
        <row r="9050">
          <cell r="A9050">
            <v>43215</v>
          </cell>
          <cell r="B9050">
            <v>0.77295138888888892</v>
          </cell>
          <cell r="D9050" t="str">
            <v>电表故障</v>
          </cell>
          <cell r="G9050" t="str">
            <v>JS_CZ_wodefeng</v>
          </cell>
          <cell r="I9050" t="str">
            <v>电表故障</v>
          </cell>
        </row>
        <row r="9051">
          <cell r="A9051">
            <v>43215</v>
          </cell>
          <cell r="B9051">
            <v>0.77307870370370368</v>
          </cell>
          <cell r="D9051" t="str">
            <v>电表故障</v>
          </cell>
          <cell r="G9051" t="str">
            <v>JS_CZ_wodefeng</v>
          </cell>
          <cell r="I9051" t="str">
            <v>电表故障</v>
          </cell>
        </row>
        <row r="9052">
          <cell r="A9052">
            <v>43215</v>
          </cell>
          <cell r="B9052">
            <v>0.77423611111111112</v>
          </cell>
          <cell r="D9052" t="str">
            <v>电表故障</v>
          </cell>
          <cell r="G9052" t="str">
            <v>JS_CZ_wodefeng</v>
          </cell>
          <cell r="I9052" t="str">
            <v>电表故障</v>
          </cell>
        </row>
        <row r="9053">
          <cell r="A9053">
            <v>43215</v>
          </cell>
          <cell r="B9053">
            <v>0.77549768518518514</v>
          </cell>
          <cell r="D9053" t="str">
            <v>电表故障</v>
          </cell>
          <cell r="G9053" t="str">
            <v>JS_CZ_wodefeng</v>
          </cell>
          <cell r="I9053" t="str">
            <v>电表故障</v>
          </cell>
        </row>
        <row r="9054">
          <cell r="A9054">
            <v>43215</v>
          </cell>
          <cell r="B9054">
            <v>0.77799768518518519</v>
          </cell>
          <cell r="D9054" t="str">
            <v>电表故障</v>
          </cell>
          <cell r="G9054" t="str">
            <v>JS_CZ_wodefeng</v>
          </cell>
          <cell r="I9054" t="str">
            <v>电表故障</v>
          </cell>
        </row>
        <row r="9055">
          <cell r="A9055">
            <v>43215</v>
          </cell>
          <cell r="B9055">
            <v>0.77817129629629633</v>
          </cell>
          <cell r="D9055" t="str">
            <v>电表故障</v>
          </cell>
          <cell r="G9055" t="str">
            <v>JS_CZ_wodefeng</v>
          </cell>
          <cell r="I9055" t="str">
            <v>电表故障</v>
          </cell>
        </row>
        <row r="9056">
          <cell r="A9056">
            <v>43215</v>
          </cell>
          <cell r="B9056">
            <v>0.77840277777777767</v>
          </cell>
          <cell r="D9056" t="str">
            <v>电表故障</v>
          </cell>
          <cell r="G9056" t="str">
            <v>JS_CZ_wodefeng</v>
          </cell>
          <cell r="I9056" t="str">
            <v>电表故障</v>
          </cell>
        </row>
        <row r="9057">
          <cell r="A9057">
            <v>43215</v>
          </cell>
          <cell r="B9057">
            <v>0.7794444444444445</v>
          </cell>
          <cell r="D9057" t="str">
            <v>电表故障</v>
          </cell>
          <cell r="G9057" t="str">
            <v>JS_CZ_wodefeng</v>
          </cell>
          <cell r="I9057" t="str">
            <v>电表故障</v>
          </cell>
        </row>
        <row r="9058">
          <cell r="A9058">
            <v>43215</v>
          </cell>
          <cell r="B9058">
            <v>0.78274305555555557</v>
          </cell>
          <cell r="D9058" t="str">
            <v>电表故障</v>
          </cell>
          <cell r="G9058" t="str">
            <v>JS_CZ_wodefeng</v>
          </cell>
          <cell r="I9058" t="str">
            <v>电表故障</v>
          </cell>
        </row>
        <row r="9059">
          <cell r="A9059">
            <v>43215</v>
          </cell>
          <cell r="B9059">
            <v>0.78298611111111116</v>
          </cell>
          <cell r="D9059" t="str">
            <v>电表故障</v>
          </cell>
          <cell r="G9059" t="str">
            <v>JS_CZ_wodefeng</v>
          </cell>
          <cell r="I9059" t="str">
            <v>电表故障</v>
          </cell>
        </row>
        <row r="9060">
          <cell r="A9060">
            <v>43215</v>
          </cell>
          <cell r="B9060">
            <v>0.78309027777777773</v>
          </cell>
          <cell r="D9060" t="str">
            <v>电表故障</v>
          </cell>
          <cell r="G9060" t="str">
            <v>JS_CZ_wodefeng</v>
          </cell>
          <cell r="I9060" t="str">
            <v>电表故障</v>
          </cell>
        </row>
        <row r="9061">
          <cell r="A9061">
            <v>43215</v>
          </cell>
          <cell r="B9061">
            <v>0.78320601851851857</v>
          </cell>
          <cell r="D9061" t="str">
            <v>电表故障</v>
          </cell>
          <cell r="G9061" t="str">
            <v>JS_CZ_wodefeng</v>
          </cell>
          <cell r="I9061" t="str">
            <v>电表故障</v>
          </cell>
        </row>
        <row r="9062">
          <cell r="A9062">
            <v>43215</v>
          </cell>
          <cell r="B9062">
            <v>0.78431712962962974</v>
          </cell>
          <cell r="D9062" t="str">
            <v>电表故障</v>
          </cell>
          <cell r="G9062" t="str">
            <v>JS_CZ_wodefeng</v>
          </cell>
          <cell r="I9062" t="str">
            <v>电表故障</v>
          </cell>
        </row>
        <row r="9063">
          <cell r="A9063">
            <v>43215</v>
          </cell>
          <cell r="B9063">
            <v>0.78559027777777779</v>
          </cell>
          <cell r="D9063" t="str">
            <v>电表故障</v>
          </cell>
          <cell r="G9063" t="str">
            <v>JS_CZ_wodefeng</v>
          </cell>
          <cell r="I9063" t="str">
            <v>电表故障</v>
          </cell>
        </row>
        <row r="9064">
          <cell r="A9064">
            <v>43215</v>
          </cell>
          <cell r="B9064">
            <v>0.789525462962963</v>
          </cell>
          <cell r="D9064" t="str">
            <v>电表故障</v>
          </cell>
          <cell r="G9064" t="str">
            <v>JS_CZ_wodefeng</v>
          </cell>
          <cell r="I9064" t="str">
            <v>电表故障</v>
          </cell>
        </row>
        <row r="9065">
          <cell r="A9065">
            <v>43215</v>
          </cell>
          <cell r="B9065">
            <v>0.78964120370370372</v>
          </cell>
          <cell r="D9065" t="str">
            <v>电表故障</v>
          </cell>
          <cell r="G9065" t="str">
            <v>JS_CZ_wodefeng</v>
          </cell>
          <cell r="I9065" t="str">
            <v>电表故障</v>
          </cell>
        </row>
        <row r="9066">
          <cell r="A9066">
            <v>43215</v>
          </cell>
          <cell r="B9066">
            <v>0.78981481481481486</v>
          </cell>
          <cell r="D9066" t="str">
            <v>电表故障</v>
          </cell>
          <cell r="G9066" t="str">
            <v>JS_CZ_wodefeng</v>
          </cell>
          <cell r="I9066" t="str">
            <v>电表故障</v>
          </cell>
        </row>
        <row r="9067">
          <cell r="A9067">
            <v>43215</v>
          </cell>
          <cell r="B9067">
            <v>0.79218749999999993</v>
          </cell>
          <cell r="D9067" t="str">
            <v>电表故障</v>
          </cell>
          <cell r="G9067" t="str">
            <v>JS_CZ_wodefeng</v>
          </cell>
          <cell r="I9067" t="str">
            <v>电表故障</v>
          </cell>
        </row>
        <row r="9068">
          <cell r="A9068">
            <v>43215</v>
          </cell>
          <cell r="B9068">
            <v>0.79451388888888885</v>
          </cell>
          <cell r="D9068" t="str">
            <v>电表故障</v>
          </cell>
          <cell r="G9068" t="str">
            <v>JS_CZ_wodefeng</v>
          </cell>
          <cell r="I9068" t="str">
            <v>电表故障</v>
          </cell>
        </row>
        <row r="9069">
          <cell r="A9069">
            <v>43215</v>
          </cell>
          <cell r="B9069">
            <v>0.79607638888888888</v>
          </cell>
          <cell r="D9069" t="str">
            <v>电表故障</v>
          </cell>
          <cell r="G9069" t="str">
            <v>JS_CZ_wodefeng</v>
          </cell>
          <cell r="I9069" t="str">
            <v>电表故障</v>
          </cell>
        </row>
        <row r="9070">
          <cell r="A9070">
            <v>43215</v>
          </cell>
          <cell r="B9070">
            <v>0.79844907407407406</v>
          </cell>
          <cell r="D9070" t="str">
            <v>电表故障</v>
          </cell>
          <cell r="G9070" t="str">
            <v>JS_CZ_wodefeng</v>
          </cell>
          <cell r="I9070" t="str">
            <v>电表故障</v>
          </cell>
        </row>
        <row r="9071">
          <cell r="A9071">
            <v>43215</v>
          </cell>
          <cell r="B9071">
            <v>0.80001157407407408</v>
          </cell>
          <cell r="D9071" t="str">
            <v>电表故障</v>
          </cell>
          <cell r="G9071" t="str">
            <v>JS_CZ_wodefeng</v>
          </cell>
          <cell r="I9071" t="str">
            <v>电表故障</v>
          </cell>
        </row>
        <row r="9072">
          <cell r="A9072">
            <v>43215</v>
          </cell>
          <cell r="B9072">
            <v>0.80105324074074069</v>
          </cell>
          <cell r="D9072" t="str">
            <v>电表故障</v>
          </cell>
          <cell r="G9072" t="str">
            <v>JS_CZ_wodefeng</v>
          </cell>
          <cell r="I9072" t="str">
            <v>电表故障</v>
          </cell>
        </row>
        <row r="9073">
          <cell r="A9073">
            <v>43215</v>
          </cell>
          <cell r="B9073">
            <v>0.80336805555555557</v>
          </cell>
          <cell r="D9073" t="str">
            <v>电表故障</v>
          </cell>
          <cell r="G9073" t="str">
            <v>JS_CZ_wodefeng</v>
          </cell>
          <cell r="I9073" t="str">
            <v>电表故障</v>
          </cell>
        </row>
        <row r="9074">
          <cell r="A9074">
            <v>43215</v>
          </cell>
          <cell r="B9074">
            <v>0.80500000000000005</v>
          </cell>
          <cell r="D9074" t="str">
            <v>电表故障</v>
          </cell>
          <cell r="G9074" t="str">
            <v>JS_CZ_wodefeng</v>
          </cell>
          <cell r="I9074" t="str">
            <v>电表故障</v>
          </cell>
        </row>
        <row r="9075">
          <cell r="A9075">
            <v>43215</v>
          </cell>
          <cell r="B9075">
            <v>0.80609953703703707</v>
          </cell>
          <cell r="D9075" t="str">
            <v>电表故障</v>
          </cell>
          <cell r="G9075" t="str">
            <v>JS_CZ_wodefeng</v>
          </cell>
          <cell r="I9075" t="str">
            <v>电表故障</v>
          </cell>
        </row>
        <row r="9076">
          <cell r="A9076">
            <v>43215</v>
          </cell>
          <cell r="B9076">
            <v>0.80633101851851852</v>
          </cell>
          <cell r="D9076" t="str">
            <v>电表故障</v>
          </cell>
          <cell r="G9076" t="str">
            <v>JS_CZ_wodefeng</v>
          </cell>
          <cell r="I9076" t="str">
            <v>电表故障</v>
          </cell>
        </row>
        <row r="9077">
          <cell r="A9077">
            <v>43215</v>
          </cell>
          <cell r="B9077">
            <v>0.80644675925925924</v>
          </cell>
          <cell r="D9077" t="str">
            <v>电表故障</v>
          </cell>
          <cell r="G9077" t="str">
            <v>JS_CZ_wodefeng</v>
          </cell>
          <cell r="I9077" t="str">
            <v>电表故障</v>
          </cell>
        </row>
        <row r="9078">
          <cell r="A9078">
            <v>43215</v>
          </cell>
          <cell r="B9078">
            <v>0.80737268518518512</v>
          </cell>
          <cell r="D9078" t="str">
            <v>电表故障</v>
          </cell>
          <cell r="G9078" t="str">
            <v>JS_CZ_wodefeng</v>
          </cell>
          <cell r="I9078" t="str">
            <v>电表故障</v>
          </cell>
        </row>
        <row r="9079">
          <cell r="A9079">
            <v>43215</v>
          </cell>
          <cell r="B9079">
            <v>0.81120370370370365</v>
          </cell>
          <cell r="D9079" t="str">
            <v>电表故障</v>
          </cell>
          <cell r="G9079" t="str">
            <v>JS_CZ_wodefeng</v>
          </cell>
          <cell r="I9079" t="str">
            <v>电表故障</v>
          </cell>
        </row>
        <row r="9080">
          <cell r="A9080">
            <v>43215</v>
          </cell>
          <cell r="B9080">
            <v>0.81131944444444448</v>
          </cell>
          <cell r="D9080" t="str">
            <v>电表故障</v>
          </cell>
          <cell r="G9080" t="str">
            <v>JS_CZ_wodefeng</v>
          </cell>
          <cell r="I9080" t="str">
            <v>电表故障</v>
          </cell>
        </row>
        <row r="9081">
          <cell r="A9081">
            <v>43215</v>
          </cell>
          <cell r="B9081">
            <v>0.81276620370370367</v>
          </cell>
          <cell r="D9081" t="str">
            <v>电表故障</v>
          </cell>
          <cell r="G9081" t="str">
            <v>JS_CZ_wodefeng</v>
          </cell>
          <cell r="I9081" t="str">
            <v>电表故障</v>
          </cell>
        </row>
        <row r="9082">
          <cell r="A9082">
            <v>43215</v>
          </cell>
          <cell r="B9082">
            <v>0.81670138888888888</v>
          </cell>
          <cell r="D9082" t="str">
            <v>电表故障</v>
          </cell>
          <cell r="G9082" t="str">
            <v>JS_CZ_wodefeng</v>
          </cell>
          <cell r="I9082" t="str">
            <v>电表故障</v>
          </cell>
        </row>
        <row r="9083">
          <cell r="A9083">
            <v>43215</v>
          </cell>
          <cell r="B9083">
            <v>0.82128472222222226</v>
          </cell>
          <cell r="D9083" t="str">
            <v>电表故障</v>
          </cell>
          <cell r="G9083" t="str">
            <v>JS_CZ_wodefeng</v>
          </cell>
          <cell r="I9083" t="str">
            <v>电表故障</v>
          </cell>
        </row>
        <row r="9084">
          <cell r="A9084">
            <v>43215</v>
          </cell>
          <cell r="B9084">
            <v>0.82140046296296287</v>
          </cell>
          <cell r="D9084" t="str">
            <v>电表故障</v>
          </cell>
          <cell r="G9084" t="str">
            <v>JS_CZ_wodefeng</v>
          </cell>
          <cell r="I9084" t="str">
            <v>电表故障</v>
          </cell>
        </row>
        <row r="9085">
          <cell r="A9085">
            <v>43215</v>
          </cell>
          <cell r="B9085">
            <v>0.82284722222222229</v>
          </cell>
          <cell r="D9085" t="str">
            <v>电表故障</v>
          </cell>
          <cell r="G9085" t="str">
            <v>JS_CZ_wodefeng</v>
          </cell>
          <cell r="I9085" t="str">
            <v>电表故障</v>
          </cell>
        </row>
        <row r="9086">
          <cell r="A9086">
            <v>43215</v>
          </cell>
          <cell r="B9086">
            <v>0.82521990740740747</v>
          </cell>
          <cell r="D9086" t="str">
            <v>电表故障</v>
          </cell>
          <cell r="G9086" t="str">
            <v>JS_CZ_wodefeng</v>
          </cell>
          <cell r="I9086" t="str">
            <v>电表故障</v>
          </cell>
        </row>
        <row r="9087">
          <cell r="A9087">
            <v>43215</v>
          </cell>
          <cell r="B9087">
            <v>0.82679398148148142</v>
          </cell>
          <cell r="D9087" t="str">
            <v>电表故障</v>
          </cell>
          <cell r="G9087" t="str">
            <v>JS_CZ_wodefeng</v>
          </cell>
          <cell r="I9087" t="str">
            <v>电表故障</v>
          </cell>
        </row>
        <row r="9088">
          <cell r="A9088">
            <v>43215</v>
          </cell>
          <cell r="B9088">
            <v>0.8305555555555556</v>
          </cell>
          <cell r="D9088" t="str">
            <v>电表故障</v>
          </cell>
          <cell r="G9088" t="str">
            <v>JS_CZ_wodefeng</v>
          </cell>
          <cell r="I9088" t="str">
            <v>电表故障</v>
          </cell>
        </row>
        <row r="9089">
          <cell r="A9089">
            <v>43215</v>
          </cell>
          <cell r="B9089">
            <v>0.83142361111111107</v>
          </cell>
          <cell r="D9089" t="str">
            <v>电表故障</v>
          </cell>
          <cell r="G9089" t="str">
            <v>JS_CZ_wodefeng</v>
          </cell>
          <cell r="I9089" t="str">
            <v>电表故障</v>
          </cell>
        </row>
        <row r="9090">
          <cell r="A9090">
            <v>43215</v>
          </cell>
          <cell r="B9090">
            <v>0.83171296296296304</v>
          </cell>
          <cell r="D9090" t="str">
            <v>电表故障</v>
          </cell>
          <cell r="G9090" t="str">
            <v>JS_CZ_wodefeng</v>
          </cell>
          <cell r="I9090" t="str">
            <v>电表故障</v>
          </cell>
        </row>
        <row r="9091">
          <cell r="A9091">
            <v>43215</v>
          </cell>
          <cell r="B9091">
            <v>0.83194444444444438</v>
          </cell>
          <cell r="D9091" t="str">
            <v>电表故障</v>
          </cell>
          <cell r="G9091" t="str">
            <v>JS_CZ_wodefeng</v>
          </cell>
          <cell r="I9091" t="str">
            <v>电表故障</v>
          </cell>
        </row>
        <row r="9092">
          <cell r="A9092">
            <v>43215</v>
          </cell>
          <cell r="B9092">
            <v>0.83206018518518521</v>
          </cell>
          <cell r="D9092" t="str">
            <v>电表故障</v>
          </cell>
          <cell r="G9092" t="str">
            <v>JS_CZ_wodefeng</v>
          </cell>
          <cell r="I9092" t="str">
            <v>电表故障</v>
          </cell>
        </row>
        <row r="9093">
          <cell r="A9093">
            <v>43215</v>
          </cell>
          <cell r="B9093">
            <v>0.83298611111111109</v>
          </cell>
          <cell r="D9093" t="str">
            <v>电表故障</v>
          </cell>
          <cell r="G9093" t="str">
            <v>JS_CZ_wodefeng</v>
          </cell>
          <cell r="I9093" t="str">
            <v>电表故障</v>
          </cell>
        </row>
        <row r="9094">
          <cell r="A9094">
            <v>43215</v>
          </cell>
          <cell r="B9094">
            <v>0.83310185185185182</v>
          </cell>
          <cell r="D9094" t="str">
            <v>电表故障</v>
          </cell>
          <cell r="G9094" t="str">
            <v>JS_CZ_wodefeng</v>
          </cell>
          <cell r="I9094" t="str">
            <v>电表故障</v>
          </cell>
        </row>
        <row r="9095">
          <cell r="A9095">
            <v>43215</v>
          </cell>
          <cell r="B9095">
            <v>0.83456018518518515</v>
          </cell>
          <cell r="D9095" t="str">
            <v>电表故障</v>
          </cell>
          <cell r="G9095" t="str">
            <v>JS_CZ_wodefeng</v>
          </cell>
          <cell r="I9095" t="str">
            <v>电表故障</v>
          </cell>
        </row>
        <row r="9096">
          <cell r="A9096">
            <v>43215</v>
          </cell>
          <cell r="B9096">
            <v>0.83849537037037036</v>
          </cell>
          <cell r="D9096" t="str">
            <v>电表故障</v>
          </cell>
          <cell r="G9096" t="str">
            <v>JS_CZ_wodefeng</v>
          </cell>
          <cell r="I9096" t="str">
            <v>电表故障</v>
          </cell>
        </row>
        <row r="9097">
          <cell r="A9097">
            <v>43215</v>
          </cell>
          <cell r="B9097">
            <v>0.83861111111111108</v>
          </cell>
          <cell r="D9097" t="str">
            <v>电表故障</v>
          </cell>
          <cell r="G9097" t="str">
            <v>JS_CZ_wodefeng</v>
          </cell>
          <cell r="I9097" t="str">
            <v>电表故障</v>
          </cell>
        </row>
        <row r="9098">
          <cell r="A9098">
            <v>43215</v>
          </cell>
          <cell r="B9098">
            <v>0.83994212962962955</v>
          </cell>
          <cell r="D9098" t="str">
            <v>电表故障</v>
          </cell>
          <cell r="G9098" t="str">
            <v>JS_CZ_wodefeng</v>
          </cell>
          <cell r="I9098" t="str">
            <v>电表故障</v>
          </cell>
        </row>
        <row r="9099">
          <cell r="A9099">
            <v>43215</v>
          </cell>
          <cell r="B9099">
            <v>0.84273148148148147</v>
          </cell>
          <cell r="D9099" t="str">
            <v>电表故障</v>
          </cell>
          <cell r="G9099" t="str">
            <v>JS_CZ_wodefeng</v>
          </cell>
          <cell r="I9099" t="str">
            <v>电表故障</v>
          </cell>
        </row>
        <row r="9100">
          <cell r="A9100">
            <v>43215</v>
          </cell>
          <cell r="B9100">
            <v>0.84348379629629633</v>
          </cell>
          <cell r="D9100" t="str">
            <v>电表故障</v>
          </cell>
          <cell r="G9100" t="str">
            <v>JS_CZ_wodefeng</v>
          </cell>
          <cell r="I9100" t="str">
            <v>电表故障</v>
          </cell>
        </row>
        <row r="9101">
          <cell r="A9101">
            <v>43215</v>
          </cell>
          <cell r="B9101">
            <v>0.84504629629629635</v>
          </cell>
          <cell r="D9101" t="str">
            <v>电表故障</v>
          </cell>
          <cell r="G9101" t="str">
            <v>JS_CZ_wodefeng</v>
          </cell>
          <cell r="I9101" t="str">
            <v>电表故障</v>
          </cell>
        </row>
        <row r="9102">
          <cell r="A9102">
            <v>43215</v>
          </cell>
          <cell r="B9102">
            <v>0.84898148148148145</v>
          </cell>
          <cell r="D9102" t="str">
            <v>电表故障</v>
          </cell>
          <cell r="G9102" t="str">
            <v>JS_CZ_wodefeng</v>
          </cell>
          <cell r="I9102" t="str">
            <v>电表故障</v>
          </cell>
        </row>
        <row r="9103">
          <cell r="A9103">
            <v>43215</v>
          </cell>
          <cell r="B9103">
            <v>0.85008101851851858</v>
          </cell>
          <cell r="D9103" t="str">
            <v>电表故障</v>
          </cell>
          <cell r="G9103" t="str">
            <v>JS_CZ_wodefeng</v>
          </cell>
          <cell r="I9103" t="str">
            <v>电表故障</v>
          </cell>
        </row>
        <row r="9104">
          <cell r="A9104">
            <v>43215</v>
          </cell>
          <cell r="B9104">
            <v>0.8501967592592593</v>
          </cell>
          <cell r="D9104" t="str">
            <v>电表故障</v>
          </cell>
          <cell r="G9104" t="str">
            <v>JS_CZ_wodefeng</v>
          </cell>
          <cell r="I9104" t="str">
            <v>电表故障</v>
          </cell>
        </row>
        <row r="9105">
          <cell r="A9105">
            <v>43215</v>
          </cell>
          <cell r="B9105">
            <v>0.85032407407407407</v>
          </cell>
          <cell r="D9105" t="str">
            <v>电表故障</v>
          </cell>
          <cell r="G9105" t="str">
            <v>JS_CZ_wodefeng</v>
          </cell>
          <cell r="I9105" t="str">
            <v>电表故障</v>
          </cell>
        </row>
        <row r="9106">
          <cell r="A9106">
            <v>43215</v>
          </cell>
          <cell r="B9106">
            <v>0.85269675925925925</v>
          </cell>
          <cell r="D9106" t="str">
            <v>电表故障</v>
          </cell>
          <cell r="G9106" t="str">
            <v>JS_CZ_wodefeng</v>
          </cell>
          <cell r="I9106" t="str">
            <v>电表故障</v>
          </cell>
        </row>
        <row r="9107">
          <cell r="A9107">
            <v>43215</v>
          </cell>
          <cell r="B9107">
            <v>0.85518518518518516</v>
          </cell>
          <cell r="D9107" t="str">
            <v>电表故障</v>
          </cell>
          <cell r="G9107" t="str">
            <v>JS_CZ_wodefeng</v>
          </cell>
          <cell r="I9107" t="str">
            <v>电表故障</v>
          </cell>
        </row>
        <row r="9108">
          <cell r="A9108">
            <v>43215</v>
          </cell>
          <cell r="B9108">
            <v>0.85530092592592588</v>
          </cell>
          <cell r="D9108" t="str">
            <v>电表故障</v>
          </cell>
          <cell r="G9108" t="str">
            <v>JS_CZ_wodefeng</v>
          </cell>
          <cell r="I9108" t="str">
            <v>电表故障</v>
          </cell>
        </row>
        <row r="9109">
          <cell r="A9109">
            <v>43215</v>
          </cell>
          <cell r="B9109">
            <v>0.85547453703703702</v>
          </cell>
          <cell r="D9109" t="str">
            <v>电表故障</v>
          </cell>
          <cell r="G9109" t="str">
            <v>JS_CZ_wodefeng</v>
          </cell>
          <cell r="I9109" t="str">
            <v>电表故障</v>
          </cell>
        </row>
        <row r="9110">
          <cell r="A9110">
            <v>43215</v>
          </cell>
          <cell r="B9110">
            <v>0.85674768518518529</v>
          </cell>
          <cell r="D9110" t="str">
            <v>电表故障</v>
          </cell>
          <cell r="G9110" t="str">
            <v>JS_CZ_wodefeng</v>
          </cell>
          <cell r="I9110" t="str">
            <v>电表故障</v>
          </cell>
        </row>
        <row r="9111">
          <cell r="A9111">
            <v>43215</v>
          </cell>
          <cell r="B9111">
            <v>0.8617824074074073</v>
          </cell>
          <cell r="D9111" t="str">
            <v>电表故障</v>
          </cell>
          <cell r="G9111" t="str">
            <v>JS_CZ_wodefeng</v>
          </cell>
          <cell r="I9111" t="str">
            <v>电表故障</v>
          </cell>
        </row>
        <row r="9112">
          <cell r="A9112">
            <v>43215</v>
          </cell>
          <cell r="B9112">
            <v>0.86334490740740744</v>
          </cell>
          <cell r="D9112" t="str">
            <v>电表故障</v>
          </cell>
          <cell r="G9112" t="str">
            <v>JS_CZ_wodefeng</v>
          </cell>
          <cell r="I9112" t="str">
            <v>电表故障</v>
          </cell>
        </row>
        <row r="9113">
          <cell r="A9113">
            <v>43215</v>
          </cell>
          <cell r="B9113">
            <v>0.86450231481481488</v>
          </cell>
          <cell r="D9113" t="str">
            <v>电表故障</v>
          </cell>
          <cell r="G9113" t="str">
            <v>JS_CZ_wodefeng</v>
          </cell>
          <cell r="I9113" t="str">
            <v>电表故障</v>
          </cell>
        </row>
        <row r="9114">
          <cell r="A9114">
            <v>43215</v>
          </cell>
          <cell r="B9114">
            <v>0.86601851851851863</v>
          </cell>
          <cell r="D9114" t="str">
            <v>电表故障</v>
          </cell>
          <cell r="G9114" t="str">
            <v>JS_CZ_wodefeng</v>
          </cell>
          <cell r="I9114" t="str">
            <v>电表故障</v>
          </cell>
        </row>
        <row r="9115">
          <cell r="A9115">
            <v>43215</v>
          </cell>
          <cell r="B9115">
            <v>0.86613425925925924</v>
          </cell>
          <cell r="D9115" t="str">
            <v>电表故障</v>
          </cell>
          <cell r="G9115" t="str">
            <v>JS_CZ_wodefeng</v>
          </cell>
          <cell r="I9115" t="str">
            <v>电表故障</v>
          </cell>
        </row>
        <row r="9116">
          <cell r="A9116">
            <v>43215</v>
          </cell>
          <cell r="B9116">
            <v>0.86723379629629627</v>
          </cell>
          <cell r="D9116" t="str">
            <v>电表故障</v>
          </cell>
          <cell r="G9116" t="str">
            <v>JS_CZ_wodefeng</v>
          </cell>
          <cell r="I9116" t="str">
            <v>电表故障</v>
          </cell>
        </row>
        <row r="9117">
          <cell r="A9117">
            <v>43215</v>
          </cell>
          <cell r="B9117">
            <v>0.86746527777777782</v>
          </cell>
          <cell r="D9117" t="str">
            <v>电表故障</v>
          </cell>
          <cell r="G9117" t="str">
            <v>JS_CZ_wodefeng</v>
          </cell>
          <cell r="I9117" t="str">
            <v>电表故障</v>
          </cell>
        </row>
        <row r="9118">
          <cell r="A9118">
            <v>43215</v>
          </cell>
          <cell r="B9118">
            <v>0.86850694444444443</v>
          </cell>
          <cell r="D9118" t="str">
            <v>电表故障</v>
          </cell>
          <cell r="G9118" t="str">
            <v>JS_CZ_wodefeng</v>
          </cell>
          <cell r="I9118" t="str">
            <v>电表故障</v>
          </cell>
        </row>
        <row r="9119">
          <cell r="A9119">
            <v>43215</v>
          </cell>
          <cell r="B9119">
            <v>0.87116898148148147</v>
          </cell>
          <cell r="D9119" t="str">
            <v>电表故障</v>
          </cell>
          <cell r="G9119" t="str">
            <v>JS_CZ_wodefeng</v>
          </cell>
          <cell r="I9119" t="str">
            <v>电表故障</v>
          </cell>
        </row>
        <row r="9120">
          <cell r="A9120">
            <v>43215</v>
          </cell>
          <cell r="B9120">
            <v>0.87140046296296303</v>
          </cell>
          <cell r="D9120" t="str">
            <v>电表故障</v>
          </cell>
          <cell r="G9120" t="str">
            <v>JS_CZ_wodefeng</v>
          </cell>
          <cell r="I9120" t="str">
            <v>电表故障</v>
          </cell>
        </row>
        <row r="9121">
          <cell r="A9121">
            <v>43215</v>
          </cell>
          <cell r="B9121">
            <v>0.87151620370370375</v>
          </cell>
          <cell r="D9121" t="str">
            <v>电表故障</v>
          </cell>
          <cell r="G9121" t="str">
            <v>JS_CZ_wodefeng</v>
          </cell>
          <cell r="I9121" t="str">
            <v>电表故障</v>
          </cell>
        </row>
        <row r="9122">
          <cell r="A9122">
            <v>43215</v>
          </cell>
          <cell r="B9122">
            <v>0.87650462962962961</v>
          </cell>
          <cell r="D9122" t="str">
            <v>电表故障</v>
          </cell>
          <cell r="G9122" t="str">
            <v>JS_CZ_wodefeng</v>
          </cell>
          <cell r="I9122" t="str">
            <v>电表故障</v>
          </cell>
        </row>
        <row r="9123">
          <cell r="A9123">
            <v>43215</v>
          </cell>
          <cell r="B9123">
            <v>0.87737268518518519</v>
          </cell>
          <cell r="D9123" t="str">
            <v>电表故障</v>
          </cell>
          <cell r="G9123" t="str">
            <v>JS_CZ_wodefeng</v>
          </cell>
          <cell r="I9123" t="str">
            <v>电表故障</v>
          </cell>
        </row>
        <row r="9124">
          <cell r="A9124">
            <v>43215</v>
          </cell>
          <cell r="B9124">
            <v>0.88136574074074081</v>
          </cell>
          <cell r="D9124" t="str">
            <v>电表故障</v>
          </cell>
          <cell r="G9124" t="str">
            <v>JS_CZ_wodefeng</v>
          </cell>
          <cell r="I9124" t="str">
            <v>电表故障</v>
          </cell>
        </row>
        <row r="9125">
          <cell r="A9125">
            <v>43215</v>
          </cell>
          <cell r="B9125">
            <v>0.88148148148148142</v>
          </cell>
          <cell r="D9125" t="str">
            <v>电表故障</v>
          </cell>
          <cell r="G9125" t="str">
            <v>JS_CZ_wodefeng</v>
          </cell>
          <cell r="I9125" t="str">
            <v>电表故障</v>
          </cell>
        </row>
        <row r="9126">
          <cell r="A9126">
            <v>43215</v>
          </cell>
          <cell r="B9126">
            <v>0.8828125</v>
          </cell>
          <cell r="D9126" t="str">
            <v>电表故障</v>
          </cell>
          <cell r="G9126" t="str">
            <v>JS_CZ_wodefeng</v>
          </cell>
          <cell r="I9126" t="str">
            <v>电表故障</v>
          </cell>
        </row>
        <row r="9127">
          <cell r="A9127">
            <v>43215</v>
          </cell>
          <cell r="B9127">
            <v>0.88292824074074072</v>
          </cell>
          <cell r="D9127" t="str">
            <v>电表故障</v>
          </cell>
          <cell r="G9127" t="str">
            <v>JS_CZ_wodefeng</v>
          </cell>
          <cell r="I9127" t="str">
            <v>电表故障</v>
          </cell>
        </row>
        <row r="9128">
          <cell r="A9128">
            <v>43215</v>
          </cell>
          <cell r="B9128">
            <v>0.88443287037037033</v>
          </cell>
          <cell r="D9128" t="str">
            <v>电表故障</v>
          </cell>
          <cell r="G9128" t="str">
            <v>JS_CZ_wodefeng</v>
          </cell>
          <cell r="I9128" t="str">
            <v>电表故障</v>
          </cell>
        </row>
        <row r="9129">
          <cell r="A9129">
            <v>43215</v>
          </cell>
          <cell r="B9129">
            <v>0.8865277777777778</v>
          </cell>
          <cell r="D9129" t="str">
            <v>电表故障</v>
          </cell>
          <cell r="G9129" t="str">
            <v>JS_CZ_wodefeng</v>
          </cell>
          <cell r="I9129" t="str">
            <v>电表故障</v>
          </cell>
        </row>
        <row r="9130">
          <cell r="A9130">
            <v>43215</v>
          </cell>
          <cell r="B9130">
            <v>0.89069444444444434</v>
          </cell>
          <cell r="D9130" t="str">
            <v>电表故障</v>
          </cell>
          <cell r="G9130" t="str">
            <v>JS_CZ_wodefeng</v>
          </cell>
          <cell r="I9130" t="str">
            <v>电表故障</v>
          </cell>
        </row>
        <row r="9131">
          <cell r="A9131">
            <v>43215</v>
          </cell>
          <cell r="B9131">
            <v>0.89440972222222215</v>
          </cell>
          <cell r="D9131" t="str">
            <v>电表故障</v>
          </cell>
          <cell r="G9131" t="str">
            <v>JS_CZ_wodefeng</v>
          </cell>
          <cell r="I9131" t="str">
            <v>电表故障</v>
          </cell>
        </row>
        <row r="9132">
          <cell r="A9132">
            <v>43215</v>
          </cell>
          <cell r="B9132">
            <v>0.89452546296296298</v>
          </cell>
          <cell r="D9132" t="str">
            <v>电表故障</v>
          </cell>
          <cell r="G9132" t="str">
            <v>JS_CZ_wodefeng</v>
          </cell>
          <cell r="I9132" t="str">
            <v>电表故障</v>
          </cell>
        </row>
        <row r="9133">
          <cell r="A9133">
            <v>43215</v>
          </cell>
          <cell r="B9133">
            <v>0.89689814814814817</v>
          </cell>
          <cell r="D9133" t="str">
            <v>电表故障</v>
          </cell>
          <cell r="G9133" t="str">
            <v>JS_CZ_wodefeng</v>
          </cell>
          <cell r="I9133" t="str">
            <v>电表故障</v>
          </cell>
        </row>
        <row r="9134">
          <cell r="A9134">
            <v>43215</v>
          </cell>
          <cell r="B9134">
            <v>0.89846064814814808</v>
          </cell>
          <cell r="D9134" t="str">
            <v>电表故障</v>
          </cell>
          <cell r="G9134" t="str">
            <v>JS_CZ_wodefeng</v>
          </cell>
          <cell r="I9134" t="str">
            <v>电表故障</v>
          </cell>
        </row>
        <row r="9135">
          <cell r="A9135">
            <v>43215</v>
          </cell>
          <cell r="B9135">
            <v>0.89979166666666666</v>
          </cell>
          <cell r="D9135" t="str">
            <v>电表故障</v>
          </cell>
          <cell r="G9135" t="str">
            <v>JS_CZ_wodefeng</v>
          </cell>
          <cell r="I9135" t="str">
            <v>电表故障</v>
          </cell>
        </row>
        <row r="9136">
          <cell r="A9136">
            <v>43215</v>
          </cell>
          <cell r="B9136">
            <v>0.90229166666666671</v>
          </cell>
          <cell r="D9136" t="str">
            <v>电表故障</v>
          </cell>
          <cell r="G9136" t="str">
            <v>JS_CZ_wodefeng</v>
          </cell>
          <cell r="I9136" t="str">
            <v>电表故障</v>
          </cell>
        </row>
        <row r="9137">
          <cell r="A9137">
            <v>43215</v>
          </cell>
          <cell r="B9137">
            <v>0.90460648148148148</v>
          </cell>
          <cell r="D9137" t="str">
            <v>电表故障</v>
          </cell>
          <cell r="G9137" t="str">
            <v>JS_CZ_wodefeng</v>
          </cell>
          <cell r="I9137" t="str">
            <v>电表故障</v>
          </cell>
        </row>
        <row r="9138">
          <cell r="A9138">
            <v>43215</v>
          </cell>
          <cell r="B9138">
            <v>0.91017361111111106</v>
          </cell>
          <cell r="D9138" t="str">
            <v>电表故障</v>
          </cell>
          <cell r="G9138" t="str">
            <v>JS_CZ_wodefeng</v>
          </cell>
          <cell r="I9138" t="str">
            <v>电表故障</v>
          </cell>
        </row>
        <row r="9139">
          <cell r="A9139">
            <v>43215</v>
          </cell>
          <cell r="B9139">
            <v>0.91150462962962964</v>
          </cell>
          <cell r="D9139" t="str">
            <v>电表故障</v>
          </cell>
          <cell r="G9139" t="str">
            <v>JS_CZ_wodefeng</v>
          </cell>
          <cell r="I9139" t="str">
            <v>电表故障</v>
          </cell>
        </row>
        <row r="9140">
          <cell r="A9140">
            <v>43215</v>
          </cell>
          <cell r="B9140">
            <v>0.91237268518518511</v>
          </cell>
          <cell r="D9140" t="str">
            <v>电表故障</v>
          </cell>
          <cell r="G9140" t="str">
            <v>JS_CZ_wodefeng</v>
          </cell>
          <cell r="I9140" t="str">
            <v>电表故障</v>
          </cell>
        </row>
        <row r="9141">
          <cell r="A9141">
            <v>43215</v>
          </cell>
          <cell r="B9141">
            <v>0.91793981481481479</v>
          </cell>
          <cell r="D9141" t="str">
            <v>电表故障</v>
          </cell>
          <cell r="G9141" t="str">
            <v>JS_CZ_wodefeng</v>
          </cell>
          <cell r="I9141" t="str">
            <v>电表故障</v>
          </cell>
        </row>
        <row r="9142">
          <cell r="A9142">
            <v>43215</v>
          </cell>
          <cell r="B9142">
            <v>0.91805555555555562</v>
          </cell>
          <cell r="D9142" t="str">
            <v>电表故障</v>
          </cell>
          <cell r="G9142" t="str">
            <v>JS_CZ_wodefeng</v>
          </cell>
          <cell r="I9142" t="str">
            <v>电表故障</v>
          </cell>
        </row>
        <row r="9143">
          <cell r="A9143">
            <v>43215</v>
          </cell>
          <cell r="B9143">
            <v>0.91950231481481481</v>
          </cell>
          <cell r="D9143" t="str">
            <v>电表故障</v>
          </cell>
          <cell r="G9143" t="str">
            <v>JS_CZ_wodefeng</v>
          </cell>
          <cell r="I9143" t="str">
            <v>电表故障</v>
          </cell>
        </row>
        <row r="9144">
          <cell r="A9144">
            <v>43215</v>
          </cell>
          <cell r="B9144">
            <v>0.92175925925925928</v>
          </cell>
          <cell r="D9144" t="str">
            <v>电表故障</v>
          </cell>
          <cell r="G9144" t="str">
            <v>JS_CZ_wodefeng</v>
          </cell>
          <cell r="I9144" t="str">
            <v>电表故障</v>
          </cell>
        </row>
        <row r="9145">
          <cell r="A9145">
            <v>43215</v>
          </cell>
          <cell r="B9145">
            <v>0.92337962962962961</v>
          </cell>
          <cell r="D9145" t="str">
            <v>电表故障</v>
          </cell>
          <cell r="G9145" t="str">
            <v>JS_CZ_wodefeng</v>
          </cell>
          <cell r="I9145" t="str">
            <v>电表故障</v>
          </cell>
        </row>
        <row r="9146">
          <cell r="A9146">
            <v>43215</v>
          </cell>
          <cell r="B9146">
            <v>0.92471064814814818</v>
          </cell>
          <cell r="D9146" t="str">
            <v>电表故障</v>
          </cell>
          <cell r="G9146" t="str">
            <v>JS_CZ_wodefeng</v>
          </cell>
          <cell r="I9146" t="str">
            <v>电表故障</v>
          </cell>
        </row>
        <row r="9147">
          <cell r="A9147">
            <v>43215</v>
          </cell>
          <cell r="B9147">
            <v>0.92731481481481481</v>
          </cell>
          <cell r="D9147" t="str">
            <v>电表故障</v>
          </cell>
          <cell r="G9147" t="str">
            <v>JS_CZ_wodefeng</v>
          </cell>
          <cell r="I9147" t="str">
            <v>电表故障</v>
          </cell>
        </row>
        <row r="9148">
          <cell r="A9148">
            <v>43215</v>
          </cell>
          <cell r="B9148">
            <v>0.92888888888888888</v>
          </cell>
          <cell r="D9148" t="str">
            <v>电表故障</v>
          </cell>
          <cell r="G9148" t="str">
            <v>JS_CZ_wodefeng</v>
          </cell>
          <cell r="I9148" t="str">
            <v>电表故障</v>
          </cell>
        </row>
        <row r="9149">
          <cell r="A9149">
            <v>43215</v>
          </cell>
          <cell r="B9149">
            <v>0.92981481481481476</v>
          </cell>
          <cell r="D9149" t="str">
            <v>电表故障</v>
          </cell>
          <cell r="G9149" t="str">
            <v>JS_CZ_wodefeng</v>
          </cell>
          <cell r="I9149" t="str">
            <v>电表故障</v>
          </cell>
        </row>
        <row r="9150">
          <cell r="A9150">
            <v>43215</v>
          </cell>
          <cell r="B9150">
            <v>0.9299884259259259</v>
          </cell>
          <cell r="D9150" t="str">
            <v>电表故障</v>
          </cell>
          <cell r="G9150" t="str">
            <v>JS_CZ_wodefeng</v>
          </cell>
          <cell r="I9150" t="str">
            <v>电表故障</v>
          </cell>
        </row>
        <row r="9151">
          <cell r="A9151">
            <v>43215</v>
          </cell>
          <cell r="B9151">
            <v>0.93103009259259262</v>
          </cell>
          <cell r="D9151" t="str">
            <v>电表故障</v>
          </cell>
          <cell r="G9151" t="str">
            <v>JS_CZ_wodefeng</v>
          </cell>
          <cell r="I9151" t="str">
            <v>电表故障</v>
          </cell>
        </row>
        <row r="9152">
          <cell r="A9152">
            <v>43215</v>
          </cell>
          <cell r="B9152">
            <v>0.93513888888888896</v>
          </cell>
          <cell r="D9152" t="str">
            <v>电表故障</v>
          </cell>
          <cell r="G9152" t="str">
            <v>JS_CZ_wodefeng</v>
          </cell>
          <cell r="I9152" t="str">
            <v>电表故障</v>
          </cell>
        </row>
        <row r="9153">
          <cell r="A9153">
            <v>43215</v>
          </cell>
          <cell r="B9153">
            <v>0.93525462962962969</v>
          </cell>
          <cell r="D9153" t="str">
            <v>电表故障</v>
          </cell>
          <cell r="G9153" t="str">
            <v>JS_CZ_wodefeng</v>
          </cell>
          <cell r="I9153" t="str">
            <v>电表故障</v>
          </cell>
        </row>
        <row r="9154">
          <cell r="A9154">
            <v>43215</v>
          </cell>
          <cell r="B9154">
            <v>0.93670138888888888</v>
          </cell>
          <cell r="D9154" t="str">
            <v>电表故障</v>
          </cell>
          <cell r="G9154" t="str">
            <v>JS_CZ_wodefeng</v>
          </cell>
          <cell r="I9154" t="str">
            <v>电表故障</v>
          </cell>
        </row>
        <row r="9155">
          <cell r="A9155">
            <v>43215</v>
          </cell>
          <cell r="B9155">
            <v>0.93827546296296294</v>
          </cell>
          <cell r="D9155" t="str">
            <v>电表故障</v>
          </cell>
          <cell r="G9155" t="str">
            <v>JS_CZ_wodefeng</v>
          </cell>
          <cell r="I9155" t="str">
            <v>电表故障</v>
          </cell>
        </row>
        <row r="9156">
          <cell r="A9156">
            <v>43215</v>
          </cell>
          <cell r="B9156">
            <v>0.94064814814814823</v>
          </cell>
          <cell r="D9156" t="str">
            <v>电表故障</v>
          </cell>
          <cell r="G9156" t="str">
            <v>JS_CZ_wodefeng</v>
          </cell>
          <cell r="I9156" t="str">
            <v>电表故障</v>
          </cell>
        </row>
        <row r="9157">
          <cell r="A9157">
            <v>43215</v>
          </cell>
          <cell r="B9157">
            <v>0.94076388888888884</v>
          </cell>
          <cell r="D9157" t="str">
            <v>电表故障</v>
          </cell>
          <cell r="G9157" t="str">
            <v>JS_CZ_wodefeng</v>
          </cell>
          <cell r="I9157" t="str">
            <v>电表故障</v>
          </cell>
        </row>
        <row r="9158">
          <cell r="A9158">
            <v>43215</v>
          </cell>
          <cell r="B9158">
            <v>0.94221064814814814</v>
          </cell>
          <cell r="D9158" t="str">
            <v>电表故障</v>
          </cell>
          <cell r="G9158" t="str">
            <v>JS_CZ_wodefeng</v>
          </cell>
          <cell r="I9158" t="str">
            <v>电表故障</v>
          </cell>
        </row>
        <row r="9159">
          <cell r="A9159">
            <v>43215</v>
          </cell>
          <cell r="B9159">
            <v>0.9459143518518518</v>
          </cell>
          <cell r="D9159" t="str">
            <v>电表故障</v>
          </cell>
          <cell r="G9159" t="str">
            <v>JS_CZ_wodefeng</v>
          </cell>
          <cell r="I9159" t="str">
            <v>电表故障</v>
          </cell>
        </row>
        <row r="9160">
          <cell r="A9160">
            <v>43215</v>
          </cell>
          <cell r="B9160">
            <v>0.9474189814814814</v>
          </cell>
          <cell r="D9160" t="str">
            <v>电表故障</v>
          </cell>
          <cell r="G9160" t="str">
            <v>JS_CZ_wodefeng</v>
          </cell>
          <cell r="I9160" t="str">
            <v>电表故障</v>
          </cell>
        </row>
        <row r="9161">
          <cell r="A9161">
            <v>43215</v>
          </cell>
          <cell r="B9161">
            <v>0.94754629629629628</v>
          </cell>
          <cell r="D9161" t="str">
            <v>电表故障</v>
          </cell>
          <cell r="G9161" t="str">
            <v>JS_CZ_wodefeng</v>
          </cell>
          <cell r="I9161" t="str">
            <v>电表故障</v>
          </cell>
        </row>
        <row r="9162">
          <cell r="A9162">
            <v>43215</v>
          </cell>
          <cell r="B9162">
            <v>0.95003472222222218</v>
          </cell>
          <cell r="D9162" t="str">
            <v>电表故障</v>
          </cell>
          <cell r="G9162" t="str">
            <v>JS_CZ_wodefeng</v>
          </cell>
          <cell r="I9162" t="str">
            <v>电表故障</v>
          </cell>
        </row>
        <row r="9163">
          <cell r="A9163">
            <v>43215</v>
          </cell>
          <cell r="B9163">
            <v>0.9525231481481482</v>
          </cell>
          <cell r="D9163" t="str">
            <v>电表故障</v>
          </cell>
          <cell r="G9163" t="str">
            <v>JS_CZ_wodefeng</v>
          </cell>
          <cell r="I9163" t="str">
            <v>电表故障</v>
          </cell>
        </row>
        <row r="9164">
          <cell r="A9164">
            <v>43215</v>
          </cell>
          <cell r="B9164">
            <v>0.95269675925925934</v>
          </cell>
          <cell r="D9164" t="str">
            <v>电表故障</v>
          </cell>
          <cell r="G9164" t="str">
            <v>JS_CZ_wodefeng</v>
          </cell>
          <cell r="I9164" t="str">
            <v>电表故障</v>
          </cell>
        </row>
        <row r="9165">
          <cell r="A9165">
            <v>43215</v>
          </cell>
          <cell r="B9165">
            <v>0.95396990740740739</v>
          </cell>
          <cell r="D9165" t="str">
            <v>电表故障</v>
          </cell>
          <cell r="G9165" t="str">
            <v>JS_CZ_wodefeng</v>
          </cell>
          <cell r="I9165" t="str">
            <v>电表故障</v>
          </cell>
        </row>
        <row r="9166">
          <cell r="A9166">
            <v>43215</v>
          </cell>
          <cell r="B9166">
            <v>0.95530092592592597</v>
          </cell>
          <cell r="D9166" t="str">
            <v>电表故障</v>
          </cell>
          <cell r="G9166" t="str">
            <v>JS_CZ_wodefeng</v>
          </cell>
          <cell r="I9166" t="str">
            <v>电表故障</v>
          </cell>
        </row>
        <row r="9167">
          <cell r="A9167">
            <v>43215</v>
          </cell>
          <cell r="B9167">
            <v>0.95778935185185177</v>
          </cell>
          <cell r="D9167" t="str">
            <v>电表故障</v>
          </cell>
          <cell r="G9167" t="str">
            <v>JS_CZ_wodefeng</v>
          </cell>
          <cell r="I9167" t="str">
            <v>电表故障</v>
          </cell>
        </row>
        <row r="9168">
          <cell r="A9168">
            <v>43215</v>
          </cell>
          <cell r="B9168">
            <v>0.95802083333333332</v>
          </cell>
          <cell r="D9168" t="str">
            <v>电表故障</v>
          </cell>
          <cell r="G9168" t="str">
            <v>JS_CZ_wodefeng</v>
          </cell>
          <cell r="I9168" t="str">
            <v>电表故障</v>
          </cell>
        </row>
        <row r="9169">
          <cell r="A9169">
            <v>43215</v>
          </cell>
          <cell r="B9169">
            <v>0.95813657407407404</v>
          </cell>
          <cell r="D9169" t="str">
            <v>电表故障</v>
          </cell>
          <cell r="G9169" t="str">
            <v>JS_CZ_wodefeng</v>
          </cell>
          <cell r="I9169" t="str">
            <v>电表故障</v>
          </cell>
        </row>
        <row r="9170">
          <cell r="A9170">
            <v>43215</v>
          </cell>
          <cell r="B9170">
            <v>0.95831018518518529</v>
          </cell>
          <cell r="D9170" t="str">
            <v>电表故障</v>
          </cell>
          <cell r="G9170" t="str">
            <v>JS_CZ_wodefeng</v>
          </cell>
          <cell r="I9170" t="str">
            <v>电表故障</v>
          </cell>
        </row>
        <row r="9171">
          <cell r="A9171">
            <v>43215</v>
          </cell>
          <cell r="B9171">
            <v>0.95940972222222232</v>
          </cell>
          <cell r="D9171" t="str">
            <v>电表故障</v>
          </cell>
          <cell r="G9171" t="str">
            <v>JS_CZ_wodefeng</v>
          </cell>
          <cell r="I9171" t="str">
            <v>电表故障</v>
          </cell>
        </row>
        <row r="9172">
          <cell r="A9172">
            <v>43215</v>
          </cell>
          <cell r="B9172">
            <v>0.96179398148148154</v>
          </cell>
          <cell r="D9172" t="str">
            <v>电表故障</v>
          </cell>
          <cell r="G9172" t="str">
            <v>JS_CZ_wodefeng</v>
          </cell>
          <cell r="I9172" t="str">
            <v>电表故障</v>
          </cell>
        </row>
        <row r="9173">
          <cell r="A9173">
            <v>43215</v>
          </cell>
          <cell r="B9173">
            <v>0.96335648148148145</v>
          </cell>
          <cell r="D9173" t="str">
            <v>电表故障</v>
          </cell>
          <cell r="G9173" t="str">
            <v>JS_CZ_wodefeng</v>
          </cell>
          <cell r="I9173" t="str">
            <v>电表故障</v>
          </cell>
        </row>
        <row r="9174">
          <cell r="A9174">
            <v>43215</v>
          </cell>
          <cell r="B9174">
            <v>0.96468750000000003</v>
          </cell>
          <cell r="D9174" t="str">
            <v>电表故障</v>
          </cell>
          <cell r="G9174" t="str">
            <v>JS_CZ_wodefeng</v>
          </cell>
          <cell r="I9174" t="str">
            <v>电表故障</v>
          </cell>
        </row>
        <row r="9175">
          <cell r="A9175">
            <v>43215</v>
          </cell>
          <cell r="B9175">
            <v>0.96480324074074064</v>
          </cell>
          <cell r="D9175" t="str">
            <v>电表故障</v>
          </cell>
          <cell r="G9175" t="str">
            <v>JS_CZ_wodefeng</v>
          </cell>
          <cell r="I9175" t="str">
            <v>电表故障</v>
          </cell>
        </row>
        <row r="9176">
          <cell r="A9176">
            <v>43215</v>
          </cell>
          <cell r="B9176">
            <v>0.96491898148148147</v>
          </cell>
          <cell r="D9176" t="str">
            <v>电表故障</v>
          </cell>
          <cell r="G9176" t="str">
            <v>JS_CZ_wodefeng</v>
          </cell>
          <cell r="I9176" t="str">
            <v>电表故障</v>
          </cell>
        </row>
        <row r="9177">
          <cell r="A9177">
            <v>43215</v>
          </cell>
          <cell r="B9177">
            <v>0.96880787037037042</v>
          </cell>
          <cell r="D9177" t="str">
            <v>电表故障</v>
          </cell>
          <cell r="G9177" t="str">
            <v>JS_CZ_wodefeng</v>
          </cell>
          <cell r="I9177" t="str">
            <v>电表故障</v>
          </cell>
        </row>
        <row r="9178">
          <cell r="A9178">
            <v>43215</v>
          </cell>
          <cell r="B9178">
            <v>0.97019675925925919</v>
          </cell>
          <cell r="D9178" t="str">
            <v>电表故障</v>
          </cell>
          <cell r="G9178" t="str">
            <v>JS_CZ_wodefeng</v>
          </cell>
          <cell r="I9178" t="str">
            <v>电表故障</v>
          </cell>
        </row>
        <row r="9179">
          <cell r="A9179">
            <v>43215</v>
          </cell>
          <cell r="B9179">
            <v>0.97031250000000002</v>
          </cell>
          <cell r="D9179" t="str">
            <v>电表故障</v>
          </cell>
          <cell r="G9179" t="str">
            <v>JS_CZ_wodefeng</v>
          </cell>
          <cell r="I9179" t="str">
            <v>电表故障</v>
          </cell>
        </row>
        <row r="9180">
          <cell r="A9180">
            <v>43215</v>
          </cell>
          <cell r="B9180">
            <v>0.97170138888888891</v>
          </cell>
          <cell r="D9180" t="str">
            <v>电表故障</v>
          </cell>
          <cell r="G9180" t="str">
            <v>JS_CZ_wodefeng</v>
          </cell>
          <cell r="I9180" t="str">
            <v>电表故障</v>
          </cell>
        </row>
        <row r="9181">
          <cell r="A9181">
            <v>43215</v>
          </cell>
          <cell r="B9181">
            <v>0.97274305555555562</v>
          </cell>
          <cell r="D9181" t="str">
            <v>电表故障</v>
          </cell>
          <cell r="G9181" t="str">
            <v>JS_CZ_wodefeng</v>
          </cell>
          <cell r="I9181" t="str">
            <v>电表故障</v>
          </cell>
        </row>
        <row r="9182">
          <cell r="A9182">
            <v>43215</v>
          </cell>
          <cell r="B9182">
            <v>0.97430555555555554</v>
          </cell>
          <cell r="D9182" t="str">
            <v>电表故障</v>
          </cell>
          <cell r="G9182" t="str">
            <v>JS_CZ_wodefeng</v>
          </cell>
          <cell r="I9182" t="str">
            <v>电表故障</v>
          </cell>
        </row>
        <row r="9183">
          <cell r="A9183">
            <v>43215</v>
          </cell>
          <cell r="B9183">
            <v>0.97541666666666671</v>
          </cell>
          <cell r="D9183" t="str">
            <v>电表故障</v>
          </cell>
          <cell r="G9183" t="str">
            <v>JS_CZ_wodefeng</v>
          </cell>
          <cell r="I9183" t="str">
            <v>电表故障</v>
          </cell>
        </row>
        <row r="9184">
          <cell r="A9184">
            <v>43215</v>
          </cell>
          <cell r="B9184">
            <v>0.97563657407407411</v>
          </cell>
          <cell r="D9184" t="str">
            <v>电表故障</v>
          </cell>
          <cell r="G9184" t="str">
            <v>JS_CZ_wodefeng</v>
          </cell>
          <cell r="I9184" t="str">
            <v>电表故障</v>
          </cell>
        </row>
        <row r="9185">
          <cell r="A9185">
            <v>43215</v>
          </cell>
          <cell r="B9185">
            <v>0.97576388888888888</v>
          </cell>
          <cell r="D9185" t="str">
            <v>电表故障</v>
          </cell>
          <cell r="G9185" t="str">
            <v>JS_CZ_wodefeng</v>
          </cell>
          <cell r="I9185" t="str">
            <v>电表故障</v>
          </cell>
        </row>
        <row r="9186">
          <cell r="A9186">
            <v>43215</v>
          </cell>
          <cell r="B9186">
            <v>0.97586805555555556</v>
          </cell>
          <cell r="D9186" t="str">
            <v>电表故障</v>
          </cell>
          <cell r="G9186" t="str">
            <v>JS_CZ_wodefeng</v>
          </cell>
          <cell r="I9186" t="str">
            <v>电表故障</v>
          </cell>
        </row>
        <row r="9187">
          <cell r="A9187">
            <v>43215</v>
          </cell>
          <cell r="B9187">
            <v>0.97680555555555559</v>
          </cell>
          <cell r="D9187" t="str">
            <v>电表故障</v>
          </cell>
          <cell r="G9187" t="str">
            <v>JS_CZ_wodefeng</v>
          </cell>
          <cell r="I9187" t="str">
            <v>电表故障</v>
          </cell>
        </row>
        <row r="9188">
          <cell r="A9188">
            <v>43215</v>
          </cell>
          <cell r="B9188">
            <v>0.97825231481481489</v>
          </cell>
          <cell r="D9188" t="str">
            <v>电表故障</v>
          </cell>
          <cell r="G9188" t="str">
            <v>JS_CZ_wodefeng</v>
          </cell>
          <cell r="I9188" t="str">
            <v>电表故障</v>
          </cell>
        </row>
        <row r="9189">
          <cell r="A9189">
            <v>43215</v>
          </cell>
          <cell r="B9189">
            <v>0.98091435185185183</v>
          </cell>
          <cell r="D9189" t="str">
            <v>电表故障</v>
          </cell>
          <cell r="G9189" t="str">
            <v>JS_CZ_wodefeng</v>
          </cell>
          <cell r="I9189" t="str">
            <v>电表故障</v>
          </cell>
        </row>
        <row r="9190">
          <cell r="A9190">
            <v>43215</v>
          </cell>
          <cell r="B9190">
            <v>0.98103009259259266</v>
          </cell>
          <cell r="D9190" t="str">
            <v>电表故障</v>
          </cell>
          <cell r="G9190" t="str">
            <v>JS_CZ_wodefeng</v>
          </cell>
          <cell r="I9190" t="str">
            <v>电表故障</v>
          </cell>
        </row>
        <row r="9191">
          <cell r="A9191">
            <v>43215</v>
          </cell>
          <cell r="B9191">
            <v>0.98207175925925927</v>
          </cell>
          <cell r="D9191" t="str">
            <v>电表故障</v>
          </cell>
          <cell r="G9191" t="str">
            <v>JS_CZ_wodefeng</v>
          </cell>
          <cell r="I9191" t="str">
            <v>电表故障</v>
          </cell>
        </row>
        <row r="9192">
          <cell r="A9192">
            <v>43215</v>
          </cell>
          <cell r="B9192">
            <v>0.9821875000000001</v>
          </cell>
          <cell r="D9192" t="str">
            <v>电表故障</v>
          </cell>
          <cell r="G9192" t="str">
            <v>JS_CZ_wodefeng</v>
          </cell>
          <cell r="I9192" t="str">
            <v>电表故障</v>
          </cell>
        </row>
        <row r="9193">
          <cell r="A9193">
            <v>43215</v>
          </cell>
          <cell r="B9193">
            <v>0.98351851851851846</v>
          </cell>
          <cell r="D9193" t="str">
            <v>电表故障</v>
          </cell>
          <cell r="G9193" t="str">
            <v>JS_CZ_wodefeng</v>
          </cell>
          <cell r="I9193" t="str">
            <v>电表故障</v>
          </cell>
        </row>
        <row r="9194">
          <cell r="A9194">
            <v>43215</v>
          </cell>
          <cell r="B9194">
            <v>0.98589120370370376</v>
          </cell>
          <cell r="D9194" t="str">
            <v>电表故障</v>
          </cell>
          <cell r="G9194" t="str">
            <v>JS_CZ_wodefeng</v>
          </cell>
          <cell r="I9194" t="str">
            <v>电表故障</v>
          </cell>
        </row>
        <row r="9195">
          <cell r="A9195">
            <v>43215</v>
          </cell>
          <cell r="B9195">
            <v>0.98600694444444448</v>
          </cell>
          <cell r="D9195" t="str">
            <v>电表故障</v>
          </cell>
          <cell r="G9195" t="str">
            <v>JS_CZ_wodefeng</v>
          </cell>
          <cell r="I9195" t="str">
            <v>电表故障</v>
          </cell>
        </row>
        <row r="9196">
          <cell r="A9196">
            <v>43215</v>
          </cell>
          <cell r="B9196">
            <v>0.9871064814814815</v>
          </cell>
          <cell r="D9196" t="str">
            <v>电表故障</v>
          </cell>
          <cell r="G9196" t="str">
            <v>JS_CZ_wodefeng</v>
          </cell>
          <cell r="I9196" t="str">
            <v>电表故障</v>
          </cell>
        </row>
        <row r="9197">
          <cell r="A9197">
            <v>43215</v>
          </cell>
          <cell r="B9197">
            <v>0.98994212962962969</v>
          </cell>
          <cell r="D9197" t="str">
            <v>电表故障</v>
          </cell>
          <cell r="G9197" t="str">
            <v>JS_CZ_wodefeng</v>
          </cell>
          <cell r="I9197" t="str">
            <v>电表故障</v>
          </cell>
        </row>
        <row r="9198">
          <cell r="A9198">
            <v>43215</v>
          </cell>
          <cell r="B9198">
            <v>0.99231481481481476</v>
          </cell>
          <cell r="D9198" t="str">
            <v>电表故障</v>
          </cell>
          <cell r="G9198" t="str">
            <v>JS_CZ_wodefeng</v>
          </cell>
          <cell r="I9198" t="str">
            <v>电表故障</v>
          </cell>
        </row>
        <row r="9199">
          <cell r="A9199">
            <v>43215</v>
          </cell>
          <cell r="B9199">
            <v>0.99244212962962963</v>
          </cell>
          <cell r="D9199" t="str">
            <v>电表故障</v>
          </cell>
          <cell r="G9199" t="str">
            <v>JS_CZ_wodefeng</v>
          </cell>
          <cell r="I9199" t="str">
            <v>电表故障</v>
          </cell>
        </row>
        <row r="9200">
          <cell r="A9200">
            <v>43215</v>
          </cell>
          <cell r="B9200">
            <v>0.99284722222222221</v>
          </cell>
          <cell r="D9200" t="str">
            <v>电表故障</v>
          </cell>
          <cell r="G9200" t="str">
            <v>JS_CZ_wodefeng</v>
          </cell>
          <cell r="I9200" t="str">
            <v>电表故障</v>
          </cell>
        </row>
        <row r="9201">
          <cell r="A9201">
            <v>43215</v>
          </cell>
          <cell r="B9201">
            <v>0.99388888888888882</v>
          </cell>
          <cell r="D9201" t="str">
            <v>电表故障</v>
          </cell>
          <cell r="G9201" t="str">
            <v>JS_CZ_wodefeng</v>
          </cell>
          <cell r="I9201" t="str">
            <v>电表故障</v>
          </cell>
        </row>
        <row r="9202">
          <cell r="A9202">
            <v>43215</v>
          </cell>
          <cell r="B9202">
            <v>0.9952199074074074</v>
          </cell>
          <cell r="D9202" t="str">
            <v>电表故障</v>
          </cell>
          <cell r="G9202" t="str">
            <v>JS_CZ_wodefeng</v>
          </cell>
          <cell r="I9202" t="str">
            <v>电表故障</v>
          </cell>
        </row>
        <row r="9203">
          <cell r="A9203">
            <v>43215</v>
          </cell>
          <cell r="B9203">
            <v>0.99770833333333331</v>
          </cell>
          <cell r="D9203" t="str">
            <v>电表故障</v>
          </cell>
          <cell r="G9203" t="str">
            <v>JS_CZ_wodefeng</v>
          </cell>
          <cell r="I9203" t="str">
            <v>电表故障</v>
          </cell>
        </row>
        <row r="9204">
          <cell r="A9204">
            <v>43216</v>
          </cell>
          <cell r="B9204">
            <v>1.6435185185185183E-3</v>
          </cell>
          <cell r="D9204" t="str">
            <v>电表故障</v>
          </cell>
          <cell r="G9204" t="str">
            <v>JS_CZ_wodefeng</v>
          </cell>
          <cell r="I9204" t="str">
            <v>电表故障</v>
          </cell>
        </row>
        <row r="9205">
          <cell r="A9205">
            <v>43216</v>
          </cell>
          <cell r="B9205">
            <v>2.7546296296296294E-3</v>
          </cell>
          <cell r="D9205" t="str">
            <v>电表故障</v>
          </cell>
          <cell r="G9205" t="str">
            <v>JS_CZ_wodefeng</v>
          </cell>
          <cell r="I9205" t="str">
            <v>电表故障</v>
          </cell>
        </row>
        <row r="9206">
          <cell r="A9206">
            <v>43216</v>
          </cell>
          <cell r="B9206">
            <v>2.9745370370370373E-3</v>
          </cell>
          <cell r="D9206" t="str">
            <v>电表故障</v>
          </cell>
          <cell r="G9206" t="str">
            <v>JS_CZ_wodefeng</v>
          </cell>
          <cell r="I9206" t="str">
            <v>电表故障</v>
          </cell>
        </row>
        <row r="9207">
          <cell r="A9207">
            <v>43216</v>
          </cell>
          <cell r="B9207">
            <v>3.0902777777777782E-3</v>
          </cell>
          <cell r="D9207" t="str">
            <v>电表故障</v>
          </cell>
          <cell r="G9207" t="str">
            <v>JS_CZ_wodefeng</v>
          </cell>
          <cell r="I9207" t="str">
            <v>电表故障</v>
          </cell>
        </row>
        <row r="9208">
          <cell r="A9208">
            <v>43216</v>
          </cell>
          <cell r="B9208">
            <v>3.2175925925925926E-3</v>
          </cell>
          <cell r="D9208" t="str">
            <v>电表故障</v>
          </cell>
          <cell r="G9208" t="str">
            <v>JS_CZ_wodefeng</v>
          </cell>
          <cell r="I9208" t="str">
            <v>电表故障</v>
          </cell>
        </row>
        <row r="9209">
          <cell r="A9209">
            <v>43216</v>
          </cell>
          <cell r="B9209">
            <v>4.1435185185185186E-3</v>
          </cell>
          <cell r="D9209" t="str">
            <v>电表故障</v>
          </cell>
          <cell r="G9209" t="str">
            <v>JS_CZ_wodefeng</v>
          </cell>
          <cell r="I9209" t="str">
            <v>电表故障</v>
          </cell>
        </row>
        <row r="9210">
          <cell r="A9210">
            <v>43216</v>
          </cell>
          <cell r="B9210">
            <v>5.5902777777777782E-3</v>
          </cell>
          <cell r="D9210" t="str">
            <v>电表故障</v>
          </cell>
          <cell r="G9210" t="str">
            <v>JS_CZ_wodefeng</v>
          </cell>
          <cell r="I9210" t="str">
            <v>电表故障</v>
          </cell>
        </row>
        <row r="9211">
          <cell r="A9211">
            <v>43216</v>
          </cell>
          <cell r="B9211">
            <v>7.789351851851852E-3</v>
          </cell>
          <cell r="D9211" t="str">
            <v>电表故障</v>
          </cell>
          <cell r="G9211" t="str">
            <v>JS_CZ_wodefeng</v>
          </cell>
          <cell r="I9211" t="str">
            <v>电表故障</v>
          </cell>
        </row>
        <row r="9212">
          <cell r="A9212">
            <v>43216</v>
          </cell>
          <cell r="B9212">
            <v>7.905092592592592E-3</v>
          </cell>
          <cell r="D9212" t="str">
            <v>电表故障</v>
          </cell>
          <cell r="G9212" t="str">
            <v>JS_CZ_wodefeng</v>
          </cell>
          <cell r="I9212" t="str">
            <v>电表故障</v>
          </cell>
        </row>
        <row r="9213">
          <cell r="A9213">
            <v>43216</v>
          </cell>
          <cell r="B9213">
            <v>8.1365740740740738E-3</v>
          </cell>
          <cell r="D9213" t="str">
            <v>电表故障</v>
          </cell>
          <cell r="G9213" t="str">
            <v>JS_CZ_wodefeng</v>
          </cell>
          <cell r="I9213" t="str">
            <v>电表故障</v>
          </cell>
        </row>
        <row r="9214">
          <cell r="A9214">
            <v>43216</v>
          </cell>
          <cell r="B9214">
            <v>9.4097222222222238E-3</v>
          </cell>
          <cell r="D9214" t="str">
            <v>电表故障</v>
          </cell>
          <cell r="G9214" t="str">
            <v>JS_CZ_wodefeng</v>
          </cell>
          <cell r="I9214" t="str">
            <v>电表故障</v>
          </cell>
        </row>
        <row r="9215">
          <cell r="A9215">
            <v>43216</v>
          </cell>
          <cell r="B9215">
            <v>1.1782407407407406E-2</v>
          </cell>
          <cell r="D9215" t="str">
            <v>电表故障</v>
          </cell>
          <cell r="G9215" t="str">
            <v>JS_CZ_wodefeng</v>
          </cell>
          <cell r="I9215" t="str">
            <v>电表故障</v>
          </cell>
        </row>
        <row r="9216">
          <cell r="A9216">
            <v>43216</v>
          </cell>
          <cell r="B9216">
            <v>1.3229166666666667E-2</v>
          </cell>
          <cell r="D9216" t="str">
            <v>电表故障</v>
          </cell>
          <cell r="G9216" t="str">
            <v>JS_CZ_wodefeng</v>
          </cell>
          <cell r="I9216" t="str">
            <v>电表故障</v>
          </cell>
        </row>
        <row r="9217">
          <cell r="A9217">
            <v>43216</v>
          </cell>
          <cell r="B9217">
            <v>1.3344907407407408E-2</v>
          </cell>
          <cell r="D9217" t="str">
            <v>电表故障</v>
          </cell>
          <cell r="G9217" t="str">
            <v>JS_CZ_wodefeng</v>
          </cell>
          <cell r="I9217" t="str">
            <v>电表故障</v>
          </cell>
        </row>
        <row r="9218">
          <cell r="A9218">
            <v>43216</v>
          </cell>
          <cell r="B9218">
            <v>1.7280092592592593E-2</v>
          </cell>
          <cell r="D9218" t="str">
            <v>电表故障</v>
          </cell>
          <cell r="G9218" t="str">
            <v>JS_CZ_wodefeng</v>
          </cell>
          <cell r="I9218" t="str">
            <v>电表故障</v>
          </cell>
        </row>
        <row r="9219">
          <cell r="A9219">
            <v>43216</v>
          </cell>
          <cell r="B9219">
            <v>1.9837962962962963E-2</v>
          </cell>
          <cell r="D9219" t="str">
            <v>电表故障</v>
          </cell>
          <cell r="G9219" t="str">
            <v>JS_CZ_wodefeng</v>
          </cell>
          <cell r="I9219" t="str">
            <v>电表故障</v>
          </cell>
        </row>
        <row r="9220">
          <cell r="A9220">
            <v>43216</v>
          </cell>
          <cell r="B9220">
            <v>2.5057870370370373E-2</v>
          </cell>
          <cell r="D9220" t="str">
            <v>电表故障</v>
          </cell>
          <cell r="G9220" t="str">
            <v>JS_CZ_wodefeng</v>
          </cell>
          <cell r="I9220" t="str">
            <v>电表故障</v>
          </cell>
        </row>
        <row r="9221">
          <cell r="A9221">
            <v>43216</v>
          </cell>
          <cell r="B9221">
            <v>2.5173611111111108E-2</v>
          </cell>
          <cell r="D9221" t="str">
            <v>电表故障</v>
          </cell>
          <cell r="G9221" t="str">
            <v>JS_CZ_wodefeng</v>
          </cell>
          <cell r="I9221" t="str">
            <v>电表故障</v>
          </cell>
        </row>
        <row r="9222">
          <cell r="A9222">
            <v>43216</v>
          </cell>
          <cell r="B9222">
            <v>2.6620370370370374E-2</v>
          </cell>
          <cell r="D9222" t="str">
            <v>电表故障</v>
          </cell>
          <cell r="G9222" t="str">
            <v>JS_CZ_wodefeng</v>
          </cell>
          <cell r="I9222" t="str">
            <v>电表故障</v>
          </cell>
        </row>
        <row r="9223">
          <cell r="A9223">
            <v>43216</v>
          </cell>
          <cell r="B9223">
            <v>2.8993055555555553E-2</v>
          </cell>
          <cell r="D9223" t="str">
            <v>电表故障</v>
          </cell>
          <cell r="G9223" t="str">
            <v>JS_CZ_wodefeng</v>
          </cell>
          <cell r="I9223" t="str">
            <v>电表故障</v>
          </cell>
        </row>
        <row r="9224">
          <cell r="A9224">
            <v>43216</v>
          </cell>
          <cell r="B9224">
            <v>3.0324074074074073E-2</v>
          </cell>
          <cell r="D9224" t="str">
            <v>电表故障</v>
          </cell>
          <cell r="G9224" t="str">
            <v>JS_CZ_wodefeng</v>
          </cell>
          <cell r="I9224" t="str">
            <v>电表故障</v>
          </cell>
        </row>
        <row r="9225">
          <cell r="A9225">
            <v>43216</v>
          </cell>
          <cell r="B9225">
            <v>3.0439814814814819E-2</v>
          </cell>
          <cell r="D9225" t="str">
            <v>电表故障</v>
          </cell>
          <cell r="G9225" t="str">
            <v>JS_CZ_wodefeng</v>
          </cell>
          <cell r="I9225" t="str">
            <v>电表故障</v>
          </cell>
        </row>
        <row r="9226">
          <cell r="A9226">
            <v>43216</v>
          </cell>
          <cell r="B9226">
            <v>3.0555555555555555E-2</v>
          </cell>
          <cell r="D9226" t="str">
            <v>电表故障</v>
          </cell>
          <cell r="G9226" t="str">
            <v>JS_CZ_wodefeng</v>
          </cell>
          <cell r="I9226" t="str">
            <v>电表故障</v>
          </cell>
        </row>
        <row r="9227">
          <cell r="A9227">
            <v>43216</v>
          </cell>
          <cell r="B9227">
            <v>3.3217592592592597E-2</v>
          </cell>
          <cell r="D9227" t="str">
            <v>电表故障</v>
          </cell>
          <cell r="G9227" t="str">
            <v>JS_CZ_wodefeng</v>
          </cell>
          <cell r="I9227" t="str">
            <v>电表故障</v>
          </cell>
        </row>
        <row r="9228">
          <cell r="A9228">
            <v>43216</v>
          </cell>
          <cell r="B9228">
            <v>3.560185185185185E-2</v>
          </cell>
          <cell r="D9228" t="str">
            <v>电表故障</v>
          </cell>
          <cell r="G9228" t="str">
            <v>JS_CZ_wodefeng</v>
          </cell>
          <cell r="I9228" t="str">
            <v>电表故障</v>
          </cell>
        </row>
        <row r="9229">
          <cell r="A9229">
            <v>43216</v>
          </cell>
          <cell r="B9229">
            <v>3.6932870370370366E-2</v>
          </cell>
          <cell r="D9229" t="str">
            <v>电表故障</v>
          </cell>
          <cell r="G9229" t="str">
            <v>JS_CZ_wodefeng</v>
          </cell>
          <cell r="I9229" t="str">
            <v>电表故障</v>
          </cell>
        </row>
        <row r="9230">
          <cell r="A9230">
            <v>43216</v>
          </cell>
          <cell r="B9230">
            <v>3.7048611111111109E-2</v>
          </cell>
          <cell r="D9230" t="str">
            <v>电表故障</v>
          </cell>
          <cell r="G9230" t="str">
            <v>JS_CZ_wodefeng</v>
          </cell>
          <cell r="I9230" t="str">
            <v>电表故障</v>
          </cell>
        </row>
        <row r="9231">
          <cell r="A9231">
            <v>43216</v>
          </cell>
          <cell r="B9231">
            <v>3.7164351851851851E-2</v>
          </cell>
          <cell r="D9231" t="str">
            <v>电表故障</v>
          </cell>
          <cell r="G9231" t="str">
            <v>JS_CZ_wodefeng</v>
          </cell>
          <cell r="I9231" t="str">
            <v>电表故障</v>
          </cell>
        </row>
        <row r="9232">
          <cell r="A9232">
            <v>43216</v>
          </cell>
          <cell r="B9232">
            <v>4.2430555555555555E-2</v>
          </cell>
          <cell r="D9232" t="str">
            <v>电表故障</v>
          </cell>
          <cell r="G9232" t="str">
            <v>JS_CZ_wodefeng</v>
          </cell>
          <cell r="I9232" t="str">
            <v>电表故障</v>
          </cell>
        </row>
        <row r="9233">
          <cell r="A9233">
            <v>43216</v>
          </cell>
          <cell r="B9233">
            <v>4.3483796296296291E-2</v>
          </cell>
          <cell r="D9233" t="str">
            <v>电表故障</v>
          </cell>
          <cell r="G9233" t="str">
            <v>JS_CZ_wodefeng</v>
          </cell>
          <cell r="I9233" t="str">
            <v>电表故障</v>
          </cell>
        </row>
        <row r="9234">
          <cell r="A9234">
            <v>43216</v>
          </cell>
          <cell r="B9234">
            <v>4.3587962962962967E-2</v>
          </cell>
          <cell r="D9234" t="str">
            <v>电表故障</v>
          </cell>
          <cell r="G9234" t="str">
            <v>JS_CZ_wodefeng</v>
          </cell>
          <cell r="I9234" t="str">
            <v>电表故障</v>
          </cell>
        </row>
        <row r="9235">
          <cell r="A9235">
            <v>43216</v>
          </cell>
          <cell r="B9235">
            <v>4.5034722222222219E-2</v>
          </cell>
          <cell r="D9235" t="str">
            <v>电表故障</v>
          </cell>
          <cell r="G9235" t="str">
            <v>JS_CZ_wodefeng</v>
          </cell>
          <cell r="I9235" t="str">
            <v>电表故障</v>
          </cell>
        </row>
        <row r="9236">
          <cell r="A9236">
            <v>43216</v>
          </cell>
          <cell r="B9236">
            <v>4.6087962962962963E-2</v>
          </cell>
          <cell r="D9236" t="str">
            <v>电表故障</v>
          </cell>
          <cell r="G9236" t="str">
            <v>JS_CZ_wodefeng</v>
          </cell>
          <cell r="I9236" t="str">
            <v>电表故障</v>
          </cell>
        </row>
        <row r="9237">
          <cell r="A9237">
            <v>43216</v>
          </cell>
          <cell r="B9237">
            <v>4.7418981481481486E-2</v>
          </cell>
          <cell r="D9237" t="str">
            <v>电表故障</v>
          </cell>
          <cell r="G9237" t="str">
            <v>JS_CZ_wodefeng</v>
          </cell>
          <cell r="I9237" t="str">
            <v>电表故障</v>
          </cell>
        </row>
        <row r="9238">
          <cell r="A9238">
            <v>43216</v>
          </cell>
          <cell r="B9238">
            <v>4.7534722222222221E-2</v>
          </cell>
          <cell r="D9238" t="str">
            <v>电表故障</v>
          </cell>
          <cell r="G9238" t="str">
            <v>JS_CZ_wodefeng</v>
          </cell>
          <cell r="I9238" t="str">
            <v>电表故障</v>
          </cell>
        </row>
        <row r="9239">
          <cell r="A9239">
            <v>43216</v>
          </cell>
          <cell r="B9239">
            <v>4.8402777777777774E-2</v>
          </cell>
          <cell r="D9239" t="str">
            <v>电表故障</v>
          </cell>
          <cell r="G9239" t="str">
            <v>JS_CZ_wodefeng</v>
          </cell>
          <cell r="I9239" t="str">
            <v>电表故障</v>
          </cell>
        </row>
        <row r="9240">
          <cell r="A9240">
            <v>43216</v>
          </cell>
          <cell r="B9240">
            <v>4.8518518518518516E-2</v>
          </cell>
          <cell r="D9240" t="str">
            <v>电表故障</v>
          </cell>
          <cell r="G9240" t="str">
            <v>JS_CZ_wodefeng</v>
          </cell>
          <cell r="I9240" t="str">
            <v>电表故障</v>
          </cell>
        </row>
        <row r="9241">
          <cell r="A9241">
            <v>43216</v>
          </cell>
          <cell r="B9241">
            <v>5.002314814814815E-2</v>
          </cell>
          <cell r="D9241" t="str">
            <v>电表故障</v>
          </cell>
          <cell r="G9241" t="str">
            <v>JS_CZ_wodefeng</v>
          </cell>
          <cell r="I9241" t="str">
            <v>电表故障</v>
          </cell>
        </row>
        <row r="9242">
          <cell r="A9242">
            <v>43216</v>
          </cell>
          <cell r="B9242">
            <v>5.2395833333333336E-2</v>
          </cell>
          <cell r="D9242" t="str">
            <v>电表故障</v>
          </cell>
          <cell r="G9242" t="str">
            <v>JS_CZ_wodefeng</v>
          </cell>
          <cell r="I9242" t="str">
            <v>电表故障</v>
          </cell>
        </row>
        <row r="9243">
          <cell r="A9243">
            <v>43216</v>
          </cell>
          <cell r="B9243">
            <v>5.3969907407407404E-2</v>
          </cell>
          <cell r="D9243" t="str">
            <v>电表故障</v>
          </cell>
          <cell r="G9243" t="str">
            <v>JS_CZ_wodefeng</v>
          </cell>
          <cell r="I9243" t="str">
            <v>电表故障</v>
          </cell>
        </row>
        <row r="9244">
          <cell r="A9244">
            <v>43216</v>
          </cell>
          <cell r="B9244">
            <v>5.7789351851851856E-2</v>
          </cell>
          <cell r="D9244" t="str">
            <v>电表故障</v>
          </cell>
          <cell r="G9244" t="str">
            <v>JS_CZ_wodefeng</v>
          </cell>
          <cell r="I9244" t="str">
            <v>电表故障</v>
          </cell>
        </row>
        <row r="9245">
          <cell r="A9245">
            <v>43216</v>
          </cell>
          <cell r="B9245">
            <v>5.8888888888888886E-2</v>
          </cell>
          <cell r="D9245" t="str">
            <v>电表故障</v>
          </cell>
          <cell r="G9245" t="str">
            <v>JS_CZ_wodefeng</v>
          </cell>
          <cell r="I9245" t="str">
            <v>电表故障</v>
          </cell>
        </row>
        <row r="9246">
          <cell r="A9246">
            <v>43216</v>
          </cell>
          <cell r="B9246">
            <v>5.9120370370370372E-2</v>
          </cell>
          <cell r="D9246" t="str">
            <v>电表故障</v>
          </cell>
          <cell r="G9246" t="str">
            <v>JS_CZ_wodefeng</v>
          </cell>
          <cell r="I9246" t="str">
            <v>电表故障</v>
          </cell>
        </row>
        <row r="9247">
          <cell r="A9247">
            <v>43216</v>
          </cell>
          <cell r="B9247">
            <v>5.9236111111111107E-2</v>
          </cell>
          <cell r="D9247" t="str">
            <v>电表故障</v>
          </cell>
          <cell r="G9247" t="str">
            <v>JS_CZ_wodefeng</v>
          </cell>
          <cell r="I9247" t="str">
            <v>电表故障</v>
          </cell>
        </row>
        <row r="9248">
          <cell r="A9248">
            <v>43216</v>
          </cell>
          <cell r="B9248">
            <v>5.935185185185185E-2</v>
          </cell>
          <cell r="D9248" t="str">
            <v>电表故障</v>
          </cell>
          <cell r="G9248" t="str">
            <v>JS_CZ_wodefeng</v>
          </cell>
          <cell r="I9248" t="str">
            <v>电表故障</v>
          </cell>
        </row>
        <row r="9249">
          <cell r="A9249">
            <v>43216</v>
          </cell>
          <cell r="B9249">
            <v>6.173611111111111E-2</v>
          </cell>
          <cell r="D9249" t="str">
            <v>电表故障</v>
          </cell>
          <cell r="G9249" t="str">
            <v>JS_CZ_wodefeng</v>
          </cell>
          <cell r="I9249" t="str">
            <v>电表故障</v>
          </cell>
        </row>
        <row r="9250">
          <cell r="A9250">
            <v>43216</v>
          </cell>
          <cell r="B9250">
            <v>6.4398148148148149E-2</v>
          </cell>
          <cell r="D9250" t="str">
            <v>电表故障</v>
          </cell>
          <cell r="G9250" t="str">
            <v>JS_CZ_wodefeng</v>
          </cell>
          <cell r="I9250" t="str">
            <v>电表故障</v>
          </cell>
        </row>
        <row r="9251">
          <cell r="A9251">
            <v>43216</v>
          </cell>
          <cell r="B9251">
            <v>6.5671296296296297E-2</v>
          </cell>
          <cell r="D9251" t="str">
            <v>电表故障</v>
          </cell>
          <cell r="G9251" t="str">
            <v>JS_CZ_wodefeng</v>
          </cell>
          <cell r="I9251" t="str">
            <v>电表故障</v>
          </cell>
        </row>
        <row r="9252">
          <cell r="A9252">
            <v>43216</v>
          </cell>
          <cell r="B9252">
            <v>6.5787037037037033E-2</v>
          </cell>
          <cell r="D9252" t="str">
            <v>电表故障</v>
          </cell>
          <cell r="G9252" t="str">
            <v>JS_CZ_wodefeng</v>
          </cell>
          <cell r="I9252" t="str">
            <v>电表故障</v>
          </cell>
        </row>
        <row r="9253">
          <cell r="A9253">
            <v>43216</v>
          </cell>
          <cell r="B9253">
            <v>6.7233796296296292E-2</v>
          </cell>
          <cell r="D9253" t="str">
            <v>电表故障</v>
          </cell>
          <cell r="G9253" t="str">
            <v>JS_CZ_wodefeng</v>
          </cell>
          <cell r="I9253" t="str">
            <v>电表故障</v>
          </cell>
        </row>
        <row r="9254">
          <cell r="A9254">
            <v>43216</v>
          </cell>
          <cell r="B9254">
            <v>6.9259259259259257E-2</v>
          </cell>
          <cell r="D9254" t="str">
            <v>电表故障</v>
          </cell>
          <cell r="G9254" t="str">
            <v>JS_CZ_wodefeng</v>
          </cell>
          <cell r="I9254" t="str">
            <v>电表故障</v>
          </cell>
        </row>
        <row r="9255">
          <cell r="A9255">
            <v>43216</v>
          </cell>
          <cell r="B9255">
            <v>6.9375000000000006E-2</v>
          </cell>
          <cell r="D9255" t="str">
            <v>电表故障</v>
          </cell>
          <cell r="G9255" t="str">
            <v>JS_CZ_wodefeng</v>
          </cell>
          <cell r="I9255" t="str">
            <v>电表故障</v>
          </cell>
        </row>
        <row r="9256">
          <cell r="A9256">
            <v>43216</v>
          </cell>
          <cell r="B9256">
            <v>7.0358796296296308E-2</v>
          </cell>
          <cell r="D9256" t="str">
            <v>电表故障</v>
          </cell>
          <cell r="G9256" t="str">
            <v>JS_CZ_wodefeng</v>
          </cell>
          <cell r="I9256" t="str">
            <v>电表故障</v>
          </cell>
        </row>
        <row r="9257">
          <cell r="A9257">
            <v>43216</v>
          </cell>
          <cell r="B9257">
            <v>7.0543981481481485E-2</v>
          </cell>
          <cell r="D9257" t="str">
            <v>电表故障</v>
          </cell>
          <cell r="G9257" t="str">
            <v>JS_CZ_wodefeng</v>
          </cell>
          <cell r="I9257" t="str">
            <v>电表故障</v>
          </cell>
        </row>
        <row r="9258">
          <cell r="A9258">
            <v>43216</v>
          </cell>
          <cell r="B9258">
            <v>7.0775462962962957E-2</v>
          </cell>
          <cell r="D9258" t="str">
            <v>电表故障</v>
          </cell>
          <cell r="G9258" t="str">
            <v>JS_CZ_wodefeng</v>
          </cell>
          <cell r="I9258" t="str">
            <v>电表故障</v>
          </cell>
        </row>
        <row r="9259">
          <cell r="A9259">
            <v>43216</v>
          </cell>
          <cell r="B9259">
            <v>7.181712962962962E-2</v>
          </cell>
          <cell r="D9259" t="str">
            <v>电表故障</v>
          </cell>
          <cell r="G9259" t="str">
            <v>JS_CZ_wodefeng</v>
          </cell>
          <cell r="I9259" t="str">
            <v>电表故障</v>
          </cell>
        </row>
        <row r="9260">
          <cell r="A9260">
            <v>43216</v>
          </cell>
          <cell r="B9260">
            <v>7.4189814814814806E-2</v>
          </cell>
          <cell r="D9260" t="str">
            <v>电表故障</v>
          </cell>
          <cell r="G9260" t="str">
            <v>JS_CZ_wodefeng</v>
          </cell>
          <cell r="I9260" t="str">
            <v>电表故障</v>
          </cell>
        </row>
        <row r="9261">
          <cell r="A9261">
            <v>43216</v>
          </cell>
          <cell r="B9261">
            <v>7.4305555555555555E-2</v>
          </cell>
          <cell r="D9261" t="str">
            <v>电表故障</v>
          </cell>
          <cell r="G9261" t="str">
            <v>JS_CZ_wodefeng</v>
          </cell>
          <cell r="I9261" t="str">
            <v>电表故障</v>
          </cell>
        </row>
        <row r="9262">
          <cell r="A9262">
            <v>43216</v>
          </cell>
          <cell r="B9262">
            <v>7.4479166666666666E-2</v>
          </cell>
          <cell r="D9262" t="str">
            <v>电表故障</v>
          </cell>
          <cell r="G9262" t="str">
            <v>JS_CZ_wodefeng</v>
          </cell>
          <cell r="I9262" t="str">
            <v>电表故障</v>
          </cell>
        </row>
        <row r="9263">
          <cell r="A9263">
            <v>43216</v>
          </cell>
          <cell r="B9263">
            <v>7.5752314814814814E-2</v>
          </cell>
          <cell r="D9263" t="str">
            <v>电表故障</v>
          </cell>
          <cell r="G9263" t="str">
            <v>JS_CZ_wodefeng</v>
          </cell>
          <cell r="I9263" t="str">
            <v>电表故障</v>
          </cell>
        </row>
        <row r="9264">
          <cell r="A9264">
            <v>43216</v>
          </cell>
          <cell r="B9264">
            <v>7.9583333333333339E-2</v>
          </cell>
          <cell r="D9264" t="str">
            <v>电表故障</v>
          </cell>
          <cell r="G9264" t="str">
            <v>JS_CZ_wodefeng</v>
          </cell>
          <cell r="I9264" t="str">
            <v>电表故障</v>
          </cell>
        </row>
        <row r="9265">
          <cell r="A9265">
            <v>43216</v>
          </cell>
          <cell r="B9265">
            <v>8.0914351851851848E-2</v>
          </cell>
          <cell r="D9265" t="str">
            <v>电表故障</v>
          </cell>
          <cell r="G9265" t="str">
            <v>JS_CZ_wodefeng</v>
          </cell>
          <cell r="I9265" t="str">
            <v>电表故障</v>
          </cell>
        </row>
        <row r="9266">
          <cell r="A9266">
            <v>43216</v>
          </cell>
          <cell r="B9266">
            <v>8.1030092592592584E-2</v>
          </cell>
          <cell r="D9266" t="str">
            <v>电表故障</v>
          </cell>
          <cell r="G9266" t="str">
            <v>JS_CZ_wodefeng</v>
          </cell>
          <cell r="I9266" t="str">
            <v>电表故障</v>
          </cell>
        </row>
        <row r="9267">
          <cell r="A9267">
            <v>43216</v>
          </cell>
          <cell r="B9267">
            <v>8.1145833333333334E-2</v>
          </cell>
          <cell r="D9267" t="str">
            <v>电表故障</v>
          </cell>
          <cell r="G9267" t="str">
            <v>JS_CZ_wodefeng</v>
          </cell>
          <cell r="I9267" t="str">
            <v>电表故障</v>
          </cell>
        </row>
        <row r="9268">
          <cell r="A9268">
            <v>43216</v>
          </cell>
          <cell r="B9268">
            <v>8.3518518518518506E-2</v>
          </cell>
          <cell r="D9268" t="str">
            <v>电表故障</v>
          </cell>
          <cell r="G9268" t="str">
            <v>JS_CZ_wodefeng</v>
          </cell>
          <cell r="I9268" t="str">
            <v>电表故障</v>
          </cell>
        </row>
        <row r="9269">
          <cell r="A9269">
            <v>43216</v>
          </cell>
          <cell r="B9269">
            <v>8.9664351851851856E-2</v>
          </cell>
          <cell r="D9269" t="str">
            <v>电表故障</v>
          </cell>
          <cell r="G9269" t="str">
            <v>JS_CZ_wodefeng</v>
          </cell>
          <cell r="I9269" t="str">
            <v>电表故障</v>
          </cell>
        </row>
        <row r="9270">
          <cell r="A9270">
            <v>43216</v>
          </cell>
          <cell r="B9270">
            <v>9.0995370370370365E-2</v>
          </cell>
          <cell r="D9270" t="str">
            <v>电表故障</v>
          </cell>
          <cell r="G9270" t="str">
            <v>JS_CZ_wodefeng</v>
          </cell>
          <cell r="I9270" t="str">
            <v>电表故障</v>
          </cell>
        </row>
        <row r="9271">
          <cell r="A9271">
            <v>43216</v>
          </cell>
          <cell r="B9271">
            <v>9.1111111111111101E-2</v>
          </cell>
          <cell r="D9271" t="str">
            <v>电表故障</v>
          </cell>
          <cell r="G9271" t="str">
            <v>JS_CZ_wodefeng</v>
          </cell>
          <cell r="I9271" t="str">
            <v>电表故障</v>
          </cell>
        </row>
        <row r="9272">
          <cell r="A9272">
            <v>43216</v>
          </cell>
          <cell r="B9272">
            <v>9.1226851851851851E-2</v>
          </cell>
          <cell r="D9272" t="str">
            <v>电表故障</v>
          </cell>
          <cell r="G9272" t="str">
            <v>JS_CZ_wodefeng</v>
          </cell>
          <cell r="I9272" t="str">
            <v>电表故障</v>
          </cell>
        </row>
        <row r="9273">
          <cell r="A9273">
            <v>43216</v>
          </cell>
          <cell r="B9273">
            <v>9.2326388888888888E-2</v>
          </cell>
          <cell r="D9273" t="str">
            <v>电表故障</v>
          </cell>
          <cell r="G9273" t="str">
            <v>JS_CZ_wodefeng</v>
          </cell>
          <cell r="I9273" t="str">
            <v>电表故障</v>
          </cell>
        </row>
        <row r="9274">
          <cell r="A9274">
            <v>43216</v>
          </cell>
          <cell r="B9274">
            <v>9.662037037037037E-2</v>
          </cell>
          <cell r="D9274" t="str">
            <v>电表故障</v>
          </cell>
          <cell r="G9274" t="str">
            <v>JS_CZ_wodefeng</v>
          </cell>
          <cell r="I9274" t="str">
            <v>电表故障</v>
          </cell>
        </row>
        <row r="9275">
          <cell r="A9275">
            <v>43216</v>
          </cell>
          <cell r="B9275">
            <v>9.7604166666666672E-2</v>
          </cell>
          <cell r="D9275" t="str">
            <v>电表故障</v>
          </cell>
          <cell r="G9275" t="str">
            <v>JS_CZ_wodefeng</v>
          </cell>
          <cell r="I9275" t="str">
            <v>电表故障</v>
          </cell>
        </row>
        <row r="9276">
          <cell r="A9276">
            <v>43216</v>
          </cell>
          <cell r="B9276">
            <v>9.7835648148148158E-2</v>
          </cell>
          <cell r="D9276" t="str">
            <v>电表故障</v>
          </cell>
          <cell r="G9276" t="str">
            <v>JS_CZ_wodefeng</v>
          </cell>
          <cell r="I9276" t="str">
            <v>电表故障</v>
          </cell>
        </row>
        <row r="9277">
          <cell r="A9277">
            <v>43216</v>
          </cell>
          <cell r="B9277">
            <v>9.8067129629629643E-2</v>
          </cell>
          <cell r="D9277" t="str">
            <v>电表故障</v>
          </cell>
          <cell r="G9277" t="str">
            <v>JS_CZ_wodefeng</v>
          </cell>
          <cell r="I9277" t="str">
            <v>电表故障</v>
          </cell>
        </row>
        <row r="9278">
          <cell r="A9278">
            <v>43216</v>
          </cell>
          <cell r="B9278">
            <v>9.8182870370370365E-2</v>
          </cell>
          <cell r="D9278" t="str">
            <v>电表故障</v>
          </cell>
          <cell r="G9278" t="str">
            <v>JS_CZ_wodefeng</v>
          </cell>
          <cell r="I9278" t="str">
            <v>电表故障</v>
          </cell>
        </row>
        <row r="9279">
          <cell r="A9279">
            <v>43216</v>
          </cell>
          <cell r="B9279">
            <v>9.8298611111111114E-2</v>
          </cell>
          <cell r="D9279" t="str">
            <v>电表故障</v>
          </cell>
          <cell r="G9279" t="str">
            <v>JS_CZ_wodefeng</v>
          </cell>
          <cell r="I9279" t="str">
            <v>电表故障</v>
          </cell>
        </row>
        <row r="9280">
          <cell r="A9280">
            <v>43216</v>
          </cell>
          <cell r="B9280">
            <v>0.10068287037037038</v>
          </cell>
          <cell r="D9280" t="str">
            <v>电表故障</v>
          </cell>
          <cell r="G9280" t="str">
            <v>JS_CZ_wodefeng</v>
          </cell>
          <cell r="I9280" t="str">
            <v>电表故障</v>
          </cell>
        </row>
        <row r="9281">
          <cell r="A9281">
            <v>43216</v>
          </cell>
          <cell r="B9281">
            <v>0.10317129629629629</v>
          </cell>
          <cell r="D9281" t="str">
            <v>电表故障</v>
          </cell>
          <cell r="G9281" t="str">
            <v>JS_CZ_wodefeng</v>
          </cell>
          <cell r="I9281" t="str">
            <v>电表故障</v>
          </cell>
        </row>
        <row r="9282">
          <cell r="A9282">
            <v>43216</v>
          </cell>
          <cell r="B9282">
            <v>0.10328703703703705</v>
          </cell>
          <cell r="D9282" t="str">
            <v>电表故障</v>
          </cell>
          <cell r="G9282" t="str">
            <v>JS_CZ_wodefeng</v>
          </cell>
          <cell r="I9282" t="str">
            <v>电表故障</v>
          </cell>
        </row>
        <row r="9283">
          <cell r="A9283">
            <v>43216</v>
          </cell>
          <cell r="B9283">
            <v>0.10346064814814815</v>
          </cell>
          <cell r="D9283" t="str">
            <v>电表故障</v>
          </cell>
          <cell r="G9283" t="str">
            <v>JS_CZ_wodefeng</v>
          </cell>
          <cell r="I9283" t="str">
            <v>电表故障</v>
          </cell>
        </row>
        <row r="9284">
          <cell r="A9284">
            <v>43216</v>
          </cell>
          <cell r="B9284">
            <v>0.10844907407407407</v>
          </cell>
          <cell r="D9284" t="str">
            <v>电表故障</v>
          </cell>
          <cell r="G9284" t="str">
            <v>JS_CZ_wodefeng</v>
          </cell>
          <cell r="I9284" t="str">
            <v>电表故障</v>
          </cell>
        </row>
        <row r="9285">
          <cell r="A9285">
            <v>43216</v>
          </cell>
          <cell r="B9285">
            <v>0.1097800925925926</v>
          </cell>
          <cell r="D9285" t="str">
            <v>电表故障</v>
          </cell>
          <cell r="G9285" t="str">
            <v>JS_CZ_wodefeng</v>
          </cell>
          <cell r="I9285" t="str">
            <v>电表故障</v>
          </cell>
        </row>
        <row r="9286">
          <cell r="A9286">
            <v>43216</v>
          </cell>
          <cell r="B9286">
            <v>0.10989583333333335</v>
          </cell>
          <cell r="D9286" t="str">
            <v>电表故障</v>
          </cell>
          <cell r="G9286" t="str">
            <v>JS_CZ_wodefeng</v>
          </cell>
          <cell r="I9286" t="str">
            <v>电表故障</v>
          </cell>
        </row>
        <row r="9287">
          <cell r="A9287">
            <v>43216</v>
          </cell>
          <cell r="B9287">
            <v>0.11395833333333333</v>
          </cell>
          <cell r="D9287" t="str">
            <v>电表故障</v>
          </cell>
          <cell r="G9287" t="str">
            <v>JS_CZ_wodefeng</v>
          </cell>
          <cell r="I9287" t="str">
            <v>电表故障</v>
          </cell>
        </row>
        <row r="9288">
          <cell r="A9288">
            <v>43216</v>
          </cell>
          <cell r="B9288">
            <v>0.1150462962962963</v>
          </cell>
          <cell r="D9288" t="str">
            <v>电表故障</v>
          </cell>
          <cell r="G9288" t="str">
            <v>JS_CZ_wodefeng</v>
          </cell>
          <cell r="I9288" t="str">
            <v>电表故障</v>
          </cell>
        </row>
        <row r="9289">
          <cell r="A9289">
            <v>43216</v>
          </cell>
          <cell r="B9289">
            <v>0.11527777777777777</v>
          </cell>
          <cell r="D9289" t="str">
            <v>电表故障</v>
          </cell>
          <cell r="G9289" t="str">
            <v>JS_CZ_wodefeng</v>
          </cell>
          <cell r="I9289" t="str">
            <v>电表故障</v>
          </cell>
        </row>
        <row r="9290">
          <cell r="A9290">
            <v>43216</v>
          </cell>
          <cell r="B9290">
            <v>0.11539351851851852</v>
          </cell>
          <cell r="D9290" t="str">
            <v>电表故障</v>
          </cell>
          <cell r="G9290" t="str">
            <v>JS_CZ_wodefeng</v>
          </cell>
          <cell r="I9290" t="str">
            <v>电表故障</v>
          </cell>
        </row>
        <row r="9291">
          <cell r="A9291">
            <v>43216</v>
          </cell>
          <cell r="B9291">
            <v>0.11550925925925926</v>
          </cell>
          <cell r="D9291" t="str">
            <v>电表故障</v>
          </cell>
          <cell r="G9291" t="str">
            <v>JS_CZ_wodefeng</v>
          </cell>
          <cell r="I9291" t="str">
            <v>电表故障</v>
          </cell>
        </row>
        <row r="9292">
          <cell r="A9292">
            <v>43216</v>
          </cell>
          <cell r="B9292">
            <v>0.11662037037037037</v>
          </cell>
          <cell r="D9292" t="str">
            <v>电表故障</v>
          </cell>
          <cell r="G9292" t="str">
            <v>JS_CZ_wodefeng</v>
          </cell>
          <cell r="I9292" t="str">
            <v>电表故障</v>
          </cell>
        </row>
        <row r="9293">
          <cell r="A9293">
            <v>43216</v>
          </cell>
          <cell r="B9293">
            <v>0.12015046296296296</v>
          </cell>
          <cell r="D9293" t="str">
            <v>电表故障</v>
          </cell>
          <cell r="G9293" t="str">
            <v>JS_CZ_wodefeng</v>
          </cell>
          <cell r="I9293" t="str">
            <v>电表故障</v>
          </cell>
        </row>
        <row r="9294">
          <cell r="A9294">
            <v>43216</v>
          </cell>
          <cell r="B9294">
            <v>0.12408564814814815</v>
          </cell>
          <cell r="D9294" t="str">
            <v>电表故障</v>
          </cell>
          <cell r="G9294" t="str">
            <v>JS_CZ_wodefeng</v>
          </cell>
          <cell r="I9294" t="str">
            <v>电表故障</v>
          </cell>
        </row>
        <row r="9295">
          <cell r="A9295">
            <v>43216</v>
          </cell>
          <cell r="B9295">
            <v>0.12564814814814815</v>
          </cell>
          <cell r="D9295" t="str">
            <v>电表故障</v>
          </cell>
          <cell r="G9295" t="str">
            <v>JS_CZ_wodefeng</v>
          </cell>
          <cell r="I9295" t="str">
            <v>电表故障</v>
          </cell>
        </row>
        <row r="9296">
          <cell r="A9296">
            <v>43216</v>
          </cell>
          <cell r="B9296">
            <v>0.12675925925925927</v>
          </cell>
          <cell r="D9296" t="str">
            <v>电表故障</v>
          </cell>
          <cell r="G9296" t="str">
            <v>JS_CZ_wodefeng</v>
          </cell>
          <cell r="I9296" t="str">
            <v>电表故障</v>
          </cell>
        </row>
        <row r="9297">
          <cell r="A9297">
            <v>43216</v>
          </cell>
          <cell r="B9297">
            <v>0.12697916666666667</v>
          </cell>
          <cell r="D9297" t="str">
            <v>电表故障</v>
          </cell>
          <cell r="G9297" t="str">
            <v>JS_CZ_wodefeng</v>
          </cell>
          <cell r="I9297" t="str">
            <v>电表故障</v>
          </cell>
        </row>
        <row r="9298">
          <cell r="A9298">
            <v>43216</v>
          </cell>
          <cell r="B9298">
            <v>0.12784722222222222</v>
          </cell>
          <cell r="D9298" t="str">
            <v>电表故障</v>
          </cell>
          <cell r="G9298" t="str">
            <v>JS_CZ_wodefeng</v>
          </cell>
          <cell r="I9298" t="str">
            <v>电表故障</v>
          </cell>
        </row>
        <row r="9299">
          <cell r="A9299">
            <v>43216</v>
          </cell>
          <cell r="B9299">
            <v>0.13069444444444445</v>
          </cell>
          <cell r="D9299" t="str">
            <v>电表故障</v>
          </cell>
          <cell r="G9299" t="str">
            <v>JS_CZ_wodefeng</v>
          </cell>
          <cell r="I9299" t="str">
            <v>电表故障</v>
          </cell>
        </row>
        <row r="9300">
          <cell r="A9300">
            <v>43216</v>
          </cell>
          <cell r="B9300">
            <v>0.1308101851851852</v>
          </cell>
          <cell r="D9300" t="str">
            <v>电表故障</v>
          </cell>
          <cell r="G9300" t="str">
            <v>JS_CZ_wodefeng</v>
          </cell>
          <cell r="I9300" t="str">
            <v>电表故障</v>
          </cell>
        </row>
        <row r="9301">
          <cell r="A9301">
            <v>43216</v>
          </cell>
          <cell r="B9301">
            <v>0.13225694444444444</v>
          </cell>
          <cell r="D9301" t="str">
            <v>电表故障</v>
          </cell>
          <cell r="G9301" t="str">
            <v>JS_CZ_wodefeng</v>
          </cell>
          <cell r="I9301" t="str">
            <v>电表故障</v>
          </cell>
        </row>
        <row r="9302">
          <cell r="A9302">
            <v>43216</v>
          </cell>
          <cell r="B9302">
            <v>0.13462962962962963</v>
          </cell>
          <cell r="D9302" t="str">
            <v>电表故障</v>
          </cell>
          <cell r="G9302" t="str">
            <v>JS_CZ_wodefeng</v>
          </cell>
          <cell r="I9302" t="str">
            <v>电表故障</v>
          </cell>
        </row>
        <row r="9303">
          <cell r="A9303">
            <v>43216</v>
          </cell>
          <cell r="B9303">
            <v>0.13607638888888887</v>
          </cell>
          <cell r="D9303" t="str">
            <v>电表故障</v>
          </cell>
          <cell r="G9303" t="str">
            <v>JS_CZ_wodefeng</v>
          </cell>
          <cell r="I9303" t="str">
            <v>电表故障</v>
          </cell>
        </row>
        <row r="9304">
          <cell r="A9304">
            <v>43216</v>
          </cell>
          <cell r="B9304">
            <v>0.13619212962962965</v>
          </cell>
          <cell r="D9304" t="str">
            <v>电表故障</v>
          </cell>
          <cell r="G9304" t="str">
            <v>JS_CZ_wodefeng</v>
          </cell>
          <cell r="I9304" t="str">
            <v>电表故障</v>
          </cell>
        </row>
        <row r="9305">
          <cell r="A9305">
            <v>43216</v>
          </cell>
          <cell r="B9305">
            <v>0.13729166666666667</v>
          </cell>
          <cell r="D9305" t="str">
            <v>电表故障</v>
          </cell>
          <cell r="G9305" t="str">
            <v>JS_CZ_wodefeng</v>
          </cell>
          <cell r="I9305" t="str">
            <v>电表故障</v>
          </cell>
        </row>
        <row r="9306">
          <cell r="A9306">
            <v>43216</v>
          </cell>
          <cell r="B9306">
            <v>0.13753472222222221</v>
          </cell>
          <cell r="D9306" t="str">
            <v>电表故障</v>
          </cell>
          <cell r="G9306" t="str">
            <v>JS_CZ_wodefeng</v>
          </cell>
          <cell r="I9306" t="str">
            <v>电表故障</v>
          </cell>
        </row>
        <row r="9307">
          <cell r="A9307">
            <v>43216</v>
          </cell>
          <cell r="B9307">
            <v>0.13886574074074073</v>
          </cell>
          <cell r="D9307" t="str">
            <v>电表故障</v>
          </cell>
          <cell r="G9307" t="str">
            <v>JS_CZ_wodefeng</v>
          </cell>
          <cell r="I9307" t="str">
            <v>电表故障</v>
          </cell>
        </row>
        <row r="9308">
          <cell r="A9308">
            <v>43216</v>
          </cell>
          <cell r="B9308">
            <v>0.1416435185185185</v>
          </cell>
          <cell r="D9308" t="str">
            <v>电表故障</v>
          </cell>
          <cell r="G9308" t="str">
            <v>JS_CZ_wodefeng</v>
          </cell>
          <cell r="I9308" t="str">
            <v>电表故障</v>
          </cell>
        </row>
        <row r="9309">
          <cell r="A9309">
            <v>43216</v>
          </cell>
          <cell r="B9309">
            <v>0.1441435185185185</v>
          </cell>
          <cell r="D9309" t="str">
            <v>电表故障</v>
          </cell>
          <cell r="G9309" t="str">
            <v>JS_CZ_wodefeng</v>
          </cell>
          <cell r="I9309" t="str">
            <v>电表故障</v>
          </cell>
        </row>
        <row r="9310">
          <cell r="A9310">
            <v>43216</v>
          </cell>
          <cell r="B9310">
            <v>0.14431712962962964</v>
          </cell>
          <cell r="D9310" t="str">
            <v>电表故障</v>
          </cell>
          <cell r="G9310" t="str">
            <v>JS_CZ_wodefeng</v>
          </cell>
          <cell r="I9310" t="str">
            <v>电表故障</v>
          </cell>
        </row>
        <row r="9311">
          <cell r="A9311">
            <v>43216</v>
          </cell>
          <cell r="B9311">
            <v>0.14559027777777778</v>
          </cell>
          <cell r="D9311" t="str">
            <v>电表故障</v>
          </cell>
          <cell r="G9311" t="str">
            <v>JS_CZ_wodefeng</v>
          </cell>
          <cell r="I9311" t="str">
            <v>电表故障</v>
          </cell>
        </row>
        <row r="9312">
          <cell r="A9312">
            <v>43216</v>
          </cell>
          <cell r="B9312">
            <v>0.14964120370370371</v>
          </cell>
          <cell r="D9312" t="str">
            <v>电表故障</v>
          </cell>
          <cell r="G9312" t="str">
            <v>JS_CZ_wodefeng</v>
          </cell>
          <cell r="I9312" t="str">
            <v>电表故障</v>
          </cell>
        </row>
        <row r="9313">
          <cell r="A9313">
            <v>43216</v>
          </cell>
          <cell r="B9313">
            <v>0.15103009259259259</v>
          </cell>
          <cell r="D9313" t="str">
            <v>电表故障</v>
          </cell>
          <cell r="G9313" t="str">
            <v>JS_CZ_wodefeng</v>
          </cell>
          <cell r="I9313" t="str">
            <v>电表故障</v>
          </cell>
        </row>
        <row r="9314">
          <cell r="A9314">
            <v>43216</v>
          </cell>
          <cell r="B9314">
            <v>0.15340277777777778</v>
          </cell>
          <cell r="D9314" t="str">
            <v>电表故障</v>
          </cell>
          <cell r="G9314" t="str">
            <v>JS_CZ_wodefeng</v>
          </cell>
          <cell r="I9314" t="str">
            <v>电表故障</v>
          </cell>
        </row>
        <row r="9315">
          <cell r="A9315">
            <v>43216</v>
          </cell>
          <cell r="B9315">
            <v>0.15484953703703705</v>
          </cell>
          <cell r="D9315" t="str">
            <v>电表故障</v>
          </cell>
          <cell r="G9315" t="str">
            <v>JS_CZ_wodefeng</v>
          </cell>
          <cell r="I9315" t="str">
            <v>电表故障</v>
          </cell>
        </row>
        <row r="9316">
          <cell r="A9316">
            <v>43216</v>
          </cell>
          <cell r="B9316">
            <v>0.15497685185185187</v>
          </cell>
          <cell r="D9316" t="str">
            <v>电表故障</v>
          </cell>
          <cell r="G9316" t="str">
            <v>JS_CZ_wodefeng</v>
          </cell>
          <cell r="I9316" t="str">
            <v>电表故障</v>
          </cell>
        </row>
        <row r="9317">
          <cell r="A9317">
            <v>43216</v>
          </cell>
          <cell r="B9317">
            <v>0.15630787037037039</v>
          </cell>
          <cell r="D9317" t="str">
            <v>电表故障</v>
          </cell>
          <cell r="G9317" t="str">
            <v>JS_CZ_wodefeng</v>
          </cell>
          <cell r="I9317" t="str">
            <v>电表故障</v>
          </cell>
        </row>
        <row r="9318">
          <cell r="A9318">
            <v>43216</v>
          </cell>
          <cell r="B9318">
            <v>0.15642361111111111</v>
          </cell>
          <cell r="D9318" t="str">
            <v>电表故障</v>
          </cell>
          <cell r="G9318" t="str">
            <v>JS_CZ_wodefeng</v>
          </cell>
          <cell r="I9318" t="str">
            <v>电表故障</v>
          </cell>
        </row>
        <row r="9319">
          <cell r="A9319">
            <v>43216</v>
          </cell>
          <cell r="B9319">
            <v>0.15653935185185186</v>
          </cell>
          <cell r="D9319" t="str">
            <v>电表故障</v>
          </cell>
          <cell r="G9319" t="str">
            <v>JS_CZ_wodefeng</v>
          </cell>
          <cell r="I9319" t="str">
            <v>电表故障</v>
          </cell>
        </row>
        <row r="9320">
          <cell r="A9320">
            <v>43216</v>
          </cell>
          <cell r="B9320">
            <v>0.16047453703703704</v>
          </cell>
          <cell r="D9320" t="str">
            <v>电表故障</v>
          </cell>
          <cell r="G9320" t="str">
            <v>JS_CZ_wodefeng</v>
          </cell>
          <cell r="I9320" t="str">
            <v>电表故障</v>
          </cell>
        </row>
        <row r="9321">
          <cell r="A9321">
            <v>43216</v>
          </cell>
          <cell r="B9321">
            <v>0.16140046296296295</v>
          </cell>
          <cell r="D9321" t="str">
            <v>电表故障</v>
          </cell>
          <cell r="G9321" t="str">
            <v>JS_CZ_wodefeng</v>
          </cell>
          <cell r="I9321" t="str">
            <v>电表故障</v>
          </cell>
        </row>
        <row r="9322">
          <cell r="A9322">
            <v>43216</v>
          </cell>
          <cell r="B9322">
            <v>0.1615162037037037</v>
          </cell>
          <cell r="D9322" t="str">
            <v>电表故障</v>
          </cell>
          <cell r="G9322" t="str">
            <v>JS_CZ_wodefeng</v>
          </cell>
          <cell r="I9322" t="str">
            <v>电表故障</v>
          </cell>
        </row>
        <row r="9323">
          <cell r="A9323">
            <v>43216</v>
          </cell>
          <cell r="B9323">
            <v>0.16273148148148148</v>
          </cell>
          <cell r="D9323" t="str">
            <v>电表故障</v>
          </cell>
          <cell r="G9323" t="str">
            <v>JS_CZ_wodefeng</v>
          </cell>
          <cell r="I9323" t="str">
            <v>电表故障</v>
          </cell>
        </row>
        <row r="9324">
          <cell r="A9324">
            <v>43216</v>
          </cell>
          <cell r="B9324">
            <v>0.16388888888888889</v>
          </cell>
          <cell r="D9324" t="str">
            <v>电表故障</v>
          </cell>
          <cell r="G9324" t="str">
            <v>JS_CZ_wodefeng</v>
          </cell>
          <cell r="I9324" t="str">
            <v>电表故障</v>
          </cell>
        </row>
        <row r="9325">
          <cell r="A9325">
            <v>43216</v>
          </cell>
          <cell r="B9325">
            <v>0.16534722222222223</v>
          </cell>
          <cell r="D9325" t="str">
            <v>电表故障</v>
          </cell>
          <cell r="G9325" t="str">
            <v>JS_CZ_wodefeng</v>
          </cell>
          <cell r="I9325" t="str">
            <v>电表故障</v>
          </cell>
        </row>
        <row r="9326">
          <cell r="A9326">
            <v>43216</v>
          </cell>
          <cell r="B9326">
            <v>0.16631944444444444</v>
          </cell>
          <cell r="D9326" t="str">
            <v>电表故障</v>
          </cell>
          <cell r="G9326" t="str">
            <v>JS_CZ_wodefeng</v>
          </cell>
          <cell r="I9326" t="str">
            <v>电表故障</v>
          </cell>
        </row>
        <row r="9327">
          <cell r="A9327">
            <v>43216</v>
          </cell>
          <cell r="B9327">
            <v>0.16939814814814813</v>
          </cell>
          <cell r="D9327" t="str">
            <v>电表故障</v>
          </cell>
          <cell r="G9327" t="str">
            <v>JS_CZ_wodefeng</v>
          </cell>
          <cell r="I9327" t="str">
            <v>电表故障</v>
          </cell>
        </row>
        <row r="9328">
          <cell r="A9328">
            <v>43216</v>
          </cell>
          <cell r="B9328">
            <v>0.1703240740740741</v>
          </cell>
          <cell r="D9328" t="str">
            <v>电表故障</v>
          </cell>
          <cell r="G9328" t="str">
            <v>JS_CZ_wodefeng</v>
          </cell>
          <cell r="I9328" t="str">
            <v>电表故障</v>
          </cell>
        </row>
        <row r="9329">
          <cell r="A9329">
            <v>43216</v>
          </cell>
          <cell r="B9329">
            <v>0.17177083333333332</v>
          </cell>
          <cell r="D9329" t="str">
            <v>电表故障</v>
          </cell>
          <cell r="G9329" t="str">
            <v>JS_CZ_wodefeng</v>
          </cell>
          <cell r="I9329" t="str">
            <v>电表故障</v>
          </cell>
        </row>
        <row r="9330">
          <cell r="A9330">
            <v>43216</v>
          </cell>
          <cell r="B9330">
            <v>0.17321759259259259</v>
          </cell>
          <cell r="D9330" t="str">
            <v>电表故障</v>
          </cell>
          <cell r="G9330" t="str">
            <v>JS_CZ_wodefeng</v>
          </cell>
          <cell r="I9330" t="str">
            <v>电表故障</v>
          </cell>
        </row>
        <row r="9331">
          <cell r="A9331">
            <v>43216</v>
          </cell>
          <cell r="B9331">
            <v>0.17553240740740741</v>
          </cell>
          <cell r="D9331" t="str">
            <v>电表故障</v>
          </cell>
          <cell r="G9331" t="str">
            <v>JS_CZ_wodefeng</v>
          </cell>
          <cell r="I9331" t="str">
            <v>电表故障</v>
          </cell>
        </row>
        <row r="9332">
          <cell r="A9332">
            <v>43216</v>
          </cell>
          <cell r="B9332">
            <v>0.1769212962962963</v>
          </cell>
          <cell r="D9332" t="str">
            <v>电表故障</v>
          </cell>
          <cell r="G9332" t="str">
            <v>JS_CZ_wodefeng</v>
          </cell>
          <cell r="I9332" t="str">
            <v>电表故障</v>
          </cell>
        </row>
        <row r="9333">
          <cell r="A9333">
            <v>43216</v>
          </cell>
          <cell r="B9333">
            <v>0.17953703703703705</v>
          </cell>
          <cell r="D9333" t="str">
            <v>电表故障</v>
          </cell>
          <cell r="G9333" t="str">
            <v>JS_CZ_wodefeng</v>
          </cell>
          <cell r="I9333" t="str">
            <v>电表故障</v>
          </cell>
        </row>
        <row r="9334">
          <cell r="A9334">
            <v>43216</v>
          </cell>
          <cell r="B9334">
            <v>0.18179398148148149</v>
          </cell>
          <cell r="D9334" t="str">
            <v>电表故障</v>
          </cell>
          <cell r="G9334" t="str">
            <v>JS_CZ_wodefeng</v>
          </cell>
          <cell r="I9334" t="str">
            <v>电表故障</v>
          </cell>
        </row>
        <row r="9335">
          <cell r="A9335">
            <v>43216</v>
          </cell>
          <cell r="B9335">
            <v>0.18202546296296296</v>
          </cell>
          <cell r="D9335" t="str">
            <v>电表故障</v>
          </cell>
          <cell r="G9335" t="str">
            <v>JS_CZ_wodefeng</v>
          </cell>
          <cell r="I9335" t="str">
            <v>电表故障</v>
          </cell>
        </row>
        <row r="9336">
          <cell r="A9336">
            <v>43216</v>
          </cell>
          <cell r="B9336">
            <v>0.18214120370370371</v>
          </cell>
          <cell r="D9336" t="str">
            <v>电表故障</v>
          </cell>
          <cell r="G9336" t="str">
            <v>JS_CZ_wodefeng</v>
          </cell>
          <cell r="I9336" t="str">
            <v>电表故障</v>
          </cell>
        </row>
        <row r="9337">
          <cell r="A9337">
            <v>43216</v>
          </cell>
          <cell r="B9337">
            <v>0.18231481481481482</v>
          </cell>
          <cell r="D9337" t="str">
            <v>电表故障</v>
          </cell>
          <cell r="G9337" t="str">
            <v>JS_CZ_wodefeng</v>
          </cell>
          <cell r="I9337" t="str">
            <v>电表故障</v>
          </cell>
        </row>
        <row r="9338">
          <cell r="A9338">
            <v>43216</v>
          </cell>
          <cell r="B9338">
            <v>0.18243055555555554</v>
          </cell>
          <cell r="D9338" t="str">
            <v>电表故障</v>
          </cell>
          <cell r="G9338" t="str">
            <v>JS_CZ_wodefeng</v>
          </cell>
          <cell r="I9338" t="str">
            <v>电表故障</v>
          </cell>
        </row>
        <row r="9339">
          <cell r="A9339">
            <v>43216</v>
          </cell>
          <cell r="B9339">
            <v>0.18341435185185184</v>
          </cell>
          <cell r="D9339" t="str">
            <v>电表故障</v>
          </cell>
          <cell r="G9339" t="str">
            <v>JS_CZ_wodefeng</v>
          </cell>
          <cell r="I9339" t="str">
            <v>电表故障</v>
          </cell>
        </row>
        <row r="9340">
          <cell r="A9340">
            <v>43216</v>
          </cell>
          <cell r="B9340">
            <v>0.18491898148148148</v>
          </cell>
          <cell r="D9340" t="str">
            <v>电表故障</v>
          </cell>
          <cell r="G9340" t="str">
            <v>JS_CZ_wodefeng</v>
          </cell>
          <cell r="I9340" t="str">
            <v>电表故障</v>
          </cell>
        </row>
        <row r="9341">
          <cell r="A9341">
            <v>43216</v>
          </cell>
          <cell r="B9341">
            <v>0.18765046296296295</v>
          </cell>
          <cell r="D9341" t="str">
            <v>电表故障</v>
          </cell>
          <cell r="G9341" t="str">
            <v>JS_CZ_wodefeng</v>
          </cell>
          <cell r="I9341" t="str">
            <v>电表故障</v>
          </cell>
        </row>
        <row r="9342">
          <cell r="A9342">
            <v>43216</v>
          </cell>
          <cell r="B9342">
            <v>0.18892361111111111</v>
          </cell>
          <cell r="D9342" t="str">
            <v>电表故障</v>
          </cell>
          <cell r="G9342" t="str">
            <v>JS_CZ_wodefeng</v>
          </cell>
          <cell r="I9342" t="str">
            <v>电表故障</v>
          </cell>
        </row>
        <row r="9343">
          <cell r="A9343">
            <v>43216</v>
          </cell>
          <cell r="B9343">
            <v>0.18921296296296297</v>
          </cell>
          <cell r="D9343" t="str">
            <v>电表故障</v>
          </cell>
          <cell r="G9343" t="str">
            <v>JS_CZ_wodefeng</v>
          </cell>
          <cell r="I9343" t="str">
            <v>电表故障</v>
          </cell>
        </row>
        <row r="9344">
          <cell r="A9344">
            <v>43216</v>
          </cell>
          <cell r="B9344">
            <v>0.19048611111111111</v>
          </cell>
          <cell r="D9344" t="str">
            <v>电表故障</v>
          </cell>
          <cell r="G9344" t="str">
            <v>JS_CZ_wodefeng</v>
          </cell>
          <cell r="I9344" t="str">
            <v>电表故障</v>
          </cell>
        </row>
        <row r="9345">
          <cell r="A9345">
            <v>43216</v>
          </cell>
          <cell r="B9345">
            <v>0.19262731481481479</v>
          </cell>
          <cell r="D9345" t="str">
            <v>电表故障</v>
          </cell>
          <cell r="G9345" t="str">
            <v>JS_CZ_wodefeng</v>
          </cell>
          <cell r="I9345" t="str">
            <v>电表故障</v>
          </cell>
        </row>
        <row r="9346">
          <cell r="A9346">
            <v>43216</v>
          </cell>
          <cell r="B9346">
            <v>0.19395833333333334</v>
          </cell>
          <cell r="D9346" t="str">
            <v>电表故障</v>
          </cell>
          <cell r="G9346" t="str">
            <v>JS_CZ_wodefeng</v>
          </cell>
          <cell r="I9346" t="str">
            <v>电表故障</v>
          </cell>
        </row>
        <row r="9347">
          <cell r="A9347">
            <v>43216</v>
          </cell>
          <cell r="B9347">
            <v>0.19528935185185184</v>
          </cell>
          <cell r="D9347" t="str">
            <v>分系统3故障状态</v>
          </cell>
          <cell r="G9347" t="str">
            <v>BJ_zhongyu</v>
          </cell>
          <cell r="I9347" t="str">
            <v>系统故障</v>
          </cell>
        </row>
        <row r="9348">
          <cell r="A9348">
            <v>43216</v>
          </cell>
          <cell r="B9348">
            <v>0.19528935185185184</v>
          </cell>
          <cell r="D9348" t="str">
            <v>分系统3BCMS2故障状态</v>
          </cell>
          <cell r="G9348" t="str">
            <v>BJ_zhongyu</v>
          </cell>
          <cell r="I9348" t="str">
            <v>BMS故障</v>
          </cell>
        </row>
        <row r="9349">
          <cell r="A9349">
            <v>43216</v>
          </cell>
          <cell r="B9349">
            <v>0.19552083333333334</v>
          </cell>
          <cell r="D9349" t="str">
            <v>分系统3BCMS2故障状态</v>
          </cell>
          <cell r="G9349" t="str">
            <v>BJ_zhongyu</v>
          </cell>
          <cell r="I9349" t="str">
            <v>BMS故障</v>
          </cell>
        </row>
        <row r="9350">
          <cell r="A9350">
            <v>43216</v>
          </cell>
          <cell r="B9350">
            <v>0.19604166666666667</v>
          </cell>
          <cell r="D9350" t="str">
            <v>分系统3故障状态</v>
          </cell>
          <cell r="G9350" t="str">
            <v>BJ_zhongyu</v>
          </cell>
          <cell r="I9350" t="str">
            <v>系统故障</v>
          </cell>
        </row>
        <row r="9351">
          <cell r="A9351">
            <v>43216</v>
          </cell>
          <cell r="B9351">
            <v>0.19604166666666667</v>
          </cell>
          <cell r="D9351" t="str">
            <v>分系统3BCMS2故障状态</v>
          </cell>
          <cell r="G9351" t="str">
            <v>BJ_zhongyu</v>
          </cell>
          <cell r="I9351" t="str">
            <v>BMS故障</v>
          </cell>
        </row>
        <row r="9352">
          <cell r="A9352">
            <v>43216</v>
          </cell>
          <cell r="B9352">
            <v>0.19708333333333336</v>
          </cell>
          <cell r="D9352" t="str">
            <v>分系统3故障状态</v>
          </cell>
          <cell r="G9352" t="str">
            <v>BJ_zhongyu</v>
          </cell>
          <cell r="I9352" t="str">
            <v>系统故障</v>
          </cell>
        </row>
        <row r="9353">
          <cell r="A9353">
            <v>43216</v>
          </cell>
          <cell r="B9353">
            <v>0.19708333333333336</v>
          </cell>
          <cell r="D9353" t="str">
            <v>分系统3BCMS2故障状态</v>
          </cell>
          <cell r="G9353" t="str">
            <v>BJ_zhongyu</v>
          </cell>
          <cell r="I9353" t="str">
            <v>BMS故障</v>
          </cell>
        </row>
        <row r="9354">
          <cell r="A9354">
            <v>43216</v>
          </cell>
          <cell r="B9354">
            <v>0.1978472222222222</v>
          </cell>
          <cell r="D9354" t="str">
            <v>电表故障</v>
          </cell>
          <cell r="G9354" t="str">
            <v>JS_CZ_wodefeng</v>
          </cell>
          <cell r="I9354" t="str">
            <v>电表故障</v>
          </cell>
        </row>
        <row r="9355">
          <cell r="A9355">
            <v>43216</v>
          </cell>
          <cell r="B9355">
            <v>0.19917824074074075</v>
          </cell>
          <cell r="D9355" t="str">
            <v>电表故障</v>
          </cell>
          <cell r="G9355" t="str">
            <v>JS_CZ_wodefeng</v>
          </cell>
          <cell r="I9355" t="str">
            <v>电表故障</v>
          </cell>
        </row>
        <row r="9356">
          <cell r="A9356">
            <v>43216</v>
          </cell>
          <cell r="B9356">
            <v>0.19929398148148147</v>
          </cell>
          <cell r="D9356" t="str">
            <v>电表故障</v>
          </cell>
          <cell r="G9356" t="str">
            <v>JS_CZ_wodefeng</v>
          </cell>
          <cell r="I9356" t="str">
            <v>电表故障</v>
          </cell>
        </row>
        <row r="9357">
          <cell r="A9357">
            <v>43216</v>
          </cell>
          <cell r="B9357">
            <v>0.19940972222222222</v>
          </cell>
          <cell r="D9357" t="str">
            <v>电表故障</v>
          </cell>
          <cell r="G9357" t="str">
            <v>JS_CZ_wodefeng</v>
          </cell>
          <cell r="I9357" t="str">
            <v>电表故障</v>
          </cell>
        </row>
        <row r="9358">
          <cell r="A9358">
            <v>43216</v>
          </cell>
          <cell r="B9358">
            <v>0.19975694444444445</v>
          </cell>
          <cell r="D9358" t="str">
            <v>分系统3故障状态</v>
          </cell>
          <cell r="G9358" t="str">
            <v>BJ_zhongyu</v>
          </cell>
          <cell r="I9358" t="str">
            <v>系统故障</v>
          </cell>
        </row>
        <row r="9359">
          <cell r="A9359">
            <v>43216</v>
          </cell>
          <cell r="B9359">
            <v>0.19975694444444445</v>
          </cell>
          <cell r="D9359" t="str">
            <v>分系统3BCMS2故障状态</v>
          </cell>
          <cell r="G9359" t="str">
            <v>BJ_zhongyu</v>
          </cell>
          <cell r="I9359" t="str">
            <v>BMS故障</v>
          </cell>
        </row>
        <row r="9360">
          <cell r="A9360">
            <v>43216</v>
          </cell>
          <cell r="B9360">
            <v>0.20050925925925925</v>
          </cell>
          <cell r="D9360" t="str">
            <v>电表故障</v>
          </cell>
          <cell r="G9360" t="str">
            <v>JS_CZ_wodefeng</v>
          </cell>
          <cell r="I9360" t="str">
            <v>电表故障</v>
          </cell>
        </row>
        <row r="9361">
          <cell r="A9361">
            <v>43216</v>
          </cell>
          <cell r="B9361">
            <v>0.20178240740740741</v>
          </cell>
          <cell r="D9361" t="str">
            <v>电表故障</v>
          </cell>
          <cell r="G9361" t="str">
            <v>JS_CZ_wodefeng</v>
          </cell>
          <cell r="I9361" t="str">
            <v>电表故障</v>
          </cell>
        </row>
        <row r="9362">
          <cell r="A9362">
            <v>43216</v>
          </cell>
          <cell r="B9362">
            <v>0.20212962962962963</v>
          </cell>
          <cell r="D9362" t="str">
            <v>分系统3故障状态</v>
          </cell>
          <cell r="G9362" t="str">
            <v>BJ_zhongyu</v>
          </cell>
          <cell r="I9362" t="str">
            <v>系统故障</v>
          </cell>
        </row>
        <row r="9363">
          <cell r="A9363">
            <v>43216</v>
          </cell>
          <cell r="B9363">
            <v>0.20212962962962963</v>
          </cell>
          <cell r="D9363" t="str">
            <v>分系统3BCMS2故障状态</v>
          </cell>
          <cell r="G9363" t="str">
            <v>BJ_zhongyu</v>
          </cell>
          <cell r="I9363" t="str">
            <v>BMS故障</v>
          </cell>
        </row>
        <row r="9364">
          <cell r="A9364">
            <v>43216</v>
          </cell>
          <cell r="B9364">
            <v>0.20427083333333332</v>
          </cell>
          <cell r="D9364" t="str">
            <v>分系统3故障状态</v>
          </cell>
          <cell r="G9364" t="str">
            <v>BJ_zhongyu</v>
          </cell>
          <cell r="I9364" t="str">
            <v>系统故障</v>
          </cell>
        </row>
        <row r="9365">
          <cell r="A9365">
            <v>43216</v>
          </cell>
          <cell r="B9365">
            <v>0.20427083333333332</v>
          </cell>
          <cell r="D9365" t="str">
            <v>分系统3BCMS2故障状态</v>
          </cell>
          <cell r="G9365" t="str">
            <v>BJ_zhongyu</v>
          </cell>
          <cell r="I9365" t="str">
            <v>BMS故障</v>
          </cell>
        </row>
        <row r="9366">
          <cell r="A9366">
            <v>43216</v>
          </cell>
          <cell r="B9366">
            <v>0.2044560185185185</v>
          </cell>
          <cell r="D9366" t="str">
            <v>电表故障</v>
          </cell>
          <cell r="G9366" t="str">
            <v>JS_CZ_wodefeng</v>
          </cell>
          <cell r="I9366" t="str">
            <v>电表故障</v>
          </cell>
        </row>
        <row r="9367">
          <cell r="A9367">
            <v>43216</v>
          </cell>
          <cell r="B9367">
            <v>0.20467592592592596</v>
          </cell>
          <cell r="D9367" t="str">
            <v>电表故障</v>
          </cell>
          <cell r="G9367" t="str">
            <v>JS_CZ_wodefeng</v>
          </cell>
          <cell r="I9367" t="str">
            <v>电表故障</v>
          </cell>
        </row>
        <row r="9368">
          <cell r="A9368">
            <v>43216</v>
          </cell>
          <cell r="B9368">
            <v>0.20480324074074074</v>
          </cell>
          <cell r="D9368" t="str">
            <v>电表故障</v>
          </cell>
          <cell r="G9368" t="str">
            <v>JS_CZ_wodefeng</v>
          </cell>
          <cell r="I9368" t="str">
            <v>电表故障</v>
          </cell>
        </row>
        <row r="9369">
          <cell r="A9369">
            <v>43216</v>
          </cell>
          <cell r="B9369">
            <v>0.20584490740740743</v>
          </cell>
          <cell r="D9369" t="str">
            <v>电表故障</v>
          </cell>
          <cell r="G9369" t="str">
            <v>JS_CZ_wodefeng</v>
          </cell>
          <cell r="I9369" t="str">
            <v>电表故障</v>
          </cell>
        </row>
        <row r="9370">
          <cell r="A9370">
            <v>43216</v>
          </cell>
          <cell r="B9370">
            <v>0.20646990740740742</v>
          </cell>
          <cell r="D9370" t="str">
            <v>分系统3故障状态</v>
          </cell>
          <cell r="G9370" t="str">
            <v>BJ_zhongyu</v>
          </cell>
          <cell r="I9370" t="str">
            <v>系统故障</v>
          </cell>
        </row>
        <row r="9371">
          <cell r="A9371">
            <v>43216</v>
          </cell>
          <cell r="B9371">
            <v>0.20646990740740742</v>
          </cell>
          <cell r="D9371" t="str">
            <v>分系统3BCMS2故障状态</v>
          </cell>
          <cell r="G9371" t="str">
            <v>BJ_zhongyu</v>
          </cell>
          <cell r="I9371" t="str">
            <v>BMS故障</v>
          </cell>
        </row>
        <row r="9372">
          <cell r="A9372">
            <v>43216</v>
          </cell>
          <cell r="B9372">
            <v>0.2086226851851852</v>
          </cell>
          <cell r="D9372" t="str">
            <v>电表故障</v>
          </cell>
          <cell r="G9372" t="str">
            <v>JS_CZ_wodefeng</v>
          </cell>
          <cell r="I9372" t="str">
            <v>电表故障</v>
          </cell>
        </row>
        <row r="9373">
          <cell r="A9373">
            <v>43216</v>
          </cell>
          <cell r="B9373">
            <v>0.20908564814814815</v>
          </cell>
          <cell r="D9373" t="str">
            <v>分系统3故障状态</v>
          </cell>
          <cell r="G9373" t="str">
            <v>BJ_zhongyu</v>
          </cell>
          <cell r="I9373" t="str">
            <v>系统故障</v>
          </cell>
        </row>
        <row r="9374">
          <cell r="A9374">
            <v>43216</v>
          </cell>
          <cell r="B9374">
            <v>0.20908564814814815</v>
          </cell>
          <cell r="D9374" t="str">
            <v>分系统3BCMS2故障状态</v>
          </cell>
          <cell r="G9374" t="str">
            <v>BJ_zhongyu</v>
          </cell>
          <cell r="I9374" t="str">
            <v>BMS故障</v>
          </cell>
        </row>
        <row r="9375">
          <cell r="A9375">
            <v>43216</v>
          </cell>
          <cell r="B9375">
            <v>0.21116898148148147</v>
          </cell>
          <cell r="D9375" t="str">
            <v>电表故障</v>
          </cell>
          <cell r="G9375" t="str">
            <v>JS_CZ_wodefeng</v>
          </cell>
          <cell r="I9375" t="str">
            <v>电表故障</v>
          </cell>
        </row>
        <row r="9376">
          <cell r="A9376">
            <v>43216</v>
          </cell>
          <cell r="B9376">
            <v>0.21128472222222225</v>
          </cell>
          <cell r="D9376" t="str">
            <v>电表故障</v>
          </cell>
          <cell r="G9376" t="str">
            <v>JS_CZ_wodefeng</v>
          </cell>
          <cell r="I9376" t="str">
            <v>电表故障</v>
          </cell>
        </row>
        <row r="9377">
          <cell r="A9377">
            <v>43216</v>
          </cell>
          <cell r="B9377">
            <v>0.21145833333333333</v>
          </cell>
          <cell r="D9377" t="str">
            <v>电表故障</v>
          </cell>
          <cell r="G9377" t="str">
            <v>JS_CZ_wodefeng</v>
          </cell>
          <cell r="I9377" t="str">
            <v>电表故障</v>
          </cell>
        </row>
        <row r="9378">
          <cell r="A9378">
            <v>43216</v>
          </cell>
          <cell r="B9378">
            <v>0.2119212962962963</v>
          </cell>
          <cell r="D9378" t="str">
            <v>分系统3故障状态</v>
          </cell>
          <cell r="G9378" t="str">
            <v>BJ_zhongyu</v>
          </cell>
          <cell r="I9378" t="str">
            <v>系统故障</v>
          </cell>
        </row>
        <row r="9379">
          <cell r="A9379">
            <v>43216</v>
          </cell>
          <cell r="B9379">
            <v>0.2119212962962963</v>
          </cell>
          <cell r="D9379" t="str">
            <v>分系统3BCMS2故障状态</v>
          </cell>
          <cell r="G9379" t="str">
            <v>BJ_zhongyu</v>
          </cell>
          <cell r="I9379" t="str">
            <v>BMS故障</v>
          </cell>
        </row>
        <row r="9380">
          <cell r="A9380">
            <v>43216</v>
          </cell>
          <cell r="B9380">
            <v>0.21274305555555553</v>
          </cell>
          <cell r="D9380" t="str">
            <v>电表故障</v>
          </cell>
          <cell r="G9380" t="str">
            <v>JS_CZ_wodefeng</v>
          </cell>
          <cell r="I9380" t="str">
            <v>电表故障</v>
          </cell>
        </row>
        <row r="9381">
          <cell r="A9381">
            <v>43216</v>
          </cell>
          <cell r="B9381">
            <v>0.21395833333333333</v>
          </cell>
          <cell r="D9381" t="str">
            <v>分系统3BCMS2故障状态</v>
          </cell>
          <cell r="G9381" t="str">
            <v>BJ_zhongyu</v>
          </cell>
          <cell r="I9381" t="str">
            <v>BMS故障</v>
          </cell>
        </row>
        <row r="9382">
          <cell r="A9382">
            <v>43216</v>
          </cell>
          <cell r="B9382">
            <v>0.21418981481481481</v>
          </cell>
          <cell r="D9382" t="str">
            <v>分系统3BCMS2故障状态</v>
          </cell>
          <cell r="G9382" t="str">
            <v>BJ_zhongyu</v>
          </cell>
          <cell r="I9382" t="str">
            <v>BMS故障</v>
          </cell>
        </row>
        <row r="9383">
          <cell r="A9383">
            <v>43216</v>
          </cell>
          <cell r="B9383">
            <v>0.21488425925925925</v>
          </cell>
          <cell r="D9383" t="str">
            <v>分系统3故障状态</v>
          </cell>
          <cell r="G9383" t="str">
            <v>BJ_zhongyu</v>
          </cell>
          <cell r="I9383" t="str">
            <v>系统故障</v>
          </cell>
        </row>
        <row r="9384">
          <cell r="A9384">
            <v>43216</v>
          </cell>
          <cell r="B9384">
            <v>0.21488425925925925</v>
          </cell>
          <cell r="D9384" t="str">
            <v>分系统3BCMS2故障状态</v>
          </cell>
          <cell r="G9384" t="str">
            <v>BJ_zhongyu</v>
          </cell>
          <cell r="I9384" t="str">
            <v>BMS故障</v>
          </cell>
        </row>
        <row r="9385">
          <cell r="A9385">
            <v>43216</v>
          </cell>
          <cell r="B9385">
            <v>0.21667824074074074</v>
          </cell>
          <cell r="D9385" t="str">
            <v>电表故障</v>
          </cell>
          <cell r="G9385" t="str">
            <v>JS_CZ_wodefeng</v>
          </cell>
          <cell r="I9385" t="str">
            <v>电表故障</v>
          </cell>
        </row>
        <row r="9386">
          <cell r="A9386">
            <v>43216</v>
          </cell>
          <cell r="B9386">
            <v>0.21679398148148146</v>
          </cell>
          <cell r="D9386" t="str">
            <v>电表故障</v>
          </cell>
          <cell r="G9386" t="str">
            <v>JS_CZ_wodefeng</v>
          </cell>
          <cell r="I9386" t="str">
            <v>电表故障</v>
          </cell>
        </row>
        <row r="9387">
          <cell r="A9387">
            <v>43216</v>
          </cell>
          <cell r="B9387">
            <v>0.21800925925925926</v>
          </cell>
          <cell r="D9387" t="str">
            <v>电表故障</v>
          </cell>
          <cell r="G9387" t="str">
            <v>JS_CZ_wodefeng</v>
          </cell>
          <cell r="I9387" t="str">
            <v>电表故障</v>
          </cell>
        </row>
        <row r="9388">
          <cell r="A9388">
            <v>43216</v>
          </cell>
          <cell r="B9388">
            <v>0.21881944444444446</v>
          </cell>
          <cell r="D9388" t="str">
            <v>分系统3故障状态</v>
          </cell>
          <cell r="G9388" t="str">
            <v>BJ_zhongyu</v>
          </cell>
          <cell r="I9388" t="str">
            <v>系统故障</v>
          </cell>
        </row>
        <row r="9389">
          <cell r="A9389">
            <v>43216</v>
          </cell>
          <cell r="B9389">
            <v>0.21881944444444446</v>
          </cell>
          <cell r="D9389" t="str">
            <v>分系统3BCMS2故障状态</v>
          </cell>
          <cell r="G9389" t="str">
            <v>BJ_zhongyu</v>
          </cell>
          <cell r="I9389" t="str">
            <v>BMS故障</v>
          </cell>
        </row>
        <row r="9390">
          <cell r="A9390">
            <v>43216</v>
          </cell>
          <cell r="B9390">
            <v>0.22136574074074075</v>
          </cell>
          <cell r="D9390" t="str">
            <v>电表故障</v>
          </cell>
          <cell r="G9390" t="str">
            <v>JS_CZ_wodefeng</v>
          </cell>
          <cell r="I9390" t="str">
            <v>电表故障</v>
          </cell>
        </row>
        <row r="9391">
          <cell r="A9391">
            <v>43216</v>
          </cell>
          <cell r="B9391">
            <v>0.22159722222222222</v>
          </cell>
          <cell r="D9391" t="str">
            <v>电表故障</v>
          </cell>
          <cell r="G9391" t="str">
            <v>JS_CZ_wodefeng</v>
          </cell>
          <cell r="I9391" t="str">
            <v>电表故障</v>
          </cell>
        </row>
        <row r="9392">
          <cell r="A9392">
            <v>43216</v>
          </cell>
          <cell r="B9392">
            <v>0.22184027777777779</v>
          </cell>
          <cell r="D9392" t="str">
            <v>电表故障</v>
          </cell>
          <cell r="G9392" t="str">
            <v>JS_CZ_wodefeng</v>
          </cell>
          <cell r="I9392" t="str">
            <v>电表故障</v>
          </cell>
        </row>
        <row r="9393">
          <cell r="A9393">
            <v>43216</v>
          </cell>
          <cell r="B9393">
            <v>0.22188657407407408</v>
          </cell>
          <cell r="D9393" t="str">
            <v>分系统3故障状态</v>
          </cell>
          <cell r="G9393" t="str">
            <v>BJ_zhongyu</v>
          </cell>
          <cell r="I9393" t="str">
            <v>系统故障</v>
          </cell>
        </row>
        <row r="9394">
          <cell r="A9394">
            <v>43216</v>
          </cell>
          <cell r="B9394">
            <v>0.22188657407407408</v>
          </cell>
          <cell r="D9394" t="str">
            <v>分系统3BCMS2故障状态</v>
          </cell>
          <cell r="G9394" t="str">
            <v>BJ_zhongyu</v>
          </cell>
          <cell r="I9394" t="str">
            <v>BMS故障</v>
          </cell>
        </row>
        <row r="9395">
          <cell r="A9395">
            <v>43216</v>
          </cell>
          <cell r="B9395">
            <v>0.22195601851851851</v>
          </cell>
          <cell r="D9395" t="str">
            <v>电表故障</v>
          </cell>
          <cell r="G9395" t="str">
            <v>JS_CZ_wodefeng</v>
          </cell>
          <cell r="I9395" t="str">
            <v>电表故障</v>
          </cell>
        </row>
        <row r="9396">
          <cell r="A9396">
            <v>43216</v>
          </cell>
          <cell r="B9396">
            <v>0.22207175925925926</v>
          </cell>
          <cell r="D9396" t="str">
            <v>电表故障</v>
          </cell>
          <cell r="G9396" t="str">
            <v>JS_CZ_wodefeng</v>
          </cell>
          <cell r="I9396" t="str">
            <v>电表故障</v>
          </cell>
        </row>
        <row r="9397">
          <cell r="A9397">
            <v>43216</v>
          </cell>
          <cell r="B9397">
            <v>0.22317129629629628</v>
          </cell>
          <cell r="D9397" t="str">
            <v>电表故障</v>
          </cell>
          <cell r="G9397" t="str">
            <v>JS_CZ_wodefeng</v>
          </cell>
          <cell r="I9397" t="str">
            <v>电表故障</v>
          </cell>
        </row>
        <row r="9398">
          <cell r="A9398">
            <v>43216</v>
          </cell>
          <cell r="B9398">
            <v>0.22444444444444445</v>
          </cell>
          <cell r="D9398" t="str">
            <v>电表故障</v>
          </cell>
          <cell r="G9398" t="str">
            <v>JS_CZ_wodefeng</v>
          </cell>
          <cell r="I9398" t="str">
            <v>电表故障</v>
          </cell>
        </row>
        <row r="9399">
          <cell r="A9399">
            <v>43216</v>
          </cell>
          <cell r="B9399">
            <v>0.22571759259259261</v>
          </cell>
          <cell r="D9399" t="str">
            <v>分系统3故障状态</v>
          </cell>
          <cell r="G9399" t="str">
            <v>BJ_zhongyu</v>
          </cell>
          <cell r="I9399" t="str">
            <v>系统故障</v>
          </cell>
        </row>
        <row r="9400">
          <cell r="A9400">
            <v>43216</v>
          </cell>
          <cell r="B9400">
            <v>0.22571759259259261</v>
          </cell>
          <cell r="D9400" t="str">
            <v>分系统3BCMS2故障状态</v>
          </cell>
          <cell r="G9400" t="str">
            <v>BJ_zhongyu</v>
          </cell>
          <cell r="I9400" t="str">
            <v>BMS故障</v>
          </cell>
        </row>
        <row r="9401">
          <cell r="A9401">
            <v>43216</v>
          </cell>
          <cell r="B9401">
            <v>0.22826388888888891</v>
          </cell>
          <cell r="D9401" t="str">
            <v>电表故障</v>
          </cell>
          <cell r="G9401" t="str">
            <v>JS_CZ_wodefeng</v>
          </cell>
          <cell r="I9401" t="str">
            <v>电表故障</v>
          </cell>
        </row>
        <row r="9402">
          <cell r="A9402">
            <v>43216</v>
          </cell>
          <cell r="B9402">
            <v>0.22837962962962963</v>
          </cell>
          <cell r="D9402" t="str">
            <v>分系统3BCMS2故障状态</v>
          </cell>
          <cell r="G9402" t="str">
            <v>BJ_zhongyu</v>
          </cell>
          <cell r="I9402" t="str">
            <v>BMS故障</v>
          </cell>
        </row>
        <row r="9403">
          <cell r="A9403">
            <v>43216</v>
          </cell>
          <cell r="B9403">
            <v>0.22907407407407407</v>
          </cell>
          <cell r="D9403" t="str">
            <v>分系统3故障状态</v>
          </cell>
          <cell r="G9403" t="str">
            <v>BJ_zhongyu</v>
          </cell>
          <cell r="I9403" t="str">
            <v>系统故障</v>
          </cell>
        </row>
        <row r="9404">
          <cell r="A9404">
            <v>43216</v>
          </cell>
          <cell r="B9404">
            <v>0.22907407407407407</v>
          </cell>
          <cell r="D9404" t="str">
            <v>分系统3BCMS2故障状态</v>
          </cell>
          <cell r="G9404" t="str">
            <v>BJ_zhongyu</v>
          </cell>
          <cell r="I9404" t="str">
            <v>BMS故障</v>
          </cell>
        </row>
        <row r="9405">
          <cell r="A9405">
            <v>43216</v>
          </cell>
          <cell r="B9405">
            <v>0.23063657407407409</v>
          </cell>
          <cell r="D9405" t="str">
            <v>电表故障</v>
          </cell>
          <cell r="G9405" t="str">
            <v>JS_CZ_wodefeng</v>
          </cell>
          <cell r="I9405" t="str">
            <v>电表故障</v>
          </cell>
        </row>
        <row r="9406">
          <cell r="A9406">
            <v>43216</v>
          </cell>
          <cell r="B9406">
            <v>0.23121527777777776</v>
          </cell>
          <cell r="D9406" t="str">
            <v>分系统3BCMS2故障状态</v>
          </cell>
          <cell r="G9406" t="str">
            <v>BJ_zhongyu</v>
          </cell>
          <cell r="I9406" t="str">
            <v>BMS故障</v>
          </cell>
        </row>
        <row r="9407">
          <cell r="A9407">
            <v>43216</v>
          </cell>
          <cell r="B9407">
            <v>0.23209490740740743</v>
          </cell>
          <cell r="D9407" t="str">
            <v>电表故障</v>
          </cell>
          <cell r="G9407" t="str">
            <v>JS_CZ_wodefeng</v>
          </cell>
          <cell r="I9407" t="str">
            <v>电表故障</v>
          </cell>
        </row>
        <row r="9408">
          <cell r="A9408">
            <v>43216</v>
          </cell>
          <cell r="B9408">
            <v>0.23221064814814815</v>
          </cell>
          <cell r="D9408" t="str">
            <v>分系统3故障状态</v>
          </cell>
          <cell r="G9408" t="str">
            <v>BJ_zhongyu</v>
          </cell>
          <cell r="I9408" t="str">
            <v>系统故障</v>
          </cell>
        </row>
        <row r="9409">
          <cell r="A9409">
            <v>43216</v>
          </cell>
          <cell r="B9409">
            <v>0.23221064814814815</v>
          </cell>
          <cell r="D9409" t="str">
            <v>分系统3BCMS2故障状态</v>
          </cell>
          <cell r="G9409" t="str">
            <v>BJ_zhongyu</v>
          </cell>
          <cell r="I9409" t="str">
            <v>BMS故障</v>
          </cell>
        </row>
        <row r="9410">
          <cell r="A9410">
            <v>43216</v>
          </cell>
          <cell r="B9410">
            <v>0.23354166666666668</v>
          </cell>
          <cell r="D9410" t="str">
            <v>电表故障</v>
          </cell>
          <cell r="G9410" t="str">
            <v>JS_CZ_wodefeng</v>
          </cell>
          <cell r="I9410" t="str">
            <v>电表故障</v>
          </cell>
        </row>
        <row r="9411">
          <cell r="A9411">
            <v>43216</v>
          </cell>
          <cell r="B9411">
            <v>0.2336574074074074</v>
          </cell>
          <cell r="D9411" t="str">
            <v>电表故障</v>
          </cell>
          <cell r="G9411" t="str">
            <v>JS_CZ_wodefeng</v>
          </cell>
          <cell r="I9411" t="str">
            <v>电表故障</v>
          </cell>
        </row>
        <row r="9412">
          <cell r="A9412">
            <v>43216</v>
          </cell>
          <cell r="B9412">
            <v>0.2348726851851852</v>
          </cell>
          <cell r="D9412" t="str">
            <v>电表故障</v>
          </cell>
          <cell r="G9412" t="str">
            <v>JS_CZ_wodefeng</v>
          </cell>
          <cell r="I9412" t="str">
            <v>电表故障</v>
          </cell>
        </row>
        <row r="9413">
          <cell r="A9413">
            <v>43216</v>
          </cell>
          <cell r="B9413">
            <v>0.23493055555555556</v>
          </cell>
          <cell r="D9413" t="str">
            <v>分系统3故障状态</v>
          </cell>
          <cell r="G9413" t="str">
            <v>BJ_zhongyu</v>
          </cell>
          <cell r="I9413" t="str">
            <v>系统故障</v>
          </cell>
        </row>
        <row r="9414">
          <cell r="A9414">
            <v>43216</v>
          </cell>
          <cell r="B9414">
            <v>0.23493055555555556</v>
          </cell>
          <cell r="D9414" t="str">
            <v>分系统3BCMS2故障状态</v>
          </cell>
          <cell r="G9414" t="str">
            <v>BJ_zhongyu</v>
          </cell>
          <cell r="I9414" t="str">
            <v>BMS故障</v>
          </cell>
        </row>
        <row r="9415">
          <cell r="A9415">
            <v>43216</v>
          </cell>
          <cell r="B9415">
            <v>0.23741898148148147</v>
          </cell>
          <cell r="D9415" t="str">
            <v>分系统3故障状态</v>
          </cell>
          <cell r="G9415" t="str">
            <v>BJ_zhongyu</v>
          </cell>
          <cell r="I9415" t="str">
            <v>系统故障</v>
          </cell>
        </row>
        <row r="9416">
          <cell r="A9416">
            <v>43216</v>
          </cell>
          <cell r="B9416">
            <v>0.23741898148148147</v>
          </cell>
          <cell r="D9416" t="str">
            <v>分系统3BCMS2故障状态</v>
          </cell>
          <cell r="G9416" t="str">
            <v>BJ_zhongyu</v>
          </cell>
          <cell r="I9416" t="str">
            <v>BMS故障</v>
          </cell>
        </row>
        <row r="9417">
          <cell r="A9417">
            <v>43216</v>
          </cell>
          <cell r="B9417">
            <v>0.23748842592592592</v>
          </cell>
          <cell r="D9417" t="str">
            <v>电表故障</v>
          </cell>
          <cell r="G9417" t="str">
            <v>JS_CZ_wodefeng</v>
          </cell>
          <cell r="I9417" t="str">
            <v>电表故障</v>
          </cell>
        </row>
        <row r="9418">
          <cell r="A9418">
            <v>43216</v>
          </cell>
          <cell r="B9418">
            <v>0.23899305555555558</v>
          </cell>
          <cell r="D9418" t="str">
            <v>电表故障</v>
          </cell>
          <cell r="G9418" t="str">
            <v>JS_CZ_wodefeng</v>
          </cell>
          <cell r="I9418" t="str">
            <v>电表故障</v>
          </cell>
        </row>
        <row r="9419">
          <cell r="A9419">
            <v>43216</v>
          </cell>
          <cell r="B9419">
            <v>0.23909722222222221</v>
          </cell>
          <cell r="D9419" t="str">
            <v>电表故障</v>
          </cell>
          <cell r="G9419" t="str">
            <v>JS_CZ_wodefeng</v>
          </cell>
          <cell r="I9419" t="str">
            <v>电表故障</v>
          </cell>
        </row>
        <row r="9420">
          <cell r="A9420">
            <v>43216</v>
          </cell>
          <cell r="B9420">
            <v>0.23997685185185183</v>
          </cell>
          <cell r="D9420" t="str">
            <v>电表故障</v>
          </cell>
          <cell r="G9420" t="str">
            <v>JS_CZ_wodefeng</v>
          </cell>
          <cell r="I9420" t="str">
            <v>电表故障</v>
          </cell>
        </row>
        <row r="9421">
          <cell r="A9421">
            <v>43216</v>
          </cell>
          <cell r="B9421">
            <v>0.24008101851851851</v>
          </cell>
          <cell r="D9421" t="str">
            <v>分系统3故障状态</v>
          </cell>
          <cell r="G9421" t="str">
            <v>BJ_zhongyu</v>
          </cell>
          <cell r="I9421" t="str">
            <v>系统故障</v>
          </cell>
        </row>
        <row r="9422">
          <cell r="A9422">
            <v>43216</v>
          </cell>
          <cell r="B9422">
            <v>0.24008101851851851</v>
          </cell>
          <cell r="D9422" t="str">
            <v>分系统3BCMS2故障状态</v>
          </cell>
          <cell r="G9422" t="str">
            <v>BJ_zhongyu</v>
          </cell>
          <cell r="I9422" t="str">
            <v>BMS故障</v>
          </cell>
        </row>
        <row r="9423">
          <cell r="A9423">
            <v>43216</v>
          </cell>
          <cell r="B9423">
            <v>0.2424074074074074</v>
          </cell>
          <cell r="D9423" t="str">
            <v>分系统3故障状态</v>
          </cell>
          <cell r="G9423" t="str">
            <v>BJ_zhongyu</v>
          </cell>
          <cell r="I9423" t="str">
            <v>系统故障</v>
          </cell>
        </row>
        <row r="9424">
          <cell r="A9424">
            <v>43216</v>
          </cell>
          <cell r="B9424">
            <v>0.2424074074074074</v>
          </cell>
          <cell r="D9424" t="str">
            <v>分系统3BCMS2故障状态</v>
          </cell>
          <cell r="G9424" t="str">
            <v>BJ_zhongyu</v>
          </cell>
          <cell r="I9424" t="str">
            <v>BMS故障</v>
          </cell>
        </row>
        <row r="9425">
          <cell r="A9425">
            <v>43216</v>
          </cell>
          <cell r="B9425">
            <v>0.24391203703703704</v>
          </cell>
          <cell r="D9425" t="str">
            <v>电表故障</v>
          </cell>
          <cell r="G9425" t="str">
            <v>JS_CZ_wodefeng</v>
          </cell>
          <cell r="I9425" t="str">
            <v>电表故障</v>
          </cell>
        </row>
        <row r="9426">
          <cell r="A9426">
            <v>43216</v>
          </cell>
          <cell r="B9426">
            <v>0.24518518518518517</v>
          </cell>
          <cell r="D9426" t="str">
            <v>分系统3故障状态</v>
          </cell>
          <cell r="G9426" t="str">
            <v>BJ_zhongyu</v>
          </cell>
          <cell r="I9426" t="str">
            <v>系统故障</v>
          </cell>
        </row>
        <row r="9427">
          <cell r="A9427">
            <v>43216</v>
          </cell>
          <cell r="B9427">
            <v>0.24518518518518517</v>
          </cell>
          <cell r="D9427" t="str">
            <v>分系统3BCMS2故障状态</v>
          </cell>
          <cell r="G9427" t="str">
            <v>BJ_zhongyu</v>
          </cell>
          <cell r="I9427" t="str">
            <v>BMS故障</v>
          </cell>
        </row>
        <row r="9428">
          <cell r="A9428">
            <v>43216</v>
          </cell>
          <cell r="B9428">
            <v>0.2454861111111111</v>
          </cell>
          <cell r="D9428" t="str">
            <v>电表故障</v>
          </cell>
          <cell r="G9428" t="str">
            <v>JS_CZ_wodefeng</v>
          </cell>
          <cell r="I9428" t="str">
            <v>电表故障</v>
          </cell>
        </row>
        <row r="9429">
          <cell r="A9429">
            <v>43216</v>
          </cell>
          <cell r="B9429">
            <v>0.24681712962962962</v>
          </cell>
          <cell r="D9429" t="str">
            <v>电表故障</v>
          </cell>
          <cell r="G9429" t="str">
            <v>JS_CZ_wodefeng</v>
          </cell>
          <cell r="I9429" t="str">
            <v>电表故障</v>
          </cell>
        </row>
        <row r="9430">
          <cell r="A9430">
            <v>43216</v>
          </cell>
          <cell r="B9430">
            <v>0.24697916666666667</v>
          </cell>
          <cell r="D9430" t="str">
            <v>分系统3BCMS2故障状态</v>
          </cell>
          <cell r="G9430" t="str">
            <v>BJ_zhongyu</v>
          </cell>
          <cell r="I9430" t="str">
            <v>BMS故障</v>
          </cell>
        </row>
        <row r="9431">
          <cell r="A9431">
            <v>43216</v>
          </cell>
          <cell r="B9431">
            <v>0.2480324074074074</v>
          </cell>
          <cell r="D9431" t="str">
            <v>分系统3故障状态</v>
          </cell>
          <cell r="G9431" t="str">
            <v>BJ_zhongyu</v>
          </cell>
          <cell r="I9431" t="str">
            <v>系统故障</v>
          </cell>
        </row>
        <row r="9432">
          <cell r="A9432">
            <v>43216</v>
          </cell>
          <cell r="B9432">
            <v>0.2480324074074074</v>
          </cell>
          <cell r="D9432" t="str">
            <v>分系统3BCMS2故障状态</v>
          </cell>
          <cell r="G9432" t="str">
            <v>BJ_zhongyu</v>
          </cell>
          <cell r="I9432" t="str">
            <v>BMS故障</v>
          </cell>
        </row>
        <row r="9433">
          <cell r="A9433">
            <v>43216</v>
          </cell>
          <cell r="B9433">
            <v>0.24918981481481484</v>
          </cell>
          <cell r="D9433" t="str">
            <v>电表故障</v>
          </cell>
          <cell r="G9433" t="str">
            <v>JS_CZ_wodefeng</v>
          </cell>
          <cell r="I9433" t="str">
            <v>电表故障</v>
          </cell>
        </row>
        <row r="9434">
          <cell r="A9434">
            <v>43216</v>
          </cell>
          <cell r="B9434">
            <v>0.25041666666666668</v>
          </cell>
          <cell r="D9434" t="str">
            <v>电表故障</v>
          </cell>
          <cell r="G9434" t="str">
            <v>JS_CZ_wodefeng</v>
          </cell>
          <cell r="I9434" t="str">
            <v>电表故障</v>
          </cell>
        </row>
        <row r="9435">
          <cell r="A9435">
            <v>43216</v>
          </cell>
          <cell r="B9435">
            <v>0.25064814814814812</v>
          </cell>
          <cell r="D9435" t="str">
            <v>电表故障</v>
          </cell>
          <cell r="G9435" t="str">
            <v>JS_CZ_wodefeng</v>
          </cell>
          <cell r="I9435" t="str">
            <v>电表故障</v>
          </cell>
        </row>
        <row r="9436">
          <cell r="A9436">
            <v>43216</v>
          </cell>
          <cell r="B9436">
            <v>0.2507638888888889</v>
          </cell>
          <cell r="D9436" t="str">
            <v>电表故障</v>
          </cell>
          <cell r="G9436" t="str">
            <v>JS_CZ_wodefeng</v>
          </cell>
          <cell r="I9436" t="str">
            <v>电表故障</v>
          </cell>
        </row>
        <row r="9437">
          <cell r="A9437">
            <v>43216</v>
          </cell>
          <cell r="B9437">
            <v>0.25082175925925926</v>
          </cell>
          <cell r="D9437" t="str">
            <v>分系统3故障状态</v>
          </cell>
          <cell r="G9437" t="str">
            <v>BJ_zhongyu</v>
          </cell>
          <cell r="I9437" t="str">
            <v>系统故障</v>
          </cell>
        </row>
        <row r="9438">
          <cell r="A9438">
            <v>43216</v>
          </cell>
          <cell r="B9438">
            <v>0.25082175925925926</v>
          </cell>
          <cell r="D9438" t="str">
            <v>分系统3BCMS2故障状态</v>
          </cell>
          <cell r="G9438" t="str">
            <v>BJ_zhongyu</v>
          </cell>
          <cell r="I9438" t="str">
            <v>BMS故障</v>
          </cell>
        </row>
        <row r="9439">
          <cell r="A9439">
            <v>43216</v>
          </cell>
          <cell r="B9439">
            <v>0.25180555555555556</v>
          </cell>
          <cell r="D9439" t="str">
            <v>电表故障</v>
          </cell>
          <cell r="G9439" t="str">
            <v>JS_CZ_wodefeng</v>
          </cell>
          <cell r="I9439" t="str">
            <v>电表故障</v>
          </cell>
        </row>
        <row r="9440">
          <cell r="A9440">
            <v>43216</v>
          </cell>
          <cell r="B9440">
            <v>0.25325231481481481</v>
          </cell>
          <cell r="D9440" t="str">
            <v>电表故障</v>
          </cell>
          <cell r="G9440" t="str">
            <v>JS_CZ_wodefeng</v>
          </cell>
          <cell r="I9440" t="str">
            <v>电表故障</v>
          </cell>
        </row>
        <row r="9441">
          <cell r="A9441">
            <v>43216</v>
          </cell>
          <cell r="B9441">
            <v>0.25371527777777775</v>
          </cell>
          <cell r="D9441" t="str">
            <v>分系统3故障状态</v>
          </cell>
          <cell r="G9441" t="str">
            <v>BJ_zhongyu</v>
          </cell>
          <cell r="I9441" t="str">
            <v>系统故障</v>
          </cell>
        </row>
        <row r="9442">
          <cell r="A9442">
            <v>43216</v>
          </cell>
          <cell r="B9442">
            <v>0.25371527777777775</v>
          </cell>
          <cell r="D9442" t="str">
            <v>分系统3BCMS2故障状态</v>
          </cell>
          <cell r="G9442" t="str">
            <v>BJ_zhongyu</v>
          </cell>
          <cell r="I9442" t="str">
            <v>BMS故障</v>
          </cell>
        </row>
        <row r="9443">
          <cell r="A9443">
            <v>43216</v>
          </cell>
          <cell r="B9443">
            <v>0.25663194444444443</v>
          </cell>
          <cell r="D9443" t="str">
            <v>分系统3故障状态</v>
          </cell>
          <cell r="G9443" t="str">
            <v>BJ_zhongyu</v>
          </cell>
          <cell r="I9443" t="str">
            <v>系统故障</v>
          </cell>
        </row>
        <row r="9444">
          <cell r="A9444">
            <v>43216</v>
          </cell>
          <cell r="B9444">
            <v>0.25663194444444443</v>
          </cell>
          <cell r="D9444" t="str">
            <v>分系统3BCMS2故障状态</v>
          </cell>
          <cell r="G9444" t="str">
            <v>BJ_zhongyu</v>
          </cell>
          <cell r="I9444" t="str">
            <v>BMS故障</v>
          </cell>
        </row>
        <row r="9445">
          <cell r="A9445">
            <v>43216</v>
          </cell>
          <cell r="B9445">
            <v>0.25707175925925924</v>
          </cell>
          <cell r="D9445" t="str">
            <v>电表故障</v>
          </cell>
          <cell r="G9445" t="str">
            <v>JS_CZ_wodefeng</v>
          </cell>
          <cell r="I9445" t="str">
            <v>电表故障</v>
          </cell>
        </row>
        <row r="9446">
          <cell r="A9446">
            <v>43216</v>
          </cell>
          <cell r="B9446">
            <v>0.25718750000000001</v>
          </cell>
          <cell r="D9446" t="str">
            <v>电表故障</v>
          </cell>
          <cell r="G9446" t="str">
            <v>JS_CZ_wodefeng</v>
          </cell>
          <cell r="I9446" t="str">
            <v>电表故障</v>
          </cell>
        </row>
        <row r="9447">
          <cell r="A9447">
            <v>43216</v>
          </cell>
          <cell r="B9447">
            <v>0.25743055555555555</v>
          </cell>
          <cell r="D9447" t="str">
            <v>电表故障</v>
          </cell>
          <cell r="G9447" t="str">
            <v>JS_CZ_wodefeng</v>
          </cell>
          <cell r="I9447" t="str">
            <v>电表故障</v>
          </cell>
        </row>
        <row r="9448">
          <cell r="A9448">
            <v>43216</v>
          </cell>
          <cell r="B9448">
            <v>0.25938657407407406</v>
          </cell>
          <cell r="D9448" t="str">
            <v>电表故障</v>
          </cell>
          <cell r="G9448" t="str">
            <v>JS_CZ_wodefeng</v>
          </cell>
          <cell r="I9448" t="str">
            <v>电表故障</v>
          </cell>
        </row>
        <row r="9449">
          <cell r="A9449">
            <v>43216</v>
          </cell>
          <cell r="B9449">
            <v>0.25940972222222219</v>
          </cell>
          <cell r="D9449" t="str">
            <v>分系统3故障状态</v>
          </cell>
          <cell r="G9449" t="str">
            <v>BJ_zhongyu</v>
          </cell>
          <cell r="I9449" t="str">
            <v>系统故障</v>
          </cell>
        </row>
        <row r="9450">
          <cell r="A9450">
            <v>43216</v>
          </cell>
          <cell r="B9450">
            <v>0.25940972222222219</v>
          </cell>
          <cell r="D9450" t="str">
            <v>分系统3BCMS2故障状态</v>
          </cell>
          <cell r="G9450" t="str">
            <v>BJ_zhongyu</v>
          </cell>
          <cell r="I9450" t="str">
            <v>BMS故障</v>
          </cell>
        </row>
        <row r="9451">
          <cell r="A9451">
            <v>43216</v>
          </cell>
          <cell r="B9451">
            <v>0.26089120370370372</v>
          </cell>
          <cell r="D9451" t="str">
            <v>电表故障</v>
          </cell>
          <cell r="G9451" t="str">
            <v>JS_CZ_wodefeng</v>
          </cell>
          <cell r="I9451" t="str">
            <v>电表故障</v>
          </cell>
        </row>
        <row r="9452">
          <cell r="A9452">
            <v>43216</v>
          </cell>
          <cell r="B9452">
            <v>0.26100694444444444</v>
          </cell>
          <cell r="D9452" t="str">
            <v>电表故障</v>
          </cell>
          <cell r="G9452" t="str">
            <v>JS_CZ_wodefeng</v>
          </cell>
          <cell r="I9452" t="str">
            <v>电表故障</v>
          </cell>
        </row>
        <row r="9453">
          <cell r="A9453">
            <v>43216</v>
          </cell>
          <cell r="B9453">
            <v>0.26200231481481479</v>
          </cell>
          <cell r="D9453" t="str">
            <v>分系统3故障状态</v>
          </cell>
          <cell r="G9453" t="str">
            <v>BJ_zhongyu</v>
          </cell>
          <cell r="I9453" t="str">
            <v>系统故障</v>
          </cell>
        </row>
        <row r="9454">
          <cell r="A9454">
            <v>43216</v>
          </cell>
          <cell r="B9454">
            <v>0.26200231481481479</v>
          </cell>
          <cell r="D9454" t="str">
            <v>分系统3BCMS2故障状态</v>
          </cell>
          <cell r="G9454" t="str">
            <v>BJ_zhongyu</v>
          </cell>
          <cell r="I9454" t="str">
            <v>BMS故障</v>
          </cell>
        </row>
        <row r="9455">
          <cell r="A9455">
            <v>43216</v>
          </cell>
          <cell r="B9455">
            <v>0.26234953703703706</v>
          </cell>
          <cell r="D9455" t="str">
            <v>电表故障</v>
          </cell>
          <cell r="G9455" t="str">
            <v>JS_CZ_wodefeng</v>
          </cell>
          <cell r="I9455" t="str">
            <v>电表故障</v>
          </cell>
        </row>
        <row r="9456">
          <cell r="A9456">
            <v>43216</v>
          </cell>
          <cell r="B9456">
            <v>0.26402777777777781</v>
          </cell>
          <cell r="D9456" t="str">
            <v>分系统3故障状态</v>
          </cell>
          <cell r="G9456" t="str">
            <v>BJ_zhongyu</v>
          </cell>
          <cell r="I9456" t="str">
            <v>系统故障</v>
          </cell>
        </row>
        <row r="9457">
          <cell r="A9457">
            <v>43216</v>
          </cell>
          <cell r="B9457">
            <v>0.26402777777777781</v>
          </cell>
          <cell r="D9457" t="str">
            <v>分系统3PCS故障状态</v>
          </cell>
          <cell r="G9457" t="str">
            <v>BJ_zhongyu</v>
          </cell>
          <cell r="I9457" t="str">
            <v>PCS故障</v>
          </cell>
        </row>
        <row r="9458">
          <cell r="A9458">
            <v>43216</v>
          </cell>
          <cell r="B9458">
            <v>0.26495370370370369</v>
          </cell>
          <cell r="D9458" t="str">
            <v>电表故障</v>
          </cell>
          <cell r="G9458" t="str">
            <v>JS_CZ_wodefeng</v>
          </cell>
          <cell r="I9458" t="str">
            <v>电表故障</v>
          </cell>
        </row>
        <row r="9459">
          <cell r="A9459">
            <v>43216</v>
          </cell>
          <cell r="B9459">
            <v>0.26518518518518519</v>
          </cell>
          <cell r="D9459" t="str">
            <v>分系统3故障状态</v>
          </cell>
          <cell r="G9459" t="str">
            <v>BJ_zhongyu</v>
          </cell>
          <cell r="I9459" t="str">
            <v>系统故障</v>
          </cell>
        </row>
        <row r="9460">
          <cell r="A9460">
            <v>43216</v>
          </cell>
          <cell r="B9460">
            <v>0.26518518518518519</v>
          </cell>
          <cell r="D9460" t="str">
            <v>分系统3BCMS2故障状态</v>
          </cell>
          <cell r="G9460" t="str">
            <v>BJ_zhongyu</v>
          </cell>
          <cell r="I9460" t="str">
            <v>BMS故障</v>
          </cell>
        </row>
        <row r="9461">
          <cell r="A9461">
            <v>43216</v>
          </cell>
          <cell r="B9461">
            <v>0.26651620370370371</v>
          </cell>
          <cell r="D9461" t="str">
            <v>电表故障</v>
          </cell>
          <cell r="G9461" t="str">
            <v>JS_CZ_wodefeng</v>
          </cell>
          <cell r="I9461" t="str">
            <v>电表故障</v>
          </cell>
        </row>
        <row r="9462">
          <cell r="A9462">
            <v>43216</v>
          </cell>
          <cell r="B9462">
            <v>0.26784722222222224</v>
          </cell>
          <cell r="D9462" t="str">
            <v>电表故障</v>
          </cell>
          <cell r="G9462" t="str">
            <v>JS_CZ_wodefeng</v>
          </cell>
          <cell r="I9462" t="str">
            <v>电表故障</v>
          </cell>
        </row>
        <row r="9463">
          <cell r="A9463">
            <v>43216</v>
          </cell>
          <cell r="B9463">
            <v>0.26796296296296296</v>
          </cell>
          <cell r="D9463" t="str">
            <v>电表故障</v>
          </cell>
          <cell r="G9463" t="str">
            <v>JS_CZ_wodefeng</v>
          </cell>
          <cell r="I9463" t="str">
            <v>电表故障</v>
          </cell>
        </row>
        <row r="9464">
          <cell r="A9464">
            <v>43216</v>
          </cell>
          <cell r="B9464">
            <v>0.26807870370370374</v>
          </cell>
          <cell r="D9464" t="str">
            <v>电表故障</v>
          </cell>
          <cell r="G9464" t="str">
            <v>JS_CZ_wodefeng</v>
          </cell>
          <cell r="I9464" t="str">
            <v>电表故障</v>
          </cell>
        </row>
        <row r="9465">
          <cell r="A9465">
            <v>43216</v>
          </cell>
          <cell r="B9465">
            <v>0.26906249999999998</v>
          </cell>
          <cell r="D9465" t="str">
            <v>分系统3故障状态</v>
          </cell>
          <cell r="G9465" t="str">
            <v>BJ_zhongyu</v>
          </cell>
          <cell r="I9465" t="str">
            <v>系统故障</v>
          </cell>
        </row>
        <row r="9466">
          <cell r="A9466">
            <v>43216</v>
          </cell>
          <cell r="B9466">
            <v>0.26906249999999998</v>
          </cell>
          <cell r="D9466" t="str">
            <v>分系统3BCMS2故障状态</v>
          </cell>
          <cell r="G9466" t="str">
            <v>BJ_zhongyu</v>
          </cell>
          <cell r="I9466" t="str">
            <v>BMS故障</v>
          </cell>
        </row>
        <row r="9467">
          <cell r="A9467">
            <v>43216</v>
          </cell>
          <cell r="B9467">
            <v>0.2704050925925926</v>
          </cell>
          <cell r="D9467" t="str">
            <v>电表故障</v>
          </cell>
          <cell r="G9467" t="str">
            <v>JS_CZ_wodefeng</v>
          </cell>
          <cell r="I9467" t="str">
            <v>电表故障</v>
          </cell>
        </row>
        <row r="9468">
          <cell r="A9468">
            <v>43216</v>
          </cell>
          <cell r="B9468">
            <v>0.27069444444444446</v>
          </cell>
          <cell r="D9468" t="str">
            <v>分系统3BCMS2故障状态</v>
          </cell>
          <cell r="G9468" t="str">
            <v>BJ_zhongyu</v>
          </cell>
          <cell r="I9468" t="str">
            <v>BMS故障</v>
          </cell>
        </row>
        <row r="9469">
          <cell r="A9469">
            <v>43216</v>
          </cell>
          <cell r="B9469">
            <v>0.27179398148148148</v>
          </cell>
          <cell r="D9469" t="str">
            <v>分系统3故障状态</v>
          </cell>
          <cell r="G9469" t="str">
            <v>BJ_zhongyu</v>
          </cell>
          <cell r="I9469" t="str">
            <v>系统故障</v>
          </cell>
        </row>
        <row r="9470">
          <cell r="A9470">
            <v>43216</v>
          </cell>
          <cell r="B9470">
            <v>0.27179398148148148</v>
          </cell>
          <cell r="D9470" t="str">
            <v>分系统3BCMS2故障状态</v>
          </cell>
          <cell r="G9470" t="str">
            <v>BJ_zhongyu</v>
          </cell>
          <cell r="I9470" t="str">
            <v>BMS故障</v>
          </cell>
        </row>
        <row r="9471">
          <cell r="A9471">
            <v>43216</v>
          </cell>
          <cell r="B9471">
            <v>0.27306712962962965</v>
          </cell>
          <cell r="D9471" t="str">
            <v>电表故障</v>
          </cell>
          <cell r="G9471" t="str">
            <v>JS_CZ_wodefeng</v>
          </cell>
          <cell r="I9471" t="str">
            <v>电表故障</v>
          </cell>
        </row>
        <row r="9472">
          <cell r="A9472">
            <v>43216</v>
          </cell>
          <cell r="B9472">
            <v>0.27434027777777775</v>
          </cell>
          <cell r="D9472" t="str">
            <v>电表故障</v>
          </cell>
          <cell r="G9472" t="str">
            <v>JS_CZ_wodefeng</v>
          </cell>
          <cell r="I9472" t="str">
            <v>电表故障</v>
          </cell>
        </row>
        <row r="9473">
          <cell r="A9473">
            <v>43216</v>
          </cell>
          <cell r="B9473">
            <v>0.27445601851851853</v>
          </cell>
          <cell r="D9473" t="str">
            <v>电表故障</v>
          </cell>
          <cell r="G9473" t="str">
            <v>JS_CZ_wodefeng</v>
          </cell>
          <cell r="I9473" t="str">
            <v>电表故障</v>
          </cell>
        </row>
        <row r="9474">
          <cell r="A9474">
            <v>43216</v>
          </cell>
          <cell r="B9474">
            <v>0.27497685185185183</v>
          </cell>
          <cell r="D9474" t="str">
            <v>分系统3故障状态</v>
          </cell>
          <cell r="G9474" t="str">
            <v>BJ_zhongyu</v>
          </cell>
          <cell r="I9474" t="str">
            <v>系统故障</v>
          </cell>
        </row>
        <row r="9475">
          <cell r="A9475">
            <v>43216</v>
          </cell>
          <cell r="B9475">
            <v>0.27497685185185183</v>
          </cell>
          <cell r="D9475" t="str">
            <v>分系统3BCMS2故障状态</v>
          </cell>
          <cell r="G9475" t="str">
            <v>BJ_zhongyu</v>
          </cell>
          <cell r="I9475" t="str">
            <v>BMS故障</v>
          </cell>
        </row>
        <row r="9476">
          <cell r="A9476">
            <v>43216</v>
          </cell>
          <cell r="B9476">
            <v>0.27590277777777777</v>
          </cell>
          <cell r="D9476" t="str">
            <v>电表故障</v>
          </cell>
          <cell r="G9476" t="str">
            <v>JS_CZ_wodefeng</v>
          </cell>
          <cell r="I9476" t="str">
            <v>电表故障</v>
          </cell>
        </row>
        <row r="9477">
          <cell r="A9477">
            <v>43216</v>
          </cell>
          <cell r="B9477">
            <v>0.27659722222222222</v>
          </cell>
          <cell r="D9477" t="str">
            <v>分系统3BCMS2故障状态</v>
          </cell>
          <cell r="G9477" t="str">
            <v>BJ_zhongyu</v>
          </cell>
          <cell r="I9477" t="str">
            <v>BMS故障</v>
          </cell>
        </row>
        <row r="9478">
          <cell r="A9478">
            <v>43216</v>
          </cell>
          <cell r="B9478">
            <v>0.27758101851851852</v>
          </cell>
          <cell r="D9478" t="str">
            <v>分系统3故障状态</v>
          </cell>
          <cell r="G9478" t="str">
            <v>BJ_zhongyu</v>
          </cell>
          <cell r="I9478" t="str">
            <v>系统故障</v>
          </cell>
        </row>
        <row r="9479">
          <cell r="A9479">
            <v>43216</v>
          </cell>
          <cell r="B9479">
            <v>0.27758101851851852</v>
          </cell>
          <cell r="D9479" t="str">
            <v>分系统3BCMS2故障状态</v>
          </cell>
          <cell r="G9479" t="str">
            <v>BJ_zhongyu</v>
          </cell>
          <cell r="I9479" t="str">
            <v>BMS故障</v>
          </cell>
        </row>
        <row r="9480">
          <cell r="A9480">
            <v>43216</v>
          </cell>
          <cell r="B9480">
            <v>0.27827546296296296</v>
          </cell>
          <cell r="D9480" t="str">
            <v>电表故障</v>
          </cell>
          <cell r="G9480" t="str">
            <v>JS_CZ_wodefeng</v>
          </cell>
          <cell r="I9480" t="str">
            <v>电表故障</v>
          </cell>
        </row>
        <row r="9481">
          <cell r="A9481">
            <v>43216</v>
          </cell>
          <cell r="B9481">
            <v>0.27956018518518516</v>
          </cell>
          <cell r="D9481" t="str">
            <v>分系统3BCMS2故障状态</v>
          </cell>
          <cell r="G9481" t="str">
            <v>BJ_zhongyu</v>
          </cell>
          <cell r="I9481" t="str">
            <v>BMS故障</v>
          </cell>
        </row>
        <row r="9482">
          <cell r="A9482">
            <v>43216</v>
          </cell>
          <cell r="B9482">
            <v>0.27984953703703702</v>
          </cell>
          <cell r="D9482" t="str">
            <v>电表故障</v>
          </cell>
          <cell r="G9482" t="str">
            <v>JS_CZ_wodefeng</v>
          </cell>
          <cell r="I9482" t="str">
            <v>电表故障</v>
          </cell>
        </row>
        <row r="9483">
          <cell r="A9483">
            <v>43216</v>
          </cell>
          <cell r="B9483">
            <v>0.28065972222222224</v>
          </cell>
          <cell r="D9483" t="str">
            <v>分系统3故障状态</v>
          </cell>
          <cell r="G9483" t="str">
            <v>BJ_zhongyu</v>
          </cell>
          <cell r="I9483" t="str">
            <v>系统故障</v>
          </cell>
        </row>
        <row r="9484">
          <cell r="A9484">
            <v>43216</v>
          </cell>
          <cell r="B9484">
            <v>0.28065972222222224</v>
          </cell>
          <cell r="D9484" t="str">
            <v>分系统3BCMS2故障状态</v>
          </cell>
          <cell r="G9484" t="str">
            <v>BJ_zhongyu</v>
          </cell>
          <cell r="I9484" t="str">
            <v>BMS故障</v>
          </cell>
        </row>
        <row r="9485">
          <cell r="A9485">
            <v>43216</v>
          </cell>
          <cell r="B9485">
            <v>0.28129629629629632</v>
          </cell>
          <cell r="D9485" t="str">
            <v>电表故障</v>
          </cell>
          <cell r="G9485" t="str">
            <v>JS_CZ_wodefeng</v>
          </cell>
          <cell r="I9485" t="str">
            <v>电表故障</v>
          </cell>
        </row>
        <row r="9486">
          <cell r="A9486">
            <v>43216</v>
          </cell>
          <cell r="B9486">
            <v>0.28291666666666665</v>
          </cell>
          <cell r="D9486" t="str">
            <v>分系统3BCMS2故障状态</v>
          </cell>
          <cell r="G9486" t="str">
            <v>BJ_zhongyu</v>
          </cell>
          <cell r="I9486" t="str">
            <v>BMS故障</v>
          </cell>
        </row>
        <row r="9487">
          <cell r="A9487">
            <v>43216</v>
          </cell>
          <cell r="B9487">
            <v>0.28366898148148151</v>
          </cell>
          <cell r="D9487" t="str">
            <v>电表故障</v>
          </cell>
          <cell r="G9487" t="str">
            <v>JS_CZ_wodefeng</v>
          </cell>
          <cell r="I9487" t="str">
            <v>电表故障</v>
          </cell>
        </row>
        <row r="9488">
          <cell r="A9488">
            <v>43216</v>
          </cell>
          <cell r="B9488">
            <v>0.28390046296296295</v>
          </cell>
          <cell r="D9488" t="str">
            <v>分系统3告警状态</v>
          </cell>
          <cell r="G9488" t="str">
            <v>BJ_zhongyu</v>
          </cell>
          <cell r="I9488" t="str">
            <v>系统故障</v>
          </cell>
        </row>
        <row r="9489">
          <cell r="A9489">
            <v>43216</v>
          </cell>
          <cell r="B9489">
            <v>0.28390046296296295</v>
          </cell>
          <cell r="D9489" t="str">
            <v>分系统3故障状态</v>
          </cell>
          <cell r="G9489" t="str">
            <v>BJ_zhongyu</v>
          </cell>
          <cell r="I9489" t="str">
            <v>系统故障</v>
          </cell>
        </row>
        <row r="9490">
          <cell r="A9490">
            <v>43216</v>
          </cell>
          <cell r="B9490">
            <v>0.28390046296296295</v>
          </cell>
          <cell r="D9490" t="str">
            <v>分系统3PCS告警状态</v>
          </cell>
          <cell r="G9490" t="str">
            <v>BJ_zhongyu</v>
          </cell>
          <cell r="I9490" t="str">
            <v>PCS故障</v>
          </cell>
        </row>
        <row r="9491">
          <cell r="A9491">
            <v>43216</v>
          </cell>
          <cell r="B9491">
            <v>0.28390046296296295</v>
          </cell>
          <cell r="D9491" t="str">
            <v>分系统3BCMS2故障状态</v>
          </cell>
          <cell r="G9491" t="str">
            <v>BJ_zhongyu</v>
          </cell>
          <cell r="I9491" t="str">
            <v>BMS故障</v>
          </cell>
        </row>
        <row r="9492">
          <cell r="A9492">
            <v>43216</v>
          </cell>
          <cell r="B9492">
            <v>0.28517361111111111</v>
          </cell>
          <cell r="D9492" t="str">
            <v>电表故障</v>
          </cell>
          <cell r="G9492" t="str">
            <v>JS_CZ_wodefeng</v>
          </cell>
          <cell r="I9492" t="str">
            <v>电表故障</v>
          </cell>
        </row>
        <row r="9493">
          <cell r="A9493">
            <v>43216</v>
          </cell>
          <cell r="B9493">
            <v>0.28530092592592593</v>
          </cell>
          <cell r="D9493" t="str">
            <v>电表故障</v>
          </cell>
          <cell r="G9493" t="str">
            <v>JS_CZ_wodefeng</v>
          </cell>
          <cell r="I9493" t="str">
            <v>电表故障</v>
          </cell>
        </row>
        <row r="9494">
          <cell r="A9494">
            <v>43216</v>
          </cell>
          <cell r="B9494">
            <v>0.28581018518518519</v>
          </cell>
          <cell r="D9494" t="str">
            <v>分系统3BCMS2故障状态</v>
          </cell>
          <cell r="G9494" t="str">
            <v>BJ_zhongyu</v>
          </cell>
          <cell r="I9494" t="str">
            <v>BMS故障</v>
          </cell>
        </row>
        <row r="9495">
          <cell r="A9495">
            <v>43216</v>
          </cell>
          <cell r="B9495">
            <v>0.28663194444444445</v>
          </cell>
          <cell r="D9495" t="str">
            <v>电表故障</v>
          </cell>
          <cell r="G9495" t="str">
            <v>JS_CZ_wodefeng</v>
          </cell>
          <cell r="I9495" t="str">
            <v>电表故障</v>
          </cell>
        </row>
        <row r="9496">
          <cell r="A9496">
            <v>43216</v>
          </cell>
          <cell r="B9496">
            <v>0.28680555555555554</v>
          </cell>
          <cell r="D9496" t="str">
            <v>分系统3故障状态</v>
          </cell>
          <cell r="G9496" t="str">
            <v>BJ_zhongyu</v>
          </cell>
          <cell r="I9496" t="str">
            <v>系统故障</v>
          </cell>
        </row>
        <row r="9497">
          <cell r="A9497">
            <v>43216</v>
          </cell>
          <cell r="B9497">
            <v>0.28680555555555554</v>
          </cell>
          <cell r="D9497" t="str">
            <v>分系统3BCMS2故障状态</v>
          </cell>
          <cell r="G9497" t="str">
            <v>BJ_zhongyu</v>
          </cell>
          <cell r="I9497" t="str">
            <v>BMS故障</v>
          </cell>
        </row>
        <row r="9498">
          <cell r="A9498">
            <v>43216</v>
          </cell>
          <cell r="B9498">
            <v>0.28888888888888892</v>
          </cell>
          <cell r="D9498" t="str">
            <v>分系统3BCMS2故障状态</v>
          </cell>
          <cell r="G9498" t="str">
            <v>BJ_zhongyu</v>
          </cell>
          <cell r="I9498" t="str">
            <v>BMS故障</v>
          </cell>
        </row>
        <row r="9499">
          <cell r="A9499">
            <v>43216</v>
          </cell>
          <cell r="B9499">
            <v>0.28923611111111108</v>
          </cell>
          <cell r="D9499" t="str">
            <v>电表故障</v>
          </cell>
          <cell r="G9499" t="str">
            <v>JS_CZ_wodefeng</v>
          </cell>
          <cell r="I9499" t="str">
            <v>电表故障</v>
          </cell>
        </row>
        <row r="9500">
          <cell r="A9500">
            <v>43216</v>
          </cell>
          <cell r="B9500">
            <v>0.28993055555555552</v>
          </cell>
          <cell r="D9500" t="str">
            <v>分系统3故障状态</v>
          </cell>
          <cell r="G9500" t="str">
            <v>BJ_zhongyu</v>
          </cell>
          <cell r="I9500" t="str">
            <v>系统故障</v>
          </cell>
        </row>
        <row r="9501">
          <cell r="A9501">
            <v>43216</v>
          </cell>
          <cell r="B9501">
            <v>0.28993055555555552</v>
          </cell>
          <cell r="D9501" t="str">
            <v>分系统3BCMS2故障状态</v>
          </cell>
          <cell r="G9501" t="str">
            <v>BJ_zhongyu</v>
          </cell>
          <cell r="I9501" t="str">
            <v>BMS故障</v>
          </cell>
        </row>
        <row r="9502">
          <cell r="A9502">
            <v>43216</v>
          </cell>
          <cell r="B9502">
            <v>0.29160879629629627</v>
          </cell>
          <cell r="D9502" t="str">
            <v>电表故障</v>
          </cell>
          <cell r="G9502" t="str">
            <v>JS_CZ_wodefeng</v>
          </cell>
          <cell r="I9502" t="str">
            <v>电表故障</v>
          </cell>
        </row>
        <row r="9503">
          <cell r="A9503">
            <v>43216</v>
          </cell>
          <cell r="B9503">
            <v>0.29172453703703705</v>
          </cell>
          <cell r="D9503" t="str">
            <v>电表故障</v>
          </cell>
          <cell r="G9503" t="str">
            <v>JS_CZ_wodefeng</v>
          </cell>
          <cell r="I9503" t="str">
            <v>电表故障</v>
          </cell>
        </row>
        <row r="9504">
          <cell r="A9504">
            <v>43216</v>
          </cell>
          <cell r="B9504">
            <v>0.29189814814814813</v>
          </cell>
          <cell r="D9504" t="str">
            <v>电表故障</v>
          </cell>
          <cell r="G9504" t="str">
            <v>JS_CZ_wodefeng</v>
          </cell>
          <cell r="I9504" t="str">
            <v>电表故障</v>
          </cell>
        </row>
        <row r="9505">
          <cell r="A9505">
            <v>43216</v>
          </cell>
          <cell r="B9505">
            <v>0.29201388888888891</v>
          </cell>
          <cell r="D9505" t="str">
            <v>电表故障</v>
          </cell>
          <cell r="G9505" t="str">
            <v>JS_CZ_wodefeng</v>
          </cell>
          <cell r="I9505" t="str">
            <v>电表故障</v>
          </cell>
        </row>
        <row r="9506">
          <cell r="A9506">
            <v>43216</v>
          </cell>
          <cell r="B9506">
            <v>0.29214120370370372</v>
          </cell>
          <cell r="D9506" t="str">
            <v>电表故障</v>
          </cell>
          <cell r="G9506" t="str">
            <v>JS_CZ_wodefeng</v>
          </cell>
          <cell r="I9506" t="str">
            <v>电表故障</v>
          </cell>
        </row>
        <row r="9507">
          <cell r="A9507">
            <v>43216</v>
          </cell>
          <cell r="B9507">
            <v>0.29341435185185188</v>
          </cell>
          <cell r="D9507" t="str">
            <v>电表故障</v>
          </cell>
          <cell r="G9507" t="str">
            <v>JS_CZ_wodefeng</v>
          </cell>
          <cell r="I9507" t="str">
            <v>电表故障</v>
          </cell>
        </row>
        <row r="9508">
          <cell r="A9508">
            <v>43216</v>
          </cell>
          <cell r="B9508">
            <v>0.29451388888888891</v>
          </cell>
          <cell r="D9508" t="str">
            <v>电表故障</v>
          </cell>
          <cell r="G9508" t="str">
            <v>JS_CZ_wodefeng</v>
          </cell>
          <cell r="I9508" t="str">
            <v>电表故障</v>
          </cell>
        </row>
        <row r="9509">
          <cell r="A9509">
            <v>43216</v>
          </cell>
          <cell r="B9509">
            <v>0.29532407407407407</v>
          </cell>
          <cell r="D9509" t="str">
            <v>分系统3故障状态</v>
          </cell>
          <cell r="G9509" t="str">
            <v>BJ_zhongyu</v>
          </cell>
          <cell r="I9509" t="str">
            <v>系统故障</v>
          </cell>
        </row>
        <row r="9510">
          <cell r="A9510">
            <v>43216</v>
          </cell>
          <cell r="B9510">
            <v>0.29532407407407407</v>
          </cell>
          <cell r="D9510" t="str">
            <v>分系统3BCMS2故障状态</v>
          </cell>
          <cell r="G9510" t="str">
            <v>BJ_zhongyu</v>
          </cell>
          <cell r="I9510" t="str">
            <v>BMS故障</v>
          </cell>
        </row>
        <row r="9511">
          <cell r="A9511">
            <v>43216</v>
          </cell>
          <cell r="B9511">
            <v>0.29700231481481482</v>
          </cell>
          <cell r="D9511" t="str">
            <v>电表故障</v>
          </cell>
          <cell r="G9511" t="str">
            <v>JS_CZ_wodefeng</v>
          </cell>
          <cell r="I9511" t="str">
            <v>电表故障</v>
          </cell>
        </row>
        <row r="9512">
          <cell r="A9512">
            <v>43216</v>
          </cell>
          <cell r="B9512">
            <v>0.29711805555555554</v>
          </cell>
          <cell r="D9512" t="str">
            <v>电表故障</v>
          </cell>
          <cell r="G9512" t="str">
            <v>JS_CZ_wodefeng</v>
          </cell>
          <cell r="I9512" t="str">
            <v>电表故障</v>
          </cell>
        </row>
        <row r="9513">
          <cell r="A9513">
            <v>43216</v>
          </cell>
          <cell r="B9513">
            <v>0.29856481481481484</v>
          </cell>
          <cell r="D9513" t="str">
            <v>电表故障</v>
          </cell>
          <cell r="G9513" t="str">
            <v>JS_CZ_wodefeng</v>
          </cell>
          <cell r="I9513" t="str">
            <v>电表故障</v>
          </cell>
        </row>
        <row r="9514">
          <cell r="A9514">
            <v>43216</v>
          </cell>
          <cell r="B9514">
            <v>0.30094907407407406</v>
          </cell>
          <cell r="D9514" t="str">
            <v>电表故障</v>
          </cell>
          <cell r="G9514" t="str">
            <v>JS_CZ_wodefeng</v>
          </cell>
          <cell r="I9514" t="str">
            <v>电表故障</v>
          </cell>
        </row>
        <row r="9515">
          <cell r="A9515">
            <v>43216</v>
          </cell>
          <cell r="B9515">
            <v>0.30228009259259259</v>
          </cell>
          <cell r="D9515" t="str">
            <v>电表故障</v>
          </cell>
          <cell r="G9515" t="str">
            <v>JS_CZ_wodefeng</v>
          </cell>
          <cell r="I9515" t="str">
            <v>电表故障</v>
          </cell>
        </row>
        <row r="9516">
          <cell r="A9516">
            <v>43216</v>
          </cell>
          <cell r="B9516">
            <v>0.30355324074074075</v>
          </cell>
          <cell r="D9516" t="str">
            <v>电表故障</v>
          </cell>
          <cell r="G9516" t="str">
            <v>JS_CZ_wodefeng</v>
          </cell>
          <cell r="I9516" t="str">
            <v>电表故障</v>
          </cell>
        </row>
        <row r="9517">
          <cell r="A9517">
            <v>43216</v>
          </cell>
          <cell r="B9517">
            <v>0.30378472222222225</v>
          </cell>
          <cell r="D9517" t="str">
            <v>电表故障</v>
          </cell>
          <cell r="G9517" t="str">
            <v>JS_CZ_wodefeng</v>
          </cell>
          <cell r="I9517" t="str">
            <v>电表故障</v>
          </cell>
        </row>
        <row r="9518">
          <cell r="A9518">
            <v>43216</v>
          </cell>
          <cell r="B9518">
            <v>0.30390046296296297</v>
          </cell>
          <cell r="D9518" t="str">
            <v>电表故障</v>
          </cell>
          <cell r="G9518" t="str">
            <v>JS_CZ_wodefeng</v>
          </cell>
          <cell r="I9518" t="str">
            <v>电表故障</v>
          </cell>
        </row>
        <row r="9519">
          <cell r="A9519">
            <v>43216</v>
          </cell>
          <cell r="B9519">
            <v>0.30401620370370369</v>
          </cell>
          <cell r="D9519" t="str">
            <v>电表故障</v>
          </cell>
          <cell r="G9519" t="str">
            <v>JS_CZ_wodefeng</v>
          </cell>
          <cell r="I9519" t="str">
            <v>电表故障</v>
          </cell>
        </row>
        <row r="9520">
          <cell r="A9520">
            <v>43216</v>
          </cell>
          <cell r="B9520">
            <v>0.30633101851851852</v>
          </cell>
          <cell r="D9520" t="str">
            <v>电表故障</v>
          </cell>
          <cell r="G9520" t="str">
            <v>JS_CZ_wodefeng</v>
          </cell>
          <cell r="I9520" t="str">
            <v>电表故障</v>
          </cell>
        </row>
        <row r="9521">
          <cell r="A9521">
            <v>43216</v>
          </cell>
          <cell r="B9521">
            <v>0.30743055555555554</v>
          </cell>
          <cell r="D9521" t="str">
            <v>电表故障</v>
          </cell>
          <cell r="G9521" t="str">
            <v>JS_CZ_wodefeng</v>
          </cell>
          <cell r="I9521" t="str">
            <v>电表故障</v>
          </cell>
        </row>
        <row r="9522">
          <cell r="A9522">
            <v>43216</v>
          </cell>
          <cell r="B9522">
            <v>0.3087037037037037</v>
          </cell>
          <cell r="D9522" t="str">
            <v>电表故障</v>
          </cell>
          <cell r="G9522" t="str">
            <v>JS_CZ_wodefeng</v>
          </cell>
          <cell r="I9522" t="str">
            <v>电表故障</v>
          </cell>
        </row>
        <row r="9523">
          <cell r="A9523">
            <v>43216</v>
          </cell>
          <cell r="B9523">
            <v>0.30883101851851852</v>
          </cell>
          <cell r="D9523" t="str">
            <v>电表故障</v>
          </cell>
          <cell r="G9523" t="str">
            <v>JS_CZ_wodefeng</v>
          </cell>
          <cell r="I9523" t="str">
            <v>电表故障</v>
          </cell>
        </row>
        <row r="9524">
          <cell r="A9524">
            <v>43216</v>
          </cell>
          <cell r="B9524">
            <v>0.30900462962962966</v>
          </cell>
          <cell r="D9524" t="str">
            <v>电表故障</v>
          </cell>
          <cell r="G9524" t="str">
            <v>JS_CZ_wodefeng</v>
          </cell>
          <cell r="I9524" t="str">
            <v>电表故障</v>
          </cell>
        </row>
        <row r="9525">
          <cell r="A9525">
            <v>43216</v>
          </cell>
          <cell r="B9525">
            <v>0.31027777777777776</v>
          </cell>
          <cell r="D9525" t="str">
            <v>电表故障</v>
          </cell>
          <cell r="G9525" t="str">
            <v>JS_CZ_wodefeng</v>
          </cell>
          <cell r="I9525" t="str">
            <v>电表故障</v>
          </cell>
        </row>
        <row r="9526">
          <cell r="A9526">
            <v>43216</v>
          </cell>
          <cell r="B9526">
            <v>0.31409722222222219</v>
          </cell>
          <cell r="D9526" t="str">
            <v>电表故障</v>
          </cell>
          <cell r="G9526" t="str">
            <v>JS_CZ_wodefeng</v>
          </cell>
          <cell r="I9526" t="str">
            <v>电表故障</v>
          </cell>
        </row>
        <row r="9527">
          <cell r="A9527">
            <v>43216</v>
          </cell>
          <cell r="B9527">
            <v>0.31421296296296297</v>
          </cell>
          <cell r="D9527" t="str">
            <v>电表故障</v>
          </cell>
          <cell r="G9527" t="str">
            <v>JS_CZ_wodefeng</v>
          </cell>
          <cell r="I9527" t="str">
            <v>电表故障</v>
          </cell>
        </row>
        <row r="9528">
          <cell r="A9528">
            <v>43216</v>
          </cell>
          <cell r="B9528">
            <v>0.31554398148148149</v>
          </cell>
          <cell r="D9528" t="str">
            <v>电表故障</v>
          </cell>
          <cell r="G9528" t="str">
            <v>JS_CZ_wodefeng</v>
          </cell>
          <cell r="I9528" t="str">
            <v>电表故障</v>
          </cell>
        </row>
        <row r="9529">
          <cell r="A9529">
            <v>43216</v>
          </cell>
          <cell r="B9529">
            <v>0.31641203703703707</v>
          </cell>
          <cell r="D9529" t="str">
            <v>电表故障</v>
          </cell>
          <cell r="G9529" t="str">
            <v>JS_CZ_wodefeng</v>
          </cell>
          <cell r="I9529" t="str">
            <v>电表故障</v>
          </cell>
        </row>
        <row r="9530">
          <cell r="A9530">
            <v>43216</v>
          </cell>
          <cell r="B9530">
            <v>0.31895833333333334</v>
          </cell>
          <cell r="D9530" t="str">
            <v>电表故障</v>
          </cell>
          <cell r="G9530" t="str">
            <v>JS_CZ_wodefeng</v>
          </cell>
          <cell r="I9530" t="str">
            <v>电表故障</v>
          </cell>
        </row>
        <row r="9531">
          <cell r="A9531">
            <v>43216</v>
          </cell>
          <cell r="B9531">
            <v>0.32040509259259259</v>
          </cell>
          <cell r="D9531" t="str">
            <v>电表故障</v>
          </cell>
          <cell r="G9531" t="str">
            <v>JS_CZ_wodefeng</v>
          </cell>
          <cell r="I9531" t="str">
            <v>电表故障</v>
          </cell>
        </row>
        <row r="9532">
          <cell r="A9532">
            <v>43216</v>
          </cell>
          <cell r="B9532">
            <v>0.32196759259259261</v>
          </cell>
          <cell r="D9532" t="str">
            <v>电表故障</v>
          </cell>
          <cell r="G9532" t="str">
            <v>JS_CZ_wodefeng</v>
          </cell>
          <cell r="I9532" t="str">
            <v>电表故障</v>
          </cell>
        </row>
        <row r="9533">
          <cell r="A9533">
            <v>43216</v>
          </cell>
          <cell r="B9533">
            <v>0.32342592592592595</v>
          </cell>
          <cell r="D9533" t="str">
            <v>电表故障</v>
          </cell>
          <cell r="G9533" t="str">
            <v>JS_CZ_wodefeng</v>
          </cell>
          <cell r="I9533" t="str">
            <v>电表故障</v>
          </cell>
        </row>
        <row r="9534">
          <cell r="A9534">
            <v>43216</v>
          </cell>
          <cell r="B9534">
            <v>0.32550925925925928</v>
          </cell>
          <cell r="D9534" t="str">
            <v>电表故障</v>
          </cell>
          <cell r="G9534" t="str">
            <v>JS_CZ_wodefeng</v>
          </cell>
          <cell r="I9534" t="str">
            <v>电表故障</v>
          </cell>
        </row>
        <row r="9535">
          <cell r="A9535">
            <v>43216</v>
          </cell>
          <cell r="B9535">
            <v>0.325625</v>
          </cell>
          <cell r="D9535" t="str">
            <v>电表故障</v>
          </cell>
          <cell r="G9535" t="str">
            <v>JS_CZ_wodefeng</v>
          </cell>
          <cell r="I9535" t="str">
            <v>电表故障</v>
          </cell>
        </row>
        <row r="9536">
          <cell r="A9536">
            <v>43216</v>
          </cell>
          <cell r="B9536">
            <v>0.32574074074074072</v>
          </cell>
          <cell r="D9536" t="str">
            <v>电表故障</v>
          </cell>
          <cell r="G9536" t="str">
            <v>JS_CZ_wodefeng</v>
          </cell>
          <cell r="I9536" t="str">
            <v>电表故障</v>
          </cell>
        </row>
        <row r="9537">
          <cell r="A9537">
            <v>43216</v>
          </cell>
          <cell r="B9537">
            <v>0.3271412037037037</v>
          </cell>
          <cell r="D9537" t="str">
            <v>电表故障</v>
          </cell>
          <cell r="G9537" t="str">
            <v>JS_CZ_wodefeng</v>
          </cell>
          <cell r="I9537" t="str">
            <v>电表故障</v>
          </cell>
        </row>
        <row r="9538">
          <cell r="A9538">
            <v>43216</v>
          </cell>
          <cell r="B9538">
            <v>0.32974537037037038</v>
          </cell>
          <cell r="D9538" t="str">
            <v>电表故障</v>
          </cell>
          <cell r="G9538" t="str">
            <v>JS_CZ_wodefeng</v>
          </cell>
          <cell r="I9538" t="str">
            <v>电表故障</v>
          </cell>
        </row>
        <row r="9539">
          <cell r="A9539">
            <v>43216</v>
          </cell>
          <cell r="B9539">
            <v>0.33263888888888887</v>
          </cell>
          <cell r="D9539" t="str">
            <v>电表故障</v>
          </cell>
          <cell r="G9539" t="str">
            <v>JS_CZ_wodefeng</v>
          </cell>
          <cell r="I9539" t="str">
            <v>电表故障</v>
          </cell>
        </row>
        <row r="9540">
          <cell r="A9540">
            <v>43216</v>
          </cell>
          <cell r="B9540">
            <v>0.33373842592592595</v>
          </cell>
          <cell r="D9540" t="str">
            <v>电表故障</v>
          </cell>
          <cell r="G9540" t="str">
            <v>JS_CZ_wodefeng</v>
          </cell>
          <cell r="I9540" t="str">
            <v>电表故障</v>
          </cell>
        </row>
        <row r="9541">
          <cell r="A9541">
            <v>43216</v>
          </cell>
          <cell r="B9541">
            <v>0.33391203703703703</v>
          </cell>
          <cell r="D9541" t="str">
            <v>电表故障</v>
          </cell>
          <cell r="G9541" t="str">
            <v>JS_CZ_wodefeng</v>
          </cell>
          <cell r="I9541" t="str">
            <v>电表故障</v>
          </cell>
        </row>
        <row r="9542">
          <cell r="A9542">
            <v>43216</v>
          </cell>
          <cell r="B9542">
            <v>0.33415509259259263</v>
          </cell>
          <cell r="D9542" t="str">
            <v>电表故障</v>
          </cell>
          <cell r="G9542" t="str">
            <v>JS_CZ_wodefeng</v>
          </cell>
          <cell r="I9542" t="str">
            <v>电表故障</v>
          </cell>
        </row>
        <row r="9543">
          <cell r="A9543">
            <v>43216</v>
          </cell>
          <cell r="B9543">
            <v>0.33589120370370368</v>
          </cell>
          <cell r="D9543" t="str">
            <v>电表故障</v>
          </cell>
          <cell r="G9543" t="str">
            <v>JS_CZ_wodefeng</v>
          </cell>
          <cell r="I9543" t="str">
            <v>电表故障</v>
          </cell>
        </row>
        <row r="9544">
          <cell r="A9544">
            <v>43216</v>
          </cell>
          <cell r="B9544">
            <v>0.33739583333333334</v>
          </cell>
          <cell r="D9544" t="str">
            <v>电表故障</v>
          </cell>
          <cell r="G9544" t="str">
            <v>JS_CZ_wodefeng</v>
          </cell>
          <cell r="I9544" t="str">
            <v>电表故障</v>
          </cell>
        </row>
        <row r="9545">
          <cell r="A9545">
            <v>43216</v>
          </cell>
          <cell r="B9545">
            <v>0.33751157407407412</v>
          </cell>
          <cell r="D9545" t="str">
            <v>电表故障</v>
          </cell>
          <cell r="G9545" t="str">
            <v>JS_CZ_wodefeng</v>
          </cell>
          <cell r="I9545" t="str">
            <v>电表故障</v>
          </cell>
        </row>
        <row r="9546">
          <cell r="A9546">
            <v>43216</v>
          </cell>
          <cell r="B9546">
            <v>0.34017361111111111</v>
          </cell>
          <cell r="D9546" t="str">
            <v>电表故障</v>
          </cell>
          <cell r="G9546" t="str">
            <v>JS_CZ_wodefeng</v>
          </cell>
          <cell r="I9546" t="str">
            <v>电表故障</v>
          </cell>
        </row>
        <row r="9547">
          <cell r="A9547">
            <v>43216</v>
          </cell>
          <cell r="B9547">
            <v>0.34300925925925929</v>
          </cell>
          <cell r="D9547" t="str">
            <v>电表故障</v>
          </cell>
          <cell r="G9547" t="str">
            <v>JS_CZ_wodefeng</v>
          </cell>
          <cell r="I9547" t="str">
            <v>电表故障</v>
          </cell>
        </row>
        <row r="9548">
          <cell r="A9548">
            <v>43216</v>
          </cell>
          <cell r="B9548">
            <v>0.34412037037037035</v>
          </cell>
          <cell r="D9548" t="str">
            <v>电表故障</v>
          </cell>
          <cell r="G9548" t="str">
            <v>JS_CZ_wodefeng</v>
          </cell>
          <cell r="I9548" t="str">
            <v>电表故障</v>
          </cell>
        </row>
        <row r="9549">
          <cell r="A9549">
            <v>43216</v>
          </cell>
          <cell r="B9549">
            <v>0.34435185185185185</v>
          </cell>
          <cell r="D9549" t="str">
            <v>电表故障</v>
          </cell>
          <cell r="G9549" t="str">
            <v>JS_CZ_wodefeng</v>
          </cell>
          <cell r="I9549" t="str">
            <v>电表故障</v>
          </cell>
        </row>
        <row r="9550">
          <cell r="A9550">
            <v>43216</v>
          </cell>
          <cell r="B9550">
            <v>0.34446759259259263</v>
          </cell>
          <cell r="D9550" t="str">
            <v>电表故障</v>
          </cell>
          <cell r="G9550" t="str">
            <v>JS_CZ_wodefeng</v>
          </cell>
          <cell r="I9550" t="str">
            <v>电表故障</v>
          </cell>
        </row>
        <row r="9551">
          <cell r="A9551">
            <v>43216</v>
          </cell>
          <cell r="B9551">
            <v>0.3445833333333333</v>
          </cell>
          <cell r="D9551" t="str">
            <v>电表故障</v>
          </cell>
          <cell r="G9551" t="str">
            <v>JS_CZ_wodefeng</v>
          </cell>
          <cell r="I9551" t="str">
            <v>电表故障</v>
          </cell>
        </row>
        <row r="9552">
          <cell r="A9552">
            <v>43216</v>
          </cell>
          <cell r="B9552">
            <v>0.34562500000000002</v>
          </cell>
          <cell r="D9552" t="str">
            <v>电表故障</v>
          </cell>
          <cell r="G9552" t="str">
            <v>JS_CZ_wodefeng</v>
          </cell>
          <cell r="I9552" t="str">
            <v>电表故障</v>
          </cell>
        </row>
        <row r="9553">
          <cell r="A9553">
            <v>43216</v>
          </cell>
          <cell r="B9553">
            <v>0.34950231481481481</v>
          </cell>
          <cell r="D9553" t="str">
            <v>电表故障</v>
          </cell>
          <cell r="G9553" t="str">
            <v>JS_CZ_wodefeng</v>
          </cell>
          <cell r="I9553" t="str">
            <v>电表故障</v>
          </cell>
        </row>
        <row r="9554">
          <cell r="A9554">
            <v>43216</v>
          </cell>
          <cell r="B9554">
            <v>0.34962962962962968</v>
          </cell>
          <cell r="D9554" t="str">
            <v>电表故障</v>
          </cell>
          <cell r="G9554" t="str">
            <v>JS_CZ_wodefeng</v>
          </cell>
          <cell r="I9554" t="str">
            <v>电表故障</v>
          </cell>
        </row>
        <row r="9555">
          <cell r="A9555">
            <v>43216</v>
          </cell>
          <cell r="B9555">
            <v>0.35096064814814815</v>
          </cell>
          <cell r="D9555" t="str">
            <v>电表故障</v>
          </cell>
          <cell r="G9555" t="str">
            <v>JS_CZ_wodefeng</v>
          </cell>
          <cell r="I9555" t="str">
            <v>电表故障</v>
          </cell>
        </row>
        <row r="9556">
          <cell r="A9556">
            <v>43216</v>
          </cell>
          <cell r="B9556">
            <v>0.35107638888888887</v>
          </cell>
          <cell r="D9556" t="str">
            <v>电表故障</v>
          </cell>
          <cell r="G9556" t="str">
            <v>JS_CZ_wodefeng</v>
          </cell>
          <cell r="I9556" t="str">
            <v>电表故障</v>
          </cell>
        </row>
        <row r="9557">
          <cell r="A9557">
            <v>43216</v>
          </cell>
          <cell r="B9557">
            <v>0.35356481481481478</v>
          </cell>
          <cell r="D9557" t="str">
            <v>电表故障</v>
          </cell>
          <cell r="G9557" t="str">
            <v>JS_CZ_wodefeng</v>
          </cell>
          <cell r="I9557" t="str">
            <v>电表故障</v>
          </cell>
        </row>
        <row r="9558">
          <cell r="A9558">
            <v>43216</v>
          </cell>
          <cell r="B9558">
            <v>0.35501157407407408</v>
          </cell>
          <cell r="D9558" t="str">
            <v>电表故障</v>
          </cell>
          <cell r="G9558" t="str">
            <v>JS_CZ_wodefeng</v>
          </cell>
          <cell r="I9558" t="str">
            <v>电表故障</v>
          </cell>
        </row>
        <row r="9559">
          <cell r="A9559">
            <v>43216</v>
          </cell>
          <cell r="B9559">
            <v>0.3551273148148148</v>
          </cell>
          <cell r="D9559" t="str">
            <v>电表故障</v>
          </cell>
          <cell r="G9559" t="str">
            <v>JS_CZ_wodefeng</v>
          </cell>
          <cell r="I9559" t="str">
            <v>电表故障</v>
          </cell>
        </row>
        <row r="9560">
          <cell r="A9560">
            <v>43216</v>
          </cell>
          <cell r="B9560">
            <v>0.3560532407407408</v>
          </cell>
          <cell r="D9560" t="str">
            <v>电表故障</v>
          </cell>
          <cell r="G9560" t="str">
            <v>JS_CZ_wodefeng</v>
          </cell>
          <cell r="I9560" t="str">
            <v>电表故障</v>
          </cell>
        </row>
        <row r="9561">
          <cell r="A9561">
            <v>43216</v>
          </cell>
          <cell r="B9561">
            <v>0.35623842592592592</v>
          </cell>
          <cell r="D9561" t="str">
            <v>电表故障</v>
          </cell>
          <cell r="G9561" t="str">
            <v>JS_CZ_wodefeng</v>
          </cell>
          <cell r="I9561" t="str">
            <v>电表故障</v>
          </cell>
        </row>
        <row r="9562">
          <cell r="A9562">
            <v>43216</v>
          </cell>
          <cell r="B9562">
            <v>0.35646990740740742</v>
          </cell>
          <cell r="D9562" t="str">
            <v>电表故障</v>
          </cell>
          <cell r="G9562" t="str">
            <v>JS_CZ_wodefeng</v>
          </cell>
          <cell r="I9562" t="str">
            <v>电表故障</v>
          </cell>
        </row>
        <row r="9563">
          <cell r="A9563">
            <v>43216</v>
          </cell>
          <cell r="B9563">
            <v>0.35658564814814814</v>
          </cell>
          <cell r="D9563" t="str">
            <v>电表故障</v>
          </cell>
          <cell r="G9563" t="str">
            <v>JS_CZ_wodefeng</v>
          </cell>
          <cell r="I9563" t="str">
            <v>电表故障</v>
          </cell>
        </row>
        <row r="9564">
          <cell r="A9564">
            <v>43216</v>
          </cell>
          <cell r="B9564">
            <v>0.36133101851851851</v>
          </cell>
          <cell r="D9564" t="str">
            <v>电表故障</v>
          </cell>
          <cell r="G9564" t="str">
            <v>JS_CZ_wodefeng</v>
          </cell>
          <cell r="I9564" t="str">
            <v>电表故障</v>
          </cell>
        </row>
        <row r="9565">
          <cell r="A9565">
            <v>43216</v>
          </cell>
          <cell r="B9565">
            <v>0.36144675925925923</v>
          </cell>
          <cell r="D9565" t="str">
            <v>电表故障</v>
          </cell>
          <cell r="G9565" t="str">
            <v>JS_CZ_wodefeng</v>
          </cell>
          <cell r="I9565" t="str">
            <v>电表故障</v>
          </cell>
        </row>
        <row r="9566">
          <cell r="A9566">
            <v>43216</v>
          </cell>
          <cell r="B9566">
            <v>0.36162037037037037</v>
          </cell>
          <cell r="D9566" t="str">
            <v>电表故障</v>
          </cell>
          <cell r="G9566" t="str">
            <v>JS_CZ_wodefeng</v>
          </cell>
          <cell r="I9566" t="str">
            <v>电表故障</v>
          </cell>
        </row>
        <row r="9567">
          <cell r="A9567">
            <v>43216</v>
          </cell>
          <cell r="B9567">
            <v>0.36290509259259257</v>
          </cell>
          <cell r="D9567" t="str">
            <v>电表故障</v>
          </cell>
          <cell r="G9567" t="str">
            <v>JS_CZ_wodefeng</v>
          </cell>
          <cell r="I9567" t="str">
            <v>电表故障</v>
          </cell>
        </row>
        <row r="9568">
          <cell r="A9568">
            <v>43216</v>
          </cell>
          <cell r="B9568">
            <v>0.36446759259259259</v>
          </cell>
          <cell r="D9568" t="str">
            <v>电表故障</v>
          </cell>
          <cell r="G9568" t="str">
            <v>JS_CZ_wodefeng</v>
          </cell>
          <cell r="I9568" t="str">
            <v>电表故障</v>
          </cell>
        </row>
        <row r="9569">
          <cell r="A9569">
            <v>43216</v>
          </cell>
          <cell r="B9569">
            <v>0.36684027777777778</v>
          </cell>
          <cell r="D9569" t="str">
            <v>电表故障</v>
          </cell>
          <cell r="G9569" t="str">
            <v>JS_CZ_wodefeng</v>
          </cell>
          <cell r="I9569" t="str">
            <v>电表故障</v>
          </cell>
        </row>
        <row r="9570">
          <cell r="A9570">
            <v>43216</v>
          </cell>
          <cell r="B9570">
            <v>0.3684027777777778</v>
          </cell>
          <cell r="D9570" t="str">
            <v>电表故障</v>
          </cell>
          <cell r="G9570" t="str">
            <v>JS_CZ_wodefeng</v>
          </cell>
          <cell r="I9570" t="str">
            <v>电表故障</v>
          </cell>
        </row>
        <row r="9571">
          <cell r="A9571">
            <v>43216</v>
          </cell>
          <cell r="B9571">
            <v>0.37107638888888889</v>
          </cell>
          <cell r="D9571" t="str">
            <v>电表故障</v>
          </cell>
          <cell r="G9571" t="str">
            <v>JS_CZ_wodefeng</v>
          </cell>
          <cell r="I9571" t="str">
            <v>电表故障</v>
          </cell>
        </row>
        <row r="9572">
          <cell r="A9572">
            <v>43216</v>
          </cell>
          <cell r="B9572">
            <v>0.37315972222222221</v>
          </cell>
          <cell r="D9572" t="str">
            <v>电表故障</v>
          </cell>
          <cell r="G9572" t="str">
            <v>JS_CZ_wodefeng</v>
          </cell>
          <cell r="I9572" t="str">
            <v>电表故障</v>
          </cell>
        </row>
        <row r="9573">
          <cell r="A9573">
            <v>43216</v>
          </cell>
          <cell r="B9573">
            <v>0.37327546296296293</v>
          </cell>
          <cell r="D9573" t="str">
            <v>电表故障</v>
          </cell>
          <cell r="G9573" t="str">
            <v>JS_CZ_wodefeng</v>
          </cell>
          <cell r="I9573" t="str">
            <v>电表故障</v>
          </cell>
        </row>
        <row r="9574">
          <cell r="A9574">
            <v>43216</v>
          </cell>
          <cell r="B9574">
            <v>0.37339120370370371</v>
          </cell>
          <cell r="D9574" t="str">
            <v>电表故障</v>
          </cell>
          <cell r="G9574" t="str">
            <v>JS_CZ_wodefeng</v>
          </cell>
          <cell r="I9574" t="str">
            <v>电表故障</v>
          </cell>
        </row>
        <row r="9575">
          <cell r="A9575">
            <v>43216</v>
          </cell>
          <cell r="B9575">
            <v>0.37842592592592594</v>
          </cell>
          <cell r="D9575" t="str">
            <v>电表故障</v>
          </cell>
          <cell r="G9575" t="str">
            <v>JS_CZ_wodefeng</v>
          </cell>
          <cell r="I9575" t="str">
            <v>电表故障</v>
          </cell>
        </row>
        <row r="9576">
          <cell r="A9576">
            <v>43216</v>
          </cell>
          <cell r="B9576">
            <v>0.37865740740740739</v>
          </cell>
          <cell r="D9576" t="str">
            <v>电表故障</v>
          </cell>
          <cell r="G9576" t="str">
            <v>JS_CZ_wodefeng</v>
          </cell>
          <cell r="I9576" t="str">
            <v>电表故障</v>
          </cell>
        </row>
        <row r="9577">
          <cell r="A9577">
            <v>43216</v>
          </cell>
          <cell r="B9577">
            <v>0.37878472222222226</v>
          </cell>
          <cell r="D9577" t="str">
            <v>电表故障</v>
          </cell>
          <cell r="G9577" t="str">
            <v>JS_CZ_wodefeng</v>
          </cell>
          <cell r="I9577" t="str">
            <v>电表故障</v>
          </cell>
        </row>
        <row r="9578">
          <cell r="A9578">
            <v>43216</v>
          </cell>
          <cell r="B9578">
            <v>0.37888888888888889</v>
          </cell>
          <cell r="D9578" t="str">
            <v>电表故障</v>
          </cell>
          <cell r="G9578" t="str">
            <v>JS_CZ_wodefeng</v>
          </cell>
          <cell r="I9578" t="str">
            <v>电表故障</v>
          </cell>
        </row>
        <row r="9579">
          <cell r="A9579">
            <v>43216</v>
          </cell>
          <cell r="B9579">
            <v>0.3802314814814815</v>
          </cell>
          <cell r="D9579" t="str">
            <v>电表故障</v>
          </cell>
          <cell r="G9579" t="str">
            <v>JS_CZ_wodefeng</v>
          </cell>
          <cell r="I9579" t="str">
            <v>电表故障</v>
          </cell>
        </row>
        <row r="9580">
          <cell r="A9580">
            <v>43216</v>
          </cell>
          <cell r="B9580">
            <v>0.38237268518518519</v>
          </cell>
          <cell r="D9580" t="str">
            <v>电表故障</v>
          </cell>
          <cell r="G9580" t="str">
            <v>JS_CZ_wodefeng</v>
          </cell>
          <cell r="I9580" t="str">
            <v>电表故障</v>
          </cell>
        </row>
        <row r="9581">
          <cell r="A9581">
            <v>43216</v>
          </cell>
          <cell r="B9581">
            <v>0.38335648148148144</v>
          </cell>
          <cell r="D9581" t="str">
            <v>电表故障</v>
          </cell>
          <cell r="G9581" t="str">
            <v>JS_CZ_wodefeng</v>
          </cell>
          <cell r="I9581" t="str">
            <v>电表故障</v>
          </cell>
        </row>
        <row r="9582">
          <cell r="A9582">
            <v>43216</v>
          </cell>
          <cell r="B9582">
            <v>0.38480324074074074</v>
          </cell>
          <cell r="D9582" t="str">
            <v>电表故障</v>
          </cell>
          <cell r="G9582" t="str">
            <v>JS_CZ_wodefeng</v>
          </cell>
          <cell r="I9582" t="str">
            <v>电表故障</v>
          </cell>
        </row>
        <row r="9583">
          <cell r="A9583">
            <v>43216</v>
          </cell>
          <cell r="B9583">
            <v>0.38624999999999998</v>
          </cell>
          <cell r="D9583" t="str">
            <v>电表故障</v>
          </cell>
          <cell r="G9583" t="str">
            <v>JS_CZ_wodefeng</v>
          </cell>
          <cell r="I9583" t="str">
            <v>电表故障</v>
          </cell>
        </row>
        <row r="9584">
          <cell r="A9584">
            <v>43216</v>
          </cell>
          <cell r="B9584">
            <v>0.38863425925925926</v>
          </cell>
          <cell r="D9584" t="str">
            <v>电表故障</v>
          </cell>
          <cell r="G9584" t="str">
            <v>JS_CZ_wodefeng</v>
          </cell>
          <cell r="I9584" t="str">
            <v>电表故障</v>
          </cell>
        </row>
        <row r="9585">
          <cell r="A9585">
            <v>43216</v>
          </cell>
          <cell r="B9585">
            <v>0.38874999999999998</v>
          </cell>
          <cell r="D9585" t="str">
            <v>电表故障</v>
          </cell>
          <cell r="G9585" t="str">
            <v>JS_CZ_wodefeng</v>
          </cell>
          <cell r="I9585" t="str">
            <v>电表故障</v>
          </cell>
        </row>
        <row r="9586">
          <cell r="A9586">
            <v>43216</v>
          </cell>
          <cell r="B9586">
            <v>0.39019675925925923</v>
          </cell>
          <cell r="D9586" t="str">
            <v>电表故障</v>
          </cell>
          <cell r="G9586" t="str">
            <v>JS_CZ_wodefeng</v>
          </cell>
          <cell r="I9586" t="str">
            <v>电表故障</v>
          </cell>
        </row>
        <row r="9587">
          <cell r="A9587">
            <v>43216</v>
          </cell>
          <cell r="B9587">
            <v>0.39523148148148146</v>
          </cell>
          <cell r="D9587" t="str">
            <v>电表故障</v>
          </cell>
          <cell r="G9587" t="str">
            <v>JS_CZ_wodefeng</v>
          </cell>
          <cell r="I9587" t="str">
            <v>电表故障</v>
          </cell>
        </row>
        <row r="9588">
          <cell r="A9588">
            <v>43216</v>
          </cell>
          <cell r="B9588">
            <v>0.39534722222222224</v>
          </cell>
          <cell r="D9588" t="str">
            <v>电表故障</v>
          </cell>
          <cell r="G9588" t="str">
            <v>JS_CZ_wodefeng</v>
          </cell>
          <cell r="I9588" t="str">
            <v>电表故障</v>
          </cell>
        </row>
        <row r="9589">
          <cell r="A9589">
            <v>43216</v>
          </cell>
          <cell r="B9589">
            <v>0.39557870370370374</v>
          </cell>
          <cell r="D9589" t="str">
            <v>电表故障</v>
          </cell>
          <cell r="G9589" t="str">
            <v>JS_CZ_wodefeng</v>
          </cell>
          <cell r="I9589" t="str">
            <v>电表故障</v>
          </cell>
        </row>
        <row r="9590">
          <cell r="A9590">
            <v>43216</v>
          </cell>
          <cell r="B9590">
            <v>0.3956944444444444</v>
          </cell>
          <cell r="D9590" t="str">
            <v>电表故障</v>
          </cell>
          <cell r="G9590" t="str">
            <v>JS_CZ_wodefeng</v>
          </cell>
          <cell r="I9590" t="str">
            <v>电表故障</v>
          </cell>
        </row>
        <row r="9591">
          <cell r="A9591">
            <v>43216</v>
          </cell>
          <cell r="B9591">
            <v>0.39912037037037035</v>
          </cell>
          <cell r="D9591" t="str">
            <v>电表故障</v>
          </cell>
          <cell r="G9591" t="str">
            <v>JS_CZ_wodefeng</v>
          </cell>
          <cell r="I9591" t="str">
            <v>电表故障</v>
          </cell>
        </row>
        <row r="9592">
          <cell r="A9592">
            <v>43216</v>
          </cell>
          <cell r="B9592">
            <v>0.40045138888888893</v>
          </cell>
          <cell r="D9592" t="str">
            <v>电表故障</v>
          </cell>
          <cell r="G9592" t="str">
            <v>JS_CZ_wodefeng</v>
          </cell>
          <cell r="I9592" t="str">
            <v>电表故障</v>
          </cell>
        </row>
        <row r="9593">
          <cell r="A9593">
            <v>43216</v>
          </cell>
          <cell r="B9593">
            <v>0.40056712962962965</v>
          </cell>
          <cell r="D9593" t="str">
            <v>电表故障</v>
          </cell>
          <cell r="G9593" t="str">
            <v>JS_CZ_wodefeng</v>
          </cell>
          <cell r="I9593" t="str">
            <v>电表故障</v>
          </cell>
        </row>
        <row r="9594">
          <cell r="A9594">
            <v>43216</v>
          </cell>
          <cell r="B9594">
            <v>0.40068287037037037</v>
          </cell>
          <cell r="D9594" t="str">
            <v>电表故障</v>
          </cell>
          <cell r="G9594" t="str">
            <v>JS_CZ_wodefeng</v>
          </cell>
          <cell r="I9594" t="str">
            <v>电表故障</v>
          </cell>
        </row>
        <row r="9595">
          <cell r="A9595">
            <v>43216</v>
          </cell>
          <cell r="B9595">
            <v>0.4055555555555555</v>
          </cell>
          <cell r="D9595" t="str">
            <v>电表故障</v>
          </cell>
          <cell r="G9595" t="str">
            <v>JS_CZ_wodefeng</v>
          </cell>
          <cell r="I9595" t="str">
            <v>电表故障</v>
          </cell>
        </row>
        <row r="9596">
          <cell r="A9596">
            <v>43216</v>
          </cell>
          <cell r="B9596">
            <v>0.40706018518518516</v>
          </cell>
          <cell r="D9596" t="str">
            <v>电表故障</v>
          </cell>
          <cell r="G9596" t="str">
            <v>JS_CZ_wodefeng</v>
          </cell>
          <cell r="I9596" t="str">
            <v>电表故障</v>
          </cell>
        </row>
        <row r="9597">
          <cell r="A9597">
            <v>43216</v>
          </cell>
          <cell r="B9597">
            <v>0.40717592592592594</v>
          </cell>
          <cell r="D9597" t="str">
            <v>电表故障</v>
          </cell>
          <cell r="G9597" t="str">
            <v>JS_CZ_wodefeng</v>
          </cell>
          <cell r="I9597" t="str">
            <v>电表故障</v>
          </cell>
        </row>
        <row r="9598">
          <cell r="A9598">
            <v>43216</v>
          </cell>
          <cell r="B9598">
            <v>0.40729166666666666</v>
          </cell>
          <cell r="D9598" t="str">
            <v>电表故障</v>
          </cell>
          <cell r="G9598" t="str">
            <v>JS_CZ_wodefeng</v>
          </cell>
          <cell r="I9598" t="str">
            <v>电表故障</v>
          </cell>
        </row>
        <row r="9599">
          <cell r="A9599">
            <v>43216</v>
          </cell>
          <cell r="B9599">
            <v>0.40966435185185185</v>
          </cell>
          <cell r="D9599" t="str">
            <v>电表故障</v>
          </cell>
          <cell r="G9599" t="str">
            <v>JS_CZ_wodefeng</v>
          </cell>
          <cell r="I9599" t="str">
            <v>电表故障</v>
          </cell>
        </row>
        <row r="9600">
          <cell r="A9600">
            <v>43216</v>
          </cell>
          <cell r="B9600">
            <v>0.41099537037037037</v>
          </cell>
          <cell r="D9600" t="str">
            <v>电表故障</v>
          </cell>
          <cell r="G9600" t="str">
            <v>JS_CZ_wodefeng</v>
          </cell>
          <cell r="I9600" t="str">
            <v>电表故障</v>
          </cell>
        </row>
        <row r="9601">
          <cell r="A9601">
            <v>43216</v>
          </cell>
          <cell r="B9601">
            <v>0.41111111111111115</v>
          </cell>
          <cell r="D9601" t="str">
            <v>电表故障</v>
          </cell>
          <cell r="G9601" t="str">
            <v>JS_CZ_wodefeng</v>
          </cell>
          <cell r="I9601" t="str">
            <v>电表故障</v>
          </cell>
        </row>
        <row r="9602">
          <cell r="A9602">
            <v>43216</v>
          </cell>
          <cell r="B9602">
            <v>0.41122685185185182</v>
          </cell>
          <cell r="D9602" t="str">
            <v>电表故障</v>
          </cell>
          <cell r="G9602" t="str">
            <v>JS_CZ_wodefeng</v>
          </cell>
          <cell r="I9602" t="str">
            <v>电表故障</v>
          </cell>
        </row>
        <row r="9603">
          <cell r="A9603">
            <v>43216</v>
          </cell>
          <cell r="B9603">
            <v>0.41372685185185182</v>
          </cell>
          <cell r="D9603" t="str">
            <v>电表故障</v>
          </cell>
          <cell r="G9603" t="str">
            <v>JS_CZ_wodefeng</v>
          </cell>
          <cell r="I9603" t="str">
            <v>电表故障</v>
          </cell>
        </row>
        <row r="9604">
          <cell r="A9604">
            <v>43216</v>
          </cell>
          <cell r="B9604">
            <v>0.41390046296296296</v>
          </cell>
          <cell r="D9604" t="str">
            <v>电表故障</v>
          </cell>
          <cell r="G9604" t="str">
            <v>JS_CZ_wodefeng</v>
          </cell>
          <cell r="I9604" t="str">
            <v>电表故障</v>
          </cell>
        </row>
        <row r="9605">
          <cell r="A9605">
            <v>43216</v>
          </cell>
          <cell r="B9605">
            <v>0.41650462962962959</v>
          </cell>
          <cell r="D9605" t="str">
            <v>电表故障</v>
          </cell>
          <cell r="G9605" t="str">
            <v>JS_CZ_wodefeng</v>
          </cell>
          <cell r="I9605" t="str">
            <v>电表故障</v>
          </cell>
        </row>
        <row r="9606">
          <cell r="A9606">
            <v>43216</v>
          </cell>
          <cell r="B9606">
            <v>0.41737268518518517</v>
          </cell>
          <cell r="D9606" t="str">
            <v>电表故障</v>
          </cell>
          <cell r="G9606" t="str">
            <v>JS_CZ_wodefeng</v>
          </cell>
          <cell r="I9606" t="str">
            <v>电表故障</v>
          </cell>
        </row>
        <row r="9607">
          <cell r="A9607">
            <v>43216</v>
          </cell>
          <cell r="B9607">
            <v>0.41748842592592594</v>
          </cell>
          <cell r="D9607" t="str">
            <v>电表故障</v>
          </cell>
          <cell r="G9607" t="str">
            <v>JS_CZ_wodefeng</v>
          </cell>
          <cell r="I9607" t="str">
            <v>电表故障</v>
          </cell>
        </row>
        <row r="9608">
          <cell r="A9608">
            <v>43216</v>
          </cell>
          <cell r="B9608">
            <v>0.4189930555555556</v>
          </cell>
          <cell r="D9608" t="str">
            <v>电表故障</v>
          </cell>
          <cell r="G9608" t="str">
            <v>JS_CZ_wodefeng</v>
          </cell>
          <cell r="I9608" t="str">
            <v>电表故障</v>
          </cell>
        </row>
        <row r="9609">
          <cell r="A9609">
            <v>43216</v>
          </cell>
          <cell r="B9609">
            <v>0.42148148148148151</v>
          </cell>
          <cell r="D9609" t="str">
            <v>分系统3故障状态</v>
          </cell>
          <cell r="G9609" t="str">
            <v>BJ_zhongyu</v>
          </cell>
          <cell r="I9609" t="str">
            <v>系统故障</v>
          </cell>
        </row>
        <row r="9610">
          <cell r="A9610">
            <v>43216</v>
          </cell>
          <cell r="B9610">
            <v>0.42148148148148151</v>
          </cell>
          <cell r="D9610" t="str">
            <v>分系统3BCMS2故障状态</v>
          </cell>
          <cell r="G9610" t="str">
            <v>BJ_zhongyu</v>
          </cell>
          <cell r="I9610" t="str">
            <v>BMS故障</v>
          </cell>
        </row>
        <row r="9611">
          <cell r="A9611">
            <v>43216</v>
          </cell>
          <cell r="B9611">
            <v>0.4229282407407407</v>
          </cell>
          <cell r="D9611" t="str">
            <v>电表故障</v>
          </cell>
          <cell r="G9611" t="str">
            <v>JS_CZ_wodefeng</v>
          </cell>
          <cell r="I9611" t="str">
            <v>电表故障</v>
          </cell>
        </row>
        <row r="9612">
          <cell r="A9612">
            <v>43216</v>
          </cell>
          <cell r="B9612">
            <v>0.42403935185185188</v>
          </cell>
          <cell r="D9612" t="str">
            <v>电表故障</v>
          </cell>
          <cell r="G9612" t="str">
            <v>JS_CZ_wodefeng</v>
          </cell>
          <cell r="I9612" t="str">
            <v>电表故障</v>
          </cell>
        </row>
        <row r="9613">
          <cell r="A9613">
            <v>43216</v>
          </cell>
          <cell r="B9613">
            <v>0.42427083333333332</v>
          </cell>
          <cell r="D9613" t="str">
            <v>电表故障</v>
          </cell>
          <cell r="G9613" t="str">
            <v>JS_CZ_wodefeng</v>
          </cell>
          <cell r="I9613" t="str">
            <v>电表故障</v>
          </cell>
        </row>
        <row r="9614">
          <cell r="A9614">
            <v>43216</v>
          </cell>
          <cell r="B9614">
            <v>0.42438657407407404</v>
          </cell>
          <cell r="D9614" t="str">
            <v>电表故障</v>
          </cell>
          <cell r="G9614" t="str">
            <v>JS_CZ_wodefeng</v>
          </cell>
          <cell r="I9614" t="str">
            <v>电表故障</v>
          </cell>
        </row>
        <row r="9615">
          <cell r="A9615">
            <v>43216</v>
          </cell>
          <cell r="B9615">
            <v>0.42450231481481482</v>
          </cell>
          <cell r="D9615" t="str">
            <v>电表故障</v>
          </cell>
          <cell r="G9615" t="str">
            <v>JS_CZ_wodefeng</v>
          </cell>
          <cell r="I9615" t="str">
            <v>电表故障</v>
          </cell>
        </row>
        <row r="9616">
          <cell r="A9616">
            <v>43216</v>
          </cell>
          <cell r="B9616">
            <v>0.42531249999999998</v>
          </cell>
          <cell r="D9616" t="str">
            <v>电表故障</v>
          </cell>
          <cell r="G9616" t="str">
            <v>JS_CZ_wodefeng</v>
          </cell>
          <cell r="I9616" t="str">
            <v>电表故障</v>
          </cell>
        </row>
        <row r="9617">
          <cell r="A9617">
            <v>43216</v>
          </cell>
          <cell r="B9617">
            <v>0.42785879629629631</v>
          </cell>
          <cell r="D9617" t="str">
            <v>电表故障</v>
          </cell>
          <cell r="G9617" t="str">
            <v>JS_CZ_wodefeng</v>
          </cell>
          <cell r="I9617" t="str">
            <v>电表故障</v>
          </cell>
        </row>
        <row r="9618">
          <cell r="A9618">
            <v>43216</v>
          </cell>
          <cell r="B9618">
            <v>0.42797453703703708</v>
          </cell>
          <cell r="D9618" t="str">
            <v>电表故障</v>
          </cell>
          <cell r="G9618" t="str">
            <v>JS_CZ_wodefeng</v>
          </cell>
          <cell r="I9618" t="str">
            <v>电表故障</v>
          </cell>
        </row>
        <row r="9619">
          <cell r="A9619">
            <v>43216</v>
          </cell>
          <cell r="B9619">
            <v>0.4329513888888889</v>
          </cell>
          <cell r="D9619" t="str">
            <v>电表故障</v>
          </cell>
          <cell r="G9619" t="str">
            <v>JS_CZ_wodefeng</v>
          </cell>
          <cell r="I9619" t="str">
            <v>电表故障</v>
          </cell>
        </row>
        <row r="9620">
          <cell r="A9620">
            <v>43216</v>
          </cell>
          <cell r="B9620">
            <v>0.4342361111111111</v>
          </cell>
          <cell r="D9620" t="str">
            <v>电表故障</v>
          </cell>
          <cell r="G9620" t="str">
            <v>JS_CZ_wodefeng</v>
          </cell>
          <cell r="I9620" t="str">
            <v>电表故障</v>
          </cell>
        </row>
        <row r="9621">
          <cell r="A9621">
            <v>43216</v>
          </cell>
          <cell r="B9621">
            <v>0.43435185185185188</v>
          </cell>
          <cell r="D9621" t="str">
            <v>电表故障</v>
          </cell>
          <cell r="G9621" t="str">
            <v>JS_CZ_wodefeng</v>
          </cell>
          <cell r="I9621" t="str">
            <v>电表故障</v>
          </cell>
        </row>
        <row r="9622">
          <cell r="A9622">
            <v>43216</v>
          </cell>
          <cell r="B9622">
            <v>0.43579861111111112</v>
          </cell>
          <cell r="D9622" t="str">
            <v>电表故障</v>
          </cell>
          <cell r="G9622" t="str">
            <v>JS_CZ_wodefeng</v>
          </cell>
          <cell r="I9622" t="str">
            <v>电表故障</v>
          </cell>
        </row>
        <row r="9623">
          <cell r="A9623">
            <v>43216</v>
          </cell>
          <cell r="B9623">
            <v>0.44119212962962967</v>
          </cell>
          <cell r="D9623" t="str">
            <v>电表故障</v>
          </cell>
          <cell r="G9623" t="str">
            <v>JS_CZ_wodefeng</v>
          </cell>
          <cell r="I9623" t="str">
            <v>电表故障</v>
          </cell>
        </row>
        <row r="9624">
          <cell r="A9624">
            <v>43216</v>
          </cell>
          <cell r="B9624">
            <v>0.4435648148148148</v>
          </cell>
          <cell r="D9624" t="str">
            <v>电表故障</v>
          </cell>
          <cell r="G9624" t="str">
            <v>JS_CZ_wodefeng</v>
          </cell>
          <cell r="I9624" t="str">
            <v>电表故障</v>
          </cell>
        </row>
        <row r="9625">
          <cell r="A9625">
            <v>43216</v>
          </cell>
          <cell r="B9625">
            <v>0.44489583333333332</v>
          </cell>
          <cell r="D9625" t="str">
            <v>电表故障</v>
          </cell>
          <cell r="G9625" t="str">
            <v>JS_CZ_wodefeng</v>
          </cell>
          <cell r="I9625" t="str">
            <v>电表故障</v>
          </cell>
        </row>
        <row r="9626">
          <cell r="A9626">
            <v>43216</v>
          </cell>
          <cell r="B9626">
            <v>0.4450115740740741</v>
          </cell>
          <cell r="D9626" t="str">
            <v>电表故障</v>
          </cell>
          <cell r="G9626" t="str">
            <v>JS_CZ_wodefeng</v>
          </cell>
          <cell r="I9626" t="str">
            <v>电表故障</v>
          </cell>
        </row>
        <row r="9627">
          <cell r="A9627">
            <v>43216</v>
          </cell>
          <cell r="B9627">
            <v>0.44512731481481477</v>
          </cell>
          <cell r="D9627" t="str">
            <v>电表故障</v>
          </cell>
          <cell r="G9627" t="str">
            <v>JS_CZ_wodefeng</v>
          </cell>
          <cell r="I9627" t="str">
            <v>电表故障</v>
          </cell>
        </row>
        <row r="9628">
          <cell r="A9628">
            <v>43216</v>
          </cell>
          <cell r="B9628">
            <v>0.44751157407407405</v>
          </cell>
          <cell r="D9628" t="str">
            <v>电表故障</v>
          </cell>
          <cell r="G9628" t="str">
            <v>JS_CZ_wodefeng</v>
          </cell>
          <cell r="I9628" t="str">
            <v>电表故障</v>
          </cell>
        </row>
        <row r="9629">
          <cell r="A9629">
            <v>43216</v>
          </cell>
          <cell r="B9629">
            <v>0.45052083333333331</v>
          </cell>
          <cell r="D9629" t="str">
            <v>电表故障</v>
          </cell>
          <cell r="G9629" t="str">
            <v>JS_CZ_wodefeng</v>
          </cell>
          <cell r="I9629" t="str">
            <v>电表故障</v>
          </cell>
        </row>
        <row r="9630">
          <cell r="A9630">
            <v>43216</v>
          </cell>
          <cell r="B9630">
            <v>0.45527777777777773</v>
          </cell>
          <cell r="D9630" t="str">
            <v>电表故障</v>
          </cell>
          <cell r="G9630" t="str">
            <v>JS_CZ_wodefeng</v>
          </cell>
          <cell r="I9630" t="str">
            <v>电表故障</v>
          </cell>
        </row>
        <row r="9631">
          <cell r="A9631">
            <v>43216</v>
          </cell>
          <cell r="B9631">
            <v>0.45672453703703703</v>
          </cell>
          <cell r="D9631" t="str">
            <v>电表故障</v>
          </cell>
          <cell r="G9631" t="str">
            <v>JS_CZ_wodefeng</v>
          </cell>
          <cell r="I9631" t="str">
            <v>电表故障</v>
          </cell>
        </row>
        <row r="9632">
          <cell r="A9632">
            <v>43216</v>
          </cell>
          <cell r="B9632">
            <v>0.4568402777777778</v>
          </cell>
          <cell r="D9632" t="str">
            <v>电表故障</v>
          </cell>
          <cell r="G9632" t="str">
            <v>JS_CZ_wodefeng</v>
          </cell>
          <cell r="I9632" t="str">
            <v>电表故障</v>
          </cell>
        </row>
        <row r="9633">
          <cell r="A9633">
            <v>43216</v>
          </cell>
          <cell r="B9633">
            <v>0.45793981481481483</v>
          </cell>
          <cell r="D9633" t="str">
            <v>电表故障</v>
          </cell>
          <cell r="G9633" t="str">
            <v>JS_CZ_wodefeng</v>
          </cell>
          <cell r="I9633" t="str">
            <v>电表故障</v>
          </cell>
        </row>
        <row r="9634">
          <cell r="A9634">
            <v>43216</v>
          </cell>
          <cell r="B9634">
            <v>0.45840277777777777</v>
          </cell>
          <cell r="D9634" t="str">
            <v>电表故障</v>
          </cell>
          <cell r="G9634" t="str">
            <v>JS_CZ_wodefeng</v>
          </cell>
          <cell r="I9634" t="str">
            <v>电表故障</v>
          </cell>
        </row>
        <row r="9635">
          <cell r="A9635">
            <v>43216</v>
          </cell>
          <cell r="B9635">
            <v>0.46171296296296299</v>
          </cell>
          <cell r="D9635" t="str">
            <v>电表故障</v>
          </cell>
          <cell r="G9635" t="str">
            <v>JS_CZ_wodefeng</v>
          </cell>
          <cell r="I9635" t="str">
            <v>电表故障</v>
          </cell>
        </row>
        <row r="9636">
          <cell r="A9636">
            <v>43216</v>
          </cell>
          <cell r="B9636">
            <v>0.46181712962962962</v>
          </cell>
          <cell r="D9636" t="str">
            <v>电表故障</v>
          </cell>
          <cell r="G9636" t="str">
            <v>JS_CZ_wodefeng</v>
          </cell>
          <cell r="I9636" t="str">
            <v>电表故障</v>
          </cell>
        </row>
        <row r="9637">
          <cell r="A9637">
            <v>43216</v>
          </cell>
          <cell r="B9637">
            <v>0.46315972222222218</v>
          </cell>
          <cell r="D9637" t="str">
            <v>电表故障</v>
          </cell>
          <cell r="G9637" t="str">
            <v>JS_CZ_wodefeng</v>
          </cell>
          <cell r="I9637" t="str">
            <v>电表故障</v>
          </cell>
        </row>
        <row r="9638">
          <cell r="A9638">
            <v>43216</v>
          </cell>
          <cell r="B9638">
            <v>0.4661689814814815</v>
          </cell>
          <cell r="D9638" t="str">
            <v>空调故障</v>
          </cell>
          <cell r="G9638" t="str">
            <v>JS_CZ_wodefeng</v>
          </cell>
          <cell r="I9638" t="str">
            <v>系统故障</v>
          </cell>
        </row>
        <row r="9639">
          <cell r="A9639">
            <v>43216</v>
          </cell>
          <cell r="B9639">
            <v>0.46866898148148151</v>
          </cell>
          <cell r="D9639" t="str">
            <v>电表故障</v>
          </cell>
          <cell r="G9639" t="str">
            <v>JS_CZ_wodefeng</v>
          </cell>
          <cell r="I9639" t="str">
            <v>电表故障</v>
          </cell>
        </row>
        <row r="9640">
          <cell r="A9640">
            <v>43216</v>
          </cell>
          <cell r="B9640">
            <v>0.46878472222222217</v>
          </cell>
          <cell r="D9640" t="str">
            <v>电表故障</v>
          </cell>
          <cell r="G9640" t="str">
            <v>JS_CZ_wodefeng</v>
          </cell>
          <cell r="I9640" t="str">
            <v>电表故障</v>
          </cell>
        </row>
        <row r="9641">
          <cell r="A9641">
            <v>43216</v>
          </cell>
          <cell r="B9641">
            <v>0.46982638888888889</v>
          </cell>
          <cell r="D9641" t="str">
            <v>电表故障</v>
          </cell>
          <cell r="G9641" t="str">
            <v>JS_CZ_wodefeng</v>
          </cell>
          <cell r="I9641" t="str">
            <v>电表故障</v>
          </cell>
        </row>
        <row r="9642">
          <cell r="A9642">
            <v>43216</v>
          </cell>
          <cell r="B9642">
            <v>0.47</v>
          </cell>
          <cell r="D9642" t="str">
            <v>电表故障</v>
          </cell>
          <cell r="G9642" t="str">
            <v>JS_CZ_wodefeng</v>
          </cell>
          <cell r="I9642" t="str">
            <v>电表故障</v>
          </cell>
        </row>
        <row r="9643">
          <cell r="A9643">
            <v>43216</v>
          </cell>
          <cell r="B9643">
            <v>0.47023148148148147</v>
          </cell>
          <cell r="D9643" t="str">
            <v>电表故障</v>
          </cell>
          <cell r="G9643" t="str">
            <v>JS_CZ_wodefeng</v>
          </cell>
          <cell r="I9643" t="str">
            <v>电表故障</v>
          </cell>
        </row>
        <row r="9644">
          <cell r="A9644">
            <v>43216</v>
          </cell>
          <cell r="B9644">
            <v>0.47034722222222225</v>
          </cell>
          <cell r="D9644" t="str">
            <v>电表故障</v>
          </cell>
          <cell r="G9644" t="str">
            <v>JS_CZ_wodefeng</v>
          </cell>
          <cell r="I9644" t="str">
            <v>电表故障</v>
          </cell>
        </row>
        <row r="9645">
          <cell r="A9645">
            <v>43216</v>
          </cell>
          <cell r="B9645">
            <v>0.47174768518518517</v>
          </cell>
          <cell r="D9645" t="str">
            <v>分系统3故障状态</v>
          </cell>
          <cell r="G9645" t="str">
            <v>BJ_zhongyu</v>
          </cell>
          <cell r="I9645" t="str">
            <v>系统故障</v>
          </cell>
        </row>
        <row r="9646">
          <cell r="A9646">
            <v>43216</v>
          </cell>
          <cell r="B9646">
            <v>0.47174768518518517</v>
          </cell>
          <cell r="D9646" t="str">
            <v>分系统3BCMS2故障状态</v>
          </cell>
          <cell r="G9646" t="str">
            <v>BJ_zhongyu</v>
          </cell>
          <cell r="I9646" t="str">
            <v>BMS故障</v>
          </cell>
        </row>
        <row r="9647">
          <cell r="A9647">
            <v>43216</v>
          </cell>
          <cell r="B9647">
            <v>0.47354166666666669</v>
          </cell>
          <cell r="D9647" t="str">
            <v>电表故障</v>
          </cell>
          <cell r="G9647" t="str">
            <v>JS_CZ_wodefeng</v>
          </cell>
          <cell r="I9647" t="str">
            <v>电表故障</v>
          </cell>
        </row>
        <row r="9648">
          <cell r="A9648">
            <v>43216</v>
          </cell>
          <cell r="B9648">
            <v>0.47365740740740742</v>
          </cell>
          <cell r="D9648" t="str">
            <v>电表故障</v>
          </cell>
          <cell r="G9648" t="str">
            <v>JS_CZ_wodefeng</v>
          </cell>
          <cell r="I9648" t="str">
            <v>电表故障</v>
          </cell>
        </row>
        <row r="9649">
          <cell r="A9649">
            <v>43216</v>
          </cell>
          <cell r="B9649">
            <v>0.47383101851851855</v>
          </cell>
          <cell r="D9649" t="str">
            <v>电表故障</v>
          </cell>
          <cell r="G9649" t="str">
            <v>JS_CZ_wodefeng</v>
          </cell>
          <cell r="I9649" t="str">
            <v>电表故障</v>
          </cell>
        </row>
        <row r="9650">
          <cell r="A9650">
            <v>43216</v>
          </cell>
          <cell r="B9650">
            <v>0.47510416666666666</v>
          </cell>
          <cell r="D9650" t="str">
            <v>电表故障</v>
          </cell>
          <cell r="G9650" t="str">
            <v>JS_CZ_wodefeng</v>
          </cell>
          <cell r="I9650" t="str">
            <v>电表故障</v>
          </cell>
        </row>
        <row r="9651">
          <cell r="A9651">
            <v>43216</v>
          </cell>
          <cell r="B9651">
            <v>0.48038194444444443</v>
          </cell>
          <cell r="D9651" t="str">
            <v>电表故障</v>
          </cell>
          <cell r="G9651" t="str">
            <v>JS_CZ_wodefeng</v>
          </cell>
          <cell r="I9651" t="str">
            <v>电表故障</v>
          </cell>
        </row>
        <row r="9652">
          <cell r="A9652">
            <v>43216</v>
          </cell>
          <cell r="B9652">
            <v>0.48061342592592587</v>
          </cell>
          <cell r="D9652" t="str">
            <v>电表故障</v>
          </cell>
          <cell r="G9652" t="str">
            <v>JS_CZ_wodefeng</v>
          </cell>
          <cell r="I9652" t="str">
            <v>电表故障</v>
          </cell>
        </row>
        <row r="9653">
          <cell r="A9653">
            <v>43216</v>
          </cell>
          <cell r="B9653">
            <v>0.48171296296296301</v>
          </cell>
          <cell r="D9653" t="str">
            <v>电表故障</v>
          </cell>
          <cell r="G9653" t="str">
            <v>JS_CZ_wodefeng</v>
          </cell>
          <cell r="I9653" t="str">
            <v>电表故障</v>
          </cell>
        </row>
        <row r="9654">
          <cell r="A9654">
            <v>43216</v>
          </cell>
          <cell r="B9654">
            <v>0.48402777777777778</v>
          </cell>
          <cell r="D9654" t="str">
            <v>电表故障</v>
          </cell>
          <cell r="G9654" t="str">
            <v>JS_CZ_wodefeng</v>
          </cell>
          <cell r="I9654" t="str">
            <v>电表故障</v>
          </cell>
        </row>
        <row r="9655">
          <cell r="A9655">
            <v>43216</v>
          </cell>
          <cell r="B9655">
            <v>0.48547453703703702</v>
          </cell>
          <cell r="D9655" t="str">
            <v>电表故障</v>
          </cell>
          <cell r="G9655" t="str">
            <v>JS_CZ_wodefeng</v>
          </cell>
          <cell r="I9655" t="str">
            <v>电表故障</v>
          </cell>
        </row>
        <row r="9656">
          <cell r="A9656">
            <v>43216</v>
          </cell>
          <cell r="B9656">
            <v>0.48560185185185184</v>
          </cell>
          <cell r="D9656" t="str">
            <v>电表故障</v>
          </cell>
          <cell r="G9656" t="str">
            <v>JS_CZ_wodefeng</v>
          </cell>
          <cell r="I9656" t="str">
            <v>电表故障</v>
          </cell>
        </row>
        <row r="9657">
          <cell r="A9657">
            <v>43216</v>
          </cell>
          <cell r="B9657">
            <v>0.48693287037037036</v>
          </cell>
          <cell r="D9657" t="str">
            <v>电表故障</v>
          </cell>
          <cell r="G9657" t="str">
            <v>JS_CZ_wodefeng</v>
          </cell>
          <cell r="I9657" t="str">
            <v>电表故障</v>
          </cell>
        </row>
        <row r="9658">
          <cell r="A9658">
            <v>43216</v>
          </cell>
          <cell r="B9658">
            <v>0.48704861111111114</v>
          </cell>
          <cell r="D9658" t="str">
            <v>电表故障</v>
          </cell>
          <cell r="G9658" t="str">
            <v>JS_CZ_wodefeng</v>
          </cell>
          <cell r="I9658" t="str">
            <v>电表故障</v>
          </cell>
        </row>
        <row r="9659">
          <cell r="A9659">
            <v>43216</v>
          </cell>
          <cell r="B9659">
            <v>0.48826388888888889</v>
          </cell>
          <cell r="D9659" t="str">
            <v>电表故障</v>
          </cell>
          <cell r="G9659" t="str">
            <v>JS_CZ_wodefeng</v>
          </cell>
          <cell r="I9659" t="str">
            <v>电表故障</v>
          </cell>
        </row>
        <row r="9660">
          <cell r="A9660">
            <v>43216</v>
          </cell>
          <cell r="B9660">
            <v>0.48953703703703705</v>
          </cell>
          <cell r="D9660" t="str">
            <v>电表故障</v>
          </cell>
          <cell r="G9660" t="str">
            <v>JS_CZ_wodefeng</v>
          </cell>
          <cell r="I9660" t="str">
            <v>电表故障</v>
          </cell>
        </row>
        <row r="9661">
          <cell r="A9661">
            <v>43216</v>
          </cell>
          <cell r="B9661">
            <v>0.49098379629629635</v>
          </cell>
          <cell r="D9661" t="str">
            <v>电表故障</v>
          </cell>
          <cell r="G9661" t="str">
            <v>JS_CZ_wodefeng</v>
          </cell>
          <cell r="I9661" t="str">
            <v>电表故障</v>
          </cell>
        </row>
        <row r="9662">
          <cell r="A9662">
            <v>43216</v>
          </cell>
          <cell r="B9662">
            <v>0.49219907407407404</v>
          </cell>
          <cell r="D9662" t="str">
            <v>电表故障</v>
          </cell>
          <cell r="G9662" t="str">
            <v>JS_CZ_wodefeng</v>
          </cell>
          <cell r="I9662" t="str">
            <v>电表故障</v>
          </cell>
        </row>
        <row r="9663">
          <cell r="A9663">
            <v>43216</v>
          </cell>
          <cell r="B9663">
            <v>0.49231481481481482</v>
          </cell>
          <cell r="D9663" t="str">
            <v>电表故障</v>
          </cell>
          <cell r="G9663" t="str">
            <v>JS_CZ_wodefeng</v>
          </cell>
          <cell r="I9663" t="str">
            <v>电表故障</v>
          </cell>
        </row>
        <row r="9664">
          <cell r="A9664">
            <v>43216</v>
          </cell>
          <cell r="B9664">
            <v>0.49244212962962958</v>
          </cell>
          <cell r="D9664" t="str">
            <v>电表故障</v>
          </cell>
          <cell r="G9664" t="str">
            <v>JS_CZ_wodefeng</v>
          </cell>
          <cell r="I9664" t="str">
            <v>电表故障</v>
          </cell>
        </row>
        <row r="9665">
          <cell r="A9665">
            <v>43216</v>
          </cell>
          <cell r="B9665">
            <v>0.49331018518518516</v>
          </cell>
          <cell r="D9665" t="str">
            <v>电表故障</v>
          </cell>
          <cell r="G9665" t="str">
            <v>JS_CZ_wodefeng</v>
          </cell>
          <cell r="I9665" t="str">
            <v>电表故障</v>
          </cell>
        </row>
        <row r="9666">
          <cell r="A9666">
            <v>43216</v>
          </cell>
          <cell r="B9666">
            <v>0.49730324074074073</v>
          </cell>
          <cell r="D9666" t="str">
            <v>电表故障</v>
          </cell>
          <cell r="G9666" t="str">
            <v>JS_CZ_wodefeng</v>
          </cell>
          <cell r="I9666" t="str">
            <v>电表故障</v>
          </cell>
        </row>
        <row r="9667">
          <cell r="A9667">
            <v>43216</v>
          </cell>
          <cell r="B9667">
            <v>0.49886574074074069</v>
          </cell>
          <cell r="D9667" t="str">
            <v>电表故障</v>
          </cell>
          <cell r="G9667" t="str">
            <v>JS_CZ_wodefeng</v>
          </cell>
          <cell r="I9667" t="str">
            <v>电表故障</v>
          </cell>
        </row>
        <row r="9668">
          <cell r="A9668">
            <v>43216</v>
          </cell>
          <cell r="B9668">
            <v>0.50043981481481481</v>
          </cell>
          <cell r="D9668" t="str">
            <v>电表故障</v>
          </cell>
          <cell r="G9668" t="str">
            <v>JS_CZ_wodefeng</v>
          </cell>
          <cell r="I9668" t="str">
            <v>电表故障</v>
          </cell>
        </row>
        <row r="9669">
          <cell r="A9669">
            <v>43216</v>
          </cell>
          <cell r="B9669">
            <v>0.50234953703703711</v>
          </cell>
          <cell r="D9669" t="str">
            <v>电表故障</v>
          </cell>
          <cell r="G9669" t="str">
            <v>JS_CZ_wodefeng</v>
          </cell>
          <cell r="I9669" t="str">
            <v>电表故障</v>
          </cell>
        </row>
        <row r="9670">
          <cell r="A9670">
            <v>43216</v>
          </cell>
          <cell r="B9670">
            <v>0.50246527777777772</v>
          </cell>
          <cell r="D9670" t="str">
            <v>电表故障</v>
          </cell>
          <cell r="G9670" t="str">
            <v>JS_CZ_wodefeng</v>
          </cell>
          <cell r="I9670" t="str">
            <v>电表故障</v>
          </cell>
        </row>
        <row r="9671">
          <cell r="A9671">
            <v>43216</v>
          </cell>
          <cell r="B9671">
            <v>0.50269675925925927</v>
          </cell>
          <cell r="D9671" t="str">
            <v>电表故障</v>
          </cell>
          <cell r="G9671" t="str">
            <v>JS_CZ_wodefeng</v>
          </cell>
          <cell r="I9671" t="str">
            <v>电表故障</v>
          </cell>
        </row>
        <row r="9672">
          <cell r="A9672">
            <v>43216</v>
          </cell>
          <cell r="B9672">
            <v>0.5038541666666666</v>
          </cell>
          <cell r="D9672" t="str">
            <v>电表故障</v>
          </cell>
          <cell r="G9672" t="str">
            <v>JS_CZ_wodefeng</v>
          </cell>
          <cell r="I9672" t="str">
            <v>电表故障</v>
          </cell>
        </row>
        <row r="9673">
          <cell r="A9673">
            <v>43216</v>
          </cell>
          <cell r="B9673">
            <v>0.5053009259259259</v>
          </cell>
          <cell r="D9673" t="str">
            <v>电表故障</v>
          </cell>
          <cell r="G9673" t="str">
            <v>JS_CZ_wodefeng</v>
          </cell>
          <cell r="I9673" t="str">
            <v>电表故障</v>
          </cell>
        </row>
        <row r="9674">
          <cell r="A9674">
            <v>43216</v>
          </cell>
          <cell r="B9674">
            <v>0.50780092592592596</v>
          </cell>
          <cell r="D9674" t="str">
            <v>电表故障</v>
          </cell>
          <cell r="G9674" t="str">
            <v>JS_CZ_wodefeng</v>
          </cell>
          <cell r="I9674" t="str">
            <v>电表故障</v>
          </cell>
        </row>
        <row r="9675">
          <cell r="A9675">
            <v>43216</v>
          </cell>
          <cell r="B9675">
            <v>0.50890046296296299</v>
          </cell>
          <cell r="D9675" t="str">
            <v>电表故障</v>
          </cell>
          <cell r="G9675" t="str">
            <v>JS_CZ_wodefeng</v>
          </cell>
          <cell r="I9675" t="str">
            <v>电表故障</v>
          </cell>
        </row>
        <row r="9676">
          <cell r="A9676">
            <v>43216</v>
          </cell>
          <cell r="B9676">
            <v>0.50913194444444443</v>
          </cell>
          <cell r="D9676" t="str">
            <v>电表故障</v>
          </cell>
          <cell r="G9676" t="str">
            <v>JS_CZ_wodefeng</v>
          </cell>
          <cell r="I9676" t="str">
            <v>电表故障</v>
          </cell>
        </row>
        <row r="9677">
          <cell r="A9677">
            <v>43216</v>
          </cell>
          <cell r="B9677">
            <v>0.50924768518518515</v>
          </cell>
          <cell r="D9677" t="str">
            <v>电表故障</v>
          </cell>
          <cell r="G9677" t="str">
            <v>JS_CZ_wodefeng</v>
          </cell>
          <cell r="I9677" t="str">
            <v>电表故障</v>
          </cell>
        </row>
        <row r="9678">
          <cell r="A9678">
            <v>43216</v>
          </cell>
          <cell r="B9678">
            <v>0.50936342592592598</v>
          </cell>
          <cell r="D9678" t="str">
            <v>电表故障</v>
          </cell>
          <cell r="G9678" t="str">
            <v>JS_CZ_wodefeng</v>
          </cell>
          <cell r="I9678" t="str">
            <v>电表故障</v>
          </cell>
        </row>
        <row r="9679">
          <cell r="A9679">
            <v>43216</v>
          </cell>
          <cell r="B9679">
            <v>0.51046296296296301</v>
          </cell>
          <cell r="D9679" t="str">
            <v>电表故障</v>
          </cell>
          <cell r="G9679" t="str">
            <v>JS_CZ_wodefeng</v>
          </cell>
          <cell r="I9679" t="str">
            <v>电表故障</v>
          </cell>
        </row>
        <row r="9680">
          <cell r="A9680">
            <v>43216</v>
          </cell>
          <cell r="B9680">
            <v>0.51173611111111106</v>
          </cell>
          <cell r="D9680" t="str">
            <v>电表故障</v>
          </cell>
          <cell r="G9680" t="str">
            <v>JS_CZ_wodefeng</v>
          </cell>
          <cell r="I9680" t="str">
            <v>电表故障</v>
          </cell>
        </row>
        <row r="9681">
          <cell r="A9681">
            <v>43216</v>
          </cell>
          <cell r="B9681">
            <v>0.51277777777777778</v>
          </cell>
          <cell r="D9681" t="str">
            <v>电表故障</v>
          </cell>
          <cell r="G9681" t="str">
            <v>JS_CZ_wodefeng</v>
          </cell>
          <cell r="I9681" t="str">
            <v>电表故障</v>
          </cell>
        </row>
        <row r="9682">
          <cell r="A9682">
            <v>43216</v>
          </cell>
          <cell r="B9682">
            <v>0.51422453703703697</v>
          </cell>
          <cell r="D9682" t="str">
            <v>电表故障</v>
          </cell>
          <cell r="G9682" t="str">
            <v>JS_CZ_wodefeng</v>
          </cell>
          <cell r="I9682" t="str">
            <v>电表故障</v>
          </cell>
        </row>
        <row r="9683">
          <cell r="A9683">
            <v>43216</v>
          </cell>
          <cell r="B9683">
            <v>0.51545138888888886</v>
          </cell>
          <cell r="D9683" t="str">
            <v>电表故障</v>
          </cell>
          <cell r="G9683" t="str">
            <v>JS_CZ_wodefeng</v>
          </cell>
          <cell r="I9683" t="str">
            <v>电表故障</v>
          </cell>
        </row>
        <row r="9684">
          <cell r="A9684">
            <v>43216</v>
          </cell>
          <cell r="B9684">
            <v>0.51568287037037031</v>
          </cell>
          <cell r="D9684" t="str">
            <v>电表故障</v>
          </cell>
          <cell r="G9684" t="str">
            <v>JS_CZ_wodefeng</v>
          </cell>
          <cell r="I9684" t="str">
            <v>电表故障</v>
          </cell>
        </row>
        <row r="9685">
          <cell r="A9685">
            <v>43216</v>
          </cell>
          <cell r="B9685">
            <v>0.51672453703703702</v>
          </cell>
          <cell r="D9685" t="str">
            <v>电表故障</v>
          </cell>
          <cell r="G9685" t="str">
            <v>JS_CZ_wodefeng</v>
          </cell>
          <cell r="I9685" t="str">
            <v>电表故障</v>
          </cell>
        </row>
        <row r="9686">
          <cell r="A9686">
            <v>43216</v>
          </cell>
          <cell r="B9686">
            <v>0.51909722222222221</v>
          </cell>
          <cell r="D9686" t="str">
            <v>电表故障</v>
          </cell>
          <cell r="G9686" t="str">
            <v>JS_CZ_wodefeng</v>
          </cell>
          <cell r="I9686" t="str">
            <v>电表故障</v>
          </cell>
        </row>
        <row r="9687">
          <cell r="A9687">
            <v>43216</v>
          </cell>
          <cell r="B9687">
            <v>0.51921296296296293</v>
          </cell>
          <cell r="D9687" t="str">
            <v>电表故障</v>
          </cell>
          <cell r="G9687" t="str">
            <v>JS_CZ_wodefeng</v>
          </cell>
          <cell r="I9687" t="str">
            <v>电表故障</v>
          </cell>
        </row>
        <row r="9688">
          <cell r="A9688">
            <v>43216</v>
          </cell>
          <cell r="B9688">
            <v>0.51939814814814811</v>
          </cell>
          <cell r="D9688" t="str">
            <v>电表故障</v>
          </cell>
          <cell r="G9688" t="str">
            <v>JS_CZ_wodefeng</v>
          </cell>
          <cell r="I9688" t="str">
            <v>电表故障</v>
          </cell>
        </row>
        <row r="9689">
          <cell r="A9689">
            <v>43216</v>
          </cell>
          <cell r="B9689">
            <v>0.51961805555555551</v>
          </cell>
          <cell r="D9689" t="str">
            <v>电表故障</v>
          </cell>
          <cell r="G9689" t="str">
            <v>JS_CZ_wodefeng</v>
          </cell>
          <cell r="I9689" t="str">
            <v>电表故障</v>
          </cell>
        </row>
        <row r="9690">
          <cell r="A9690">
            <v>43216</v>
          </cell>
          <cell r="B9690">
            <v>0.51973379629629635</v>
          </cell>
          <cell r="D9690" t="str">
            <v>电表故障</v>
          </cell>
          <cell r="G9690" t="str">
            <v>JS_CZ_wodefeng</v>
          </cell>
          <cell r="I9690" t="str">
            <v>电表故障</v>
          </cell>
        </row>
        <row r="9691">
          <cell r="A9691">
            <v>43216</v>
          </cell>
          <cell r="B9691">
            <v>0.52067129629629627</v>
          </cell>
          <cell r="D9691" t="str">
            <v>电表故障</v>
          </cell>
          <cell r="G9691" t="str">
            <v>JS_CZ_wodefeng</v>
          </cell>
          <cell r="I9691" t="str">
            <v>电表故障</v>
          </cell>
        </row>
        <row r="9692">
          <cell r="A9692">
            <v>43216</v>
          </cell>
          <cell r="B9692">
            <v>0.52223379629629629</v>
          </cell>
          <cell r="D9692" t="str">
            <v>电表故障</v>
          </cell>
          <cell r="G9692" t="str">
            <v>JS_CZ_wodefeng</v>
          </cell>
          <cell r="I9692" t="str">
            <v>电表故障</v>
          </cell>
        </row>
        <row r="9693">
          <cell r="A9693">
            <v>43216</v>
          </cell>
          <cell r="B9693">
            <v>0.52623842592592596</v>
          </cell>
          <cell r="D9693" t="str">
            <v>电表故障</v>
          </cell>
          <cell r="G9693" t="str">
            <v>JS_CZ_wodefeng</v>
          </cell>
          <cell r="I9693" t="str">
            <v>电表故障</v>
          </cell>
        </row>
        <row r="9694">
          <cell r="A9694">
            <v>43216</v>
          </cell>
          <cell r="B9694">
            <v>0.52635416666666668</v>
          </cell>
          <cell r="D9694" t="str">
            <v>电表故障</v>
          </cell>
          <cell r="G9694" t="str">
            <v>JS_CZ_wodefeng</v>
          </cell>
          <cell r="I9694" t="str">
            <v>电表故障</v>
          </cell>
        </row>
        <row r="9695">
          <cell r="A9695">
            <v>43216</v>
          </cell>
          <cell r="B9695">
            <v>0.5264699074074074</v>
          </cell>
          <cell r="D9695" t="str">
            <v>电表故障</v>
          </cell>
          <cell r="G9695" t="str">
            <v>JS_CZ_wodefeng</v>
          </cell>
          <cell r="I9695" t="str">
            <v>电表故障</v>
          </cell>
        </row>
        <row r="9696">
          <cell r="A9696">
            <v>43216</v>
          </cell>
          <cell r="B9696">
            <v>0.52971064814814817</v>
          </cell>
          <cell r="D9696" t="str">
            <v>电表故障</v>
          </cell>
          <cell r="G9696" t="str">
            <v>JS_CZ_wodefeng</v>
          </cell>
          <cell r="I9696" t="str">
            <v>电表故障</v>
          </cell>
        </row>
        <row r="9697">
          <cell r="A9697">
            <v>43216</v>
          </cell>
          <cell r="B9697">
            <v>0.5298842592592593</v>
          </cell>
          <cell r="D9697" t="str">
            <v>电表故障</v>
          </cell>
          <cell r="G9697" t="str">
            <v>JS_CZ_wodefeng</v>
          </cell>
          <cell r="I9697" t="str">
            <v>电表故障</v>
          </cell>
        </row>
        <row r="9698">
          <cell r="A9698">
            <v>43216</v>
          </cell>
          <cell r="B9698">
            <v>0.53115740740740736</v>
          </cell>
          <cell r="D9698" t="str">
            <v>电表故障</v>
          </cell>
          <cell r="G9698" t="str">
            <v>JS_CZ_wodefeng</v>
          </cell>
          <cell r="I9698" t="str">
            <v>电表故障</v>
          </cell>
        </row>
        <row r="9699">
          <cell r="A9699">
            <v>43216</v>
          </cell>
          <cell r="B9699">
            <v>0.53620370370370374</v>
          </cell>
          <cell r="D9699" t="str">
            <v>电表故障</v>
          </cell>
          <cell r="G9699" t="str">
            <v>JS_CZ_wodefeng</v>
          </cell>
          <cell r="I9699" t="str">
            <v>电表故障</v>
          </cell>
        </row>
        <row r="9700">
          <cell r="A9700">
            <v>43216</v>
          </cell>
          <cell r="B9700">
            <v>0.53631944444444446</v>
          </cell>
          <cell r="D9700" t="str">
            <v>电表故障</v>
          </cell>
          <cell r="G9700" t="str">
            <v>JS_CZ_wodefeng</v>
          </cell>
          <cell r="I9700" t="str">
            <v>电表故障</v>
          </cell>
        </row>
        <row r="9701">
          <cell r="A9701">
            <v>43216</v>
          </cell>
          <cell r="B9701">
            <v>0.5365509259259259</v>
          </cell>
          <cell r="D9701" t="str">
            <v>电表故障</v>
          </cell>
          <cell r="G9701" t="str">
            <v>JS_CZ_wodefeng</v>
          </cell>
          <cell r="I9701" t="str">
            <v>电表故障</v>
          </cell>
        </row>
        <row r="9702">
          <cell r="A9702">
            <v>43216</v>
          </cell>
          <cell r="B9702">
            <v>0.53753472222222221</v>
          </cell>
          <cell r="D9702" t="str">
            <v>电表故障</v>
          </cell>
          <cell r="G9702" t="str">
            <v>JS_CZ_wodefeng</v>
          </cell>
          <cell r="I9702" t="str">
            <v>电表故障</v>
          </cell>
        </row>
        <row r="9703">
          <cell r="A9703">
            <v>43216</v>
          </cell>
          <cell r="B9703">
            <v>0.54008101851851853</v>
          </cell>
          <cell r="D9703" t="str">
            <v>电表故障</v>
          </cell>
          <cell r="G9703" t="str">
            <v>JS_CZ_wodefeng</v>
          </cell>
          <cell r="I9703" t="str">
            <v>电表故障</v>
          </cell>
        </row>
        <row r="9704">
          <cell r="A9704">
            <v>43216</v>
          </cell>
          <cell r="B9704">
            <v>0.54164351851851855</v>
          </cell>
          <cell r="D9704" t="str">
            <v>电表故障</v>
          </cell>
          <cell r="G9704" t="str">
            <v>JS_CZ_wodefeng</v>
          </cell>
          <cell r="I9704" t="str">
            <v>电表故障</v>
          </cell>
        </row>
        <row r="9705">
          <cell r="A9705">
            <v>43216</v>
          </cell>
          <cell r="B9705">
            <v>0.54256944444444444</v>
          </cell>
          <cell r="D9705" t="str">
            <v>电表故障</v>
          </cell>
          <cell r="G9705" t="str">
            <v>JS_CZ_wodefeng</v>
          </cell>
          <cell r="I9705" t="str">
            <v>电表故障</v>
          </cell>
        </row>
        <row r="9706">
          <cell r="A9706">
            <v>43216</v>
          </cell>
          <cell r="B9706">
            <v>0.54274305555555558</v>
          </cell>
          <cell r="D9706" t="str">
            <v>电表故障</v>
          </cell>
          <cell r="G9706" t="str">
            <v>JS_CZ_wodefeng</v>
          </cell>
          <cell r="I9706" t="str">
            <v>电表故障</v>
          </cell>
        </row>
        <row r="9707">
          <cell r="A9707">
            <v>43216</v>
          </cell>
          <cell r="B9707">
            <v>0.54297453703703702</v>
          </cell>
          <cell r="D9707" t="str">
            <v>电表故障</v>
          </cell>
          <cell r="G9707" t="str">
            <v>JS_CZ_wodefeng</v>
          </cell>
          <cell r="I9707" t="str">
            <v>电表故障</v>
          </cell>
        </row>
        <row r="9708">
          <cell r="A9708">
            <v>43216</v>
          </cell>
          <cell r="B9708">
            <v>0.54309027777777774</v>
          </cell>
          <cell r="D9708" t="str">
            <v>电表故障</v>
          </cell>
          <cell r="G9708" t="str">
            <v>JS_CZ_wodefeng</v>
          </cell>
          <cell r="I9708" t="str">
            <v>电表故障</v>
          </cell>
        </row>
        <row r="9709">
          <cell r="A9709">
            <v>43216</v>
          </cell>
          <cell r="B9709">
            <v>0.54321759259259261</v>
          </cell>
          <cell r="D9709" t="str">
            <v>电表故障</v>
          </cell>
          <cell r="G9709" t="str">
            <v>JS_CZ_wodefeng</v>
          </cell>
          <cell r="I9709" t="str">
            <v>电表故障</v>
          </cell>
        </row>
        <row r="9710">
          <cell r="A9710">
            <v>43216</v>
          </cell>
          <cell r="B9710">
            <v>0.54663194444444441</v>
          </cell>
          <cell r="D9710" t="str">
            <v>电表故障</v>
          </cell>
          <cell r="G9710" t="str">
            <v>JS_CZ_wodefeng</v>
          </cell>
          <cell r="I9710" t="str">
            <v>电表故障</v>
          </cell>
        </row>
        <row r="9711">
          <cell r="A9711">
            <v>43216</v>
          </cell>
          <cell r="B9711">
            <v>0.54807870370370371</v>
          </cell>
          <cell r="D9711" t="str">
            <v>电表故障</v>
          </cell>
          <cell r="G9711" t="str">
            <v>JS_CZ_wodefeng</v>
          </cell>
          <cell r="I9711" t="str">
            <v>电表故障</v>
          </cell>
        </row>
        <row r="9712">
          <cell r="A9712">
            <v>43216</v>
          </cell>
          <cell r="B9712">
            <v>0.55056712962962961</v>
          </cell>
          <cell r="D9712" t="str">
            <v>电表故障</v>
          </cell>
          <cell r="G9712" t="str">
            <v>JS_CZ_wodefeng</v>
          </cell>
          <cell r="I9712" t="str">
            <v>电表故障</v>
          </cell>
        </row>
        <row r="9713">
          <cell r="A9713">
            <v>43216</v>
          </cell>
          <cell r="B9713">
            <v>0.55149305555555561</v>
          </cell>
          <cell r="D9713" t="str">
            <v>电表故障</v>
          </cell>
          <cell r="G9713" t="str">
            <v>JS_CZ_wodefeng</v>
          </cell>
          <cell r="I9713" t="str">
            <v>电表故障</v>
          </cell>
        </row>
        <row r="9714">
          <cell r="A9714">
            <v>43216</v>
          </cell>
          <cell r="B9714">
            <v>0.55166666666666664</v>
          </cell>
          <cell r="D9714" t="str">
            <v>电表故障</v>
          </cell>
          <cell r="G9714" t="str">
            <v>JS_CZ_wodefeng</v>
          </cell>
          <cell r="I9714" t="str">
            <v>电表故障</v>
          </cell>
        </row>
        <row r="9715">
          <cell r="A9715">
            <v>43216</v>
          </cell>
          <cell r="B9715">
            <v>0.55295138888888895</v>
          </cell>
          <cell r="D9715" t="str">
            <v>电表故障</v>
          </cell>
          <cell r="G9715" t="str">
            <v>JS_CZ_wodefeng</v>
          </cell>
          <cell r="I9715" t="str">
            <v>电表故障</v>
          </cell>
        </row>
        <row r="9716">
          <cell r="A9716">
            <v>43216</v>
          </cell>
          <cell r="B9716">
            <v>0.55306712962962956</v>
          </cell>
          <cell r="D9716" t="str">
            <v>电表故障</v>
          </cell>
          <cell r="G9716" t="str">
            <v>JS_CZ_wodefeng</v>
          </cell>
          <cell r="I9716" t="str">
            <v>电表故障</v>
          </cell>
        </row>
        <row r="9717">
          <cell r="A9717">
            <v>43216</v>
          </cell>
          <cell r="B9717">
            <v>0.55451388888888886</v>
          </cell>
          <cell r="D9717" t="str">
            <v>电表故障</v>
          </cell>
          <cell r="G9717" t="str">
            <v>JS_CZ_wodefeng</v>
          </cell>
          <cell r="I9717" t="str">
            <v>电表故障</v>
          </cell>
        </row>
        <row r="9718">
          <cell r="A9718">
            <v>43216</v>
          </cell>
          <cell r="B9718">
            <v>0.55718750000000006</v>
          </cell>
          <cell r="D9718" t="str">
            <v>电表故障</v>
          </cell>
          <cell r="G9718" t="str">
            <v>JS_CZ_wodefeng</v>
          </cell>
          <cell r="I9718" t="str">
            <v>电表故障</v>
          </cell>
        </row>
        <row r="9719">
          <cell r="A9719">
            <v>43216</v>
          </cell>
          <cell r="B9719">
            <v>0.55769675925925932</v>
          </cell>
          <cell r="D9719" t="str">
            <v>空调故障</v>
          </cell>
          <cell r="G9719" t="str">
            <v>JS_CZ_wodefeng</v>
          </cell>
          <cell r="I9719" t="str">
            <v>系统故障</v>
          </cell>
        </row>
        <row r="9720">
          <cell r="A9720">
            <v>43216</v>
          </cell>
          <cell r="B9720">
            <v>0.55850694444444449</v>
          </cell>
          <cell r="D9720" t="str">
            <v>电表故障</v>
          </cell>
          <cell r="G9720" t="str">
            <v>JS_CZ_wodefeng</v>
          </cell>
          <cell r="I9720" t="str">
            <v>电表故障</v>
          </cell>
        </row>
        <row r="9721">
          <cell r="A9721">
            <v>43216</v>
          </cell>
          <cell r="B9721">
            <v>0.55956018518518513</v>
          </cell>
          <cell r="D9721" t="str">
            <v>电表故障</v>
          </cell>
          <cell r="G9721" t="str">
            <v>JS_CZ_wodefeng</v>
          </cell>
          <cell r="I9721" t="str">
            <v>电表故障</v>
          </cell>
        </row>
        <row r="9722">
          <cell r="A9722">
            <v>43216</v>
          </cell>
          <cell r="B9722">
            <v>0.55967592592592597</v>
          </cell>
          <cell r="D9722" t="str">
            <v>电表故障</v>
          </cell>
          <cell r="G9722" t="str">
            <v>JS_CZ_wodefeng</v>
          </cell>
          <cell r="I9722" t="str">
            <v>电表故障</v>
          </cell>
        </row>
        <row r="9723">
          <cell r="A9723">
            <v>43216</v>
          </cell>
          <cell r="B9723">
            <v>0.55984953703703699</v>
          </cell>
          <cell r="D9723" t="str">
            <v>电表故障</v>
          </cell>
          <cell r="G9723" t="str">
            <v>JS_CZ_wodefeng</v>
          </cell>
          <cell r="I9723" t="str">
            <v>电表故障</v>
          </cell>
        </row>
        <row r="9724">
          <cell r="A9724">
            <v>43216</v>
          </cell>
          <cell r="B9724">
            <v>0.56112268518518515</v>
          </cell>
          <cell r="D9724" t="str">
            <v>电表故障</v>
          </cell>
          <cell r="G9724" t="str">
            <v>JS_CZ_wodefeng</v>
          </cell>
          <cell r="I9724" t="str">
            <v>电表故障</v>
          </cell>
        </row>
        <row r="9725">
          <cell r="A9725">
            <v>43216</v>
          </cell>
          <cell r="B9725">
            <v>0.56518518518518512</v>
          </cell>
          <cell r="D9725" t="str">
            <v>电表故障</v>
          </cell>
          <cell r="G9725" t="str">
            <v>JS_CZ_wodefeng</v>
          </cell>
          <cell r="I9725" t="str">
            <v>电表故障</v>
          </cell>
        </row>
        <row r="9726">
          <cell r="A9726">
            <v>43216</v>
          </cell>
          <cell r="B9726">
            <v>0.56622685185185184</v>
          </cell>
          <cell r="D9726" t="str">
            <v>电表故障</v>
          </cell>
          <cell r="G9726" t="str">
            <v>JS_CZ_wodefeng</v>
          </cell>
          <cell r="I9726" t="str">
            <v>电表故障</v>
          </cell>
        </row>
        <row r="9727">
          <cell r="A9727">
            <v>43216</v>
          </cell>
          <cell r="B9727">
            <v>0.5664583333333334</v>
          </cell>
          <cell r="D9727" t="str">
            <v>电表故障</v>
          </cell>
          <cell r="G9727" t="str">
            <v>JS_CZ_wodefeng</v>
          </cell>
          <cell r="I9727" t="str">
            <v>电表故障</v>
          </cell>
        </row>
        <row r="9728">
          <cell r="A9728">
            <v>43216</v>
          </cell>
          <cell r="B9728">
            <v>0.56888888888888889</v>
          </cell>
          <cell r="D9728" t="str">
            <v>电表故障</v>
          </cell>
          <cell r="G9728" t="str">
            <v>JS_CZ_wodefeng</v>
          </cell>
          <cell r="I9728" t="str">
            <v>电表故障</v>
          </cell>
        </row>
        <row r="9729">
          <cell r="A9729">
            <v>43216</v>
          </cell>
          <cell r="B9729">
            <v>0.57046296296296295</v>
          </cell>
          <cell r="D9729" t="str">
            <v>电表故障</v>
          </cell>
          <cell r="G9729" t="str">
            <v>JS_CZ_wodefeng</v>
          </cell>
          <cell r="I9729" t="str">
            <v>电表故障</v>
          </cell>
        </row>
        <row r="9730">
          <cell r="A9730">
            <v>43216</v>
          </cell>
          <cell r="B9730">
            <v>0.57156249999999997</v>
          </cell>
          <cell r="D9730" t="str">
            <v>电表故障</v>
          </cell>
          <cell r="G9730" t="str">
            <v>JS_CZ_wodefeng</v>
          </cell>
          <cell r="I9730" t="str">
            <v>电表故障</v>
          </cell>
        </row>
        <row r="9731">
          <cell r="A9731">
            <v>43216</v>
          </cell>
          <cell r="B9731">
            <v>0.57179398148148153</v>
          </cell>
          <cell r="D9731" t="str">
            <v>电表故障</v>
          </cell>
          <cell r="G9731" t="str">
            <v>JS_CZ_wodefeng</v>
          </cell>
          <cell r="I9731" t="str">
            <v>电表故障</v>
          </cell>
        </row>
        <row r="9732">
          <cell r="A9732">
            <v>43216</v>
          </cell>
          <cell r="B9732">
            <v>0.57190972222222225</v>
          </cell>
          <cell r="D9732" t="str">
            <v>电表故障</v>
          </cell>
          <cell r="G9732" t="str">
            <v>JS_CZ_wodefeng</v>
          </cell>
          <cell r="I9732" t="str">
            <v>电表故障</v>
          </cell>
        </row>
        <row r="9733">
          <cell r="A9733">
            <v>43216</v>
          </cell>
          <cell r="B9733">
            <v>0.57202546296296297</v>
          </cell>
          <cell r="D9733" t="str">
            <v>电表故障</v>
          </cell>
          <cell r="G9733" t="str">
            <v>JS_CZ_wodefeng</v>
          </cell>
          <cell r="I9733" t="str">
            <v>电表故障</v>
          </cell>
        </row>
        <row r="9734">
          <cell r="A9734">
            <v>43216</v>
          </cell>
          <cell r="B9734">
            <v>0.57439814814814816</v>
          </cell>
          <cell r="D9734" t="str">
            <v>分系统3告警状态</v>
          </cell>
          <cell r="G9734" t="str">
            <v>BJ_zhongyu</v>
          </cell>
          <cell r="I9734" t="str">
            <v>系统故障</v>
          </cell>
        </row>
        <row r="9735">
          <cell r="A9735">
            <v>43216</v>
          </cell>
          <cell r="B9735">
            <v>0.57439814814814816</v>
          </cell>
          <cell r="D9735" t="str">
            <v>分系统3PCS告警状态</v>
          </cell>
          <cell r="G9735" t="str">
            <v>BJ_zhongyu</v>
          </cell>
          <cell r="I9735" t="str">
            <v>PCS故障</v>
          </cell>
        </row>
        <row r="9736">
          <cell r="A9736">
            <v>43216</v>
          </cell>
          <cell r="B9736">
            <v>0.57532407407407404</v>
          </cell>
          <cell r="D9736" t="str">
            <v>分系统3故障状态</v>
          </cell>
          <cell r="G9736" t="str">
            <v>BJ_zhongyu</v>
          </cell>
          <cell r="I9736" t="str">
            <v>系统故障</v>
          </cell>
        </row>
        <row r="9737">
          <cell r="A9737">
            <v>43216</v>
          </cell>
          <cell r="B9737">
            <v>0.57532407407407404</v>
          </cell>
          <cell r="D9737" t="str">
            <v>分系统3BCMS2故障状态</v>
          </cell>
          <cell r="G9737" t="str">
            <v>BJ_zhongyu</v>
          </cell>
          <cell r="I9737" t="str">
            <v>BMS故障</v>
          </cell>
        </row>
        <row r="9738">
          <cell r="A9738">
            <v>43216</v>
          </cell>
          <cell r="B9738">
            <v>0.57665509259259262</v>
          </cell>
          <cell r="D9738" t="str">
            <v>电表故障</v>
          </cell>
          <cell r="G9738" t="str">
            <v>JS_CZ_wodefeng</v>
          </cell>
          <cell r="I9738" t="str">
            <v>电表故障</v>
          </cell>
        </row>
        <row r="9739">
          <cell r="A9739">
            <v>43216</v>
          </cell>
          <cell r="B9739">
            <v>0.57677083333333334</v>
          </cell>
          <cell r="D9739" t="str">
            <v>电表故障</v>
          </cell>
          <cell r="G9739" t="str">
            <v>JS_CZ_wodefeng</v>
          </cell>
          <cell r="I9739" t="str">
            <v>电表故障</v>
          </cell>
        </row>
        <row r="9740">
          <cell r="A9740">
            <v>43216</v>
          </cell>
          <cell r="B9740">
            <v>0.57769675925925923</v>
          </cell>
          <cell r="D9740" t="str">
            <v>分系统3故障状态</v>
          </cell>
          <cell r="G9740" t="str">
            <v>BJ_zhongyu</v>
          </cell>
          <cell r="I9740" t="str">
            <v>系统故障</v>
          </cell>
        </row>
        <row r="9741">
          <cell r="A9741">
            <v>43216</v>
          </cell>
          <cell r="B9741">
            <v>0.57769675925925923</v>
          </cell>
          <cell r="D9741" t="str">
            <v>分系统3BCMS2故障状态</v>
          </cell>
          <cell r="G9741" t="str">
            <v>BJ_zhongyu</v>
          </cell>
          <cell r="I9741" t="str">
            <v>BMS故障</v>
          </cell>
        </row>
        <row r="9742">
          <cell r="A9742">
            <v>43216</v>
          </cell>
          <cell r="B9742">
            <v>0.57821759259259264</v>
          </cell>
          <cell r="D9742" t="str">
            <v>电表故障</v>
          </cell>
          <cell r="G9742" t="str">
            <v>JS_CZ_wodefeng</v>
          </cell>
          <cell r="I9742" t="str">
            <v>电表故障</v>
          </cell>
        </row>
        <row r="9743">
          <cell r="A9743">
            <v>43216</v>
          </cell>
          <cell r="B9743">
            <v>0.58035879629629628</v>
          </cell>
          <cell r="D9743" t="str">
            <v>分系统3BCMS2故障状态</v>
          </cell>
          <cell r="G9743" t="str">
            <v>BJ_zhongyu</v>
          </cell>
          <cell r="I9743" t="str">
            <v>BMS故障</v>
          </cell>
        </row>
        <row r="9744">
          <cell r="A9744">
            <v>43216</v>
          </cell>
          <cell r="B9744">
            <v>0.58060185185185187</v>
          </cell>
          <cell r="D9744" t="str">
            <v>电表故障</v>
          </cell>
          <cell r="G9744" t="str">
            <v>JS_CZ_wodefeng</v>
          </cell>
          <cell r="I9744" t="str">
            <v>电表故障</v>
          </cell>
        </row>
        <row r="9745">
          <cell r="A9745">
            <v>43216</v>
          </cell>
          <cell r="B9745">
            <v>0.58128472222222227</v>
          </cell>
          <cell r="D9745" t="str">
            <v>分系统3故障状态</v>
          </cell>
          <cell r="G9745" t="str">
            <v>BJ_zhongyu</v>
          </cell>
          <cell r="I9745" t="str">
            <v>系统故障</v>
          </cell>
        </row>
        <row r="9746">
          <cell r="A9746">
            <v>43216</v>
          </cell>
          <cell r="B9746">
            <v>0.58128472222222227</v>
          </cell>
          <cell r="D9746" t="str">
            <v>分系统3BCMS2故障状态</v>
          </cell>
          <cell r="G9746" t="str">
            <v>BJ_zhongyu</v>
          </cell>
          <cell r="I9746" t="str">
            <v>BMS故障</v>
          </cell>
        </row>
        <row r="9747">
          <cell r="A9747">
            <v>43216</v>
          </cell>
          <cell r="B9747">
            <v>0.58204861111111106</v>
          </cell>
          <cell r="D9747" t="str">
            <v>电表故障</v>
          </cell>
          <cell r="G9747" t="str">
            <v>JS_CZ_wodefeng</v>
          </cell>
          <cell r="I9747" t="str">
            <v>电表故障</v>
          </cell>
        </row>
        <row r="9748">
          <cell r="A9748">
            <v>43216</v>
          </cell>
          <cell r="B9748">
            <v>0.58216435185185189</v>
          </cell>
          <cell r="D9748" t="str">
            <v>电表故障</v>
          </cell>
          <cell r="G9748" t="str">
            <v>JS_CZ_wodefeng</v>
          </cell>
          <cell r="I9748" t="str">
            <v>电表故障</v>
          </cell>
        </row>
        <row r="9749">
          <cell r="A9749">
            <v>43216</v>
          </cell>
          <cell r="B9749">
            <v>0.5841898148148148</v>
          </cell>
          <cell r="D9749" t="str">
            <v>分系统3告警状态</v>
          </cell>
          <cell r="G9749" t="str">
            <v>BJ_zhongyu</v>
          </cell>
          <cell r="I9749" t="str">
            <v>系统故障</v>
          </cell>
        </row>
        <row r="9750">
          <cell r="A9750">
            <v>43216</v>
          </cell>
          <cell r="B9750">
            <v>0.5841898148148148</v>
          </cell>
          <cell r="D9750" t="str">
            <v>分系统3PCS告警状态</v>
          </cell>
          <cell r="G9750" t="str">
            <v>BJ_zhongyu</v>
          </cell>
          <cell r="I9750" t="str">
            <v>PCS故障</v>
          </cell>
        </row>
        <row r="9751">
          <cell r="A9751">
            <v>43216</v>
          </cell>
          <cell r="B9751">
            <v>0.58499999999999996</v>
          </cell>
          <cell r="D9751" t="str">
            <v>分系统3故障状态</v>
          </cell>
          <cell r="G9751" t="str">
            <v>BJ_zhongyu</v>
          </cell>
          <cell r="I9751" t="str">
            <v>系统故障</v>
          </cell>
        </row>
        <row r="9752">
          <cell r="A9752">
            <v>43216</v>
          </cell>
          <cell r="B9752">
            <v>0.58499999999999996</v>
          </cell>
          <cell r="D9752" t="str">
            <v>分系统3BCMS2故障状态</v>
          </cell>
          <cell r="G9752" t="str">
            <v>BJ_zhongyu</v>
          </cell>
          <cell r="I9752" t="str">
            <v>BMS故障</v>
          </cell>
        </row>
        <row r="9753">
          <cell r="A9753">
            <v>43216</v>
          </cell>
          <cell r="B9753">
            <v>0.58721064814814816</v>
          </cell>
          <cell r="D9753" t="str">
            <v>电表故障</v>
          </cell>
          <cell r="G9753" t="str">
            <v>JS_CZ_wodefeng</v>
          </cell>
          <cell r="I9753" t="str">
            <v>电表故障</v>
          </cell>
        </row>
        <row r="9754">
          <cell r="A9754">
            <v>43216</v>
          </cell>
          <cell r="B9754">
            <v>0.58766203703703701</v>
          </cell>
          <cell r="D9754" t="str">
            <v>分系统3BCMS2故障状态</v>
          </cell>
          <cell r="G9754" t="str">
            <v>BJ_zhongyu</v>
          </cell>
          <cell r="I9754" t="str">
            <v>BMS故障</v>
          </cell>
        </row>
        <row r="9755">
          <cell r="A9755">
            <v>43216</v>
          </cell>
          <cell r="B9755">
            <v>0.58847222222222217</v>
          </cell>
          <cell r="D9755" t="str">
            <v>分系统3故障状态</v>
          </cell>
          <cell r="G9755" t="str">
            <v>BJ_zhongyu</v>
          </cell>
          <cell r="I9755" t="str">
            <v>系统故障</v>
          </cell>
        </row>
        <row r="9756">
          <cell r="A9756">
            <v>43216</v>
          </cell>
          <cell r="B9756">
            <v>0.58847222222222217</v>
          </cell>
          <cell r="D9756" t="str">
            <v>分系统3BCMS2故障状态</v>
          </cell>
          <cell r="G9756" t="str">
            <v>BJ_zhongyu</v>
          </cell>
          <cell r="I9756" t="str">
            <v>BMS故障</v>
          </cell>
        </row>
        <row r="9757">
          <cell r="A9757">
            <v>43216</v>
          </cell>
          <cell r="B9757">
            <v>0.58876157407407403</v>
          </cell>
          <cell r="D9757" t="str">
            <v>电表故障</v>
          </cell>
          <cell r="G9757" t="str">
            <v>JS_CZ_wodefeng</v>
          </cell>
          <cell r="I9757" t="str">
            <v>电表故障</v>
          </cell>
        </row>
        <row r="9758">
          <cell r="A9758">
            <v>43216</v>
          </cell>
          <cell r="B9758">
            <v>0.59097222222222223</v>
          </cell>
          <cell r="D9758" t="str">
            <v>分系统3BCMS2故障状态</v>
          </cell>
          <cell r="G9758" t="str">
            <v>BJ_zhongyu</v>
          </cell>
          <cell r="I9758" t="str">
            <v>BMS故障</v>
          </cell>
        </row>
        <row r="9759">
          <cell r="A9759">
            <v>43216</v>
          </cell>
          <cell r="B9759">
            <v>0.59114583333333337</v>
          </cell>
          <cell r="D9759" t="str">
            <v>分系统3告警状态</v>
          </cell>
          <cell r="G9759" t="str">
            <v>BJ_zhongyu</v>
          </cell>
          <cell r="I9759" t="str">
            <v>系统故障</v>
          </cell>
        </row>
        <row r="9760">
          <cell r="A9760">
            <v>43216</v>
          </cell>
          <cell r="B9760">
            <v>0.59114583333333337</v>
          </cell>
          <cell r="D9760" t="str">
            <v>分系统3PCS告警状态</v>
          </cell>
          <cell r="G9760" t="str">
            <v>BJ_zhongyu</v>
          </cell>
          <cell r="I9760" t="str">
            <v>PCS故障</v>
          </cell>
        </row>
        <row r="9761">
          <cell r="A9761">
            <v>43216</v>
          </cell>
          <cell r="B9761">
            <v>0.59184027777777781</v>
          </cell>
          <cell r="D9761" t="str">
            <v>分系统3故障状态</v>
          </cell>
          <cell r="G9761" t="str">
            <v>BJ_zhongyu</v>
          </cell>
          <cell r="I9761" t="str">
            <v>系统故障</v>
          </cell>
        </row>
        <row r="9762">
          <cell r="A9762">
            <v>43216</v>
          </cell>
          <cell r="B9762">
            <v>0.59184027777777781</v>
          </cell>
          <cell r="D9762" t="str">
            <v>分系统3BCMS2故障状态</v>
          </cell>
          <cell r="G9762" t="str">
            <v>BJ_zhongyu</v>
          </cell>
          <cell r="I9762" t="str">
            <v>BMS故障</v>
          </cell>
        </row>
        <row r="9763">
          <cell r="A9763">
            <v>43216</v>
          </cell>
          <cell r="B9763">
            <v>0.59259259259259256</v>
          </cell>
          <cell r="D9763" t="str">
            <v>电表故障</v>
          </cell>
          <cell r="G9763" t="str">
            <v>JS_CZ_wodefeng</v>
          </cell>
          <cell r="I9763" t="str">
            <v>电表故障</v>
          </cell>
        </row>
        <row r="9764">
          <cell r="A9764">
            <v>43216</v>
          </cell>
          <cell r="B9764">
            <v>0.59270833333333328</v>
          </cell>
          <cell r="D9764" t="str">
            <v>电表故障</v>
          </cell>
          <cell r="G9764" t="str">
            <v>JS_CZ_wodefeng</v>
          </cell>
          <cell r="I9764" t="str">
            <v>电表故障</v>
          </cell>
        </row>
        <row r="9765">
          <cell r="A9765">
            <v>43216</v>
          </cell>
          <cell r="B9765">
            <v>0.59415509259259258</v>
          </cell>
          <cell r="D9765" t="str">
            <v>电表故障</v>
          </cell>
          <cell r="G9765" t="str">
            <v>JS_CZ_wodefeng</v>
          </cell>
          <cell r="I9765" t="str">
            <v>电表故障</v>
          </cell>
        </row>
        <row r="9766">
          <cell r="A9766">
            <v>43216</v>
          </cell>
          <cell r="B9766">
            <v>0.59531250000000002</v>
          </cell>
          <cell r="D9766" t="str">
            <v>分系统3故障状态</v>
          </cell>
          <cell r="G9766" t="str">
            <v>BJ_zhongyu</v>
          </cell>
          <cell r="I9766" t="str">
            <v>系统故障</v>
          </cell>
        </row>
        <row r="9767">
          <cell r="A9767">
            <v>43216</v>
          </cell>
          <cell r="B9767">
            <v>0.59531250000000002</v>
          </cell>
          <cell r="D9767" t="str">
            <v>分系统3BCMS2故障状态</v>
          </cell>
          <cell r="G9767" t="str">
            <v>BJ_zhongyu</v>
          </cell>
          <cell r="I9767" t="str">
            <v>BMS故障</v>
          </cell>
        </row>
        <row r="9768">
          <cell r="A9768">
            <v>43216</v>
          </cell>
          <cell r="B9768">
            <v>0.59920138888888885</v>
          </cell>
          <cell r="D9768" t="str">
            <v>电表故障</v>
          </cell>
          <cell r="G9768" t="str">
            <v>JS_CZ_wodefeng</v>
          </cell>
          <cell r="I9768" t="str">
            <v>电表故障</v>
          </cell>
        </row>
        <row r="9769">
          <cell r="A9769">
            <v>43216</v>
          </cell>
          <cell r="B9769">
            <v>0.59931712962962969</v>
          </cell>
          <cell r="D9769" t="str">
            <v>电表故障</v>
          </cell>
          <cell r="G9769" t="str">
            <v>JS_CZ_wodefeng</v>
          </cell>
          <cell r="I9769" t="str">
            <v>电表故障</v>
          </cell>
        </row>
        <row r="9770">
          <cell r="A9770">
            <v>43216</v>
          </cell>
          <cell r="B9770">
            <v>0.59971064814814812</v>
          </cell>
          <cell r="D9770" t="str">
            <v>分系统3告警状态</v>
          </cell>
          <cell r="G9770" t="str">
            <v>BJ_zhongyu</v>
          </cell>
          <cell r="I9770" t="str">
            <v>系统故障</v>
          </cell>
        </row>
        <row r="9771">
          <cell r="A9771">
            <v>43216</v>
          </cell>
          <cell r="B9771">
            <v>0.59971064814814812</v>
          </cell>
          <cell r="D9771" t="str">
            <v>分系统3故障状态</v>
          </cell>
          <cell r="G9771" t="str">
            <v>BJ_zhongyu</v>
          </cell>
          <cell r="I9771" t="str">
            <v>系统故障</v>
          </cell>
        </row>
        <row r="9772">
          <cell r="A9772">
            <v>43216</v>
          </cell>
          <cell r="B9772">
            <v>0.59971064814814812</v>
          </cell>
          <cell r="D9772" t="str">
            <v>分系统3PCS告警状态</v>
          </cell>
          <cell r="G9772" t="str">
            <v>BJ_zhongyu</v>
          </cell>
          <cell r="I9772" t="str">
            <v>PCS故障</v>
          </cell>
        </row>
        <row r="9773">
          <cell r="A9773">
            <v>43216</v>
          </cell>
          <cell r="B9773">
            <v>0.59971064814814812</v>
          </cell>
          <cell r="D9773" t="str">
            <v>分系统3BCMS2故障状态</v>
          </cell>
          <cell r="G9773" t="str">
            <v>BJ_zhongyu</v>
          </cell>
          <cell r="I9773" t="str">
            <v>BMS故障</v>
          </cell>
        </row>
        <row r="9774">
          <cell r="A9774">
            <v>43216</v>
          </cell>
          <cell r="B9774">
            <v>0.60342592592592592</v>
          </cell>
          <cell r="D9774" t="str">
            <v>分系统3故障状态</v>
          </cell>
          <cell r="G9774" t="str">
            <v>BJ_zhongyu</v>
          </cell>
          <cell r="I9774" t="str">
            <v>系统故障</v>
          </cell>
        </row>
        <row r="9775">
          <cell r="A9775">
            <v>43216</v>
          </cell>
          <cell r="B9775">
            <v>0.60342592592592592</v>
          </cell>
          <cell r="D9775" t="str">
            <v>分系统3BCMS2故障状态</v>
          </cell>
          <cell r="G9775" t="str">
            <v>BJ_zhongyu</v>
          </cell>
          <cell r="I9775" t="str">
            <v>BMS故障</v>
          </cell>
        </row>
        <row r="9776">
          <cell r="A9776">
            <v>43216</v>
          </cell>
          <cell r="B9776">
            <v>0.6057407407407408</v>
          </cell>
          <cell r="D9776" t="str">
            <v>电表故障</v>
          </cell>
          <cell r="G9776" t="str">
            <v>JS_CZ_wodefeng</v>
          </cell>
          <cell r="I9776" t="str">
            <v>电表故障</v>
          </cell>
        </row>
        <row r="9777">
          <cell r="A9777">
            <v>43216</v>
          </cell>
          <cell r="B9777">
            <v>0.60591435185185183</v>
          </cell>
          <cell r="D9777" t="str">
            <v>电表故障</v>
          </cell>
          <cell r="G9777" t="str">
            <v>JS_CZ_wodefeng</v>
          </cell>
          <cell r="I9777" t="str">
            <v>电表故障</v>
          </cell>
        </row>
        <row r="9778">
          <cell r="A9778">
            <v>43216</v>
          </cell>
          <cell r="B9778">
            <v>0.60614583333333327</v>
          </cell>
          <cell r="D9778" t="str">
            <v>电表故障</v>
          </cell>
          <cell r="G9778" t="str">
            <v>JS_CZ_wodefeng</v>
          </cell>
          <cell r="I9778" t="str">
            <v>电表故障</v>
          </cell>
        </row>
        <row r="9779">
          <cell r="A9779">
            <v>43216</v>
          </cell>
          <cell r="B9779">
            <v>0.60626157407407411</v>
          </cell>
          <cell r="D9779" t="str">
            <v>电表故障</v>
          </cell>
          <cell r="G9779" t="str">
            <v>JS_CZ_wodefeng</v>
          </cell>
          <cell r="I9779" t="str">
            <v>电表故障</v>
          </cell>
        </row>
        <row r="9780">
          <cell r="A9780">
            <v>43216</v>
          </cell>
          <cell r="B9780">
            <v>0.60741898148148155</v>
          </cell>
          <cell r="D9780" t="str">
            <v>分系统3故障状态</v>
          </cell>
          <cell r="G9780" t="str">
            <v>BJ_zhongyu</v>
          </cell>
          <cell r="I9780" t="str">
            <v>系统故障</v>
          </cell>
        </row>
        <row r="9781">
          <cell r="A9781">
            <v>43216</v>
          </cell>
          <cell r="B9781">
            <v>0.60741898148148155</v>
          </cell>
          <cell r="D9781" t="str">
            <v>分系统3BCMS2故障状态</v>
          </cell>
          <cell r="G9781" t="str">
            <v>BJ_zhongyu</v>
          </cell>
          <cell r="I9781" t="str">
            <v>BMS故障</v>
          </cell>
        </row>
        <row r="9782">
          <cell r="A9782">
            <v>43216</v>
          </cell>
          <cell r="B9782">
            <v>0.60851851851851857</v>
          </cell>
          <cell r="D9782" t="str">
            <v>电表故障</v>
          </cell>
          <cell r="G9782" t="str">
            <v>JS_CZ_wodefeng</v>
          </cell>
          <cell r="I9782" t="str">
            <v>电表故障</v>
          </cell>
        </row>
        <row r="9783">
          <cell r="A9783">
            <v>43216</v>
          </cell>
          <cell r="B9783">
            <v>0.60951388888888891</v>
          </cell>
          <cell r="D9783" t="str">
            <v>电表故障</v>
          </cell>
          <cell r="G9783" t="str">
            <v>JS_CZ_wodefeng</v>
          </cell>
          <cell r="I9783" t="str">
            <v>电表故障</v>
          </cell>
        </row>
        <row r="9784">
          <cell r="A9784">
            <v>43216</v>
          </cell>
          <cell r="B9784">
            <v>0.61072916666666666</v>
          </cell>
          <cell r="D9784" t="str">
            <v>分系统3BCMS2故障状态</v>
          </cell>
          <cell r="G9784" t="str">
            <v>BJ_zhongyu</v>
          </cell>
          <cell r="I9784" t="str">
            <v>BMS故障</v>
          </cell>
        </row>
        <row r="9785">
          <cell r="A9785">
            <v>43216</v>
          </cell>
          <cell r="B9785">
            <v>0.61090277777777779</v>
          </cell>
          <cell r="D9785" t="str">
            <v>分系统3BCMS2故障状态</v>
          </cell>
          <cell r="G9785" t="str">
            <v>BJ_zhongyu</v>
          </cell>
          <cell r="I9785" t="str">
            <v>BMS故障</v>
          </cell>
        </row>
        <row r="9786">
          <cell r="A9786">
            <v>43216</v>
          </cell>
          <cell r="B9786">
            <v>0.61101851851851852</v>
          </cell>
          <cell r="D9786" t="str">
            <v>电表故障</v>
          </cell>
          <cell r="G9786" t="str">
            <v>JS_CZ_wodefeng</v>
          </cell>
          <cell r="I9786" t="str">
            <v>电表故障</v>
          </cell>
        </row>
        <row r="9787">
          <cell r="A9787">
            <v>43216</v>
          </cell>
          <cell r="B9787">
            <v>0.61177083333333326</v>
          </cell>
          <cell r="D9787" t="str">
            <v>分系统3故障状态</v>
          </cell>
          <cell r="G9787" t="str">
            <v>BJ_zhongyu</v>
          </cell>
          <cell r="I9787" t="str">
            <v>系统故障</v>
          </cell>
        </row>
        <row r="9788">
          <cell r="A9788">
            <v>43216</v>
          </cell>
          <cell r="B9788">
            <v>0.61177083333333326</v>
          </cell>
          <cell r="D9788" t="str">
            <v>分系统3BCMS2故障状态</v>
          </cell>
          <cell r="G9788" t="str">
            <v>BJ_zhongyu</v>
          </cell>
          <cell r="I9788" t="str">
            <v>BMS故障</v>
          </cell>
        </row>
        <row r="9789">
          <cell r="A9789">
            <v>43216</v>
          </cell>
          <cell r="B9789">
            <v>0.61495370370370372</v>
          </cell>
          <cell r="D9789" t="str">
            <v>电表故障</v>
          </cell>
          <cell r="G9789" t="str">
            <v>JS_CZ_wodefeng</v>
          </cell>
          <cell r="I9789" t="str">
            <v>电表故障</v>
          </cell>
        </row>
        <row r="9790">
          <cell r="A9790">
            <v>43216</v>
          </cell>
          <cell r="B9790">
            <v>0.61628472222222219</v>
          </cell>
          <cell r="D9790" t="str">
            <v>电表故障</v>
          </cell>
          <cell r="G9790" t="str">
            <v>JS_CZ_wodefeng</v>
          </cell>
          <cell r="I9790" t="str">
            <v>电表故障</v>
          </cell>
        </row>
        <row r="9791">
          <cell r="A9791">
            <v>43216</v>
          </cell>
          <cell r="B9791">
            <v>0.61640046296296302</v>
          </cell>
          <cell r="D9791" t="str">
            <v>电表故障</v>
          </cell>
          <cell r="G9791" t="str">
            <v>JS_CZ_wodefeng</v>
          </cell>
          <cell r="I9791" t="str">
            <v>电表故障</v>
          </cell>
        </row>
        <row r="9792">
          <cell r="A9792">
            <v>43216</v>
          </cell>
          <cell r="B9792">
            <v>0.61645833333333333</v>
          </cell>
          <cell r="D9792" t="str">
            <v>分系统3故障状态</v>
          </cell>
          <cell r="G9792" t="str">
            <v>BJ_zhongyu</v>
          </cell>
          <cell r="I9792" t="str">
            <v>系统故障</v>
          </cell>
        </row>
        <row r="9793">
          <cell r="A9793">
            <v>43216</v>
          </cell>
          <cell r="B9793">
            <v>0.61645833333333333</v>
          </cell>
          <cell r="D9793" t="str">
            <v>分系统3BCMS2故障状态</v>
          </cell>
          <cell r="G9793" t="str">
            <v>BJ_zhongyu</v>
          </cell>
          <cell r="I9793" t="str">
            <v>BMS故障</v>
          </cell>
        </row>
        <row r="9794">
          <cell r="A9794">
            <v>43216</v>
          </cell>
          <cell r="B9794">
            <v>0.61651620370370364</v>
          </cell>
          <cell r="D9794" t="str">
            <v>电表故障</v>
          </cell>
          <cell r="G9794" t="str">
            <v>JS_CZ_wodefeng</v>
          </cell>
          <cell r="I9794" t="str">
            <v>电表故障</v>
          </cell>
        </row>
        <row r="9795">
          <cell r="A9795">
            <v>43216</v>
          </cell>
          <cell r="B9795">
            <v>0.61755787037037035</v>
          </cell>
          <cell r="D9795" t="str">
            <v>电表故障</v>
          </cell>
          <cell r="G9795" t="str">
            <v>JS_CZ_wodefeng</v>
          </cell>
          <cell r="I9795" t="str">
            <v>电表故障</v>
          </cell>
        </row>
        <row r="9796">
          <cell r="A9796">
            <v>43216</v>
          </cell>
          <cell r="B9796">
            <v>0.61988425925925927</v>
          </cell>
          <cell r="D9796" t="str">
            <v>电表故障</v>
          </cell>
          <cell r="G9796" t="str">
            <v>JS_CZ_wodefeng</v>
          </cell>
          <cell r="I9796" t="str">
            <v>电表故障</v>
          </cell>
        </row>
        <row r="9797">
          <cell r="A9797">
            <v>43216</v>
          </cell>
          <cell r="B9797">
            <v>0.62115740740740744</v>
          </cell>
          <cell r="D9797" t="str">
            <v>分系统3故障状态</v>
          </cell>
          <cell r="G9797" t="str">
            <v>BJ_zhongyu</v>
          </cell>
          <cell r="I9797" t="str">
            <v>系统故障</v>
          </cell>
        </row>
        <row r="9798">
          <cell r="A9798">
            <v>43216</v>
          </cell>
          <cell r="B9798">
            <v>0.62115740740740744</v>
          </cell>
          <cell r="D9798" t="str">
            <v>分系统3BCMS2故障状态</v>
          </cell>
          <cell r="G9798" t="str">
            <v>BJ_zhongyu</v>
          </cell>
          <cell r="I9798" t="str">
            <v>BMS故障</v>
          </cell>
        </row>
        <row r="9799">
          <cell r="A9799">
            <v>43216</v>
          </cell>
          <cell r="B9799">
            <v>0.62138888888888888</v>
          </cell>
          <cell r="D9799" t="str">
            <v>电表故障</v>
          </cell>
          <cell r="G9799" t="str">
            <v>JS_CZ_wodefeng</v>
          </cell>
          <cell r="I9799" t="str">
            <v>电表故障</v>
          </cell>
        </row>
        <row r="9800">
          <cell r="A9800">
            <v>43216</v>
          </cell>
          <cell r="B9800">
            <v>0.6215046296296296</v>
          </cell>
          <cell r="D9800" t="str">
            <v>电表故障</v>
          </cell>
          <cell r="G9800" t="str">
            <v>JS_CZ_wodefeng</v>
          </cell>
          <cell r="I9800" t="str">
            <v>电表故障</v>
          </cell>
        </row>
        <row r="9801">
          <cell r="A9801">
            <v>43216</v>
          </cell>
          <cell r="B9801">
            <v>0.62260416666666674</v>
          </cell>
          <cell r="D9801" t="str">
            <v>电表故障</v>
          </cell>
          <cell r="G9801" t="str">
            <v>JS_CZ_wodefeng</v>
          </cell>
          <cell r="I9801" t="str">
            <v>电表故障</v>
          </cell>
        </row>
        <row r="9802">
          <cell r="A9802">
            <v>43216</v>
          </cell>
          <cell r="B9802">
            <v>0.62283564814814818</v>
          </cell>
          <cell r="D9802" t="str">
            <v>电表故障</v>
          </cell>
          <cell r="G9802" t="str">
            <v>JS_CZ_wodefeng</v>
          </cell>
          <cell r="I9802" t="str">
            <v>电表故障</v>
          </cell>
        </row>
        <row r="9803">
          <cell r="A9803">
            <v>43216</v>
          </cell>
          <cell r="B9803">
            <v>0.62387731481481479</v>
          </cell>
          <cell r="D9803" t="str">
            <v>电表故障</v>
          </cell>
          <cell r="G9803" t="str">
            <v>JS_CZ_wodefeng</v>
          </cell>
          <cell r="I9803" t="str">
            <v>电表故障</v>
          </cell>
        </row>
        <row r="9804">
          <cell r="A9804">
            <v>43216</v>
          </cell>
          <cell r="B9804">
            <v>0.62543981481481481</v>
          </cell>
          <cell r="D9804" t="str">
            <v>分系统3故障状态</v>
          </cell>
          <cell r="G9804" t="str">
            <v>BJ_zhongyu</v>
          </cell>
          <cell r="I9804" t="str">
            <v>系统故障</v>
          </cell>
        </row>
        <row r="9805">
          <cell r="A9805">
            <v>43216</v>
          </cell>
          <cell r="B9805">
            <v>0.62543981481481481</v>
          </cell>
          <cell r="D9805" t="str">
            <v>分系统3BCMS2故障状态</v>
          </cell>
          <cell r="G9805" t="str">
            <v>BJ_zhongyu</v>
          </cell>
          <cell r="I9805" t="str">
            <v>BMS故障</v>
          </cell>
        </row>
        <row r="9806">
          <cell r="A9806">
            <v>43216</v>
          </cell>
          <cell r="B9806">
            <v>0.62678240740740743</v>
          </cell>
          <cell r="D9806" t="str">
            <v>电表故障</v>
          </cell>
          <cell r="G9806" t="str">
            <v>JS_CZ_wodefeng</v>
          </cell>
          <cell r="I9806" t="str">
            <v>电表故障</v>
          </cell>
        </row>
        <row r="9807">
          <cell r="A9807">
            <v>43216</v>
          </cell>
          <cell r="B9807">
            <v>0.62689814814814815</v>
          </cell>
          <cell r="D9807" t="str">
            <v>电表故障</v>
          </cell>
          <cell r="G9807" t="str">
            <v>JS_CZ_wodefeng</v>
          </cell>
          <cell r="I9807" t="str">
            <v>电表故障</v>
          </cell>
        </row>
        <row r="9808">
          <cell r="A9808">
            <v>43216</v>
          </cell>
          <cell r="B9808">
            <v>0.62782407407407403</v>
          </cell>
          <cell r="D9808" t="str">
            <v>电表故障</v>
          </cell>
          <cell r="G9808" t="str">
            <v>JS_CZ_wodefeng</v>
          </cell>
          <cell r="I9808" t="str">
            <v>电表故障</v>
          </cell>
        </row>
        <row r="9809">
          <cell r="A9809">
            <v>43216</v>
          </cell>
          <cell r="B9809">
            <v>0.62846064814814817</v>
          </cell>
          <cell r="D9809" t="str">
            <v>分系统3故障状态</v>
          </cell>
          <cell r="G9809" t="str">
            <v>BJ_zhongyu</v>
          </cell>
          <cell r="I9809" t="str">
            <v>系统故障</v>
          </cell>
        </row>
        <row r="9810">
          <cell r="A9810">
            <v>43216</v>
          </cell>
          <cell r="B9810">
            <v>0.62846064814814817</v>
          </cell>
          <cell r="D9810" t="str">
            <v>分系统3BCMS2故障状态</v>
          </cell>
          <cell r="G9810" t="str">
            <v>BJ_zhongyu</v>
          </cell>
          <cell r="I9810" t="str">
            <v>BMS故障</v>
          </cell>
        </row>
        <row r="9811">
          <cell r="A9811">
            <v>43216</v>
          </cell>
          <cell r="B9811">
            <v>0.62938657407407406</v>
          </cell>
          <cell r="D9811" t="str">
            <v>电表故障</v>
          </cell>
          <cell r="G9811" t="str">
            <v>JS_CZ_wodefeng</v>
          </cell>
          <cell r="I9811" t="str">
            <v>电表故障</v>
          </cell>
        </row>
        <row r="9812">
          <cell r="A9812">
            <v>43216</v>
          </cell>
          <cell r="B9812">
            <v>0.63141203703703697</v>
          </cell>
          <cell r="D9812" t="str">
            <v>分系统3故障状态</v>
          </cell>
          <cell r="G9812" t="str">
            <v>BJ_zhongyu</v>
          </cell>
          <cell r="I9812" t="str">
            <v>系统故障</v>
          </cell>
        </row>
        <row r="9813">
          <cell r="A9813">
            <v>43216</v>
          </cell>
          <cell r="B9813">
            <v>0.63141203703703697</v>
          </cell>
          <cell r="D9813" t="str">
            <v>分系统3BCMS2故障状态</v>
          </cell>
          <cell r="G9813" t="str">
            <v>BJ_zhongyu</v>
          </cell>
          <cell r="I9813" t="str">
            <v>BMS故障</v>
          </cell>
        </row>
        <row r="9814">
          <cell r="A9814">
            <v>43216</v>
          </cell>
          <cell r="B9814">
            <v>0.63326388888888896</v>
          </cell>
          <cell r="D9814" t="str">
            <v>电表故障</v>
          </cell>
          <cell r="G9814" t="str">
            <v>JS_CZ_wodefeng</v>
          </cell>
          <cell r="I9814" t="str">
            <v>电表故障</v>
          </cell>
        </row>
        <row r="9815">
          <cell r="A9815">
            <v>43216</v>
          </cell>
          <cell r="B9815">
            <v>0.63337962962962957</v>
          </cell>
          <cell r="D9815" t="str">
            <v>电表故障</v>
          </cell>
          <cell r="G9815" t="str">
            <v>JS_CZ_wodefeng</v>
          </cell>
          <cell r="I9815" t="str">
            <v>电表故障</v>
          </cell>
        </row>
        <row r="9816">
          <cell r="A9816">
            <v>43216</v>
          </cell>
          <cell r="B9816">
            <v>0.63436342592592598</v>
          </cell>
          <cell r="D9816" t="str">
            <v>分系统3故障状态</v>
          </cell>
          <cell r="G9816" t="str">
            <v>BJ_zhongyu</v>
          </cell>
          <cell r="I9816" t="str">
            <v>系统故障</v>
          </cell>
        </row>
        <row r="9817">
          <cell r="A9817">
            <v>43216</v>
          </cell>
          <cell r="B9817">
            <v>0.63436342592592598</v>
          </cell>
          <cell r="D9817" t="str">
            <v>分系统3BCMS2故障状态</v>
          </cell>
          <cell r="G9817" t="str">
            <v>BJ_zhongyu</v>
          </cell>
          <cell r="I9817" t="str">
            <v>BMS故障</v>
          </cell>
        </row>
        <row r="9818">
          <cell r="A9818">
            <v>43216</v>
          </cell>
          <cell r="B9818">
            <v>0.63559027777777777</v>
          </cell>
          <cell r="D9818" t="str">
            <v>电表故障</v>
          </cell>
          <cell r="G9818" t="str">
            <v>JS_CZ_wodefeng</v>
          </cell>
          <cell r="I9818" t="str">
            <v>电表故障</v>
          </cell>
        </row>
        <row r="9819">
          <cell r="A9819">
            <v>43216</v>
          </cell>
          <cell r="B9819">
            <v>0.63692129629629635</v>
          </cell>
          <cell r="D9819" t="str">
            <v>电表故障</v>
          </cell>
          <cell r="G9819" t="str">
            <v>JS_CZ_wodefeng</v>
          </cell>
          <cell r="I9819" t="str">
            <v>电表故障</v>
          </cell>
        </row>
        <row r="9820">
          <cell r="A9820">
            <v>43216</v>
          </cell>
          <cell r="B9820">
            <v>0.63703703703703707</v>
          </cell>
          <cell r="D9820" t="str">
            <v>电表故障</v>
          </cell>
          <cell r="G9820" t="str">
            <v>JS_CZ_wodefeng</v>
          </cell>
          <cell r="I9820" t="str">
            <v>电表故障</v>
          </cell>
        </row>
        <row r="9821">
          <cell r="A9821">
            <v>43216</v>
          </cell>
          <cell r="B9821">
            <v>0.63715277777777779</v>
          </cell>
          <cell r="D9821" t="str">
            <v>电表故障</v>
          </cell>
          <cell r="G9821" t="str">
            <v>JS_CZ_wodefeng</v>
          </cell>
          <cell r="I9821" t="str">
            <v>电表故障</v>
          </cell>
        </row>
        <row r="9822">
          <cell r="A9822">
            <v>43216</v>
          </cell>
          <cell r="B9822">
            <v>0.63750000000000007</v>
          </cell>
          <cell r="D9822" t="str">
            <v>分系统3故障状态</v>
          </cell>
          <cell r="G9822" t="str">
            <v>BJ_zhongyu</v>
          </cell>
          <cell r="I9822" t="str">
            <v>系统故障</v>
          </cell>
        </row>
        <row r="9823">
          <cell r="A9823">
            <v>43216</v>
          </cell>
          <cell r="B9823">
            <v>0.63750000000000007</v>
          </cell>
          <cell r="D9823" t="str">
            <v>分系统3BCMS2故障状态</v>
          </cell>
          <cell r="G9823" t="str">
            <v>BJ_zhongyu</v>
          </cell>
          <cell r="I9823" t="str">
            <v>BMS故障</v>
          </cell>
        </row>
        <row r="9824">
          <cell r="A9824">
            <v>43216</v>
          </cell>
          <cell r="B9824">
            <v>0.63848379629629626</v>
          </cell>
          <cell r="D9824" t="str">
            <v>电表故障</v>
          </cell>
          <cell r="G9824" t="str">
            <v>JS_CZ_wodefeng</v>
          </cell>
          <cell r="I9824" t="str">
            <v>电表故障</v>
          </cell>
        </row>
        <row r="9825">
          <cell r="A9825">
            <v>43216</v>
          </cell>
          <cell r="B9825">
            <v>0.63981481481481484</v>
          </cell>
          <cell r="D9825" t="str">
            <v>电表故障</v>
          </cell>
          <cell r="G9825" t="str">
            <v>JS_CZ_wodefeng</v>
          </cell>
          <cell r="I9825" t="str">
            <v>电表故障</v>
          </cell>
        </row>
        <row r="9826">
          <cell r="A9826">
            <v>43216</v>
          </cell>
          <cell r="B9826">
            <v>0.64050925925925928</v>
          </cell>
          <cell r="D9826" t="str">
            <v>分系统3故障状态</v>
          </cell>
          <cell r="G9826" t="str">
            <v>BJ_zhongyu</v>
          </cell>
          <cell r="I9826" t="str">
            <v>系统故障</v>
          </cell>
        </row>
        <row r="9827">
          <cell r="A9827">
            <v>43216</v>
          </cell>
          <cell r="B9827">
            <v>0.64050925925925928</v>
          </cell>
          <cell r="D9827" t="str">
            <v>分系统3BCMS2故障状态</v>
          </cell>
          <cell r="G9827" t="str">
            <v>BJ_zhongyu</v>
          </cell>
          <cell r="I9827" t="str">
            <v>BMS故障</v>
          </cell>
        </row>
        <row r="9828">
          <cell r="A9828">
            <v>43216</v>
          </cell>
          <cell r="B9828">
            <v>0.641087962962963</v>
          </cell>
          <cell r="D9828" t="str">
            <v>电表故障</v>
          </cell>
          <cell r="G9828" t="str">
            <v>JS_CZ_wodefeng</v>
          </cell>
          <cell r="I9828" t="str">
            <v>电表故障</v>
          </cell>
        </row>
        <row r="9829">
          <cell r="A9829">
            <v>43216</v>
          </cell>
          <cell r="B9829">
            <v>0.64334490740740746</v>
          </cell>
          <cell r="D9829" t="str">
            <v>分系统3故障状态</v>
          </cell>
          <cell r="G9829" t="str">
            <v>BJ_zhongyu</v>
          </cell>
          <cell r="I9829" t="str">
            <v>系统故障</v>
          </cell>
        </row>
        <row r="9830">
          <cell r="A9830">
            <v>43216</v>
          </cell>
          <cell r="B9830">
            <v>0.64334490740740746</v>
          </cell>
          <cell r="D9830" t="str">
            <v>分系统3BCMS2故障状态</v>
          </cell>
          <cell r="G9830" t="str">
            <v>BJ_zhongyu</v>
          </cell>
          <cell r="I9830" t="str">
            <v>BMS故障</v>
          </cell>
        </row>
        <row r="9831">
          <cell r="A9831">
            <v>43216</v>
          </cell>
          <cell r="B9831">
            <v>0.64346064814814818</v>
          </cell>
          <cell r="D9831" t="str">
            <v>电表故障</v>
          </cell>
          <cell r="G9831" t="str">
            <v>JS_CZ_wodefeng</v>
          </cell>
          <cell r="I9831" t="str">
            <v>电表故障</v>
          </cell>
        </row>
        <row r="9832">
          <cell r="A9832">
            <v>43216</v>
          </cell>
          <cell r="B9832">
            <v>0.64357638888888891</v>
          </cell>
          <cell r="D9832" t="str">
            <v>电表故障</v>
          </cell>
          <cell r="G9832" t="str">
            <v>JS_CZ_wodefeng</v>
          </cell>
          <cell r="I9832" t="str">
            <v>电表故障</v>
          </cell>
        </row>
        <row r="9833">
          <cell r="A9833">
            <v>43216</v>
          </cell>
          <cell r="B9833">
            <v>0.64624999999999999</v>
          </cell>
          <cell r="D9833" t="str">
            <v>分系统3故障状态</v>
          </cell>
          <cell r="G9833" t="str">
            <v>BJ_zhongyu</v>
          </cell>
          <cell r="I9833" t="str">
            <v>系统故障</v>
          </cell>
        </row>
        <row r="9834">
          <cell r="A9834">
            <v>43216</v>
          </cell>
          <cell r="B9834">
            <v>0.64624999999999999</v>
          </cell>
          <cell r="D9834" t="str">
            <v>分系统3BCMS2故障状态</v>
          </cell>
          <cell r="G9834" t="str">
            <v>BJ_zhongyu</v>
          </cell>
          <cell r="I9834" t="str">
            <v>BMS故障</v>
          </cell>
        </row>
        <row r="9835">
          <cell r="A9835">
            <v>43216</v>
          </cell>
          <cell r="B9835">
            <v>0.64723379629629629</v>
          </cell>
          <cell r="D9835" t="str">
            <v>电表故障</v>
          </cell>
          <cell r="G9835" t="str">
            <v>JS_CZ_wodefeng</v>
          </cell>
          <cell r="I9835" t="str">
            <v>电表故障</v>
          </cell>
        </row>
        <row r="9836">
          <cell r="A9836">
            <v>43216</v>
          </cell>
          <cell r="B9836">
            <v>0.64868055555555559</v>
          </cell>
          <cell r="D9836" t="str">
            <v>电表故障</v>
          </cell>
          <cell r="G9836" t="str">
            <v>JS_CZ_wodefeng</v>
          </cell>
          <cell r="I9836" t="str">
            <v>电表故障</v>
          </cell>
        </row>
        <row r="9837">
          <cell r="A9837">
            <v>43216</v>
          </cell>
          <cell r="B9837">
            <v>0.64879629629629632</v>
          </cell>
          <cell r="D9837" t="str">
            <v>电表故障</v>
          </cell>
          <cell r="G9837" t="str">
            <v>JS_CZ_wodefeng</v>
          </cell>
          <cell r="I9837" t="str">
            <v>电表故障</v>
          </cell>
        </row>
        <row r="9838">
          <cell r="A9838">
            <v>43216</v>
          </cell>
          <cell r="B9838">
            <v>0.64902777777777776</v>
          </cell>
          <cell r="D9838" t="str">
            <v>分系统3故障状态</v>
          </cell>
          <cell r="G9838" t="str">
            <v>BJ_zhongyu</v>
          </cell>
          <cell r="I9838" t="str">
            <v>系统故障</v>
          </cell>
        </row>
        <row r="9839">
          <cell r="A9839">
            <v>43216</v>
          </cell>
          <cell r="B9839">
            <v>0.64902777777777776</v>
          </cell>
          <cell r="D9839" t="str">
            <v>分系统3BCMS2故障状态</v>
          </cell>
          <cell r="G9839" t="str">
            <v>BJ_zhongyu</v>
          </cell>
          <cell r="I9839" t="str">
            <v>BMS故障</v>
          </cell>
        </row>
        <row r="9840">
          <cell r="A9840">
            <v>43216</v>
          </cell>
          <cell r="B9840">
            <v>0.65012731481481478</v>
          </cell>
          <cell r="D9840" t="str">
            <v>电表故障</v>
          </cell>
          <cell r="G9840" t="str">
            <v>JS_CZ_wodefeng</v>
          </cell>
          <cell r="I9840" t="str">
            <v>电表故障</v>
          </cell>
        </row>
        <row r="9841">
          <cell r="A9841">
            <v>43216</v>
          </cell>
          <cell r="B9841">
            <v>0.65025462962962965</v>
          </cell>
          <cell r="D9841" t="str">
            <v>电表故障</v>
          </cell>
          <cell r="G9841" t="str">
            <v>JS_CZ_wodefeng</v>
          </cell>
          <cell r="I9841" t="str">
            <v>电表故障</v>
          </cell>
        </row>
        <row r="9842">
          <cell r="A9842">
            <v>43216</v>
          </cell>
          <cell r="B9842">
            <v>0.6511689814814815</v>
          </cell>
          <cell r="D9842" t="str">
            <v>电表故障</v>
          </cell>
          <cell r="G9842" t="str">
            <v>JS_CZ_wodefeng</v>
          </cell>
          <cell r="I9842" t="str">
            <v>电表故障</v>
          </cell>
        </row>
        <row r="9843">
          <cell r="A9843">
            <v>43216</v>
          </cell>
          <cell r="B9843">
            <v>0.65174768518518522</v>
          </cell>
          <cell r="D9843" t="str">
            <v>分系统3故障状态</v>
          </cell>
          <cell r="G9843" t="str">
            <v>BJ_zhongyu</v>
          </cell>
          <cell r="I9843" t="str">
            <v>系统故障</v>
          </cell>
        </row>
        <row r="9844">
          <cell r="A9844">
            <v>43216</v>
          </cell>
          <cell r="B9844">
            <v>0.65174768518518522</v>
          </cell>
          <cell r="D9844" t="str">
            <v>分系统3BCMS2故障状态</v>
          </cell>
          <cell r="G9844" t="str">
            <v>BJ_zhongyu</v>
          </cell>
          <cell r="I9844" t="str">
            <v>BMS故障</v>
          </cell>
        </row>
        <row r="9845">
          <cell r="A9845">
            <v>43216</v>
          </cell>
          <cell r="B9845">
            <v>0.65384259259259259</v>
          </cell>
          <cell r="D9845" t="str">
            <v>电表故障</v>
          </cell>
          <cell r="G9845" t="str">
            <v>JS_CZ_wodefeng</v>
          </cell>
          <cell r="I9845" t="str">
            <v>电表故障</v>
          </cell>
        </row>
        <row r="9846">
          <cell r="A9846">
            <v>43216</v>
          </cell>
          <cell r="B9846">
            <v>0.65395833333333331</v>
          </cell>
          <cell r="D9846" t="str">
            <v>电表故障</v>
          </cell>
          <cell r="G9846" t="str">
            <v>JS_CZ_wodefeng</v>
          </cell>
          <cell r="I9846" t="str">
            <v>电表故障</v>
          </cell>
        </row>
        <row r="9847">
          <cell r="A9847">
            <v>43216</v>
          </cell>
          <cell r="B9847">
            <v>0.65407407407407414</v>
          </cell>
          <cell r="D9847" t="str">
            <v>电表故障</v>
          </cell>
          <cell r="G9847" t="str">
            <v>JS_CZ_wodefeng</v>
          </cell>
          <cell r="I9847" t="str">
            <v>电表故障</v>
          </cell>
        </row>
        <row r="9848">
          <cell r="A9848">
            <v>43216</v>
          </cell>
          <cell r="B9848">
            <v>0.65459490740740744</v>
          </cell>
          <cell r="D9848" t="str">
            <v>分系统3故障状态</v>
          </cell>
          <cell r="G9848" t="str">
            <v>BJ_zhongyu</v>
          </cell>
          <cell r="I9848" t="str">
            <v>系统故障</v>
          </cell>
        </row>
        <row r="9849">
          <cell r="A9849">
            <v>43216</v>
          </cell>
          <cell r="B9849">
            <v>0.65459490740740744</v>
          </cell>
          <cell r="D9849" t="str">
            <v>分系统3BCMS2故障状态</v>
          </cell>
          <cell r="G9849" t="str">
            <v>BJ_zhongyu</v>
          </cell>
          <cell r="I9849" t="str">
            <v>BMS故障</v>
          </cell>
        </row>
        <row r="9850">
          <cell r="A9850">
            <v>43216</v>
          </cell>
          <cell r="B9850">
            <v>0.65748842592592593</v>
          </cell>
          <cell r="D9850" t="str">
            <v>分系统3故障状态</v>
          </cell>
          <cell r="G9850" t="str">
            <v>BJ_zhongyu</v>
          </cell>
          <cell r="I9850" t="str">
            <v>系统故障</v>
          </cell>
        </row>
        <row r="9851">
          <cell r="A9851">
            <v>43216</v>
          </cell>
          <cell r="B9851">
            <v>0.65748842592592593</v>
          </cell>
          <cell r="D9851" t="str">
            <v>分系统3BCMS2故障状态</v>
          </cell>
          <cell r="G9851" t="str">
            <v>BJ_zhongyu</v>
          </cell>
          <cell r="I9851" t="str">
            <v>BMS故障</v>
          </cell>
        </row>
        <row r="9852">
          <cell r="A9852">
            <v>43216</v>
          </cell>
          <cell r="B9852">
            <v>0.65893518518518512</v>
          </cell>
          <cell r="D9852" t="str">
            <v>电表故障</v>
          </cell>
          <cell r="G9852" t="str">
            <v>JS_CZ_wodefeng</v>
          </cell>
          <cell r="I9852" t="str">
            <v>电表故障</v>
          </cell>
        </row>
        <row r="9853">
          <cell r="A9853">
            <v>43216</v>
          </cell>
          <cell r="B9853">
            <v>0.65922453703703698</v>
          </cell>
          <cell r="D9853" t="str">
            <v>分系统3BCMS2故障状态</v>
          </cell>
          <cell r="G9853" t="str">
            <v>BJ_zhongyu</v>
          </cell>
          <cell r="I9853" t="str">
            <v>BMS故障</v>
          </cell>
        </row>
        <row r="9854">
          <cell r="A9854">
            <v>43216</v>
          </cell>
          <cell r="B9854">
            <v>0.66015046296296298</v>
          </cell>
          <cell r="D9854" t="str">
            <v>分系统3告警状态</v>
          </cell>
          <cell r="G9854" t="str">
            <v>BJ_zhongyu</v>
          </cell>
          <cell r="I9854" t="str">
            <v>系统故障</v>
          </cell>
        </row>
        <row r="9855">
          <cell r="A9855">
            <v>43216</v>
          </cell>
          <cell r="B9855">
            <v>0.66015046296296298</v>
          </cell>
          <cell r="D9855" t="str">
            <v>分系统3故障状态</v>
          </cell>
          <cell r="G9855" t="str">
            <v>BJ_zhongyu</v>
          </cell>
          <cell r="I9855" t="str">
            <v>系统故障</v>
          </cell>
        </row>
        <row r="9856">
          <cell r="A9856">
            <v>43216</v>
          </cell>
          <cell r="B9856">
            <v>0.66015046296296298</v>
          </cell>
          <cell r="D9856" t="str">
            <v>分系统3PCS告警状态</v>
          </cell>
          <cell r="G9856" t="str">
            <v>BJ_zhongyu</v>
          </cell>
          <cell r="I9856" t="str">
            <v>PCS故障</v>
          </cell>
        </row>
        <row r="9857">
          <cell r="A9857">
            <v>43216</v>
          </cell>
          <cell r="B9857">
            <v>0.66015046296296298</v>
          </cell>
          <cell r="D9857" t="str">
            <v>分系统3BCMS2故障状态</v>
          </cell>
          <cell r="G9857" t="str">
            <v>BJ_zhongyu</v>
          </cell>
          <cell r="I9857" t="str">
            <v>BMS故障</v>
          </cell>
        </row>
        <row r="9858">
          <cell r="A9858">
            <v>43216</v>
          </cell>
          <cell r="B9858">
            <v>0.6602662037037037</v>
          </cell>
          <cell r="D9858" t="str">
            <v>电表故障</v>
          </cell>
          <cell r="G9858" t="str">
            <v>JS_CZ_wodefeng</v>
          </cell>
          <cell r="I9858" t="str">
            <v>电表故障</v>
          </cell>
        </row>
        <row r="9859">
          <cell r="A9859">
            <v>43216</v>
          </cell>
          <cell r="B9859">
            <v>0.66038194444444442</v>
          </cell>
          <cell r="D9859" t="str">
            <v>电表故障</v>
          </cell>
          <cell r="G9859" t="str">
            <v>JS_CZ_wodefeng</v>
          </cell>
          <cell r="I9859" t="str">
            <v>电表故障</v>
          </cell>
        </row>
        <row r="9860">
          <cell r="A9860">
            <v>43216</v>
          </cell>
          <cell r="B9860">
            <v>0.66049768518518526</v>
          </cell>
          <cell r="D9860" t="str">
            <v>电表故障</v>
          </cell>
          <cell r="G9860" t="str">
            <v>JS_CZ_wodefeng</v>
          </cell>
          <cell r="I9860" t="str">
            <v>电表故障</v>
          </cell>
        </row>
        <row r="9861">
          <cell r="A9861">
            <v>43216</v>
          </cell>
          <cell r="B9861">
            <v>0.66287037037037033</v>
          </cell>
          <cell r="D9861" t="str">
            <v>电表故障</v>
          </cell>
          <cell r="G9861" t="str">
            <v>JS_CZ_wodefeng</v>
          </cell>
          <cell r="I9861" t="str">
            <v>电表故障</v>
          </cell>
        </row>
        <row r="9862">
          <cell r="A9862">
            <v>43216</v>
          </cell>
          <cell r="B9862">
            <v>0.66312499999999996</v>
          </cell>
          <cell r="D9862" t="str">
            <v>分系统3故障状态</v>
          </cell>
          <cell r="G9862" t="str">
            <v>BJ_zhongyu</v>
          </cell>
          <cell r="I9862" t="str">
            <v>系统故障</v>
          </cell>
        </row>
        <row r="9863">
          <cell r="A9863">
            <v>43216</v>
          </cell>
          <cell r="B9863">
            <v>0.66312499999999996</v>
          </cell>
          <cell r="D9863" t="str">
            <v>分系统3BCMS2故障状态</v>
          </cell>
          <cell r="G9863" t="str">
            <v>BJ_zhongyu</v>
          </cell>
          <cell r="I9863" t="str">
            <v>BMS故障</v>
          </cell>
        </row>
        <row r="9864">
          <cell r="A9864">
            <v>43216</v>
          </cell>
          <cell r="B9864">
            <v>0.66432870370370367</v>
          </cell>
          <cell r="D9864" t="str">
            <v>电表故障</v>
          </cell>
          <cell r="G9864" t="str">
            <v>JS_CZ_wodefeng</v>
          </cell>
          <cell r="I9864" t="str">
            <v>电表故障</v>
          </cell>
        </row>
        <row r="9865">
          <cell r="A9865">
            <v>43216</v>
          </cell>
          <cell r="B9865">
            <v>0.66583333333333339</v>
          </cell>
          <cell r="D9865" t="str">
            <v>电表故障</v>
          </cell>
          <cell r="G9865" t="str">
            <v>JS_CZ_wodefeng</v>
          </cell>
          <cell r="I9865" t="str">
            <v>电表故障</v>
          </cell>
        </row>
        <row r="9866">
          <cell r="A9866">
            <v>43216</v>
          </cell>
          <cell r="B9866">
            <v>0.66600694444444442</v>
          </cell>
          <cell r="D9866" t="str">
            <v>分系统3故障状态</v>
          </cell>
          <cell r="G9866" t="str">
            <v>BJ_zhongyu</v>
          </cell>
          <cell r="I9866" t="str">
            <v>系统故障</v>
          </cell>
        </row>
        <row r="9867">
          <cell r="A9867">
            <v>43216</v>
          </cell>
          <cell r="B9867">
            <v>0.66600694444444442</v>
          </cell>
          <cell r="D9867" t="str">
            <v>分系统3BCMS2故障状态</v>
          </cell>
          <cell r="G9867" t="str">
            <v>BJ_zhongyu</v>
          </cell>
          <cell r="I9867" t="str">
            <v>BMS故障</v>
          </cell>
        </row>
        <row r="9868">
          <cell r="A9868">
            <v>43216</v>
          </cell>
          <cell r="B9868">
            <v>0.66704861111111102</v>
          </cell>
          <cell r="D9868" t="str">
            <v>电表故障</v>
          </cell>
          <cell r="G9868" t="str">
            <v>JS_CZ_wodefeng</v>
          </cell>
          <cell r="I9868" t="str">
            <v>电表故障</v>
          </cell>
        </row>
        <row r="9869">
          <cell r="A9869">
            <v>43216</v>
          </cell>
          <cell r="B9869">
            <v>0.6683217592592593</v>
          </cell>
          <cell r="D9869" t="str">
            <v>电表故障</v>
          </cell>
          <cell r="G9869" t="str">
            <v>JS_CZ_wodefeng</v>
          </cell>
          <cell r="I9869" t="str">
            <v>电表故障</v>
          </cell>
        </row>
        <row r="9870">
          <cell r="A9870">
            <v>43216</v>
          </cell>
          <cell r="B9870">
            <v>0.6688425925925926</v>
          </cell>
          <cell r="D9870" t="str">
            <v>分系统3故障状态</v>
          </cell>
          <cell r="G9870" t="str">
            <v>BJ_zhongyu</v>
          </cell>
          <cell r="I9870" t="str">
            <v>系统故障</v>
          </cell>
        </row>
        <row r="9871">
          <cell r="A9871">
            <v>43216</v>
          </cell>
          <cell r="B9871">
            <v>0.6688425925925926</v>
          </cell>
          <cell r="D9871" t="str">
            <v>分系统3BCMS2故障状态</v>
          </cell>
          <cell r="G9871" t="str">
            <v>BJ_zhongyu</v>
          </cell>
          <cell r="I9871" t="str">
            <v>BMS故障</v>
          </cell>
        </row>
        <row r="9872">
          <cell r="A9872">
            <v>43216</v>
          </cell>
          <cell r="B9872">
            <v>0.66988425925925921</v>
          </cell>
          <cell r="D9872" t="str">
            <v>电表故障</v>
          </cell>
          <cell r="G9872" t="str">
            <v>JS_CZ_wodefeng</v>
          </cell>
          <cell r="I9872" t="str">
            <v>电表故障</v>
          </cell>
        </row>
        <row r="9873">
          <cell r="A9873">
            <v>43216</v>
          </cell>
          <cell r="B9873">
            <v>0.67069444444444448</v>
          </cell>
          <cell r="D9873" t="str">
            <v>电表故障</v>
          </cell>
          <cell r="G9873" t="str">
            <v>JS_CZ_wodefeng</v>
          </cell>
          <cell r="I9873" t="str">
            <v>电表故障</v>
          </cell>
        </row>
        <row r="9874">
          <cell r="A9874">
            <v>43216</v>
          </cell>
          <cell r="B9874">
            <v>0.67082175925925924</v>
          </cell>
          <cell r="D9874" t="str">
            <v>电表故障</v>
          </cell>
          <cell r="G9874" t="str">
            <v>JS_CZ_wodefeng</v>
          </cell>
          <cell r="I9874" t="str">
            <v>电表故障</v>
          </cell>
        </row>
        <row r="9875">
          <cell r="A9875">
            <v>43216</v>
          </cell>
          <cell r="B9875">
            <v>0.67098379629629623</v>
          </cell>
          <cell r="D9875" t="str">
            <v>电表故障</v>
          </cell>
          <cell r="G9875" t="str">
            <v>JS_CZ_wodefeng</v>
          </cell>
          <cell r="I9875" t="str">
            <v>电表故障</v>
          </cell>
        </row>
        <row r="9876">
          <cell r="A9876">
            <v>43216</v>
          </cell>
          <cell r="B9876">
            <v>0.67121527777777779</v>
          </cell>
          <cell r="D9876" t="str">
            <v>电表故障</v>
          </cell>
          <cell r="G9876" t="str">
            <v>JS_CZ_wodefeng</v>
          </cell>
          <cell r="I9876" t="str">
            <v>电表故障</v>
          </cell>
        </row>
        <row r="9877">
          <cell r="A9877">
            <v>43216</v>
          </cell>
          <cell r="B9877">
            <v>0.67133101851851851</v>
          </cell>
          <cell r="D9877" t="str">
            <v>电表故障</v>
          </cell>
          <cell r="G9877" t="str">
            <v>JS_CZ_wodefeng</v>
          </cell>
          <cell r="I9877" t="str">
            <v>电表故障</v>
          </cell>
        </row>
        <row r="9878">
          <cell r="A9878">
            <v>43216</v>
          </cell>
          <cell r="B9878">
            <v>0.67162037037037037</v>
          </cell>
          <cell r="D9878" t="str">
            <v>分系统3故障状态</v>
          </cell>
          <cell r="G9878" t="str">
            <v>BJ_zhongyu</v>
          </cell>
          <cell r="I9878" t="str">
            <v>系统故障</v>
          </cell>
        </row>
        <row r="9879">
          <cell r="A9879">
            <v>43216</v>
          </cell>
          <cell r="B9879">
            <v>0.67162037037037037</v>
          </cell>
          <cell r="D9879" t="str">
            <v>分系统3BCMS2故障状态</v>
          </cell>
          <cell r="G9879" t="str">
            <v>BJ_zhongyu</v>
          </cell>
          <cell r="I9879" t="str">
            <v>BMS故障</v>
          </cell>
        </row>
        <row r="9880">
          <cell r="A9880">
            <v>43216</v>
          </cell>
          <cell r="B9880">
            <v>0.67238425925925915</v>
          </cell>
          <cell r="D9880" t="str">
            <v>电表故障</v>
          </cell>
          <cell r="G9880" t="str">
            <v>JS_CZ_wodefeng</v>
          </cell>
          <cell r="I9880" t="str">
            <v>电表故障</v>
          </cell>
        </row>
        <row r="9881">
          <cell r="A9881">
            <v>43216</v>
          </cell>
          <cell r="B9881">
            <v>0.67359953703703701</v>
          </cell>
          <cell r="D9881" t="str">
            <v>电表故障</v>
          </cell>
          <cell r="G9881" t="str">
            <v>JS_CZ_wodefeng</v>
          </cell>
          <cell r="I9881" t="str">
            <v>电表故障</v>
          </cell>
        </row>
        <row r="9882">
          <cell r="A9882">
            <v>43216</v>
          </cell>
          <cell r="B9882">
            <v>0.67446759259259259</v>
          </cell>
          <cell r="D9882" t="str">
            <v>分系统3故障状态</v>
          </cell>
          <cell r="G9882" t="str">
            <v>BJ_zhongyu</v>
          </cell>
          <cell r="I9882" t="str">
            <v>系统故障</v>
          </cell>
        </row>
        <row r="9883">
          <cell r="A9883">
            <v>43216</v>
          </cell>
          <cell r="B9883">
            <v>0.67446759259259259</v>
          </cell>
          <cell r="D9883" t="str">
            <v>分系统3BCMS2故障状态</v>
          </cell>
          <cell r="G9883" t="str">
            <v>BJ_zhongyu</v>
          </cell>
          <cell r="I9883" t="str">
            <v>BMS故障</v>
          </cell>
        </row>
        <row r="9884">
          <cell r="A9884">
            <v>43216</v>
          </cell>
          <cell r="B9884">
            <v>0.67702546296296295</v>
          </cell>
          <cell r="D9884" t="str">
            <v>分系统3故障状态</v>
          </cell>
          <cell r="G9884" t="str">
            <v>BJ_zhongyu</v>
          </cell>
          <cell r="I9884" t="str">
            <v>系统故障</v>
          </cell>
        </row>
        <row r="9885">
          <cell r="A9885">
            <v>43216</v>
          </cell>
          <cell r="B9885">
            <v>0.67702546296296295</v>
          </cell>
          <cell r="D9885" t="str">
            <v>分系统3BCMS2故障状态</v>
          </cell>
          <cell r="G9885" t="str">
            <v>BJ_zhongyu</v>
          </cell>
          <cell r="I9885" t="str">
            <v>BMS故障</v>
          </cell>
        </row>
        <row r="9886">
          <cell r="A9886">
            <v>43216</v>
          </cell>
          <cell r="B9886">
            <v>0.67766203703703709</v>
          </cell>
          <cell r="D9886" t="str">
            <v>电表故障</v>
          </cell>
          <cell r="G9886" t="str">
            <v>JS_CZ_wodefeng</v>
          </cell>
          <cell r="I9886" t="str">
            <v>电表故障</v>
          </cell>
        </row>
        <row r="9887">
          <cell r="A9887">
            <v>43216</v>
          </cell>
          <cell r="B9887">
            <v>0.67950231481481482</v>
          </cell>
          <cell r="D9887" t="str">
            <v>分系统3故障状态</v>
          </cell>
          <cell r="G9887" t="str">
            <v>BJ_zhongyu</v>
          </cell>
          <cell r="I9887" t="str">
            <v>系统故障</v>
          </cell>
        </row>
        <row r="9888">
          <cell r="A9888">
            <v>43216</v>
          </cell>
          <cell r="B9888">
            <v>0.67950231481481482</v>
          </cell>
          <cell r="D9888" t="str">
            <v>分系统3BCMS2故障状态</v>
          </cell>
          <cell r="G9888" t="str">
            <v>BJ_zhongyu</v>
          </cell>
          <cell r="I9888" t="str">
            <v>BMS故障</v>
          </cell>
        </row>
        <row r="9889">
          <cell r="A9889">
            <v>43216</v>
          </cell>
          <cell r="B9889">
            <v>0.68003472222222217</v>
          </cell>
          <cell r="D9889" t="str">
            <v>电表故障</v>
          </cell>
          <cell r="G9889" t="str">
            <v>JS_CZ_wodefeng</v>
          </cell>
          <cell r="I9889" t="str">
            <v>电表故障</v>
          </cell>
        </row>
        <row r="9890">
          <cell r="A9890">
            <v>43216</v>
          </cell>
          <cell r="B9890">
            <v>0.68194444444444446</v>
          </cell>
          <cell r="D9890" t="str">
            <v>分系统3故障状态</v>
          </cell>
          <cell r="G9890" t="str">
            <v>BJ_zhongyu</v>
          </cell>
          <cell r="I9890" t="str">
            <v>系统故障</v>
          </cell>
        </row>
        <row r="9891">
          <cell r="A9891">
            <v>43216</v>
          </cell>
          <cell r="B9891">
            <v>0.68194444444444446</v>
          </cell>
          <cell r="D9891" t="str">
            <v>分系统3BCMS2故障状态</v>
          </cell>
          <cell r="G9891" t="str">
            <v>BJ_zhongyu</v>
          </cell>
          <cell r="I9891" t="str">
            <v>BMS故障</v>
          </cell>
        </row>
        <row r="9892">
          <cell r="A9892">
            <v>43216</v>
          </cell>
          <cell r="B9892">
            <v>0.68281249999999993</v>
          </cell>
          <cell r="D9892" t="str">
            <v>电表故障</v>
          </cell>
          <cell r="G9892" t="str">
            <v>JS_CZ_wodefeng</v>
          </cell>
          <cell r="I9892" t="str">
            <v>电表故障</v>
          </cell>
        </row>
        <row r="9893">
          <cell r="A9893">
            <v>43216</v>
          </cell>
          <cell r="B9893">
            <v>0.68292824074074077</v>
          </cell>
          <cell r="D9893" t="str">
            <v>电表故障</v>
          </cell>
          <cell r="G9893" t="str">
            <v>JS_CZ_wodefeng</v>
          </cell>
          <cell r="I9893" t="str">
            <v>电表故障</v>
          </cell>
        </row>
        <row r="9894">
          <cell r="A9894">
            <v>43216</v>
          </cell>
          <cell r="B9894">
            <v>0.68425925925925923</v>
          </cell>
          <cell r="D9894" t="str">
            <v>分系统3故障状态</v>
          </cell>
          <cell r="G9894" t="str">
            <v>BJ_zhongyu</v>
          </cell>
          <cell r="I9894" t="str">
            <v>系统故障</v>
          </cell>
        </row>
        <row r="9895">
          <cell r="A9895">
            <v>43216</v>
          </cell>
          <cell r="B9895">
            <v>0.68425925925925923</v>
          </cell>
          <cell r="D9895" t="str">
            <v>分系统3BCMS2故障状态</v>
          </cell>
          <cell r="G9895" t="str">
            <v>BJ_zhongyu</v>
          </cell>
          <cell r="I9895" t="str">
            <v>BMS故障</v>
          </cell>
        </row>
        <row r="9896">
          <cell r="A9896">
            <v>43216</v>
          </cell>
          <cell r="B9896">
            <v>0.6865162037037037</v>
          </cell>
          <cell r="D9896" t="str">
            <v>分系统3故障状态</v>
          </cell>
          <cell r="G9896" t="str">
            <v>BJ_zhongyu</v>
          </cell>
          <cell r="I9896" t="str">
            <v>系统故障</v>
          </cell>
        </row>
        <row r="9897">
          <cell r="A9897">
            <v>43216</v>
          </cell>
          <cell r="B9897">
            <v>0.6865162037037037</v>
          </cell>
          <cell r="D9897" t="str">
            <v>分系统3BCMS2故障状态</v>
          </cell>
          <cell r="G9897" t="str">
            <v>BJ_zhongyu</v>
          </cell>
          <cell r="I9897" t="str">
            <v>BMS故障</v>
          </cell>
        </row>
        <row r="9898">
          <cell r="A9898">
            <v>43216</v>
          </cell>
          <cell r="B9898">
            <v>0.68778935185185175</v>
          </cell>
          <cell r="D9898" t="str">
            <v>电表故障</v>
          </cell>
          <cell r="G9898" t="str">
            <v>JS_CZ_wodefeng</v>
          </cell>
          <cell r="I9898" t="str">
            <v>电表故障</v>
          </cell>
        </row>
        <row r="9899">
          <cell r="A9899">
            <v>43216</v>
          </cell>
          <cell r="B9899">
            <v>0.68790509259259258</v>
          </cell>
          <cell r="D9899" t="str">
            <v>电表故障</v>
          </cell>
          <cell r="G9899" t="str">
            <v>JS_CZ_wodefeng</v>
          </cell>
          <cell r="I9899" t="str">
            <v>电表故障</v>
          </cell>
        </row>
        <row r="9900">
          <cell r="A9900">
            <v>43216</v>
          </cell>
          <cell r="B9900">
            <v>0.68888888888888899</v>
          </cell>
          <cell r="D9900" t="str">
            <v>分系统3故障状态</v>
          </cell>
          <cell r="G9900" t="str">
            <v>BJ_zhongyu</v>
          </cell>
          <cell r="I9900" t="str">
            <v>系统故障</v>
          </cell>
        </row>
        <row r="9901">
          <cell r="A9901">
            <v>43216</v>
          </cell>
          <cell r="B9901">
            <v>0.68888888888888899</v>
          </cell>
          <cell r="D9901" t="str">
            <v>分系统3BCMS2故障状态</v>
          </cell>
          <cell r="G9901" t="str">
            <v>BJ_zhongyu</v>
          </cell>
          <cell r="I9901" t="str">
            <v>BMS故障</v>
          </cell>
        </row>
        <row r="9902">
          <cell r="A9902">
            <v>43216</v>
          </cell>
          <cell r="B9902">
            <v>0.68936342592592592</v>
          </cell>
          <cell r="D9902" t="str">
            <v>电表故障</v>
          </cell>
          <cell r="G9902" t="str">
            <v>JS_CZ_wodefeng</v>
          </cell>
          <cell r="I9902" t="str">
            <v>电表故障</v>
          </cell>
        </row>
        <row r="9903">
          <cell r="A9903">
            <v>43216</v>
          </cell>
          <cell r="B9903">
            <v>0.69115740740740739</v>
          </cell>
          <cell r="D9903" t="str">
            <v>分系统3故障状态</v>
          </cell>
          <cell r="G9903" t="str">
            <v>BJ_zhongyu</v>
          </cell>
          <cell r="I9903" t="str">
            <v>系统故障</v>
          </cell>
        </row>
        <row r="9904">
          <cell r="A9904">
            <v>43216</v>
          </cell>
          <cell r="B9904">
            <v>0.69115740740740739</v>
          </cell>
          <cell r="D9904" t="str">
            <v>分系统3BCMS2故障状态</v>
          </cell>
          <cell r="G9904" t="str">
            <v>BJ_zhongyu</v>
          </cell>
          <cell r="I9904" t="str">
            <v>BMS故障</v>
          </cell>
        </row>
        <row r="9905">
          <cell r="A9905">
            <v>43216</v>
          </cell>
          <cell r="B9905">
            <v>0.6931828703703703</v>
          </cell>
          <cell r="D9905" t="str">
            <v>电表故障</v>
          </cell>
          <cell r="G9905" t="str">
            <v>JS_CZ_wodefeng</v>
          </cell>
          <cell r="I9905" t="str">
            <v>电表故障</v>
          </cell>
        </row>
        <row r="9906">
          <cell r="A9906">
            <v>43216</v>
          </cell>
          <cell r="B9906">
            <v>0.69341435185185185</v>
          </cell>
          <cell r="D9906" t="str">
            <v>分系统3故障状态</v>
          </cell>
          <cell r="G9906" t="str">
            <v>BJ_zhongyu</v>
          </cell>
          <cell r="I9906" t="str">
            <v>系统故障</v>
          </cell>
        </row>
        <row r="9907">
          <cell r="A9907">
            <v>43216</v>
          </cell>
          <cell r="B9907">
            <v>0.69341435185185185</v>
          </cell>
          <cell r="D9907" t="str">
            <v>分系统3BCMS2故障状态</v>
          </cell>
          <cell r="G9907" t="str">
            <v>BJ_zhongyu</v>
          </cell>
          <cell r="I9907" t="str">
            <v>BMS故障</v>
          </cell>
        </row>
        <row r="9908">
          <cell r="A9908">
            <v>43216</v>
          </cell>
          <cell r="B9908">
            <v>0.6946296296296296</v>
          </cell>
          <cell r="D9908" t="str">
            <v>电表故障</v>
          </cell>
          <cell r="G9908" t="str">
            <v>JS_CZ_wodefeng</v>
          </cell>
          <cell r="I9908" t="str">
            <v>电表故障</v>
          </cell>
        </row>
        <row r="9909">
          <cell r="A9909">
            <v>43216</v>
          </cell>
          <cell r="B9909">
            <v>0.69549768518518518</v>
          </cell>
          <cell r="D9909" t="str">
            <v>电表故障</v>
          </cell>
          <cell r="G9909" t="str">
            <v>JS_CZ_wodefeng</v>
          </cell>
          <cell r="I9909" t="str">
            <v>电表故障</v>
          </cell>
        </row>
        <row r="9910">
          <cell r="A9910">
            <v>43216</v>
          </cell>
          <cell r="B9910">
            <v>0.6956134259259259</v>
          </cell>
          <cell r="D9910" t="str">
            <v>分系统3故障状态</v>
          </cell>
          <cell r="G9910" t="str">
            <v>BJ_zhongyu</v>
          </cell>
          <cell r="I9910" t="str">
            <v>系统故障</v>
          </cell>
        </row>
        <row r="9911">
          <cell r="A9911">
            <v>43216</v>
          </cell>
          <cell r="B9911">
            <v>0.6956134259259259</v>
          </cell>
          <cell r="D9911" t="str">
            <v>分系统3BCMS2故障状态</v>
          </cell>
          <cell r="G9911" t="str">
            <v>BJ_zhongyu</v>
          </cell>
          <cell r="I9911" t="str">
            <v>BMS故障</v>
          </cell>
        </row>
        <row r="9912">
          <cell r="A9912">
            <v>43216</v>
          </cell>
          <cell r="B9912">
            <v>0.6978240740740741</v>
          </cell>
          <cell r="D9912" t="str">
            <v>分系统3故障状态</v>
          </cell>
          <cell r="G9912" t="str">
            <v>BJ_zhongyu</v>
          </cell>
          <cell r="I9912" t="str">
            <v>系统故障</v>
          </cell>
        </row>
        <row r="9913">
          <cell r="A9913">
            <v>43216</v>
          </cell>
          <cell r="B9913">
            <v>0.6978240740740741</v>
          </cell>
          <cell r="D9913" t="str">
            <v>分系统3BCMS2故障状态</v>
          </cell>
          <cell r="G9913" t="str">
            <v>BJ_zhongyu</v>
          </cell>
          <cell r="I9913" t="str">
            <v>BMS故障</v>
          </cell>
        </row>
        <row r="9914">
          <cell r="A9914">
            <v>43216</v>
          </cell>
          <cell r="B9914">
            <v>0.69846064814814823</v>
          </cell>
          <cell r="D9914" t="str">
            <v>电表故障</v>
          </cell>
          <cell r="G9914" t="str">
            <v>JS_CZ_wodefeng</v>
          </cell>
          <cell r="I9914" t="str">
            <v>电表故障</v>
          </cell>
        </row>
        <row r="9915">
          <cell r="A9915">
            <v>43216</v>
          </cell>
          <cell r="B9915">
            <v>0.70013888888888898</v>
          </cell>
          <cell r="D9915" t="str">
            <v>分系统3故障状态</v>
          </cell>
          <cell r="G9915" t="str">
            <v>BJ_zhongyu</v>
          </cell>
          <cell r="I9915" t="str">
            <v>系统故障</v>
          </cell>
        </row>
        <row r="9916">
          <cell r="A9916">
            <v>43216</v>
          </cell>
          <cell r="B9916">
            <v>0.70013888888888898</v>
          </cell>
          <cell r="D9916" t="str">
            <v>分系统3BCMS2故障状态</v>
          </cell>
          <cell r="G9916" t="str">
            <v>BJ_zhongyu</v>
          </cell>
          <cell r="I9916" t="str">
            <v>BMS故障</v>
          </cell>
        </row>
        <row r="9917">
          <cell r="A9917">
            <v>43216</v>
          </cell>
          <cell r="B9917">
            <v>0.70119212962962962</v>
          </cell>
          <cell r="D9917" t="str">
            <v>电表故障</v>
          </cell>
          <cell r="G9917" t="str">
            <v>JS_CZ_wodefeng</v>
          </cell>
          <cell r="I9917" t="str">
            <v>电表故障</v>
          </cell>
        </row>
        <row r="9918">
          <cell r="A9918">
            <v>43216</v>
          </cell>
          <cell r="B9918">
            <v>0.7025231481481482</v>
          </cell>
          <cell r="D9918" t="str">
            <v>电表故障</v>
          </cell>
          <cell r="G9918" t="str">
            <v>JS_CZ_wodefeng</v>
          </cell>
          <cell r="I9918" t="str">
            <v>电表故障</v>
          </cell>
        </row>
        <row r="9919">
          <cell r="A9919">
            <v>43216</v>
          </cell>
          <cell r="B9919">
            <v>0.70315972222222223</v>
          </cell>
          <cell r="D9919" t="str">
            <v>分系统3BCMS2故障状态</v>
          </cell>
          <cell r="G9919" t="str">
            <v>BJ_zhongyu</v>
          </cell>
          <cell r="I9919" t="str">
            <v>BMS故障</v>
          </cell>
        </row>
        <row r="9920">
          <cell r="A9920">
            <v>43216</v>
          </cell>
          <cell r="B9920">
            <v>0.70489583333333339</v>
          </cell>
          <cell r="D9920" t="str">
            <v>电表故障</v>
          </cell>
          <cell r="G9920" t="str">
            <v>JS_CZ_wodefeng</v>
          </cell>
          <cell r="I9920" t="str">
            <v>电表故障</v>
          </cell>
        </row>
        <row r="9921">
          <cell r="A9921">
            <v>43216</v>
          </cell>
          <cell r="B9921">
            <v>0.705011574074074</v>
          </cell>
          <cell r="D9921" t="str">
            <v>电表故障</v>
          </cell>
          <cell r="G9921" t="str">
            <v>JS_CZ_wodefeng</v>
          </cell>
          <cell r="I9921" t="str">
            <v>电表故障</v>
          </cell>
        </row>
        <row r="9922">
          <cell r="A9922">
            <v>43216</v>
          </cell>
          <cell r="B9922">
            <v>0.70524305555555555</v>
          </cell>
          <cell r="D9922" t="str">
            <v>电表故障</v>
          </cell>
          <cell r="G9922" t="str">
            <v>JS_CZ_wodefeng</v>
          </cell>
          <cell r="I9922" t="str">
            <v>电表故障</v>
          </cell>
        </row>
        <row r="9923">
          <cell r="A9923">
            <v>43216</v>
          </cell>
          <cell r="B9923">
            <v>0.70651620370370372</v>
          </cell>
          <cell r="D9923" t="str">
            <v>电表故障</v>
          </cell>
          <cell r="G9923" t="str">
            <v>JS_CZ_wodefeng</v>
          </cell>
          <cell r="I9923" t="str">
            <v>电表故障</v>
          </cell>
        </row>
        <row r="9924">
          <cell r="A9924">
            <v>43216</v>
          </cell>
          <cell r="B9924">
            <v>0.71202546296296287</v>
          </cell>
          <cell r="D9924" t="str">
            <v>电表故障</v>
          </cell>
          <cell r="G9924" t="str">
            <v>JS_CZ_wodefeng</v>
          </cell>
          <cell r="I9924" t="str">
            <v>电表故障</v>
          </cell>
        </row>
        <row r="9925">
          <cell r="A9925">
            <v>43216</v>
          </cell>
          <cell r="B9925">
            <v>0.71736111111111101</v>
          </cell>
          <cell r="D9925" t="str">
            <v>电表故障</v>
          </cell>
          <cell r="G9925" t="str">
            <v>JS_CZ_wodefeng</v>
          </cell>
          <cell r="I9925" t="str">
            <v>电表故障</v>
          </cell>
        </row>
        <row r="9926">
          <cell r="A9926">
            <v>43216</v>
          </cell>
          <cell r="B9926">
            <v>0.71747685185185184</v>
          </cell>
          <cell r="D9926" t="str">
            <v>电表故障</v>
          </cell>
          <cell r="G9926" t="str">
            <v>JS_CZ_wodefeng</v>
          </cell>
          <cell r="I9926" t="str">
            <v>电表故障</v>
          </cell>
        </row>
        <row r="9927">
          <cell r="A9927">
            <v>43216</v>
          </cell>
          <cell r="B9927">
            <v>0.71903935185185175</v>
          </cell>
          <cell r="D9927" t="str">
            <v>电表故障</v>
          </cell>
          <cell r="G9927" t="str">
            <v>JS_CZ_wodefeng</v>
          </cell>
          <cell r="I9927" t="str">
            <v>电表故障</v>
          </cell>
        </row>
        <row r="9928">
          <cell r="A9928">
            <v>43216</v>
          </cell>
          <cell r="B9928">
            <v>0.72141203703703705</v>
          </cell>
          <cell r="D9928" t="str">
            <v>电表故障</v>
          </cell>
          <cell r="G9928" t="str">
            <v>JS_CZ_wodefeng</v>
          </cell>
          <cell r="I9928" t="str">
            <v>电表故障</v>
          </cell>
        </row>
        <row r="9929">
          <cell r="A9929">
            <v>43216</v>
          </cell>
          <cell r="B9929">
            <v>0.72285879629629635</v>
          </cell>
          <cell r="D9929" t="str">
            <v>电表故障</v>
          </cell>
          <cell r="G9929" t="str">
            <v>JS_CZ_wodefeng</v>
          </cell>
          <cell r="I9929" t="str">
            <v>电表故障</v>
          </cell>
        </row>
        <row r="9930">
          <cell r="A9930">
            <v>43216</v>
          </cell>
          <cell r="B9930">
            <v>0.72297453703703696</v>
          </cell>
          <cell r="D9930" t="str">
            <v>电表故障</v>
          </cell>
          <cell r="G9930" t="str">
            <v>JS_CZ_wodefeng</v>
          </cell>
          <cell r="I9930" t="str">
            <v>电表故障</v>
          </cell>
        </row>
        <row r="9931">
          <cell r="A9931">
            <v>43216</v>
          </cell>
          <cell r="B9931">
            <v>0.72407407407407398</v>
          </cell>
          <cell r="D9931" t="str">
            <v>电表故障</v>
          </cell>
          <cell r="G9931" t="str">
            <v>JS_CZ_wodefeng</v>
          </cell>
          <cell r="I9931" t="str">
            <v>电表故障</v>
          </cell>
        </row>
        <row r="9932">
          <cell r="A9932">
            <v>43216</v>
          </cell>
          <cell r="B9932">
            <v>0.72692129629629632</v>
          </cell>
          <cell r="D9932" t="str">
            <v>电表故障</v>
          </cell>
          <cell r="G9932" t="str">
            <v>JS_CZ_wodefeng</v>
          </cell>
          <cell r="I9932" t="str">
            <v>电表故障</v>
          </cell>
        </row>
        <row r="9933">
          <cell r="A9933">
            <v>43216</v>
          </cell>
          <cell r="B9933">
            <v>0.72825231481481489</v>
          </cell>
          <cell r="D9933" t="str">
            <v>电表故障</v>
          </cell>
          <cell r="G9933" t="str">
            <v>JS_CZ_wodefeng</v>
          </cell>
          <cell r="I9933" t="str">
            <v>电表故障</v>
          </cell>
        </row>
        <row r="9934">
          <cell r="A9934">
            <v>43216</v>
          </cell>
          <cell r="B9934">
            <v>0.7292939814814815</v>
          </cell>
          <cell r="D9934" t="str">
            <v>电表故障</v>
          </cell>
          <cell r="G9934" t="str">
            <v>JS_CZ_wodefeng</v>
          </cell>
          <cell r="I9934" t="str">
            <v>电表故障</v>
          </cell>
        </row>
        <row r="9935">
          <cell r="A9935">
            <v>43216</v>
          </cell>
          <cell r="B9935">
            <v>0.72940972222222233</v>
          </cell>
          <cell r="D9935" t="str">
            <v>电表故障</v>
          </cell>
          <cell r="G9935" t="str">
            <v>JS_CZ_wodefeng</v>
          </cell>
          <cell r="I9935" t="str">
            <v>电表故障</v>
          </cell>
        </row>
        <row r="9936">
          <cell r="A9936">
            <v>43216</v>
          </cell>
          <cell r="B9936">
            <v>0.73353009259259261</v>
          </cell>
          <cell r="D9936" t="str">
            <v>电表故障</v>
          </cell>
          <cell r="G9936" t="str">
            <v>JS_CZ_wodefeng</v>
          </cell>
          <cell r="I9936" t="str">
            <v>电表故障</v>
          </cell>
        </row>
        <row r="9937">
          <cell r="A9937">
            <v>43216</v>
          </cell>
          <cell r="B9937">
            <v>0.73462962962962963</v>
          </cell>
          <cell r="D9937" t="str">
            <v>电表故障</v>
          </cell>
          <cell r="G9937" t="str">
            <v>JS_CZ_wodefeng</v>
          </cell>
          <cell r="I9937" t="str">
            <v>电表故障</v>
          </cell>
        </row>
        <row r="9938">
          <cell r="A9938">
            <v>43216</v>
          </cell>
          <cell r="B9938">
            <v>0.73486111111111108</v>
          </cell>
          <cell r="D9938" t="str">
            <v>电表故障</v>
          </cell>
          <cell r="G9938" t="str">
            <v>JS_CZ_wodefeng</v>
          </cell>
          <cell r="I9938" t="str">
            <v>电表故障</v>
          </cell>
        </row>
        <row r="9939">
          <cell r="A9939">
            <v>43216</v>
          </cell>
          <cell r="B9939">
            <v>0.7349768518518518</v>
          </cell>
          <cell r="D9939" t="str">
            <v>电表故障</v>
          </cell>
          <cell r="G9939" t="str">
            <v>JS_CZ_wodefeng</v>
          </cell>
          <cell r="I9939" t="str">
            <v>电表故障</v>
          </cell>
        </row>
        <row r="9940">
          <cell r="A9940">
            <v>43216</v>
          </cell>
          <cell r="B9940">
            <v>0.73746527777777782</v>
          </cell>
          <cell r="D9940" t="str">
            <v>电表故障</v>
          </cell>
          <cell r="G9940" t="str">
            <v>JS_CZ_wodefeng</v>
          </cell>
          <cell r="I9940" t="str">
            <v>电表故障</v>
          </cell>
        </row>
        <row r="9941">
          <cell r="A9941">
            <v>43216</v>
          </cell>
          <cell r="B9941">
            <v>0.73983796296296289</v>
          </cell>
          <cell r="D9941" t="str">
            <v>电表故障</v>
          </cell>
          <cell r="G9941" t="str">
            <v>JS_CZ_wodefeng</v>
          </cell>
          <cell r="I9941" t="str">
            <v>电表故障</v>
          </cell>
        </row>
        <row r="9942">
          <cell r="A9942">
            <v>43216</v>
          </cell>
          <cell r="B9942">
            <v>0.73995370370370372</v>
          </cell>
          <cell r="D9942" t="str">
            <v>电表故障</v>
          </cell>
          <cell r="G9942" t="str">
            <v>JS_CZ_wodefeng</v>
          </cell>
          <cell r="I9942" t="str">
            <v>电表故障</v>
          </cell>
        </row>
        <row r="9943">
          <cell r="A9943">
            <v>43216</v>
          </cell>
          <cell r="B9943">
            <v>0.74482638888888886</v>
          </cell>
          <cell r="D9943" t="str">
            <v>电表故障</v>
          </cell>
          <cell r="G9943" t="str">
            <v>JS_CZ_wodefeng</v>
          </cell>
          <cell r="I9943" t="str">
            <v>电表故障</v>
          </cell>
        </row>
        <row r="9944">
          <cell r="A9944">
            <v>43216</v>
          </cell>
          <cell r="B9944">
            <v>0.74493055555555554</v>
          </cell>
          <cell r="D9944" t="str">
            <v>电表故障</v>
          </cell>
          <cell r="G9944" t="str">
            <v>JS_CZ_wodefeng</v>
          </cell>
          <cell r="I9944" t="str">
            <v>电表故障</v>
          </cell>
        </row>
        <row r="9945">
          <cell r="A9945">
            <v>43216</v>
          </cell>
          <cell r="B9945">
            <v>0.74638888888888888</v>
          </cell>
          <cell r="D9945" t="str">
            <v>电表故障</v>
          </cell>
          <cell r="G9945" t="str">
            <v>JS_CZ_wodefeng</v>
          </cell>
          <cell r="I9945" t="str">
            <v>电表故障</v>
          </cell>
        </row>
        <row r="9946">
          <cell r="A9946">
            <v>43216</v>
          </cell>
          <cell r="B9946">
            <v>0.74876157407407407</v>
          </cell>
          <cell r="D9946" t="str">
            <v>电表故障</v>
          </cell>
          <cell r="G9946" t="str">
            <v>JS_CZ_wodefeng</v>
          </cell>
          <cell r="I9946" t="str">
            <v>电表故障</v>
          </cell>
        </row>
        <row r="9947">
          <cell r="A9947">
            <v>43216</v>
          </cell>
          <cell r="B9947">
            <v>0.75026620370370367</v>
          </cell>
          <cell r="D9947" t="str">
            <v>电表故障</v>
          </cell>
          <cell r="G9947" t="str">
            <v>JS_CZ_wodefeng</v>
          </cell>
          <cell r="I9947" t="str">
            <v>电表故障</v>
          </cell>
        </row>
        <row r="9948">
          <cell r="A9948">
            <v>43216</v>
          </cell>
          <cell r="B9948">
            <v>0.7516087962962964</v>
          </cell>
          <cell r="D9948" t="str">
            <v>电表故障</v>
          </cell>
          <cell r="G9948" t="str">
            <v>JS_CZ_wodefeng</v>
          </cell>
          <cell r="I9948" t="str">
            <v>电表故障</v>
          </cell>
        </row>
        <row r="9949">
          <cell r="A9949">
            <v>43216</v>
          </cell>
          <cell r="B9949">
            <v>0.75172453703703701</v>
          </cell>
          <cell r="D9949" t="str">
            <v>电表故障</v>
          </cell>
          <cell r="G9949" t="str">
            <v>JS_CZ_wodefeng</v>
          </cell>
          <cell r="I9949" t="str">
            <v>电表故障</v>
          </cell>
        </row>
        <row r="9950">
          <cell r="A9950">
            <v>43216</v>
          </cell>
          <cell r="B9950">
            <v>0.75184027777777773</v>
          </cell>
          <cell r="D9950" t="str">
            <v>电表故障</v>
          </cell>
          <cell r="G9950" t="str">
            <v>JS_CZ_wodefeng</v>
          </cell>
          <cell r="I9950" t="str">
            <v>电表故障</v>
          </cell>
        </row>
        <row r="9951">
          <cell r="A9951">
            <v>43216</v>
          </cell>
          <cell r="B9951">
            <v>0.7565277777777778</v>
          </cell>
          <cell r="D9951" t="str">
            <v>电表故障</v>
          </cell>
          <cell r="G9951" t="str">
            <v>JS_CZ_wodefeng</v>
          </cell>
          <cell r="I9951" t="str">
            <v>电表故障</v>
          </cell>
        </row>
        <row r="9952">
          <cell r="A9952">
            <v>43216</v>
          </cell>
          <cell r="B9952">
            <v>0.75664351851851841</v>
          </cell>
          <cell r="D9952" t="str">
            <v>电表故障</v>
          </cell>
          <cell r="G9952" t="str">
            <v>JS_CZ_wodefeng</v>
          </cell>
          <cell r="I9952" t="str">
            <v>电表故障</v>
          </cell>
        </row>
        <row r="9953">
          <cell r="A9953">
            <v>43216</v>
          </cell>
          <cell r="B9953">
            <v>0.75681712962962966</v>
          </cell>
          <cell r="D9953" t="str">
            <v>电表故障</v>
          </cell>
          <cell r="G9953" t="str">
            <v>JS_CZ_wodefeng</v>
          </cell>
          <cell r="I9953" t="str">
            <v>电表故障</v>
          </cell>
        </row>
        <row r="9954">
          <cell r="A9954">
            <v>43216</v>
          </cell>
          <cell r="B9954">
            <v>0.7570486111111111</v>
          </cell>
          <cell r="D9954" t="str">
            <v>电表故障</v>
          </cell>
          <cell r="G9954" t="str">
            <v>JS_CZ_wodefeng</v>
          </cell>
          <cell r="I9954" t="str">
            <v>电表故障</v>
          </cell>
        </row>
        <row r="9955">
          <cell r="A9955">
            <v>43216</v>
          </cell>
          <cell r="B9955">
            <v>0.75716435185185194</v>
          </cell>
          <cell r="D9955" t="str">
            <v>电表故障</v>
          </cell>
          <cell r="G9955" t="str">
            <v>JS_CZ_wodefeng</v>
          </cell>
          <cell r="I9955" t="str">
            <v>电表故障</v>
          </cell>
        </row>
        <row r="9956">
          <cell r="A9956">
            <v>43216</v>
          </cell>
          <cell r="B9956">
            <v>0.75966435185185188</v>
          </cell>
          <cell r="D9956" t="str">
            <v>电表故障</v>
          </cell>
          <cell r="G9956" t="str">
            <v>JS_CZ_wodefeng</v>
          </cell>
          <cell r="I9956" t="str">
            <v>电表故障</v>
          </cell>
        </row>
        <row r="9957">
          <cell r="A9957">
            <v>43216</v>
          </cell>
          <cell r="B9957">
            <v>0.76361111111111113</v>
          </cell>
          <cell r="D9957" t="str">
            <v>电表故障</v>
          </cell>
          <cell r="G9957" t="str">
            <v>JS_CZ_wodefeng</v>
          </cell>
          <cell r="I9957" t="str">
            <v>电表故障</v>
          </cell>
        </row>
        <row r="9958">
          <cell r="A9958">
            <v>43216</v>
          </cell>
          <cell r="B9958">
            <v>0.76372685185185185</v>
          </cell>
          <cell r="D9958" t="str">
            <v>电表故障</v>
          </cell>
          <cell r="G9958" t="str">
            <v>JS_CZ_wodefeng</v>
          </cell>
          <cell r="I9958" t="str">
            <v>电表故障</v>
          </cell>
        </row>
        <row r="9959">
          <cell r="A9959">
            <v>43216</v>
          </cell>
          <cell r="B9959">
            <v>0.76517361111111104</v>
          </cell>
          <cell r="D9959" t="str">
            <v>电表故障</v>
          </cell>
          <cell r="G9959" t="str">
            <v>JS_CZ_wodefeng</v>
          </cell>
          <cell r="I9959" t="str">
            <v>电表故障</v>
          </cell>
        </row>
        <row r="9960">
          <cell r="A9960">
            <v>43216</v>
          </cell>
          <cell r="B9960">
            <v>0.76673611111111117</v>
          </cell>
          <cell r="D9960" t="str">
            <v>电表故障</v>
          </cell>
          <cell r="G9960" t="str">
            <v>JS_CZ_wodefeng</v>
          </cell>
          <cell r="I9960" t="str">
            <v>电表故障</v>
          </cell>
        </row>
        <row r="9961">
          <cell r="A9961">
            <v>43216</v>
          </cell>
          <cell r="B9961">
            <v>0.76899305555555564</v>
          </cell>
          <cell r="D9961" t="str">
            <v>电表故障</v>
          </cell>
          <cell r="G9961" t="str">
            <v>JS_CZ_wodefeng</v>
          </cell>
          <cell r="I9961" t="str">
            <v>电表故障</v>
          </cell>
        </row>
        <row r="9962">
          <cell r="A9962">
            <v>43216</v>
          </cell>
          <cell r="B9962">
            <v>0.77056712962962959</v>
          </cell>
          <cell r="D9962" t="str">
            <v>电表故障</v>
          </cell>
          <cell r="G9962" t="str">
            <v>JS_CZ_wodefeng</v>
          </cell>
          <cell r="I9962" t="str">
            <v>电表故障</v>
          </cell>
        </row>
        <row r="9963">
          <cell r="A9963">
            <v>43216</v>
          </cell>
          <cell r="B9963">
            <v>0.77542824074074079</v>
          </cell>
          <cell r="D9963" t="str">
            <v>电表故障</v>
          </cell>
          <cell r="G9963" t="str">
            <v>JS_CZ_wodefeng</v>
          </cell>
          <cell r="I9963" t="str">
            <v>电表故障</v>
          </cell>
        </row>
        <row r="9964">
          <cell r="A9964">
            <v>43216</v>
          </cell>
          <cell r="B9964">
            <v>0.77560185185185182</v>
          </cell>
          <cell r="D9964" t="str">
            <v>电表故障</v>
          </cell>
          <cell r="G9964" t="str">
            <v>JS_CZ_wodefeng</v>
          </cell>
          <cell r="I9964" t="str">
            <v>电表故障</v>
          </cell>
        </row>
        <row r="9965">
          <cell r="A9965">
            <v>43216</v>
          </cell>
          <cell r="B9965">
            <v>0.77583333333333337</v>
          </cell>
          <cell r="D9965" t="str">
            <v>电表故障</v>
          </cell>
          <cell r="G9965" t="str">
            <v>JS_CZ_wodefeng</v>
          </cell>
          <cell r="I9965" t="str">
            <v>电表故障</v>
          </cell>
        </row>
        <row r="9966">
          <cell r="A9966">
            <v>43216</v>
          </cell>
          <cell r="B9966">
            <v>0.7759490740740741</v>
          </cell>
          <cell r="D9966" t="str">
            <v>电表故障</v>
          </cell>
          <cell r="G9966" t="str">
            <v>JS_CZ_wodefeng</v>
          </cell>
          <cell r="I9966" t="str">
            <v>电表故障</v>
          </cell>
        </row>
        <row r="9967">
          <cell r="A9967">
            <v>43216</v>
          </cell>
          <cell r="B9967">
            <v>0.77607638888888886</v>
          </cell>
          <cell r="D9967" t="str">
            <v>电表故障</v>
          </cell>
          <cell r="G9967" t="str">
            <v>JS_CZ_wodefeng</v>
          </cell>
          <cell r="I9967" t="str">
            <v>电表故障</v>
          </cell>
        </row>
        <row r="9968">
          <cell r="A9968">
            <v>43216</v>
          </cell>
          <cell r="B9968">
            <v>0.77844907407407404</v>
          </cell>
          <cell r="D9968" t="str">
            <v>电表故障</v>
          </cell>
          <cell r="G9968" t="str">
            <v>JS_CZ_wodefeng</v>
          </cell>
          <cell r="I9968" t="str">
            <v>电表故障</v>
          </cell>
        </row>
        <row r="9969">
          <cell r="A9969">
            <v>43216</v>
          </cell>
          <cell r="B9969">
            <v>0.77937499999999993</v>
          </cell>
          <cell r="D9969" t="str">
            <v>电表故障</v>
          </cell>
          <cell r="G9969" t="str">
            <v>JS_CZ_wodefeng</v>
          </cell>
          <cell r="I9969" t="str">
            <v>电表故障</v>
          </cell>
        </row>
        <row r="9970">
          <cell r="A9970">
            <v>43216</v>
          </cell>
          <cell r="B9970">
            <v>0.7850462962962963</v>
          </cell>
          <cell r="D9970" t="str">
            <v>电表故障</v>
          </cell>
          <cell r="G9970" t="str">
            <v>JS_CZ_wodefeng</v>
          </cell>
          <cell r="I9970" t="str">
            <v>电表故障</v>
          </cell>
        </row>
        <row r="9971">
          <cell r="A9971">
            <v>43216</v>
          </cell>
          <cell r="B9971">
            <v>0.78597222222222218</v>
          </cell>
          <cell r="D9971" t="str">
            <v>电表故障</v>
          </cell>
          <cell r="G9971" t="str">
            <v>JS_CZ_wodefeng</v>
          </cell>
          <cell r="I9971" t="str">
            <v>电表故障</v>
          </cell>
        </row>
        <row r="9972">
          <cell r="A9972">
            <v>43216</v>
          </cell>
          <cell r="B9972">
            <v>0.78614583333333332</v>
          </cell>
          <cell r="D9972" t="str">
            <v>电表故障</v>
          </cell>
          <cell r="G9972" t="str">
            <v>JS_CZ_wodefeng</v>
          </cell>
          <cell r="I9972" t="str">
            <v>电表故障</v>
          </cell>
        </row>
        <row r="9973">
          <cell r="A9973">
            <v>43216</v>
          </cell>
          <cell r="B9973">
            <v>0.78638888888888892</v>
          </cell>
          <cell r="D9973" t="str">
            <v>电表故障</v>
          </cell>
          <cell r="G9973" t="str">
            <v>JS_CZ_wodefeng</v>
          </cell>
          <cell r="I9973" t="str">
            <v>电表故障</v>
          </cell>
        </row>
        <row r="9974">
          <cell r="A9974">
            <v>43216</v>
          </cell>
          <cell r="B9974">
            <v>0.78649305555555549</v>
          </cell>
          <cell r="D9974" t="str">
            <v>电表故障</v>
          </cell>
          <cell r="G9974" t="str">
            <v>JS_CZ_wodefeng</v>
          </cell>
          <cell r="I9974" t="str">
            <v>电表故障</v>
          </cell>
        </row>
        <row r="9975">
          <cell r="A9975">
            <v>43216</v>
          </cell>
          <cell r="B9975">
            <v>0.78741898148148148</v>
          </cell>
          <cell r="D9975" t="str">
            <v>电表故障</v>
          </cell>
          <cell r="G9975" t="str">
            <v>JS_CZ_wodefeng</v>
          </cell>
          <cell r="I9975" t="str">
            <v>电表故障</v>
          </cell>
        </row>
        <row r="9976">
          <cell r="A9976">
            <v>43216</v>
          </cell>
          <cell r="B9976">
            <v>0.78754629629629624</v>
          </cell>
          <cell r="D9976" t="str">
            <v>电表故障</v>
          </cell>
          <cell r="G9976" t="str">
            <v>JS_CZ_wodefeng</v>
          </cell>
          <cell r="I9976" t="str">
            <v>电表故障</v>
          </cell>
        </row>
        <row r="9977">
          <cell r="A9977">
            <v>43216</v>
          </cell>
          <cell r="B9977">
            <v>0.78899305555555566</v>
          </cell>
          <cell r="D9977" t="str">
            <v>电表故障</v>
          </cell>
          <cell r="G9977" t="str">
            <v>JS_CZ_wodefeng</v>
          </cell>
          <cell r="I9977" t="str">
            <v>电表故障</v>
          </cell>
        </row>
        <row r="9978">
          <cell r="A9978">
            <v>43216</v>
          </cell>
          <cell r="B9978">
            <v>0.79269675925925931</v>
          </cell>
          <cell r="D9978" t="str">
            <v>电表故障</v>
          </cell>
          <cell r="G9978" t="str">
            <v>JS_CZ_wodefeng</v>
          </cell>
          <cell r="I9978" t="str">
            <v>电表故障</v>
          </cell>
        </row>
        <row r="9979">
          <cell r="A9979">
            <v>43216</v>
          </cell>
          <cell r="B9979">
            <v>0.79281250000000003</v>
          </cell>
          <cell r="D9979" t="str">
            <v>电表故障</v>
          </cell>
          <cell r="G9979" t="str">
            <v>JS_CZ_wodefeng</v>
          </cell>
          <cell r="I9979" t="str">
            <v>电表故障</v>
          </cell>
        </row>
        <row r="9980">
          <cell r="A9980">
            <v>43216</v>
          </cell>
          <cell r="B9980">
            <v>0.79438657407407398</v>
          </cell>
          <cell r="D9980" t="str">
            <v>电表故障</v>
          </cell>
          <cell r="G9980" t="str">
            <v>JS_CZ_wodefeng</v>
          </cell>
          <cell r="I9980" t="str">
            <v>电表故障</v>
          </cell>
        </row>
        <row r="9981">
          <cell r="A9981">
            <v>43216</v>
          </cell>
          <cell r="B9981">
            <v>0.79675925925925928</v>
          </cell>
          <cell r="D9981" t="str">
            <v>电表故障</v>
          </cell>
          <cell r="G9981" t="str">
            <v>JS_CZ_wodefeng</v>
          </cell>
          <cell r="I9981" t="str">
            <v>电表故障</v>
          </cell>
        </row>
        <row r="9982">
          <cell r="A9982">
            <v>43216</v>
          </cell>
          <cell r="B9982">
            <v>0.79768518518518527</v>
          </cell>
          <cell r="D9982" t="str">
            <v>电表故障</v>
          </cell>
          <cell r="G9982" t="str">
            <v>JS_CZ_wodefeng</v>
          </cell>
          <cell r="I9982" t="str">
            <v>电表故障</v>
          </cell>
        </row>
        <row r="9983">
          <cell r="A9983">
            <v>43216</v>
          </cell>
          <cell r="B9983">
            <v>0.7978587962962963</v>
          </cell>
          <cell r="D9983" t="str">
            <v>电表故障</v>
          </cell>
          <cell r="G9983" t="str">
            <v>JS_CZ_wodefeng</v>
          </cell>
          <cell r="I9983" t="str">
            <v>电表故障</v>
          </cell>
        </row>
        <row r="9984">
          <cell r="A9984">
            <v>43216</v>
          </cell>
          <cell r="B9984">
            <v>0.79809027777777775</v>
          </cell>
          <cell r="D9984" t="str">
            <v>电表故障</v>
          </cell>
          <cell r="G9984" t="str">
            <v>JS_CZ_wodefeng</v>
          </cell>
          <cell r="I9984" t="str">
            <v>电表故障</v>
          </cell>
        </row>
        <row r="9985">
          <cell r="A9985">
            <v>43216</v>
          </cell>
          <cell r="B9985">
            <v>0.79820601851851858</v>
          </cell>
          <cell r="D9985" t="str">
            <v>电表故障</v>
          </cell>
          <cell r="G9985" t="str">
            <v>JS_CZ_wodefeng</v>
          </cell>
          <cell r="I9985" t="str">
            <v>电表故障</v>
          </cell>
        </row>
        <row r="9986">
          <cell r="A9986">
            <v>43216</v>
          </cell>
          <cell r="B9986">
            <v>0.79832175925925919</v>
          </cell>
          <cell r="D9986" t="str">
            <v>电表故障</v>
          </cell>
          <cell r="G9986" t="str">
            <v>JS_CZ_wodefeng</v>
          </cell>
          <cell r="I9986" t="str">
            <v>电表故障</v>
          </cell>
        </row>
        <row r="9987">
          <cell r="A9987">
            <v>43216</v>
          </cell>
          <cell r="B9987">
            <v>0.80226851851851855</v>
          </cell>
          <cell r="D9987" t="str">
            <v>电表故障</v>
          </cell>
          <cell r="G9987" t="str">
            <v>JS_CZ_wodefeng</v>
          </cell>
          <cell r="I9987" t="str">
            <v>电表故障</v>
          </cell>
        </row>
        <row r="9988">
          <cell r="A9988">
            <v>43216</v>
          </cell>
          <cell r="B9988">
            <v>0.80452546296296301</v>
          </cell>
          <cell r="D9988" t="str">
            <v>电表故障</v>
          </cell>
          <cell r="G9988" t="str">
            <v>JS_CZ_wodefeng</v>
          </cell>
          <cell r="I9988" t="str">
            <v>电表故障</v>
          </cell>
        </row>
        <row r="9989">
          <cell r="A9989">
            <v>43216</v>
          </cell>
          <cell r="B9989">
            <v>0.8068981481481482</v>
          </cell>
          <cell r="D9989" t="str">
            <v>电表故障</v>
          </cell>
          <cell r="G9989" t="str">
            <v>JS_CZ_wodefeng</v>
          </cell>
          <cell r="I9989" t="str">
            <v>电表故障</v>
          </cell>
        </row>
        <row r="9990">
          <cell r="A9990">
            <v>43216</v>
          </cell>
          <cell r="B9990">
            <v>0.80846064814814822</v>
          </cell>
          <cell r="D9990" t="str">
            <v>电表故障</v>
          </cell>
          <cell r="G9990" t="str">
            <v>JS_CZ_wodefeng</v>
          </cell>
          <cell r="I9990" t="str">
            <v>电表故障</v>
          </cell>
        </row>
        <row r="9991">
          <cell r="A9991">
            <v>43216</v>
          </cell>
          <cell r="B9991">
            <v>0.80980324074074073</v>
          </cell>
          <cell r="D9991" t="str">
            <v>电表故障</v>
          </cell>
          <cell r="G9991" t="str">
            <v>JS_CZ_wodefeng</v>
          </cell>
          <cell r="I9991" t="str">
            <v>电表故障</v>
          </cell>
        </row>
        <row r="9992">
          <cell r="A9992">
            <v>43216</v>
          </cell>
          <cell r="B9992">
            <v>0.80991898148148145</v>
          </cell>
          <cell r="D9992" t="str">
            <v>电表故障</v>
          </cell>
          <cell r="G9992" t="str">
            <v>JS_CZ_wodefeng</v>
          </cell>
          <cell r="I9992" t="str">
            <v>电表故障</v>
          </cell>
        </row>
        <row r="9993">
          <cell r="A9993">
            <v>43216</v>
          </cell>
          <cell r="B9993">
            <v>0.81003472222222228</v>
          </cell>
          <cell r="D9993" t="str">
            <v>电表故障</v>
          </cell>
          <cell r="G9993" t="str">
            <v>JS_CZ_wodefeng</v>
          </cell>
          <cell r="I9993" t="str">
            <v>电表故障</v>
          </cell>
        </row>
        <row r="9994">
          <cell r="A9994">
            <v>43216</v>
          </cell>
          <cell r="B9994">
            <v>0.81107638888888889</v>
          </cell>
          <cell r="D9994" t="str">
            <v>电表故障</v>
          </cell>
          <cell r="G9994" t="str">
            <v>JS_CZ_wodefeng</v>
          </cell>
          <cell r="I9994" t="str">
            <v>电表故障</v>
          </cell>
        </row>
        <row r="9995">
          <cell r="A9995">
            <v>43216</v>
          </cell>
          <cell r="B9995">
            <v>0.81483796296296296</v>
          </cell>
          <cell r="D9995" t="str">
            <v>电表故障</v>
          </cell>
          <cell r="G9995" t="str">
            <v>JS_CZ_wodefeng</v>
          </cell>
          <cell r="I9995" t="str">
            <v>电表故障</v>
          </cell>
        </row>
        <row r="9996">
          <cell r="A9996">
            <v>43216</v>
          </cell>
          <cell r="B9996">
            <v>0.81525462962962969</v>
          </cell>
          <cell r="D9996" t="str">
            <v>电表故障</v>
          </cell>
          <cell r="G9996" t="str">
            <v>JS_CZ_wodefeng</v>
          </cell>
          <cell r="I9996" t="str">
            <v>电表故障</v>
          </cell>
        </row>
        <row r="9997">
          <cell r="A9997">
            <v>43216</v>
          </cell>
          <cell r="B9997">
            <v>0.81537037037037041</v>
          </cell>
          <cell r="D9997" t="str">
            <v>电表故障</v>
          </cell>
          <cell r="G9997" t="str">
            <v>JS_CZ_wodefeng</v>
          </cell>
          <cell r="I9997" t="str">
            <v>电表故障</v>
          </cell>
        </row>
        <row r="9998">
          <cell r="A9998">
            <v>43216</v>
          </cell>
          <cell r="B9998">
            <v>0.81554398148148144</v>
          </cell>
          <cell r="D9998" t="str">
            <v>电表故障</v>
          </cell>
          <cell r="G9998" t="str">
            <v>JS_CZ_wodefeng</v>
          </cell>
          <cell r="I9998" t="str">
            <v>电表故障</v>
          </cell>
        </row>
        <row r="9999">
          <cell r="A9999">
            <v>43216</v>
          </cell>
          <cell r="B9999">
            <v>0.81664351851851846</v>
          </cell>
          <cell r="D9999" t="str">
            <v>电表故障</v>
          </cell>
          <cell r="G9999" t="str">
            <v>JS_CZ_wodefeng</v>
          </cell>
          <cell r="I9999" t="str">
            <v>电表故障</v>
          </cell>
        </row>
        <row r="10000">
          <cell r="A10000">
            <v>43216</v>
          </cell>
          <cell r="B10000">
            <v>0.81901620370370365</v>
          </cell>
          <cell r="D10000" t="str">
            <v>电表故障</v>
          </cell>
          <cell r="G10000" t="str">
            <v>JS_CZ_wodefeng</v>
          </cell>
          <cell r="I10000" t="str">
            <v>电表故障</v>
          </cell>
        </row>
        <row r="10001">
          <cell r="A10001">
            <v>43216</v>
          </cell>
          <cell r="B10001">
            <v>0.82057870370370367</v>
          </cell>
          <cell r="D10001" t="str">
            <v>电表故障</v>
          </cell>
          <cell r="G10001" t="str">
            <v>JS_CZ_wodefeng</v>
          </cell>
          <cell r="I10001" t="str">
            <v>电表故障</v>
          </cell>
        </row>
        <row r="10002">
          <cell r="A10002">
            <v>43216</v>
          </cell>
          <cell r="B10002">
            <v>0.82202546296296297</v>
          </cell>
          <cell r="D10002" t="str">
            <v>电表故障</v>
          </cell>
          <cell r="G10002" t="str">
            <v>JS_CZ_wodefeng</v>
          </cell>
          <cell r="I10002" t="str">
            <v>电表故障</v>
          </cell>
        </row>
        <row r="10003">
          <cell r="A10003">
            <v>43216</v>
          </cell>
          <cell r="B10003">
            <v>0.82324074074074083</v>
          </cell>
          <cell r="D10003" t="str">
            <v>电表故障</v>
          </cell>
          <cell r="G10003" t="str">
            <v>JS_CZ_wodefeng</v>
          </cell>
          <cell r="I10003" t="str">
            <v>电表故障</v>
          </cell>
        </row>
        <row r="10004">
          <cell r="A10004">
            <v>43216</v>
          </cell>
          <cell r="B10004">
            <v>0.82451388888888888</v>
          </cell>
          <cell r="D10004" t="str">
            <v>电表故障</v>
          </cell>
          <cell r="G10004" t="str">
            <v>JS_CZ_wodefeng</v>
          </cell>
          <cell r="I10004" t="str">
            <v>电表故障</v>
          </cell>
        </row>
        <row r="10005">
          <cell r="A10005">
            <v>43216</v>
          </cell>
          <cell r="B10005">
            <v>0.82608796296296294</v>
          </cell>
          <cell r="D10005" t="str">
            <v>电表故障</v>
          </cell>
          <cell r="G10005" t="str">
            <v>JS_CZ_wodefeng</v>
          </cell>
          <cell r="I10005" t="str">
            <v>电表故障</v>
          </cell>
        </row>
        <row r="10006">
          <cell r="A10006">
            <v>43216</v>
          </cell>
          <cell r="B10006">
            <v>0.82712962962962966</v>
          </cell>
          <cell r="D10006" t="str">
            <v>电表故障</v>
          </cell>
          <cell r="G10006" t="str">
            <v>JS_CZ_wodefeng</v>
          </cell>
          <cell r="I10006" t="str">
            <v>电表故障</v>
          </cell>
        </row>
        <row r="10007">
          <cell r="A10007">
            <v>43216</v>
          </cell>
          <cell r="B10007">
            <v>0.82828703703703699</v>
          </cell>
          <cell r="D10007" t="str">
            <v>电表故障</v>
          </cell>
          <cell r="G10007" t="str">
            <v>JS_CZ_wodefeng</v>
          </cell>
          <cell r="I10007" t="str">
            <v>电表故障</v>
          </cell>
        </row>
        <row r="10008">
          <cell r="A10008">
            <v>43216</v>
          </cell>
          <cell r="B10008">
            <v>0.83228009259259261</v>
          </cell>
          <cell r="D10008" t="str">
            <v>电表故障</v>
          </cell>
          <cell r="G10008" t="str">
            <v>JS_CZ_wodefeng</v>
          </cell>
          <cell r="I10008" t="str">
            <v>电表故障</v>
          </cell>
        </row>
        <row r="10009">
          <cell r="A10009">
            <v>43216</v>
          </cell>
          <cell r="B10009">
            <v>0.83239583333333333</v>
          </cell>
          <cell r="D10009" t="str">
            <v>电表故障</v>
          </cell>
          <cell r="G10009" t="str">
            <v>JS_CZ_wodefeng</v>
          </cell>
          <cell r="I10009" t="str">
            <v>电表故障</v>
          </cell>
        </row>
        <row r="10010">
          <cell r="A10010">
            <v>43216</v>
          </cell>
          <cell r="B10010">
            <v>0.83384259259259252</v>
          </cell>
          <cell r="D10010" t="str">
            <v>电表故障</v>
          </cell>
          <cell r="G10010" t="str">
            <v>JS_CZ_wodefeng</v>
          </cell>
          <cell r="I10010" t="str">
            <v>电表故障</v>
          </cell>
        </row>
        <row r="10011">
          <cell r="A10011">
            <v>43216</v>
          </cell>
          <cell r="B10011">
            <v>0.83622685185185175</v>
          </cell>
          <cell r="D10011" t="str">
            <v>电表故障</v>
          </cell>
          <cell r="G10011" t="str">
            <v>JS_CZ_wodefeng</v>
          </cell>
          <cell r="I10011" t="str">
            <v>电表故障</v>
          </cell>
        </row>
        <row r="10012">
          <cell r="A10012">
            <v>43216</v>
          </cell>
          <cell r="B10012">
            <v>0.83767361111111116</v>
          </cell>
          <cell r="D10012" t="str">
            <v>电表故障</v>
          </cell>
          <cell r="G10012" t="str">
            <v>JS_CZ_wodefeng</v>
          </cell>
          <cell r="I10012" t="str">
            <v>电表故障</v>
          </cell>
        </row>
        <row r="10013">
          <cell r="A10013">
            <v>43216</v>
          </cell>
          <cell r="B10013">
            <v>0.8378472222222223</v>
          </cell>
          <cell r="D10013" t="str">
            <v>电表故障</v>
          </cell>
          <cell r="G10013" t="str">
            <v>JS_CZ_wodefeng</v>
          </cell>
          <cell r="I10013" t="str">
            <v>电表故障</v>
          </cell>
        </row>
        <row r="10014">
          <cell r="A10014">
            <v>43216</v>
          </cell>
          <cell r="B10014">
            <v>0.83796296296296291</v>
          </cell>
          <cell r="D10014" t="str">
            <v>电表故障</v>
          </cell>
          <cell r="G10014" t="str">
            <v>JS_CZ_wodefeng</v>
          </cell>
          <cell r="I10014" t="str">
            <v>电表故障</v>
          </cell>
        </row>
        <row r="10015">
          <cell r="A10015">
            <v>43216</v>
          </cell>
          <cell r="B10015">
            <v>0.83894675925925932</v>
          </cell>
          <cell r="D10015" t="str">
            <v>电表故障</v>
          </cell>
          <cell r="G10015" t="str">
            <v>JS_CZ_wodefeng</v>
          </cell>
          <cell r="I10015" t="str">
            <v>电表故障</v>
          </cell>
        </row>
        <row r="10016">
          <cell r="A10016">
            <v>43216</v>
          </cell>
          <cell r="B10016">
            <v>0.83906249999999993</v>
          </cell>
          <cell r="D10016" t="str">
            <v>电表故障</v>
          </cell>
          <cell r="G10016" t="str">
            <v>JS_CZ_wodefeng</v>
          </cell>
          <cell r="I10016" t="str">
            <v>电表故障</v>
          </cell>
        </row>
        <row r="10017">
          <cell r="A10017">
            <v>43216</v>
          </cell>
          <cell r="B10017">
            <v>0.83929398148148149</v>
          </cell>
          <cell r="D10017" t="str">
            <v>电表故障</v>
          </cell>
          <cell r="G10017" t="str">
            <v>JS_CZ_wodefeng</v>
          </cell>
          <cell r="I10017" t="str">
            <v>电表故障</v>
          </cell>
        </row>
        <row r="10018">
          <cell r="A10018">
            <v>43216</v>
          </cell>
          <cell r="B10018">
            <v>0.84056712962962965</v>
          </cell>
          <cell r="D10018" t="str">
            <v>电表故障</v>
          </cell>
          <cell r="G10018" t="str">
            <v>JS_CZ_wodefeng</v>
          </cell>
          <cell r="I10018" t="str">
            <v>电表故障</v>
          </cell>
        </row>
        <row r="10019">
          <cell r="A10019">
            <v>43216</v>
          </cell>
          <cell r="B10019">
            <v>0.8445717592592592</v>
          </cell>
          <cell r="D10019" t="str">
            <v>电表故障</v>
          </cell>
          <cell r="G10019" t="str">
            <v>JS_CZ_wodefeng</v>
          </cell>
          <cell r="I10019" t="str">
            <v>电表故障</v>
          </cell>
        </row>
        <row r="10020">
          <cell r="A10020">
            <v>43216</v>
          </cell>
          <cell r="B10020">
            <v>0.8459606481481482</v>
          </cell>
          <cell r="D10020" t="str">
            <v>电表故障</v>
          </cell>
          <cell r="G10020" t="str">
            <v>JS_CZ_wodefeng</v>
          </cell>
          <cell r="I10020" t="str">
            <v>电表故障</v>
          </cell>
        </row>
        <row r="10021">
          <cell r="A10021">
            <v>43216</v>
          </cell>
          <cell r="B10021">
            <v>0.84833333333333327</v>
          </cell>
          <cell r="D10021" t="str">
            <v>电表故障</v>
          </cell>
          <cell r="G10021" t="str">
            <v>JS_CZ_wodefeng</v>
          </cell>
          <cell r="I10021" t="str">
            <v>电表故障</v>
          </cell>
        </row>
        <row r="10022">
          <cell r="A10022">
            <v>43216</v>
          </cell>
          <cell r="B10022">
            <v>0.84966435185185185</v>
          </cell>
          <cell r="D10022" t="str">
            <v>电表故障</v>
          </cell>
          <cell r="G10022" t="str">
            <v>JS_CZ_wodefeng</v>
          </cell>
          <cell r="I10022" t="str">
            <v>电表故障</v>
          </cell>
        </row>
        <row r="10023">
          <cell r="A10023">
            <v>43216</v>
          </cell>
          <cell r="B10023">
            <v>0.84978009259259257</v>
          </cell>
          <cell r="D10023" t="str">
            <v>电表故障</v>
          </cell>
          <cell r="G10023" t="str">
            <v>JS_CZ_wodefeng</v>
          </cell>
          <cell r="I10023" t="str">
            <v>电表故障</v>
          </cell>
        </row>
        <row r="10024">
          <cell r="A10024">
            <v>43216</v>
          </cell>
          <cell r="B10024">
            <v>0.84989583333333341</v>
          </cell>
          <cell r="D10024" t="str">
            <v>电表故障</v>
          </cell>
          <cell r="G10024" t="str">
            <v>JS_CZ_wodefeng</v>
          </cell>
          <cell r="I10024" t="str">
            <v>电表故障</v>
          </cell>
        </row>
        <row r="10025">
          <cell r="A10025">
            <v>43216</v>
          </cell>
          <cell r="B10025">
            <v>0.85100694444444447</v>
          </cell>
          <cell r="D10025" t="str">
            <v>电表故障</v>
          </cell>
          <cell r="G10025" t="str">
            <v>JS_CZ_wodefeng</v>
          </cell>
          <cell r="I10025" t="str">
            <v>电表故障</v>
          </cell>
        </row>
        <row r="10026">
          <cell r="A10026">
            <v>43216</v>
          </cell>
          <cell r="B10026">
            <v>0.85123842592592591</v>
          </cell>
          <cell r="D10026" t="str">
            <v>电表故障</v>
          </cell>
          <cell r="G10026" t="str">
            <v>JS_CZ_wodefeng</v>
          </cell>
          <cell r="I10026" t="str">
            <v>电表故障</v>
          </cell>
        </row>
        <row r="10027">
          <cell r="A10027">
            <v>43216</v>
          </cell>
          <cell r="B10027">
            <v>0.85135416666666675</v>
          </cell>
          <cell r="D10027" t="str">
            <v>电表故障</v>
          </cell>
          <cell r="G10027" t="str">
            <v>JS_CZ_wodefeng</v>
          </cell>
          <cell r="I10027" t="str">
            <v>电表故障</v>
          </cell>
        </row>
        <row r="10028">
          <cell r="A10028">
            <v>43216</v>
          </cell>
          <cell r="B10028">
            <v>0.85228009259259263</v>
          </cell>
          <cell r="D10028" t="str">
            <v>电表故障</v>
          </cell>
          <cell r="G10028" t="str">
            <v>JS_CZ_wodefeng</v>
          </cell>
          <cell r="I10028" t="str">
            <v>电表故障</v>
          </cell>
        </row>
        <row r="10029">
          <cell r="A10029">
            <v>43216</v>
          </cell>
          <cell r="B10029">
            <v>0.85384259259259254</v>
          </cell>
          <cell r="D10029" t="str">
            <v>电表故障</v>
          </cell>
          <cell r="G10029" t="str">
            <v>JS_CZ_wodefeng</v>
          </cell>
          <cell r="I10029" t="str">
            <v>电表故障</v>
          </cell>
        </row>
        <row r="10030">
          <cell r="A10030">
            <v>43216</v>
          </cell>
          <cell r="B10030">
            <v>0.85488425925925926</v>
          </cell>
          <cell r="D10030" t="str">
            <v>电表故障</v>
          </cell>
          <cell r="G10030" t="str">
            <v>JS_CZ_wodefeng</v>
          </cell>
          <cell r="I10030" t="str">
            <v>电表故障</v>
          </cell>
        </row>
        <row r="10031">
          <cell r="A10031">
            <v>43216</v>
          </cell>
          <cell r="B10031">
            <v>0.85650462962962959</v>
          </cell>
          <cell r="D10031" t="str">
            <v>电表故障</v>
          </cell>
          <cell r="G10031" t="str">
            <v>JS_CZ_wodefeng</v>
          </cell>
          <cell r="I10031" t="str">
            <v>电表故障</v>
          </cell>
        </row>
        <row r="10032">
          <cell r="A10032">
            <v>43216</v>
          </cell>
          <cell r="B10032">
            <v>0.85796296296296293</v>
          </cell>
          <cell r="D10032" t="str">
            <v>电表故障</v>
          </cell>
          <cell r="G10032" t="str">
            <v>JS_CZ_wodefeng</v>
          </cell>
          <cell r="I10032" t="str">
            <v>电表故障</v>
          </cell>
        </row>
        <row r="10033">
          <cell r="A10033">
            <v>43216</v>
          </cell>
          <cell r="B10033">
            <v>0.85807870370370365</v>
          </cell>
          <cell r="D10033" t="str">
            <v>电表故障</v>
          </cell>
          <cell r="G10033" t="str">
            <v>JS_CZ_wodefeng</v>
          </cell>
          <cell r="I10033" t="str">
            <v>电表故障</v>
          </cell>
        </row>
        <row r="10034">
          <cell r="A10034">
            <v>43216</v>
          </cell>
          <cell r="B10034">
            <v>0.86045138888888895</v>
          </cell>
          <cell r="D10034" t="str">
            <v>电表故障</v>
          </cell>
          <cell r="G10034" t="str">
            <v>JS_CZ_wodefeng</v>
          </cell>
          <cell r="I10034" t="str">
            <v>电表故障</v>
          </cell>
        </row>
        <row r="10035">
          <cell r="A10035">
            <v>43216</v>
          </cell>
          <cell r="B10035">
            <v>0.86189814814814814</v>
          </cell>
          <cell r="D10035" t="str">
            <v>电表故障</v>
          </cell>
          <cell r="G10035" t="str">
            <v>JS_CZ_wodefeng</v>
          </cell>
          <cell r="I10035" t="str">
            <v>电表故障</v>
          </cell>
        </row>
        <row r="10036">
          <cell r="A10036">
            <v>43216</v>
          </cell>
          <cell r="B10036">
            <v>0.86312500000000003</v>
          </cell>
          <cell r="D10036" t="str">
            <v>电表故障</v>
          </cell>
          <cell r="G10036" t="str">
            <v>JS_CZ_wodefeng</v>
          </cell>
          <cell r="I10036" t="str">
            <v>电表故障</v>
          </cell>
        </row>
        <row r="10037">
          <cell r="A10037">
            <v>43216</v>
          </cell>
          <cell r="B10037">
            <v>0.8649768518518518</v>
          </cell>
          <cell r="D10037" t="str">
            <v>分系统2告警状态</v>
          </cell>
          <cell r="G10037" t="str">
            <v>BJ_zhongyu</v>
          </cell>
          <cell r="I10037" t="str">
            <v>系统故障</v>
          </cell>
        </row>
        <row r="10038">
          <cell r="A10038">
            <v>43216</v>
          </cell>
          <cell r="B10038">
            <v>0.8649768518518518</v>
          </cell>
          <cell r="D10038" t="str">
            <v>分系统2PCS告警状态</v>
          </cell>
          <cell r="G10038" t="str">
            <v>BJ_zhongyu</v>
          </cell>
          <cell r="I10038" t="str">
            <v>PCS故障</v>
          </cell>
        </row>
        <row r="10039">
          <cell r="A10039">
            <v>43216</v>
          </cell>
          <cell r="B10039">
            <v>0.86665509259259255</v>
          </cell>
          <cell r="D10039" t="str">
            <v>电表故障</v>
          </cell>
          <cell r="G10039" t="str">
            <v>JS_CZ_wodefeng</v>
          </cell>
          <cell r="I10039" t="str">
            <v>电表故障</v>
          </cell>
        </row>
        <row r="10040">
          <cell r="A10040">
            <v>43216</v>
          </cell>
          <cell r="B10040">
            <v>0.86677083333333327</v>
          </cell>
          <cell r="D10040" t="str">
            <v>电表故障</v>
          </cell>
          <cell r="G10040" t="str">
            <v>JS_CZ_wodefeng</v>
          </cell>
          <cell r="I10040" t="str">
            <v>电表故障</v>
          </cell>
        </row>
        <row r="10041">
          <cell r="A10041">
            <v>43216</v>
          </cell>
          <cell r="B10041">
            <v>0.86694444444444441</v>
          </cell>
          <cell r="D10041" t="str">
            <v>电表故障</v>
          </cell>
          <cell r="G10041" t="str">
            <v>JS_CZ_wodefeng</v>
          </cell>
          <cell r="I10041" t="str">
            <v>电表故障</v>
          </cell>
        </row>
        <row r="10042">
          <cell r="A10042">
            <v>43216</v>
          </cell>
          <cell r="B10042">
            <v>0.86821759259259268</v>
          </cell>
          <cell r="D10042" t="str">
            <v>电表故障</v>
          </cell>
          <cell r="G10042" t="str">
            <v>JS_CZ_wodefeng</v>
          </cell>
          <cell r="I10042" t="str">
            <v>电表故障</v>
          </cell>
        </row>
        <row r="10043">
          <cell r="A10043">
            <v>43216</v>
          </cell>
          <cell r="B10043">
            <v>0.86833333333333329</v>
          </cell>
          <cell r="D10043" t="str">
            <v>电表故障</v>
          </cell>
          <cell r="G10043" t="str">
            <v>JS_CZ_wodefeng</v>
          </cell>
          <cell r="I10043" t="str">
            <v>电表故障</v>
          </cell>
        </row>
        <row r="10044">
          <cell r="A10044">
            <v>43216</v>
          </cell>
          <cell r="B10044">
            <v>0.86978009259259259</v>
          </cell>
          <cell r="D10044" t="str">
            <v>电表故障</v>
          </cell>
          <cell r="G10044" t="str">
            <v>JS_CZ_wodefeng</v>
          </cell>
          <cell r="I10044" t="str">
            <v>电表故障</v>
          </cell>
        </row>
        <row r="10045">
          <cell r="A10045">
            <v>43216</v>
          </cell>
          <cell r="B10045">
            <v>0.87215277777777767</v>
          </cell>
          <cell r="D10045" t="str">
            <v>电表故障</v>
          </cell>
          <cell r="G10045" t="str">
            <v>JS_CZ_wodefeng</v>
          </cell>
          <cell r="I10045" t="str">
            <v>电表故障</v>
          </cell>
        </row>
        <row r="10046">
          <cell r="A10046">
            <v>43216</v>
          </cell>
          <cell r="B10046">
            <v>0.87361111111111101</v>
          </cell>
          <cell r="D10046" t="str">
            <v>电表故障</v>
          </cell>
          <cell r="G10046" t="str">
            <v>JS_CZ_wodefeng</v>
          </cell>
          <cell r="I10046" t="str">
            <v>电表故障</v>
          </cell>
        </row>
        <row r="10047">
          <cell r="A10047">
            <v>43216</v>
          </cell>
          <cell r="B10047">
            <v>0.87917824074074069</v>
          </cell>
          <cell r="D10047" t="str">
            <v>电表故障</v>
          </cell>
          <cell r="G10047" t="str">
            <v>JS_CZ_wodefeng</v>
          </cell>
          <cell r="I10047" t="str">
            <v>电表故障</v>
          </cell>
        </row>
        <row r="10048">
          <cell r="A10048">
            <v>43216</v>
          </cell>
          <cell r="B10048">
            <v>0.88027777777777771</v>
          </cell>
          <cell r="D10048" t="str">
            <v>电表故障</v>
          </cell>
          <cell r="G10048" t="str">
            <v>JS_CZ_wodefeng</v>
          </cell>
          <cell r="I10048" t="str">
            <v>电表故障</v>
          </cell>
        </row>
        <row r="10049">
          <cell r="A10049">
            <v>43216</v>
          </cell>
          <cell r="B10049">
            <v>0.88050925925925927</v>
          </cell>
          <cell r="D10049" t="str">
            <v>电表故障</v>
          </cell>
          <cell r="G10049" t="str">
            <v>JS_CZ_wodefeng</v>
          </cell>
          <cell r="I10049" t="str">
            <v>电表故障</v>
          </cell>
        </row>
        <row r="10050">
          <cell r="A10050">
            <v>43216</v>
          </cell>
          <cell r="B10050">
            <v>0.8806250000000001</v>
          </cell>
          <cell r="D10050" t="str">
            <v>电表故障</v>
          </cell>
          <cell r="G10050" t="str">
            <v>JS_CZ_wodefeng</v>
          </cell>
          <cell r="I10050" t="str">
            <v>电表故障</v>
          </cell>
        </row>
        <row r="10051">
          <cell r="A10051">
            <v>43216</v>
          </cell>
          <cell r="B10051">
            <v>0.88288194444444434</v>
          </cell>
          <cell r="D10051" t="str">
            <v>电表故障</v>
          </cell>
          <cell r="G10051" t="str">
            <v>JS_CZ_wodefeng</v>
          </cell>
          <cell r="I10051" t="str">
            <v>电表故障</v>
          </cell>
        </row>
        <row r="10052">
          <cell r="A10052">
            <v>43216</v>
          </cell>
          <cell r="B10052">
            <v>0.88415509259259262</v>
          </cell>
          <cell r="D10052" t="str">
            <v>电表故障</v>
          </cell>
          <cell r="G10052" t="str">
            <v>JS_CZ_wodefeng</v>
          </cell>
          <cell r="I10052" t="str">
            <v>电表故障</v>
          </cell>
        </row>
        <row r="10053">
          <cell r="A10053">
            <v>43216</v>
          </cell>
          <cell r="B10053">
            <v>0.88438657407407406</v>
          </cell>
          <cell r="D10053" t="str">
            <v>电表故障</v>
          </cell>
          <cell r="G10053" t="str">
            <v>JS_CZ_wodefeng</v>
          </cell>
          <cell r="I10053" t="str">
            <v>电表故障</v>
          </cell>
        </row>
        <row r="10054">
          <cell r="A10054">
            <v>43216</v>
          </cell>
          <cell r="B10054">
            <v>0.88542824074074078</v>
          </cell>
          <cell r="D10054" t="str">
            <v>电表故障</v>
          </cell>
          <cell r="G10054" t="str">
            <v>JS_CZ_wodefeng</v>
          </cell>
          <cell r="I10054" t="str">
            <v>电表故障</v>
          </cell>
        </row>
        <row r="10055">
          <cell r="A10055">
            <v>43216</v>
          </cell>
          <cell r="B10055">
            <v>0.88699074074074069</v>
          </cell>
          <cell r="D10055" t="str">
            <v>电表故障</v>
          </cell>
          <cell r="G10055" t="str">
            <v>JS_CZ_wodefeng</v>
          </cell>
          <cell r="I10055" t="str">
            <v>电表故障</v>
          </cell>
        </row>
        <row r="10056">
          <cell r="A10056">
            <v>43216</v>
          </cell>
          <cell r="B10056">
            <v>0.88855324074074071</v>
          </cell>
          <cell r="D10056" t="str">
            <v>电表故障</v>
          </cell>
          <cell r="G10056" t="str">
            <v>JS_CZ_wodefeng</v>
          </cell>
          <cell r="I10056" t="str">
            <v>电表故障</v>
          </cell>
        </row>
        <row r="10057">
          <cell r="A10057">
            <v>43216</v>
          </cell>
          <cell r="B10057">
            <v>0.8909259259259259</v>
          </cell>
          <cell r="D10057" t="str">
            <v>电表故障</v>
          </cell>
          <cell r="G10057" t="str">
            <v>JS_CZ_wodefeng</v>
          </cell>
          <cell r="I10057" t="str">
            <v>电表故障</v>
          </cell>
        </row>
        <row r="10058">
          <cell r="A10058">
            <v>43216</v>
          </cell>
          <cell r="B10058">
            <v>0.89202546296296292</v>
          </cell>
          <cell r="D10058" t="str">
            <v>电表故障</v>
          </cell>
          <cell r="G10058" t="str">
            <v>JS_CZ_wodefeng</v>
          </cell>
          <cell r="I10058" t="str">
            <v>电表故障</v>
          </cell>
        </row>
        <row r="10059">
          <cell r="A10059">
            <v>43216</v>
          </cell>
          <cell r="B10059">
            <v>0.89248842592592592</v>
          </cell>
          <cell r="D10059" t="str">
            <v>电表故障</v>
          </cell>
          <cell r="G10059" t="str">
            <v>JS_CZ_wodefeng</v>
          </cell>
          <cell r="I10059" t="str">
            <v>电表故障</v>
          </cell>
        </row>
        <row r="10060">
          <cell r="A10060">
            <v>43216</v>
          </cell>
          <cell r="B10060">
            <v>0.89487268518518526</v>
          </cell>
          <cell r="D10060" t="str">
            <v>电表故障</v>
          </cell>
          <cell r="G10060" t="str">
            <v>JS_CZ_wodefeng</v>
          </cell>
          <cell r="I10060" t="str">
            <v>电表故障</v>
          </cell>
        </row>
        <row r="10061">
          <cell r="A10061">
            <v>43216</v>
          </cell>
          <cell r="B10061">
            <v>0.8960300925925927</v>
          </cell>
          <cell r="D10061" t="str">
            <v>电表故障</v>
          </cell>
          <cell r="G10061" t="str">
            <v>JS_CZ_wodefeng</v>
          </cell>
          <cell r="I10061" t="str">
            <v>电表故障</v>
          </cell>
        </row>
        <row r="10062">
          <cell r="A10062">
            <v>43216</v>
          </cell>
          <cell r="B10062">
            <v>0.89626157407407403</v>
          </cell>
          <cell r="D10062" t="str">
            <v>电表故障</v>
          </cell>
          <cell r="G10062" t="str">
            <v>JS_CZ_wodefeng</v>
          </cell>
          <cell r="I10062" t="str">
            <v>电表故障</v>
          </cell>
        </row>
        <row r="10063">
          <cell r="A10063">
            <v>43216</v>
          </cell>
          <cell r="B10063">
            <v>0.89753472222222219</v>
          </cell>
          <cell r="D10063" t="str">
            <v>电表故障</v>
          </cell>
          <cell r="G10063" t="str">
            <v>JS_CZ_wodefeng</v>
          </cell>
          <cell r="I10063" t="str">
            <v>电表故障</v>
          </cell>
        </row>
        <row r="10064">
          <cell r="A10064">
            <v>43216</v>
          </cell>
          <cell r="B10064">
            <v>0.90148148148148144</v>
          </cell>
          <cell r="D10064" t="str">
            <v>电表故障</v>
          </cell>
          <cell r="G10064" t="str">
            <v>JS_CZ_wodefeng</v>
          </cell>
          <cell r="I10064" t="str">
            <v>电表故障</v>
          </cell>
        </row>
        <row r="10065">
          <cell r="A10065">
            <v>43216</v>
          </cell>
          <cell r="B10065">
            <v>0.90304398148148157</v>
          </cell>
          <cell r="D10065" t="str">
            <v>电表故障</v>
          </cell>
          <cell r="G10065" t="str">
            <v>JS_CZ_wodefeng</v>
          </cell>
          <cell r="I10065" t="str">
            <v>电表故障</v>
          </cell>
        </row>
        <row r="10066">
          <cell r="A10066">
            <v>43216</v>
          </cell>
          <cell r="B10066">
            <v>0.9041435185185186</v>
          </cell>
          <cell r="D10066" t="str">
            <v>电表故障</v>
          </cell>
          <cell r="G10066" t="str">
            <v>JS_CZ_wodefeng</v>
          </cell>
          <cell r="I10066" t="str">
            <v>电表故障</v>
          </cell>
        </row>
        <row r="10067">
          <cell r="A10067">
            <v>43216</v>
          </cell>
          <cell r="B10067">
            <v>0.90460648148148148</v>
          </cell>
          <cell r="D10067" t="str">
            <v>分系统3故障状态</v>
          </cell>
          <cell r="G10067" t="str">
            <v>BJ_zhongyu</v>
          </cell>
          <cell r="I10067" t="str">
            <v>系统故障</v>
          </cell>
        </row>
        <row r="10068">
          <cell r="A10068">
            <v>43216</v>
          </cell>
          <cell r="B10068">
            <v>0.90460648148148148</v>
          </cell>
          <cell r="D10068" t="str">
            <v>分系统3BCMS2故障状态</v>
          </cell>
          <cell r="G10068" t="str">
            <v>BJ_zhongyu</v>
          </cell>
          <cell r="I10068" t="str">
            <v>BMS故障</v>
          </cell>
        </row>
        <row r="10069">
          <cell r="A10069">
            <v>43216</v>
          </cell>
          <cell r="B10069">
            <v>0.9059490740740741</v>
          </cell>
          <cell r="D10069" t="str">
            <v>电表故障</v>
          </cell>
          <cell r="G10069" t="str">
            <v>JS_CZ_wodefeng</v>
          </cell>
          <cell r="I10069" t="str">
            <v>电表故障</v>
          </cell>
        </row>
        <row r="10070">
          <cell r="A10070">
            <v>43216</v>
          </cell>
          <cell r="B10070">
            <v>0.90796296296296297</v>
          </cell>
          <cell r="D10070" t="str">
            <v>电表故障</v>
          </cell>
          <cell r="G10070" t="str">
            <v>JS_CZ_wodefeng</v>
          </cell>
          <cell r="I10070" t="str">
            <v>电表故障</v>
          </cell>
        </row>
        <row r="10071">
          <cell r="A10071">
            <v>43216</v>
          </cell>
          <cell r="B10071">
            <v>0.90936342592592589</v>
          </cell>
          <cell r="D10071" t="str">
            <v>电表故障</v>
          </cell>
          <cell r="G10071" t="str">
            <v>JS_CZ_wodefeng</v>
          </cell>
          <cell r="I10071" t="str">
            <v>电表故障</v>
          </cell>
        </row>
        <row r="10072">
          <cell r="A10072">
            <v>43216</v>
          </cell>
          <cell r="B10072">
            <v>0.90953703703703714</v>
          </cell>
          <cell r="D10072" t="str">
            <v>电表故障</v>
          </cell>
          <cell r="G10072" t="str">
            <v>JS_CZ_wodefeng</v>
          </cell>
          <cell r="I10072" t="str">
            <v>电表故障</v>
          </cell>
        </row>
        <row r="10073">
          <cell r="A10073">
            <v>43216</v>
          </cell>
          <cell r="B10073">
            <v>0.91081018518518519</v>
          </cell>
          <cell r="D10073" t="str">
            <v>电表故障</v>
          </cell>
          <cell r="G10073" t="str">
            <v>JS_CZ_wodefeng</v>
          </cell>
          <cell r="I10073" t="str">
            <v>电表故障</v>
          </cell>
        </row>
        <row r="10074">
          <cell r="A10074">
            <v>43216</v>
          </cell>
          <cell r="B10074">
            <v>0.91318287037037038</v>
          </cell>
          <cell r="D10074" t="str">
            <v>电表故障</v>
          </cell>
          <cell r="G10074" t="str">
            <v>JS_CZ_wodefeng</v>
          </cell>
          <cell r="I10074" t="str">
            <v>电表故障</v>
          </cell>
        </row>
        <row r="10075">
          <cell r="A10075">
            <v>43216</v>
          </cell>
          <cell r="B10075">
            <v>0.9132986111111111</v>
          </cell>
          <cell r="D10075" t="str">
            <v>电表故障</v>
          </cell>
          <cell r="G10075" t="str">
            <v>JS_CZ_wodefeng</v>
          </cell>
          <cell r="I10075" t="str">
            <v>电表故障</v>
          </cell>
        </row>
        <row r="10076">
          <cell r="A10076">
            <v>43216</v>
          </cell>
          <cell r="B10076">
            <v>0.91347222222222213</v>
          </cell>
          <cell r="D10076" t="str">
            <v>电表故障</v>
          </cell>
          <cell r="G10076" t="str">
            <v>JS_CZ_wodefeng</v>
          </cell>
          <cell r="I10076" t="str">
            <v>电表故障</v>
          </cell>
        </row>
        <row r="10077">
          <cell r="A10077">
            <v>43216</v>
          </cell>
          <cell r="B10077">
            <v>0.91451388888888896</v>
          </cell>
          <cell r="D10077" t="str">
            <v>电表故障</v>
          </cell>
          <cell r="G10077" t="str">
            <v>JS_CZ_wodefeng</v>
          </cell>
          <cell r="I10077" t="str">
            <v>电表故障</v>
          </cell>
        </row>
        <row r="10078">
          <cell r="A10078">
            <v>43216</v>
          </cell>
          <cell r="B10078">
            <v>0.9162499999999999</v>
          </cell>
          <cell r="D10078" t="str">
            <v>电表故障</v>
          </cell>
          <cell r="G10078" t="str">
            <v>JS_CZ_wodefeng</v>
          </cell>
          <cell r="I10078" t="str">
            <v>电表故障</v>
          </cell>
        </row>
        <row r="10079">
          <cell r="A10079">
            <v>43216</v>
          </cell>
          <cell r="B10079">
            <v>0.91863425925925923</v>
          </cell>
          <cell r="D10079" t="str">
            <v>电表故障</v>
          </cell>
          <cell r="G10079" t="str">
            <v>JS_CZ_wodefeng</v>
          </cell>
          <cell r="I10079" t="str">
            <v>电表故障</v>
          </cell>
        </row>
        <row r="10080">
          <cell r="A10080">
            <v>43216</v>
          </cell>
          <cell r="B10080">
            <v>0.92018518518518511</v>
          </cell>
          <cell r="D10080" t="str">
            <v>电表故障</v>
          </cell>
          <cell r="G10080" t="str">
            <v>JS_CZ_wodefeng</v>
          </cell>
          <cell r="I10080" t="str">
            <v>电表故障</v>
          </cell>
        </row>
        <row r="10081">
          <cell r="A10081">
            <v>43216</v>
          </cell>
          <cell r="B10081">
            <v>0.92175925925925928</v>
          </cell>
          <cell r="D10081" t="str">
            <v>电表故障</v>
          </cell>
          <cell r="G10081" t="str">
            <v>JS_CZ_wodefeng</v>
          </cell>
          <cell r="I10081" t="str">
            <v>电表故障</v>
          </cell>
        </row>
        <row r="10082">
          <cell r="A10082">
            <v>43216</v>
          </cell>
          <cell r="B10082">
            <v>0.92413194444444446</v>
          </cell>
          <cell r="D10082" t="str">
            <v>电表故障</v>
          </cell>
          <cell r="G10082" t="str">
            <v>JS_CZ_wodefeng</v>
          </cell>
          <cell r="I10082" t="str">
            <v>电表故障</v>
          </cell>
        </row>
        <row r="10083">
          <cell r="A10083">
            <v>43216</v>
          </cell>
          <cell r="B10083">
            <v>0.92505787037037035</v>
          </cell>
          <cell r="D10083" t="str">
            <v>电表故障</v>
          </cell>
          <cell r="G10083" t="str">
            <v>JS_CZ_wodefeng</v>
          </cell>
          <cell r="I10083" t="str">
            <v>电表故障</v>
          </cell>
        </row>
        <row r="10084">
          <cell r="A10084">
            <v>43216</v>
          </cell>
          <cell r="B10084">
            <v>0.92534722222222221</v>
          </cell>
          <cell r="D10084" t="str">
            <v>电表故障</v>
          </cell>
          <cell r="G10084" t="str">
            <v>JS_CZ_wodefeng</v>
          </cell>
          <cell r="I10084" t="str">
            <v>电表故障</v>
          </cell>
        </row>
        <row r="10085">
          <cell r="A10085">
            <v>43216</v>
          </cell>
          <cell r="B10085">
            <v>0.92546296296296304</v>
          </cell>
          <cell r="D10085" t="str">
            <v>电表故障</v>
          </cell>
          <cell r="G10085" t="str">
            <v>JS_CZ_wodefeng</v>
          </cell>
          <cell r="I10085" t="str">
            <v>电表故障</v>
          </cell>
        </row>
        <row r="10086">
          <cell r="A10086">
            <v>43216</v>
          </cell>
          <cell r="B10086">
            <v>0.92958333333333332</v>
          </cell>
          <cell r="D10086" t="str">
            <v>电表故障</v>
          </cell>
          <cell r="G10086" t="str">
            <v>JS_CZ_wodefeng</v>
          </cell>
          <cell r="I10086" t="str">
            <v>电表故障</v>
          </cell>
        </row>
        <row r="10087">
          <cell r="A10087">
            <v>43216</v>
          </cell>
          <cell r="B10087">
            <v>0.93056712962962962</v>
          </cell>
          <cell r="D10087" t="str">
            <v>电表故障</v>
          </cell>
          <cell r="G10087" t="str">
            <v>JS_CZ_wodefeng</v>
          </cell>
          <cell r="I10087" t="str">
            <v>电表故障</v>
          </cell>
        </row>
        <row r="10088">
          <cell r="A10088">
            <v>43216</v>
          </cell>
          <cell r="B10088">
            <v>0.93079861111111117</v>
          </cell>
          <cell r="D10088" t="str">
            <v>电表故障</v>
          </cell>
          <cell r="G10088" t="str">
            <v>JS_CZ_wodefeng</v>
          </cell>
          <cell r="I10088" t="str">
            <v>电表故障</v>
          </cell>
        </row>
        <row r="10089">
          <cell r="A10089">
            <v>43216</v>
          </cell>
          <cell r="B10089">
            <v>0.93091435185185178</v>
          </cell>
          <cell r="D10089" t="str">
            <v>电表故障</v>
          </cell>
          <cell r="G10089" t="str">
            <v>JS_CZ_wodefeng</v>
          </cell>
          <cell r="I10089" t="str">
            <v>电表故障</v>
          </cell>
        </row>
        <row r="10090">
          <cell r="A10090">
            <v>43216</v>
          </cell>
          <cell r="B10090">
            <v>0.9318981481481482</v>
          </cell>
          <cell r="D10090" t="str">
            <v>电表故障</v>
          </cell>
          <cell r="G10090" t="str">
            <v>JS_CZ_wodefeng</v>
          </cell>
          <cell r="I10090" t="str">
            <v>电表故障</v>
          </cell>
        </row>
        <row r="10091">
          <cell r="A10091">
            <v>43216</v>
          </cell>
          <cell r="B10091">
            <v>0.93427083333333327</v>
          </cell>
          <cell r="D10091" t="str">
            <v>电表故障</v>
          </cell>
          <cell r="G10091" t="str">
            <v>JS_CZ_wodefeng</v>
          </cell>
          <cell r="I10091" t="str">
            <v>电表故障</v>
          </cell>
        </row>
        <row r="10092">
          <cell r="A10092">
            <v>43216</v>
          </cell>
          <cell r="B10092">
            <v>0.93583333333333341</v>
          </cell>
          <cell r="D10092" t="str">
            <v>电表故障</v>
          </cell>
          <cell r="G10092" t="str">
            <v>JS_CZ_wodefeng</v>
          </cell>
          <cell r="I10092" t="str">
            <v>电表故障</v>
          </cell>
        </row>
        <row r="10093">
          <cell r="A10093">
            <v>43216</v>
          </cell>
          <cell r="B10093">
            <v>0.93716435185185187</v>
          </cell>
          <cell r="D10093" t="str">
            <v>电表故障</v>
          </cell>
          <cell r="G10093" t="str">
            <v>JS_CZ_wodefeng</v>
          </cell>
          <cell r="I10093" t="str">
            <v>电表故障</v>
          </cell>
        </row>
        <row r="10094">
          <cell r="A10094">
            <v>43216</v>
          </cell>
          <cell r="B10094">
            <v>0.94128472222222215</v>
          </cell>
          <cell r="D10094" t="str">
            <v>电表故障</v>
          </cell>
          <cell r="G10094" t="str">
            <v>JS_CZ_wodefeng</v>
          </cell>
          <cell r="I10094" t="str">
            <v>电表故障</v>
          </cell>
        </row>
        <row r="10095">
          <cell r="A10095">
            <v>43216</v>
          </cell>
          <cell r="B10095">
            <v>0.94221064814814814</v>
          </cell>
          <cell r="D10095" t="str">
            <v>电表故障</v>
          </cell>
          <cell r="G10095" t="str">
            <v>JS_CZ_wodefeng</v>
          </cell>
          <cell r="I10095" t="str">
            <v>电表故障</v>
          </cell>
        </row>
        <row r="10096">
          <cell r="A10096">
            <v>43216</v>
          </cell>
          <cell r="B10096">
            <v>0.94238425925925917</v>
          </cell>
          <cell r="D10096" t="str">
            <v>电表故障</v>
          </cell>
          <cell r="G10096" t="str">
            <v>JS_CZ_wodefeng</v>
          </cell>
          <cell r="I10096" t="str">
            <v>电表故障</v>
          </cell>
        </row>
        <row r="10097">
          <cell r="A10097">
            <v>43216</v>
          </cell>
          <cell r="B10097">
            <v>0.94261574074074073</v>
          </cell>
          <cell r="D10097" t="str">
            <v>电表故障</v>
          </cell>
          <cell r="G10097" t="str">
            <v>JS_CZ_wodefeng</v>
          </cell>
          <cell r="I10097" t="str">
            <v>电表故障</v>
          </cell>
        </row>
        <row r="10098">
          <cell r="A10098">
            <v>43216</v>
          </cell>
          <cell r="B10098">
            <v>0.94273148148148145</v>
          </cell>
          <cell r="D10098" t="str">
            <v>电表故障</v>
          </cell>
          <cell r="G10098" t="str">
            <v>JS_CZ_wodefeng</v>
          </cell>
          <cell r="I10098" t="str">
            <v>电表故障</v>
          </cell>
        </row>
        <row r="10099">
          <cell r="A10099">
            <v>43216</v>
          </cell>
          <cell r="B10099">
            <v>0.94284722222222228</v>
          </cell>
          <cell r="D10099" t="str">
            <v>电表故障</v>
          </cell>
          <cell r="G10099" t="str">
            <v>JS_CZ_wodefeng</v>
          </cell>
          <cell r="I10099" t="str">
            <v>电表故障</v>
          </cell>
        </row>
        <row r="10100">
          <cell r="A10100">
            <v>43216</v>
          </cell>
          <cell r="B10100">
            <v>0.94631944444444438</v>
          </cell>
          <cell r="D10100" t="str">
            <v>电表故障</v>
          </cell>
          <cell r="G10100" t="str">
            <v>JS_CZ_wodefeng</v>
          </cell>
          <cell r="I10100" t="str">
            <v>电表故障</v>
          </cell>
        </row>
        <row r="10101">
          <cell r="A10101">
            <v>43216</v>
          </cell>
          <cell r="B10101">
            <v>0.95067129629629632</v>
          </cell>
          <cell r="D10101" t="str">
            <v>电表故障</v>
          </cell>
          <cell r="G10101" t="str">
            <v>JS_CZ_wodefeng</v>
          </cell>
          <cell r="I10101" t="str">
            <v>电表故障</v>
          </cell>
        </row>
        <row r="10102">
          <cell r="A10102">
            <v>43216</v>
          </cell>
          <cell r="B10102">
            <v>0.95304398148148151</v>
          </cell>
          <cell r="D10102" t="str">
            <v>电表故障</v>
          </cell>
          <cell r="G10102" t="str">
            <v>JS_CZ_wodefeng</v>
          </cell>
          <cell r="I10102" t="str">
            <v>电表故障</v>
          </cell>
        </row>
        <row r="10103">
          <cell r="A10103">
            <v>43216</v>
          </cell>
          <cell r="B10103">
            <v>0.95315972222222223</v>
          </cell>
          <cell r="D10103" t="str">
            <v>电表故障</v>
          </cell>
          <cell r="G10103" t="str">
            <v>JS_CZ_wodefeng</v>
          </cell>
          <cell r="I10103" t="str">
            <v>电表故障</v>
          </cell>
        </row>
        <row r="10104">
          <cell r="A10104">
            <v>43216</v>
          </cell>
          <cell r="B10104">
            <v>0.95460648148148142</v>
          </cell>
          <cell r="D10104" t="str">
            <v>电表故障</v>
          </cell>
          <cell r="G10104" t="str">
            <v>JS_CZ_wodefeng</v>
          </cell>
          <cell r="I10104" t="str">
            <v>电表故障</v>
          </cell>
        </row>
        <row r="10105">
          <cell r="A10105">
            <v>43216</v>
          </cell>
          <cell r="B10105">
            <v>0.95472222222222225</v>
          </cell>
          <cell r="D10105" t="str">
            <v>电表故障</v>
          </cell>
          <cell r="G10105" t="str">
            <v>JS_CZ_wodefeng</v>
          </cell>
          <cell r="I10105" t="str">
            <v>电表故障</v>
          </cell>
        </row>
        <row r="10106">
          <cell r="A10106">
            <v>43216</v>
          </cell>
          <cell r="B10106">
            <v>0.95616898148148144</v>
          </cell>
          <cell r="D10106" t="str">
            <v>电表故障</v>
          </cell>
          <cell r="G10106" t="str">
            <v>JS_CZ_wodefeng</v>
          </cell>
          <cell r="I10106" t="str">
            <v>电表故障</v>
          </cell>
        </row>
        <row r="10107">
          <cell r="A10107">
            <v>43216</v>
          </cell>
          <cell r="B10107">
            <v>0.96</v>
          </cell>
          <cell r="D10107" t="str">
            <v>电表故障</v>
          </cell>
          <cell r="G10107" t="str">
            <v>JS_CZ_wodefeng</v>
          </cell>
          <cell r="I10107" t="str">
            <v>电表故障</v>
          </cell>
        </row>
        <row r="10108">
          <cell r="A10108">
            <v>43216</v>
          </cell>
          <cell r="B10108">
            <v>0.96109953703703699</v>
          </cell>
          <cell r="D10108" t="str">
            <v>电表故障</v>
          </cell>
          <cell r="G10108" t="str">
            <v>JS_CZ_wodefeng</v>
          </cell>
          <cell r="I10108" t="str">
            <v>电表故障</v>
          </cell>
        </row>
        <row r="10109">
          <cell r="A10109">
            <v>43216</v>
          </cell>
          <cell r="B10109">
            <v>0.96134259259259258</v>
          </cell>
          <cell r="D10109" t="str">
            <v>电表故障</v>
          </cell>
          <cell r="G10109" t="str">
            <v>JS_CZ_wodefeng</v>
          </cell>
          <cell r="I10109" t="str">
            <v>电表故障</v>
          </cell>
        </row>
        <row r="10110">
          <cell r="A10110">
            <v>43216</v>
          </cell>
          <cell r="B10110">
            <v>0.96144675925925915</v>
          </cell>
          <cell r="D10110" t="str">
            <v>电表故障</v>
          </cell>
          <cell r="G10110" t="str">
            <v>JS_CZ_wodefeng</v>
          </cell>
          <cell r="I10110" t="str">
            <v>电表故障</v>
          </cell>
        </row>
        <row r="10111">
          <cell r="A10111">
            <v>43216</v>
          </cell>
          <cell r="B10111">
            <v>0.96237268518518515</v>
          </cell>
          <cell r="D10111" t="str">
            <v>电表故障</v>
          </cell>
          <cell r="G10111" t="str">
            <v>JS_CZ_wodefeng</v>
          </cell>
          <cell r="I10111" t="str">
            <v>电表故障</v>
          </cell>
        </row>
        <row r="10112">
          <cell r="A10112">
            <v>43216</v>
          </cell>
          <cell r="B10112">
            <v>0.96394675925925932</v>
          </cell>
          <cell r="D10112" t="str">
            <v>电表故障</v>
          </cell>
          <cell r="G10112" t="str">
            <v>JS_CZ_wodefeng</v>
          </cell>
          <cell r="I10112" t="str">
            <v>电表故障</v>
          </cell>
        </row>
        <row r="10113">
          <cell r="A10113">
            <v>43216</v>
          </cell>
          <cell r="B10113">
            <v>0.96487268518518521</v>
          </cell>
          <cell r="D10113" t="str">
            <v>电表故障</v>
          </cell>
          <cell r="G10113" t="str">
            <v>JS_CZ_wodefeng</v>
          </cell>
          <cell r="I10113" t="str">
            <v>电表故障</v>
          </cell>
        </row>
        <row r="10114">
          <cell r="A10114">
            <v>43216</v>
          </cell>
          <cell r="B10114">
            <v>0.96504629629629635</v>
          </cell>
          <cell r="D10114" t="str">
            <v>电表故障</v>
          </cell>
          <cell r="G10114" t="str">
            <v>JS_CZ_wodefeng</v>
          </cell>
          <cell r="I10114" t="str">
            <v>电表故障</v>
          </cell>
        </row>
        <row r="10115">
          <cell r="A10115">
            <v>43216</v>
          </cell>
          <cell r="B10115">
            <v>0.96539351851851851</v>
          </cell>
          <cell r="D10115" t="str">
            <v>电表故障</v>
          </cell>
          <cell r="G10115" t="str">
            <v>JS_CZ_wodefeng</v>
          </cell>
          <cell r="I10115" t="str">
            <v>电表故障</v>
          </cell>
        </row>
        <row r="10116">
          <cell r="A10116">
            <v>43216</v>
          </cell>
          <cell r="B10116">
            <v>0.9663194444444444</v>
          </cell>
          <cell r="D10116" t="str">
            <v>电表故障</v>
          </cell>
          <cell r="G10116" t="str">
            <v>JS_CZ_wodefeng</v>
          </cell>
          <cell r="I10116" t="str">
            <v>电表故障</v>
          </cell>
        </row>
        <row r="10117">
          <cell r="A10117">
            <v>43216</v>
          </cell>
          <cell r="B10117">
            <v>0.96643518518518512</v>
          </cell>
          <cell r="D10117" t="str">
            <v>电表故障</v>
          </cell>
          <cell r="G10117" t="str">
            <v>JS_CZ_wodefeng</v>
          </cell>
          <cell r="I10117" t="str">
            <v>电表故障</v>
          </cell>
        </row>
        <row r="10118">
          <cell r="A10118">
            <v>43216</v>
          </cell>
          <cell r="B10118">
            <v>0.9677662037037037</v>
          </cell>
          <cell r="D10118" t="str">
            <v>电表故障</v>
          </cell>
          <cell r="G10118" t="str">
            <v>JS_CZ_wodefeng</v>
          </cell>
          <cell r="I10118" t="str">
            <v>电表故障</v>
          </cell>
        </row>
        <row r="10119">
          <cell r="A10119">
            <v>43216</v>
          </cell>
          <cell r="B10119">
            <v>0.96922453703703704</v>
          </cell>
          <cell r="D10119" t="str">
            <v>电表故障</v>
          </cell>
          <cell r="G10119" t="str">
            <v>JS_CZ_wodefeng</v>
          </cell>
          <cell r="I10119" t="str">
            <v>电表故障</v>
          </cell>
        </row>
        <row r="10120">
          <cell r="A10120">
            <v>43216</v>
          </cell>
          <cell r="B10120">
            <v>0.97008101851851858</v>
          </cell>
          <cell r="D10120" t="str">
            <v>电表故障</v>
          </cell>
          <cell r="G10120" t="str">
            <v>JS_CZ_wodefeng</v>
          </cell>
          <cell r="I10120" t="str">
            <v>电表故障</v>
          </cell>
        </row>
        <row r="10121">
          <cell r="A10121">
            <v>43216</v>
          </cell>
          <cell r="B10121">
            <v>0.97159722222222233</v>
          </cell>
          <cell r="D10121" t="str">
            <v>电表故障</v>
          </cell>
          <cell r="G10121" t="str">
            <v>JS_CZ_wodefeng</v>
          </cell>
          <cell r="I10121" t="str">
            <v>电表故障</v>
          </cell>
        </row>
        <row r="10122">
          <cell r="A10122">
            <v>43216</v>
          </cell>
          <cell r="B10122">
            <v>0.97171296296296295</v>
          </cell>
          <cell r="D10122" t="str">
            <v>电表故障</v>
          </cell>
          <cell r="G10122" t="str">
            <v>JS_CZ_wodefeng</v>
          </cell>
          <cell r="I10122" t="str">
            <v>电表故障</v>
          </cell>
        </row>
        <row r="10123">
          <cell r="A10123">
            <v>43216</v>
          </cell>
          <cell r="B10123">
            <v>0.97408564814814813</v>
          </cell>
          <cell r="D10123" t="str">
            <v>电表故障</v>
          </cell>
          <cell r="G10123" t="str">
            <v>JS_CZ_wodefeng</v>
          </cell>
          <cell r="I10123" t="str">
            <v>电表故障</v>
          </cell>
        </row>
        <row r="10124">
          <cell r="A10124">
            <v>43216</v>
          </cell>
          <cell r="B10124">
            <v>0.97709490740740745</v>
          </cell>
          <cell r="D10124" t="str">
            <v>电表故障</v>
          </cell>
          <cell r="G10124" t="str">
            <v>JS_CZ_wodefeng</v>
          </cell>
          <cell r="I10124" t="str">
            <v>电表故障</v>
          </cell>
        </row>
        <row r="10125">
          <cell r="A10125">
            <v>43216</v>
          </cell>
          <cell r="B10125">
            <v>0.97831018518518509</v>
          </cell>
          <cell r="D10125" t="str">
            <v>电表故障</v>
          </cell>
          <cell r="G10125" t="str">
            <v>JS_CZ_wodefeng</v>
          </cell>
          <cell r="I10125" t="str">
            <v>电表故障</v>
          </cell>
        </row>
        <row r="10126">
          <cell r="A10126">
            <v>43216</v>
          </cell>
          <cell r="B10126">
            <v>0.97843750000000007</v>
          </cell>
          <cell r="D10126" t="str">
            <v>电表故障</v>
          </cell>
          <cell r="G10126" t="str">
            <v>JS_CZ_wodefeng</v>
          </cell>
          <cell r="I10126" t="str">
            <v>电表故障</v>
          </cell>
        </row>
        <row r="10127">
          <cell r="A10127">
            <v>43216</v>
          </cell>
          <cell r="B10127">
            <v>0.97855324074074079</v>
          </cell>
          <cell r="D10127" t="str">
            <v>电表故障</v>
          </cell>
          <cell r="G10127" t="str">
            <v>JS_CZ_wodefeng</v>
          </cell>
          <cell r="I10127" t="str">
            <v>电表故障</v>
          </cell>
        </row>
        <row r="10128">
          <cell r="A10128">
            <v>43216</v>
          </cell>
          <cell r="B10128">
            <v>0.98092592592592587</v>
          </cell>
          <cell r="D10128" t="str">
            <v>电表故障</v>
          </cell>
          <cell r="G10128" t="str">
            <v>JS_CZ_wodefeng</v>
          </cell>
          <cell r="I10128" t="str">
            <v>电表故障</v>
          </cell>
        </row>
        <row r="10129">
          <cell r="A10129">
            <v>43216</v>
          </cell>
          <cell r="B10129">
            <v>0.98342592592592604</v>
          </cell>
          <cell r="D10129" t="str">
            <v>电表故障</v>
          </cell>
          <cell r="G10129" t="str">
            <v>JS_CZ_wodefeng</v>
          </cell>
          <cell r="I10129" t="str">
            <v>电表故障</v>
          </cell>
        </row>
        <row r="10130">
          <cell r="A10130">
            <v>43216</v>
          </cell>
          <cell r="B10130">
            <v>0.98353009259259261</v>
          </cell>
          <cell r="D10130" t="str">
            <v>电表故障</v>
          </cell>
          <cell r="G10130" t="str">
            <v>JS_CZ_wodefeng</v>
          </cell>
          <cell r="I10130" t="str">
            <v>电表故障</v>
          </cell>
        </row>
        <row r="10131">
          <cell r="A10131">
            <v>43216</v>
          </cell>
          <cell r="B10131">
            <v>0.9849768518518518</v>
          </cell>
          <cell r="D10131" t="str">
            <v>电表故障</v>
          </cell>
          <cell r="G10131" t="str">
            <v>JS_CZ_wodefeng</v>
          </cell>
          <cell r="I10131" t="str">
            <v>电表故障</v>
          </cell>
        </row>
        <row r="10132">
          <cell r="A10132">
            <v>43216</v>
          </cell>
          <cell r="B10132">
            <v>0.98734953703703709</v>
          </cell>
          <cell r="D10132" t="str">
            <v>电表故障</v>
          </cell>
          <cell r="G10132" t="str">
            <v>JS_CZ_wodefeng</v>
          </cell>
          <cell r="I10132" t="str">
            <v>电表故障</v>
          </cell>
        </row>
        <row r="10133">
          <cell r="A10133">
            <v>43216</v>
          </cell>
          <cell r="B10133">
            <v>0.98856481481481484</v>
          </cell>
          <cell r="D10133" t="str">
            <v>电表故障</v>
          </cell>
          <cell r="G10133" t="str">
            <v>JS_CZ_wodefeng</v>
          </cell>
          <cell r="I10133" t="str">
            <v>电表故障</v>
          </cell>
        </row>
        <row r="10134">
          <cell r="A10134">
            <v>43216</v>
          </cell>
          <cell r="B10134">
            <v>0.98868055555555545</v>
          </cell>
          <cell r="D10134" t="str">
            <v>电表故障</v>
          </cell>
          <cell r="G10134" t="str">
            <v>JS_CZ_wodefeng</v>
          </cell>
          <cell r="I10134" t="str">
            <v>电表故障</v>
          </cell>
        </row>
        <row r="10135">
          <cell r="A10135">
            <v>43216</v>
          </cell>
          <cell r="B10135">
            <v>0.98879629629629628</v>
          </cell>
          <cell r="D10135" t="str">
            <v>电表故障</v>
          </cell>
          <cell r="G10135" t="str">
            <v>JS_CZ_wodefeng</v>
          </cell>
          <cell r="I10135" t="str">
            <v>电表故障</v>
          </cell>
        </row>
        <row r="10136">
          <cell r="A10136">
            <v>43216</v>
          </cell>
          <cell r="B10136">
            <v>0.99123842592592604</v>
          </cell>
          <cell r="D10136" t="str">
            <v>电表故障</v>
          </cell>
          <cell r="G10136" t="str">
            <v>JS_CZ_wodefeng</v>
          </cell>
          <cell r="I10136" t="str">
            <v>电表故障</v>
          </cell>
        </row>
        <row r="10137">
          <cell r="A10137">
            <v>43216</v>
          </cell>
          <cell r="B10137">
            <v>0.99256944444444439</v>
          </cell>
          <cell r="D10137" t="str">
            <v>电表故障</v>
          </cell>
          <cell r="G10137" t="str">
            <v>JS_CZ_wodefeng</v>
          </cell>
          <cell r="I10137" t="str">
            <v>电表故障</v>
          </cell>
        </row>
        <row r="10138">
          <cell r="A10138">
            <v>43216</v>
          </cell>
          <cell r="B10138">
            <v>0.99413194444444442</v>
          </cell>
          <cell r="D10138" t="str">
            <v>电表故障</v>
          </cell>
          <cell r="G10138" t="str">
            <v>JS_CZ_wodefeng</v>
          </cell>
          <cell r="I10138" t="str">
            <v>电表故障</v>
          </cell>
        </row>
        <row r="10139">
          <cell r="A10139">
            <v>43216</v>
          </cell>
          <cell r="B10139">
            <v>0.99528935185185186</v>
          </cell>
          <cell r="D10139" t="str">
            <v>电表故障</v>
          </cell>
          <cell r="G10139" t="str">
            <v>JS_CZ_wodefeng</v>
          </cell>
          <cell r="I10139" t="str">
            <v>电表故障</v>
          </cell>
        </row>
        <row r="10140">
          <cell r="A10140">
            <v>43216</v>
          </cell>
          <cell r="B10140">
            <v>0.99546296296296299</v>
          </cell>
          <cell r="D10140" t="str">
            <v>电表故障</v>
          </cell>
          <cell r="G10140" t="str">
            <v>JS_CZ_wodefeng</v>
          </cell>
          <cell r="I10140" t="str">
            <v>电表故障</v>
          </cell>
        </row>
        <row r="10141">
          <cell r="A10141">
            <v>43216</v>
          </cell>
          <cell r="B10141">
            <v>0.99673611111111116</v>
          </cell>
          <cell r="D10141" t="str">
            <v>电表故障</v>
          </cell>
          <cell r="G10141" t="str">
            <v>JS_CZ_wodefeng</v>
          </cell>
          <cell r="I10141" t="str">
            <v>电表故障</v>
          </cell>
        </row>
        <row r="10142">
          <cell r="A10142">
            <v>43216</v>
          </cell>
          <cell r="B10142">
            <v>0.99910879629629623</v>
          </cell>
          <cell r="D10142" t="str">
            <v>电表故障</v>
          </cell>
          <cell r="G10142" t="str">
            <v>JS_CZ_wodefeng</v>
          </cell>
          <cell r="I10142" t="str">
            <v>电表故障</v>
          </cell>
        </row>
        <row r="10143">
          <cell r="A10143">
            <v>43216</v>
          </cell>
          <cell r="B10143">
            <v>0.99922453703703706</v>
          </cell>
          <cell r="D10143" t="str">
            <v>电表故障</v>
          </cell>
          <cell r="G10143" t="str">
            <v>JS_CZ_wodefeng</v>
          </cell>
          <cell r="I10143" t="str">
            <v>电表故障</v>
          </cell>
        </row>
        <row r="10144">
          <cell r="A10144">
            <v>43216</v>
          </cell>
          <cell r="B10144">
            <v>0.99962962962962953</v>
          </cell>
          <cell r="D10144" t="str">
            <v>电表故障</v>
          </cell>
          <cell r="G10144" t="str">
            <v>JS_CZ_wodefeng</v>
          </cell>
          <cell r="I10144" t="str">
            <v>电表故障</v>
          </cell>
        </row>
        <row r="10145">
          <cell r="A10145">
            <v>43217</v>
          </cell>
          <cell r="B10145">
            <v>6.8287037037037025E-4</v>
          </cell>
          <cell r="D10145" t="str">
            <v>电表故障</v>
          </cell>
          <cell r="G10145" t="str">
            <v>JS_CZ_wodefeng</v>
          </cell>
          <cell r="I10145" t="str">
            <v>电表故障</v>
          </cell>
        </row>
        <row r="10146">
          <cell r="A10146">
            <v>43217</v>
          </cell>
          <cell r="B10146">
            <v>2.2453703703703702E-3</v>
          </cell>
          <cell r="D10146" t="str">
            <v>电表故障</v>
          </cell>
          <cell r="G10146" t="str">
            <v>JS_CZ_wodefeng</v>
          </cell>
          <cell r="I10146" t="str">
            <v>电表故障</v>
          </cell>
        </row>
        <row r="10147">
          <cell r="A10147">
            <v>43217</v>
          </cell>
          <cell r="B10147">
            <v>4.6759259259259263E-3</v>
          </cell>
          <cell r="D10147" t="str">
            <v>电表故障</v>
          </cell>
          <cell r="G10147" t="str">
            <v>JS_CZ_wodefeng</v>
          </cell>
          <cell r="I10147" t="str">
            <v>电表故障</v>
          </cell>
        </row>
        <row r="10148">
          <cell r="A10148">
            <v>43217</v>
          </cell>
          <cell r="B10148">
            <v>5.8333333333333336E-3</v>
          </cell>
          <cell r="D10148" t="str">
            <v>电表故障</v>
          </cell>
          <cell r="G10148" t="str">
            <v>JS_CZ_wodefeng</v>
          </cell>
          <cell r="I10148" t="str">
            <v>电表故障</v>
          </cell>
        </row>
        <row r="10149">
          <cell r="A10149">
            <v>43217</v>
          </cell>
          <cell r="B10149">
            <v>7.2800925925925915E-3</v>
          </cell>
          <cell r="D10149" t="str">
            <v>电表故障</v>
          </cell>
          <cell r="G10149" t="str">
            <v>JS_CZ_wodefeng</v>
          </cell>
          <cell r="I10149" t="str">
            <v>电表故障</v>
          </cell>
        </row>
        <row r="10150">
          <cell r="A10150">
            <v>43217</v>
          </cell>
          <cell r="B10150">
            <v>9.6527777777777775E-3</v>
          </cell>
          <cell r="D10150" t="str">
            <v>电表故障</v>
          </cell>
          <cell r="G10150" t="str">
            <v>JS_CZ_wodefeng</v>
          </cell>
          <cell r="I10150" t="str">
            <v>电表故障</v>
          </cell>
        </row>
        <row r="10151">
          <cell r="A10151">
            <v>43217</v>
          </cell>
          <cell r="B10151">
            <v>9.7685185185185184E-3</v>
          </cell>
          <cell r="D10151" t="str">
            <v>电表故障</v>
          </cell>
          <cell r="G10151" t="str">
            <v>JS_CZ_wodefeng</v>
          </cell>
          <cell r="I10151" t="str">
            <v>电表故障</v>
          </cell>
        </row>
        <row r="10152">
          <cell r="A10152">
            <v>43217</v>
          </cell>
          <cell r="B10152">
            <v>1.1215277777777777E-2</v>
          </cell>
          <cell r="D10152" t="str">
            <v>电表故障</v>
          </cell>
          <cell r="G10152" t="str">
            <v>JS_CZ_wodefeng</v>
          </cell>
          <cell r="I10152" t="str">
            <v>电表故障</v>
          </cell>
        </row>
        <row r="10153">
          <cell r="A10153">
            <v>43217</v>
          </cell>
          <cell r="B10153">
            <v>1.2789351851851852E-2</v>
          </cell>
          <cell r="D10153" t="str">
            <v>电表故障</v>
          </cell>
          <cell r="G10153" t="str">
            <v>JS_CZ_wodefeng</v>
          </cell>
          <cell r="I10153" t="str">
            <v>电表故障</v>
          </cell>
        </row>
        <row r="10154">
          <cell r="A10154">
            <v>43217</v>
          </cell>
          <cell r="B10154">
            <v>1.5162037037037036E-2</v>
          </cell>
          <cell r="D10154" t="str">
            <v>电表故障</v>
          </cell>
          <cell r="G10154" t="str">
            <v>JS_CZ_wodefeng</v>
          </cell>
          <cell r="I10154" t="str">
            <v>电表故障</v>
          </cell>
        </row>
        <row r="10155">
          <cell r="A10155">
            <v>43217</v>
          </cell>
          <cell r="B10155">
            <v>1.6435185185185188E-2</v>
          </cell>
          <cell r="D10155" t="str">
            <v>电表故障</v>
          </cell>
          <cell r="G10155" t="str">
            <v>JS_CZ_wodefeng</v>
          </cell>
          <cell r="I10155" t="str">
            <v>电表故障</v>
          </cell>
        </row>
        <row r="10156">
          <cell r="A10156">
            <v>43217</v>
          </cell>
          <cell r="B10156">
            <v>1.7997685185185186E-2</v>
          </cell>
          <cell r="D10156" t="str">
            <v>电表故障</v>
          </cell>
          <cell r="G10156" t="str">
            <v>JS_CZ_wodefeng</v>
          </cell>
          <cell r="I10156" t="str">
            <v>电表故障</v>
          </cell>
        </row>
        <row r="10157">
          <cell r="A10157">
            <v>43217</v>
          </cell>
          <cell r="B10157">
            <v>1.8113425925925925E-2</v>
          </cell>
          <cell r="D10157" t="str">
            <v>电表故障</v>
          </cell>
          <cell r="G10157" t="str">
            <v>JS_CZ_wodefeng</v>
          </cell>
          <cell r="I10157" t="str">
            <v>电表故障</v>
          </cell>
        </row>
        <row r="10158">
          <cell r="A10158">
            <v>43217</v>
          </cell>
          <cell r="B10158">
            <v>1.8981481481481481E-2</v>
          </cell>
          <cell r="D10158" t="str">
            <v>电表故障</v>
          </cell>
          <cell r="G10158" t="str">
            <v>JS_CZ_wodefeng</v>
          </cell>
          <cell r="I10158" t="str">
            <v>电表故障</v>
          </cell>
        </row>
        <row r="10159">
          <cell r="A10159">
            <v>43217</v>
          </cell>
          <cell r="B10159">
            <v>1.9212962962962963E-2</v>
          </cell>
          <cell r="D10159" t="str">
            <v>电表故障</v>
          </cell>
          <cell r="G10159" t="str">
            <v>JS_CZ_wodefeng</v>
          </cell>
          <cell r="I10159" t="str">
            <v>电表故障</v>
          </cell>
        </row>
        <row r="10160">
          <cell r="A10160">
            <v>43217</v>
          </cell>
          <cell r="B10160">
            <v>1.9328703703703702E-2</v>
          </cell>
          <cell r="D10160" t="str">
            <v>电表故障</v>
          </cell>
          <cell r="G10160" t="str">
            <v>JS_CZ_wodefeng</v>
          </cell>
          <cell r="I10160" t="str">
            <v>电表故障</v>
          </cell>
        </row>
        <row r="10161">
          <cell r="A10161">
            <v>43217</v>
          </cell>
          <cell r="B10161">
            <v>2.0613425925925927E-2</v>
          </cell>
          <cell r="D10161" t="str">
            <v>电表故障</v>
          </cell>
          <cell r="G10161" t="str">
            <v>JS_CZ_wodefeng</v>
          </cell>
          <cell r="I10161" t="str">
            <v>电表故障</v>
          </cell>
        </row>
        <row r="10162">
          <cell r="A10162">
            <v>43217</v>
          </cell>
          <cell r="B10162">
            <v>2.6111111111111113E-2</v>
          </cell>
          <cell r="D10162" t="str">
            <v>电表故障</v>
          </cell>
          <cell r="G10162" t="str">
            <v>JS_CZ_wodefeng</v>
          </cell>
          <cell r="I10162" t="str">
            <v>电表故障</v>
          </cell>
        </row>
        <row r="10163">
          <cell r="A10163">
            <v>43217</v>
          </cell>
          <cell r="B10163">
            <v>2.6238425925925925E-2</v>
          </cell>
          <cell r="D10163" t="str">
            <v>电表故障</v>
          </cell>
          <cell r="G10163" t="str">
            <v>JS_CZ_wodefeng</v>
          </cell>
          <cell r="I10163" t="str">
            <v>电表故障</v>
          </cell>
        </row>
        <row r="10164">
          <cell r="A10164">
            <v>43217</v>
          </cell>
          <cell r="B10164">
            <v>2.7685185185185188E-2</v>
          </cell>
          <cell r="D10164" t="str">
            <v>电表故障</v>
          </cell>
          <cell r="G10164" t="str">
            <v>JS_CZ_wodefeng</v>
          </cell>
          <cell r="I10164" t="str">
            <v>电表故障</v>
          </cell>
        </row>
        <row r="10165">
          <cell r="A10165">
            <v>43217</v>
          </cell>
          <cell r="B10165">
            <v>3.138888888888889E-2</v>
          </cell>
          <cell r="D10165" t="str">
            <v>电表故障</v>
          </cell>
          <cell r="G10165" t="str">
            <v>JS_CZ_wodefeng</v>
          </cell>
          <cell r="I10165" t="str">
            <v>电表故障</v>
          </cell>
        </row>
        <row r="10166">
          <cell r="A10166">
            <v>43217</v>
          </cell>
          <cell r="B10166">
            <v>3.2615740740740744E-2</v>
          </cell>
          <cell r="D10166" t="str">
            <v>电表故障</v>
          </cell>
          <cell r="G10166" t="str">
            <v>JS_CZ_wodefeng</v>
          </cell>
          <cell r="I10166" t="str">
            <v>电表故障</v>
          </cell>
        </row>
        <row r="10167">
          <cell r="A10167">
            <v>43217</v>
          </cell>
          <cell r="B10167">
            <v>3.2835648148148149E-2</v>
          </cell>
          <cell r="D10167" t="str">
            <v>电表故障</v>
          </cell>
          <cell r="G10167" t="str">
            <v>JS_CZ_wodefeng</v>
          </cell>
          <cell r="I10167" t="str">
            <v>电表故障</v>
          </cell>
        </row>
        <row r="10168">
          <cell r="A10168">
            <v>43217</v>
          </cell>
          <cell r="B10168">
            <v>3.5451388888888886E-2</v>
          </cell>
          <cell r="D10168" t="str">
            <v>电表故障</v>
          </cell>
          <cell r="G10168" t="str">
            <v>JS_CZ_wodefeng</v>
          </cell>
          <cell r="I10168" t="str">
            <v>电表故障</v>
          </cell>
        </row>
        <row r="10169">
          <cell r="A10169">
            <v>43217</v>
          </cell>
          <cell r="B10169">
            <v>3.6550925925925924E-2</v>
          </cell>
          <cell r="D10169" t="str">
            <v>电表故障</v>
          </cell>
          <cell r="G10169" t="str">
            <v>JS_CZ_wodefeng</v>
          </cell>
          <cell r="I10169" t="str">
            <v>电表故障</v>
          </cell>
        </row>
        <row r="10170">
          <cell r="A10170">
            <v>43217</v>
          </cell>
          <cell r="B10170">
            <v>3.6782407407407409E-2</v>
          </cell>
          <cell r="D10170" t="str">
            <v>电表故障</v>
          </cell>
          <cell r="G10170" t="str">
            <v>JS_CZ_wodefeng</v>
          </cell>
          <cell r="I10170" t="str">
            <v>电表故障</v>
          </cell>
        </row>
        <row r="10171">
          <cell r="A10171">
            <v>43217</v>
          </cell>
          <cell r="B10171">
            <v>3.6898148148148145E-2</v>
          </cell>
          <cell r="D10171" t="str">
            <v>电表故障</v>
          </cell>
          <cell r="G10171" t="str">
            <v>JS_CZ_wodefeng</v>
          </cell>
          <cell r="I10171" t="str">
            <v>电表故障</v>
          </cell>
        </row>
        <row r="10172">
          <cell r="A10172">
            <v>43217</v>
          </cell>
          <cell r="B10172">
            <v>3.7824074074074072E-2</v>
          </cell>
          <cell r="D10172" t="str">
            <v>电表故障</v>
          </cell>
          <cell r="G10172" t="str">
            <v>JS_CZ_wodefeng</v>
          </cell>
          <cell r="I10172" t="str">
            <v>电表故障</v>
          </cell>
        </row>
        <row r="10173">
          <cell r="A10173">
            <v>43217</v>
          </cell>
          <cell r="B10173">
            <v>3.7939814814814815E-2</v>
          </cell>
          <cell r="D10173" t="str">
            <v>电表故障</v>
          </cell>
          <cell r="G10173" t="str">
            <v>JS_CZ_wodefeng</v>
          </cell>
          <cell r="I10173" t="str">
            <v>电表故障</v>
          </cell>
        </row>
        <row r="10174">
          <cell r="A10174">
            <v>43217</v>
          </cell>
          <cell r="B10174">
            <v>3.8113425925925926E-2</v>
          </cell>
          <cell r="D10174" t="str">
            <v>电表故障</v>
          </cell>
          <cell r="G10174" t="str">
            <v>JS_CZ_wodefeng</v>
          </cell>
          <cell r="I10174" t="str">
            <v>电表故障</v>
          </cell>
        </row>
        <row r="10175">
          <cell r="A10175">
            <v>43217</v>
          </cell>
          <cell r="B10175">
            <v>3.9398148148148147E-2</v>
          </cell>
          <cell r="D10175" t="str">
            <v>电表故障</v>
          </cell>
          <cell r="G10175" t="str">
            <v>JS_CZ_wodefeng</v>
          </cell>
          <cell r="I10175" t="str">
            <v>电表故障</v>
          </cell>
        </row>
        <row r="10176">
          <cell r="A10176">
            <v>43217</v>
          </cell>
          <cell r="B10176">
            <v>4.148148148148148E-2</v>
          </cell>
          <cell r="D10176" t="str">
            <v>电表故障</v>
          </cell>
          <cell r="G10176" t="str">
            <v>JS_CZ_wodefeng</v>
          </cell>
          <cell r="I10176" t="str">
            <v>电表故障</v>
          </cell>
        </row>
        <row r="10177">
          <cell r="A10177">
            <v>43217</v>
          </cell>
          <cell r="B10177">
            <v>4.2696759259259261E-2</v>
          </cell>
          <cell r="D10177" t="str">
            <v>电表故障</v>
          </cell>
          <cell r="G10177" t="str">
            <v>JS_CZ_wodefeng</v>
          </cell>
          <cell r="I10177" t="str">
            <v>电表故障</v>
          </cell>
        </row>
        <row r="10178">
          <cell r="A10178">
            <v>43217</v>
          </cell>
          <cell r="B10178">
            <v>4.2928240740740746E-2</v>
          </cell>
          <cell r="D10178" t="str">
            <v>电表故障</v>
          </cell>
          <cell r="G10178" t="str">
            <v>JS_CZ_wodefeng</v>
          </cell>
          <cell r="I10178" t="str">
            <v>电表故障</v>
          </cell>
        </row>
        <row r="10179">
          <cell r="A10179">
            <v>43217</v>
          </cell>
          <cell r="B10179">
            <v>4.3159722222222224E-2</v>
          </cell>
          <cell r="D10179" t="str">
            <v>电表故障</v>
          </cell>
          <cell r="G10179" t="str">
            <v>JS_CZ_wodefeng</v>
          </cell>
          <cell r="I10179" t="str">
            <v>电表故障</v>
          </cell>
        </row>
        <row r="10180">
          <cell r="A10180">
            <v>43217</v>
          </cell>
          <cell r="B10180">
            <v>4.3969907407407409E-2</v>
          </cell>
          <cell r="D10180" t="str">
            <v>电表故障</v>
          </cell>
          <cell r="G10180" t="str">
            <v>JS_CZ_wodefeng</v>
          </cell>
          <cell r="I10180" t="str">
            <v>电表故障</v>
          </cell>
        </row>
        <row r="10181">
          <cell r="A10181">
            <v>43217</v>
          </cell>
          <cell r="B10181">
            <v>4.553240740740741E-2</v>
          </cell>
          <cell r="D10181" t="str">
            <v>电表故障</v>
          </cell>
          <cell r="G10181" t="str">
            <v>JS_CZ_wodefeng</v>
          </cell>
          <cell r="I10181" t="str">
            <v>电表故障</v>
          </cell>
        </row>
        <row r="10182">
          <cell r="A10182">
            <v>43217</v>
          </cell>
          <cell r="B10182">
            <v>4.8206018518518523E-2</v>
          </cell>
          <cell r="D10182" t="str">
            <v>电表故障</v>
          </cell>
          <cell r="G10182" t="str">
            <v>JS_CZ_wodefeng</v>
          </cell>
          <cell r="I10182" t="str">
            <v>电表故障</v>
          </cell>
        </row>
        <row r="10183">
          <cell r="A10183">
            <v>43217</v>
          </cell>
          <cell r="B10183">
            <v>4.9594907407407407E-2</v>
          </cell>
          <cell r="D10183" t="str">
            <v>电表故障</v>
          </cell>
          <cell r="G10183" t="str">
            <v>JS_CZ_wodefeng</v>
          </cell>
          <cell r="I10183" t="str">
            <v>电表故障</v>
          </cell>
        </row>
        <row r="10184">
          <cell r="A10184">
            <v>43217</v>
          </cell>
          <cell r="B10184">
            <v>5.167824074074074E-2</v>
          </cell>
          <cell r="D10184" t="str">
            <v>电表故障</v>
          </cell>
          <cell r="G10184" t="str">
            <v>JS_CZ_wodefeng</v>
          </cell>
          <cell r="I10184" t="str">
            <v>电表故障</v>
          </cell>
        </row>
        <row r="10185">
          <cell r="A10185">
            <v>43217</v>
          </cell>
          <cell r="B10185">
            <v>5.3124999999999999E-2</v>
          </cell>
          <cell r="D10185" t="str">
            <v>电表故障</v>
          </cell>
          <cell r="G10185" t="str">
            <v>JS_CZ_wodefeng</v>
          </cell>
          <cell r="I10185" t="str">
            <v>电表故障</v>
          </cell>
        </row>
        <row r="10186">
          <cell r="A10186">
            <v>43217</v>
          </cell>
          <cell r="B10186">
            <v>5.3240740740740734E-2</v>
          </cell>
          <cell r="D10186" t="str">
            <v>电表故障</v>
          </cell>
          <cell r="G10186" t="str">
            <v>JS_CZ_wodefeng</v>
          </cell>
          <cell r="I10186" t="str">
            <v>电表故障</v>
          </cell>
        </row>
        <row r="10187">
          <cell r="A10187">
            <v>43217</v>
          </cell>
          <cell r="B10187">
            <v>5.4340277777777779E-2</v>
          </cell>
          <cell r="D10187" t="str">
            <v>电表故障</v>
          </cell>
          <cell r="G10187" t="str">
            <v>JS_CZ_wodefeng</v>
          </cell>
          <cell r="I10187" t="str">
            <v>电表故障</v>
          </cell>
        </row>
        <row r="10188">
          <cell r="A10188">
            <v>43217</v>
          </cell>
          <cell r="B10188">
            <v>5.4583333333333338E-2</v>
          </cell>
          <cell r="D10188" t="str">
            <v>电表故障</v>
          </cell>
          <cell r="G10188" t="str">
            <v>JS_CZ_wodefeng</v>
          </cell>
          <cell r="I10188" t="str">
            <v>电表故障</v>
          </cell>
        </row>
        <row r="10189">
          <cell r="A10189">
            <v>43217</v>
          </cell>
          <cell r="B10189">
            <v>5.561342592592592E-2</v>
          </cell>
          <cell r="D10189" t="str">
            <v>电表故障</v>
          </cell>
          <cell r="G10189" t="str">
            <v>JS_CZ_wodefeng</v>
          </cell>
          <cell r="I10189" t="str">
            <v>电表故障</v>
          </cell>
        </row>
        <row r="10190">
          <cell r="A10190">
            <v>43217</v>
          </cell>
          <cell r="B10190">
            <v>5.7777777777777782E-2</v>
          </cell>
          <cell r="D10190" t="str">
            <v>分系统3BCMS2故障状态</v>
          </cell>
          <cell r="G10190" t="str">
            <v>BJ_zhongyu</v>
          </cell>
          <cell r="I10190" t="str">
            <v>BMS故障</v>
          </cell>
        </row>
        <row r="10191">
          <cell r="A10191">
            <v>43217</v>
          </cell>
          <cell r="B10191">
            <v>5.7997685185185187E-2</v>
          </cell>
          <cell r="D10191" t="str">
            <v>电表故障</v>
          </cell>
          <cell r="G10191" t="str">
            <v>JS_CZ_wodefeng</v>
          </cell>
          <cell r="I10191" t="str">
            <v>电表故障</v>
          </cell>
        </row>
        <row r="10192">
          <cell r="A10192">
            <v>43217</v>
          </cell>
          <cell r="B10192">
            <v>5.8101851851851849E-2</v>
          </cell>
          <cell r="D10192" t="str">
            <v>电表故障</v>
          </cell>
          <cell r="G10192" t="str">
            <v>JS_CZ_wodefeng</v>
          </cell>
          <cell r="I10192" t="str">
            <v>电表故障</v>
          </cell>
        </row>
        <row r="10193">
          <cell r="A10193">
            <v>43217</v>
          </cell>
          <cell r="B10193">
            <v>5.8125000000000003E-2</v>
          </cell>
          <cell r="D10193" t="str">
            <v>分系统3故障状态</v>
          </cell>
          <cell r="G10193" t="str">
            <v>BJ_zhongyu</v>
          </cell>
          <cell r="I10193" t="str">
            <v>系统故障</v>
          </cell>
        </row>
        <row r="10194">
          <cell r="A10194">
            <v>43217</v>
          </cell>
          <cell r="B10194">
            <v>5.8125000000000003E-2</v>
          </cell>
          <cell r="D10194" t="str">
            <v>分系统3BCMS2故障状态</v>
          </cell>
          <cell r="G10194" t="str">
            <v>BJ_zhongyu</v>
          </cell>
          <cell r="I10194" t="str">
            <v>BMS故障</v>
          </cell>
        </row>
        <row r="10195">
          <cell r="A10195">
            <v>43217</v>
          </cell>
          <cell r="B10195">
            <v>5.8287037037037033E-2</v>
          </cell>
          <cell r="D10195" t="str">
            <v>电表故障</v>
          </cell>
          <cell r="G10195" t="str">
            <v>JS_CZ_wodefeng</v>
          </cell>
          <cell r="I10195" t="str">
            <v>电表故障</v>
          </cell>
        </row>
        <row r="10196">
          <cell r="A10196">
            <v>43217</v>
          </cell>
          <cell r="B10196">
            <v>5.8518518518518518E-2</v>
          </cell>
          <cell r="D10196" t="str">
            <v>电表故障</v>
          </cell>
          <cell r="G10196" t="str">
            <v>JS_CZ_wodefeng</v>
          </cell>
          <cell r="I10196" t="str">
            <v>电表故障</v>
          </cell>
        </row>
        <row r="10197">
          <cell r="A10197">
            <v>43217</v>
          </cell>
          <cell r="B10197">
            <v>5.9560185185185188E-2</v>
          </cell>
          <cell r="D10197" t="str">
            <v>电表故障</v>
          </cell>
          <cell r="G10197" t="str">
            <v>JS_CZ_wodefeng</v>
          </cell>
          <cell r="I10197" t="str">
            <v>电表故障</v>
          </cell>
        </row>
        <row r="10198">
          <cell r="A10198">
            <v>43217</v>
          </cell>
          <cell r="B10198">
            <v>5.9861111111111108E-2</v>
          </cell>
          <cell r="D10198" t="str">
            <v>分系统3故障状态</v>
          </cell>
          <cell r="G10198" t="str">
            <v>BJ_zhongyu</v>
          </cell>
          <cell r="I10198" t="str">
            <v>系统故障</v>
          </cell>
        </row>
        <row r="10199">
          <cell r="A10199">
            <v>43217</v>
          </cell>
          <cell r="B10199">
            <v>5.9861111111111108E-2</v>
          </cell>
          <cell r="D10199" t="str">
            <v>分系统3BCMS2故障状态</v>
          </cell>
          <cell r="G10199" t="str">
            <v>BJ_zhongyu</v>
          </cell>
          <cell r="I10199" t="str">
            <v>BMS故障</v>
          </cell>
        </row>
        <row r="10200">
          <cell r="A10200">
            <v>43217</v>
          </cell>
          <cell r="B10200">
            <v>6.1701388888888896E-2</v>
          </cell>
          <cell r="D10200" t="str">
            <v>电表故障</v>
          </cell>
          <cell r="G10200" t="str">
            <v>JS_CZ_wodefeng</v>
          </cell>
          <cell r="I10200" t="str">
            <v>电表故障</v>
          </cell>
        </row>
        <row r="10201">
          <cell r="A10201">
            <v>43217</v>
          </cell>
          <cell r="B10201">
            <v>6.2800925925925927E-2</v>
          </cell>
          <cell r="D10201" t="str">
            <v>分系统3故障状态</v>
          </cell>
          <cell r="G10201" t="str">
            <v>BJ_zhongyu</v>
          </cell>
          <cell r="I10201" t="str">
            <v>系统故障</v>
          </cell>
        </row>
        <row r="10202">
          <cell r="A10202">
            <v>43217</v>
          </cell>
          <cell r="B10202">
            <v>6.2800925925925927E-2</v>
          </cell>
          <cell r="D10202" t="str">
            <v>分系统3BCMS2故障状态</v>
          </cell>
          <cell r="G10202" t="str">
            <v>BJ_zhongyu</v>
          </cell>
          <cell r="I10202" t="str">
            <v>BMS故障</v>
          </cell>
        </row>
        <row r="10203">
          <cell r="A10203">
            <v>43217</v>
          </cell>
          <cell r="B10203">
            <v>6.3090277777777773E-2</v>
          </cell>
          <cell r="D10203" t="str">
            <v>电表故障</v>
          </cell>
          <cell r="G10203" t="str">
            <v>JS_CZ_wodefeng</v>
          </cell>
          <cell r="I10203" t="str">
            <v>电表故障</v>
          </cell>
        </row>
        <row r="10204">
          <cell r="A10204">
            <v>43217</v>
          </cell>
          <cell r="B10204">
            <v>6.3206018518518522E-2</v>
          </cell>
          <cell r="D10204" t="str">
            <v>电表故障</v>
          </cell>
          <cell r="G10204" t="str">
            <v>JS_CZ_wodefeng</v>
          </cell>
          <cell r="I10204" t="str">
            <v>电表故障</v>
          </cell>
        </row>
        <row r="10205">
          <cell r="A10205">
            <v>43217</v>
          </cell>
          <cell r="B10205">
            <v>6.3321759259259258E-2</v>
          </cell>
          <cell r="D10205" t="str">
            <v>电表故障</v>
          </cell>
          <cell r="G10205" t="str">
            <v>JS_CZ_wodefeng</v>
          </cell>
          <cell r="I10205" t="str">
            <v>电表故障</v>
          </cell>
        </row>
        <row r="10206">
          <cell r="A10206">
            <v>43217</v>
          </cell>
          <cell r="B10206">
            <v>6.4421296296296296E-2</v>
          </cell>
          <cell r="D10206" t="str">
            <v>电表故障</v>
          </cell>
          <cell r="G10206" t="str">
            <v>JS_CZ_wodefeng</v>
          </cell>
          <cell r="I10206" t="str">
            <v>电表故障</v>
          </cell>
        </row>
        <row r="10207">
          <cell r="A10207">
            <v>43217</v>
          </cell>
          <cell r="B10207">
            <v>6.4664351851851862E-2</v>
          </cell>
          <cell r="D10207" t="str">
            <v>电表故障</v>
          </cell>
          <cell r="G10207" t="str">
            <v>JS_CZ_wodefeng</v>
          </cell>
          <cell r="I10207" t="str">
            <v>电表故障</v>
          </cell>
        </row>
        <row r="10208">
          <cell r="A10208">
            <v>43217</v>
          </cell>
          <cell r="B10208">
            <v>6.5231481481481488E-2</v>
          </cell>
          <cell r="D10208" t="str">
            <v>分系统3故障状态</v>
          </cell>
          <cell r="G10208" t="str">
            <v>BJ_zhongyu</v>
          </cell>
          <cell r="I10208" t="str">
            <v>系统故障</v>
          </cell>
        </row>
        <row r="10209">
          <cell r="A10209">
            <v>43217</v>
          </cell>
          <cell r="B10209">
            <v>6.5231481481481488E-2</v>
          </cell>
          <cell r="D10209" t="str">
            <v>分系统3BCMS2故障状态</v>
          </cell>
          <cell r="G10209" t="str">
            <v>BJ_zhongyu</v>
          </cell>
          <cell r="I10209" t="str">
            <v>BMS故障</v>
          </cell>
        </row>
        <row r="10210">
          <cell r="A10210">
            <v>43217</v>
          </cell>
          <cell r="B10210">
            <v>6.5706018518518525E-2</v>
          </cell>
          <cell r="D10210" t="str">
            <v>电表故障</v>
          </cell>
          <cell r="G10210" t="str">
            <v>JS_CZ_wodefeng</v>
          </cell>
          <cell r="I10210" t="str">
            <v>电表故障</v>
          </cell>
        </row>
        <row r="10211">
          <cell r="A10211">
            <v>43217</v>
          </cell>
          <cell r="B10211">
            <v>6.744212962962963E-2</v>
          </cell>
          <cell r="D10211" t="str">
            <v>分系统3故障状态</v>
          </cell>
          <cell r="G10211" t="str">
            <v>BJ_zhongyu</v>
          </cell>
          <cell r="I10211" t="str">
            <v>系统故障</v>
          </cell>
        </row>
        <row r="10212">
          <cell r="A10212">
            <v>43217</v>
          </cell>
          <cell r="B10212">
            <v>6.744212962962963E-2</v>
          </cell>
          <cell r="D10212" t="str">
            <v>分系统3BCMS2故障状态</v>
          </cell>
          <cell r="G10212" t="str">
            <v>BJ_zhongyu</v>
          </cell>
          <cell r="I10212" t="str">
            <v>BMS故障</v>
          </cell>
        </row>
        <row r="10213">
          <cell r="A10213">
            <v>43217</v>
          </cell>
          <cell r="B10213">
            <v>6.9467592592592595E-2</v>
          </cell>
          <cell r="D10213" t="str">
            <v>分系统3故障状态</v>
          </cell>
          <cell r="G10213" t="str">
            <v>BJ_zhongyu</v>
          </cell>
          <cell r="I10213" t="str">
            <v>系统故障</v>
          </cell>
        </row>
        <row r="10214">
          <cell r="A10214">
            <v>43217</v>
          </cell>
          <cell r="B10214">
            <v>6.9467592592592595E-2</v>
          </cell>
          <cell r="D10214" t="str">
            <v>分系统3BCMS2故障状态</v>
          </cell>
          <cell r="G10214" t="str">
            <v>BJ_zhongyu</v>
          </cell>
          <cell r="I10214" t="str">
            <v>BMS故障</v>
          </cell>
        </row>
        <row r="10215">
          <cell r="A10215">
            <v>43217</v>
          </cell>
          <cell r="B10215">
            <v>6.987268518518519E-2</v>
          </cell>
          <cell r="D10215" t="str">
            <v>电表故障</v>
          </cell>
          <cell r="G10215" t="str">
            <v>JS_CZ_wodefeng</v>
          </cell>
          <cell r="I10215" t="str">
            <v>电表故障</v>
          </cell>
        </row>
        <row r="10216">
          <cell r="A10216">
            <v>43217</v>
          </cell>
          <cell r="B10216">
            <v>7.0104166666666676E-2</v>
          </cell>
          <cell r="D10216" t="str">
            <v>电表故障</v>
          </cell>
          <cell r="G10216" t="str">
            <v>JS_CZ_wodefeng</v>
          </cell>
          <cell r="I10216" t="str">
            <v>电表故障</v>
          </cell>
        </row>
        <row r="10217">
          <cell r="A10217">
            <v>43217</v>
          </cell>
          <cell r="B10217">
            <v>7.1782407407407406E-2</v>
          </cell>
          <cell r="D10217" t="str">
            <v>分系统3故障状态</v>
          </cell>
          <cell r="G10217" t="str">
            <v>BJ_zhongyu</v>
          </cell>
          <cell r="I10217" t="str">
            <v>系统故障</v>
          </cell>
        </row>
        <row r="10218">
          <cell r="A10218">
            <v>43217</v>
          </cell>
          <cell r="B10218">
            <v>7.1782407407407406E-2</v>
          </cell>
          <cell r="D10218" t="str">
            <v>分系统3BCMS2故障状态</v>
          </cell>
          <cell r="G10218" t="str">
            <v>BJ_zhongyu</v>
          </cell>
          <cell r="I10218" t="str">
            <v>BMS故障</v>
          </cell>
        </row>
        <row r="10219">
          <cell r="A10219">
            <v>43217</v>
          </cell>
          <cell r="B10219">
            <v>7.3472222222222217E-2</v>
          </cell>
          <cell r="D10219" t="str">
            <v>电表故障</v>
          </cell>
          <cell r="G10219" t="str">
            <v>JS_CZ_wodefeng</v>
          </cell>
          <cell r="I10219" t="str">
            <v>电表故障</v>
          </cell>
        </row>
        <row r="10220">
          <cell r="A10220">
            <v>43217</v>
          </cell>
          <cell r="B10220">
            <v>7.4513888888888893E-2</v>
          </cell>
          <cell r="D10220" t="str">
            <v>分系统3故障状态</v>
          </cell>
          <cell r="G10220" t="str">
            <v>BJ_zhongyu</v>
          </cell>
          <cell r="I10220" t="str">
            <v>系统故障</v>
          </cell>
        </row>
        <row r="10221">
          <cell r="A10221">
            <v>43217</v>
          </cell>
          <cell r="B10221">
            <v>7.4513888888888893E-2</v>
          </cell>
          <cell r="D10221" t="str">
            <v>分系统3BCMS2故障状态</v>
          </cell>
          <cell r="G10221" t="str">
            <v>BJ_zhongyu</v>
          </cell>
          <cell r="I10221" t="str">
            <v>BMS故障</v>
          </cell>
        </row>
        <row r="10222">
          <cell r="A10222">
            <v>43217</v>
          </cell>
          <cell r="B10222">
            <v>7.480324074074074E-2</v>
          </cell>
          <cell r="D10222" t="str">
            <v>电表故障</v>
          </cell>
          <cell r="G10222" t="str">
            <v>JS_CZ_wodefeng</v>
          </cell>
          <cell r="I10222" t="str">
            <v>电表故障</v>
          </cell>
        </row>
        <row r="10223">
          <cell r="A10223">
            <v>43217</v>
          </cell>
          <cell r="B10223">
            <v>7.4918981481481475E-2</v>
          </cell>
          <cell r="D10223" t="str">
            <v>电表故障</v>
          </cell>
          <cell r="G10223" t="str">
            <v>JS_CZ_wodefeng</v>
          </cell>
          <cell r="I10223" t="str">
            <v>电表故障</v>
          </cell>
        </row>
        <row r="10224">
          <cell r="A10224">
            <v>43217</v>
          </cell>
          <cell r="B10224">
            <v>7.5034722222222225E-2</v>
          </cell>
          <cell r="D10224" t="str">
            <v>电表故障</v>
          </cell>
          <cell r="G10224" t="str">
            <v>JS_CZ_wodefeng</v>
          </cell>
          <cell r="I10224" t="str">
            <v>电表故障</v>
          </cell>
        </row>
        <row r="10225">
          <cell r="A10225">
            <v>43217</v>
          </cell>
          <cell r="B10225">
            <v>7.5902777777777777E-2</v>
          </cell>
          <cell r="D10225" t="str">
            <v>分系统1故障状态</v>
          </cell>
          <cell r="G10225" t="str">
            <v>JS_CZ_wodefeng</v>
          </cell>
          <cell r="I10225" t="str">
            <v>系统故障</v>
          </cell>
        </row>
        <row r="10226">
          <cell r="A10226">
            <v>43217</v>
          </cell>
          <cell r="B10226">
            <v>7.7638888888888882E-2</v>
          </cell>
          <cell r="D10226" t="str">
            <v>分系统3故障状态</v>
          </cell>
          <cell r="G10226" t="str">
            <v>BJ_zhongyu</v>
          </cell>
          <cell r="I10226" t="str">
            <v>系统故障</v>
          </cell>
        </row>
        <row r="10227">
          <cell r="A10227">
            <v>43217</v>
          </cell>
          <cell r="B10227">
            <v>7.7638888888888882E-2</v>
          </cell>
          <cell r="D10227" t="str">
            <v>分系统3BCMS2故障状态</v>
          </cell>
          <cell r="G10227" t="str">
            <v>BJ_zhongyu</v>
          </cell>
          <cell r="I10227" t="str">
            <v>BMS故障</v>
          </cell>
        </row>
        <row r="10228">
          <cell r="A10228">
            <v>43217</v>
          </cell>
          <cell r="B10228">
            <v>7.8738425925925934E-2</v>
          </cell>
          <cell r="D10228" t="str">
            <v>电表故障</v>
          </cell>
          <cell r="G10228" t="str">
            <v>JS_CZ_wodefeng</v>
          </cell>
          <cell r="I10228" t="str">
            <v>电表故障</v>
          </cell>
        </row>
        <row r="10229">
          <cell r="A10229">
            <v>43217</v>
          </cell>
          <cell r="B10229">
            <v>8.0486111111111105E-2</v>
          </cell>
          <cell r="D10229" t="str">
            <v>电表故障</v>
          </cell>
          <cell r="G10229" t="str">
            <v>JS_CZ_wodefeng</v>
          </cell>
          <cell r="I10229" t="str">
            <v>电表故障</v>
          </cell>
        </row>
        <row r="10230">
          <cell r="A10230">
            <v>43217</v>
          </cell>
          <cell r="B10230">
            <v>8.0775462962962966E-2</v>
          </cell>
          <cell r="D10230" t="str">
            <v>分系统3告警状态</v>
          </cell>
          <cell r="G10230" t="str">
            <v>BJ_zhongyu</v>
          </cell>
          <cell r="I10230" t="str">
            <v>系统故障</v>
          </cell>
        </row>
        <row r="10231">
          <cell r="A10231">
            <v>43217</v>
          </cell>
          <cell r="B10231">
            <v>8.0775462962962966E-2</v>
          </cell>
          <cell r="D10231" t="str">
            <v>分系统3故障状态</v>
          </cell>
          <cell r="G10231" t="str">
            <v>BJ_zhongyu</v>
          </cell>
          <cell r="I10231" t="str">
            <v>系统故障</v>
          </cell>
        </row>
        <row r="10232">
          <cell r="A10232">
            <v>43217</v>
          </cell>
          <cell r="B10232">
            <v>8.0775462962962966E-2</v>
          </cell>
          <cell r="D10232" t="str">
            <v>分系统3PCS告警状态</v>
          </cell>
          <cell r="G10232" t="str">
            <v>BJ_zhongyu</v>
          </cell>
          <cell r="I10232" t="str">
            <v>PCS故障</v>
          </cell>
        </row>
        <row r="10233">
          <cell r="A10233">
            <v>43217</v>
          </cell>
          <cell r="B10233">
            <v>8.0775462962962966E-2</v>
          </cell>
          <cell r="D10233" t="str">
            <v>分系统3BCMS2故障状态</v>
          </cell>
          <cell r="G10233" t="str">
            <v>BJ_zhongyu</v>
          </cell>
          <cell r="I10233" t="str">
            <v>BMS故障</v>
          </cell>
        </row>
        <row r="10234">
          <cell r="A10234">
            <v>43217</v>
          </cell>
          <cell r="B10234">
            <v>8.1238425925925936E-2</v>
          </cell>
          <cell r="D10234" t="str">
            <v>电表故障</v>
          </cell>
          <cell r="G10234" t="str">
            <v>JS_CZ_wodefeng</v>
          </cell>
          <cell r="I10234" t="str">
            <v>电表故障</v>
          </cell>
        </row>
        <row r="10235">
          <cell r="A10235">
            <v>43217</v>
          </cell>
          <cell r="B10235">
            <v>8.2800925925925931E-2</v>
          </cell>
          <cell r="D10235" t="str">
            <v>电表故障</v>
          </cell>
          <cell r="G10235" t="str">
            <v>JS_CZ_wodefeng</v>
          </cell>
          <cell r="I10235" t="str">
            <v>电表故障</v>
          </cell>
        </row>
        <row r="10236">
          <cell r="A10236">
            <v>43217</v>
          </cell>
          <cell r="B10236">
            <v>8.3900462962962954E-2</v>
          </cell>
          <cell r="D10236" t="str">
            <v>分系统3故障状态</v>
          </cell>
          <cell r="G10236" t="str">
            <v>BJ_zhongyu</v>
          </cell>
          <cell r="I10236" t="str">
            <v>系统故障</v>
          </cell>
        </row>
        <row r="10237">
          <cell r="A10237">
            <v>43217</v>
          </cell>
          <cell r="B10237">
            <v>8.3900462962962954E-2</v>
          </cell>
          <cell r="D10237" t="str">
            <v>分系统3BCMS2故障状态</v>
          </cell>
          <cell r="G10237" t="str">
            <v>BJ_zhongyu</v>
          </cell>
          <cell r="I10237" t="str">
            <v>BMS故障</v>
          </cell>
        </row>
        <row r="10238">
          <cell r="A10238">
            <v>43217</v>
          </cell>
          <cell r="B10238">
            <v>8.5289351851851838E-2</v>
          </cell>
          <cell r="D10238" t="str">
            <v>电表故障</v>
          </cell>
          <cell r="G10238" t="str">
            <v>JS_CZ_wodefeng</v>
          </cell>
          <cell r="I10238" t="str">
            <v>电表故障</v>
          </cell>
        </row>
        <row r="10239">
          <cell r="A10239">
            <v>43217</v>
          </cell>
          <cell r="B10239">
            <v>8.6736111111111111E-2</v>
          </cell>
          <cell r="D10239" t="str">
            <v>电表故障</v>
          </cell>
          <cell r="G10239" t="str">
            <v>JS_CZ_wodefeng</v>
          </cell>
          <cell r="I10239" t="str">
            <v>电表故障</v>
          </cell>
        </row>
        <row r="10240">
          <cell r="A10240">
            <v>43217</v>
          </cell>
          <cell r="B10240">
            <v>8.6851851851851847E-2</v>
          </cell>
          <cell r="D10240" t="str">
            <v>电表故障</v>
          </cell>
          <cell r="G10240" t="str">
            <v>JS_CZ_wodefeng</v>
          </cell>
          <cell r="I10240" t="str">
            <v>电表故障</v>
          </cell>
        </row>
        <row r="10241">
          <cell r="A10241">
            <v>43217</v>
          </cell>
          <cell r="B10241">
            <v>8.7199074074074068E-2</v>
          </cell>
          <cell r="D10241" t="str">
            <v>分系统3故障状态</v>
          </cell>
          <cell r="G10241" t="str">
            <v>BJ_zhongyu</v>
          </cell>
          <cell r="I10241" t="str">
            <v>系统故障</v>
          </cell>
        </row>
        <row r="10242">
          <cell r="A10242">
            <v>43217</v>
          </cell>
          <cell r="B10242">
            <v>8.7199074074074068E-2</v>
          </cell>
          <cell r="D10242" t="str">
            <v>分系统3BCMS2故障状态</v>
          </cell>
          <cell r="G10242" t="str">
            <v>BJ_zhongyu</v>
          </cell>
          <cell r="I10242" t="str">
            <v>BMS故障</v>
          </cell>
        </row>
        <row r="10243">
          <cell r="A10243">
            <v>43217</v>
          </cell>
          <cell r="B10243">
            <v>8.8310185185185186E-2</v>
          </cell>
          <cell r="D10243" t="str">
            <v>电表故障</v>
          </cell>
          <cell r="G10243" t="str">
            <v>JS_CZ_wodefeng</v>
          </cell>
          <cell r="I10243" t="str">
            <v>电表故障</v>
          </cell>
        </row>
        <row r="10244">
          <cell r="A10244">
            <v>43217</v>
          </cell>
          <cell r="B10244">
            <v>9.0381944444444431E-2</v>
          </cell>
          <cell r="D10244" t="str">
            <v>分系统3BCMS2故障状态</v>
          </cell>
          <cell r="G10244" t="str">
            <v>BJ_zhongyu</v>
          </cell>
          <cell r="I10244" t="str">
            <v>BMS故障</v>
          </cell>
        </row>
        <row r="10245">
          <cell r="A10245">
            <v>43217</v>
          </cell>
          <cell r="B10245">
            <v>9.1377314814814814E-2</v>
          </cell>
          <cell r="D10245" t="str">
            <v>分系统3故障状态</v>
          </cell>
          <cell r="G10245" t="str">
            <v>BJ_zhongyu</v>
          </cell>
          <cell r="I10245" t="str">
            <v>系统故障</v>
          </cell>
        </row>
        <row r="10246">
          <cell r="A10246">
            <v>43217</v>
          </cell>
          <cell r="B10246">
            <v>9.1377314814814814E-2</v>
          </cell>
          <cell r="D10246" t="str">
            <v>分系统3BCMS2故障状态</v>
          </cell>
          <cell r="G10246" t="str">
            <v>BJ_zhongyu</v>
          </cell>
          <cell r="I10246" t="str">
            <v>BMS故障</v>
          </cell>
        </row>
        <row r="10247">
          <cell r="A10247">
            <v>43217</v>
          </cell>
          <cell r="B10247">
            <v>9.1840277777777771E-2</v>
          </cell>
          <cell r="D10247" t="str">
            <v>电表故障</v>
          </cell>
          <cell r="G10247" t="str">
            <v>JS_CZ_wodefeng</v>
          </cell>
          <cell r="I10247" t="str">
            <v>电表故障</v>
          </cell>
        </row>
        <row r="10248">
          <cell r="A10248">
            <v>43217</v>
          </cell>
          <cell r="B10248">
            <v>9.3344907407407404E-2</v>
          </cell>
          <cell r="D10248" t="str">
            <v>电表故障</v>
          </cell>
          <cell r="G10248" t="str">
            <v>JS_CZ_wodefeng</v>
          </cell>
          <cell r="I10248" t="str">
            <v>电表故障</v>
          </cell>
        </row>
        <row r="10249">
          <cell r="A10249">
            <v>43217</v>
          </cell>
          <cell r="B10249">
            <v>9.346064814814814E-2</v>
          </cell>
          <cell r="D10249" t="str">
            <v>电表故障</v>
          </cell>
          <cell r="G10249" t="str">
            <v>JS_CZ_wodefeng</v>
          </cell>
          <cell r="I10249" t="str">
            <v>电表故障</v>
          </cell>
        </row>
        <row r="10250">
          <cell r="A10250">
            <v>43217</v>
          </cell>
          <cell r="B10250">
            <v>9.4155092592592596E-2</v>
          </cell>
          <cell r="D10250" t="str">
            <v>分系统3BCMS2故障状态</v>
          </cell>
          <cell r="G10250" t="str">
            <v>BJ_zhongyu</v>
          </cell>
          <cell r="I10250" t="str">
            <v>BMS故障</v>
          </cell>
        </row>
        <row r="10251">
          <cell r="A10251">
            <v>43217</v>
          </cell>
          <cell r="B10251">
            <v>9.4907407407407399E-2</v>
          </cell>
          <cell r="D10251" t="str">
            <v>电表故障</v>
          </cell>
          <cell r="G10251" t="str">
            <v>JS_CZ_wodefeng</v>
          </cell>
          <cell r="I10251" t="str">
            <v>电表故障</v>
          </cell>
        </row>
        <row r="10252">
          <cell r="A10252">
            <v>43217</v>
          </cell>
          <cell r="B10252">
            <v>9.5138888888888884E-2</v>
          </cell>
          <cell r="D10252" t="str">
            <v>分系统3故障状态</v>
          </cell>
          <cell r="G10252" t="str">
            <v>BJ_zhongyu</v>
          </cell>
          <cell r="I10252" t="str">
            <v>系统故障</v>
          </cell>
        </row>
        <row r="10253">
          <cell r="A10253">
            <v>43217</v>
          </cell>
          <cell r="B10253">
            <v>9.5138888888888884E-2</v>
          </cell>
          <cell r="D10253" t="str">
            <v>分系统3BCMS2故障状态</v>
          </cell>
          <cell r="G10253" t="str">
            <v>BJ_zhongyu</v>
          </cell>
          <cell r="I10253" t="str">
            <v>BMS故障</v>
          </cell>
        </row>
        <row r="10254">
          <cell r="A10254">
            <v>43217</v>
          </cell>
          <cell r="B10254">
            <v>9.7291666666666665E-2</v>
          </cell>
          <cell r="D10254" t="str">
            <v>电表故障</v>
          </cell>
          <cell r="G10254" t="str">
            <v>JS_CZ_wodefeng</v>
          </cell>
          <cell r="I10254" t="str">
            <v>电表故障</v>
          </cell>
        </row>
        <row r="10255">
          <cell r="A10255">
            <v>43217</v>
          </cell>
          <cell r="B10255">
            <v>9.8622685185185188E-2</v>
          </cell>
          <cell r="D10255" t="str">
            <v>电表故障</v>
          </cell>
          <cell r="G10255" t="str">
            <v>JS_CZ_wodefeng</v>
          </cell>
          <cell r="I10255" t="str">
            <v>电表故障</v>
          </cell>
        </row>
        <row r="10256">
          <cell r="A10256">
            <v>43217</v>
          </cell>
          <cell r="B10256">
            <v>9.8738425925925924E-2</v>
          </cell>
          <cell r="D10256" t="str">
            <v>电表故障</v>
          </cell>
          <cell r="G10256" t="str">
            <v>JS_CZ_wodefeng</v>
          </cell>
          <cell r="I10256" t="str">
            <v>电表故障</v>
          </cell>
        </row>
        <row r="10257">
          <cell r="A10257">
            <v>43217</v>
          </cell>
          <cell r="B10257">
            <v>9.8854166666666674E-2</v>
          </cell>
          <cell r="D10257" t="str">
            <v>电表故障</v>
          </cell>
          <cell r="G10257" t="str">
            <v>JS_CZ_wodefeng</v>
          </cell>
          <cell r="I10257" t="str">
            <v>电表故障</v>
          </cell>
        </row>
        <row r="10258">
          <cell r="A10258">
            <v>43217</v>
          </cell>
          <cell r="B10258">
            <v>0.1001851851851852</v>
          </cell>
          <cell r="D10258" t="str">
            <v>电表故障</v>
          </cell>
          <cell r="G10258" t="str">
            <v>JS_CZ_wodefeng</v>
          </cell>
          <cell r="I10258" t="str">
            <v>电表故障</v>
          </cell>
        </row>
        <row r="10259">
          <cell r="A10259">
            <v>43217</v>
          </cell>
          <cell r="B10259">
            <v>0.10105324074074074</v>
          </cell>
          <cell r="D10259" t="str">
            <v>电表故障</v>
          </cell>
          <cell r="G10259" t="str">
            <v>JS_CZ_wodefeng</v>
          </cell>
          <cell r="I10259" t="str">
            <v>电表故障</v>
          </cell>
        </row>
        <row r="10260">
          <cell r="A10260">
            <v>43217</v>
          </cell>
          <cell r="B10260">
            <v>0.10267361111111112</v>
          </cell>
          <cell r="D10260" t="str">
            <v>电表故障</v>
          </cell>
          <cell r="G10260" t="str">
            <v>JS_CZ_wodefeng</v>
          </cell>
          <cell r="I10260" t="str">
            <v>电表故障</v>
          </cell>
        </row>
        <row r="10261">
          <cell r="A10261">
            <v>43217</v>
          </cell>
          <cell r="B10261">
            <v>0.10359953703703705</v>
          </cell>
          <cell r="D10261" t="str">
            <v>电表故障</v>
          </cell>
          <cell r="G10261" t="str">
            <v>JS_CZ_wodefeng</v>
          </cell>
          <cell r="I10261" t="str">
            <v>电表故障</v>
          </cell>
        </row>
        <row r="10262">
          <cell r="A10262">
            <v>43217</v>
          </cell>
          <cell r="B10262">
            <v>0.10377314814814814</v>
          </cell>
          <cell r="D10262" t="str">
            <v>电表故障</v>
          </cell>
          <cell r="G10262" t="str">
            <v>JS_CZ_wodefeng</v>
          </cell>
          <cell r="I10262" t="str">
            <v>电表故障</v>
          </cell>
        </row>
        <row r="10263">
          <cell r="A10263">
            <v>43217</v>
          </cell>
          <cell r="B10263">
            <v>0.10401620370370369</v>
          </cell>
          <cell r="D10263" t="str">
            <v>电表故障</v>
          </cell>
          <cell r="G10263" t="str">
            <v>JS_CZ_wodefeng</v>
          </cell>
          <cell r="I10263" t="str">
            <v>电表故障</v>
          </cell>
        </row>
        <row r="10264">
          <cell r="A10264">
            <v>43217</v>
          </cell>
          <cell r="B10264">
            <v>0.10413194444444444</v>
          </cell>
          <cell r="D10264" t="str">
            <v>电表故障</v>
          </cell>
          <cell r="G10264" t="str">
            <v>JS_CZ_wodefeng</v>
          </cell>
          <cell r="I10264" t="str">
            <v>电表故障</v>
          </cell>
        </row>
        <row r="10265">
          <cell r="A10265">
            <v>43217</v>
          </cell>
          <cell r="B10265">
            <v>0.10662037037037037</v>
          </cell>
          <cell r="D10265" t="str">
            <v>电表故障</v>
          </cell>
          <cell r="G10265" t="str">
            <v>JS_CZ_wodefeng</v>
          </cell>
          <cell r="I10265" t="str">
            <v>电表故障</v>
          </cell>
        </row>
        <row r="10266">
          <cell r="A10266">
            <v>43217</v>
          </cell>
          <cell r="B10266">
            <v>0.10899305555555555</v>
          </cell>
          <cell r="D10266" t="str">
            <v>电表故障</v>
          </cell>
          <cell r="G10266" t="str">
            <v>JS_CZ_wodefeng</v>
          </cell>
          <cell r="I10266" t="str">
            <v>电表故障</v>
          </cell>
        </row>
        <row r="10267">
          <cell r="A10267">
            <v>43217</v>
          </cell>
          <cell r="B10267">
            <v>0.10910879629629629</v>
          </cell>
          <cell r="D10267" t="str">
            <v>电表故障</v>
          </cell>
          <cell r="G10267" t="str">
            <v>JS_CZ_wodefeng</v>
          </cell>
          <cell r="I10267" t="str">
            <v>电表故障</v>
          </cell>
        </row>
        <row r="10268">
          <cell r="A10268">
            <v>43217</v>
          </cell>
          <cell r="B10268">
            <v>0.11398148148148148</v>
          </cell>
          <cell r="D10268" t="str">
            <v>电表故障</v>
          </cell>
          <cell r="G10268" t="str">
            <v>JS_CZ_wodefeng</v>
          </cell>
          <cell r="I10268" t="str">
            <v>电表故障</v>
          </cell>
        </row>
        <row r="10269">
          <cell r="A10269">
            <v>43217</v>
          </cell>
          <cell r="B10269">
            <v>0.11409722222222222</v>
          </cell>
          <cell r="D10269" t="str">
            <v>电表故障</v>
          </cell>
          <cell r="G10269" t="str">
            <v>JS_CZ_wodefeng</v>
          </cell>
          <cell r="I10269" t="str">
            <v>电表故障</v>
          </cell>
        </row>
        <row r="10270">
          <cell r="A10270">
            <v>43217</v>
          </cell>
          <cell r="B10270">
            <v>0.11554398148148148</v>
          </cell>
          <cell r="D10270" t="str">
            <v>电表故障</v>
          </cell>
          <cell r="G10270" t="str">
            <v>JS_CZ_wodefeng</v>
          </cell>
          <cell r="I10270" t="str">
            <v>电表故障</v>
          </cell>
        </row>
        <row r="10271">
          <cell r="A10271">
            <v>43217</v>
          </cell>
          <cell r="B10271">
            <v>0.11791666666666667</v>
          </cell>
          <cell r="D10271" t="str">
            <v>电表故障</v>
          </cell>
          <cell r="G10271" t="str">
            <v>JS_CZ_wodefeng</v>
          </cell>
          <cell r="I10271" t="str">
            <v>电表故障</v>
          </cell>
        </row>
        <row r="10272">
          <cell r="A10272">
            <v>43217</v>
          </cell>
          <cell r="B10272">
            <v>0.12099537037037038</v>
          </cell>
          <cell r="D10272" t="str">
            <v>电表故障</v>
          </cell>
          <cell r="G10272" t="str">
            <v>JS_CZ_wodefeng</v>
          </cell>
          <cell r="I10272" t="str">
            <v>电表故障</v>
          </cell>
        </row>
        <row r="10273">
          <cell r="A10273">
            <v>43217</v>
          </cell>
          <cell r="B10273">
            <v>0.12232638888888887</v>
          </cell>
          <cell r="D10273" t="str">
            <v>电表故障</v>
          </cell>
          <cell r="G10273" t="str">
            <v>JS_CZ_wodefeng</v>
          </cell>
          <cell r="I10273" t="str">
            <v>电表故障</v>
          </cell>
        </row>
        <row r="10274">
          <cell r="A10274">
            <v>43217</v>
          </cell>
          <cell r="B10274">
            <v>0.12244212962962964</v>
          </cell>
          <cell r="D10274" t="str">
            <v>电表故障</v>
          </cell>
          <cell r="G10274" t="str">
            <v>JS_CZ_wodefeng</v>
          </cell>
          <cell r="I10274" t="str">
            <v>电表故障</v>
          </cell>
        </row>
        <row r="10275">
          <cell r="A10275">
            <v>43217</v>
          </cell>
          <cell r="B10275">
            <v>0.12493055555555554</v>
          </cell>
          <cell r="D10275" t="str">
            <v>电表故障</v>
          </cell>
          <cell r="G10275" t="str">
            <v>JS_CZ_wodefeng</v>
          </cell>
          <cell r="I10275" t="str">
            <v>电表故障</v>
          </cell>
        </row>
        <row r="10276">
          <cell r="A10276">
            <v>43217</v>
          </cell>
          <cell r="B10276">
            <v>0.1260300925925926</v>
          </cell>
          <cell r="D10276" t="str">
            <v>分系统3BCMS2故障状态</v>
          </cell>
          <cell r="G10276" t="str">
            <v>BJ_zhongyu</v>
          </cell>
          <cell r="I10276" t="str">
            <v>BMS故障</v>
          </cell>
        </row>
        <row r="10277">
          <cell r="A10277">
            <v>43217</v>
          </cell>
          <cell r="B10277">
            <v>0.1260300925925926</v>
          </cell>
          <cell r="D10277" t="str">
            <v>电表故障</v>
          </cell>
          <cell r="G10277" t="str">
            <v>JS_CZ_wodefeng</v>
          </cell>
          <cell r="I10277" t="str">
            <v>电表故障</v>
          </cell>
        </row>
        <row r="10278">
          <cell r="A10278">
            <v>43217</v>
          </cell>
          <cell r="B10278">
            <v>0.12626157407407407</v>
          </cell>
          <cell r="D10278" t="str">
            <v>电表故障</v>
          </cell>
          <cell r="G10278" t="str">
            <v>JS_CZ_wodefeng</v>
          </cell>
          <cell r="I10278" t="str">
            <v>电表故障</v>
          </cell>
        </row>
        <row r="10279">
          <cell r="A10279">
            <v>43217</v>
          </cell>
          <cell r="B10279">
            <v>0.12707175925925926</v>
          </cell>
          <cell r="D10279" t="str">
            <v>分系统3故障状态</v>
          </cell>
          <cell r="G10279" t="str">
            <v>BJ_zhongyu</v>
          </cell>
          <cell r="I10279" t="str">
            <v>系统故障</v>
          </cell>
        </row>
        <row r="10280">
          <cell r="A10280">
            <v>43217</v>
          </cell>
          <cell r="B10280">
            <v>0.12707175925925926</v>
          </cell>
          <cell r="D10280" t="str">
            <v>分系统3BCMS2故障状态</v>
          </cell>
          <cell r="G10280" t="str">
            <v>BJ_zhongyu</v>
          </cell>
          <cell r="I10280" t="str">
            <v>BMS故障</v>
          </cell>
        </row>
        <row r="10281">
          <cell r="A10281">
            <v>43217</v>
          </cell>
          <cell r="B10281">
            <v>0.12730324074074076</v>
          </cell>
          <cell r="D10281" t="str">
            <v>电表故障</v>
          </cell>
          <cell r="G10281" t="str">
            <v>JS_CZ_wodefeng</v>
          </cell>
          <cell r="I10281" t="str">
            <v>电表故障</v>
          </cell>
        </row>
        <row r="10282">
          <cell r="A10282">
            <v>43217</v>
          </cell>
          <cell r="B10282">
            <v>0.12741898148148148</v>
          </cell>
          <cell r="D10282" t="str">
            <v>电表故障</v>
          </cell>
          <cell r="G10282" t="str">
            <v>JS_CZ_wodefeng</v>
          </cell>
          <cell r="I10282" t="str">
            <v>电表故障</v>
          </cell>
        </row>
        <row r="10283">
          <cell r="A10283">
            <v>43217</v>
          </cell>
          <cell r="B10283">
            <v>0.12759259259259259</v>
          </cell>
          <cell r="D10283" t="str">
            <v>电表故障</v>
          </cell>
          <cell r="G10283" t="str">
            <v>JS_CZ_wodefeng</v>
          </cell>
          <cell r="I10283" t="str">
            <v>电表故障</v>
          </cell>
        </row>
        <row r="10284">
          <cell r="A10284">
            <v>43217</v>
          </cell>
          <cell r="B10284">
            <v>0.12811342592592592</v>
          </cell>
          <cell r="D10284" t="str">
            <v>分系统3故障状态</v>
          </cell>
          <cell r="G10284" t="str">
            <v>BJ_zhongyu</v>
          </cell>
          <cell r="I10284" t="str">
            <v>系统故障</v>
          </cell>
        </row>
        <row r="10285">
          <cell r="A10285">
            <v>43217</v>
          </cell>
          <cell r="B10285">
            <v>0.12811342592592592</v>
          </cell>
          <cell r="D10285" t="str">
            <v>分系统3BCMS2故障状态</v>
          </cell>
          <cell r="G10285" t="str">
            <v>BJ_zhongyu</v>
          </cell>
          <cell r="I10285" t="str">
            <v>BMS故障</v>
          </cell>
        </row>
        <row r="10286">
          <cell r="A10286">
            <v>43217</v>
          </cell>
          <cell r="B10286">
            <v>0.12886574074074073</v>
          </cell>
          <cell r="D10286" t="str">
            <v>电表故障</v>
          </cell>
          <cell r="G10286" t="str">
            <v>JS_CZ_wodefeng</v>
          </cell>
          <cell r="I10286" t="str">
            <v>电表故障</v>
          </cell>
        </row>
        <row r="10287">
          <cell r="A10287">
            <v>43217</v>
          </cell>
          <cell r="B10287">
            <v>0.13148148148148148</v>
          </cell>
          <cell r="D10287" t="str">
            <v>电表故障</v>
          </cell>
          <cell r="G10287" t="str">
            <v>JS_CZ_wodefeng</v>
          </cell>
          <cell r="I10287" t="str">
            <v>电表故障</v>
          </cell>
        </row>
        <row r="10288">
          <cell r="A10288">
            <v>43217</v>
          </cell>
          <cell r="B10288">
            <v>0.13269675925925925</v>
          </cell>
          <cell r="D10288" t="str">
            <v>分系统3BCMS2故障状态</v>
          </cell>
          <cell r="G10288" t="str">
            <v>BJ_zhongyu</v>
          </cell>
          <cell r="I10288" t="str">
            <v>BMS故障</v>
          </cell>
        </row>
        <row r="10289">
          <cell r="A10289">
            <v>43217</v>
          </cell>
          <cell r="B10289">
            <v>0.1328125</v>
          </cell>
          <cell r="D10289" t="str">
            <v>电表故障</v>
          </cell>
          <cell r="G10289" t="str">
            <v>JS_CZ_wodefeng</v>
          </cell>
          <cell r="I10289" t="str">
            <v>电表故障</v>
          </cell>
        </row>
        <row r="10290">
          <cell r="A10290">
            <v>43217</v>
          </cell>
          <cell r="B10290">
            <v>0.13292824074074075</v>
          </cell>
          <cell r="D10290" t="str">
            <v>电表故障</v>
          </cell>
          <cell r="G10290" t="str">
            <v>JS_CZ_wodefeng</v>
          </cell>
          <cell r="I10290" t="str">
            <v>电表故障</v>
          </cell>
        </row>
        <row r="10291">
          <cell r="A10291">
            <v>43217</v>
          </cell>
          <cell r="B10291">
            <v>0.13456018518518517</v>
          </cell>
          <cell r="D10291" t="str">
            <v>分系统3故障状态</v>
          </cell>
          <cell r="G10291" t="str">
            <v>BJ_zhongyu</v>
          </cell>
          <cell r="I10291" t="str">
            <v>系统故障</v>
          </cell>
        </row>
        <row r="10292">
          <cell r="A10292">
            <v>43217</v>
          </cell>
          <cell r="B10292">
            <v>0.13456018518518517</v>
          </cell>
          <cell r="D10292" t="str">
            <v>分系统3BCMS2故障状态</v>
          </cell>
          <cell r="G10292" t="str">
            <v>BJ_zhongyu</v>
          </cell>
          <cell r="I10292" t="str">
            <v>BMS故障</v>
          </cell>
        </row>
        <row r="10293">
          <cell r="A10293">
            <v>43217</v>
          </cell>
          <cell r="B10293">
            <v>0.13547453703703705</v>
          </cell>
          <cell r="D10293" t="str">
            <v>电表故障</v>
          </cell>
          <cell r="G10293" t="str">
            <v>JS_CZ_wodefeng</v>
          </cell>
          <cell r="I10293" t="str">
            <v>电表故障</v>
          </cell>
        </row>
        <row r="10294">
          <cell r="A10294">
            <v>43217</v>
          </cell>
          <cell r="B10294">
            <v>0.13680555555555554</v>
          </cell>
          <cell r="D10294" t="str">
            <v>电表故障</v>
          </cell>
          <cell r="G10294" t="str">
            <v>JS_CZ_wodefeng</v>
          </cell>
          <cell r="I10294" t="str">
            <v>电表故障</v>
          </cell>
        </row>
        <row r="10295">
          <cell r="A10295">
            <v>43217</v>
          </cell>
          <cell r="B10295">
            <v>0.13692129629629629</v>
          </cell>
          <cell r="D10295" t="str">
            <v>电表故障</v>
          </cell>
          <cell r="G10295" t="str">
            <v>JS_CZ_wodefeng</v>
          </cell>
          <cell r="I10295" t="str">
            <v>电表故障</v>
          </cell>
        </row>
        <row r="10296">
          <cell r="A10296">
            <v>43217</v>
          </cell>
          <cell r="B10296">
            <v>0.13703703703703704</v>
          </cell>
          <cell r="D10296" t="str">
            <v>电表故障</v>
          </cell>
          <cell r="G10296" t="str">
            <v>JS_CZ_wodefeng</v>
          </cell>
          <cell r="I10296" t="str">
            <v>电表故障</v>
          </cell>
        </row>
        <row r="10297">
          <cell r="A10297">
            <v>43217</v>
          </cell>
          <cell r="B10297">
            <v>0.13813657407407406</v>
          </cell>
          <cell r="D10297" t="str">
            <v>电表故障</v>
          </cell>
          <cell r="G10297" t="str">
            <v>JS_CZ_wodefeng</v>
          </cell>
          <cell r="I10297" t="str">
            <v>电表故障</v>
          </cell>
        </row>
        <row r="10298">
          <cell r="A10298">
            <v>43217</v>
          </cell>
          <cell r="B10298">
            <v>0.13837962962962963</v>
          </cell>
          <cell r="D10298" t="str">
            <v>电表故障</v>
          </cell>
          <cell r="G10298" t="str">
            <v>JS_CZ_wodefeng</v>
          </cell>
          <cell r="I10298" t="str">
            <v>电表故障</v>
          </cell>
        </row>
        <row r="10299">
          <cell r="A10299">
            <v>43217</v>
          </cell>
          <cell r="B10299">
            <v>0.14005787037037037</v>
          </cell>
          <cell r="D10299" t="str">
            <v>分系统3故障状态</v>
          </cell>
          <cell r="G10299" t="str">
            <v>BJ_zhongyu</v>
          </cell>
          <cell r="I10299" t="str">
            <v>系统故障</v>
          </cell>
        </row>
        <row r="10300">
          <cell r="A10300">
            <v>43217</v>
          </cell>
          <cell r="B10300">
            <v>0.14005787037037037</v>
          </cell>
          <cell r="D10300" t="str">
            <v>分系统3BCMS2故障状态</v>
          </cell>
          <cell r="G10300" t="str">
            <v>BJ_zhongyu</v>
          </cell>
          <cell r="I10300" t="str">
            <v>BMS故障</v>
          </cell>
        </row>
        <row r="10301">
          <cell r="A10301">
            <v>43217</v>
          </cell>
          <cell r="B10301">
            <v>0.14150462962962962</v>
          </cell>
          <cell r="D10301" t="str">
            <v>分系统3BCMS2故障状态</v>
          </cell>
          <cell r="G10301" t="str">
            <v>BJ_zhongyu</v>
          </cell>
          <cell r="I10301" t="str">
            <v>BMS故障</v>
          </cell>
        </row>
        <row r="10302">
          <cell r="A10302">
            <v>43217</v>
          </cell>
          <cell r="B10302">
            <v>0.14306712962962961</v>
          </cell>
          <cell r="D10302" t="str">
            <v>分系统3故障状态</v>
          </cell>
          <cell r="G10302" t="str">
            <v>BJ_zhongyu</v>
          </cell>
          <cell r="I10302" t="str">
            <v>系统故障</v>
          </cell>
        </row>
        <row r="10303">
          <cell r="A10303">
            <v>43217</v>
          </cell>
          <cell r="B10303">
            <v>0.14306712962962961</v>
          </cell>
          <cell r="D10303" t="str">
            <v>分系统3BCMS2故障状态</v>
          </cell>
          <cell r="G10303" t="str">
            <v>BJ_zhongyu</v>
          </cell>
          <cell r="I10303" t="str">
            <v>BMS故障</v>
          </cell>
        </row>
        <row r="10304">
          <cell r="A10304">
            <v>43217</v>
          </cell>
          <cell r="B10304">
            <v>0.14359953703703704</v>
          </cell>
          <cell r="D10304" t="str">
            <v>电表故障</v>
          </cell>
          <cell r="G10304" t="str">
            <v>JS_CZ_wodefeng</v>
          </cell>
          <cell r="I10304" t="str">
            <v>电表故障</v>
          </cell>
        </row>
        <row r="10305">
          <cell r="A10305">
            <v>43217</v>
          </cell>
          <cell r="B10305">
            <v>0.14405092592592592</v>
          </cell>
          <cell r="D10305" t="str">
            <v>分系统3故障状态</v>
          </cell>
          <cell r="G10305" t="str">
            <v>BJ_zhongyu</v>
          </cell>
          <cell r="I10305" t="str">
            <v>系统故障</v>
          </cell>
        </row>
        <row r="10306">
          <cell r="A10306">
            <v>43217</v>
          </cell>
          <cell r="B10306">
            <v>0.14405092592592592</v>
          </cell>
          <cell r="D10306" t="str">
            <v>分系统3BCMS2故障状态</v>
          </cell>
          <cell r="G10306" t="str">
            <v>BJ_zhongyu</v>
          </cell>
          <cell r="I10306" t="str">
            <v>BMS故障</v>
          </cell>
        </row>
        <row r="10307">
          <cell r="A10307">
            <v>43217</v>
          </cell>
          <cell r="B10307">
            <v>0.14498842592592592</v>
          </cell>
          <cell r="D10307" t="str">
            <v>电表故障</v>
          </cell>
          <cell r="G10307" t="str">
            <v>JS_CZ_wodefeng</v>
          </cell>
          <cell r="I10307" t="str">
            <v>电表故障</v>
          </cell>
        </row>
        <row r="10308">
          <cell r="A10308">
            <v>43217</v>
          </cell>
          <cell r="B10308">
            <v>0.14510416666666667</v>
          </cell>
          <cell r="D10308" t="str">
            <v>电表故障</v>
          </cell>
          <cell r="G10308" t="str">
            <v>JS_CZ_wodefeng</v>
          </cell>
          <cell r="I10308" t="str">
            <v>电表故障</v>
          </cell>
        </row>
        <row r="10309">
          <cell r="A10309">
            <v>43217</v>
          </cell>
          <cell r="B10309">
            <v>0.14603009259259259</v>
          </cell>
          <cell r="D10309" t="str">
            <v>电表故障</v>
          </cell>
          <cell r="G10309" t="str">
            <v>JS_CZ_wodefeng</v>
          </cell>
          <cell r="I10309" t="str">
            <v>电表故障</v>
          </cell>
        </row>
        <row r="10310">
          <cell r="A10310">
            <v>43217</v>
          </cell>
          <cell r="B10310">
            <v>0.14869212962962963</v>
          </cell>
          <cell r="D10310" t="str">
            <v>电表故障</v>
          </cell>
          <cell r="G10310" t="str">
            <v>JS_CZ_wodefeng</v>
          </cell>
          <cell r="I10310" t="str">
            <v>电表故障</v>
          </cell>
        </row>
        <row r="10311">
          <cell r="A10311">
            <v>43217</v>
          </cell>
          <cell r="B10311">
            <v>0.14909722222222221</v>
          </cell>
          <cell r="D10311" t="str">
            <v>分系统3故障状态</v>
          </cell>
          <cell r="G10311" t="str">
            <v>BJ_zhongyu</v>
          </cell>
          <cell r="I10311" t="str">
            <v>系统故障</v>
          </cell>
        </row>
        <row r="10312">
          <cell r="A10312">
            <v>43217</v>
          </cell>
          <cell r="B10312">
            <v>0.14909722222222221</v>
          </cell>
          <cell r="D10312" t="str">
            <v>分系统3BCMS2故障状态</v>
          </cell>
          <cell r="G10312" t="str">
            <v>BJ_zhongyu</v>
          </cell>
          <cell r="I10312" t="str">
            <v>BMS故障</v>
          </cell>
        </row>
        <row r="10313">
          <cell r="A10313">
            <v>43217</v>
          </cell>
          <cell r="B10313">
            <v>0.14996527777777777</v>
          </cell>
          <cell r="D10313" t="str">
            <v>电表故障</v>
          </cell>
          <cell r="G10313" t="str">
            <v>JS_CZ_wodefeng</v>
          </cell>
          <cell r="I10313" t="str">
            <v>电表故障</v>
          </cell>
        </row>
        <row r="10314">
          <cell r="A10314">
            <v>43217</v>
          </cell>
          <cell r="B10314">
            <v>0.15008101851851852</v>
          </cell>
          <cell r="D10314" t="str">
            <v>电表故障</v>
          </cell>
          <cell r="G10314" t="str">
            <v>JS_CZ_wodefeng</v>
          </cell>
          <cell r="I10314" t="str">
            <v>电表故障</v>
          </cell>
        </row>
        <row r="10315">
          <cell r="A10315">
            <v>43217</v>
          </cell>
          <cell r="B10315">
            <v>0.15141203703703704</v>
          </cell>
          <cell r="D10315" t="str">
            <v>分系统3BCMS2故障状态</v>
          </cell>
          <cell r="G10315" t="str">
            <v>BJ_zhongyu</v>
          </cell>
          <cell r="I10315" t="str">
            <v>BMS故障</v>
          </cell>
        </row>
        <row r="10316">
          <cell r="A10316">
            <v>43217</v>
          </cell>
          <cell r="B10316">
            <v>0.15309027777777778</v>
          </cell>
          <cell r="D10316" t="str">
            <v>分系统3故障状态</v>
          </cell>
          <cell r="G10316" t="str">
            <v>BJ_zhongyu</v>
          </cell>
          <cell r="I10316" t="str">
            <v>系统故障</v>
          </cell>
        </row>
        <row r="10317">
          <cell r="A10317">
            <v>43217</v>
          </cell>
          <cell r="B10317">
            <v>0.15309027777777778</v>
          </cell>
          <cell r="D10317" t="str">
            <v>分系统3BCMS2故障状态</v>
          </cell>
          <cell r="G10317" t="str">
            <v>BJ_zhongyu</v>
          </cell>
          <cell r="I10317" t="str">
            <v>BMS故障</v>
          </cell>
        </row>
        <row r="10318">
          <cell r="A10318">
            <v>43217</v>
          </cell>
          <cell r="B10318">
            <v>0.15309027777777778</v>
          </cell>
          <cell r="D10318" t="str">
            <v>电表故障</v>
          </cell>
          <cell r="G10318" t="str">
            <v>JS_CZ_wodefeng</v>
          </cell>
          <cell r="I10318" t="str">
            <v>电表故障</v>
          </cell>
        </row>
        <row r="10319">
          <cell r="A10319">
            <v>43217</v>
          </cell>
          <cell r="B10319">
            <v>0.15390046296296298</v>
          </cell>
          <cell r="D10319" t="str">
            <v>电表故障</v>
          </cell>
          <cell r="G10319" t="str">
            <v>JS_CZ_wodefeng</v>
          </cell>
          <cell r="I10319" t="str">
            <v>电表故障</v>
          </cell>
        </row>
        <row r="10320">
          <cell r="A10320">
            <v>43217</v>
          </cell>
          <cell r="B10320">
            <v>0.15413194444444445</v>
          </cell>
          <cell r="D10320" t="str">
            <v>分系统3故障状态</v>
          </cell>
          <cell r="G10320" t="str">
            <v>BJ_zhongyu</v>
          </cell>
          <cell r="I10320" t="str">
            <v>系统故障</v>
          </cell>
        </row>
        <row r="10321">
          <cell r="A10321">
            <v>43217</v>
          </cell>
          <cell r="B10321">
            <v>0.15413194444444445</v>
          </cell>
          <cell r="D10321" t="str">
            <v>分系统3BCMS2故障状态</v>
          </cell>
          <cell r="G10321" t="str">
            <v>BJ_zhongyu</v>
          </cell>
          <cell r="I10321" t="str">
            <v>BMS故障</v>
          </cell>
        </row>
        <row r="10322">
          <cell r="A10322">
            <v>43217</v>
          </cell>
          <cell r="B10322">
            <v>0.15430555555555556</v>
          </cell>
          <cell r="D10322" t="str">
            <v>分系统3BCMS2故障状态</v>
          </cell>
          <cell r="G10322" t="str">
            <v>BJ_zhongyu</v>
          </cell>
          <cell r="I10322" t="str">
            <v>BMS故障</v>
          </cell>
        </row>
        <row r="10323">
          <cell r="A10323">
            <v>43217</v>
          </cell>
          <cell r="B10323">
            <v>0.15535879629629631</v>
          </cell>
          <cell r="D10323" t="str">
            <v>电表故障</v>
          </cell>
          <cell r="G10323" t="str">
            <v>JS_CZ_wodefeng</v>
          </cell>
          <cell r="I10323" t="str">
            <v>电表故障</v>
          </cell>
        </row>
        <row r="10324">
          <cell r="A10324">
            <v>43217</v>
          </cell>
          <cell r="B10324">
            <v>0.15657407407407406</v>
          </cell>
          <cell r="D10324" t="str">
            <v>电表故障</v>
          </cell>
          <cell r="G10324" t="str">
            <v>JS_CZ_wodefeng</v>
          </cell>
          <cell r="I10324" t="str">
            <v>电表故障</v>
          </cell>
        </row>
        <row r="10325">
          <cell r="A10325">
            <v>43217</v>
          </cell>
          <cell r="B10325">
            <v>0.15680555555555556</v>
          </cell>
          <cell r="D10325" t="str">
            <v>电表故障</v>
          </cell>
          <cell r="G10325" t="str">
            <v>JS_CZ_wodefeng</v>
          </cell>
          <cell r="I10325" t="str">
            <v>电表故障</v>
          </cell>
        </row>
        <row r="10326">
          <cell r="A10326">
            <v>43217</v>
          </cell>
          <cell r="B10326">
            <v>0.1577314814814815</v>
          </cell>
          <cell r="D10326" t="str">
            <v>分系统3故障状态</v>
          </cell>
          <cell r="G10326" t="str">
            <v>BJ_zhongyu</v>
          </cell>
          <cell r="I10326" t="str">
            <v>系统故障</v>
          </cell>
        </row>
        <row r="10327">
          <cell r="A10327">
            <v>43217</v>
          </cell>
          <cell r="B10327">
            <v>0.1577314814814815</v>
          </cell>
          <cell r="D10327" t="str">
            <v>分系统3BCMS2故障状态</v>
          </cell>
          <cell r="G10327" t="str">
            <v>BJ_zhongyu</v>
          </cell>
          <cell r="I10327" t="str">
            <v>BMS故障</v>
          </cell>
        </row>
        <row r="10328">
          <cell r="A10328">
            <v>43217</v>
          </cell>
          <cell r="B10328">
            <v>0.15894675925925925</v>
          </cell>
          <cell r="D10328" t="str">
            <v>分系统3BCMS2故障状态</v>
          </cell>
          <cell r="G10328" t="str">
            <v>BJ_zhongyu</v>
          </cell>
          <cell r="I10328" t="str">
            <v>BMS故障</v>
          </cell>
        </row>
        <row r="10329">
          <cell r="A10329">
            <v>43217</v>
          </cell>
          <cell r="B10329">
            <v>0.15935185185185186</v>
          </cell>
          <cell r="D10329" t="str">
            <v>分系统3故障状态</v>
          </cell>
          <cell r="G10329" t="str">
            <v>BJ_zhongyu</v>
          </cell>
          <cell r="I10329" t="str">
            <v>系统故障</v>
          </cell>
        </row>
        <row r="10330">
          <cell r="A10330">
            <v>43217</v>
          </cell>
          <cell r="B10330">
            <v>0.15935185185185186</v>
          </cell>
          <cell r="D10330" t="str">
            <v>分系统3BCMS2故障状态</v>
          </cell>
          <cell r="G10330" t="str">
            <v>BJ_zhongyu</v>
          </cell>
          <cell r="I10330" t="str">
            <v>BMS故障</v>
          </cell>
        </row>
        <row r="10331">
          <cell r="A10331">
            <v>43217</v>
          </cell>
          <cell r="B10331">
            <v>0.15975694444444444</v>
          </cell>
          <cell r="D10331" t="str">
            <v>分系统3BCMS2故障状态</v>
          </cell>
          <cell r="G10331" t="str">
            <v>BJ_zhongyu</v>
          </cell>
          <cell r="I10331" t="str">
            <v>BMS故障</v>
          </cell>
        </row>
        <row r="10332">
          <cell r="A10332">
            <v>43217</v>
          </cell>
          <cell r="B10332">
            <v>0.16091435185185185</v>
          </cell>
          <cell r="D10332" t="str">
            <v>电表故障</v>
          </cell>
          <cell r="G10332" t="str">
            <v>JS_CZ_wodefeng</v>
          </cell>
          <cell r="I10332" t="str">
            <v>电表故障</v>
          </cell>
        </row>
        <row r="10333">
          <cell r="A10333">
            <v>43217</v>
          </cell>
          <cell r="B10333">
            <v>0.16237268518518519</v>
          </cell>
          <cell r="D10333" t="str">
            <v>电表故障</v>
          </cell>
          <cell r="G10333" t="str">
            <v>JS_CZ_wodefeng</v>
          </cell>
          <cell r="I10333" t="str">
            <v>电表故障</v>
          </cell>
        </row>
        <row r="10334">
          <cell r="A10334">
            <v>43217</v>
          </cell>
          <cell r="B10334">
            <v>0.16248842592592591</v>
          </cell>
          <cell r="D10334" t="str">
            <v>电表故障</v>
          </cell>
          <cell r="G10334" t="str">
            <v>JS_CZ_wodefeng</v>
          </cell>
          <cell r="I10334" t="str">
            <v>电表故障</v>
          </cell>
        </row>
        <row r="10335">
          <cell r="A10335">
            <v>43217</v>
          </cell>
          <cell r="B10335">
            <v>0.16642361111111112</v>
          </cell>
          <cell r="D10335" t="str">
            <v>电表故障</v>
          </cell>
          <cell r="G10335" t="str">
            <v>JS_CZ_wodefeng</v>
          </cell>
          <cell r="I10335" t="str">
            <v>电表故障</v>
          </cell>
        </row>
        <row r="10336">
          <cell r="A10336">
            <v>43217</v>
          </cell>
          <cell r="B10336">
            <v>0.16776620370370368</v>
          </cell>
          <cell r="D10336" t="str">
            <v>电表故障</v>
          </cell>
          <cell r="G10336" t="str">
            <v>JS_CZ_wodefeng</v>
          </cell>
          <cell r="I10336" t="str">
            <v>电表故障</v>
          </cell>
        </row>
        <row r="10337">
          <cell r="A10337">
            <v>43217</v>
          </cell>
          <cell r="B10337">
            <v>0.16788194444444446</v>
          </cell>
          <cell r="D10337" t="str">
            <v>电表故障</v>
          </cell>
          <cell r="G10337" t="str">
            <v>JS_CZ_wodefeng</v>
          </cell>
          <cell r="I10337" t="str">
            <v>电表故障</v>
          </cell>
        </row>
        <row r="10338">
          <cell r="A10338">
            <v>43217</v>
          </cell>
          <cell r="B10338">
            <v>0.16927083333333334</v>
          </cell>
          <cell r="D10338" t="str">
            <v>电表故障</v>
          </cell>
          <cell r="G10338" t="str">
            <v>JS_CZ_wodefeng</v>
          </cell>
          <cell r="I10338" t="str">
            <v>电表故障</v>
          </cell>
        </row>
        <row r="10339">
          <cell r="A10339">
            <v>43217</v>
          </cell>
          <cell r="B10339">
            <v>0.16938657407407409</v>
          </cell>
          <cell r="D10339" t="str">
            <v>电表故障</v>
          </cell>
          <cell r="G10339" t="str">
            <v>JS_CZ_wodefeng</v>
          </cell>
          <cell r="I10339" t="str">
            <v>电表故障</v>
          </cell>
        </row>
        <row r="10340">
          <cell r="A10340">
            <v>43217</v>
          </cell>
          <cell r="B10340">
            <v>0.16950231481481481</v>
          </cell>
          <cell r="D10340" t="str">
            <v>电表故障</v>
          </cell>
          <cell r="G10340" t="str">
            <v>JS_CZ_wodefeng</v>
          </cell>
          <cell r="I10340" t="str">
            <v>电表故障</v>
          </cell>
        </row>
        <row r="10341">
          <cell r="A10341">
            <v>43217</v>
          </cell>
          <cell r="B10341">
            <v>0.17031250000000001</v>
          </cell>
          <cell r="D10341" t="str">
            <v>电表故障</v>
          </cell>
          <cell r="G10341" t="str">
            <v>JS_CZ_wodefeng</v>
          </cell>
          <cell r="I10341" t="str">
            <v>电表故障</v>
          </cell>
        </row>
        <row r="10342">
          <cell r="A10342">
            <v>43217</v>
          </cell>
          <cell r="B10342">
            <v>0.171875</v>
          </cell>
          <cell r="D10342" t="str">
            <v>电表故障</v>
          </cell>
          <cell r="G10342" t="str">
            <v>JS_CZ_wodefeng</v>
          </cell>
          <cell r="I10342" t="str">
            <v>电表故障</v>
          </cell>
        </row>
        <row r="10343">
          <cell r="A10343">
            <v>43217</v>
          </cell>
          <cell r="B10343">
            <v>0.17436342592592591</v>
          </cell>
          <cell r="D10343" t="str">
            <v>电表故障</v>
          </cell>
          <cell r="G10343" t="str">
            <v>JS_CZ_wodefeng</v>
          </cell>
          <cell r="I10343" t="str">
            <v>电表故障</v>
          </cell>
        </row>
        <row r="10344">
          <cell r="A10344">
            <v>43217</v>
          </cell>
          <cell r="B10344">
            <v>0.17453703703703705</v>
          </cell>
          <cell r="D10344" t="str">
            <v>电表故障</v>
          </cell>
          <cell r="G10344" t="str">
            <v>JS_CZ_wodefeng</v>
          </cell>
          <cell r="I10344" t="str">
            <v>电表故障</v>
          </cell>
        </row>
        <row r="10345">
          <cell r="A10345">
            <v>43217</v>
          </cell>
          <cell r="B10345">
            <v>0.17478009259259261</v>
          </cell>
          <cell r="D10345" t="str">
            <v>电表故障</v>
          </cell>
          <cell r="G10345" t="str">
            <v>JS_CZ_wodefeng</v>
          </cell>
          <cell r="I10345" t="str">
            <v>电表故障</v>
          </cell>
        </row>
        <row r="10346">
          <cell r="A10346">
            <v>43217</v>
          </cell>
          <cell r="B10346">
            <v>0.17489583333333333</v>
          </cell>
          <cell r="D10346" t="str">
            <v>电表故障</v>
          </cell>
          <cell r="G10346" t="str">
            <v>JS_CZ_wodefeng</v>
          </cell>
          <cell r="I10346" t="str">
            <v>电表故障</v>
          </cell>
        </row>
        <row r="10347">
          <cell r="A10347">
            <v>43217</v>
          </cell>
          <cell r="B10347">
            <v>0.1759375</v>
          </cell>
          <cell r="D10347" t="str">
            <v>电表故障</v>
          </cell>
          <cell r="G10347" t="str">
            <v>JS_CZ_wodefeng</v>
          </cell>
          <cell r="I10347" t="str">
            <v>电表故障</v>
          </cell>
        </row>
        <row r="10348">
          <cell r="A10348">
            <v>43217</v>
          </cell>
          <cell r="B10348">
            <v>0.17611111111111111</v>
          </cell>
          <cell r="D10348" t="str">
            <v>电表故障</v>
          </cell>
          <cell r="G10348" t="str">
            <v>JS_CZ_wodefeng</v>
          </cell>
          <cell r="I10348" t="str">
            <v>电表故障</v>
          </cell>
        </row>
        <row r="10349">
          <cell r="A10349">
            <v>43217</v>
          </cell>
          <cell r="B10349">
            <v>0.17738425925925927</v>
          </cell>
          <cell r="D10349" t="str">
            <v>电表故障</v>
          </cell>
          <cell r="G10349" t="str">
            <v>JS_CZ_wodefeng</v>
          </cell>
          <cell r="I10349" t="str">
            <v>电表故障</v>
          </cell>
        </row>
        <row r="10350">
          <cell r="A10350">
            <v>43217</v>
          </cell>
          <cell r="B10350">
            <v>0.17969907407407407</v>
          </cell>
          <cell r="D10350" t="str">
            <v>电表故障</v>
          </cell>
          <cell r="G10350" t="str">
            <v>JS_CZ_wodefeng</v>
          </cell>
          <cell r="I10350" t="str">
            <v>电表故障</v>
          </cell>
        </row>
        <row r="10351">
          <cell r="A10351">
            <v>43217</v>
          </cell>
          <cell r="B10351">
            <v>0.17981481481481479</v>
          </cell>
          <cell r="D10351" t="str">
            <v>电表故障</v>
          </cell>
          <cell r="G10351" t="str">
            <v>JS_CZ_wodefeng</v>
          </cell>
          <cell r="I10351" t="str">
            <v>电表故障</v>
          </cell>
        </row>
        <row r="10352">
          <cell r="A10352">
            <v>43217</v>
          </cell>
          <cell r="B10352">
            <v>0.18120370370370373</v>
          </cell>
          <cell r="D10352" t="str">
            <v>电表故障</v>
          </cell>
          <cell r="G10352" t="str">
            <v>JS_CZ_wodefeng</v>
          </cell>
          <cell r="I10352" t="str">
            <v>电表故障</v>
          </cell>
        </row>
        <row r="10353">
          <cell r="A10353">
            <v>43217</v>
          </cell>
          <cell r="B10353">
            <v>0.18266203703703701</v>
          </cell>
          <cell r="D10353" t="str">
            <v>电表故障</v>
          </cell>
          <cell r="G10353" t="str">
            <v>JS_CZ_wodefeng</v>
          </cell>
          <cell r="I10353" t="str">
            <v>电表故障</v>
          </cell>
        </row>
        <row r="10354">
          <cell r="A10354">
            <v>43217</v>
          </cell>
          <cell r="B10354">
            <v>0.18502314814814813</v>
          </cell>
          <cell r="D10354" t="str">
            <v>电表故障</v>
          </cell>
          <cell r="G10354" t="str">
            <v>JS_CZ_wodefeng</v>
          </cell>
          <cell r="I10354" t="str">
            <v>电表故障</v>
          </cell>
        </row>
        <row r="10355">
          <cell r="A10355">
            <v>43217</v>
          </cell>
          <cell r="B10355">
            <v>0.18513888888888888</v>
          </cell>
          <cell r="D10355" t="str">
            <v>电表故障</v>
          </cell>
          <cell r="G10355" t="str">
            <v>JS_CZ_wodefeng</v>
          </cell>
          <cell r="I10355" t="str">
            <v>电表故障</v>
          </cell>
        </row>
        <row r="10356">
          <cell r="A10356">
            <v>43217</v>
          </cell>
          <cell r="B10356">
            <v>0.1862384259259259</v>
          </cell>
          <cell r="D10356" t="str">
            <v>电表故障</v>
          </cell>
          <cell r="G10356" t="str">
            <v>JS_CZ_wodefeng</v>
          </cell>
          <cell r="I10356" t="str">
            <v>电表故障</v>
          </cell>
        </row>
        <row r="10357">
          <cell r="A10357">
            <v>43217</v>
          </cell>
          <cell r="B10357">
            <v>0.18752314814814816</v>
          </cell>
          <cell r="D10357" t="str">
            <v>电表故障</v>
          </cell>
          <cell r="G10357" t="str">
            <v>JS_CZ_wodefeng</v>
          </cell>
          <cell r="I10357" t="str">
            <v>电表故障</v>
          </cell>
        </row>
        <row r="10358">
          <cell r="A10358">
            <v>43217</v>
          </cell>
          <cell r="B10358">
            <v>0.19140046296296295</v>
          </cell>
          <cell r="D10358" t="str">
            <v>电表故障</v>
          </cell>
          <cell r="G10358" t="str">
            <v>JS_CZ_wodefeng</v>
          </cell>
          <cell r="I10358" t="str">
            <v>电表故障</v>
          </cell>
        </row>
        <row r="10359">
          <cell r="A10359">
            <v>43217</v>
          </cell>
          <cell r="B10359">
            <v>0.1915162037037037</v>
          </cell>
          <cell r="D10359" t="str">
            <v>电表故障</v>
          </cell>
          <cell r="G10359" t="str">
            <v>JS_CZ_wodefeng</v>
          </cell>
          <cell r="I10359" t="str">
            <v>电表故障</v>
          </cell>
        </row>
        <row r="10360">
          <cell r="A10360">
            <v>43217</v>
          </cell>
          <cell r="B10360">
            <v>0.19174768518518517</v>
          </cell>
          <cell r="D10360" t="str">
            <v>电表故障</v>
          </cell>
          <cell r="G10360" t="str">
            <v>JS_CZ_wodefeng</v>
          </cell>
          <cell r="I10360" t="str">
            <v>电表故障</v>
          </cell>
        </row>
        <row r="10361">
          <cell r="A10361">
            <v>43217</v>
          </cell>
          <cell r="B10361">
            <v>0.19284722222222225</v>
          </cell>
          <cell r="D10361" t="str">
            <v>电表故障</v>
          </cell>
          <cell r="G10361" t="str">
            <v>JS_CZ_wodefeng</v>
          </cell>
          <cell r="I10361" t="str">
            <v>电表故障</v>
          </cell>
        </row>
        <row r="10362">
          <cell r="A10362">
            <v>43217</v>
          </cell>
          <cell r="B10362">
            <v>0.19371527777777778</v>
          </cell>
          <cell r="D10362" t="str">
            <v>电表故障</v>
          </cell>
          <cell r="G10362" t="str">
            <v>JS_CZ_wodefeng</v>
          </cell>
          <cell r="I10362" t="str">
            <v>电表故障</v>
          </cell>
        </row>
        <row r="10363">
          <cell r="A10363">
            <v>43217</v>
          </cell>
          <cell r="B10363">
            <v>0.19527777777777777</v>
          </cell>
          <cell r="D10363" t="str">
            <v>电表故障</v>
          </cell>
          <cell r="G10363" t="str">
            <v>JS_CZ_wodefeng</v>
          </cell>
          <cell r="I10363" t="str">
            <v>电表故障</v>
          </cell>
        </row>
        <row r="10364">
          <cell r="A10364">
            <v>43217</v>
          </cell>
          <cell r="B10364">
            <v>0.19660879629629627</v>
          </cell>
          <cell r="D10364" t="str">
            <v>电表故障</v>
          </cell>
          <cell r="G10364" t="str">
            <v>JS_CZ_wodefeng</v>
          </cell>
          <cell r="I10364" t="str">
            <v>电表故障</v>
          </cell>
        </row>
        <row r="10365">
          <cell r="A10365">
            <v>43217</v>
          </cell>
          <cell r="B10365">
            <v>0.19672453703703704</v>
          </cell>
          <cell r="D10365" t="str">
            <v>电表故障</v>
          </cell>
          <cell r="G10365" t="str">
            <v>JS_CZ_wodefeng</v>
          </cell>
          <cell r="I10365" t="str">
            <v>电表故障</v>
          </cell>
        </row>
        <row r="10366">
          <cell r="A10366">
            <v>43217</v>
          </cell>
          <cell r="B10366">
            <v>0.19684027777777779</v>
          </cell>
          <cell r="D10366" t="str">
            <v>电表故障</v>
          </cell>
          <cell r="G10366" t="str">
            <v>JS_CZ_wodefeng</v>
          </cell>
          <cell r="I10366" t="str">
            <v>电表故障</v>
          </cell>
        </row>
        <row r="10367">
          <cell r="A10367">
            <v>43217</v>
          </cell>
          <cell r="B10367">
            <v>0.19922453703703705</v>
          </cell>
          <cell r="D10367" t="str">
            <v>电表故障</v>
          </cell>
          <cell r="G10367" t="str">
            <v>JS_CZ_wodefeng</v>
          </cell>
          <cell r="I10367" t="str">
            <v>电表故障</v>
          </cell>
        </row>
        <row r="10368">
          <cell r="A10368">
            <v>43217</v>
          </cell>
          <cell r="B10368">
            <v>0.20054398148148148</v>
          </cell>
          <cell r="D10368" t="str">
            <v>电表故障</v>
          </cell>
          <cell r="G10368" t="str">
            <v>JS_CZ_wodefeng</v>
          </cell>
          <cell r="I10368" t="str">
            <v>电表故障</v>
          </cell>
        </row>
        <row r="10369">
          <cell r="A10369">
            <v>43217</v>
          </cell>
          <cell r="B10369">
            <v>0.20182870370370373</v>
          </cell>
          <cell r="D10369" t="str">
            <v>电表故障</v>
          </cell>
          <cell r="G10369" t="str">
            <v>JS_CZ_wodefeng</v>
          </cell>
          <cell r="I10369" t="str">
            <v>电表故障</v>
          </cell>
        </row>
        <row r="10370">
          <cell r="A10370">
            <v>43217</v>
          </cell>
          <cell r="B10370">
            <v>0.20206018518518518</v>
          </cell>
          <cell r="D10370" t="str">
            <v>电表故障</v>
          </cell>
          <cell r="G10370" t="str">
            <v>JS_CZ_wodefeng</v>
          </cell>
          <cell r="I10370" t="str">
            <v>电表故障</v>
          </cell>
        </row>
        <row r="10371">
          <cell r="A10371">
            <v>43217</v>
          </cell>
          <cell r="B10371">
            <v>0.20217592592592593</v>
          </cell>
          <cell r="D10371" t="str">
            <v>电表故障</v>
          </cell>
          <cell r="G10371" t="str">
            <v>JS_CZ_wodefeng</v>
          </cell>
          <cell r="I10371" t="str">
            <v>电表故障</v>
          </cell>
        </row>
        <row r="10372">
          <cell r="A10372">
            <v>43217</v>
          </cell>
          <cell r="B10372">
            <v>0.20304398148148148</v>
          </cell>
          <cell r="D10372" t="str">
            <v>电表故障</v>
          </cell>
          <cell r="G10372" t="str">
            <v>JS_CZ_wodefeng</v>
          </cell>
          <cell r="I10372" t="str">
            <v>电表故障</v>
          </cell>
        </row>
        <row r="10373">
          <cell r="A10373">
            <v>43217</v>
          </cell>
          <cell r="B10373">
            <v>0.20541666666666666</v>
          </cell>
          <cell r="D10373" t="str">
            <v>电表故障</v>
          </cell>
          <cell r="G10373" t="str">
            <v>JS_CZ_wodefeng</v>
          </cell>
          <cell r="I10373" t="str">
            <v>电表故障</v>
          </cell>
        </row>
        <row r="10374">
          <cell r="A10374">
            <v>43217</v>
          </cell>
          <cell r="B10374">
            <v>0.20697916666666669</v>
          </cell>
          <cell r="D10374" t="str">
            <v>电表故障</v>
          </cell>
          <cell r="G10374" t="str">
            <v>JS_CZ_wodefeng</v>
          </cell>
          <cell r="I10374" t="str">
            <v>电表故障</v>
          </cell>
        </row>
        <row r="10375">
          <cell r="A10375">
            <v>43217</v>
          </cell>
          <cell r="B10375">
            <v>0.20842592592592593</v>
          </cell>
          <cell r="D10375" t="str">
            <v>电表故障</v>
          </cell>
          <cell r="G10375" t="str">
            <v>JS_CZ_wodefeng</v>
          </cell>
          <cell r="I10375" t="str">
            <v>电表故障</v>
          </cell>
        </row>
        <row r="10376">
          <cell r="A10376">
            <v>43217</v>
          </cell>
          <cell r="B10376">
            <v>0.20988425925925924</v>
          </cell>
          <cell r="D10376" t="str">
            <v>电表故障</v>
          </cell>
          <cell r="G10376" t="str">
            <v>JS_CZ_wodefeng</v>
          </cell>
          <cell r="I10376" t="str">
            <v>电表故障</v>
          </cell>
        </row>
        <row r="10377">
          <cell r="A10377">
            <v>43217</v>
          </cell>
          <cell r="B10377">
            <v>0.21081018518518521</v>
          </cell>
          <cell r="D10377" t="str">
            <v>电表故障</v>
          </cell>
          <cell r="G10377" t="str">
            <v>JS_CZ_wodefeng</v>
          </cell>
          <cell r="I10377" t="str">
            <v>电表故障</v>
          </cell>
        </row>
        <row r="10378">
          <cell r="A10378">
            <v>43217</v>
          </cell>
          <cell r="B10378">
            <v>0.21225694444444443</v>
          </cell>
          <cell r="D10378" t="str">
            <v>电表故障</v>
          </cell>
          <cell r="G10378" t="str">
            <v>JS_CZ_wodefeng</v>
          </cell>
          <cell r="I10378" t="str">
            <v>电表故障</v>
          </cell>
        </row>
        <row r="10379">
          <cell r="A10379">
            <v>43217</v>
          </cell>
          <cell r="B10379">
            <v>0.21324074074074073</v>
          </cell>
          <cell r="D10379" t="str">
            <v>电表故障</v>
          </cell>
          <cell r="G10379" t="str">
            <v>JS_CZ_wodefeng</v>
          </cell>
          <cell r="I10379" t="str">
            <v>电表故障</v>
          </cell>
        </row>
        <row r="10380">
          <cell r="A10380">
            <v>43217</v>
          </cell>
          <cell r="B10380">
            <v>0.21619212962962964</v>
          </cell>
          <cell r="D10380" t="str">
            <v>电表故障</v>
          </cell>
          <cell r="G10380" t="str">
            <v>JS_CZ_wodefeng</v>
          </cell>
          <cell r="I10380" t="str">
            <v>电表故障</v>
          </cell>
        </row>
        <row r="10381">
          <cell r="A10381">
            <v>43217</v>
          </cell>
          <cell r="B10381">
            <v>0.21694444444444447</v>
          </cell>
          <cell r="D10381" t="str">
            <v>分系统3故障状态</v>
          </cell>
          <cell r="G10381" t="str">
            <v>BJ_zhongyu</v>
          </cell>
          <cell r="I10381" t="str">
            <v>系统故障</v>
          </cell>
        </row>
        <row r="10382">
          <cell r="A10382">
            <v>43217</v>
          </cell>
          <cell r="B10382">
            <v>0.21694444444444447</v>
          </cell>
          <cell r="D10382" t="str">
            <v>分系统3BCMS2故障状态</v>
          </cell>
          <cell r="G10382" t="str">
            <v>BJ_zhongyu</v>
          </cell>
          <cell r="I10382" t="str">
            <v>BMS故障</v>
          </cell>
        </row>
        <row r="10383">
          <cell r="A10383">
            <v>43217</v>
          </cell>
          <cell r="B10383">
            <v>0.21869212962962961</v>
          </cell>
          <cell r="D10383" t="str">
            <v>电表故障</v>
          </cell>
          <cell r="G10383" t="str">
            <v>JS_CZ_wodefeng</v>
          </cell>
          <cell r="I10383" t="str">
            <v>电表故障</v>
          </cell>
        </row>
        <row r="10384">
          <cell r="A10384">
            <v>43217</v>
          </cell>
          <cell r="B10384">
            <v>0.21880787037037039</v>
          </cell>
          <cell r="D10384" t="str">
            <v>电表故障</v>
          </cell>
          <cell r="G10384" t="str">
            <v>JS_CZ_wodefeng</v>
          </cell>
          <cell r="I10384" t="str">
            <v>电表故障</v>
          </cell>
        </row>
        <row r="10385">
          <cell r="A10385">
            <v>43217</v>
          </cell>
          <cell r="B10385">
            <v>0.21898148148148147</v>
          </cell>
          <cell r="D10385" t="str">
            <v>电表故障</v>
          </cell>
          <cell r="G10385" t="str">
            <v>JS_CZ_wodefeng</v>
          </cell>
          <cell r="I10385" t="str">
            <v>电表故障</v>
          </cell>
        </row>
        <row r="10386">
          <cell r="A10386">
            <v>43217</v>
          </cell>
          <cell r="B10386">
            <v>0.21984953703703702</v>
          </cell>
          <cell r="D10386" t="str">
            <v>分系统3故障状态</v>
          </cell>
          <cell r="G10386" t="str">
            <v>BJ_zhongyu</v>
          </cell>
          <cell r="I10386" t="str">
            <v>系统故障</v>
          </cell>
        </row>
        <row r="10387">
          <cell r="A10387">
            <v>43217</v>
          </cell>
          <cell r="B10387">
            <v>0.21984953703703702</v>
          </cell>
          <cell r="D10387" t="str">
            <v>分系统3BCMS2故障状态</v>
          </cell>
          <cell r="G10387" t="str">
            <v>BJ_zhongyu</v>
          </cell>
          <cell r="I10387" t="str">
            <v>BMS故障</v>
          </cell>
        </row>
        <row r="10388">
          <cell r="A10388">
            <v>43217</v>
          </cell>
          <cell r="B10388">
            <v>0.22025462962962963</v>
          </cell>
          <cell r="D10388" t="str">
            <v>电表故障</v>
          </cell>
          <cell r="G10388" t="str">
            <v>JS_CZ_wodefeng</v>
          </cell>
          <cell r="I10388" t="str">
            <v>电表故障</v>
          </cell>
        </row>
        <row r="10389">
          <cell r="A10389">
            <v>43217</v>
          </cell>
          <cell r="B10389">
            <v>0.22222222222222221</v>
          </cell>
          <cell r="D10389" t="str">
            <v>分系统3故障状态</v>
          </cell>
          <cell r="G10389" t="str">
            <v>BJ_zhongyu</v>
          </cell>
          <cell r="I10389" t="str">
            <v>系统故障</v>
          </cell>
        </row>
        <row r="10390">
          <cell r="A10390">
            <v>43217</v>
          </cell>
          <cell r="B10390">
            <v>0.22222222222222221</v>
          </cell>
          <cell r="D10390" t="str">
            <v>分系统3BCMS2故障状态</v>
          </cell>
          <cell r="G10390" t="str">
            <v>BJ_zhongyu</v>
          </cell>
          <cell r="I10390" t="str">
            <v>BMS故障</v>
          </cell>
        </row>
        <row r="10391">
          <cell r="A10391">
            <v>43217</v>
          </cell>
          <cell r="B10391">
            <v>0.22262731481481482</v>
          </cell>
          <cell r="D10391" t="str">
            <v>电表故障</v>
          </cell>
          <cell r="G10391" t="str">
            <v>JS_CZ_wodefeng</v>
          </cell>
          <cell r="I10391" t="str">
            <v>电表故障</v>
          </cell>
        </row>
        <row r="10392">
          <cell r="A10392">
            <v>43217</v>
          </cell>
          <cell r="B10392">
            <v>0.22418981481481481</v>
          </cell>
          <cell r="D10392" t="str">
            <v>电表故障</v>
          </cell>
          <cell r="G10392" t="str">
            <v>JS_CZ_wodefeng</v>
          </cell>
          <cell r="I10392" t="str">
            <v>电表故障</v>
          </cell>
        </row>
        <row r="10393">
          <cell r="A10393">
            <v>43217</v>
          </cell>
          <cell r="B10393">
            <v>0.22447916666666667</v>
          </cell>
          <cell r="D10393" t="str">
            <v>分系统3故障状态</v>
          </cell>
          <cell r="G10393" t="str">
            <v>BJ_zhongyu</v>
          </cell>
          <cell r="I10393" t="str">
            <v>系统故障</v>
          </cell>
        </row>
        <row r="10394">
          <cell r="A10394">
            <v>43217</v>
          </cell>
          <cell r="B10394">
            <v>0.22447916666666667</v>
          </cell>
          <cell r="D10394" t="str">
            <v>分系统3BCMS2故障状态</v>
          </cell>
          <cell r="G10394" t="str">
            <v>BJ_zhongyu</v>
          </cell>
          <cell r="I10394" t="str">
            <v>BMS故障</v>
          </cell>
        </row>
        <row r="10395">
          <cell r="A10395">
            <v>43217</v>
          </cell>
          <cell r="B10395">
            <v>0.22564814814814815</v>
          </cell>
          <cell r="D10395" t="str">
            <v>电表故障</v>
          </cell>
          <cell r="G10395" t="str">
            <v>JS_CZ_wodefeng</v>
          </cell>
          <cell r="I10395" t="str">
            <v>电表故障</v>
          </cell>
        </row>
        <row r="10396">
          <cell r="A10396">
            <v>43217</v>
          </cell>
          <cell r="B10396">
            <v>0.22674768518518518</v>
          </cell>
          <cell r="D10396" t="str">
            <v>分系统3故障状态</v>
          </cell>
          <cell r="G10396" t="str">
            <v>BJ_zhongyu</v>
          </cell>
          <cell r="I10396" t="str">
            <v>系统故障</v>
          </cell>
        </row>
        <row r="10397">
          <cell r="A10397">
            <v>43217</v>
          </cell>
          <cell r="B10397">
            <v>0.22674768518518518</v>
          </cell>
          <cell r="D10397" t="str">
            <v>分系统3BCMS2故障状态</v>
          </cell>
          <cell r="G10397" t="str">
            <v>BJ_zhongyu</v>
          </cell>
          <cell r="I10397" t="str">
            <v>BMS故障</v>
          </cell>
        </row>
        <row r="10398">
          <cell r="A10398">
            <v>43217</v>
          </cell>
          <cell r="B10398">
            <v>0.22796296296296295</v>
          </cell>
          <cell r="D10398" t="str">
            <v>电表故障</v>
          </cell>
          <cell r="G10398" t="str">
            <v>JS_CZ_wodefeng</v>
          </cell>
          <cell r="I10398" t="str">
            <v>电表故障</v>
          </cell>
        </row>
        <row r="10399">
          <cell r="A10399">
            <v>43217</v>
          </cell>
          <cell r="B10399">
            <v>0.22859953703703703</v>
          </cell>
          <cell r="D10399" t="str">
            <v>分系统3BCMS2故障状态</v>
          </cell>
          <cell r="G10399" t="str">
            <v>BJ_zhongyu</v>
          </cell>
          <cell r="I10399" t="str">
            <v>BMS故障</v>
          </cell>
        </row>
        <row r="10400">
          <cell r="A10400">
            <v>43217</v>
          </cell>
          <cell r="B10400">
            <v>0.22912037037037036</v>
          </cell>
          <cell r="D10400" t="str">
            <v>电表故障</v>
          </cell>
          <cell r="G10400" t="str">
            <v>JS_CZ_wodefeng</v>
          </cell>
          <cell r="I10400" t="str">
            <v>电表故障</v>
          </cell>
        </row>
        <row r="10401">
          <cell r="A10401">
            <v>43217</v>
          </cell>
          <cell r="B10401">
            <v>0.22935185185185183</v>
          </cell>
          <cell r="D10401" t="str">
            <v>电表故障</v>
          </cell>
          <cell r="G10401" t="str">
            <v>JS_CZ_wodefeng</v>
          </cell>
          <cell r="I10401" t="str">
            <v>电表故障</v>
          </cell>
        </row>
        <row r="10402">
          <cell r="A10402">
            <v>43217</v>
          </cell>
          <cell r="B10402">
            <v>0.22946759259259261</v>
          </cell>
          <cell r="D10402" t="str">
            <v>分系统3故障状态</v>
          </cell>
          <cell r="G10402" t="str">
            <v>BJ_zhongyu</v>
          </cell>
          <cell r="I10402" t="str">
            <v>系统故障</v>
          </cell>
        </row>
        <row r="10403">
          <cell r="A10403">
            <v>43217</v>
          </cell>
          <cell r="B10403">
            <v>0.22946759259259261</v>
          </cell>
          <cell r="D10403" t="str">
            <v>分系统3BCMS2故障状态</v>
          </cell>
          <cell r="G10403" t="str">
            <v>BJ_zhongyu</v>
          </cell>
          <cell r="I10403" t="str">
            <v>BMS故障</v>
          </cell>
        </row>
        <row r="10404">
          <cell r="A10404">
            <v>43217</v>
          </cell>
          <cell r="B10404">
            <v>0.22946759259259261</v>
          </cell>
          <cell r="D10404" t="str">
            <v>电表故障</v>
          </cell>
          <cell r="G10404" t="str">
            <v>JS_CZ_wodefeng</v>
          </cell>
          <cell r="I10404" t="str">
            <v>电表故障</v>
          </cell>
        </row>
        <row r="10405">
          <cell r="A10405">
            <v>43217</v>
          </cell>
          <cell r="B10405">
            <v>0.23050925925925925</v>
          </cell>
          <cell r="D10405" t="str">
            <v>电表故障</v>
          </cell>
          <cell r="G10405" t="str">
            <v>JS_CZ_wodefeng</v>
          </cell>
          <cell r="I10405" t="str">
            <v>电表故障</v>
          </cell>
        </row>
        <row r="10406">
          <cell r="A10406">
            <v>43217</v>
          </cell>
          <cell r="B10406">
            <v>0.2308564814814815</v>
          </cell>
          <cell r="D10406" t="str">
            <v>分系统3BCMS2故障状态</v>
          </cell>
          <cell r="G10406" t="str">
            <v>BJ_zhongyu</v>
          </cell>
          <cell r="I10406" t="str">
            <v>BMS故障</v>
          </cell>
        </row>
        <row r="10407">
          <cell r="A10407">
            <v>43217</v>
          </cell>
          <cell r="B10407">
            <v>0.23195601851851852</v>
          </cell>
          <cell r="D10407" t="str">
            <v>电表故障</v>
          </cell>
          <cell r="G10407" t="str">
            <v>JS_CZ_wodefeng</v>
          </cell>
          <cell r="I10407" t="str">
            <v>电表故障</v>
          </cell>
        </row>
        <row r="10408">
          <cell r="A10408">
            <v>43217</v>
          </cell>
          <cell r="B10408">
            <v>0.23201388888888888</v>
          </cell>
          <cell r="D10408" t="str">
            <v>分系统3故障状态</v>
          </cell>
          <cell r="G10408" t="str">
            <v>BJ_zhongyu</v>
          </cell>
          <cell r="I10408" t="str">
            <v>系统故障</v>
          </cell>
        </row>
        <row r="10409">
          <cell r="A10409">
            <v>43217</v>
          </cell>
          <cell r="B10409">
            <v>0.23201388888888888</v>
          </cell>
          <cell r="D10409" t="str">
            <v>分系统3BCMS2故障状态</v>
          </cell>
          <cell r="G10409" t="str">
            <v>BJ_zhongyu</v>
          </cell>
          <cell r="I10409" t="str">
            <v>BMS故障</v>
          </cell>
        </row>
        <row r="10410">
          <cell r="A10410">
            <v>43217</v>
          </cell>
          <cell r="B10410">
            <v>0.23456018518518518</v>
          </cell>
          <cell r="D10410" t="str">
            <v>分系统3故障状态</v>
          </cell>
          <cell r="G10410" t="str">
            <v>BJ_zhongyu</v>
          </cell>
          <cell r="I10410" t="str">
            <v>系统故障</v>
          </cell>
        </row>
        <row r="10411">
          <cell r="A10411">
            <v>43217</v>
          </cell>
          <cell r="B10411">
            <v>0.23456018518518518</v>
          </cell>
          <cell r="D10411" t="str">
            <v>分系统3BCMS2故障状态</v>
          </cell>
          <cell r="G10411" t="str">
            <v>BJ_zhongyu</v>
          </cell>
          <cell r="I10411" t="str">
            <v>BMS故障</v>
          </cell>
        </row>
        <row r="10412">
          <cell r="A10412">
            <v>43217</v>
          </cell>
          <cell r="B10412">
            <v>0.23584490740740741</v>
          </cell>
          <cell r="D10412" t="str">
            <v>电表故障</v>
          </cell>
          <cell r="G10412" t="str">
            <v>JS_CZ_wodefeng</v>
          </cell>
          <cell r="I10412" t="str">
            <v>电表故障</v>
          </cell>
        </row>
        <row r="10413">
          <cell r="A10413">
            <v>43217</v>
          </cell>
          <cell r="B10413">
            <v>0.23596064814814813</v>
          </cell>
          <cell r="D10413" t="str">
            <v>电表故障</v>
          </cell>
          <cell r="G10413" t="str">
            <v>JS_CZ_wodefeng</v>
          </cell>
          <cell r="I10413" t="str">
            <v>电表故障</v>
          </cell>
        </row>
        <row r="10414">
          <cell r="A10414">
            <v>43217</v>
          </cell>
          <cell r="B10414">
            <v>0.23706018518518521</v>
          </cell>
          <cell r="D10414" t="str">
            <v>分系统3故障状态</v>
          </cell>
          <cell r="G10414" t="str">
            <v>BJ_zhongyu</v>
          </cell>
          <cell r="I10414" t="str">
            <v>系统故障</v>
          </cell>
        </row>
        <row r="10415">
          <cell r="A10415">
            <v>43217</v>
          </cell>
          <cell r="B10415">
            <v>0.23706018518518521</v>
          </cell>
          <cell r="D10415" t="str">
            <v>分系统3BCMS2故障状态</v>
          </cell>
          <cell r="G10415" t="str">
            <v>BJ_zhongyu</v>
          </cell>
          <cell r="I10415" t="str">
            <v>BMS故障</v>
          </cell>
        </row>
        <row r="10416">
          <cell r="A10416">
            <v>43217</v>
          </cell>
          <cell r="B10416">
            <v>0.23734953703703701</v>
          </cell>
          <cell r="D10416" t="str">
            <v>电表故障</v>
          </cell>
          <cell r="G10416" t="str">
            <v>JS_CZ_wodefeng</v>
          </cell>
          <cell r="I10416" t="str">
            <v>电表故障</v>
          </cell>
        </row>
        <row r="10417">
          <cell r="A10417">
            <v>43217</v>
          </cell>
          <cell r="B10417">
            <v>0.23949074074074073</v>
          </cell>
          <cell r="D10417" t="str">
            <v>分系统3故障状态</v>
          </cell>
          <cell r="G10417" t="str">
            <v>BJ_zhongyu</v>
          </cell>
          <cell r="I10417" t="str">
            <v>系统故障</v>
          </cell>
        </row>
        <row r="10418">
          <cell r="A10418">
            <v>43217</v>
          </cell>
          <cell r="B10418">
            <v>0.23949074074074073</v>
          </cell>
          <cell r="D10418" t="str">
            <v>分系统3BCMS2故障状态</v>
          </cell>
          <cell r="G10418" t="str">
            <v>BJ_zhongyu</v>
          </cell>
          <cell r="I10418" t="str">
            <v>BMS故障</v>
          </cell>
        </row>
        <row r="10419">
          <cell r="A10419">
            <v>43217</v>
          </cell>
          <cell r="B10419">
            <v>0.23966435185185186</v>
          </cell>
          <cell r="D10419" t="str">
            <v>电表故障</v>
          </cell>
          <cell r="G10419" t="str">
            <v>JS_CZ_wodefeng</v>
          </cell>
          <cell r="I10419" t="str">
            <v>电表故障</v>
          </cell>
        </row>
        <row r="10420">
          <cell r="A10420">
            <v>43217</v>
          </cell>
          <cell r="B10420">
            <v>0.24082175925925928</v>
          </cell>
          <cell r="D10420" t="str">
            <v>电表故障</v>
          </cell>
          <cell r="G10420" t="str">
            <v>JS_CZ_wodefeng</v>
          </cell>
          <cell r="I10420" t="str">
            <v>电表故障</v>
          </cell>
        </row>
        <row r="10421">
          <cell r="A10421">
            <v>43217</v>
          </cell>
          <cell r="B10421">
            <v>0.24105324074074075</v>
          </cell>
          <cell r="D10421" t="str">
            <v>电表故障</v>
          </cell>
          <cell r="G10421" t="str">
            <v>JS_CZ_wodefeng</v>
          </cell>
          <cell r="I10421" t="str">
            <v>电表故障</v>
          </cell>
        </row>
        <row r="10422">
          <cell r="A10422">
            <v>43217</v>
          </cell>
          <cell r="B10422">
            <v>0.24116898148148147</v>
          </cell>
          <cell r="D10422" t="str">
            <v>电表故障</v>
          </cell>
          <cell r="G10422" t="str">
            <v>JS_CZ_wodefeng</v>
          </cell>
          <cell r="I10422" t="str">
            <v>电表故障</v>
          </cell>
        </row>
        <row r="10423">
          <cell r="A10423">
            <v>43217</v>
          </cell>
          <cell r="B10423">
            <v>0.24186342592592591</v>
          </cell>
          <cell r="D10423" t="str">
            <v>分系统3故障状态</v>
          </cell>
          <cell r="G10423" t="str">
            <v>BJ_zhongyu</v>
          </cell>
          <cell r="I10423" t="str">
            <v>系统故障</v>
          </cell>
        </row>
        <row r="10424">
          <cell r="A10424">
            <v>43217</v>
          </cell>
          <cell r="B10424">
            <v>0.24186342592592591</v>
          </cell>
          <cell r="D10424" t="str">
            <v>分系统3BCMS2故障状态</v>
          </cell>
          <cell r="G10424" t="str">
            <v>BJ_zhongyu</v>
          </cell>
          <cell r="I10424" t="str">
            <v>BMS故障</v>
          </cell>
        </row>
        <row r="10425">
          <cell r="A10425">
            <v>43217</v>
          </cell>
          <cell r="B10425">
            <v>0.24414351851851854</v>
          </cell>
          <cell r="D10425" t="str">
            <v>分系统3故障状态</v>
          </cell>
          <cell r="G10425" t="str">
            <v>BJ_zhongyu</v>
          </cell>
          <cell r="I10425" t="str">
            <v>系统故障</v>
          </cell>
        </row>
        <row r="10426">
          <cell r="A10426">
            <v>43217</v>
          </cell>
          <cell r="B10426">
            <v>0.24414351851851854</v>
          </cell>
          <cell r="D10426" t="str">
            <v>分系统3BCMS2故障状态</v>
          </cell>
          <cell r="G10426" t="str">
            <v>BJ_zhongyu</v>
          </cell>
          <cell r="I10426" t="str">
            <v>BMS故障</v>
          </cell>
        </row>
        <row r="10427">
          <cell r="A10427">
            <v>43217</v>
          </cell>
          <cell r="B10427">
            <v>0.24628472222222222</v>
          </cell>
          <cell r="D10427" t="str">
            <v>电表故障</v>
          </cell>
          <cell r="G10427" t="str">
            <v>JS_CZ_wodefeng</v>
          </cell>
          <cell r="I10427" t="str">
            <v>电表故障</v>
          </cell>
        </row>
        <row r="10428">
          <cell r="A10428">
            <v>43217</v>
          </cell>
          <cell r="B10428">
            <v>0.24651620370370372</v>
          </cell>
          <cell r="D10428" t="str">
            <v>电表故障</v>
          </cell>
          <cell r="G10428" t="str">
            <v>JS_CZ_wodefeng</v>
          </cell>
          <cell r="I10428" t="str">
            <v>电表故障</v>
          </cell>
        </row>
        <row r="10429">
          <cell r="A10429">
            <v>43217</v>
          </cell>
          <cell r="B10429">
            <v>0.24692129629629631</v>
          </cell>
          <cell r="D10429" t="str">
            <v>分系统3故障状态</v>
          </cell>
          <cell r="G10429" t="str">
            <v>BJ_zhongyu</v>
          </cell>
          <cell r="I10429" t="str">
            <v>系统故障</v>
          </cell>
        </row>
        <row r="10430">
          <cell r="A10430">
            <v>43217</v>
          </cell>
          <cell r="B10430">
            <v>0.24692129629629631</v>
          </cell>
          <cell r="D10430" t="str">
            <v>分系统3BCMS2故障状态</v>
          </cell>
          <cell r="G10430" t="str">
            <v>BJ_zhongyu</v>
          </cell>
          <cell r="I10430" t="str">
            <v>BMS故障</v>
          </cell>
        </row>
        <row r="10431">
          <cell r="A10431">
            <v>43217</v>
          </cell>
          <cell r="B10431">
            <v>0.24744212962962964</v>
          </cell>
          <cell r="D10431" t="str">
            <v>电表故障</v>
          </cell>
          <cell r="G10431" t="str">
            <v>JS_CZ_wodefeng</v>
          </cell>
          <cell r="I10431" t="str">
            <v>电表故障</v>
          </cell>
        </row>
        <row r="10432">
          <cell r="A10432">
            <v>43217</v>
          </cell>
          <cell r="B10432">
            <v>0.24906249999999999</v>
          </cell>
          <cell r="D10432" t="str">
            <v>电表故障</v>
          </cell>
          <cell r="G10432" t="str">
            <v>JS_CZ_wodefeng</v>
          </cell>
          <cell r="I10432" t="str">
            <v>电表故障</v>
          </cell>
        </row>
        <row r="10433">
          <cell r="A10433">
            <v>43217</v>
          </cell>
          <cell r="B10433">
            <v>0.24964120370370368</v>
          </cell>
          <cell r="D10433" t="str">
            <v>分系统3故障状态</v>
          </cell>
          <cell r="G10433" t="str">
            <v>BJ_zhongyu</v>
          </cell>
          <cell r="I10433" t="str">
            <v>系统故障</v>
          </cell>
        </row>
        <row r="10434">
          <cell r="A10434">
            <v>43217</v>
          </cell>
          <cell r="B10434">
            <v>0.24964120370370368</v>
          </cell>
          <cell r="D10434" t="str">
            <v>分系统3BCMS2故障状态</v>
          </cell>
          <cell r="G10434" t="str">
            <v>BJ_zhongyu</v>
          </cell>
          <cell r="I10434" t="str">
            <v>BMS故障</v>
          </cell>
        </row>
        <row r="10435">
          <cell r="A10435">
            <v>43217</v>
          </cell>
          <cell r="B10435">
            <v>0.25137731481481479</v>
          </cell>
          <cell r="D10435" t="str">
            <v>电表故障</v>
          </cell>
          <cell r="G10435" t="str">
            <v>JS_CZ_wodefeng</v>
          </cell>
          <cell r="I10435" t="str">
            <v>电表故障</v>
          </cell>
        </row>
        <row r="10436">
          <cell r="A10436">
            <v>43217</v>
          </cell>
          <cell r="B10436">
            <v>0.25236111111111109</v>
          </cell>
          <cell r="D10436" t="str">
            <v>分系统3故障状态</v>
          </cell>
          <cell r="G10436" t="str">
            <v>BJ_zhongyu</v>
          </cell>
          <cell r="I10436" t="str">
            <v>系统故障</v>
          </cell>
        </row>
        <row r="10437">
          <cell r="A10437">
            <v>43217</v>
          </cell>
          <cell r="B10437">
            <v>0.25236111111111109</v>
          </cell>
          <cell r="D10437" t="str">
            <v>分系统3BCMS2故障状态</v>
          </cell>
          <cell r="G10437" t="str">
            <v>BJ_zhongyu</v>
          </cell>
          <cell r="I10437" t="str">
            <v>BMS故障</v>
          </cell>
        </row>
        <row r="10438">
          <cell r="A10438">
            <v>43217</v>
          </cell>
          <cell r="B10438">
            <v>0.25270833333333337</v>
          </cell>
          <cell r="D10438" t="str">
            <v>电表故障</v>
          </cell>
          <cell r="G10438" t="str">
            <v>JS_CZ_wodefeng</v>
          </cell>
          <cell r="I10438" t="str">
            <v>电表故障</v>
          </cell>
        </row>
        <row r="10439">
          <cell r="A10439">
            <v>43217</v>
          </cell>
          <cell r="B10439">
            <v>0.25282407407407409</v>
          </cell>
          <cell r="D10439" t="str">
            <v>电表故障</v>
          </cell>
          <cell r="G10439" t="str">
            <v>JS_CZ_wodefeng</v>
          </cell>
          <cell r="I10439" t="str">
            <v>电表故障</v>
          </cell>
        </row>
        <row r="10440">
          <cell r="A10440">
            <v>43217</v>
          </cell>
          <cell r="B10440">
            <v>0.25525462962962964</v>
          </cell>
          <cell r="D10440" t="str">
            <v>分系统3故障状态</v>
          </cell>
          <cell r="G10440" t="str">
            <v>BJ_zhongyu</v>
          </cell>
          <cell r="I10440" t="str">
            <v>系统故障</v>
          </cell>
        </row>
        <row r="10441">
          <cell r="A10441">
            <v>43217</v>
          </cell>
          <cell r="B10441">
            <v>0.25525462962962964</v>
          </cell>
          <cell r="D10441" t="str">
            <v>分系统3BCMS2故障状态</v>
          </cell>
          <cell r="G10441" t="str">
            <v>BJ_zhongyu</v>
          </cell>
          <cell r="I10441" t="str">
            <v>BMS故障</v>
          </cell>
        </row>
        <row r="10442">
          <cell r="A10442">
            <v>43217</v>
          </cell>
          <cell r="B10442">
            <v>0.25532407407407409</v>
          </cell>
          <cell r="D10442" t="str">
            <v>电表故障</v>
          </cell>
          <cell r="G10442" t="str">
            <v>JS_CZ_wodefeng</v>
          </cell>
          <cell r="I10442" t="str">
            <v>电表故障</v>
          </cell>
        </row>
        <row r="10443">
          <cell r="A10443">
            <v>43217</v>
          </cell>
          <cell r="B10443">
            <v>0.25665509259259262</v>
          </cell>
          <cell r="D10443" t="str">
            <v>电表故障</v>
          </cell>
          <cell r="G10443" t="str">
            <v>JS_CZ_wodefeng</v>
          </cell>
          <cell r="I10443" t="str">
            <v>电表故障</v>
          </cell>
        </row>
        <row r="10444">
          <cell r="A10444">
            <v>43217</v>
          </cell>
          <cell r="B10444">
            <v>0.25792824074074078</v>
          </cell>
          <cell r="D10444" t="str">
            <v>电表故障</v>
          </cell>
          <cell r="G10444" t="str">
            <v>JS_CZ_wodefeng</v>
          </cell>
          <cell r="I10444" t="str">
            <v>电表故障</v>
          </cell>
        </row>
        <row r="10445">
          <cell r="A10445">
            <v>43217</v>
          </cell>
          <cell r="B10445">
            <v>0.25815972222222222</v>
          </cell>
          <cell r="D10445" t="str">
            <v>电表故障</v>
          </cell>
          <cell r="G10445" t="str">
            <v>JS_CZ_wodefeng</v>
          </cell>
          <cell r="I10445" t="str">
            <v>电表故障</v>
          </cell>
        </row>
        <row r="10446">
          <cell r="A10446">
            <v>43217</v>
          </cell>
          <cell r="B10446">
            <v>0.25821759259259258</v>
          </cell>
          <cell r="D10446" t="str">
            <v>分系统3故障状态</v>
          </cell>
          <cell r="G10446" t="str">
            <v>BJ_zhongyu</v>
          </cell>
          <cell r="I10446" t="str">
            <v>系统故障</v>
          </cell>
        </row>
        <row r="10447">
          <cell r="A10447">
            <v>43217</v>
          </cell>
          <cell r="B10447">
            <v>0.25821759259259258</v>
          </cell>
          <cell r="D10447" t="str">
            <v>分系统3BCMS2故障状态</v>
          </cell>
          <cell r="G10447" t="str">
            <v>BJ_zhongyu</v>
          </cell>
          <cell r="I10447" t="str">
            <v>BMS故障</v>
          </cell>
        </row>
        <row r="10448">
          <cell r="A10448">
            <v>43217</v>
          </cell>
          <cell r="B10448">
            <v>0.25827546296296294</v>
          </cell>
          <cell r="D10448" t="str">
            <v>电表故障</v>
          </cell>
          <cell r="G10448" t="str">
            <v>JS_CZ_wodefeng</v>
          </cell>
          <cell r="I10448" t="str">
            <v>电表故障</v>
          </cell>
        </row>
        <row r="10449">
          <cell r="A10449">
            <v>43217</v>
          </cell>
          <cell r="B10449">
            <v>0.25839120370370372</v>
          </cell>
          <cell r="D10449" t="str">
            <v>电表故障</v>
          </cell>
          <cell r="G10449" t="str">
            <v>JS_CZ_wodefeng</v>
          </cell>
          <cell r="I10449" t="str">
            <v>电表故障</v>
          </cell>
        </row>
        <row r="10450">
          <cell r="A10450">
            <v>43217</v>
          </cell>
          <cell r="B10450">
            <v>0.26059027777777777</v>
          </cell>
          <cell r="D10450" t="str">
            <v>分系统3故障状态</v>
          </cell>
          <cell r="G10450" t="str">
            <v>BJ_zhongyu</v>
          </cell>
          <cell r="I10450" t="str">
            <v>系统故障</v>
          </cell>
        </row>
        <row r="10451">
          <cell r="A10451">
            <v>43217</v>
          </cell>
          <cell r="B10451">
            <v>0.26059027777777777</v>
          </cell>
          <cell r="D10451" t="str">
            <v>分系统3BCMS2故障状态</v>
          </cell>
          <cell r="G10451" t="str">
            <v>BJ_zhongyu</v>
          </cell>
          <cell r="I10451" t="str">
            <v>BMS故障</v>
          </cell>
        </row>
        <row r="10452">
          <cell r="A10452">
            <v>43217</v>
          </cell>
          <cell r="B10452">
            <v>0.26309027777777777</v>
          </cell>
          <cell r="D10452" t="str">
            <v>电表故障</v>
          </cell>
          <cell r="G10452" t="str">
            <v>JS_CZ_wodefeng</v>
          </cell>
          <cell r="I10452" t="str">
            <v>电表故障</v>
          </cell>
        </row>
        <row r="10453">
          <cell r="A10453">
            <v>43217</v>
          </cell>
          <cell r="B10453">
            <v>0.26320601851851849</v>
          </cell>
          <cell r="D10453" t="str">
            <v>电表故障</v>
          </cell>
          <cell r="G10453" t="str">
            <v>JS_CZ_wodefeng</v>
          </cell>
          <cell r="I10453" t="str">
            <v>电表故障</v>
          </cell>
        </row>
        <row r="10454">
          <cell r="A10454">
            <v>43217</v>
          </cell>
          <cell r="B10454">
            <v>0.26349537037037035</v>
          </cell>
          <cell r="D10454" t="str">
            <v>分系统3告警状态</v>
          </cell>
          <cell r="G10454" t="str">
            <v>BJ_zhongyu</v>
          </cell>
          <cell r="I10454" t="str">
            <v>系统故障</v>
          </cell>
        </row>
        <row r="10455">
          <cell r="A10455">
            <v>43217</v>
          </cell>
          <cell r="B10455">
            <v>0.26349537037037035</v>
          </cell>
          <cell r="D10455" t="str">
            <v>分系统3故障状态</v>
          </cell>
          <cell r="G10455" t="str">
            <v>BJ_zhongyu</v>
          </cell>
          <cell r="I10455" t="str">
            <v>系统故障</v>
          </cell>
        </row>
        <row r="10456">
          <cell r="A10456">
            <v>43217</v>
          </cell>
          <cell r="B10456">
            <v>0.26349537037037035</v>
          </cell>
          <cell r="D10456" t="str">
            <v>分系统3PCS告警状态</v>
          </cell>
          <cell r="G10456" t="str">
            <v>BJ_zhongyu</v>
          </cell>
          <cell r="I10456" t="str">
            <v>PCS故障</v>
          </cell>
        </row>
        <row r="10457">
          <cell r="A10457">
            <v>43217</v>
          </cell>
          <cell r="B10457">
            <v>0.26349537037037035</v>
          </cell>
          <cell r="D10457" t="str">
            <v>分系统3BCMS2故障状态</v>
          </cell>
          <cell r="G10457" t="str">
            <v>BJ_zhongyu</v>
          </cell>
          <cell r="I10457" t="str">
            <v>BMS故障</v>
          </cell>
        </row>
        <row r="10458">
          <cell r="A10458">
            <v>43217</v>
          </cell>
          <cell r="B10458">
            <v>0.26466435185185183</v>
          </cell>
          <cell r="D10458" t="str">
            <v>电表故障</v>
          </cell>
          <cell r="G10458" t="str">
            <v>JS_CZ_wodefeng</v>
          </cell>
          <cell r="I10458" t="str">
            <v>电表故障</v>
          </cell>
        </row>
        <row r="10459">
          <cell r="A10459">
            <v>43217</v>
          </cell>
          <cell r="B10459">
            <v>0.26476851851851851</v>
          </cell>
          <cell r="D10459" t="str">
            <v>电表故障</v>
          </cell>
          <cell r="G10459" t="str">
            <v>JS_CZ_wodefeng</v>
          </cell>
          <cell r="I10459" t="str">
            <v>电表故障</v>
          </cell>
        </row>
        <row r="10460">
          <cell r="A10460">
            <v>43217</v>
          </cell>
          <cell r="B10460">
            <v>0.26621527777777781</v>
          </cell>
          <cell r="D10460" t="str">
            <v>电表故障</v>
          </cell>
          <cell r="G10460" t="str">
            <v>JS_CZ_wodefeng</v>
          </cell>
          <cell r="I10460" t="str">
            <v>电表故障</v>
          </cell>
        </row>
        <row r="10461">
          <cell r="A10461">
            <v>43217</v>
          </cell>
          <cell r="B10461">
            <v>0.2663888888888889</v>
          </cell>
          <cell r="D10461" t="str">
            <v>分系统3故障状态</v>
          </cell>
          <cell r="G10461" t="str">
            <v>BJ_zhongyu</v>
          </cell>
          <cell r="I10461" t="str">
            <v>系统故障</v>
          </cell>
        </row>
        <row r="10462">
          <cell r="A10462">
            <v>43217</v>
          </cell>
          <cell r="B10462">
            <v>0.2663888888888889</v>
          </cell>
          <cell r="D10462" t="str">
            <v>分系统3BCMS2故障状态</v>
          </cell>
          <cell r="G10462" t="str">
            <v>BJ_zhongyu</v>
          </cell>
          <cell r="I10462" t="str">
            <v>BMS故障</v>
          </cell>
        </row>
        <row r="10463">
          <cell r="A10463">
            <v>43217</v>
          </cell>
          <cell r="B10463">
            <v>0.26826388888888891</v>
          </cell>
          <cell r="D10463" t="str">
            <v>分系统3BCMS2故障状态</v>
          </cell>
          <cell r="G10463" t="str">
            <v>BJ_zhongyu</v>
          </cell>
          <cell r="I10463" t="str">
            <v>BMS故障</v>
          </cell>
        </row>
        <row r="10464">
          <cell r="A10464">
            <v>43217</v>
          </cell>
          <cell r="B10464">
            <v>0.26847222222222222</v>
          </cell>
          <cell r="D10464" t="str">
            <v>电表故障</v>
          </cell>
          <cell r="G10464" t="str">
            <v>JS_CZ_wodefeng</v>
          </cell>
          <cell r="I10464" t="str">
            <v>电表故障</v>
          </cell>
        </row>
        <row r="10465">
          <cell r="A10465">
            <v>43217</v>
          </cell>
          <cell r="B10465">
            <v>0.26935185185185184</v>
          </cell>
          <cell r="D10465" t="str">
            <v>分系统3故障状态</v>
          </cell>
          <cell r="G10465" t="str">
            <v>BJ_zhongyu</v>
          </cell>
          <cell r="I10465" t="str">
            <v>系统故障</v>
          </cell>
        </row>
        <row r="10466">
          <cell r="A10466">
            <v>43217</v>
          </cell>
          <cell r="B10466">
            <v>0.26935185185185184</v>
          </cell>
          <cell r="D10466" t="str">
            <v>分系统3BCMS2故障状态</v>
          </cell>
          <cell r="G10466" t="str">
            <v>BJ_zhongyu</v>
          </cell>
          <cell r="I10466" t="str">
            <v>BMS故障</v>
          </cell>
        </row>
        <row r="10467">
          <cell r="A10467">
            <v>43217</v>
          </cell>
          <cell r="B10467">
            <v>0.26969907407407406</v>
          </cell>
          <cell r="D10467" t="str">
            <v>电表故障</v>
          </cell>
          <cell r="G10467" t="str">
            <v>JS_CZ_wodefeng</v>
          </cell>
          <cell r="I10467" t="str">
            <v>电表故障</v>
          </cell>
        </row>
        <row r="10468">
          <cell r="A10468">
            <v>43217</v>
          </cell>
          <cell r="B10468">
            <v>0.26993055555555556</v>
          </cell>
          <cell r="D10468" t="str">
            <v>电表故障</v>
          </cell>
          <cell r="G10468" t="str">
            <v>JS_CZ_wodefeng</v>
          </cell>
          <cell r="I10468" t="str">
            <v>电表故障</v>
          </cell>
        </row>
        <row r="10469">
          <cell r="A10469">
            <v>43217</v>
          </cell>
          <cell r="B10469">
            <v>0.27230324074074075</v>
          </cell>
          <cell r="D10469" t="str">
            <v>分系统3故障状态</v>
          </cell>
          <cell r="G10469" t="str">
            <v>BJ_zhongyu</v>
          </cell>
          <cell r="I10469" t="str">
            <v>系统故障</v>
          </cell>
        </row>
        <row r="10470">
          <cell r="A10470">
            <v>43217</v>
          </cell>
          <cell r="B10470">
            <v>0.27230324074074075</v>
          </cell>
          <cell r="D10470" t="str">
            <v>分系统3BCMS2故障状态</v>
          </cell>
          <cell r="G10470" t="str">
            <v>BJ_zhongyu</v>
          </cell>
          <cell r="I10470" t="str">
            <v>BMS故障</v>
          </cell>
        </row>
        <row r="10471">
          <cell r="A10471">
            <v>43217</v>
          </cell>
          <cell r="B10471">
            <v>0.27247685185185183</v>
          </cell>
          <cell r="D10471" t="str">
            <v>电表故障</v>
          </cell>
          <cell r="G10471" t="str">
            <v>JS_CZ_wodefeng</v>
          </cell>
          <cell r="I10471" t="str">
            <v>电表故障</v>
          </cell>
        </row>
        <row r="10472">
          <cell r="A10472">
            <v>43217</v>
          </cell>
          <cell r="B10472">
            <v>0.27403935185185185</v>
          </cell>
          <cell r="D10472" t="str">
            <v>电表故障</v>
          </cell>
          <cell r="G10472" t="str">
            <v>JS_CZ_wodefeng</v>
          </cell>
          <cell r="I10472" t="str">
            <v>电表故障</v>
          </cell>
        </row>
        <row r="10473">
          <cell r="A10473">
            <v>43217</v>
          </cell>
          <cell r="B10473">
            <v>0.27537037037037038</v>
          </cell>
          <cell r="D10473" t="str">
            <v>电表故障</v>
          </cell>
          <cell r="G10473" t="str">
            <v>JS_CZ_wodefeng</v>
          </cell>
          <cell r="I10473" t="str">
            <v>电表故障</v>
          </cell>
        </row>
        <row r="10474">
          <cell r="A10474">
            <v>43217</v>
          </cell>
          <cell r="B10474">
            <v>0.27542824074074074</v>
          </cell>
          <cell r="D10474" t="str">
            <v>分系统3故障状态</v>
          </cell>
          <cell r="G10474" t="str">
            <v>BJ_zhongyu</v>
          </cell>
          <cell r="I10474" t="str">
            <v>系统故障</v>
          </cell>
        </row>
        <row r="10475">
          <cell r="A10475">
            <v>43217</v>
          </cell>
          <cell r="B10475">
            <v>0.27542824074074074</v>
          </cell>
          <cell r="D10475" t="str">
            <v>分系统3BCMS2故障状态</v>
          </cell>
          <cell r="G10475" t="str">
            <v>BJ_zhongyu</v>
          </cell>
          <cell r="I10475" t="str">
            <v>BMS故障</v>
          </cell>
        </row>
        <row r="10476">
          <cell r="A10476">
            <v>43217</v>
          </cell>
          <cell r="B10476">
            <v>0.2754861111111111</v>
          </cell>
          <cell r="D10476" t="str">
            <v>电表故障</v>
          </cell>
          <cell r="G10476" t="str">
            <v>JS_CZ_wodefeng</v>
          </cell>
          <cell r="I10476" t="str">
            <v>电表故障</v>
          </cell>
        </row>
        <row r="10477">
          <cell r="A10477">
            <v>43217</v>
          </cell>
          <cell r="B10477">
            <v>0.27560185185185188</v>
          </cell>
          <cell r="D10477" t="str">
            <v>电表故障</v>
          </cell>
          <cell r="G10477" t="str">
            <v>JS_CZ_wodefeng</v>
          </cell>
          <cell r="I10477" t="str">
            <v>电表故障</v>
          </cell>
        </row>
        <row r="10478">
          <cell r="A10478">
            <v>43217</v>
          </cell>
          <cell r="B10478">
            <v>0.2767013888888889</v>
          </cell>
          <cell r="D10478" t="str">
            <v>电表故障</v>
          </cell>
          <cell r="G10478" t="str">
            <v>JS_CZ_wodefeng</v>
          </cell>
          <cell r="I10478" t="str">
            <v>电表故障</v>
          </cell>
        </row>
        <row r="10479">
          <cell r="A10479">
            <v>43217</v>
          </cell>
          <cell r="B10479">
            <v>0.27763888888888888</v>
          </cell>
          <cell r="D10479" t="str">
            <v>分系统3BCMS2故障状态</v>
          </cell>
          <cell r="G10479" t="str">
            <v>BJ_zhongyu</v>
          </cell>
          <cell r="I10479" t="str">
            <v>BMS故障</v>
          </cell>
        </row>
        <row r="10480">
          <cell r="A10480">
            <v>43217</v>
          </cell>
          <cell r="B10480">
            <v>0.27797453703703706</v>
          </cell>
          <cell r="D10480" t="str">
            <v>电表故障</v>
          </cell>
          <cell r="G10480" t="str">
            <v>JS_CZ_wodefeng</v>
          </cell>
          <cell r="I10480" t="str">
            <v>电表故障</v>
          </cell>
        </row>
        <row r="10481">
          <cell r="A10481">
            <v>43217</v>
          </cell>
          <cell r="B10481">
            <v>0.27855324074074073</v>
          </cell>
          <cell r="D10481" t="str">
            <v>分系统3故障状态</v>
          </cell>
          <cell r="G10481" t="str">
            <v>BJ_zhongyu</v>
          </cell>
          <cell r="I10481" t="str">
            <v>系统故障</v>
          </cell>
        </row>
        <row r="10482">
          <cell r="A10482">
            <v>43217</v>
          </cell>
          <cell r="B10482">
            <v>0.27855324074074073</v>
          </cell>
          <cell r="D10482" t="str">
            <v>分系统3BCMS2故障状态</v>
          </cell>
          <cell r="G10482" t="str">
            <v>BJ_zhongyu</v>
          </cell>
          <cell r="I10482" t="str">
            <v>BMS故障</v>
          </cell>
        </row>
        <row r="10483">
          <cell r="A10483">
            <v>43217</v>
          </cell>
          <cell r="B10483">
            <v>0.27907407407407409</v>
          </cell>
          <cell r="D10483" t="str">
            <v>电表故障</v>
          </cell>
          <cell r="G10483" t="str">
            <v>JS_CZ_wodefeng</v>
          </cell>
          <cell r="I10483" t="str">
            <v>电表故障</v>
          </cell>
        </row>
        <row r="10484">
          <cell r="A10484">
            <v>43217</v>
          </cell>
          <cell r="B10484">
            <v>0.28023148148148147</v>
          </cell>
          <cell r="D10484" t="str">
            <v>电表故障</v>
          </cell>
          <cell r="G10484" t="str">
            <v>JS_CZ_wodefeng</v>
          </cell>
          <cell r="I10484" t="str">
            <v>电表故障</v>
          </cell>
        </row>
        <row r="10485">
          <cell r="A10485">
            <v>43217</v>
          </cell>
          <cell r="B10485">
            <v>0.28034722222222225</v>
          </cell>
          <cell r="D10485" t="str">
            <v>电表故障</v>
          </cell>
          <cell r="G10485" t="str">
            <v>JS_CZ_wodefeng</v>
          </cell>
          <cell r="I10485" t="str">
            <v>电表故障</v>
          </cell>
        </row>
        <row r="10486">
          <cell r="A10486">
            <v>43217</v>
          </cell>
          <cell r="B10486">
            <v>0.28057870370370369</v>
          </cell>
          <cell r="D10486" t="str">
            <v>电表故障</v>
          </cell>
          <cell r="G10486" t="str">
            <v>JS_CZ_wodefeng</v>
          </cell>
          <cell r="I10486" t="str">
            <v>电表故障</v>
          </cell>
        </row>
        <row r="10487">
          <cell r="A10487">
            <v>43217</v>
          </cell>
          <cell r="B10487">
            <v>0.28150462962962963</v>
          </cell>
          <cell r="D10487" t="str">
            <v>分系统3故障状态</v>
          </cell>
          <cell r="G10487" t="str">
            <v>BJ_zhongyu</v>
          </cell>
          <cell r="I10487" t="str">
            <v>系统故障</v>
          </cell>
        </row>
        <row r="10488">
          <cell r="A10488">
            <v>43217</v>
          </cell>
          <cell r="B10488">
            <v>0.28150462962962963</v>
          </cell>
          <cell r="D10488" t="str">
            <v>分系统3BCMS2故障状态</v>
          </cell>
          <cell r="G10488" t="str">
            <v>BJ_zhongyu</v>
          </cell>
          <cell r="I10488" t="str">
            <v>BMS故障</v>
          </cell>
        </row>
        <row r="10489">
          <cell r="A10489">
            <v>43217</v>
          </cell>
          <cell r="B10489">
            <v>0.28167824074074072</v>
          </cell>
          <cell r="D10489" t="str">
            <v>电表故障</v>
          </cell>
          <cell r="G10489" t="str">
            <v>JS_CZ_wodefeng</v>
          </cell>
          <cell r="I10489" t="str">
            <v>电表故障</v>
          </cell>
        </row>
        <row r="10490">
          <cell r="A10490">
            <v>43217</v>
          </cell>
          <cell r="B10490">
            <v>0.28474537037037034</v>
          </cell>
          <cell r="D10490" t="str">
            <v>分系统3故障状态</v>
          </cell>
          <cell r="G10490" t="str">
            <v>BJ_zhongyu</v>
          </cell>
          <cell r="I10490" t="str">
            <v>系统故障</v>
          </cell>
        </row>
        <row r="10491">
          <cell r="A10491">
            <v>43217</v>
          </cell>
          <cell r="B10491">
            <v>0.28474537037037034</v>
          </cell>
          <cell r="D10491" t="str">
            <v>分系统3BCMS2故障状态</v>
          </cell>
          <cell r="G10491" t="str">
            <v>BJ_zhongyu</v>
          </cell>
          <cell r="I10491" t="str">
            <v>BMS故障</v>
          </cell>
        </row>
        <row r="10492">
          <cell r="A10492">
            <v>43217</v>
          </cell>
          <cell r="B10492">
            <v>0.2857986111111111</v>
          </cell>
          <cell r="D10492" t="str">
            <v>电表故障</v>
          </cell>
          <cell r="G10492" t="str">
            <v>JS_CZ_wodefeng</v>
          </cell>
          <cell r="I10492" t="str">
            <v>电表故障</v>
          </cell>
        </row>
        <row r="10493">
          <cell r="A10493">
            <v>43217</v>
          </cell>
          <cell r="B10493">
            <v>0.28591435185185182</v>
          </cell>
          <cell r="D10493" t="str">
            <v>电表故障</v>
          </cell>
          <cell r="G10493" t="str">
            <v>JS_CZ_wodefeng</v>
          </cell>
          <cell r="I10493" t="str">
            <v>电表故障</v>
          </cell>
        </row>
        <row r="10494">
          <cell r="A10494">
            <v>43217</v>
          </cell>
          <cell r="B10494">
            <v>0.28655092592592596</v>
          </cell>
          <cell r="D10494" t="str">
            <v>分系统3BCMS2故障状态</v>
          </cell>
          <cell r="G10494" t="str">
            <v>BJ_zhongyu</v>
          </cell>
          <cell r="I10494" t="str">
            <v>BMS故障</v>
          </cell>
        </row>
        <row r="10495">
          <cell r="A10495">
            <v>43217</v>
          </cell>
          <cell r="B10495">
            <v>0.28736111111111112</v>
          </cell>
          <cell r="D10495" t="str">
            <v>电表故障</v>
          </cell>
          <cell r="G10495" t="str">
            <v>JS_CZ_wodefeng</v>
          </cell>
          <cell r="I10495" t="str">
            <v>电表故障</v>
          </cell>
        </row>
        <row r="10496">
          <cell r="A10496">
            <v>43217</v>
          </cell>
          <cell r="B10496">
            <v>0.28759259259259257</v>
          </cell>
          <cell r="D10496" t="str">
            <v>分系统3故障状态</v>
          </cell>
          <cell r="G10496" t="str">
            <v>BJ_zhongyu</v>
          </cell>
          <cell r="I10496" t="str">
            <v>系统故障</v>
          </cell>
        </row>
        <row r="10497">
          <cell r="A10497">
            <v>43217</v>
          </cell>
          <cell r="B10497">
            <v>0.28759259259259257</v>
          </cell>
          <cell r="D10497" t="str">
            <v>分系统3BCMS2故障状态</v>
          </cell>
          <cell r="G10497" t="str">
            <v>BJ_zhongyu</v>
          </cell>
          <cell r="I10497" t="str">
            <v>BMS故障</v>
          </cell>
        </row>
        <row r="10498">
          <cell r="A10498">
            <v>43217</v>
          </cell>
          <cell r="B10498">
            <v>0.28973379629629631</v>
          </cell>
          <cell r="D10498" t="str">
            <v>电表故障</v>
          </cell>
          <cell r="G10498" t="str">
            <v>JS_CZ_wodefeng</v>
          </cell>
          <cell r="I10498" t="str">
            <v>电表故障</v>
          </cell>
        </row>
        <row r="10499">
          <cell r="A10499">
            <v>43217</v>
          </cell>
          <cell r="B10499">
            <v>0.29118055555555555</v>
          </cell>
          <cell r="D10499" t="str">
            <v>电表故障</v>
          </cell>
          <cell r="G10499" t="str">
            <v>JS_CZ_wodefeng</v>
          </cell>
          <cell r="I10499" t="str">
            <v>电表故障</v>
          </cell>
        </row>
        <row r="10500">
          <cell r="A10500">
            <v>43217</v>
          </cell>
          <cell r="B10500">
            <v>0.29129629629629633</v>
          </cell>
          <cell r="D10500" t="str">
            <v>电表故障</v>
          </cell>
          <cell r="G10500" t="str">
            <v>JS_CZ_wodefeng</v>
          </cell>
          <cell r="I10500" t="str">
            <v>电表故障</v>
          </cell>
        </row>
        <row r="10501">
          <cell r="A10501">
            <v>43217</v>
          </cell>
          <cell r="B10501">
            <v>0.29332175925925924</v>
          </cell>
          <cell r="D10501" t="str">
            <v>分系统3故障状态</v>
          </cell>
          <cell r="G10501" t="str">
            <v>BJ_zhongyu</v>
          </cell>
          <cell r="I10501" t="str">
            <v>系统故障</v>
          </cell>
        </row>
        <row r="10502">
          <cell r="A10502">
            <v>43217</v>
          </cell>
          <cell r="B10502">
            <v>0.29332175925925924</v>
          </cell>
          <cell r="D10502" t="str">
            <v>分系统3BCMS2故障状态</v>
          </cell>
          <cell r="G10502" t="str">
            <v>BJ_zhongyu</v>
          </cell>
          <cell r="I10502" t="str">
            <v>BMS故障</v>
          </cell>
        </row>
        <row r="10503">
          <cell r="A10503">
            <v>43217</v>
          </cell>
          <cell r="B10503">
            <v>0.29349537037037038</v>
          </cell>
          <cell r="D10503" t="str">
            <v>分系统3BCMS2故障状态</v>
          </cell>
          <cell r="G10503" t="str">
            <v>BJ_zhongyu</v>
          </cell>
          <cell r="I10503" t="str">
            <v>BMS故障</v>
          </cell>
        </row>
        <row r="10504">
          <cell r="A10504">
            <v>43217</v>
          </cell>
          <cell r="B10504">
            <v>0.2951273148148148</v>
          </cell>
          <cell r="D10504" t="str">
            <v>电表故障</v>
          </cell>
          <cell r="G10504" t="str">
            <v>JS_CZ_wodefeng</v>
          </cell>
          <cell r="I10504" t="str">
            <v>电表故障</v>
          </cell>
        </row>
        <row r="10505">
          <cell r="A10505">
            <v>43217</v>
          </cell>
          <cell r="B10505">
            <v>0.29657407407407405</v>
          </cell>
          <cell r="D10505" t="str">
            <v>电表故障</v>
          </cell>
          <cell r="G10505" t="str">
            <v>JS_CZ_wodefeng</v>
          </cell>
          <cell r="I10505" t="str">
            <v>电表故障</v>
          </cell>
        </row>
        <row r="10506">
          <cell r="A10506">
            <v>43217</v>
          </cell>
          <cell r="B10506">
            <v>0.29744212962962963</v>
          </cell>
          <cell r="D10506" t="str">
            <v>电表故障</v>
          </cell>
          <cell r="G10506" t="str">
            <v>JS_CZ_wodefeng</v>
          </cell>
          <cell r="I10506" t="str">
            <v>电表故障</v>
          </cell>
        </row>
        <row r="10507">
          <cell r="A10507">
            <v>43217</v>
          </cell>
          <cell r="B10507">
            <v>0.29906250000000001</v>
          </cell>
          <cell r="D10507" t="str">
            <v>电表故障</v>
          </cell>
          <cell r="G10507" t="str">
            <v>JS_CZ_wodefeng</v>
          </cell>
          <cell r="I10507" t="str">
            <v>电表故障</v>
          </cell>
        </row>
        <row r="10508">
          <cell r="A10508">
            <v>43217</v>
          </cell>
          <cell r="B10508">
            <v>0.30300925925925926</v>
          </cell>
          <cell r="D10508" t="str">
            <v>电表故障</v>
          </cell>
          <cell r="G10508" t="str">
            <v>JS_CZ_wodefeng</v>
          </cell>
          <cell r="I10508" t="str">
            <v>电表故障</v>
          </cell>
        </row>
        <row r="10509">
          <cell r="A10509">
            <v>43217</v>
          </cell>
          <cell r="B10509">
            <v>0.30312500000000003</v>
          </cell>
          <cell r="D10509" t="str">
            <v>电表故障</v>
          </cell>
          <cell r="G10509" t="str">
            <v>JS_CZ_wodefeng</v>
          </cell>
          <cell r="I10509" t="str">
            <v>电表故障</v>
          </cell>
        </row>
        <row r="10510">
          <cell r="A10510">
            <v>43217</v>
          </cell>
          <cell r="B10510">
            <v>0.30329861111111112</v>
          </cell>
          <cell r="D10510" t="str">
            <v>电表故障</v>
          </cell>
          <cell r="G10510" t="str">
            <v>JS_CZ_wodefeng</v>
          </cell>
          <cell r="I10510" t="str">
            <v>电表故障</v>
          </cell>
        </row>
        <row r="10511">
          <cell r="A10511">
            <v>43217</v>
          </cell>
          <cell r="B10511">
            <v>0.3044560185185185</v>
          </cell>
          <cell r="D10511" t="str">
            <v>电表故障</v>
          </cell>
          <cell r="G10511" t="str">
            <v>JS_CZ_wodefeng</v>
          </cell>
          <cell r="I10511" t="str">
            <v>电表故障</v>
          </cell>
        </row>
        <row r="10512">
          <cell r="A10512">
            <v>43217</v>
          </cell>
          <cell r="B10512">
            <v>0.3059027777777778</v>
          </cell>
          <cell r="D10512" t="str">
            <v>电表故障</v>
          </cell>
          <cell r="G10512" t="str">
            <v>JS_CZ_wodefeng</v>
          </cell>
          <cell r="I10512" t="str">
            <v>电表故障</v>
          </cell>
        </row>
        <row r="10513">
          <cell r="A10513">
            <v>43217</v>
          </cell>
          <cell r="B10513">
            <v>0.30677083333333333</v>
          </cell>
          <cell r="D10513" t="str">
            <v>电表故障</v>
          </cell>
          <cell r="G10513" t="str">
            <v>JS_CZ_wodefeng</v>
          </cell>
          <cell r="I10513" t="str">
            <v>电表故障</v>
          </cell>
        </row>
        <row r="10514">
          <cell r="A10514">
            <v>43217</v>
          </cell>
          <cell r="B10514">
            <v>0.30792824074074071</v>
          </cell>
          <cell r="D10514" t="str">
            <v>电表故障</v>
          </cell>
          <cell r="G10514" t="str">
            <v>JS_CZ_wodefeng</v>
          </cell>
          <cell r="I10514" t="str">
            <v>电表故障</v>
          </cell>
        </row>
        <row r="10515">
          <cell r="A10515">
            <v>43217</v>
          </cell>
          <cell r="B10515">
            <v>0.3081712962962963</v>
          </cell>
          <cell r="D10515" t="str">
            <v>电表故障</v>
          </cell>
          <cell r="G10515" t="str">
            <v>JS_CZ_wodefeng</v>
          </cell>
          <cell r="I10515" t="str">
            <v>电表故障</v>
          </cell>
        </row>
        <row r="10516">
          <cell r="A10516">
            <v>43217</v>
          </cell>
          <cell r="B10516">
            <v>0.30828703703703703</v>
          </cell>
          <cell r="D10516" t="str">
            <v>电表故障</v>
          </cell>
          <cell r="G10516" t="str">
            <v>JS_CZ_wodefeng</v>
          </cell>
          <cell r="I10516" t="str">
            <v>电表故障</v>
          </cell>
        </row>
        <row r="10517">
          <cell r="A10517">
            <v>43217</v>
          </cell>
          <cell r="B10517">
            <v>0.30839120370370371</v>
          </cell>
          <cell r="D10517" t="str">
            <v>电表故障</v>
          </cell>
          <cell r="G10517" t="str">
            <v>JS_CZ_wodefeng</v>
          </cell>
          <cell r="I10517" t="str">
            <v>电表故障</v>
          </cell>
        </row>
        <row r="10518">
          <cell r="A10518">
            <v>43217</v>
          </cell>
          <cell r="B10518">
            <v>0.30932870370370369</v>
          </cell>
          <cell r="D10518" t="str">
            <v>电表故障</v>
          </cell>
          <cell r="G10518" t="str">
            <v>JS_CZ_wodefeng</v>
          </cell>
          <cell r="I10518" t="str">
            <v>电表故障</v>
          </cell>
        </row>
        <row r="10519">
          <cell r="A10519">
            <v>43217</v>
          </cell>
          <cell r="B10519">
            <v>0.30950231481481483</v>
          </cell>
          <cell r="D10519" t="str">
            <v>电表故障</v>
          </cell>
          <cell r="G10519" t="str">
            <v>JS_CZ_wodefeng</v>
          </cell>
          <cell r="I10519" t="str">
            <v>电表故障</v>
          </cell>
        </row>
        <row r="10520">
          <cell r="A10520">
            <v>43217</v>
          </cell>
          <cell r="B10520">
            <v>0.31233796296296296</v>
          </cell>
          <cell r="D10520" t="str">
            <v>电表故障</v>
          </cell>
          <cell r="G10520" t="str">
            <v>JS_CZ_wodefeng</v>
          </cell>
          <cell r="I10520" t="str">
            <v>电表故障</v>
          </cell>
        </row>
        <row r="10521">
          <cell r="A10521">
            <v>43217</v>
          </cell>
          <cell r="B10521">
            <v>0.31378472222222226</v>
          </cell>
          <cell r="D10521" t="str">
            <v>电表故障</v>
          </cell>
          <cell r="G10521" t="str">
            <v>JS_CZ_wodefeng</v>
          </cell>
          <cell r="I10521" t="str">
            <v>电表故障</v>
          </cell>
        </row>
        <row r="10522">
          <cell r="A10522">
            <v>43217</v>
          </cell>
          <cell r="B10522">
            <v>0.31466435185185188</v>
          </cell>
          <cell r="D10522" t="str">
            <v>电表故障</v>
          </cell>
          <cell r="G10522" t="str">
            <v>JS_CZ_wodefeng</v>
          </cell>
          <cell r="I10522" t="str">
            <v>电表故障</v>
          </cell>
        </row>
        <row r="10523">
          <cell r="A10523">
            <v>43217</v>
          </cell>
          <cell r="B10523">
            <v>0.3147800925925926</v>
          </cell>
          <cell r="D10523" t="str">
            <v>电表故障</v>
          </cell>
          <cell r="G10523" t="str">
            <v>JS_CZ_wodefeng</v>
          </cell>
          <cell r="I10523" t="str">
            <v>电表故障</v>
          </cell>
        </row>
        <row r="10524">
          <cell r="A10524">
            <v>43217</v>
          </cell>
          <cell r="B10524">
            <v>0.31501157407407404</v>
          </cell>
          <cell r="D10524" t="str">
            <v>电表故障</v>
          </cell>
          <cell r="G10524" t="str">
            <v>JS_CZ_wodefeng</v>
          </cell>
          <cell r="I10524" t="str">
            <v>电表故障</v>
          </cell>
        </row>
        <row r="10525">
          <cell r="A10525">
            <v>43217</v>
          </cell>
          <cell r="B10525">
            <v>0.31512731481481482</v>
          </cell>
          <cell r="D10525" t="str">
            <v>电表故障</v>
          </cell>
          <cell r="G10525" t="str">
            <v>JS_CZ_wodefeng</v>
          </cell>
          <cell r="I10525" t="str">
            <v>电表故障</v>
          </cell>
        </row>
        <row r="10526">
          <cell r="A10526">
            <v>43217</v>
          </cell>
          <cell r="B10526">
            <v>0.31523148148148145</v>
          </cell>
          <cell r="D10526" t="str">
            <v>电表故障</v>
          </cell>
          <cell r="G10526" t="str">
            <v>JS_CZ_wodefeng</v>
          </cell>
          <cell r="I10526" t="str">
            <v>电表故障</v>
          </cell>
        </row>
        <row r="10527">
          <cell r="A10527">
            <v>43217</v>
          </cell>
          <cell r="B10527">
            <v>0.31611111111111112</v>
          </cell>
          <cell r="D10527" t="str">
            <v>电表故障</v>
          </cell>
          <cell r="G10527" t="str">
            <v>JS_CZ_wodefeng</v>
          </cell>
          <cell r="I10527" t="str">
            <v>电表故障</v>
          </cell>
        </row>
        <row r="10528">
          <cell r="A10528">
            <v>43217</v>
          </cell>
          <cell r="B10528">
            <v>0.32010416666666669</v>
          </cell>
          <cell r="D10528" t="str">
            <v>电表故障</v>
          </cell>
          <cell r="G10528" t="str">
            <v>JS_CZ_wodefeng</v>
          </cell>
          <cell r="I10528" t="str">
            <v>电表故障</v>
          </cell>
        </row>
        <row r="10529">
          <cell r="A10529">
            <v>43217</v>
          </cell>
          <cell r="B10529">
            <v>0.32144675925925925</v>
          </cell>
          <cell r="D10529" t="str">
            <v>电表故障</v>
          </cell>
          <cell r="G10529" t="str">
            <v>JS_CZ_wodefeng</v>
          </cell>
          <cell r="I10529" t="str">
            <v>电表故障</v>
          </cell>
        </row>
        <row r="10530">
          <cell r="A10530">
            <v>43217</v>
          </cell>
          <cell r="B10530">
            <v>0.32155092592592593</v>
          </cell>
          <cell r="D10530" t="str">
            <v>电表故障</v>
          </cell>
          <cell r="G10530" t="str">
            <v>JS_CZ_wodefeng</v>
          </cell>
          <cell r="I10530" t="str">
            <v>电表故障</v>
          </cell>
        </row>
        <row r="10531">
          <cell r="A10531">
            <v>43217</v>
          </cell>
          <cell r="B10531">
            <v>0.32167824074074075</v>
          </cell>
          <cell r="D10531" t="str">
            <v>电表故障</v>
          </cell>
          <cell r="G10531" t="str">
            <v>JS_CZ_wodefeng</v>
          </cell>
          <cell r="I10531" t="str">
            <v>电表故障</v>
          </cell>
        </row>
        <row r="10532">
          <cell r="A10532">
            <v>43217</v>
          </cell>
          <cell r="B10532">
            <v>0.32399305555555552</v>
          </cell>
          <cell r="D10532" t="str">
            <v>电表故障</v>
          </cell>
          <cell r="G10532" t="str">
            <v>JS_CZ_wodefeng</v>
          </cell>
          <cell r="I10532" t="str">
            <v>电表故障</v>
          </cell>
        </row>
        <row r="10533">
          <cell r="A10533">
            <v>43217</v>
          </cell>
          <cell r="B10533">
            <v>0.32665509259259257</v>
          </cell>
          <cell r="D10533" t="str">
            <v>电表故障</v>
          </cell>
          <cell r="G10533" t="str">
            <v>JS_CZ_wodefeng</v>
          </cell>
          <cell r="I10533" t="str">
            <v>电表故障</v>
          </cell>
        </row>
        <row r="10534">
          <cell r="A10534">
            <v>43217</v>
          </cell>
          <cell r="B10534">
            <v>0.32688657407407407</v>
          </cell>
          <cell r="D10534" t="str">
            <v>电表故障</v>
          </cell>
          <cell r="G10534" t="str">
            <v>JS_CZ_wodefeng</v>
          </cell>
          <cell r="I10534" t="str">
            <v>电表故障</v>
          </cell>
        </row>
        <row r="10535">
          <cell r="A10535">
            <v>43217</v>
          </cell>
          <cell r="B10535">
            <v>0.32792824074074073</v>
          </cell>
          <cell r="D10535" t="str">
            <v>电表故障</v>
          </cell>
          <cell r="G10535" t="str">
            <v>JS_CZ_wodefeng</v>
          </cell>
          <cell r="I10535" t="str">
            <v>电表故障</v>
          </cell>
        </row>
        <row r="10536">
          <cell r="A10536">
            <v>43217</v>
          </cell>
          <cell r="B10536">
            <v>0.32804398148148145</v>
          </cell>
          <cell r="D10536" t="str">
            <v>电表故障</v>
          </cell>
          <cell r="G10536" t="str">
            <v>JS_CZ_wodefeng</v>
          </cell>
          <cell r="I10536" t="str">
            <v>电表故障</v>
          </cell>
        </row>
        <row r="10537">
          <cell r="A10537">
            <v>43217</v>
          </cell>
          <cell r="B10537">
            <v>0.32949074074074075</v>
          </cell>
          <cell r="D10537" t="str">
            <v>电表故障</v>
          </cell>
          <cell r="G10537" t="str">
            <v>JS_CZ_wodefeng</v>
          </cell>
          <cell r="I10537" t="str">
            <v>电表故障</v>
          </cell>
        </row>
        <row r="10538">
          <cell r="A10538">
            <v>43217</v>
          </cell>
          <cell r="B10538">
            <v>0.3334375</v>
          </cell>
          <cell r="D10538" t="str">
            <v>电表故障</v>
          </cell>
          <cell r="G10538" t="str">
            <v>JS_CZ_wodefeng</v>
          </cell>
          <cell r="I10538" t="str">
            <v>电表故障</v>
          </cell>
        </row>
        <row r="10539">
          <cell r="A10539">
            <v>43217</v>
          </cell>
          <cell r="B10539">
            <v>0.33355324074074072</v>
          </cell>
          <cell r="D10539" t="str">
            <v>电表故障</v>
          </cell>
          <cell r="G10539" t="str">
            <v>JS_CZ_wodefeng</v>
          </cell>
          <cell r="I10539" t="str">
            <v>电表故障</v>
          </cell>
        </row>
        <row r="10540">
          <cell r="A10540">
            <v>43217</v>
          </cell>
          <cell r="B10540">
            <v>0.33372685185185186</v>
          </cell>
          <cell r="D10540" t="str">
            <v>电表故障</v>
          </cell>
          <cell r="G10540" t="str">
            <v>JS_CZ_wodefeng</v>
          </cell>
          <cell r="I10540" t="str">
            <v>电表故障</v>
          </cell>
        </row>
        <row r="10541">
          <cell r="A10541">
            <v>43217</v>
          </cell>
          <cell r="B10541">
            <v>0.33499999999999996</v>
          </cell>
          <cell r="D10541" t="str">
            <v>电表故障</v>
          </cell>
          <cell r="G10541" t="str">
            <v>JS_CZ_wodefeng</v>
          </cell>
          <cell r="I10541" t="str">
            <v>电表故障</v>
          </cell>
        </row>
        <row r="10542">
          <cell r="A10542">
            <v>43217</v>
          </cell>
          <cell r="B10542">
            <v>0.33725694444444443</v>
          </cell>
          <cell r="D10542" t="str">
            <v>电表故障</v>
          </cell>
          <cell r="G10542" t="str">
            <v>JS_CZ_wodefeng</v>
          </cell>
          <cell r="I10542" t="str">
            <v>电表故障</v>
          </cell>
        </row>
        <row r="10543">
          <cell r="A10543">
            <v>43217</v>
          </cell>
          <cell r="B10543">
            <v>0.33824074074074079</v>
          </cell>
          <cell r="D10543" t="str">
            <v>电表故障</v>
          </cell>
          <cell r="G10543" t="str">
            <v>JS_CZ_wodefeng</v>
          </cell>
          <cell r="I10543" t="str">
            <v>电表故障</v>
          </cell>
        </row>
        <row r="10544">
          <cell r="A10544">
            <v>43217</v>
          </cell>
          <cell r="B10544">
            <v>0.33848379629629632</v>
          </cell>
          <cell r="D10544" t="str">
            <v>电表故障</v>
          </cell>
          <cell r="G10544" t="str">
            <v>JS_CZ_wodefeng</v>
          </cell>
          <cell r="I10544" t="str">
            <v>电表故障</v>
          </cell>
        </row>
        <row r="10545">
          <cell r="A10545">
            <v>43217</v>
          </cell>
          <cell r="B10545">
            <v>0.33858796296296295</v>
          </cell>
          <cell r="D10545" t="str">
            <v>电表故障</v>
          </cell>
          <cell r="G10545" t="str">
            <v>JS_CZ_wodefeng</v>
          </cell>
          <cell r="I10545" t="str">
            <v>电表故障</v>
          </cell>
        </row>
        <row r="10546">
          <cell r="A10546">
            <v>43217</v>
          </cell>
          <cell r="B10546">
            <v>0.34195601851851848</v>
          </cell>
          <cell r="D10546" t="str">
            <v>电表故障</v>
          </cell>
          <cell r="G10546" t="str">
            <v>JS_CZ_wodefeng</v>
          </cell>
          <cell r="I10546" t="str">
            <v>电表故障</v>
          </cell>
        </row>
        <row r="10547">
          <cell r="A10547">
            <v>43217</v>
          </cell>
          <cell r="B10547">
            <v>0.34207175925925926</v>
          </cell>
          <cell r="D10547" t="str">
            <v>电表故障</v>
          </cell>
          <cell r="G10547" t="str">
            <v>JS_CZ_wodefeng</v>
          </cell>
          <cell r="I10547" t="str">
            <v>电表故障</v>
          </cell>
        </row>
        <row r="10548">
          <cell r="A10548">
            <v>43217</v>
          </cell>
          <cell r="B10548">
            <v>0.3430555555555555</v>
          </cell>
          <cell r="D10548" t="str">
            <v>分系统3故障状态</v>
          </cell>
          <cell r="G10548" t="str">
            <v>BJ_zhongyu</v>
          </cell>
          <cell r="I10548" t="str">
            <v>系统故障</v>
          </cell>
        </row>
        <row r="10549">
          <cell r="A10549">
            <v>43217</v>
          </cell>
          <cell r="B10549">
            <v>0.3430555555555555</v>
          </cell>
          <cell r="D10549" t="str">
            <v>分系统3BCMS2故障状态</v>
          </cell>
          <cell r="G10549" t="str">
            <v>BJ_zhongyu</v>
          </cell>
          <cell r="I10549" t="str">
            <v>BMS故障</v>
          </cell>
        </row>
        <row r="10550">
          <cell r="A10550">
            <v>43217</v>
          </cell>
          <cell r="B10550">
            <v>0.3435185185185185</v>
          </cell>
          <cell r="D10550" t="str">
            <v>电表故障</v>
          </cell>
          <cell r="G10550" t="str">
            <v>JS_CZ_wodefeng</v>
          </cell>
          <cell r="I10550" t="str">
            <v>电表故障</v>
          </cell>
        </row>
        <row r="10551">
          <cell r="A10551">
            <v>43217</v>
          </cell>
          <cell r="B10551">
            <v>0.34363425925925922</v>
          </cell>
          <cell r="D10551" t="str">
            <v>电表故障</v>
          </cell>
          <cell r="G10551" t="str">
            <v>JS_CZ_wodefeng</v>
          </cell>
          <cell r="I10551" t="str">
            <v>电表故障</v>
          </cell>
        </row>
        <row r="10552">
          <cell r="A10552">
            <v>43217</v>
          </cell>
          <cell r="B10552">
            <v>0.34508101851851852</v>
          </cell>
          <cell r="D10552" t="str">
            <v>电表故障</v>
          </cell>
          <cell r="G10552" t="str">
            <v>JS_CZ_wodefeng</v>
          </cell>
          <cell r="I10552" t="str">
            <v>电表故障</v>
          </cell>
        </row>
        <row r="10553">
          <cell r="A10553">
            <v>43217</v>
          </cell>
          <cell r="B10553">
            <v>0.34756944444444443</v>
          </cell>
          <cell r="D10553" t="str">
            <v>电表故障</v>
          </cell>
          <cell r="G10553" t="str">
            <v>JS_CZ_wodefeng</v>
          </cell>
          <cell r="I10553" t="str">
            <v>电表故障</v>
          </cell>
        </row>
        <row r="10554">
          <cell r="A10554">
            <v>43217</v>
          </cell>
          <cell r="B10554">
            <v>0.34895833333333331</v>
          </cell>
          <cell r="D10554" t="str">
            <v>电表故障</v>
          </cell>
          <cell r="G10554" t="str">
            <v>JS_CZ_wodefeng</v>
          </cell>
          <cell r="I10554" t="str">
            <v>电表故障</v>
          </cell>
        </row>
        <row r="10555">
          <cell r="A10555">
            <v>43217</v>
          </cell>
          <cell r="B10555">
            <v>0.34907407407407409</v>
          </cell>
          <cell r="D10555" t="str">
            <v>电表故障</v>
          </cell>
          <cell r="G10555" t="str">
            <v>JS_CZ_wodefeng</v>
          </cell>
          <cell r="I10555" t="str">
            <v>电表故障</v>
          </cell>
        </row>
        <row r="10556">
          <cell r="A10556">
            <v>43217</v>
          </cell>
          <cell r="B10556">
            <v>0.34942129629629631</v>
          </cell>
          <cell r="D10556" t="str">
            <v>分系统3故障状态</v>
          </cell>
          <cell r="G10556" t="str">
            <v>BJ_zhongyu</v>
          </cell>
          <cell r="I10556" t="str">
            <v>系统故障</v>
          </cell>
        </row>
        <row r="10557">
          <cell r="A10557">
            <v>43217</v>
          </cell>
          <cell r="B10557">
            <v>0.34942129629629631</v>
          </cell>
          <cell r="D10557" t="str">
            <v>分系统3BCMS2故障状态</v>
          </cell>
          <cell r="G10557" t="str">
            <v>BJ_zhongyu</v>
          </cell>
          <cell r="I10557" t="str">
            <v>BMS故障</v>
          </cell>
        </row>
        <row r="10558">
          <cell r="A10558">
            <v>43217</v>
          </cell>
          <cell r="B10558">
            <v>0.35116898148148151</v>
          </cell>
          <cell r="D10558" t="str">
            <v>分系统3BCMS2故障状态</v>
          </cell>
          <cell r="G10558" t="str">
            <v>BJ_zhongyu</v>
          </cell>
          <cell r="I10558" t="str">
            <v>BMS故障</v>
          </cell>
        </row>
        <row r="10559">
          <cell r="A10559">
            <v>43217</v>
          </cell>
          <cell r="B10559">
            <v>0.35128472222222223</v>
          </cell>
          <cell r="D10559" t="str">
            <v>电表故障</v>
          </cell>
          <cell r="G10559" t="str">
            <v>JS_CZ_wodefeng</v>
          </cell>
          <cell r="I10559" t="str">
            <v>电表故障</v>
          </cell>
        </row>
        <row r="10560">
          <cell r="A10560">
            <v>43217</v>
          </cell>
          <cell r="B10560">
            <v>0.35394675925925928</v>
          </cell>
          <cell r="D10560" t="str">
            <v>电表故障</v>
          </cell>
          <cell r="G10560" t="str">
            <v>JS_CZ_wodefeng</v>
          </cell>
          <cell r="I10560" t="str">
            <v>电表故障</v>
          </cell>
        </row>
        <row r="10561">
          <cell r="A10561">
            <v>43217</v>
          </cell>
          <cell r="B10561">
            <v>0.35417824074074072</v>
          </cell>
          <cell r="D10561" t="str">
            <v>电表故障</v>
          </cell>
          <cell r="G10561" t="str">
            <v>JS_CZ_wodefeng</v>
          </cell>
          <cell r="I10561" t="str">
            <v>电表故障</v>
          </cell>
        </row>
        <row r="10562">
          <cell r="A10562">
            <v>43217</v>
          </cell>
          <cell r="B10562">
            <v>0.35678240740740735</v>
          </cell>
          <cell r="D10562" t="str">
            <v>电表故障</v>
          </cell>
          <cell r="G10562" t="str">
            <v>JS_CZ_wodefeng</v>
          </cell>
          <cell r="I10562" t="str">
            <v>电表故障</v>
          </cell>
        </row>
        <row r="10563">
          <cell r="A10563">
            <v>43217</v>
          </cell>
          <cell r="B10563">
            <v>0.35701388888888891</v>
          </cell>
          <cell r="D10563" t="str">
            <v>分系统3故障状态</v>
          </cell>
          <cell r="G10563" t="str">
            <v>BJ_zhongyu</v>
          </cell>
          <cell r="I10563" t="str">
            <v>系统故障</v>
          </cell>
        </row>
        <row r="10564">
          <cell r="A10564">
            <v>43217</v>
          </cell>
          <cell r="B10564">
            <v>0.35701388888888891</v>
          </cell>
          <cell r="D10564" t="str">
            <v>分系统3BCMS2故障状态</v>
          </cell>
          <cell r="G10564" t="str">
            <v>BJ_zhongyu</v>
          </cell>
          <cell r="I10564" t="str">
            <v>BMS故障</v>
          </cell>
        </row>
        <row r="10565">
          <cell r="A10565">
            <v>43217</v>
          </cell>
          <cell r="B10565">
            <v>0.3589236111111111</v>
          </cell>
          <cell r="D10565" t="str">
            <v>电表故障</v>
          </cell>
          <cell r="G10565" t="str">
            <v>JS_CZ_wodefeng</v>
          </cell>
          <cell r="I10565" t="str">
            <v>电表故障</v>
          </cell>
        </row>
        <row r="10566">
          <cell r="A10566">
            <v>43217</v>
          </cell>
          <cell r="B10566">
            <v>0.36146990740740742</v>
          </cell>
          <cell r="D10566" t="str">
            <v>分系统3故障状态</v>
          </cell>
          <cell r="G10566" t="str">
            <v>BJ_zhongyu</v>
          </cell>
          <cell r="I10566" t="str">
            <v>系统故障</v>
          </cell>
        </row>
        <row r="10567">
          <cell r="A10567">
            <v>43217</v>
          </cell>
          <cell r="B10567">
            <v>0.36146990740740742</v>
          </cell>
          <cell r="D10567" t="str">
            <v>分系统3BCMS2故障状态</v>
          </cell>
          <cell r="G10567" t="str">
            <v>BJ_zhongyu</v>
          </cell>
          <cell r="I10567" t="str">
            <v>BMS故障</v>
          </cell>
        </row>
        <row r="10568">
          <cell r="A10568">
            <v>43217</v>
          </cell>
          <cell r="B10568">
            <v>0.36298611111111106</v>
          </cell>
          <cell r="D10568" t="str">
            <v>电表故障</v>
          </cell>
          <cell r="G10568" t="str">
            <v>JS_CZ_wodefeng</v>
          </cell>
          <cell r="I10568" t="str">
            <v>电表故障</v>
          </cell>
        </row>
        <row r="10569">
          <cell r="A10569">
            <v>43217</v>
          </cell>
          <cell r="B10569">
            <v>0.36454861111111114</v>
          </cell>
          <cell r="D10569" t="str">
            <v>电表故障</v>
          </cell>
          <cell r="G10569" t="str">
            <v>JS_CZ_wodefeng</v>
          </cell>
          <cell r="I10569" t="str">
            <v>电表故障</v>
          </cell>
        </row>
        <row r="10570">
          <cell r="A10570">
            <v>43217</v>
          </cell>
          <cell r="B10570">
            <v>0.36535879629629631</v>
          </cell>
          <cell r="D10570" t="str">
            <v>分系统3BCMS2故障状态</v>
          </cell>
          <cell r="G10570" t="str">
            <v>BJ_zhongyu</v>
          </cell>
          <cell r="I10570" t="str">
            <v>BMS故障</v>
          </cell>
        </row>
        <row r="10571">
          <cell r="A10571">
            <v>43217</v>
          </cell>
          <cell r="B10571">
            <v>0.36564814814814817</v>
          </cell>
          <cell r="D10571" t="str">
            <v>电表故障</v>
          </cell>
          <cell r="G10571" t="str">
            <v>JS_CZ_wodefeng</v>
          </cell>
          <cell r="I10571" t="str">
            <v>电表故障</v>
          </cell>
        </row>
        <row r="10572">
          <cell r="A10572">
            <v>43217</v>
          </cell>
          <cell r="B10572">
            <v>0.36587962962962961</v>
          </cell>
          <cell r="D10572" t="str">
            <v>电表故障</v>
          </cell>
          <cell r="G10572" t="str">
            <v>JS_CZ_wodefeng</v>
          </cell>
          <cell r="I10572" t="str">
            <v>电表故障</v>
          </cell>
        </row>
        <row r="10573">
          <cell r="A10573">
            <v>43217</v>
          </cell>
          <cell r="B10573">
            <v>0.36599537037037039</v>
          </cell>
          <cell r="D10573" t="str">
            <v>电表故障</v>
          </cell>
          <cell r="G10573" t="str">
            <v>JS_CZ_wodefeng</v>
          </cell>
          <cell r="I10573" t="str">
            <v>电表故障</v>
          </cell>
        </row>
        <row r="10574">
          <cell r="A10574">
            <v>43217</v>
          </cell>
          <cell r="B10574">
            <v>0.36611111111111111</v>
          </cell>
          <cell r="D10574" t="str">
            <v>电表故障</v>
          </cell>
          <cell r="G10574" t="str">
            <v>JS_CZ_wodefeng</v>
          </cell>
          <cell r="I10574" t="str">
            <v>电表故障</v>
          </cell>
        </row>
        <row r="10575">
          <cell r="A10575">
            <v>43217</v>
          </cell>
          <cell r="B10575">
            <v>0.36692129629629627</v>
          </cell>
          <cell r="D10575" t="str">
            <v>电表故障</v>
          </cell>
          <cell r="G10575" t="str">
            <v>JS_CZ_wodefeng</v>
          </cell>
          <cell r="I10575" t="str">
            <v>电表故障</v>
          </cell>
        </row>
        <row r="10576">
          <cell r="A10576">
            <v>43217</v>
          </cell>
          <cell r="B10576">
            <v>0.36935185185185188</v>
          </cell>
          <cell r="D10576" t="str">
            <v>电表故障</v>
          </cell>
          <cell r="G10576" t="str">
            <v>JS_CZ_wodefeng</v>
          </cell>
          <cell r="I10576" t="str">
            <v>电表故障</v>
          </cell>
        </row>
        <row r="10577">
          <cell r="A10577">
            <v>43217</v>
          </cell>
          <cell r="B10577">
            <v>0.36958333333333332</v>
          </cell>
          <cell r="D10577" t="str">
            <v>电表故障</v>
          </cell>
          <cell r="G10577" t="str">
            <v>JS_CZ_wodefeng</v>
          </cell>
          <cell r="I10577" t="str">
            <v>电表故障</v>
          </cell>
        </row>
        <row r="10578">
          <cell r="A10578">
            <v>43217</v>
          </cell>
          <cell r="B10578">
            <v>0.37021990740740746</v>
          </cell>
          <cell r="D10578" t="str">
            <v>分系统3故障状态</v>
          </cell>
          <cell r="G10578" t="str">
            <v>BJ_zhongyu</v>
          </cell>
          <cell r="I10578" t="str">
            <v>系统故障</v>
          </cell>
        </row>
        <row r="10579">
          <cell r="A10579">
            <v>43217</v>
          </cell>
          <cell r="B10579">
            <v>0.37021990740740746</v>
          </cell>
          <cell r="D10579" t="str">
            <v>分系统3BCMS2故障状态</v>
          </cell>
          <cell r="G10579" t="str">
            <v>BJ_zhongyu</v>
          </cell>
          <cell r="I10579" t="str">
            <v>BMS故障</v>
          </cell>
        </row>
        <row r="10580">
          <cell r="A10580">
            <v>43217</v>
          </cell>
          <cell r="B10580">
            <v>0.37503472222222217</v>
          </cell>
          <cell r="D10580" t="str">
            <v>电表故障</v>
          </cell>
          <cell r="G10580" t="str">
            <v>JS_CZ_wodefeng</v>
          </cell>
          <cell r="I10580" t="str">
            <v>电表故障</v>
          </cell>
        </row>
        <row r="10581">
          <cell r="A10581">
            <v>43217</v>
          </cell>
          <cell r="B10581">
            <v>0.37630787037037039</v>
          </cell>
          <cell r="D10581" t="str">
            <v>电表故障</v>
          </cell>
          <cell r="G10581" t="str">
            <v>JS_CZ_wodefeng</v>
          </cell>
          <cell r="I10581" t="str">
            <v>电表故障</v>
          </cell>
        </row>
        <row r="10582">
          <cell r="A10582">
            <v>43217</v>
          </cell>
          <cell r="B10582">
            <v>0.37642361111111106</v>
          </cell>
          <cell r="D10582" t="str">
            <v>电表故障</v>
          </cell>
          <cell r="G10582" t="str">
            <v>JS_CZ_wodefeng</v>
          </cell>
          <cell r="I10582" t="str">
            <v>电表故障</v>
          </cell>
        </row>
        <row r="10583">
          <cell r="A10583">
            <v>43217</v>
          </cell>
          <cell r="B10583">
            <v>0.37659722222222225</v>
          </cell>
          <cell r="D10583" t="str">
            <v>电表故障</v>
          </cell>
          <cell r="G10583" t="str">
            <v>JS_CZ_wodefeng</v>
          </cell>
          <cell r="I10583" t="str">
            <v>电表故障</v>
          </cell>
        </row>
        <row r="10584">
          <cell r="A10584">
            <v>43217</v>
          </cell>
          <cell r="B10584">
            <v>0.37787037037037036</v>
          </cell>
          <cell r="D10584" t="str">
            <v>电表故障</v>
          </cell>
          <cell r="G10584" t="str">
            <v>JS_CZ_wodefeng</v>
          </cell>
          <cell r="I10584" t="str">
            <v>电表故障</v>
          </cell>
        </row>
        <row r="10585">
          <cell r="A10585">
            <v>43217</v>
          </cell>
          <cell r="B10585">
            <v>0.37950231481481483</v>
          </cell>
          <cell r="D10585" t="str">
            <v>分系统3BCMS2故障状态</v>
          </cell>
          <cell r="G10585" t="str">
            <v>BJ_zhongyu</v>
          </cell>
          <cell r="I10585" t="str">
            <v>BMS故障</v>
          </cell>
        </row>
        <row r="10586">
          <cell r="A10586">
            <v>43217</v>
          </cell>
          <cell r="B10586">
            <v>0.3818171296296296</v>
          </cell>
          <cell r="D10586" t="str">
            <v>电表故障</v>
          </cell>
          <cell r="G10586" t="str">
            <v>JS_CZ_wodefeng</v>
          </cell>
          <cell r="I10586" t="str">
            <v>电表故障</v>
          </cell>
        </row>
        <row r="10587">
          <cell r="A10587">
            <v>43217</v>
          </cell>
          <cell r="B10587">
            <v>0.38447916666666665</v>
          </cell>
          <cell r="D10587" t="str">
            <v>电表故障</v>
          </cell>
          <cell r="G10587" t="str">
            <v>JS_CZ_wodefeng</v>
          </cell>
          <cell r="I10587" t="str">
            <v>电表故障</v>
          </cell>
        </row>
        <row r="10588">
          <cell r="A10588">
            <v>43217</v>
          </cell>
          <cell r="B10588">
            <v>0.38679398148148153</v>
          </cell>
          <cell r="D10588" t="str">
            <v>电表故障</v>
          </cell>
          <cell r="G10588" t="str">
            <v>JS_CZ_wodefeng</v>
          </cell>
          <cell r="I10588" t="str">
            <v>电表故障</v>
          </cell>
        </row>
        <row r="10589">
          <cell r="A10589">
            <v>43217</v>
          </cell>
          <cell r="B10589">
            <v>0.38813657407407409</v>
          </cell>
          <cell r="D10589" t="str">
            <v>电表故障</v>
          </cell>
          <cell r="G10589" t="str">
            <v>JS_CZ_wodefeng</v>
          </cell>
          <cell r="I10589" t="str">
            <v>电表故障</v>
          </cell>
        </row>
        <row r="10590">
          <cell r="A10590">
            <v>43217</v>
          </cell>
          <cell r="B10590">
            <v>0.38825231481481487</v>
          </cell>
          <cell r="D10590" t="str">
            <v>电表故障</v>
          </cell>
          <cell r="G10590" t="str">
            <v>JS_CZ_wodefeng</v>
          </cell>
          <cell r="I10590" t="str">
            <v>电表故障</v>
          </cell>
        </row>
        <row r="10591">
          <cell r="A10591">
            <v>43217</v>
          </cell>
          <cell r="B10591">
            <v>0.38836805555555554</v>
          </cell>
          <cell r="D10591" t="str">
            <v>电表故障</v>
          </cell>
          <cell r="G10591" t="str">
            <v>JS_CZ_wodefeng</v>
          </cell>
          <cell r="I10591" t="str">
            <v>电表故障</v>
          </cell>
        </row>
        <row r="10592">
          <cell r="A10592">
            <v>43217</v>
          </cell>
          <cell r="B10592">
            <v>0.39074074074074078</v>
          </cell>
          <cell r="D10592" t="str">
            <v>电表故障</v>
          </cell>
          <cell r="G10592" t="str">
            <v>JS_CZ_wodefeng</v>
          </cell>
          <cell r="I10592" t="str">
            <v>电表故障</v>
          </cell>
        </row>
        <row r="10593">
          <cell r="A10593">
            <v>43217</v>
          </cell>
          <cell r="B10593">
            <v>0.39363425925925927</v>
          </cell>
          <cell r="D10593" t="str">
            <v>电表故障</v>
          </cell>
          <cell r="G10593" t="str">
            <v>JS_CZ_wodefeng</v>
          </cell>
          <cell r="I10593" t="str">
            <v>电表故障</v>
          </cell>
        </row>
        <row r="10594">
          <cell r="A10594">
            <v>43217</v>
          </cell>
          <cell r="B10594">
            <v>0.39374999999999999</v>
          </cell>
          <cell r="D10594" t="str">
            <v>电表故障</v>
          </cell>
          <cell r="G10594" t="str">
            <v>JS_CZ_wodefeng</v>
          </cell>
          <cell r="I10594" t="str">
            <v>电表故障</v>
          </cell>
        </row>
        <row r="10595">
          <cell r="A10595">
            <v>43217</v>
          </cell>
          <cell r="B10595">
            <v>0.39386574074074071</v>
          </cell>
          <cell r="D10595" t="str">
            <v>电表故障</v>
          </cell>
          <cell r="G10595" t="str">
            <v>JS_CZ_wodefeng</v>
          </cell>
          <cell r="I10595" t="str">
            <v>电表故障</v>
          </cell>
        </row>
        <row r="10596">
          <cell r="A10596">
            <v>43217</v>
          </cell>
          <cell r="B10596">
            <v>0.39624999999999999</v>
          </cell>
          <cell r="D10596" t="str">
            <v>电表故障</v>
          </cell>
          <cell r="G10596" t="str">
            <v>JS_CZ_wodefeng</v>
          </cell>
          <cell r="I10596" t="str">
            <v>电表故障</v>
          </cell>
        </row>
        <row r="10597">
          <cell r="A10597">
            <v>43217</v>
          </cell>
          <cell r="B10597">
            <v>0.39891203703703698</v>
          </cell>
          <cell r="D10597" t="str">
            <v>电表故障</v>
          </cell>
          <cell r="G10597" t="str">
            <v>JS_CZ_wodefeng</v>
          </cell>
          <cell r="I10597" t="str">
            <v>电表故障</v>
          </cell>
        </row>
        <row r="10598">
          <cell r="A10598">
            <v>43217</v>
          </cell>
          <cell r="B10598">
            <v>0.39902777777777776</v>
          </cell>
          <cell r="D10598" t="str">
            <v>电表故障</v>
          </cell>
          <cell r="G10598" t="str">
            <v>JS_CZ_wodefeng</v>
          </cell>
          <cell r="I10598" t="str">
            <v>电表故障</v>
          </cell>
        </row>
        <row r="10599">
          <cell r="A10599">
            <v>43217</v>
          </cell>
          <cell r="B10599">
            <v>0.40001157407407412</v>
          </cell>
          <cell r="D10599" t="str">
            <v>电表故障</v>
          </cell>
          <cell r="G10599" t="str">
            <v>JS_CZ_wodefeng</v>
          </cell>
          <cell r="I10599" t="str">
            <v>电表故障</v>
          </cell>
        </row>
        <row r="10600">
          <cell r="A10600">
            <v>43217</v>
          </cell>
          <cell r="B10600">
            <v>0.40244212962962966</v>
          </cell>
          <cell r="D10600" t="str">
            <v>电表故障</v>
          </cell>
          <cell r="G10600" t="str">
            <v>JS_CZ_wodefeng</v>
          </cell>
          <cell r="I10600" t="str">
            <v>电表故障</v>
          </cell>
        </row>
        <row r="10601">
          <cell r="A10601">
            <v>43217</v>
          </cell>
          <cell r="B10601">
            <v>0.40388888888888891</v>
          </cell>
          <cell r="D10601" t="str">
            <v>电表故障</v>
          </cell>
          <cell r="G10601" t="str">
            <v>JS_CZ_wodefeng</v>
          </cell>
          <cell r="I10601" t="str">
            <v>电表故障</v>
          </cell>
        </row>
        <row r="10602">
          <cell r="A10602">
            <v>43217</v>
          </cell>
          <cell r="B10602">
            <v>0.40400462962962963</v>
          </cell>
          <cell r="D10602" t="str">
            <v>电表故障</v>
          </cell>
          <cell r="G10602" t="str">
            <v>JS_CZ_wodefeng</v>
          </cell>
          <cell r="I10602" t="str">
            <v>电表故障</v>
          </cell>
        </row>
        <row r="10603">
          <cell r="A10603">
            <v>43217</v>
          </cell>
          <cell r="B10603">
            <v>0.40510416666666665</v>
          </cell>
          <cell r="D10603" t="str">
            <v>电表故障</v>
          </cell>
          <cell r="G10603" t="str">
            <v>JS_CZ_wodefeng</v>
          </cell>
          <cell r="I10603" t="str">
            <v>电表故障</v>
          </cell>
        </row>
        <row r="10604">
          <cell r="A10604">
            <v>43217</v>
          </cell>
          <cell r="B10604">
            <v>0.4053356481481481</v>
          </cell>
          <cell r="D10604" t="str">
            <v>电表故障</v>
          </cell>
          <cell r="G10604" t="str">
            <v>JS_CZ_wodefeng</v>
          </cell>
          <cell r="I10604" t="str">
            <v>电表故障</v>
          </cell>
        </row>
        <row r="10605">
          <cell r="A10605">
            <v>43217</v>
          </cell>
          <cell r="B10605">
            <v>0.40637731481481482</v>
          </cell>
          <cell r="D10605" t="str">
            <v>电表故障</v>
          </cell>
          <cell r="G10605" t="str">
            <v>JS_CZ_wodefeng</v>
          </cell>
          <cell r="I10605" t="str">
            <v>电表故障</v>
          </cell>
        </row>
        <row r="10606">
          <cell r="A10606">
            <v>43217</v>
          </cell>
          <cell r="B10606">
            <v>0.40887731481481482</v>
          </cell>
          <cell r="D10606" t="str">
            <v>电表故障</v>
          </cell>
          <cell r="G10606" t="str">
            <v>JS_CZ_wodefeng</v>
          </cell>
          <cell r="I10606" t="str">
            <v>电表故障</v>
          </cell>
        </row>
        <row r="10607">
          <cell r="A10607">
            <v>43217</v>
          </cell>
          <cell r="B10607">
            <v>0.40898148148148145</v>
          </cell>
          <cell r="D10607" t="str">
            <v>电表故障</v>
          </cell>
          <cell r="G10607" t="str">
            <v>JS_CZ_wodefeng</v>
          </cell>
          <cell r="I10607" t="str">
            <v>电表故障</v>
          </cell>
        </row>
        <row r="10608">
          <cell r="A10608">
            <v>43217</v>
          </cell>
          <cell r="B10608">
            <v>0.41008101851851847</v>
          </cell>
          <cell r="D10608" t="str">
            <v>电表故障</v>
          </cell>
          <cell r="G10608" t="str">
            <v>JS_CZ_wodefeng</v>
          </cell>
          <cell r="I10608" t="str">
            <v>电表故障</v>
          </cell>
        </row>
        <row r="10609">
          <cell r="A10609">
            <v>43217</v>
          </cell>
          <cell r="B10609">
            <v>0.41032407407407406</v>
          </cell>
          <cell r="D10609" t="str">
            <v>电表故障</v>
          </cell>
          <cell r="G10609" t="str">
            <v>JS_CZ_wodefeng</v>
          </cell>
          <cell r="I10609" t="str">
            <v>电表故障</v>
          </cell>
        </row>
        <row r="10610">
          <cell r="A10610">
            <v>43217</v>
          </cell>
          <cell r="B10610">
            <v>0.41136574074074073</v>
          </cell>
          <cell r="D10610" t="str">
            <v>电表故障</v>
          </cell>
          <cell r="G10610" t="str">
            <v>JS_CZ_wodefeng</v>
          </cell>
          <cell r="I10610" t="str">
            <v>电表故障</v>
          </cell>
        </row>
        <row r="10611">
          <cell r="A10611">
            <v>43217</v>
          </cell>
          <cell r="B10611">
            <v>0.41402777777777783</v>
          </cell>
          <cell r="D10611" t="str">
            <v>电表故障</v>
          </cell>
          <cell r="G10611" t="str">
            <v>JS_CZ_wodefeng</v>
          </cell>
          <cell r="I10611" t="str">
            <v>电表故障</v>
          </cell>
        </row>
        <row r="10612">
          <cell r="A10612">
            <v>43217</v>
          </cell>
          <cell r="B10612">
            <v>0.41530092592592593</v>
          </cell>
          <cell r="D10612" t="str">
            <v>电表故障</v>
          </cell>
          <cell r="G10612" t="str">
            <v>JS_CZ_wodefeng</v>
          </cell>
          <cell r="I10612" t="str">
            <v>电表故障</v>
          </cell>
        </row>
        <row r="10613">
          <cell r="A10613">
            <v>43217</v>
          </cell>
          <cell r="B10613">
            <v>0.41541666666666671</v>
          </cell>
          <cell r="D10613" t="str">
            <v>电表故障</v>
          </cell>
          <cell r="G10613" t="str">
            <v>JS_CZ_wodefeng</v>
          </cell>
          <cell r="I10613" t="str">
            <v>电表故障</v>
          </cell>
        </row>
        <row r="10614">
          <cell r="A10614">
            <v>43217</v>
          </cell>
          <cell r="B10614">
            <v>0.41674768518518518</v>
          </cell>
          <cell r="D10614" t="str">
            <v>电表故障</v>
          </cell>
          <cell r="G10614" t="str">
            <v>JS_CZ_wodefeng</v>
          </cell>
          <cell r="I10614" t="str">
            <v>电表故障</v>
          </cell>
        </row>
        <row r="10615">
          <cell r="A10615">
            <v>43217</v>
          </cell>
          <cell r="B10615">
            <v>0.41836805555555556</v>
          </cell>
          <cell r="D10615" t="str">
            <v>电表故障</v>
          </cell>
          <cell r="G10615" t="str">
            <v>JS_CZ_wodefeng</v>
          </cell>
          <cell r="I10615" t="str">
            <v>电表故障</v>
          </cell>
        </row>
        <row r="10616">
          <cell r="A10616">
            <v>43217</v>
          </cell>
          <cell r="B10616">
            <v>0.42074074074074069</v>
          </cell>
          <cell r="D10616" t="str">
            <v>电表故障</v>
          </cell>
          <cell r="G10616" t="str">
            <v>JS_CZ_wodefeng</v>
          </cell>
          <cell r="I10616" t="str">
            <v>电表故障</v>
          </cell>
        </row>
        <row r="10617">
          <cell r="A10617">
            <v>43217</v>
          </cell>
          <cell r="B10617">
            <v>0.42231481481481481</v>
          </cell>
          <cell r="D10617" t="str">
            <v>电表故障</v>
          </cell>
          <cell r="G10617" t="str">
            <v>JS_CZ_wodefeng</v>
          </cell>
          <cell r="I10617" t="str">
            <v>电表故障</v>
          </cell>
        </row>
        <row r="10618">
          <cell r="A10618">
            <v>43217</v>
          </cell>
          <cell r="B10618">
            <v>0.42271990740740745</v>
          </cell>
          <cell r="D10618" t="str">
            <v>分系统3故障状态</v>
          </cell>
          <cell r="G10618" t="str">
            <v>BJ_zhongyu</v>
          </cell>
          <cell r="I10618" t="str">
            <v>系统故障</v>
          </cell>
        </row>
        <row r="10619">
          <cell r="A10619">
            <v>43217</v>
          </cell>
          <cell r="B10619">
            <v>0.42271990740740745</v>
          </cell>
          <cell r="D10619" t="str">
            <v>分系统3BCMS2故障状态</v>
          </cell>
          <cell r="G10619" t="str">
            <v>BJ_zhongyu</v>
          </cell>
          <cell r="I10619" t="str">
            <v>BMS故障</v>
          </cell>
        </row>
        <row r="10620">
          <cell r="A10620">
            <v>43217</v>
          </cell>
          <cell r="B10620">
            <v>0.42468750000000005</v>
          </cell>
          <cell r="D10620" t="str">
            <v>电表故障</v>
          </cell>
          <cell r="G10620" t="str">
            <v>JS_CZ_wodefeng</v>
          </cell>
          <cell r="I10620" t="str">
            <v>电表故障</v>
          </cell>
        </row>
        <row r="10621">
          <cell r="A10621">
            <v>43217</v>
          </cell>
          <cell r="B10621">
            <v>0.42601851851851852</v>
          </cell>
          <cell r="D10621" t="str">
            <v>电表故障</v>
          </cell>
          <cell r="G10621" t="str">
            <v>JS_CZ_wodefeng</v>
          </cell>
          <cell r="I10621" t="str">
            <v>电表故障</v>
          </cell>
        </row>
        <row r="10622">
          <cell r="A10622">
            <v>43217</v>
          </cell>
          <cell r="B10622">
            <v>0.42613425925925924</v>
          </cell>
          <cell r="D10622" t="str">
            <v>电表故障</v>
          </cell>
          <cell r="G10622" t="str">
            <v>JS_CZ_wodefeng</v>
          </cell>
          <cell r="I10622" t="str">
            <v>电表故障</v>
          </cell>
        </row>
        <row r="10623">
          <cell r="A10623">
            <v>43217</v>
          </cell>
          <cell r="B10623">
            <v>0.42625000000000002</v>
          </cell>
          <cell r="D10623" t="str">
            <v>电表故障</v>
          </cell>
          <cell r="G10623" t="str">
            <v>JS_CZ_wodefeng</v>
          </cell>
          <cell r="I10623" t="str">
            <v>电表故障</v>
          </cell>
        </row>
        <row r="10624">
          <cell r="A10624">
            <v>43217</v>
          </cell>
          <cell r="B10624">
            <v>0.42723379629629626</v>
          </cell>
          <cell r="D10624" t="str">
            <v>分系统3BCMS2故障状态</v>
          </cell>
          <cell r="G10624" t="str">
            <v>BJ_zhongyu</v>
          </cell>
          <cell r="I10624" t="str">
            <v>BMS故障</v>
          </cell>
        </row>
        <row r="10625">
          <cell r="A10625">
            <v>43217</v>
          </cell>
          <cell r="B10625">
            <v>0.42729166666666668</v>
          </cell>
          <cell r="D10625" t="str">
            <v>电表故障</v>
          </cell>
          <cell r="G10625" t="str">
            <v>JS_CZ_wodefeng</v>
          </cell>
          <cell r="I10625" t="str">
            <v>电表故障</v>
          </cell>
        </row>
        <row r="10626">
          <cell r="A10626">
            <v>43217</v>
          </cell>
          <cell r="B10626">
            <v>0.4274074074074074</v>
          </cell>
          <cell r="D10626" t="str">
            <v>电表故障</v>
          </cell>
          <cell r="G10626" t="str">
            <v>JS_CZ_wodefeng</v>
          </cell>
          <cell r="I10626" t="str">
            <v>电表故障</v>
          </cell>
        </row>
        <row r="10627">
          <cell r="A10627">
            <v>43217</v>
          </cell>
          <cell r="B10627">
            <v>0.42781249999999998</v>
          </cell>
          <cell r="D10627" t="str">
            <v>分系统3告警状态</v>
          </cell>
          <cell r="G10627" t="str">
            <v>BJ_zhongyu</v>
          </cell>
          <cell r="I10627" t="str">
            <v>系统故障</v>
          </cell>
        </row>
        <row r="10628">
          <cell r="A10628">
            <v>43217</v>
          </cell>
          <cell r="B10628">
            <v>0.42781249999999998</v>
          </cell>
          <cell r="D10628" t="str">
            <v>分系统3故障状态</v>
          </cell>
          <cell r="G10628" t="str">
            <v>BJ_zhongyu</v>
          </cell>
          <cell r="I10628" t="str">
            <v>系统故障</v>
          </cell>
        </row>
        <row r="10629">
          <cell r="A10629">
            <v>43217</v>
          </cell>
          <cell r="B10629">
            <v>0.42781249999999998</v>
          </cell>
          <cell r="D10629" t="str">
            <v>分系统3PCS告警状态</v>
          </cell>
          <cell r="G10629" t="str">
            <v>BJ_zhongyu</v>
          </cell>
          <cell r="I10629" t="str">
            <v>PCS故障</v>
          </cell>
        </row>
        <row r="10630">
          <cell r="A10630">
            <v>43217</v>
          </cell>
          <cell r="B10630">
            <v>0.42787037037037035</v>
          </cell>
          <cell r="D10630" t="str">
            <v>分系统3BCMS2故障状态</v>
          </cell>
          <cell r="G10630" t="str">
            <v>BJ_zhongyu</v>
          </cell>
          <cell r="I10630" t="str">
            <v>BMS故障</v>
          </cell>
        </row>
        <row r="10631">
          <cell r="A10631">
            <v>43217</v>
          </cell>
          <cell r="B10631">
            <v>0.42821759259259262</v>
          </cell>
          <cell r="D10631" t="str">
            <v>分系统3BCMS2故障状态</v>
          </cell>
          <cell r="G10631" t="str">
            <v>BJ_zhongyu</v>
          </cell>
          <cell r="I10631" t="str">
            <v>BMS故障</v>
          </cell>
        </row>
        <row r="10632">
          <cell r="A10632">
            <v>43217</v>
          </cell>
          <cell r="B10632">
            <v>0.42873842592592593</v>
          </cell>
          <cell r="D10632" t="str">
            <v>电表故障</v>
          </cell>
          <cell r="G10632" t="str">
            <v>JS_CZ_wodefeng</v>
          </cell>
          <cell r="I10632" t="str">
            <v>电表故障</v>
          </cell>
        </row>
        <row r="10633">
          <cell r="A10633">
            <v>43217</v>
          </cell>
          <cell r="B10633">
            <v>0.42961805555555554</v>
          </cell>
          <cell r="D10633" t="str">
            <v>电表故障</v>
          </cell>
          <cell r="G10633" t="str">
            <v>JS_CZ_wodefeng</v>
          </cell>
          <cell r="I10633" t="str">
            <v>电表故障</v>
          </cell>
        </row>
        <row r="10634">
          <cell r="A10634">
            <v>43217</v>
          </cell>
          <cell r="B10634">
            <v>0.43100694444444443</v>
          </cell>
          <cell r="D10634" t="str">
            <v>电表故障</v>
          </cell>
          <cell r="G10634" t="str">
            <v>JS_CZ_wodefeng</v>
          </cell>
          <cell r="I10634" t="str">
            <v>电表故障</v>
          </cell>
        </row>
        <row r="10635">
          <cell r="A10635">
            <v>43217</v>
          </cell>
          <cell r="B10635">
            <v>0.43112268518518521</v>
          </cell>
          <cell r="D10635" t="str">
            <v>电表故障</v>
          </cell>
          <cell r="G10635" t="str">
            <v>JS_CZ_wodefeng</v>
          </cell>
          <cell r="I10635" t="str">
            <v>电表故障</v>
          </cell>
        </row>
        <row r="10636">
          <cell r="A10636">
            <v>43217</v>
          </cell>
          <cell r="B10636">
            <v>0.43123842592592593</v>
          </cell>
          <cell r="D10636" t="str">
            <v>电表故障</v>
          </cell>
          <cell r="G10636" t="str">
            <v>JS_CZ_wodefeng</v>
          </cell>
          <cell r="I10636" t="str">
            <v>电表故障</v>
          </cell>
        </row>
        <row r="10637">
          <cell r="A10637">
            <v>43217</v>
          </cell>
          <cell r="B10637">
            <v>0.43517361111111108</v>
          </cell>
          <cell r="D10637" t="str">
            <v>电表故障</v>
          </cell>
          <cell r="G10637" t="str">
            <v>JS_CZ_wodefeng</v>
          </cell>
          <cell r="I10637" t="str">
            <v>电表故障</v>
          </cell>
        </row>
        <row r="10638">
          <cell r="A10638">
            <v>43217</v>
          </cell>
          <cell r="B10638">
            <v>0.43737268518518518</v>
          </cell>
          <cell r="D10638" t="str">
            <v>电表故障</v>
          </cell>
          <cell r="G10638" t="str">
            <v>JS_CZ_wodefeng</v>
          </cell>
          <cell r="I10638" t="str">
            <v>电表故障</v>
          </cell>
        </row>
        <row r="10639">
          <cell r="A10639">
            <v>43217</v>
          </cell>
          <cell r="B10639">
            <v>0.43760416666666663</v>
          </cell>
          <cell r="D10639" t="str">
            <v>电表故障</v>
          </cell>
          <cell r="G10639" t="str">
            <v>JS_CZ_wodefeng</v>
          </cell>
          <cell r="I10639" t="str">
            <v>电表故障</v>
          </cell>
        </row>
        <row r="10640">
          <cell r="A10640">
            <v>43217</v>
          </cell>
          <cell r="B10640">
            <v>0.4377199074074074</v>
          </cell>
          <cell r="D10640" t="str">
            <v>电表故障</v>
          </cell>
          <cell r="G10640" t="str">
            <v>JS_CZ_wodefeng</v>
          </cell>
          <cell r="I10640" t="str">
            <v>电表故障</v>
          </cell>
        </row>
        <row r="10641">
          <cell r="A10641">
            <v>43217</v>
          </cell>
          <cell r="B10641">
            <v>0.43784722222222222</v>
          </cell>
          <cell r="D10641" t="str">
            <v>电表故障</v>
          </cell>
          <cell r="G10641" t="str">
            <v>JS_CZ_wodefeng</v>
          </cell>
          <cell r="I10641" t="str">
            <v>电表故障</v>
          </cell>
        </row>
        <row r="10642">
          <cell r="A10642">
            <v>43217</v>
          </cell>
          <cell r="B10642">
            <v>0.44021990740740741</v>
          </cell>
          <cell r="D10642" t="str">
            <v>电表故障</v>
          </cell>
          <cell r="G10642" t="str">
            <v>JS_CZ_wodefeng</v>
          </cell>
          <cell r="I10642" t="str">
            <v>电表故障</v>
          </cell>
        </row>
        <row r="10643">
          <cell r="A10643">
            <v>43217</v>
          </cell>
          <cell r="B10643">
            <v>0.44253472222222223</v>
          </cell>
          <cell r="D10643" t="str">
            <v>电表故障</v>
          </cell>
          <cell r="G10643" t="str">
            <v>JS_CZ_wodefeng</v>
          </cell>
          <cell r="I10643" t="str">
            <v>电表故障</v>
          </cell>
        </row>
        <row r="10644">
          <cell r="A10644">
            <v>43217</v>
          </cell>
          <cell r="B10644">
            <v>0.44265046296296301</v>
          </cell>
          <cell r="D10644" t="str">
            <v>电表故障</v>
          </cell>
          <cell r="G10644" t="str">
            <v>JS_CZ_wodefeng</v>
          </cell>
          <cell r="I10644" t="str">
            <v>电表故障</v>
          </cell>
        </row>
        <row r="10645">
          <cell r="A10645">
            <v>43217</v>
          </cell>
          <cell r="B10645">
            <v>0.4440972222222222</v>
          </cell>
          <cell r="D10645" t="str">
            <v>电表故障</v>
          </cell>
          <cell r="G10645" t="str">
            <v>JS_CZ_wodefeng</v>
          </cell>
          <cell r="I10645" t="str">
            <v>电表故障</v>
          </cell>
        </row>
        <row r="10646">
          <cell r="A10646">
            <v>43217</v>
          </cell>
          <cell r="B10646">
            <v>0.44646990740740744</v>
          </cell>
          <cell r="D10646" t="str">
            <v>电表故障</v>
          </cell>
          <cell r="G10646" t="str">
            <v>JS_CZ_wodefeng</v>
          </cell>
          <cell r="I10646" t="str">
            <v>电表故障</v>
          </cell>
        </row>
        <row r="10647">
          <cell r="A10647">
            <v>43217</v>
          </cell>
          <cell r="B10647">
            <v>0.44913194444444443</v>
          </cell>
          <cell r="D10647" t="str">
            <v>电表故障</v>
          </cell>
          <cell r="G10647" t="str">
            <v>JS_CZ_wodefeng</v>
          </cell>
          <cell r="I10647" t="str">
            <v>电表故障</v>
          </cell>
        </row>
        <row r="10648">
          <cell r="A10648">
            <v>43217</v>
          </cell>
          <cell r="B10648">
            <v>0.45145833333333335</v>
          </cell>
          <cell r="D10648" t="str">
            <v>电表故障</v>
          </cell>
          <cell r="G10648" t="str">
            <v>JS_CZ_wodefeng</v>
          </cell>
          <cell r="I10648" t="str">
            <v>电表故障</v>
          </cell>
        </row>
        <row r="10649">
          <cell r="A10649">
            <v>43217</v>
          </cell>
          <cell r="B10649">
            <v>0.45278935185185182</v>
          </cell>
          <cell r="D10649" t="str">
            <v>电表故障</v>
          </cell>
          <cell r="G10649" t="str">
            <v>JS_CZ_wodefeng</v>
          </cell>
          <cell r="I10649" t="str">
            <v>电表故障</v>
          </cell>
        </row>
        <row r="10650">
          <cell r="A10650">
            <v>43217</v>
          </cell>
          <cell r="B10650">
            <v>0.4529050925925926</v>
          </cell>
          <cell r="D10650" t="str">
            <v>电表故障</v>
          </cell>
          <cell r="G10650" t="str">
            <v>JS_CZ_wodefeng</v>
          </cell>
          <cell r="I10650" t="str">
            <v>电表故障</v>
          </cell>
        </row>
        <row r="10651">
          <cell r="A10651">
            <v>43217</v>
          </cell>
          <cell r="B10651">
            <v>0.45302083333333337</v>
          </cell>
          <cell r="D10651" t="str">
            <v>电表故障</v>
          </cell>
          <cell r="G10651" t="str">
            <v>JS_CZ_wodefeng</v>
          </cell>
          <cell r="I10651" t="str">
            <v>电表故障</v>
          </cell>
        </row>
        <row r="10652">
          <cell r="A10652">
            <v>43217</v>
          </cell>
          <cell r="B10652">
            <v>0.4553935185185185</v>
          </cell>
          <cell r="D10652" t="str">
            <v>电表故障</v>
          </cell>
          <cell r="G10652" t="str">
            <v>JS_CZ_wodefeng</v>
          </cell>
          <cell r="I10652" t="str">
            <v>电表故障</v>
          </cell>
        </row>
        <row r="10653">
          <cell r="A10653">
            <v>43217</v>
          </cell>
          <cell r="B10653">
            <v>0.45829861111111114</v>
          </cell>
          <cell r="D10653" t="str">
            <v>电表故障</v>
          </cell>
          <cell r="G10653" t="str">
            <v>JS_CZ_wodefeng</v>
          </cell>
          <cell r="I10653" t="str">
            <v>电表故障</v>
          </cell>
        </row>
        <row r="10654">
          <cell r="A10654">
            <v>43217</v>
          </cell>
          <cell r="B10654">
            <v>0.45841435185185181</v>
          </cell>
          <cell r="D10654" t="str">
            <v>电表故障</v>
          </cell>
          <cell r="G10654" t="str">
            <v>JS_CZ_wodefeng</v>
          </cell>
          <cell r="I10654" t="str">
            <v>电表故障</v>
          </cell>
        </row>
        <row r="10655">
          <cell r="A10655">
            <v>43217</v>
          </cell>
          <cell r="B10655">
            <v>0.45853009259259259</v>
          </cell>
          <cell r="D10655" t="str">
            <v>电表故障</v>
          </cell>
          <cell r="G10655" t="str">
            <v>JS_CZ_wodefeng</v>
          </cell>
          <cell r="I10655" t="str">
            <v>电表故障</v>
          </cell>
        </row>
        <row r="10656">
          <cell r="A10656">
            <v>43217</v>
          </cell>
          <cell r="B10656">
            <v>0.45957175925925925</v>
          </cell>
          <cell r="D10656" t="str">
            <v>电表故障</v>
          </cell>
          <cell r="G10656" t="str">
            <v>JS_CZ_wodefeng</v>
          </cell>
          <cell r="I10656" t="str">
            <v>电表故障</v>
          </cell>
        </row>
        <row r="10657">
          <cell r="A10657">
            <v>43217</v>
          </cell>
          <cell r="B10657">
            <v>0.46200231481481485</v>
          </cell>
          <cell r="D10657" t="str">
            <v>电表故障</v>
          </cell>
          <cell r="G10657" t="str">
            <v>JS_CZ_wodefeng</v>
          </cell>
          <cell r="I10657" t="str">
            <v>电表故障</v>
          </cell>
        </row>
        <row r="10658">
          <cell r="A10658">
            <v>43217</v>
          </cell>
          <cell r="B10658">
            <v>0.46356481481481482</v>
          </cell>
          <cell r="D10658" t="str">
            <v>电表故障</v>
          </cell>
          <cell r="G10658" t="str">
            <v>JS_CZ_wodefeng</v>
          </cell>
          <cell r="I10658" t="str">
            <v>电表故障</v>
          </cell>
        </row>
        <row r="10659">
          <cell r="A10659">
            <v>43217</v>
          </cell>
          <cell r="B10659">
            <v>0.46466435185185184</v>
          </cell>
          <cell r="D10659" t="str">
            <v>电表故障</v>
          </cell>
          <cell r="G10659" t="str">
            <v>JS_CZ_wodefeng</v>
          </cell>
          <cell r="I10659" t="str">
            <v>电表故障</v>
          </cell>
        </row>
        <row r="10660">
          <cell r="A10660">
            <v>43217</v>
          </cell>
          <cell r="B10660">
            <v>0.46489583333333334</v>
          </cell>
          <cell r="D10660" t="str">
            <v>电表故障</v>
          </cell>
          <cell r="G10660" t="str">
            <v>JS_CZ_wodefeng</v>
          </cell>
          <cell r="I10660" t="str">
            <v>电表故障</v>
          </cell>
        </row>
        <row r="10661">
          <cell r="A10661">
            <v>43217</v>
          </cell>
          <cell r="B10661">
            <v>0.46501157407407406</v>
          </cell>
          <cell r="D10661" t="str">
            <v>电表故障</v>
          </cell>
          <cell r="G10661" t="str">
            <v>JS_CZ_wodefeng</v>
          </cell>
          <cell r="I10661" t="str">
            <v>电表故障</v>
          </cell>
        </row>
        <row r="10662">
          <cell r="A10662">
            <v>43217</v>
          </cell>
          <cell r="B10662">
            <v>0.46512731481481479</v>
          </cell>
          <cell r="D10662" t="str">
            <v>电表故障</v>
          </cell>
          <cell r="G10662" t="str">
            <v>JS_CZ_wodefeng</v>
          </cell>
          <cell r="I10662" t="str">
            <v>电表故障</v>
          </cell>
        </row>
        <row r="10663">
          <cell r="A10663">
            <v>43217</v>
          </cell>
          <cell r="B10663">
            <v>0.46751157407407407</v>
          </cell>
          <cell r="D10663" t="str">
            <v>电表故障</v>
          </cell>
          <cell r="G10663" t="str">
            <v>JS_CZ_wodefeng</v>
          </cell>
          <cell r="I10663" t="str">
            <v>电表故障</v>
          </cell>
        </row>
        <row r="10664">
          <cell r="A10664">
            <v>43217</v>
          </cell>
          <cell r="B10664">
            <v>0.46976851851851853</v>
          </cell>
          <cell r="D10664" t="str">
            <v>电表故障</v>
          </cell>
          <cell r="G10664" t="str">
            <v>JS_CZ_wodefeng</v>
          </cell>
          <cell r="I10664" t="str">
            <v>电表故障</v>
          </cell>
        </row>
        <row r="10665">
          <cell r="A10665">
            <v>43217</v>
          </cell>
          <cell r="B10665">
            <v>0.46988425925925931</v>
          </cell>
          <cell r="D10665" t="str">
            <v>电表故障</v>
          </cell>
          <cell r="G10665" t="str">
            <v>JS_CZ_wodefeng</v>
          </cell>
          <cell r="I10665" t="str">
            <v>电表故障</v>
          </cell>
        </row>
        <row r="10666">
          <cell r="A10666">
            <v>43217</v>
          </cell>
          <cell r="B10666">
            <v>0.4713310185185185</v>
          </cell>
          <cell r="D10666" t="str">
            <v>电表故障</v>
          </cell>
          <cell r="G10666" t="str">
            <v>JS_CZ_wodefeng</v>
          </cell>
          <cell r="I10666" t="str">
            <v>电表故障</v>
          </cell>
        </row>
        <row r="10667">
          <cell r="A10667">
            <v>43217</v>
          </cell>
          <cell r="B10667">
            <v>0.47341435185185188</v>
          </cell>
          <cell r="D10667" t="str">
            <v>电表故障</v>
          </cell>
          <cell r="G10667" t="str">
            <v>JS_CZ_wodefeng</v>
          </cell>
          <cell r="I10667" t="str">
            <v>电表故障</v>
          </cell>
        </row>
        <row r="10668">
          <cell r="A10668">
            <v>43217</v>
          </cell>
          <cell r="B10668">
            <v>0.47353009259259254</v>
          </cell>
          <cell r="D10668" t="str">
            <v>电表故障</v>
          </cell>
          <cell r="G10668" t="str">
            <v>JS_CZ_wodefeng</v>
          </cell>
          <cell r="I10668" t="str">
            <v>电表故障</v>
          </cell>
        </row>
        <row r="10669">
          <cell r="A10669">
            <v>43217</v>
          </cell>
          <cell r="B10669">
            <v>0.47364583333333332</v>
          </cell>
          <cell r="D10669" t="str">
            <v>电表故障</v>
          </cell>
          <cell r="G10669" t="str">
            <v>JS_CZ_wodefeng</v>
          </cell>
          <cell r="I10669" t="str">
            <v>电表故障</v>
          </cell>
        </row>
        <row r="10670">
          <cell r="A10670">
            <v>43217</v>
          </cell>
          <cell r="B10670">
            <v>0.47758101851851853</v>
          </cell>
          <cell r="D10670" t="str">
            <v>电表故障</v>
          </cell>
          <cell r="G10670" t="str">
            <v>JS_CZ_wodefeng</v>
          </cell>
          <cell r="I10670" t="str">
            <v>电表故障</v>
          </cell>
        </row>
        <row r="10671">
          <cell r="A10671">
            <v>43217</v>
          </cell>
          <cell r="B10671">
            <v>0.47996527777777781</v>
          </cell>
          <cell r="D10671" t="str">
            <v>电表故障</v>
          </cell>
          <cell r="G10671" t="str">
            <v>JS_CZ_wodefeng</v>
          </cell>
          <cell r="I10671" t="str">
            <v>电表故障</v>
          </cell>
        </row>
        <row r="10672">
          <cell r="A10672">
            <v>43217</v>
          </cell>
          <cell r="B10672">
            <v>0.48008101851851853</v>
          </cell>
          <cell r="D10672" t="str">
            <v>电表故障</v>
          </cell>
          <cell r="G10672" t="str">
            <v>JS_CZ_wodefeng</v>
          </cell>
          <cell r="I10672" t="str">
            <v>电表故障</v>
          </cell>
        </row>
        <row r="10673">
          <cell r="A10673">
            <v>43217</v>
          </cell>
          <cell r="B10673">
            <v>0.48019675925925925</v>
          </cell>
          <cell r="D10673" t="str">
            <v>电表故障</v>
          </cell>
          <cell r="G10673" t="str">
            <v>JS_CZ_wodefeng</v>
          </cell>
          <cell r="I10673" t="str">
            <v>电表故障</v>
          </cell>
        </row>
        <row r="10674">
          <cell r="A10674">
            <v>43217</v>
          </cell>
          <cell r="B10674">
            <v>0.481412037037037</v>
          </cell>
          <cell r="D10674" t="str">
            <v>电表故障</v>
          </cell>
          <cell r="G10674" t="str">
            <v>JS_CZ_wodefeng</v>
          </cell>
          <cell r="I10674" t="str">
            <v>电表故障</v>
          </cell>
        </row>
        <row r="10675">
          <cell r="A10675">
            <v>43217</v>
          </cell>
          <cell r="B10675">
            <v>0.48251157407407402</v>
          </cell>
          <cell r="D10675" t="str">
            <v>电表故障</v>
          </cell>
          <cell r="G10675" t="str">
            <v>JS_CZ_wodefeng</v>
          </cell>
          <cell r="I10675" t="str">
            <v>电表故障</v>
          </cell>
        </row>
        <row r="10676">
          <cell r="A10676">
            <v>43217</v>
          </cell>
          <cell r="B10676">
            <v>0.48494212962962963</v>
          </cell>
          <cell r="D10676" t="str">
            <v>电表故障</v>
          </cell>
          <cell r="G10676" t="str">
            <v>JS_CZ_wodefeng</v>
          </cell>
          <cell r="I10676" t="str">
            <v>电表故障</v>
          </cell>
        </row>
        <row r="10677">
          <cell r="A10677">
            <v>43217</v>
          </cell>
          <cell r="B10677">
            <v>0.48505787037037035</v>
          </cell>
          <cell r="D10677" t="str">
            <v>电表故障</v>
          </cell>
          <cell r="G10677" t="str">
            <v>JS_CZ_wodefeng</v>
          </cell>
          <cell r="I10677" t="str">
            <v>电表故障</v>
          </cell>
        </row>
        <row r="10678">
          <cell r="A10678">
            <v>43217</v>
          </cell>
          <cell r="B10678">
            <v>0.48523148148148149</v>
          </cell>
          <cell r="D10678" t="str">
            <v>电表故障</v>
          </cell>
          <cell r="G10678" t="str">
            <v>JS_CZ_wodefeng</v>
          </cell>
          <cell r="I10678" t="str">
            <v>电表故障</v>
          </cell>
        </row>
        <row r="10679">
          <cell r="A10679">
            <v>43217</v>
          </cell>
          <cell r="B10679">
            <v>0.48650462962962965</v>
          </cell>
          <cell r="D10679" t="str">
            <v>电表故障</v>
          </cell>
          <cell r="G10679" t="str">
            <v>JS_CZ_wodefeng</v>
          </cell>
          <cell r="I10679" t="str">
            <v>电表故障</v>
          </cell>
        </row>
        <row r="10680">
          <cell r="A10680">
            <v>43217</v>
          </cell>
          <cell r="B10680">
            <v>0.48888888888888887</v>
          </cell>
          <cell r="D10680" t="str">
            <v>电表故障</v>
          </cell>
          <cell r="G10680" t="str">
            <v>JS_CZ_wodefeng</v>
          </cell>
          <cell r="I10680" t="str">
            <v>电表故障</v>
          </cell>
        </row>
        <row r="10681">
          <cell r="A10681">
            <v>43217</v>
          </cell>
          <cell r="B10681">
            <v>0.49033564814814817</v>
          </cell>
          <cell r="D10681" t="str">
            <v>电表故障</v>
          </cell>
          <cell r="G10681" t="str">
            <v>JS_CZ_wodefeng</v>
          </cell>
          <cell r="I10681" t="str">
            <v>电表故障</v>
          </cell>
        </row>
        <row r="10682">
          <cell r="A10682">
            <v>43217</v>
          </cell>
          <cell r="B10682">
            <v>0.49589120370370371</v>
          </cell>
          <cell r="D10682" t="str">
            <v>电表故障</v>
          </cell>
          <cell r="G10682" t="str">
            <v>JS_CZ_wodefeng</v>
          </cell>
          <cell r="I10682" t="str">
            <v>电表故障</v>
          </cell>
        </row>
        <row r="10683">
          <cell r="A10683">
            <v>43217</v>
          </cell>
          <cell r="B10683">
            <v>0.49699074074074073</v>
          </cell>
          <cell r="D10683" t="str">
            <v>电表故障</v>
          </cell>
          <cell r="G10683" t="str">
            <v>JS_CZ_wodefeng</v>
          </cell>
          <cell r="I10683" t="str">
            <v>电表故障</v>
          </cell>
        </row>
        <row r="10684">
          <cell r="A10684">
            <v>43217</v>
          </cell>
          <cell r="B10684">
            <v>0.49722222222222223</v>
          </cell>
          <cell r="D10684" t="str">
            <v>电表故障</v>
          </cell>
          <cell r="G10684" t="str">
            <v>JS_CZ_wodefeng</v>
          </cell>
          <cell r="I10684" t="str">
            <v>电表故障</v>
          </cell>
        </row>
        <row r="10685">
          <cell r="A10685">
            <v>43217</v>
          </cell>
          <cell r="B10685">
            <v>0.49734953703703705</v>
          </cell>
          <cell r="D10685" t="str">
            <v>电表故障</v>
          </cell>
          <cell r="G10685" t="str">
            <v>JS_CZ_wodefeng</v>
          </cell>
          <cell r="I10685" t="str">
            <v>电表故障</v>
          </cell>
        </row>
        <row r="10686">
          <cell r="A10686">
            <v>43217</v>
          </cell>
          <cell r="B10686">
            <v>0.49746527777777777</v>
          </cell>
          <cell r="D10686" t="str">
            <v>电表故障</v>
          </cell>
          <cell r="G10686" t="str">
            <v>JS_CZ_wodefeng</v>
          </cell>
          <cell r="I10686" t="str">
            <v>电表故障</v>
          </cell>
        </row>
        <row r="10687">
          <cell r="A10687">
            <v>43217</v>
          </cell>
          <cell r="B10687">
            <v>0.49983796296296296</v>
          </cell>
          <cell r="D10687" t="str">
            <v>电表故障</v>
          </cell>
          <cell r="G10687" t="str">
            <v>JS_CZ_wodefeng</v>
          </cell>
          <cell r="I10687" t="str">
            <v>电表故障</v>
          </cell>
        </row>
        <row r="10688">
          <cell r="A10688">
            <v>43217</v>
          </cell>
          <cell r="B10688">
            <v>0.50116898148148148</v>
          </cell>
          <cell r="D10688" t="str">
            <v>电表故障</v>
          </cell>
          <cell r="G10688" t="str">
            <v>JS_CZ_wodefeng</v>
          </cell>
          <cell r="I10688" t="str">
            <v>电表故障</v>
          </cell>
        </row>
        <row r="10689">
          <cell r="A10689">
            <v>43217</v>
          </cell>
          <cell r="B10689">
            <v>0.50400462962962966</v>
          </cell>
          <cell r="D10689" t="str">
            <v>电表故障</v>
          </cell>
          <cell r="G10689" t="str">
            <v>JS_CZ_wodefeng</v>
          </cell>
          <cell r="I10689" t="str">
            <v>电表故障</v>
          </cell>
        </row>
        <row r="10690">
          <cell r="A10690">
            <v>43217</v>
          </cell>
          <cell r="B10690">
            <v>0.50747685185185187</v>
          </cell>
          <cell r="D10690" t="str">
            <v>电表故障</v>
          </cell>
          <cell r="G10690" t="str">
            <v>JS_CZ_wodefeng</v>
          </cell>
          <cell r="I10690" t="str">
            <v>电表故障</v>
          </cell>
        </row>
        <row r="10691">
          <cell r="A10691">
            <v>43217</v>
          </cell>
          <cell r="B10691">
            <v>0.50875000000000004</v>
          </cell>
          <cell r="D10691" t="str">
            <v>电表故障</v>
          </cell>
          <cell r="G10691" t="str">
            <v>JS_CZ_wodefeng</v>
          </cell>
          <cell r="I10691" t="str">
            <v>电表故障</v>
          </cell>
        </row>
        <row r="10692">
          <cell r="A10692">
            <v>43217</v>
          </cell>
          <cell r="B10692">
            <v>0.5088773148148148</v>
          </cell>
          <cell r="D10692" t="str">
            <v>电表故障</v>
          </cell>
          <cell r="G10692" t="str">
            <v>JS_CZ_wodefeng</v>
          </cell>
          <cell r="I10692" t="str">
            <v>电表故障</v>
          </cell>
        </row>
        <row r="10693">
          <cell r="A10693">
            <v>43217</v>
          </cell>
          <cell r="B10693">
            <v>0.5103240740740741</v>
          </cell>
          <cell r="D10693" t="str">
            <v>电表故障</v>
          </cell>
          <cell r="G10693" t="str">
            <v>JS_CZ_wodefeng</v>
          </cell>
          <cell r="I10693" t="str">
            <v>电表故障</v>
          </cell>
        </row>
        <row r="10694">
          <cell r="A10694">
            <v>43217</v>
          </cell>
          <cell r="B10694">
            <v>0.51269675925925928</v>
          </cell>
          <cell r="D10694" t="str">
            <v>电表故障</v>
          </cell>
          <cell r="G10694" t="str">
            <v>JS_CZ_wodefeng</v>
          </cell>
          <cell r="I10694" t="str">
            <v>电表故障</v>
          </cell>
        </row>
        <row r="10695">
          <cell r="A10695">
            <v>43217</v>
          </cell>
          <cell r="B10695">
            <v>0.51402777777777775</v>
          </cell>
          <cell r="D10695" t="str">
            <v>电表故障</v>
          </cell>
          <cell r="G10695" t="str">
            <v>JS_CZ_wodefeng</v>
          </cell>
          <cell r="I10695" t="str">
            <v>电表故障</v>
          </cell>
        </row>
        <row r="10696">
          <cell r="A10696">
            <v>43217</v>
          </cell>
          <cell r="B10696">
            <v>0.5142592592592593</v>
          </cell>
          <cell r="D10696" t="str">
            <v>电表故障</v>
          </cell>
          <cell r="G10696" t="str">
            <v>JS_CZ_wodefeng</v>
          </cell>
          <cell r="I10696" t="str">
            <v>电表故障</v>
          </cell>
        </row>
        <row r="10697">
          <cell r="A10697">
            <v>43217</v>
          </cell>
          <cell r="B10697">
            <v>0.51530092592592591</v>
          </cell>
          <cell r="D10697" t="str">
            <v>电表故障</v>
          </cell>
          <cell r="G10697" t="str">
            <v>JS_CZ_wodefeng</v>
          </cell>
          <cell r="I10697" t="str">
            <v>电表故障</v>
          </cell>
        </row>
        <row r="10698">
          <cell r="A10698">
            <v>43217</v>
          </cell>
          <cell r="B10698">
            <v>0.51761574074074079</v>
          </cell>
          <cell r="D10698" t="str">
            <v>电表故障</v>
          </cell>
          <cell r="G10698" t="str">
            <v>JS_CZ_wodefeng</v>
          </cell>
          <cell r="I10698" t="str">
            <v>电表故障</v>
          </cell>
        </row>
        <row r="10699">
          <cell r="A10699">
            <v>43217</v>
          </cell>
          <cell r="B10699">
            <v>0.51900462962962968</v>
          </cell>
          <cell r="D10699" t="str">
            <v>电表故障</v>
          </cell>
          <cell r="G10699" t="str">
            <v>JS_CZ_wodefeng</v>
          </cell>
          <cell r="I10699" t="str">
            <v>电表故障</v>
          </cell>
        </row>
        <row r="10700">
          <cell r="A10700">
            <v>43217</v>
          </cell>
          <cell r="B10700">
            <v>0.5191203703703704</v>
          </cell>
          <cell r="D10700" t="str">
            <v>电表故障</v>
          </cell>
          <cell r="G10700" t="str">
            <v>JS_CZ_wodefeng</v>
          </cell>
          <cell r="I10700" t="str">
            <v>电表故障</v>
          </cell>
        </row>
        <row r="10701">
          <cell r="A10701">
            <v>43217</v>
          </cell>
          <cell r="B10701">
            <v>0.52162037037037035</v>
          </cell>
          <cell r="D10701" t="str">
            <v>电表故障</v>
          </cell>
          <cell r="G10701" t="str">
            <v>JS_CZ_wodefeng</v>
          </cell>
          <cell r="I10701" t="str">
            <v>电表故障</v>
          </cell>
        </row>
        <row r="10702">
          <cell r="A10702">
            <v>43217</v>
          </cell>
          <cell r="B10702">
            <v>0.52410879629629636</v>
          </cell>
          <cell r="D10702" t="str">
            <v>电表故障</v>
          </cell>
          <cell r="G10702" t="str">
            <v>JS_CZ_wodefeng</v>
          </cell>
          <cell r="I10702" t="str">
            <v>电表故障</v>
          </cell>
        </row>
        <row r="10703">
          <cell r="A10703">
            <v>43217</v>
          </cell>
          <cell r="B10703">
            <v>0.52451388888888884</v>
          </cell>
          <cell r="D10703" t="str">
            <v>电表故障</v>
          </cell>
          <cell r="G10703" t="str">
            <v>JS_CZ_wodefeng</v>
          </cell>
          <cell r="I10703" t="str">
            <v>电表故障</v>
          </cell>
        </row>
        <row r="10704">
          <cell r="A10704">
            <v>43217</v>
          </cell>
          <cell r="B10704">
            <v>0.52555555555555555</v>
          </cell>
          <cell r="D10704" t="str">
            <v>电表故障</v>
          </cell>
          <cell r="G10704" t="str">
            <v>JS_CZ_wodefeng</v>
          </cell>
          <cell r="I10704" t="str">
            <v>电表故障</v>
          </cell>
        </row>
        <row r="10705">
          <cell r="A10705">
            <v>43217</v>
          </cell>
          <cell r="B10705">
            <v>0.52659722222222227</v>
          </cell>
          <cell r="D10705" t="str">
            <v>电表故障</v>
          </cell>
          <cell r="G10705" t="str">
            <v>JS_CZ_wodefeng</v>
          </cell>
          <cell r="I10705" t="str">
            <v>电表故障</v>
          </cell>
        </row>
        <row r="10706">
          <cell r="A10706">
            <v>43217</v>
          </cell>
          <cell r="B10706">
            <v>0.52792824074074074</v>
          </cell>
          <cell r="D10706" t="str">
            <v>电表故障</v>
          </cell>
          <cell r="G10706" t="str">
            <v>JS_CZ_wodefeng</v>
          </cell>
          <cell r="I10706" t="str">
            <v>电表故障</v>
          </cell>
        </row>
        <row r="10707">
          <cell r="A10707">
            <v>43217</v>
          </cell>
          <cell r="B10707">
            <v>0.52804398148148146</v>
          </cell>
          <cell r="D10707" t="str">
            <v>电表故障</v>
          </cell>
          <cell r="G10707" t="str">
            <v>JS_CZ_wodefeng</v>
          </cell>
          <cell r="I10707" t="str">
            <v>电表故障</v>
          </cell>
        </row>
        <row r="10708">
          <cell r="A10708">
            <v>43217</v>
          </cell>
          <cell r="B10708">
            <v>0.52891203703703704</v>
          </cell>
          <cell r="D10708" t="str">
            <v>电表故障</v>
          </cell>
          <cell r="G10708" t="str">
            <v>JS_CZ_wodefeng</v>
          </cell>
          <cell r="I10708" t="str">
            <v>电表故障</v>
          </cell>
        </row>
        <row r="10709">
          <cell r="A10709">
            <v>43217</v>
          </cell>
          <cell r="B10709">
            <v>0.52902777777777776</v>
          </cell>
          <cell r="D10709" t="str">
            <v>电表故障</v>
          </cell>
          <cell r="G10709" t="str">
            <v>JS_CZ_wodefeng</v>
          </cell>
          <cell r="I10709" t="str">
            <v>电表故障</v>
          </cell>
        </row>
        <row r="10710">
          <cell r="A10710">
            <v>43217</v>
          </cell>
          <cell r="B10710">
            <v>0.53053240740740748</v>
          </cell>
          <cell r="D10710" t="str">
            <v>电表故障</v>
          </cell>
          <cell r="G10710" t="str">
            <v>JS_CZ_wodefeng</v>
          </cell>
          <cell r="I10710" t="str">
            <v>电表故障</v>
          </cell>
        </row>
        <row r="10711">
          <cell r="A10711">
            <v>43217</v>
          </cell>
          <cell r="B10711">
            <v>0.53290509259259256</v>
          </cell>
          <cell r="D10711" t="str">
            <v>电表故障</v>
          </cell>
          <cell r="G10711" t="str">
            <v>JS_CZ_wodefeng</v>
          </cell>
          <cell r="I10711" t="str">
            <v>电表故障</v>
          </cell>
        </row>
        <row r="10712">
          <cell r="A10712">
            <v>43217</v>
          </cell>
          <cell r="B10712">
            <v>0.53302083333333339</v>
          </cell>
          <cell r="D10712" t="str">
            <v>电表故障</v>
          </cell>
          <cell r="G10712" t="str">
            <v>JS_CZ_wodefeng</v>
          </cell>
          <cell r="I10712" t="str">
            <v>电表故障</v>
          </cell>
        </row>
        <row r="10713">
          <cell r="A10713">
            <v>43217</v>
          </cell>
          <cell r="B10713">
            <v>0.53446759259259258</v>
          </cell>
          <cell r="D10713" t="str">
            <v>电表故障</v>
          </cell>
          <cell r="G10713" t="str">
            <v>JS_CZ_wodefeng</v>
          </cell>
          <cell r="I10713" t="str">
            <v>电表故障</v>
          </cell>
        </row>
        <row r="10714">
          <cell r="A10714">
            <v>43217</v>
          </cell>
          <cell r="B10714">
            <v>0.53604166666666664</v>
          </cell>
          <cell r="D10714" t="str">
            <v>电表故障</v>
          </cell>
          <cell r="G10714" t="str">
            <v>JS_CZ_wodefeng</v>
          </cell>
          <cell r="I10714" t="str">
            <v>电表故障</v>
          </cell>
        </row>
        <row r="10715">
          <cell r="A10715">
            <v>43217</v>
          </cell>
          <cell r="B10715">
            <v>0.5382986111111111</v>
          </cell>
          <cell r="D10715" t="str">
            <v>电表故障</v>
          </cell>
          <cell r="G10715" t="str">
            <v>JS_CZ_wodefeng</v>
          </cell>
          <cell r="I10715" t="str">
            <v>电表故障</v>
          </cell>
        </row>
        <row r="10716">
          <cell r="A10716">
            <v>43217</v>
          </cell>
          <cell r="B10716">
            <v>0.53980324074074071</v>
          </cell>
          <cell r="D10716" t="str">
            <v>电表故障</v>
          </cell>
          <cell r="G10716" t="str">
            <v>JS_CZ_wodefeng</v>
          </cell>
          <cell r="I10716" t="str">
            <v>电表故障</v>
          </cell>
        </row>
        <row r="10717">
          <cell r="A10717">
            <v>43217</v>
          </cell>
          <cell r="B10717">
            <v>0.53993055555555558</v>
          </cell>
          <cell r="D10717" t="str">
            <v>电表故障</v>
          </cell>
          <cell r="G10717" t="str">
            <v>JS_CZ_wodefeng</v>
          </cell>
          <cell r="I10717" t="str">
            <v>电表故障</v>
          </cell>
        </row>
        <row r="10718">
          <cell r="A10718">
            <v>43217</v>
          </cell>
          <cell r="B10718">
            <v>0.54386574074074068</v>
          </cell>
          <cell r="D10718" t="str">
            <v>电表故障</v>
          </cell>
          <cell r="G10718" t="str">
            <v>JS_CZ_wodefeng</v>
          </cell>
          <cell r="I10718" t="str">
            <v>电表故障</v>
          </cell>
        </row>
        <row r="10719">
          <cell r="A10719">
            <v>43217</v>
          </cell>
          <cell r="B10719">
            <v>0.54531249999999998</v>
          </cell>
          <cell r="D10719" t="str">
            <v>电表故障</v>
          </cell>
          <cell r="G10719" t="str">
            <v>JS_CZ_wodefeng</v>
          </cell>
          <cell r="I10719" t="str">
            <v>电表故障</v>
          </cell>
        </row>
        <row r="10720">
          <cell r="A10720">
            <v>43217</v>
          </cell>
          <cell r="B10720">
            <v>0.54542824074074081</v>
          </cell>
          <cell r="D10720" t="str">
            <v>电表故障</v>
          </cell>
          <cell r="G10720" t="str">
            <v>JS_CZ_wodefeng</v>
          </cell>
          <cell r="I10720" t="str">
            <v>电表故障</v>
          </cell>
        </row>
        <row r="10721">
          <cell r="A10721">
            <v>43217</v>
          </cell>
          <cell r="B10721">
            <v>0.54652777777777783</v>
          </cell>
          <cell r="D10721" t="str">
            <v>电表故障</v>
          </cell>
          <cell r="G10721" t="str">
            <v>JS_CZ_wodefeng</v>
          </cell>
          <cell r="I10721" t="str">
            <v>电表故障</v>
          </cell>
        </row>
        <row r="10722">
          <cell r="A10722">
            <v>43217</v>
          </cell>
          <cell r="B10722">
            <v>0.54780092592592589</v>
          </cell>
          <cell r="D10722" t="str">
            <v>电表故障</v>
          </cell>
          <cell r="G10722" t="str">
            <v>JS_CZ_wodefeng</v>
          </cell>
          <cell r="I10722" t="str">
            <v>电表故障</v>
          </cell>
        </row>
        <row r="10723">
          <cell r="A10723">
            <v>43217</v>
          </cell>
          <cell r="B10723">
            <v>0.55138888888888882</v>
          </cell>
          <cell r="D10723" t="str">
            <v>电表故障</v>
          </cell>
          <cell r="G10723" t="str">
            <v>JS_CZ_wodefeng</v>
          </cell>
          <cell r="I10723" t="str">
            <v>电表故障</v>
          </cell>
        </row>
        <row r="10724">
          <cell r="A10724">
            <v>43217</v>
          </cell>
          <cell r="B10724">
            <v>0.55179398148148151</v>
          </cell>
          <cell r="D10724" t="str">
            <v>分系统1故障状态</v>
          </cell>
          <cell r="G10724" t="str">
            <v>JS_CZ_wodefeng</v>
          </cell>
          <cell r="I10724" t="str">
            <v>系统故障</v>
          </cell>
        </row>
        <row r="10725">
          <cell r="A10725">
            <v>43217</v>
          </cell>
          <cell r="B10725">
            <v>0.55393518518518514</v>
          </cell>
          <cell r="D10725" t="str">
            <v>电表故障</v>
          </cell>
          <cell r="G10725" t="str">
            <v>JS_CZ_wodefeng</v>
          </cell>
          <cell r="I10725" t="str">
            <v>电表故障</v>
          </cell>
        </row>
        <row r="10726">
          <cell r="A10726">
            <v>43217</v>
          </cell>
          <cell r="B10726">
            <v>0.55504629629629632</v>
          </cell>
          <cell r="D10726" t="str">
            <v>电表故障</v>
          </cell>
          <cell r="G10726" t="str">
            <v>JS_CZ_wodefeng</v>
          </cell>
          <cell r="I10726" t="str">
            <v>电表故障</v>
          </cell>
        </row>
        <row r="10727">
          <cell r="A10727">
            <v>43217</v>
          </cell>
          <cell r="B10727">
            <v>0.55527777777777776</v>
          </cell>
          <cell r="D10727" t="str">
            <v>电表故障</v>
          </cell>
          <cell r="G10727" t="str">
            <v>JS_CZ_wodefeng</v>
          </cell>
          <cell r="I10727" t="str">
            <v>电表故障</v>
          </cell>
        </row>
        <row r="10728">
          <cell r="A10728">
            <v>43217</v>
          </cell>
          <cell r="B10728">
            <v>0.55538194444444444</v>
          </cell>
          <cell r="D10728" t="str">
            <v>电表故障</v>
          </cell>
          <cell r="G10728" t="str">
            <v>JS_CZ_wodefeng</v>
          </cell>
          <cell r="I10728" t="str">
            <v>电表故障</v>
          </cell>
        </row>
        <row r="10729">
          <cell r="A10729">
            <v>43217</v>
          </cell>
          <cell r="B10729">
            <v>0.55550925925925931</v>
          </cell>
          <cell r="D10729" t="str">
            <v>电表故障</v>
          </cell>
          <cell r="G10729" t="str">
            <v>JS_CZ_wodefeng</v>
          </cell>
          <cell r="I10729" t="str">
            <v>电表故障</v>
          </cell>
        </row>
        <row r="10730">
          <cell r="A10730">
            <v>43217</v>
          </cell>
          <cell r="B10730">
            <v>0.55944444444444441</v>
          </cell>
          <cell r="D10730" t="str">
            <v>电表故障</v>
          </cell>
          <cell r="G10730" t="str">
            <v>JS_CZ_wodefeng</v>
          </cell>
          <cell r="I10730" t="str">
            <v>电表故障</v>
          </cell>
        </row>
        <row r="10731">
          <cell r="A10731">
            <v>43217</v>
          </cell>
          <cell r="B10731">
            <v>0.5603703703703703</v>
          </cell>
          <cell r="D10731" t="str">
            <v>电表故障</v>
          </cell>
          <cell r="G10731" t="str">
            <v>JS_CZ_wodefeng</v>
          </cell>
          <cell r="I10731" t="str">
            <v>电表故障</v>
          </cell>
        </row>
        <row r="10732">
          <cell r="A10732">
            <v>43217</v>
          </cell>
          <cell r="B10732">
            <v>0.56054398148148155</v>
          </cell>
          <cell r="D10732" t="str">
            <v>电表故障</v>
          </cell>
          <cell r="G10732" t="str">
            <v>JS_CZ_wodefeng</v>
          </cell>
          <cell r="I10732" t="str">
            <v>电表故障</v>
          </cell>
        </row>
        <row r="10733">
          <cell r="A10733">
            <v>43217</v>
          </cell>
          <cell r="B10733">
            <v>0.56291666666666662</v>
          </cell>
          <cell r="D10733" t="str">
            <v>电表故障</v>
          </cell>
          <cell r="G10733" t="str">
            <v>JS_CZ_wodefeng</v>
          </cell>
          <cell r="I10733" t="str">
            <v>电表故障</v>
          </cell>
        </row>
        <row r="10734">
          <cell r="A10734">
            <v>43217</v>
          </cell>
          <cell r="B10734">
            <v>0.5652314814814815</v>
          </cell>
          <cell r="D10734" t="str">
            <v>电表故障</v>
          </cell>
          <cell r="G10734" t="str">
            <v>JS_CZ_wodefeng</v>
          </cell>
          <cell r="I10734" t="str">
            <v>电表故障</v>
          </cell>
        </row>
        <row r="10735">
          <cell r="A10735">
            <v>43217</v>
          </cell>
          <cell r="B10735">
            <v>0.56534722222222222</v>
          </cell>
          <cell r="D10735" t="str">
            <v>电表故障</v>
          </cell>
          <cell r="G10735" t="str">
            <v>JS_CZ_wodefeng</v>
          </cell>
          <cell r="I10735" t="str">
            <v>电表故障</v>
          </cell>
        </row>
        <row r="10736">
          <cell r="A10736">
            <v>43217</v>
          </cell>
          <cell r="B10736">
            <v>0.56552083333333336</v>
          </cell>
          <cell r="D10736" t="str">
            <v>电表故障</v>
          </cell>
          <cell r="G10736" t="str">
            <v>JS_CZ_wodefeng</v>
          </cell>
          <cell r="I10736" t="str">
            <v>电表故障</v>
          </cell>
        </row>
        <row r="10737">
          <cell r="A10737">
            <v>43217</v>
          </cell>
          <cell r="B10737">
            <v>0.56679398148148141</v>
          </cell>
          <cell r="D10737" t="str">
            <v>电表故障</v>
          </cell>
          <cell r="G10737" t="str">
            <v>JS_CZ_wodefeng</v>
          </cell>
          <cell r="I10737" t="str">
            <v>电表故障</v>
          </cell>
        </row>
        <row r="10738">
          <cell r="A10738">
            <v>43217</v>
          </cell>
          <cell r="B10738">
            <v>0.56916666666666671</v>
          </cell>
          <cell r="D10738" t="str">
            <v>电表故障</v>
          </cell>
          <cell r="G10738" t="str">
            <v>JS_CZ_wodefeng</v>
          </cell>
          <cell r="I10738" t="str">
            <v>电表故障</v>
          </cell>
        </row>
        <row r="10739">
          <cell r="A10739">
            <v>43217</v>
          </cell>
          <cell r="B10739">
            <v>0.57049768518518518</v>
          </cell>
          <cell r="D10739" t="str">
            <v>电表故障</v>
          </cell>
          <cell r="G10739" t="str">
            <v>JS_CZ_wodefeng</v>
          </cell>
          <cell r="I10739" t="str">
            <v>电表故障</v>
          </cell>
        </row>
        <row r="10740">
          <cell r="A10740">
            <v>43217</v>
          </cell>
          <cell r="B10740">
            <v>0.5706134259259259</v>
          </cell>
          <cell r="D10740" t="str">
            <v>电表故障</v>
          </cell>
          <cell r="G10740" t="str">
            <v>JS_CZ_wodefeng</v>
          </cell>
          <cell r="I10740" t="str">
            <v>电表故障</v>
          </cell>
        </row>
        <row r="10741">
          <cell r="A10741">
            <v>43217</v>
          </cell>
          <cell r="B10741">
            <v>0.57072916666666662</v>
          </cell>
          <cell r="D10741" t="str">
            <v>电表故障</v>
          </cell>
          <cell r="G10741" t="str">
            <v>JS_CZ_wodefeng</v>
          </cell>
          <cell r="I10741" t="str">
            <v>电表故障</v>
          </cell>
        </row>
        <row r="10742">
          <cell r="A10742">
            <v>43217</v>
          </cell>
          <cell r="B10742">
            <v>0.57576388888888885</v>
          </cell>
          <cell r="D10742" t="str">
            <v>电表故障</v>
          </cell>
          <cell r="G10742" t="str">
            <v>JS_CZ_wodefeng</v>
          </cell>
          <cell r="I10742" t="str">
            <v>电表故障</v>
          </cell>
        </row>
        <row r="10743">
          <cell r="A10743">
            <v>43217</v>
          </cell>
          <cell r="B10743">
            <v>0.57722222222222219</v>
          </cell>
          <cell r="D10743" t="str">
            <v>电表故障</v>
          </cell>
          <cell r="G10743" t="str">
            <v>JS_CZ_wodefeng</v>
          </cell>
          <cell r="I10743" t="str">
            <v>电表故障</v>
          </cell>
        </row>
        <row r="10744">
          <cell r="A10744">
            <v>43217</v>
          </cell>
          <cell r="B10744">
            <v>0.57733796296296302</v>
          </cell>
          <cell r="D10744" t="str">
            <v>电表故障</v>
          </cell>
          <cell r="G10744" t="str">
            <v>JS_CZ_wodefeng</v>
          </cell>
          <cell r="I10744" t="str">
            <v>电表故障</v>
          </cell>
        </row>
        <row r="10745">
          <cell r="A10745">
            <v>43217</v>
          </cell>
          <cell r="B10745">
            <v>0.5811574074074074</v>
          </cell>
          <cell r="D10745" t="str">
            <v>电表故障</v>
          </cell>
          <cell r="G10745" t="str">
            <v>JS_CZ_wodefeng</v>
          </cell>
          <cell r="I10745" t="str">
            <v>电表故障</v>
          </cell>
        </row>
        <row r="10746">
          <cell r="A10746">
            <v>43217</v>
          </cell>
          <cell r="B10746">
            <v>0.58219907407407401</v>
          </cell>
          <cell r="D10746" t="str">
            <v>电表故障</v>
          </cell>
          <cell r="G10746" t="str">
            <v>JS_CZ_wodefeng</v>
          </cell>
          <cell r="I10746" t="str">
            <v>电表故障</v>
          </cell>
        </row>
        <row r="10747">
          <cell r="A10747">
            <v>43217</v>
          </cell>
          <cell r="B10747">
            <v>0.58237268518518526</v>
          </cell>
          <cell r="D10747" t="str">
            <v>电表故障</v>
          </cell>
          <cell r="G10747" t="str">
            <v>JS_CZ_wodefeng</v>
          </cell>
          <cell r="I10747" t="str">
            <v>电表故障</v>
          </cell>
        </row>
        <row r="10748">
          <cell r="A10748">
            <v>43217</v>
          </cell>
          <cell r="B10748">
            <v>0.58520833333333333</v>
          </cell>
          <cell r="D10748" t="str">
            <v>电表故障</v>
          </cell>
          <cell r="G10748" t="str">
            <v>JS_CZ_wodefeng</v>
          </cell>
          <cell r="I10748" t="str">
            <v>电表故障</v>
          </cell>
        </row>
        <row r="10749">
          <cell r="A10749">
            <v>43217</v>
          </cell>
          <cell r="B10749">
            <v>0.58601851851851849</v>
          </cell>
          <cell r="D10749" t="str">
            <v>电表故障</v>
          </cell>
          <cell r="G10749" t="str">
            <v>JS_CZ_wodefeng</v>
          </cell>
          <cell r="I10749" t="str">
            <v>电表故障</v>
          </cell>
        </row>
        <row r="10750">
          <cell r="A10750">
            <v>43217</v>
          </cell>
          <cell r="B10750">
            <v>0.58613425925925922</v>
          </cell>
          <cell r="D10750" t="str">
            <v>电表故障</v>
          </cell>
          <cell r="G10750" t="str">
            <v>JS_CZ_wodefeng</v>
          </cell>
          <cell r="I10750" t="str">
            <v>电表故障</v>
          </cell>
        </row>
        <row r="10751">
          <cell r="A10751">
            <v>43217</v>
          </cell>
          <cell r="B10751">
            <v>0.59006944444444442</v>
          </cell>
          <cell r="D10751" t="str">
            <v>电表故障</v>
          </cell>
          <cell r="G10751" t="str">
            <v>JS_CZ_wodefeng</v>
          </cell>
          <cell r="I10751" t="str">
            <v>电表故障</v>
          </cell>
        </row>
        <row r="10752">
          <cell r="A10752">
            <v>43217</v>
          </cell>
          <cell r="B10752">
            <v>0.5909375</v>
          </cell>
          <cell r="D10752" t="str">
            <v>电表故障</v>
          </cell>
          <cell r="G10752" t="str">
            <v>JS_CZ_wodefeng</v>
          </cell>
          <cell r="I10752" t="str">
            <v>电表故障</v>
          </cell>
        </row>
        <row r="10753">
          <cell r="A10753">
            <v>43217</v>
          </cell>
          <cell r="B10753">
            <v>0.59105324074074073</v>
          </cell>
          <cell r="D10753" t="str">
            <v>电表故障</v>
          </cell>
          <cell r="G10753" t="str">
            <v>JS_CZ_wodefeng</v>
          </cell>
          <cell r="I10753" t="str">
            <v>电表故障</v>
          </cell>
        </row>
        <row r="10754">
          <cell r="A10754">
            <v>43217</v>
          </cell>
          <cell r="B10754">
            <v>0.59128472222222228</v>
          </cell>
          <cell r="D10754" t="str">
            <v>电表故障</v>
          </cell>
          <cell r="G10754" t="str">
            <v>JS_CZ_wodefeng</v>
          </cell>
          <cell r="I10754" t="str">
            <v>电表故障</v>
          </cell>
        </row>
        <row r="10755">
          <cell r="A10755">
            <v>43217</v>
          </cell>
          <cell r="B10755">
            <v>0.59255787037037033</v>
          </cell>
          <cell r="D10755" t="str">
            <v>电表故障</v>
          </cell>
          <cell r="G10755" t="str">
            <v>JS_CZ_wodefeng</v>
          </cell>
          <cell r="I10755" t="str">
            <v>电表故障</v>
          </cell>
        </row>
        <row r="10756">
          <cell r="A10756">
            <v>43217</v>
          </cell>
          <cell r="B10756">
            <v>0.59650462962962958</v>
          </cell>
          <cell r="D10756" t="str">
            <v>电表故障</v>
          </cell>
          <cell r="G10756" t="str">
            <v>JS_CZ_wodefeng</v>
          </cell>
          <cell r="I10756" t="str">
            <v>电表故障</v>
          </cell>
        </row>
        <row r="10757">
          <cell r="A10757">
            <v>43217</v>
          </cell>
          <cell r="B10757">
            <v>0.59783564814814816</v>
          </cell>
          <cell r="D10757" t="str">
            <v>电表故障</v>
          </cell>
          <cell r="G10757" t="str">
            <v>JS_CZ_wodefeng</v>
          </cell>
          <cell r="I10757" t="str">
            <v>电表故障</v>
          </cell>
        </row>
        <row r="10758">
          <cell r="A10758">
            <v>43217</v>
          </cell>
          <cell r="B10758">
            <v>0.59916666666666674</v>
          </cell>
          <cell r="D10758" t="str">
            <v>电表故障</v>
          </cell>
          <cell r="G10758" t="str">
            <v>JS_CZ_wodefeng</v>
          </cell>
          <cell r="I10758" t="str">
            <v>电表故障</v>
          </cell>
        </row>
        <row r="10759">
          <cell r="A10759">
            <v>43217</v>
          </cell>
          <cell r="B10759">
            <v>0.60119212962962965</v>
          </cell>
          <cell r="D10759" t="str">
            <v>电表故障</v>
          </cell>
          <cell r="G10759" t="str">
            <v>JS_CZ_wodefeng</v>
          </cell>
          <cell r="I10759" t="str">
            <v>电表故障</v>
          </cell>
        </row>
        <row r="10760">
          <cell r="A10760">
            <v>43217</v>
          </cell>
          <cell r="B10760">
            <v>0.60130787037037037</v>
          </cell>
          <cell r="D10760" t="str">
            <v>电表故障</v>
          </cell>
          <cell r="G10760" t="str">
            <v>JS_CZ_wodefeng</v>
          </cell>
          <cell r="I10760" t="str">
            <v>电表故障</v>
          </cell>
        </row>
        <row r="10761">
          <cell r="A10761">
            <v>43217</v>
          </cell>
          <cell r="B10761">
            <v>0.60142361111111109</v>
          </cell>
          <cell r="D10761" t="str">
            <v>电表故障</v>
          </cell>
          <cell r="G10761" t="str">
            <v>JS_CZ_wodefeng</v>
          </cell>
          <cell r="I10761" t="str">
            <v>电表故障</v>
          </cell>
        </row>
        <row r="10762">
          <cell r="A10762">
            <v>43217</v>
          </cell>
          <cell r="B10762">
            <v>0.60791666666666666</v>
          </cell>
          <cell r="D10762" t="str">
            <v>电表故障</v>
          </cell>
          <cell r="G10762" t="str">
            <v>JS_CZ_wodefeng</v>
          </cell>
          <cell r="I10762" t="str">
            <v>电表故障</v>
          </cell>
        </row>
        <row r="10763">
          <cell r="A10763">
            <v>43217</v>
          </cell>
          <cell r="B10763">
            <v>0.6080902777777778</v>
          </cell>
          <cell r="D10763" t="str">
            <v>电表故障</v>
          </cell>
          <cell r="G10763" t="str">
            <v>JS_CZ_wodefeng</v>
          </cell>
          <cell r="I10763" t="str">
            <v>电表故障</v>
          </cell>
        </row>
        <row r="10764">
          <cell r="A10764">
            <v>43217</v>
          </cell>
          <cell r="B10764">
            <v>0.60832175925925924</v>
          </cell>
          <cell r="D10764" t="str">
            <v>电表故障</v>
          </cell>
          <cell r="G10764" t="str">
            <v>JS_CZ_wodefeng</v>
          </cell>
          <cell r="I10764" t="str">
            <v>电表故障</v>
          </cell>
        </row>
        <row r="10765">
          <cell r="A10765">
            <v>43217</v>
          </cell>
          <cell r="B10765">
            <v>0.60843749999999996</v>
          </cell>
          <cell r="D10765" t="str">
            <v>电表故障</v>
          </cell>
          <cell r="G10765" t="str">
            <v>JS_CZ_wodefeng</v>
          </cell>
          <cell r="I10765" t="str">
            <v>电表故障</v>
          </cell>
        </row>
        <row r="10766">
          <cell r="A10766">
            <v>43217</v>
          </cell>
          <cell r="B10766">
            <v>0.61203703703703705</v>
          </cell>
          <cell r="D10766" t="str">
            <v>电表故障</v>
          </cell>
          <cell r="G10766" t="str">
            <v>JS_CZ_wodefeng</v>
          </cell>
          <cell r="I10766" t="str">
            <v>电表故障</v>
          </cell>
        </row>
        <row r="10767">
          <cell r="A10767">
            <v>43217</v>
          </cell>
          <cell r="B10767">
            <v>0.616724537037037</v>
          </cell>
          <cell r="D10767" t="str">
            <v>电表故障</v>
          </cell>
          <cell r="G10767" t="str">
            <v>JS_CZ_wodefeng</v>
          </cell>
          <cell r="I10767" t="str">
            <v>电表故障</v>
          </cell>
        </row>
        <row r="10768">
          <cell r="A10768">
            <v>43217</v>
          </cell>
          <cell r="B10768">
            <v>0.6181712962962963</v>
          </cell>
          <cell r="D10768" t="str">
            <v>电表故障</v>
          </cell>
          <cell r="G10768" t="str">
            <v>JS_CZ_wodefeng</v>
          </cell>
          <cell r="I10768" t="str">
            <v>电表故障</v>
          </cell>
        </row>
        <row r="10769">
          <cell r="A10769">
            <v>43217</v>
          </cell>
          <cell r="B10769">
            <v>0.61828703703703702</v>
          </cell>
          <cell r="D10769" t="str">
            <v>电表故障</v>
          </cell>
          <cell r="G10769" t="str">
            <v>JS_CZ_wodefeng</v>
          </cell>
          <cell r="I10769" t="str">
            <v>电表故障</v>
          </cell>
        </row>
        <row r="10770">
          <cell r="A10770">
            <v>43217</v>
          </cell>
          <cell r="B10770">
            <v>0.61984953703703705</v>
          </cell>
          <cell r="D10770" t="str">
            <v>电表故障</v>
          </cell>
          <cell r="G10770" t="str">
            <v>JS_CZ_wodefeng</v>
          </cell>
          <cell r="I10770" t="str">
            <v>电表故障</v>
          </cell>
        </row>
        <row r="10771">
          <cell r="A10771">
            <v>43217</v>
          </cell>
          <cell r="B10771">
            <v>0.62089120370370365</v>
          </cell>
          <cell r="D10771" t="str">
            <v>电表故障</v>
          </cell>
          <cell r="G10771" t="str">
            <v>JS_CZ_wodefeng</v>
          </cell>
          <cell r="I10771" t="str">
            <v>电表故障</v>
          </cell>
        </row>
        <row r="10772">
          <cell r="A10772">
            <v>43217</v>
          </cell>
          <cell r="B10772">
            <v>0.62233796296296295</v>
          </cell>
          <cell r="D10772" t="str">
            <v>电表故障</v>
          </cell>
          <cell r="G10772" t="str">
            <v>JS_CZ_wodefeng</v>
          </cell>
          <cell r="I10772" t="str">
            <v>电表故障</v>
          </cell>
        </row>
        <row r="10773">
          <cell r="A10773">
            <v>43217</v>
          </cell>
          <cell r="B10773">
            <v>0.62320601851851853</v>
          </cell>
          <cell r="D10773" t="str">
            <v>电表故障</v>
          </cell>
          <cell r="G10773" t="str">
            <v>JS_CZ_wodefeng</v>
          </cell>
          <cell r="I10773" t="str">
            <v>电表故障</v>
          </cell>
        </row>
        <row r="10774">
          <cell r="A10774">
            <v>43217</v>
          </cell>
          <cell r="B10774">
            <v>0.62460648148148146</v>
          </cell>
          <cell r="D10774" t="str">
            <v>电表故障</v>
          </cell>
          <cell r="G10774" t="str">
            <v>JS_CZ_wodefeng</v>
          </cell>
          <cell r="I10774" t="str">
            <v>电表故障</v>
          </cell>
        </row>
        <row r="10775">
          <cell r="A10775">
            <v>43217</v>
          </cell>
          <cell r="B10775">
            <v>0.62472222222222229</v>
          </cell>
          <cell r="D10775" t="str">
            <v>电表故障</v>
          </cell>
          <cell r="G10775" t="str">
            <v>JS_CZ_wodefeng</v>
          </cell>
          <cell r="I10775" t="str">
            <v>电表故障</v>
          </cell>
        </row>
        <row r="10776">
          <cell r="A10776">
            <v>43217</v>
          </cell>
          <cell r="B10776">
            <v>0.6272106481481482</v>
          </cell>
          <cell r="D10776" t="str">
            <v>电表故障</v>
          </cell>
          <cell r="G10776" t="str">
            <v>JS_CZ_wodefeng</v>
          </cell>
          <cell r="I10776" t="str">
            <v>电表故障</v>
          </cell>
        </row>
        <row r="10777">
          <cell r="A10777">
            <v>43217</v>
          </cell>
          <cell r="B10777">
            <v>0.63085648148148155</v>
          </cell>
          <cell r="D10777" t="str">
            <v>电表故障</v>
          </cell>
          <cell r="G10777" t="str">
            <v>JS_CZ_wodefeng</v>
          </cell>
          <cell r="I10777" t="str">
            <v>电表故障</v>
          </cell>
        </row>
        <row r="10778">
          <cell r="A10778">
            <v>43217</v>
          </cell>
          <cell r="B10778">
            <v>0.63172453703703701</v>
          </cell>
          <cell r="D10778" t="str">
            <v>电表故障</v>
          </cell>
          <cell r="G10778" t="str">
            <v>JS_CZ_wodefeng</v>
          </cell>
          <cell r="I10778" t="str">
            <v>电表故障</v>
          </cell>
        </row>
        <row r="10779">
          <cell r="A10779">
            <v>43217</v>
          </cell>
          <cell r="B10779">
            <v>0.63322916666666662</v>
          </cell>
          <cell r="D10779" t="str">
            <v>电表故障</v>
          </cell>
          <cell r="G10779" t="str">
            <v>JS_CZ_wodefeng</v>
          </cell>
          <cell r="I10779" t="str">
            <v>电表故障</v>
          </cell>
        </row>
        <row r="10780">
          <cell r="A10780">
            <v>43217</v>
          </cell>
          <cell r="B10780">
            <v>0.63334490740740745</v>
          </cell>
          <cell r="D10780" t="str">
            <v>电表故障</v>
          </cell>
          <cell r="G10780" t="str">
            <v>JS_CZ_wodefeng</v>
          </cell>
          <cell r="I10780" t="str">
            <v>电表故障</v>
          </cell>
        </row>
        <row r="10781">
          <cell r="A10781">
            <v>43217</v>
          </cell>
          <cell r="B10781">
            <v>0.63444444444444448</v>
          </cell>
          <cell r="D10781" t="str">
            <v>电表故障</v>
          </cell>
          <cell r="G10781" t="str">
            <v>JS_CZ_wodefeng</v>
          </cell>
          <cell r="I10781" t="str">
            <v>电表故障</v>
          </cell>
        </row>
        <row r="10782">
          <cell r="A10782">
            <v>43217</v>
          </cell>
          <cell r="B10782">
            <v>0.63467592592592592</v>
          </cell>
          <cell r="D10782" t="str">
            <v>电表故障</v>
          </cell>
          <cell r="G10782" t="str">
            <v>JS_CZ_wodefeng</v>
          </cell>
          <cell r="I10782" t="str">
            <v>电表故障</v>
          </cell>
        </row>
        <row r="10783">
          <cell r="A10783">
            <v>43217</v>
          </cell>
          <cell r="B10783">
            <v>0.63479166666666664</v>
          </cell>
          <cell r="D10783" t="str">
            <v>电表故障</v>
          </cell>
          <cell r="G10783" t="str">
            <v>JS_CZ_wodefeng</v>
          </cell>
          <cell r="I10783" t="str">
            <v>电表故障</v>
          </cell>
        </row>
        <row r="10784">
          <cell r="A10784">
            <v>43217</v>
          </cell>
          <cell r="B10784">
            <v>0.63601851851851854</v>
          </cell>
          <cell r="D10784" t="str">
            <v>电表故障</v>
          </cell>
          <cell r="G10784" t="str">
            <v>JS_CZ_wodefeng</v>
          </cell>
          <cell r="I10784" t="str">
            <v>电表故障</v>
          </cell>
        </row>
        <row r="10785">
          <cell r="A10785">
            <v>43217</v>
          </cell>
          <cell r="B10785">
            <v>0.63728009259259266</v>
          </cell>
          <cell r="D10785" t="str">
            <v>电表故障</v>
          </cell>
          <cell r="G10785" t="str">
            <v>JS_CZ_wodefeng</v>
          </cell>
          <cell r="I10785" t="str">
            <v>电表故障</v>
          </cell>
        </row>
        <row r="10786">
          <cell r="A10786">
            <v>43217</v>
          </cell>
          <cell r="B10786">
            <v>0.63861111111111113</v>
          </cell>
          <cell r="D10786" t="str">
            <v>电表故障</v>
          </cell>
          <cell r="G10786" t="str">
            <v>JS_CZ_wodefeng</v>
          </cell>
          <cell r="I10786" t="str">
            <v>电表故障</v>
          </cell>
        </row>
        <row r="10787">
          <cell r="A10787">
            <v>43217</v>
          </cell>
          <cell r="B10787">
            <v>0.63966435185185189</v>
          </cell>
          <cell r="D10787" t="str">
            <v>电表故障</v>
          </cell>
          <cell r="G10787" t="str">
            <v>JS_CZ_wodefeng</v>
          </cell>
          <cell r="I10787" t="str">
            <v>电表故障</v>
          </cell>
        </row>
        <row r="10788">
          <cell r="A10788">
            <v>43217</v>
          </cell>
          <cell r="B10788">
            <v>0.63978009259259261</v>
          </cell>
          <cell r="D10788" t="str">
            <v>电表故障</v>
          </cell>
          <cell r="G10788" t="str">
            <v>JS_CZ_wodefeng</v>
          </cell>
          <cell r="I10788" t="str">
            <v>电表故障</v>
          </cell>
        </row>
        <row r="10789">
          <cell r="A10789">
            <v>43217</v>
          </cell>
          <cell r="B10789">
            <v>0.64400462962962968</v>
          </cell>
          <cell r="D10789" t="str">
            <v>电表故障</v>
          </cell>
          <cell r="G10789" t="str">
            <v>JS_CZ_wodefeng</v>
          </cell>
          <cell r="I10789" t="str">
            <v>电表故障</v>
          </cell>
        </row>
        <row r="10790">
          <cell r="A10790">
            <v>43217</v>
          </cell>
          <cell r="B10790">
            <v>0.64545138888888887</v>
          </cell>
          <cell r="D10790" t="str">
            <v>电表故障</v>
          </cell>
          <cell r="G10790" t="str">
            <v>JS_CZ_wodefeng</v>
          </cell>
          <cell r="I10790" t="str">
            <v>电表故障</v>
          </cell>
        </row>
        <row r="10791">
          <cell r="A10791">
            <v>43217</v>
          </cell>
          <cell r="B10791">
            <v>0.64684027777777775</v>
          </cell>
          <cell r="D10791" t="str">
            <v>电表故障</v>
          </cell>
          <cell r="G10791" t="str">
            <v>JS_CZ_wodefeng</v>
          </cell>
          <cell r="I10791" t="str">
            <v>电表故障</v>
          </cell>
        </row>
        <row r="10792">
          <cell r="A10792">
            <v>43217</v>
          </cell>
          <cell r="B10792">
            <v>0.64695601851851847</v>
          </cell>
          <cell r="D10792" t="str">
            <v>电表故障</v>
          </cell>
          <cell r="G10792" t="str">
            <v>JS_CZ_wodefeng</v>
          </cell>
          <cell r="I10792" t="str">
            <v>电表故障</v>
          </cell>
        </row>
        <row r="10793">
          <cell r="A10793">
            <v>43217</v>
          </cell>
          <cell r="B10793">
            <v>0.6470717592592593</v>
          </cell>
          <cell r="D10793" t="str">
            <v>电表故障</v>
          </cell>
          <cell r="G10793" t="str">
            <v>JS_CZ_wodefeng</v>
          </cell>
          <cell r="I10793" t="str">
            <v>电表故障</v>
          </cell>
        </row>
        <row r="10794">
          <cell r="A10794">
            <v>43217</v>
          </cell>
          <cell r="B10794">
            <v>0.64945601851851853</v>
          </cell>
          <cell r="D10794" t="str">
            <v>电表故障</v>
          </cell>
          <cell r="G10794" t="str">
            <v>JS_CZ_wodefeng</v>
          </cell>
          <cell r="I10794" t="str">
            <v>电表故障</v>
          </cell>
        </row>
        <row r="10795">
          <cell r="A10795">
            <v>43217</v>
          </cell>
          <cell r="B10795">
            <v>0.65078703703703711</v>
          </cell>
          <cell r="D10795" t="str">
            <v>电表故障</v>
          </cell>
          <cell r="G10795" t="str">
            <v>JS_CZ_wodefeng</v>
          </cell>
          <cell r="I10795" t="str">
            <v>电表故障</v>
          </cell>
        </row>
        <row r="10796">
          <cell r="A10796">
            <v>43217</v>
          </cell>
          <cell r="B10796">
            <v>0.65090277777777772</v>
          </cell>
          <cell r="D10796" t="str">
            <v>电表故障</v>
          </cell>
          <cell r="G10796" t="str">
            <v>JS_CZ_wodefeng</v>
          </cell>
          <cell r="I10796" t="str">
            <v>电表故障</v>
          </cell>
        </row>
        <row r="10797">
          <cell r="A10797">
            <v>43217</v>
          </cell>
          <cell r="B10797">
            <v>0.65101851851851855</v>
          </cell>
          <cell r="D10797" t="str">
            <v>电表故障</v>
          </cell>
          <cell r="G10797" t="str">
            <v>JS_CZ_wodefeng</v>
          </cell>
          <cell r="I10797" t="str">
            <v>电表故障</v>
          </cell>
        </row>
        <row r="10798">
          <cell r="A10798">
            <v>43217</v>
          </cell>
          <cell r="B10798">
            <v>0.65194444444444444</v>
          </cell>
          <cell r="D10798" t="str">
            <v>电表故障</v>
          </cell>
          <cell r="G10798" t="str">
            <v>JS_CZ_wodefeng</v>
          </cell>
          <cell r="I10798" t="str">
            <v>电表故障</v>
          </cell>
        </row>
        <row r="10799">
          <cell r="A10799">
            <v>43217</v>
          </cell>
          <cell r="B10799">
            <v>0.65211805555555558</v>
          </cell>
          <cell r="D10799" t="str">
            <v>电表故障</v>
          </cell>
          <cell r="G10799" t="str">
            <v>JS_CZ_wodefeng</v>
          </cell>
          <cell r="I10799" t="str">
            <v>电表故障</v>
          </cell>
        </row>
        <row r="10800">
          <cell r="A10800">
            <v>43217</v>
          </cell>
          <cell r="B10800">
            <v>0.65234953703703702</v>
          </cell>
          <cell r="D10800" t="str">
            <v>电表故障</v>
          </cell>
          <cell r="G10800" t="str">
            <v>JS_CZ_wodefeng</v>
          </cell>
          <cell r="I10800" t="str">
            <v>电表故障</v>
          </cell>
        </row>
        <row r="10801">
          <cell r="A10801">
            <v>43217</v>
          </cell>
          <cell r="B10801">
            <v>0.65339120370370374</v>
          </cell>
          <cell r="D10801" t="str">
            <v>电表故障</v>
          </cell>
          <cell r="G10801" t="str">
            <v>JS_CZ_wodefeng</v>
          </cell>
          <cell r="I10801" t="str">
            <v>电表故障</v>
          </cell>
        </row>
        <row r="10802">
          <cell r="A10802">
            <v>43217</v>
          </cell>
          <cell r="B10802">
            <v>0.65715277777777781</v>
          </cell>
          <cell r="D10802" t="str">
            <v>电表故障</v>
          </cell>
          <cell r="G10802" t="str">
            <v>JS_CZ_wodefeng</v>
          </cell>
          <cell r="I10802" t="str">
            <v>电表故障</v>
          </cell>
        </row>
        <row r="10803">
          <cell r="A10803">
            <v>43217</v>
          </cell>
          <cell r="B10803">
            <v>0.6595833333333333</v>
          </cell>
          <cell r="D10803" t="str">
            <v>电表故障</v>
          </cell>
          <cell r="G10803" t="str">
            <v>JS_CZ_wodefeng</v>
          </cell>
          <cell r="I10803" t="str">
            <v>电表故障</v>
          </cell>
        </row>
        <row r="10804">
          <cell r="A10804">
            <v>43217</v>
          </cell>
          <cell r="B10804">
            <v>0.66104166666666664</v>
          </cell>
          <cell r="D10804" t="str">
            <v>电表故障</v>
          </cell>
          <cell r="G10804" t="str">
            <v>JS_CZ_wodefeng</v>
          </cell>
          <cell r="I10804" t="str">
            <v>电表故障</v>
          </cell>
        </row>
        <row r="10805">
          <cell r="A10805">
            <v>43217</v>
          </cell>
          <cell r="B10805">
            <v>0.66115740740740747</v>
          </cell>
          <cell r="D10805" t="str">
            <v>电表故障</v>
          </cell>
          <cell r="G10805" t="str">
            <v>JS_CZ_wodefeng</v>
          </cell>
          <cell r="I10805" t="str">
            <v>电表故障</v>
          </cell>
        </row>
        <row r="10806">
          <cell r="A10806">
            <v>43217</v>
          </cell>
          <cell r="B10806">
            <v>0.66248842592592594</v>
          </cell>
          <cell r="D10806" t="str">
            <v>电表故障</v>
          </cell>
          <cell r="G10806" t="str">
            <v>JS_CZ_wodefeng</v>
          </cell>
          <cell r="I10806" t="str">
            <v>电表故障</v>
          </cell>
        </row>
        <row r="10807">
          <cell r="A10807">
            <v>43217</v>
          </cell>
          <cell r="B10807">
            <v>0.66497685185185185</v>
          </cell>
          <cell r="D10807" t="str">
            <v>电表故障</v>
          </cell>
          <cell r="G10807" t="str">
            <v>JS_CZ_wodefeng</v>
          </cell>
          <cell r="I10807" t="str">
            <v>电表故障</v>
          </cell>
        </row>
        <row r="10808">
          <cell r="A10808">
            <v>43217</v>
          </cell>
          <cell r="B10808">
            <v>0.66607638888888887</v>
          </cell>
          <cell r="D10808" t="str">
            <v>电表故障</v>
          </cell>
          <cell r="G10808" t="str">
            <v>JS_CZ_wodefeng</v>
          </cell>
          <cell r="I10808" t="str">
            <v>电表故障</v>
          </cell>
        </row>
        <row r="10809">
          <cell r="A10809">
            <v>43217</v>
          </cell>
          <cell r="B10809">
            <v>0.66734953703703714</v>
          </cell>
          <cell r="D10809" t="str">
            <v>电表故障</v>
          </cell>
          <cell r="G10809" t="str">
            <v>JS_CZ_wodefeng</v>
          </cell>
          <cell r="I10809" t="str">
            <v>电表故障</v>
          </cell>
        </row>
        <row r="10810">
          <cell r="A10810">
            <v>43217</v>
          </cell>
          <cell r="B10810">
            <v>0.66746527777777775</v>
          </cell>
          <cell r="D10810" t="str">
            <v>电表故障</v>
          </cell>
          <cell r="G10810" t="str">
            <v>JS_CZ_wodefeng</v>
          </cell>
          <cell r="I10810" t="str">
            <v>电表故障</v>
          </cell>
        </row>
        <row r="10811">
          <cell r="A10811">
            <v>43217</v>
          </cell>
          <cell r="B10811">
            <v>0.66891203703703705</v>
          </cell>
          <cell r="D10811" t="str">
            <v>电表故障</v>
          </cell>
          <cell r="G10811" t="str">
            <v>JS_CZ_wodefeng</v>
          </cell>
          <cell r="I10811" t="str">
            <v>电表故障</v>
          </cell>
        </row>
        <row r="10812">
          <cell r="A10812">
            <v>43217</v>
          </cell>
          <cell r="B10812">
            <v>0.67273148148148154</v>
          </cell>
          <cell r="D10812" t="str">
            <v>电表故障</v>
          </cell>
          <cell r="G10812" t="str">
            <v>JS_CZ_wodefeng</v>
          </cell>
          <cell r="I10812" t="str">
            <v>电表故障</v>
          </cell>
        </row>
        <row r="10813">
          <cell r="A10813">
            <v>43217</v>
          </cell>
          <cell r="B10813">
            <v>0.67418981481481488</v>
          </cell>
          <cell r="D10813" t="str">
            <v>电表故障</v>
          </cell>
          <cell r="G10813" t="str">
            <v>JS_CZ_wodefeng</v>
          </cell>
          <cell r="I10813" t="str">
            <v>电表故障</v>
          </cell>
        </row>
        <row r="10814">
          <cell r="A10814">
            <v>43217</v>
          </cell>
          <cell r="B10814">
            <v>0.67505787037037035</v>
          </cell>
          <cell r="D10814" t="str">
            <v>电表故障</v>
          </cell>
          <cell r="G10814" t="str">
            <v>JS_CZ_wodefeng</v>
          </cell>
          <cell r="I10814" t="str">
            <v>电表故障</v>
          </cell>
        </row>
        <row r="10815">
          <cell r="A10815">
            <v>43217</v>
          </cell>
          <cell r="B10815">
            <v>0.67748842592592595</v>
          </cell>
          <cell r="D10815" t="str">
            <v>电表故障</v>
          </cell>
          <cell r="G10815" t="str">
            <v>JS_CZ_wodefeng</v>
          </cell>
          <cell r="I10815" t="str">
            <v>电表故障</v>
          </cell>
        </row>
        <row r="10816">
          <cell r="A10816">
            <v>43217</v>
          </cell>
          <cell r="B10816">
            <v>0.67760416666666667</v>
          </cell>
          <cell r="D10816" t="str">
            <v>电表故障</v>
          </cell>
          <cell r="G10816" t="str">
            <v>JS_CZ_wodefeng</v>
          </cell>
          <cell r="I10816" t="str">
            <v>电表故障</v>
          </cell>
        </row>
        <row r="10817">
          <cell r="A10817">
            <v>43217</v>
          </cell>
          <cell r="B10817">
            <v>0.6777777777777777</v>
          </cell>
          <cell r="D10817" t="str">
            <v>电表故障</v>
          </cell>
          <cell r="G10817" t="str">
            <v>JS_CZ_wodefeng</v>
          </cell>
          <cell r="I10817" t="str">
            <v>电表故障</v>
          </cell>
        </row>
        <row r="10818">
          <cell r="A10818">
            <v>43217</v>
          </cell>
          <cell r="B10818">
            <v>0.67905092592592586</v>
          </cell>
          <cell r="D10818" t="str">
            <v>电表故障</v>
          </cell>
          <cell r="G10818" t="str">
            <v>JS_CZ_wodefeng</v>
          </cell>
          <cell r="I10818" t="str">
            <v>电表故障</v>
          </cell>
        </row>
        <row r="10819">
          <cell r="A10819">
            <v>43217</v>
          </cell>
          <cell r="B10819">
            <v>0.68287037037037035</v>
          </cell>
          <cell r="D10819" t="str">
            <v>电表故障</v>
          </cell>
          <cell r="G10819" t="str">
            <v>JS_CZ_wodefeng</v>
          </cell>
          <cell r="I10819" t="str">
            <v>电表故障</v>
          </cell>
        </row>
        <row r="10820">
          <cell r="A10820">
            <v>43217</v>
          </cell>
          <cell r="B10820">
            <v>0.68437500000000007</v>
          </cell>
          <cell r="D10820" t="str">
            <v>电表故障</v>
          </cell>
          <cell r="G10820" t="str">
            <v>JS_CZ_wodefeng</v>
          </cell>
          <cell r="I10820" t="str">
            <v>电表故障</v>
          </cell>
        </row>
        <row r="10821">
          <cell r="A10821">
            <v>43217</v>
          </cell>
          <cell r="B10821">
            <v>0.68449074074074068</v>
          </cell>
          <cell r="D10821" t="str">
            <v>电表故障</v>
          </cell>
          <cell r="G10821" t="str">
            <v>JS_CZ_wodefeng</v>
          </cell>
          <cell r="I10821" t="str">
            <v>电表故障</v>
          </cell>
        </row>
        <row r="10822">
          <cell r="A10822">
            <v>43217</v>
          </cell>
          <cell r="B10822">
            <v>0.68680555555555556</v>
          </cell>
          <cell r="D10822" t="str">
            <v>电表故障</v>
          </cell>
          <cell r="G10822" t="str">
            <v>JS_CZ_wodefeng</v>
          </cell>
          <cell r="I10822" t="str">
            <v>电表故障</v>
          </cell>
        </row>
        <row r="10823">
          <cell r="A10823">
            <v>43217</v>
          </cell>
          <cell r="B10823">
            <v>0.68837962962962962</v>
          </cell>
          <cell r="D10823" t="str">
            <v>电表故障</v>
          </cell>
          <cell r="G10823" t="str">
            <v>JS_CZ_wodefeng</v>
          </cell>
          <cell r="I10823" t="str">
            <v>电表故障</v>
          </cell>
        </row>
        <row r="10824">
          <cell r="A10824">
            <v>43217</v>
          </cell>
          <cell r="B10824">
            <v>0.68918981481481489</v>
          </cell>
          <cell r="D10824" t="str">
            <v>电表故障</v>
          </cell>
          <cell r="G10824" t="str">
            <v>JS_CZ_wodefeng</v>
          </cell>
          <cell r="I10824" t="str">
            <v>电表故障</v>
          </cell>
        </row>
        <row r="10825">
          <cell r="A10825">
            <v>43217</v>
          </cell>
          <cell r="B10825">
            <v>0.6893055555555555</v>
          </cell>
          <cell r="D10825" t="str">
            <v>电表故障</v>
          </cell>
          <cell r="G10825" t="str">
            <v>JS_CZ_wodefeng</v>
          </cell>
          <cell r="I10825" t="str">
            <v>电表故障</v>
          </cell>
        </row>
        <row r="10826">
          <cell r="A10826">
            <v>43217</v>
          </cell>
          <cell r="B10826">
            <v>0.68947916666666664</v>
          </cell>
          <cell r="D10826" t="str">
            <v>电表故障</v>
          </cell>
          <cell r="G10826" t="str">
            <v>JS_CZ_wodefeng</v>
          </cell>
          <cell r="I10826" t="str">
            <v>电表故障</v>
          </cell>
        </row>
        <row r="10827">
          <cell r="A10827">
            <v>43217</v>
          </cell>
          <cell r="B10827">
            <v>0.6897106481481482</v>
          </cell>
          <cell r="D10827" t="str">
            <v>电表故障</v>
          </cell>
          <cell r="G10827" t="str">
            <v>JS_CZ_wodefeng</v>
          </cell>
          <cell r="I10827" t="str">
            <v>电表故障</v>
          </cell>
        </row>
        <row r="10828">
          <cell r="A10828">
            <v>43217</v>
          </cell>
          <cell r="B10828">
            <v>0.68982638888888881</v>
          </cell>
          <cell r="D10828" t="str">
            <v>电表故障</v>
          </cell>
          <cell r="G10828" t="str">
            <v>JS_CZ_wodefeng</v>
          </cell>
          <cell r="I10828" t="str">
            <v>电表故障</v>
          </cell>
        </row>
        <row r="10829">
          <cell r="A10829">
            <v>43217</v>
          </cell>
          <cell r="B10829">
            <v>0.69075231481481481</v>
          </cell>
          <cell r="D10829" t="str">
            <v>电表故障</v>
          </cell>
          <cell r="G10829" t="str">
            <v>JS_CZ_wodefeng</v>
          </cell>
          <cell r="I10829" t="str">
            <v>电表故障</v>
          </cell>
        </row>
        <row r="10830">
          <cell r="A10830">
            <v>43217</v>
          </cell>
          <cell r="B10830">
            <v>0.69208333333333327</v>
          </cell>
          <cell r="D10830" t="str">
            <v>电表故障</v>
          </cell>
          <cell r="G10830" t="str">
            <v>JS_CZ_wodefeng</v>
          </cell>
          <cell r="I10830" t="str">
            <v>电表故障</v>
          </cell>
        </row>
        <row r="10831">
          <cell r="A10831">
            <v>43217</v>
          </cell>
          <cell r="B10831">
            <v>0.6931250000000001</v>
          </cell>
          <cell r="D10831" t="str">
            <v>电表故障</v>
          </cell>
          <cell r="G10831" t="str">
            <v>JS_CZ_wodefeng</v>
          </cell>
          <cell r="I10831" t="str">
            <v>电表故障</v>
          </cell>
        </row>
        <row r="10832">
          <cell r="A10832">
            <v>43217</v>
          </cell>
          <cell r="B10832">
            <v>0.69335648148148143</v>
          </cell>
          <cell r="D10832" t="str">
            <v>电表故障</v>
          </cell>
          <cell r="G10832" t="str">
            <v>JS_CZ_wodefeng</v>
          </cell>
          <cell r="I10832" t="str">
            <v>电表故障</v>
          </cell>
        </row>
        <row r="10833">
          <cell r="A10833">
            <v>43217</v>
          </cell>
          <cell r="B10833">
            <v>0.69457175925925929</v>
          </cell>
          <cell r="D10833" t="str">
            <v>电表故障</v>
          </cell>
          <cell r="G10833" t="str">
            <v>JS_CZ_wodefeng</v>
          </cell>
          <cell r="I10833" t="str">
            <v>电表故障</v>
          </cell>
        </row>
        <row r="10834">
          <cell r="A10834">
            <v>43217</v>
          </cell>
          <cell r="B10834">
            <v>0.69694444444444448</v>
          </cell>
          <cell r="D10834" t="str">
            <v>电表故障</v>
          </cell>
          <cell r="G10834" t="str">
            <v>JS_CZ_wodefeng</v>
          </cell>
          <cell r="I10834" t="str">
            <v>电表故障</v>
          </cell>
        </row>
        <row r="10835">
          <cell r="A10835">
            <v>43217</v>
          </cell>
          <cell r="B10835">
            <v>0.70087962962962969</v>
          </cell>
          <cell r="D10835" t="str">
            <v>电表故障</v>
          </cell>
          <cell r="G10835" t="str">
            <v>JS_CZ_wodefeng</v>
          </cell>
          <cell r="I10835" t="str">
            <v>电表故障</v>
          </cell>
        </row>
        <row r="10836">
          <cell r="A10836">
            <v>43217</v>
          </cell>
          <cell r="B10836">
            <v>0.70232638888888888</v>
          </cell>
          <cell r="D10836" t="str">
            <v>电表故障</v>
          </cell>
          <cell r="G10836" t="str">
            <v>JS_CZ_wodefeng</v>
          </cell>
          <cell r="I10836" t="str">
            <v>电表故障</v>
          </cell>
        </row>
        <row r="10837">
          <cell r="A10837">
            <v>43217</v>
          </cell>
          <cell r="B10837">
            <v>0.70377314814814806</v>
          </cell>
          <cell r="D10837" t="str">
            <v>电表故障</v>
          </cell>
          <cell r="G10837" t="str">
            <v>JS_CZ_wodefeng</v>
          </cell>
          <cell r="I10837" t="str">
            <v>电表故障</v>
          </cell>
        </row>
        <row r="10838">
          <cell r="A10838">
            <v>43217</v>
          </cell>
          <cell r="B10838">
            <v>0.70465277777777768</v>
          </cell>
          <cell r="D10838" t="str">
            <v>电表故障</v>
          </cell>
          <cell r="G10838" t="str">
            <v>JS_CZ_wodefeng</v>
          </cell>
          <cell r="I10838" t="str">
            <v>电表故障</v>
          </cell>
        </row>
        <row r="10839">
          <cell r="A10839">
            <v>43217</v>
          </cell>
          <cell r="B10839">
            <v>0.70579861111111108</v>
          </cell>
          <cell r="D10839" t="str">
            <v>电表故障</v>
          </cell>
          <cell r="G10839" t="str">
            <v>JS_CZ_wodefeng</v>
          </cell>
          <cell r="I10839" t="str">
            <v>电表故障</v>
          </cell>
        </row>
        <row r="10840">
          <cell r="A10840">
            <v>43217</v>
          </cell>
          <cell r="B10840">
            <v>0.70604166666666668</v>
          </cell>
          <cell r="D10840" t="str">
            <v>电表故障</v>
          </cell>
          <cell r="G10840" t="str">
            <v>JS_CZ_wodefeng</v>
          </cell>
          <cell r="I10840" t="str">
            <v>电表故障</v>
          </cell>
        </row>
        <row r="10841">
          <cell r="A10841">
            <v>43217</v>
          </cell>
          <cell r="B10841">
            <v>0.70614583333333336</v>
          </cell>
          <cell r="D10841" t="str">
            <v>电表故障</v>
          </cell>
          <cell r="G10841" t="str">
            <v>JS_CZ_wodefeng</v>
          </cell>
          <cell r="I10841" t="str">
            <v>电表故障</v>
          </cell>
        </row>
        <row r="10842">
          <cell r="A10842">
            <v>43217</v>
          </cell>
          <cell r="B10842">
            <v>0.70864583333333331</v>
          </cell>
          <cell r="D10842" t="str">
            <v>电表故障</v>
          </cell>
          <cell r="G10842" t="str">
            <v>JS_CZ_wodefeng</v>
          </cell>
          <cell r="I10842" t="str">
            <v>电表故障</v>
          </cell>
        </row>
        <row r="10843">
          <cell r="A10843">
            <v>43217</v>
          </cell>
          <cell r="B10843">
            <v>0.71240740740740749</v>
          </cell>
          <cell r="D10843" t="str">
            <v>电表故障</v>
          </cell>
          <cell r="G10843" t="str">
            <v>JS_CZ_wodefeng</v>
          </cell>
          <cell r="I10843" t="str">
            <v>电表故障</v>
          </cell>
        </row>
        <row r="10844">
          <cell r="A10844">
            <v>43217</v>
          </cell>
          <cell r="B10844">
            <v>0.71263888888888882</v>
          </cell>
          <cell r="D10844" t="str">
            <v>电表故障</v>
          </cell>
          <cell r="G10844" t="str">
            <v>JS_CZ_wodefeng</v>
          </cell>
          <cell r="I10844" t="str">
            <v>电表故障</v>
          </cell>
        </row>
        <row r="10845">
          <cell r="A10845">
            <v>43217</v>
          </cell>
          <cell r="B10845">
            <v>0.71275462962962965</v>
          </cell>
          <cell r="D10845" t="str">
            <v>电表故障</v>
          </cell>
          <cell r="G10845" t="str">
            <v>JS_CZ_wodefeng</v>
          </cell>
          <cell r="I10845" t="str">
            <v>电表故障</v>
          </cell>
        </row>
        <row r="10846">
          <cell r="A10846">
            <v>43217</v>
          </cell>
          <cell r="B10846">
            <v>0.71599537037037031</v>
          </cell>
          <cell r="D10846" t="str">
            <v>电表故障</v>
          </cell>
          <cell r="G10846" t="str">
            <v>JS_CZ_wodefeng</v>
          </cell>
          <cell r="I10846" t="str">
            <v>电表故障</v>
          </cell>
        </row>
        <row r="10847">
          <cell r="A10847">
            <v>43217</v>
          </cell>
          <cell r="B10847">
            <v>0.71755787037037033</v>
          </cell>
          <cell r="D10847" t="str">
            <v>电表故障</v>
          </cell>
          <cell r="G10847" t="str">
            <v>JS_CZ_wodefeng</v>
          </cell>
          <cell r="I10847" t="str">
            <v>电表故障</v>
          </cell>
        </row>
        <row r="10848">
          <cell r="A10848">
            <v>43217</v>
          </cell>
          <cell r="B10848">
            <v>0.71912037037037047</v>
          </cell>
          <cell r="D10848" t="str">
            <v>电表故障</v>
          </cell>
          <cell r="G10848" t="str">
            <v>JS_CZ_wodefeng</v>
          </cell>
          <cell r="I10848" t="str">
            <v>电表故障</v>
          </cell>
        </row>
        <row r="10849">
          <cell r="A10849">
            <v>43217</v>
          </cell>
          <cell r="B10849">
            <v>0.72149305555555554</v>
          </cell>
          <cell r="D10849" t="str">
            <v>电表故障</v>
          </cell>
          <cell r="G10849" t="str">
            <v>JS_CZ_wodefeng</v>
          </cell>
          <cell r="I10849" t="str">
            <v>电表故障</v>
          </cell>
        </row>
        <row r="10850">
          <cell r="A10850">
            <v>43217</v>
          </cell>
          <cell r="B10850">
            <v>0.72260416666666671</v>
          </cell>
          <cell r="D10850" t="str">
            <v>电表故障</v>
          </cell>
          <cell r="G10850" t="str">
            <v>JS_CZ_wodefeng</v>
          </cell>
          <cell r="I10850" t="str">
            <v>电表故障</v>
          </cell>
        </row>
        <row r="10851">
          <cell r="A10851">
            <v>43217</v>
          </cell>
          <cell r="B10851">
            <v>0.72283564814814805</v>
          </cell>
          <cell r="D10851" t="str">
            <v>电表故障</v>
          </cell>
          <cell r="G10851" t="str">
            <v>JS_CZ_wodefeng</v>
          </cell>
          <cell r="I10851" t="str">
            <v>电表故障</v>
          </cell>
        </row>
        <row r="10852">
          <cell r="A10852">
            <v>43217</v>
          </cell>
          <cell r="B10852">
            <v>0.72295138888888888</v>
          </cell>
          <cell r="D10852" t="str">
            <v>电表故障</v>
          </cell>
          <cell r="G10852" t="str">
            <v>JS_CZ_wodefeng</v>
          </cell>
          <cell r="I10852" t="str">
            <v>电表故障</v>
          </cell>
        </row>
        <row r="10853">
          <cell r="A10853">
            <v>43217</v>
          </cell>
          <cell r="B10853">
            <v>0.7230671296296296</v>
          </cell>
          <cell r="D10853" t="str">
            <v>电表故障</v>
          </cell>
          <cell r="G10853" t="str">
            <v>JS_CZ_wodefeng</v>
          </cell>
          <cell r="I10853" t="str">
            <v>电表故障</v>
          </cell>
        </row>
        <row r="10854">
          <cell r="A10854">
            <v>43217</v>
          </cell>
          <cell r="B10854">
            <v>0.72653935185185192</v>
          </cell>
          <cell r="D10854" t="str">
            <v>电表故障</v>
          </cell>
          <cell r="G10854" t="str">
            <v>JS_CZ_wodefeng</v>
          </cell>
          <cell r="I10854" t="str">
            <v>电表故障</v>
          </cell>
        </row>
        <row r="10855">
          <cell r="A10855">
            <v>43217</v>
          </cell>
          <cell r="B10855">
            <v>0.72752314814814811</v>
          </cell>
          <cell r="D10855" t="str">
            <v>电表故障</v>
          </cell>
          <cell r="G10855" t="str">
            <v>JS_CZ_wodefeng</v>
          </cell>
          <cell r="I10855" t="str">
            <v>电表故障</v>
          </cell>
        </row>
        <row r="10856">
          <cell r="A10856">
            <v>43217</v>
          </cell>
          <cell r="B10856">
            <v>0.72775462962962967</v>
          </cell>
          <cell r="D10856" t="str">
            <v>电表故障</v>
          </cell>
          <cell r="G10856" t="str">
            <v>JS_CZ_wodefeng</v>
          </cell>
          <cell r="I10856" t="str">
            <v>电表故障</v>
          </cell>
        </row>
        <row r="10857">
          <cell r="A10857">
            <v>43217</v>
          </cell>
          <cell r="B10857">
            <v>0.72885416666666669</v>
          </cell>
          <cell r="D10857" t="str">
            <v>电表故障</v>
          </cell>
          <cell r="G10857" t="str">
            <v>JS_CZ_wodefeng</v>
          </cell>
          <cell r="I10857" t="str">
            <v>电表故障</v>
          </cell>
        </row>
        <row r="10858">
          <cell r="A10858">
            <v>43217</v>
          </cell>
          <cell r="B10858">
            <v>0.73041666666666671</v>
          </cell>
          <cell r="D10858" t="str">
            <v>电表故障</v>
          </cell>
          <cell r="G10858" t="str">
            <v>JS_CZ_wodefeng</v>
          </cell>
          <cell r="I10858" t="str">
            <v>电表故障</v>
          </cell>
        </row>
        <row r="10859">
          <cell r="A10859">
            <v>43217</v>
          </cell>
          <cell r="B10859">
            <v>0.73280092592592594</v>
          </cell>
          <cell r="D10859" t="str">
            <v>电表故障</v>
          </cell>
          <cell r="G10859" t="str">
            <v>JS_CZ_wodefeng</v>
          </cell>
          <cell r="I10859" t="str">
            <v>电表故障</v>
          </cell>
        </row>
        <row r="10860">
          <cell r="A10860">
            <v>43217</v>
          </cell>
          <cell r="B10860">
            <v>0.73290509259259251</v>
          </cell>
          <cell r="D10860" t="str">
            <v>电表故障</v>
          </cell>
          <cell r="G10860" t="str">
            <v>JS_CZ_wodefeng</v>
          </cell>
          <cell r="I10860" t="str">
            <v>电表故障</v>
          </cell>
        </row>
        <row r="10861">
          <cell r="A10861">
            <v>43217</v>
          </cell>
          <cell r="B10861">
            <v>0.7330902777777778</v>
          </cell>
          <cell r="D10861" t="str">
            <v>电表故障</v>
          </cell>
          <cell r="G10861" t="str">
            <v>JS_CZ_wodefeng</v>
          </cell>
          <cell r="I10861" t="str">
            <v>电表故障</v>
          </cell>
        </row>
        <row r="10862">
          <cell r="A10862">
            <v>43217</v>
          </cell>
          <cell r="B10862">
            <v>0.73436342592592585</v>
          </cell>
          <cell r="D10862" t="str">
            <v>电表故障</v>
          </cell>
          <cell r="G10862" t="str">
            <v>JS_CZ_wodefeng</v>
          </cell>
          <cell r="I10862" t="str">
            <v>电表故障</v>
          </cell>
        </row>
        <row r="10863">
          <cell r="A10863">
            <v>43217</v>
          </cell>
          <cell r="B10863">
            <v>0.73662037037037031</v>
          </cell>
          <cell r="D10863" t="str">
            <v>电表故障</v>
          </cell>
          <cell r="G10863" t="str">
            <v>JS_CZ_wodefeng</v>
          </cell>
          <cell r="I10863" t="str">
            <v>电表故障</v>
          </cell>
        </row>
        <row r="10864">
          <cell r="A10864">
            <v>43217</v>
          </cell>
          <cell r="B10864">
            <v>0.73795138888888889</v>
          </cell>
          <cell r="D10864" t="str">
            <v>电表故障</v>
          </cell>
          <cell r="G10864" t="str">
            <v>JS_CZ_wodefeng</v>
          </cell>
          <cell r="I10864" t="str">
            <v>电表故障</v>
          </cell>
        </row>
        <row r="10865">
          <cell r="A10865">
            <v>43217</v>
          </cell>
          <cell r="B10865">
            <v>0.73806712962962961</v>
          </cell>
          <cell r="D10865" t="str">
            <v>电表故障</v>
          </cell>
          <cell r="G10865" t="str">
            <v>JS_CZ_wodefeng</v>
          </cell>
          <cell r="I10865" t="str">
            <v>电表故障</v>
          </cell>
        </row>
        <row r="10866">
          <cell r="A10866">
            <v>43217</v>
          </cell>
          <cell r="B10866">
            <v>0.73818287037037045</v>
          </cell>
          <cell r="D10866" t="str">
            <v>电表故障</v>
          </cell>
          <cell r="G10866" t="str">
            <v>JS_CZ_wodefeng</v>
          </cell>
          <cell r="I10866" t="str">
            <v>电表故障</v>
          </cell>
        </row>
        <row r="10867">
          <cell r="A10867">
            <v>43217</v>
          </cell>
          <cell r="B10867">
            <v>0.74211805555555566</v>
          </cell>
          <cell r="D10867" t="str">
            <v>电表故障</v>
          </cell>
          <cell r="G10867" t="str">
            <v>JS_CZ_wodefeng</v>
          </cell>
          <cell r="I10867" t="str">
            <v>电表故障</v>
          </cell>
        </row>
        <row r="10868">
          <cell r="A10868">
            <v>43217</v>
          </cell>
          <cell r="B10868">
            <v>0.74321759259259268</v>
          </cell>
          <cell r="D10868" t="str">
            <v>电表故障</v>
          </cell>
          <cell r="G10868" t="str">
            <v>JS_CZ_wodefeng</v>
          </cell>
          <cell r="I10868" t="str">
            <v>电表故障</v>
          </cell>
        </row>
        <row r="10869">
          <cell r="A10869">
            <v>43217</v>
          </cell>
          <cell r="B10869">
            <v>0.74344907407407401</v>
          </cell>
          <cell r="D10869" t="str">
            <v>电表故障</v>
          </cell>
          <cell r="G10869" t="str">
            <v>JS_CZ_wodefeng</v>
          </cell>
          <cell r="I10869" t="str">
            <v>电表故障</v>
          </cell>
        </row>
        <row r="10870">
          <cell r="A10870">
            <v>43217</v>
          </cell>
          <cell r="B10870">
            <v>0.74356481481481485</v>
          </cell>
          <cell r="D10870" t="str">
            <v>电表故障</v>
          </cell>
          <cell r="G10870" t="str">
            <v>JS_CZ_wodefeng</v>
          </cell>
          <cell r="I10870" t="str">
            <v>电表故障</v>
          </cell>
        </row>
        <row r="10871">
          <cell r="A10871">
            <v>43217</v>
          </cell>
          <cell r="B10871">
            <v>0.7443749999999999</v>
          </cell>
          <cell r="D10871" t="str">
            <v>电表故障</v>
          </cell>
          <cell r="G10871" t="str">
            <v>JS_CZ_wodefeng</v>
          </cell>
          <cell r="I10871" t="str">
            <v>电表故障</v>
          </cell>
        </row>
        <row r="10872">
          <cell r="A10872">
            <v>43217</v>
          </cell>
          <cell r="B10872">
            <v>0.74831018518518511</v>
          </cell>
          <cell r="D10872" t="str">
            <v>电表故障</v>
          </cell>
          <cell r="G10872" t="str">
            <v>JS_CZ_wodefeng</v>
          </cell>
          <cell r="I10872" t="str">
            <v>电表故障</v>
          </cell>
        </row>
        <row r="10873">
          <cell r="A10873">
            <v>43217</v>
          </cell>
          <cell r="B10873">
            <v>0.74988425925925928</v>
          </cell>
          <cell r="D10873" t="str">
            <v>电表故障</v>
          </cell>
          <cell r="G10873" t="str">
            <v>JS_CZ_wodefeng</v>
          </cell>
          <cell r="I10873" t="str">
            <v>电表故障</v>
          </cell>
        </row>
        <row r="10874">
          <cell r="A10874">
            <v>43217</v>
          </cell>
          <cell r="B10874">
            <v>0.75225694444444446</v>
          </cell>
          <cell r="D10874" t="str">
            <v>电表故障</v>
          </cell>
          <cell r="G10874" t="str">
            <v>JS_CZ_wodefeng</v>
          </cell>
          <cell r="I10874" t="str">
            <v>电表故障</v>
          </cell>
        </row>
        <row r="10875">
          <cell r="A10875">
            <v>43217</v>
          </cell>
          <cell r="B10875">
            <v>0.75318287037037035</v>
          </cell>
          <cell r="D10875" t="str">
            <v>电表故障</v>
          </cell>
          <cell r="G10875" t="str">
            <v>JS_CZ_wodefeng</v>
          </cell>
          <cell r="I10875" t="str">
            <v>电表故障</v>
          </cell>
        </row>
        <row r="10876">
          <cell r="A10876">
            <v>43217</v>
          </cell>
          <cell r="B10876">
            <v>0.75462962962962965</v>
          </cell>
          <cell r="D10876" t="str">
            <v>电表故障</v>
          </cell>
          <cell r="G10876" t="str">
            <v>JS_CZ_wodefeng</v>
          </cell>
          <cell r="I10876" t="str">
            <v>电表故障</v>
          </cell>
        </row>
        <row r="10877">
          <cell r="A10877">
            <v>43217</v>
          </cell>
          <cell r="B10877">
            <v>0.75607638888888884</v>
          </cell>
          <cell r="D10877" t="str">
            <v>电表故障</v>
          </cell>
          <cell r="G10877" t="str">
            <v>JS_CZ_wodefeng</v>
          </cell>
          <cell r="I10877" t="str">
            <v>电表故障</v>
          </cell>
        </row>
        <row r="10878">
          <cell r="A10878">
            <v>43217</v>
          </cell>
          <cell r="B10878">
            <v>0.75844907407407414</v>
          </cell>
          <cell r="D10878" t="str">
            <v>电表故障</v>
          </cell>
          <cell r="G10878" t="str">
            <v>JS_CZ_wodefeng</v>
          </cell>
          <cell r="I10878" t="str">
            <v>电表故障</v>
          </cell>
        </row>
        <row r="10879">
          <cell r="A10879">
            <v>43217</v>
          </cell>
          <cell r="B10879">
            <v>0.75856481481481486</v>
          </cell>
          <cell r="D10879" t="str">
            <v>电表故障</v>
          </cell>
          <cell r="G10879" t="str">
            <v>JS_CZ_wodefeng</v>
          </cell>
          <cell r="I10879" t="str">
            <v>电表故障</v>
          </cell>
        </row>
        <row r="10880">
          <cell r="A10880">
            <v>43217</v>
          </cell>
          <cell r="B10880">
            <v>0.76001157407407405</v>
          </cell>
          <cell r="D10880" t="str">
            <v>电表故障</v>
          </cell>
          <cell r="G10880" t="str">
            <v>JS_CZ_wodefeng</v>
          </cell>
          <cell r="I10880" t="str">
            <v>电表故障</v>
          </cell>
        </row>
        <row r="10881">
          <cell r="A10881">
            <v>43217</v>
          </cell>
          <cell r="B10881">
            <v>0.76232638888888893</v>
          </cell>
          <cell r="D10881" t="str">
            <v>电表故障</v>
          </cell>
          <cell r="G10881" t="str">
            <v>JS_CZ_wodefeng</v>
          </cell>
          <cell r="I10881" t="str">
            <v>电表故障</v>
          </cell>
        </row>
        <row r="10882">
          <cell r="A10882">
            <v>43217</v>
          </cell>
          <cell r="B10882">
            <v>0.76388888888888884</v>
          </cell>
          <cell r="D10882" t="str">
            <v>电表故障</v>
          </cell>
          <cell r="G10882" t="str">
            <v>JS_CZ_wodefeng</v>
          </cell>
          <cell r="I10882" t="str">
            <v>电表故障</v>
          </cell>
        </row>
        <row r="10883">
          <cell r="A10883">
            <v>43217</v>
          </cell>
          <cell r="B10883">
            <v>0.76521990740740742</v>
          </cell>
          <cell r="D10883" t="str">
            <v>电表故障</v>
          </cell>
          <cell r="G10883" t="str">
            <v>JS_CZ_wodefeng</v>
          </cell>
          <cell r="I10883" t="str">
            <v>电表故障</v>
          </cell>
        </row>
        <row r="10884">
          <cell r="A10884">
            <v>43217</v>
          </cell>
          <cell r="B10884">
            <v>0.76782407407407405</v>
          </cell>
          <cell r="D10884" t="str">
            <v>电表故障</v>
          </cell>
          <cell r="G10884" t="str">
            <v>JS_CZ_wodefeng</v>
          </cell>
          <cell r="I10884" t="str">
            <v>电表故障</v>
          </cell>
        </row>
        <row r="10885">
          <cell r="A10885">
            <v>43217</v>
          </cell>
          <cell r="B10885">
            <v>0.76893518518518522</v>
          </cell>
          <cell r="D10885" t="str">
            <v>电表故障</v>
          </cell>
          <cell r="G10885" t="str">
            <v>JS_CZ_wodefeng</v>
          </cell>
          <cell r="I10885" t="str">
            <v>电表故障</v>
          </cell>
        </row>
        <row r="10886">
          <cell r="A10886">
            <v>43217</v>
          </cell>
          <cell r="B10886">
            <v>0.76916666666666667</v>
          </cell>
          <cell r="D10886" t="str">
            <v>电表故障</v>
          </cell>
          <cell r="G10886" t="str">
            <v>JS_CZ_wodefeng</v>
          </cell>
          <cell r="I10886" t="str">
            <v>电表故障</v>
          </cell>
        </row>
        <row r="10887">
          <cell r="A10887">
            <v>43217</v>
          </cell>
          <cell r="B10887">
            <v>0.77020833333333327</v>
          </cell>
          <cell r="D10887" t="str">
            <v>电表故障</v>
          </cell>
          <cell r="G10887" t="str">
            <v>JS_CZ_wodefeng</v>
          </cell>
          <cell r="I10887" t="str">
            <v>电表故障</v>
          </cell>
        </row>
        <row r="10888">
          <cell r="A10888">
            <v>43217</v>
          </cell>
          <cell r="B10888">
            <v>0.77032407407407411</v>
          </cell>
          <cell r="D10888" t="str">
            <v>电表故障</v>
          </cell>
          <cell r="G10888" t="str">
            <v>JS_CZ_wodefeng</v>
          </cell>
          <cell r="I10888" t="str">
            <v>电表故障</v>
          </cell>
        </row>
        <row r="10889">
          <cell r="A10889">
            <v>43217</v>
          </cell>
          <cell r="B10889">
            <v>0.77049768518518524</v>
          </cell>
          <cell r="D10889" t="str">
            <v>电表故障</v>
          </cell>
          <cell r="G10889" t="str">
            <v>JS_CZ_wodefeng</v>
          </cell>
          <cell r="I10889" t="str">
            <v>电表故障</v>
          </cell>
        </row>
        <row r="10890">
          <cell r="A10890">
            <v>43217</v>
          </cell>
          <cell r="B10890">
            <v>0.77402777777777787</v>
          </cell>
          <cell r="D10890" t="str">
            <v>电表故障</v>
          </cell>
          <cell r="G10890" t="str">
            <v>JS_CZ_wodefeng</v>
          </cell>
          <cell r="I10890" t="str">
            <v>电表故障</v>
          </cell>
        </row>
        <row r="10891">
          <cell r="A10891">
            <v>43217</v>
          </cell>
          <cell r="B10891">
            <v>0.77535879629629623</v>
          </cell>
          <cell r="D10891" t="str">
            <v>电表故障</v>
          </cell>
          <cell r="G10891" t="str">
            <v>JS_CZ_wodefeng</v>
          </cell>
          <cell r="I10891" t="str">
            <v>电表故障</v>
          </cell>
        </row>
        <row r="10892">
          <cell r="A10892">
            <v>43217</v>
          </cell>
          <cell r="B10892">
            <v>0.77547453703703706</v>
          </cell>
          <cell r="D10892" t="str">
            <v>电表故障</v>
          </cell>
          <cell r="G10892" t="str">
            <v>JS_CZ_wodefeng</v>
          </cell>
          <cell r="I10892" t="str">
            <v>电表故障</v>
          </cell>
        </row>
        <row r="10893">
          <cell r="A10893">
            <v>43217</v>
          </cell>
          <cell r="B10893">
            <v>0.77559027777777778</v>
          </cell>
          <cell r="D10893" t="str">
            <v>电表故障</v>
          </cell>
          <cell r="G10893" t="str">
            <v>JS_CZ_wodefeng</v>
          </cell>
          <cell r="I10893" t="str">
            <v>电表故障</v>
          </cell>
        </row>
        <row r="10894">
          <cell r="A10894">
            <v>43217</v>
          </cell>
          <cell r="B10894">
            <v>0.77796296296296286</v>
          </cell>
          <cell r="D10894" t="str">
            <v>电表故障</v>
          </cell>
          <cell r="G10894" t="str">
            <v>JS_CZ_wodefeng</v>
          </cell>
          <cell r="I10894" t="str">
            <v>电表故障</v>
          </cell>
        </row>
        <row r="10895">
          <cell r="A10895">
            <v>43217</v>
          </cell>
          <cell r="B10895">
            <v>0.78016203703703713</v>
          </cell>
          <cell r="D10895" t="str">
            <v>电表故障</v>
          </cell>
          <cell r="G10895" t="str">
            <v>JS_CZ_wodefeng</v>
          </cell>
          <cell r="I10895" t="str">
            <v>电表故障</v>
          </cell>
        </row>
        <row r="10896">
          <cell r="A10896">
            <v>43217</v>
          </cell>
          <cell r="B10896">
            <v>0.78254629629629635</v>
          </cell>
          <cell r="D10896" t="str">
            <v>电表故障</v>
          </cell>
          <cell r="G10896" t="str">
            <v>JS_CZ_wodefeng</v>
          </cell>
          <cell r="I10896" t="str">
            <v>电表故障</v>
          </cell>
        </row>
        <row r="10897">
          <cell r="A10897">
            <v>43217</v>
          </cell>
          <cell r="B10897">
            <v>0.78399305555555554</v>
          </cell>
          <cell r="D10897" t="str">
            <v>电表故障</v>
          </cell>
          <cell r="G10897" t="str">
            <v>JS_CZ_wodefeng</v>
          </cell>
          <cell r="I10897" t="str">
            <v>电表故障</v>
          </cell>
        </row>
        <row r="10898">
          <cell r="A10898">
            <v>43217</v>
          </cell>
          <cell r="B10898">
            <v>0.78410879629629626</v>
          </cell>
          <cell r="D10898" t="str">
            <v>电表故障</v>
          </cell>
          <cell r="G10898" t="str">
            <v>JS_CZ_wodefeng</v>
          </cell>
          <cell r="I10898" t="str">
            <v>电表故障</v>
          </cell>
        </row>
        <row r="10899">
          <cell r="A10899">
            <v>43217</v>
          </cell>
          <cell r="B10899">
            <v>0.78543981481481484</v>
          </cell>
          <cell r="D10899" t="str">
            <v>电表故障</v>
          </cell>
          <cell r="G10899" t="str">
            <v>JS_CZ_wodefeng</v>
          </cell>
          <cell r="I10899" t="str">
            <v>电表故障</v>
          </cell>
        </row>
        <row r="10900">
          <cell r="A10900">
            <v>43217</v>
          </cell>
          <cell r="B10900">
            <v>0.78677083333333331</v>
          </cell>
          <cell r="D10900" t="str">
            <v>电表故障</v>
          </cell>
          <cell r="G10900" t="str">
            <v>JS_CZ_wodefeng</v>
          </cell>
          <cell r="I10900" t="str">
            <v>电表故障</v>
          </cell>
        </row>
        <row r="10901">
          <cell r="A10901">
            <v>43217</v>
          </cell>
          <cell r="B10901">
            <v>0.78781249999999992</v>
          </cell>
          <cell r="D10901" t="str">
            <v>电表故障</v>
          </cell>
          <cell r="G10901" t="str">
            <v>JS_CZ_wodefeng</v>
          </cell>
          <cell r="I10901" t="str">
            <v>电表故障</v>
          </cell>
        </row>
        <row r="10902">
          <cell r="A10902">
            <v>43217</v>
          </cell>
          <cell r="B10902">
            <v>0.78868055555555561</v>
          </cell>
          <cell r="D10902" t="str">
            <v>电表故障</v>
          </cell>
          <cell r="G10902" t="str">
            <v>JS_CZ_wodefeng</v>
          </cell>
          <cell r="I10902" t="str">
            <v>电表故障</v>
          </cell>
        </row>
        <row r="10903">
          <cell r="A10903">
            <v>43217</v>
          </cell>
          <cell r="B10903">
            <v>0.78879629629629633</v>
          </cell>
          <cell r="D10903" t="str">
            <v>电表故障</v>
          </cell>
          <cell r="G10903" t="str">
            <v>JS_CZ_wodefeng</v>
          </cell>
          <cell r="I10903" t="str">
            <v>电表故障</v>
          </cell>
        </row>
        <row r="10904">
          <cell r="A10904">
            <v>43217</v>
          </cell>
          <cell r="B10904">
            <v>0.78902777777777777</v>
          </cell>
          <cell r="D10904" t="str">
            <v>电表故障</v>
          </cell>
          <cell r="G10904" t="str">
            <v>JS_CZ_wodefeng</v>
          </cell>
          <cell r="I10904" t="str">
            <v>电表故障</v>
          </cell>
        </row>
        <row r="10905">
          <cell r="A10905">
            <v>43217</v>
          </cell>
          <cell r="B10905">
            <v>0.79030092592592593</v>
          </cell>
          <cell r="D10905" t="str">
            <v>电表故障</v>
          </cell>
          <cell r="G10905" t="str">
            <v>JS_CZ_wodefeng</v>
          </cell>
          <cell r="I10905" t="str">
            <v>电表故障</v>
          </cell>
        </row>
        <row r="10906">
          <cell r="A10906">
            <v>43217</v>
          </cell>
          <cell r="B10906">
            <v>0.79579861111111105</v>
          </cell>
          <cell r="D10906" t="str">
            <v>电表故障</v>
          </cell>
          <cell r="G10906" t="str">
            <v>JS_CZ_wodefeng</v>
          </cell>
          <cell r="I10906" t="str">
            <v>电表故障</v>
          </cell>
        </row>
        <row r="10907">
          <cell r="A10907">
            <v>43217</v>
          </cell>
          <cell r="B10907">
            <v>0.80084490740740744</v>
          </cell>
          <cell r="D10907" t="str">
            <v>电表故障</v>
          </cell>
          <cell r="G10907" t="str">
            <v>JS_CZ_wodefeng</v>
          </cell>
          <cell r="I10907" t="str">
            <v>电表故障</v>
          </cell>
        </row>
        <row r="10908">
          <cell r="A10908">
            <v>43217</v>
          </cell>
          <cell r="B10908">
            <v>0.80182870370370374</v>
          </cell>
          <cell r="D10908" t="str">
            <v>电表故障</v>
          </cell>
          <cell r="G10908" t="str">
            <v>JS_CZ_wodefeng</v>
          </cell>
          <cell r="I10908" t="str">
            <v>电表故障</v>
          </cell>
        </row>
        <row r="10909">
          <cell r="A10909">
            <v>43217</v>
          </cell>
          <cell r="B10909">
            <v>0.80206018518518529</v>
          </cell>
          <cell r="D10909" t="str">
            <v>电表故障</v>
          </cell>
          <cell r="G10909" t="str">
            <v>JS_CZ_wodefeng</v>
          </cell>
          <cell r="I10909" t="str">
            <v>电表故障</v>
          </cell>
        </row>
        <row r="10910">
          <cell r="A10910">
            <v>43217</v>
          </cell>
          <cell r="B10910">
            <v>0.80315972222222232</v>
          </cell>
          <cell r="D10910" t="str">
            <v>电表故障</v>
          </cell>
          <cell r="G10910" t="str">
            <v>JS_CZ_wodefeng</v>
          </cell>
          <cell r="I10910" t="str">
            <v>电表故障</v>
          </cell>
        </row>
        <row r="10911">
          <cell r="A10911">
            <v>43217</v>
          </cell>
          <cell r="B10911">
            <v>0.80460648148148151</v>
          </cell>
          <cell r="D10911" t="str">
            <v>电表故障</v>
          </cell>
          <cell r="G10911" t="str">
            <v>JS_CZ_wodefeng</v>
          </cell>
          <cell r="I10911" t="str">
            <v>电表故障</v>
          </cell>
        </row>
        <row r="10912">
          <cell r="A10912">
            <v>43217</v>
          </cell>
          <cell r="B10912">
            <v>0.80553240740740739</v>
          </cell>
          <cell r="D10912" t="str">
            <v>电表故障</v>
          </cell>
          <cell r="G10912" t="str">
            <v>JS_CZ_wodefeng</v>
          </cell>
          <cell r="I10912" t="str">
            <v>电表故障</v>
          </cell>
        </row>
        <row r="10913">
          <cell r="A10913">
            <v>43217</v>
          </cell>
          <cell r="B10913">
            <v>0.80564814814814811</v>
          </cell>
          <cell r="D10913" t="str">
            <v>电表故障</v>
          </cell>
          <cell r="G10913" t="str">
            <v>JS_CZ_wodefeng</v>
          </cell>
          <cell r="I10913" t="str">
            <v>电表故障</v>
          </cell>
        </row>
        <row r="10914">
          <cell r="A10914">
            <v>43217</v>
          </cell>
          <cell r="B10914">
            <v>0.80582175925925925</v>
          </cell>
          <cell r="D10914" t="str">
            <v>电表故障</v>
          </cell>
          <cell r="G10914" t="str">
            <v>JS_CZ_wodefeng</v>
          </cell>
          <cell r="I10914" t="str">
            <v>电表故障</v>
          </cell>
        </row>
        <row r="10915">
          <cell r="A10915">
            <v>43217</v>
          </cell>
          <cell r="B10915">
            <v>0.80865740740740744</v>
          </cell>
          <cell r="D10915" t="str">
            <v>电表故障</v>
          </cell>
          <cell r="G10915" t="str">
            <v>JS_CZ_wodefeng</v>
          </cell>
          <cell r="I10915" t="str">
            <v>电表故障</v>
          </cell>
        </row>
        <row r="10916">
          <cell r="A10916">
            <v>43217</v>
          </cell>
          <cell r="B10916">
            <v>0.81085648148148148</v>
          </cell>
          <cell r="D10916" t="str">
            <v>电表故障</v>
          </cell>
          <cell r="G10916" t="str">
            <v>JS_CZ_wodefeng</v>
          </cell>
          <cell r="I10916" t="str">
            <v>电表故障</v>
          </cell>
        </row>
        <row r="10917">
          <cell r="A10917">
            <v>43217</v>
          </cell>
          <cell r="B10917">
            <v>0.81108796296296293</v>
          </cell>
          <cell r="D10917" t="str">
            <v>电表故障</v>
          </cell>
          <cell r="G10917" t="str">
            <v>JS_CZ_wodefeng</v>
          </cell>
          <cell r="I10917" t="str">
            <v>电表故障</v>
          </cell>
        </row>
        <row r="10918">
          <cell r="A10918">
            <v>43217</v>
          </cell>
          <cell r="B10918">
            <v>0.81120370370370365</v>
          </cell>
          <cell r="D10918" t="str">
            <v>电表故障</v>
          </cell>
          <cell r="G10918" t="str">
            <v>JS_CZ_wodefeng</v>
          </cell>
          <cell r="I10918" t="str">
            <v>电表故障</v>
          </cell>
        </row>
        <row r="10919">
          <cell r="A10919">
            <v>43217</v>
          </cell>
          <cell r="B10919">
            <v>0.81131944444444448</v>
          </cell>
          <cell r="D10919" t="str">
            <v>电表故障</v>
          </cell>
          <cell r="G10919" t="str">
            <v>JS_CZ_wodefeng</v>
          </cell>
          <cell r="I10919" t="str">
            <v>电表故障</v>
          </cell>
        </row>
        <row r="10920">
          <cell r="A10920">
            <v>43217</v>
          </cell>
          <cell r="B10920">
            <v>0.81207175925925934</v>
          </cell>
          <cell r="D10920" t="str">
            <v>电表故障</v>
          </cell>
          <cell r="G10920" t="str">
            <v>JS_CZ_wodefeng</v>
          </cell>
          <cell r="I10920" t="str">
            <v>电表故障</v>
          </cell>
        </row>
        <row r="10921">
          <cell r="A10921">
            <v>43217</v>
          </cell>
          <cell r="B10921">
            <v>0.81600694444444455</v>
          </cell>
          <cell r="D10921" t="str">
            <v>电表故障</v>
          </cell>
          <cell r="G10921" t="str">
            <v>JS_CZ_wodefeng</v>
          </cell>
          <cell r="I10921" t="str">
            <v>电表故障</v>
          </cell>
        </row>
        <row r="10922">
          <cell r="A10922">
            <v>43217</v>
          </cell>
          <cell r="B10922">
            <v>0.81756944444444446</v>
          </cell>
          <cell r="D10922" t="str">
            <v>电表故障</v>
          </cell>
          <cell r="G10922" t="str">
            <v>JS_CZ_wodefeng</v>
          </cell>
          <cell r="I10922" t="str">
            <v>电表故障</v>
          </cell>
        </row>
        <row r="10923">
          <cell r="A10923">
            <v>43217</v>
          </cell>
          <cell r="B10923">
            <v>0.82098379629629636</v>
          </cell>
          <cell r="D10923" t="str">
            <v>电表故障</v>
          </cell>
          <cell r="G10923" t="str">
            <v>JS_CZ_wodefeng</v>
          </cell>
          <cell r="I10923" t="str">
            <v>电表故障</v>
          </cell>
        </row>
        <row r="10924">
          <cell r="A10924">
            <v>43217</v>
          </cell>
          <cell r="B10924">
            <v>0.82122685185185185</v>
          </cell>
          <cell r="D10924" t="str">
            <v>电表故障</v>
          </cell>
          <cell r="G10924" t="str">
            <v>JS_CZ_wodefeng</v>
          </cell>
          <cell r="I10924" t="str">
            <v>电表故障</v>
          </cell>
        </row>
        <row r="10925">
          <cell r="A10925">
            <v>43217</v>
          </cell>
          <cell r="B10925">
            <v>0.82134259259259268</v>
          </cell>
          <cell r="D10925" t="str">
            <v>电表故障</v>
          </cell>
          <cell r="G10925" t="str">
            <v>JS_CZ_wodefeng</v>
          </cell>
          <cell r="I10925" t="str">
            <v>电表故障</v>
          </cell>
        </row>
        <row r="10926">
          <cell r="A10926">
            <v>43217</v>
          </cell>
          <cell r="B10926">
            <v>0.82521990740740747</v>
          </cell>
          <cell r="D10926" t="str">
            <v>电表故障</v>
          </cell>
          <cell r="G10926" t="str">
            <v>JS_CZ_wodefeng</v>
          </cell>
          <cell r="I10926" t="str">
            <v>电表故障</v>
          </cell>
        </row>
        <row r="10927">
          <cell r="A10927">
            <v>43217</v>
          </cell>
          <cell r="B10927">
            <v>0.82626157407407408</v>
          </cell>
          <cell r="D10927" t="str">
            <v>电表故障</v>
          </cell>
          <cell r="G10927" t="str">
            <v>JS_CZ_wodefeng</v>
          </cell>
          <cell r="I10927" t="str">
            <v>电表故障</v>
          </cell>
        </row>
        <row r="10928">
          <cell r="A10928">
            <v>43217</v>
          </cell>
          <cell r="B10928">
            <v>0.82649305555555552</v>
          </cell>
          <cell r="D10928" t="str">
            <v>电表故障</v>
          </cell>
          <cell r="G10928" t="str">
            <v>JS_CZ_wodefeng</v>
          </cell>
          <cell r="I10928" t="str">
            <v>电表故障</v>
          </cell>
        </row>
        <row r="10929">
          <cell r="A10929">
            <v>43217</v>
          </cell>
          <cell r="B10929">
            <v>0.82672453703703708</v>
          </cell>
          <cell r="D10929" t="str">
            <v>电表故障</v>
          </cell>
          <cell r="G10929" t="str">
            <v>JS_CZ_wodefeng</v>
          </cell>
          <cell r="I10929" t="str">
            <v>电表故障</v>
          </cell>
        </row>
        <row r="10930">
          <cell r="A10930">
            <v>43217</v>
          </cell>
          <cell r="B10930">
            <v>0.8268402777777778</v>
          </cell>
          <cell r="D10930" t="str">
            <v>电表故障</v>
          </cell>
          <cell r="G10930" t="str">
            <v>JS_CZ_wodefeng</v>
          </cell>
          <cell r="I10930" t="str">
            <v>电表故障</v>
          </cell>
        </row>
        <row r="10931">
          <cell r="A10931">
            <v>43217</v>
          </cell>
          <cell r="B10931">
            <v>0.82776620370370368</v>
          </cell>
          <cell r="D10931" t="str">
            <v>电表故障</v>
          </cell>
          <cell r="G10931" t="str">
            <v>JS_CZ_wodefeng</v>
          </cell>
          <cell r="I10931" t="str">
            <v>电表故障</v>
          </cell>
        </row>
        <row r="10932">
          <cell r="A10932">
            <v>43217</v>
          </cell>
          <cell r="B10932">
            <v>0.82788194444444441</v>
          </cell>
          <cell r="D10932" t="str">
            <v>电表故障</v>
          </cell>
          <cell r="G10932" t="str">
            <v>JS_CZ_wodefeng</v>
          </cell>
          <cell r="I10932" t="str">
            <v>电表故障</v>
          </cell>
        </row>
        <row r="10933">
          <cell r="A10933">
            <v>43217</v>
          </cell>
          <cell r="B10933">
            <v>0.83013888888888887</v>
          </cell>
          <cell r="D10933" t="str">
            <v>电表故障</v>
          </cell>
          <cell r="G10933" t="str">
            <v>JS_CZ_wodefeng</v>
          </cell>
          <cell r="I10933" t="str">
            <v>电表故障</v>
          </cell>
        </row>
        <row r="10934">
          <cell r="A10934">
            <v>43217</v>
          </cell>
          <cell r="B10934">
            <v>0.83170138888888889</v>
          </cell>
          <cell r="D10934" t="str">
            <v>电表故障</v>
          </cell>
          <cell r="G10934" t="str">
            <v>JS_CZ_wodefeng</v>
          </cell>
          <cell r="I10934" t="str">
            <v>电表故障</v>
          </cell>
        </row>
        <row r="10935">
          <cell r="A10935">
            <v>43217</v>
          </cell>
          <cell r="B10935">
            <v>0.83673611111111112</v>
          </cell>
          <cell r="D10935" t="str">
            <v>电表故障</v>
          </cell>
          <cell r="G10935" t="str">
            <v>JS_CZ_wodefeng</v>
          </cell>
          <cell r="I10935" t="str">
            <v>电表故障</v>
          </cell>
        </row>
        <row r="10936">
          <cell r="A10936">
            <v>43217</v>
          </cell>
          <cell r="B10936">
            <v>0.83685185185185185</v>
          </cell>
          <cell r="D10936" t="str">
            <v>电表故障</v>
          </cell>
          <cell r="G10936" t="str">
            <v>JS_CZ_wodefeng</v>
          </cell>
          <cell r="I10936" t="str">
            <v>电表故障</v>
          </cell>
        </row>
        <row r="10937">
          <cell r="A10937">
            <v>43217</v>
          </cell>
          <cell r="B10937">
            <v>0.84061342592592592</v>
          </cell>
          <cell r="D10937" t="str">
            <v>电表故障</v>
          </cell>
          <cell r="G10937" t="str">
            <v>JS_CZ_wodefeng</v>
          </cell>
          <cell r="I10937" t="str">
            <v>电表故障</v>
          </cell>
        </row>
        <row r="10938">
          <cell r="A10938">
            <v>43217</v>
          </cell>
          <cell r="B10938">
            <v>0.84195601851851853</v>
          </cell>
          <cell r="D10938" t="str">
            <v>电表故障</v>
          </cell>
          <cell r="G10938" t="str">
            <v>JS_CZ_wodefeng</v>
          </cell>
          <cell r="I10938" t="str">
            <v>电表故障</v>
          </cell>
        </row>
        <row r="10939">
          <cell r="A10939">
            <v>43217</v>
          </cell>
          <cell r="B10939">
            <v>0.84207175925925926</v>
          </cell>
          <cell r="D10939" t="str">
            <v>电表故障</v>
          </cell>
          <cell r="G10939" t="str">
            <v>JS_CZ_wodefeng</v>
          </cell>
          <cell r="I10939" t="str">
            <v>电表故障</v>
          </cell>
        </row>
        <row r="10940">
          <cell r="A10940">
            <v>43217</v>
          </cell>
          <cell r="B10940">
            <v>0.84299768518518514</v>
          </cell>
          <cell r="D10940" t="str">
            <v>电表故障</v>
          </cell>
          <cell r="G10940" t="str">
            <v>JS_CZ_wodefeng</v>
          </cell>
          <cell r="I10940" t="str">
            <v>电表故障</v>
          </cell>
        </row>
        <row r="10941">
          <cell r="A10941">
            <v>43217</v>
          </cell>
          <cell r="B10941">
            <v>0.84311342592592586</v>
          </cell>
          <cell r="D10941" t="str">
            <v>电表故障</v>
          </cell>
          <cell r="G10941" t="str">
            <v>JS_CZ_wodefeng</v>
          </cell>
          <cell r="I10941" t="str">
            <v>电表故障</v>
          </cell>
        </row>
        <row r="10942">
          <cell r="A10942">
            <v>43217</v>
          </cell>
          <cell r="B10942">
            <v>0.843287037037037</v>
          </cell>
          <cell r="D10942" t="str">
            <v>电表故障</v>
          </cell>
          <cell r="G10942" t="str">
            <v>JS_CZ_wodefeng</v>
          </cell>
          <cell r="I10942" t="str">
            <v>电表故障</v>
          </cell>
        </row>
        <row r="10943">
          <cell r="A10943">
            <v>43217</v>
          </cell>
          <cell r="B10943">
            <v>0.84432870370370372</v>
          </cell>
          <cell r="D10943" t="str">
            <v>电表故障</v>
          </cell>
          <cell r="G10943" t="str">
            <v>JS_CZ_wodefeng</v>
          </cell>
          <cell r="I10943" t="str">
            <v>电表故障</v>
          </cell>
        </row>
        <row r="10944">
          <cell r="A10944">
            <v>43217</v>
          </cell>
          <cell r="B10944">
            <v>0.84826388888888893</v>
          </cell>
          <cell r="D10944" t="str">
            <v>电表故障</v>
          </cell>
          <cell r="G10944" t="str">
            <v>JS_CZ_wodefeng</v>
          </cell>
          <cell r="I10944" t="str">
            <v>电表故障</v>
          </cell>
        </row>
        <row r="10945">
          <cell r="A10945">
            <v>43217</v>
          </cell>
          <cell r="B10945">
            <v>0.84837962962962965</v>
          </cell>
          <cell r="D10945" t="str">
            <v>电表故障</v>
          </cell>
          <cell r="G10945" t="str">
            <v>JS_CZ_wodefeng</v>
          </cell>
          <cell r="I10945" t="str">
            <v>电表故障</v>
          </cell>
        </row>
        <row r="10946">
          <cell r="A10946">
            <v>43217</v>
          </cell>
          <cell r="B10946">
            <v>0.84971064814814812</v>
          </cell>
          <cell r="D10946" t="str">
            <v>电表故障</v>
          </cell>
          <cell r="G10946" t="str">
            <v>JS_CZ_wodefeng</v>
          </cell>
          <cell r="I10946" t="str">
            <v>电表故障</v>
          </cell>
        </row>
        <row r="10947">
          <cell r="A10947">
            <v>43217</v>
          </cell>
          <cell r="B10947">
            <v>0.84982638888888884</v>
          </cell>
          <cell r="D10947" t="str">
            <v>电表故障</v>
          </cell>
          <cell r="G10947" t="str">
            <v>JS_CZ_wodefeng</v>
          </cell>
          <cell r="I10947" t="str">
            <v>电表故障</v>
          </cell>
        </row>
        <row r="10948">
          <cell r="A10948">
            <v>43217</v>
          </cell>
          <cell r="B10948">
            <v>0.85075231481481473</v>
          </cell>
          <cell r="D10948" t="str">
            <v>电表故障</v>
          </cell>
          <cell r="G10948" t="str">
            <v>JS_CZ_wodefeng</v>
          </cell>
          <cell r="I10948" t="str">
            <v>电表故障</v>
          </cell>
        </row>
        <row r="10949">
          <cell r="A10949">
            <v>43217</v>
          </cell>
          <cell r="B10949">
            <v>0.85335648148148147</v>
          </cell>
          <cell r="D10949" t="str">
            <v>电表故障</v>
          </cell>
          <cell r="G10949" t="str">
            <v>JS_CZ_wodefeng</v>
          </cell>
          <cell r="I10949" t="str">
            <v>电表故障</v>
          </cell>
        </row>
        <row r="10950">
          <cell r="A10950">
            <v>43217</v>
          </cell>
          <cell r="B10950">
            <v>0.85452546296296295</v>
          </cell>
          <cell r="D10950" t="str">
            <v>电表故障</v>
          </cell>
          <cell r="G10950" t="str">
            <v>JS_CZ_wodefeng</v>
          </cell>
          <cell r="I10950" t="str">
            <v>电表故障</v>
          </cell>
        </row>
        <row r="10951">
          <cell r="A10951">
            <v>43217</v>
          </cell>
          <cell r="B10951">
            <v>0.85464120370370367</v>
          </cell>
          <cell r="D10951" t="str">
            <v>电表故障</v>
          </cell>
          <cell r="G10951" t="str">
            <v>JS_CZ_wodefeng</v>
          </cell>
          <cell r="I10951" t="str">
            <v>电表故障</v>
          </cell>
        </row>
        <row r="10952">
          <cell r="A10952">
            <v>43217</v>
          </cell>
          <cell r="B10952">
            <v>0.85614583333333327</v>
          </cell>
          <cell r="D10952" t="str">
            <v>电表故障</v>
          </cell>
          <cell r="G10952" t="str">
            <v>JS_CZ_wodefeng</v>
          </cell>
          <cell r="I10952" t="str">
            <v>电表故障</v>
          </cell>
        </row>
        <row r="10953">
          <cell r="A10953">
            <v>43217</v>
          </cell>
          <cell r="B10953">
            <v>0.85851851851851846</v>
          </cell>
          <cell r="D10953" t="str">
            <v>电表故障</v>
          </cell>
          <cell r="G10953" t="str">
            <v>JS_CZ_wodefeng</v>
          </cell>
          <cell r="I10953" t="str">
            <v>电表故障</v>
          </cell>
        </row>
        <row r="10954">
          <cell r="A10954">
            <v>43217</v>
          </cell>
          <cell r="B10954">
            <v>0.85996527777777787</v>
          </cell>
          <cell r="D10954" t="str">
            <v>电表故障</v>
          </cell>
          <cell r="G10954" t="str">
            <v>JS_CZ_wodefeng</v>
          </cell>
          <cell r="I10954" t="str">
            <v>电表故障</v>
          </cell>
        </row>
        <row r="10955">
          <cell r="A10955">
            <v>43217</v>
          </cell>
          <cell r="B10955">
            <v>0.86008101851851848</v>
          </cell>
          <cell r="D10955" t="str">
            <v>电表故障</v>
          </cell>
          <cell r="G10955" t="str">
            <v>JS_CZ_wodefeng</v>
          </cell>
          <cell r="I10955" t="str">
            <v>电表故障</v>
          </cell>
        </row>
        <row r="10956">
          <cell r="A10956">
            <v>43217</v>
          </cell>
          <cell r="B10956">
            <v>0.86402777777777784</v>
          </cell>
          <cell r="D10956" t="str">
            <v>电表故障</v>
          </cell>
          <cell r="G10956" t="str">
            <v>JS_CZ_wodefeng</v>
          </cell>
          <cell r="I10956" t="str">
            <v>电表故障</v>
          </cell>
        </row>
        <row r="10957">
          <cell r="A10957">
            <v>43217</v>
          </cell>
          <cell r="B10957">
            <v>0.86534722222222227</v>
          </cell>
          <cell r="D10957" t="str">
            <v>电表故障</v>
          </cell>
          <cell r="G10957" t="str">
            <v>JS_CZ_wodefeng</v>
          </cell>
          <cell r="I10957" t="str">
            <v>电表故障</v>
          </cell>
        </row>
        <row r="10958">
          <cell r="A10958">
            <v>43217</v>
          </cell>
          <cell r="B10958">
            <v>0.86546296296296299</v>
          </cell>
          <cell r="D10958" t="str">
            <v>电表故障</v>
          </cell>
          <cell r="G10958" t="str">
            <v>JS_CZ_wodefeng</v>
          </cell>
          <cell r="I10958" t="str">
            <v>电表故障</v>
          </cell>
        </row>
        <row r="10959">
          <cell r="A10959">
            <v>43217</v>
          </cell>
          <cell r="B10959">
            <v>0.8655787037037036</v>
          </cell>
          <cell r="D10959" t="str">
            <v>电表故障</v>
          </cell>
          <cell r="G10959" t="str">
            <v>JS_CZ_wodefeng</v>
          </cell>
          <cell r="I10959" t="str">
            <v>电表故障</v>
          </cell>
        </row>
        <row r="10960">
          <cell r="A10960">
            <v>43217</v>
          </cell>
          <cell r="B10960">
            <v>0.86888888888888882</v>
          </cell>
          <cell r="D10960" t="str">
            <v>电表故障</v>
          </cell>
          <cell r="G10960" t="str">
            <v>JS_CZ_wodefeng</v>
          </cell>
          <cell r="I10960" t="str">
            <v>电表故障</v>
          </cell>
        </row>
        <row r="10961">
          <cell r="A10961">
            <v>43217</v>
          </cell>
          <cell r="B10961">
            <v>0.87039351851851843</v>
          </cell>
          <cell r="D10961" t="str">
            <v>电表故障</v>
          </cell>
          <cell r="G10961" t="str">
            <v>JS_CZ_wodefeng</v>
          </cell>
          <cell r="I10961" t="str">
            <v>电表故障</v>
          </cell>
        </row>
        <row r="10962">
          <cell r="A10962">
            <v>43217</v>
          </cell>
          <cell r="B10962">
            <v>0.87050925925925926</v>
          </cell>
          <cell r="D10962" t="str">
            <v>电表故障</v>
          </cell>
          <cell r="G10962" t="str">
            <v>JS_CZ_wodefeng</v>
          </cell>
          <cell r="I10962" t="str">
            <v>电表故障</v>
          </cell>
        </row>
        <row r="10963">
          <cell r="A10963">
            <v>43217</v>
          </cell>
          <cell r="B10963">
            <v>0.87062499999999998</v>
          </cell>
          <cell r="D10963" t="str">
            <v>电表故障</v>
          </cell>
          <cell r="G10963" t="str">
            <v>JS_CZ_wodefeng</v>
          </cell>
          <cell r="I10963" t="str">
            <v>电表故障</v>
          </cell>
        </row>
        <row r="10964">
          <cell r="A10964">
            <v>43217</v>
          </cell>
          <cell r="B10964">
            <v>0.87403935185185189</v>
          </cell>
          <cell r="D10964" t="str">
            <v>电表故障</v>
          </cell>
          <cell r="G10964" t="str">
            <v>JS_CZ_wodefeng</v>
          </cell>
          <cell r="I10964" t="str">
            <v>电表故障</v>
          </cell>
        </row>
        <row r="10965">
          <cell r="A10965">
            <v>43217</v>
          </cell>
          <cell r="B10965">
            <v>0.87532407407407409</v>
          </cell>
          <cell r="D10965" t="str">
            <v>电表故障</v>
          </cell>
          <cell r="G10965" t="str">
            <v>JS_CZ_wodefeng</v>
          </cell>
          <cell r="I10965" t="str">
            <v>电表故障</v>
          </cell>
        </row>
        <row r="10966">
          <cell r="A10966">
            <v>43217</v>
          </cell>
          <cell r="B10966">
            <v>0.87542824074074066</v>
          </cell>
          <cell r="D10966" t="str">
            <v>电表故障</v>
          </cell>
          <cell r="G10966" t="str">
            <v>JS_CZ_wodefeng</v>
          </cell>
          <cell r="I10966" t="str">
            <v>电表故障</v>
          </cell>
        </row>
        <row r="10967">
          <cell r="A10967">
            <v>43217</v>
          </cell>
          <cell r="B10967">
            <v>0.8756018518518518</v>
          </cell>
          <cell r="D10967" t="str">
            <v>电表故障</v>
          </cell>
          <cell r="G10967" t="str">
            <v>JS_CZ_wodefeng</v>
          </cell>
          <cell r="I10967" t="str">
            <v>电表故障</v>
          </cell>
        </row>
        <row r="10968">
          <cell r="A10968">
            <v>43217</v>
          </cell>
          <cell r="B10968">
            <v>0.87687500000000007</v>
          </cell>
          <cell r="D10968" t="str">
            <v>电表故障</v>
          </cell>
          <cell r="G10968" t="str">
            <v>JS_CZ_wodefeng</v>
          </cell>
          <cell r="I10968" t="str">
            <v>电表故障</v>
          </cell>
        </row>
        <row r="10969">
          <cell r="A10969">
            <v>43217</v>
          </cell>
          <cell r="B10969">
            <v>0.88076388888888879</v>
          </cell>
          <cell r="D10969" t="str">
            <v>电表故障</v>
          </cell>
          <cell r="G10969" t="str">
            <v>JS_CZ_wodefeng</v>
          </cell>
          <cell r="I10969" t="str">
            <v>电表故障</v>
          </cell>
        </row>
        <row r="10970">
          <cell r="A10970">
            <v>43217</v>
          </cell>
          <cell r="B10970">
            <v>0.8861458333333333</v>
          </cell>
          <cell r="D10970" t="str">
            <v>电表故障</v>
          </cell>
          <cell r="G10970" t="str">
            <v>JS_CZ_wodefeng</v>
          </cell>
          <cell r="I10970" t="str">
            <v>电表故障</v>
          </cell>
        </row>
        <row r="10971">
          <cell r="A10971">
            <v>43217</v>
          </cell>
          <cell r="B10971">
            <v>0.88627314814814817</v>
          </cell>
          <cell r="D10971" t="str">
            <v>电表故障</v>
          </cell>
          <cell r="G10971" t="str">
            <v>JS_CZ_wodefeng</v>
          </cell>
          <cell r="I10971" t="str">
            <v>电表故障</v>
          </cell>
        </row>
        <row r="10972">
          <cell r="A10972">
            <v>43217</v>
          </cell>
          <cell r="B10972">
            <v>0.88736111111111116</v>
          </cell>
          <cell r="D10972" t="str">
            <v>电表故障</v>
          </cell>
          <cell r="G10972" t="str">
            <v>JS_CZ_wodefeng</v>
          </cell>
          <cell r="I10972" t="str">
            <v>电表故障</v>
          </cell>
        </row>
        <row r="10973">
          <cell r="A10973">
            <v>43217</v>
          </cell>
          <cell r="B10973">
            <v>0.89009259259259255</v>
          </cell>
          <cell r="D10973" t="str">
            <v>电表故障</v>
          </cell>
          <cell r="G10973" t="str">
            <v>JS_CZ_wodefeng</v>
          </cell>
          <cell r="I10973" t="str">
            <v>电表故障</v>
          </cell>
        </row>
        <row r="10974">
          <cell r="A10974">
            <v>43217</v>
          </cell>
          <cell r="B10974">
            <v>0.89153935185185185</v>
          </cell>
          <cell r="D10974" t="str">
            <v>电表故障</v>
          </cell>
          <cell r="G10974" t="str">
            <v>JS_CZ_wodefeng</v>
          </cell>
          <cell r="I10974" t="str">
            <v>电表故障</v>
          </cell>
        </row>
        <row r="10975">
          <cell r="A10975">
            <v>43217</v>
          </cell>
          <cell r="B10975">
            <v>0.89240740740740743</v>
          </cell>
          <cell r="D10975" t="str">
            <v>电表故障</v>
          </cell>
          <cell r="G10975" t="str">
            <v>JS_CZ_wodefeng</v>
          </cell>
          <cell r="I10975" t="str">
            <v>电表故障</v>
          </cell>
        </row>
        <row r="10976">
          <cell r="A10976">
            <v>43217</v>
          </cell>
          <cell r="B10976">
            <v>0.89402777777777775</v>
          </cell>
          <cell r="D10976" t="str">
            <v>电表故障</v>
          </cell>
          <cell r="G10976" t="str">
            <v>JS_CZ_wodefeng</v>
          </cell>
          <cell r="I10976" t="str">
            <v>电表故障</v>
          </cell>
        </row>
        <row r="10977">
          <cell r="A10977">
            <v>43217</v>
          </cell>
          <cell r="B10977">
            <v>0.89640046296296294</v>
          </cell>
          <cell r="D10977" t="str">
            <v>电表故障</v>
          </cell>
          <cell r="G10977" t="str">
            <v>JS_CZ_wodefeng</v>
          </cell>
          <cell r="I10977" t="str">
            <v>电表故障</v>
          </cell>
        </row>
        <row r="10978">
          <cell r="A10978">
            <v>43217</v>
          </cell>
          <cell r="B10978">
            <v>0.89773148148148152</v>
          </cell>
          <cell r="D10978" t="str">
            <v>电表故障</v>
          </cell>
          <cell r="G10978" t="str">
            <v>JS_CZ_wodefeng</v>
          </cell>
          <cell r="I10978" t="str">
            <v>电表故障</v>
          </cell>
        </row>
        <row r="10979">
          <cell r="A10979">
            <v>43217</v>
          </cell>
          <cell r="B10979">
            <v>0.89784722222222213</v>
          </cell>
          <cell r="D10979" t="str">
            <v>电表故障</v>
          </cell>
          <cell r="G10979" t="str">
            <v>JS_CZ_wodefeng</v>
          </cell>
          <cell r="I10979" t="str">
            <v>电表故障</v>
          </cell>
        </row>
        <row r="10980">
          <cell r="A10980">
            <v>43217</v>
          </cell>
          <cell r="B10980">
            <v>0.89796296296296296</v>
          </cell>
          <cell r="D10980" t="str">
            <v>电表故障</v>
          </cell>
          <cell r="G10980" t="str">
            <v>JS_CZ_wodefeng</v>
          </cell>
          <cell r="I10980" t="str">
            <v>电表故障</v>
          </cell>
        </row>
        <row r="10981">
          <cell r="A10981">
            <v>43217</v>
          </cell>
          <cell r="B10981">
            <v>0.89906249999999999</v>
          </cell>
          <cell r="D10981" t="str">
            <v>电表故障</v>
          </cell>
          <cell r="G10981" t="str">
            <v>JS_CZ_wodefeng</v>
          </cell>
          <cell r="I10981" t="str">
            <v>电表故障</v>
          </cell>
        </row>
        <row r="10982">
          <cell r="A10982">
            <v>43217</v>
          </cell>
          <cell r="B10982">
            <v>0.90259259259259261</v>
          </cell>
          <cell r="D10982" t="str">
            <v>电表故障</v>
          </cell>
          <cell r="G10982" t="str">
            <v>JS_CZ_wodefeng</v>
          </cell>
          <cell r="I10982" t="str">
            <v>电表故障</v>
          </cell>
        </row>
        <row r="10983">
          <cell r="A10983">
            <v>43217</v>
          </cell>
          <cell r="B10983">
            <v>0.90270833333333333</v>
          </cell>
          <cell r="D10983" t="str">
            <v>电表故障</v>
          </cell>
          <cell r="G10983" t="str">
            <v>JS_CZ_wodefeng</v>
          </cell>
          <cell r="I10983" t="str">
            <v>电表故障</v>
          </cell>
        </row>
        <row r="10984">
          <cell r="A10984">
            <v>43217</v>
          </cell>
          <cell r="B10984">
            <v>0.90416666666666667</v>
          </cell>
          <cell r="D10984" t="str">
            <v>电表故障</v>
          </cell>
          <cell r="G10984" t="str">
            <v>JS_CZ_wodefeng</v>
          </cell>
          <cell r="I10984" t="str">
            <v>电表故障</v>
          </cell>
        </row>
        <row r="10985">
          <cell r="A10985">
            <v>43217</v>
          </cell>
          <cell r="B10985">
            <v>0.90810185185185188</v>
          </cell>
          <cell r="D10985" t="str">
            <v>电表故障</v>
          </cell>
          <cell r="G10985" t="str">
            <v>JS_CZ_wodefeng</v>
          </cell>
          <cell r="I10985" t="str">
            <v>电表故障</v>
          </cell>
        </row>
        <row r="10986">
          <cell r="A10986">
            <v>43217</v>
          </cell>
          <cell r="B10986">
            <v>0.91024305555555562</v>
          </cell>
          <cell r="D10986" t="str">
            <v>电表故障</v>
          </cell>
          <cell r="G10986" t="str">
            <v>JS_CZ_wodefeng</v>
          </cell>
          <cell r="I10986" t="str">
            <v>电表故障</v>
          </cell>
        </row>
        <row r="10987">
          <cell r="A10987">
            <v>43217</v>
          </cell>
          <cell r="B10987">
            <v>0.91122685185185182</v>
          </cell>
          <cell r="D10987" t="str">
            <v>电表故障</v>
          </cell>
          <cell r="G10987" t="str">
            <v>JS_CZ_wodefeng</v>
          </cell>
          <cell r="I10987" t="str">
            <v>电表故障</v>
          </cell>
        </row>
        <row r="10988">
          <cell r="A10988">
            <v>43217</v>
          </cell>
          <cell r="B10988">
            <v>0.91267361111111101</v>
          </cell>
          <cell r="D10988" t="str">
            <v>电表故障</v>
          </cell>
          <cell r="G10988" t="str">
            <v>JS_CZ_wodefeng</v>
          </cell>
          <cell r="I10988" t="str">
            <v>电表故障</v>
          </cell>
        </row>
        <row r="10989">
          <cell r="A10989">
            <v>43217</v>
          </cell>
          <cell r="B10989">
            <v>0.91423611111111114</v>
          </cell>
          <cell r="D10989" t="str">
            <v>电表故障</v>
          </cell>
          <cell r="G10989" t="str">
            <v>JS_CZ_wodefeng</v>
          </cell>
          <cell r="I10989" t="str">
            <v>电表故障</v>
          </cell>
        </row>
        <row r="10990">
          <cell r="A10990">
            <v>43217</v>
          </cell>
          <cell r="B10990">
            <v>0.91818287037037039</v>
          </cell>
          <cell r="D10990" t="str">
            <v>电表故障</v>
          </cell>
          <cell r="G10990" t="str">
            <v>JS_CZ_wodefeng</v>
          </cell>
          <cell r="I10990" t="str">
            <v>电表故障</v>
          </cell>
        </row>
        <row r="10991">
          <cell r="A10991">
            <v>43217</v>
          </cell>
          <cell r="B10991">
            <v>0.91951388888888885</v>
          </cell>
          <cell r="D10991" t="str">
            <v>电表故障</v>
          </cell>
          <cell r="G10991" t="str">
            <v>JS_CZ_wodefeng</v>
          </cell>
          <cell r="I10991" t="str">
            <v>电表故障</v>
          </cell>
        </row>
        <row r="10992">
          <cell r="A10992">
            <v>43217</v>
          </cell>
          <cell r="B10992">
            <v>0.91962962962962969</v>
          </cell>
          <cell r="D10992" t="str">
            <v>电表故障</v>
          </cell>
          <cell r="G10992" t="str">
            <v>JS_CZ_wodefeng</v>
          </cell>
          <cell r="I10992" t="str">
            <v>电表故障</v>
          </cell>
        </row>
        <row r="10993">
          <cell r="A10993">
            <v>43217</v>
          </cell>
          <cell r="B10993">
            <v>0.92206018518518518</v>
          </cell>
          <cell r="D10993" t="str">
            <v>电表故障</v>
          </cell>
          <cell r="G10993" t="str">
            <v>JS_CZ_wodefeng</v>
          </cell>
          <cell r="I10993" t="str">
            <v>电表故障</v>
          </cell>
        </row>
        <row r="10994">
          <cell r="A10994">
            <v>43217</v>
          </cell>
          <cell r="B10994">
            <v>0.92339120370370376</v>
          </cell>
          <cell r="D10994" t="str">
            <v>电表故障</v>
          </cell>
          <cell r="G10994" t="str">
            <v>JS_CZ_wodefeng</v>
          </cell>
          <cell r="I10994" t="str">
            <v>电表故障</v>
          </cell>
        </row>
        <row r="10995">
          <cell r="A10995">
            <v>43217</v>
          </cell>
          <cell r="B10995">
            <v>0.92350694444444448</v>
          </cell>
          <cell r="D10995" t="str">
            <v>电表故障</v>
          </cell>
          <cell r="G10995" t="str">
            <v>JS_CZ_wodefeng</v>
          </cell>
          <cell r="I10995" t="str">
            <v>电表故障</v>
          </cell>
        </row>
        <row r="10996">
          <cell r="A10996">
            <v>43217</v>
          </cell>
          <cell r="B10996">
            <v>0.9275578703703703</v>
          </cell>
          <cell r="D10996" t="str">
            <v>电表故障</v>
          </cell>
          <cell r="G10996" t="str">
            <v>JS_CZ_wodefeng</v>
          </cell>
          <cell r="I10996" t="str">
            <v>电表故障</v>
          </cell>
        </row>
        <row r="10997">
          <cell r="A10997">
            <v>43217</v>
          </cell>
          <cell r="B10997">
            <v>0.92981481481481476</v>
          </cell>
          <cell r="D10997" t="str">
            <v>电表故障</v>
          </cell>
          <cell r="G10997" t="str">
            <v>JS_CZ_wodefeng</v>
          </cell>
          <cell r="I10997" t="str">
            <v>电表故障</v>
          </cell>
        </row>
        <row r="10998">
          <cell r="A10998">
            <v>43217</v>
          </cell>
          <cell r="B10998">
            <v>0.92994212962962963</v>
          </cell>
          <cell r="D10998" t="str">
            <v>电表故障</v>
          </cell>
          <cell r="G10998" t="str">
            <v>JS_CZ_wodefeng</v>
          </cell>
          <cell r="I10998" t="str">
            <v>电表故障</v>
          </cell>
        </row>
        <row r="10999">
          <cell r="A10999">
            <v>43217</v>
          </cell>
          <cell r="B10999">
            <v>0.93016203703703704</v>
          </cell>
          <cell r="D10999" t="str">
            <v>电表故障</v>
          </cell>
          <cell r="G10999" t="str">
            <v>JS_CZ_wodefeng</v>
          </cell>
          <cell r="I10999" t="str">
            <v>电表故障</v>
          </cell>
        </row>
        <row r="11000">
          <cell r="A11000">
            <v>43217</v>
          </cell>
          <cell r="B11000">
            <v>0.93126157407407406</v>
          </cell>
          <cell r="D11000" t="str">
            <v>电表故障</v>
          </cell>
          <cell r="G11000" t="str">
            <v>JS_CZ_wodefeng</v>
          </cell>
          <cell r="I11000" t="str">
            <v>电表故障</v>
          </cell>
        </row>
        <row r="11001">
          <cell r="A11001">
            <v>43217</v>
          </cell>
          <cell r="B11001">
            <v>0.93376157407407412</v>
          </cell>
          <cell r="D11001" t="str">
            <v>电表故障</v>
          </cell>
          <cell r="G11001" t="str">
            <v>JS_CZ_wodefeng</v>
          </cell>
          <cell r="I11001" t="str">
            <v>电表故障</v>
          </cell>
        </row>
        <row r="11002">
          <cell r="A11002">
            <v>43217</v>
          </cell>
          <cell r="B11002">
            <v>0.93520833333333331</v>
          </cell>
          <cell r="D11002" t="str">
            <v>电表故障</v>
          </cell>
          <cell r="G11002" t="str">
            <v>JS_CZ_wodefeng</v>
          </cell>
          <cell r="I11002" t="str">
            <v>电表故障</v>
          </cell>
        </row>
        <row r="11003">
          <cell r="A11003">
            <v>43217</v>
          </cell>
          <cell r="B11003">
            <v>0.93642361111111105</v>
          </cell>
          <cell r="D11003" t="str">
            <v>电表故障</v>
          </cell>
          <cell r="G11003" t="str">
            <v>JS_CZ_wodefeng</v>
          </cell>
          <cell r="I11003" t="str">
            <v>电表故障</v>
          </cell>
        </row>
        <row r="11004">
          <cell r="A11004">
            <v>43217</v>
          </cell>
          <cell r="B11004">
            <v>0.93665509259259261</v>
          </cell>
          <cell r="D11004" t="str">
            <v>电表故障</v>
          </cell>
          <cell r="G11004" t="str">
            <v>JS_CZ_wodefeng</v>
          </cell>
          <cell r="I11004" t="str">
            <v>电表故障</v>
          </cell>
        </row>
        <row r="11005">
          <cell r="A11005">
            <v>43217</v>
          </cell>
          <cell r="B11005">
            <v>0.93677083333333344</v>
          </cell>
          <cell r="D11005" t="str">
            <v>电表故障</v>
          </cell>
          <cell r="G11005" t="str">
            <v>JS_CZ_wodefeng</v>
          </cell>
          <cell r="I11005" t="str">
            <v>电表故障</v>
          </cell>
        </row>
        <row r="11006">
          <cell r="A11006">
            <v>43217</v>
          </cell>
          <cell r="B11006">
            <v>0.93769675925925933</v>
          </cell>
          <cell r="D11006" t="str">
            <v>电表故障</v>
          </cell>
          <cell r="G11006" t="str">
            <v>JS_CZ_wodefeng</v>
          </cell>
          <cell r="I11006" t="str">
            <v>电表故障</v>
          </cell>
        </row>
        <row r="11007">
          <cell r="A11007">
            <v>43217</v>
          </cell>
          <cell r="B11007">
            <v>0.93914351851851852</v>
          </cell>
          <cell r="D11007" t="str">
            <v>电表故障</v>
          </cell>
          <cell r="G11007" t="str">
            <v>JS_CZ_wodefeng</v>
          </cell>
          <cell r="I11007" t="str">
            <v>电表故障</v>
          </cell>
        </row>
        <row r="11008">
          <cell r="A11008">
            <v>43217</v>
          </cell>
          <cell r="B11008">
            <v>0.94012731481481471</v>
          </cell>
          <cell r="D11008" t="str">
            <v>电表故障</v>
          </cell>
          <cell r="G11008" t="str">
            <v>JS_CZ_wodefeng</v>
          </cell>
          <cell r="I11008" t="str">
            <v>电表故障</v>
          </cell>
        </row>
        <row r="11009">
          <cell r="A11009">
            <v>43217</v>
          </cell>
          <cell r="B11009">
            <v>0.94037037037037041</v>
          </cell>
          <cell r="D11009" t="str">
            <v>电表故障</v>
          </cell>
          <cell r="G11009" t="str">
            <v>JS_CZ_wodefeng</v>
          </cell>
          <cell r="I11009" t="str">
            <v>电表故障</v>
          </cell>
        </row>
        <row r="11010">
          <cell r="A11010">
            <v>43217</v>
          </cell>
          <cell r="B11010">
            <v>0.94047453703703709</v>
          </cell>
          <cell r="D11010" t="str">
            <v>电表故障</v>
          </cell>
          <cell r="G11010" t="str">
            <v>JS_CZ_wodefeng</v>
          </cell>
          <cell r="I11010" t="str">
            <v>电表故障</v>
          </cell>
        </row>
        <row r="11011">
          <cell r="A11011">
            <v>43217</v>
          </cell>
          <cell r="B11011">
            <v>0.94060185185185186</v>
          </cell>
          <cell r="D11011" t="str">
            <v>电表故障</v>
          </cell>
          <cell r="G11011" t="str">
            <v>JS_CZ_wodefeng</v>
          </cell>
          <cell r="I11011" t="str">
            <v>电表故障</v>
          </cell>
        </row>
        <row r="11012">
          <cell r="A11012">
            <v>43217</v>
          </cell>
          <cell r="B11012">
            <v>0.94145833333333329</v>
          </cell>
          <cell r="D11012" t="str">
            <v>电表故障</v>
          </cell>
          <cell r="G11012" t="str">
            <v>JS_CZ_wodefeng</v>
          </cell>
          <cell r="I11012" t="str">
            <v>电表故障</v>
          </cell>
        </row>
        <row r="11013">
          <cell r="A11013">
            <v>43217</v>
          </cell>
          <cell r="B11013">
            <v>0.94546296296296306</v>
          </cell>
          <cell r="D11013" t="str">
            <v>电表故障</v>
          </cell>
          <cell r="G11013" t="str">
            <v>JS_CZ_wodefeng</v>
          </cell>
          <cell r="I11013" t="str">
            <v>电表故障</v>
          </cell>
        </row>
        <row r="11014">
          <cell r="A11014">
            <v>43217</v>
          </cell>
          <cell r="B11014">
            <v>0.94656250000000008</v>
          </cell>
          <cell r="D11014" t="str">
            <v>电表故障</v>
          </cell>
          <cell r="G11014" t="str">
            <v>JS_CZ_wodefeng</v>
          </cell>
          <cell r="I11014" t="str">
            <v>电表故障</v>
          </cell>
        </row>
        <row r="11015">
          <cell r="A11015">
            <v>43217</v>
          </cell>
          <cell r="B11015">
            <v>0.94690972222222225</v>
          </cell>
          <cell r="D11015" t="str">
            <v>电表故障</v>
          </cell>
          <cell r="G11015" t="str">
            <v>JS_CZ_wodefeng</v>
          </cell>
          <cell r="I11015" t="str">
            <v>电表故障</v>
          </cell>
        </row>
        <row r="11016">
          <cell r="A11016">
            <v>43217</v>
          </cell>
          <cell r="B11016">
            <v>0.94702546296296297</v>
          </cell>
          <cell r="D11016" t="str">
            <v>电表故障</v>
          </cell>
          <cell r="G11016" t="str">
            <v>JS_CZ_wodefeng</v>
          </cell>
          <cell r="I11016" t="str">
            <v>电表故障</v>
          </cell>
        </row>
        <row r="11017">
          <cell r="A11017">
            <v>43217</v>
          </cell>
          <cell r="B11017">
            <v>0.94934027777777785</v>
          </cell>
          <cell r="D11017" t="str">
            <v>电表故障</v>
          </cell>
          <cell r="G11017" t="str">
            <v>JS_CZ_wodefeng</v>
          </cell>
          <cell r="I11017" t="str">
            <v>电表故障</v>
          </cell>
        </row>
        <row r="11018">
          <cell r="A11018">
            <v>43217</v>
          </cell>
          <cell r="B11018">
            <v>0.95055555555555549</v>
          </cell>
          <cell r="D11018" t="str">
            <v>电表故障</v>
          </cell>
          <cell r="G11018" t="str">
            <v>JS_CZ_wodefeng</v>
          </cell>
          <cell r="I11018" t="str">
            <v>电表故障</v>
          </cell>
        </row>
        <row r="11019">
          <cell r="A11019">
            <v>43217</v>
          </cell>
          <cell r="B11019">
            <v>0.95165509259259251</v>
          </cell>
          <cell r="D11019" t="str">
            <v>电表故障</v>
          </cell>
          <cell r="G11019" t="str">
            <v>JS_CZ_wodefeng</v>
          </cell>
          <cell r="I11019" t="str">
            <v>电表故障</v>
          </cell>
        </row>
        <row r="11020">
          <cell r="A11020">
            <v>43217</v>
          </cell>
          <cell r="B11020">
            <v>0.95177083333333334</v>
          </cell>
          <cell r="D11020" t="str">
            <v>电表故障</v>
          </cell>
          <cell r="G11020" t="str">
            <v>JS_CZ_wodefeng</v>
          </cell>
          <cell r="I11020" t="str">
            <v>电表故障</v>
          </cell>
        </row>
        <row r="11021">
          <cell r="A11021">
            <v>43217</v>
          </cell>
          <cell r="B11021">
            <v>0.95321759259259264</v>
          </cell>
          <cell r="D11021" t="str">
            <v>电表故障</v>
          </cell>
          <cell r="G11021" t="str">
            <v>JS_CZ_wodefeng</v>
          </cell>
          <cell r="I11021" t="str">
            <v>电表故障</v>
          </cell>
        </row>
        <row r="11022">
          <cell r="A11022">
            <v>43217</v>
          </cell>
          <cell r="B11022">
            <v>0.95559027777777772</v>
          </cell>
          <cell r="D11022" t="str">
            <v>电表故障</v>
          </cell>
          <cell r="G11022" t="str">
            <v>JS_CZ_wodefeng</v>
          </cell>
          <cell r="I11022" t="str">
            <v>电表故障</v>
          </cell>
        </row>
        <row r="11023">
          <cell r="A11023">
            <v>43217</v>
          </cell>
          <cell r="B11023">
            <v>0.9569212962962963</v>
          </cell>
          <cell r="D11023" t="str">
            <v>电表故障</v>
          </cell>
          <cell r="G11023" t="str">
            <v>JS_CZ_wodefeng</v>
          </cell>
          <cell r="I11023" t="str">
            <v>电表故障</v>
          </cell>
        </row>
        <row r="11024">
          <cell r="A11024">
            <v>43217</v>
          </cell>
          <cell r="B11024">
            <v>0.96052083333333327</v>
          </cell>
          <cell r="D11024" t="str">
            <v>电表故障</v>
          </cell>
          <cell r="G11024" t="str">
            <v>JS_CZ_wodefeng</v>
          </cell>
          <cell r="I11024" t="str">
            <v>电表故障</v>
          </cell>
        </row>
        <row r="11025">
          <cell r="A11025">
            <v>43217</v>
          </cell>
          <cell r="B11025">
            <v>0.96075231481481482</v>
          </cell>
          <cell r="D11025" t="str">
            <v>电表故障</v>
          </cell>
          <cell r="G11025" t="str">
            <v>JS_CZ_wodefeng</v>
          </cell>
          <cell r="I11025" t="str">
            <v>电表故障</v>
          </cell>
        </row>
        <row r="11026">
          <cell r="A11026">
            <v>43217</v>
          </cell>
          <cell r="B11026">
            <v>0.96179398148148154</v>
          </cell>
          <cell r="D11026" t="str">
            <v>电表故障</v>
          </cell>
          <cell r="G11026" t="str">
            <v>JS_CZ_wodefeng</v>
          </cell>
          <cell r="I11026" t="str">
            <v>电表故障</v>
          </cell>
        </row>
        <row r="11027">
          <cell r="A11027">
            <v>43217</v>
          </cell>
          <cell r="B11027">
            <v>0.96190972222222226</v>
          </cell>
          <cell r="D11027" t="str">
            <v>电表故障</v>
          </cell>
          <cell r="G11027" t="str">
            <v>JS_CZ_wodefeng</v>
          </cell>
          <cell r="I11027" t="str">
            <v>电表故障</v>
          </cell>
        </row>
        <row r="11028">
          <cell r="A11028">
            <v>43217</v>
          </cell>
          <cell r="B11028">
            <v>0.96335648148148145</v>
          </cell>
          <cell r="D11028" t="str">
            <v>电表故障</v>
          </cell>
          <cell r="G11028" t="str">
            <v>JS_CZ_wodefeng</v>
          </cell>
          <cell r="I11028" t="str">
            <v>电表故障</v>
          </cell>
        </row>
        <row r="11029">
          <cell r="A11029">
            <v>43217</v>
          </cell>
          <cell r="B11029">
            <v>0.96717592592592594</v>
          </cell>
          <cell r="D11029" t="str">
            <v>电表故障</v>
          </cell>
          <cell r="G11029" t="str">
            <v>JS_CZ_wodefeng</v>
          </cell>
          <cell r="I11029" t="str">
            <v>电表故障</v>
          </cell>
        </row>
        <row r="11030">
          <cell r="A11030">
            <v>43217</v>
          </cell>
          <cell r="B11030">
            <v>0.96729166666666666</v>
          </cell>
          <cell r="D11030" t="str">
            <v>电表故障</v>
          </cell>
          <cell r="G11030" t="str">
            <v>JS_CZ_wodefeng</v>
          </cell>
          <cell r="I11030" t="str">
            <v>电表故障</v>
          </cell>
        </row>
        <row r="11031">
          <cell r="A11031">
            <v>43217</v>
          </cell>
          <cell r="B11031">
            <v>0.96752314814814822</v>
          </cell>
          <cell r="D11031" t="str">
            <v>电表故障</v>
          </cell>
          <cell r="G11031" t="str">
            <v>JS_CZ_wodefeng</v>
          </cell>
          <cell r="I11031" t="str">
            <v>电表故障</v>
          </cell>
        </row>
        <row r="11032">
          <cell r="A11032">
            <v>43217</v>
          </cell>
          <cell r="B11032">
            <v>0.96862268518518524</v>
          </cell>
          <cell r="D11032" t="str">
            <v>电表故障</v>
          </cell>
          <cell r="G11032" t="str">
            <v>JS_CZ_wodefeng</v>
          </cell>
          <cell r="I11032" t="str">
            <v>电表故障</v>
          </cell>
        </row>
        <row r="11033">
          <cell r="A11033">
            <v>43217</v>
          </cell>
          <cell r="B11033">
            <v>0.97099537037037031</v>
          </cell>
          <cell r="D11033" t="str">
            <v>电表故障</v>
          </cell>
          <cell r="G11033" t="str">
            <v>JS_CZ_wodefeng</v>
          </cell>
          <cell r="I11033" t="str">
            <v>电表故障</v>
          </cell>
        </row>
        <row r="11034">
          <cell r="A11034">
            <v>43217</v>
          </cell>
          <cell r="B11034">
            <v>0.97221064814814817</v>
          </cell>
          <cell r="D11034" t="str">
            <v>电表故障</v>
          </cell>
          <cell r="G11034" t="str">
            <v>JS_CZ_wodefeng</v>
          </cell>
          <cell r="I11034" t="str">
            <v>电表故障</v>
          </cell>
        </row>
        <row r="11035">
          <cell r="A11035">
            <v>43217</v>
          </cell>
          <cell r="B11035">
            <v>0.97245370370370365</v>
          </cell>
          <cell r="D11035" t="str">
            <v>电表故障</v>
          </cell>
          <cell r="G11035" t="str">
            <v>JS_CZ_wodefeng</v>
          </cell>
          <cell r="I11035" t="str">
            <v>电表故障</v>
          </cell>
        </row>
        <row r="11036">
          <cell r="A11036">
            <v>43217</v>
          </cell>
          <cell r="B11036">
            <v>0.9775462962962963</v>
          </cell>
          <cell r="D11036" t="str">
            <v>电表故障</v>
          </cell>
          <cell r="G11036" t="str">
            <v>JS_CZ_wodefeng</v>
          </cell>
          <cell r="I11036" t="str">
            <v>电表故障</v>
          </cell>
        </row>
        <row r="11037">
          <cell r="A11037">
            <v>43217</v>
          </cell>
          <cell r="B11037">
            <v>0.97795138888888899</v>
          </cell>
          <cell r="D11037" t="str">
            <v>电表故障</v>
          </cell>
          <cell r="G11037" t="str">
            <v>JS_CZ_wodefeng</v>
          </cell>
          <cell r="I11037" t="str">
            <v>电表故障</v>
          </cell>
        </row>
        <row r="11038">
          <cell r="A11038">
            <v>43217</v>
          </cell>
          <cell r="B11038">
            <v>0.98043981481481479</v>
          </cell>
          <cell r="D11038" t="str">
            <v>电表故障</v>
          </cell>
          <cell r="G11038" t="str">
            <v>JS_CZ_wodefeng</v>
          </cell>
          <cell r="I11038" t="str">
            <v>电表故障</v>
          </cell>
        </row>
        <row r="11039">
          <cell r="A11039">
            <v>43217</v>
          </cell>
          <cell r="B11039">
            <v>0.98265046296296299</v>
          </cell>
          <cell r="D11039" t="str">
            <v>电表故障</v>
          </cell>
          <cell r="G11039" t="str">
            <v>JS_CZ_wodefeng</v>
          </cell>
          <cell r="I11039" t="str">
            <v>电表故障</v>
          </cell>
        </row>
        <row r="11040">
          <cell r="A11040">
            <v>43217</v>
          </cell>
          <cell r="B11040">
            <v>0.9827662037037036</v>
          </cell>
          <cell r="D11040" t="str">
            <v>电表故障</v>
          </cell>
          <cell r="G11040" t="str">
            <v>JS_CZ_wodefeng</v>
          </cell>
          <cell r="I11040" t="str">
            <v>电表故障</v>
          </cell>
        </row>
        <row r="11041">
          <cell r="A11041">
            <v>43217</v>
          </cell>
          <cell r="B11041">
            <v>0.98675925925925922</v>
          </cell>
          <cell r="D11041" t="str">
            <v>电表故障</v>
          </cell>
          <cell r="G11041" t="str">
            <v>JS_CZ_wodefeng</v>
          </cell>
          <cell r="I11041" t="str">
            <v>电表故障</v>
          </cell>
        </row>
        <row r="11042">
          <cell r="A11042">
            <v>43217</v>
          </cell>
          <cell r="B11042">
            <v>0.9880902777777778</v>
          </cell>
          <cell r="D11042" t="str">
            <v>电表故障</v>
          </cell>
          <cell r="G11042" t="str">
            <v>JS_CZ_wodefeng</v>
          </cell>
          <cell r="I11042" t="str">
            <v>电表故障</v>
          </cell>
        </row>
        <row r="11043">
          <cell r="A11043">
            <v>43217</v>
          </cell>
          <cell r="B11043">
            <v>0.98820601851851853</v>
          </cell>
          <cell r="D11043" t="str">
            <v>电表故障</v>
          </cell>
          <cell r="G11043" t="str">
            <v>JS_CZ_wodefeng</v>
          </cell>
          <cell r="I11043" t="str">
            <v>电表故障</v>
          </cell>
        </row>
        <row r="11044">
          <cell r="A11044">
            <v>43217</v>
          </cell>
          <cell r="B11044">
            <v>0.98832175925925936</v>
          </cell>
          <cell r="D11044" t="str">
            <v>电表故障</v>
          </cell>
          <cell r="G11044" t="str">
            <v>JS_CZ_wodefeng</v>
          </cell>
          <cell r="I11044" t="str">
            <v>电表故障</v>
          </cell>
        </row>
        <row r="11045">
          <cell r="A11045">
            <v>43217</v>
          </cell>
          <cell r="B11045">
            <v>0.98924768518518524</v>
          </cell>
          <cell r="D11045" t="str">
            <v>电表故障</v>
          </cell>
          <cell r="G11045" t="str">
            <v>JS_CZ_wodefeng</v>
          </cell>
          <cell r="I11045" t="str">
            <v>电表故障</v>
          </cell>
        </row>
        <row r="11046">
          <cell r="A11046">
            <v>43217</v>
          </cell>
          <cell r="B11046">
            <v>0.98953703703703699</v>
          </cell>
          <cell r="D11046" t="str">
            <v>电表故障</v>
          </cell>
          <cell r="G11046" t="str">
            <v>JS_CZ_wodefeng</v>
          </cell>
          <cell r="I11046" t="str">
            <v>电表故障</v>
          </cell>
        </row>
        <row r="11047">
          <cell r="A11047">
            <v>43217</v>
          </cell>
          <cell r="B11047">
            <v>0.9905787037037036</v>
          </cell>
          <cell r="D11047" t="str">
            <v>电表故障</v>
          </cell>
          <cell r="G11047" t="str">
            <v>JS_CZ_wodefeng</v>
          </cell>
          <cell r="I11047" t="str">
            <v>电表故障</v>
          </cell>
        </row>
        <row r="11048">
          <cell r="A11048">
            <v>43217</v>
          </cell>
          <cell r="B11048">
            <v>0.99202546296296301</v>
          </cell>
          <cell r="D11048" t="str">
            <v>电表故障</v>
          </cell>
          <cell r="G11048" t="str">
            <v>JS_CZ_wodefeng</v>
          </cell>
          <cell r="I11048" t="str">
            <v>电表故障</v>
          </cell>
        </row>
        <row r="11049">
          <cell r="A11049">
            <v>43217</v>
          </cell>
          <cell r="B11049">
            <v>0.99289351851851848</v>
          </cell>
          <cell r="D11049" t="str">
            <v>电表故障</v>
          </cell>
          <cell r="G11049" t="str">
            <v>JS_CZ_wodefeng</v>
          </cell>
          <cell r="I11049" t="str">
            <v>电表故障</v>
          </cell>
        </row>
        <row r="11050">
          <cell r="A11050">
            <v>43217</v>
          </cell>
          <cell r="B11050">
            <v>0.9930092592592592</v>
          </cell>
          <cell r="D11050" t="str">
            <v>电表故障</v>
          </cell>
          <cell r="G11050" t="str">
            <v>JS_CZ_wodefeng</v>
          </cell>
          <cell r="I11050" t="str">
            <v>电表故障</v>
          </cell>
        </row>
        <row r="11051">
          <cell r="A11051">
            <v>43217</v>
          </cell>
          <cell r="B11051">
            <v>0.99428240740740748</v>
          </cell>
          <cell r="D11051" t="str">
            <v>电表故障</v>
          </cell>
          <cell r="G11051" t="str">
            <v>JS_CZ_wodefeng</v>
          </cell>
          <cell r="I11051" t="str">
            <v>电表故障</v>
          </cell>
        </row>
        <row r="11052">
          <cell r="A11052">
            <v>43217</v>
          </cell>
          <cell r="B11052">
            <v>0.99451388888888881</v>
          </cell>
          <cell r="D11052" t="str">
            <v>电表故障</v>
          </cell>
          <cell r="G11052" t="str">
            <v>JS_CZ_wodefeng</v>
          </cell>
          <cell r="I11052" t="str">
            <v>电表故障</v>
          </cell>
        </row>
        <row r="11053">
          <cell r="A11053">
            <v>43217</v>
          </cell>
          <cell r="B11053">
            <v>0.99688657407407411</v>
          </cell>
          <cell r="D11053" t="str">
            <v>电表故障</v>
          </cell>
          <cell r="G11053" t="str">
            <v>JS_CZ_wodefeng</v>
          </cell>
          <cell r="I11053" t="str">
            <v>电表故障</v>
          </cell>
        </row>
        <row r="11054">
          <cell r="A11054">
            <v>43217</v>
          </cell>
          <cell r="B11054">
            <v>0.99822916666666661</v>
          </cell>
          <cell r="D11054" t="str">
            <v>电表故障</v>
          </cell>
          <cell r="G11054" t="str">
            <v>JS_CZ_wodefeng</v>
          </cell>
          <cell r="I11054" t="str">
            <v>电表故障</v>
          </cell>
        </row>
        <row r="11055">
          <cell r="A11055">
            <v>43217</v>
          </cell>
          <cell r="B11055">
            <v>0.99833333333333341</v>
          </cell>
          <cell r="D11055" t="str">
            <v>电表故障</v>
          </cell>
          <cell r="G11055" t="str">
            <v>JS_CZ_wodefeng</v>
          </cell>
          <cell r="I11055" t="str">
            <v>电表故障</v>
          </cell>
        </row>
        <row r="11056">
          <cell r="A11056">
            <v>43217</v>
          </cell>
          <cell r="B11056">
            <v>0.99846064814814817</v>
          </cell>
          <cell r="D11056" t="str">
            <v>电表故障</v>
          </cell>
          <cell r="G11056" t="str">
            <v>JS_CZ_wodefeng</v>
          </cell>
          <cell r="I11056" t="str">
            <v>电表故障</v>
          </cell>
        </row>
        <row r="11057">
          <cell r="A11057">
            <v>43217</v>
          </cell>
          <cell r="B11057">
            <v>0.99966435185185187</v>
          </cell>
          <cell r="D11057" t="str">
            <v>电表故障</v>
          </cell>
          <cell r="G11057" t="str">
            <v>JS_CZ_wodefeng</v>
          </cell>
          <cell r="I11057" t="str">
            <v>电表故障</v>
          </cell>
        </row>
        <row r="11058">
          <cell r="A11058">
            <v>43217</v>
          </cell>
          <cell r="B11058">
            <v>0.99979166666666675</v>
          </cell>
          <cell r="D11058" t="str">
            <v>电表故障</v>
          </cell>
          <cell r="G11058" t="str">
            <v>JS_CZ_wodefeng</v>
          </cell>
          <cell r="I11058" t="str">
            <v>电表故障</v>
          </cell>
        </row>
        <row r="11059">
          <cell r="A11059">
            <v>43218</v>
          </cell>
          <cell r="B11059">
            <v>2.1643518518518518E-3</v>
          </cell>
          <cell r="D11059" t="str">
            <v>电表故障</v>
          </cell>
          <cell r="G11059" t="str">
            <v>JS_CZ_wodefeng</v>
          </cell>
          <cell r="I11059" t="str">
            <v>电表故障</v>
          </cell>
        </row>
        <row r="11060">
          <cell r="A11060">
            <v>43218</v>
          </cell>
          <cell r="B11060">
            <v>3.0324074074074073E-3</v>
          </cell>
          <cell r="D11060" t="str">
            <v>电表故障</v>
          </cell>
          <cell r="G11060" t="str">
            <v>JS_CZ_wodefeng</v>
          </cell>
          <cell r="I11060" t="str">
            <v>电表故障</v>
          </cell>
        </row>
        <row r="11061">
          <cell r="A11061">
            <v>43218</v>
          </cell>
          <cell r="B11061">
            <v>3.1481481481481482E-3</v>
          </cell>
          <cell r="D11061" t="str">
            <v>电表故障</v>
          </cell>
          <cell r="G11061" t="str">
            <v>JS_CZ_wodefeng</v>
          </cell>
          <cell r="I11061" t="str">
            <v>电表故障</v>
          </cell>
        </row>
        <row r="11062">
          <cell r="A11062">
            <v>43218</v>
          </cell>
          <cell r="B11062">
            <v>3.37962962962963E-3</v>
          </cell>
          <cell r="D11062" t="str">
            <v>电表故障</v>
          </cell>
          <cell r="G11062" t="str">
            <v>JS_CZ_wodefeng</v>
          </cell>
          <cell r="I11062" t="str">
            <v>电表故障</v>
          </cell>
        </row>
        <row r="11063">
          <cell r="A11063">
            <v>43218</v>
          </cell>
          <cell r="B11063">
            <v>4.6527777777777774E-3</v>
          </cell>
          <cell r="D11063" t="str">
            <v>电表故障</v>
          </cell>
          <cell r="G11063" t="str">
            <v>JS_CZ_wodefeng</v>
          </cell>
          <cell r="I11063" t="str">
            <v>电表故障</v>
          </cell>
        </row>
        <row r="11064">
          <cell r="A11064">
            <v>43218</v>
          </cell>
          <cell r="B11064">
            <v>9.9189814814814817E-3</v>
          </cell>
          <cell r="D11064" t="str">
            <v>电表故障</v>
          </cell>
          <cell r="G11064" t="str">
            <v>JS_CZ_wodefeng</v>
          </cell>
          <cell r="I11064" t="str">
            <v>电表故障</v>
          </cell>
        </row>
        <row r="11065">
          <cell r="A11065">
            <v>43218</v>
          </cell>
          <cell r="B11065">
            <v>1.1249999999999998E-2</v>
          </cell>
          <cell r="D11065" t="str">
            <v>电表故障</v>
          </cell>
          <cell r="G11065" t="str">
            <v>JS_CZ_wodefeng</v>
          </cell>
          <cell r="I11065" t="str">
            <v>电表故障</v>
          </cell>
        </row>
        <row r="11066">
          <cell r="A11066">
            <v>43218</v>
          </cell>
          <cell r="B11066">
            <v>1.357638888888889E-2</v>
          </cell>
          <cell r="D11066" t="str">
            <v>电表故障</v>
          </cell>
          <cell r="G11066" t="str">
            <v>JS_CZ_wodefeng</v>
          </cell>
          <cell r="I11066" t="str">
            <v>电表故障</v>
          </cell>
        </row>
        <row r="11067">
          <cell r="A11067">
            <v>43218</v>
          </cell>
          <cell r="B11067">
            <v>1.4907407407407406E-2</v>
          </cell>
          <cell r="D11067" t="str">
            <v>电表故障</v>
          </cell>
          <cell r="G11067" t="str">
            <v>JS_CZ_wodefeng</v>
          </cell>
          <cell r="I11067" t="str">
            <v>电表故障</v>
          </cell>
        </row>
        <row r="11068">
          <cell r="A11068">
            <v>43218</v>
          </cell>
          <cell r="B11068">
            <v>1.5023148148148148E-2</v>
          </cell>
          <cell r="D11068" t="str">
            <v>电表故障</v>
          </cell>
          <cell r="G11068" t="str">
            <v>JS_CZ_wodefeng</v>
          </cell>
          <cell r="I11068" t="str">
            <v>电表故障</v>
          </cell>
        </row>
        <row r="11069">
          <cell r="A11069">
            <v>43218</v>
          </cell>
          <cell r="B11069">
            <v>1.5138888888888889E-2</v>
          </cell>
          <cell r="D11069" t="str">
            <v>电表故障</v>
          </cell>
          <cell r="G11069" t="str">
            <v>JS_CZ_wodefeng</v>
          </cell>
          <cell r="I11069" t="str">
            <v>电表故障</v>
          </cell>
        </row>
        <row r="11070">
          <cell r="A11070">
            <v>43218</v>
          </cell>
          <cell r="B11070">
            <v>1.6238425925925924E-2</v>
          </cell>
          <cell r="D11070" t="str">
            <v>电表故障</v>
          </cell>
          <cell r="G11070" t="str">
            <v>JS_CZ_wodefeng</v>
          </cell>
          <cell r="I11070" t="str">
            <v>电表故障</v>
          </cell>
        </row>
        <row r="11071">
          <cell r="A11071">
            <v>43218</v>
          </cell>
          <cell r="B11071">
            <v>1.7511574074074072E-2</v>
          </cell>
          <cell r="D11071" t="str">
            <v>电表故障</v>
          </cell>
          <cell r="G11071" t="str">
            <v>JS_CZ_wodefeng</v>
          </cell>
          <cell r="I11071" t="str">
            <v>电表故障</v>
          </cell>
        </row>
        <row r="11072">
          <cell r="A11072">
            <v>43218</v>
          </cell>
          <cell r="B11072">
            <v>2.1215277777777777E-2</v>
          </cell>
          <cell r="D11072" t="str">
            <v>电表故障</v>
          </cell>
          <cell r="G11072" t="str">
            <v>JS_CZ_wodefeng</v>
          </cell>
          <cell r="I11072" t="str">
            <v>电表故障</v>
          </cell>
        </row>
        <row r="11073">
          <cell r="A11073">
            <v>43218</v>
          </cell>
          <cell r="B11073">
            <v>2.1446759259259259E-2</v>
          </cell>
          <cell r="D11073" t="str">
            <v>电表故障</v>
          </cell>
          <cell r="G11073" t="str">
            <v>JS_CZ_wodefeng</v>
          </cell>
          <cell r="I11073" t="str">
            <v>电表故障</v>
          </cell>
        </row>
        <row r="11074">
          <cell r="A11074">
            <v>43218</v>
          </cell>
          <cell r="B11074">
            <v>2.1562499999999998E-2</v>
          </cell>
          <cell r="D11074" t="str">
            <v>电表故障</v>
          </cell>
          <cell r="G11074" t="str">
            <v>JS_CZ_wodefeng</v>
          </cell>
          <cell r="I11074" t="str">
            <v>电表故障</v>
          </cell>
        </row>
        <row r="11075">
          <cell r="A11075">
            <v>43218</v>
          </cell>
          <cell r="B11075">
            <v>2.2546296296296297E-2</v>
          </cell>
          <cell r="D11075" t="str">
            <v>电表故障</v>
          </cell>
          <cell r="G11075" t="str">
            <v>JS_CZ_wodefeng</v>
          </cell>
          <cell r="I11075" t="str">
            <v>电表故障</v>
          </cell>
        </row>
        <row r="11076">
          <cell r="A11076">
            <v>43218</v>
          </cell>
          <cell r="B11076">
            <v>2.4918981481481483E-2</v>
          </cell>
          <cell r="D11076" t="str">
            <v>电表故障</v>
          </cell>
          <cell r="G11076" t="str">
            <v>JS_CZ_wodefeng</v>
          </cell>
          <cell r="I11076" t="str">
            <v>电表故障</v>
          </cell>
        </row>
        <row r="11077">
          <cell r="A11077">
            <v>43218</v>
          </cell>
          <cell r="B11077">
            <v>2.5034722222222222E-2</v>
          </cell>
          <cell r="D11077" t="str">
            <v>电表故障</v>
          </cell>
          <cell r="G11077" t="str">
            <v>JS_CZ_wodefeng</v>
          </cell>
          <cell r="I11077" t="str">
            <v>电表故障</v>
          </cell>
        </row>
        <row r="11078">
          <cell r="A11078">
            <v>43218</v>
          </cell>
          <cell r="B11078">
            <v>2.5208333333333333E-2</v>
          </cell>
          <cell r="D11078" t="str">
            <v>电表故障</v>
          </cell>
          <cell r="G11078" t="str">
            <v>JS_CZ_wodefeng</v>
          </cell>
          <cell r="I11078" t="str">
            <v>电表故障</v>
          </cell>
        </row>
        <row r="11079">
          <cell r="A11079">
            <v>43218</v>
          </cell>
          <cell r="B11079">
            <v>2.6481481481481481E-2</v>
          </cell>
          <cell r="D11079" t="str">
            <v>电表故障</v>
          </cell>
          <cell r="G11079" t="str">
            <v>JS_CZ_wodefeng</v>
          </cell>
          <cell r="I11079" t="str">
            <v>电表故障</v>
          </cell>
        </row>
        <row r="11080">
          <cell r="A11080">
            <v>43218</v>
          </cell>
          <cell r="B11080">
            <v>3.0416666666666665E-2</v>
          </cell>
          <cell r="D11080" t="str">
            <v>电表故障</v>
          </cell>
          <cell r="G11080" t="str">
            <v>JS_CZ_wodefeng</v>
          </cell>
          <cell r="I11080" t="str">
            <v>电表故障</v>
          </cell>
        </row>
        <row r="11081">
          <cell r="A11081">
            <v>43218</v>
          </cell>
          <cell r="B11081">
            <v>3.1759259259259258E-2</v>
          </cell>
          <cell r="D11081" t="str">
            <v>电表故障</v>
          </cell>
          <cell r="G11081" t="str">
            <v>JS_CZ_wodefeng</v>
          </cell>
          <cell r="I11081" t="str">
            <v>电表故障</v>
          </cell>
        </row>
        <row r="11082">
          <cell r="A11082">
            <v>43218</v>
          </cell>
          <cell r="B11082">
            <v>3.1863425925925927E-2</v>
          </cell>
          <cell r="D11082" t="str">
            <v>电表故障</v>
          </cell>
          <cell r="G11082" t="str">
            <v>JS_CZ_wodefeng</v>
          </cell>
          <cell r="I11082" t="str">
            <v>电表故障</v>
          </cell>
        </row>
        <row r="11083">
          <cell r="A11083">
            <v>43218</v>
          </cell>
          <cell r="B11083">
            <v>3.1979166666666663E-2</v>
          </cell>
          <cell r="D11083" t="str">
            <v>电表故障</v>
          </cell>
          <cell r="G11083" t="str">
            <v>JS_CZ_wodefeng</v>
          </cell>
          <cell r="I11083" t="str">
            <v>电表故障</v>
          </cell>
        </row>
        <row r="11084">
          <cell r="A11084">
            <v>43218</v>
          </cell>
          <cell r="B11084">
            <v>3.6736111111111108E-2</v>
          </cell>
          <cell r="D11084" t="str">
            <v>电表故障</v>
          </cell>
          <cell r="G11084" t="str">
            <v>JS_CZ_wodefeng</v>
          </cell>
          <cell r="I11084" t="str">
            <v>电表故障</v>
          </cell>
        </row>
        <row r="11085">
          <cell r="A11085">
            <v>43218</v>
          </cell>
          <cell r="B11085">
            <v>3.6851851851851851E-2</v>
          </cell>
          <cell r="D11085" t="str">
            <v>电表故障</v>
          </cell>
          <cell r="G11085" t="str">
            <v>JS_CZ_wodefeng</v>
          </cell>
          <cell r="I11085" t="str">
            <v>电表故障</v>
          </cell>
        </row>
        <row r="11086">
          <cell r="A11086">
            <v>43218</v>
          </cell>
          <cell r="B11086">
            <v>3.6967592592592594E-2</v>
          </cell>
          <cell r="D11086" t="str">
            <v>电表故障</v>
          </cell>
          <cell r="G11086" t="str">
            <v>JS_CZ_wodefeng</v>
          </cell>
          <cell r="I11086" t="str">
            <v>电表故障</v>
          </cell>
        </row>
        <row r="11087">
          <cell r="A11087">
            <v>43218</v>
          </cell>
          <cell r="B11087">
            <v>3.9340277777777773E-2</v>
          </cell>
          <cell r="D11087" t="str">
            <v>电表故障</v>
          </cell>
          <cell r="G11087" t="str">
            <v>JS_CZ_wodefeng</v>
          </cell>
          <cell r="I11087" t="str">
            <v>电表故障</v>
          </cell>
        </row>
        <row r="11088">
          <cell r="A11088">
            <v>43218</v>
          </cell>
          <cell r="B11088">
            <v>4.2002314814814812E-2</v>
          </cell>
          <cell r="D11088" t="str">
            <v>电表故障</v>
          </cell>
          <cell r="G11088" t="str">
            <v>JS_CZ_wodefeng</v>
          </cell>
          <cell r="I11088" t="str">
            <v>电表故障</v>
          </cell>
        </row>
        <row r="11089">
          <cell r="A11089">
            <v>43218</v>
          </cell>
          <cell r="B11089">
            <v>4.223379629629629E-2</v>
          </cell>
          <cell r="D11089" t="str">
            <v>电表故障</v>
          </cell>
          <cell r="G11089" t="str">
            <v>JS_CZ_wodefeng</v>
          </cell>
          <cell r="I11089" t="str">
            <v>电表故障</v>
          </cell>
        </row>
        <row r="11090">
          <cell r="A11090">
            <v>43218</v>
          </cell>
          <cell r="B11090">
            <v>4.4791666666666667E-2</v>
          </cell>
          <cell r="D11090" t="str">
            <v>电表故障</v>
          </cell>
          <cell r="G11090" t="str">
            <v>JS_CZ_wodefeng</v>
          </cell>
          <cell r="I11090" t="str">
            <v>电表故障</v>
          </cell>
        </row>
        <row r="11091">
          <cell r="A11091">
            <v>43218</v>
          </cell>
          <cell r="B11091">
            <v>4.7337962962962964E-2</v>
          </cell>
          <cell r="D11091" t="str">
            <v>电表故障</v>
          </cell>
          <cell r="G11091" t="str">
            <v>JS_CZ_wodefeng</v>
          </cell>
          <cell r="I11091" t="str">
            <v>电表故障</v>
          </cell>
        </row>
        <row r="11092">
          <cell r="A11092">
            <v>43218</v>
          </cell>
          <cell r="B11092">
            <v>5.1041666666666673E-2</v>
          </cell>
          <cell r="D11092" t="str">
            <v>电表故障</v>
          </cell>
          <cell r="G11092" t="str">
            <v>JS_CZ_wodefeng</v>
          </cell>
          <cell r="I11092" t="str">
            <v>电表故障</v>
          </cell>
        </row>
        <row r="11093">
          <cell r="A11093">
            <v>43218</v>
          </cell>
          <cell r="B11093">
            <v>5.2141203703703703E-2</v>
          </cell>
          <cell r="D11093" t="str">
            <v>电表故障</v>
          </cell>
          <cell r="G11093" t="str">
            <v>JS_CZ_wodefeng</v>
          </cell>
          <cell r="I11093" t="str">
            <v>电表故障</v>
          </cell>
        </row>
        <row r="11094">
          <cell r="A11094">
            <v>43218</v>
          </cell>
          <cell r="B11094">
            <v>5.2372685185185182E-2</v>
          </cell>
          <cell r="D11094" t="str">
            <v>电表故障</v>
          </cell>
          <cell r="G11094" t="str">
            <v>JS_CZ_wodefeng</v>
          </cell>
          <cell r="I11094" t="str">
            <v>电表故障</v>
          </cell>
        </row>
        <row r="11095">
          <cell r="A11095">
            <v>43218</v>
          </cell>
          <cell r="B11095">
            <v>5.2488425925925924E-2</v>
          </cell>
          <cell r="D11095" t="str">
            <v>电表故障</v>
          </cell>
          <cell r="G11095" t="str">
            <v>JS_CZ_wodefeng</v>
          </cell>
          <cell r="I11095" t="str">
            <v>电表故障</v>
          </cell>
        </row>
        <row r="11096">
          <cell r="A11096">
            <v>43218</v>
          </cell>
          <cell r="B11096">
            <v>5.2604166666666667E-2</v>
          </cell>
          <cell r="D11096" t="str">
            <v>电表故障</v>
          </cell>
          <cell r="G11096" t="str">
            <v>JS_CZ_wodefeng</v>
          </cell>
          <cell r="I11096" t="str">
            <v>电表故障</v>
          </cell>
        </row>
        <row r="11097">
          <cell r="A11097">
            <v>43218</v>
          </cell>
          <cell r="B11097">
            <v>5.7476851851851855E-2</v>
          </cell>
          <cell r="D11097" t="str">
            <v>电表故障</v>
          </cell>
          <cell r="G11097" t="str">
            <v>JS_CZ_wodefeng</v>
          </cell>
          <cell r="I11097" t="str">
            <v>电表故障</v>
          </cell>
        </row>
        <row r="11098">
          <cell r="A11098">
            <v>43218</v>
          </cell>
          <cell r="B11098">
            <v>5.8796296296296298E-2</v>
          </cell>
          <cell r="D11098" t="str">
            <v>电表故障</v>
          </cell>
          <cell r="G11098" t="str">
            <v>JS_CZ_wodefeng</v>
          </cell>
          <cell r="I11098" t="str">
            <v>电表故障</v>
          </cell>
        </row>
        <row r="11099">
          <cell r="A11099">
            <v>43218</v>
          </cell>
          <cell r="B11099">
            <v>6.2743055555555552E-2</v>
          </cell>
          <cell r="D11099" t="str">
            <v>电表故障</v>
          </cell>
          <cell r="G11099" t="str">
            <v>JS_CZ_wodefeng</v>
          </cell>
          <cell r="I11099" t="str">
            <v>电表故障</v>
          </cell>
        </row>
        <row r="11100">
          <cell r="A11100">
            <v>43218</v>
          </cell>
          <cell r="B11100">
            <v>6.4074074074074075E-2</v>
          </cell>
          <cell r="D11100" t="str">
            <v>电表故障</v>
          </cell>
          <cell r="G11100" t="str">
            <v>JS_CZ_wodefeng</v>
          </cell>
          <cell r="I11100" t="str">
            <v>电表故障</v>
          </cell>
        </row>
        <row r="11101">
          <cell r="A11101">
            <v>43218</v>
          </cell>
          <cell r="B11101">
            <v>6.4189814814814811E-2</v>
          </cell>
          <cell r="D11101" t="str">
            <v>电表故障</v>
          </cell>
          <cell r="G11101" t="str">
            <v>JS_CZ_wodefeng</v>
          </cell>
          <cell r="I11101" t="str">
            <v>电表故障</v>
          </cell>
        </row>
        <row r="11102">
          <cell r="A11102">
            <v>43218</v>
          </cell>
          <cell r="B11102">
            <v>6.430555555555556E-2</v>
          </cell>
          <cell r="D11102" t="str">
            <v>电表故障</v>
          </cell>
          <cell r="G11102" t="str">
            <v>JS_CZ_wodefeng</v>
          </cell>
          <cell r="I11102" t="str">
            <v>电表故障</v>
          </cell>
        </row>
        <row r="11103">
          <cell r="A11103">
            <v>43218</v>
          </cell>
          <cell r="B11103">
            <v>6.5405092592592584E-2</v>
          </cell>
          <cell r="D11103" t="str">
            <v>电表故障</v>
          </cell>
          <cell r="G11103" t="str">
            <v>JS_CZ_wodefeng</v>
          </cell>
          <cell r="I11103" t="str">
            <v>电表故障</v>
          </cell>
        </row>
        <row r="11104">
          <cell r="A11104">
            <v>43218</v>
          </cell>
          <cell r="B11104">
            <v>6.6678240740740746E-2</v>
          </cell>
          <cell r="D11104" t="str">
            <v>电表故障</v>
          </cell>
          <cell r="G11104" t="str">
            <v>JS_CZ_wodefeng</v>
          </cell>
          <cell r="I11104" t="str">
            <v>电表故障</v>
          </cell>
        </row>
        <row r="11105">
          <cell r="A11105">
            <v>43218</v>
          </cell>
          <cell r="B11105">
            <v>6.8009259259259255E-2</v>
          </cell>
          <cell r="D11105" t="str">
            <v>电表故障</v>
          </cell>
          <cell r="G11105" t="str">
            <v>JS_CZ_wodefeng</v>
          </cell>
          <cell r="I11105" t="str">
            <v>电表故障</v>
          </cell>
        </row>
        <row r="11106">
          <cell r="A11106">
            <v>43218</v>
          </cell>
          <cell r="B11106">
            <v>6.8125000000000005E-2</v>
          </cell>
          <cell r="D11106" t="str">
            <v>电表故障</v>
          </cell>
          <cell r="G11106" t="str">
            <v>JS_CZ_wodefeng</v>
          </cell>
          <cell r="I11106" t="str">
            <v>电表故障</v>
          </cell>
        </row>
        <row r="11107">
          <cell r="A11107">
            <v>43218</v>
          </cell>
          <cell r="B11107">
            <v>6.9282407407407418E-2</v>
          </cell>
          <cell r="D11107" t="str">
            <v>电表故障</v>
          </cell>
          <cell r="G11107" t="str">
            <v>JS_CZ_wodefeng</v>
          </cell>
          <cell r="I11107" t="str">
            <v>电表故障</v>
          </cell>
        </row>
        <row r="11108">
          <cell r="A11108">
            <v>43218</v>
          </cell>
          <cell r="B11108">
            <v>7.4386574074074077E-2</v>
          </cell>
          <cell r="D11108" t="str">
            <v>电表故障</v>
          </cell>
          <cell r="G11108" t="str">
            <v>JS_CZ_wodefeng</v>
          </cell>
          <cell r="I11108" t="str">
            <v>电表故障</v>
          </cell>
        </row>
        <row r="11109">
          <cell r="A11109">
            <v>43218</v>
          </cell>
          <cell r="B11109">
            <v>7.9942129629629641E-2</v>
          </cell>
          <cell r="D11109" t="str">
            <v>电表故障</v>
          </cell>
          <cell r="G11109" t="str">
            <v>JS_CZ_wodefeng</v>
          </cell>
          <cell r="I11109" t="str">
            <v>电表故障</v>
          </cell>
        </row>
        <row r="11110">
          <cell r="A11110">
            <v>43218</v>
          </cell>
          <cell r="B11110">
            <v>8.1041666666666665E-2</v>
          </cell>
          <cell r="D11110" t="str">
            <v>电表故障</v>
          </cell>
          <cell r="G11110" t="str">
            <v>JS_CZ_wodefeng</v>
          </cell>
          <cell r="I11110" t="str">
            <v>电表故障</v>
          </cell>
        </row>
        <row r="11111">
          <cell r="A11111">
            <v>43218</v>
          </cell>
          <cell r="B11111">
            <v>8.1284722222222217E-2</v>
          </cell>
          <cell r="D11111" t="str">
            <v>电表故障</v>
          </cell>
          <cell r="G11111" t="str">
            <v>JS_CZ_wodefeng</v>
          </cell>
          <cell r="I11111" t="str">
            <v>电表故障</v>
          </cell>
        </row>
        <row r="11112">
          <cell r="A11112">
            <v>43218</v>
          </cell>
          <cell r="B11112">
            <v>8.1388888888888886E-2</v>
          </cell>
          <cell r="D11112" t="str">
            <v>电表故障</v>
          </cell>
          <cell r="G11112" t="str">
            <v>JS_CZ_wodefeng</v>
          </cell>
          <cell r="I11112" t="str">
            <v>电表故障</v>
          </cell>
        </row>
        <row r="11113">
          <cell r="A11113">
            <v>43218</v>
          </cell>
          <cell r="B11113">
            <v>8.4641203703703705E-2</v>
          </cell>
          <cell r="D11113" t="str">
            <v>电表故障</v>
          </cell>
          <cell r="G11113" t="str">
            <v>JS_CZ_wodefeng</v>
          </cell>
          <cell r="I11113" t="str">
            <v>电表故障</v>
          </cell>
        </row>
        <row r="11114">
          <cell r="A11114">
            <v>43218</v>
          </cell>
          <cell r="B11114">
            <v>8.475694444444444E-2</v>
          </cell>
          <cell r="D11114" t="str">
            <v>电表故障</v>
          </cell>
          <cell r="G11114" t="str">
            <v>JS_CZ_wodefeng</v>
          </cell>
          <cell r="I11114" t="str">
            <v>电表故障</v>
          </cell>
        </row>
        <row r="11115">
          <cell r="A11115">
            <v>43218</v>
          </cell>
          <cell r="B11115">
            <v>8.487268518518519E-2</v>
          </cell>
          <cell r="D11115" t="str">
            <v>电表故障</v>
          </cell>
          <cell r="G11115" t="str">
            <v>JS_CZ_wodefeng</v>
          </cell>
          <cell r="I11115" t="str">
            <v>电表故障</v>
          </cell>
        </row>
        <row r="11116">
          <cell r="A11116">
            <v>43218</v>
          </cell>
          <cell r="B11116">
            <v>8.7303240740740737E-2</v>
          </cell>
          <cell r="D11116" t="str">
            <v>电表故障</v>
          </cell>
          <cell r="G11116" t="str">
            <v>JS_CZ_wodefeng</v>
          </cell>
          <cell r="I11116" t="str">
            <v>电表故障</v>
          </cell>
        </row>
        <row r="11117">
          <cell r="A11117">
            <v>43218</v>
          </cell>
          <cell r="B11117">
            <v>8.8865740740740731E-2</v>
          </cell>
          <cell r="D11117" t="str">
            <v>电表故障</v>
          </cell>
          <cell r="G11117" t="str">
            <v>JS_CZ_wodefeng</v>
          </cell>
          <cell r="I11117" t="str">
            <v>电表故障</v>
          </cell>
        </row>
        <row r="11118">
          <cell r="A11118">
            <v>43218</v>
          </cell>
          <cell r="B11118">
            <v>8.9965277777777783E-2</v>
          </cell>
          <cell r="D11118" t="str">
            <v>电表故障</v>
          </cell>
          <cell r="G11118" t="str">
            <v>JS_CZ_wodefeng</v>
          </cell>
          <cell r="I11118" t="str">
            <v>电表故障</v>
          </cell>
        </row>
        <row r="11119">
          <cell r="A11119">
            <v>43218</v>
          </cell>
          <cell r="B11119">
            <v>9.0196759259259254E-2</v>
          </cell>
          <cell r="D11119" t="str">
            <v>电表故障</v>
          </cell>
          <cell r="G11119" t="str">
            <v>JS_CZ_wodefeng</v>
          </cell>
          <cell r="I11119" t="str">
            <v>电表故障</v>
          </cell>
        </row>
        <row r="11120">
          <cell r="A11120">
            <v>43218</v>
          </cell>
          <cell r="B11120">
            <v>9.3437500000000007E-2</v>
          </cell>
          <cell r="D11120" t="str">
            <v>电表故障</v>
          </cell>
          <cell r="G11120" t="str">
            <v>JS_CZ_wodefeng</v>
          </cell>
          <cell r="I11120" t="str">
            <v>电表故障</v>
          </cell>
        </row>
        <row r="11121">
          <cell r="A11121">
            <v>43218</v>
          </cell>
          <cell r="B11121">
            <v>9.4884259259259252E-2</v>
          </cell>
          <cell r="D11121" t="str">
            <v>电表故障</v>
          </cell>
          <cell r="G11121" t="str">
            <v>JS_CZ_wodefeng</v>
          </cell>
          <cell r="I11121" t="str">
            <v>电表故障</v>
          </cell>
        </row>
        <row r="11122">
          <cell r="A11122">
            <v>43218</v>
          </cell>
          <cell r="B11122">
            <v>9.7384259259259254E-2</v>
          </cell>
          <cell r="D11122" t="str">
            <v>电表故障</v>
          </cell>
          <cell r="G11122" t="str">
            <v>JS_CZ_wodefeng</v>
          </cell>
          <cell r="I11122" t="str">
            <v>电表故障</v>
          </cell>
        </row>
        <row r="11123">
          <cell r="A11123">
            <v>43218</v>
          </cell>
          <cell r="B11123">
            <v>9.975694444444444E-2</v>
          </cell>
          <cell r="D11123" t="str">
            <v>电表故障</v>
          </cell>
          <cell r="G11123" t="str">
            <v>JS_CZ_wodefeng</v>
          </cell>
          <cell r="I11123" t="str">
            <v>电表故障</v>
          </cell>
        </row>
        <row r="11124">
          <cell r="A11124">
            <v>43218</v>
          </cell>
          <cell r="B11124">
            <v>9.9872685185185175E-2</v>
          </cell>
          <cell r="D11124" t="str">
            <v>电表故障</v>
          </cell>
          <cell r="G11124" t="str">
            <v>JS_CZ_wodefeng</v>
          </cell>
          <cell r="I11124" t="str">
            <v>电表故障</v>
          </cell>
        </row>
        <row r="11125">
          <cell r="A11125">
            <v>43218</v>
          </cell>
          <cell r="B11125">
            <v>0.1000462962962963</v>
          </cell>
          <cell r="D11125" t="str">
            <v>电表故障</v>
          </cell>
          <cell r="G11125" t="str">
            <v>JS_CZ_wodefeng</v>
          </cell>
          <cell r="I11125" t="str">
            <v>电表故障</v>
          </cell>
        </row>
        <row r="11126">
          <cell r="A11126">
            <v>43218</v>
          </cell>
          <cell r="B11126">
            <v>0.10027777777777779</v>
          </cell>
          <cell r="D11126" t="str">
            <v>电表故障</v>
          </cell>
          <cell r="G11126" t="str">
            <v>JS_CZ_wodefeng</v>
          </cell>
          <cell r="I11126" t="str">
            <v>电表故障</v>
          </cell>
        </row>
        <row r="11127">
          <cell r="A11127">
            <v>43218</v>
          </cell>
          <cell r="B11127">
            <v>0.10131944444444445</v>
          </cell>
          <cell r="D11127" t="str">
            <v>电表故障</v>
          </cell>
          <cell r="G11127" t="str">
            <v>JS_CZ_wodefeng</v>
          </cell>
          <cell r="I11127" t="str">
            <v>电表故障</v>
          </cell>
        </row>
        <row r="11128">
          <cell r="A11128">
            <v>43218</v>
          </cell>
          <cell r="B11128">
            <v>0.10497685185185185</v>
          </cell>
          <cell r="D11128" t="str">
            <v>电表故障</v>
          </cell>
          <cell r="G11128" t="str">
            <v>JS_CZ_wodefeng</v>
          </cell>
          <cell r="I11128" t="str">
            <v>电表故障</v>
          </cell>
        </row>
        <row r="11129">
          <cell r="A11129">
            <v>43218</v>
          </cell>
          <cell r="B11129">
            <v>0.10630787037037037</v>
          </cell>
          <cell r="D11129" t="str">
            <v>电表故障</v>
          </cell>
          <cell r="G11129" t="str">
            <v>JS_CZ_wodefeng</v>
          </cell>
          <cell r="I11129" t="str">
            <v>电表故障</v>
          </cell>
        </row>
        <row r="11130">
          <cell r="A11130">
            <v>43218</v>
          </cell>
          <cell r="B11130">
            <v>0.11024305555555557</v>
          </cell>
          <cell r="D11130" t="str">
            <v>电表故障</v>
          </cell>
          <cell r="G11130" t="str">
            <v>JS_CZ_wodefeng</v>
          </cell>
          <cell r="I11130" t="str">
            <v>电表故障</v>
          </cell>
        </row>
        <row r="11131">
          <cell r="A11131">
            <v>43218</v>
          </cell>
          <cell r="B11131">
            <v>0.11168981481481481</v>
          </cell>
          <cell r="D11131" t="str">
            <v>电表故障</v>
          </cell>
          <cell r="G11131" t="str">
            <v>JS_CZ_wodefeng</v>
          </cell>
          <cell r="I11131" t="str">
            <v>电表故障</v>
          </cell>
        </row>
        <row r="11132">
          <cell r="A11132">
            <v>43218</v>
          </cell>
          <cell r="B11132">
            <v>0.11180555555555556</v>
          </cell>
          <cell r="D11132" t="str">
            <v>电表故障</v>
          </cell>
          <cell r="G11132" t="str">
            <v>JS_CZ_wodefeng</v>
          </cell>
          <cell r="I11132" t="str">
            <v>电表故障</v>
          </cell>
        </row>
        <row r="11133">
          <cell r="A11133">
            <v>43218</v>
          </cell>
          <cell r="B11133">
            <v>0.11418981481481481</v>
          </cell>
          <cell r="D11133" t="str">
            <v>电表故障</v>
          </cell>
          <cell r="G11133" t="str">
            <v>JS_CZ_wodefeng</v>
          </cell>
          <cell r="I11133" t="str">
            <v>电表故障</v>
          </cell>
        </row>
        <row r="11134">
          <cell r="A11134">
            <v>43218</v>
          </cell>
          <cell r="B11134">
            <v>0.11806712962962962</v>
          </cell>
          <cell r="D11134" t="str">
            <v>电表故障</v>
          </cell>
          <cell r="G11134" t="str">
            <v>JS_CZ_wodefeng</v>
          </cell>
          <cell r="I11134" t="str">
            <v>电表故障</v>
          </cell>
        </row>
        <row r="11135">
          <cell r="A11135">
            <v>43218</v>
          </cell>
          <cell r="B11135">
            <v>0.11916666666666666</v>
          </cell>
          <cell r="D11135" t="str">
            <v>电表故障</v>
          </cell>
          <cell r="G11135" t="str">
            <v>JS_CZ_wodefeng</v>
          </cell>
          <cell r="I11135" t="str">
            <v>电表故障</v>
          </cell>
        </row>
        <row r="11136">
          <cell r="A11136">
            <v>43218</v>
          </cell>
          <cell r="B11136">
            <v>0.1218287037037037</v>
          </cell>
          <cell r="D11136" t="str">
            <v>电表故障</v>
          </cell>
          <cell r="G11136" t="str">
            <v>JS_CZ_wodefeng</v>
          </cell>
          <cell r="I11136" t="str">
            <v>电表故障</v>
          </cell>
        </row>
        <row r="11137">
          <cell r="A11137">
            <v>43218</v>
          </cell>
          <cell r="B11137">
            <v>0.12466435185185186</v>
          </cell>
          <cell r="D11137" t="str">
            <v>电表故障</v>
          </cell>
          <cell r="G11137" t="str">
            <v>JS_CZ_wodefeng</v>
          </cell>
          <cell r="I11137" t="str">
            <v>电表故障</v>
          </cell>
        </row>
        <row r="11138">
          <cell r="A11138">
            <v>43218</v>
          </cell>
          <cell r="B11138">
            <v>0.13086805555555556</v>
          </cell>
          <cell r="D11138" t="str">
            <v>电表故障</v>
          </cell>
          <cell r="G11138" t="str">
            <v>JS_CZ_wodefeng</v>
          </cell>
          <cell r="I11138" t="str">
            <v>电表故障</v>
          </cell>
        </row>
        <row r="11139">
          <cell r="A11139">
            <v>43218</v>
          </cell>
          <cell r="B11139">
            <v>0.13219907407407408</v>
          </cell>
          <cell r="D11139" t="str">
            <v>电表故障</v>
          </cell>
          <cell r="G11139" t="str">
            <v>JS_CZ_wodefeng</v>
          </cell>
          <cell r="I11139" t="str">
            <v>电表故障</v>
          </cell>
        </row>
        <row r="11140">
          <cell r="A11140">
            <v>43218</v>
          </cell>
          <cell r="B11140">
            <v>0.13243055555555555</v>
          </cell>
          <cell r="D11140" t="str">
            <v>电表故障</v>
          </cell>
          <cell r="G11140" t="str">
            <v>JS_CZ_wodefeng</v>
          </cell>
          <cell r="I11140" t="str">
            <v>电表故障</v>
          </cell>
        </row>
        <row r="11141">
          <cell r="A11141">
            <v>43218</v>
          </cell>
          <cell r="B11141">
            <v>0.1335300925925926</v>
          </cell>
          <cell r="D11141" t="str">
            <v>电表故障</v>
          </cell>
          <cell r="G11141" t="str">
            <v>JS_CZ_wodefeng</v>
          </cell>
          <cell r="I11141" t="str">
            <v>电表故障</v>
          </cell>
        </row>
        <row r="11142">
          <cell r="A11142">
            <v>43218</v>
          </cell>
          <cell r="B11142">
            <v>0.13376157407407407</v>
          </cell>
          <cell r="D11142" t="str">
            <v>电表故障</v>
          </cell>
          <cell r="G11142" t="str">
            <v>JS_CZ_wodefeng</v>
          </cell>
          <cell r="I11142" t="str">
            <v>电表故障</v>
          </cell>
        </row>
        <row r="11143">
          <cell r="A11143">
            <v>43218</v>
          </cell>
          <cell r="B11143">
            <v>0.13387731481481482</v>
          </cell>
          <cell r="D11143" t="str">
            <v>电表故障</v>
          </cell>
          <cell r="G11143" t="str">
            <v>JS_CZ_wodefeng</v>
          </cell>
          <cell r="I11143" t="str">
            <v>电表故障</v>
          </cell>
        </row>
        <row r="11144">
          <cell r="A11144">
            <v>43218</v>
          </cell>
          <cell r="B11144">
            <v>0.13480324074074074</v>
          </cell>
          <cell r="D11144" t="str">
            <v>电表故障</v>
          </cell>
          <cell r="G11144" t="str">
            <v>JS_CZ_wodefeng</v>
          </cell>
          <cell r="I11144" t="str">
            <v>电表故障</v>
          </cell>
        </row>
        <row r="11145">
          <cell r="A11145">
            <v>43218</v>
          </cell>
          <cell r="B11145">
            <v>0.13637731481481483</v>
          </cell>
          <cell r="D11145" t="str">
            <v>电表故障</v>
          </cell>
          <cell r="G11145" t="str">
            <v>JS_CZ_wodefeng</v>
          </cell>
          <cell r="I11145" t="str">
            <v>电表故障</v>
          </cell>
        </row>
        <row r="11146">
          <cell r="A11146">
            <v>43218</v>
          </cell>
          <cell r="B11146">
            <v>0.13857638888888887</v>
          </cell>
          <cell r="D11146" t="str">
            <v>电表故障</v>
          </cell>
          <cell r="G11146" t="str">
            <v>JS_CZ_wodefeng</v>
          </cell>
          <cell r="I11146" t="str">
            <v>电表故障</v>
          </cell>
        </row>
        <row r="11147">
          <cell r="A11147">
            <v>43218</v>
          </cell>
          <cell r="B11147">
            <v>0.13869212962962962</v>
          </cell>
          <cell r="D11147" t="str">
            <v>电表故障</v>
          </cell>
          <cell r="G11147" t="str">
            <v>JS_CZ_wodefeng</v>
          </cell>
          <cell r="I11147" t="str">
            <v>电表故障</v>
          </cell>
        </row>
        <row r="11148">
          <cell r="A11148">
            <v>43218</v>
          </cell>
          <cell r="B11148">
            <v>0.14002314814814815</v>
          </cell>
          <cell r="D11148" t="str">
            <v>电表故障</v>
          </cell>
          <cell r="G11148" t="str">
            <v>JS_CZ_wodefeng</v>
          </cell>
          <cell r="I11148" t="str">
            <v>电表故障</v>
          </cell>
        </row>
        <row r="11149">
          <cell r="A11149">
            <v>43218</v>
          </cell>
          <cell r="B11149">
            <v>0.1408912037037037</v>
          </cell>
          <cell r="D11149" t="str">
            <v>电表故障</v>
          </cell>
          <cell r="G11149" t="str">
            <v>JS_CZ_wodefeng</v>
          </cell>
          <cell r="I11149" t="str">
            <v>电表故障</v>
          </cell>
        </row>
        <row r="11150">
          <cell r="A11150">
            <v>43218</v>
          </cell>
          <cell r="B11150">
            <v>0.14204861111111111</v>
          </cell>
          <cell r="D11150" t="str">
            <v>电表故障</v>
          </cell>
          <cell r="G11150" t="str">
            <v>JS_CZ_wodefeng</v>
          </cell>
          <cell r="I11150" t="str">
            <v>电表故障</v>
          </cell>
        </row>
        <row r="11151">
          <cell r="A11151">
            <v>43218</v>
          </cell>
          <cell r="B11151">
            <v>0.14228009259259258</v>
          </cell>
          <cell r="D11151" t="str">
            <v>电表故障</v>
          </cell>
          <cell r="G11151" t="str">
            <v>JS_CZ_wodefeng</v>
          </cell>
          <cell r="I11151" t="str">
            <v>电表故障</v>
          </cell>
        </row>
        <row r="11152">
          <cell r="A11152">
            <v>43218</v>
          </cell>
          <cell r="B11152">
            <v>0.14239583333333333</v>
          </cell>
          <cell r="D11152" t="str">
            <v>电表故障</v>
          </cell>
          <cell r="G11152" t="str">
            <v>JS_CZ_wodefeng</v>
          </cell>
          <cell r="I11152" t="str">
            <v>电表故障</v>
          </cell>
        </row>
        <row r="11153">
          <cell r="A11153">
            <v>43218</v>
          </cell>
          <cell r="B11153">
            <v>0.1434375</v>
          </cell>
          <cell r="D11153" t="str">
            <v>电表故障</v>
          </cell>
          <cell r="G11153" t="str">
            <v>JS_CZ_wodefeng</v>
          </cell>
          <cell r="I11153" t="str">
            <v>电表故障</v>
          </cell>
        </row>
        <row r="11154">
          <cell r="A11154">
            <v>43218</v>
          </cell>
          <cell r="B11154">
            <v>0.14488425925925927</v>
          </cell>
          <cell r="D11154" t="str">
            <v>电表故障</v>
          </cell>
          <cell r="G11154" t="str">
            <v>JS_CZ_wodefeng</v>
          </cell>
          <cell r="I11154" t="str">
            <v>电表故障</v>
          </cell>
        </row>
        <row r="11155">
          <cell r="A11155">
            <v>43218</v>
          </cell>
          <cell r="B11155">
            <v>0.14876157407407406</v>
          </cell>
          <cell r="D11155" t="str">
            <v>电表故障</v>
          </cell>
          <cell r="G11155" t="str">
            <v>JS_CZ_wodefeng</v>
          </cell>
          <cell r="I11155" t="str">
            <v>电表故障</v>
          </cell>
        </row>
        <row r="11156">
          <cell r="A11156">
            <v>43218</v>
          </cell>
          <cell r="B11156">
            <v>0.14887731481481481</v>
          </cell>
          <cell r="D11156" t="str">
            <v>电表故障</v>
          </cell>
          <cell r="G11156" t="str">
            <v>JS_CZ_wodefeng</v>
          </cell>
          <cell r="I11156" t="str">
            <v>电表故障</v>
          </cell>
        </row>
        <row r="11157">
          <cell r="A11157">
            <v>43218</v>
          </cell>
          <cell r="B11157">
            <v>0.15108796296296298</v>
          </cell>
          <cell r="D11157" t="str">
            <v>电表故障</v>
          </cell>
          <cell r="G11157" t="str">
            <v>JS_CZ_wodefeng</v>
          </cell>
          <cell r="I11157" t="str">
            <v>电表故障</v>
          </cell>
        </row>
        <row r="11158">
          <cell r="A11158">
            <v>43218</v>
          </cell>
          <cell r="B11158">
            <v>0.15241898148148147</v>
          </cell>
          <cell r="D11158" t="str">
            <v>电表故障</v>
          </cell>
          <cell r="G11158" t="str">
            <v>JS_CZ_wodefeng</v>
          </cell>
          <cell r="I11158" t="str">
            <v>电表故障</v>
          </cell>
        </row>
        <row r="11159">
          <cell r="A11159">
            <v>43218</v>
          </cell>
          <cell r="B11159">
            <v>0.15253472222222222</v>
          </cell>
          <cell r="D11159" t="str">
            <v>电表故障</v>
          </cell>
          <cell r="G11159" t="str">
            <v>JS_CZ_wodefeng</v>
          </cell>
          <cell r="I11159" t="str">
            <v>电表故障</v>
          </cell>
        </row>
        <row r="11160">
          <cell r="A11160">
            <v>43218</v>
          </cell>
          <cell r="B11160">
            <v>0.15265046296296295</v>
          </cell>
          <cell r="D11160" t="str">
            <v>电表故障</v>
          </cell>
          <cell r="G11160" t="str">
            <v>JS_CZ_wodefeng</v>
          </cell>
          <cell r="I11160" t="str">
            <v>电表故障</v>
          </cell>
        </row>
        <row r="11161">
          <cell r="A11161">
            <v>43218</v>
          </cell>
          <cell r="B11161">
            <v>0.15531249999999999</v>
          </cell>
          <cell r="D11161" t="str">
            <v>电表故障</v>
          </cell>
          <cell r="G11161" t="str">
            <v>JS_CZ_wodefeng</v>
          </cell>
          <cell r="I11161" t="str">
            <v>电表故障</v>
          </cell>
        </row>
        <row r="11162">
          <cell r="A11162">
            <v>43218</v>
          </cell>
          <cell r="B11162">
            <v>0.15658564814814815</v>
          </cell>
          <cell r="D11162" t="str">
            <v>电表故障</v>
          </cell>
          <cell r="G11162" t="str">
            <v>JS_CZ_wodefeng</v>
          </cell>
          <cell r="I11162" t="str">
            <v>电表故障</v>
          </cell>
        </row>
        <row r="11163">
          <cell r="A11163">
            <v>43218</v>
          </cell>
          <cell r="B11163">
            <v>0.15780092592592593</v>
          </cell>
          <cell r="D11163" t="str">
            <v>电表故障</v>
          </cell>
          <cell r="G11163" t="str">
            <v>JS_CZ_wodefeng</v>
          </cell>
          <cell r="I11163" t="str">
            <v>电表故障</v>
          </cell>
        </row>
        <row r="11164">
          <cell r="A11164">
            <v>43218</v>
          </cell>
          <cell r="B11164">
            <v>0.15890046296296298</v>
          </cell>
          <cell r="D11164" t="str">
            <v>电表故障</v>
          </cell>
          <cell r="G11164" t="str">
            <v>JS_CZ_wodefeng</v>
          </cell>
          <cell r="I11164" t="str">
            <v>电表故障</v>
          </cell>
        </row>
        <row r="11165">
          <cell r="A11165">
            <v>43218</v>
          </cell>
          <cell r="B11165">
            <v>0.1590162037037037</v>
          </cell>
          <cell r="D11165" t="str">
            <v>电表故障</v>
          </cell>
          <cell r="G11165" t="str">
            <v>JS_CZ_wodefeng</v>
          </cell>
          <cell r="I11165" t="str">
            <v>电表故障</v>
          </cell>
        </row>
        <row r="11166">
          <cell r="A11166">
            <v>43218</v>
          </cell>
          <cell r="B11166">
            <v>0.15918981481481481</v>
          </cell>
          <cell r="D11166" t="str">
            <v>电表故障</v>
          </cell>
          <cell r="G11166" t="str">
            <v>JS_CZ_wodefeng</v>
          </cell>
          <cell r="I11166" t="str">
            <v>电表故障</v>
          </cell>
        </row>
        <row r="11167">
          <cell r="A11167">
            <v>43218</v>
          </cell>
          <cell r="B11167">
            <v>0.16046296296296295</v>
          </cell>
          <cell r="D11167" t="str">
            <v>电表故障</v>
          </cell>
          <cell r="G11167" t="str">
            <v>JS_CZ_wodefeng</v>
          </cell>
          <cell r="I11167" t="str">
            <v>电表故障</v>
          </cell>
        </row>
        <row r="11168">
          <cell r="A11168">
            <v>43218</v>
          </cell>
          <cell r="B11168">
            <v>0.16439814814814815</v>
          </cell>
          <cell r="D11168" t="str">
            <v>电表故障</v>
          </cell>
          <cell r="G11168" t="str">
            <v>JS_CZ_wodefeng</v>
          </cell>
          <cell r="I11168" t="str">
            <v>电表故障</v>
          </cell>
        </row>
        <row r="11169">
          <cell r="A11169">
            <v>43218</v>
          </cell>
          <cell r="B11169">
            <v>0.16451388888888888</v>
          </cell>
          <cell r="D11169" t="str">
            <v>电表故障</v>
          </cell>
          <cell r="G11169" t="str">
            <v>JS_CZ_wodefeng</v>
          </cell>
          <cell r="I11169" t="str">
            <v>电表故障</v>
          </cell>
        </row>
        <row r="11170">
          <cell r="A11170">
            <v>43218</v>
          </cell>
          <cell r="B11170">
            <v>0.16468750000000001</v>
          </cell>
          <cell r="D11170" t="str">
            <v>电表故障</v>
          </cell>
          <cell r="G11170" t="str">
            <v>JS_CZ_wodefeng</v>
          </cell>
          <cell r="I11170" t="str">
            <v>电表故障</v>
          </cell>
        </row>
        <row r="11171">
          <cell r="A11171">
            <v>43218</v>
          </cell>
          <cell r="B11171">
            <v>0.16596064814814815</v>
          </cell>
          <cell r="D11171" t="str">
            <v>电表故障</v>
          </cell>
          <cell r="G11171" t="str">
            <v>JS_CZ_wodefeng</v>
          </cell>
          <cell r="I11171" t="str">
            <v>电表故障</v>
          </cell>
        </row>
        <row r="11172">
          <cell r="A11172">
            <v>43218</v>
          </cell>
          <cell r="B11172">
            <v>0.16833333333333333</v>
          </cell>
          <cell r="D11172" t="str">
            <v>电表故障</v>
          </cell>
          <cell r="G11172" t="str">
            <v>JS_CZ_wodefeng</v>
          </cell>
          <cell r="I11172" t="str">
            <v>电表故障</v>
          </cell>
        </row>
        <row r="11173">
          <cell r="A11173">
            <v>43218</v>
          </cell>
          <cell r="B11173">
            <v>0.1695601851851852</v>
          </cell>
          <cell r="D11173" t="str">
            <v>电表故障</v>
          </cell>
          <cell r="G11173" t="str">
            <v>JS_CZ_wodefeng</v>
          </cell>
          <cell r="I11173" t="str">
            <v>电表故障</v>
          </cell>
        </row>
        <row r="11174">
          <cell r="A11174">
            <v>43218</v>
          </cell>
          <cell r="B11174">
            <v>0.16966435185185183</v>
          </cell>
          <cell r="D11174" t="str">
            <v>电表故障</v>
          </cell>
          <cell r="G11174" t="str">
            <v>JS_CZ_wodefeng</v>
          </cell>
          <cell r="I11174" t="str">
            <v>电表故障</v>
          </cell>
        </row>
        <row r="11175">
          <cell r="A11175">
            <v>43218</v>
          </cell>
          <cell r="B11175">
            <v>0.17129629629629628</v>
          </cell>
          <cell r="D11175" t="str">
            <v>电表故障</v>
          </cell>
          <cell r="G11175" t="str">
            <v>JS_CZ_wodefeng</v>
          </cell>
          <cell r="I11175" t="str">
            <v>电表故障</v>
          </cell>
        </row>
        <row r="11176">
          <cell r="A11176">
            <v>43218</v>
          </cell>
          <cell r="B11176">
            <v>0.17453703703703705</v>
          </cell>
          <cell r="D11176" t="str">
            <v>电表故障</v>
          </cell>
          <cell r="G11176" t="str">
            <v>JS_CZ_wodefeng</v>
          </cell>
          <cell r="I11176" t="str">
            <v>电表故障</v>
          </cell>
        </row>
        <row r="11177">
          <cell r="A11177">
            <v>43218</v>
          </cell>
          <cell r="B11177">
            <v>0.17465277777777777</v>
          </cell>
          <cell r="D11177" t="str">
            <v>电表故障</v>
          </cell>
          <cell r="G11177" t="str">
            <v>JS_CZ_wodefeng</v>
          </cell>
          <cell r="I11177" t="str">
            <v>电表故障</v>
          </cell>
        </row>
        <row r="11178">
          <cell r="A11178">
            <v>43218</v>
          </cell>
          <cell r="B11178">
            <v>0.17482638888888891</v>
          </cell>
          <cell r="D11178" t="str">
            <v>电表故障</v>
          </cell>
          <cell r="G11178" t="str">
            <v>JS_CZ_wodefeng</v>
          </cell>
          <cell r="I11178" t="str">
            <v>电表故障</v>
          </cell>
        </row>
        <row r="11179">
          <cell r="A11179">
            <v>43218</v>
          </cell>
          <cell r="B11179">
            <v>0.17609953703703704</v>
          </cell>
          <cell r="D11179" t="str">
            <v>电表故障</v>
          </cell>
          <cell r="G11179" t="str">
            <v>JS_CZ_wodefeng</v>
          </cell>
          <cell r="I11179" t="str">
            <v>电表故障</v>
          </cell>
        </row>
        <row r="11180">
          <cell r="A11180">
            <v>43218</v>
          </cell>
          <cell r="B11180">
            <v>0.18003472222222225</v>
          </cell>
          <cell r="D11180" t="str">
            <v>电表故障</v>
          </cell>
          <cell r="G11180" t="str">
            <v>JS_CZ_wodefeng</v>
          </cell>
          <cell r="I11180" t="str">
            <v>电表故障</v>
          </cell>
        </row>
        <row r="11181">
          <cell r="A11181">
            <v>43218</v>
          </cell>
          <cell r="B11181">
            <v>0.18015046296296297</v>
          </cell>
          <cell r="D11181" t="str">
            <v>电表故障</v>
          </cell>
          <cell r="G11181" t="str">
            <v>JS_CZ_wodefeng</v>
          </cell>
          <cell r="I11181" t="str">
            <v>电表故障</v>
          </cell>
        </row>
        <row r="11182">
          <cell r="A11182">
            <v>43218</v>
          </cell>
          <cell r="B11182">
            <v>0.18159722222222222</v>
          </cell>
          <cell r="D11182" t="str">
            <v>电表故障</v>
          </cell>
          <cell r="G11182" t="str">
            <v>JS_CZ_wodefeng</v>
          </cell>
          <cell r="I11182" t="str">
            <v>电表故障</v>
          </cell>
        </row>
        <row r="11183">
          <cell r="A11183">
            <v>43218</v>
          </cell>
          <cell r="B11183">
            <v>0.18490740740740741</v>
          </cell>
          <cell r="D11183" t="str">
            <v>电表故障</v>
          </cell>
          <cell r="G11183" t="str">
            <v>JS_CZ_wodefeng</v>
          </cell>
          <cell r="I11183" t="str">
            <v>电表故障</v>
          </cell>
        </row>
        <row r="11184">
          <cell r="A11184">
            <v>43218</v>
          </cell>
          <cell r="B11184">
            <v>0.18513888888888888</v>
          </cell>
          <cell r="D11184" t="str">
            <v>电表故障</v>
          </cell>
          <cell r="G11184" t="str">
            <v>JS_CZ_wodefeng</v>
          </cell>
          <cell r="I11184" t="str">
            <v>电表故障</v>
          </cell>
        </row>
        <row r="11185">
          <cell r="A11185">
            <v>43218</v>
          </cell>
          <cell r="B11185">
            <v>0.1852546296296296</v>
          </cell>
          <cell r="D11185" t="str">
            <v>电表故障</v>
          </cell>
          <cell r="G11185" t="str">
            <v>JS_CZ_wodefeng</v>
          </cell>
          <cell r="I11185" t="str">
            <v>电表故障</v>
          </cell>
        </row>
        <row r="11186">
          <cell r="A11186">
            <v>43218</v>
          </cell>
          <cell r="B11186">
            <v>0.18635416666666668</v>
          </cell>
          <cell r="D11186" t="str">
            <v>电表故障</v>
          </cell>
          <cell r="G11186" t="str">
            <v>JS_CZ_wodefeng</v>
          </cell>
          <cell r="I11186" t="str">
            <v>电表故障</v>
          </cell>
        </row>
        <row r="11187">
          <cell r="A11187">
            <v>43218</v>
          </cell>
          <cell r="B11187">
            <v>0.19028935185185183</v>
          </cell>
          <cell r="D11187" t="str">
            <v>电表故障</v>
          </cell>
          <cell r="G11187" t="str">
            <v>JS_CZ_wodefeng</v>
          </cell>
          <cell r="I11187" t="str">
            <v>电表故障</v>
          </cell>
        </row>
        <row r="11188">
          <cell r="A11188">
            <v>43218</v>
          </cell>
          <cell r="B11188">
            <v>0.1915625</v>
          </cell>
          <cell r="D11188" t="str">
            <v>电表故障</v>
          </cell>
          <cell r="G11188" t="str">
            <v>JS_CZ_wodefeng</v>
          </cell>
          <cell r="I11188" t="str">
            <v>电表故障</v>
          </cell>
        </row>
        <row r="11189">
          <cell r="A11189">
            <v>43218</v>
          </cell>
          <cell r="B11189">
            <v>0.19266203703703702</v>
          </cell>
          <cell r="D11189" t="str">
            <v>电表故障</v>
          </cell>
          <cell r="G11189" t="str">
            <v>JS_CZ_wodefeng</v>
          </cell>
          <cell r="I11189" t="str">
            <v>电表故障</v>
          </cell>
        </row>
        <row r="11190">
          <cell r="A11190">
            <v>43218</v>
          </cell>
          <cell r="B11190">
            <v>0.19648148148148148</v>
          </cell>
          <cell r="D11190" t="str">
            <v>电表故障</v>
          </cell>
          <cell r="G11190" t="str">
            <v>JS_CZ_wodefeng</v>
          </cell>
          <cell r="I11190" t="str">
            <v>电表故障</v>
          </cell>
        </row>
        <row r="11191">
          <cell r="A11191">
            <v>43218</v>
          </cell>
          <cell r="B11191">
            <v>0.19659722222222223</v>
          </cell>
          <cell r="D11191" t="str">
            <v>电表故障</v>
          </cell>
          <cell r="G11191" t="str">
            <v>JS_CZ_wodefeng</v>
          </cell>
          <cell r="I11191" t="str">
            <v>电表故障</v>
          </cell>
        </row>
        <row r="11192">
          <cell r="A11192">
            <v>43218</v>
          </cell>
          <cell r="B11192">
            <v>0.19671296296296295</v>
          </cell>
          <cell r="D11192" t="str">
            <v>电表故障</v>
          </cell>
          <cell r="G11192" t="str">
            <v>JS_CZ_wodefeng</v>
          </cell>
          <cell r="I11192" t="str">
            <v>电表故障</v>
          </cell>
        </row>
        <row r="11193">
          <cell r="A11193">
            <v>43218</v>
          </cell>
          <cell r="B11193">
            <v>0.19908564814814814</v>
          </cell>
          <cell r="D11193" t="str">
            <v>电表故障</v>
          </cell>
          <cell r="G11193" t="str">
            <v>JS_CZ_wodefeng</v>
          </cell>
          <cell r="I11193" t="str">
            <v>电表故障</v>
          </cell>
        </row>
        <row r="11194">
          <cell r="A11194">
            <v>43218</v>
          </cell>
          <cell r="B11194">
            <v>0.20053240740740741</v>
          </cell>
          <cell r="D11194" t="str">
            <v>电表故障</v>
          </cell>
          <cell r="G11194" t="str">
            <v>JS_CZ_wodefeng</v>
          </cell>
          <cell r="I11194" t="str">
            <v>电表故障</v>
          </cell>
        </row>
        <row r="11195">
          <cell r="A11195">
            <v>43218</v>
          </cell>
          <cell r="B11195">
            <v>0.20064814814814813</v>
          </cell>
          <cell r="D11195" t="str">
            <v>电表故障</v>
          </cell>
          <cell r="G11195" t="str">
            <v>JS_CZ_wodefeng</v>
          </cell>
          <cell r="I11195" t="str">
            <v>电表故障</v>
          </cell>
        </row>
        <row r="11196">
          <cell r="A11196">
            <v>43218</v>
          </cell>
          <cell r="B11196">
            <v>0.20168981481481482</v>
          </cell>
          <cell r="D11196" t="str">
            <v>电表故障</v>
          </cell>
          <cell r="G11196" t="str">
            <v>JS_CZ_wodefeng</v>
          </cell>
          <cell r="I11196" t="str">
            <v>电表故障</v>
          </cell>
        </row>
        <row r="11197">
          <cell r="A11197">
            <v>43218</v>
          </cell>
          <cell r="B11197">
            <v>0.201875</v>
          </cell>
          <cell r="D11197" t="str">
            <v>电表故障</v>
          </cell>
          <cell r="G11197" t="str">
            <v>JS_CZ_wodefeng</v>
          </cell>
          <cell r="I11197" t="str">
            <v>电表故障</v>
          </cell>
        </row>
        <row r="11198">
          <cell r="A11198">
            <v>43218</v>
          </cell>
          <cell r="B11198">
            <v>0.20446759259259259</v>
          </cell>
          <cell r="D11198" t="str">
            <v>电表故障</v>
          </cell>
          <cell r="G11198" t="str">
            <v>JS_CZ_wodefeng</v>
          </cell>
          <cell r="I11198" t="str">
            <v>电表故障</v>
          </cell>
        </row>
        <row r="11199">
          <cell r="A11199">
            <v>43218</v>
          </cell>
          <cell r="B11199">
            <v>0.20545138888888889</v>
          </cell>
          <cell r="D11199" t="str">
            <v>电表故障</v>
          </cell>
          <cell r="G11199" t="str">
            <v>JS_CZ_wodefeng</v>
          </cell>
          <cell r="I11199" t="str">
            <v>电表故障</v>
          </cell>
        </row>
        <row r="11200">
          <cell r="A11200">
            <v>43218</v>
          </cell>
          <cell r="B11200">
            <v>0.20562500000000003</v>
          </cell>
          <cell r="D11200" t="str">
            <v>电表故障</v>
          </cell>
          <cell r="G11200" t="str">
            <v>JS_CZ_wodefeng</v>
          </cell>
          <cell r="I11200" t="str">
            <v>电表故障</v>
          </cell>
        </row>
        <row r="11201">
          <cell r="A11201">
            <v>43218</v>
          </cell>
          <cell r="B11201">
            <v>0.20585648148148147</v>
          </cell>
          <cell r="D11201" t="str">
            <v>电表故障</v>
          </cell>
          <cell r="G11201" t="str">
            <v>JS_CZ_wodefeng</v>
          </cell>
          <cell r="I11201" t="str">
            <v>电表故障</v>
          </cell>
        </row>
        <row r="11202">
          <cell r="A11202">
            <v>43218</v>
          </cell>
          <cell r="B11202">
            <v>0.20690972222222223</v>
          </cell>
          <cell r="D11202" t="str">
            <v>电表故障</v>
          </cell>
          <cell r="G11202" t="str">
            <v>JS_CZ_wodefeng</v>
          </cell>
          <cell r="I11202" t="str">
            <v>电表故障</v>
          </cell>
        </row>
        <row r="11203">
          <cell r="A11203">
            <v>43218</v>
          </cell>
          <cell r="B11203">
            <v>0.20702546296296295</v>
          </cell>
          <cell r="D11203" t="str">
            <v>电表故障</v>
          </cell>
          <cell r="G11203" t="str">
            <v>JS_CZ_wodefeng</v>
          </cell>
          <cell r="I11203" t="str">
            <v>电表故障</v>
          </cell>
        </row>
        <row r="11204">
          <cell r="A11204">
            <v>43218</v>
          </cell>
          <cell r="B11204">
            <v>0.2084722222222222</v>
          </cell>
          <cell r="D11204" t="str">
            <v>电表故障</v>
          </cell>
          <cell r="G11204" t="str">
            <v>JS_CZ_wodefeng</v>
          </cell>
          <cell r="I11204" t="str">
            <v>电表故障</v>
          </cell>
        </row>
        <row r="11205">
          <cell r="A11205">
            <v>43218</v>
          </cell>
          <cell r="B11205">
            <v>0.21240740740740741</v>
          </cell>
          <cell r="D11205" t="str">
            <v>电表故障</v>
          </cell>
          <cell r="G11205" t="str">
            <v>JS_CZ_wodefeng</v>
          </cell>
          <cell r="I11205" t="str">
            <v>电表故障</v>
          </cell>
        </row>
        <row r="11206">
          <cell r="A11206">
            <v>43218</v>
          </cell>
          <cell r="B11206">
            <v>0.2139699074074074</v>
          </cell>
          <cell r="D11206" t="str">
            <v>电表故障</v>
          </cell>
          <cell r="G11206" t="str">
            <v>JS_CZ_wodefeng</v>
          </cell>
          <cell r="I11206" t="str">
            <v>电表故障</v>
          </cell>
        </row>
        <row r="11207">
          <cell r="A11207">
            <v>43218</v>
          </cell>
          <cell r="B11207">
            <v>0.2162847222222222</v>
          </cell>
          <cell r="D11207" t="str">
            <v>电表故障</v>
          </cell>
          <cell r="G11207" t="str">
            <v>JS_CZ_wodefeng</v>
          </cell>
          <cell r="I11207" t="str">
            <v>电表故障</v>
          </cell>
        </row>
        <row r="11208">
          <cell r="A11208">
            <v>43218</v>
          </cell>
          <cell r="B11208">
            <v>0.2172685185185185</v>
          </cell>
          <cell r="D11208" t="str">
            <v>电表故障</v>
          </cell>
          <cell r="G11208" t="str">
            <v>JS_CZ_wodefeng</v>
          </cell>
          <cell r="I11208" t="str">
            <v>电表故障</v>
          </cell>
        </row>
        <row r="11209">
          <cell r="A11209">
            <v>43218</v>
          </cell>
          <cell r="B11209">
            <v>0.22016203703703704</v>
          </cell>
          <cell r="D11209" t="str">
            <v>电表故障</v>
          </cell>
          <cell r="G11209" t="str">
            <v>JS_CZ_wodefeng</v>
          </cell>
          <cell r="I11209" t="str">
            <v>电表故障</v>
          </cell>
        </row>
        <row r="11210">
          <cell r="A11210">
            <v>43218</v>
          </cell>
          <cell r="B11210">
            <v>0.22126157407407407</v>
          </cell>
          <cell r="D11210" t="str">
            <v>电表故障</v>
          </cell>
          <cell r="G11210" t="str">
            <v>JS_CZ_wodefeng</v>
          </cell>
          <cell r="I11210" t="str">
            <v>电表故障</v>
          </cell>
        </row>
        <row r="11211">
          <cell r="A11211">
            <v>43218</v>
          </cell>
          <cell r="B11211">
            <v>0.2225462962962963</v>
          </cell>
          <cell r="D11211" t="str">
            <v>电表故障</v>
          </cell>
          <cell r="G11211" t="str">
            <v>JS_CZ_wodefeng</v>
          </cell>
          <cell r="I11211" t="str">
            <v>电表故障</v>
          </cell>
        </row>
        <row r="11212">
          <cell r="A11212">
            <v>43218</v>
          </cell>
          <cell r="B11212">
            <v>0.22265046296296298</v>
          </cell>
          <cell r="D11212" t="str">
            <v>电表故障</v>
          </cell>
          <cell r="G11212" t="str">
            <v>JS_CZ_wodefeng</v>
          </cell>
          <cell r="I11212" t="str">
            <v>电表故障</v>
          </cell>
        </row>
        <row r="11213">
          <cell r="A11213">
            <v>43218</v>
          </cell>
          <cell r="B11213">
            <v>0.22283564814814816</v>
          </cell>
          <cell r="D11213" t="str">
            <v>电表故障</v>
          </cell>
          <cell r="G11213" t="str">
            <v>JS_CZ_wodefeng</v>
          </cell>
          <cell r="I11213" t="str">
            <v>电表故障</v>
          </cell>
        </row>
        <row r="11214">
          <cell r="A11214">
            <v>43218</v>
          </cell>
          <cell r="B11214">
            <v>0.22410879629629629</v>
          </cell>
          <cell r="D11214" t="str">
            <v>电表故障</v>
          </cell>
          <cell r="G11214" t="str">
            <v>JS_CZ_wodefeng</v>
          </cell>
          <cell r="I11214" t="str">
            <v>电表故障</v>
          </cell>
        </row>
        <row r="11215">
          <cell r="A11215">
            <v>43218</v>
          </cell>
          <cell r="B11215">
            <v>0.22763888888888886</v>
          </cell>
          <cell r="D11215" t="str">
            <v>电表故障</v>
          </cell>
          <cell r="G11215" t="str">
            <v>JS_CZ_wodefeng</v>
          </cell>
          <cell r="I11215" t="str">
            <v>电表故障</v>
          </cell>
        </row>
        <row r="11216">
          <cell r="A11216">
            <v>43218</v>
          </cell>
          <cell r="B11216">
            <v>0.22775462962962964</v>
          </cell>
          <cell r="D11216" t="str">
            <v>电表故障</v>
          </cell>
          <cell r="G11216" t="str">
            <v>JS_CZ_wodefeng</v>
          </cell>
          <cell r="I11216" t="str">
            <v>电表故障</v>
          </cell>
        </row>
        <row r="11217">
          <cell r="A11217">
            <v>43218</v>
          </cell>
          <cell r="B11217">
            <v>0.22787037037037036</v>
          </cell>
          <cell r="D11217" t="str">
            <v>电表故障</v>
          </cell>
          <cell r="G11217" t="str">
            <v>JS_CZ_wodefeng</v>
          </cell>
          <cell r="I11217" t="str">
            <v>电表故障</v>
          </cell>
        </row>
        <row r="11218">
          <cell r="A11218">
            <v>43218</v>
          </cell>
          <cell r="B11218">
            <v>0.22885416666666666</v>
          </cell>
          <cell r="D11218" t="str">
            <v>电表故障</v>
          </cell>
          <cell r="G11218" t="str">
            <v>JS_CZ_wodefeng</v>
          </cell>
          <cell r="I11218" t="str">
            <v>电表故障</v>
          </cell>
        </row>
        <row r="11219">
          <cell r="A11219">
            <v>43218</v>
          </cell>
          <cell r="B11219">
            <v>0.2290277777777778</v>
          </cell>
          <cell r="D11219" t="str">
            <v>电表故障</v>
          </cell>
          <cell r="G11219" t="str">
            <v>JS_CZ_wodefeng</v>
          </cell>
          <cell r="I11219" t="str">
            <v>电表故障</v>
          </cell>
        </row>
        <row r="11220">
          <cell r="A11220">
            <v>43218</v>
          </cell>
          <cell r="B11220">
            <v>0.23030092592592591</v>
          </cell>
          <cell r="D11220" t="str">
            <v>电表故障</v>
          </cell>
          <cell r="G11220" t="str">
            <v>JS_CZ_wodefeng</v>
          </cell>
          <cell r="I11220" t="str">
            <v>电表故障</v>
          </cell>
        </row>
        <row r="11221">
          <cell r="A11221">
            <v>43218</v>
          </cell>
          <cell r="B11221">
            <v>0.23394675925925926</v>
          </cell>
          <cell r="D11221" t="str">
            <v>电表故障</v>
          </cell>
          <cell r="G11221" t="str">
            <v>JS_CZ_wodefeng</v>
          </cell>
          <cell r="I11221" t="str">
            <v>电表故障</v>
          </cell>
        </row>
        <row r="11222">
          <cell r="A11222">
            <v>43218</v>
          </cell>
          <cell r="B11222">
            <v>0.23435185185185184</v>
          </cell>
          <cell r="D11222" t="str">
            <v>电表故障</v>
          </cell>
          <cell r="G11222" t="str">
            <v>JS_CZ_wodefeng</v>
          </cell>
          <cell r="I11222" t="str">
            <v>电表故障</v>
          </cell>
        </row>
        <row r="11223">
          <cell r="A11223">
            <v>43218</v>
          </cell>
          <cell r="B11223">
            <v>0.23539351851851853</v>
          </cell>
          <cell r="D11223" t="str">
            <v>电表故障</v>
          </cell>
          <cell r="G11223" t="str">
            <v>JS_CZ_wodefeng</v>
          </cell>
          <cell r="I11223" t="str">
            <v>电表故障</v>
          </cell>
        </row>
        <row r="11224">
          <cell r="A11224">
            <v>43218</v>
          </cell>
          <cell r="B11224">
            <v>0.23770833333333333</v>
          </cell>
          <cell r="D11224" t="str">
            <v>电表故障</v>
          </cell>
          <cell r="G11224" t="str">
            <v>JS_CZ_wodefeng</v>
          </cell>
          <cell r="I11224" t="str">
            <v>电表故障</v>
          </cell>
        </row>
        <row r="11225">
          <cell r="A11225">
            <v>43218</v>
          </cell>
          <cell r="B11225">
            <v>0.2378240740740741</v>
          </cell>
          <cell r="D11225" t="str">
            <v>电表故障</v>
          </cell>
          <cell r="G11225" t="str">
            <v>JS_CZ_wodefeng</v>
          </cell>
          <cell r="I11225" t="str">
            <v>电表故障</v>
          </cell>
        </row>
        <row r="11226">
          <cell r="A11226">
            <v>43218</v>
          </cell>
          <cell r="B11226">
            <v>0.23805555555555555</v>
          </cell>
          <cell r="D11226" t="str">
            <v>电表故障</v>
          </cell>
          <cell r="G11226" t="str">
            <v>JS_CZ_wodefeng</v>
          </cell>
          <cell r="I11226" t="str">
            <v>电表故障</v>
          </cell>
        </row>
        <row r="11227">
          <cell r="A11227">
            <v>43218</v>
          </cell>
          <cell r="B11227">
            <v>0.2381712962962963</v>
          </cell>
          <cell r="D11227" t="str">
            <v>电表故障</v>
          </cell>
          <cell r="G11227" t="str">
            <v>JS_CZ_wodefeng</v>
          </cell>
          <cell r="I11227" t="str">
            <v>电表故障</v>
          </cell>
        </row>
        <row r="11228">
          <cell r="A11228">
            <v>43218</v>
          </cell>
          <cell r="B11228">
            <v>0.23828703703703705</v>
          </cell>
          <cell r="D11228" t="str">
            <v>电表故障</v>
          </cell>
          <cell r="G11228" t="str">
            <v>JS_CZ_wodefeng</v>
          </cell>
          <cell r="I11228" t="str">
            <v>电表故障</v>
          </cell>
        </row>
        <row r="11229">
          <cell r="A11229">
            <v>43218</v>
          </cell>
          <cell r="B11229">
            <v>0.2391550925925926</v>
          </cell>
          <cell r="D11229" t="str">
            <v>电表故障</v>
          </cell>
          <cell r="G11229" t="str">
            <v>JS_CZ_wodefeng</v>
          </cell>
          <cell r="I11229" t="str">
            <v>电表故障</v>
          </cell>
        </row>
        <row r="11230">
          <cell r="A11230">
            <v>43218</v>
          </cell>
          <cell r="B11230">
            <v>0.24303240740740742</v>
          </cell>
          <cell r="D11230" t="str">
            <v>电表故障</v>
          </cell>
          <cell r="G11230" t="str">
            <v>JS_CZ_wodefeng</v>
          </cell>
          <cell r="I11230" t="str">
            <v>电表故障</v>
          </cell>
        </row>
        <row r="11231">
          <cell r="A11231">
            <v>43218</v>
          </cell>
          <cell r="B11231">
            <v>0.24315972222222224</v>
          </cell>
          <cell r="D11231" t="str">
            <v>电表故障</v>
          </cell>
          <cell r="G11231" t="str">
            <v>JS_CZ_wodefeng</v>
          </cell>
          <cell r="I11231" t="str">
            <v>电表故障</v>
          </cell>
        </row>
        <row r="11232">
          <cell r="A11232">
            <v>43218</v>
          </cell>
          <cell r="B11232">
            <v>0.24425925925925926</v>
          </cell>
          <cell r="D11232" t="str">
            <v>电表故障</v>
          </cell>
          <cell r="G11232" t="str">
            <v>JS_CZ_wodefeng</v>
          </cell>
          <cell r="I11232" t="str">
            <v>电表故障</v>
          </cell>
        </row>
        <row r="11233">
          <cell r="A11233">
            <v>43218</v>
          </cell>
          <cell r="B11233">
            <v>0.24447916666666666</v>
          </cell>
          <cell r="D11233" t="str">
            <v>电表故障</v>
          </cell>
          <cell r="G11233" t="str">
            <v>JS_CZ_wodefeng</v>
          </cell>
          <cell r="I11233" t="str">
            <v>电表故障</v>
          </cell>
        </row>
        <row r="11234">
          <cell r="A11234">
            <v>43218</v>
          </cell>
          <cell r="B11234">
            <v>0.24460648148148148</v>
          </cell>
          <cell r="D11234" t="str">
            <v>电表故障</v>
          </cell>
          <cell r="G11234" t="str">
            <v>JS_CZ_wodefeng</v>
          </cell>
          <cell r="I11234" t="str">
            <v>电表故障</v>
          </cell>
        </row>
        <row r="11235">
          <cell r="A11235">
            <v>43218</v>
          </cell>
          <cell r="B11235">
            <v>0.2447222222222222</v>
          </cell>
          <cell r="D11235" t="str">
            <v>电表故障</v>
          </cell>
          <cell r="G11235" t="str">
            <v>JS_CZ_wodefeng</v>
          </cell>
          <cell r="I11235" t="str">
            <v>电表故障</v>
          </cell>
        </row>
        <row r="11236">
          <cell r="A11236">
            <v>43218</v>
          </cell>
          <cell r="B11236">
            <v>0.24686342592592592</v>
          </cell>
          <cell r="D11236" t="str">
            <v>电表故障</v>
          </cell>
          <cell r="G11236" t="str">
            <v>JS_CZ_wodefeng</v>
          </cell>
          <cell r="I11236" t="str">
            <v>电表故障</v>
          </cell>
        </row>
        <row r="11237">
          <cell r="A11237">
            <v>43218</v>
          </cell>
          <cell r="B11237">
            <v>0.24813657407407408</v>
          </cell>
          <cell r="D11237" t="str">
            <v>电表故障</v>
          </cell>
          <cell r="G11237" t="str">
            <v>JS_CZ_wodefeng</v>
          </cell>
          <cell r="I11237" t="str">
            <v>电表故障</v>
          </cell>
        </row>
        <row r="11238">
          <cell r="A11238">
            <v>43218</v>
          </cell>
          <cell r="B11238">
            <v>0.24836805555555555</v>
          </cell>
          <cell r="D11238" t="str">
            <v>电表故障</v>
          </cell>
          <cell r="G11238" t="str">
            <v>JS_CZ_wodefeng</v>
          </cell>
          <cell r="I11238" t="str">
            <v>电表故障</v>
          </cell>
        </row>
        <row r="11239">
          <cell r="A11239">
            <v>43218</v>
          </cell>
          <cell r="B11239">
            <v>0.24848379629629633</v>
          </cell>
          <cell r="D11239" t="str">
            <v>电表故障</v>
          </cell>
          <cell r="G11239" t="str">
            <v>JS_CZ_wodefeng</v>
          </cell>
          <cell r="I11239" t="str">
            <v>电表故障</v>
          </cell>
        </row>
        <row r="11240">
          <cell r="A11240">
            <v>43218</v>
          </cell>
          <cell r="B11240">
            <v>0.24859953703703705</v>
          </cell>
          <cell r="D11240" t="str">
            <v>电表故障</v>
          </cell>
          <cell r="G11240" t="str">
            <v>JS_CZ_wodefeng</v>
          </cell>
          <cell r="I11240" t="str">
            <v>电表故障</v>
          </cell>
        </row>
        <row r="11241">
          <cell r="A11241">
            <v>43218</v>
          </cell>
          <cell r="B11241">
            <v>0.24958333333333335</v>
          </cell>
          <cell r="D11241" t="str">
            <v>电表故障</v>
          </cell>
          <cell r="G11241" t="str">
            <v>JS_CZ_wodefeng</v>
          </cell>
          <cell r="I11241" t="str">
            <v>电表故障</v>
          </cell>
        </row>
        <row r="11242">
          <cell r="A11242">
            <v>43218</v>
          </cell>
          <cell r="B11242">
            <v>0.24969907407407407</v>
          </cell>
          <cell r="D11242" t="str">
            <v>电表故障</v>
          </cell>
          <cell r="G11242" t="str">
            <v>JS_CZ_wodefeng</v>
          </cell>
          <cell r="I11242" t="str">
            <v>电表故障</v>
          </cell>
        </row>
        <row r="11243">
          <cell r="A11243">
            <v>43218</v>
          </cell>
          <cell r="B11243">
            <v>0.25328703703703703</v>
          </cell>
          <cell r="D11243" t="str">
            <v>电表故障</v>
          </cell>
          <cell r="G11243" t="str">
            <v>JS_CZ_wodefeng</v>
          </cell>
          <cell r="I11243" t="str">
            <v>电表故障</v>
          </cell>
        </row>
        <row r="11244">
          <cell r="A11244">
            <v>43218</v>
          </cell>
          <cell r="B11244">
            <v>0.25461805555555556</v>
          </cell>
          <cell r="D11244" t="str">
            <v>电表故障</v>
          </cell>
          <cell r="G11244" t="str">
            <v>JS_CZ_wodefeng</v>
          </cell>
          <cell r="I11244" t="str">
            <v>电表故障</v>
          </cell>
        </row>
        <row r="11245">
          <cell r="A11245">
            <v>43218</v>
          </cell>
          <cell r="B11245">
            <v>0.25473379629629628</v>
          </cell>
          <cell r="D11245" t="str">
            <v>电表故障</v>
          </cell>
          <cell r="G11245" t="str">
            <v>JS_CZ_wodefeng</v>
          </cell>
          <cell r="I11245" t="str">
            <v>电表故障</v>
          </cell>
        </row>
        <row r="11246">
          <cell r="A11246">
            <v>43218</v>
          </cell>
          <cell r="B11246">
            <v>0.25484953703703705</v>
          </cell>
          <cell r="D11246" t="str">
            <v>电表故障</v>
          </cell>
          <cell r="G11246" t="str">
            <v>JS_CZ_wodefeng</v>
          </cell>
          <cell r="I11246" t="str">
            <v>电表故障</v>
          </cell>
        </row>
        <row r="11247">
          <cell r="A11247">
            <v>43218</v>
          </cell>
          <cell r="B11247">
            <v>0.25596064814814817</v>
          </cell>
          <cell r="D11247" t="str">
            <v>电表故障</v>
          </cell>
          <cell r="G11247" t="str">
            <v>JS_CZ_wodefeng</v>
          </cell>
          <cell r="I11247" t="str">
            <v>电表故障</v>
          </cell>
        </row>
        <row r="11248">
          <cell r="A11248">
            <v>43218</v>
          </cell>
          <cell r="B11248">
            <v>0.25723379629629628</v>
          </cell>
          <cell r="D11248" t="str">
            <v>电表故障</v>
          </cell>
          <cell r="G11248" t="str">
            <v>JS_CZ_wodefeng</v>
          </cell>
          <cell r="I11248" t="str">
            <v>电表故障</v>
          </cell>
        </row>
        <row r="11249">
          <cell r="A11249">
            <v>43218</v>
          </cell>
          <cell r="B11249">
            <v>0.25855324074074076</v>
          </cell>
          <cell r="D11249" t="str">
            <v>电表故障</v>
          </cell>
          <cell r="G11249" t="str">
            <v>JS_CZ_wodefeng</v>
          </cell>
          <cell r="I11249" t="str">
            <v>电表故障</v>
          </cell>
        </row>
        <row r="11250">
          <cell r="A11250">
            <v>43218</v>
          </cell>
          <cell r="B11250">
            <v>0.25866898148148149</v>
          </cell>
          <cell r="D11250" t="str">
            <v>电表故障</v>
          </cell>
          <cell r="G11250" t="str">
            <v>JS_CZ_wodefeng</v>
          </cell>
          <cell r="I11250" t="str">
            <v>电表故障</v>
          </cell>
        </row>
        <row r="11251">
          <cell r="A11251">
            <v>43218</v>
          </cell>
          <cell r="B11251">
            <v>0.2587962962962963</v>
          </cell>
          <cell r="D11251" t="str">
            <v>电表故障</v>
          </cell>
          <cell r="G11251" t="str">
            <v>JS_CZ_wodefeng</v>
          </cell>
          <cell r="I11251" t="str">
            <v>电表故障</v>
          </cell>
        </row>
        <row r="11252">
          <cell r="A11252">
            <v>43218</v>
          </cell>
          <cell r="B11252">
            <v>0.2600115740740741</v>
          </cell>
          <cell r="D11252" t="str">
            <v>电表故障</v>
          </cell>
          <cell r="G11252" t="str">
            <v>JS_CZ_wodefeng</v>
          </cell>
          <cell r="I11252" t="str">
            <v>电表故障</v>
          </cell>
        </row>
        <row r="11253">
          <cell r="A11253">
            <v>43218</v>
          </cell>
          <cell r="B11253">
            <v>0.26012731481481483</v>
          </cell>
          <cell r="D11253" t="str">
            <v>电表故障</v>
          </cell>
          <cell r="G11253" t="str">
            <v>JS_CZ_wodefeng</v>
          </cell>
          <cell r="I11253" t="str">
            <v>电表故障</v>
          </cell>
        </row>
        <row r="11254">
          <cell r="A11254">
            <v>43218</v>
          </cell>
          <cell r="B11254">
            <v>0.2634259259259259</v>
          </cell>
          <cell r="D11254" t="str">
            <v>电表故障</v>
          </cell>
          <cell r="G11254" t="str">
            <v>JS_CZ_wodefeng</v>
          </cell>
          <cell r="I11254" t="str">
            <v>电表故障</v>
          </cell>
        </row>
        <row r="11255">
          <cell r="A11255">
            <v>43218</v>
          </cell>
          <cell r="B11255">
            <v>0.26354166666666667</v>
          </cell>
          <cell r="D11255" t="str">
            <v>电表故障</v>
          </cell>
          <cell r="G11255" t="str">
            <v>JS_CZ_wodefeng</v>
          </cell>
          <cell r="I11255" t="str">
            <v>电表故障</v>
          </cell>
        </row>
        <row r="11256">
          <cell r="A11256">
            <v>43218</v>
          </cell>
          <cell r="B11256">
            <v>0.26498842592592592</v>
          </cell>
          <cell r="D11256" t="str">
            <v>电表故障</v>
          </cell>
          <cell r="G11256" t="str">
            <v>JS_CZ_wodefeng</v>
          </cell>
          <cell r="I11256" t="str">
            <v>电表故障</v>
          </cell>
        </row>
        <row r="11257">
          <cell r="A11257">
            <v>43218</v>
          </cell>
          <cell r="B11257">
            <v>0.26892361111111113</v>
          </cell>
          <cell r="D11257" t="str">
            <v>电表故障</v>
          </cell>
          <cell r="G11257" t="str">
            <v>JS_CZ_wodefeng</v>
          </cell>
          <cell r="I11257" t="str">
            <v>电表故障</v>
          </cell>
        </row>
        <row r="11258">
          <cell r="A11258">
            <v>43218</v>
          </cell>
          <cell r="B11258">
            <v>0.26984953703703701</v>
          </cell>
          <cell r="D11258" t="str">
            <v>电表故障</v>
          </cell>
          <cell r="G11258" t="str">
            <v>JS_CZ_wodefeng</v>
          </cell>
          <cell r="I11258" t="str">
            <v>电表故障</v>
          </cell>
        </row>
        <row r="11259">
          <cell r="A11259">
            <v>43218</v>
          </cell>
          <cell r="B11259">
            <v>0.27118055555555554</v>
          </cell>
          <cell r="D11259" t="str">
            <v>电表故障</v>
          </cell>
          <cell r="G11259" t="str">
            <v>JS_CZ_wodefeng</v>
          </cell>
          <cell r="I11259" t="str">
            <v>电表故障</v>
          </cell>
        </row>
        <row r="11260">
          <cell r="A11260">
            <v>43218</v>
          </cell>
          <cell r="B11260">
            <v>0.27512731481481484</v>
          </cell>
          <cell r="D11260" t="str">
            <v>电表故障</v>
          </cell>
          <cell r="G11260" t="str">
            <v>JS_CZ_wodefeng</v>
          </cell>
          <cell r="I11260" t="str">
            <v>电表故障</v>
          </cell>
        </row>
        <row r="11261">
          <cell r="A11261">
            <v>43218</v>
          </cell>
          <cell r="B11261">
            <v>0.27523148148148152</v>
          </cell>
          <cell r="D11261" t="str">
            <v>电表故障</v>
          </cell>
          <cell r="G11261" t="str">
            <v>JS_CZ_wodefeng</v>
          </cell>
          <cell r="I11261" t="str">
            <v>电表故障</v>
          </cell>
        </row>
        <row r="11262">
          <cell r="A11262">
            <v>43218</v>
          </cell>
          <cell r="B11262">
            <v>0.27667824074074071</v>
          </cell>
          <cell r="D11262" t="str">
            <v>电表故障</v>
          </cell>
          <cell r="G11262" t="str">
            <v>JS_CZ_wodefeng</v>
          </cell>
          <cell r="I11262" t="str">
            <v>电表故障</v>
          </cell>
        </row>
        <row r="11263">
          <cell r="A11263">
            <v>43218</v>
          </cell>
          <cell r="B11263">
            <v>0.27900462962962963</v>
          </cell>
          <cell r="D11263" t="str">
            <v>电表故障</v>
          </cell>
          <cell r="G11263" t="str">
            <v>JS_CZ_wodefeng</v>
          </cell>
          <cell r="I11263" t="str">
            <v>电表故障</v>
          </cell>
        </row>
        <row r="11264">
          <cell r="A11264">
            <v>43218</v>
          </cell>
          <cell r="B11264">
            <v>0.28027777777777779</v>
          </cell>
          <cell r="D11264" t="str">
            <v>电表故障</v>
          </cell>
          <cell r="G11264" t="str">
            <v>JS_CZ_wodefeng</v>
          </cell>
          <cell r="I11264" t="str">
            <v>电表故障</v>
          </cell>
        </row>
        <row r="11265">
          <cell r="A11265">
            <v>43218</v>
          </cell>
          <cell r="B11265">
            <v>0.2804976851851852</v>
          </cell>
          <cell r="D11265" t="str">
            <v>电表故障</v>
          </cell>
          <cell r="G11265" t="str">
            <v>JS_CZ_wodefeng</v>
          </cell>
          <cell r="I11265" t="str">
            <v>电表故障</v>
          </cell>
        </row>
        <row r="11266">
          <cell r="A11266">
            <v>43218</v>
          </cell>
          <cell r="B11266">
            <v>0.28450231481481481</v>
          </cell>
          <cell r="D11266" t="str">
            <v>电表故障</v>
          </cell>
          <cell r="G11266" t="str">
            <v>JS_CZ_wodefeng</v>
          </cell>
          <cell r="I11266" t="str">
            <v>电表故障</v>
          </cell>
        </row>
        <row r="11267">
          <cell r="A11267">
            <v>43218</v>
          </cell>
          <cell r="B11267">
            <v>0.28542824074074075</v>
          </cell>
          <cell r="D11267" t="str">
            <v>电表故障</v>
          </cell>
          <cell r="G11267" t="str">
            <v>JS_CZ_wodefeng</v>
          </cell>
          <cell r="I11267" t="str">
            <v>电表故障</v>
          </cell>
        </row>
        <row r="11268">
          <cell r="A11268">
            <v>43218</v>
          </cell>
          <cell r="B11268">
            <v>0.28560185185185188</v>
          </cell>
          <cell r="D11268" t="str">
            <v>电表故障</v>
          </cell>
          <cell r="G11268" t="str">
            <v>JS_CZ_wodefeng</v>
          </cell>
          <cell r="I11268" t="str">
            <v>电表故障</v>
          </cell>
        </row>
        <row r="11269">
          <cell r="A11269">
            <v>43218</v>
          </cell>
          <cell r="B11269">
            <v>0.28583333333333333</v>
          </cell>
          <cell r="D11269" t="str">
            <v>电表故障</v>
          </cell>
          <cell r="G11269" t="str">
            <v>JS_CZ_wodefeng</v>
          </cell>
          <cell r="I11269" t="str">
            <v>电表故障</v>
          </cell>
        </row>
        <row r="11270">
          <cell r="A11270">
            <v>43218</v>
          </cell>
          <cell r="B11270">
            <v>0.28594907407407405</v>
          </cell>
          <cell r="D11270" t="str">
            <v>电表故障</v>
          </cell>
          <cell r="G11270" t="str">
            <v>JS_CZ_wodefeng</v>
          </cell>
          <cell r="I11270" t="str">
            <v>电表故障</v>
          </cell>
        </row>
        <row r="11271">
          <cell r="A11271">
            <v>43218</v>
          </cell>
          <cell r="B11271">
            <v>0.28606481481481483</v>
          </cell>
          <cell r="D11271" t="str">
            <v>电表故障</v>
          </cell>
          <cell r="G11271" t="str">
            <v>JS_CZ_wodefeng</v>
          </cell>
          <cell r="I11271" t="str">
            <v>电表故障</v>
          </cell>
        </row>
        <row r="11272">
          <cell r="A11272">
            <v>43218</v>
          </cell>
          <cell r="B11272">
            <v>0.28843750000000001</v>
          </cell>
          <cell r="D11272" t="str">
            <v>电表故障</v>
          </cell>
          <cell r="G11272" t="str">
            <v>JS_CZ_wodefeng</v>
          </cell>
          <cell r="I11272" t="str">
            <v>电表故障</v>
          </cell>
        </row>
        <row r="11273">
          <cell r="A11273">
            <v>43218</v>
          </cell>
          <cell r="B11273">
            <v>0.2910416666666667</v>
          </cell>
          <cell r="D11273" t="str">
            <v>电表故障</v>
          </cell>
          <cell r="G11273" t="str">
            <v>JS_CZ_wodefeng</v>
          </cell>
          <cell r="I11273" t="str">
            <v>电表故障</v>
          </cell>
        </row>
        <row r="11274">
          <cell r="A11274">
            <v>43218</v>
          </cell>
          <cell r="B11274">
            <v>0.29231481481481481</v>
          </cell>
          <cell r="D11274" t="str">
            <v>电表故障</v>
          </cell>
          <cell r="G11274" t="str">
            <v>JS_CZ_wodefeng</v>
          </cell>
          <cell r="I11274" t="str">
            <v>电表故障</v>
          </cell>
        </row>
        <row r="11275">
          <cell r="A11275">
            <v>43218</v>
          </cell>
          <cell r="B11275">
            <v>0.29387731481481483</v>
          </cell>
          <cell r="D11275" t="str">
            <v>电表故障</v>
          </cell>
          <cell r="G11275" t="str">
            <v>JS_CZ_wodefeng</v>
          </cell>
          <cell r="I11275" t="str">
            <v>电表故障</v>
          </cell>
        </row>
        <row r="11276">
          <cell r="A11276">
            <v>43218</v>
          </cell>
          <cell r="B11276">
            <v>0.29468749999999999</v>
          </cell>
          <cell r="D11276" t="str">
            <v>电表故障</v>
          </cell>
          <cell r="G11276" t="str">
            <v>JS_CZ_wodefeng</v>
          </cell>
          <cell r="I11276" t="str">
            <v>电表故障</v>
          </cell>
        </row>
        <row r="11277">
          <cell r="A11277">
            <v>43218</v>
          </cell>
          <cell r="B11277">
            <v>0.29625000000000001</v>
          </cell>
          <cell r="D11277" t="str">
            <v>电表故障</v>
          </cell>
          <cell r="G11277" t="str">
            <v>JS_CZ_wodefeng</v>
          </cell>
          <cell r="I11277" t="str">
            <v>电表故障</v>
          </cell>
        </row>
        <row r="11278">
          <cell r="A11278">
            <v>43218</v>
          </cell>
          <cell r="B11278">
            <v>0.29781249999999998</v>
          </cell>
          <cell r="D11278" t="str">
            <v>电表故障</v>
          </cell>
          <cell r="G11278" t="str">
            <v>JS_CZ_wodefeng</v>
          </cell>
          <cell r="I11278" t="str">
            <v>电表故障</v>
          </cell>
        </row>
        <row r="11279">
          <cell r="A11279">
            <v>43218</v>
          </cell>
          <cell r="B11279">
            <v>0.30170138888888892</v>
          </cell>
          <cell r="D11279" t="str">
            <v>电表故障</v>
          </cell>
          <cell r="G11279" t="str">
            <v>JS_CZ_wodefeng</v>
          </cell>
          <cell r="I11279" t="str">
            <v>电表故障</v>
          </cell>
        </row>
        <row r="11280">
          <cell r="A11280">
            <v>43218</v>
          </cell>
          <cell r="B11280">
            <v>0.30280092592592595</v>
          </cell>
          <cell r="D11280" t="str">
            <v>电表故障</v>
          </cell>
          <cell r="G11280" t="str">
            <v>JS_CZ_wodefeng</v>
          </cell>
          <cell r="I11280" t="str">
            <v>电表故障</v>
          </cell>
        </row>
        <row r="11281">
          <cell r="A11281">
            <v>43218</v>
          </cell>
          <cell r="B11281">
            <v>0.30303240740740739</v>
          </cell>
          <cell r="D11281" t="str">
            <v>电表故障</v>
          </cell>
          <cell r="G11281" t="str">
            <v>JS_CZ_wodefeng</v>
          </cell>
          <cell r="I11281" t="str">
            <v>电表故障</v>
          </cell>
        </row>
        <row r="11282">
          <cell r="A11282">
            <v>43218</v>
          </cell>
          <cell r="B11282">
            <v>0.30314814814814817</v>
          </cell>
          <cell r="D11282" t="str">
            <v>电表故障</v>
          </cell>
          <cell r="G11282" t="str">
            <v>JS_CZ_wodefeng</v>
          </cell>
          <cell r="I11282" t="str">
            <v>电表故障</v>
          </cell>
        </row>
        <row r="11283">
          <cell r="A11283">
            <v>43218</v>
          </cell>
          <cell r="B11283">
            <v>0.30326388888888889</v>
          </cell>
          <cell r="D11283" t="str">
            <v>电表故障</v>
          </cell>
          <cell r="G11283" t="str">
            <v>JS_CZ_wodefeng</v>
          </cell>
          <cell r="I11283" t="str">
            <v>电表故障</v>
          </cell>
        </row>
        <row r="11284">
          <cell r="A11284">
            <v>43218</v>
          </cell>
          <cell r="B11284">
            <v>0.30407407407407411</v>
          </cell>
          <cell r="D11284" t="str">
            <v>电表故障</v>
          </cell>
          <cell r="G11284" t="str">
            <v>JS_CZ_wodefeng</v>
          </cell>
          <cell r="I11284" t="str">
            <v>电表故障</v>
          </cell>
        </row>
        <row r="11285">
          <cell r="A11285">
            <v>43218</v>
          </cell>
          <cell r="B11285">
            <v>0.30829861111111112</v>
          </cell>
          <cell r="D11285" t="str">
            <v>电表故障</v>
          </cell>
          <cell r="G11285" t="str">
            <v>JS_CZ_wodefeng</v>
          </cell>
          <cell r="I11285" t="str">
            <v>电表故障</v>
          </cell>
        </row>
        <row r="11286">
          <cell r="A11286">
            <v>43218</v>
          </cell>
          <cell r="B11286">
            <v>0.3096875</v>
          </cell>
          <cell r="D11286" t="str">
            <v>电表故障</v>
          </cell>
          <cell r="G11286" t="str">
            <v>JS_CZ_wodefeng</v>
          </cell>
          <cell r="I11286" t="str">
            <v>电表故障</v>
          </cell>
        </row>
        <row r="11287">
          <cell r="A11287">
            <v>43218</v>
          </cell>
          <cell r="B11287">
            <v>0.31101851851851853</v>
          </cell>
          <cell r="D11287" t="str">
            <v>电表故障</v>
          </cell>
          <cell r="G11287" t="str">
            <v>JS_CZ_wodefeng</v>
          </cell>
          <cell r="I11287" t="str">
            <v>电表故障</v>
          </cell>
        </row>
        <row r="11288">
          <cell r="A11288">
            <v>43218</v>
          </cell>
          <cell r="B11288">
            <v>0.31310185185185185</v>
          </cell>
          <cell r="D11288" t="str">
            <v>电表故障</v>
          </cell>
          <cell r="G11288" t="str">
            <v>JS_CZ_wodefeng</v>
          </cell>
          <cell r="I11288" t="str">
            <v>电表故障</v>
          </cell>
        </row>
        <row r="11289">
          <cell r="A11289">
            <v>43218</v>
          </cell>
          <cell r="B11289">
            <v>0.31321759259259258</v>
          </cell>
          <cell r="D11289" t="str">
            <v>电表故障</v>
          </cell>
          <cell r="G11289" t="str">
            <v>JS_CZ_wodefeng</v>
          </cell>
          <cell r="I11289" t="str">
            <v>电表故障</v>
          </cell>
        </row>
        <row r="11290">
          <cell r="A11290">
            <v>43218</v>
          </cell>
          <cell r="B11290">
            <v>0.3133333333333333</v>
          </cell>
          <cell r="D11290" t="str">
            <v>电表故障</v>
          </cell>
          <cell r="G11290" t="str">
            <v>JS_CZ_wodefeng</v>
          </cell>
          <cell r="I11290" t="str">
            <v>电表故障</v>
          </cell>
        </row>
        <row r="11291">
          <cell r="A11291">
            <v>43218</v>
          </cell>
          <cell r="B11291">
            <v>0.3157638888888889</v>
          </cell>
          <cell r="D11291" t="str">
            <v>电表故障</v>
          </cell>
          <cell r="G11291" t="str">
            <v>JS_CZ_wodefeng</v>
          </cell>
          <cell r="I11291" t="str">
            <v>电表故障</v>
          </cell>
        </row>
        <row r="11292">
          <cell r="A11292">
            <v>43218</v>
          </cell>
          <cell r="B11292">
            <v>0.31958333333333333</v>
          </cell>
          <cell r="D11292" t="str">
            <v>电表故障</v>
          </cell>
          <cell r="G11292" t="str">
            <v>JS_CZ_wodefeng</v>
          </cell>
          <cell r="I11292" t="str">
            <v>电表故障</v>
          </cell>
        </row>
        <row r="11293">
          <cell r="A11293">
            <v>43218</v>
          </cell>
          <cell r="B11293">
            <v>0.31982638888888887</v>
          </cell>
          <cell r="D11293" t="str">
            <v>电表故障</v>
          </cell>
          <cell r="G11293" t="str">
            <v>JS_CZ_wodefeng</v>
          </cell>
          <cell r="I11293" t="str">
            <v>电表故障</v>
          </cell>
        </row>
        <row r="11294">
          <cell r="A11294">
            <v>43218</v>
          </cell>
          <cell r="B11294">
            <v>0.31994212962962965</v>
          </cell>
          <cell r="D11294" t="str">
            <v>电表故障</v>
          </cell>
          <cell r="G11294" t="str">
            <v>JS_CZ_wodefeng</v>
          </cell>
          <cell r="I11294" t="str">
            <v>电表故障</v>
          </cell>
        </row>
        <row r="11295">
          <cell r="A11295">
            <v>43218</v>
          </cell>
          <cell r="B11295">
            <v>0.32121527777777775</v>
          </cell>
          <cell r="D11295" t="str">
            <v>电表故障</v>
          </cell>
          <cell r="G11295" t="str">
            <v>JS_CZ_wodefeng</v>
          </cell>
          <cell r="I11295" t="str">
            <v>电表故障</v>
          </cell>
        </row>
        <row r="11296">
          <cell r="A11296">
            <v>43218</v>
          </cell>
          <cell r="B11296">
            <v>0.32329861111111108</v>
          </cell>
          <cell r="D11296" t="str">
            <v>电表故障</v>
          </cell>
          <cell r="G11296" t="str">
            <v>JS_CZ_wodefeng</v>
          </cell>
          <cell r="I11296" t="str">
            <v>电表故障</v>
          </cell>
        </row>
        <row r="11297">
          <cell r="A11297">
            <v>43218</v>
          </cell>
          <cell r="B11297">
            <v>0.32341435185185186</v>
          </cell>
          <cell r="D11297" t="str">
            <v>电表故障</v>
          </cell>
          <cell r="G11297" t="str">
            <v>JS_CZ_wodefeng</v>
          </cell>
          <cell r="I11297" t="str">
            <v>电表故障</v>
          </cell>
        </row>
        <row r="11298">
          <cell r="A11298">
            <v>43218</v>
          </cell>
          <cell r="B11298">
            <v>0.32353009259259258</v>
          </cell>
          <cell r="D11298" t="str">
            <v>电表故障</v>
          </cell>
          <cell r="G11298" t="str">
            <v>JS_CZ_wodefeng</v>
          </cell>
          <cell r="I11298" t="str">
            <v>电表故障</v>
          </cell>
        </row>
        <row r="11299">
          <cell r="A11299">
            <v>43218</v>
          </cell>
          <cell r="B11299">
            <v>0.32746527777777779</v>
          </cell>
          <cell r="D11299" t="str">
            <v>电表故障</v>
          </cell>
          <cell r="G11299" t="str">
            <v>JS_CZ_wodefeng</v>
          </cell>
          <cell r="I11299" t="str">
            <v>电表故障</v>
          </cell>
        </row>
        <row r="11300">
          <cell r="A11300">
            <v>43218</v>
          </cell>
          <cell r="B11300">
            <v>0.32879629629629631</v>
          </cell>
          <cell r="D11300" t="str">
            <v>电表故障</v>
          </cell>
          <cell r="G11300" t="str">
            <v>JS_CZ_wodefeng</v>
          </cell>
          <cell r="I11300" t="str">
            <v>电表故障</v>
          </cell>
        </row>
        <row r="11301">
          <cell r="A11301">
            <v>43218</v>
          </cell>
          <cell r="B11301">
            <v>0.33030092592592591</v>
          </cell>
          <cell r="D11301" t="str">
            <v>电表故障</v>
          </cell>
          <cell r="G11301" t="str">
            <v>JS_CZ_wodefeng</v>
          </cell>
          <cell r="I11301" t="str">
            <v>电表故障</v>
          </cell>
        </row>
        <row r="11302">
          <cell r="A11302">
            <v>43218</v>
          </cell>
          <cell r="B11302">
            <v>0.33378472222222227</v>
          </cell>
          <cell r="D11302" t="str">
            <v>电表故障</v>
          </cell>
          <cell r="G11302" t="str">
            <v>JS_CZ_wodefeng</v>
          </cell>
          <cell r="I11302" t="str">
            <v>电表故障</v>
          </cell>
        </row>
        <row r="11303">
          <cell r="A11303">
            <v>43218</v>
          </cell>
          <cell r="B11303">
            <v>0.33523148148148146</v>
          </cell>
          <cell r="D11303" t="str">
            <v>电表故障</v>
          </cell>
          <cell r="G11303" t="str">
            <v>JS_CZ_wodefeng</v>
          </cell>
          <cell r="I11303" t="str">
            <v>电表故障</v>
          </cell>
        </row>
        <row r="11304">
          <cell r="A11304">
            <v>43218</v>
          </cell>
          <cell r="B11304">
            <v>0.33679398148148149</v>
          </cell>
          <cell r="D11304" t="str">
            <v>电表故障</v>
          </cell>
          <cell r="G11304" t="str">
            <v>JS_CZ_wodefeng</v>
          </cell>
          <cell r="I11304" t="str">
            <v>电表故障</v>
          </cell>
        </row>
        <row r="11305">
          <cell r="A11305">
            <v>43218</v>
          </cell>
          <cell r="B11305">
            <v>0.34038194444444447</v>
          </cell>
          <cell r="D11305" t="str">
            <v>电表故障</v>
          </cell>
          <cell r="G11305" t="str">
            <v>JS_CZ_wodefeng</v>
          </cell>
          <cell r="I11305" t="str">
            <v>电表故障</v>
          </cell>
        </row>
        <row r="11306">
          <cell r="A11306">
            <v>43218</v>
          </cell>
          <cell r="B11306">
            <v>0.34049768518518514</v>
          </cell>
          <cell r="D11306" t="str">
            <v>电表故障</v>
          </cell>
          <cell r="G11306" t="str">
            <v>JS_CZ_wodefeng</v>
          </cell>
          <cell r="I11306" t="str">
            <v>电表故障</v>
          </cell>
        </row>
        <row r="11307">
          <cell r="A11307">
            <v>43218</v>
          </cell>
          <cell r="B11307">
            <v>0.34061342592592592</v>
          </cell>
          <cell r="D11307" t="str">
            <v>电表故障</v>
          </cell>
          <cell r="G11307" t="str">
            <v>JS_CZ_wodefeng</v>
          </cell>
          <cell r="I11307" t="str">
            <v>电表故障</v>
          </cell>
        </row>
        <row r="11308">
          <cell r="A11308">
            <v>43218</v>
          </cell>
          <cell r="B11308">
            <v>0.34379629629629632</v>
          </cell>
          <cell r="D11308" t="str">
            <v>电表故障</v>
          </cell>
          <cell r="G11308" t="str">
            <v>JS_CZ_wodefeng</v>
          </cell>
          <cell r="I11308" t="str">
            <v>电表故障</v>
          </cell>
        </row>
        <row r="11309">
          <cell r="A11309">
            <v>43218</v>
          </cell>
          <cell r="B11309">
            <v>0.34391203703703704</v>
          </cell>
          <cell r="D11309" t="str">
            <v>电表故障</v>
          </cell>
          <cell r="G11309" t="str">
            <v>JS_CZ_wodefeng</v>
          </cell>
          <cell r="I11309" t="str">
            <v>电表故障</v>
          </cell>
        </row>
        <row r="11310">
          <cell r="A11310">
            <v>43218</v>
          </cell>
          <cell r="B11310">
            <v>0.34535879629629629</v>
          </cell>
          <cell r="D11310" t="str">
            <v>电表故障</v>
          </cell>
          <cell r="G11310" t="str">
            <v>JS_CZ_wodefeng</v>
          </cell>
          <cell r="I11310" t="str">
            <v>电表故障</v>
          </cell>
        </row>
        <row r="11311">
          <cell r="A11311">
            <v>43218</v>
          </cell>
          <cell r="B11311">
            <v>0.34547453703703707</v>
          </cell>
          <cell r="D11311" t="str">
            <v>电表故障</v>
          </cell>
          <cell r="G11311" t="str">
            <v>JS_CZ_wodefeng</v>
          </cell>
          <cell r="I11311" t="str">
            <v>电表故障</v>
          </cell>
        </row>
        <row r="11312">
          <cell r="A11312">
            <v>43218</v>
          </cell>
          <cell r="B11312">
            <v>0.34773148148148153</v>
          </cell>
          <cell r="D11312" t="str">
            <v>电表故障</v>
          </cell>
          <cell r="G11312" t="str">
            <v>JS_CZ_wodefeng</v>
          </cell>
          <cell r="I11312" t="str">
            <v>电表故障</v>
          </cell>
        </row>
        <row r="11313">
          <cell r="A11313">
            <v>43218</v>
          </cell>
          <cell r="B11313">
            <v>0.34930555555555554</v>
          </cell>
          <cell r="D11313" t="str">
            <v>电表故障</v>
          </cell>
          <cell r="G11313" t="str">
            <v>JS_CZ_wodefeng</v>
          </cell>
          <cell r="I11313" t="str">
            <v>电表故障</v>
          </cell>
        </row>
        <row r="11314">
          <cell r="A11314">
            <v>43218</v>
          </cell>
          <cell r="B11314">
            <v>0.3503472222222222</v>
          </cell>
          <cell r="D11314" t="str">
            <v>电表故障</v>
          </cell>
          <cell r="G11314" t="str">
            <v>JS_CZ_wodefeng</v>
          </cell>
          <cell r="I11314" t="str">
            <v>电表故障</v>
          </cell>
        </row>
        <row r="11315">
          <cell r="A11315">
            <v>43218</v>
          </cell>
          <cell r="B11315">
            <v>0.35045138888888888</v>
          </cell>
          <cell r="D11315" t="str">
            <v>电表故障</v>
          </cell>
          <cell r="G11315" t="str">
            <v>JS_CZ_wodefeng</v>
          </cell>
          <cell r="I11315" t="str">
            <v>电表故障</v>
          </cell>
        </row>
        <row r="11316">
          <cell r="A11316">
            <v>43218</v>
          </cell>
          <cell r="B11316">
            <v>0.35069444444444442</v>
          </cell>
          <cell r="D11316" t="str">
            <v>电表故障</v>
          </cell>
          <cell r="G11316" t="str">
            <v>JS_CZ_wodefeng</v>
          </cell>
          <cell r="I11316" t="str">
            <v>电表故障</v>
          </cell>
        </row>
        <row r="11317">
          <cell r="A11317">
            <v>43218</v>
          </cell>
          <cell r="B11317">
            <v>0.3517939814814815</v>
          </cell>
          <cell r="D11317" t="str">
            <v>电表故障</v>
          </cell>
          <cell r="G11317" t="str">
            <v>JS_CZ_wodefeng</v>
          </cell>
          <cell r="I11317" t="str">
            <v>电表故障</v>
          </cell>
        </row>
        <row r="11318">
          <cell r="A11318">
            <v>43218</v>
          </cell>
          <cell r="B11318">
            <v>0.35434027777777777</v>
          </cell>
          <cell r="D11318" t="str">
            <v>电表故障</v>
          </cell>
          <cell r="G11318" t="str">
            <v>JS_CZ_wodefeng</v>
          </cell>
          <cell r="I11318" t="str">
            <v>电表故障</v>
          </cell>
        </row>
        <row r="11319">
          <cell r="A11319">
            <v>43218</v>
          </cell>
          <cell r="B11319">
            <v>0.35590277777777773</v>
          </cell>
          <cell r="D11319" t="str">
            <v>电表故障</v>
          </cell>
          <cell r="G11319" t="str">
            <v>JS_CZ_wodefeng</v>
          </cell>
          <cell r="I11319" t="str">
            <v>电表故障</v>
          </cell>
        </row>
        <row r="11320">
          <cell r="A11320">
            <v>43218</v>
          </cell>
          <cell r="B11320">
            <v>0.35983796296296294</v>
          </cell>
          <cell r="D11320" t="str">
            <v>电表故障</v>
          </cell>
          <cell r="G11320" t="str">
            <v>JS_CZ_wodefeng</v>
          </cell>
          <cell r="I11320" t="str">
            <v>电表故障</v>
          </cell>
        </row>
        <row r="11321">
          <cell r="A11321">
            <v>43218</v>
          </cell>
          <cell r="B11321">
            <v>0.36128472222222219</v>
          </cell>
          <cell r="D11321" t="str">
            <v>电表故障</v>
          </cell>
          <cell r="G11321" t="str">
            <v>JS_CZ_wodefeng</v>
          </cell>
          <cell r="I11321" t="str">
            <v>电表故障</v>
          </cell>
        </row>
        <row r="11322">
          <cell r="A11322">
            <v>43218</v>
          </cell>
          <cell r="B11322">
            <v>0.36140046296296297</v>
          </cell>
          <cell r="D11322" t="str">
            <v>电表故障</v>
          </cell>
          <cell r="G11322" t="str">
            <v>JS_CZ_wodefeng</v>
          </cell>
          <cell r="I11322" t="str">
            <v>电表故障</v>
          </cell>
        </row>
        <row r="11323">
          <cell r="A11323">
            <v>43218</v>
          </cell>
          <cell r="B11323">
            <v>0.36249999999999999</v>
          </cell>
          <cell r="D11323" t="str">
            <v>电表故障</v>
          </cell>
          <cell r="G11323" t="str">
            <v>JS_CZ_wodefeng</v>
          </cell>
          <cell r="I11323" t="str">
            <v>电表故障</v>
          </cell>
        </row>
        <row r="11324">
          <cell r="A11324">
            <v>43218</v>
          </cell>
          <cell r="B11324">
            <v>0.36273148148148149</v>
          </cell>
          <cell r="D11324" t="str">
            <v>电表故障</v>
          </cell>
          <cell r="G11324" t="str">
            <v>JS_CZ_wodefeng</v>
          </cell>
          <cell r="I11324" t="str">
            <v>电表故障</v>
          </cell>
        </row>
        <row r="11325">
          <cell r="A11325">
            <v>43218</v>
          </cell>
          <cell r="B11325">
            <v>0.36487268518518517</v>
          </cell>
          <cell r="D11325" t="str">
            <v>电表故障</v>
          </cell>
          <cell r="G11325" t="str">
            <v>JS_CZ_wodefeng</v>
          </cell>
          <cell r="I11325" t="str">
            <v>电表故障</v>
          </cell>
        </row>
        <row r="11326">
          <cell r="A11326">
            <v>43218</v>
          </cell>
          <cell r="B11326">
            <v>0.36874999999999997</v>
          </cell>
          <cell r="D11326" t="str">
            <v>电表故障</v>
          </cell>
          <cell r="G11326" t="str">
            <v>JS_CZ_wodefeng</v>
          </cell>
          <cell r="I11326" t="str">
            <v>电表故障</v>
          </cell>
        </row>
        <row r="11327">
          <cell r="A11327">
            <v>43218</v>
          </cell>
          <cell r="B11327">
            <v>0.37113425925925925</v>
          </cell>
          <cell r="D11327" t="str">
            <v>电表故障</v>
          </cell>
          <cell r="G11327" t="str">
            <v>JS_CZ_wodefeng</v>
          </cell>
          <cell r="I11327" t="str">
            <v>电表故障</v>
          </cell>
        </row>
        <row r="11328">
          <cell r="A11328">
            <v>43218</v>
          </cell>
          <cell r="B11328">
            <v>0.37125000000000002</v>
          </cell>
          <cell r="D11328" t="str">
            <v>电表故障</v>
          </cell>
          <cell r="G11328" t="str">
            <v>JS_CZ_wodefeng</v>
          </cell>
          <cell r="I11328" t="str">
            <v>电表故障</v>
          </cell>
        </row>
        <row r="11329">
          <cell r="A11329">
            <v>43218</v>
          </cell>
          <cell r="B11329">
            <v>0.37269675925925921</v>
          </cell>
          <cell r="D11329" t="str">
            <v>电表故障</v>
          </cell>
          <cell r="G11329" t="str">
            <v>JS_CZ_wodefeng</v>
          </cell>
          <cell r="I11329" t="str">
            <v>电表故障</v>
          </cell>
        </row>
        <row r="11330">
          <cell r="A11330">
            <v>43218</v>
          </cell>
          <cell r="B11330">
            <v>0.3753009259259259</v>
          </cell>
          <cell r="D11330" t="str">
            <v>电表故障</v>
          </cell>
          <cell r="G11330" t="str">
            <v>JS_CZ_wodefeng</v>
          </cell>
          <cell r="I11330" t="str">
            <v>电表故障</v>
          </cell>
        </row>
        <row r="11331">
          <cell r="A11331">
            <v>43218</v>
          </cell>
          <cell r="B11331">
            <v>0.37628472222222226</v>
          </cell>
          <cell r="D11331" t="str">
            <v>电表故障</v>
          </cell>
          <cell r="G11331" t="str">
            <v>JS_CZ_wodefeng</v>
          </cell>
          <cell r="I11331" t="str">
            <v>电表故障</v>
          </cell>
        </row>
        <row r="11332">
          <cell r="A11332">
            <v>43218</v>
          </cell>
          <cell r="B11332">
            <v>0.37645833333333334</v>
          </cell>
          <cell r="D11332" t="str">
            <v>电表故障</v>
          </cell>
          <cell r="G11332" t="str">
            <v>JS_CZ_wodefeng</v>
          </cell>
          <cell r="I11332" t="str">
            <v>电表故障</v>
          </cell>
        </row>
        <row r="11333">
          <cell r="A11333">
            <v>43218</v>
          </cell>
          <cell r="B11333">
            <v>0.37773148148148145</v>
          </cell>
          <cell r="D11333" t="str">
            <v>电表故障</v>
          </cell>
          <cell r="G11333" t="str">
            <v>JS_CZ_wodefeng</v>
          </cell>
          <cell r="I11333" t="str">
            <v>电表故障</v>
          </cell>
        </row>
        <row r="11334">
          <cell r="A11334">
            <v>43218</v>
          </cell>
          <cell r="B11334">
            <v>0.37929398148148147</v>
          </cell>
          <cell r="D11334" t="str">
            <v>电表故障</v>
          </cell>
          <cell r="G11334" t="str">
            <v>JS_CZ_wodefeng</v>
          </cell>
          <cell r="I11334" t="str">
            <v>电表故障</v>
          </cell>
        </row>
        <row r="11335">
          <cell r="A11335">
            <v>43218</v>
          </cell>
          <cell r="B11335">
            <v>0.38010416666666669</v>
          </cell>
          <cell r="D11335" t="str">
            <v>电表故障</v>
          </cell>
          <cell r="G11335" t="str">
            <v>JS_CZ_wodefeng</v>
          </cell>
          <cell r="I11335" t="str">
            <v>电表故障</v>
          </cell>
        </row>
        <row r="11336">
          <cell r="A11336">
            <v>43218</v>
          </cell>
          <cell r="B11336">
            <v>0.38166666666666665</v>
          </cell>
          <cell r="D11336" t="str">
            <v>电表故障</v>
          </cell>
          <cell r="G11336" t="str">
            <v>JS_CZ_wodefeng</v>
          </cell>
          <cell r="I11336" t="str">
            <v>电表故障</v>
          </cell>
        </row>
        <row r="11337">
          <cell r="A11337">
            <v>43218</v>
          </cell>
          <cell r="B11337">
            <v>0.38324074074074077</v>
          </cell>
          <cell r="D11337" t="str">
            <v>电表故障</v>
          </cell>
          <cell r="G11337" t="str">
            <v>JS_CZ_wodefeng</v>
          </cell>
          <cell r="I11337" t="str">
            <v>电表故障</v>
          </cell>
        </row>
        <row r="11338">
          <cell r="A11338">
            <v>43218</v>
          </cell>
          <cell r="B11338">
            <v>0.38434027777777779</v>
          </cell>
          <cell r="D11338" t="str">
            <v>电表故障</v>
          </cell>
          <cell r="G11338" t="str">
            <v>JS_CZ_wodefeng</v>
          </cell>
          <cell r="I11338" t="str">
            <v>电表故障</v>
          </cell>
        </row>
        <row r="11339">
          <cell r="A11339">
            <v>43218</v>
          </cell>
          <cell r="B11339">
            <v>0.38457175925925924</v>
          </cell>
          <cell r="D11339" t="str">
            <v>电表故障</v>
          </cell>
          <cell r="G11339" t="str">
            <v>JS_CZ_wodefeng</v>
          </cell>
          <cell r="I11339" t="str">
            <v>电表故障</v>
          </cell>
        </row>
        <row r="11340">
          <cell r="A11340">
            <v>43218</v>
          </cell>
          <cell r="B11340">
            <v>0.38468750000000002</v>
          </cell>
          <cell r="D11340" t="str">
            <v>电表故障</v>
          </cell>
          <cell r="G11340" t="str">
            <v>JS_CZ_wodefeng</v>
          </cell>
          <cell r="I11340" t="str">
            <v>电表故障</v>
          </cell>
        </row>
        <row r="11341">
          <cell r="A11341">
            <v>43218</v>
          </cell>
          <cell r="B11341">
            <v>0.38480324074074074</v>
          </cell>
          <cell r="D11341" t="str">
            <v>电表故障</v>
          </cell>
          <cell r="G11341" t="str">
            <v>JS_CZ_wodefeng</v>
          </cell>
          <cell r="I11341" t="str">
            <v>电表故障</v>
          </cell>
        </row>
        <row r="11342">
          <cell r="A11342">
            <v>43218</v>
          </cell>
          <cell r="B11342">
            <v>0.38711805555555556</v>
          </cell>
          <cell r="D11342" t="str">
            <v>电表故障</v>
          </cell>
          <cell r="G11342" t="str">
            <v>JS_CZ_wodefeng</v>
          </cell>
          <cell r="I11342" t="str">
            <v>电表故障</v>
          </cell>
        </row>
        <row r="11343">
          <cell r="A11343">
            <v>43218</v>
          </cell>
          <cell r="B11343">
            <v>0.3880439814814815</v>
          </cell>
          <cell r="D11343" t="str">
            <v>电表故障</v>
          </cell>
          <cell r="G11343" t="str">
            <v>JS_CZ_wodefeng</v>
          </cell>
          <cell r="I11343" t="str">
            <v>电表故障</v>
          </cell>
        </row>
        <row r="11344">
          <cell r="A11344">
            <v>43218</v>
          </cell>
          <cell r="B11344">
            <v>0.38821759259259259</v>
          </cell>
          <cell r="D11344" t="str">
            <v>电表故障</v>
          </cell>
          <cell r="G11344" t="str">
            <v>JS_CZ_wodefeng</v>
          </cell>
          <cell r="I11344" t="str">
            <v>电表故障</v>
          </cell>
        </row>
        <row r="11345">
          <cell r="A11345">
            <v>43218</v>
          </cell>
          <cell r="B11345">
            <v>0.38844907407407409</v>
          </cell>
          <cell r="D11345" t="str">
            <v>电表故障</v>
          </cell>
          <cell r="G11345" t="str">
            <v>JS_CZ_wodefeng</v>
          </cell>
          <cell r="I11345" t="str">
            <v>电表故障</v>
          </cell>
        </row>
        <row r="11346">
          <cell r="A11346">
            <v>43218</v>
          </cell>
          <cell r="B11346">
            <v>0.38856481481481481</v>
          </cell>
          <cell r="D11346" t="str">
            <v>电表故障</v>
          </cell>
          <cell r="G11346" t="str">
            <v>JS_CZ_wodefeng</v>
          </cell>
          <cell r="I11346" t="str">
            <v>电表故障</v>
          </cell>
        </row>
        <row r="11347">
          <cell r="A11347">
            <v>43218</v>
          </cell>
          <cell r="B11347">
            <v>0.38960648148148147</v>
          </cell>
          <cell r="D11347" t="str">
            <v>电表故障</v>
          </cell>
          <cell r="G11347" t="str">
            <v>JS_CZ_wodefeng</v>
          </cell>
          <cell r="I11347" t="str">
            <v>电表故障</v>
          </cell>
        </row>
        <row r="11348">
          <cell r="A11348">
            <v>43218</v>
          </cell>
          <cell r="B11348">
            <v>0.39105324074074077</v>
          </cell>
          <cell r="D11348" t="str">
            <v>电表故障</v>
          </cell>
          <cell r="G11348" t="str">
            <v>JS_CZ_wodefeng</v>
          </cell>
          <cell r="I11348" t="str">
            <v>电表故障</v>
          </cell>
        </row>
        <row r="11349">
          <cell r="A11349">
            <v>43218</v>
          </cell>
          <cell r="B11349">
            <v>0.39498842592592592</v>
          </cell>
          <cell r="D11349" t="str">
            <v>电表故障</v>
          </cell>
          <cell r="G11349" t="str">
            <v>JS_CZ_wodefeng</v>
          </cell>
          <cell r="I11349" t="str">
            <v>电表故障</v>
          </cell>
        </row>
        <row r="11350">
          <cell r="A11350">
            <v>43218</v>
          </cell>
          <cell r="B11350">
            <v>0.39510416666666665</v>
          </cell>
          <cell r="D11350" t="str">
            <v>电表故障</v>
          </cell>
          <cell r="G11350" t="str">
            <v>JS_CZ_wodefeng</v>
          </cell>
          <cell r="I11350" t="str">
            <v>电表故障</v>
          </cell>
        </row>
        <row r="11351">
          <cell r="A11351">
            <v>43218</v>
          </cell>
          <cell r="B11351">
            <v>0.39655092592592595</v>
          </cell>
          <cell r="D11351" t="str">
            <v>电表故障</v>
          </cell>
          <cell r="G11351" t="str">
            <v>JS_CZ_wodefeng</v>
          </cell>
          <cell r="I11351" t="str">
            <v>电表故障</v>
          </cell>
        </row>
        <row r="11352">
          <cell r="A11352">
            <v>43218</v>
          </cell>
          <cell r="B11352">
            <v>0.39979166666666671</v>
          </cell>
          <cell r="D11352" t="str">
            <v>电表故障</v>
          </cell>
          <cell r="G11352" t="str">
            <v>JS_CZ_wodefeng</v>
          </cell>
          <cell r="I11352" t="str">
            <v>电表故障</v>
          </cell>
        </row>
        <row r="11353">
          <cell r="A11353">
            <v>43218</v>
          </cell>
          <cell r="B11353">
            <v>0.39990740740740738</v>
          </cell>
          <cell r="D11353" t="str">
            <v>电表故障</v>
          </cell>
          <cell r="G11353" t="str">
            <v>JS_CZ_wodefeng</v>
          </cell>
          <cell r="I11353" t="str">
            <v>电表故障</v>
          </cell>
        </row>
        <row r="11354">
          <cell r="A11354">
            <v>43218</v>
          </cell>
          <cell r="B11354">
            <v>0.40233796296296293</v>
          </cell>
          <cell r="D11354" t="str">
            <v>电表故障</v>
          </cell>
          <cell r="G11354" t="str">
            <v>JS_CZ_wodefeng</v>
          </cell>
          <cell r="I11354" t="str">
            <v>电表故障</v>
          </cell>
        </row>
        <row r="11355">
          <cell r="A11355">
            <v>43218</v>
          </cell>
          <cell r="B11355">
            <v>0.4036689814814815</v>
          </cell>
          <cell r="D11355" t="str">
            <v>电表故障</v>
          </cell>
          <cell r="G11355" t="str">
            <v>JS_CZ_wodefeng</v>
          </cell>
          <cell r="I11355" t="str">
            <v>电表故障</v>
          </cell>
        </row>
        <row r="11356">
          <cell r="A11356">
            <v>43218</v>
          </cell>
          <cell r="B11356">
            <v>0.40378472222222223</v>
          </cell>
          <cell r="D11356" t="str">
            <v>电表故障</v>
          </cell>
          <cell r="G11356" t="str">
            <v>JS_CZ_wodefeng</v>
          </cell>
          <cell r="I11356" t="str">
            <v>电表故障</v>
          </cell>
        </row>
        <row r="11357">
          <cell r="A11357">
            <v>43218</v>
          </cell>
          <cell r="B11357">
            <v>0.40501157407407407</v>
          </cell>
          <cell r="D11357" t="str">
            <v>电表故障</v>
          </cell>
          <cell r="G11357" t="str">
            <v>JS_CZ_wodefeng</v>
          </cell>
          <cell r="I11357" t="str">
            <v>电表故障</v>
          </cell>
        </row>
        <row r="11358">
          <cell r="A11358">
            <v>43218</v>
          </cell>
          <cell r="B11358">
            <v>0.40524305555555556</v>
          </cell>
          <cell r="D11358" t="str">
            <v>电表故障</v>
          </cell>
          <cell r="G11358" t="str">
            <v>JS_CZ_wodefeng</v>
          </cell>
          <cell r="I11358" t="str">
            <v>电表故障</v>
          </cell>
        </row>
        <row r="11359">
          <cell r="A11359">
            <v>43218</v>
          </cell>
          <cell r="B11359">
            <v>0.40628472222222217</v>
          </cell>
          <cell r="D11359" t="str">
            <v>电表故障</v>
          </cell>
          <cell r="G11359" t="str">
            <v>JS_CZ_wodefeng</v>
          </cell>
          <cell r="I11359" t="str">
            <v>电表故障</v>
          </cell>
        </row>
        <row r="11360">
          <cell r="A11360">
            <v>43218</v>
          </cell>
          <cell r="B11360">
            <v>0.40888888888888886</v>
          </cell>
          <cell r="D11360" t="str">
            <v>电表故障</v>
          </cell>
          <cell r="G11360" t="str">
            <v>JS_CZ_wodefeng</v>
          </cell>
          <cell r="I11360" t="str">
            <v>电表故障</v>
          </cell>
        </row>
        <row r="11361">
          <cell r="A11361">
            <v>43218</v>
          </cell>
          <cell r="B11361">
            <v>0.41010416666666666</v>
          </cell>
          <cell r="D11361" t="str">
            <v>电表故障</v>
          </cell>
          <cell r="G11361" t="str">
            <v>JS_CZ_wodefeng</v>
          </cell>
          <cell r="I11361" t="str">
            <v>电表故障</v>
          </cell>
        </row>
        <row r="11362">
          <cell r="A11362">
            <v>43218</v>
          </cell>
          <cell r="B11362">
            <v>0.41033564814814816</v>
          </cell>
          <cell r="D11362" t="str">
            <v>电表故障</v>
          </cell>
          <cell r="G11362" t="str">
            <v>JS_CZ_wodefeng</v>
          </cell>
          <cell r="I11362" t="str">
            <v>电表故障</v>
          </cell>
        </row>
        <row r="11363">
          <cell r="A11363">
            <v>43218</v>
          </cell>
          <cell r="B11363">
            <v>0.41288194444444443</v>
          </cell>
          <cell r="D11363" t="str">
            <v>电表故障</v>
          </cell>
          <cell r="G11363" t="str">
            <v>JS_CZ_wodefeng</v>
          </cell>
          <cell r="I11363" t="str">
            <v>电表故障</v>
          </cell>
        </row>
        <row r="11364">
          <cell r="A11364">
            <v>43218</v>
          </cell>
          <cell r="B11364">
            <v>0.41537037037037039</v>
          </cell>
          <cell r="D11364" t="str">
            <v>电表故障</v>
          </cell>
          <cell r="G11364" t="str">
            <v>JS_CZ_wodefeng</v>
          </cell>
          <cell r="I11364" t="str">
            <v>电表故障</v>
          </cell>
        </row>
        <row r="11365">
          <cell r="A11365">
            <v>43218</v>
          </cell>
          <cell r="B11365">
            <v>0.41554398148148147</v>
          </cell>
          <cell r="D11365" t="str">
            <v>电表故障</v>
          </cell>
          <cell r="G11365" t="str">
            <v>JS_CZ_wodefeng</v>
          </cell>
          <cell r="I11365" t="str">
            <v>电表故障</v>
          </cell>
        </row>
        <row r="11366">
          <cell r="A11366">
            <v>43218</v>
          </cell>
          <cell r="B11366">
            <v>0.41578703703703707</v>
          </cell>
          <cell r="D11366" t="str">
            <v>电表故障</v>
          </cell>
          <cell r="G11366" t="str">
            <v>JS_CZ_wodefeng</v>
          </cell>
          <cell r="I11366" t="str">
            <v>电表故障</v>
          </cell>
        </row>
        <row r="11367">
          <cell r="A11367">
            <v>43218</v>
          </cell>
          <cell r="B11367">
            <v>0.4183912037037037</v>
          </cell>
          <cell r="D11367" t="str">
            <v>电表故障</v>
          </cell>
          <cell r="G11367" t="str">
            <v>JS_CZ_wodefeng</v>
          </cell>
          <cell r="I11367" t="str">
            <v>电表故障</v>
          </cell>
        </row>
        <row r="11368">
          <cell r="A11368">
            <v>43218</v>
          </cell>
          <cell r="B11368">
            <v>0.42047453703703702</v>
          </cell>
          <cell r="D11368" t="str">
            <v>电表故障</v>
          </cell>
          <cell r="G11368" t="str">
            <v>JS_CZ_wodefeng</v>
          </cell>
          <cell r="I11368" t="str">
            <v>电表故障</v>
          </cell>
        </row>
        <row r="11369">
          <cell r="A11369">
            <v>43218</v>
          </cell>
          <cell r="B11369">
            <v>0.42302083333333335</v>
          </cell>
          <cell r="D11369" t="str">
            <v>电表故障</v>
          </cell>
          <cell r="G11369" t="str">
            <v>JS_CZ_wodefeng</v>
          </cell>
          <cell r="I11369" t="str">
            <v>电表故障</v>
          </cell>
        </row>
        <row r="11370">
          <cell r="A11370">
            <v>43218</v>
          </cell>
          <cell r="B11370">
            <v>0.42591435185185184</v>
          </cell>
          <cell r="D11370" t="str">
            <v>电表故障</v>
          </cell>
          <cell r="G11370" t="str">
            <v>JS_CZ_wodefeng</v>
          </cell>
          <cell r="I11370" t="str">
            <v>电表故障</v>
          </cell>
        </row>
        <row r="11371">
          <cell r="A11371">
            <v>43218</v>
          </cell>
          <cell r="B11371">
            <v>0.42707175925925928</v>
          </cell>
          <cell r="D11371" t="str">
            <v>电表故障</v>
          </cell>
          <cell r="G11371" t="str">
            <v>JS_CZ_wodefeng</v>
          </cell>
          <cell r="I11371" t="str">
            <v>电表故障</v>
          </cell>
        </row>
        <row r="11372">
          <cell r="A11372">
            <v>43218</v>
          </cell>
          <cell r="B11372">
            <v>0.42724537037037041</v>
          </cell>
          <cell r="D11372" t="str">
            <v>电表故障</v>
          </cell>
          <cell r="G11372" t="str">
            <v>JS_CZ_wodefeng</v>
          </cell>
          <cell r="I11372" t="str">
            <v>电表故障</v>
          </cell>
        </row>
        <row r="11373">
          <cell r="A11373">
            <v>43218</v>
          </cell>
          <cell r="B11373">
            <v>0.42851851851851852</v>
          </cell>
          <cell r="D11373" t="str">
            <v>电表故障</v>
          </cell>
          <cell r="G11373" t="str">
            <v>JS_CZ_wodefeng</v>
          </cell>
          <cell r="I11373" t="str">
            <v>电表故障</v>
          </cell>
        </row>
        <row r="11374">
          <cell r="A11374">
            <v>43218</v>
          </cell>
          <cell r="B11374">
            <v>0.43089120370370365</v>
          </cell>
          <cell r="D11374" t="str">
            <v>电表故障</v>
          </cell>
          <cell r="G11374" t="str">
            <v>JS_CZ_wodefeng</v>
          </cell>
          <cell r="I11374" t="str">
            <v>电表故障</v>
          </cell>
        </row>
        <row r="11375">
          <cell r="A11375">
            <v>43218</v>
          </cell>
          <cell r="B11375">
            <v>0.43100694444444443</v>
          </cell>
          <cell r="D11375" t="str">
            <v>电表故障</v>
          </cell>
          <cell r="G11375" t="str">
            <v>JS_CZ_wodefeng</v>
          </cell>
          <cell r="I11375" t="str">
            <v>电表故障</v>
          </cell>
        </row>
        <row r="11376">
          <cell r="A11376">
            <v>43218</v>
          </cell>
          <cell r="B11376">
            <v>0.43118055555555551</v>
          </cell>
          <cell r="D11376" t="str">
            <v>电表故障</v>
          </cell>
          <cell r="G11376" t="str">
            <v>JS_CZ_wodefeng</v>
          </cell>
          <cell r="I11376" t="str">
            <v>电表故障</v>
          </cell>
        </row>
        <row r="11377">
          <cell r="A11377">
            <v>43218</v>
          </cell>
          <cell r="B11377">
            <v>0.43222222222222223</v>
          </cell>
          <cell r="D11377" t="str">
            <v>电表故障</v>
          </cell>
          <cell r="G11377" t="str">
            <v>JS_CZ_wodefeng</v>
          </cell>
          <cell r="I11377" t="str">
            <v>电表故障</v>
          </cell>
        </row>
        <row r="11378">
          <cell r="A11378">
            <v>43218</v>
          </cell>
          <cell r="B11378">
            <v>0.43581018518518522</v>
          </cell>
          <cell r="D11378" t="str">
            <v>电表故障</v>
          </cell>
          <cell r="G11378" t="str">
            <v>JS_CZ_wodefeng</v>
          </cell>
          <cell r="I11378" t="str">
            <v>电表故障</v>
          </cell>
        </row>
        <row r="11379">
          <cell r="A11379">
            <v>43218</v>
          </cell>
          <cell r="B11379">
            <v>0.43592592592592588</v>
          </cell>
          <cell r="D11379" t="str">
            <v>电表故障</v>
          </cell>
          <cell r="G11379" t="str">
            <v>JS_CZ_wodefeng</v>
          </cell>
          <cell r="I11379" t="str">
            <v>电表故障</v>
          </cell>
        </row>
        <row r="11380">
          <cell r="A11380">
            <v>43218</v>
          </cell>
          <cell r="B11380">
            <v>0.43744212962962964</v>
          </cell>
          <cell r="D11380" t="str">
            <v>电表故障</v>
          </cell>
          <cell r="G11380" t="str">
            <v>JS_CZ_wodefeng</v>
          </cell>
          <cell r="I11380" t="str">
            <v>电表故障</v>
          </cell>
        </row>
        <row r="11381">
          <cell r="A11381">
            <v>43218</v>
          </cell>
          <cell r="B11381">
            <v>0.43981481481481483</v>
          </cell>
          <cell r="D11381" t="str">
            <v>电表故障</v>
          </cell>
          <cell r="G11381" t="str">
            <v>JS_CZ_wodefeng</v>
          </cell>
          <cell r="I11381" t="str">
            <v>电表故障</v>
          </cell>
        </row>
        <row r="11382">
          <cell r="A11382">
            <v>43218</v>
          </cell>
          <cell r="B11382">
            <v>0.44137731481481479</v>
          </cell>
          <cell r="D11382" t="str">
            <v>电表故障</v>
          </cell>
          <cell r="G11382" t="str">
            <v>JS_CZ_wodefeng</v>
          </cell>
          <cell r="I11382" t="str">
            <v>电表故障</v>
          </cell>
        </row>
        <row r="11383">
          <cell r="A11383">
            <v>43218</v>
          </cell>
          <cell r="B11383">
            <v>0.44247685185185182</v>
          </cell>
          <cell r="D11383" t="str">
            <v>电表故障</v>
          </cell>
          <cell r="G11383" t="str">
            <v>JS_CZ_wodefeng</v>
          </cell>
          <cell r="I11383" t="str">
            <v>电表故障</v>
          </cell>
        </row>
        <row r="11384">
          <cell r="A11384">
            <v>43218</v>
          </cell>
          <cell r="B11384">
            <v>0.44270833333333331</v>
          </cell>
          <cell r="D11384" t="str">
            <v>电表故障</v>
          </cell>
          <cell r="G11384" t="str">
            <v>JS_CZ_wodefeng</v>
          </cell>
          <cell r="I11384" t="str">
            <v>电表故障</v>
          </cell>
        </row>
        <row r="11385">
          <cell r="A11385">
            <v>43218</v>
          </cell>
          <cell r="B11385">
            <v>0.44282407407407409</v>
          </cell>
          <cell r="D11385" t="str">
            <v>电表故障</v>
          </cell>
          <cell r="G11385" t="str">
            <v>JS_CZ_wodefeng</v>
          </cell>
          <cell r="I11385" t="str">
            <v>电表故障</v>
          </cell>
        </row>
        <row r="11386">
          <cell r="A11386">
            <v>43218</v>
          </cell>
          <cell r="B11386">
            <v>0.4453125</v>
          </cell>
          <cell r="D11386" t="str">
            <v>电表故障</v>
          </cell>
          <cell r="G11386" t="str">
            <v>JS_CZ_wodefeng</v>
          </cell>
          <cell r="I11386" t="str">
            <v>电表故障</v>
          </cell>
        </row>
        <row r="11387">
          <cell r="A11387">
            <v>43218</v>
          </cell>
          <cell r="B11387">
            <v>0.44658564814814811</v>
          </cell>
          <cell r="D11387" t="str">
            <v>电表故障</v>
          </cell>
          <cell r="G11387" t="str">
            <v>JS_CZ_wodefeng</v>
          </cell>
          <cell r="I11387" t="str">
            <v>电表故障</v>
          </cell>
        </row>
        <row r="11388">
          <cell r="A11388">
            <v>43218</v>
          </cell>
          <cell r="B11388">
            <v>0.44670138888888888</v>
          </cell>
          <cell r="D11388" t="str">
            <v>电表故障</v>
          </cell>
          <cell r="G11388" t="str">
            <v>JS_CZ_wodefeng</v>
          </cell>
          <cell r="I11388" t="str">
            <v>电表故障</v>
          </cell>
        </row>
        <row r="11389">
          <cell r="A11389">
            <v>43218</v>
          </cell>
          <cell r="B11389">
            <v>0.44681712962962966</v>
          </cell>
          <cell r="D11389" t="str">
            <v>电表故障</v>
          </cell>
          <cell r="G11389" t="str">
            <v>JS_CZ_wodefeng</v>
          </cell>
          <cell r="I11389" t="str">
            <v>电表故障</v>
          </cell>
        </row>
        <row r="11390">
          <cell r="A11390">
            <v>43218</v>
          </cell>
          <cell r="B11390">
            <v>0.44791666666666669</v>
          </cell>
          <cell r="D11390" t="str">
            <v>电表故障</v>
          </cell>
          <cell r="G11390" t="str">
            <v>JS_CZ_wodefeng</v>
          </cell>
          <cell r="I11390" t="str">
            <v>电表故障</v>
          </cell>
        </row>
        <row r="11391">
          <cell r="A11391">
            <v>43218</v>
          </cell>
          <cell r="B11391">
            <v>0.44914351851851847</v>
          </cell>
          <cell r="D11391" t="str">
            <v>电表故障</v>
          </cell>
          <cell r="G11391" t="str">
            <v>JS_CZ_wodefeng</v>
          </cell>
          <cell r="I11391" t="str">
            <v>电表故障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zoomScale="70" zoomScaleNormal="70" workbookViewId="0">
      <selection activeCell="A7" sqref="A7:XFD7"/>
    </sheetView>
  </sheetViews>
  <sheetFormatPr defaultRowHeight="14" x14ac:dyDescent="0.3"/>
  <cols>
    <col min="1" max="1" width="7.75" customWidth="1"/>
    <col min="2" max="2" width="14.6640625" bestFit="1" customWidth="1"/>
    <col min="3" max="3" width="19.58203125" customWidth="1"/>
    <col min="4" max="4" width="3.6640625" customWidth="1"/>
    <col min="5" max="27" width="4.08203125" customWidth="1"/>
    <col min="28" max="28" width="4.9140625" customWidth="1"/>
    <col min="29" max="34" width="4.08203125" customWidth="1"/>
    <col min="35" max="35" width="5.1640625" bestFit="1" customWidth="1"/>
    <col min="36" max="40" width="4.58203125" customWidth="1"/>
    <col min="41" max="47" width="7.58203125" customWidth="1"/>
  </cols>
  <sheetData>
    <row r="1" spans="1:47" ht="42.5" customHeight="1" x14ac:dyDescent="0.3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</row>
    <row r="2" spans="1:47" ht="27" customHeight="1" x14ac:dyDescent="0.3">
      <c r="A2" s="46" t="s">
        <v>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pans="1:47" ht="27" customHeight="1" x14ac:dyDescent="0.3">
      <c r="A3" s="51" t="s">
        <v>0</v>
      </c>
      <c r="B3" s="51" t="s">
        <v>1</v>
      </c>
      <c r="C3" s="51" t="s">
        <v>2</v>
      </c>
      <c r="D3" s="53" t="s">
        <v>6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0" t="s">
        <v>10</v>
      </c>
      <c r="AI3" s="50"/>
      <c r="AJ3" s="55" t="s">
        <v>35</v>
      </c>
      <c r="AK3" s="56"/>
      <c r="AL3" s="56"/>
      <c r="AM3" s="56"/>
      <c r="AN3" s="57"/>
      <c r="AO3" s="50" t="s">
        <v>44</v>
      </c>
      <c r="AP3" s="50"/>
      <c r="AQ3" s="50"/>
      <c r="AR3" s="50"/>
      <c r="AS3" s="50"/>
      <c r="AT3" s="50"/>
      <c r="AU3" s="50"/>
    </row>
    <row r="4" spans="1:47" ht="28" customHeight="1" x14ac:dyDescent="0.3">
      <c r="A4" s="52"/>
      <c r="B4" s="52"/>
      <c r="C4" s="52"/>
      <c r="D4" s="41">
        <v>1</v>
      </c>
      <c r="E4" s="41">
        <v>2</v>
      </c>
      <c r="F4" s="41">
        <v>3</v>
      </c>
      <c r="G4" s="41">
        <v>4</v>
      </c>
      <c r="H4" s="41">
        <v>5</v>
      </c>
      <c r="I4" s="41">
        <v>6</v>
      </c>
      <c r="J4" s="41">
        <v>7</v>
      </c>
      <c r="K4" s="41">
        <v>8</v>
      </c>
      <c r="L4" s="41">
        <v>9</v>
      </c>
      <c r="M4" s="41">
        <v>10</v>
      </c>
      <c r="N4" s="41">
        <v>11</v>
      </c>
      <c r="O4" s="41">
        <v>12</v>
      </c>
      <c r="P4" s="41">
        <v>13</v>
      </c>
      <c r="Q4" s="41">
        <v>14</v>
      </c>
      <c r="R4" s="41">
        <v>15</v>
      </c>
      <c r="S4" s="41">
        <v>16</v>
      </c>
      <c r="T4" s="41">
        <v>17</v>
      </c>
      <c r="U4" s="41">
        <v>18</v>
      </c>
      <c r="V4" s="41">
        <v>19</v>
      </c>
      <c r="W4" s="41">
        <v>20</v>
      </c>
      <c r="X4" s="41">
        <v>21</v>
      </c>
      <c r="Y4" s="41">
        <v>22</v>
      </c>
      <c r="Z4" s="41">
        <v>23</v>
      </c>
      <c r="AA4" s="41">
        <v>24</v>
      </c>
      <c r="AB4" s="41">
        <v>25</v>
      </c>
      <c r="AC4" s="41">
        <v>26</v>
      </c>
      <c r="AD4" s="41">
        <v>27</v>
      </c>
      <c r="AE4" s="41">
        <v>28</v>
      </c>
      <c r="AF4" s="41">
        <v>29</v>
      </c>
      <c r="AG4" s="41">
        <v>30</v>
      </c>
      <c r="AH4" s="1" t="s">
        <v>11</v>
      </c>
      <c r="AI4" s="20" t="s">
        <v>12</v>
      </c>
      <c r="AJ4" s="21" t="s">
        <v>34</v>
      </c>
      <c r="AK4" s="21" t="s">
        <v>38</v>
      </c>
      <c r="AL4" s="21" t="s">
        <v>180</v>
      </c>
      <c r="AM4" s="21" t="s">
        <v>181</v>
      </c>
      <c r="AN4" s="21" t="s">
        <v>124</v>
      </c>
      <c r="AO4" s="22" t="s">
        <v>36</v>
      </c>
      <c r="AP4" s="22" t="s">
        <v>39</v>
      </c>
      <c r="AQ4" s="22" t="s">
        <v>40</v>
      </c>
      <c r="AR4" s="22" t="s">
        <v>41</v>
      </c>
      <c r="AS4" s="22" t="s">
        <v>37</v>
      </c>
      <c r="AT4" s="22" t="s">
        <v>42</v>
      </c>
      <c r="AU4" s="22" t="s">
        <v>43</v>
      </c>
    </row>
    <row r="5" spans="1:47" x14ac:dyDescent="0.3">
      <c r="A5" s="41">
        <v>1</v>
      </c>
      <c r="B5" s="4" t="s">
        <v>8</v>
      </c>
      <c r="C5" s="4" t="s">
        <v>370</v>
      </c>
      <c r="D5" s="38">
        <f>COUNTIFS([1]动作!$G$2:$G$11391,"BJ_zhongyu",[1]动作!$A$2:$A$11391,"2018-4-1")</f>
        <v>9</v>
      </c>
      <c r="E5" s="38">
        <f>COUNTIFS([1]动作!$G$2:$G$11391,"BJ_zhongyu",[1]动作!$A$2:$A$11391,"2018-4-2")</f>
        <v>1</v>
      </c>
      <c r="F5" s="38">
        <f>COUNTIFS([1]动作!$G$2:$G$11391,"BJ_zhongyu",[1]动作!$A$2:$A$11391,"2018-4-3")</f>
        <v>1</v>
      </c>
      <c r="G5" s="38">
        <f>COUNTIFS([1]动作!$G$2:$G$11391,"BJ_zhongyu",[1]动作!$A$2:$A$11391,"2018-4-4")</f>
        <v>4</v>
      </c>
      <c r="H5" s="38">
        <f>COUNTIFS([1]动作!$G$2:$G$11391,"BJ_zhongyu",[1]动作!$A$2:$A$11391,"2018-4-5")</f>
        <v>5</v>
      </c>
      <c r="I5" s="38">
        <f>COUNTIFS([1]动作!$G$2:$G$11391,"BJ_zhongyu",[1]动作!$A$2:$A$11391,"2018-4-6")</f>
        <v>4</v>
      </c>
      <c r="J5" s="38">
        <f>COUNTIFS([1]动作!$G$2:$G$11391,"BJ_zhongyu",[1]动作!$A$2:$A$11391,"2018-4-7")</f>
        <v>5</v>
      </c>
      <c r="K5" s="38">
        <f>COUNTIFS([1]动作!$G$2:$G$11391,"BJ_zhongyu",[1]动作!$A$2:$A$11391,"2018-4-8")</f>
        <v>2</v>
      </c>
      <c r="L5" s="38">
        <f>COUNTIFS([1]动作!$G$2:$G$11391,"BJ_zhongyu",[1]动作!$A$2:$A$11391,"2018-4-9")</f>
        <v>4</v>
      </c>
      <c r="M5" s="38">
        <f>COUNTIFS([1]动作!$G$2:$G$11391,"BJ_zhongyu",[1]动作!$A$2:$A$11391,"2018-4-10")</f>
        <v>5</v>
      </c>
      <c r="N5" s="38">
        <f>COUNTIFS([1]动作!$G$2:$G$11391,"BJ_zhongyu",[1]动作!$A$2:$A$11391,"2018-4-11")</f>
        <v>4</v>
      </c>
      <c r="O5" s="42">
        <f>COUNTIFS([1]动作!$G$2:$G$11391,"BJ_zhongyu",[1]动作!$A$2:$A$11391,"2018-4-12")</f>
        <v>6</v>
      </c>
      <c r="P5" s="38">
        <f>COUNTIFS([1]动作!$G$2:$G$11391,"BJ_zhongyu",[1]动作!$A$2:$A$11391,"2018-4-13")</f>
        <v>5</v>
      </c>
      <c r="Q5" s="38">
        <f>COUNTIFS([1]动作!$G$2:$G$11391,"BJ_zhongyu",[1]动作!$A$2:$A$11391,"2018-4-14")</f>
        <v>0</v>
      </c>
      <c r="R5" s="42">
        <f>COUNTIFS([1]动作!$G$2:$G$11391,"BJ_zhongyu",[1]动作!$A$2:$A$11391,"2018-4-15")</f>
        <v>6</v>
      </c>
      <c r="S5" s="42">
        <f>COUNTIFS([1]动作!$G$2:$G$11391,"BJ_zhongyu",[1]动作!$A$2:$A$11391,"2018-4-16")</f>
        <v>7</v>
      </c>
      <c r="T5" s="38">
        <f>COUNTIFS([1]动作!$G$2:$G$11391,"BJ_zhongyu",[1]动作!$A$2:$A$11391,"2018-4-17")</f>
        <v>6</v>
      </c>
      <c r="U5" s="38">
        <f>COUNTIFS([1]动作!$G$2:$G$11391,"BJ_zhongyu",[1]动作!$A$2:$A$11391,"2018-4-18")</f>
        <v>0</v>
      </c>
      <c r="V5" s="38">
        <f>COUNTIFS([1]动作!$G$2:$G$11391,"BJ_zhongyu",[1]动作!$A$2:$A$11391,"2018-4-19")</f>
        <v>5</v>
      </c>
      <c r="W5" s="38">
        <f>COUNTIFS([1]动作!$G$2:$G$11391,"BJ_zhongyu",[1]动作!$A$2:$A$11391,"2018-4-20")</f>
        <v>7</v>
      </c>
      <c r="X5" s="38">
        <f>COUNTIFS([1]动作!$G$2:$G$11391,"BJ_zhongyu",[1]动作!$A$2:$A$11391,"2018-4-21")</f>
        <v>3</v>
      </c>
      <c r="Y5" s="42">
        <f>COUNTIFS([1]动作!$G$2:$G$11391,"BJ_zhongyu",[1]动作!$A$2:$A$11391,"2018-4-22")</f>
        <v>5</v>
      </c>
      <c r="Z5" s="42">
        <f>COUNTIFS([1]动作!$G$2:$G$11391,"BJ_zhongyu",[1]动作!$A$2:$A$11391,"2018-4-23")</f>
        <v>7</v>
      </c>
      <c r="AA5" s="38">
        <f>COUNTIFS([1]动作!$G$2:$G$11391,"BJ_zhongyu",[1]动作!$A$2:$A$11391,"2018-4-24")</f>
        <v>5</v>
      </c>
      <c r="AB5" s="42">
        <f>COUNTIFS([1]动作!$G$2:$G$11391,"BJ_zhongyu",[1]动作!$A$2:$A$11391,"2018-4-25")</f>
        <v>4</v>
      </c>
      <c r="AC5" s="42">
        <f>COUNTIFS([1]动作!$G$2:$G$11391,"BJ_zhongyu",[1]动作!$A$2:$A$11391,"2018-4-26")</f>
        <v>197</v>
      </c>
      <c r="AD5" s="42">
        <f>COUNTIFS([1]动作!$G$2:$G$11391,"BJ_zhongyu",[1]动作!$A$2:$A$11391,"2018-4-27")</f>
        <v>147</v>
      </c>
      <c r="AE5" s="38">
        <f>COUNTIFS([1]动作!$G$2:$G$11391,"BJ_zhongyu",[1]动作!$A$2:$A$11391,"2018-4-28")</f>
        <v>0</v>
      </c>
      <c r="AF5" s="38"/>
      <c r="AG5" s="38"/>
      <c r="AH5" s="39">
        <v>25</v>
      </c>
      <c r="AI5" s="39">
        <f>SUM(D5:AG5)</f>
        <v>454</v>
      </c>
      <c r="AJ5" s="38">
        <f>COUNTIFS([1]动作!$G$2:$G$11391,"BJ_zhongyu",[1]动作!$I$2:$I$11391,"系统故障")</f>
        <v>221</v>
      </c>
      <c r="AK5" s="38">
        <f>COUNTIFS([1]动作!$G$2:$G$11391,"BJ_zhongyu",[1]动作!$I$2:$I$11391,"PCS故障")</f>
        <v>48</v>
      </c>
      <c r="AL5" s="38">
        <f>COUNTIFS([1]动作!$G$2:$G$11391,"BJ_zhongyu",[1]动作!$I$2:$I$11391,"BMS故障")</f>
        <v>185</v>
      </c>
      <c r="AM5" s="38">
        <f>COUNTIFS([1]动作!$G$2:$G$11391,"BJ_zhongyu",[1]动作!$I$2:$I$11391,"电表故障")</f>
        <v>0</v>
      </c>
      <c r="AN5" s="38">
        <f>COUNTIFS([1]动作!$G$2:$G$11391,"BJ_zhongyu",[1]动作!$I$2:$I$11391,"负荷跟随")</f>
        <v>0</v>
      </c>
      <c r="AO5" s="33"/>
      <c r="AP5" s="33"/>
      <c r="AQ5" s="33"/>
      <c r="AR5" s="33"/>
      <c r="AS5" s="33"/>
      <c r="AT5" s="33"/>
      <c r="AU5" s="33"/>
    </row>
    <row r="6" spans="1:47" x14ac:dyDescent="0.3">
      <c r="A6" s="41">
        <v>2</v>
      </c>
      <c r="B6" s="2" t="s">
        <v>7</v>
      </c>
      <c r="C6" s="2" t="s">
        <v>3</v>
      </c>
      <c r="D6" s="38">
        <f>COUNTIFS([1]动作!$G$2:$G$11391,"JS_WX_liteer",[1]动作!$A$2:$A$11391,"2018-4-1")</f>
        <v>110</v>
      </c>
      <c r="E6" s="38">
        <f>COUNTIFS([1]动作!$G$2:$G$11391,"JS_WX_liteer",[1]动作!$A$2:$A$11391,"2018-4-2")</f>
        <v>98</v>
      </c>
      <c r="F6" s="38">
        <f>COUNTIFS([1]动作!$G$2:$G$11391,"JS_WX_liteer",[1]动作!$A$2:$A$11391,"2018-4-3")</f>
        <v>88</v>
      </c>
      <c r="G6" s="38">
        <f>COUNTIFS([1]动作!$G$2:$G$11391,"JS_WX_liteer",[1]动作!$A$2:$A$11391,"2018-4-4")</f>
        <v>90</v>
      </c>
      <c r="H6" s="42">
        <f>COUNTIFS([1]动作!$G$2:$G$11391,"JS_WX_liteer",[1]动作!$A$2:$A$11391,"2018-4-5")</f>
        <v>0</v>
      </c>
      <c r="I6" s="42">
        <f>COUNTIFS([1]动作!$G$2:$G$11391,"JS_WX_liteer",[1]动作!$A$2:$A$11391,"2018-4-6")</f>
        <v>0</v>
      </c>
      <c r="J6" s="42">
        <f>COUNTIFS([1]动作!$G$2:$G$11391,"JS_WX_liteer",[1]动作!$A$2:$A$11391,"2018-4-7")</f>
        <v>0</v>
      </c>
      <c r="K6" s="42">
        <f>COUNTIFS([1]动作!$G$2:$G$11391,"JS_WX_liteer",[1]动作!$A$2:$A$11391,"2018-4-8")</f>
        <v>59</v>
      </c>
      <c r="L6" s="38">
        <f>COUNTIFS([1]动作!$G$2:$G$11391,"JS_WX_liteer",[1]动作!$A$2:$A$11391,"2018-4-9")</f>
        <v>111</v>
      </c>
      <c r="M6" s="38">
        <f>COUNTIFS([1]动作!$G$2:$G$11391,"JS_WX_liteer",[1]动作!$A$2:$A$11391,"2018-4-10")</f>
        <v>96</v>
      </c>
      <c r="N6" s="42">
        <f>COUNTIFS([1]动作!$G$2:$G$11391,"JS_WX_liteer",[1]动作!$A$2:$A$11391,"2018-4-11")</f>
        <v>54</v>
      </c>
      <c r="O6" s="38">
        <f>COUNTIFS([1]动作!$G$2:$G$11391,"JS_WX_liteer",[1]动作!$A$2:$A$11391,"2018-4-12")</f>
        <v>95</v>
      </c>
      <c r="P6" s="38">
        <f>COUNTIFS([1]动作!$G$2:$G$11391,"JS_WX_liteer",[1]动作!$A$2:$A$11391,"2018-4-13")</f>
        <v>94</v>
      </c>
      <c r="Q6" s="38">
        <f>COUNTIFS([1]动作!$G$2:$G$11391,"JS_WX_liteer",[1]动作!$A$2:$A$11391,"2018-4-14")</f>
        <v>117</v>
      </c>
      <c r="R6" s="38">
        <f>COUNTIFS([1]动作!$G$2:$G$11391,"JS_WX_liteer",[1]动作!$A$2:$A$11391,"2018-4-15")</f>
        <v>129</v>
      </c>
      <c r="S6" s="38">
        <f>COUNTIFS([1]动作!$G$2:$G$11391,"JS_WX_liteer",[1]动作!$A$2:$A$11391,"2018-4-16")</f>
        <v>112</v>
      </c>
      <c r="T6" s="38">
        <f>COUNTIFS([1]动作!$G$2:$G$11391,"JS_WX_liteer",[1]动作!$A$2:$A$11391,"2018-4-17")</f>
        <v>112</v>
      </c>
      <c r="U6" s="38">
        <f>COUNTIFS([1]动作!$G$2:$G$11391,"JS_WX_liteer",[1]动作!$A$2:$A$11391,"2018-4-18")</f>
        <v>109</v>
      </c>
      <c r="V6" s="38">
        <f>COUNTIFS([1]动作!$G$2:$G$11391,"JS_WX_liteer",[1]动作!$A$2:$A$11391,"2018-4-19")</f>
        <v>100</v>
      </c>
      <c r="W6" s="38">
        <f>COUNTIFS([1]动作!$G$2:$G$11391,"JS_WX_liteer",[1]动作!$A$2:$A$11391,"2018-4-20")</f>
        <v>85</v>
      </c>
      <c r="X6" s="38">
        <f>COUNTIFS([1]动作!$G$2:$G$11391,"JS_WX_liteer",[1]动作!$A$2:$A$11391,"2018-4-21")</f>
        <v>114</v>
      </c>
      <c r="Y6" s="38">
        <f>COUNTIFS([1]动作!$G$2:$G$11391,"JS_WX_liteer",[1]动作!$A$2:$A$11391,"2018-4-22")</f>
        <v>82</v>
      </c>
      <c r="Z6" s="38">
        <f>COUNTIFS([1]动作!$G$2:$G$11391,"JS_WX_liteer",[1]动作!$A$2:$A$11391,"2018-4-23")</f>
        <v>96</v>
      </c>
      <c r="AA6" s="38">
        <f>COUNTIFS([1]动作!$G$2:$G$11391,"JS_WX_liteer",[1]动作!$A$2:$A$11391,"2018-4-24")</f>
        <v>94</v>
      </c>
      <c r="AB6" s="38">
        <f>COUNTIFS([1]动作!$G$2:$G$11391,"JS_WX_liteer",[1]动作!$A$2:$A$11391,"2018-4-25")</f>
        <v>42</v>
      </c>
      <c r="AC6" s="38">
        <f>COUNTIFS([1]动作!$G$2:$G$11391,"JS_WX_liteer",[1]动作!$A$2:$A$11391,"2018-4-26")</f>
        <v>0</v>
      </c>
      <c r="AD6" s="38">
        <f>COUNTIFS([1]动作!$G$2:$G$11391,"JS_WX_liteer",[1]动作!$A$2:$A$11391,"2018-4-27")</f>
        <v>0</v>
      </c>
      <c r="AE6" s="61">
        <f>COUNTIFS([1]动作!$G$2:$G$11391,"JS_WX_liteer",[1]动作!$A$2:$A$11391,"2018-4-28")</f>
        <v>0</v>
      </c>
      <c r="AF6" s="42"/>
      <c r="AG6" s="42"/>
      <c r="AH6" s="39">
        <v>22</v>
      </c>
      <c r="AI6" s="39">
        <f t="shared" ref="AI6:AI7" si="0">SUM(D6:AG6)</f>
        <v>2087</v>
      </c>
      <c r="AJ6" s="38">
        <f>COUNTIFS([1]动作!$G$2:$G$11391,"JS_WX_liteer",[1]动作!$I$2:$I$11391,"系统故障")</f>
        <v>11</v>
      </c>
      <c r="AK6" s="38">
        <f>COUNTIFS([1]动作!$G$2:$G$11391,"JS_WX_liteer",[1]动作!$I$2:$I$11391,"PCS故障")</f>
        <v>3</v>
      </c>
      <c r="AL6" s="38">
        <f>COUNTIFS([1]动作!$G$2:$G$11391,"JS_WX_liteer",[1]动作!$I$2:$I$11391,"BMS故障")</f>
        <v>2071</v>
      </c>
      <c r="AM6" s="38">
        <f>COUNTIFS([1]动作!$G$2:$G$11391,"JS_WX_liteer",[1]动作!$I$2:$I$11391,"电表故障")</f>
        <v>0</v>
      </c>
      <c r="AN6" s="38">
        <f>COUNTIFS([1]动作!$G$2:$G$11391,"JS_WX_liteer",[1]动作!$I$2:$I$11391,"负荷跟随")</f>
        <v>2</v>
      </c>
      <c r="AO6" s="33"/>
      <c r="AP6" s="33"/>
      <c r="AQ6" s="33"/>
      <c r="AR6" s="33"/>
      <c r="AS6" s="33"/>
      <c r="AT6" s="33"/>
      <c r="AU6" s="33"/>
    </row>
    <row r="7" spans="1:47" x14ac:dyDescent="0.3">
      <c r="A7" s="41">
        <v>3</v>
      </c>
      <c r="B7" s="2" t="s">
        <v>4</v>
      </c>
      <c r="C7" s="2" t="s">
        <v>182</v>
      </c>
      <c r="D7" s="38">
        <f>COUNTIFS([1]动作!$G$2:$G$11391,"JS_CZ_wodefeng",[1]动作!$A$2:$A$11391,"2018-4-1")</f>
        <v>107</v>
      </c>
      <c r="E7" s="38">
        <f>COUNTIFS([1]动作!$G$2:$G$11391,"JS_CZ_wodefeng",[1]动作!$A$2:$A$11391,"2018-4-2")</f>
        <v>139</v>
      </c>
      <c r="F7" s="38">
        <f>COUNTIFS([1]动作!$G$2:$G$11391,"JS_CZ_wodefeng",[1]动作!$A$2:$A$11391,"2018-4-3")</f>
        <v>92</v>
      </c>
      <c r="G7" s="38">
        <f>COUNTIFS([1]动作!$G$2:$G$11391,"JS_CZ_wodefeng",[1]动作!$A$2:$A$11391,"2018-4-4")</f>
        <v>137</v>
      </c>
      <c r="H7" s="38">
        <f>COUNTIFS([1]动作!$G$2:$G$11391,"JS_CZ_wodefeng",[1]动作!$A$2:$A$11391,"2018-4-5")</f>
        <v>129</v>
      </c>
      <c r="I7" s="38">
        <f>COUNTIFS([1]动作!$G$2:$G$11391,"JS_CZ_wodefeng",[1]动作!$A$2:$A$11391,"2018-4-6")</f>
        <v>110</v>
      </c>
      <c r="J7" s="38">
        <f>COUNTIFS([1]动作!$G$2:$G$11391,"JS_CZ_wodefeng",[1]动作!$A$2:$A$11391,"2018-4-7")</f>
        <v>85</v>
      </c>
      <c r="K7" s="38">
        <f>COUNTIFS([1]动作!$G$2:$G$11391,"JS_CZ_wodefeng",[1]动作!$A$2:$A$11391,"2018-4-8")</f>
        <v>106</v>
      </c>
      <c r="L7" s="38">
        <f>COUNTIFS([1]动作!$G$2:$G$11391,"JS_CZ_wodefeng",[1]动作!$A$2:$A$11391,"2018-4-9")</f>
        <v>106</v>
      </c>
      <c r="M7" s="38">
        <f>COUNTIFS([1]动作!$G$2:$G$11391,"JS_CZ_wodefeng",[1]动作!$A$2:$A$11391,"2018-4-10")</f>
        <v>129</v>
      </c>
      <c r="N7" s="38">
        <f>COUNTIFS([1]动作!$G$2:$G$11391,"JS_CZ_wodefeng",[1]动作!$A$2:$A$11391,"2018-4-11")</f>
        <v>246</v>
      </c>
      <c r="O7" s="38">
        <f>COUNTIFS([1]动作!$G$2:$G$11391,"JS_CZ_wodefeng",[1]动作!$A$2:$A$11391,"2018-4-12")</f>
        <v>94</v>
      </c>
      <c r="P7" s="38">
        <f>COUNTIFS([1]动作!$G$2:$G$11391,"JS_CZ_wodefeng",[1]动作!$A$2:$A$11391,"2018-4-13")</f>
        <v>84</v>
      </c>
      <c r="Q7" s="38">
        <f>COUNTIFS([1]动作!$G$2:$G$11391,"JS_CZ_wodefeng",[1]动作!$A$2:$A$11391,"2018-4-14")</f>
        <v>89</v>
      </c>
      <c r="R7" s="38">
        <f>COUNTIFS([1]动作!$G$2:$G$11391,"JS_CZ_wodefeng",[1]动作!$A$2:$A$11391,"2018-4-15")</f>
        <v>112</v>
      </c>
      <c r="S7" s="38">
        <f>COUNTIFS([1]动作!$G$2:$G$11391,"JS_CZ_wodefeng",[1]动作!$A$2:$A$11391,"2018-4-16")</f>
        <v>84</v>
      </c>
      <c r="T7" s="38">
        <f>COUNTIFS([1]动作!$G$2:$G$11391,"JS_CZ_wodefeng",[1]动作!$A$2:$A$11391,"2018-4-17")</f>
        <v>99</v>
      </c>
      <c r="U7" s="38">
        <f>COUNTIFS([1]动作!$G$2:$G$11391,"JS_CZ_wodefeng",[1]动作!$A$2:$A$11391,"2018-4-18")</f>
        <v>115</v>
      </c>
      <c r="V7" s="38">
        <f>COUNTIFS([1]动作!$G$2:$G$11391,"JS_CZ_wodefeng",[1]动作!$A$2:$A$11391,"2018-4-19")</f>
        <v>143</v>
      </c>
      <c r="W7" s="42">
        <f>COUNTIFS([1]动作!$G$2:$G$11391,"JS_CZ_wodefeng",[1]动作!$A$2:$A$11391,"2018-4-20")</f>
        <v>376</v>
      </c>
      <c r="X7" s="38">
        <f>COUNTIFS([1]动作!$G$2:$G$11391,"JS_CZ_wodefeng",[1]动作!$A$2:$A$11391,"2018-4-21")</f>
        <v>887</v>
      </c>
      <c r="Y7" s="38">
        <f>COUNTIFS([1]动作!$G$2:$G$11391,"JS_CZ_wodefeng",[1]动作!$A$2:$A$11391,"2018-4-22")</f>
        <v>874</v>
      </c>
      <c r="Z7" s="38">
        <f>COUNTIFS([1]动作!$G$2:$G$11391,"JS_CZ_wodefeng",[1]动作!$A$2:$A$11391,"2018-4-23")</f>
        <v>822</v>
      </c>
      <c r="AA7" s="38">
        <f>COUNTIFS([1]动作!$G$2:$G$11391,"JS_CZ_wodefeng",[1]动作!$A$2:$A$11391,"2018-4-24")</f>
        <v>810</v>
      </c>
      <c r="AB7" s="38">
        <f>COUNTIFS([1]动作!$G$2:$G$11391,"JS_CZ_wodefeng",[1]动作!$A$2:$A$11391,"2018-4-25")</f>
        <v>1030</v>
      </c>
      <c r="AC7" s="38">
        <f>COUNTIFS([1]动作!$G$2:$G$11391,"JS_CZ_wodefeng",[1]动作!$A$2:$A$11391,"2018-4-26")</f>
        <v>744</v>
      </c>
      <c r="AD7" s="38">
        <f>COUNTIFS([1]动作!$G$2:$G$11391,"JS_CZ_wodefeng",[1]动作!$A$2:$A$11391,"2018-4-27")</f>
        <v>767</v>
      </c>
      <c r="AE7" s="38">
        <f>COUNTIFS([1]动作!$G$2:$G$11391,"JS_CZ_wodefeng",[1]动作!$A$2:$A$11391,"2018-4-28")</f>
        <v>333</v>
      </c>
      <c r="AF7" s="40"/>
      <c r="AG7" s="40"/>
      <c r="AH7" s="39">
        <v>28</v>
      </c>
      <c r="AI7" s="39">
        <f t="shared" si="0"/>
        <v>8849</v>
      </c>
      <c r="AJ7" s="38">
        <f>COUNTIFS([1]动作!$G$2:$G$11391,"JS_CZ_wodefeng",[1]动作!$I$2:$I$11391,"系统故障")</f>
        <v>67</v>
      </c>
      <c r="AK7" s="38">
        <f>COUNTIFS([1]动作!$G$2:$G$11391,"JS_CZ_wodefeng",[1]动作!$I$2:$I$11391,"PCS故障")</f>
        <v>10</v>
      </c>
      <c r="AL7" s="38">
        <f>COUNTIFS([1]动作!$G$2:$G$11391,"JS_CZ_wodefeng",[1]动作!$I$2:$I$11391,"BMS故障")</f>
        <v>2825</v>
      </c>
      <c r="AM7" s="38">
        <f>COUNTIFS([1]动作!$G$2:$G$11391,"JS_CZ_wodefeng",[1]动作!$I$2:$I$11391,"电表故障")</f>
        <v>5942</v>
      </c>
      <c r="AN7" s="38">
        <f>COUNTIFS([1]动作!$G$2:$G$11391,"JS_CZ_wodefeng",[1]动作!$I$2:$I$11391,"负荷跟随")</f>
        <v>5</v>
      </c>
      <c r="AO7" s="33"/>
      <c r="AP7" s="33"/>
      <c r="AQ7" s="33"/>
      <c r="AR7" s="33"/>
      <c r="AS7" s="33"/>
      <c r="AT7" s="33"/>
      <c r="AU7" s="33"/>
    </row>
    <row r="11" spans="1:47" x14ac:dyDescent="0.3">
      <c r="B11" s="30"/>
      <c r="C11" s="31" t="s">
        <v>174</v>
      </c>
    </row>
    <row r="12" spans="1:47" x14ac:dyDescent="0.3">
      <c r="B12" s="32"/>
      <c r="C12" s="31" t="s">
        <v>175</v>
      </c>
    </row>
    <row r="14" spans="1:47" x14ac:dyDescent="0.3">
      <c r="C14" t="s">
        <v>179</v>
      </c>
    </row>
  </sheetData>
  <mergeCells count="9">
    <mergeCell ref="A2:AU2"/>
    <mergeCell ref="A1:AU1"/>
    <mergeCell ref="AO3:AU3"/>
    <mergeCell ref="A3:A4"/>
    <mergeCell ref="B3:B4"/>
    <mergeCell ref="C3:C4"/>
    <mergeCell ref="AH3:AI3"/>
    <mergeCell ref="D3:AG3"/>
    <mergeCell ref="AJ3:AN3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392"/>
  <sheetViews>
    <sheetView tabSelected="1" zoomScale="85" zoomScaleNormal="85" workbookViewId="0">
      <selection activeCell="E11398" sqref="E11398"/>
    </sheetView>
  </sheetViews>
  <sheetFormatPr defaultRowHeight="14" x14ac:dyDescent="0.3"/>
  <cols>
    <col min="1" max="1" width="6.1640625" style="9" customWidth="1"/>
    <col min="2" max="2" width="17.5" style="9" customWidth="1"/>
    <col min="3" max="3" width="31.9140625" style="9" customWidth="1"/>
    <col min="4" max="4" width="22" style="9" customWidth="1"/>
    <col min="5" max="5" width="34.08203125" style="9" customWidth="1"/>
    <col min="6" max="6" width="14.6640625" style="9" customWidth="1"/>
    <col min="7" max="7" width="17.83203125" style="9" customWidth="1"/>
    <col min="8" max="8" width="23.83203125" style="10" customWidth="1"/>
    <col min="9" max="9" width="46.75" style="9" customWidth="1"/>
    <col min="10" max="10" width="14.6640625" style="9" customWidth="1"/>
    <col min="11" max="13" width="8.6640625" style="9"/>
    <col min="14" max="14" width="22.58203125" style="9" customWidth="1"/>
    <col min="15" max="16384" width="8.6640625" style="9"/>
  </cols>
  <sheetData>
    <row r="1" spans="1:10" ht="41.5" customHeight="1" x14ac:dyDescent="0.3">
      <c r="A1" s="58" t="s">
        <v>13</v>
      </c>
      <c r="B1" s="58"/>
      <c r="C1" s="58"/>
      <c r="D1" s="58"/>
      <c r="E1" s="58"/>
      <c r="F1" s="58"/>
      <c r="G1" s="58"/>
      <c r="H1" s="59"/>
      <c r="I1" s="58"/>
      <c r="J1" s="58"/>
    </row>
    <row r="2" spans="1:10" ht="27" customHeight="1" x14ac:dyDescent="0.3">
      <c r="A2" s="8" t="s">
        <v>0</v>
      </c>
      <c r="B2" s="8" t="s">
        <v>14</v>
      </c>
      <c r="C2" s="8" t="s">
        <v>27</v>
      </c>
      <c r="D2" s="8"/>
      <c r="E2" s="8" t="s">
        <v>28</v>
      </c>
      <c r="F2" s="8" t="s">
        <v>29</v>
      </c>
      <c r="G2" s="8" t="s">
        <v>30</v>
      </c>
      <c r="H2" s="14" t="s">
        <v>31</v>
      </c>
      <c r="I2" s="8" t="s">
        <v>32</v>
      </c>
      <c r="J2" s="8" t="s">
        <v>33</v>
      </c>
    </row>
    <row r="3" spans="1:10" hidden="1" x14ac:dyDescent="0.3">
      <c r="A3" s="24">
        <v>1</v>
      </c>
      <c r="B3" s="11" t="str">
        <f>IFERROR(INDEX({"JSNY-BJ0001-01";"JSNY-JS0022-01";"JSNY-JS0002-01"},MATCH(D3,{"BJ_zhongyu";"JS_WX_liteer";"JS_CZ_wodefeng"},0)),"")</f>
        <v>JSNY-JS0002-01</v>
      </c>
      <c r="C3" s="11" t="str">
        <f>IFERROR(INDEX({"北京中裕世纪大酒店";"江苏利特尔绿色包装股份有限公司";"常州市金坛沃德丰电子科技有限公司"},MATCH(D3,{"BJ_zhongyu";"JS_WX_liteer";"JS_CZ_wodefeng"},0)),"")</f>
        <v>常州市金坛沃德丰电子科技有限公司</v>
      </c>
      <c r="D3" s="11" t="str">
        <f>[1]动作!$G2</f>
        <v>JS_CZ_wodefeng</v>
      </c>
      <c r="E3" s="11" t="str">
        <f>[1]动作!$D2</f>
        <v>分系统1BMS2SOC过低二级故障</v>
      </c>
      <c r="F3" s="11" t="s">
        <v>177</v>
      </c>
      <c r="G3" s="12">
        <f>[1]动作!$A2+[1]动作!$B2</f>
        <v>43191.000127314815</v>
      </c>
      <c r="H3" s="12"/>
      <c r="I3" s="13"/>
      <c r="J3" s="34"/>
    </row>
    <row r="4" spans="1:10" hidden="1" x14ac:dyDescent="0.3">
      <c r="A4" s="24">
        <v>2</v>
      </c>
      <c r="B4" s="11" t="str">
        <f>IFERROR(INDEX({"JSNY-BJ0001-01";"JSNY-JS0022-01";"JSNY-JS0002-01"},MATCH(D4,{"BJ_zhongyu";"JS_WX_liteer";"JS_CZ_wodefeng"},0)),"")</f>
        <v>JSNY-JS0002-01</v>
      </c>
      <c r="C4" s="11" t="str">
        <f>IFERROR(INDEX({"北京中裕世纪大酒店";"江苏利特尔绿色包装股份有限公司";"常州市金坛沃德丰电子科技有限公司"},MATCH(D4,{"BJ_zhongyu";"JS_WX_liteer";"JS_CZ_wodefeng"},0)),"")</f>
        <v>常州市金坛沃德丰电子科技有限公司</v>
      </c>
      <c r="D4" s="11" t="str">
        <f>[1]动作!$G3</f>
        <v>JS_CZ_wodefeng</v>
      </c>
      <c r="E4" s="11" t="str">
        <f>[1]动作!$D3</f>
        <v>分系统1BMS3SOC过低二级故障</v>
      </c>
      <c r="F4" s="11" t="s">
        <v>177</v>
      </c>
      <c r="G4" s="12">
        <f>[1]动作!$A3+[1]动作!$B3</f>
        <v>43191.000127314815</v>
      </c>
      <c r="H4" s="12"/>
      <c r="I4" s="13"/>
      <c r="J4" s="34"/>
    </row>
    <row r="5" spans="1:10" hidden="1" x14ac:dyDescent="0.3">
      <c r="A5" s="24">
        <v>1</v>
      </c>
      <c r="B5" s="11" t="str">
        <f>IFERROR(INDEX({"JSNY-BJ0001-01";"JSNY-JS0022-01";"JSNY-JS0002-01"},MATCH(D5,{"BJ_zhongyu";"JS_WX_liteer";"JS_CZ_wodefeng"},0)),"")</f>
        <v>JSNY-JS0002-01</v>
      </c>
      <c r="C5" s="11" t="str">
        <f>IFERROR(INDEX({"北京中裕世纪大酒店";"江苏利特尔绿色包装股份有限公司";"常州市金坛沃德丰电子科技有限公司"},MATCH(D5,{"BJ_zhongyu";"JS_WX_liteer";"JS_CZ_wodefeng"},0)),"")</f>
        <v>常州市金坛沃德丰电子科技有限公司</v>
      </c>
      <c r="D5" s="11" t="str">
        <f>[1]动作!$G4</f>
        <v>JS_CZ_wodefeng</v>
      </c>
      <c r="E5" s="11" t="str">
        <f>[1]动作!$D4</f>
        <v>分系统1BMS6SOC过低二级故障</v>
      </c>
      <c r="F5" s="11" t="s">
        <v>177</v>
      </c>
      <c r="G5" s="12">
        <f>[1]动作!$A4+[1]动作!$B4</f>
        <v>43191.000127314815</v>
      </c>
      <c r="H5" s="12"/>
      <c r="I5" s="13"/>
      <c r="J5" s="34"/>
    </row>
    <row r="6" spans="1:10" hidden="1" x14ac:dyDescent="0.3">
      <c r="A6" s="24">
        <v>4</v>
      </c>
      <c r="B6" s="11" t="str">
        <f>IFERROR(INDEX({"JSNY-BJ0001-01";"JSNY-JS0022-01";"JSNY-JS0002-01"},MATCH(D6,{"BJ_zhongyu";"JS_WX_liteer";"JS_CZ_wodefeng"},0)),"")</f>
        <v>JSNY-JS0002-01</v>
      </c>
      <c r="C6" s="11" t="str">
        <f>IFERROR(INDEX({"北京中裕世纪大酒店";"江苏利特尔绿色包装股份有限公司";"常州市金坛沃德丰电子科技有限公司"},MATCH(D6,{"BJ_zhongyu";"JS_WX_liteer";"JS_CZ_wodefeng"},0)),"")</f>
        <v>常州市金坛沃德丰电子科技有限公司</v>
      </c>
      <c r="D6" s="11" t="str">
        <f>[1]动作!$G5</f>
        <v>JS_CZ_wodefeng</v>
      </c>
      <c r="E6" s="11" t="str">
        <f>[1]动作!$D5</f>
        <v>分系统1BMS1SOC过低二级故障</v>
      </c>
      <c r="F6" s="11" t="s">
        <v>177</v>
      </c>
      <c r="G6" s="12">
        <f>[1]动作!$A5+[1]动作!$B5</f>
        <v>43191.000185185185</v>
      </c>
      <c r="H6" s="12"/>
      <c r="I6" s="13"/>
      <c r="J6" s="34"/>
    </row>
    <row r="7" spans="1:10" hidden="1" x14ac:dyDescent="0.3">
      <c r="A7" s="24">
        <v>5</v>
      </c>
      <c r="B7" s="11" t="str">
        <f>IFERROR(INDEX({"JSNY-BJ0001-01";"JSNY-JS0022-01";"JSNY-JS0002-01"},MATCH(D7,{"BJ_zhongyu";"JS_WX_liteer";"JS_CZ_wodefeng"},0)),"")</f>
        <v>JSNY-JS0002-01</v>
      </c>
      <c r="C7" s="11" t="str">
        <f>IFERROR(INDEX({"北京中裕世纪大酒店";"江苏利特尔绿色包装股份有限公司";"常州市金坛沃德丰电子科技有限公司"},MATCH(D7,{"BJ_zhongyu";"JS_WX_liteer";"JS_CZ_wodefeng"},0)),"")</f>
        <v>常州市金坛沃德丰电子科技有限公司</v>
      </c>
      <c r="D7" s="11" t="str">
        <f>[1]动作!$G6</f>
        <v>JS_CZ_wodefeng</v>
      </c>
      <c r="E7" s="11" t="str">
        <f>[1]动作!$D6</f>
        <v>分系统1BMS4SOC过低二级故障</v>
      </c>
      <c r="F7" s="11" t="s">
        <v>177</v>
      </c>
      <c r="G7" s="12">
        <f>[1]动作!$A6+[1]动作!$B6</f>
        <v>43191.000185185185</v>
      </c>
      <c r="H7" s="12"/>
      <c r="I7" s="13"/>
      <c r="J7" s="34"/>
    </row>
    <row r="8" spans="1:10" hidden="1" x14ac:dyDescent="0.3">
      <c r="A8" s="24">
        <v>1</v>
      </c>
      <c r="B8" s="11" t="str">
        <f>IFERROR(INDEX({"JSNY-BJ0001-01";"JSNY-JS0022-01";"JSNY-JS0002-01"},MATCH(D8,{"BJ_zhongyu";"JS_WX_liteer";"JS_CZ_wodefeng"},0)),"")</f>
        <v>JSNY-JS0002-01</v>
      </c>
      <c r="C8" s="11" t="str">
        <f>IFERROR(INDEX({"北京中裕世纪大酒店";"江苏利特尔绿色包装股份有限公司";"常州市金坛沃德丰电子科技有限公司"},MATCH(D8,{"BJ_zhongyu";"JS_WX_liteer";"JS_CZ_wodefeng"},0)),"")</f>
        <v>常州市金坛沃德丰电子科技有限公司</v>
      </c>
      <c r="D8" s="11" t="str">
        <f>[1]动作!$G7</f>
        <v>JS_CZ_wodefeng</v>
      </c>
      <c r="E8" s="11" t="str">
        <f>[1]动作!$D7</f>
        <v>分系统1BMS1SOC过低一级故障</v>
      </c>
      <c r="F8" s="11" t="s">
        <v>177</v>
      </c>
      <c r="G8" s="12">
        <f>[1]动作!$A7+[1]动作!$B7</f>
        <v>43191.008298611108</v>
      </c>
      <c r="H8" s="12"/>
      <c r="I8" s="13"/>
      <c r="J8" s="34"/>
    </row>
    <row r="9" spans="1:10" hidden="1" x14ac:dyDescent="0.3">
      <c r="A9" s="24">
        <v>7</v>
      </c>
      <c r="B9" s="11" t="str">
        <f>IFERROR(INDEX({"JSNY-BJ0001-01";"JSNY-JS0022-01";"JSNY-JS0002-01"},MATCH(D9,{"BJ_zhongyu";"JS_WX_liteer";"JS_CZ_wodefeng"},0)),"")</f>
        <v>JSNY-JS0002-01</v>
      </c>
      <c r="C9" s="11" t="str">
        <f>IFERROR(INDEX({"北京中裕世纪大酒店";"江苏利特尔绿色包装股份有限公司";"常州市金坛沃德丰电子科技有限公司"},MATCH(D9,{"BJ_zhongyu";"JS_WX_liteer";"JS_CZ_wodefeng"},0)),"")</f>
        <v>常州市金坛沃德丰电子科技有限公司</v>
      </c>
      <c r="D9" s="11" t="str">
        <f>[1]动作!$G8</f>
        <v>JS_CZ_wodefeng</v>
      </c>
      <c r="E9" s="11" t="str">
        <f>[1]动作!$D8</f>
        <v>分系统1BMS3SOC过低一级故障</v>
      </c>
      <c r="F9" s="11" t="s">
        <v>177</v>
      </c>
      <c r="G9" s="12">
        <f>[1]动作!$A8+[1]动作!$B8</f>
        <v>43191.008981481478</v>
      </c>
      <c r="H9" s="12"/>
      <c r="I9" s="13"/>
      <c r="J9" s="34"/>
    </row>
    <row r="10" spans="1:10" hidden="1" x14ac:dyDescent="0.3">
      <c r="A10" s="24">
        <v>8</v>
      </c>
      <c r="B10" s="11" t="str">
        <f>IFERROR(INDEX({"JSNY-BJ0001-01";"JSNY-JS0022-01";"JSNY-JS0002-01"},MATCH(D10,{"BJ_zhongyu";"JS_WX_liteer";"JS_CZ_wodefeng"},0)),"")</f>
        <v>JSNY-JS0002-01</v>
      </c>
      <c r="C10" s="11" t="str">
        <f>IFERROR(INDEX({"北京中裕世纪大酒店";"江苏利特尔绿色包装股份有限公司";"常州市金坛沃德丰电子科技有限公司"},MATCH(D10,{"BJ_zhongyu";"JS_WX_liteer";"JS_CZ_wodefeng"},0)),"")</f>
        <v>常州市金坛沃德丰电子科技有限公司</v>
      </c>
      <c r="D10" s="11" t="str">
        <f>[1]动作!$G9</f>
        <v>JS_CZ_wodefeng</v>
      </c>
      <c r="E10" s="11" t="str">
        <f>[1]动作!$D9</f>
        <v>分系统1BMS5SOC过低一级故障</v>
      </c>
      <c r="F10" s="11" t="s">
        <v>177</v>
      </c>
      <c r="G10" s="12">
        <f>[1]动作!$A9+[1]动作!$B9</f>
        <v>43191.00922453704</v>
      </c>
      <c r="H10" s="12"/>
      <c r="I10" s="13"/>
      <c r="J10" s="34"/>
    </row>
    <row r="11" spans="1:10" hidden="1" x14ac:dyDescent="0.3">
      <c r="A11" s="24">
        <v>9</v>
      </c>
      <c r="B11" s="11" t="str">
        <f>IFERROR(INDEX({"JSNY-BJ0001-01";"JSNY-JS0022-01";"JSNY-JS0002-01"},MATCH(D11,{"BJ_zhongyu";"JS_WX_liteer";"JS_CZ_wodefeng"},0)),"")</f>
        <v>JSNY-JS0002-01</v>
      </c>
      <c r="C11" s="11" t="str">
        <f>IFERROR(INDEX({"北京中裕世纪大酒店";"江苏利特尔绿色包装股份有限公司";"常州市金坛沃德丰电子科技有限公司"},MATCH(D11,{"BJ_zhongyu";"JS_WX_liteer";"JS_CZ_wodefeng"},0)),"")</f>
        <v>常州市金坛沃德丰电子科技有限公司</v>
      </c>
      <c r="D11" s="11" t="str">
        <f>[1]动作!$G10</f>
        <v>JS_CZ_wodefeng</v>
      </c>
      <c r="E11" s="11" t="str">
        <f>[1]动作!$D10</f>
        <v>分系统1BMS6SOC过低一级故障</v>
      </c>
      <c r="F11" s="11" t="s">
        <v>177</v>
      </c>
      <c r="G11" s="12">
        <f>[1]动作!$A10+[1]动作!$B10</f>
        <v>43191.009328703702</v>
      </c>
      <c r="H11" s="12"/>
      <c r="I11" s="13"/>
      <c r="J11" s="34"/>
    </row>
    <row r="12" spans="1:10" hidden="1" x14ac:dyDescent="0.3">
      <c r="A12" s="24">
        <v>10</v>
      </c>
      <c r="B12" s="11" t="str">
        <f>IFERROR(INDEX({"JSNY-BJ0001-01";"JSNY-JS0022-01";"JSNY-JS0002-01"},MATCH(D12,{"BJ_zhongyu";"JS_WX_liteer";"JS_CZ_wodefeng"},0)),"")</f>
        <v>JSNY-JS0002-01</v>
      </c>
      <c r="C12" s="11" t="str">
        <f>IFERROR(INDEX({"北京中裕世纪大酒店";"江苏利特尔绿色包装股份有限公司";"常州市金坛沃德丰电子科技有限公司"},MATCH(D12,{"BJ_zhongyu";"JS_WX_liteer";"JS_CZ_wodefeng"},0)),"")</f>
        <v>常州市金坛沃德丰电子科技有限公司</v>
      </c>
      <c r="D12" s="11" t="str">
        <f>[1]动作!$G11</f>
        <v>JS_CZ_wodefeng</v>
      </c>
      <c r="E12" s="11" t="str">
        <f>[1]动作!$D11</f>
        <v>分系统1BMS2SOC过低一级故障</v>
      </c>
      <c r="F12" s="11" t="s">
        <v>177</v>
      </c>
      <c r="G12" s="12">
        <f>[1]动作!$A11+[1]动作!$B11</f>
        <v>43191.009444444448</v>
      </c>
      <c r="H12" s="12"/>
      <c r="I12" s="13"/>
      <c r="J12" s="34"/>
    </row>
    <row r="13" spans="1:10" hidden="1" x14ac:dyDescent="0.3">
      <c r="A13" s="24">
        <v>11</v>
      </c>
      <c r="B13" s="11" t="str">
        <f>IFERROR(INDEX({"JSNY-BJ0001-01";"JSNY-JS0022-01";"JSNY-JS0002-01"},MATCH(D13,{"BJ_zhongyu";"JS_WX_liteer";"JS_CZ_wodefeng"},0)),"")</f>
        <v>JSNY-JS0002-01</v>
      </c>
      <c r="C13" s="11" t="str">
        <f>IFERROR(INDEX({"北京中裕世纪大酒店";"江苏利特尔绿色包装股份有限公司";"常州市金坛沃德丰电子科技有限公司"},MATCH(D13,{"BJ_zhongyu";"JS_WX_liteer";"JS_CZ_wodefeng"},0)),"")</f>
        <v>常州市金坛沃德丰电子科技有限公司</v>
      </c>
      <c r="D13" s="11" t="str">
        <f>[1]动作!$G12</f>
        <v>JS_CZ_wodefeng</v>
      </c>
      <c r="E13" s="11" t="str">
        <f>[1]动作!$D12</f>
        <v>分系统1BMS4SOC过低一级故障</v>
      </c>
      <c r="F13" s="11" t="s">
        <v>177</v>
      </c>
      <c r="G13" s="12">
        <f>[1]动作!$A12+[1]动作!$B12</f>
        <v>43191.009502314817</v>
      </c>
      <c r="H13" s="12"/>
      <c r="I13" s="13"/>
      <c r="J13" s="34"/>
    </row>
    <row r="14" spans="1:10" hidden="1" x14ac:dyDescent="0.3">
      <c r="A14" s="24">
        <v>12</v>
      </c>
      <c r="B14" s="11" t="str">
        <f>IFERROR(INDEX({"JSNY-BJ0001-01";"JSNY-JS0022-01";"JSNY-JS0002-01"},MATCH(D14,{"BJ_zhongyu";"JS_WX_liteer";"JS_CZ_wodefeng"},0)),"")</f>
        <v>JSNY-BJ0001-01</v>
      </c>
      <c r="C14" s="11" t="str">
        <f>IFERROR(INDEX({"北京中裕世纪大酒店";"江苏利特尔绿色包装股份有限公司";"常州市金坛沃德丰电子科技有限公司"},MATCH(D14,{"BJ_zhongyu";"JS_WX_liteer";"JS_CZ_wodefeng"},0)),"")</f>
        <v>北京中裕世纪大酒店</v>
      </c>
      <c r="D14" s="11" t="str">
        <f>[1]动作!$G13</f>
        <v>BJ_zhongyu</v>
      </c>
      <c r="E14" s="11" t="str">
        <f>[1]动作!$D13</f>
        <v>分系统4故障状态</v>
      </c>
      <c r="F14" s="11" t="s">
        <v>178</v>
      </c>
      <c r="G14" s="12">
        <f>[1]动作!$A13+[1]动作!$B13</f>
        <v>43191.176724537036</v>
      </c>
      <c r="H14" s="12"/>
      <c r="I14" s="13"/>
      <c r="J14" s="34"/>
    </row>
    <row r="15" spans="1:10" hidden="1" x14ac:dyDescent="0.3">
      <c r="A15" s="24">
        <v>13</v>
      </c>
      <c r="B15" s="11" t="str">
        <f>IFERROR(INDEX({"JSNY-BJ0001-01";"JSNY-JS0022-01";"JSNY-JS0002-01"},MATCH(D15,{"BJ_zhongyu";"JS_WX_liteer";"JS_CZ_wodefeng"},0)),"")</f>
        <v>JSNY-JS0002-01</v>
      </c>
      <c r="C15" s="11" t="str">
        <f>IFERROR(INDEX({"北京中裕世纪大酒店";"江苏利特尔绿色包装股份有限公司";"常州市金坛沃德丰电子科技有限公司"},MATCH(D15,{"BJ_zhongyu";"JS_WX_liteer";"JS_CZ_wodefeng"},0)),"")</f>
        <v>常州市金坛沃德丰电子科技有限公司</v>
      </c>
      <c r="D15" s="11" t="str">
        <f>[1]动作!$G14</f>
        <v>JS_CZ_wodefeng</v>
      </c>
      <c r="E15" s="11" t="str">
        <f>[1]动作!$D14</f>
        <v>分系统1BMS1总电压过低一级故障</v>
      </c>
      <c r="F15" s="11" t="s">
        <v>177</v>
      </c>
      <c r="G15" s="12">
        <f>[1]动作!$A14+[1]动作!$B14</f>
        <v>43191.456782407404</v>
      </c>
      <c r="H15" s="12"/>
      <c r="I15" s="13"/>
      <c r="J15" s="34"/>
    </row>
    <row r="16" spans="1:10" hidden="1" x14ac:dyDescent="0.3">
      <c r="A16" s="24">
        <v>14</v>
      </c>
      <c r="B16" s="11" t="str">
        <f>IFERROR(INDEX({"JSNY-BJ0001-01";"JSNY-JS0022-01";"JSNY-JS0002-01"},MATCH(D16,{"BJ_zhongyu";"JS_WX_liteer";"JS_CZ_wodefeng"},0)),"")</f>
        <v>JSNY-JS0002-01</v>
      </c>
      <c r="C16" s="11" t="str">
        <f>IFERROR(INDEX({"北京中裕世纪大酒店";"江苏利特尔绿色包装股份有限公司";"常州市金坛沃德丰电子科技有限公司"},MATCH(D16,{"BJ_zhongyu";"JS_WX_liteer";"JS_CZ_wodefeng"},0)),"")</f>
        <v>常州市金坛沃德丰电子科技有限公司</v>
      </c>
      <c r="D16" s="11" t="str">
        <f>[1]动作!$G15</f>
        <v>JS_CZ_wodefeng</v>
      </c>
      <c r="E16" s="11" t="str">
        <f>[1]动作!$D15</f>
        <v>分系统1BMS1总电压过低二级故障</v>
      </c>
      <c r="F16" s="11" t="s">
        <v>177</v>
      </c>
      <c r="G16" s="12">
        <f>[1]动作!$A15+[1]动作!$B15</f>
        <v>43191.456782407404</v>
      </c>
      <c r="H16" s="12"/>
      <c r="I16" s="13"/>
      <c r="J16" s="34"/>
    </row>
    <row r="17" spans="1:10" hidden="1" x14ac:dyDescent="0.3">
      <c r="A17" s="24">
        <v>15</v>
      </c>
      <c r="B17" s="11" t="str">
        <f>IFERROR(INDEX({"JSNY-BJ0001-01";"JSNY-JS0022-01";"JSNY-JS0002-01"},MATCH(D17,{"BJ_zhongyu";"JS_WX_liteer";"JS_CZ_wodefeng"},0)),"")</f>
        <v>JSNY-JS0002-01</v>
      </c>
      <c r="C17" s="11" t="str">
        <f>IFERROR(INDEX({"北京中裕世纪大酒店";"江苏利特尔绿色包装股份有限公司";"常州市金坛沃德丰电子科技有限公司"},MATCH(D17,{"BJ_zhongyu";"JS_WX_liteer";"JS_CZ_wodefeng"},0)),"")</f>
        <v>常州市金坛沃德丰电子科技有限公司</v>
      </c>
      <c r="D17" s="11" t="str">
        <f>[1]动作!$G16</f>
        <v>JS_CZ_wodefeng</v>
      </c>
      <c r="E17" s="11" t="str">
        <f>[1]动作!$D16</f>
        <v>分系统1BMS3总电压过低一级故障</v>
      </c>
      <c r="F17" s="11" t="s">
        <v>177</v>
      </c>
      <c r="G17" s="12">
        <f>[1]动作!$A16+[1]动作!$B16</f>
        <v>43191.457071759258</v>
      </c>
      <c r="H17" s="12"/>
      <c r="I17" s="13"/>
      <c r="J17" s="34"/>
    </row>
    <row r="18" spans="1:10" hidden="1" x14ac:dyDescent="0.3">
      <c r="A18" s="24">
        <v>16</v>
      </c>
      <c r="B18" s="11" t="str">
        <f>IFERROR(INDEX({"JSNY-BJ0001-01";"JSNY-JS0022-01";"JSNY-JS0002-01"},MATCH(D18,{"BJ_zhongyu";"JS_WX_liteer";"JS_CZ_wodefeng"},0)),"")</f>
        <v>JSNY-JS0002-01</v>
      </c>
      <c r="C18" s="11" t="str">
        <f>IFERROR(INDEX({"北京中裕世纪大酒店";"江苏利特尔绿色包装股份有限公司";"常州市金坛沃德丰电子科技有限公司"},MATCH(D18,{"BJ_zhongyu";"JS_WX_liteer";"JS_CZ_wodefeng"},0)),"")</f>
        <v>常州市金坛沃德丰电子科技有限公司</v>
      </c>
      <c r="D18" s="11" t="str">
        <f>[1]动作!$G17</f>
        <v>JS_CZ_wodefeng</v>
      </c>
      <c r="E18" s="11" t="str">
        <f>[1]动作!$D17</f>
        <v>分系统1BMS3总电压过低二级故障</v>
      </c>
      <c r="F18" s="11" t="s">
        <v>177</v>
      </c>
      <c r="G18" s="12">
        <f>[1]动作!$A17+[1]动作!$B17</f>
        <v>43191.457071759258</v>
      </c>
      <c r="H18" s="12"/>
      <c r="I18" s="13"/>
      <c r="J18" s="34"/>
    </row>
    <row r="19" spans="1:10" hidden="1" x14ac:dyDescent="0.3">
      <c r="A19" s="24">
        <v>17</v>
      </c>
      <c r="B19" s="11" t="str">
        <f>IFERROR(INDEX({"JSNY-BJ0001-01";"JSNY-JS0022-01";"JSNY-JS0002-01"},MATCH(D19,{"BJ_zhongyu";"JS_WX_liteer";"JS_CZ_wodefeng"},0)),"")</f>
        <v>JSNY-JS0002-01</v>
      </c>
      <c r="C19" s="11" t="str">
        <f>IFERROR(INDEX({"北京中裕世纪大酒店";"江苏利特尔绿色包装股份有限公司";"常州市金坛沃德丰电子科技有限公司"},MATCH(D19,{"BJ_zhongyu";"JS_WX_liteer";"JS_CZ_wodefeng"},0)),"")</f>
        <v>常州市金坛沃德丰电子科技有限公司</v>
      </c>
      <c r="D19" s="11" t="str">
        <f>[1]动作!$G18</f>
        <v>JS_CZ_wodefeng</v>
      </c>
      <c r="E19" s="11" t="str">
        <f>[1]动作!$D18</f>
        <v>分系统1BMS6总电压过低一级故障</v>
      </c>
      <c r="F19" s="11" t="s">
        <v>177</v>
      </c>
      <c r="G19" s="12">
        <f>[1]动作!$A18+[1]动作!$B18</f>
        <v>43191.457476851851</v>
      </c>
      <c r="H19" s="12"/>
      <c r="I19" s="13"/>
      <c r="J19" s="34"/>
    </row>
    <row r="20" spans="1:10" hidden="1" x14ac:dyDescent="0.3">
      <c r="A20" s="24">
        <v>18</v>
      </c>
      <c r="B20" s="11" t="str">
        <f>IFERROR(INDEX({"JSNY-BJ0001-01";"JSNY-JS0022-01";"JSNY-JS0002-01"},MATCH(D20,{"BJ_zhongyu";"JS_WX_liteer";"JS_CZ_wodefeng"},0)),"")</f>
        <v>JSNY-JS0002-01</v>
      </c>
      <c r="C20" s="11" t="str">
        <f>IFERROR(INDEX({"北京中裕世纪大酒店";"江苏利特尔绿色包装股份有限公司";"常州市金坛沃德丰电子科技有限公司"},MATCH(D20,{"BJ_zhongyu";"JS_WX_liteer";"JS_CZ_wodefeng"},0)),"")</f>
        <v>常州市金坛沃德丰电子科技有限公司</v>
      </c>
      <c r="D20" s="11" t="str">
        <f>[1]动作!$G19</f>
        <v>JS_CZ_wodefeng</v>
      </c>
      <c r="E20" s="11" t="str">
        <f>[1]动作!$D19</f>
        <v>分系统1BMS6总电压过低二级故障</v>
      </c>
      <c r="F20" s="11" t="s">
        <v>177</v>
      </c>
      <c r="G20" s="12">
        <f>[1]动作!$A19+[1]动作!$B19</f>
        <v>43191.457476851851</v>
      </c>
      <c r="H20" s="12"/>
      <c r="I20" s="13"/>
      <c r="J20" s="34"/>
    </row>
    <row r="21" spans="1:10" hidden="1" x14ac:dyDescent="0.3">
      <c r="A21" s="24">
        <v>19</v>
      </c>
      <c r="B21" s="11" t="str">
        <f>IFERROR(INDEX({"JSNY-BJ0001-01";"JSNY-JS0022-01";"JSNY-JS0002-01"},MATCH(D21,{"BJ_zhongyu";"JS_WX_liteer";"JS_CZ_wodefeng"},0)),"")</f>
        <v>JSNY-JS0002-01</v>
      </c>
      <c r="C21" s="11" t="str">
        <f>IFERROR(INDEX({"北京中裕世纪大酒店";"江苏利特尔绿色包装股份有限公司";"常州市金坛沃德丰电子科技有限公司"},MATCH(D21,{"BJ_zhongyu";"JS_WX_liteer";"JS_CZ_wodefeng"},0)),"")</f>
        <v>常州市金坛沃德丰电子科技有限公司</v>
      </c>
      <c r="D21" s="11" t="str">
        <f>[1]动作!$G20</f>
        <v>JS_CZ_wodefeng</v>
      </c>
      <c r="E21" s="11" t="str">
        <f>[1]动作!$D20</f>
        <v>分系统1BMS5总电压过低一级故障</v>
      </c>
      <c r="F21" s="11" t="s">
        <v>177</v>
      </c>
      <c r="G21" s="12">
        <f>[1]动作!$A20+[1]动作!$B20</f>
        <v>43191.457592592589</v>
      </c>
      <c r="H21" s="12"/>
      <c r="I21" s="13"/>
      <c r="J21" s="34"/>
    </row>
    <row r="22" spans="1:10" hidden="1" x14ac:dyDescent="0.3">
      <c r="A22" s="24">
        <v>20</v>
      </c>
      <c r="B22" s="11" t="str">
        <f>IFERROR(INDEX({"JSNY-BJ0001-01";"JSNY-JS0022-01";"JSNY-JS0002-01"},MATCH(D22,{"BJ_zhongyu";"JS_WX_liteer";"JS_CZ_wodefeng"},0)),"")</f>
        <v>JSNY-JS0002-01</v>
      </c>
      <c r="C22" s="11" t="str">
        <f>IFERROR(INDEX({"北京中裕世纪大酒店";"江苏利特尔绿色包装股份有限公司";"常州市金坛沃德丰电子科技有限公司"},MATCH(D22,{"BJ_zhongyu";"JS_WX_liteer";"JS_CZ_wodefeng"},0)),"")</f>
        <v>常州市金坛沃德丰电子科技有限公司</v>
      </c>
      <c r="D22" s="11" t="str">
        <f>[1]动作!$G21</f>
        <v>JS_CZ_wodefeng</v>
      </c>
      <c r="E22" s="11" t="str">
        <f>[1]动作!$D21</f>
        <v>分系统1BMS5总电压过低二级故障</v>
      </c>
      <c r="F22" s="11" t="s">
        <v>177</v>
      </c>
      <c r="G22" s="12">
        <f>[1]动作!$A21+[1]动作!$B21</f>
        <v>43191.457592592589</v>
      </c>
      <c r="H22" s="12"/>
      <c r="I22" s="13"/>
      <c r="J22" s="34"/>
    </row>
    <row r="23" spans="1:10" hidden="1" x14ac:dyDescent="0.3">
      <c r="A23" s="24">
        <v>21</v>
      </c>
      <c r="B23" s="11" t="str">
        <f>IFERROR(INDEX({"JSNY-BJ0001-01";"JSNY-JS0022-01";"JSNY-JS0002-01"},MATCH(D23,{"BJ_zhongyu";"JS_WX_liteer";"JS_CZ_wodefeng"},0)),"")</f>
        <v>JSNY-JS0002-01</v>
      </c>
      <c r="C23" s="11" t="str">
        <f>IFERROR(INDEX({"北京中裕世纪大酒店";"江苏利特尔绿色包装股份有限公司";"常州市金坛沃德丰电子科技有限公司"},MATCH(D23,{"BJ_zhongyu";"JS_WX_liteer";"JS_CZ_wodefeng"},0)),"")</f>
        <v>常州市金坛沃德丰电子科技有限公司</v>
      </c>
      <c r="D23" s="11" t="str">
        <f>[1]动作!$G22</f>
        <v>JS_CZ_wodefeng</v>
      </c>
      <c r="E23" s="11" t="str">
        <f>[1]动作!$D22</f>
        <v>分系统1BMS4总电压过低一级故障</v>
      </c>
      <c r="F23" s="11" t="s">
        <v>177</v>
      </c>
      <c r="G23" s="12">
        <f>[1]动作!$A22+[1]动作!$B22</f>
        <v>43191.457939814813</v>
      </c>
      <c r="H23" s="12"/>
      <c r="I23" s="13"/>
      <c r="J23" s="34"/>
    </row>
    <row r="24" spans="1:10" hidden="1" x14ac:dyDescent="0.3">
      <c r="A24" s="24">
        <v>22</v>
      </c>
      <c r="B24" s="11" t="str">
        <f>IFERROR(INDEX({"JSNY-BJ0001-01";"JSNY-JS0022-01";"JSNY-JS0002-01"},MATCH(D24,{"BJ_zhongyu";"JS_WX_liteer";"JS_CZ_wodefeng"},0)),"")</f>
        <v>JSNY-JS0002-01</v>
      </c>
      <c r="C24" s="11" t="str">
        <f>IFERROR(INDEX({"北京中裕世纪大酒店";"江苏利特尔绿色包装股份有限公司";"常州市金坛沃德丰电子科技有限公司"},MATCH(D24,{"BJ_zhongyu";"JS_WX_liteer";"JS_CZ_wodefeng"},0)),"")</f>
        <v>常州市金坛沃德丰电子科技有限公司</v>
      </c>
      <c r="D24" s="11" t="str">
        <f>[1]动作!$G23</f>
        <v>JS_CZ_wodefeng</v>
      </c>
      <c r="E24" s="11" t="str">
        <f>[1]动作!$D23</f>
        <v>分系统1BMS4总电压过低二级故障</v>
      </c>
      <c r="F24" s="11" t="s">
        <v>177</v>
      </c>
      <c r="G24" s="12">
        <f>[1]动作!$A23+[1]动作!$B23</f>
        <v>43191.457939814813</v>
      </c>
      <c r="H24" s="12"/>
      <c r="I24" s="13"/>
      <c r="J24" s="34"/>
    </row>
    <row r="25" spans="1:10" hidden="1" x14ac:dyDescent="0.3">
      <c r="A25" s="24">
        <v>23</v>
      </c>
      <c r="B25" s="11" t="str">
        <f>IFERROR(INDEX({"JSNY-BJ0001-01";"JSNY-JS0022-01";"JSNY-JS0002-01"},MATCH(D25,{"BJ_zhongyu";"JS_WX_liteer";"JS_CZ_wodefeng"},0)),"")</f>
        <v>JSNY-JS0002-01</v>
      </c>
      <c r="C25" s="11" t="str">
        <f>IFERROR(INDEX({"北京中裕世纪大酒店";"江苏利特尔绿色包装股份有限公司";"常州市金坛沃德丰电子科技有限公司"},MATCH(D25,{"BJ_zhongyu";"JS_WX_liteer";"JS_CZ_wodefeng"},0)),"")</f>
        <v>常州市金坛沃德丰电子科技有限公司</v>
      </c>
      <c r="D25" s="11" t="str">
        <f>[1]动作!$G24</f>
        <v>JS_CZ_wodefeng</v>
      </c>
      <c r="E25" s="11" t="str">
        <f>[1]动作!$D24</f>
        <v>分系统1BMS2总电压过低一级故障</v>
      </c>
      <c r="F25" s="11" t="s">
        <v>177</v>
      </c>
      <c r="G25" s="12">
        <f>[1]动作!$A24+[1]动作!$B24</f>
        <v>43191.458055555559</v>
      </c>
      <c r="H25" s="12"/>
      <c r="I25" s="13"/>
      <c r="J25" s="34"/>
    </row>
    <row r="26" spans="1:10" hidden="1" x14ac:dyDescent="0.3">
      <c r="A26" s="24">
        <v>24</v>
      </c>
      <c r="B26" s="11" t="str">
        <f>IFERROR(INDEX({"JSNY-BJ0001-01";"JSNY-JS0022-01";"JSNY-JS0002-01"},MATCH(D26,{"BJ_zhongyu";"JS_WX_liteer";"JS_CZ_wodefeng"},0)),"")</f>
        <v>JSNY-JS0002-01</v>
      </c>
      <c r="C26" s="11" t="str">
        <f>IFERROR(INDEX({"北京中裕世纪大酒店";"江苏利特尔绿色包装股份有限公司";"常州市金坛沃德丰电子科技有限公司"},MATCH(D26,{"BJ_zhongyu";"JS_WX_liteer";"JS_CZ_wodefeng"},0)),"")</f>
        <v>常州市金坛沃德丰电子科技有限公司</v>
      </c>
      <c r="D26" s="11" t="str">
        <f>[1]动作!$G25</f>
        <v>JS_CZ_wodefeng</v>
      </c>
      <c r="E26" s="11" t="str">
        <f>[1]动作!$D25</f>
        <v>分系统1BMS2总电压过低二级故障</v>
      </c>
      <c r="F26" s="11" t="s">
        <v>177</v>
      </c>
      <c r="G26" s="12">
        <f>[1]动作!$A25+[1]动作!$B25</f>
        <v>43191.458055555559</v>
      </c>
      <c r="H26" s="12"/>
      <c r="I26" s="13"/>
      <c r="J26" s="34"/>
    </row>
    <row r="27" spans="1:10" hidden="1" x14ac:dyDescent="0.3">
      <c r="A27" s="24">
        <v>25</v>
      </c>
      <c r="B27" s="11" t="str">
        <f>IFERROR(INDEX({"JSNY-BJ0001-01";"JSNY-JS0022-01";"JSNY-JS0002-01"},MATCH(D27,{"BJ_zhongyu";"JS_WX_liteer";"JS_CZ_wodefeng"},0)),"")</f>
        <v>JSNY-JS0002-01</v>
      </c>
      <c r="C27" s="11" t="str">
        <f>IFERROR(INDEX({"北京中裕世纪大酒店";"江苏利特尔绿色包装股份有限公司";"常州市金坛沃德丰电子科技有限公司"},MATCH(D27,{"BJ_zhongyu";"JS_WX_liteer";"JS_CZ_wodefeng"},0)),"")</f>
        <v>常州市金坛沃德丰电子科技有限公司</v>
      </c>
      <c r="D27" s="11" t="str">
        <f>[1]动作!$G26</f>
        <v>JS_CZ_wodefeng</v>
      </c>
      <c r="E27" s="11" t="str">
        <f>[1]动作!$D26</f>
        <v>分系统1BMS3SOC过低一级故障</v>
      </c>
      <c r="F27" s="11" t="s">
        <v>177</v>
      </c>
      <c r="G27" s="12">
        <f>[1]动作!$A26+[1]动作!$B26</f>
        <v>43191.458923611113</v>
      </c>
      <c r="H27" s="12"/>
      <c r="I27" s="13"/>
      <c r="J27" s="34"/>
    </row>
    <row r="28" spans="1:10" hidden="1" x14ac:dyDescent="0.3">
      <c r="A28" s="24">
        <v>26</v>
      </c>
      <c r="B28" s="11" t="str">
        <f>IFERROR(INDEX({"JSNY-BJ0001-01";"JSNY-JS0022-01";"JSNY-JS0002-01"},MATCH(D28,{"BJ_zhongyu";"JS_WX_liteer";"JS_CZ_wodefeng"},0)),"")</f>
        <v>JSNY-JS0002-01</v>
      </c>
      <c r="C28" s="11" t="str">
        <f>IFERROR(INDEX({"北京中裕世纪大酒店";"江苏利特尔绿色包装股份有限公司";"常州市金坛沃德丰电子科技有限公司"},MATCH(D28,{"BJ_zhongyu";"JS_WX_liteer";"JS_CZ_wodefeng"},0)),"")</f>
        <v>常州市金坛沃德丰电子科技有限公司</v>
      </c>
      <c r="D28" s="11" t="str">
        <f>[1]动作!$G27</f>
        <v>JS_CZ_wodefeng</v>
      </c>
      <c r="E28" s="11" t="str">
        <f>[1]动作!$D27</f>
        <v>分系统1BMS3SOC过低二级故障</v>
      </c>
      <c r="F28" s="11" t="s">
        <v>177</v>
      </c>
      <c r="G28" s="12">
        <f>[1]动作!$A27+[1]动作!$B27</f>
        <v>43191.458923611113</v>
      </c>
      <c r="H28" s="12"/>
      <c r="I28" s="13"/>
      <c r="J28" s="34"/>
    </row>
    <row r="29" spans="1:10" hidden="1" x14ac:dyDescent="0.3">
      <c r="A29" s="24">
        <v>27</v>
      </c>
      <c r="B29" s="11" t="str">
        <f>IFERROR(INDEX({"JSNY-BJ0001-01";"JSNY-JS0022-01";"JSNY-JS0002-01"},MATCH(D29,{"BJ_zhongyu";"JS_WX_liteer";"JS_CZ_wodefeng"},0)),"")</f>
        <v>JSNY-JS0002-01</v>
      </c>
      <c r="C29" s="11" t="str">
        <f>IFERROR(INDEX({"北京中裕世纪大酒店";"江苏利特尔绿色包装股份有限公司";"常州市金坛沃德丰电子科技有限公司"},MATCH(D29,{"BJ_zhongyu";"JS_WX_liteer";"JS_CZ_wodefeng"},0)),"")</f>
        <v>常州市金坛沃德丰电子科技有限公司</v>
      </c>
      <c r="D29" s="11" t="str">
        <f>[1]动作!$G28</f>
        <v>JS_CZ_wodefeng</v>
      </c>
      <c r="E29" s="11" t="str">
        <f>[1]动作!$D28</f>
        <v>分系统1BMS4SOC过低一级故障</v>
      </c>
      <c r="F29" s="11" t="s">
        <v>177</v>
      </c>
      <c r="G29" s="12">
        <f>[1]动作!$A28+[1]动作!$B28</f>
        <v>43191.460428240738</v>
      </c>
      <c r="H29" s="12"/>
      <c r="I29" s="13"/>
      <c r="J29" s="34"/>
    </row>
    <row r="30" spans="1:10" hidden="1" x14ac:dyDescent="0.3">
      <c r="A30" s="24">
        <v>28</v>
      </c>
      <c r="B30" s="11" t="str">
        <f>IFERROR(INDEX({"JSNY-BJ0001-01";"JSNY-JS0022-01";"JSNY-JS0002-01"},MATCH(D30,{"BJ_zhongyu";"JS_WX_liteer";"JS_CZ_wodefeng"},0)),"")</f>
        <v>JSNY-JS0002-01</v>
      </c>
      <c r="C30" s="11" t="str">
        <f>IFERROR(INDEX({"北京中裕世纪大酒店";"江苏利特尔绿色包装股份有限公司";"常州市金坛沃德丰电子科技有限公司"},MATCH(D30,{"BJ_zhongyu";"JS_WX_liteer";"JS_CZ_wodefeng"},0)),"")</f>
        <v>常州市金坛沃德丰电子科技有限公司</v>
      </c>
      <c r="D30" s="11" t="str">
        <f>[1]动作!$G29</f>
        <v>JS_CZ_wodefeng</v>
      </c>
      <c r="E30" s="11" t="str">
        <f>[1]动作!$D29</f>
        <v>分系统1BMS4SOC过低二级故障</v>
      </c>
      <c r="F30" s="11" t="s">
        <v>177</v>
      </c>
      <c r="G30" s="12">
        <f>[1]动作!$A29+[1]动作!$B29</f>
        <v>43191.460428240738</v>
      </c>
      <c r="H30" s="12"/>
      <c r="I30" s="13"/>
      <c r="J30" s="34"/>
    </row>
    <row r="31" spans="1:10" hidden="1" x14ac:dyDescent="0.3">
      <c r="A31" s="24">
        <v>29</v>
      </c>
      <c r="B31" s="11" t="str">
        <f>IFERROR(INDEX({"JSNY-BJ0001-01";"JSNY-JS0022-01";"JSNY-JS0002-01"},MATCH(D31,{"BJ_zhongyu";"JS_WX_liteer";"JS_CZ_wodefeng"},0)),"")</f>
        <v>JSNY-JS0002-01</v>
      </c>
      <c r="C31" s="11" t="str">
        <f>IFERROR(INDEX({"北京中裕世纪大酒店";"江苏利特尔绿色包装股份有限公司";"常州市金坛沃德丰电子科技有限公司"},MATCH(D31,{"BJ_zhongyu";"JS_WX_liteer";"JS_CZ_wodefeng"},0)),"")</f>
        <v>常州市金坛沃德丰电子科技有限公司</v>
      </c>
      <c r="D31" s="11" t="str">
        <f>[1]动作!$G30</f>
        <v>JS_CZ_wodefeng</v>
      </c>
      <c r="E31" s="11" t="str">
        <f>[1]动作!$D30</f>
        <v>分系统1BMS6SOC过低一级故障</v>
      </c>
      <c r="F31" s="11" t="s">
        <v>177</v>
      </c>
      <c r="G31" s="12">
        <f>[1]动作!$A30+[1]动作!$B30</f>
        <v>43191.460601851853</v>
      </c>
      <c r="H31" s="12"/>
      <c r="I31" s="13"/>
      <c r="J31" s="34"/>
    </row>
    <row r="32" spans="1:10" hidden="1" x14ac:dyDescent="0.3">
      <c r="A32" s="24">
        <v>30</v>
      </c>
      <c r="B32" s="11" t="str">
        <f>IFERROR(INDEX({"JSNY-BJ0001-01";"JSNY-JS0022-01";"JSNY-JS0002-01"},MATCH(D32,{"BJ_zhongyu";"JS_WX_liteer";"JS_CZ_wodefeng"},0)),"")</f>
        <v>JSNY-JS0002-01</v>
      </c>
      <c r="C32" s="11" t="str">
        <f>IFERROR(INDEX({"北京中裕世纪大酒店";"江苏利特尔绿色包装股份有限公司";"常州市金坛沃德丰电子科技有限公司"},MATCH(D32,{"BJ_zhongyu";"JS_WX_liteer";"JS_CZ_wodefeng"},0)),"")</f>
        <v>常州市金坛沃德丰电子科技有限公司</v>
      </c>
      <c r="D32" s="11" t="str">
        <f>[1]动作!$G31</f>
        <v>JS_CZ_wodefeng</v>
      </c>
      <c r="E32" s="11" t="str">
        <f>[1]动作!$D31</f>
        <v>分系统1BMS6SOC过低二级故障</v>
      </c>
      <c r="F32" s="11" t="s">
        <v>177</v>
      </c>
      <c r="G32" s="12">
        <f>[1]动作!$A31+[1]动作!$B31</f>
        <v>43191.460601851853</v>
      </c>
      <c r="H32" s="12"/>
      <c r="I32" s="13"/>
      <c r="J32" s="34"/>
    </row>
    <row r="33" spans="1:10" hidden="1" x14ac:dyDescent="0.3">
      <c r="A33" s="24">
        <v>31</v>
      </c>
      <c r="B33" s="11" t="str">
        <f>IFERROR(INDEX({"JSNY-BJ0001-01";"JSNY-JS0022-01";"JSNY-JS0002-01"},MATCH(D33,{"BJ_zhongyu";"JS_WX_liteer";"JS_CZ_wodefeng"},0)),"")</f>
        <v>JSNY-JS0002-01</v>
      </c>
      <c r="C33" s="11" t="str">
        <f>IFERROR(INDEX({"北京中裕世纪大酒店";"江苏利特尔绿色包装股份有限公司";"常州市金坛沃德丰电子科技有限公司"},MATCH(D33,{"BJ_zhongyu";"JS_WX_liteer";"JS_CZ_wodefeng"},0)),"")</f>
        <v>常州市金坛沃德丰电子科技有限公司</v>
      </c>
      <c r="D33" s="11" t="str">
        <f>[1]动作!$G32</f>
        <v>JS_CZ_wodefeng</v>
      </c>
      <c r="E33" s="11" t="str">
        <f>[1]动作!$D32</f>
        <v>分系统1BMS1SOC过低一级故障</v>
      </c>
      <c r="F33" s="11" t="s">
        <v>177</v>
      </c>
      <c r="G33" s="12">
        <f>[1]动作!$A32+[1]动作!$B32</f>
        <v>43191.460717592592</v>
      </c>
      <c r="H33" s="12"/>
      <c r="I33" s="13"/>
      <c r="J33" s="34"/>
    </row>
    <row r="34" spans="1:10" hidden="1" x14ac:dyDescent="0.3">
      <c r="A34" s="24">
        <v>32</v>
      </c>
      <c r="B34" s="11" t="str">
        <f>IFERROR(INDEX({"JSNY-BJ0001-01";"JSNY-JS0022-01";"JSNY-JS0002-01"},MATCH(D34,{"BJ_zhongyu";"JS_WX_liteer";"JS_CZ_wodefeng"},0)),"")</f>
        <v>JSNY-JS0002-01</v>
      </c>
      <c r="C34" s="11" t="str">
        <f>IFERROR(INDEX({"北京中裕世纪大酒店";"江苏利特尔绿色包装股份有限公司";"常州市金坛沃德丰电子科技有限公司"},MATCH(D34,{"BJ_zhongyu";"JS_WX_liteer";"JS_CZ_wodefeng"},0)),"")</f>
        <v>常州市金坛沃德丰电子科技有限公司</v>
      </c>
      <c r="D34" s="11" t="str">
        <f>[1]动作!$G33</f>
        <v>JS_CZ_wodefeng</v>
      </c>
      <c r="E34" s="11" t="str">
        <f>[1]动作!$D33</f>
        <v>分系统1BMS1SOC过低二级故障</v>
      </c>
      <c r="F34" s="11" t="s">
        <v>177</v>
      </c>
      <c r="G34" s="12">
        <f>[1]动作!$A33+[1]动作!$B33</f>
        <v>43191.460717592592</v>
      </c>
      <c r="H34" s="12"/>
      <c r="I34" s="13"/>
      <c r="J34" s="34"/>
    </row>
    <row r="35" spans="1:10" hidden="1" x14ac:dyDescent="0.3">
      <c r="A35" s="24">
        <v>33</v>
      </c>
      <c r="B35" s="11" t="str">
        <f>IFERROR(INDEX({"JSNY-BJ0001-01";"JSNY-JS0022-01";"JSNY-JS0002-01"},MATCH(D35,{"BJ_zhongyu";"JS_WX_liteer";"JS_CZ_wodefeng"},0)),"")</f>
        <v>JSNY-JS0002-01</v>
      </c>
      <c r="C35" s="11" t="str">
        <f>IFERROR(INDEX({"北京中裕世纪大酒店";"江苏利特尔绿色包装股份有限公司";"常州市金坛沃德丰电子科技有限公司"},MATCH(D35,{"BJ_zhongyu";"JS_WX_liteer";"JS_CZ_wodefeng"},0)),"")</f>
        <v>常州市金坛沃德丰电子科技有限公司</v>
      </c>
      <c r="D35" s="11" t="str">
        <f>[1]动作!$G34</f>
        <v>JS_CZ_wodefeng</v>
      </c>
      <c r="E35" s="11" t="str">
        <f>[1]动作!$D34</f>
        <v>分系统1BMS2SOC过低一级故障</v>
      </c>
      <c r="F35" s="11" t="s">
        <v>177</v>
      </c>
      <c r="G35" s="12">
        <f>[1]动作!$A34+[1]动作!$B34</f>
        <v>43191.46199074074</v>
      </c>
      <c r="H35" s="12"/>
      <c r="I35" s="13"/>
      <c r="J35" s="34"/>
    </row>
    <row r="36" spans="1:10" hidden="1" x14ac:dyDescent="0.3">
      <c r="A36" s="24">
        <v>34</v>
      </c>
      <c r="B36" s="11" t="str">
        <f>IFERROR(INDEX({"JSNY-BJ0001-01";"JSNY-JS0022-01";"JSNY-JS0002-01"},MATCH(D36,{"BJ_zhongyu";"JS_WX_liteer";"JS_CZ_wodefeng"},0)),"")</f>
        <v>JSNY-JS0002-01</v>
      </c>
      <c r="C36" s="11" t="str">
        <f>IFERROR(INDEX({"北京中裕世纪大酒店";"江苏利特尔绿色包装股份有限公司";"常州市金坛沃德丰电子科技有限公司"},MATCH(D36,{"BJ_zhongyu";"JS_WX_liteer";"JS_CZ_wodefeng"},0)),"")</f>
        <v>常州市金坛沃德丰电子科技有限公司</v>
      </c>
      <c r="D36" s="11" t="str">
        <f>[1]动作!$G35</f>
        <v>JS_CZ_wodefeng</v>
      </c>
      <c r="E36" s="11" t="str">
        <f>[1]动作!$D35</f>
        <v>分系统1BMS2SOC过低二级故障</v>
      </c>
      <c r="F36" s="11" t="s">
        <v>177</v>
      </c>
      <c r="G36" s="12">
        <f>[1]动作!$A35+[1]动作!$B35</f>
        <v>43191.46199074074</v>
      </c>
      <c r="H36" s="12"/>
      <c r="I36" s="13"/>
      <c r="J36" s="34"/>
    </row>
    <row r="37" spans="1:10" hidden="1" x14ac:dyDescent="0.3">
      <c r="A37" s="24">
        <v>35</v>
      </c>
      <c r="B37" s="11" t="str">
        <f>IFERROR(INDEX({"JSNY-BJ0001-01";"JSNY-JS0022-01";"JSNY-JS0002-01"},MATCH(D37,{"BJ_zhongyu";"JS_WX_liteer";"JS_CZ_wodefeng"},0)),"")</f>
        <v>JSNY-JS0002-01</v>
      </c>
      <c r="C37" s="11" t="str">
        <f>IFERROR(INDEX({"北京中裕世纪大酒店";"江苏利特尔绿色包装股份有限公司";"常州市金坛沃德丰电子科技有限公司"},MATCH(D37,{"BJ_zhongyu";"JS_WX_liteer";"JS_CZ_wodefeng"},0)),"")</f>
        <v>常州市金坛沃德丰电子科技有限公司</v>
      </c>
      <c r="D37" s="11" t="str">
        <f>[1]动作!$G36</f>
        <v>JS_CZ_wodefeng</v>
      </c>
      <c r="E37" s="11" t="str">
        <f>[1]动作!$D36</f>
        <v>分系统1BMS5单体电压过低一级故障</v>
      </c>
      <c r="F37" s="11" t="s">
        <v>177</v>
      </c>
      <c r="G37" s="12">
        <f>[1]动作!$A36+[1]动作!$B36</f>
        <v>43191.463958333334</v>
      </c>
      <c r="H37" s="12"/>
      <c r="I37" s="13"/>
      <c r="J37" s="34"/>
    </row>
    <row r="38" spans="1:10" hidden="1" x14ac:dyDescent="0.3">
      <c r="A38" s="24">
        <v>36</v>
      </c>
      <c r="B38" s="11" t="str">
        <f>IFERROR(INDEX({"JSNY-BJ0001-01";"JSNY-JS0022-01";"JSNY-JS0002-01"},MATCH(D38,{"BJ_zhongyu";"JS_WX_liteer";"JS_CZ_wodefeng"},0)),"")</f>
        <v>JSNY-JS0002-01</v>
      </c>
      <c r="C38" s="11" t="str">
        <f>IFERROR(INDEX({"北京中裕世纪大酒店";"江苏利特尔绿色包装股份有限公司";"常州市金坛沃德丰电子科技有限公司"},MATCH(D38,{"BJ_zhongyu";"JS_WX_liteer";"JS_CZ_wodefeng"},0)),"")</f>
        <v>常州市金坛沃德丰电子科技有限公司</v>
      </c>
      <c r="D38" s="11" t="str">
        <f>[1]动作!$G37</f>
        <v>JS_CZ_wodefeng</v>
      </c>
      <c r="E38" s="11" t="str">
        <f>[1]动作!$D37</f>
        <v>分系统1BMS5单体电压过低二级故障</v>
      </c>
      <c r="F38" s="11" t="s">
        <v>177</v>
      </c>
      <c r="G38" s="12">
        <f>[1]动作!$A37+[1]动作!$B37</f>
        <v>43191.463958333334</v>
      </c>
      <c r="H38" s="12"/>
      <c r="I38" s="13"/>
      <c r="J38" s="34"/>
    </row>
    <row r="39" spans="1:10" hidden="1" x14ac:dyDescent="0.3">
      <c r="A39" s="24">
        <v>37</v>
      </c>
      <c r="B39" s="11" t="str">
        <f>IFERROR(INDEX({"JSNY-BJ0001-01";"JSNY-JS0022-01";"JSNY-JS0002-01"},MATCH(D39,{"BJ_zhongyu";"JS_WX_liteer";"JS_CZ_wodefeng"},0)),"")</f>
        <v>JSNY-JS0002-01</v>
      </c>
      <c r="C39" s="11" t="str">
        <f>IFERROR(INDEX({"北京中裕世纪大酒店";"江苏利特尔绿色包装股份有限公司";"常州市金坛沃德丰电子科技有限公司"},MATCH(D39,{"BJ_zhongyu";"JS_WX_liteer";"JS_CZ_wodefeng"},0)),"")</f>
        <v>常州市金坛沃德丰电子科技有限公司</v>
      </c>
      <c r="D39" s="11" t="str">
        <f>[1]动作!$G38</f>
        <v>JS_CZ_wodefeng</v>
      </c>
      <c r="E39" s="11" t="str">
        <f>[1]动作!$D38</f>
        <v>分系统1BMS1单体电压过低一级故障</v>
      </c>
      <c r="F39" s="11" t="s">
        <v>177</v>
      </c>
      <c r="G39" s="12">
        <f>[1]动作!$A38+[1]动作!$B38</f>
        <v>43191.464016203703</v>
      </c>
      <c r="H39" s="12"/>
      <c r="I39" s="13"/>
      <c r="J39" s="34"/>
    </row>
    <row r="40" spans="1:10" hidden="1" x14ac:dyDescent="0.3">
      <c r="A40" s="24">
        <v>38</v>
      </c>
      <c r="B40" s="11" t="str">
        <f>IFERROR(INDEX({"JSNY-BJ0001-01";"JSNY-JS0022-01";"JSNY-JS0002-01"},MATCH(D40,{"BJ_zhongyu";"JS_WX_liteer";"JS_CZ_wodefeng"},0)),"")</f>
        <v>JSNY-JS0002-01</v>
      </c>
      <c r="C40" s="11" t="str">
        <f>IFERROR(INDEX({"北京中裕世纪大酒店";"江苏利特尔绿色包装股份有限公司";"常州市金坛沃德丰电子科技有限公司"},MATCH(D40,{"BJ_zhongyu";"JS_WX_liteer";"JS_CZ_wodefeng"},0)),"")</f>
        <v>常州市金坛沃德丰电子科技有限公司</v>
      </c>
      <c r="D40" s="11" t="str">
        <f>[1]动作!$G39</f>
        <v>JS_CZ_wodefeng</v>
      </c>
      <c r="E40" s="11" t="str">
        <f>[1]动作!$D39</f>
        <v>分系统1BMS1单体电压过低二级故障</v>
      </c>
      <c r="F40" s="11" t="s">
        <v>177</v>
      </c>
      <c r="G40" s="12">
        <f>[1]动作!$A39+[1]动作!$B39</f>
        <v>43191.464016203703</v>
      </c>
      <c r="H40" s="12"/>
      <c r="I40" s="13"/>
      <c r="J40" s="34"/>
    </row>
    <row r="41" spans="1:10" hidden="1" x14ac:dyDescent="0.3">
      <c r="A41" s="24">
        <v>39</v>
      </c>
      <c r="B41" s="11" t="str">
        <f>IFERROR(INDEX({"JSNY-BJ0001-01";"JSNY-JS0022-01";"JSNY-JS0002-01"},MATCH(D41,{"BJ_zhongyu";"JS_WX_liteer";"JS_CZ_wodefeng"},0)),"")</f>
        <v>JSNY-JS0002-01</v>
      </c>
      <c r="C41" s="11" t="str">
        <f>IFERROR(INDEX({"北京中裕世纪大酒店";"江苏利特尔绿色包装股份有限公司";"常州市金坛沃德丰电子科技有限公司"},MATCH(D41,{"BJ_zhongyu";"JS_WX_liteer";"JS_CZ_wodefeng"},0)),"")</f>
        <v>常州市金坛沃德丰电子科技有限公司</v>
      </c>
      <c r="D41" s="11" t="str">
        <f>[1]动作!$G40</f>
        <v>JS_CZ_wodefeng</v>
      </c>
      <c r="E41" s="11" t="str">
        <f>[1]动作!$D40</f>
        <v>分系统1BMS2单体电压过低一级故障</v>
      </c>
      <c r="F41" s="11" t="s">
        <v>177</v>
      </c>
      <c r="G41" s="12">
        <f>[1]动作!$A40+[1]动作!$B40</f>
        <v>43191.464317129627</v>
      </c>
      <c r="H41" s="12"/>
      <c r="I41" s="13"/>
      <c r="J41" s="34"/>
    </row>
    <row r="42" spans="1:10" hidden="1" x14ac:dyDescent="0.3">
      <c r="A42" s="24">
        <v>40</v>
      </c>
      <c r="B42" s="11" t="str">
        <f>IFERROR(INDEX({"JSNY-BJ0001-01";"JSNY-JS0022-01";"JSNY-JS0002-01"},MATCH(D42,{"BJ_zhongyu";"JS_WX_liteer";"JS_CZ_wodefeng"},0)),"")</f>
        <v>JSNY-JS0002-01</v>
      </c>
      <c r="C42" s="11" t="str">
        <f>IFERROR(INDEX({"北京中裕世纪大酒店";"江苏利特尔绿色包装股份有限公司";"常州市金坛沃德丰电子科技有限公司"},MATCH(D42,{"BJ_zhongyu";"JS_WX_liteer";"JS_CZ_wodefeng"},0)),"")</f>
        <v>常州市金坛沃德丰电子科技有限公司</v>
      </c>
      <c r="D42" s="11" t="str">
        <f>[1]动作!$G41</f>
        <v>JS_CZ_wodefeng</v>
      </c>
      <c r="E42" s="11" t="str">
        <f>[1]动作!$D41</f>
        <v>分系统1BMS2单体电压过低二级故障</v>
      </c>
      <c r="F42" s="11" t="s">
        <v>177</v>
      </c>
      <c r="G42" s="12">
        <f>[1]动作!$A41+[1]动作!$B41</f>
        <v>43191.464317129627</v>
      </c>
      <c r="H42" s="12"/>
      <c r="I42" s="13"/>
      <c r="J42" s="34"/>
    </row>
    <row r="43" spans="1:10" hidden="1" x14ac:dyDescent="0.3">
      <c r="A43" s="24">
        <v>41</v>
      </c>
      <c r="B43" s="11" t="str">
        <f>IFERROR(INDEX({"JSNY-BJ0001-01";"JSNY-JS0022-01";"JSNY-JS0002-01"},MATCH(D43,{"BJ_zhongyu";"JS_WX_liteer";"JS_CZ_wodefeng"},0)),"")</f>
        <v>JSNY-JS0002-01</v>
      </c>
      <c r="C43" s="11" t="str">
        <f>IFERROR(INDEX({"北京中裕世纪大酒店";"江苏利特尔绿色包装股份有限公司";"常州市金坛沃德丰电子科技有限公司"},MATCH(D43,{"BJ_zhongyu";"JS_WX_liteer";"JS_CZ_wodefeng"},0)),"")</f>
        <v>常州市金坛沃德丰电子科技有限公司</v>
      </c>
      <c r="D43" s="11" t="str">
        <f>[1]动作!$G42</f>
        <v>JS_CZ_wodefeng</v>
      </c>
      <c r="E43" s="11" t="str">
        <f>[1]动作!$D42</f>
        <v>分系统1BMS3单体电压过低一级故障</v>
      </c>
      <c r="F43" s="11" t="s">
        <v>177</v>
      </c>
      <c r="G43" s="12">
        <f>[1]动作!$A42+[1]动作!$B42</f>
        <v>43191.464826388888</v>
      </c>
      <c r="H43" s="12"/>
      <c r="I43" s="13"/>
      <c r="J43" s="34"/>
    </row>
    <row r="44" spans="1:10" hidden="1" x14ac:dyDescent="0.3">
      <c r="A44" s="24">
        <v>42</v>
      </c>
      <c r="B44" s="11" t="str">
        <f>IFERROR(INDEX({"JSNY-BJ0001-01";"JSNY-JS0022-01";"JSNY-JS0002-01"},MATCH(D44,{"BJ_zhongyu";"JS_WX_liteer";"JS_CZ_wodefeng"},0)),"")</f>
        <v>JSNY-JS0002-01</v>
      </c>
      <c r="C44" s="11" t="str">
        <f>IFERROR(INDEX({"北京中裕世纪大酒店";"江苏利特尔绿色包装股份有限公司";"常州市金坛沃德丰电子科技有限公司"},MATCH(D44,{"BJ_zhongyu";"JS_WX_liteer";"JS_CZ_wodefeng"},0)),"")</f>
        <v>常州市金坛沃德丰电子科技有限公司</v>
      </c>
      <c r="D44" s="11" t="str">
        <f>[1]动作!$G43</f>
        <v>JS_CZ_wodefeng</v>
      </c>
      <c r="E44" s="11" t="str">
        <f>[1]动作!$D43</f>
        <v>分系统1BMS3单体电压过低二级故障</v>
      </c>
      <c r="F44" s="11" t="s">
        <v>177</v>
      </c>
      <c r="G44" s="12">
        <f>[1]动作!$A43+[1]动作!$B43</f>
        <v>43191.464826388888</v>
      </c>
      <c r="H44" s="12"/>
      <c r="I44" s="13"/>
      <c r="J44" s="34"/>
    </row>
    <row r="45" spans="1:10" hidden="1" x14ac:dyDescent="0.3">
      <c r="A45" s="24">
        <v>43</v>
      </c>
      <c r="B45" s="11" t="str">
        <f>IFERROR(INDEX({"JSNY-BJ0001-01";"JSNY-JS0022-01";"JSNY-JS0002-01"},MATCH(D45,{"BJ_zhongyu";"JS_WX_liteer";"JS_CZ_wodefeng"},0)),"")</f>
        <v>JSNY-JS0002-01</v>
      </c>
      <c r="C45" s="11" t="str">
        <f>IFERROR(INDEX({"北京中裕世纪大酒店";"江苏利特尔绿色包装股份有限公司";"常州市金坛沃德丰电子科技有限公司"},MATCH(D45,{"BJ_zhongyu";"JS_WX_liteer";"JS_CZ_wodefeng"},0)),"")</f>
        <v>常州市金坛沃德丰电子科技有限公司</v>
      </c>
      <c r="D45" s="11" t="str">
        <f>[1]动作!$G44</f>
        <v>JS_CZ_wodefeng</v>
      </c>
      <c r="E45" s="11" t="str">
        <f>[1]动作!$D44</f>
        <v>分系统1BMS5SOC过低一级故障</v>
      </c>
      <c r="F45" s="11" t="s">
        <v>177</v>
      </c>
      <c r="G45" s="12">
        <f>[1]动作!$A44+[1]动作!$B44</f>
        <v>43191.465069444443</v>
      </c>
      <c r="H45" s="12"/>
      <c r="I45" s="13"/>
      <c r="J45" s="34"/>
    </row>
    <row r="46" spans="1:10" hidden="1" x14ac:dyDescent="0.3">
      <c r="A46" s="24">
        <v>44</v>
      </c>
      <c r="B46" s="11" t="str">
        <f>IFERROR(INDEX({"JSNY-BJ0001-01";"JSNY-JS0022-01";"JSNY-JS0002-01"},MATCH(D46,{"BJ_zhongyu";"JS_WX_liteer";"JS_CZ_wodefeng"},0)),"")</f>
        <v>JSNY-JS0002-01</v>
      </c>
      <c r="C46" s="11" t="str">
        <f>IFERROR(INDEX({"北京中裕世纪大酒店";"江苏利特尔绿色包装股份有限公司";"常州市金坛沃德丰电子科技有限公司"},MATCH(D46,{"BJ_zhongyu";"JS_WX_liteer";"JS_CZ_wodefeng"},0)),"")</f>
        <v>常州市金坛沃德丰电子科技有限公司</v>
      </c>
      <c r="D46" s="11" t="str">
        <f>[1]动作!$G45</f>
        <v>JS_CZ_wodefeng</v>
      </c>
      <c r="E46" s="11" t="str">
        <f>[1]动作!$D45</f>
        <v>分系统1BMS5SOC过低二级故障</v>
      </c>
      <c r="F46" s="11" t="s">
        <v>177</v>
      </c>
      <c r="G46" s="12">
        <f>[1]动作!$A45+[1]动作!$B45</f>
        <v>43191.465069444443</v>
      </c>
      <c r="H46" s="12"/>
      <c r="I46" s="13"/>
      <c r="J46" s="34"/>
    </row>
    <row r="47" spans="1:10" hidden="1" x14ac:dyDescent="0.3">
      <c r="A47" s="24">
        <v>45</v>
      </c>
      <c r="B47" s="11" t="str">
        <f>IFERROR(INDEX({"JSNY-BJ0001-01";"JSNY-JS0022-01";"JSNY-JS0002-01"},MATCH(D47,{"BJ_zhongyu";"JS_WX_liteer";"JS_CZ_wodefeng"},0)),"")</f>
        <v>JSNY-JS0002-01</v>
      </c>
      <c r="C47" s="11" t="str">
        <f>IFERROR(INDEX({"北京中裕世纪大酒店";"江苏利特尔绿色包装股份有限公司";"常州市金坛沃德丰电子科技有限公司"},MATCH(D47,{"BJ_zhongyu";"JS_WX_liteer";"JS_CZ_wodefeng"},0)),"")</f>
        <v>常州市金坛沃德丰电子科技有限公司</v>
      </c>
      <c r="D47" s="11" t="str">
        <f>[1]动作!$G46</f>
        <v>JS_CZ_wodefeng</v>
      </c>
      <c r="E47" s="11" t="str">
        <f>[1]动作!$D46</f>
        <v>分系统1BMS6单体电压过低一级故障</v>
      </c>
      <c r="F47" s="11" t="s">
        <v>177</v>
      </c>
      <c r="G47" s="12">
        <f>[1]动作!$A46+[1]动作!$B46</f>
        <v>43191.465983796297</v>
      </c>
      <c r="H47" s="12"/>
      <c r="I47" s="13"/>
      <c r="J47" s="34"/>
    </row>
    <row r="48" spans="1:10" hidden="1" x14ac:dyDescent="0.3">
      <c r="A48" s="24">
        <v>46</v>
      </c>
      <c r="B48" s="11" t="str">
        <f>IFERROR(INDEX({"JSNY-BJ0001-01";"JSNY-JS0022-01";"JSNY-JS0002-01"},MATCH(D48,{"BJ_zhongyu";"JS_WX_liteer";"JS_CZ_wodefeng"},0)),"")</f>
        <v>JSNY-JS0002-01</v>
      </c>
      <c r="C48" s="11" t="str">
        <f>IFERROR(INDEX({"北京中裕世纪大酒店";"江苏利特尔绿色包装股份有限公司";"常州市金坛沃德丰电子科技有限公司"},MATCH(D48,{"BJ_zhongyu";"JS_WX_liteer";"JS_CZ_wodefeng"},0)),"")</f>
        <v>常州市金坛沃德丰电子科技有限公司</v>
      </c>
      <c r="D48" s="11" t="str">
        <f>[1]动作!$G47</f>
        <v>JS_CZ_wodefeng</v>
      </c>
      <c r="E48" s="11" t="str">
        <f>[1]动作!$D47</f>
        <v>分系统1BMS6单体电压过低二级故障</v>
      </c>
      <c r="F48" s="11" t="s">
        <v>177</v>
      </c>
      <c r="G48" s="12">
        <f>[1]动作!$A47+[1]动作!$B47</f>
        <v>43191.465983796297</v>
      </c>
      <c r="H48" s="12"/>
      <c r="I48" s="13"/>
      <c r="J48" s="34"/>
    </row>
    <row r="49" spans="1:14" hidden="1" x14ac:dyDescent="0.3">
      <c r="A49" s="24">
        <v>47</v>
      </c>
      <c r="B49" s="16" t="str">
        <f>IFERROR(INDEX({"JSNY-BJ0001-01";"JSNY-JS0022-01";"JSNY-JS0002-01"},MATCH(D49,{"BJ_zhongyu";"JS_WX_liteer";"JS_CZ_wodefeng"},0)),"")</f>
        <v>JSNY-JS0002-01</v>
      </c>
      <c r="C49" s="16" t="str">
        <f>IFERROR(INDEX({"北京中裕世纪大酒店";"江苏利特尔绿色包装股份有限公司";"常州市金坛沃德丰电子科技有限公司"},MATCH(D49,{"BJ_zhongyu";"JS_WX_liteer";"JS_CZ_wodefeng"},0)),"")</f>
        <v>常州市金坛沃德丰电子科技有限公司</v>
      </c>
      <c r="D49" s="11" t="str">
        <f>[1]动作!$G48</f>
        <v>JS_CZ_wodefeng</v>
      </c>
      <c r="E49" s="11" t="str">
        <f>[1]动作!$D48</f>
        <v>分系统1BMS4单体电压过低一级故障</v>
      </c>
      <c r="F49" s="11" t="s">
        <v>177</v>
      </c>
      <c r="G49" s="12">
        <f>[1]动作!$A48+[1]动作!$B48</f>
        <v>43191.466053240743</v>
      </c>
      <c r="H49" s="17"/>
      <c r="I49" s="18"/>
      <c r="J49" s="35"/>
      <c r="N49" s="15"/>
    </row>
    <row r="50" spans="1:14" hidden="1" x14ac:dyDescent="0.3">
      <c r="A50" s="24">
        <v>48</v>
      </c>
      <c r="B50" s="19" t="str">
        <f>IFERROR(INDEX({"JSNY-BJ0001-01";"JSNY-JS0022-01";"JSNY-JS0002-01"},MATCH(D50,{"BJ_zhongyu";"JS_WX_liteer";"JS_CZ_wodefeng"},0)),"")</f>
        <v>JSNY-JS0002-01</v>
      </c>
      <c r="C50" s="19" t="str">
        <f>IFERROR(INDEX({"北京中裕世纪大酒店";"江苏利特尔绿色包装股份有限公司";"常州市金坛沃德丰电子科技有限公司"},MATCH(D50,{"BJ_zhongyu";"JS_WX_liteer";"JS_CZ_wodefeng"},0)),"")</f>
        <v>常州市金坛沃德丰电子科技有限公司</v>
      </c>
      <c r="D50" s="11" t="str">
        <f>[1]动作!$G49</f>
        <v>JS_CZ_wodefeng</v>
      </c>
      <c r="E50" s="11" t="str">
        <f>[1]动作!$D49</f>
        <v>分系统1BMS4单体电压过低二级故障</v>
      </c>
      <c r="F50" s="11" t="s">
        <v>177</v>
      </c>
      <c r="G50" s="12">
        <f>[1]动作!$A49+[1]动作!$B49</f>
        <v>43191.466053240743</v>
      </c>
      <c r="H50" s="17"/>
      <c r="I50" s="18"/>
      <c r="J50" s="36"/>
    </row>
    <row r="51" spans="1:14" hidden="1" x14ac:dyDescent="0.3">
      <c r="A51" s="24">
        <v>49</v>
      </c>
      <c r="B51" s="11" t="str">
        <f>IFERROR(INDEX({"JSNY-BJ0001-01";"JSNY-JS0022-01";"JSNY-JS0002-01"},MATCH(D51,{"BJ_zhongyu";"JS_WX_liteer";"JS_CZ_wodefeng"},0)),"")</f>
        <v>JSNY-JS0002-01</v>
      </c>
      <c r="C51" s="11" t="str">
        <f>IFERROR(INDEX({"北京中裕世纪大酒店";"江苏利特尔绿色包装股份有限公司";"常州市金坛沃德丰电子科技有限公司"},MATCH(D51,{"BJ_zhongyu";"JS_WX_liteer";"JS_CZ_wodefeng"},0)),"")</f>
        <v>常州市金坛沃德丰电子科技有限公司</v>
      </c>
      <c r="D51" s="11" t="str">
        <f>[1]动作!$G50</f>
        <v>JS_CZ_wodefeng</v>
      </c>
      <c r="E51" s="11" t="str">
        <f>[1]动作!$D50</f>
        <v>分系统1告警状态</v>
      </c>
      <c r="F51" s="11" t="s">
        <v>178</v>
      </c>
      <c r="G51" s="12">
        <f>[1]动作!$A50+[1]动作!$B50</f>
        <v>43191.473402777781</v>
      </c>
      <c r="H51" s="12"/>
      <c r="I51" s="13"/>
      <c r="J51" s="34"/>
      <c r="N51" s="15"/>
    </row>
    <row r="52" spans="1:14" hidden="1" x14ac:dyDescent="0.3">
      <c r="A52" s="24">
        <v>50</v>
      </c>
      <c r="B52" s="11" t="str">
        <f>IFERROR(INDEX({"JSNY-BJ0001-01";"JSNY-JS0022-01";"JSNY-JS0002-01"},MATCH(D52,{"BJ_zhongyu";"JS_WX_liteer";"JS_CZ_wodefeng"},0)),"")</f>
        <v>JSNY-JS0002-01</v>
      </c>
      <c r="C52" s="11" t="str">
        <f>IFERROR(INDEX({"北京中裕世纪大酒店";"江苏利特尔绿色包装股份有限公司";"常州市金坛沃德丰电子科技有限公司"},MATCH(D52,{"BJ_zhongyu";"JS_WX_liteer";"JS_CZ_wodefeng"},0)),"")</f>
        <v>常州市金坛沃德丰电子科技有限公司</v>
      </c>
      <c r="D52" s="11" t="str">
        <f>[1]动作!$G51</f>
        <v>JS_CZ_wodefeng</v>
      </c>
      <c r="E52" s="11" t="str">
        <f>[1]动作!$D51</f>
        <v>分系统1BCMS2告警状态</v>
      </c>
      <c r="F52" s="11" t="s">
        <v>177</v>
      </c>
      <c r="G52" s="12">
        <f>[1]动作!$A51+[1]动作!$B51</f>
        <v>43191.473402777781</v>
      </c>
      <c r="H52" s="12"/>
      <c r="I52" s="13"/>
      <c r="J52" s="34"/>
    </row>
    <row r="53" spans="1:14" hidden="1" x14ac:dyDescent="0.3">
      <c r="A53" s="24">
        <v>51</v>
      </c>
      <c r="B53" s="11" t="str">
        <f>IFERROR(INDEX({"JSNY-BJ0001-01";"JSNY-JS0022-01";"JSNY-JS0002-01"},MATCH(D53,{"BJ_zhongyu";"JS_WX_liteer";"JS_CZ_wodefeng"},0)),"")</f>
        <v>JSNY-JS0002-01</v>
      </c>
      <c r="C53" s="11" t="str">
        <f>IFERROR(INDEX({"北京中裕世纪大酒店";"江苏利特尔绿色包装股份有限公司";"常州市金坛沃德丰电子科技有限公司"},MATCH(D53,{"BJ_zhongyu";"JS_WX_liteer";"JS_CZ_wodefeng"},0)),"")</f>
        <v>常州市金坛沃德丰电子科技有限公司</v>
      </c>
      <c r="D53" s="11" t="str">
        <f>[1]动作!$G52</f>
        <v>JS_CZ_wodefeng</v>
      </c>
      <c r="E53" s="11" t="str">
        <f>[1]动作!$D52</f>
        <v>分系统1BMS2单体电压过低一级故障</v>
      </c>
      <c r="F53" s="11" t="s">
        <v>177</v>
      </c>
      <c r="G53" s="12">
        <f>[1]动作!$A52+[1]动作!$B52</f>
        <v>43191.474675925929</v>
      </c>
      <c r="H53" s="12"/>
      <c r="I53" s="13"/>
      <c r="J53" s="34"/>
    </row>
    <row r="54" spans="1:14" hidden="1" x14ac:dyDescent="0.3">
      <c r="A54" s="24">
        <v>52</v>
      </c>
      <c r="B54" s="11" t="str">
        <f>IFERROR(INDEX({"JSNY-BJ0001-01";"JSNY-JS0022-01";"JSNY-JS0002-01"},MATCH(D54,{"BJ_zhongyu";"JS_WX_liteer";"JS_CZ_wodefeng"},0)),"")</f>
        <v>JSNY-JS0022-01</v>
      </c>
      <c r="C54" s="11" t="str">
        <f>IFERROR(INDEX({"北京中裕世纪大酒店";"江苏利特尔绿色包装股份有限公司";"常州市金坛沃德丰电子科技有限公司"},MATCH(D54,{"BJ_zhongyu";"JS_WX_liteer";"JS_CZ_wodefeng"},0)),"")</f>
        <v>江苏利特尔绿色包装股份有限公司</v>
      </c>
      <c r="D54" s="11" t="str">
        <f>[1]动作!$G53</f>
        <v>JS_WX_liteer</v>
      </c>
      <c r="E54" s="11" t="str">
        <f>[1]动作!$D53</f>
        <v>分系统1BMS8总电压过低一级故障</v>
      </c>
      <c r="F54" s="11" t="s">
        <v>177</v>
      </c>
      <c r="G54" s="12">
        <f>[1]动作!$A53+[1]动作!$B53</f>
        <v>43191.481041666666</v>
      </c>
      <c r="H54" s="12"/>
      <c r="I54" s="13"/>
      <c r="J54" s="34"/>
    </row>
    <row r="55" spans="1:14" hidden="1" x14ac:dyDescent="0.3">
      <c r="A55" s="24">
        <v>53</v>
      </c>
      <c r="B55" s="11" t="str">
        <f>IFERROR(INDEX({"JSNY-BJ0001-01";"JSNY-JS0022-01";"JSNY-JS0002-01"},MATCH(D55,{"BJ_zhongyu";"JS_WX_liteer";"JS_CZ_wodefeng"},0)),"")</f>
        <v>JSNY-JS0022-01</v>
      </c>
      <c r="C55" s="11" t="str">
        <f>IFERROR(INDEX({"北京中裕世纪大酒店";"江苏利特尔绿色包装股份有限公司";"常州市金坛沃德丰电子科技有限公司"},MATCH(D55,{"BJ_zhongyu";"JS_WX_liteer";"JS_CZ_wodefeng"},0)),"")</f>
        <v>江苏利特尔绿色包装股份有限公司</v>
      </c>
      <c r="D55" s="11" t="str">
        <f>[1]动作!$G54</f>
        <v>JS_WX_liteer</v>
      </c>
      <c r="E55" s="11" t="str">
        <f>[1]动作!$D54</f>
        <v>分系统1BMS8总电压过低二级故障</v>
      </c>
      <c r="F55" s="11" t="s">
        <v>177</v>
      </c>
      <c r="G55" s="12">
        <f>[1]动作!$A54+[1]动作!$B54</f>
        <v>43191.481041666666</v>
      </c>
      <c r="H55" s="12"/>
      <c r="I55" s="13"/>
      <c r="J55" s="34"/>
    </row>
    <row r="56" spans="1:14" hidden="1" x14ac:dyDescent="0.3">
      <c r="A56" s="24">
        <v>54</v>
      </c>
      <c r="B56" s="11" t="str">
        <f>IFERROR(INDEX({"JSNY-BJ0001-01";"JSNY-JS0022-01";"JSNY-JS0002-01"},MATCH(D56,{"BJ_zhongyu";"JS_WX_liteer";"JS_CZ_wodefeng"},0)),"")</f>
        <v>JSNY-JS0022-01</v>
      </c>
      <c r="C56" s="11" t="str">
        <f>IFERROR(INDEX({"北京中裕世纪大酒店";"江苏利特尔绿色包装股份有限公司";"常州市金坛沃德丰电子科技有限公司"},MATCH(D56,{"BJ_zhongyu";"JS_WX_liteer";"JS_CZ_wodefeng"},0)),"")</f>
        <v>江苏利特尔绿色包装股份有限公司</v>
      </c>
      <c r="D56" s="11" t="str">
        <f>[1]动作!$G55</f>
        <v>JS_WX_liteer</v>
      </c>
      <c r="E56" s="11" t="str">
        <f>[1]动作!$D55</f>
        <v>分系统1BMS9总电压过低一级故障</v>
      </c>
      <c r="F56" s="11" t="s">
        <v>177</v>
      </c>
      <c r="G56" s="12">
        <f>[1]动作!$A55+[1]动作!$B55</f>
        <v>43191.481157407405</v>
      </c>
      <c r="H56" s="12"/>
      <c r="I56" s="13"/>
      <c r="J56" s="34"/>
    </row>
    <row r="57" spans="1:14" hidden="1" x14ac:dyDescent="0.3">
      <c r="A57" s="24">
        <v>55</v>
      </c>
      <c r="B57" s="11" t="str">
        <f>IFERROR(INDEX({"JSNY-BJ0001-01";"JSNY-JS0022-01";"JSNY-JS0002-01"},MATCH(D57,{"BJ_zhongyu";"JS_WX_liteer";"JS_CZ_wodefeng"},0)),"")</f>
        <v>JSNY-JS0022-01</v>
      </c>
      <c r="C57" s="11" t="str">
        <f>IFERROR(INDEX({"北京中裕世纪大酒店";"江苏利特尔绿色包装股份有限公司";"常州市金坛沃德丰电子科技有限公司"},MATCH(D57,{"BJ_zhongyu";"JS_WX_liteer";"JS_CZ_wodefeng"},0)),"")</f>
        <v>江苏利特尔绿色包装股份有限公司</v>
      </c>
      <c r="D57" s="11" t="str">
        <f>[1]动作!$G56</f>
        <v>JS_WX_liteer</v>
      </c>
      <c r="E57" s="11" t="str">
        <f>[1]动作!$D56</f>
        <v>分系统1BMS9总电压过低二级故障</v>
      </c>
      <c r="F57" s="11" t="s">
        <v>177</v>
      </c>
      <c r="G57" s="12">
        <f>[1]动作!$A56+[1]动作!$B56</f>
        <v>43191.481157407405</v>
      </c>
      <c r="H57" s="12"/>
      <c r="I57" s="13"/>
      <c r="J57" s="34"/>
    </row>
    <row r="58" spans="1:14" hidden="1" x14ac:dyDescent="0.3">
      <c r="A58" s="24">
        <v>56</v>
      </c>
      <c r="B58" s="11" t="str">
        <f>IFERROR(INDEX({"JSNY-BJ0001-01";"JSNY-JS0022-01";"JSNY-JS0002-01"},MATCH(D58,{"BJ_zhongyu";"JS_WX_liteer";"JS_CZ_wodefeng"},0)),"")</f>
        <v>JSNY-JS0022-01</v>
      </c>
      <c r="C58" s="11" t="str">
        <f>IFERROR(INDEX({"北京中裕世纪大酒店";"江苏利特尔绿色包装股份有限公司";"常州市金坛沃德丰电子科技有限公司"},MATCH(D58,{"BJ_zhongyu";"JS_WX_liteer";"JS_CZ_wodefeng"},0)),"")</f>
        <v>江苏利特尔绿色包装股份有限公司</v>
      </c>
      <c r="D58" s="11" t="str">
        <f>[1]动作!$G57</f>
        <v>JS_WX_liteer</v>
      </c>
      <c r="E58" s="11" t="str">
        <f>[1]动作!$D57</f>
        <v>分系统1BMS1总电压过低一级故障</v>
      </c>
      <c r="F58" s="11" t="s">
        <v>177</v>
      </c>
      <c r="G58" s="12">
        <f>[1]动作!$A57+[1]动作!$B57</f>
        <v>43191.481793981482</v>
      </c>
      <c r="H58" s="12"/>
      <c r="I58" s="13"/>
      <c r="J58" s="34"/>
    </row>
    <row r="59" spans="1:14" hidden="1" x14ac:dyDescent="0.3">
      <c r="A59" s="24">
        <v>57</v>
      </c>
      <c r="B59" s="11" t="str">
        <f>IFERROR(INDEX({"JSNY-BJ0001-01";"JSNY-JS0022-01";"JSNY-JS0002-01"},MATCH(D59,{"BJ_zhongyu";"JS_WX_liteer";"JS_CZ_wodefeng"},0)),"")</f>
        <v>JSNY-JS0022-01</v>
      </c>
      <c r="C59" s="11" t="str">
        <f>IFERROR(INDEX({"北京中裕世纪大酒店";"江苏利特尔绿色包装股份有限公司";"常州市金坛沃德丰电子科技有限公司"},MATCH(D59,{"BJ_zhongyu";"JS_WX_liteer";"JS_CZ_wodefeng"},0)),"")</f>
        <v>江苏利特尔绿色包装股份有限公司</v>
      </c>
      <c r="D59" s="11" t="str">
        <f>[1]动作!$G58</f>
        <v>JS_WX_liteer</v>
      </c>
      <c r="E59" s="11" t="str">
        <f>[1]动作!$D58</f>
        <v>分系统1BMS1总电压过低二级故障</v>
      </c>
      <c r="F59" s="11" t="s">
        <v>177</v>
      </c>
      <c r="G59" s="12">
        <f>[1]动作!$A58+[1]动作!$B58</f>
        <v>43191.481793981482</v>
      </c>
      <c r="H59" s="12"/>
      <c r="I59" s="13"/>
      <c r="J59" s="34"/>
    </row>
    <row r="60" spans="1:14" hidden="1" x14ac:dyDescent="0.3">
      <c r="A60" s="24">
        <v>58</v>
      </c>
      <c r="B60" s="11" t="str">
        <f>IFERROR(INDEX({"JSNY-BJ0001-01";"JSNY-JS0022-01";"JSNY-JS0002-01"},MATCH(D60,{"BJ_zhongyu";"JS_WX_liteer";"JS_CZ_wodefeng"},0)),"")</f>
        <v>JSNY-JS0022-01</v>
      </c>
      <c r="C60" s="11" t="str">
        <f>IFERROR(INDEX({"北京中裕世纪大酒店";"江苏利特尔绿色包装股份有限公司";"常州市金坛沃德丰电子科技有限公司"},MATCH(D60,{"BJ_zhongyu";"JS_WX_liteer";"JS_CZ_wodefeng"},0)),"")</f>
        <v>江苏利特尔绿色包装股份有限公司</v>
      </c>
      <c r="D60" s="11" t="str">
        <f>[1]动作!$G59</f>
        <v>JS_WX_liteer</v>
      </c>
      <c r="E60" s="11" t="str">
        <f>[1]动作!$D59</f>
        <v>分系统1BMS4总电压过低一级故障</v>
      </c>
      <c r="F60" s="11" t="s">
        <v>177</v>
      </c>
      <c r="G60" s="12">
        <f>[1]动作!$A59+[1]动作!$B59</f>
        <v>43191.481863425928</v>
      </c>
      <c r="H60" s="12"/>
      <c r="I60" s="13"/>
      <c r="J60" s="34"/>
    </row>
    <row r="61" spans="1:14" hidden="1" x14ac:dyDescent="0.3">
      <c r="A61" s="24">
        <v>59</v>
      </c>
      <c r="B61" s="11" t="str">
        <f>IFERROR(INDEX({"JSNY-BJ0001-01";"JSNY-JS0022-01";"JSNY-JS0002-01"},MATCH(D61,{"BJ_zhongyu";"JS_WX_liteer";"JS_CZ_wodefeng"},0)),"")</f>
        <v>JSNY-JS0022-01</v>
      </c>
      <c r="C61" s="11" t="str">
        <f>IFERROR(INDEX({"北京中裕世纪大酒店";"江苏利特尔绿色包装股份有限公司";"常州市金坛沃德丰电子科技有限公司"},MATCH(D61,{"BJ_zhongyu";"JS_WX_liteer";"JS_CZ_wodefeng"},0)),"")</f>
        <v>江苏利特尔绿色包装股份有限公司</v>
      </c>
      <c r="D61" s="11" t="str">
        <f>[1]动作!$G60</f>
        <v>JS_WX_liteer</v>
      </c>
      <c r="E61" s="11" t="str">
        <f>[1]动作!$D60</f>
        <v>分系统1BMS4总电压过低二级故障</v>
      </c>
      <c r="F61" s="11" t="s">
        <v>177</v>
      </c>
      <c r="G61" s="12">
        <f>[1]动作!$A60+[1]动作!$B60</f>
        <v>43191.481863425928</v>
      </c>
      <c r="H61" s="12"/>
      <c r="I61" s="13"/>
      <c r="J61" s="34"/>
    </row>
    <row r="62" spans="1:14" hidden="1" x14ac:dyDescent="0.3">
      <c r="A62" s="24">
        <v>60</v>
      </c>
      <c r="B62" s="11" t="str">
        <f>IFERROR(INDEX({"JSNY-BJ0001-01";"JSNY-JS0022-01";"JSNY-JS0002-01"},MATCH(D62,{"BJ_zhongyu";"JS_WX_liteer";"JS_CZ_wodefeng"},0)),"")</f>
        <v>JSNY-JS0022-01</v>
      </c>
      <c r="C62" s="11" t="str">
        <f>IFERROR(INDEX({"北京中裕世纪大酒店";"江苏利特尔绿色包装股份有限公司";"常州市金坛沃德丰电子科技有限公司"},MATCH(D62,{"BJ_zhongyu";"JS_WX_liteer";"JS_CZ_wodefeng"},0)),"")</f>
        <v>江苏利特尔绿色包装股份有限公司</v>
      </c>
      <c r="D62" s="11" t="str">
        <f>[1]动作!$G61</f>
        <v>JS_WX_liteer</v>
      </c>
      <c r="E62" s="11" t="str">
        <f>[1]动作!$D61</f>
        <v>分系统1BMS2总电压过低一级故障</v>
      </c>
      <c r="F62" s="11" t="s">
        <v>177</v>
      </c>
      <c r="G62" s="12">
        <f>[1]动作!$A61+[1]动作!$B61</f>
        <v>43191.482141203705</v>
      </c>
      <c r="H62" s="12"/>
      <c r="I62" s="13"/>
      <c r="J62" s="34"/>
    </row>
    <row r="63" spans="1:14" hidden="1" x14ac:dyDescent="0.3">
      <c r="A63" s="24">
        <v>61</v>
      </c>
      <c r="B63" s="11" t="str">
        <f>IFERROR(INDEX({"JSNY-BJ0001-01";"JSNY-JS0022-01";"JSNY-JS0002-01"},MATCH(D63,{"BJ_zhongyu";"JS_WX_liteer";"JS_CZ_wodefeng"},0)),"")</f>
        <v>JSNY-JS0022-01</v>
      </c>
      <c r="C63" s="11" t="str">
        <f>IFERROR(INDEX({"北京中裕世纪大酒店";"江苏利特尔绿色包装股份有限公司";"常州市金坛沃德丰电子科技有限公司"},MATCH(D63,{"BJ_zhongyu";"JS_WX_liteer";"JS_CZ_wodefeng"},0)),"")</f>
        <v>江苏利特尔绿色包装股份有限公司</v>
      </c>
      <c r="D63" s="11" t="str">
        <f>[1]动作!$G62</f>
        <v>JS_WX_liteer</v>
      </c>
      <c r="E63" s="11" t="str">
        <f>[1]动作!$D62</f>
        <v>分系统1BMS2总电压过低二级故障</v>
      </c>
      <c r="F63" s="11" t="s">
        <v>177</v>
      </c>
      <c r="G63" s="12">
        <f>[1]动作!$A62+[1]动作!$B62</f>
        <v>43191.482141203705</v>
      </c>
      <c r="H63" s="12"/>
      <c r="I63" s="13"/>
      <c r="J63" s="34"/>
    </row>
    <row r="64" spans="1:14" hidden="1" x14ac:dyDescent="0.3">
      <c r="A64" s="24">
        <v>62</v>
      </c>
      <c r="B64" s="11" t="str">
        <f>IFERROR(INDEX({"JSNY-BJ0001-01";"JSNY-JS0022-01";"JSNY-JS0002-01"},MATCH(D64,{"BJ_zhongyu";"JS_WX_liteer";"JS_CZ_wodefeng"},0)),"")</f>
        <v>JSNY-JS0022-01</v>
      </c>
      <c r="C64" s="11" t="str">
        <f>IFERROR(INDEX({"北京中裕世纪大酒店";"江苏利特尔绿色包装股份有限公司";"常州市金坛沃德丰电子科技有限公司"},MATCH(D64,{"BJ_zhongyu";"JS_WX_liteer";"JS_CZ_wodefeng"},0)),"")</f>
        <v>江苏利特尔绿色包装股份有限公司</v>
      </c>
      <c r="D64" s="11" t="str">
        <f>[1]动作!$G63</f>
        <v>JS_WX_liteer</v>
      </c>
      <c r="E64" s="11" t="str">
        <f>[1]动作!$D63</f>
        <v>分系统1BMS7总电压过低一级故障</v>
      </c>
      <c r="F64" s="11" t="s">
        <v>177</v>
      </c>
      <c r="G64" s="12">
        <f>[1]动作!$A63+[1]动作!$B63</f>
        <v>43191.482141203705</v>
      </c>
      <c r="H64" s="12"/>
      <c r="I64" s="13"/>
      <c r="J64" s="34"/>
    </row>
    <row r="65" spans="1:10" hidden="1" x14ac:dyDescent="0.3">
      <c r="A65" s="24">
        <v>63</v>
      </c>
      <c r="B65" s="11" t="str">
        <f>IFERROR(INDEX({"JSNY-BJ0001-01";"JSNY-JS0022-01";"JSNY-JS0002-01"},MATCH(D65,{"BJ_zhongyu";"JS_WX_liteer";"JS_CZ_wodefeng"},0)),"")</f>
        <v>JSNY-JS0022-01</v>
      </c>
      <c r="C65" s="11" t="str">
        <f>IFERROR(INDEX({"北京中裕世纪大酒店";"江苏利特尔绿色包装股份有限公司";"常州市金坛沃德丰电子科技有限公司"},MATCH(D65,{"BJ_zhongyu";"JS_WX_liteer";"JS_CZ_wodefeng"},0)),"")</f>
        <v>江苏利特尔绿色包装股份有限公司</v>
      </c>
      <c r="D65" s="11" t="str">
        <f>[1]动作!$G64</f>
        <v>JS_WX_liteer</v>
      </c>
      <c r="E65" s="11" t="str">
        <f>[1]动作!$D64</f>
        <v>分系统1BMS7总电压过低二级故障</v>
      </c>
      <c r="F65" s="11" t="s">
        <v>177</v>
      </c>
      <c r="G65" s="12">
        <f>[1]动作!$A64+[1]动作!$B64</f>
        <v>43191.482141203705</v>
      </c>
      <c r="H65" s="12"/>
      <c r="I65" s="13"/>
      <c r="J65" s="34"/>
    </row>
    <row r="66" spans="1:10" hidden="1" x14ac:dyDescent="0.3">
      <c r="A66" s="24">
        <v>64</v>
      </c>
      <c r="B66" s="11" t="str">
        <f>IFERROR(INDEX({"JSNY-BJ0001-01";"JSNY-JS0022-01";"JSNY-JS0002-01"},MATCH(D66,{"BJ_zhongyu";"JS_WX_liteer";"JS_CZ_wodefeng"},0)),"")</f>
        <v>JSNY-JS0022-01</v>
      </c>
      <c r="C66" s="11" t="str">
        <f>IFERROR(INDEX({"北京中裕世纪大酒店";"江苏利特尔绿色包装股份有限公司";"常州市金坛沃德丰电子科技有限公司"},MATCH(D66,{"BJ_zhongyu";"JS_WX_liteer";"JS_CZ_wodefeng"},0)),"")</f>
        <v>江苏利特尔绿色包装股份有限公司</v>
      </c>
      <c r="D66" s="11" t="str">
        <f>[1]动作!$G65</f>
        <v>JS_WX_liteer</v>
      </c>
      <c r="E66" s="11" t="str">
        <f>[1]动作!$D65</f>
        <v>分系统1BMS5总电压过低一级故障</v>
      </c>
      <c r="F66" s="11" t="s">
        <v>177</v>
      </c>
      <c r="G66" s="12">
        <f>[1]动作!$A65+[1]动作!$B65</f>
        <v>43191.482256944444</v>
      </c>
      <c r="H66" s="12"/>
      <c r="I66" s="13"/>
      <c r="J66" s="34"/>
    </row>
    <row r="67" spans="1:10" hidden="1" x14ac:dyDescent="0.3">
      <c r="A67" s="24">
        <v>65</v>
      </c>
      <c r="B67" s="11" t="str">
        <f>IFERROR(INDEX({"JSNY-BJ0001-01";"JSNY-JS0022-01";"JSNY-JS0002-01"},MATCH(D67,{"BJ_zhongyu";"JS_WX_liteer";"JS_CZ_wodefeng"},0)),"")</f>
        <v>JSNY-JS0022-01</v>
      </c>
      <c r="C67" s="11" t="str">
        <f>IFERROR(INDEX({"北京中裕世纪大酒店";"江苏利特尔绿色包装股份有限公司";"常州市金坛沃德丰电子科技有限公司"},MATCH(D67,{"BJ_zhongyu";"JS_WX_liteer";"JS_CZ_wodefeng"},0)),"")</f>
        <v>江苏利特尔绿色包装股份有限公司</v>
      </c>
      <c r="D67" s="11" t="str">
        <f>[1]动作!$G66</f>
        <v>JS_WX_liteer</v>
      </c>
      <c r="E67" s="11" t="str">
        <f>[1]动作!$D66</f>
        <v>分系统1BMS5总电压过低二级故障</v>
      </c>
      <c r="F67" s="11" t="s">
        <v>177</v>
      </c>
      <c r="G67" s="12">
        <f>[1]动作!$A66+[1]动作!$B66</f>
        <v>43191.482256944444</v>
      </c>
      <c r="H67" s="12"/>
      <c r="I67" s="13"/>
      <c r="J67" s="34"/>
    </row>
    <row r="68" spans="1:10" hidden="1" x14ac:dyDescent="0.3">
      <c r="A68" s="24">
        <v>66</v>
      </c>
      <c r="B68" s="11" t="str">
        <f>IFERROR(INDEX({"JSNY-BJ0001-01";"JSNY-JS0022-01";"JSNY-JS0002-01"},MATCH(D68,{"BJ_zhongyu";"JS_WX_liteer";"JS_CZ_wodefeng"},0)),"")</f>
        <v>JSNY-JS0022-01</v>
      </c>
      <c r="C68" s="11" t="str">
        <f>IFERROR(INDEX({"北京中裕世纪大酒店";"江苏利特尔绿色包装股份有限公司";"常州市金坛沃德丰电子科技有限公司"},MATCH(D68,{"BJ_zhongyu";"JS_WX_liteer";"JS_CZ_wodefeng"},0)),"")</f>
        <v>江苏利特尔绿色包装股份有限公司</v>
      </c>
      <c r="D68" s="11" t="str">
        <f>[1]动作!$G67</f>
        <v>JS_WX_liteer</v>
      </c>
      <c r="E68" s="11" t="str">
        <f>[1]动作!$D67</f>
        <v>分系统1BMS6总电压过低一级故障</v>
      </c>
      <c r="F68" s="11" t="s">
        <v>177</v>
      </c>
      <c r="G68" s="12">
        <f>[1]动作!$A67+[1]动作!$B67</f>
        <v>43191.48238425926</v>
      </c>
      <c r="H68" s="12"/>
      <c r="I68" s="13"/>
      <c r="J68" s="34"/>
    </row>
    <row r="69" spans="1:10" hidden="1" x14ac:dyDescent="0.3">
      <c r="A69" s="24">
        <v>67</v>
      </c>
      <c r="B69" s="11" t="str">
        <f>IFERROR(INDEX({"JSNY-BJ0001-01";"JSNY-JS0022-01";"JSNY-JS0002-01"},MATCH(D69,{"BJ_zhongyu";"JS_WX_liteer";"JS_CZ_wodefeng"},0)),"")</f>
        <v>JSNY-JS0022-01</v>
      </c>
      <c r="C69" s="11" t="str">
        <f>IFERROR(INDEX({"北京中裕世纪大酒店";"江苏利特尔绿色包装股份有限公司";"常州市金坛沃德丰电子科技有限公司"},MATCH(D69,{"BJ_zhongyu";"JS_WX_liteer";"JS_CZ_wodefeng"},0)),"")</f>
        <v>江苏利特尔绿色包装股份有限公司</v>
      </c>
      <c r="D69" s="11" t="str">
        <f>[1]动作!$G68</f>
        <v>JS_WX_liteer</v>
      </c>
      <c r="E69" s="11" t="str">
        <f>[1]动作!$D68</f>
        <v>分系统1BMS6总电压过低二级故障</v>
      </c>
      <c r="F69" s="11" t="s">
        <v>177</v>
      </c>
      <c r="G69" s="12">
        <f>[1]动作!$A68+[1]动作!$B68</f>
        <v>43191.48238425926</v>
      </c>
      <c r="H69" s="12"/>
      <c r="I69" s="13"/>
      <c r="J69" s="34"/>
    </row>
    <row r="70" spans="1:10" hidden="1" x14ac:dyDescent="0.3">
      <c r="A70" s="24">
        <v>68</v>
      </c>
      <c r="B70" s="11" t="str">
        <f>IFERROR(INDEX({"JSNY-BJ0001-01";"JSNY-JS0022-01";"JSNY-JS0002-01"},MATCH(D70,{"BJ_zhongyu";"JS_WX_liteer";"JS_CZ_wodefeng"},0)),"")</f>
        <v>JSNY-JS0022-01</v>
      </c>
      <c r="C70" s="11" t="str">
        <f>IFERROR(INDEX({"北京中裕世纪大酒店";"江苏利特尔绿色包装股份有限公司";"常州市金坛沃德丰电子科技有限公司"},MATCH(D70,{"BJ_zhongyu";"JS_WX_liteer";"JS_CZ_wodefeng"},0)),"")</f>
        <v>江苏利特尔绿色包装股份有限公司</v>
      </c>
      <c r="D70" s="11" t="str">
        <f>[1]动作!$G69</f>
        <v>JS_WX_liteer</v>
      </c>
      <c r="E70" s="11" t="str">
        <f>[1]动作!$D69</f>
        <v>分系统1BMS3总电压过低一级故障</v>
      </c>
      <c r="F70" s="11" t="s">
        <v>177</v>
      </c>
      <c r="G70" s="12">
        <f>[1]动作!$A69+[1]动作!$B69</f>
        <v>43191.482546296298</v>
      </c>
      <c r="H70" s="12"/>
      <c r="I70" s="13"/>
      <c r="J70" s="34"/>
    </row>
    <row r="71" spans="1:10" hidden="1" x14ac:dyDescent="0.3">
      <c r="A71" s="24">
        <v>69</v>
      </c>
      <c r="B71" s="11" t="str">
        <f>IFERROR(INDEX({"JSNY-BJ0001-01";"JSNY-JS0022-01";"JSNY-JS0002-01"},MATCH(D71,{"BJ_zhongyu";"JS_WX_liteer";"JS_CZ_wodefeng"},0)),"")</f>
        <v>JSNY-JS0022-01</v>
      </c>
      <c r="C71" s="11" t="str">
        <f>IFERROR(INDEX({"北京中裕世纪大酒店";"江苏利特尔绿色包装股份有限公司";"常州市金坛沃德丰电子科技有限公司"},MATCH(D71,{"BJ_zhongyu";"JS_WX_liteer";"JS_CZ_wodefeng"},0)),"")</f>
        <v>江苏利特尔绿色包装股份有限公司</v>
      </c>
      <c r="D71" s="11" t="str">
        <f>[1]动作!$G70</f>
        <v>JS_WX_liteer</v>
      </c>
      <c r="E71" s="11" t="str">
        <f>[1]动作!$D70</f>
        <v>分系统1BMS3总电压过低二级故障</v>
      </c>
      <c r="F71" s="11" t="s">
        <v>177</v>
      </c>
      <c r="G71" s="12">
        <f>[1]动作!$A70+[1]动作!$B70</f>
        <v>43191.482546296298</v>
      </c>
      <c r="H71" s="12"/>
      <c r="I71" s="13"/>
      <c r="J71" s="34"/>
    </row>
    <row r="72" spans="1:10" hidden="1" x14ac:dyDescent="0.3">
      <c r="A72" s="24">
        <v>70</v>
      </c>
      <c r="B72" s="11" t="str">
        <f>IFERROR(INDEX({"JSNY-BJ0001-01";"JSNY-JS0022-01";"JSNY-JS0002-01"},MATCH(D72,{"BJ_zhongyu";"JS_WX_liteer";"JS_CZ_wodefeng"},0)),"")</f>
        <v>JSNY-JS0022-01</v>
      </c>
      <c r="C72" s="11" t="str">
        <f>IFERROR(INDEX({"北京中裕世纪大酒店";"江苏利特尔绿色包装股份有限公司";"常州市金坛沃德丰电子科技有限公司"},MATCH(D72,{"BJ_zhongyu";"JS_WX_liteer";"JS_CZ_wodefeng"},0)),"")</f>
        <v>江苏利特尔绿色包装股份有限公司</v>
      </c>
      <c r="D72" s="11" t="str">
        <f>[1]动作!$G71</f>
        <v>JS_WX_liteer</v>
      </c>
      <c r="E72" s="11" t="str">
        <f>[1]动作!$D71</f>
        <v>分系统1BMS8SOC过低一级故障</v>
      </c>
      <c r="F72" s="11" t="s">
        <v>177</v>
      </c>
      <c r="G72" s="12">
        <f>[1]动作!$A71+[1]动作!$B71</f>
        <v>43191.484988425924</v>
      </c>
      <c r="H72" s="12"/>
      <c r="I72" s="13"/>
      <c r="J72" s="34"/>
    </row>
    <row r="73" spans="1:10" hidden="1" x14ac:dyDescent="0.3">
      <c r="A73" s="24">
        <v>71</v>
      </c>
      <c r="B73" s="11" t="str">
        <f>IFERROR(INDEX({"JSNY-BJ0001-01";"JSNY-JS0022-01";"JSNY-JS0002-01"},MATCH(D73,{"BJ_zhongyu";"JS_WX_liteer";"JS_CZ_wodefeng"},0)),"")</f>
        <v>JSNY-JS0022-01</v>
      </c>
      <c r="C73" s="11" t="str">
        <f>IFERROR(INDEX({"北京中裕世纪大酒店";"江苏利特尔绿色包装股份有限公司";"常州市金坛沃德丰电子科技有限公司"},MATCH(D73,{"BJ_zhongyu";"JS_WX_liteer";"JS_CZ_wodefeng"},0)),"")</f>
        <v>江苏利特尔绿色包装股份有限公司</v>
      </c>
      <c r="D73" s="11" t="str">
        <f>[1]动作!$G72</f>
        <v>JS_WX_liteer</v>
      </c>
      <c r="E73" s="11" t="str">
        <f>[1]动作!$D72</f>
        <v>分系统1BMS8SOC过低二级故障</v>
      </c>
      <c r="F73" s="11" t="s">
        <v>177</v>
      </c>
      <c r="G73" s="12">
        <f>[1]动作!$A72+[1]动作!$B72</f>
        <v>43191.484988425924</v>
      </c>
      <c r="H73" s="12"/>
      <c r="I73" s="13"/>
      <c r="J73" s="34"/>
    </row>
    <row r="74" spans="1:10" hidden="1" x14ac:dyDescent="0.3">
      <c r="A74" s="24">
        <v>72</v>
      </c>
      <c r="B74" s="11" t="str">
        <f>IFERROR(INDEX({"JSNY-BJ0001-01";"JSNY-JS0022-01";"JSNY-JS0002-01"},MATCH(D74,{"BJ_zhongyu";"JS_WX_liteer";"JS_CZ_wodefeng"},0)),"")</f>
        <v>JSNY-JS0022-01</v>
      </c>
      <c r="C74" s="11" t="str">
        <f>IFERROR(INDEX({"北京中裕世纪大酒店";"江苏利特尔绿色包装股份有限公司";"常州市金坛沃德丰电子科技有限公司"},MATCH(D74,{"BJ_zhongyu";"JS_WX_liteer";"JS_CZ_wodefeng"},0)),"")</f>
        <v>江苏利特尔绿色包装股份有限公司</v>
      </c>
      <c r="D74" s="11" t="str">
        <f>[1]动作!$G73</f>
        <v>JS_WX_liteer</v>
      </c>
      <c r="E74" s="11" t="str">
        <f>[1]动作!$D73</f>
        <v>分系统1BMS7SOC过低一级故障</v>
      </c>
      <c r="F74" s="11" t="s">
        <v>177</v>
      </c>
      <c r="G74" s="12">
        <f>[1]动作!$A73+[1]动作!$B73</f>
        <v>43191.485682870371</v>
      </c>
      <c r="H74" s="12"/>
      <c r="I74" s="13"/>
      <c r="J74" s="34"/>
    </row>
    <row r="75" spans="1:10" hidden="1" x14ac:dyDescent="0.3">
      <c r="A75" s="24">
        <v>73</v>
      </c>
      <c r="B75" s="11" t="str">
        <f>IFERROR(INDEX({"JSNY-BJ0001-01";"JSNY-JS0022-01";"JSNY-JS0002-01"},MATCH(D75,{"BJ_zhongyu";"JS_WX_liteer";"JS_CZ_wodefeng"},0)),"")</f>
        <v>JSNY-JS0022-01</v>
      </c>
      <c r="C75" s="11" t="str">
        <f>IFERROR(INDEX({"北京中裕世纪大酒店";"江苏利特尔绿色包装股份有限公司";"常州市金坛沃德丰电子科技有限公司"},MATCH(D75,{"BJ_zhongyu";"JS_WX_liteer";"JS_CZ_wodefeng"},0)),"")</f>
        <v>江苏利特尔绿色包装股份有限公司</v>
      </c>
      <c r="D75" s="11" t="str">
        <f>[1]动作!$G74</f>
        <v>JS_WX_liteer</v>
      </c>
      <c r="E75" s="11" t="str">
        <f>[1]动作!$D74</f>
        <v>分系统1BMS7SOC过低二级故障</v>
      </c>
      <c r="F75" s="11" t="s">
        <v>177</v>
      </c>
      <c r="G75" s="12">
        <f>[1]动作!$A74+[1]动作!$B74</f>
        <v>43191.485682870371</v>
      </c>
      <c r="H75" s="12"/>
      <c r="I75" s="13"/>
      <c r="J75" s="34"/>
    </row>
    <row r="76" spans="1:10" hidden="1" x14ac:dyDescent="0.3">
      <c r="A76" s="24">
        <v>74</v>
      </c>
      <c r="B76" s="11" t="str">
        <f>IFERROR(INDEX({"JSNY-BJ0001-01";"JSNY-JS0022-01";"JSNY-JS0002-01"},MATCH(D76,{"BJ_zhongyu";"JS_WX_liteer";"JS_CZ_wodefeng"},0)),"")</f>
        <v>JSNY-JS0022-01</v>
      </c>
      <c r="C76" s="11" t="str">
        <f>IFERROR(INDEX({"北京中裕世纪大酒店";"江苏利特尔绿色包装股份有限公司";"常州市金坛沃德丰电子科技有限公司"},MATCH(D76,{"BJ_zhongyu";"JS_WX_liteer";"JS_CZ_wodefeng"},0)),"")</f>
        <v>江苏利特尔绿色包装股份有限公司</v>
      </c>
      <c r="D76" s="11" t="str">
        <f>[1]动作!$G75</f>
        <v>JS_WX_liteer</v>
      </c>
      <c r="E76" s="11" t="str">
        <f>[1]动作!$D75</f>
        <v>分系统1BMS4SOC过低一级故障</v>
      </c>
      <c r="F76" s="11" t="s">
        <v>177</v>
      </c>
      <c r="G76" s="12">
        <f>[1]动作!$A75+[1]动作!$B75</f>
        <v>43191.486087962963</v>
      </c>
      <c r="H76" s="12"/>
      <c r="I76" s="13"/>
      <c r="J76" s="34"/>
    </row>
    <row r="77" spans="1:10" hidden="1" x14ac:dyDescent="0.3">
      <c r="A77" s="24">
        <v>75</v>
      </c>
      <c r="B77" s="11" t="str">
        <f>IFERROR(INDEX({"JSNY-BJ0001-01";"JSNY-JS0022-01";"JSNY-JS0002-01"},MATCH(D77,{"BJ_zhongyu";"JS_WX_liteer";"JS_CZ_wodefeng"},0)),"")</f>
        <v>JSNY-JS0022-01</v>
      </c>
      <c r="C77" s="11" t="str">
        <f>IFERROR(INDEX({"北京中裕世纪大酒店";"江苏利特尔绿色包装股份有限公司";"常州市金坛沃德丰电子科技有限公司"},MATCH(D77,{"BJ_zhongyu";"JS_WX_liteer";"JS_CZ_wodefeng"},0)),"")</f>
        <v>江苏利特尔绿色包装股份有限公司</v>
      </c>
      <c r="D77" s="11" t="str">
        <f>[1]动作!$G76</f>
        <v>JS_WX_liteer</v>
      </c>
      <c r="E77" s="11" t="str">
        <f>[1]动作!$D76</f>
        <v>分系统1BMS4SOC过低二级故障</v>
      </c>
      <c r="F77" s="11" t="s">
        <v>177</v>
      </c>
      <c r="G77" s="12">
        <f>[1]动作!$A76+[1]动作!$B76</f>
        <v>43191.486087962963</v>
      </c>
      <c r="H77" s="12"/>
      <c r="I77" s="13"/>
      <c r="J77" s="34"/>
    </row>
    <row r="78" spans="1:10" hidden="1" x14ac:dyDescent="0.3">
      <c r="A78" s="24">
        <v>76</v>
      </c>
      <c r="B78" s="11" t="str">
        <f>IFERROR(INDEX({"JSNY-BJ0001-01";"JSNY-JS0022-01";"JSNY-JS0002-01"},MATCH(D78,{"BJ_zhongyu";"JS_WX_liteer";"JS_CZ_wodefeng"},0)),"")</f>
        <v>JSNY-JS0022-01</v>
      </c>
      <c r="C78" s="11" t="str">
        <f>IFERROR(INDEX({"北京中裕世纪大酒店";"江苏利特尔绿色包装股份有限公司";"常州市金坛沃德丰电子科技有限公司"},MATCH(D78,{"BJ_zhongyu";"JS_WX_liteer";"JS_CZ_wodefeng"},0)),"")</f>
        <v>江苏利特尔绿色包装股份有限公司</v>
      </c>
      <c r="D78" s="11" t="str">
        <f>[1]动作!$G77</f>
        <v>JS_WX_liteer</v>
      </c>
      <c r="E78" s="11" t="str">
        <f>[1]动作!$D77</f>
        <v>分系统1BMS3SOC过低一级故障</v>
      </c>
      <c r="F78" s="11" t="s">
        <v>177</v>
      </c>
      <c r="G78" s="12">
        <f>[1]动作!$A77+[1]动作!$B77</f>
        <v>43191.487187500003</v>
      </c>
      <c r="H78" s="12"/>
      <c r="I78" s="13"/>
      <c r="J78" s="34"/>
    </row>
    <row r="79" spans="1:10" hidden="1" x14ac:dyDescent="0.3">
      <c r="A79" s="24">
        <v>77</v>
      </c>
      <c r="B79" s="11" t="str">
        <f>IFERROR(INDEX({"JSNY-BJ0001-01";"JSNY-JS0022-01";"JSNY-JS0002-01"},MATCH(D79,{"BJ_zhongyu";"JS_WX_liteer";"JS_CZ_wodefeng"},0)),"")</f>
        <v>JSNY-JS0022-01</v>
      </c>
      <c r="C79" s="11" t="str">
        <f>IFERROR(INDEX({"北京中裕世纪大酒店";"江苏利特尔绿色包装股份有限公司";"常州市金坛沃德丰电子科技有限公司"},MATCH(D79,{"BJ_zhongyu";"JS_WX_liteer";"JS_CZ_wodefeng"},0)),"")</f>
        <v>江苏利特尔绿色包装股份有限公司</v>
      </c>
      <c r="D79" s="11" t="str">
        <f>[1]动作!$G78</f>
        <v>JS_WX_liteer</v>
      </c>
      <c r="E79" s="11" t="str">
        <f>[1]动作!$D78</f>
        <v>分系统1BMS3SOC过低二级故障</v>
      </c>
      <c r="F79" s="11" t="s">
        <v>177</v>
      </c>
      <c r="G79" s="12">
        <f>[1]动作!$A78+[1]动作!$B78</f>
        <v>43191.487187500003</v>
      </c>
      <c r="H79" s="12"/>
      <c r="I79" s="13"/>
      <c r="J79" s="34"/>
    </row>
    <row r="80" spans="1:10" hidden="1" x14ac:dyDescent="0.3">
      <c r="A80" s="24">
        <v>78</v>
      </c>
      <c r="B80" s="11" t="str">
        <f>IFERROR(INDEX({"JSNY-BJ0001-01";"JSNY-JS0022-01";"JSNY-JS0002-01"},MATCH(D80,{"BJ_zhongyu";"JS_WX_liteer";"JS_CZ_wodefeng"},0)),"")</f>
        <v>JSNY-JS0022-01</v>
      </c>
      <c r="C80" s="11" t="str">
        <f>IFERROR(INDEX({"北京中裕世纪大酒店";"江苏利特尔绿色包装股份有限公司";"常州市金坛沃德丰电子科技有限公司"},MATCH(D80,{"BJ_zhongyu";"JS_WX_liteer";"JS_CZ_wodefeng"},0)),"")</f>
        <v>江苏利特尔绿色包装股份有限公司</v>
      </c>
      <c r="D80" s="11" t="str">
        <f>[1]动作!$G79</f>
        <v>JS_WX_liteer</v>
      </c>
      <c r="E80" s="11" t="str">
        <f>[1]动作!$D79</f>
        <v>分系统1BMS1SOC过低一级故障</v>
      </c>
      <c r="F80" s="11" t="s">
        <v>177</v>
      </c>
      <c r="G80" s="12">
        <f>[1]动作!$A79+[1]动作!$B79</f>
        <v>43191.488634259258</v>
      </c>
      <c r="H80" s="12"/>
      <c r="I80" s="13"/>
      <c r="J80" s="34"/>
    </row>
    <row r="81" spans="1:10" hidden="1" x14ac:dyDescent="0.3">
      <c r="A81" s="24">
        <v>79</v>
      </c>
      <c r="B81" s="11" t="str">
        <f>IFERROR(INDEX({"JSNY-BJ0001-01";"JSNY-JS0022-01";"JSNY-JS0002-01"},MATCH(D81,{"BJ_zhongyu";"JS_WX_liteer";"JS_CZ_wodefeng"},0)),"")</f>
        <v>JSNY-JS0022-01</v>
      </c>
      <c r="C81" s="11" t="str">
        <f>IFERROR(INDEX({"北京中裕世纪大酒店";"江苏利特尔绿色包装股份有限公司";"常州市金坛沃德丰电子科技有限公司"},MATCH(D81,{"BJ_zhongyu";"JS_WX_liteer";"JS_CZ_wodefeng"},0)),"")</f>
        <v>江苏利特尔绿色包装股份有限公司</v>
      </c>
      <c r="D81" s="11" t="str">
        <f>[1]动作!$G80</f>
        <v>JS_WX_liteer</v>
      </c>
      <c r="E81" s="11" t="str">
        <f>[1]动作!$D80</f>
        <v>分系统1BMS1SOC过低二级故障</v>
      </c>
      <c r="F81" s="11" t="s">
        <v>177</v>
      </c>
      <c r="G81" s="12">
        <f>[1]动作!$A80+[1]动作!$B80</f>
        <v>43191.488634259258</v>
      </c>
      <c r="H81" s="12"/>
      <c r="I81" s="13"/>
      <c r="J81" s="34"/>
    </row>
    <row r="82" spans="1:10" hidden="1" x14ac:dyDescent="0.3">
      <c r="A82" s="24">
        <v>80</v>
      </c>
      <c r="B82" s="11" t="str">
        <f>IFERROR(INDEX({"JSNY-BJ0001-01";"JSNY-JS0022-01";"JSNY-JS0002-01"},MATCH(D82,{"BJ_zhongyu";"JS_WX_liteer";"JS_CZ_wodefeng"},0)),"")</f>
        <v>JSNY-JS0022-01</v>
      </c>
      <c r="C82" s="11" t="str">
        <f>IFERROR(INDEX({"北京中裕世纪大酒店";"江苏利特尔绿色包装股份有限公司";"常州市金坛沃德丰电子科技有限公司"},MATCH(D82,{"BJ_zhongyu";"JS_WX_liteer";"JS_CZ_wodefeng"},0)),"")</f>
        <v>江苏利特尔绿色包装股份有限公司</v>
      </c>
      <c r="D82" s="11" t="str">
        <f>[1]动作!$G81</f>
        <v>JS_WX_liteer</v>
      </c>
      <c r="E82" s="11" t="str">
        <f>[1]动作!$D81</f>
        <v>分系统1BMS8单体电压过低一级故障</v>
      </c>
      <c r="F82" s="11" t="s">
        <v>177</v>
      </c>
      <c r="G82" s="12">
        <f>[1]动作!$A81+[1]动作!$B81</f>
        <v>43191.490543981483</v>
      </c>
      <c r="H82" s="12"/>
      <c r="I82" s="13"/>
      <c r="J82" s="34"/>
    </row>
    <row r="83" spans="1:10" hidden="1" x14ac:dyDescent="0.3">
      <c r="A83" s="24">
        <v>81</v>
      </c>
      <c r="B83" s="11" t="str">
        <f>IFERROR(INDEX({"JSNY-BJ0001-01";"JSNY-JS0022-01";"JSNY-JS0002-01"},MATCH(D83,{"BJ_zhongyu";"JS_WX_liteer";"JS_CZ_wodefeng"},0)),"")</f>
        <v>JSNY-JS0022-01</v>
      </c>
      <c r="C83" s="11" t="str">
        <f>IFERROR(INDEX({"北京中裕世纪大酒店";"江苏利特尔绿色包装股份有限公司";"常州市金坛沃德丰电子科技有限公司"},MATCH(D83,{"BJ_zhongyu";"JS_WX_liteer";"JS_CZ_wodefeng"},0)),"")</f>
        <v>江苏利特尔绿色包装股份有限公司</v>
      </c>
      <c r="D83" s="11" t="str">
        <f>[1]动作!$G82</f>
        <v>JS_WX_liteer</v>
      </c>
      <c r="E83" s="11" t="str">
        <f>[1]动作!$D82</f>
        <v>分系统1BMS8单体电压过低二级故障</v>
      </c>
      <c r="F83" s="11" t="s">
        <v>177</v>
      </c>
      <c r="G83" s="12">
        <f>[1]动作!$A82+[1]动作!$B82</f>
        <v>43191.490543981483</v>
      </c>
      <c r="H83" s="12"/>
      <c r="I83" s="13"/>
      <c r="J83" s="34"/>
    </row>
    <row r="84" spans="1:10" hidden="1" x14ac:dyDescent="0.3">
      <c r="A84" s="24">
        <v>82</v>
      </c>
      <c r="B84" s="11" t="str">
        <f>IFERROR(INDEX({"JSNY-BJ0001-01";"JSNY-JS0022-01";"JSNY-JS0002-01"},MATCH(D84,{"BJ_zhongyu";"JS_WX_liteer";"JS_CZ_wodefeng"},0)),"")</f>
        <v>JSNY-JS0022-01</v>
      </c>
      <c r="C84" s="11" t="str">
        <f>IFERROR(INDEX({"北京中裕世纪大酒店";"江苏利特尔绿色包装股份有限公司";"常州市金坛沃德丰电子科技有限公司"},MATCH(D84,{"BJ_zhongyu";"JS_WX_liteer";"JS_CZ_wodefeng"},0)),"")</f>
        <v>江苏利特尔绿色包装股份有限公司</v>
      </c>
      <c r="D84" s="11" t="str">
        <f>[1]动作!$G83</f>
        <v>JS_WX_liteer</v>
      </c>
      <c r="E84" s="11" t="str">
        <f>[1]动作!$D83</f>
        <v>分系统1BMS9SOC过低一级故障</v>
      </c>
      <c r="F84" s="11" t="s">
        <v>177</v>
      </c>
      <c r="G84" s="12">
        <f>[1]动作!$A83+[1]动作!$B83</f>
        <v>43191.490717592591</v>
      </c>
      <c r="H84" s="12"/>
      <c r="I84" s="13"/>
      <c r="J84" s="34"/>
    </row>
    <row r="85" spans="1:10" hidden="1" x14ac:dyDescent="0.3">
      <c r="A85" s="24">
        <v>83</v>
      </c>
      <c r="B85" s="11" t="str">
        <f>IFERROR(INDEX({"JSNY-BJ0001-01";"JSNY-JS0022-01";"JSNY-JS0002-01"},MATCH(D85,{"BJ_zhongyu";"JS_WX_liteer";"JS_CZ_wodefeng"},0)),"")</f>
        <v>JSNY-JS0022-01</v>
      </c>
      <c r="C85" s="11" t="str">
        <f>IFERROR(INDEX({"北京中裕世纪大酒店";"江苏利特尔绿色包装股份有限公司";"常州市金坛沃德丰电子科技有限公司"},MATCH(D85,{"BJ_zhongyu";"JS_WX_liteer";"JS_CZ_wodefeng"},0)),"")</f>
        <v>江苏利特尔绿色包装股份有限公司</v>
      </c>
      <c r="D85" s="11" t="str">
        <f>[1]动作!$G84</f>
        <v>JS_WX_liteer</v>
      </c>
      <c r="E85" s="11" t="str">
        <f>[1]动作!$D84</f>
        <v>分系统1BMS9SOC过低二级故障</v>
      </c>
      <c r="F85" s="11" t="s">
        <v>177</v>
      </c>
      <c r="G85" s="12">
        <f>[1]动作!$A84+[1]动作!$B84</f>
        <v>43191.490717592591</v>
      </c>
      <c r="H85" s="12"/>
      <c r="I85" s="13"/>
      <c r="J85" s="34"/>
    </row>
    <row r="86" spans="1:10" hidden="1" x14ac:dyDescent="0.3">
      <c r="A86" s="24">
        <v>84</v>
      </c>
      <c r="B86" s="11" t="str">
        <f>IFERROR(INDEX({"JSNY-BJ0001-01";"JSNY-JS0022-01";"JSNY-JS0002-01"},MATCH(D86,{"BJ_zhongyu";"JS_WX_liteer";"JS_CZ_wodefeng"},0)),"")</f>
        <v>JSNY-JS0022-01</v>
      </c>
      <c r="C86" s="11" t="str">
        <f>IFERROR(INDEX({"北京中裕世纪大酒店";"江苏利特尔绿色包装股份有限公司";"常州市金坛沃德丰电子科技有限公司"},MATCH(D86,{"BJ_zhongyu";"JS_WX_liteer";"JS_CZ_wodefeng"},0)),"")</f>
        <v>江苏利特尔绿色包装股份有限公司</v>
      </c>
      <c r="D86" s="11" t="str">
        <f>[1]动作!$G85</f>
        <v>JS_WX_liteer</v>
      </c>
      <c r="E86" s="11" t="str">
        <f>[1]动作!$D85</f>
        <v>分系统1BMS9单体电压过低一级故障</v>
      </c>
      <c r="F86" s="11" t="s">
        <v>177</v>
      </c>
      <c r="G86" s="12">
        <f>[1]动作!$A85+[1]动作!$B85</f>
        <v>43191.491180555553</v>
      </c>
      <c r="H86" s="12"/>
      <c r="I86" s="13"/>
      <c r="J86" s="34"/>
    </row>
    <row r="87" spans="1:10" hidden="1" x14ac:dyDescent="0.3">
      <c r="A87" s="24">
        <v>85</v>
      </c>
      <c r="B87" s="11" t="str">
        <f>IFERROR(INDEX({"JSNY-BJ0001-01";"JSNY-JS0022-01";"JSNY-JS0002-01"},MATCH(D87,{"BJ_zhongyu";"JS_WX_liteer";"JS_CZ_wodefeng"},0)),"")</f>
        <v>JSNY-JS0022-01</v>
      </c>
      <c r="C87" s="11" t="str">
        <f>IFERROR(INDEX({"北京中裕世纪大酒店";"江苏利特尔绿色包装股份有限公司";"常州市金坛沃德丰电子科技有限公司"},MATCH(D87,{"BJ_zhongyu";"JS_WX_liteer";"JS_CZ_wodefeng"},0)),"")</f>
        <v>江苏利特尔绿色包装股份有限公司</v>
      </c>
      <c r="D87" s="11" t="str">
        <f>[1]动作!$G86</f>
        <v>JS_WX_liteer</v>
      </c>
      <c r="E87" s="11" t="str">
        <f>[1]动作!$D86</f>
        <v>分系统1BMS9单体电压过低二级故障</v>
      </c>
      <c r="F87" s="11" t="s">
        <v>177</v>
      </c>
      <c r="G87" s="12">
        <f>[1]动作!$A86+[1]动作!$B86</f>
        <v>43191.491180555553</v>
      </c>
      <c r="H87" s="12"/>
      <c r="I87" s="13"/>
      <c r="J87" s="34"/>
    </row>
    <row r="88" spans="1:10" hidden="1" x14ac:dyDescent="0.3">
      <c r="A88" s="24">
        <v>86</v>
      </c>
      <c r="B88" s="11" t="str">
        <f>IFERROR(INDEX({"JSNY-BJ0001-01";"JSNY-JS0022-01";"JSNY-JS0002-01"},MATCH(D88,{"BJ_zhongyu";"JS_WX_liteer";"JS_CZ_wodefeng"},0)),"")</f>
        <v>JSNY-JS0022-01</v>
      </c>
      <c r="C88" s="11" t="str">
        <f>IFERROR(INDEX({"北京中裕世纪大酒店";"江苏利特尔绿色包装股份有限公司";"常州市金坛沃德丰电子科技有限公司"},MATCH(D88,{"BJ_zhongyu";"JS_WX_liteer";"JS_CZ_wodefeng"},0)),"")</f>
        <v>江苏利特尔绿色包装股份有限公司</v>
      </c>
      <c r="D88" s="11" t="str">
        <f>[1]动作!$G87</f>
        <v>JS_WX_liteer</v>
      </c>
      <c r="E88" s="11" t="str">
        <f>[1]动作!$D87</f>
        <v>分系统1BMS2SOC过低一级故障</v>
      </c>
      <c r="F88" s="11" t="s">
        <v>177</v>
      </c>
      <c r="G88" s="12">
        <f>[1]动作!$A87+[1]动作!$B87</f>
        <v>43191.491469907407</v>
      </c>
      <c r="H88" s="12"/>
      <c r="I88" s="13"/>
      <c r="J88" s="34"/>
    </row>
    <row r="89" spans="1:10" hidden="1" x14ac:dyDescent="0.3">
      <c r="A89" s="24">
        <v>87</v>
      </c>
      <c r="B89" s="11" t="str">
        <f>IFERROR(INDEX({"JSNY-BJ0001-01";"JSNY-JS0022-01";"JSNY-JS0002-01"},MATCH(D89,{"BJ_zhongyu";"JS_WX_liteer";"JS_CZ_wodefeng"},0)),"")</f>
        <v>JSNY-JS0022-01</v>
      </c>
      <c r="C89" s="11" t="str">
        <f>IFERROR(INDEX({"北京中裕世纪大酒店";"江苏利特尔绿色包装股份有限公司";"常州市金坛沃德丰电子科技有限公司"},MATCH(D89,{"BJ_zhongyu";"JS_WX_liteer";"JS_CZ_wodefeng"},0)),"")</f>
        <v>江苏利特尔绿色包装股份有限公司</v>
      </c>
      <c r="D89" s="11" t="str">
        <f>[1]动作!$G88</f>
        <v>JS_WX_liteer</v>
      </c>
      <c r="E89" s="11" t="str">
        <f>[1]动作!$D88</f>
        <v>分系统1BMS2SOC过低二级故障</v>
      </c>
      <c r="F89" s="11" t="s">
        <v>177</v>
      </c>
      <c r="G89" s="12">
        <f>[1]动作!$A88+[1]动作!$B88</f>
        <v>43191.491469907407</v>
      </c>
      <c r="H89" s="12"/>
      <c r="I89" s="13"/>
      <c r="J89" s="34"/>
    </row>
    <row r="90" spans="1:10" hidden="1" x14ac:dyDescent="0.3">
      <c r="A90" s="24">
        <v>88</v>
      </c>
      <c r="B90" s="11" t="str">
        <f>IFERROR(INDEX({"JSNY-BJ0001-01";"JSNY-JS0022-01";"JSNY-JS0002-01"},MATCH(D90,{"BJ_zhongyu";"JS_WX_liteer";"JS_CZ_wodefeng"},0)),"")</f>
        <v>JSNY-JS0022-01</v>
      </c>
      <c r="C90" s="11" t="str">
        <f>IFERROR(INDEX({"北京中裕世纪大酒店";"江苏利特尔绿色包装股份有限公司";"常州市金坛沃德丰电子科技有限公司"},MATCH(D90,{"BJ_zhongyu";"JS_WX_liteer";"JS_CZ_wodefeng"},0)),"")</f>
        <v>江苏利特尔绿色包装股份有限公司</v>
      </c>
      <c r="D90" s="11" t="str">
        <f>[1]动作!$G89</f>
        <v>JS_WX_liteer</v>
      </c>
      <c r="E90" s="11" t="str">
        <f>[1]动作!$D89</f>
        <v>分系统1BMS6SOC过低一级故障</v>
      </c>
      <c r="F90" s="11" t="s">
        <v>177</v>
      </c>
      <c r="G90" s="12">
        <f>[1]动作!$A89+[1]动作!$B89</f>
        <v>43191.491469907407</v>
      </c>
      <c r="H90" s="12"/>
      <c r="I90" s="13"/>
      <c r="J90" s="34"/>
    </row>
    <row r="91" spans="1:10" hidden="1" x14ac:dyDescent="0.3">
      <c r="A91" s="24">
        <v>89</v>
      </c>
      <c r="B91" s="11" t="str">
        <f>IFERROR(INDEX({"JSNY-BJ0001-01";"JSNY-JS0022-01";"JSNY-JS0002-01"},MATCH(D91,{"BJ_zhongyu";"JS_WX_liteer";"JS_CZ_wodefeng"},0)),"")</f>
        <v>JSNY-JS0022-01</v>
      </c>
      <c r="C91" s="11" t="str">
        <f>IFERROR(INDEX({"北京中裕世纪大酒店";"江苏利特尔绿色包装股份有限公司";"常州市金坛沃德丰电子科技有限公司"},MATCH(D91,{"BJ_zhongyu";"JS_WX_liteer";"JS_CZ_wodefeng"},0)),"")</f>
        <v>江苏利特尔绿色包装股份有限公司</v>
      </c>
      <c r="D91" s="11" t="str">
        <f>[1]动作!$G90</f>
        <v>JS_WX_liteer</v>
      </c>
      <c r="E91" s="11" t="str">
        <f>[1]动作!$D90</f>
        <v>分系统1BMS6SOC过低二级故障</v>
      </c>
      <c r="F91" s="11" t="s">
        <v>177</v>
      </c>
      <c r="G91" s="12">
        <f>[1]动作!$A90+[1]动作!$B90</f>
        <v>43191.491469907407</v>
      </c>
      <c r="H91" s="12"/>
      <c r="I91" s="13"/>
      <c r="J91" s="34"/>
    </row>
    <row r="92" spans="1:10" hidden="1" x14ac:dyDescent="0.3">
      <c r="A92" s="24">
        <v>90</v>
      </c>
      <c r="B92" s="11" t="str">
        <f>IFERROR(INDEX({"JSNY-BJ0001-01";"JSNY-JS0022-01";"JSNY-JS0002-01"},MATCH(D92,{"BJ_zhongyu";"JS_WX_liteer";"JS_CZ_wodefeng"},0)),"")</f>
        <v>JSNY-JS0022-01</v>
      </c>
      <c r="C92" s="11" t="str">
        <f>IFERROR(INDEX({"北京中裕世纪大酒店";"江苏利特尔绿色包装股份有限公司";"常州市金坛沃德丰电子科技有限公司"},MATCH(D92,{"BJ_zhongyu";"JS_WX_liteer";"JS_CZ_wodefeng"},0)),"")</f>
        <v>江苏利特尔绿色包装股份有限公司</v>
      </c>
      <c r="D92" s="11" t="str">
        <f>[1]动作!$G91</f>
        <v>JS_WX_liteer</v>
      </c>
      <c r="E92" s="11" t="str">
        <f>[1]动作!$D91</f>
        <v>分系统1BMS5SOC过低一级故障</v>
      </c>
      <c r="F92" s="11" t="s">
        <v>177</v>
      </c>
      <c r="G92" s="12">
        <f>[1]动作!$A91+[1]动作!$B91</f>
        <v>43191.492106481484</v>
      </c>
      <c r="H92" s="12"/>
      <c r="I92" s="13"/>
      <c r="J92" s="34"/>
    </row>
    <row r="93" spans="1:10" hidden="1" x14ac:dyDescent="0.3">
      <c r="A93" s="24">
        <v>91</v>
      </c>
      <c r="B93" s="11" t="str">
        <f>IFERROR(INDEX({"JSNY-BJ0001-01";"JSNY-JS0022-01";"JSNY-JS0002-01"},MATCH(D93,{"BJ_zhongyu";"JS_WX_liteer";"JS_CZ_wodefeng"},0)),"")</f>
        <v>JSNY-JS0022-01</v>
      </c>
      <c r="C93" s="11" t="str">
        <f>IFERROR(INDEX({"北京中裕世纪大酒店";"江苏利特尔绿色包装股份有限公司";"常州市金坛沃德丰电子科技有限公司"},MATCH(D93,{"BJ_zhongyu";"JS_WX_liteer";"JS_CZ_wodefeng"},0)),"")</f>
        <v>江苏利特尔绿色包装股份有限公司</v>
      </c>
      <c r="D93" s="11" t="str">
        <f>[1]动作!$G92</f>
        <v>JS_WX_liteer</v>
      </c>
      <c r="E93" s="11" t="str">
        <f>[1]动作!$D92</f>
        <v>分系统1BMS5SOC过低二级故障</v>
      </c>
      <c r="F93" s="11" t="s">
        <v>177</v>
      </c>
      <c r="G93" s="12">
        <f>[1]动作!$A92+[1]动作!$B92</f>
        <v>43191.492106481484</v>
      </c>
      <c r="H93" s="12"/>
      <c r="I93" s="13"/>
      <c r="J93" s="34"/>
    </row>
    <row r="94" spans="1:10" hidden="1" x14ac:dyDescent="0.3">
      <c r="A94" s="24">
        <v>92</v>
      </c>
      <c r="B94" s="11" t="str">
        <f>IFERROR(INDEX({"JSNY-BJ0001-01";"JSNY-JS0022-01";"JSNY-JS0002-01"},MATCH(D94,{"BJ_zhongyu";"JS_WX_liteer";"JS_CZ_wodefeng"},0)),"")</f>
        <v>JSNY-JS0022-01</v>
      </c>
      <c r="C94" s="11" t="str">
        <f>IFERROR(INDEX({"北京中裕世纪大酒店";"江苏利特尔绿色包装股份有限公司";"常州市金坛沃德丰电子科技有限公司"},MATCH(D94,{"BJ_zhongyu";"JS_WX_liteer";"JS_CZ_wodefeng"},0)),"")</f>
        <v>江苏利特尔绿色包装股份有限公司</v>
      </c>
      <c r="D94" s="11" t="str">
        <f>[1]动作!$G93</f>
        <v>JS_WX_liteer</v>
      </c>
      <c r="E94" s="11" t="str">
        <f>[1]动作!$D93</f>
        <v>分系统1BMS1单体电压过低一级故障</v>
      </c>
      <c r="F94" s="11" t="s">
        <v>177</v>
      </c>
      <c r="G94" s="12">
        <f>[1]动作!$A93+[1]动作!$B93</f>
        <v>43191.4924537037</v>
      </c>
      <c r="H94" s="12"/>
      <c r="I94" s="13"/>
      <c r="J94" s="34"/>
    </row>
    <row r="95" spans="1:10" hidden="1" x14ac:dyDescent="0.3">
      <c r="A95" s="24">
        <v>93</v>
      </c>
      <c r="B95" s="11" t="str">
        <f>IFERROR(INDEX({"JSNY-BJ0001-01";"JSNY-JS0022-01";"JSNY-JS0002-01"},MATCH(D95,{"BJ_zhongyu";"JS_WX_liteer";"JS_CZ_wodefeng"},0)),"")</f>
        <v>JSNY-JS0022-01</v>
      </c>
      <c r="C95" s="11" t="str">
        <f>IFERROR(INDEX({"北京中裕世纪大酒店";"江苏利特尔绿色包装股份有限公司";"常州市金坛沃德丰电子科技有限公司"},MATCH(D95,{"BJ_zhongyu";"JS_WX_liteer";"JS_CZ_wodefeng"},0)),"")</f>
        <v>江苏利特尔绿色包装股份有限公司</v>
      </c>
      <c r="D95" s="11" t="str">
        <f>[1]动作!$G94</f>
        <v>JS_WX_liteer</v>
      </c>
      <c r="E95" s="11" t="str">
        <f>[1]动作!$D94</f>
        <v>分系统1BMS1单体电压过低二级故障</v>
      </c>
      <c r="F95" s="11" t="s">
        <v>177</v>
      </c>
      <c r="G95" s="12">
        <f>[1]动作!$A94+[1]动作!$B94</f>
        <v>43191.4924537037</v>
      </c>
      <c r="H95" s="12"/>
      <c r="I95" s="13"/>
      <c r="J95" s="34"/>
    </row>
    <row r="96" spans="1:10" hidden="1" x14ac:dyDescent="0.3">
      <c r="A96" s="24">
        <v>94</v>
      </c>
      <c r="B96" s="11" t="str">
        <f>IFERROR(INDEX({"JSNY-BJ0001-01";"JSNY-JS0022-01";"JSNY-JS0002-01"},MATCH(D96,{"BJ_zhongyu";"JS_WX_liteer";"JS_CZ_wodefeng"},0)),"")</f>
        <v>JSNY-JS0022-01</v>
      </c>
      <c r="C96" s="11" t="str">
        <f>IFERROR(INDEX({"北京中裕世纪大酒店";"江苏利特尔绿色包装股份有限公司";"常州市金坛沃德丰电子科技有限公司"},MATCH(D96,{"BJ_zhongyu";"JS_WX_liteer";"JS_CZ_wodefeng"},0)),"")</f>
        <v>江苏利特尔绿色包装股份有限公司</v>
      </c>
      <c r="D96" s="11" t="str">
        <f>[1]动作!$G95</f>
        <v>JS_WX_liteer</v>
      </c>
      <c r="E96" s="11" t="str">
        <f>[1]动作!$D95</f>
        <v>分系统1BMS4单体电压过低一级故障</v>
      </c>
      <c r="F96" s="11" t="s">
        <v>177</v>
      </c>
      <c r="G96" s="12">
        <f>[1]动作!$A95+[1]动作!$B95</f>
        <v>43191.493043981478</v>
      </c>
      <c r="H96" s="12"/>
      <c r="I96" s="13"/>
      <c r="J96" s="34"/>
    </row>
    <row r="97" spans="1:10" hidden="1" x14ac:dyDescent="0.3">
      <c r="A97" s="24">
        <v>95</v>
      </c>
      <c r="B97" s="11" t="str">
        <f>IFERROR(INDEX({"JSNY-BJ0001-01";"JSNY-JS0022-01";"JSNY-JS0002-01"},MATCH(D97,{"BJ_zhongyu";"JS_WX_liteer";"JS_CZ_wodefeng"},0)),"")</f>
        <v>JSNY-JS0022-01</v>
      </c>
      <c r="C97" s="11" t="str">
        <f>IFERROR(INDEX({"北京中裕世纪大酒店";"江苏利特尔绿色包装股份有限公司";"常州市金坛沃德丰电子科技有限公司"},MATCH(D97,{"BJ_zhongyu";"JS_WX_liteer";"JS_CZ_wodefeng"},0)),"")</f>
        <v>江苏利特尔绿色包装股份有限公司</v>
      </c>
      <c r="D97" s="11" t="str">
        <f>[1]动作!$G96</f>
        <v>JS_WX_liteer</v>
      </c>
      <c r="E97" s="11" t="str">
        <f>[1]动作!$D96</f>
        <v>分系统1BMS4单体电压过低二级故障</v>
      </c>
      <c r="F97" s="11" t="s">
        <v>177</v>
      </c>
      <c r="G97" s="12">
        <f>[1]动作!$A96+[1]动作!$B96</f>
        <v>43191.493043981478</v>
      </c>
      <c r="H97" s="12"/>
      <c r="I97" s="13"/>
      <c r="J97" s="34"/>
    </row>
    <row r="98" spans="1:10" hidden="1" x14ac:dyDescent="0.3">
      <c r="A98" s="24">
        <v>96</v>
      </c>
      <c r="B98" s="11" t="str">
        <f>IFERROR(INDEX({"JSNY-BJ0001-01";"JSNY-JS0022-01";"JSNY-JS0002-01"},MATCH(D98,{"BJ_zhongyu";"JS_WX_liteer";"JS_CZ_wodefeng"},0)),"")</f>
        <v>JSNY-JS0022-01</v>
      </c>
      <c r="C98" s="11" t="str">
        <f>IFERROR(INDEX({"北京中裕世纪大酒店";"江苏利特尔绿色包装股份有限公司";"常州市金坛沃德丰电子科技有限公司"},MATCH(D98,{"BJ_zhongyu";"JS_WX_liteer";"JS_CZ_wodefeng"},0)),"")</f>
        <v>江苏利特尔绿色包装股份有限公司</v>
      </c>
      <c r="D98" s="11" t="str">
        <f>[1]动作!$G97</f>
        <v>JS_WX_liteer</v>
      </c>
      <c r="E98" s="11" t="str">
        <f>[1]动作!$D97</f>
        <v>分系统1BMS2单体电压过低一级故障</v>
      </c>
      <c r="F98" s="11" t="s">
        <v>177</v>
      </c>
      <c r="G98" s="12">
        <f>[1]动作!$A97+[1]动作!$B97</f>
        <v>43191.493449074071</v>
      </c>
      <c r="H98" s="12"/>
      <c r="I98" s="13"/>
      <c r="J98" s="34"/>
    </row>
    <row r="99" spans="1:10" hidden="1" x14ac:dyDescent="0.3">
      <c r="A99" s="24">
        <v>97</v>
      </c>
      <c r="B99" s="11" t="str">
        <f>IFERROR(INDEX({"JSNY-BJ0001-01";"JSNY-JS0022-01";"JSNY-JS0002-01"},MATCH(D99,{"BJ_zhongyu";"JS_WX_liteer";"JS_CZ_wodefeng"},0)),"")</f>
        <v>JSNY-JS0022-01</v>
      </c>
      <c r="C99" s="11" t="str">
        <f>IFERROR(INDEX({"北京中裕世纪大酒店";"江苏利特尔绿色包装股份有限公司";"常州市金坛沃德丰电子科技有限公司"},MATCH(D99,{"BJ_zhongyu";"JS_WX_liteer";"JS_CZ_wodefeng"},0)),"")</f>
        <v>江苏利特尔绿色包装股份有限公司</v>
      </c>
      <c r="D99" s="11" t="str">
        <f>[1]动作!$G98</f>
        <v>JS_WX_liteer</v>
      </c>
      <c r="E99" s="11" t="str">
        <f>[1]动作!$D98</f>
        <v>分系统1BMS2单体电压过低二级故障</v>
      </c>
      <c r="F99" s="11" t="s">
        <v>177</v>
      </c>
      <c r="G99" s="12">
        <f>[1]动作!$A98+[1]动作!$B98</f>
        <v>43191.493449074071</v>
      </c>
      <c r="H99" s="12"/>
      <c r="I99" s="13"/>
      <c r="J99" s="34"/>
    </row>
    <row r="100" spans="1:10" hidden="1" x14ac:dyDescent="0.3">
      <c r="A100" s="24">
        <v>98</v>
      </c>
      <c r="B100" s="11" t="str">
        <f>IFERROR(INDEX({"JSNY-BJ0001-01";"JSNY-JS0022-01";"JSNY-JS0002-01"},MATCH(D100,{"BJ_zhongyu";"JS_WX_liteer";"JS_CZ_wodefeng"},0)),"")</f>
        <v>JSNY-JS0022-01</v>
      </c>
      <c r="C100" s="11" t="str">
        <f>IFERROR(INDEX({"北京中裕世纪大酒店";"江苏利特尔绿色包装股份有限公司";"常州市金坛沃德丰电子科技有限公司"},MATCH(D100,{"BJ_zhongyu";"JS_WX_liteer";"JS_CZ_wodefeng"},0)),"")</f>
        <v>江苏利特尔绿色包装股份有限公司</v>
      </c>
      <c r="D100" s="11" t="str">
        <f>[1]动作!$G99</f>
        <v>JS_WX_liteer</v>
      </c>
      <c r="E100" s="11" t="str">
        <f>[1]动作!$D99</f>
        <v>分系统1BMS7单体电压过低一级故障</v>
      </c>
      <c r="F100" s="11" t="s">
        <v>177</v>
      </c>
      <c r="G100" s="12">
        <f>[1]动作!$A99+[1]动作!$B99</f>
        <v>43191.493622685186</v>
      </c>
      <c r="H100" s="12"/>
      <c r="I100" s="13"/>
      <c r="J100" s="34"/>
    </row>
    <row r="101" spans="1:10" hidden="1" x14ac:dyDescent="0.3">
      <c r="A101" s="24">
        <v>99</v>
      </c>
      <c r="B101" s="11" t="str">
        <f>IFERROR(INDEX({"JSNY-BJ0001-01";"JSNY-JS0022-01";"JSNY-JS0002-01"},MATCH(D101,{"BJ_zhongyu";"JS_WX_liteer";"JS_CZ_wodefeng"},0)),"")</f>
        <v>JSNY-JS0022-01</v>
      </c>
      <c r="C101" s="11" t="str">
        <f>IFERROR(INDEX({"北京中裕世纪大酒店";"江苏利特尔绿色包装股份有限公司";"常州市金坛沃德丰电子科技有限公司"},MATCH(D101,{"BJ_zhongyu";"JS_WX_liteer";"JS_CZ_wodefeng"},0)),"")</f>
        <v>江苏利特尔绿色包装股份有限公司</v>
      </c>
      <c r="D101" s="11" t="str">
        <f>[1]动作!$G100</f>
        <v>JS_WX_liteer</v>
      </c>
      <c r="E101" s="11" t="str">
        <f>[1]动作!$D100</f>
        <v>分系统1BMS7单体电压过低二级故障</v>
      </c>
      <c r="F101" s="11" t="s">
        <v>177</v>
      </c>
      <c r="G101" s="12">
        <f>[1]动作!$A100+[1]动作!$B100</f>
        <v>43191.493622685186</v>
      </c>
      <c r="H101" s="12"/>
      <c r="I101" s="13"/>
      <c r="J101" s="34"/>
    </row>
    <row r="102" spans="1:10" hidden="1" x14ac:dyDescent="0.3">
      <c r="A102" s="24">
        <v>100</v>
      </c>
      <c r="B102" s="11" t="str">
        <f>IFERROR(INDEX({"JSNY-BJ0001-01";"JSNY-JS0022-01";"JSNY-JS0002-01"},MATCH(D102,{"BJ_zhongyu";"JS_WX_liteer";"JS_CZ_wodefeng"},0)),"")</f>
        <v>JSNY-JS0022-01</v>
      </c>
      <c r="C102" s="11" t="str">
        <f>IFERROR(INDEX({"北京中裕世纪大酒店";"江苏利特尔绿色包装股份有限公司";"常州市金坛沃德丰电子科技有限公司"},MATCH(D102,{"BJ_zhongyu";"JS_WX_liteer";"JS_CZ_wodefeng"},0)),"")</f>
        <v>江苏利特尔绿色包装股份有限公司</v>
      </c>
      <c r="D102" s="11" t="str">
        <f>[1]动作!$G101</f>
        <v>JS_WX_liteer</v>
      </c>
      <c r="E102" s="11" t="str">
        <f>[1]动作!$D101</f>
        <v>分系统1BMS5单体电压过低一级故障</v>
      </c>
      <c r="F102" s="11" t="s">
        <v>177</v>
      </c>
      <c r="G102" s="12">
        <f>[1]动作!$A101+[1]动作!$B101</f>
        <v>43191.493680555555</v>
      </c>
      <c r="H102" s="12"/>
      <c r="I102" s="13"/>
      <c r="J102" s="34"/>
    </row>
    <row r="103" spans="1:10" hidden="1" x14ac:dyDescent="0.3">
      <c r="A103" s="24">
        <v>101</v>
      </c>
      <c r="B103" s="11" t="str">
        <f>IFERROR(INDEX({"JSNY-BJ0001-01";"JSNY-JS0022-01";"JSNY-JS0002-01"},MATCH(D103,{"BJ_zhongyu";"JS_WX_liteer";"JS_CZ_wodefeng"},0)),"")</f>
        <v>JSNY-JS0022-01</v>
      </c>
      <c r="C103" s="11" t="str">
        <f>IFERROR(INDEX({"北京中裕世纪大酒店";"江苏利特尔绿色包装股份有限公司";"常州市金坛沃德丰电子科技有限公司"},MATCH(D103,{"BJ_zhongyu";"JS_WX_liteer";"JS_CZ_wodefeng"},0)),"")</f>
        <v>江苏利特尔绿色包装股份有限公司</v>
      </c>
      <c r="D103" s="11" t="str">
        <f>[1]动作!$G102</f>
        <v>JS_WX_liteer</v>
      </c>
      <c r="E103" s="11" t="str">
        <f>[1]动作!$D102</f>
        <v>分系统1BMS5单体电压过低二级故障</v>
      </c>
      <c r="F103" s="11" t="s">
        <v>177</v>
      </c>
      <c r="G103" s="12">
        <f>[1]动作!$A102+[1]动作!$B102</f>
        <v>43191.493680555555</v>
      </c>
      <c r="H103" s="12"/>
      <c r="I103" s="13"/>
      <c r="J103" s="34"/>
    </row>
    <row r="104" spans="1:10" hidden="1" x14ac:dyDescent="0.3">
      <c r="A104" s="24">
        <v>102</v>
      </c>
      <c r="B104" s="11" t="str">
        <f>IFERROR(INDEX({"JSNY-BJ0001-01";"JSNY-JS0022-01";"JSNY-JS0002-01"},MATCH(D104,{"BJ_zhongyu";"JS_WX_liteer";"JS_CZ_wodefeng"},0)),"")</f>
        <v>JSNY-JS0022-01</v>
      </c>
      <c r="C104" s="11" t="str">
        <f>IFERROR(INDEX({"北京中裕世纪大酒店";"江苏利特尔绿色包装股份有限公司";"常州市金坛沃德丰电子科技有限公司"},MATCH(D104,{"BJ_zhongyu";"JS_WX_liteer";"JS_CZ_wodefeng"},0)),"")</f>
        <v>江苏利特尔绿色包装股份有限公司</v>
      </c>
      <c r="D104" s="11" t="str">
        <f>[1]动作!$G103</f>
        <v>JS_WX_liteer</v>
      </c>
      <c r="E104" s="11" t="str">
        <f>[1]动作!$D103</f>
        <v>分系统1BMS6单体电压过低一级故障</v>
      </c>
      <c r="F104" s="11" t="s">
        <v>177</v>
      </c>
      <c r="G104" s="12">
        <f>[1]动作!$A103+[1]动作!$B103</f>
        <v>43191.494016203702</v>
      </c>
      <c r="H104" s="12"/>
      <c r="I104" s="13"/>
      <c r="J104" s="34"/>
    </row>
    <row r="105" spans="1:10" hidden="1" x14ac:dyDescent="0.3">
      <c r="A105" s="24">
        <v>103</v>
      </c>
      <c r="B105" s="11" t="str">
        <f>IFERROR(INDEX({"JSNY-BJ0001-01";"JSNY-JS0022-01";"JSNY-JS0002-01"},MATCH(D105,{"BJ_zhongyu";"JS_WX_liteer";"JS_CZ_wodefeng"},0)),"")</f>
        <v>JSNY-JS0022-01</v>
      </c>
      <c r="C105" s="11" t="str">
        <f>IFERROR(INDEX({"北京中裕世纪大酒店";"江苏利特尔绿色包装股份有限公司";"常州市金坛沃德丰电子科技有限公司"},MATCH(D105,{"BJ_zhongyu";"JS_WX_liteer";"JS_CZ_wodefeng"},0)),"")</f>
        <v>江苏利特尔绿色包装股份有限公司</v>
      </c>
      <c r="D105" s="11" t="str">
        <f>[1]动作!$G104</f>
        <v>JS_WX_liteer</v>
      </c>
      <c r="E105" s="11" t="str">
        <f>[1]动作!$D104</f>
        <v>分系统1BMS6单体电压过低二级故障</v>
      </c>
      <c r="F105" s="11" t="s">
        <v>177</v>
      </c>
      <c r="G105" s="12">
        <f>[1]动作!$A104+[1]动作!$B104</f>
        <v>43191.494016203702</v>
      </c>
      <c r="H105" s="12"/>
      <c r="I105" s="13"/>
      <c r="J105" s="34"/>
    </row>
    <row r="106" spans="1:10" hidden="1" x14ac:dyDescent="0.3">
      <c r="A106" s="24">
        <v>104</v>
      </c>
      <c r="B106" s="11" t="str">
        <f>IFERROR(INDEX({"JSNY-BJ0001-01";"JSNY-JS0022-01";"JSNY-JS0002-01"},MATCH(D106,{"BJ_zhongyu";"JS_WX_liteer";"JS_CZ_wodefeng"},0)),"")</f>
        <v>JSNY-JS0022-01</v>
      </c>
      <c r="C106" s="11" t="str">
        <f>IFERROR(INDEX({"北京中裕世纪大酒店";"江苏利特尔绿色包装股份有限公司";"常州市金坛沃德丰电子科技有限公司"},MATCH(D106,{"BJ_zhongyu";"JS_WX_liteer";"JS_CZ_wodefeng"},0)),"")</f>
        <v>江苏利特尔绿色包装股份有限公司</v>
      </c>
      <c r="D106" s="11" t="str">
        <f>[1]动作!$G105</f>
        <v>JS_WX_liteer</v>
      </c>
      <c r="E106" s="11" t="str">
        <f>[1]动作!$D105</f>
        <v>分系统1BMS3单体电压过低一级故障</v>
      </c>
      <c r="F106" s="11" t="s">
        <v>177</v>
      </c>
      <c r="G106" s="12">
        <f>[1]动作!$A105+[1]动作!$B105</f>
        <v>43191.494143518517</v>
      </c>
      <c r="H106" s="12"/>
      <c r="I106" s="13"/>
      <c r="J106" s="34"/>
    </row>
    <row r="107" spans="1:10" hidden="1" x14ac:dyDescent="0.3">
      <c r="A107" s="24">
        <v>105</v>
      </c>
      <c r="B107" s="11" t="str">
        <f>IFERROR(INDEX({"JSNY-BJ0001-01";"JSNY-JS0022-01";"JSNY-JS0002-01"},MATCH(D107,{"BJ_zhongyu";"JS_WX_liteer";"JS_CZ_wodefeng"},0)),"")</f>
        <v>JSNY-JS0022-01</v>
      </c>
      <c r="C107" s="11" t="str">
        <f>IFERROR(INDEX({"北京中裕世纪大酒店";"江苏利特尔绿色包装股份有限公司";"常州市金坛沃德丰电子科技有限公司"},MATCH(D107,{"BJ_zhongyu";"JS_WX_liteer";"JS_CZ_wodefeng"},0)),"")</f>
        <v>江苏利特尔绿色包装股份有限公司</v>
      </c>
      <c r="D107" s="11" t="str">
        <f>[1]动作!$G106</f>
        <v>JS_WX_liteer</v>
      </c>
      <c r="E107" s="11" t="str">
        <f>[1]动作!$D106</f>
        <v>分系统1BMS3单体电压过低二级故障</v>
      </c>
      <c r="F107" s="11" t="s">
        <v>177</v>
      </c>
      <c r="G107" s="12">
        <f>[1]动作!$A106+[1]动作!$B106</f>
        <v>43191.494143518517</v>
      </c>
      <c r="H107" s="12"/>
      <c r="I107" s="13"/>
      <c r="J107" s="34"/>
    </row>
    <row r="108" spans="1:10" hidden="1" x14ac:dyDescent="0.3">
      <c r="A108" s="24">
        <v>106</v>
      </c>
      <c r="B108" s="11" t="str">
        <f>IFERROR(INDEX({"JSNY-BJ0001-01";"JSNY-JS0022-01";"JSNY-JS0002-01"},MATCH(D108,{"BJ_zhongyu";"JS_WX_liteer";"JS_CZ_wodefeng"},0)),"")</f>
        <v>JSNY-JS0022-01</v>
      </c>
      <c r="C108" s="11" t="str">
        <f>IFERROR(INDEX({"北京中裕世纪大酒店";"江苏利特尔绿色包装股份有限公司";"常州市金坛沃德丰电子科技有限公司"},MATCH(D108,{"BJ_zhongyu";"JS_WX_liteer";"JS_CZ_wodefeng"},0)),"")</f>
        <v>江苏利特尔绿色包装股份有限公司</v>
      </c>
      <c r="D108" s="11" t="str">
        <f>[1]动作!$G107</f>
        <v>JS_WX_liteer</v>
      </c>
      <c r="E108" s="11" t="str">
        <f>[1]动作!$D107</f>
        <v>分系统1BMS9SOC过低一级故障</v>
      </c>
      <c r="F108" s="11" t="s">
        <v>177</v>
      </c>
      <c r="G108" s="12">
        <f>[1]动作!$A107+[1]动作!$B107</f>
        <v>43191.508553240739</v>
      </c>
      <c r="H108" s="12"/>
      <c r="I108" s="13"/>
      <c r="J108" s="34"/>
    </row>
    <row r="109" spans="1:10" hidden="1" x14ac:dyDescent="0.3">
      <c r="A109" s="24">
        <v>107</v>
      </c>
      <c r="B109" s="11" t="str">
        <f>IFERROR(INDEX({"JSNY-BJ0001-01";"JSNY-JS0022-01";"JSNY-JS0002-01"},MATCH(D109,{"BJ_zhongyu";"JS_WX_liteer";"JS_CZ_wodefeng"},0)),"")</f>
        <v>JSNY-JS0022-01</v>
      </c>
      <c r="C109" s="11" t="str">
        <f>IFERROR(INDEX({"北京中裕世纪大酒店";"江苏利特尔绿色包装股份有限公司";"常州市金坛沃德丰电子科技有限公司"},MATCH(D109,{"BJ_zhongyu";"JS_WX_liteer";"JS_CZ_wodefeng"},0)),"")</f>
        <v>江苏利特尔绿色包装股份有限公司</v>
      </c>
      <c r="D109" s="11" t="str">
        <f>[1]动作!$G108</f>
        <v>JS_WX_liteer</v>
      </c>
      <c r="E109" s="11" t="str">
        <f>[1]动作!$D108</f>
        <v>分系统1BMS9SOC过低二级故障</v>
      </c>
      <c r="F109" s="11" t="s">
        <v>177</v>
      </c>
      <c r="G109" s="12">
        <f>[1]动作!$A108+[1]动作!$B108</f>
        <v>43191.508553240739</v>
      </c>
      <c r="H109" s="12"/>
      <c r="I109" s="13"/>
      <c r="J109" s="34"/>
    </row>
    <row r="110" spans="1:10" hidden="1" x14ac:dyDescent="0.3">
      <c r="A110" s="24">
        <v>108</v>
      </c>
      <c r="B110" s="11" t="str">
        <f>IFERROR(INDEX({"JSNY-BJ0001-01";"JSNY-JS0022-01";"JSNY-JS0002-01"},MATCH(D110,{"BJ_zhongyu";"JS_WX_liteer";"JS_CZ_wodefeng"},0)),"")</f>
        <v>JSNY-BJ0001-01</v>
      </c>
      <c r="C110" s="11" t="str">
        <f>IFERROR(INDEX({"北京中裕世纪大酒店";"江苏利特尔绿色包装股份有限公司";"常州市金坛沃德丰电子科技有限公司"},MATCH(D110,{"BJ_zhongyu";"JS_WX_liteer";"JS_CZ_wodefeng"},0)),"")</f>
        <v>北京中裕世纪大酒店</v>
      </c>
      <c r="D110" s="11" t="str">
        <f>[1]动作!$G109</f>
        <v>BJ_zhongyu</v>
      </c>
      <c r="E110" s="11" t="str">
        <f>[1]动作!$D109</f>
        <v>分系统1告警状态</v>
      </c>
      <c r="F110" s="11" t="s">
        <v>178</v>
      </c>
      <c r="G110" s="12">
        <f>[1]动作!$A109+[1]动作!$B109</f>
        <v>43191.745972222219</v>
      </c>
      <c r="H110" s="12"/>
      <c r="I110" s="13"/>
      <c r="J110" s="34"/>
    </row>
    <row r="111" spans="1:10" hidden="1" x14ac:dyDescent="0.3">
      <c r="A111" s="24">
        <v>109</v>
      </c>
      <c r="B111" s="11" t="str">
        <f>IFERROR(INDEX({"JSNY-BJ0001-01";"JSNY-JS0022-01";"JSNY-JS0002-01"},MATCH(D111,{"BJ_zhongyu";"JS_WX_liteer";"JS_CZ_wodefeng"},0)),"")</f>
        <v>JSNY-BJ0001-01</v>
      </c>
      <c r="C111" s="11" t="str">
        <f>IFERROR(INDEX({"北京中裕世纪大酒店";"江苏利特尔绿色包装股份有限公司";"常州市金坛沃德丰电子科技有限公司"},MATCH(D111,{"BJ_zhongyu";"JS_WX_liteer";"JS_CZ_wodefeng"},0)),"")</f>
        <v>北京中裕世纪大酒店</v>
      </c>
      <c r="D111" s="11" t="str">
        <f>[1]动作!$G110</f>
        <v>BJ_zhongyu</v>
      </c>
      <c r="E111" s="11" t="str">
        <f>[1]动作!$D110</f>
        <v>分系统1PCS告警状态</v>
      </c>
      <c r="F111" s="11" t="s">
        <v>176</v>
      </c>
      <c r="G111" s="12">
        <f>[1]动作!$A110+[1]动作!$B110</f>
        <v>43191.745972222219</v>
      </c>
      <c r="H111" s="12"/>
      <c r="I111" s="13"/>
      <c r="J111" s="34"/>
    </row>
    <row r="112" spans="1:10" hidden="1" x14ac:dyDescent="0.3">
      <c r="A112" s="24">
        <v>110</v>
      </c>
      <c r="B112" s="11" t="str">
        <f>IFERROR(INDEX({"JSNY-BJ0001-01";"JSNY-JS0022-01";"JSNY-JS0002-01"},MATCH(D112,{"BJ_zhongyu";"JS_WX_liteer";"JS_CZ_wodefeng"},0)),"")</f>
        <v>JSNY-BJ0001-01</v>
      </c>
      <c r="C112" s="11" t="str">
        <f>IFERROR(INDEX({"北京中裕世纪大酒店";"江苏利特尔绿色包装股份有限公司";"常州市金坛沃德丰电子科技有限公司"},MATCH(D112,{"BJ_zhongyu";"JS_WX_liteer";"JS_CZ_wodefeng"},0)),"")</f>
        <v>北京中裕世纪大酒店</v>
      </c>
      <c r="D112" s="11" t="str">
        <f>[1]动作!$G111</f>
        <v>BJ_zhongyu</v>
      </c>
      <c r="E112" s="11" t="str">
        <f>[1]动作!$D111</f>
        <v>分系统4告警状态</v>
      </c>
      <c r="F112" s="11" t="s">
        <v>178</v>
      </c>
      <c r="G112" s="12">
        <f>[1]动作!$A111+[1]动作!$B111</f>
        <v>43191.749050925922</v>
      </c>
      <c r="H112" s="12"/>
      <c r="I112" s="13"/>
      <c r="J112" s="34"/>
    </row>
    <row r="113" spans="1:10" hidden="1" x14ac:dyDescent="0.3">
      <c r="A113" s="24">
        <v>111</v>
      </c>
      <c r="B113" s="11" t="str">
        <f>IFERROR(INDEX({"JSNY-BJ0001-01";"JSNY-JS0022-01";"JSNY-JS0002-01"},MATCH(D113,{"BJ_zhongyu";"JS_WX_liteer";"JS_CZ_wodefeng"},0)),"")</f>
        <v>JSNY-BJ0001-01</v>
      </c>
      <c r="C113" s="11" t="str">
        <f>IFERROR(INDEX({"北京中裕世纪大酒店";"江苏利特尔绿色包装股份有限公司";"常州市金坛沃德丰电子科技有限公司"},MATCH(D113,{"BJ_zhongyu";"JS_WX_liteer";"JS_CZ_wodefeng"},0)),"")</f>
        <v>北京中裕世纪大酒店</v>
      </c>
      <c r="D113" s="11" t="str">
        <f>[1]动作!$G112</f>
        <v>BJ_zhongyu</v>
      </c>
      <c r="E113" s="11" t="str">
        <f>[1]动作!$D112</f>
        <v>分系统4PCS告警状态</v>
      </c>
      <c r="F113" s="11" t="s">
        <v>176</v>
      </c>
      <c r="G113" s="12">
        <f>[1]动作!$A112+[1]动作!$B112</f>
        <v>43191.749050925922</v>
      </c>
      <c r="H113" s="12"/>
      <c r="I113" s="13"/>
      <c r="J113" s="34"/>
    </row>
    <row r="114" spans="1:10" hidden="1" x14ac:dyDescent="0.3">
      <c r="A114" s="24">
        <v>112</v>
      </c>
      <c r="B114" s="11" t="str">
        <f>IFERROR(INDEX({"JSNY-BJ0001-01";"JSNY-JS0022-01";"JSNY-JS0002-01"},MATCH(D114,{"BJ_zhongyu";"JS_WX_liteer";"JS_CZ_wodefeng"},0)),"")</f>
        <v>JSNY-BJ0001-01</v>
      </c>
      <c r="C114" s="11" t="str">
        <f>IFERROR(INDEX({"北京中裕世纪大酒店";"江苏利特尔绿色包装股份有限公司";"常州市金坛沃德丰电子科技有限公司"},MATCH(D114,{"BJ_zhongyu";"JS_WX_liteer";"JS_CZ_wodefeng"},0)),"")</f>
        <v>北京中裕世纪大酒店</v>
      </c>
      <c r="D114" s="11" t="str">
        <f>[1]动作!$G113</f>
        <v>BJ_zhongyu</v>
      </c>
      <c r="E114" s="11" t="str">
        <f>[1]动作!$D113</f>
        <v>分系统1故障状态</v>
      </c>
      <c r="F114" s="11" t="s">
        <v>178</v>
      </c>
      <c r="G114" s="12">
        <f>[1]动作!$A113+[1]动作!$B113</f>
        <v>43191.778124999997</v>
      </c>
      <c r="H114" s="12"/>
      <c r="I114" s="13"/>
      <c r="J114" s="34"/>
    </row>
    <row r="115" spans="1:10" hidden="1" x14ac:dyDescent="0.3">
      <c r="A115" s="24">
        <v>113</v>
      </c>
      <c r="B115" s="11" t="str">
        <f>IFERROR(INDEX({"JSNY-BJ0001-01";"JSNY-JS0022-01";"JSNY-JS0002-01"},MATCH(D115,{"BJ_zhongyu";"JS_WX_liteer";"JS_CZ_wodefeng"},0)),"")</f>
        <v>JSNY-BJ0001-01</v>
      </c>
      <c r="C115" s="11" t="str">
        <f>IFERROR(INDEX({"北京中裕世纪大酒店";"江苏利特尔绿色包装股份有限公司";"常州市金坛沃德丰电子科技有限公司"},MATCH(D115,{"BJ_zhongyu";"JS_WX_liteer";"JS_CZ_wodefeng"},0)),"")</f>
        <v>北京中裕世纪大酒店</v>
      </c>
      <c r="D115" s="11" t="str">
        <f>[1]动作!$G114</f>
        <v>BJ_zhongyu</v>
      </c>
      <c r="E115" s="11" t="str">
        <f>[1]动作!$D114</f>
        <v>分系统1故障状态</v>
      </c>
      <c r="F115" s="11" t="s">
        <v>178</v>
      </c>
      <c r="G115" s="12">
        <f>[1]动作!$A114+[1]动作!$B114</f>
        <v>43191.78802083333</v>
      </c>
      <c r="H115" s="12"/>
      <c r="I115" s="13"/>
      <c r="J115" s="34"/>
    </row>
    <row r="116" spans="1:10" hidden="1" x14ac:dyDescent="0.3">
      <c r="A116" s="24">
        <v>114</v>
      </c>
      <c r="B116" s="11" t="str">
        <f>IFERROR(INDEX({"JSNY-BJ0001-01";"JSNY-JS0022-01";"JSNY-JS0002-01"},MATCH(D116,{"BJ_zhongyu";"JS_WX_liteer";"JS_CZ_wodefeng"},0)),"")</f>
        <v>JSNY-BJ0001-01</v>
      </c>
      <c r="C116" s="11" t="str">
        <f>IFERROR(INDEX({"北京中裕世纪大酒店";"江苏利特尔绿色包装股份有限公司";"常州市金坛沃德丰电子科技有限公司"},MATCH(D116,{"BJ_zhongyu";"JS_WX_liteer";"JS_CZ_wodefeng"},0)),"")</f>
        <v>北京中裕世纪大酒店</v>
      </c>
      <c r="D116" s="11" t="str">
        <f>[1]动作!$G115</f>
        <v>BJ_zhongyu</v>
      </c>
      <c r="E116" s="11" t="str">
        <f>[1]动作!$D115</f>
        <v>分系统1告警状态</v>
      </c>
      <c r="F116" s="11" t="s">
        <v>178</v>
      </c>
      <c r="G116" s="12">
        <f>[1]动作!$A115+[1]动作!$B115</f>
        <v>43191.788425925923</v>
      </c>
      <c r="H116" s="12"/>
      <c r="I116" s="13"/>
      <c r="J116" s="34"/>
    </row>
    <row r="117" spans="1:10" hidden="1" x14ac:dyDescent="0.3">
      <c r="A117" s="24">
        <v>115</v>
      </c>
      <c r="B117" s="11" t="str">
        <f>IFERROR(INDEX({"JSNY-BJ0001-01";"JSNY-JS0022-01";"JSNY-JS0002-01"},MATCH(D117,{"BJ_zhongyu";"JS_WX_liteer";"JS_CZ_wodefeng"},0)),"")</f>
        <v>JSNY-BJ0001-01</v>
      </c>
      <c r="C117" s="11" t="str">
        <f>IFERROR(INDEX({"北京中裕世纪大酒店";"江苏利特尔绿色包装股份有限公司";"常州市金坛沃德丰电子科技有限公司"},MATCH(D117,{"BJ_zhongyu";"JS_WX_liteer";"JS_CZ_wodefeng"},0)),"")</f>
        <v>北京中裕世纪大酒店</v>
      </c>
      <c r="D117" s="11" t="str">
        <f>[1]动作!$G116</f>
        <v>BJ_zhongyu</v>
      </c>
      <c r="E117" s="11" t="str">
        <f>[1]动作!$D116</f>
        <v>分系统1PCS告警状态</v>
      </c>
      <c r="F117" s="11" t="s">
        <v>176</v>
      </c>
      <c r="G117" s="12">
        <f>[1]动作!$A116+[1]动作!$B116</f>
        <v>43191.788425925923</v>
      </c>
      <c r="H117" s="12"/>
      <c r="I117" s="13"/>
      <c r="J117" s="34"/>
    </row>
    <row r="118" spans="1:10" hidden="1" x14ac:dyDescent="0.3">
      <c r="A118" s="24">
        <v>116</v>
      </c>
      <c r="B118" s="11" t="str">
        <f>IFERROR(INDEX({"JSNY-BJ0001-01";"JSNY-JS0022-01";"JSNY-JS0002-01"},MATCH(D118,{"BJ_zhongyu";"JS_WX_liteer";"JS_CZ_wodefeng"},0)),"")</f>
        <v>JSNY-JS0002-01</v>
      </c>
      <c r="C118" s="11" t="str">
        <f>IFERROR(INDEX({"北京中裕世纪大酒店";"江苏利特尔绿色包装股份有限公司";"常州市金坛沃德丰电子科技有限公司"},MATCH(D118,{"BJ_zhongyu";"JS_WX_liteer";"JS_CZ_wodefeng"},0)),"")</f>
        <v>常州市金坛沃德丰电子科技有限公司</v>
      </c>
      <c r="D118" s="11" t="str">
        <f>[1]动作!$G117</f>
        <v>JS_CZ_wodefeng</v>
      </c>
      <c r="E118" s="11" t="str">
        <f>[1]动作!$D117</f>
        <v>分系统1BMS6SOC过低一级故障</v>
      </c>
      <c r="F118" s="11" t="s">
        <v>177</v>
      </c>
      <c r="G118" s="12">
        <f>[1]动作!$A117+[1]动作!$B117</f>
        <v>43191.825671296298</v>
      </c>
      <c r="H118" s="12"/>
      <c r="I118" s="13"/>
      <c r="J118" s="34"/>
    </row>
    <row r="119" spans="1:10" hidden="1" x14ac:dyDescent="0.3">
      <c r="A119" s="24">
        <v>117</v>
      </c>
      <c r="B119" s="11" t="str">
        <f>IFERROR(INDEX({"JSNY-BJ0001-01";"JSNY-JS0022-01";"JSNY-JS0002-01"},MATCH(D119,{"BJ_zhongyu";"JS_WX_liteer";"JS_CZ_wodefeng"},0)),"")</f>
        <v>JSNY-JS0002-01</v>
      </c>
      <c r="C119" s="11" t="str">
        <f>IFERROR(INDEX({"北京中裕世纪大酒店";"江苏利特尔绿色包装股份有限公司";"常州市金坛沃德丰电子科技有限公司"},MATCH(D119,{"BJ_zhongyu";"JS_WX_liteer";"JS_CZ_wodefeng"},0)),"")</f>
        <v>常州市金坛沃德丰电子科技有限公司</v>
      </c>
      <c r="D119" s="11" t="str">
        <f>[1]动作!$G118</f>
        <v>JS_CZ_wodefeng</v>
      </c>
      <c r="E119" s="11" t="str">
        <f>[1]动作!$D118</f>
        <v>分系统1BMS6SOC过低二级故障</v>
      </c>
      <c r="F119" s="11" t="s">
        <v>177</v>
      </c>
      <c r="G119" s="12">
        <f>[1]动作!$A118+[1]动作!$B118</f>
        <v>43191.825671296298</v>
      </c>
      <c r="H119" s="12"/>
      <c r="I119" s="13"/>
      <c r="J119" s="34"/>
    </row>
    <row r="120" spans="1:10" hidden="1" x14ac:dyDescent="0.3">
      <c r="A120" s="24">
        <v>118</v>
      </c>
      <c r="B120" s="11" t="str">
        <f>IFERROR(INDEX({"JSNY-BJ0001-01";"JSNY-JS0022-01";"JSNY-JS0002-01"},MATCH(D120,{"BJ_zhongyu";"JS_WX_liteer";"JS_CZ_wodefeng"},0)),"")</f>
        <v>JSNY-JS0002-01</v>
      </c>
      <c r="C120" s="11" t="str">
        <f>IFERROR(INDEX({"北京中裕世纪大酒店";"江苏利特尔绿色包装股份有限公司";"常州市金坛沃德丰电子科技有限公司"},MATCH(D120,{"BJ_zhongyu";"JS_WX_liteer";"JS_CZ_wodefeng"},0)),"")</f>
        <v>常州市金坛沃德丰电子科技有限公司</v>
      </c>
      <c r="D120" s="11" t="str">
        <f>[1]动作!$G119</f>
        <v>JS_CZ_wodefeng</v>
      </c>
      <c r="E120" s="11" t="str">
        <f>[1]动作!$D119</f>
        <v>分系统1BMS3SOC过低一级故障</v>
      </c>
      <c r="F120" s="11" t="s">
        <v>177</v>
      </c>
      <c r="G120" s="12">
        <f>[1]动作!$A119+[1]动作!$B119</f>
        <v>43191.826770833337</v>
      </c>
      <c r="H120" s="12"/>
      <c r="I120" s="13"/>
      <c r="J120" s="34"/>
    </row>
    <row r="121" spans="1:10" hidden="1" x14ac:dyDescent="0.3">
      <c r="A121" s="24">
        <v>119</v>
      </c>
      <c r="B121" s="11" t="str">
        <f>IFERROR(INDEX({"JSNY-BJ0001-01";"JSNY-JS0022-01";"JSNY-JS0002-01"},MATCH(D121,{"BJ_zhongyu";"JS_WX_liteer";"JS_CZ_wodefeng"},0)),"")</f>
        <v>JSNY-JS0002-01</v>
      </c>
      <c r="C121" s="11" t="str">
        <f>IFERROR(INDEX({"北京中裕世纪大酒店";"江苏利特尔绿色包装股份有限公司";"常州市金坛沃德丰电子科技有限公司"},MATCH(D121,{"BJ_zhongyu";"JS_WX_liteer";"JS_CZ_wodefeng"},0)),"")</f>
        <v>常州市金坛沃德丰电子科技有限公司</v>
      </c>
      <c r="D121" s="11" t="str">
        <f>[1]动作!$G120</f>
        <v>JS_CZ_wodefeng</v>
      </c>
      <c r="E121" s="11" t="str">
        <f>[1]动作!$D120</f>
        <v>分系统1BMS3SOC过低二级故障</v>
      </c>
      <c r="F121" s="11" t="s">
        <v>177</v>
      </c>
      <c r="G121" s="12">
        <f>[1]动作!$A120+[1]动作!$B120</f>
        <v>43191.826770833337</v>
      </c>
      <c r="H121" s="12"/>
      <c r="I121" s="13"/>
      <c r="J121" s="34"/>
    </row>
    <row r="122" spans="1:10" hidden="1" x14ac:dyDescent="0.3">
      <c r="A122" s="24">
        <v>120</v>
      </c>
      <c r="B122" s="11" t="str">
        <f>IFERROR(INDEX({"JSNY-BJ0001-01";"JSNY-JS0022-01";"JSNY-JS0002-01"},MATCH(D122,{"BJ_zhongyu";"JS_WX_liteer";"JS_CZ_wodefeng"},0)),"")</f>
        <v>JSNY-JS0002-01</v>
      </c>
      <c r="C122" s="11" t="str">
        <f>IFERROR(INDEX({"北京中裕世纪大酒店";"江苏利特尔绿色包装股份有限公司";"常州市金坛沃德丰电子科技有限公司"},MATCH(D122,{"BJ_zhongyu";"JS_WX_liteer";"JS_CZ_wodefeng"},0)),"")</f>
        <v>常州市金坛沃德丰电子科技有限公司</v>
      </c>
      <c r="D122" s="11" t="str">
        <f>[1]动作!$G121</f>
        <v>JS_CZ_wodefeng</v>
      </c>
      <c r="E122" s="11" t="str">
        <f>[1]动作!$D121</f>
        <v>分系统1BMS1SOC过低一级故障</v>
      </c>
      <c r="F122" s="11" t="s">
        <v>177</v>
      </c>
      <c r="G122" s="12">
        <f>[1]动作!$A121+[1]动作!$B121</f>
        <v>43191.827175925922</v>
      </c>
      <c r="H122" s="12"/>
      <c r="I122" s="13"/>
      <c r="J122" s="34"/>
    </row>
    <row r="123" spans="1:10" hidden="1" x14ac:dyDescent="0.3">
      <c r="A123" s="24">
        <v>121</v>
      </c>
      <c r="B123" s="11" t="str">
        <f>IFERROR(INDEX({"JSNY-BJ0001-01";"JSNY-JS0022-01";"JSNY-JS0002-01"},MATCH(D123,{"BJ_zhongyu";"JS_WX_liteer";"JS_CZ_wodefeng"},0)),"")</f>
        <v>JSNY-JS0002-01</v>
      </c>
      <c r="C123" s="11" t="str">
        <f>IFERROR(INDEX({"北京中裕世纪大酒店";"江苏利特尔绿色包装股份有限公司";"常州市金坛沃德丰电子科技有限公司"},MATCH(D123,{"BJ_zhongyu";"JS_WX_liteer";"JS_CZ_wodefeng"},0)),"")</f>
        <v>常州市金坛沃德丰电子科技有限公司</v>
      </c>
      <c r="D123" s="11" t="str">
        <f>[1]动作!$G122</f>
        <v>JS_CZ_wodefeng</v>
      </c>
      <c r="E123" s="11" t="str">
        <f>[1]动作!$D122</f>
        <v>分系统1BMS1SOC过低二级故障</v>
      </c>
      <c r="F123" s="11" t="s">
        <v>177</v>
      </c>
      <c r="G123" s="12">
        <f>[1]动作!$A122+[1]动作!$B122</f>
        <v>43191.827175925922</v>
      </c>
      <c r="H123" s="12"/>
      <c r="I123" s="13"/>
      <c r="J123" s="34"/>
    </row>
    <row r="124" spans="1:10" hidden="1" x14ac:dyDescent="0.3">
      <c r="A124" s="24">
        <v>122</v>
      </c>
      <c r="B124" s="11" t="str">
        <f>IFERROR(INDEX({"JSNY-BJ0001-01";"JSNY-JS0022-01";"JSNY-JS0002-01"},MATCH(D124,{"BJ_zhongyu";"JS_WX_liteer";"JS_CZ_wodefeng"},0)),"")</f>
        <v>JSNY-JS0002-01</v>
      </c>
      <c r="C124" s="11" t="str">
        <f>IFERROR(INDEX({"北京中裕世纪大酒店";"江苏利特尔绿色包装股份有限公司";"常州市金坛沃德丰电子科技有限公司"},MATCH(D124,{"BJ_zhongyu";"JS_WX_liteer";"JS_CZ_wodefeng"},0)),"")</f>
        <v>常州市金坛沃德丰电子科技有限公司</v>
      </c>
      <c r="D124" s="11" t="str">
        <f>[1]动作!$G123</f>
        <v>JS_CZ_wodefeng</v>
      </c>
      <c r="E124" s="11" t="str">
        <f>[1]动作!$D123</f>
        <v>分系统1BMS1总电压过低一级故障</v>
      </c>
      <c r="F124" s="11" t="s">
        <v>177</v>
      </c>
      <c r="G124" s="12">
        <f>[1]动作!$A123+[1]动作!$B123</f>
        <v>43191.828217592592</v>
      </c>
      <c r="H124" s="12"/>
      <c r="I124" s="13"/>
      <c r="J124" s="34"/>
    </row>
    <row r="125" spans="1:10" hidden="1" x14ac:dyDescent="0.3">
      <c r="A125" s="24">
        <v>123</v>
      </c>
      <c r="B125" s="11" t="str">
        <f>IFERROR(INDEX({"JSNY-BJ0001-01";"JSNY-JS0022-01";"JSNY-JS0002-01"},MATCH(D125,{"BJ_zhongyu";"JS_WX_liteer";"JS_CZ_wodefeng"},0)),"")</f>
        <v>JSNY-JS0002-01</v>
      </c>
      <c r="C125" s="11" t="str">
        <f>IFERROR(INDEX({"北京中裕世纪大酒店";"江苏利特尔绿色包装股份有限公司";"常州市金坛沃德丰电子科技有限公司"},MATCH(D125,{"BJ_zhongyu";"JS_WX_liteer";"JS_CZ_wodefeng"},0)),"")</f>
        <v>常州市金坛沃德丰电子科技有限公司</v>
      </c>
      <c r="D125" s="11" t="str">
        <f>[1]动作!$G124</f>
        <v>JS_CZ_wodefeng</v>
      </c>
      <c r="E125" s="11" t="str">
        <f>[1]动作!$D124</f>
        <v>分系统1BMS1总电压过低二级故障</v>
      </c>
      <c r="F125" s="11" t="s">
        <v>177</v>
      </c>
      <c r="G125" s="12">
        <f>[1]动作!$A124+[1]动作!$B124</f>
        <v>43191.828217592592</v>
      </c>
      <c r="H125" s="12"/>
      <c r="I125" s="13"/>
      <c r="J125" s="34"/>
    </row>
    <row r="126" spans="1:10" hidden="1" x14ac:dyDescent="0.3">
      <c r="A126" s="24">
        <v>124</v>
      </c>
      <c r="B126" s="11" t="str">
        <f>IFERROR(INDEX({"JSNY-BJ0001-01";"JSNY-JS0022-01";"JSNY-JS0002-01"},MATCH(D126,{"BJ_zhongyu";"JS_WX_liteer";"JS_CZ_wodefeng"},0)),"")</f>
        <v>JSNY-JS0002-01</v>
      </c>
      <c r="C126" s="11" t="str">
        <f>IFERROR(INDEX({"北京中裕世纪大酒店";"江苏利特尔绿色包装股份有限公司";"常州市金坛沃德丰电子科技有限公司"},MATCH(D126,{"BJ_zhongyu";"JS_WX_liteer";"JS_CZ_wodefeng"},0)),"")</f>
        <v>常州市金坛沃德丰电子科技有限公司</v>
      </c>
      <c r="D126" s="11" t="str">
        <f>[1]动作!$G125</f>
        <v>JS_CZ_wodefeng</v>
      </c>
      <c r="E126" s="11" t="str">
        <f>[1]动作!$D125</f>
        <v>分系统1BMS3总电压过低一级故障</v>
      </c>
      <c r="F126" s="11" t="s">
        <v>177</v>
      </c>
      <c r="G126" s="12">
        <f>[1]动作!$A125+[1]动作!$B125</f>
        <v>43191.828680555554</v>
      </c>
      <c r="H126" s="12"/>
      <c r="I126" s="13"/>
      <c r="J126" s="34"/>
    </row>
    <row r="127" spans="1:10" hidden="1" x14ac:dyDescent="0.3">
      <c r="A127" s="24">
        <v>125</v>
      </c>
      <c r="B127" s="11" t="str">
        <f>IFERROR(INDEX({"JSNY-BJ0001-01";"JSNY-JS0022-01";"JSNY-JS0002-01"},MATCH(D127,{"BJ_zhongyu";"JS_WX_liteer";"JS_CZ_wodefeng"},0)),"")</f>
        <v>JSNY-JS0002-01</v>
      </c>
      <c r="C127" s="11" t="str">
        <f>IFERROR(INDEX({"北京中裕世纪大酒店";"江苏利特尔绿色包装股份有限公司";"常州市金坛沃德丰电子科技有限公司"},MATCH(D127,{"BJ_zhongyu";"JS_WX_liteer";"JS_CZ_wodefeng"},0)),"")</f>
        <v>常州市金坛沃德丰电子科技有限公司</v>
      </c>
      <c r="D127" s="11" t="str">
        <f>[1]动作!$G126</f>
        <v>JS_CZ_wodefeng</v>
      </c>
      <c r="E127" s="11" t="str">
        <f>[1]动作!$D126</f>
        <v>分系统1BMS3总电压过低二级故障</v>
      </c>
      <c r="F127" s="11" t="s">
        <v>177</v>
      </c>
      <c r="G127" s="12">
        <f>[1]动作!$A126+[1]动作!$B126</f>
        <v>43191.828680555554</v>
      </c>
      <c r="H127" s="12"/>
      <c r="I127" s="13"/>
      <c r="J127" s="34"/>
    </row>
    <row r="128" spans="1:10" hidden="1" x14ac:dyDescent="0.3">
      <c r="A128" s="24">
        <v>126</v>
      </c>
      <c r="B128" s="11" t="str">
        <f>IFERROR(INDEX({"JSNY-BJ0001-01";"JSNY-JS0022-01";"JSNY-JS0002-01"},MATCH(D128,{"BJ_zhongyu";"JS_WX_liteer";"JS_CZ_wodefeng"},0)),"")</f>
        <v>JSNY-JS0002-01</v>
      </c>
      <c r="C128" s="11" t="str">
        <f>IFERROR(INDEX({"北京中裕世纪大酒店";"江苏利特尔绿色包装股份有限公司";"常州市金坛沃德丰电子科技有限公司"},MATCH(D128,{"BJ_zhongyu";"JS_WX_liteer";"JS_CZ_wodefeng"},0)),"")</f>
        <v>常州市金坛沃德丰电子科技有限公司</v>
      </c>
      <c r="D128" s="11" t="str">
        <f>[1]动作!$G127</f>
        <v>JS_CZ_wodefeng</v>
      </c>
      <c r="E128" s="11" t="str">
        <f>[1]动作!$D127</f>
        <v>分系统1BMS2SOC过低一级故障</v>
      </c>
      <c r="F128" s="11" t="s">
        <v>177</v>
      </c>
      <c r="G128" s="12">
        <f>[1]动作!$A127+[1]动作!$B127</f>
        <v>43191.829085648147</v>
      </c>
      <c r="H128" s="12"/>
      <c r="I128" s="13"/>
      <c r="J128" s="34"/>
    </row>
    <row r="129" spans="1:10" hidden="1" x14ac:dyDescent="0.3">
      <c r="A129" s="24">
        <v>127</v>
      </c>
      <c r="B129" s="11" t="str">
        <f>IFERROR(INDEX({"JSNY-BJ0001-01";"JSNY-JS0022-01";"JSNY-JS0002-01"},MATCH(D129,{"BJ_zhongyu";"JS_WX_liteer";"JS_CZ_wodefeng"},0)),"")</f>
        <v>JSNY-JS0002-01</v>
      </c>
      <c r="C129" s="11" t="str">
        <f>IFERROR(INDEX({"北京中裕世纪大酒店";"江苏利特尔绿色包装股份有限公司";"常州市金坛沃德丰电子科技有限公司"},MATCH(D129,{"BJ_zhongyu";"JS_WX_liteer";"JS_CZ_wodefeng"},0)),"")</f>
        <v>常州市金坛沃德丰电子科技有限公司</v>
      </c>
      <c r="D129" s="11" t="str">
        <f>[1]动作!$G128</f>
        <v>JS_CZ_wodefeng</v>
      </c>
      <c r="E129" s="11" t="str">
        <f>[1]动作!$D128</f>
        <v>分系统1BMS2SOC过低二级故障</v>
      </c>
      <c r="F129" s="11" t="s">
        <v>177</v>
      </c>
      <c r="G129" s="12">
        <f>[1]动作!$A128+[1]动作!$B128</f>
        <v>43191.829085648147</v>
      </c>
      <c r="H129" s="12"/>
      <c r="I129" s="13"/>
      <c r="J129" s="34"/>
    </row>
    <row r="130" spans="1:10" hidden="1" x14ac:dyDescent="0.3">
      <c r="A130" s="24">
        <v>128</v>
      </c>
      <c r="B130" s="11" t="str">
        <f>IFERROR(INDEX({"JSNY-BJ0001-01";"JSNY-JS0022-01";"JSNY-JS0002-01"},MATCH(D130,{"BJ_zhongyu";"JS_WX_liteer";"JS_CZ_wodefeng"},0)),"")</f>
        <v>JSNY-JS0002-01</v>
      </c>
      <c r="C130" s="11" t="str">
        <f>IFERROR(INDEX({"北京中裕世纪大酒店";"江苏利特尔绿色包装股份有限公司";"常州市金坛沃德丰电子科技有限公司"},MATCH(D130,{"BJ_zhongyu";"JS_WX_liteer";"JS_CZ_wodefeng"},0)),"")</f>
        <v>常州市金坛沃德丰电子科技有限公司</v>
      </c>
      <c r="D130" s="11" t="str">
        <f>[1]动作!$G129</f>
        <v>JS_CZ_wodefeng</v>
      </c>
      <c r="E130" s="11" t="str">
        <f>[1]动作!$D129</f>
        <v>分系统1BMS6总电压过低一级故障</v>
      </c>
      <c r="F130" s="11" t="s">
        <v>177</v>
      </c>
      <c r="G130" s="12">
        <f>[1]动作!$A129+[1]动作!$B129</f>
        <v>43191.829143518517</v>
      </c>
      <c r="H130" s="12"/>
      <c r="I130" s="13"/>
      <c r="J130" s="34"/>
    </row>
    <row r="131" spans="1:10" hidden="1" x14ac:dyDescent="0.3">
      <c r="A131" s="24">
        <v>129</v>
      </c>
      <c r="B131" s="11" t="str">
        <f>IFERROR(INDEX({"JSNY-BJ0001-01";"JSNY-JS0022-01";"JSNY-JS0002-01"},MATCH(D131,{"BJ_zhongyu";"JS_WX_liteer";"JS_CZ_wodefeng"},0)),"")</f>
        <v>JSNY-JS0002-01</v>
      </c>
      <c r="C131" s="11" t="str">
        <f>IFERROR(INDEX({"北京中裕世纪大酒店";"江苏利特尔绿色包装股份有限公司";"常州市金坛沃德丰电子科技有限公司"},MATCH(D131,{"BJ_zhongyu";"JS_WX_liteer";"JS_CZ_wodefeng"},0)),"")</f>
        <v>常州市金坛沃德丰电子科技有限公司</v>
      </c>
      <c r="D131" s="11" t="str">
        <f>[1]动作!$G130</f>
        <v>JS_CZ_wodefeng</v>
      </c>
      <c r="E131" s="11" t="str">
        <f>[1]动作!$D130</f>
        <v>分系统1BMS6总电压过低二级故障</v>
      </c>
      <c r="F131" s="11" t="s">
        <v>177</v>
      </c>
      <c r="G131" s="12">
        <f>[1]动作!$A130+[1]动作!$B130</f>
        <v>43191.829143518517</v>
      </c>
      <c r="H131" s="12"/>
      <c r="I131" s="13"/>
      <c r="J131" s="34"/>
    </row>
    <row r="132" spans="1:10" hidden="1" x14ac:dyDescent="0.3">
      <c r="A132" s="24">
        <v>130</v>
      </c>
      <c r="B132" s="11" t="str">
        <f>IFERROR(INDEX({"JSNY-BJ0001-01";"JSNY-JS0022-01";"JSNY-JS0002-01"},MATCH(D132,{"BJ_zhongyu";"JS_WX_liteer";"JS_CZ_wodefeng"},0)),"")</f>
        <v>JSNY-JS0002-01</v>
      </c>
      <c r="C132" s="11" t="str">
        <f>IFERROR(INDEX({"北京中裕世纪大酒店";"江苏利特尔绿色包装股份有限公司";"常州市金坛沃德丰电子科技有限公司"},MATCH(D132,{"BJ_zhongyu";"JS_WX_liteer";"JS_CZ_wodefeng"},0)),"")</f>
        <v>常州市金坛沃德丰电子科技有限公司</v>
      </c>
      <c r="D132" s="11" t="str">
        <f>[1]动作!$G131</f>
        <v>JS_CZ_wodefeng</v>
      </c>
      <c r="E132" s="11" t="str">
        <f>[1]动作!$D131</f>
        <v>分系统1BMS5总电压过低一级故障</v>
      </c>
      <c r="F132" s="11" t="s">
        <v>177</v>
      </c>
      <c r="G132" s="12">
        <f>[1]动作!$A131+[1]动作!$B131</f>
        <v>43191.829317129632</v>
      </c>
      <c r="H132" s="12"/>
      <c r="I132" s="13"/>
      <c r="J132" s="34"/>
    </row>
    <row r="133" spans="1:10" hidden="1" x14ac:dyDescent="0.3">
      <c r="A133" s="24">
        <v>131</v>
      </c>
      <c r="B133" s="11" t="str">
        <f>IFERROR(INDEX({"JSNY-BJ0001-01";"JSNY-JS0022-01";"JSNY-JS0002-01"},MATCH(D133,{"BJ_zhongyu";"JS_WX_liteer";"JS_CZ_wodefeng"},0)),"")</f>
        <v>JSNY-JS0002-01</v>
      </c>
      <c r="C133" s="11" t="str">
        <f>IFERROR(INDEX({"北京中裕世纪大酒店";"江苏利特尔绿色包装股份有限公司";"常州市金坛沃德丰电子科技有限公司"},MATCH(D133,{"BJ_zhongyu";"JS_WX_liteer";"JS_CZ_wodefeng"},0)),"")</f>
        <v>常州市金坛沃德丰电子科技有限公司</v>
      </c>
      <c r="D133" s="11" t="str">
        <f>[1]动作!$G132</f>
        <v>JS_CZ_wodefeng</v>
      </c>
      <c r="E133" s="11" t="str">
        <f>[1]动作!$D132</f>
        <v>分系统1BMS5总电压过低二级故障</v>
      </c>
      <c r="F133" s="11" t="s">
        <v>177</v>
      </c>
      <c r="G133" s="12">
        <f>[1]动作!$A132+[1]动作!$B132</f>
        <v>43191.829317129632</v>
      </c>
      <c r="H133" s="12"/>
      <c r="I133" s="13"/>
      <c r="J133" s="34"/>
    </row>
    <row r="134" spans="1:10" hidden="1" x14ac:dyDescent="0.3">
      <c r="A134" s="24">
        <v>132</v>
      </c>
      <c r="B134" s="11" t="str">
        <f>IFERROR(INDEX({"JSNY-BJ0001-01";"JSNY-JS0022-01";"JSNY-JS0002-01"},MATCH(D134,{"BJ_zhongyu";"JS_WX_liteer";"JS_CZ_wodefeng"},0)),"")</f>
        <v>JSNY-JS0002-01</v>
      </c>
      <c r="C134" s="11" t="str">
        <f>IFERROR(INDEX({"北京中裕世纪大酒店";"江苏利特尔绿色包装股份有限公司";"常州市金坛沃德丰电子科技有限公司"},MATCH(D134,{"BJ_zhongyu";"JS_WX_liteer";"JS_CZ_wodefeng"},0)),"")</f>
        <v>常州市金坛沃德丰电子科技有限公司</v>
      </c>
      <c r="D134" s="11" t="str">
        <f>[1]动作!$G133</f>
        <v>JS_CZ_wodefeng</v>
      </c>
      <c r="E134" s="11" t="str">
        <f>[1]动作!$D133</f>
        <v>分系统1BMS2总电压过低一级故障</v>
      </c>
      <c r="F134" s="11" t="s">
        <v>177</v>
      </c>
      <c r="G134" s="12">
        <f>[1]动作!$A133+[1]动作!$B133</f>
        <v>43191.829375000001</v>
      </c>
      <c r="H134" s="12"/>
      <c r="I134" s="13"/>
      <c r="J134" s="34"/>
    </row>
    <row r="135" spans="1:10" hidden="1" x14ac:dyDescent="0.3">
      <c r="A135" s="24">
        <v>133</v>
      </c>
      <c r="B135" s="11" t="str">
        <f>IFERROR(INDEX({"JSNY-BJ0001-01";"JSNY-JS0022-01";"JSNY-JS0002-01"},MATCH(D135,{"BJ_zhongyu";"JS_WX_liteer";"JS_CZ_wodefeng"},0)),"")</f>
        <v>JSNY-JS0002-01</v>
      </c>
      <c r="C135" s="11" t="str">
        <f>IFERROR(INDEX({"北京中裕世纪大酒店";"江苏利特尔绿色包装股份有限公司";"常州市金坛沃德丰电子科技有限公司"},MATCH(D135,{"BJ_zhongyu";"JS_WX_liteer";"JS_CZ_wodefeng"},0)),"")</f>
        <v>常州市金坛沃德丰电子科技有限公司</v>
      </c>
      <c r="D135" s="11" t="str">
        <f>[1]动作!$G134</f>
        <v>JS_CZ_wodefeng</v>
      </c>
      <c r="E135" s="11" t="str">
        <f>[1]动作!$D134</f>
        <v>分系统1BMS2总电压过低二级故障</v>
      </c>
      <c r="F135" s="11" t="s">
        <v>177</v>
      </c>
      <c r="G135" s="12">
        <f>[1]动作!$A134+[1]动作!$B134</f>
        <v>43191.829375000001</v>
      </c>
      <c r="H135" s="12"/>
      <c r="I135" s="13"/>
      <c r="J135" s="34"/>
    </row>
    <row r="136" spans="1:10" hidden="1" x14ac:dyDescent="0.3">
      <c r="A136" s="24">
        <v>134</v>
      </c>
      <c r="B136" s="11" t="str">
        <f>IFERROR(INDEX({"JSNY-BJ0001-01";"JSNY-JS0022-01";"JSNY-JS0002-01"},MATCH(D136,{"BJ_zhongyu";"JS_WX_liteer";"JS_CZ_wodefeng"},0)),"")</f>
        <v>JSNY-JS0002-01</v>
      </c>
      <c r="C136" s="11" t="str">
        <f>IFERROR(INDEX({"北京中裕世纪大酒店";"江苏利特尔绿色包装股份有限公司";"常州市金坛沃德丰电子科技有限公司"},MATCH(D136,{"BJ_zhongyu";"JS_WX_liteer";"JS_CZ_wodefeng"},0)),"")</f>
        <v>常州市金坛沃德丰电子科技有限公司</v>
      </c>
      <c r="D136" s="11" t="str">
        <f>[1]动作!$G135</f>
        <v>JS_CZ_wodefeng</v>
      </c>
      <c r="E136" s="11" t="str">
        <f>[1]动作!$D135</f>
        <v>分系统1BMS4总电压过低一级故障</v>
      </c>
      <c r="F136" s="11" t="s">
        <v>177</v>
      </c>
      <c r="G136" s="12">
        <f>[1]动作!$A135+[1]动作!$B135</f>
        <v>43191.829548611109</v>
      </c>
      <c r="H136" s="12"/>
      <c r="I136" s="13"/>
      <c r="J136" s="34"/>
    </row>
    <row r="137" spans="1:10" hidden="1" x14ac:dyDescent="0.3">
      <c r="A137" s="24">
        <v>135</v>
      </c>
      <c r="B137" s="11" t="str">
        <f>IFERROR(INDEX({"JSNY-BJ0001-01";"JSNY-JS0022-01";"JSNY-JS0002-01"},MATCH(D137,{"BJ_zhongyu";"JS_WX_liteer";"JS_CZ_wodefeng"},0)),"")</f>
        <v>JSNY-JS0002-01</v>
      </c>
      <c r="C137" s="11" t="str">
        <f>IFERROR(INDEX({"北京中裕世纪大酒店";"江苏利特尔绿色包装股份有限公司";"常州市金坛沃德丰电子科技有限公司"},MATCH(D137,{"BJ_zhongyu";"JS_WX_liteer";"JS_CZ_wodefeng"},0)),"")</f>
        <v>常州市金坛沃德丰电子科技有限公司</v>
      </c>
      <c r="D137" s="11" t="str">
        <f>[1]动作!$G136</f>
        <v>JS_CZ_wodefeng</v>
      </c>
      <c r="E137" s="11" t="str">
        <f>[1]动作!$D136</f>
        <v>分系统1BMS4总电压过低二级故障</v>
      </c>
      <c r="F137" s="11" t="s">
        <v>177</v>
      </c>
      <c r="G137" s="12">
        <f>[1]动作!$A136+[1]动作!$B136</f>
        <v>43191.829548611109</v>
      </c>
      <c r="H137" s="12"/>
      <c r="I137" s="13"/>
      <c r="J137" s="34"/>
    </row>
    <row r="138" spans="1:10" hidden="1" x14ac:dyDescent="0.3">
      <c r="A138" s="24">
        <v>136</v>
      </c>
      <c r="B138" s="11" t="str">
        <f>IFERROR(INDEX({"JSNY-BJ0001-01";"JSNY-JS0022-01";"JSNY-JS0002-01"},MATCH(D138,{"BJ_zhongyu";"JS_WX_liteer";"JS_CZ_wodefeng"},0)),"")</f>
        <v>JSNY-JS0002-01</v>
      </c>
      <c r="C138" s="11" t="str">
        <f>IFERROR(INDEX({"北京中裕世纪大酒店";"江苏利特尔绿色包装股份有限公司";"常州市金坛沃德丰电子科技有限公司"},MATCH(D138,{"BJ_zhongyu";"JS_WX_liteer";"JS_CZ_wodefeng"},0)),"")</f>
        <v>常州市金坛沃德丰电子科技有限公司</v>
      </c>
      <c r="D138" s="11" t="str">
        <f>[1]动作!$G137</f>
        <v>JS_CZ_wodefeng</v>
      </c>
      <c r="E138" s="11" t="str">
        <f>[1]动作!$D137</f>
        <v>分系统1BMS4SOC过低一级故障</v>
      </c>
      <c r="F138" s="11" t="s">
        <v>177</v>
      </c>
      <c r="G138" s="12">
        <f>[1]动作!$A137+[1]动作!$B137</f>
        <v>43191.830185185187</v>
      </c>
      <c r="H138" s="12"/>
      <c r="I138" s="13"/>
      <c r="J138" s="34"/>
    </row>
    <row r="139" spans="1:10" hidden="1" x14ac:dyDescent="0.3">
      <c r="A139" s="24">
        <v>137</v>
      </c>
      <c r="B139" s="11" t="str">
        <f>IFERROR(INDEX({"JSNY-BJ0001-01";"JSNY-JS0022-01";"JSNY-JS0002-01"},MATCH(D139,{"BJ_zhongyu";"JS_WX_liteer";"JS_CZ_wodefeng"},0)),"")</f>
        <v>JSNY-JS0002-01</v>
      </c>
      <c r="C139" s="11" t="str">
        <f>IFERROR(INDEX({"北京中裕世纪大酒店";"江苏利特尔绿色包装股份有限公司";"常州市金坛沃德丰电子科技有限公司"},MATCH(D139,{"BJ_zhongyu";"JS_WX_liteer";"JS_CZ_wodefeng"},0)),"")</f>
        <v>常州市金坛沃德丰电子科技有限公司</v>
      </c>
      <c r="D139" s="11" t="str">
        <f>[1]动作!$G138</f>
        <v>JS_CZ_wodefeng</v>
      </c>
      <c r="E139" s="11" t="str">
        <f>[1]动作!$D138</f>
        <v>分系统1BMS4SOC过低二级故障</v>
      </c>
      <c r="F139" s="11" t="s">
        <v>177</v>
      </c>
      <c r="G139" s="12">
        <f>[1]动作!$A138+[1]动作!$B138</f>
        <v>43191.830185185187</v>
      </c>
      <c r="H139" s="12"/>
      <c r="I139" s="13"/>
      <c r="J139" s="34"/>
    </row>
    <row r="140" spans="1:10" hidden="1" x14ac:dyDescent="0.3">
      <c r="A140" s="24">
        <v>138</v>
      </c>
      <c r="B140" s="11" t="str">
        <f>IFERROR(INDEX({"JSNY-BJ0001-01";"JSNY-JS0022-01";"JSNY-JS0002-01"},MATCH(D140,{"BJ_zhongyu";"JS_WX_liteer";"JS_CZ_wodefeng"},0)),"")</f>
        <v>JSNY-JS0002-01</v>
      </c>
      <c r="C140" s="11" t="str">
        <f>IFERROR(INDEX({"北京中裕世纪大酒店";"江苏利特尔绿色包装股份有限公司";"常州市金坛沃德丰电子科技有限公司"},MATCH(D140,{"BJ_zhongyu";"JS_WX_liteer";"JS_CZ_wodefeng"},0)),"")</f>
        <v>常州市金坛沃德丰电子科技有限公司</v>
      </c>
      <c r="D140" s="11" t="str">
        <f>[1]动作!$G139</f>
        <v>JS_CZ_wodefeng</v>
      </c>
      <c r="E140" s="11" t="str">
        <f>[1]动作!$D139</f>
        <v>分系统1BMS5SOC过低一级故障</v>
      </c>
      <c r="F140" s="11" t="s">
        <v>177</v>
      </c>
      <c r="G140" s="12">
        <f>[1]动作!$A139+[1]动作!$B139</f>
        <v>43191.831516203703</v>
      </c>
      <c r="H140" s="12"/>
      <c r="I140" s="13"/>
      <c r="J140" s="34"/>
    </row>
    <row r="141" spans="1:10" hidden="1" x14ac:dyDescent="0.3">
      <c r="A141" s="24">
        <v>139</v>
      </c>
      <c r="B141" s="11" t="str">
        <f>IFERROR(INDEX({"JSNY-BJ0001-01";"JSNY-JS0022-01";"JSNY-JS0002-01"},MATCH(D141,{"BJ_zhongyu";"JS_WX_liteer";"JS_CZ_wodefeng"},0)),"")</f>
        <v>JSNY-JS0002-01</v>
      </c>
      <c r="C141" s="11" t="str">
        <f>IFERROR(INDEX({"北京中裕世纪大酒店";"江苏利特尔绿色包装股份有限公司";"常州市金坛沃德丰电子科技有限公司"},MATCH(D141,{"BJ_zhongyu";"JS_WX_liteer";"JS_CZ_wodefeng"},0)),"")</f>
        <v>常州市金坛沃德丰电子科技有限公司</v>
      </c>
      <c r="D141" s="11" t="str">
        <f>[1]动作!$G140</f>
        <v>JS_CZ_wodefeng</v>
      </c>
      <c r="E141" s="11" t="str">
        <f>[1]动作!$D140</f>
        <v>分系统1BMS5SOC过低二级故障</v>
      </c>
      <c r="F141" s="11" t="s">
        <v>177</v>
      </c>
      <c r="G141" s="12">
        <f>[1]动作!$A140+[1]动作!$B140</f>
        <v>43191.831516203703</v>
      </c>
      <c r="H141" s="12"/>
      <c r="I141" s="13"/>
      <c r="J141" s="34"/>
    </row>
    <row r="142" spans="1:10" hidden="1" x14ac:dyDescent="0.3">
      <c r="A142" s="24">
        <v>140</v>
      </c>
      <c r="B142" s="11" t="str">
        <f>IFERROR(INDEX({"JSNY-BJ0001-01";"JSNY-JS0022-01";"JSNY-JS0002-01"},MATCH(D142,{"BJ_zhongyu";"JS_WX_liteer";"JS_CZ_wodefeng"},0)),"")</f>
        <v>JSNY-JS0002-01</v>
      </c>
      <c r="C142" s="11" t="str">
        <f>IFERROR(INDEX({"北京中裕世纪大酒店";"江苏利特尔绿色包装股份有限公司";"常州市金坛沃德丰电子科技有限公司"},MATCH(D142,{"BJ_zhongyu";"JS_WX_liteer";"JS_CZ_wodefeng"},0)),"")</f>
        <v>常州市金坛沃德丰电子科技有限公司</v>
      </c>
      <c r="D142" s="11" t="str">
        <f>[1]动作!$G141</f>
        <v>JS_CZ_wodefeng</v>
      </c>
      <c r="E142" s="11" t="str">
        <f>[1]动作!$D141</f>
        <v>分系统1BMS1单体电压过低一级故障</v>
      </c>
      <c r="F142" s="11" t="s">
        <v>177</v>
      </c>
      <c r="G142" s="12">
        <f>[1]动作!$A141+[1]动作!$B141</f>
        <v>43191.835335648146</v>
      </c>
      <c r="H142" s="12"/>
      <c r="I142" s="13"/>
      <c r="J142" s="34"/>
    </row>
    <row r="143" spans="1:10" hidden="1" x14ac:dyDescent="0.3">
      <c r="A143" s="24">
        <v>141</v>
      </c>
      <c r="B143" s="11" t="str">
        <f>IFERROR(INDEX({"JSNY-BJ0001-01";"JSNY-JS0022-01";"JSNY-JS0002-01"},MATCH(D143,{"BJ_zhongyu";"JS_WX_liteer";"JS_CZ_wodefeng"},0)),"")</f>
        <v>JSNY-JS0002-01</v>
      </c>
      <c r="C143" s="11" t="str">
        <f>IFERROR(INDEX({"北京中裕世纪大酒店";"江苏利特尔绿色包装股份有限公司";"常州市金坛沃德丰电子科技有限公司"},MATCH(D143,{"BJ_zhongyu";"JS_WX_liteer";"JS_CZ_wodefeng"},0)),"")</f>
        <v>常州市金坛沃德丰电子科技有限公司</v>
      </c>
      <c r="D143" s="11" t="str">
        <f>[1]动作!$G142</f>
        <v>JS_CZ_wodefeng</v>
      </c>
      <c r="E143" s="11" t="str">
        <f>[1]动作!$D142</f>
        <v>分系统1BMS1单体电压过低二级故障</v>
      </c>
      <c r="F143" s="11" t="s">
        <v>177</v>
      </c>
      <c r="G143" s="12">
        <f>[1]动作!$A142+[1]动作!$B142</f>
        <v>43191.835335648146</v>
      </c>
      <c r="H143" s="12"/>
      <c r="I143" s="13"/>
      <c r="J143" s="34"/>
    </row>
    <row r="144" spans="1:10" hidden="1" x14ac:dyDescent="0.3">
      <c r="A144" s="24">
        <v>142</v>
      </c>
      <c r="B144" s="11" t="str">
        <f>IFERROR(INDEX({"JSNY-BJ0001-01";"JSNY-JS0022-01";"JSNY-JS0002-01"},MATCH(D144,{"BJ_zhongyu";"JS_WX_liteer";"JS_CZ_wodefeng"},0)),"")</f>
        <v>JSNY-JS0002-01</v>
      </c>
      <c r="C144" s="11" t="str">
        <f>IFERROR(INDEX({"北京中裕世纪大酒店";"江苏利特尔绿色包装股份有限公司";"常州市金坛沃德丰电子科技有限公司"},MATCH(D144,{"BJ_zhongyu";"JS_WX_liteer";"JS_CZ_wodefeng"},0)),"")</f>
        <v>常州市金坛沃德丰电子科技有限公司</v>
      </c>
      <c r="D144" s="11" t="str">
        <f>[1]动作!$G143</f>
        <v>JS_CZ_wodefeng</v>
      </c>
      <c r="E144" s="11" t="str">
        <f>[1]动作!$D143</f>
        <v>分系统1BMS5单体电压过低一级故障</v>
      </c>
      <c r="F144" s="11" t="s">
        <v>177</v>
      </c>
      <c r="G144" s="12">
        <f>[1]动作!$A143+[1]动作!$B143</f>
        <v>43191.835856481484</v>
      </c>
      <c r="H144" s="12"/>
      <c r="I144" s="13"/>
      <c r="J144" s="34"/>
    </row>
    <row r="145" spans="1:10" hidden="1" x14ac:dyDescent="0.3">
      <c r="A145" s="24">
        <v>143</v>
      </c>
      <c r="B145" s="11" t="str">
        <f>IFERROR(INDEX({"JSNY-BJ0001-01";"JSNY-JS0022-01";"JSNY-JS0002-01"},MATCH(D145,{"BJ_zhongyu";"JS_WX_liteer";"JS_CZ_wodefeng"},0)),"")</f>
        <v>JSNY-JS0002-01</v>
      </c>
      <c r="C145" s="11" t="str">
        <f>IFERROR(INDEX({"北京中裕世纪大酒店";"江苏利特尔绿色包装股份有限公司";"常州市金坛沃德丰电子科技有限公司"},MATCH(D145,{"BJ_zhongyu";"JS_WX_liteer";"JS_CZ_wodefeng"},0)),"")</f>
        <v>常州市金坛沃德丰电子科技有限公司</v>
      </c>
      <c r="D145" s="11" t="str">
        <f>[1]动作!$G144</f>
        <v>JS_CZ_wodefeng</v>
      </c>
      <c r="E145" s="11" t="str">
        <f>[1]动作!$D144</f>
        <v>分系统1BMS5单体电压过低二级故障</v>
      </c>
      <c r="F145" s="11" t="s">
        <v>177</v>
      </c>
      <c r="G145" s="12">
        <f>[1]动作!$A144+[1]动作!$B144</f>
        <v>43191.835856481484</v>
      </c>
      <c r="H145" s="12"/>
      <c r="I145" s="13"/>
      <c r="J145" s="34"/>
    </row>
    <row r="146" spans="1:10" hidden="1" x14ac:dyDescent="0.3">
      <c r="A146" s="24">
        <v>144</v>
      </c>
      <c r="B146" s="11" t="str">
        <f>IFERROR(INDEX({"JSNY-BJ0001-01";"JSNY-JS0022-01";"JSNY-JS0002-01"},MATCH(D146,{"BJ_zhongyu";"JS_WX_liteer";"JS_CZ_wodefeng"},0)),"")</f>
        <v>JSNY-JS0002-01</v>
      </c>
      <c r="C146" s="11" t="str">
        <f>IFERROR(INDEX({"北京中裕世纪大酒店";"江苏利特尔绿色包装股份有限公司";"常州市金坛沃德丰电子科技有限公司"},MATCH(D146,{"BJ_zhongyu";"JS_WX_liteer";"JS_CZ_wodefeng"},0)),"")</f>
        <v>常州市金坛沃德丰电子科技有限公司</v>
      </c>
      <c r="D146" s="11" t="str">
        <f>[1]动作!$G145</f>
        <v>JS_CZ_wodefeng</v>
      </c>
      <c r="E146" s="11" t="str">
        <f>[1]动作!$D145</f>
        <v>分系统1BMS2单体电压过低一级故障</v>
      </c>
      <c r="F146" s="11" t="s">
        <v>177</v>
      </c>
      <c r="G146" s="12">
        <f>[1]动作!$A145+[1]动作!$B145</f>
        <v>43191.836087962962</v>
      </c>
      <c r="H146" s="12"/>
      <c r="I146" s="13"/>
      <c r="J146" s="34"/>
    </row>
    <row r="147" spans="1:10" hidden="1" x14ac:dyDescent="0.3">
      <c r="A147" s="24">
        <v>145</v>
      </c>
      <c r="B147" s="11" t="str">
        <f>IFERROR(INDEX({"JSNY-BJ0001-01";"JSNY-JS0022-01";"JSNY-JS0002-01"},MATCH(D147,{"BJ_zhongyu";"JS_WX_liteer";"JS_CZ_wodefeng"},0)),"")</f>
        <v>JSNY-JS0002-01</v>
      </c>
      <c r="C147" s="11" t="str">
        <f>IFERROR(INDEX({"北京中裕世纪大酒店";"江苏利特尔绿色包装股份有限公司";"常州市金坛沃德丰电子科技有限公司"},MATCH(D147,{"BJ_zhongyu";"JS_WX_liteer";"JS_CZ_wodefeng"},0)),"")</f>
        <v>常州市金坛沃德丰电子科技有限公司</v>
      </c>
      <c r="D147" s="11" t="str">
        <f>[1]动作!$G146</f>
        <v>JS_CZ_wodefeng</v>
      </c>
      <c r="E147" s="11" t="str">
        <f>[1]动作!$D146</f>
        <v>分系统1BMS2单体电压过低二级故障</v>
      </c>
      <c r="F147" s="11" t="s">
        <v>177</v>
      </c>
      <c r="G147" s="12">
        <f>[1]动作!$A146+[1]动作!$B146</f>
        <v>43191.836087962962</v>
      </c>
      <c r="H147" s="12"/>
      <c r="I147" s="13"/>
      <c r="J147" s="34"/>
    </row>
    <row r="148" spans="1:10" hidden="1" x14ac:dyDescent="0.3">
      <c r="A148" s="24">
        <v>146</v>
      </c>
      <c r="B148" s="11" t="str">
        <f>IFERROR(INDEX({"JSNY-BJ0001-01";"JSNY-JS0022-01";"JSNY-JS0002-01"},MATCH(D148,{"BJ_zhongyu";"JS_WX_liteer";"JS_CZ_wodefeng"},0)),"")</f>
        <v>JSNY-JS0002-01</v>
      </c>
      <c r="C148" s="11" t="str">
        <f>IFERROR(INDEX({"北京中裕世纪大酒店";"江苏利特尔绿色包装股份有限公司";"常州市金坛沃德丰电子科技有限公司"},MATCH(D148,{"BJ_zhongyu";"JS_WX_liteer";"JS_CZ_wodefeng"},0)),"")</f>
        <v>常州市金坛沃德丰电子科技有限公司</v>
      </c>
      <c r="D148" s="11" t="str">
        <f>[1]动作!$G147</f>
        <v>JS_CZ_wodefeng</v>
      </c>
      <c r="E148" s="11" t="str">
        <f>[1]动作!$D147</f>
        <v>分系统1BMS3单体电压过低一级故障</v>
      </c>
      <c r="F148" s="11" t="s">
        <v>177</v>
      </c>
      <c r="G148" s="12">
        <f>[1]动作!$A147+[1]动作!$B147</f>
        <v>43191.836261574077</v>
      </c>
      <c r="H148" s="12"/>
      <c r="I148" s="13"/>
      <c r="J148" s="34"/>
    </row>
    <row r="149" spans="1:10" hidden="1" x14ac:dyDescent="0.3">
      <c r="A149" s="24">
        <v>147</v>
      </c>
      <c r="B149" s="11" t="str">
        <f>IFERROR(INDEX({"JSNY-BJ0001-01";"JSNY-JS0022-01";"JSNY-JS0002-01"},MATCH(D149,{"BJ_zhongyu";"JS_WX_liteer";"JS_CZ_wodefeng"},0)),"")</f>
        <v>JSNY-JS0002-01</v>
      </c>
      <c r="C149" s="11" t="str">
        <f>IFERROR(INDEX({"北京中裕世纪大酒店";"江苏利特尔绿色包装股份有限公司";"常州市金坛沃德丰电子科技有限公司"},MATCH(D149,{"BJ_zhongyu";"JS_WX_liteer";"JS_CZ_wodefeng"},0)),"")</f>
        <v>常州市金坛沃德丰电子科技有限公司</v>
      </c>
      <c r="D149" s="11" t="str">
        <f>[1]动作!$G148</f>
        <v>JS_CZ_wodefeng</v>
      </c>
      <c r="E149" s="11" t="str">
        <f>[1]动作!$D148</f>
        <v>分系统1BMS3单体电压过低二级故障</v>
      </c>
      <c r="F149" s="11" t="s">
        <v>177</v>
      </c>
      <c r="G149" s="12">
        <f>[1]动作!$A148+[1]动作!$B148</f>
        <v>43191.836261574077</v>
      </c>
      <c r="H149" s="12"/>
      <c r="I149" s="13"/>
      <c r="J149" s="34"/>
    </row>
    <row r="150" spans="1:10" hidden="1" x14ac:dyDescent="0.3">
      <c r="A150" s="24">
        <v>148</v>
      </c>
      <c r="B150" s="11" t="str">
        <f>IFERROR(INDEX({"JSNY-BJ0001-01";"JSNY-JS0022-01";"JSNY-JS0002-01"},MATCH(D150,{"BJ_zhongyu";"JS_WX_liteer";"JS_CZ_wodefeng"},0)),"")</f>
        <v>JSNY-JS0002-01</v>
      </c>
      <c r="C150" s="11" t="str">
        <f>IFERROR(INDEX({"北京中裕世纪大酒店";"江苏利特尔绿色包装股份有限公司";"常州市金坛沃德丰电子科技有限公司"},MATCH(D150,{"BJ_zhongyu";"JS_WX_liteer";"JS_CZ_wodefeng"},0)),"")</f>
        <v>常州市金坛沃德丰电子科技有限公司</v>
      </c>
      <c r="D150" s="11" t="str">
        <f>[1]动作!$G149</f>
        <v>JS_CZ_wodefeng</v>
      </c>
      <c r="E150" s="11" t="str">
        <f>[1]动作!$D149</f>
        <v>分系统1BMS4单体电压过低一级故障</v>
      </c>
      <c r="F150" s="11" t="s">
        <v>177</v>
      </c>
      <c r="G150" s="12">
        <f>[1]动作!$A149+[1]动作!$B149</f>
        <v>43191.836956018517</v>
      </c>
      <c r="H150" s="12"/>
      <c r="I150" s="13"/>
      <c r="J150" s="34"/>
    </row>
    <row r="151" spans="1:10" hidden="1" x14ac:dyDescent="0.3">
      <c r="A151" s="24">
        <v>149</v>
      </c>
      <c r="B151" s="11" t="str">
        <f>IFERROR(INDEX({"JSNY-BJ0001-01";"JSNY-JS0022-01";"JSNY-JS0002-01"},MATCH(D151,{"BJ_zhongyu";"JS_WX_liteer";"JS_CZ_wodefeng"},0)),"")</f>
        <v>JSNY-JS0002-01</v>
      </c>
      <c r="C151" s="11" t="str">
        <f>IFERROR(INDEX({"北京中裕世纪大酒店";"江苏利特尔绿色包装股份有限公司";"常州市金坛沃德丰电子科技有限公司"},MATCH(D151,{"BJ_zhongyu";"JS_WX_liteer";"JS_CZ_wodefeng"},0)),"")</f>
        <v>常州市金坛沃德丰电子科技有限公司</v>
      </c>
      <c r="D151" s="11" t="str">
        <f>[1]动作!$G150</f>
        <v>JS_CZ_wodefeng</v>
      </c>
      <c r="E151" s="11" t="str">
        <f>[1]动作!$D150</f>
        <v>分系统1BMS4单体电压过低二级故障</v>
      </c>
      <c r="F151" s="11" t="s">
        <v>177</v>
      </c>
      <c r="G151" s="12">
        <f>[1]动作!$A150+[1]动作!$B150</f>
        <v>43191.836956018517</v>
      </c>
      <c r="H151" s="12"/>
      <c r="I151" s="13"/>
      <c r="J151" s="34"/>
    </row>
    <row r="152" spans="1:10" hidden="1" x14ac:dyDescent="0.3">
      <c r="A152" s="24">
        <v>150</v>
      </c>
      <c r="B152" s="11" t="str">
        <f>IFERROR(INDEX({"JSNY-BJ0001-01";"JSNY-JS0022-01";"JSNY-JS0002-01"},MATCH(D152,{"BJ_zhongyu";"JS_WX_liteer";"JS_CZ_wodefeng"},0)),"")</f>
        <v>JSNY-JS0002-01</v>
      </c>
      <c r="C152" s="11" t="str">
        <f>IFERROR(INDEX({"北京中裕世纪大酒店";"江苏利特尔绿色包装股份有限公司";"常州市金坛沃德丰电子科技有限公司"},MATCH(D152,{"BJ_zhongyu";"JS_WX_liteer";"JS_CZ_wodefeng"},0)),"")</f>
        <v>常州市金坛沃德丰电子科技有限公司</v>
      </c>
      <c r="D152" s="11" t="str">
        <f>[1]动作!$G151</f>
        <v>JS_CZ_wodefeng</v>
      </c>
      <c r="E152" s="11" t="str">
        <f>[1]动作!$D151</f>
        <v>分系统1BMS6单体电压过低一级故障</v>
      </c>
      <c r="F152" s="11" t="s">
        <v>177</v>
      </c>
      <c r="G152" s="12">
        <f>[1]动作!$A151+[1]动作!$B151</f>
        <v>43191.837824074071</v>
      </c>
      <c r="H152" s="12"/>
      <c r="I152" s="13"/>
      <c r="J152" s="34"/>
    </row>
    <row r="153" spans="1:10" hidden="1" x14ac:dyDescent="0.3">
      <c r="A153" s="24">
        <v>151</v>
      </c>
      <c r="B153" s="11" t="str">
        <f>IFERROR(INDEX({"JSNY-BJ0001-01";"JSNY-JS0022-01";"JSNY-JS0002-01"},MATCH(D153,{"BJ_zhongyu";"JS_WX_liteer";"JS_CZ_wodefeng"},0)),"")</f>
        <v>JSNY-JS0002-01</v>
      </c>
      <c r="C153" s="11" t="str">
        <f>IFERROR(INDEX({"北京中裕世纪大酒店";"江苏利特尔绿色包装股份有限公司";"常州市金坛沃德丰电子科技有限公司"},MATCH(D153,{"BJ_zhongyu";"JS_WX_liteer";"JS_CZ_wodefeng"},0)),"")</f>
        <v>常州市金坛沃德丰电子科技有限公司</v>
      </c>
      <c r="D153" s="11" t="str">
        <f>[1]动作!$G152</f>
        <v>JS_CZ_wodefeng</v>
      </c>
      <c r="E153" s="11" t="str">
        <f>[1]动作!$D152</f>
        <v>分系统1BMS6单体电压过低二级故障</v>
      </c>
      <c r="F153" s="11" t="s">
        <v>177</v>
      </c>
      <c r="G153" s="12">
        <f>[1]动作!$A152+[1]动作!$B152</f>
        <v>43191.837824074071</v>
      </c>
      <c r="H153" s="12"/>
      <c r="I153" s="13"/>
      <c r="J153" s="34"/>
    </row>
    <row r="154" spans="1:10" hidden="1" x14ac:dyDescent="0.3">
      <c r="A154" s="24">
        <v>152</v>
      </c>
      <c r="B154" s="11" t="str">
        <f>IFERROR(INDEX({"JSNY-BJ0001-01";"JSNY-JS0022-01";"JSNY-JS0002-01"},MATCH(D154,{"BJ_zhongyu";"JS_WX_liteer";"JS_CZ_wodefeng"},0)),"")</f>
        <v>JSNY-JS0002-01</v>
      </c>
      <c r="C154" s="11" t="str">
        <f>IFERROR(INDEX({"北京中裕世纪大酒店";"江苏利特尔绿色包装股份有限公司";"常州市金坛沃德丰电子科技有限公司"},MATCH(D154,{"BJ_zhongyu";"JS_WX_liteer";"JS_CZ_wodefeng"},0)),"")</f>
        <v>常州市金坛沃德丰电子科技有限公司</v>
      </c>
      <c r="D154" s="11" t="str">
        <f>[1]动作!$G153</f>
        <v>JS_CZ_wodefeng</v>
      </c>
      <c r="E154" s="11" t="str">
        <f>[1]动作!$D153</f>
        <v>分系统1告警状态</v>
      </c>
      <c r="F154" s="11" t="s">
        <v>178</v>
      </c>
      <c r="G154" s="12">
        <f>[1]动作!$A153+[1]动作!$B153</f>
        <v>43191.848645833335</v>
      </c>
      <c r="H154" s="12"/>
      <c r="I154" s="13"/>
      <c r="J154" s="34"/>
    </row>
    <row r="155" spans="1:10" hidden="1" x14ac:dyDescent="0.3">
      <c r="A155" s="24">
        <v>153</v>
      </c>
      <c r="B155" s="11" t="str">
        <f>IFERROR(INDEX({"JSNY-BJ0001-01";"JSNY-JS0022-01";"JSNY-JS0002-01"},MATCH(D155,{"BJ_zhongyu";"JS_WX_liteer";"JS_CZ_wodefeng"},0)),"")</f>
        <v>JSNY-JS0002-01</v>
      </c>
      <c r="C155" s="11" t="str">
        <f>IFERROR(INDEX({"北京中裕世纪大酒店";"江苏利特尔绿色包装股份有限公司";"常州市金坛沃德丰电子科技有限公司"},MATCH(D155,{"BJ_zhongyu";"JS_WX_liteer";"JS_CZ_wodefeng"},0)),"")</f>
        <v>常州市金坛沃德丰电子科技有限公司</v>
      </c>
      <c r="D155" s="11" t="str">
        <f>[1]动作!$G154</f>
        <v>JS_CZ_wodefeng</v>
      </c>
      <c r="E155" s="11" t="str">
        <f>[1]动作!$D154</f>
        <v>分系统1BCMS5告警状态</v>
      </c>
      <c r="F155" s="11" t="s">
        <v>177</v>
      </c>
      <c r="G155" s="12">
        <f>[1]动作!$A154+[1]动作!$B154</f>
        <v>43191.848645833335</v>
      </c>
      <c r="H155" s="12"/>
      <c r="I155" s="13"/>
      <c r="J155" s="34"/>
    </row>
    <row r="156" spans="1:10" hidden="1" x14ac:dyDescent="0.3">
      <c r="A156" s="24">
        <v>154</v>
      </c>
      <c r="B156" s="11" t="str">
        <f>IFERROR(INDEX({"JSNY-BJ0001-01";"JSNY-JS0022-01";"JSNY-JS0002-01"},MATCH(D156,{"BJ_zhongyu";"JS_WX_liteer";"JS_CZ_wodefeng"},0)),"")</f>
        <v>JSNY-JS0002-01</v>
      </c>
      <c r="C156" s="11" t="str">
        <f>IFERROR(INDEX({"北京中裕世纪大酒店";"江苏利特尔绿色包装股份有限公司";"常州市金坛沃德丰电子科技有限公司"},MATCH(D156,{"BJ_zhongyu";"JS_WX_liteer";"JS_CZ_wodefeng"},0)),"")</f>
        <v>常州市金坛沃德丰电子科技有限公司</v>
      </c>
      <c r="D156" s="11" t="str">
        <f>[1]动作!$G155</f>
        <v>JS_CZ_wodefeng</v>
      </c>
      <c r="E156" s="11" t="str">
        <f>[1]动作!$D155</f>
        <v>分系统1BCMS2告警状态</v>
      </c>
      <c r="F156" s="11" t="s">
        <v>177</v>
      </c>
      <c r="G156" s="12">
        <f>[1]动作!$A155+[1]动作!$B155</f>
        <v>43191.849166666667</v>
      </c>
      <c r="H156" s="12"/>
      <c r="I156" s="13"/>
      <c r="J156" s="34"/>
    </row>
    <row r="157" spans="1:10" hidden="1" x14ac:dyDescent="0.3">
      <c r="A157" s="24">
        <v>155</v>
      </c>
      <c r="B157" s="11" t="str">
        <f>IFERROR(INDEX({"JSNY-BJ0001-01";"JSNY-JS0022-01";"JSNY-JS0002-01"},MATCH(D157,{"BJ_zhongyu";"JS_WX_liteer";"JS_CZ_wodefeng"},0)),"")</f>
        <v>JSNY-JS0002-01</v>
      </c>
      <c r="C157" s="11" t="str">
        <f>IFERROR(INDEX({"北京中裕世纪大酒店";"江苏利特尔绿色包装股份有限公司";"常州市金坛沃德丰电子科技有限公司"},MATCH(D157,{"BJ_zhongyu";"JS_WX_liteer";"JS_CZ_wodefeng"},0)),"")</f>
        <v>常州市金坛沃德丰电子科技有限公司</v>
      </c>
      <c r="D157" s="11" t="str">
        <f>[1]动作!$G156</f>
        <v>JS_CZ_wodefeng</v>
      </c>
      <c r="E157" s="11" t="str">
        <f>[1]动作!$D156</f>
        <v>分系统1BCMS3告警状态</v>
      </c>
      <c r="F157" s="11" t="s">
        <v>177</v>
      </c>
      <c r="G157" s="12">
        <f>[1]动作!$A156+[1]动作!$B156</f>
        <v>43191.849687499998</v>
      </c>
      <c r="H157" s="12"/>
      <c r="I157" s="13"/>
      <c r="J157" s="34"/>
    </row>
    <row r="158" spans="1:10" hidden="1" x14ac:dyDescent="0.3">
      <c r="A158" s="24">
        <v>156</v>
      </c>
      <c r="B158" s="11" t="str">
        <f>IFERROR(INDEX({"JSNY-BJ0001-01";"JSNY-JS0022-01";"JSNY-JS0002-01"},MATCH(D158,{"BJ_zhongyu";"JS_WX_liteer";"JS_CZ_wodefeng"},0)),"")</f>
        <v>JSNY-JS0002-01</v>
      </c>
      <c r="C158" s="11" t="str">
        <f>IFERROR(INDEX({"北京中裕世纪大酒店";"江苏利特尔绿色包装股份有限公司";"常州市金坛沃德丰电子科技有限公司"},MATCH(D158,{"BJ_zhongyu";"JS_WX_liteer";"JS_CZ_wodefeng"},0)),"")</f>
        <v>常州市金坛沃德丰电子科技有限公司</v>
      </c>
      <c r="D158" s="11" t="str">
        <f>[1]动作!$G157</f>
        <v>JS_CZ_wodefeng</v>
      </c>
      <c r="E158" s="11" t="str">
        <f>[1]动作!$D157</f>
        <v>分系统1BCMS1告警状态</v>
      </c>
      <c r="F158" s="11" t="s">
        <v>177</v>
      </c>
      <c r="G158" s="12">
        <f>[1]动作!$A157+[1]动作!$B157</f>
        <v>43191.850104166668</v>
      </c>
      <c r="H158" s="12"/>
      <c r="I158" s="13"/>
      <c r="J158" s="34"/>
    </row>
    <row r="159" spans="1:10" hidden="1" x14ac:dyDescent="0.3">
      <c r="A159" s="24">
        <v>157</v>
      </c>
      <c r="B159" s="11" t="str">
        <f>IFERROR(INDEX({"JSNY-BJ0001-01";"JSNY-JS0022-01";"JSNY-JS0002-01"},MATCH(D159,{"BJ_zhongyu";"JS_WX_liteer";"JS_CZ_wodefeng"},0)),"")</f>
        <v>JSNY-JS0002-01</v>
      </c>
      <c r="C159" s="11" t="str">
        <f>IFERROR(INDEX({"北京中裕世纪大酒店";"江苏利特尔绿色包装股份有限公司";"常州市金坛沃德丰电子科技有限公司"},MATCH(D159,{"BJ_zhongyu";"JS_WX_liteer";"JS_CZ_wodefeng"},0)),"")</f>
        <v>常州市金坛沃德丰电子科技有限公司</v>
      </c>
      <c r="D159" s="11" t="str">
        <f>[1]动作!$G158</f>
        <v>JS_CZ_wodefeng</v>
      </c>
      <c r="E159" s="11" t="str">
        <f>[1]动作!$D158</f>
        <v>分系统1BCMS6告警状态</v>
      </c>
      <c r="F159" s="11" t="s">
        <v>177</v>
      </c>
      <c r="G159" s="12">
        <f>[1]动作!$A158+[1]动作!$B158</f>
        <v>43191.850439814814</v>
      </c>
      <c r="H159" s="12"/>
      <c r="I159" s="13"/>
      <c r="J159" s="34"/>
    </row>
    <row r="160" spans="1:10" hidden="1" x14ac:dyDescent="0.3">
      <c r="A160" s="24">
        <v>158</v>
      </c>
      <c r="B160" s="11" t="str">
        <f>IFERROR(INDEX({"JSNY-BJ0001-01";"JSNY-JS0022-01";"JSNY-JS0002-01"},MATCH(D160,{"BJ_zhongyu";"JS_WX_liteer";"JS_CZ_wodefeng"},0)),"")</f>
        <v>JSNY-JS0002-01</v>
      </c>
      <c r="C160" s="11" t="str">
        <f>IFERROR(INDEX({"北京中裕世纪大酒店";"江苏利特尔绿色包装股份有限公司";"常州市金坛沃德丰电子科技有限公司"},MATCH(D160,{"BJ_zhongyu";"JS_WX_liteer";"JS_CZ_wodefeng"},0)),"")</f>
        <v>常州市金坛沃德丰电子科技有限公司</v>
      </c>
      <c r="D160" s="11" t="str">
        <f>[1]动作!$G159</f>
        <v>JS_CZ_wodefeng</v>
      </c>
      <c r="E160" s="11" t="str">
        <f>[1]动作!$D159</f>
        <v>分系统1BCMS4告警状态</v>
      </c>
      <c r="F160" s="11" t="s">
        <v>177</v>
      </c>
      <c r="G160" s="12">
        <f>[1]动作!$A159+[1]动作!$B159</f>
        <v>43191.850682870368</v>
      </c>
      <c r="H160" s="12"/>
      <c r="I160" s="13"/>
      <c r="J160" s="34"/>
    </row>
    <row r="161" spans="1:10" hidden="1" x14ac:dyDescent="0.3">
      <c r="A161" s="24">
        <v>159</v>
      </c>
      <c r="B161" s="11" t="str">
        <f>IFERROR(INDEX({"JSNY-BJ0001-01";"JSNY-JS0022-01";"JSNY-JS0002-01"},MATCH(D161,{"BJ_zhongyu";"JS_WX_liteer";"JS_CZ_wodefeng"},0)),"")</f>
        <v>JSNY-JS0002-01</v>
      </c>
      <c r="C161" s="11" t="str">
        <f>IFERROR(INDEX({"北京中裕世纪大酒店";"江苏利特尔绿色包装股份有限公司";"常州市金坛沃德丰电子科技有限公司"},MATCH(D161,{"BJ_zhongyu";"JS_WX_liteer";"JS_CZ_wodefeng"},0)),"")</f>
        <v>常州市金坛沃德丰电子科技有限公司</v>
      </c>
      <c r="D161" s="11" t="str">
        <f>[1]动作!$G160</f>
        <v>JS_CZ_wodefeng</v>
      </c>
      <c r="E161" s="11" t="str">
        <f>[1]动作!$D160</f>
        <v>分系统1BMS6SOC过低一级故障</v>
      </c>
      <c r="F161" s="11" t="s">
        <v>177</v>
      </c>
      <c r="G161" s="12">
        <f>[1]动作!$A160+[1]动作!$B160</f>
        <v>43191.852118055554</v>
      </c>
      <c r="H161" s="12"/>
      <c r="I161" s="13"/>
      <c r="J161" s="34"/>
    </row>
    <row r="162" spans="1:10" hidden="1" x14ac:dyDescent="0.3">
      <c r="A162" s="24">
        <v>160</v>
      </c>
      <c r="B162" s="11" t="str">
        <f>IFERROR(INDEX({"JSNY-BJ0001-01";"JSNY-JS0022-01";"JSNY-JS0002-01"},MATCH(D162,{"BJ_zhongyu";"JS_WX_liteer";"JS_CZ_wodefeng"},0)),"")</f>
        <v>JSNY-JS0002-01</v>
      </c>
      <c r="C162" s="11" t="str">
        <f>IFERROR(INDEX({"北京中裕世纪大酒店";"江苏利特尔绿色包装股份有限公司";"常州市金坛沃德丰电子科技有限公司"},MATCH(D162,{"BJ_zhongyu";"JS_WX_liteer";"JS_CZ_wodefeng"},0)),"")</f>
        <v>常州市金坛沃德丰电子科技有限公司</v>
      </c>
      <c r="D162" s="11" t="str">
        <f>[1]动作!$G161</f>
        <v>JS_CZ_wodefeng</v>
      </c>
      <c r="E162" s="11" t="str">
        <f>[1]动作!$D161</f>
        <v>分系统1故障状态</v>
      </c>
      <c r="F162" s="11" t="s">
        <v>178</v>
      </c>
      <c r="G162" s="12">
        <f>[1]动作!$A161+[1]动作!$B161</f>
        <v>43191.852696759262</v>
      </c>
      <c r="H162" s="12"/>
      <c r="I162" s="13"/>
      <c r="J162" s="34"/>
    </row>
    <row r="163" spans="1:10" hidden="1" x14ac:dyDescent="0.3">
      <c r="A163" s="24">
        <v>161</v>
      </c>
      <c r="B163" s="11" t="str">
        <f>IFERROR(INDEX({"JSNY-BJ0001-01";"JSNY-JS0022-01";"JSNY-JS0002-01"},MATCH(D163,{"BJ_zhongyu";"JS_WX_liteer";"JS_CZ_wodefeng"},0)),"")</f>
        <v>JSNY-JS0002-01</v>
      </c>
      <c r="C163" s="11" t="str">
        <f>IFERROR(INDEX({"北京中裕世纪大酒店";"江苏利特尔绿色包装股份有限公司";"常州市金坛沃德丰电子科技有限公司"},MATCH(D163,{"BJ_zhongyu";"JS_WX_liteer";"JS_CZ_wodefeng"},0)),"")</f>
        <v>常州市金坛沃德丰电子科技有限公司</v>
      </c>
      <c r="D163" s="11" t="str">
        <f>[1]动作!$G162</f>
        <v>JS_CZ_wodefeng</v>
      </c>
      <c r="E163" s="11" t="str">
        <f>[1]动作!$D162</f>
        <v>分系统1BCMS5故障状态</v>
      </c>
      <c r="F163" s="11" t="s">
        <v>177</v>
      </c>
      <c r="G163" s="12">
        <f>[1]动作!$A162+[1]动作!$B162</f>
        <v>43191.852696759262</v>
      </c>
      <c r="H163" s="12"/>
      <c r="I163" s="13"/>
      <c r="J163" s="34"/>
    </row>
    <row r="164" spans="1:10" hidden="1" x14ac:dyDescent="0.3">
      <c r="A164" s="24">
        <v>162</v>
      </c>
      <c r="B164" s="11" t="str">
        <f>IFERROR(INDEX({"JSNY-BJ0001-01";"JSNY-JS0022-01";"JSNY-JS0002-01"},MATCH(D164,{"BJ_zhongyu";"JS_WX_liteer";"JS_CZ_wodefeng"},0)),"")</f>
        <v>JSNY-JS0002-01</v>
      </c>
      <c r="C164" s="11" t="str">
        <f>IFERROR(INDEX({"北京中裕世纪大酒店";"江苏利特尔绿色包装股份有限公司";"常州市金坛沃德丰电子科技有限公司"},MATCH(D164,{"BJ_zhongyu";"JS_WX_liteer";"JS_CZ_wodefeng"},0)),"")</f>
        <v>常州市金坛沃德丰电子科技有限公司</v>
      </c>
      <c r="D164" s="11" t="str">
        <f>[1]动作!$G163</f>
        <v>JS_CZ_wodefeng</v>
      </c>
      <c r="E164" s="11" t="str">
        <f>[1]动作!$D163</f>
        <v>分系统1BMS5单体电压过低一级故障</v>
      </c>
      <c r="F164" s="11" t="s">
        <v>177</v>
      </c>
      <c r="G164" s="12">
        <f>[1]动作!$A163+[1]动作!$B163</f>
        <v>43191.852696759262</v>
      </c>
      <c r="H164" s="12"/>
      <c r="I164" s="13"/>
      <c r="J164" s="34"/>
    </row>
    <row r="165" spans="1:10" hidden="1" x14ac:dyDescent="0.3">
      <c r="A165" s="24">
        <v>163</v>
      </c>
      <c r="B165" s="11" t="str">
        <f>IFERROR(INDEX({"JSNY-BJ0001-01";"JSNY-JS0022-01";"JSNY-JS0002-01"},MATCH(D165,{"BJ_zhongyu";"JS_WX_liteer";"JS_CZ_wodefeng"},0)),"")</f>
        <v>JSNY-JS0022-01</v>
      </c>
      <c r="C165" s="11" t="str">
        <f>IFERROR(INDEX({"北京中裕世纪大酒店";"江苏利特尔绿色包装股份有限公司";"常州市金坛沃德丰电子科技有限公司"},MATCH(D165,{"BJ_zhongyu";"JS_WX_liteer";"JS_CZ_wodefeng"},0)),"")</f>
        <v>江苏利特尔绿色包装股份有限公司</v>
      </c>
      <c r="D165" s="11" t="str">
        <f>[1]动作!$G164</f>
        <v>JS_WX_liteer</v>
      </c>
      <c r="E165" s="11" t="str">
        <f>[1]动作!$D164</f>
        <v>分系统1BMS8总电压过低一级故障</v>
      </c>
      <c r="F165" s="11" t="s">
        <v>177</v>
      </c>
      <c r="G165" s="12">
        <f>[1]动作!$A164+[1]动作!$B164</f>
        <v>43191.855717592596</v>
      </c>
      <c r="H165" s="12"/>
      <c r="I165" s="13"/>
      <c r="J165" s="34"/>
    </row>
    <row r="166" spans="1:10" hidden="1" x14ac:dyDescent="0.3">
      <c r="A166" s="24">
        <v>164</v>
      </c>
      <c r="B166" s="11" t="str">
        <f>IFERROR(INDEX({"JSNY-BJ0001-01";"JSNY-JS0022-01";"JSNY-JS0002-01"},MATCH(D166,{"BJ_zhongyu";"JS_WX_liteer";"JS_CZ_wodefeng"},0)),"")</f>
        <v>JSNY-JS0022-01</v>
      </c>
      <c r="C166" s="11" t="str">
        <f>IFERROR(INDEX({"北京中裕世纪大酒店";"江苏利特尔绿色包装股份有限公司";"常州市金坛沃德丰电子科技有限公司"},MATCH(D166,{"BJ_zhongyu";"JS_WX_liteer";"JS_CZ_wodefeng"},0)),"")</f>
        <v>江苏利特尔绿色包装股份有限公司</v>
      </c>
      <c r="D166" s="11" t="str">
        <f>[1]动作!$G165</f>
        <v>JS_WX_liteer</v>
      </c>
      <c r="E166" s="11" t="str">
        <f>[1]动作!$D165</f>
        <v>分系统1BMS8总电压过低二级故障</v>
      </c>
      <c r="F166" s="11" t="s">
        <v>177</v>
      </c>
      <c r="G166" s="12">
        <f>[1]动作!$A165+[1]动作!$B165</f>
        <v>43191.855717592596</v>
      </c>
      <c r="H166" s="12"/>
      <c r="I166" s="13"/>
      <c r="J166" s="34"/>
    </row>
    <row r="167" spans="1:10" hidden="1" x14ac:dyDescent="0.3">
      <c r="A167" s="24">
        <v>165</v>
      </c>
      <c r="B167" s="11" t="str">
        <f>IFERROR(INDEX({"JSNY-BJ0001-01";"JSNY-JS0022-01";"JSNY-JS0002-01"},MATCH(D167,{"BJ_zhongyu";"JS_WX_liteer";"JS_CZ_wodefeng"},0)),"")</f>
        <v>JSNY-JS0022-01</v>
      </c>
      <c r="C167" s="11" t="str">
        <f>IFERROR(INDEX({"北京中裕世纪大酒店";"江苏利特尔绿色包装股份有限公司";"常州市金坛沃德丰电子科技有限公司"},MATCH(D167,{"BJ_zhongyu";"JS_WX_liteer";"JS_CZ_wodefeng"},0)),"")</f>
        <v>江苏利特尔绿色包装股份有限公司</v>
      </c>
      <c r="D167" s="11" t="str">
        <f>[1]动作!$G166</f>
        <v>JS_WX_liteer</v>
      </c>
      <c r="E167" s="11" t="str">
        <f>[1]动作!$D166</f>
        <v>分系统1BMS9总电压过低一级故障</v>
      </c>
      <c r="F167" s="11" t="s">
        <v>177</v>
      </c>
      <c r="G167" s="12">
        <f>[1]动作!$A166+[1]动作!$B166</f>
        <v>43191.855775462966</v>
      </c>
      <c r="H167" s="12"/>
      <c r="I167" s="13"/>
      <c r="J167" s="34"/>
    </row>
    <row r="168" spans="1:10" hidden="1" x14ac:dyDescent="0.3">
      <c r="A168" s="24">
        <v>166</v>
      </c>
      <c r="B168" s="11" t="str">
        <f>IFERROR(INDEX({"JSNY-BJ0001-01";"JSNY-JS0022-01";"JSNY-JS0002-01"},MATCH(D168,{"BJ_zhongyu";"JS_WX_liteer";"JS_CZ_wodefeng"},0)),"")</f>
        <v>JSNY-JS0022-01</v>
      </c>
      <c r="C168" s="11" t="str">
        <f>IFERROR(INDEX({"北京中裕世纪大酒店";"江苏利特尔绿色包装股份有限公司";"常州市金坛沃德丰电子科技有限公司"},MATCH(D168,{"BJ_zhongyu";"JS_WX_liteer";"JS_CZ_wodefeng"},0)),"")</f>
        <v>江苏利特尔绿色包装股份有限公司</v>
      </c>
      <c r="D168" s="11" t="str">
        <f>[1]动作!$G167</f>
        <v>JS_WX_liteer</v>
      </c>
      <c r="E168" s="11" t="str">
        <f>[1]动作!$D167</f>
        <v>分系统1BMS9总电压过低二级故障</v>
      </c>
      <c r="F168" s="11" t="s">
        <v>177</v>
      </c>
      <c r="G168" s="12">
        <f>[1]动作!$A167+[1]动作!$B167</f>
        <v>43191.855775462966</v>
      </c>
      <c r="H168" s="12"/>
      <c r="I168" s="13"/>
      <c r="J168" s="34"/>
    </row>
    <row r="169" spans="1:10" hidden="1" x14ac:dyDescent="0.3">
      <c r="A169" s="24">
        <v>167</v>
      </c>
      <c r="B169" s="11" t="str">
        <f>IFERROR(INDEX({"JSNY-BJ0001-01";"JSNY-JS0022-01";"JSNY-JS0002-01"},MATCH(D169,{"BJ_zhongyu";"JS_WX_liteer";"JS_CZ_wodefeng"},0)),"")</f>
        <v>JSNY-JS0022-01</v>
      </c>
      <c r="C169" s="11" t="str">
        <f>IFERROR(INDEX({"北京中裕世纪大酒店";"江苏利特尔绿色包装股份有限公司";"常州市金坛沃德丰电子科技有限公司"},MATCH(D169,{"BJ_zhongyu";"JS_WX_liteer";"JS_CZ_wodefeng"},0)),"")</f>
        <v>江苏利特尔绿色包装股份有限公司</v>
      </c>
      <c r="D169" s="11" t="str">
        <f>[1]动作!$G168</f>
        <v>JS_WX_liteer</v>
      </c>
      <c r="E169" s="11" t="str">
        <f>[1]动作!$D168</f>
        <v>分系统1BMS1总电压过低一级故障</v>
      </c>
      <c r="F169" s="11" t="s">
        <v>177</v>
      </c>
      <c r="G169" s="12">
        <f>[1]动作!$A168+[1]动作!$B168</f>
        <v>43191.856469907405</v>
      </c>
      <c r="H169" s="12"/>
      <c r="I169" s="13"/>
      <c r="J169" s="34"/>
    </row>
    <row r="170" spans="1:10" hidden="1" x14ac:dyDescent="0.3">
      <c r="A170" s="24">
        <v>168</v>
      </c>
      <c r="B170" s="11" t="str">
        <f>IFERROR(INDEX({"JSNY-BJ0001-01";"JSNY-JS0022-01";"JSNY-JS0002-01"},MATCH(D170,{"BJ_zhongyu";"JS_WX_liteer";"JS_CZ_wodefeng"},0)),"")</f>
        <v>JSNY-JS0022-01</v>
      </c>
      <c r="C170" s="11" t="str">
        <f>IFERROR(INDEX({"北京中裕世纪大酒店";"江苏利特尔绿色包装股份有限公司";"常州市金坛沃德丰电子科技有限公司"},MATCH(D170,{"BJ_zhongyu";"JS_WX_liteer";"JS_CZ_wodefeng"},0)),"")</f>
        <v>江苏利特尔绿色包装股份有限公司</v>
      </c>
      <c r="D170" s="11" t="str">
        <f>[1]动作!$G169</f>
        <v>JS_WX_liteer</v>
      </c>
      <c r="E170" s="11" t="str">
        <f>[1]动作!$D169</f>
        <v>分系统1BMS1总电压过低二级故障</v>
      </c>
      <c r="F170" s="11" t="s">
        <v>177</v>
      </c>
      <c r="G170" s="12">
        <f>[1]动作!$A169+[1]动作!$B169</f>
        <v>43191.856469907405</v>
      </c>
      <c r="H170" s="12"/>
      <c r="I170" s="13"/>
      <c r="J170" s="34"/>
    </row>
    <row r="171" spans="1:10" hidden="1" x14ac:dyDescent="0.3">
      <c r="A171" s="24">
        <v>169</v>
      </c>
      <c r="B171" s="11" t="str">
        <f>IFERROR(INDEX({"JSNY-BJ0001-01";"JSNY-JS0022-01";"JSNY-JS0002-01"},MATCH(D171,{"BJ_zhongyu";"JS_WX_liteer";"JS_CZ_wodefeng"},0)),"")</f>
        <v>JSNY-JS0022-01</v>
      </c>
      <c r="C171" s="11" t="str">
        <f>IFERROR(INDEX({"北京中裕世纪大酒店";"江苏利特尔绿色包装股份有限公司";"常州市金坛沃德丰电子科技有限公司"},MATCH(D171,{"BJ_zhongyu";"JS_WX_liteer";"JS_CZ_wodefeng"},0)),"")</f>
        <v>江苏利特尔绿色包装股份有限公司</v>
      </c>
      <c r="D171" s="11" t="str">
        <f>[1]动作!$G170</f>
        <v>JS_WX_liteer</v>
      </c>
      <c r="E171" s="11" t="str">
        <f>[1]动作!$D170</f>
        <v>分系统1BMS4总电压过低一级故障</v>
      </c>
      <c r="F171" s="11" t="s">
        <v>177</v>
      </c>
      <c r="G171" s="12">
        <f>[1]动作!$A170+[1]动作!$B170</f>
        <v>43191.856585648151</v>
      </c>
      <c r="H171" s="12"/>
      <c r="I171" s="13"/>
      <c r="J171" s="34"/>
    </row>
    <row r="172" spans="1:10" hidden="1" x14ac:dyDescent="0.3">
      <c r="A172" s="24">
        <v>170</v>
      </c>
      <c r="B172" s="11" t="str">
        <f>IFERROR(INDEX({"JSNY-BJ0001-01";"JSNY-JS0022-01";"JSNY-JS0002-01"},MATCH(D172,{"BJ_zhongyu";"JS_WX_liteer";"JS_CZ_wodefeng"},0)),"")</f>
        <v>JSNY-JS0022-01</v>
      </c>
      <c r="C172" s="11" t="str">
        <f>IFERROR(INDEX({"北京中裕世纪大酒店";"江苏利特尔绿色包装股份有限公司";"常州市金坛沃德丰电子科技有限公司"},MATCH(D172,{"BJ_zhongyu";"JS_WX_liteer";"JS_CZ_wodefeng"},0)),"")</f>
        <v>江苏利特尔绿色包装股份有限公司</v>
      </c>
      <c r="D172" s="11" t="str">
        <f>[1]动作!$G171</f>
        <v>JS_WX_liteer</v>
      </c>
      <c r="E172" s="11" t="str">
        <f>[1]动作!$D171</f>
        <v>分系统1BMS4总电压过低二级故障</v>
      </c>
      <c r="F172" s="11" t="s">
        <v>177</v>
      </c>
      <c r="G172" s="12">
        <f>[1]动作!$A171+[1]动作!$B171</f>
        <v>43191.856585648151</v>
      </c>
      <c r="H172" s="12"/>
      <c r="I172" s="13"/>
      <c r="J172" s="34"/>
    </row>
    <row r="173" spans="1:10" hidden="1" x14ac:dyDescent="0.3">
      <c r="A173" s="24">
        <v>171</v>
      </c>
      <c r="B173" s="11" t="str">
        <f>IFERROR(INDEX({"JSNY-BJ0001-01";"JSNY-JS0022-01";"JSNY-JS0002-01"},MATCH(D173,{"BJ_zhongyu";"JS_WX_liteer";"JS_CZ_wodefeng"},0)),"")</f>
        <v>JSNY-JS0022-01</v>
      </c>
      <c r="C173" s="11" t="str">
        <f>IFERROR(INDEX({"北京中裕世纪大酒店";"江苏利特尔绿色包装股份有限公司";"常州市金坛沃德丰电子科技有限公司"},MATCH(D173,{"BJ_zhongyu";"JS_WX_liteer";"JS_CZ_wodefeng"},0)),"")</f>
        <v>江苏利特尔绿色包装股份有限公司</v>
      </c>
      <c r="D173" s="11" t="str">
        <f>[1]动作!$G172</f>
        <v>JS_WX_liteer</v>
      </c>
      <c r="E173" s="11" t="str">
        <f>[1]动作!$D172</f>
        <v>分系统1BMS2总电压过低一级故障</v>
      </c>
      <c r="F173" s="11" t="s">
        <v>177</v>
      </c>
      <c r="G173" s="12">
        <f>[1]动作!$A172+[1]动作!$B172</f>
        <v>43191.856817129628</v>
      </c>
      <c r="H173" s="12"/>
      <c r="I173" s="13"/>
      <c r="J173" s="34"/>
    </row>
    <row r="174" spans="1:10" hidden="1" x14ac:dyDescent="0.3">
      <c r="A174" s="24">
        <v>172</v>
      </c>
      <c r="B174" s="11" t="str">
        <f>IFERROR(INDEX({"JSNY-BJ0001-01";"JSNY-JS0022-01";"JSNY-JS0002-01"},MATCH(D174,{"BJ_zhongyu";"JS_WX_liteer";"JS_CZ_wodefeng"},0)),"")</f>
        <v>JSNY-JS0022-01</v>
      </c>
      <c r="C174" s="11" t="str">
        <f>IFERROR(INDEX({"北京中裕世纪大酒店";"江苏利特尔绿色包装股份有限公司";"常州市金坛沃德丰电子科技有限公司"},MATCH(D174,{"BJ_zhongyu";"JS_WX_liteer";"JS_CZ_wodefeng"},0)),"")</f>
        <v>江苏利特尔绿色包装股份有限公司</v>
      </c>
      <c r="D174" s="11" t="str">
        <f>[1]动作!$G173</f>
        <v>JS_WX_liteer</v>
      </c>
      <c r="E174" s="11" t="str">
        <f>[1]动作!$D173</f>
        <v>分系统1BMS2总电压过低二级故障</v>
      </c>
      <c r="F174" s="11" t="s">
        <v>177</v>
      </c>
      <c r="G174" s="12">
        <f>[1]动作!$A173+[1]动作!$B173</f>
        <v>43191.856817129628</v>
      </c>
      <c r="H174" s="12"/>
      <c r="I174" s="13"/>
      <c r="J174" s="34"/>
    </row>
    <row r="175" spans="1:10" hidden="1" x14ac:dyDescent="0.3">
      <c r="A175" s="24">
        <v>173</v>
      </c>
      <c r="B175" s="11" t="str">
        <f>IFERROR(INDEX({"JSNY-BJ0001-01";"JSNY-JS0022-01";"JSNY-JS0002-01"},MATCH(D175,{"BJ_zhongyu";"JS_WX_liteer";"JS_CZ_wodefeng"},0)),"")</f>
        <v>JSNY-JS0022-01</v>
      </c>
      <c r="C175" s="11" t="str">
        <f>IFERROR(INDEX({"北京中裕世纪大酒店";"江苏利特尔绿色包装股份有限公司";"常州市金坛沃德丰电子科技有限公司"},MATCH(D175,{"BJ_zhongyu";"JS_WX_liteer";"JS_CZ_wodefeng"},0)),"")</f>
        <v>江苏利特尔绿色包装股份有限公司</v>
      </c>
      <c r="D175" s="11" t="str">
        <f>[1]动作!$G174</f>
        <v>JS_WX_liteer</v>
      </c>
      <c r="E175" s="11" t="str">
        <f>[1]动作!$D174</f>
        <v>分系统1BMS7总电压过低一级故障</v>
      </c>
      <c r="F175" s="11" t="s">
        <v>177</v>
      </c>
      <c r="G175" s="12">
        <f>[1]动作!$A174+[1]动作!$B174</f>
        <v>43191.856874999998</v>
      </c>
      <c r="H175" s="12"/>
      <c r="I175" s="13"/>
      <c r="J175" s="34"/>
    </row>
    <row r="176" spans="1:10" hidden="1" x14ac:dyDescent="0.3">
      <c r="A176" s="24">
        <v>174</v>
      </c>
      <c r="B176" s="11" t="str">
        <f>IFERROR(INDEX({"JSNY-BJ0001-01";"JSNY-JS0022-01";"JSNY-JS0002-01"},MATCH(D176,{"BJ_zhongyu";"JS_WX_liteer";"JS_CZ_wodefeng"},0)),"")</f>
        <v>JSNY-JS0022-01</v>
      </c>
      <c r="C176" s="11" t="str">
        <f>IFERROR(INDEX({"北京中裕世纪大酒店";"江苏利特尔绿色包装股份有限公司";"常州市金坛沃德丰电子科技有限公司"},MATCH(D176,{"BJ_zhongyu";"JS_WX_liteer";"JS_CZ_wodefeng"},0)),"")</f>
        <v>江苏利特尔绿色包装股份有限公司</v>
      </c>
      <c r="D176" s="11" t="str">
        <f>[1]动作!$G175</f>
        <v>JS_WX_liteer</v>
      </c>
      <c r="E176" s="11" t="str">
        <f>[1]动作!$D175</f>
        <v>分系统1BMS7总电压过低二级故障</v>
      </c>
      <c r="F176" s="11" t="s">
        <v>177</v>
      </c>
      <c r="G176" s="12">
        <f>[1]动作!$A175+[1]动作!$B175</f>
        <v>43191.856874999998</v>
      </c>
      <c r="H176" s="12"/>
      <c r="I176" s="13"/>
      <c r="J176" s="34"/>
    </row>
    <row r="177" spans="1:10" hidden="1" x14ac:dyDescent="0.3">
      <c r="A177" s="24">
        <v>175</v>
      </c>
      <c r="B177" s="11" t="str">
        <f>IFERROR(INDEX({"JSNY-BJ0001-01";"JSNY-JS0022-01";"JSNY-JS0002-01"},MATCH(D177,{"BJ_zhongyu";"JS_WX_liteer";"JS_CZ_wodefeng"},0)),"")</f>
        <v>JSNY-JS0022-01</v>
      </c>
      <c r="C177" s="11" t="str">
        <f>IFERROR(INDEX({"北京中裕世纪大酒店";"江苏利特尔绿色包装股份有限公司";"常州市金坛沃德丰电子科技有限公司"},MATCH(D177,{"BJ_zhongyu";"JS_WX_liteer";"JS_CZ_wodefeng"},0)),"")</f>
        <v>江苏利特尔绿色包装股份有限公司</v>
      </c>
      <c r="D177" s="11" t="str">
        <f>[1]动作!$G176</f>
        <v>JS_WX_liteer</v>
      </c>
      <c r="E177" s="11" t="str">
        <f>[1]动作!$D176</f>
        <v>分系统1BMS5总电压过低一级故障</v>
      </c>
      <c r="F177" s="11" t="s">
        <v>177</v>
      </c>
      <c r="G177" s="12">
        <f>[1]动作!$A176+[1]动作!$B176</f>
        <v>43191.856990740744</v>
      </c>
      <c r="H177" s="12"/>
      <c r="I177" s="13"/>
      <c r="J177" s="34"/>
    </row>
    <row r="178" spans="1:10" hidden="1" x14ac:dyDescent="0.3">
      <c r="A178" s="24">
        <v>176</v>
      </c>
      <c r="B178" s="11" t="str">
        <f>IFERROR(INDEX({"JSNY-BJ0001-01";"JSNY-JS0022-01";"JSNY-JS0002-01"},MATCH(D178,{"BJ_zhongyu";"JS_WX_liteer";"JS_CZ_wodefeng"},0)),"")</f>
        <v>JSNY-JS0022-01</v>
      </c>
      <c r="C178" s="11" t="str">
        <f>IFERROR(INDEX({"北京中裕世纪大酒店";"江苏利特尔绿色包装股份有限公司";"常州市金坛沃德丰电子科技有限公司"},MATCH(D178,{"BJ_zhongyu";"JS_WX_liteer";"JS_CZ_wodefeng"},0)),"")</f>
        <v>江苏利特尔绿色包装股份有限公司</v>
      </c>
      <c r="D178" s="11" t="str">
        <f>[1]动作!$G177</f>
        <v>JS_WX_liteer</v>
      </c>
      <c r="E178" s="11" t="str">
        <f>[1]动作!$D177</f>
        <v>分系统1BMS5总电压过低二级故障</v>
      </c>
      <c r="F178" s="11" t="s">
        <v>177</v>
      </c>
      <c r="G178" s="12">
        <f>[1]动作!$A177+[1]动作!$B177</f>
        <v>43191.856990740744</v>
      </c>
      <c r="H178" s="12"/>
      <c r="I178" s="13"/>
      <c r="J178" s="34"/>
    </row>
    <row r="179" spans="1:10" hidden="1" x14ac:dyDescent="0.3">
      <c r="A179" s="24">
        <v>177</v>
      </c>
      <c r="B179" s="11" t="str">
        <f>IFERROR(INDEX({"JSNY-BJ0001-01";"JSNY-JS0022-01";"JSNY-JS0002-01"},MATCH(D179,{"BJ_zhongyu";"JS_WX_liteer";"JS_CZ_wodefeng"},0)),"")</f>
        <v>JSNY-JS0022-01</v>
      </c>
      <c r="C179" s="11" t="str">
        <f>IFERROR(INDEX({"北京中裕世纪大酒店";"江苏利特尔绿色包装股份有限公司";"常州市金坛沃德丰电子科技有限公司"},MATCH(D179,{"BJ_zhongyu";"JS_WX_liteer";"JS_CZ_wodefeng"},0)),"")</f>
        <v>江苏利特尔绿色包装股份有限公司</v>
      </c>
      <c r="D179" s="11" t="str">
        <f>[1]动作!$G178</f>
        <v>JS_WX_liteer</v>
      </c>
      <c r="E179" s="11" t="str">
        <f>[1]动作!$D178</f>
        <v>分系统1BMS6总电压过低一级故障</v>
      </c>
      <c r="F179" s="11" t="s">
        <v>177</v>
      </c>
      <c r="G179" s="12">
        <f>[1]动作!$A178+[1]动作!$B178</f>
        <v>43191.857048611113</v>
      </c>
      <c r="H179" s="12"/>
      <c r="I179" s="13"/>
      <c r="J179" s="34"/>
    </row>
    <row r="180" spans="1:10" hidden="1" x14ac:dyDescent="0.3">
      <c r="A180" s="24">
        <v>178</v>
      </c>
      <c r="B180" s="11" t="str">
        <f>IFERROR(INDEX({"JSNY-BJ0001-01";"JSNY-JS0022-01";"JSNY-JS0002-01"},MATCH(D180,{"BJ_zhongyu";"JS_WX_liteer";"JS_CZ_wodefeng"},0)),"")</f>
        <v>JSNY-JS0022-01</v>
      </c>
      <c r="C180" s="11" t="str">
        <f>IFERROR(INDEX({"北京中裕世纪大酒店";"江苏利特尔绿色包装股份有限公司";"常州市金坛沃德丰电子科技有限公司"},MATCH(D180,{"BJ_zhongyu";"JS_WX_liteer";"JS_CZ_wodefeng"},0)),"")</f>
        <v>江苏利特尔绿色包装股份有限公司</v>
      </c>
      <c r="D180" s="11" t="str">
        <f>[1]动作!$G179</f>
        <v>JS_WX_liteer</v>
      </c>
      <c r="E180" s="11" t="str">
        <f>[1]动作!$D179</f>
        <v>分系统1BMS6总电压过低二级故障</v>
      </c>
      <c r="F180" s="11" t="s">
        <v>177</v>
      </c>
      <c r="G180" s="12">
        <f>[1]动作!$A179+[1]动作!$B179</f>
        <v>43191.857048611113</v>
      </c>
      <c r="H180" s="12"/>
      <c r="I180" s="13"/>
      <c r="J180" s="34"/>
    </row>
    <row r="181" spans="1:10" hidden="1" x14ac:dyDescent="0.3">
      <c r="A181" s="24">
        <v>179</v>
      </c>
      <c r="B181" s="11" t="str">
        <f>IFERROR(INDEX({"JSNY-BJ0001-01";"JSNY-JS0022-01";"JSNY-JS0002-01"},MATCH(D181,{"BJ_zhongyu";"JS_WX_liteer";"JS_CZ_wodefeng"},0)),"")</f>
        <v>JSNY-JS0022-01</v>
      </c>
      <c r="C181" s="11" t="str">
        <f>IFERROR(INDEX({"北京中裕世纪大酒店";"江苏利特尔绿色包装股份有限公司";"常州市金坛沃德丰电子科技有限公司"},MATCH(D181,{"BJ_zhongyu";"JS_WX_liteer";"JS_CZ_wodefeng"},0)),"")</f>
        <v>江苏利特尔绿色包装股份有限公司</v>
      </c>
      <c r="D181" s="11" t="str">
        <f>[1]动作!$G180</f>
        <v>JS_WX_liteer</v>
      </c>
      <c r="E181" s="11" t="str">
        <f>[1]动作!$D180</f>
        <v>分系统1BMS3总电压过低一级故障</v>
      </c>
      <c r="F181" s="11" t="s">
        <v>177</v>
      </c>
      <c r="G181" s="12">
        <f>[1]动作!$A180+[1]动作!$B180</f>
        <v>43191.857106481482</v>
      </c>
      <c r="H181" s="12"/>
      <c r="I181" s="13"/>
      <c r="J181" s="34"/>
    </row>
    <row r="182" spans="1:10" hidden="1" x14ac:dyDescent="0.3">
      <c r="A182" s="24">
        <v>180</v>
      </c>
      <c r="B182" s="11" t="str">
        <f>IFERROR(INDEX({"JSNY-BJ0001-01";"JSNY-JS0022-01";"JSNY-JS0002-01"},MATCH(D182,{"BJ_zhongyu";"JS_WX_liteer";"JS_CZ_wodefeng"},0)),"")</f>
        <v>JSNY-JS0022-01</v>
      </c>
      <c r="C182" s="11" t="str">
        <f>IFERROR(INDEX({"北京中裕世纪大酒店";"江苏利特尔绿色包装股份有限公司";"常州市金坛沃德丰电子科技有限公司"},MATCH(D182,{"BJ_zhongyu";"JS_WX_liteer";"JS_CZ_wodefeng"},0)),"")</f>
        <v>江苏利特尔绿色包装股份有限公司</v>
      </c>
      <c r="D182" s="11" t="str">
        <f>[1]动作!$G181</f>
        <v>JS_WX_liteer</v>
      </c>
      <c r="E182" s="11" t="str">
        <f>[1]动作!$D181</f>
        <v>分系统1BMS3总电压过低二级故障</v>
      </c>
      <c r="F182" s="11" t="s">
        <v>177</v>
      </c>
      <c r="G182" s="12">
        <f>[1]动作!$A181+[1]动作!$B181</f>
        <v>43191.857106481482</v>
      </c>
      <c r="H182" s="12"/>
      <c r="I182" s="13"/>
      <c r="J182" s="34"/>
    </row>
    <row r="183" spans="1:10" hidden="1" x14ac:dyDescent="0.3">
      <c r="A183" s="24">
        <v>181</v>
      </c>
      <c r="B183" s="11" t="str">
        <f>IFERROR(INDEX({"JSNY-BJ0001-01";"JSNY-JS0022-01";"JSNY-JS0002-01"},MATCH(D183,{"BJ_zhongyu";"JS_WX_liteer";"JS_CZ_wodefeng"},0)),"")</f>
        <v>JSNY-JS0022-01</v>
      </c>
      <c r="C183" s="11" t="str">
        <f>IFERROR(INDEX({"北京中裕世纪大酒店";"江苏利特尔绿色包装股份有限公司";"常州市金坛沃德丰电子科技有限公司"},MATCH(D183,{"BJ_zhongyu";"JS_WX_liteer";"JS_CZ_wodefeng"},0)),"")</f>
        <v>江苏利特尔绿色包装股份有限公司</v>
      </c>
      <c r="D183" s="11" t="str">
        <f>[1]动作!$G182</f>
        <v>JS_WX_liteer</v>
      </c>
      <c r="E183" s="11" t="str">
        <f>[1]动作!$D182</f>
        <v>分系统1BMS3SOC过低一级故障</v>
      </c>
      <c r="F183" s="11" t="s">
        <v>177</v>
      </c>
      <c r="G183" s="12">
        <f>[1]动作!$A182+[1]动作!$B182</f>
        <v>43191.863495370373</v>
      </c>
      <c r="H183" s="12"/>
      <c r="I183" s="13"/>
      <c r="J183" s="34"/>
    </row>
    <row r="184" spans="1:10" hidden="1" x14ac:dyDescent="0.3">
      <c r="A184" s="24">
        <v>182</v>
      </c>
      <c r="B184" s="11" t="str">
        <f>IFERROR(INDEX({"JSNY-BJ0001-01";"JSNY-JS0022-01";"JSNY-JS0002-01"},MATCH(D184,{"BJ_zhongyu";"JS_WX_liteer";"JS_CZ_wodefeng"},0)),"")</f>
        <v>JSNY-JS0022-01</v>
      </c>
      <c r="C184" s="11" t="str">
        <f>IFERROR(INDEX({"北京中裕世纪大酒店";"江苏利特尔绿色包装股份有限公司";"常州市金坛沃德丰电子科技有限公司"},MATCH(D184,{"BJ_zhongyu";"JS_WX_liteer";"JS_CZ_wodefeng"},0)),"")</f>
        <v>江苏利特尔绿色包装股份有限公司</v>
      </c>
      <c r="D184" s="11" t="str">
        <f>[1]动作!$G183</f>
        <v>JS_WX_liteer</v>
      </c>
      <c r="E184" s="11" t="str">
        <f>[1]动作!$D183</f>
        <v>分系统1BMS3SOC过低二级故障</v>
      </c>
      <c r="F184" s="11" t="s">
        <v>177</v>
      </c>
      <c r="G184" s="12">
        <f>[1]动作!$A183+[1]动作!$B183</f>
        <v>43191.863495370373</v>
      </c>
      <c r="H184" s="12"/>
      <c r="I184" s="13"/>
      <c r="J184" s="34"/>
    </row>
    <row r="185" spans="1:10" hidden="1" x14ac:dyDescent="0.3">
      <c r="A185" s="24">
        <v>183</v>
      </c>
      <c r="B185" s="11" t="str">
        <f>IFERROR(INDEX({"JSNY-BJ0001-01";"JSNY-JS0022-01";"JSNY-JS0002-01"},MATCH(D185,{"BJ_zhongyu";"JS_WX_liteer";"JS_CZ_wodefeng"},0)),"")</f>
        <v>JSNY-JS0022-01</v>
      </c>
      <c r="C185" s="11" t="str">
        <f>IFERROR(INDEX({"北京中裕世纪大酒店";"江苏利特尔绿色包装股份有限公司";"常州市金坛沃德丰电子科技有限公司"},MATCH(D185,{"BJ_zhongyu";"JS_WX_liteer";"JS_CZ_wodefeng"},0)),"")</f>
        <v>江苏利特尔绿色包装股份有限公司</v>
      </c>
      <c r="D185" s="11" t="str">
        <f>[1]动作!$G184</f>
        <v>JS_WX_liteer</v>
      </c>
      <c r="E185" s="11" t="str">
        <f>[1]动作!$D184</f>
        <v>分系统1BMS8SOC过低一级故障</v>
      </c>
      <c r="F185" s="11" t="s">
        <v>177</v>
      </c>
      <c r="G185" s="12">
        <f>[1]动作!$A184+[1]动作!$B184</f>
        <v>43191.863877314812</v>
      </c>
      <c r="H185" s="12"/>
      <c r="I185" s="13"/>
      <c r="J185" s="34"/>
    </row>
    <row r="186" spans="1:10" hidden="1" x14ac:dyDescent="0.3">
      <c r="A186" s="24">
        <v>184</v>
      </c>
      <c r="B186" s="11" t="str">
        <f>IFERROR(INDEX({"JSNY-BJ0001-01";"JSNY-JS0022-01";"JSNY-JS0002-01"},MATCH(D186,{"BJ_zhongyu";"JS_WX_liteer";"JS_CZ_wodefeng"},0)),"")</f>
        <v>JSNY-JS0022-01</v>
      </c>
      <c r="C186" s="11" t="str">
        <f>IFERROR(INDEX({"北京中裕世纪大酒店";"江苏利特尔绿色包装股份有限公司";"常州市金坛沃德丰电子科技有限公司"},MATCH(D186,{"BJ_zhongyu";"JS_WX_liteer";"JS_CZ_wodefeng"},0)),"")</f>
        <v>江苏利特尔绿色包装股份有限公司</v>
      </c>
      <c r="D186" s="11" t="str">
        <f>[1]动作!$G185</f>
        <v>JS_WX_liteer</v>
      </c>
      <c r="E186" s="11" t="str">
        <f>[1]动作!$D185</f>
        <v>分系统1BMS8SOC过低二级故障</v>
      </c>
      <c r="F186" s="11" t="s">
        <v>177</v>
      </c>
      <c r="G186" s="12">
        <f>[1]动作!$A185+[1]动作!$B185</f>
        <v>43191.863877314812</v>
      </c>
      <c r="H186" s="12"/>
      <c r="I186" s="13"/>
      <c r="J186" s="34"/>
    </row>
    <row r="187" spans="1:10" hidden="1" x14ac:dyDescent="0.3">
      <c r="A187" s="24">
        <v>185</v>
      </c>
      <c r="B187" s="11" t="str">
        <f>IFERROR(INDEX({"JSNY-BJ0001-01";"JSNY-JS0022-01";"JSNY-JS0002-01"},MATCH(D187,{"BJ_zhongyu";"JS_WX_liteer";"JS_CZ_wodefeng"},0)),"")</f>
        <v>JSNY-JS0022-01</v>
      </c>
      <c r="C187" s="11" t="str">
        <f>IFERROR(INDEX({"北京中裕世纪大酒店";"江苏利特尔绿色包装股份有限公司";"常州市金坛沃德丰电子科技有限公司"},MATCH(D187,{"BJ_zhongyu";"JS_WX_liteer";"JS_CZ_wodefeng"},0)),"")</f>
        <v>江苏利特尔绿色包装股份有限公司</v>
      </c>
      <c r="D187" s="11" t="str">
        <f>[1]动作!$G186</f>
        <v>JS_WX_liteer</v>
      </c>
      <c r="E187" s="11" t="str">
        <f>[1]动作!$D186</f>
        <v>分系统1BMS4SOC过低一级故障</v>
      </c>
      <c r="F187" s="11" t="s">
        <v>177</v>
      </c>
      <c r="G187" s="12">
        <f>[1]动作!$A186+[1]动作!$B186</f>
        <v>43191.864108796297</v>
      </c>
      <c r="H187" s="12"/>
      <c r="I187" s="13"/>
      <c r="J187" s="34"/>
    </row>
    <row r="188" spans="1:10" hidden="1" x14ac:dyDescent="0.3">
      <c r="A188" s="24">
        <v>186</v>
      </c>
      <c r="B188" s="11" t="str">
        <f>IFERROR(INDEX({"JSNY-BJ0001-01";"JSNY-JS0022-01";"JSNY-JS0002-01"},MATCH(D188,{"BJ_zhongyu";"JS_WX_liteer";"JS_CZ_wodefeng"},0)),"")</f>
        <v>JSNY-JS0022-01</v>
      </c>
      <c r="C188" s="11" t="str">
        <f>IFERROR(INDEX({"北京中裕世纪大酒店";"江苏利特尔绿色包装股份有限公司";"常州市金坛沃德丰电子科技有限公司"},MATCH(D188,{"BJ_zhongyu";"JS_WX_liteer";"JS_CZ_wodefeng"},0)),"")</f>
        <v>江苏利特尔绿色包装股份有限公司</v>
      </c>
      <c r="D188" s="11" t="str">
        <f>[1]动作!$G187</f>
        <v>JS_WX_liteer</v>
      </c>
      <c r="E188" s="11" t="str">
        <f>[1]动作!$D187</f>
        <v>分系统1BMS4SOC过低二级故障</v>
      </c>
      <c r="F188" s="11" t="s">
        <v>177</v>
      </c>
      <c r="G188" s="12">
        <f>[1]动作!$A187+[1]动作!$B187</f>
        <v>43191.864108796297</v>
      </c>
      <c r="H188" s="12"/>
      <c r="I188" s="13"/>
      <c r="J188" s="34"/>
    </row>
    <row r="189" spans="1:10" hidden="1" x14ac:dyDescent="0.3">
      <c r="A189" s="24">
        <v>187</v>
      </c>
      <c r="B189" s="11" t="str">
        <f>IFERROR(INDEX({"JSNY-BJ0001-01";"JSNY-JS0022-01";"JSNY-JS0002-01"},MATCH(D189,{"BJ_zhongyu";"JS_WX_liteer";"JS_CZ_wodefeng"},0)),"")</f>
        <v>JSNY-JS0022-01</v>
      </c>
      <c r="C189" s="11" t="str">
        <f>IFERROR(INDEX({"北京中裕世纪大酒店";"江苏利特尔绿色包装股份有限公司";"常州市金坛沃德丰电子科技有限公司"},MATCH(D189,{"BJ_zhongyu";"JS_WX_liteer";"JS_CZ_wodefeng"},0)),"")</f>
        <v>江苏利特尔绿色包装股份有限公司</v>
      </c>
      <c r="D189" s="11" t="str">
        <f>[1]动作!$G188</f>
        <v>JS_WX_liteer</v>
      </c>
      <c r="E189" s="11" t="str">
        <f>[1]动作!$D188</f>
        <v>分系统1BMS7SOC过低一级故障</v>
      </c>
      <c r="F189" s="11" t="s">
        <v>177</v>
      </c>
      <c r="G189" s="12">
        <f>[1]动作!$A188+[1]动作!$B188</f>
        <v>43191.864884259259</v>
      </c>
      <c r="H189" s="12"/>
      <c r="I189" s="13"/>
      <c r="J189" s="34"/>
    </row>
    <row r="190" spans="1:10" hidden="1" x14ac:dyDescent="0.3">
      <c r="A190" s="24">
        <v>188</v>
      </c>
      <c r="B190" s="11" t="str">
        <f>IFERROR(INDEX({"JSNY-BJ0001-01";"JSNY-JS0022-01";"JSNY-JS0002-01"},MATCH(D190,{"BJ_zhongyu";"JS_WX_liteer";"JS_CZ_wodefeng"},0)),"")</f>
        <v>JSNY-JS0022-01</v>
      </c>
      <c r="C190" s="11" t="str">
        <f>IFERROR(INDEX({"北京中裕世纪大酒店";"江苏利特尔绿色包装股份有限公司";"常州市金坛沃德丰电子科技有限公司"},MATCH(D190,{"BJ_zhongyu";"JS_WX_liteer";"JS_CZ_wodefeng"},0)),"")</f>
        <v>江苏利特尔绿色包装股份有限公司</v>
      </c>
      <c r="D190" s="11" t="str">
        <f>[1]动作!$G189</f>
        <v>JS_WX_liteer</v>
      </c>
      <c r="E190" s="11" t="str">
        <f>[1]动作!$D189</f>
        <v>分系统1BMS7SOC过低二级故障</v>
      </c>
      <c r="F190" s="11" t="s">
        <v>177</v>
      </c>
      <c r="G190" s="12">
        <f>[1]动作!$A189+[1]动作!$B189</f>
        <v>43191.864884259259</v>
      </c>
      <c r="H190" s="12"/>
      <c r="I190" s="13"/>
      <c r="J190" s="34"/>
    </row>
    <row r="191" spans="1:10" hidden="1" x14ac:dyDescent="0.3">
      <c r="A191" s="24">
        <v>189</v>
      </c>
      <c r="B191" s="11" t="str">
        <f>IFERROR(INDEX({"JSNY-BJ0001-01";"JSNY-JS0022-01";"JSNY-JS0002-01"},MATCH(D191,{"BJ_zhongyu";"JS_WX_liteer";"JS_CZ_wodefeng"},0)),"")</f>
        <v>JSNY-JS0022-01</v>
      </c>
      <c r="C191" s="11" t="str">
        <f>IFERROR(INDEX({"北京中裕世纪大酒店";"江苏利特尔绿色包装股份有限公司";"常州市金坛沃德丰电子科技有限公司"},MATCH(D191,{"BJ_zhongyu";"JS_WX_liteer";"JS_CZ_wodefeng"},0)),"")</f>
        <v>江苏利特尔绿色包装股份有限公司</v>
      </c>
      <c r="D191" s="11" t="str">
        <f>[1]动作!$G190</f>
        <v>JS_WX_liteer</v>
      </c>
      <c r="E191" s="11" t="str">
        <f>[1]动作!$D190</f>
        <v>分系统1BMS8单体电压过低一级故障</v>
      </c>
      <c r="F191" s="11" t="s">
        <v>177</v>
      </c>
      <c r="G191" s="12">
        <f>[1]动作!$A190+[1]动作!$B190</f>
        <v>43191.865439814814</v>
      </c>
      <c r="H191" s="12"/>
      <c r="I191" s="13"/>
      <c r="J191" s="34"/>
    </row>
    <row r="192" spans="1:10" hidden="1" x14ac:dyDescent="0.3">
      <c r="A192" s="24">
        <v>190</v>
      </c>
      <c r="B192" s="11" t="str">
        <f>IFERROR(INDEX({"JSNY-BJ0001-01";"JSNY-JS0022-01";"JSNY-JS0002-01"},MATCH(D192,{"BJ_zhongyu";"JS_WX_liteer";"JS_CZ_wodefeng"},0)),"")</f>
        <v>JSNY-JS0022-01</v>
      </c>
      <c r="C192" s="11" t="str">
        <f>IFERROR(INDEX({"北京中裕世纪大酒店";"江苏利特尔绿色包装股份有限公司";"常州市金坛沃德丰电子科技有限公司"},MATCH(D192,{"BJ_zhongyu";"JS_WX_liteer";"JS_CZ_wodefeng"},0)),"")</f>
        <v>江苏利特尔绿色包装股份有限公司</v>
      </c>
      <c r="D192" s="11" t="str">
        <f>[1]动作!$G191</f>
        <v>JS_WX_liteer</v>
      </c>
      <c r="E192" s="11" t="str">
        <f>[1]动作!$D191</f>
        <v>分系统1BMS8单体电压过低二级故障</v>
      </c>
      <c r="F192" s="11" t="s">
        <v>177</v>
      </c>
      <c r="G192" s="12">
        <f>[1]动作!$A191+[1]动作!$B191</f>
        <v>43191.865439814814</v>
      </c>
      <c r="H192" s="12"/>
      <c r="I192" s="13"/>
      <c r="J192" s="34"/>
    </row>
    <row r="193" spans="1:10" hidden="1" x14ac:dyDescent="0.3">
      <c r="A193" s="24">
        <v>191</v>
      </c>
      <c r="B193" s="11" t="str">
        <f>IFERROR(INDEX({"JSNY-BJ0001-01";"JSNY-JS0022-01";"JSNY-JS0002-01"},MATCH(D193,{"BJ_zhongyu";"JS_WX_liteer";"JS_CZ_wodefeng"},0)),"")</f>
        <v>JSNY-JS0022-01</v>
      </c>
      <c r="C193" s="11" t="str">
        <f>IFERROR(INDEX({"北京中裕世纪大酒店";"江苏利特尔绿色包装股份有限公司";"常州市金坛沃德丰电子科技有限公司"},MATCH(D193,{"BJ_zhongyu";"JS_WX_liteer";"JS_CZ_wodefeng"},0)),"")</f>
        <v>江苏利特尔绿色包装股份有限公司</v>
      </c>
      <c r="D193" s="11" t="str">
        <f>[1]动作!$G192</f>
        <v>JS_WX_liteer</v>
      </c>
      <c r="E193" s="11" t="str">
        <f>[1]动作!$D192</f>
        <v>分系统1BMS5SOC过低一级故障</v>
      </c>
      <c r="F193" s="11" t="s">
        <v>177</v>
      </c>
      <c r="G193" s="12">
        <f>[1]动作!$A192+[1]动作!$B192</f>
        <v>43191.865729166668</v>
      </c>
      <c r="H193" s="12"/>
      <c r="I193" s="13"/>
      <c r="J193" s="34"/>
    </row>
    <row r="194" spans="1:10" hidden="1" x14ac:dyDescent="0.3">
      <c r="A194" s="24">
        <v>192</v>
      </c>
      <c r="B194" s="11" t="str">
        <f>IFERROR(INDEX({"JSNY-BJ0001-01";"JSNY-JS0022-01";"JSNY-JS0002-01"},MATCH(D194,{"BJ_zhongyu";"JS_WX_liteer";"JS_CZ_wodefeng"},0)),"")</f>
        <v>JSNY-JS0022-01</v>
      </c>
      <c r="C194" s="11" t="str">
        <f>IFERROR(INDEX({"北京中裕世纪大酒店";"江苏利特尔绿色包装股份有限公司";"常州市金坛沃德丰电子科技有限公司"},MATCH(D194,{"BJ_zhongyu";"JS_WX_liteer";"JS_CZ_wodefeng"},0)),"")</f>
        <v>江苏利特尔绿色包装股份有限公司</v>
      </c>
      <c r="D194" s="11" t="str">
        <f>[1]动作!$G193</f>
        <v>JS_WX_liteer</v>
      </c>
      <c r="E194" s="11" t="str">
        <f>[1]动作!$D193</f>
        <v>分系统1BMS5SOC过低二级故障</v>
      </c>
      <c r="F194" s="11" t="s">
        <v>177</v>
      </c>
      <c r="G194" s="12">
        <f>[1]动作!$A193+[1]动作!$B193</f>
        <v>43191.865729166668</v>
      </c>
      <c r="H194" s="12"/>
      <c r="I194" s="13"/>
      <c r="J194" s="34"/>
    </row>
    <row r="195" spans="1:10" hidden="1" x14ac:dyDescent="0.3">
      <c r="A195" s="24">
        <v>193</v>
      </c>
      <c r="B195" s="11" t="str">
        <f>IFERROR(INDEX({"JSNY-BJ0001-01";"JSNY-JS0022-01";"JSNY-JS0002-01"},MATCH(D195,{"BJ_zhongyu";"JS_WX_liteer";"JS_CZ_wodefeng"},0)),"")</f>
        <v>JSNY-JS0022-01</v>
      </c>
      <c r="C195" s="11" t="str">
        <f>IFERROR(INDEX({"北京中裕世纪大酒店";"江苏利特尔绿色包装股份有限公司";"常州市金坛沃德丰电子科技有限公司"},MATCH(D195,{"BJ_zhongyu";"JS_WX_liteer";"JS_CZ_wodefeng"},0)),"")</f>
        <v>江苏利特尔绿色包装股份有限公司</v>
      </c>
      <c r="D195" s="11" t="str">
        <f>[1]动作!$G194</f>
        <v>JS_WX_liteer</v>
      </c>
      <c r="E195" s="11" t="str">
        <f>[1]动作!$D194</f>
        <v>分系统1BMS9单体电压过低一级故障</v>
      </c>
      <c r="F195" s="11" t="s">
        <v>177</v>
      </c>
      <c r="G195" s="12">
        <f>[1]动作!$A194+[1]动作!$B194</f>
        <v>43191.865960648145</v>
      </c>
      <c r="H195" s="12"/>
      <c r="I195" s="13"/>
      <c r="J195" s="34"/>
    </row>
    <row r="196" spans="1:10" hidden="1" x14ac:dyDescent="0.3">
      <c r="A196" s="24">
        <v>194</v>
      </c>
      <c r="B196" s="11" t="str">
        <f>IFERROR(INDEX({"JSNY-BJ0001-01";"JSNY-JS0022-01";"JSNY-JS0002-01"},MATCH(D196,{"BJ_zhongyu";"JS_WX_liteer";"JS_CZ_wodefeng"},0)),"")</f>
        <v>JSNY-JS0022-01</v>
      </c>
      <c r="C196" s="11" t="str">
        <f>IFERROR(INDEX({"北京中裕世纪大酒店";"江苏利特尔绿色包装股份有限公司";"常州市金坛沃德丰电子科技有限公司"},MATCH(D196,{"BJ_zhongyu";"JS_WX_liteer";"JS_CZ_wodefeng"},0)),"")</f>
        <v>江苏利特尔绿色包装股份有限公司</v>
      </c>
      <c r="D196" s="11" t="str">
        <f>[1]动作!$G195</f>
        <v>JS_WX_liteer</v>
      </c>
      <c r="E196" s="11" t="str">
        <f>[1]动作!$D195</f>
        <v>分系统1BMS9单体电压过低二级故障</v>
      </c>
      <c r="F196" s="11" t="s">
        <v>177</v>
      </c>
      <c r="G196" s="12">
        <f>[1]动作!$A195+[1]动作!$B195</f>
        <v>43191.865960648145</v>
      </c>
      <c r="H196" s="12"/>
      <c r="I196" s="13"/>
      <c r="J196" s="34"/>
    </row>
    <row r="197" spans="1:10" hidden="1" x14ac:dyDescent="0.3">
      <c r="A197" s="24">
        <v>195</v>
      </c>
      <c r="B197" s="11" t="str">
        <f>IFERROR(INDEX({"JSNY-BJ0001-01";"JSNY-JS0022-01";"JSNY-JS0002-01"},MATCH(D197,{"BJ_zhongyu";"JS_WX_liteer";"JS_CZ_wodefeng"},0)),"")</f>
        <v>JSNY-JS0022-01</v>
      </c>
      <c r="C197" s="11" t="str">
        <f>IFERROR(INDEX({"北京中裕世纪大酒店";"江苏利特尔绿色包装股份有限公司";"常州市金坛沃德丰电子科技有限公司"},MATCH(D197,{"BJ_zhongyu";"JS_WX_liteer";"JS_CZ_wodefeng"},0)),"")</f>
        <v>江苏利特尔绿色包装股份有限公司</v>
      </c>
      <c r="D197" s="11" t="str">
        <f>[1]动作!$G196</f>
        <v>JS_WX_liteer</v>
      </c>
      <c r="E197" s="11" t="str">
        <f>[1]动作!$D196</f>
        <v>分系统1BMS9SOC过低一级故障</v>
      </c>
      <c r="F197" s="11" t="s">
        <v>177</v>
      </c>
      <c r="G197" s="12">
        <f>[1]动作!$A196+[1]动作!$B196</f>
        <v>43191.867523148147</v>
      </c>
      <c r="H197" s="12"/>
      <c r="I197" s="13"/>
      <c r="J197" s="34"/>
    </row>
    <row r="198" spans="1:10" hidden="1" x14ac:dyDescent="0.3">
      <c r="A198" s="24">
        <v>196</v>
      </c>
      <c r="B198" s="11" t="str">
        <f>IFERROR(INDEX({"JSNY-BJ0001-01";"JSNY-JS0022-01";"JSNY-JS0002-01"},MATCH(D198,{"BJ_zhongyu";"JS_WX_liteer";"JS_CZ_wodefeng"},0)),"")</f>
        <v>JSNY-JS0022-01</v>
      </c>
      <c r="C198" s="11" t="str">
        <f>IFERROR(INDEX({"北京中裕世纪大酒店";"江苏利特尔绿色包装股份有限公司";"常州市金坛沃德丰电子科技有限公司"},MATCH(D198,{"BJ_zhongyu";"JS_WX_liteer";"JS_CZ_wodefeng"},0)),"")</f>
        <v>江苏利特尔绿色包装股份有限公司</v>
      </c>
      <c r="D198" s="11" t="str">
        <f>[1]动作!$G197</f>
        <v>JS_WX_liteer</v>
      </c>
      <c r="E198" s="11" t="str">
        <f>[1]动作!$D197</f>
        <v>分系统1BMS9SOC过低二级故障</v>
      </c>
      <c r="F198" s="11" t="s">
        <v>177</v>
      </c>
      <c r="G198" s="12">
        <f>[1]动作!$A197+[1]动作!$B197</f>
        <v>43191.867523148147</v>
      </c>
      <c r="H198" s="12"/>
      <c r="I198" s="13"/>
      <c r="J198" s="34"/>
    </row>
    <row r="199" spans="1:10" hidden="1" x14ac:dyDescent="0.3">
      <c r="A199" s="24">
        <v>197</v>
      </c>
      <c r="B199" s="11" t="str">
        <f>IFERROR(INDEX({"JSNY-BJ0001-01";"JSNY-JS0022-01";"JSNY-JS0002-01"},MATCH(D199,{"BJ_zhongyu";"JS_WX_liteer";"JS_CZ_wodefeng"},0)),"")</f>
        <v>JSNY-JS0022-01</v>
      </c>
      <c r="C199" s="11" t="str">
        <f>IFERROR(INDEX({"北京中裕世纪大酒店";"江苏利特尔绿色包装股份有限公司";"常州市金坛沃德丰电子科技有限公司"},MATCH(D199,{"BJ_zhongyu";"JS_WX_liteer";"JS_CZ_wodefeng"},0)),"")</f>
        <v>江苏利特尔绿色包装股份有限公司</v>
      </c>
      <c r="D199" s="11" t="str">
        <f>[1]动作!$G198</f>
        <v>JS_WX_liteer</v>
      </c>
      <c r="E199" s="11" t="str">
        <f>[1]动作!$D198</f>
        <v>分系统1BMS1单体电压过低一级故障</v>
      </c>
      <c r="F199" s="11" t="s">
        <v>177</v>
      </c>
      <c r="G199" s="12">
        <f>[1]动作!$A198+[1]动作!$B198</f>
        <v>43191.867581018516</v>
      </c>
      <c r="H199" s="12"/>
      <c r="I199" s="13"/>
      <c r="J199" s="34"/>
    </row>
    <row r="200" spans="1:10" hidden="1" x14ac:dyDescent="0.3">
      <c r="A200" s="24">
        <v>198</v>
      </c>
      <c r="B200" s="11" t="str">
        <f>IFERROR(INDEX({"JSNY-BJ0001-01";"JSNY-JS0022-01";"JSNY-JS0002-01"},MATCH(D200,{"BJ_zhongyu";"JS_WX_liteer";"JS_CZ_wodefeng"},0)),"")</f>
        <v>JSNY-JS0022-01</v>
      </c>
      <c r="C200" s="11" t="str">
        <f>IFERROR(INDEX({"北京中裕世纪大酒店";"江苏利特尔绿色包装股份有限公司";"常州市金坛沃德丰电子科技有限公司"},MATCH(D200,{"BJ_zhongyu";"JS_WX_liteer";"JS_CZ_wodefeng"},0)),"")</f>
        <v>江苏利特尔绿色包装股份有限公司</v>
      </c>
      <c r="D200" s="11" t="str">
        <f>[1]动作!$G199</f>
        <v>JS_WX_liteer</v>
      </c>
      <c r="E200" s="11" t="str">
        <f>[1]动作!$D199</f>
        <v>分系统1BMS1单体电压过低二级故障</v>
      </c>
      <c r="F200" s="11" t="s">
        <v>177</v>
      </c>
      <c r="G200" s="12">
        <f>[1]动作!$A199+[1]动作!$B199</f>
        <v>43191.867581018516</v>
      </c>
      <c r="H200" s="12"/>
      <c r="I200" s="13"/>
      <c r="J200" s="34"/>
    </row>
    <row r="201" spans="1:10" hidden="1" x14ac:dyDescent="0.3">
      <c r="A201" s="24">
        <v>199</v>
      </c>
      <c r="B201" s="11" t="str">
        <f>IFERROR(INDEX({"JSNY-BJ0001-01";"JSNY-JS0022-01";"JSNY-JS0002-01"},MATCH(D201,{"BJ_zhongyu";"JS_WX_liteer";"JS_CZ_wodefeng"},0)),"")</f>
        <v>JSNY-JS0022-01</v>
      </c>
      <c r="C201" s="11" t="str">
        <f>IFERROR(INDEX({"北京中裕世纪大酒店";"江苏利特尔绿色包装股份有限公司";"常州市金坛沃德丰电子科技有限公司"},MATCH(D201,{"BJ_zhongyu";"JS_WX_liteer";"JS_CZ_wodefeng"},0)),"")</f>
        <v>江苏利特尔绿色包装股份有限公司</v>
      </c>
      <c r="D201" s="11" t="str">
        <f>[1]动作!$G200</f>
        <v>JS_WX_liteer</v>
      </c>
      <c r="E201" s="11" t="str">
        <f>[1]动作!$D200</f>
        <v>分系统1BMS4单体电压过低一级故障</v>
      </c>
      <c r="F201" s="11" t="s">
        <v>177</v>
      </c>
      <c r="G201" s="12">
        <f>[1]动作!$A200+[1]动作!$B200</f>
        <v>43191.867928240739</v>
      </c>
      <c r="H201" s="12"/>
      <c r="I201" s="13"/>
      <c r="J201" s="34"/>
    </row>
    <row r="202" spans="1:10" hidden="1" x14ac:dyDescent="0.3">
      <c r="A202" s="24">
        <v>200</v>
      </c>
      <c r="B202" s="11" t="str">
        <f>IFERROR(INDEX({"JSNY-BJ0001-01";"JSNY-JS0022-01";"JSNY-JS0002-01"},MATCH(D202,{"BJ_zhongyu";"JS_WX_liteer";"JS_CZ_wodefeng"},0)),"")</f>
        <v>JSNY-JS0022-01</v>
      </c>
      <c r="C202" s="11" t="str">
        <f>IFERROR(INDEX({"北京中裕世纪大酒店";"江苏利特尔绿色包装股份有限公司";"常州市金坛沃德丰电子科技有限公司"},MATCH(D202,{"BJ_zhongyu";"JS_WX_liteer";"JS_CZ_wodefeng"},0)),"")</f>
        <v>江苏利特尔绿色包装股份有限公司</v>
      </c>
      <c r="D202" s="11" t="str">
        <f>[1]动作!$G201</f>
        <v>JS_WX_liteer</v>
      </c>
      <c r="E202" s="11" t="str">
        <f>[1]动作!$D201</f>
        <v>分系统1BMS4单体电压过低二级故障</v>
      </c>
      <c r="F202" s="11" t="s">
        <v>177</v>
      </c>
      <c r="G202" s="12">
        <f>[1]动作!$A201+[1]动作!$B201</f>
        <v>43191.867928240739</v>
      </c>
      <c r="H202" s="12"/>
      <c r="I202" s="13"/>
      <c r="J202" s="34"/>
    </row>
    <row r="203" spans="1:10" hidden="1" x14ac:dyDescent="0.3">
      <c r="A203" s="24">
        <v>201</v>
      </c>
      <c r="B203" s="11" t="str">
        <f>IFERROR(INDEX({"JSNY-BJ0001-01";"JSNY-JS0022-01";"JSNY-JS0002-01"},MATCH(D203,{"BJ_zhongyu";"JS_WX_liteer";"JS_CZ_wodefeng"},0)),"")</f>
        <v>JSNY-JS0022-01</v>
      </c>
      <c r="C203" s="11" t="str">
        <f>IFERROR(INDEX({"北京中裕世纪大酒店";"江苏利特尔绿色包装股份有限公司";"常州市金坛沃德丰电子科技有限公司"},MATCH(D203,{"BJ_zhongyu";"JS_WX_liteer";"JS_CZ_wodefeng"},0)),"")</f>
        <v>江苏利特尔绿色包装股份有限公司</v>
      </c>
      <c r="D203" s="11" t="str">
        <f>[1]动作!$G202</f>
        <v>JS_WX_liteer</v>
      </c>
      <c r="E203" s="11" t="str">
        <f>[1]动作!$D202</f>
        <v>分系统1BMS2单体电压过低一级故障</v>
      </c>
      <c r="F203" s="11" t="s">
        <v>177</v>
      </c>
      <c r="G203" s="12">
        <f>[1]动作!$A202+[1]动作!$B202</f>
        <v>43191.868159722224</v>
      </c>
      <c r="H203" s="12"/>
      <c r="I203" s="13"/>
      <c r="J203" s="34"/>
    </row>
    <row r="204" spans="1:10" hidden="1" x14ac:dyDescent="0.3">
      <c r="A204" s="24">
        <v>202</v>
      </c>
      <c r="B204" s="11" t="str">
        <f>IFERROR(INDEX({"JSNY-BJ0001-01";"JSNY-JS0022-01";"JSNY-JS0002-01"},MATCH(D204,{"BJ_zhongyu";"JS_WX_liteer";"JS_CZ_wodefeng"},0)),"")</f>
        <v>JSNY-JS0022-01</v>
      </c>
      <c r="C204" s="11" t="str">
        <f>IFERROR(INDEX({"北京中裕世纪大酒店";"江苏利特尔绿色包装股份有限公司";"常州市金坛沃德丰电子科技有限公司"},MATCH(D204,{"BJ_zhongyu";"JS_WX_liteer";"JS_CZ_wodefeng"},0)),"")</f>
        <v>江苏利特尔绿色包装股份有限公司</v>
      </c>
      <c r="D204" s="11" t="str">
        <f>[1]动作!$G203</f>
        <v>JS_WX_liteer</v>
      </c>
      <c r="E204" s="11" t="str">
        <f>[1]动作!$D203</f>
        <v>分系统1BMS2单体电压过低二级故障</v>
      </c>
      <c r="F204" s="11" t="s">
        <v>177</v>
      </c>
      <c r="G204" s="12">
        <f>[1]动作!$A203+[1]动作!$B203</f>
        <v>43191.868159722224</v>
      </c>
      <c r="H204" s="12"/>
      <c r="I204" s="13"/>
      <c r="J204" s="34"/>
    </row>
    <row r="205" spans="1:10" hidden="1" x14ac:dyDescent="0.3">
      <c r="A205" s="24">
        <v>203</v>
      </c>
      <c r="B205" s="11" t="str">
        <f>IFERROR(INDEX({"JSNY-BJ0001-01";"JSNY-JS0022-01";"JSNY-JS0002-01"},MATCH(D205,{"BJ_zhongyu";"JS_WX_liteer";"JS_CZ_wodefeng"},0)),"")</f>
        <v>JSNY-JS0022-01</v>
      </c>
      <c r="C205" s="11" t="str">
        <f>IFERROR(INDEX({"北京中裕世纪大酒店";"江苏利特尔绿色包装股份有限公司";"常州市金坛沃德丰电子科技有限公司"},MATCH(D205,{"BJ_zhongyu";"JS_WX_liteer";"JS_CZ_wodefeng"},0)),"")</f>
        <v>江苏利特尔绿色包装股份有限公司</v>
      </c>
      <c r="D205" s="11" t="str">
        <f>[1]动作!$G204</f>
        <v>JS_WX_liteer</v>
      </c>
      <c r="E205" s="11" t="str">
        <f>[1]动作!$D204</f>
        <v>分系统1BMS7单体电压过低一级故障</v>
      </c>
      <c r="F205" s="11" t="s">
        <v>177</v>
      </c>
      <c r="G205" s="12">
        <f>[1]动作!$A204+[1]动作!$B204</f>
        <v>43191.868449074071</v>
      </c>
      <c r="H205" s="12"/>
      <c r="I205" s="13"/>
      <c r="J205" s="34"/>
    </row>
    <row r="206" spans="1:10" hidden="1" x14ac:dyDescent="0.3">
      <c r="A206" s="24">
        <v>204</v>
      </c>
      <c r="B206" s="11" t="str">
        <f>IFERROR(INDEX({"JSNY-BJ0001-01";"JSNY-JS0022-01";"JSNY-JS0002-01"},MATCH(D206,{"BJ_zhongyu";"JS_WX_liteer";"JS_CZ_wodefeng"},0)),"")</f>
        <v>JSNY-JS0022-01</v>
      </c>
      <c r="C206" s="11" t="str">
        <f>IFERROR(INDEX({"北京中裕世纪大酒店";"江苏利特尔绿色包装股份有限公司";"常州市金坛沃德丰电子科技有限公司"},MATCH(D206,{"BJ_zhongyu";"JS_WX_liteer";"JS_CZ_wodefeng"},0)),"")</f>
        <v>江苏利特尔绿色包装股份有限公司</v>
      </c>
      <c r="D206" s="11" t="str">
        <f>[1]动作!$G205</f>
        <v>JS_WX_liteer</v>
      </c>
      <c r="E206" s="11" t="str">
        <f>[1]动作!$D205</f>
        <v>分系统1BMS7单体电压过低二级故障</v>
      </c>
      <c r="F206" s="11" t="s">
        <v>177</v>
      </c>
      <c r="G206" s="12">
        <f>[1]动作!$A205+[1]动作!$B205</f>
        <v>43191.868449074071</v>
      </c>
      <c r="H206" s="12"/>
      <c r="I206" s="13"/>
      <c r="J206" s="34"/>
    </row>
    <row r="207" spans="1:10" hidden="1" x14ac:dyDescent="0.3">
      <c r="A207" s="24">
        <v>205</v>
      </c>
      <c r="B207" s="11" t="str">
        <f>IFERROR(INDEX({"JSNY-BJ0001-01";"JSNY-JS0022-01";"JSNY-JS0002-01"},MATCH(D207,{"BJ_zhongyu";"JS_WX_liteer";"JS_CZ_wodefeng"},0)),"")</f>
        <v>JSNY-JS0022-01</v>
      </c>
      <c r="C207" s="11" t="str">
        <f>IFERROR(INDEX({"北京中裕世纪大酒店";"江苏利特尔绿色包装股份有限公司";"常州市金坛沃德丰电子科技有限公司"},MATCH(D207,{"BJ_zhongyu";"JS_WX_liteer";"JS_CZ_wodefeng"},0)),"")</f>
        <v>江苏利特尔绿色包装股份有限公司</v>
      </c>
      <c r="D207" s="11" t="str">
        <f>[1]动作!$G206</f>
        <v>JS_WX_liteer</v>
      </c>
      <c r="E207" s="11" t="str">
        <f>[1]动作!$D206</f>
        <v>分系统1BMS2SOC过低一级故障</v>
      </c>
      <c r="F207" s="11" t="s">
        <v>177</v>
      </c>
      <c r="G207" s="12">
        <f>[1]动作!$A206+[1]动作!$B206</f>
        <v>43191.868622685186</v>
      </c>
      <c r="H207" s="12"/>
      <c r="I207" s="13"/>
      <c r="J207" s="34"/>
    </row>
    <row r="208" spans="1:10" hidden="1" x14ac:dyDescent="0.3">
      <c r="A208" s="24">
        <v>206</v>
      </c>
      <c r="B208" s="11" t="str">
        <f>IFERROR(INDEX({"JSNY-BJ0001-01";"JSNY-JS0022-01";"JSNY-JS0002-01"},MATCH(D208,{"BJ_zhongyu";"JS_WX_liteer";"JS_CZ_wodefeng"},0)),"")</f>
        <v>JSNY-JS0022-01</v>
      </c>
      <c r="C208" s="11" t="str">
        <f>IFERROR(INDEX({"北京中裕世纪大酒店";"江苏利特尔绿色包装股份有限公司";"常州市金坛沃德丰电子科技有限公司"},MATCH(D208,{"BJ_zhongyu";"JS_WX_liteer";"JS_CZ_wodefeng"},0)),"")</f>
        <v>江苏利特尔绿色包装股份有限公司</v>
      </c>
      <c r="D208" s="11" t="str">
        <f>[1]动作!$G207</f>
        <v>JS_WX_liteer</v>
      </c>
      <c r="E208" s="11" t="str">
        <f>[1]动作!$D207</f>
        <v>分系统1BMS2SOC过低二级故障</v>
      </c>
      <c r="F208" s="11" t="s">
        <v>177</v>
      </c>
      <c r="G208" s="12">
        <f>[1]动作!$A207+[1]动作!$B207</f>
        <v>43191.868622685186</v>
      </c>
      <c r="H208" s="12"/>
      <c r="I208" s="13"/>
      <c r="J208" s="34"/>
    </row>
    <row r="209" spans="1:10" hidden="1" x14ac:dyDescent="0.3">
      <c r="A209" s="24">
        <v>207</v>
      </c>
      <c r="B209" s="11" t="str">
        <f>IFERROR(INDEX({"JSNY-BJ0001-01";"JSNY-JS0022-01";"JSNY-JS0002-01"},MATCH(D209,{"BJ_zhongyu";"JS_WX_liteer";"JS_CZ_wodefeng"},0)),"")</f>
        <v>JSNY-JS0022-01</v>
      </c>
      <c r="C209" s="11" t="str">
        <f>IFERROR(INDEX({"北京中裕世纪大酒店";"江苏利特尔绿色包装股份有限公司";"常州市金坛沃德丰电子科技有限公司"},MATCH(D209,{"BJ_zhongyu";"JS_WX_liteer";"JS_CZ_wodefeng"},0)),"")</f>
        <v>江苏利特尔绿色包装股份有限公司</v>
      </c>
      <c r="D209" s="11" t="str">
        <f>[1]动作!$G208</f>
        <v>JS_WX_liteer</v>
      </c>
      <c r="E209" s="11" t="str">
        <f>[1]动作!$D208</f>
        <v>分系统1BMS3单体电压过低一级故障</v>
      </c>
      <c r="F209" s="11" t="s">
        <v>177</v>
      </c>
      <c r="G209" s="12">
        <f>[1]动作!$A208+[1]动作!$B208</f>
        <v>43191.868703703702</v>
      </c>
      <c r="H209" s="12"/>
      <c r="I209" s="13"/>
      <c r="J209" s="34"/>
    </row>
    <row r="210" spans="1:10" hidden="1" x14ac:dyDescent="0.3">
      <c r="A210" s="24">
        <v>208</v>
      </c>
      <c r="B210" s="11" t="str">
        <f>IFERROR(INDEX({"JSNY-BJ0001-01";"JSNY-JS0022-01";"JSNY-JS0002-01"},MATCH(D210,{"BJ_zhongyu";"JS_WX_liteer";"JS_CZ_wodefeng"},0)),"")</f>
        <v>JSNY-JS0022-01</v>
      </c>
      <c r="C210" s="11" t="str">
        <f>IFERROR(INDEX({"北京中裕世纪大酒店";"江苏利特尔绿色包装股份有限公司";"常州市金坛沃德丰电子科技有限公司"},MATCH(D210,{"BJ_zhongyu";"JS_WX_liteer";"JS_CZ_wodefeng"},0)),"")</f>
        <v>江苏利特尔绿色包装股份有限公司</v>
      </c>
      <c r="D210" s="11" t="str">
        <f>[1]动作!$G209</f>
        <v>JS_WX_liteer</v>
      </c>
      <c r="E210" s="11" t="str">
        <f>[1]动作!$D209</f>
        <v>分系统1BMS3单体电压过低二级故障</v>
      </c>
      <c r="F210" s="11" t="s">
        <v>177</v>
      </c>
      <c r="G210" s="12">
        <f>[1]动作!$A209+[1]动作!$B209</f>
        <v>43191.868703703702</v>
      </c>
      <c r="H210" s="12"/>
      <c r="I210" s="13"/>
      <c r="J210" s="34"/>
    </row>
    <row r="211" spans="1:10" hidden="1" x14ac:dyDescent="0.3">
      <c r="A211" s="24">
        <v>209</v>
      </c>
      <c r="B211" s="11" t="str">
        <f>IFERROR(INDEX({"JSNY-BJ0001-01";"JSNY-JS0022-01";"JSNY-JS0002-01"},MATCH(D211,{"BJ_zhongyu";"JS_WX_liteer";"JS_CZ_wodefeng"},0)),"")</f>
        <v>JSNY-JS0022-01</v>
      </c>
      <c r="C211" s="11" t="str">
        <f>IFERROR(INDEX({"北京中裕世纪大酒店";"江苏利特尔绿色包装股份有限公司";"常州市金坛沃德丰电子科技有限公司"},MATCH(D211,{"BJ_zhongyu";"JS_WX_liteer";"JS_CZ_wodefeng"},0)),"")</f>
        <v>江苏利特尔绿色包装股份有限公司</v>
      </c>
      <c r="D211" s="11" t="str">
        <f>[1]动作!$G210</f>
        <v>JS_WX_liteer</v>
      </c>
      <c r="E211" s="11" t="str">
        <f>[1]动作!$D210</f>
        <v>分系统1BMS5单体电压过低一级故障</v>
      </c>
      <c r="F211" s="11" t="s">
        <v>177</v>
      </c>
      <c r="G211" s="12">
        <f>[1]动作!$A210+[1]动作!$B210</f>
        <v>43191.868703703702</v>
      </c>
      <c r="H211" s="12"/>
      <c r="I211" s="13"/>
      <c r="J211" s="34"/>
    </row>
    <row r="212" spans="1:10" hidden="1" x14ac:dyDescent="0.3">
      <c r="A212" s="24">
        <v>210</v>
      </c>
      <c r="B212" s="11" t="str">
        <f>IFERROR(INDEX({"JSNY-BJ0001-01";"JSNY-JS0022-01";"JSNY-JS0002-01"},MATCH(D212,{"BJ_zhongyu";"JS_WX_liteer";"JS_CZ_wodefeng"},0)),"")</f>
        <v>JSNY-JS0022-01</v>
      </c>
      <c r="C212" s="11" t="str">
        <f>IFERROR(INDEX({"北京中裕世纪大酒店";"江苏利特尔绿色包装股份有限公司";"常州市金坛沃德丰电子科技有限公司"},MATCH(D212,{"BJ_zhongyu";"JS_WX_liteer";"JS_CZ_wodefeng"},0)),"")</f>
        <v>江苏利特尔绿色包装股份有限公司</v>
      </c>
      <c r="D212" s="11" t="str">
        <f>[1]动作!$G211</f>
        <v>JS_WX_liteer</v>
      </c>
      <c r="E212" s="11" t="str">
        <f>[1]动作!$D211</f>
        <v>分系统1BMS5单体电压过低二级故障</v>
      </c>
      <c r="F212" s="11" t="s">
        <v>177</v>
      </c>
      <c r="G212" s="12">
        <f>[1]动作!$A211+[1]动作!$B211</f>
        <v>43191.868703703702</v>
      </c>
      <c r="H212" s="12"/>
      <c r="I212" s="13"/>
      <c r="J212" s="34"/>
    </row>
    <row r="213" spans="1:10" hidden="1" x14ac:dyDescent="0.3">
      <c r="A213" s="24">
        <v>211</v>
      </c>
      <c r="B213" s="11" t="str">
        <f>IFERROR(INDEX({"JSNY-BJ0001-01";"JSNY-JS0022-01";"JSNY-JS0002-01"},MATCH(D213,{"BJ_zhongyu";"JS_WX_liteer";"JS_CZ_wodefeng"},0)),"")</f>
        <v>JSNY-JS0022-01</v>
      </c>
      <c r="C213" s="11" t="str">
        <f>IFERROR(INDEX({"北京中裕世纪大酒店";"江苏利特尔绿色包装股份有限公司";"常州市金坛沃德丰电子科技有限公司"},MATCH(D213,{"BJ_zhongyu";"JS_WX_liteer";"JS_CZ_wodefeng"},0)),"")</f>
        <v>江苏利特尔绿色包装股份有限公司</v>
      </c>
      <c r="D213" s="11" t="str">
        <f>[1]动作!$G212</f>
        <v>JS_WX_liteer</v>
      </c>
      <c r="E213" s="11" t="str">
        <f>[1]动作!$D212</f>
        <v>分系统1BMS6单体电压过低一级故障</v>
      </c>
      <c r="F213" s="11" t="s">
        <v>177</v>
      </c>
      <c r="G213" s="12">
        <f>[1]动作!$A212+[1]动作!$B212</f>
        <v>43191.868854166663</v>
      </c>
      <c r="H213" s="12"/>
      <c r="I213" s="13"/>
      <c r="J213" s="34"/>
    </row>
    <row r="214" spans="1:10" hidden="1" x14ac:dyDescent="0.3">
      <c r="A214" s="24">
        <v>212</v>
      </c>
      <c r="B214" s="11" t="str">
        <f>IFERROR(INDEX({"JSNY-BJ0001-01";"JSNY-JS0022-01";"JSNY-JS0002-01"},MATCH(D214,{"BJ_zhongyu";"JS_WX_liteer";"JS_CZ_wodefeng"},0)),"")</f>
        <v>JSNY-JS0022-01</v>
      </c>
      <c r="C214" s="11" t="str">
        <f>IFERROR(INDEX({"北京中裕世纪大酒店";"江苏利特尔绿色包装股份有限公司";"常州市金坛沃德丰电子科技有限公司"},MATCH(D214,{"BJ_zhongyu";"JS_WX_liteer";"JS_CZ_wodefeng"},0)),"")</f>
        <v>江苏利特尔绿色包装股份有限公司</v>
      </c>
      <c r="D214" s="11" t="str">
        <f>[1]动作!$G213</f>
        <v>JS_WX_liteer</v>
      </c>
      <c r="E214" s="11" t="str">
        <f>[1]动作!$D213</f>
        <v>分系统1BMS6单体电压过低二级故障</v>
      </c>
      <c r="F214" s="11" t="s">
        <v>177</v>
      </c>
      <c r="G214" s="12">
        <f>[1]动作!$A213+[1]动作!$B213</f>
        <v>43191.868854166663</v>
      </c>
      <c r="H214" s="12"/>
      <c r="I214" s="13"/>
      <c r="J214" s="34"/>
    </row>
    <row r="215" spans="1:10" hidden="1" x14ac:dyDescent="0.3">
      <c r="A215" s="24">
        <v>213</v>
      </c>
      <c r="B215" s="11" t="str">
        <f>IFERROR(INDEX({"JSNY-BJ0001-01";"JSNY-JS0022-01";"JSNY-JS0002-01"},MATCH(D215,{"BJ_zhongyu";"JS_WX_liteer";"JS_CZ_wodefeng"},0)),"")</f>
        <v>JSNY-JS0022-01</v>
      </c>
      <c r="C215" s="11" t="str">
        <f>IFERROR(INDEX({"北京中裕世纪大酒店";"江苏利特尔绿色包装股份有限公司";"常州市金坛沃德丰电子科技有限公司"},MATCH(D215,{"BJ_zhongyu";"JS_WX_liteer";"JS_CZ_wodefeng"},0)),"")</f>
        <v>江苏利特尔绿色包装股份有限公司</v>
      </c>
      <c r="D215" s="11" t="str">
        <f>[1]动作!$G214</f>
        <v>JS_WX_liteer</v>
      </c>
      <c r="E215" s="11" t="str">
        <f>[1]动作!$D214</f>
        <v>分系统1BMS1SOC过低一级故障</v>
      </c>
      <c r="F215" s="11" t="s">
        <v>177</v>
      </c>
      <c r="G215" s="12">
        <f>[1]动作!$A214+[1]动作!$B214</f>
        <v>43191.870254629626</v>
      </c>
      <c r="H215" s="12"/>
      <c r="I215" s="13"/>
      <c r="J215" s="34"/>
    </row>
    <row r="216" spans="1:10" hidden="1" x14ac:dyDescent="0.3">
      <c r="A216" s="24">
        <v>214</v>
      </c>
      <c r="B216" s="11" t="str">
        <f>IFERROR(INDEX({"JSNY-BJ0001-01";"JSNY-JS0022-01";"JSNY-JS0002-01"},MATCH(D216,{"BJ_zhongyu";"JS_WX_liteer";"JS_CZ_wodefeng"},0)),"")</f>
        <v>JSNY-JS0022-01</v>
      </c>
      <c r="C216" s="11" t="str">
        <f>IFERROR(INDEX({"北京中裕世纪大酒店";"江苏利特尔绿色包装股份有限公司";"常州市金坛沃德丰电子科技有限公司"},MATCH(D216,{"BJ_zhongyu";"JS_WX_liteer";"JS_CZ_wodefeng"},0)),"")</f>
        <v>江苏利特尔绿色包装股份有限公司</v>
      </c>
      <c r="D216" s="11" t="str">
        <f>[1]动作!$G215</f>
        <v>JS_WX_liteer</v>
      </c>
      <c r="E216" s="11" t="str">
        <f>[1]动作!$D215</f>
        <v>分系统1BMS1SOC过低二级故障</v>
      </c>
      <c r="F216" s="11" t="s">
        <v>177</v>
      </c>
      <c r="G216" s="12">
        <f>[1]动作!$A215+[1]动作!$B215</f>
        <v>43191.870254629626</v>
      </c>
      <c r="H216" s="12"/>
      <c r="I216" s="13"/>
      <c r="J216" s="34"/>
    </row>
    <row r="217" spans="1:10" hidden="1" x14ac:dyDescent="0.3">
      <c r="A217" s="24">
        <v>215</v>
      </c>
      <c r="B217" s="11" t="str">
        <f>IFERROR(INDEX({"JSNY-BJ0001-01";"JSNY-JS0022-01";"JSNY-JS0002-01"},MATCH(D217,{"BJ_zhongyu";"JS_WX_liteer";"JS_CZ_wodefeng"},0)),"")</f>
        <v>JSNY-JS0022-01</v>
      </c>
      <c r="C217" s="11" t="str">
        <f>IFERROR(INDEX({"北京中裕世纪大酒店";"江苏利特尔绿色包装股份有限公司";"常州市金坛沃德丰电子科技有限公司"},MATCH(D217,{"BJ_zhongyu";"JS_WX_liteer";"JS_CZ_wodefeng"},0)),"")</f>
        <v>江苏利特尔绿色包装股份有限公司</v>
      </c>
      <c r="D217" s="11" t="str">
        <f>[1]动作!$G216</f>
        <v>JS_WX_liteer</v>
      </c>
      <c r="E217" s="11" t="str">
        <f>[1]动作!$D216</f>
        <v>分系统1BMS6SOC过低一级故障</v>
      </c>
      <c r="F217" s="11" t="s">
        <v>177</v>
      </c>
      <c r="G217" s="12">
        <f>[1]动作!$A216+[1]动作!$B216</f>
        <v>43191.870439814818</v>
      </c>
      <c r="H217" s="12"/>
      <c r="I217" s="13"/>
      <c r="J217" s="34"/>
    </row>
    <row r="218" spans="1:10" hidden="1" x14ac:dyDescent="0.3">
      <c r="A218" s="24">
        <v>216</v>
      </c>
      <c r="B218" s="11" t="str">
        <f>IFERROR(INDEX({"JSNY-BJ0001-01";"JSNY-JS0022-01";"JSNY-JS0002-01"},MATCH(D218,{"BJ_zhongyu";"JS_WX_liteer";"JS_CZ_wodefeng"},0)),"")</f>
        <v>JSNY-JS0022-01</v>
      </c>
      <c r="C218" s="11" t="str">
        <f>IFERROR(INDEX({"北京中裕世纪大酒店";"江苏利特尔绿色包装股份有限公司";"常州市金坛沃德丰电子科技有限公司"},MATCH(D218,{"BJ_zhongyu";"JS_WX_liteer";"JS_CZ_wodefeng"},0)),"")</f>
        <v>江苏利特尔绿色包装股份有限公司</v>
      </c>
      <c r="D218" s="11" t="str">
        <f>[1]动作!$G217</f>
        <v>JS_WX_liteer</v>
      </c>
      <c r="E218" s="11" t="str">
        <f>[1]动作!$D217</f>
        <v>分系统1BMS6SOC过低二级故障</v>
      </c>
      <c r="F218" s="11" t="s">
        <v>177</v>
      </c>
      <c r="G218" s="12">
        <f>[1]动作!$A217+[1]动作!$B217</f>
        <v>43191.870439814818</v>
      </c>
      <c r="H218" s="12"/>
      <c r="I218" s="13"/>
      <c r="J218" s="34"/>
    </row>
    <row r="219" spans="1:10" hidden="1" x14ac:dyDescent="0.3">
      <c r="A219" s="24">
        <v>217</v>
      </c>
      <c r="B219" s="11" t="str">
        <f>IFERROR(INDEX({"JSNY-BJ0001-01";"JSNY-JS0022-01";"JSNY-JS0002-01"},MATCH(D219,{"BJ_zhongyu";"JS_WX_liteer";"JS_CZ_wodefeng"},0)),"")</f>
        <v>JSNY-JS0002-01</v>
      </c>
      <c r="C219" s="11" t="str">
        <f>IFERROR(INDEX({"北京中裕世纪大酒店";"江苏利特尔绿色包装股份有限公司";"常州市金坛沃德丰电子科技有限公司"},MATCH(D219,{"BJ_zhongyu";"JS_WX_liteer";"JS_CZ_wodefeng"},0)),"")</f>
        <v>常州市金坛沃德丰电子科技有限公司</v>
      </c>
      <c r="D219" s="11" t="str">
        <f>[1]动作!$G218</f>
        <v>JS_CZ_wodefeng</v>
      </c>
      <c r="E219" s="11" t="str">
        <f>[1]动作!$D218</f>
        <v>分系统1BCMS5告警状态</v>
      </c>
      <c r="F219" s="11" t="s">
        <v>177</v>
      </c>
      <c r="G219" s="12">
        <f>[1]动作!$A218+[1]动作!$B218</f>
        <v>43191.887627314813</v>
      </c>
      <c r="H219" s="12"/>
      <c r="I219" s="13"/>
      <c r="J219" s="34"/>
    </row>
    <row r="220" spans="1:10" hidden="1" x14ac:dyDescent="0.3">
      <c r="A220" s="24">
        <v>218</v>
      </c>
      <c r="B220" s="11" t="str">
        <f>IFERROR(INDEX({"JSNY-BJ0001-01";"JSNY-JS0022-01";"JSNY-JS0002-01"},MATCH(D220,{"BJ_zhongyu";"JS_WX_liteer";"JS_CZ_wodefeng"},0)),"")</f>
        <v>JSNY-JS0002-01</v>
      </c>
      <c r="C220" s="11" t="str">
        <f>IFERROR(INDEX({"北京中裕世纪大酒店";"江苏利特尔绿色包装股份有限公司";"常州市金坛沃德丰电子科技有限公司"},MATCH(D220,{"BJ_zhongyu";"JS_WX_liteer";"JS_CZ_wodefeng"},0)),"")</f>
        <v>常州市金坛沃德丰电子科技有限公司</v>
      </c>
      <c r="D220" s="11" t="str">
        <f>[1]动作!$G219</f>
        <v>JS_CZ_wodefeng</v>
      </c>
      <c r="E220" s="11" t="str">
        <f>[1]动作!$D219</f>
        <v>分系统1BMS5单体电压过低二级故障</v>
      </c>
      <c r="F220" s="11" t="s">
        <v>177</v>
      </c>
      <c r="G220" s="12">
        <f>[1]动作!$A219+[1]动作!$B219</f>
        <v>43191.887627314813</v>
      </c>
      <c r="H220" s="12"/>
      <c r="I220" s="13"/>
      <c r="J220" s="34"/>
    </row>
    <row r="221" spans="1:10" hidden="1" x14ac:dyDescent="0.3">
      <c r="A221" s="24">
        <v>219</v>
      </c>
      <c r="B221" s="11" t="str">
        <f>IFERROR(INDEX({"JSNY-BJ0001-01";"JSNY-JS0022-01";"JSNY-JS0002-01"},MATCH(D221,{"BJ_zhongyu";"JS_WX_liteer";"JS_CZ_wodefeng"},0)),"")</f>
        <v>JSNY-JS0002-01</v>
      </c>
      <c r="C221" s="11" t="str">
        <f>IFERROR(INDEX({"北京中裕世纪大酒店";"江苏利特尔绿色包装股份有限公司";"常州市金坛沃德丰电子科技有限公司"},MATCH(D221,{"BJ_zhongyu";"JS_WX_liteer";"JS_CZ_wodefeng"},0)),"")</f>
        <v>常州市金坛沃德丰电子科技有限公司</v>
      </c>
      <c r="D221" s="11" t="str">
        <f>[1]动作!$G220</f>
        <v>JS_CZ_wodefeng</v>
      </c>
      <c r="E221" s="11" t="str">
        <f>[1]动作!$D220</f>
        <v>分系统1BMS5SOC过低二级故障</v>
      </c>
      <c r="F221" s="11" t="s">
        <v>177</v>
      </c>
      <c r="G221" s="12">
        <f>[1]动作!$A220+[1]动作!$B220</f>
        <v>43191.887627314813</v>
      </c>
      <c r="H221" s="12"/>
      <c r="I221" s="13"/>
      <c r="J221" s="34"/>
    </row>
    <row r="222" spans="1:10" hidden="1" x14ac:dyDescent="0.3">
      <c r="A222" s="24">
        <v>220</v>
      </c>
      <c r="B222" s="11" t="str">
        <f>IFERROR(INDEX({"JSNY-BJ0001-01";"JSNY-JS0022-01";"JSNY-JS0002-01"},MATCH(D222,{"BJ_zhongyu";"JS_WX_liteer";"JS_CZ_wodefeng"},0)),"")</f>
        <v>JSNY-JS0002-01</v>
      </c>
      <c r="C222" s="11" t="str">
        <f>IFERROR(INDEX({"北京中裕世纪大酒店";"江苏利特尔绿色包装股份有限公司";"常州市金坛沃德丰电子科技有限公司"},MATCH(D222,{"BJ_zhongyu";"JS_WX_liteer";"JS_CZ_wodefeng"},0)),"")</f>
        <v>常州市金坛沃德丰电子科技有限公司</v>
      </c>
      <c r="D222" s="11" t="str">
        <f>[1]动作!$G221</f>
        <v>JS_CZ_wodefeng</v>
      </c>
      <c r="E222" s="11" t="str">
        <f>[1]动作!$D221</f>
        <v>分系统1BMS1SOC过低一级故障</v>
      </c>
      <c r="F222" s="11" t="s">
        <v>177</v>
      </c>
      <c r="G222" s="12">
        <f>[1]动作!$A221+[1]动作!$B221</f>
        <v>43191.908472222225</v>
      </c>
      <c r="H222" s="12"/>
      <c r="I222" s="13"/>
      <c r="J222" s="34"/>
    </row>
    <row r="223" spans="1:10" hidden="1" x14ac:dyDescent="0.3">
      <c r="A223" s="24">
        <v>221</v>
      </c>
      <c r="B223" s="11" t="str">
        <f>IFERROR(INDEX({"JSNY-BJ0001-01";"JSNY-JS0022-01";"JSNY-JS0002-01"},MATCH(D223,{"BJ_zhongyu";"JS_WX_liteer";"JS_CZ_wodefeng"},0)),"")</f>
        <v>JSNY-JS0002-01</v>
      </c>
      <c r="C223" s="11" t="str">
        <f>IFERROR(INDEX({"北京中裕世纪大酒店";"江苏利特尔绿色包装股份有限公司";"常州市金坛沃德丰电子科技有限公司"},MATCH(D223,{"BJ_zhongyu";"JS_WX_liteer";"JS_CZ_wodefeng"},0)),"")</f>
        <v>常州市金坛沃德丰电子科技有限公司</v>
      </c>
      <c r="D223" s="11" t="str">
        <f>[1]动作!$G222</f>
        <v>JS_CZ_wodefeng</v>
      </c>
      <c r="E223" s="11" t="str">
        <f>[1]动作!$D222</f>
        <v>分系统1BMS2SOC过低一级故障</v>
      </c>
      <c r="F223" s="11" t="s">
        <v>177</v>
      </c>
      <c r="G223" s="12">
        <f>[1]动作!$A222+[1]动作!$B222</f>
        <v>43191.908518518518</v>
      </c>
      <c r="H223" s="12"/>
      <c r="I223" s="13"/>
      <c r="J223" s="34"/>
    </row>
    <row r="224" spans="1:10" hidden="1" x14ac:dyDescent="0.3">
      <c r="A224" s="24">
        <v>222</v>
      </c>
      <c r="B224" s="11" t="str">
        <f>IFERROR(INDEX({"JSNY-BJ0001-01";"JSNY-JS0022-01";"JSNY-JS0002-01"},MATCH(D224,{"BJ_zhongyu";"JS_WX_liteer";"JS_CZ_wodefeng"},0)),"")</f>
        <v>JSNY-JS0002-01</v>
      </c>
      <c r="C224" s="11" t="str">
        <f>IFERROR(INDEX({"北京中裕世纪大酒店";"江苏利特尔绿色包装股份有限公司";"常州市金坛沃德丰电子科技有限公司"},MATCH(D224,{"BJ_zhongyu";"JS_WX_liteer";"JS_CZ_wodefeng"},0)),"")</f>
        <v>常州市金坛沃德丰电子科技有限公司</v>
      </c>
      <c r="D224" s="11" t="str">
        <f>[1]动作!$G223</f>
        <v>JS_CZ_wodefeng</v>
      </c>
      <c r="E224" s="11" t="str">
        <f>[1]动作!$D223</f>
        <v>分系统1BMS4SOC过低一级故障</v>
      </c>
      <c r="F224" s="11" t="s">
        <v>177</v>
      </c>
      <c r="G224" s="12">
        <f>[1]动作!$A223+[1]动作!$B223</f>
        <v>43191.908518518518</v>
      </c>
      <c r="H224" s="12"/>
      <c r="I224" s="13"/>
      <c r="J224" s="34"/>
    </row>
    <row r="225" spans="1:10" hidden="1" x14ac:dyDescent="0.3">
      <c r="A225" s="24">
        <v>223</v>
      </c>
      <c r="B225" s="11" t="str">
        <f>IFERROR(INDEX({"JSNY-BJ0001-01";"JSNY-JS0022-01";"JSNY-JS0002-01"},MATCH(D225,{"BJ_zhongyu";"JS_WX_liteer";"JS_CZ_wodefeng"},0)),"")</f>
        <v>JSNY-JS0002-01</v>
      </c>
      <c r="C225" s="11" t="str">
        <f>IFERROR(INDEX({"北京中裕世纪大酒店";"江苏利特尔绿色包装股份有限公司";"常州市金坛沃德丰电子科技有限公司"},MATCH(D225,{"BJ_zhongyu";"JS_WX_liteer";"JS_CZ_wodefeng"},0)),"")</f>
        <v>常州市金坛沃德丰电子科技有限公司</v>
      </c>
      <c r="D225" s="11" t="str">
        <f>[1]动作!$G224</f>
        <v>JS_CZ_wodefeng</v>
      </c>
      <c r="E225" s="11" t="str">
        <f>[1]动作!$D224</f>
        <v>分系统1BMS2SOC过低二级故障</v>
      </c>
      <c r="F225" s="11" t="s">
        <v>177</v>
      </c>
      <c r="G225" s="12">
        <f>[1]动作!$A224+[1]动作!$B224</f>
        <v>43191.908576388887</v>
      </c>
      <c r="H225" s="12"/>
      <c r="I225" s="13"/>
      <c r="J225" s="34"/>
    </row>
    <row r="226" spans="1:10" hidden="1" x14ac:dyDescent="0.3">
      <c r="A226" s="24">
        <v>224</v>
      </c>
      <c r="B226" s="11" t="str">
        <f>IFERROR(INDEX({"JSNY-BJ0001-01";"JSNY-JS0022-01";"JSNY-JS0002-01"},MATCH(D226,{"BJ_zhongyu";"JS_WX_liteer";"JS_CZ_wodefeng"},0)),"")</f>
        <v>JSNY-JS0002-01</v>
      </c>
      <c r="C226" s="11" t="str">
        <f>IFERROR(INDEX({"北京中裕世纪大酒店";"江苏利特尔绿色包装股份有限公司";"常州市金坛沃德丰电子科技有限公司"},MATCH(D226,{"BJ_zhongyu";"JS_WX_liteer";"JS_CZ_wodefeng"},0)),"")</f>
        <v>常州市金坛沃德丰电子科技有限公司</v>
      </c>
      <c r="D226" s="11" t="str">
        <f>[1]动作!$G225</f>
        <v>JS_CZ_wodefeng</v>
      </c>
      <c r="E226" s="11" t="str">
        <f>[1]动作!$D225</f>
        <v>分系统1BMS5SOC过低一级故障</v>
      </c>
      <c r="F226" s="11" t="s">
        <v>177</v>
      </c>
      <c r="G226" s="12">
        <f>[1]动作!$A225+[1]动作!$B225</f>
        <v>43191.908576388887</v>
      </c>
      <c r="H226" s="12"/>
      <c r="I226" s="13"/>
      <c r="J226" s="34"/>
    </row>
    <row r="227" spans="1:10" hidden="1" x14ac:dyDescent="0.3">
      <c r="A227" s="24">
        <v>225</v>
      </c>
      <c r="B227" s="11" t="str">
        <f>IFERROR(INDEX({"JSNY-BJ0001-01";"JSNY-JS0022-01";"JSNY-JS0002-01"},MATCH(D227,{"BJ_zhongyu";"JS_WX_liteer";"JS_CZ_wodefeng"},0)),"")</f>
        <v>JSNY-JS0002-01</v>
      </c>
      <c r="C227" s="11" t="str">
        <f>IFERROR(INDEX({"北京中裕世纪大酒店";"江苏利特尔绿色包装股份有限公司";"常州市金坛沃德丰电子科技有限公司"},MATCH(D227,{"BJ_zhongyu";"JS_WX_liteer";"JS_CZ_wodefeng"},0)),"")</f>
        <v>常州市金坛沃德丰电子科技有限公司</v>
      </c>
      <c r="D227" s="11" t="str">
        <f>[1]动作!$G226</f>
        <v>JS_CZ_wodefeng</v>
      </c>
      <c r="E227" s="11" t="str">
        <f>[1]动作!$D226</f>
        <v>分系统1BMS3SOC过低一级故障</v>
      </c>
      <c r="F227" s="11" t="s">
        <v>177</v>
      </c>
      <c r="G227" s="12">
        <f>[1]动作!$A226+[1]动作!$B226</f>
        <v>43191.932083333333</v>
      </c>
      <c r="H227" s="12"/>
      <c r="I227" s="13"/>
      <c r="J227" s="34"/>
    </row>
    <row r="228" spans="1:10" hidden="1" x14ac:dyDescent="0.3">
      <c r="A228" s="24">
        <v>226</v>
      </c>
      <c r="B228" s="11" t="str">
        <f>IFERROR(INDEX({"JSNY-BJ0001-01";"JSNY-JS0022-01";"JSNY-JS0002-01"},MATCH(D228,{"BJ_zhongyu";"JS_WX_liteer";"JS_CZ_wodefeng"},0)),"")</f>
        <v>JSNY-JS0002-01</v>
      </c>
      <c r="C228" s="11" t="str">
        <f>IFERROR(INDEX({"北京中裕世纪大酒店";"江苏利特尔绿色包装股份有限公司";"常州市金坛沃德丰电子科技有限公司"},MATCH(D228,{"BJ_zhongyu";"JS_WX_liteer";"JS_CZ_wodefeng"},0)),"")</f>
        <v>常州市金坛沃德丰电子科技有限公司</v>
      </c>
      <c r="D228" s="11" t="str">
        <f>[1]动作!$G227</f>
        <v>JS_CZ_wodefeng</v>
      </c>
      <c r="E228" s="11" t="str">
        <f>[1]动作!$D227</f>
        <v>分系统1BMS2SOC过低一级故障</v>
      </c>
      <c r="F228" s="11" t="s">
        <v>177</v>
      </c>
      <c r="G228" s="12">
        <f>[1]动作!$A227+[1]动作!$B227</f>
        <v>43191.975983796299</v>
      </c>
      <c r="H228" s="12"/>
      <c r="I228" s="13"/>
      <c r="J228" s="34"/>
    </row>
    <row r="229" spans="1:10" hidden="1" x14ac:dyDescent="0.3">
      <c r="A229" s="24">
        <v>227</v>
      </c>
      <c r="B229" s="11" t="str">
        <f>IFERROR(INDEX({"JSNY-BJ0001-01";"JSNY-JS0022-01";"JSNY-JS0002-01"},MATCH(D229,{"BJ_zhongyu";"JS_WX_liteer";"JS_CZ_wodefeng"},0)),"")</f>
        <v>JSNY-JS0002-01</v>
      </c>
      <c r="C229" s="11" t="str">
        <f>IFERROR(INDEX({"北京中裕世纪大酒店";"江苏利特尔绿色包装股份有限公司";"常州市金坛沃德丰电子科技有限公司"},MATCH(D229,{"BJ_zhongyu";"JS_WX_liteer";"JS_CZ_wodefeng"},0)),"")</f>
        <v>常州市金坛沃德丰电子科技有限公司</v>
      </c>
      <c r="D229" s="11" t="str">
        <f>[1]动作!$G228</f>
        <v>JS_CZ_wodefeng</v>
      </c>
      <c r="E229" s="11" t="str">
        <f>[1]动作!$D228</f>
        <v>分系统1BMS5SOC过低二级故障</v>
      </c>
      <c r="F229" s="11" t="s">
        <v>177</v>
      </c>
      <c r="G229" s="12">
        <f>[1]动作!$A228+[1]动作!$B228</f>
        <v>43192.004062499997</v>
      </c>
      <c r="H229" s="12"/>
      <c r="I229" s="13"/>
      <c r="J229" s="34"/>
    </row>
    <row r="230" spans="1:10" hidden="1" x14ac:dyDescent="0.3">
      <c r="A230" s="24">
        <v>228</v>
      </c>
      <c r="B230" s="11" t="str">
        <f>IFERROR(INDEX({"JSNY-BJ0001-01";"JSNY-JS0022-01";"JSNY-JS0002-01"},MATCH(D230,{"BJ_zhongyu";"JS_WX_liteer";"JS_CZ_wodefeng"},0)),"")</f>
        <v>JSNY-JS0002-01</v>
      </c>
      <c r="C230" s="11" t="str">
        <f>IFERROR(INDEX({"北京中裕世纪大酒店";"江苏利特尔绿色包装股份有限公司";"常州市金坛沃德丰电子科技有限公司"},MATCH(D230,{"BJ_zhongyu";"JS_WX_liteer";"JS_CZ_wodefeng"},0)),"")</f>
        <v>常州市金坛沃德丰电子科技有限公司</v>
      </c>
      <c r="D230" s="11" t="str">
        <f>[1]动作!$G229</f>
        <v>JS_CZ_wodefeng</v>
      </c>
      <c r="E230" s="11" t="str">
        <f>[1]动作!$D229</f>
        <v>分系统1BMS5SOC过低一级故障</v>
      </c>
      <c r="F230" s="11" t="s">
        <v>177</v>
      </c>
      <c r="G230" s="12">
        <f>[1]动作!$A229+[1]动作!$B229</f>
        <v>43192.004178240742</v>
      </c>
      <c r="H230" s="12"/>
      <c r="I230" s="13"/>
      <c r="J230" s="34"/>
    </row>
    <row r="231" spans="1:10" hidden="1" x14ac:dyDescent="0.3">
      <c r="A231" s="24">
        <v>229</v>
      </c>
      <c r="B231" s="11" t="str">
        <f>IFERROR(INDEX({"JSNY-BJ0001-01";"JSNY-JS0022-01";"JSNY-JS0002-01"},MATCH(D231,{"BJ_zhongyu";"JS_WX_liteer";"JS_CZ_wodefeng"},0)),"")</f>
        <v>JSNY-JS0002-01</v>
      </c>
      <c r="C231" s="11" t="str">
        <f>IFERROR(INDEX({"北京中裕世纪大酒店";"江苏利特尔绿色包装股份有限公司";"常州市金坛沃德丰电子科技有限公司"},MATCH(D231,{"BJ_zhongyu";"JS_WX_liteer";"JS_CZ_wodefeng"},0)),"")</f>
        <v>常州市金坛沃德丰电子科技有限公司</v>
      </c>
      <c r="D231" s="11" t="str">
        <f>[1]动作!$G230</f>
        <v>JS_CZ_wodefeng</v>
      </c>
      <c r="E231" s="11" t="str">
        <f>[1]动作!$D230</f>
        <v>分系统1BMS5SOC过低二级故障</v>
      </c>
      <c r="F231" s="11" t="s">
        <v>177</v>
      </c>
      <c r="G231" s="12">
        <f>[1]动作!$A230+[1]动作!$B230</f>
        <v>43192.004236111112</v>
      </c>
      <c r="H231" s="12"/>
      <c r="I231" s="13"/>
      <c r="J231" s="34"/>
    </row>
    <row r="232" spans="1:10" hidden="1" x14ac:dyDescent="0.3">
      <c r="A232" s="24">
        <v>230</v>
      </c>
      <c r="B232" s="11" t="str">
        <f>IFERROR(INDEX({"JSNY-BJ0001-01";"JSNY-JS0022-01";"JSNY-JS0002-01"},MATCH(D232,{"BJ_zhongyu";"JS_WX_liteer";"JS_CZ_wodefeng"},0)),"")</f>
        <v>JSNY-JS0002-01</v>
      </c>
      <c r="C232" s="11" t="str">
        <f>IFERROR(INDEX({"北京中裕世纪大酒店";"江苏利特尔绿色包装股份有限公司";"常州市金坛沃德丰电子科技有限公司"},MATCH(D232,{"BJ_zhongyu";"JS_WX_liteer";"JS_CZ_wodefeng"},0)),"")</f>
        <v>常州市金坛沃德丰电子科技有限公司</v>
      </c>
      <c r="D232" s="11" t="str">
        <f>[1]动作!$G231</f>
        <v>JS_CZ_wodefeng</v>
      </c>
      <c r="E232" s="11" t="str">
        <f>[1]动作!$D231</f>
        <v>分系统1BMS5SOC过低一级故障</v>
      </c>
      <c r="F232" s="11" t="s">
        <v>177</v>
      </c>
      <c r="G232" s="12">
        <f>[1]动作!$A231+[1]动作!$B231</f>
        <v>43192.018599537034</v>
      </c>
      <c r="H232" s="12"/>
      <c r="I232" s="13"/>
      <c r="J232" s="34"/>
    </row>
    <row r="233" spans="1:10" hidden="1" x14ac:dyDescent="0.3">
      <c r="A233" s="24">
        <v>231</v>
      </c>
      <c r="B233" s="11" t="str">
        <f>IFERROR(INDEX({"JSNY-BJ0001-01";"JSNY-JS0022-01";"JSNY-JS0002-01"},MATCH(D233,{"BJ_zhongyu";"JS_WX_liteer";"JS_CZ_wodefeng"},0)),"")</f>
        <v>JSNY-JS0002-01</v>
      </c>
      <c r="C233" s="11" t="str">
        <f>IFERROR(INDEX({"北京中裕世纪大酒店";"江苏利特尔绿色包装股份有限公司";"常州市金坛沃德丰电子科技有限公司"},MATCH(D233,{"BJ_zhongyu";"JS_WX_liteer";"JS_CZ_wodefeng"},0)),"")</f>
        <v>常州市金坛沃德丰电子科技有限公司</v>
      </c>
      <c r="D233" s="11" t="str">
        <f>[1]动作!$G232</f>
        <v>JS_CZ_wodefeng</v>
      </c>
      <c r="E233" s="11" t="str">
        <f>[1]动作!$D232</f>
        <v>分系统1BMS1单体电压过低一级故障</v>
      </c>
      <c r="F233" s="11" t="s">
        <v>177</v>
      </c>
      <c r="G233" s="12">
        <f>[1]动作!$A232+[1]动作!$B232</f>
        <v>43192.044432870367</v>
      </c>
      <c r="H233" s="12"/>
      <c r="I233" s="13"/>
      <c r="J233" s="34"/>
    </row>
    <row r="234" spans="1:10" hidden="1" x14ac:dyDescent="0.3">
      <c r="A234" s="24">
        <v>232</v>
      </c>
      <c r="B234" s="11" t="str">
        <f>IFERROR(INDEX({"JSNY-BJ0001-01";"JSNY-JS0022-01";"JSNY-JS0002-01"},MATCH(D234,{"BJ_zhongyu";"JS_WX_liteer";"JS_CZ_wodefeng"},0)),"")</f>
        <v>JSNY-JS0002-01</v>
      </c>
      <c r="C234" s="11" t="str">
        <f>IFERROR(INDEX({"北京中裕世纪大酒店";"江苏利特尔绿色包装股份有限公司";"常州市金坛沃德丰电子科技有限公司"},MATCH(D234,{"BJ_zhongyu";"JS_WX_liteer";"JS_CZ_wodefeng"},0)),"")</f>
        <v>常州市金坛沃德丰电子科技有限公司</v>
      </c>
      <c r="D234" s="11" t="str">
        <f>[1]动作!$G233</f>
        <v>JS_CZ_wodefeng</v>
      </c>
      <c r="E234" s="11" t="str">
        <f>[1]动作!$D233</f>
        <v>分系统1BMS6单体电压过低一级故障</v>
      </c>
      <c r="F234" s="11" t="s">
        <v>177</v>
      </c>
      <c r="G234" s="12">
        <f>[1]动作!$A233+[1]动作!$B233</f>
        <v>43192.044606481482</v>
      </c>
      <c r="H234" s="12"/>
      <c r="I234" s="13"/>
      <c r="J234" s="34"/>
    </row>
    <row r="235" spans="1:10" hidden="1" x14ac:dyDescent="0.3">
      <c r="A235" s="24">
        <v>233</v>
      </c>
      <c r="B235" s="11" t="str">
        <f>IFERROR(INDEX({"JSNY-BJ0001-01";"JSNY-JS0022-01";"JSNY-JS0002-01"},MATCH(D235,{"BJ_zhongyu";"JS_WX_liteer";"JS_CZ_wodefeng"},0)),"")</f>
        <v>JSNY-JS0002-01</v>
      </c>
      <c r="C235" s="11" t="str">
        <f>IFERROR(INDEX({"北京中裕世纪大酒店";"江苏利特尔绿色包装股份有限公司";"常州市金坛沃德丰电子科技有限公司"},MATCH(D235,{"BJ_zhongyu";"JS_WX_liteer";"JS_CZ_wodefeng"},0)),"")</f>
        <v>常州市金坛沃德丰电子科技有限公司</v>
      </c>
      <c r="D235" s="11" t="str">
        <f>[1]动作!$G234</f>
        <v>JS_CZ_wodefeng</v>
      </c>
      <c r="E235" s="11" t="str">
        <f>[1]动作!$D234</f>
        <v>分系统1BMS3单体电压过低一级故障</v>
      </c>
      <c r="F235" s="11" t="s">
        <v>177</v>
      </c>
      <c r="G235" s="12">
        <f>[1]动作!$A234+[1]动作!$B234</f>
        <v>43192.045069444444</v>
      </c>
      <c r="H235" s="12"/>
      <c r="I235" s="13"/>
      <c r="J235" s="34"/>
    </row>
    <row r="236" spans="1:10" hidden="1" x14ac:dyDescent="0.3">
      <c r="A236" s="24">
        <v>234</v>
      </c>
      <c r="B236" s="11" t="str">
        <f>IFERROR(INDEX({"JSNY-BJ0001-01";"JSNY-JS0022-01";"JSNY-JS0002-01"},MATCH(D236,{"BJ_zhongyu";"JS_WX_liteer";"JS_CZ_wodefeng"},0)),"")</f>
        <v>JSNY-JS0002-01</v>
      </c>
      <c r="C236" s="11" t="str">
        <f>IFERROR(INDEX({"北京中裕世纪大酒店";"江苏利特尔绿色包装股份有限公司";"常州市金坛沃德丰电子科技有限公司"},MATCH(D236,{"BJ_zhongyu";"JS_WX_liteer";"JS_CZ_wodefeng"},0)),"")</f>
        <v>常州市金坛沃德丰电子科技有限公司</v>
      </c>
      <c r="D236" s="11" t="str">
        <f>[1]动作!$G235</f>
        <v>JS_CZ_wodefeng</v>
      </c>
      <c r="E236" s="11" t="str">
        <f>[1]动作!$D235</f>
        <v>分系统1BMS4单体电压过低一级故障</v>
      </c>
      <c r="F236" s="11" t="s">
        <v>177</v>
      </c>
      <c r="G236" s="12">
        <f>[1]动作!$A235+[1]动作!$B235</f>
        <v>43192.045127314814</v>
      </c>
      <c r="H236" s="12"/>
      <c r="I236" s="13"/>
      <c r="J236" s="34"/>
    </row>
    <row r="237" spans="1:10" hidden="1" x14ac:dyDescent="0.3">
      <c r="A237" s="24">
        <v>235</v>
      </c>
      <c r="B237" s="11" t="str">
        <f>IFERROR(INDEX({"JSNY-BJ0001-01";"JSNY-JS0022-01";"JSNY-JS0002-01"},MATCH(D237,{"BJ_zhongyu";"JS_WX_liteer";"JS_CZ_wodefeng"},0)),"")</f>
        <v>JSNY-JS0002-01</v>
      </c>
      <c r="C237" s="11" t="str">
        <f>IFERROR(INDEX({"北京中裕世纪大酒店";"江苏利特尔绿色包装股份有限公司";"常州市金坛沃德丰电子科技有限公司"},MATCH(D237,{"BJ_zhongyu";"JS_WX_liteer";"JS_CZ_wodefeng"},0)),"")</f>
        <v>常州市金坛沃德丰电子科技有限公司</v>
      </c>
      <c r="D237" s="11" t="str">
        <f>[1]动作!$G236</f>
        <v>JS_CZ_wodefeng</v>
      </c>
      <c r="E237" s="11" t="str">
        <f>[1]动作!$D236</f>
        <v>分系统1BMS2单体电压过低一级故障</v>
      </c>
      <c r="F237" s="11" t="s">
        <v>177</v>
      </c>
      <c r="G237" s="12">
        <f>[1]动作!$A236+[1]动作!$B236</f>
        <v>43192.04587962963</v>
      </c>
      <c r="H237" s="12"/>
      <c r="I237" s="13"/>
      <c r="J237" s="34"/>
    </row>
    <row r="238" spans="1:10" hidden="1" x14ac:dyDescent="0.3">
      <c r="A238" s="24">
        <v>236</v>
      </c>
      <c r="B238" s="11" t="str">
        <f>IFERROR(INDEX({"JSNY-BJ0001-01";"JSNY-JS0022-01";"JSNY-JS0002-01"},MATCH(D238,{"BJ_zhongyu";"JS_WX_liteer";"JS_CZ_wodefeng"},0)),"")</f>
        <v>JSNY-JS0002-01</v>
      </c>
      <c r="C238" s="11" t="str">
        <f>IFERROR(INDEX({"北京中裕世纪大酒店";"江苏利特尔绿色包装股份有限公司";"常州市金坛沃德丰电子科技有限公司"},MATCH(D238,{"BJ_zhongyu";"JS_WX_liteer";"JS_CZ_wodefeng"},0)),"")</f>
        <v>常州市金坛沃德丰电子科技有限公司</v>
      </c>
      <c r="D238" s="11" t="str">
        <f>[1]动作!$G237</f>
        <v>JS_CZ_wodefeng</v>
      </c>
      <c r="E238" s="11" t="str">
        <f>[1]动作!$D237</f>
        <v>分系统1BMS1总电压过低一级故障</v>
      </c>
      <c r="F238" s="11" t="s">
        <v>177</v>
      </c>
      <c r="G238" s="12">
        <f>[1]动作!$A237+[1]动作!$B237</f>
        <v>43192.047731481478</v>
      </c>
      <c r="H238" s="12"/>
      <c r="I238" s="13"/>
      <c r="J238" s="34"/>
    </row>
    <row r="239" spans="1:10" hidden="1" x14ac:dyDescent="0.3">
      <c r="A239" s="24">
        <v>237</v>
      </c>
      <c r="B239" s="11" t="str">
        <f>IFERROR(INDEX({"JSNY-BJ0001-01";"JSNY-JS0022-01";"JSNY-JS0002-01"},MATCH(D239,{"BJ_zhongyu";"JS_WX_liteer";"JS_CZ_wodefeng"},0)),"")</f>
        <v>JSNY-JS0002-01</v>
      </c>
      <c r="C239" s="11" t="str">
        <f>IFERROR(INDEX({"北京中裕世纪大酒店";"江苏利特尔绿色包装股份有限公司";"常州市金坛沃德丰电子科技有限公司"},MATCH(D239,{"BJ_zhongyu";"JS_WX_liteer";"JS_CZ_wodefeng"},0)),"")</f>
        <v>常州市金坛沃德丰电子科技有限公司</v>
      </c>
      <c r="D239" s="11" t="str">
        <f>[1]动作!$G238</f>
        <v>JS_CZ_wodefeng</v>
      </c>
      <c r="E239" s="11" t="str">
        <f>[1]动作!$D238</f>
        <v>分系统1BMS3总电压过低一级故障</v>
      </c>
      <c r="F239" s="11" t="s">
        <v>177</v>
      </c>
      <c r="G239" s="12">
        <f>[1]动作!$A238+[1]动作!$B238</f>
        <v>43192.047847222224</v>
      </c>
      <c r="H239" s="12"/>
      <c r="I239" s="13"/>
      <c r="J239" s="34"/>
    </row>
    <row r="240" spans="1:10" hidden="1" x14ac:dyDescent="0.3">
      <c r="A240" s="24">
        <v>238</v>
      </c>
      <c r="B240" s="11" t="str">
        <f>IFERROR(INDEX({"JSNY-BJ0001-01";"JSNY-JS0022-01";"JSNY-JS0002-01"},MATCH(D240,{"BJ_zhongyu";"JS_WX_liteer";"JS_CZ_wodefeng"},0)),"")</f>
        <v>JSNY-JS0002-01</v>
      </c>
      <c r="C240" s="11" t="str">
        <f>IFERROR(INDEX({"北京中裕世纪大酒店";"江苏利特尔绿色包装股份有限公司";"常州市金坛沃德丰电子科技有限公司"},MATCH(D240,{"BJ_zhongyu";"JS_WX_liteer";"JS_CZ_wodefeng"},0)),"")</f>
        <v>常州市金坛沃德丰电子科技有限公司</v>
      </c>
      <c r="D240" s="11" t="str">
        <f>[1]动作!$G239</f>
        <v>JS_CZ_wodefeng</v>
      </c>
      <c r="E240" s="11" t="str">
        <f>[1]动作!$D239</f>
        <v>分系统1BMS6总电压过低一级故障</v>
      </c>
      <c r="F240" s="11" t="s">
        <v>177</v>
      </c>
      <c r="G240" s="12">
        <f>[1]动作!$A239+[1]动作!$B239</f>
        <v>43192.047962962963</v>
      </c>
      <c r="H240" s="12"/>
      <c r="I240" s="13"/>
      <c r="J240" s="34"/>
    </row>
    <row r="241" spans="1:10" hidden="1" x14ac:dyDescent="0.3">
      <c r="A241" s="24">
        <v>239</v>
      </c>
      <c r="B241" s="11" t="str">
        <f>IFERROR(INDEX({"JSNY-BJ0001-01";"JSNY-JS0022-01";"JSNY-JS0002-01"},MATCH(D241,{"BJ_zhongyu";"JS_WX_liteer";"JS_CZ_wodefeng"},0)),"")</f>
        <v>JSNY-JS0002-01</v>
      </c>
      <c r="C241" s="11" t="str">
        <f>IFERROR(INDEX({"北京中裕世纪大酒店";"江苏利特尔绿色包装股份有限公司";"常州市金坛沃德丰电子科技有限公司"},MATCH(D241,{"BJ_zhongyu";"JS_WX_liteer";"JS_CZ_wodefeng"},0)),"")</f>
        <v>常州市金坛沃德丰电子科技有限公司</v>
      </c>
      <c r="D241" s="11" t="str">
        <f>[1]动作!$G240</f>
        <v>JS_CZ_wodefeng</v>
      </c>
      <c r="E241" s="11" t="str">
        <f>[1]动作!$D240</f>
        <v>分系统1BMS5总电压过低一级故障</v>
      </c>
      <c r="F241" s="11" t="s">
        <v>177</v>
      </c>
      <c r="G241" s="12">
        <f>[1]动作!$A240+[1]动作!$B240</f>
        <v>43192.048078703701</v>
      </c>
      <c r="H241" s="12"/>
      <c r="I241" s="13"/>
      <c r="J241" s="34"/>
    </row>
    <row r="242" spans="1:10" hidden="1" x14ac:dyDescent="0.3">
      <c r="A242" s="24">
        <v>240</v>
      </c>
      <c r="B242" s="11" t="str">
        <f>IFERROR(INDEX({"JSNY-BJ0001-01";"JSNY-JS0022-01";"JSNY-JS0002-01"},MATCH(D242,{"BJ_zhongyu";"JS_WX_liteer";"JS_CZ_wodefeng"},0)),"")</f>
        <v>JSNY-JS0002-01</v>
      </c>
      <c r="C242" s="11" t="str">
        <f>IFERROR(INDEX({"北京中裕世纪大酒店";"江苏利特尔绿色包装股份有限公司";"常州市金坛沃德丰电子科技有限公司"},MATCH(D242,{"BJ_zhongyu";"JS_WX_liteer";"JS_CZ_wodefeng"},0)),"")</f>
        <v>常州市金坛沃德丰电子科技有限公司</v>
      </c>
      <c r="D242" s="11" t="str">
        <f>[1]动作!$G241</f>
        <v>JS_CZ_wodefeng</v>
      </c>
      <c r="E242" s="11" t="str">
        <f>[1]动作!$D241</f>
        <v>分系统1BMS2总电压过低一级故障</v>
      </c>
      <c r="F242" s="11" t="s">
        <v>177</v>
      </c>
      <c r="G242" s="12">
        <f>[1]动作!$A241+[1]动作!$B241</f>
        <v>43192.048136574071</v>
      </c>
      <c r="H242" s="12"/>
      <c r="I242" s="13"/>
      <c r="J242" s="34"/>
    </row>
    <row r="243" spans="1:10" hidden="1" x14ac:dyDescent="0.3">
      <c r="A243" s="24">
        <v>241</v>
      </c>
      <c r="B243" s="11" t="str">
        <f>IFERROR(INDEX({"JSNY-BJ0001-01";"JSNY-JS0022-01";"JSNY-JS0002-01"},MATCH(D243,{"BJ_zhongyu";"JS_WX_liteer";"JS_CZ_wodefeng"},0)),"")</f>
        <v>JSNY-JS0002-01</v>
      </c>
      <c r="C243" s="11" t="str">
        <f>IFERROR(INDEX({"北京中裕世纪大酒店";"江苏利特尔绿色包装股份有限公司";"常州市金坛沃德丰电子科技有限公司"},MATCH(D243,{"BJ_zhongyu";"JS_WX_liteer";"JS_CZ_wodefeng"},0)),"")</f>
        <v>常州市金坛沃德丰电子科技有限公司</v>
      </c>
      <c r="D243" s="11" t="str">
        <f>[1]动作!$G242</f>
        <v>JS_CZ_wodefeng</v>
      </c>
      <c r="E243" s="11" t="str">
        <f>[1]动作!$D242</f>
        <v>分系统1BMS4总电压过低一级故障</v>
      </c>
      <c r="F243" s="11" t="s">
        <v>177</v>
      </c>
      <c r="G243" s="12">
        <f>[1]动作!$A242+[1]动作!$B242</f>
        <v>43192.048194444447</v>
      </c>
      <c r="H243" s="12"/>
      <c r="I243" s="13"/>
      <c r="J243" s="34"/>
    </row>
    <row r="244" spans="1:10" hidden="1" x14ac:dyDescent="0.3">
      <c r="A244" s="24">
        <v>242</v>
      </c>
      <c r="B244" s="11" t="str">
        <f>IFERROR(INDEX({"JSNY-BJ0001-01";"JSNY-JS0022-01";"JSNY-JS0002-01"},MATCH(D244,{"BJ_zhongyu";"JS_WX_liteer";"JS_CZ_wodefeng"},0)),"")</f>
        <v>JSNY-JS0002-01</v>
      </c>
      <c r="C244" s="11" t="str">
        <f>IFERROR(INDEX({"北京中裕世纪大酒店";"江苏利特尔绿色包装股份有限公司";"常州市金坛沃德丰电子科技有限公司"},MATCH(D244,{"BJ_zhongyu";"JS_WX_liteer";"JS_CZ_wodefeng"},0)),"")</f>
        <v>常州市金坛沃德丰电子科技有限公司</v>
      </c>
      <c r="D244" s="11" t="str">
        <f>[1]动作!$G243</f>
        <v>JS_CZ_wodefeng</v>
      </c>
      <c r="E244" s="11" t="str">
        <f>[1]动作!$D243</f>
        <v>分系统1BMS5单体电压过低一级故障</v>
      </c>
      <c r="F244" s="11" t="s">
        <v>177</v>
      </c>
      <c r="G244" s="12">
        <f>[1]动作!$A243+[1]动作!$B243</f>
        <v>43192.04859953704</v>
      </c>
      <c r="H244" s="12"/>
      <c r="I244" s="13"/>
      <c r="J244" s="34"/>
    </row>
    <row r="245" spans="1:10" hidden="1" x14ac:dyDescent="0.3">
      <c r="A245" s="24">
        <v>243</v>
      </c>
      <c r="B245" s="11" t="str">
        <f>IFERROR(INDEX({"JSNY-BJ0001-01";"JSNY-JS0022-01";"JSNY-JS0002-01"},MATCH(D245,{"BJ_zhongyu";"JS_WX_liteer";"JS_CZ_wodefeng"},0)),"")</f>
        <v>JSNY-JS0002-01</v>
      </c>
      <c r="C245" s="11" t="str">
        <f>IFERROR(INDEX({"北京中裕世纪大酒店";"江苏利特尔绿色包装股份有限公司";"常州市金坛沃德丰电子科技有限公司"},MATCH(D245,{"BJ_zhongyu";"JS_WX_liteer";"JS_CZ_wodefeng"},0)),"")</f>
        <v>常州市金坛沃德丰电子科技有限公司</v>
      </c>
      <c r="D245" s="11" t="str">
        <f>[1]动作!$G244</f>
        <v>JS_CZ_wodefeng</v>
      </c>
      <c r="E245" s="11" t="str">
        <f>[1]动作!$D244</f>
        <v>分系统1BMS5SOC过低二级故障</v>
      </c>
      <c r="F245" s="11" t="s">
        <v>177</v>
      </c>
      <c r="G245" s="12">
        <f>[1]动作!$A244+[1]动作!$B244</f>
        <v>43192.053298611114</v>
      </c>
      <c r="H245" s="12"/>
      <c r="I245" s="13"/>
      <c r="J245" s="34"/>
    </row>
    <row r="246" spans="1:10" hidden="1" x14ac:dyDescent="0.3">
      <c r="A246" s="24">
        <v>244</v>
      </c>
      <c r="B246" s="11" t="str">
        <f>IFERROR(INDEX({"JSNY-BJ0001-01";"JSNY-JS0022-01";"JSNY-JS0002-01"},MATCH(D246,{"BJ_zhongyu";"JS_WX_liteer";"JS_CZ_wodefeng"},0)),"")</f>
        <v>JSNY-JS0002-01</v>
      </c>
      <c r="C246" s="11" t="str">
        <f>IFERROR(INDEX({"北京中裕世纪大酒店";"江苏利特尔绿色包装股份有限公司";"常州市金坛沃德丰电子科技有限公司"},MATCH(D246,{"BJ_zhongyu";"JS_WX_liteer";"JS_CZ_wodefeng"},0)),"")</f>
        <v>常州市金坛沃德丰电子科技有限公司</v>
      </c>
      <c r="D246" s="11" t="str">
        <f>[1]动作!$G245</f>
        <v>JS_CZ_wodefeng</v>
      </c>
      <c r="E246" s="11" t="str">
        <f>[1]动作!$D245</f>
        <v>分系统1BMS1SOC过低二级故障</v>
      </c>
      <c r="F246" s="11" t="s">
        <v>177</v>
      </c>
      <c r="G246" s="12">
        <f>[1]动作!$A245+[1]动作!$B245</f>
        <v>43192.054398148146</v>
      </c>
      <c r="H246" s="12"/>
      <c r="I246" s="13"/>
      <c r="J246" s="34"/>
    </row>
    <row r="247" spans="1:10" hidden="1" x14ac:dyDescent="0.3">
      <c r="A247" s="24">
        <v>245</v>
      </c>
      <c r="B247" s="11" t="str">
        <f>IFERROR(INDEX({"JSNY-BJ0001-01";"JSNY-JS0022-01";"JSNY-JS0002-01"},MATCH(D247,{"BJ_zhongyu";"JS_WX_liteer";"JS_CZ_wodefeng"},0)),"")</f>
        <v>JSNY-JS0002-01</v>
      </c>
      <c r="C247" s="11" t="str">
        <f>IFERROR(INDEX({"北京中裕世纪大酒店";"江苏利特尔绿色包装股份有限公司";"常州市金坛沃德丰电子科技有限公司"},MATCH(D247,{"BJ_zhongyu";"JS_WX_liteer";"JS_CZ_wodefeng"},0)),"")</f>
        <v>常州市金坛沃德丰电子科技有限公司</v>
      </c>
      <c r="D247" s="11" t="str">
        <f>[1]动作!$G246</f>
        <v>JS_CZ_wodefeng</v>
      </c>
      <c r="E247" s="11" t="str">
        <f>[1]动作!$D246</f>
        <v>分系统1BMS3SOC过低二级故障</v>
      </c>
      <c r="F247" s="11" t="s">
        <v>177</v>
      </c>
      <c r="G247" s="12">
        <f>[1]动作!$A246+[1]动作!$B246</f>
        <v>43192.054861111108</v>
      </c>
      <c r="H247" s="12"/>
      <c r="I247" s="13"/>
      <c r="J247" s="34"/>
    </row>
    <row r="248" spans="1:10" hidden="1" x14ac:dyDescent="0.3">
      <c r="A248" s="24">
        <v>246</v>
      </c>
      <c r="B248" s="11" t="str">
        <f>IFERROR(INDEX({"JSNY-BJ0001-01";"JSNY-JS0022-01";"JSNY-JS0002-01"},MATCH(D248,{"BJ_zhongyu";"JS_WX_liteer";"JS_CZ_wodefeng"},0)),"")</f>
        <v>JSNY-JS0002-01</v>
      </c>
      <c r="C248" s="11" t="str">
        <f>IFERROR(INDEX({"北京中裕世纪大酒店";"江苏利特尔绿色包装股份有限公司";"常州市金坛沃德丰电子科技有限公司"},MATCH(D248,{"BJ_zhongyu";"JS_WX_liteer";"JS_CZ_wodefeng"},0)),"")</f>
        <v>常州市金坛沃德丰电子科技有限公司</v>
      </c>
      <c r="D248" s="11" t="str">
        <f>[1]动作!$G247</f>
        <v>JS_CZ_wodefeng</v>
      </c>
      <c r="E248" s="11" t="str">
        <f>[1]动作!$D247</f>
        <v>分系统1BMS6SOC过低二级故障</v>
      </c>
      <c r="F248" s="11" t="s">
        <v>177</v>
      </c>
      <c r="G248" s="12">
        <f>[1]动作!$A247+[1]动作!$B247</f>
        <v>43192.054976851854</v>
      </c>
      <c r="H248" s="12"/>
      <c r="I248" s="13"/>
      <c r="J248" s="34"/>
    </row>
    <row r="249" spans="1:10" hidden="1" x14ac:dyDescent="0.3">
      <c r="A249" s="24">
        <v>247</v>
      </c>
      <c r="B249" s="11" t="str">
        <f>IFERROR(INDEX({"JSNY-BJ0001-01";"JSNY-JS0022-01";"JSNY-JS0002-01"},MATCH(D249,{"BJ_zhongyu";"JS_WX_liteer";"JS_CZ_wodefeng"},0)),"")</f>
        <v>JSNY-JS0002-01</v>
      </c>
      <c r="C249" s="11" t="str">
        <f>IFERROR(INDEX({"北京中裕世纪大酒店";"江苏利特尔绿色包装股份有限公司";"常州市金坛沃德丰电子科技有限公司"},MATCH(D249,{"BJ_zhongyu";"JS_WX_liteer";"JS_CZ_wodefeng"},0)),"")</f>
        <v>常州市金坛沃德丰电子科技有限公司</v>
      </c>
      <c r="D249" s="11" t="str">
        <f>[1]动作!$G248</f>
        <v>JS_CZ_wodefeng</v>
      </c>
      <c r="E249" s="11" t="str">
        <f>[1]动作!$D248</f>
        <v>分系统1BMS4SOC过低二级故障</v>
      </c>
      <c r="F249" s="11" t="s">
        <v>177</v>
      </c>
      <c r="G249" s="12">
        <f>[1]动作!$A248+[1]动作!$B248</f>
        <v>43192.055208333331</v>
      </c>
      <c r="H249" s="12"/>
      <c r="I249" s="13"/>
      <c r="J249" s="34"/>
    </row>
    <row r="250" spans="1:10" hidden="1" x14ac:dyDescent="0.3">
      <c r="A250" s="24">
        <v>248</v>
      </c>
      <c r="B250" s="11" t="str">
        <f>IFERROR(INDEX({"JSNY-BJ0001-01";"JSNY-JS0022-01";"JSNY-JS0002-01"},MATCH(D250,{"BJ_zhongyu";"JS_WX_liteer";"JS_CZ_wodefeng"},0)),"")</f>
        <v>JSNY-JS0002-01</v>
      </c>
      <c r="C250" s="11" t="str">
        <f>IFERROR(INDEX({"北京中裕世纪大酒店";"江苏利特尔绿色包装股份有限公司";"常州市金坛沃德丰电子科技有限公司"},MATCH(D250,{"BJ_zhongyu";"JS_WX_liteer";"JS_CZ_wodefeng"},0)),"")</f>
        <v>常州市金坛沃德丰电子科技有限公司</v>
      </c>
      <c r="D250" s="11" t="str">
        <f>[1]动作!$G249</f>
        <v>JS_CZ_wodefeng</v>
      </c>
      <c r="E250" s="11" t="str">
        <f>[1]动作!$D249</f>
        <v>分系统1BMS2SOC过低二级故障</v>
      </c>
      <c r="F250" s="11" t="s">
        <v>177</v>
      </c>
      <c r="G250" s="12">
        <f>[1]动作!$A249+[1]动作!$B249</f>
        <v>43192.055439814816</v>
      </c>
      <c r="H250" s="12"/>
      <c r="I250" s="13"/>
      <c r="J250" s="34"/>
    </row>
    <row r="251" spans="1:10" hidden="1" x14ac:dyDescent="0.3">
      <c r="A251" s="24">
        <v>249</v>
      </c>
      <c r="B251" s="11" t="str">
        <f>IFERROR(INDEX({"JSNY-BJ0001-01";"JSNY-JS0022-01";"JSNY-JS0002-01"},MATCH(D251,{"BJ_zhongyu";"JS_WX_liteer";"JS_CZ_wodefeng"},0)),"")</f>
        <v>JSNY-JS0002-01</v>
      </c>
      <c r="C251" s="11" t="str">
        <f>IFERROR(INDEX({"北京中裕世纪大酒店";"江苏利特尔绿色包装股份有限公司";"常州市金坛沃德丰电子科技有限公司"},MATCH(D251,{"BJ_zhongyu";"JS_WX_liteer";"JS_CZ_wodefeng"},0)),"")</f>
        <v>常州市金坛沃德丰电子科技有限公司</v>
      </c>
      <c r="D251" s="11" t="str">
        <f>[1]动作!$G250</f>
        <v>JS_CZ_wodefeng</v>
      </c>
      <c r="E251" s="11" t="str">
        <f>[1]动作!$D250</f>
        <v>分系统1BMS5SOC过低一级故障</v>
      </c>
      <c r="F251" s="11" t="s">
        <v>177</v>
      </c>
      <c r="G251" s="12">
        <f>[1]动作!$A250+[1]动作!$B250</f>
        <v>43192.062326388892</v>
      </c>
      <c r="H251" s="12"/>
      <c r="I251" s="13"/>
      <c r="J251" s="34"/>
    </row>
    <row r="252" spans="1:10" hidden="1" x14ac:dyDescent="0.3">
      <c r="A252" s="24">
        <v>250</v>
      </c>
      <c r="B252" s="11" t="str">
        <f>IFERROR(INDEX({"JSNY-BJ0001-01";"JSNY-JS0022-01";"JSNY-JS0002-01"},MATCH(D252,{"BJ_zhongyu";"JS_WX_liteer";"JS_CZ_wodefeng"},0)),"")</f>
        <v>JSNY-JS0002-01</v>
      </c>
      <c r="C252" s="11" t="str">
        <f>IFERROR(INDEX({"北京中裕世纪大酒店";"江苏利特尔绿色包装股份有限公司";"常州市金坛沃德丰电子科技有限公司"},MATCH(D252,{"BJ_zhongyu";"JS_WX_liteer";"JS_CZ_wodefeng"},0)),"")</f>
        <v>常州市金坛沃德丰电子科技有限公司</v>
      </c>
      <c r="D252" s="11" t="str">
        <f>[1]动作!$G251</f>
        <v>JS_CZ_wodefeng</v>
      </c>
      <c r="E252" s="11" t="str">
        <f>[1]动作!$D251</f>
        <v>分系统1BMS1SOC过低一级故障</v>
      </c>
      <c r="F252" s="11" t="s">
        <v>177</v>
      </c>
      <c r="G252" s="12">
        <f>[1]动作!$A251+[1]动作!$B251</f>
        <v>43192.062905092593</v>
      </c>
      <c r="H252" s="12"/>
      <c r="I252" s="13"/>
      <c r="J252" s="34"/>
    </row>
    <row r="253" spans="1:10" hidden="1" x14ac:dyDescent="0.3">
      <c r="A253" s="24">
        <v>251</v>
      </c>
      <c r="B253" s="11" t="str">
        <f>IFERROR(INDEX({"JSNY-BJ0001-01";"JSNY-JS0022-01";"JSNY-JS0002-01"},MATCH(D253,{"BJ_zhongyu";"JS_WX_liteer";"JS_CZ_wodefeng"},0)),"")</f>
        <v>JSNY-JS0002-01</v>
      </c>
      <c r="C253" s="11" t="str">
        <f>IFERROR(INDEX({"北京中裕世纪大酒店";"江苏利特尔绿色包装股份有限公司";"常州市金坛沃德丰电子科技有限公司"},MATCH(D253,{"BJ_zhongyu";"JS_WX_liteer";"JS_CZ_wodefeng"},0)),"")</f>
        <v>常州市金坛沃德丰电子科技有限公司</v>
      </c>
      <c r="D253" s="11" t="str">
        <f>[1]动作!$G252</f>
        <v>JS_CZ_wodefeng</v>
      </c>
      <c r="E253" s="11" t="str">
        <f>[1]动作!$D252</f>
        <v>分系统1BMS3SOC过低一级故障</v>
      </c>
      <c r="F253" s="11" t="s">
        <v>177</v>
      </c>
      <c r="G253" s="12">
        <f>[1]动作!$A252+[1]动作!$B252</f>
        <v>43192.063773148147</v>
      </c>
      <c r="H253" s="12"/>
      <c r="I253" s="13"/>
      <c r="J253" s="34"/>
    </row>
    <row r="254" spans="1:10" hidden="1" x14ac:dyDescent="0.3">
      <c r="A254" s="24">
        <v>252</v>
      </c>
      <c r="B254" s="11" t="str">
        <f>IFERROR(INDEX({"JSNY-BJ0001-01";"JSNY-JS0022-01";"JSNY-JS0002-01"},MATCH(D254,{"BJ_zhongyu";"JS_WX_liteer";"JS_CZ_wodefeng"},0)),"")</f>
        <v>JSNY-JS0002-01</v>
      </c>
      <c r="C254" s="11" t="str">
        <f>IFERROR(INDEX({"北京中裕世纪大酒店";"江苏利特尔绿色包装股份有限公司";"常州市金坛沃德丰电子科技有限公司"},MATCH(D254,{"BJ_zhongyu";"JS_WX_liteer";"JS_CZ_wodefeng"},0)),"")</f>
        <v>常州市金坛沃德丰电子科技有限公司</v>
      </c>
      <c r="D254" s="11" t="str">
        <f>[1]动作!$G253</f>
        <v>JS_CZ_wodefeng</v>
      </c>
      <c r="E254" s="11" t="str">
        <f>[1]动作!$D253</f>
        <v>分系统1BMS6SOC过低一级故障</v>
      </c>
      <c r="F254" s="11" t="s">
        <v>177</v>
      </c>
      <c r="G254" s="12">
        <f>[1]动作!$A253+[1]动作!$B253</f>
        <v>43192.064062500001</v>
      </c>
      <c r="H254" s="12"/>
      <c r="I254" s="13"/>
      <c r="J254" s="34"/>
    </row>
    <row r="255" spans="1:10" hidden="1" x14ac:dyDescent="0.3">
      <c r="A255" s="24">
        <v>253</v>
      </c>
      <c r="B255" s="11" t="str">
        <f>IFERROR(INDEX({"JSNY-BJ0001-01";"JSNY-JS0022-01";"JSNY-JS0002-01"},MATCH(D255,{"BJ_zhongyu";"JS_WX_liteer";"JS_CZ_wodefeng"},0)),"")</f>
        <v>JSNY-JS0002-01</v>
      </c>
      <c r="C255" s="11" t="str">
        <f>IFERROR(INDEX({"北京中裕世纪大酒店";"江苏利特尔绿色包装股份有限公司";"常州市金坛沃德丰电子科技有限公司"},MATCH(D255,{"BJ_zhongyu";"JS_WX_liteer";"JS_CZ_wodefeng"},0)),"")</f>
        <v>常州市金坛沃德丰电子科技有限公司</v>
      </c>
      <c r="D255" s="11" t="str">
        <f>[1]动作!$G254</f>
        <v>JS_CZ_wodefeng</v>
      </c>
      <c r="E255" s="11" t="str">
        <f>[1]动作!$D254</f>
        <v>分系统1BMS4SOC过低一级故障</v>
      </c>
      <c r="F255" s="11" t="s">
        <v>177</v>
      </c>
      <c r="G255" s="12">
        <f>[1]动作!$A254+[1]动作!$B254</f>
        <v>43192.064409722225</v>
      </c>
      <c r="H255" s="12"/>
      <c r="I255" s="13"/>
      <c r="J255" s="34"/>
    </row>
    <row r="256" spans="1:10" hidden="1" x14ac:dyDescent="0.3">
      <c r="A256" s="24">
        <v>254</v>
      </c>
      <c r="B256" s="11" t="str">
        <f>IFERROR(INDEX({"JSNY-BJ0001-01";"JSNY-JS0022-01";"JSNY-JS0002-01"},MATCH(D256,{"BJ_zhongyu";"JS_WX_liteer";"JS_CZ_wodefeng"},0)),"")</f>
        <v>JSNY-JS0002-01</v>
      </c>
      <c r="C256" s="11" t="str">
        <f>IFERROR(INDEX({"北京中裕世纪大酒店";"江苏利特尔绿色包装股份有限公司";"常州市金坛沃德丰电子科技有限公司"},MATCH(D256,{"BJ_zhongyu";"JS_WX_liteer";"JS_CZ_wodefeng"},0)),"")</f>
        <v>常州市金坛沃德丰电子科技有限公司</v>
      </c>
      <c r="D256" s="11" t="str">
        <f>[1]动作!$G255</f>
        <v>JS_CZ_wodefeng</v>
      </c>
      <c r="E256" s="11" t="str">
        <f>[1]动作!$D255</f>
        <v>分系统1BMS2SOC过低一级故障</v>
      </c>
      <c r="F256" s="11" t="s">
        <v>177</v>
      </c>
      <c r="G256" s="12">
        <f>[1]动作!$A255+[1]动作!$B255</f>
        <v>43192.064756944441</v>
      </c>
      <c r="H256" s="12"/>
      <c r="I256" s="13"/>
      <c r="J256" s="34"/>
    </row>
    <row r="257" spans="1:10" hidden="1" x14ac:dyDescent="0.3">
      <c r="A257" s="24">
        <v>255</v>
      </c>
      <c r="B257" s="11" t="str">
        <f>IFERROR(INDEX({"JSNY-BJ0001-01";"JSNY-JS0022-01";"JSNY-JS0002-01"},MATCH(D257,{"BJ_zhongyu";"JS_WX_liteer";"JS_CZ_wodefeng"},0)),"")</f>
        <v>JSNY-JS0022-01</v>
      </c>
      <c r="C257" s="11" t="str">
        <f>IFERROR(INDEX({"北京中裕世纪大酒店";"江苏利特尔绿色包装股份有限公司";"常州市金坛沃德丰电子科技有限公司"},MATCH(D257,{"BJ_zhongyu";"JS_WX_liteer";"JS_CZ_wodefeng"},0)),"")</f>
        <v>江苏利特尔绿色包装股份有限公司</v>
      </c>
      <c r="D257" s="11" t="str">
        <f>[1]动作!$G256</f>
        <v>JS_WX_liteer</v>
      </c>
      <c r="E257" s="11" t="str">
        <f>[1]动作!$D256</f>
        <v>分系统1故障状态</v>
      </c>
      <c r="F257" s="11" t="s">
        <v>178</v>
      </c>
      <c r="G257" s="12">
        <f>[1]动作!$A256+[1]动作!$B256</f>
        <v>43192.119664351849</v>
      </c>
      <c r="H257" s="12"/>
      <c r="I257" s="13"/>
      <c r="J257" s="34"/>
    </row>
    <row r="258" spans="1:10" hidden="1" x14ac:dyDescent="0.3">
      <c r="A258" s="24">
        <v>256</v>
      </c>
      <c r="B258" s="11" t="str">
        <f>IFERROR(INDEX({"JSNY-BJ0001-01";"JSNY-JS0022-01";"JSNY-JS0002-01"},MATCH(D258,{"BJ_zhongyu";"JS_WX_liteer";"JS_CZ_wodefeng"},0)),"")</f>
        <v>JSNY-JS0022-01</v>
      </c>
      <c r="C258" s="11" t="str">
        <f>IFERROR(INDEX({"北京中裕世纪大酒店";"江苏利特尔绿色包装股份有限公司";"常州市金坛沃德丰电子科技有限公司"},MATCH(D258,{"BJ_zhongyu";"JS_WX_liteer";"JS_CZ_wodefeng"},0)),"")</f>
        <v>江苏利特尔绿色包装股份有限公司</v>
      </c>
      <c r="D258" s="11" t="str">
        <f>[1]动作!$G257</f>
        <v>JS_WX_liteer</v>
      </c>
      <c r="E258" s="11" t="str">
        <f>[1]动作!$D257</f>
        <v>分系统1BCMS2故障状态</v>
      </c>
      <c r="F258" s="11" t="s">
        <v>177</v>
      </c>
      <c r="G258" s="12">
        <f>[1]动作!$A257+[1]动作!$B257</f>
        <v>43192.119664351849</v>
      </c>
      <c r="H258" s="12"/>
      <c r="I258" s="13"/>
      <c r="J258" s="34"/>
    </row>
    <row r="259" spans="1:10" hidden="1" x14ac:dyDescent="0.3">
      <c r="A259" s="24">
        <v>257</v>
      </c>
      <c r="B259" s="11" t="str">
        <f>IFERROR(INDEX({"JSNY-BJ0001-01";"JSNY-JS0022-01";"JSNY-JS0002-01"},MATCH(D259,{"BJ_zhongyu";"JS_WX_liteer";"JS_CZ_wodefeng"},0)),"")</f>
        <v>JSNY-JS0022-01</v>
      </c>
      <c r="C259" s="11" t="str">
        <f>IFERROR(INDEX({"北京中裕世纪大酒店";"江苏利特尔绿色包装股份有限公司";"常州市金坛沃德丰电子科技有限公司"},MATCH(D259,{"BJ_zhongyu";"JS_WX_liteer";"JS_CZ_wodefeng"},0)),"")</f>
        <v>江苏利特尔绿色包装股份有限公司</v>
      </c>
      <c r="D259" s="11" t="str">
        <f>[1]动作!$G258</f>
        <v>JS_WX_liteer</v>
      </c>
      <c r="E259" s="11" t="str">
        <f>[1]动作!$D258</f>
        <v>分系统1BMS2单体自检失效故障</v>
      </c>
      <c r="F259" s="11" t="s">
        <v>177</v>
      </c>
      <c r="G259" s="12">
        <f>[1]动作!$A258+[1]动作!$B258</f>
        <v>43192.119664351849</v>
      </c>
      <c r="H259" s="12"/>
      <c r="I259" s="13"/>
      <c r="J259" s="34"/>
    </row>
    <row r="260" spans="1:10" hidden="1" x14ac:dyDescent="0.3">
      <c r="A260" s="24">
        <v>258</v>
      </c>
      <c r="B260" s="11" t="str">
        <f>IFERROR(INDEX({"JSNY-BJ0001-01";"JSNY-JS0022-01";"JSNY-JS0002-01"},MATCH(D260,{"BJ_zhongyu";"JS_WX_liteer";"JS_CZ_wodefeng"},0)),"")</f>
        <v>JSNY-JS0022-01</v>
      </c>
      <c r="C260" s="11" t="str">
        <f>IFERROR(INDEX({"北京中裕世纪大酒店";"江苏利特尔绿色包装股份有限公司";"常州市金坛沃德丰电子科技有限公司"},MATCH(D260,{"BJ_zhongyu";"JS_WX_liteer";"JS_CZ_wodefeng"},0)),"")</f>
        <v>江苏利特尔绿色包装股份有限公司</v>
      </c>
      <c r="D260" s="11" t="str">
        <f>[1]动作!$G259</f>
        <v>JS_WX_liteer</v>
      </c>
      <c r="E260" s="11" t="str">
        <f>[1]动作!$D259</f>
        <v>BCMS故障</v>
      </c>
      <c r="F260" s="11" t="s">
        <v>177</v>
      </c>
      <c r="G260" s="12">
        <f>[1]动作!$A259+[1]动作!$B259</f>
        <v>43192.119664351849</v>
      </c>
      <c r="H260" s="12"/>
      <c r="I260" s="13"/>
      <c r="J260" s="34"/>
    </row>
    <row r="261" spans="1:10" hidden="1" x14ac:dyDescent="0.3">
      <c r="A261" s="24">
        <v>259</v>
      </c>
      <c r="B261" s="11" t="str">
        <f>IFERROR(INDEX({"JSNY-BJ0001-01";"JSNY-JS0022-01";"JSNY-JS0002-01"},MATCH(D261,{"BJ_zhongyu";"JS_WX_liteer";"JS_CZ_wodefeng"},0)),"")</f>
        <v>JSNY-BJ0001-01</v>
      </c>
      <c r="C261" s="11" t="str">
        <f>IFERROR(INDEX({"北京中裕世纪大酒店";"江苏利特尔绿色包装股份有限公司";"常州市金坛沃德丰电子科技有限公司"},MATCH(D261,{"BJ_zhongyu";"JS_WX_liteer";"JS_CZ_wodefeng"},0)),"")</f>
        <v>北京中裕世纪大酒店</v>
      </c>
      <c r="D261" s="11" t="str">
        <f>[1]动作!$G260</f>
        <v>BJ_zhongyu</v>
      </c>
      <c r="E261" s="11" t="str">
        <f>[1]动作!$D260</f>
        <v>分系统2故障状态</v>
      </c>
      <c r="F261" s="11" t="s">
        <v>178</v>
      </c>
      <c r="G261" s="12">
        <f>[1]动作!$A260+[1]动作!$B260</f>
        <v>43192.244166666664</v>
      </c>
      <c r="H261" s="12"/>
      <c r="I261" s="13"/>
      <c r="J261" s="34"/>
    </row>
    <row r="262" spans="1:10" hidden="1" x14ac:dyDescent="0.3">
      <c r="A262" s="24">
        <v>260</v>
      </c>
      <c r="B262" s="11" t="str">
        <f>IFERROR(INDEX({"JSNY-BJ0001-01";"JSNY-JS0022-01";"JSNY-JS0002-01"},MATCH(D262,{"BJ_zhongyu";"JS_WX_liteer";"JS_CZ_wodefeng"},0)),"")</f>
        <v>JSNY-JS0002-01</v>
      </c>
      <c r="C262" s="11" t="str">
        <f>IFERROR(INDEX({"北京中裕世纪大酒店";"江苏利特尔绿色包装股份有限公司";"常州市金坛沃德丰电子科技有限公司"},MATCH(D262,{"BJ_zhongyu";"JS_WX_liteer";"JS_CZ_wodefeng"},0)),"")</f>
        <v>常州市金坛沃德丰电子科技有限公司</v>
      </c>
      <c r="D262" s="11" t="str">
        <f>[1]动作!$G261</f>
        <v>JS_CZ_wodefeng</v>
      </c>
      <c r="E262" s="11" t="str">
        <f>[1]动作!$D261</f>
        <v>分系统1BMS1总电压过低一级故障</v>
      </c>
      <c r="F262" s="11" t="s">
        <v>177</v>
      </c>
      <c r="G262" s="12">
        <f>[1]动作!$A261+[1]动作!$B261</f>
        <v>43192.472951388889</v>
      </c>
      <c r="H262" s="12"/>
      <c r="I262" s="13"/>
      <c r="J262" s="34"/>
    </row>
    <row r="263" spans="1:10" hidden="1" x14ac:dyDescent="0.3">
      <c r="A263" s="24">
        <v>261</v>
      </c>
      <c r="B263" s="11" t="str">
        <f>IFERROR(INDEX({"JSNY-BJ0001-01";"JSNY-JS0022-01";"JSNY-JS0002-01"},MATCH(D263,{"BJ_zhongyu";"JS_WX_liteer";"JS_CZ_wodefeng"},0)),"")</f>
        <v>JSNY-JS0002-01</v>
      </c>
      <c r="C263" s="11" t="str">
        <f>IFERROR(INDEX({"北京中裕世纪大酒店";"江苏利特尔绿色包装股份有限公司";"常州市金坛沃德丰电子科技有限公司"},MATCH(D263,{"BJ_zhongyu";"JS_WX_liteer";"JS_CZ_wodefeng"},0)),"")</f>
        <v>常州市金坛沃德丰电子科技有限公司</v>
      </c>
      <c r="D263" s="11" t="str">
        <f>[1]动作!$G262</f>
        <v>JS_CZ_wodefeng</v>
      </c>
      <c r="E263" s="11" t="str">
        <f>[1]动作!$D262</f>
        <v>分系统1BMS1总电压过低二级故障</v>
      </c>
      <c r="F263" s="11" t="s">
        <v>177</v>
      </c>
      <c r="G263" s="12">
        <f>[1]动作!$A262+[1]动作!$B262</f>
        <v>43192.472951388889</v>
      </c>
      <c r="H263" s="12"/>
      <c r="I263" s="13"/>
      <c r="J263" s="34"/>
    </row>
    <row r="264" spans="1:10" hidden="1" x14ac:dyDescent="0.3">
      <c r="A264" s="24">
        <v>262</v>
      </c>
      <c r="B264" s="11" t="str">
        <f>IFERROR(INDEX({"JSNY-BJ0001-01";"JSNY-JS0022-01";"JSNY-JS0002-01"},MATCH(D264,{"BJ_zhongyu";"JS_WX_liteer";"JS_CZ_wodefeng"},0)),"")</f>
        <v>JSNY-JS0002-01</v>
      </c>
      <c r="C264" s="11" t="str">
        <f>IFERROR(INDEX({"北京中裕世纪大酒店";"江苏利特尔绿色包装股份有限公司";"常州市金坛沃德丰电子科技有限公司"},MATCH(D264,{"BJ_zhongyu";"JS_WX_liteer";"JS_CZ_wodefeng"},0)),"")</f>
        <v>常州市金坛沃德丰电子科技有限公司</v>
      </c>
      <c r="D264" s="11" t="str">
        <f>[1]动作!$G263</f>
        <v>JS_CZ_wodefeng</v>
      </c>
      <c r="E264" s="11" t="str">
        <f>[1]动作!$D263</f>
        <v>分系统1BMS3总电压过低一级故障</v>
      </c>
      <c r="F264" s="11" t="s">
        <v>177</v>
      </c>
      <c r="G264" s="12">
        <f>[1]动作!$A263+[1]动作!$B263</f>
        <v>43192.473356481481</v>
      </c>
      <c r="H264" s="12"/>
      <c r="I264" s="13"/>
      <c r="J264" s="34"/>
    </row>
    <row r="265" spans="1:10" hidden="1" x14ac:dyDescent="0.3">
      <c r="A265" s="24">
        <v>263</v>
      </c>
      <c r="B265" s="11" t="str">
        <f>IFERROR(INDEX({"JSNY-BJ0001-01";"JSNY-JS0022-01";"JSNY-JS0002-01"},MATCH(D265,{"BJ_zhongyu";"JS_WX_liteer";"JS_CZ_wodefeng"},0)),"")</f>
        <v>JSNY-JS0002-01</v>
      </c>
      <c r="C265" s="11" t="str">
        <f>IFERROR(INDEX({"北京中裕世纪大酒店";"江苏利特尔绿色包装股份有限公司";"常州市金坛沃德丰电子科技有限公司"},MATCH(D265,{"BJ_zhongyu";"JS_WX_liteer";"JS_CZ_wodefeng"},0)),"")</f>
        <v>常州市金坛沃德丰电子科技有限公司</v>
      </c>
      <c r="D265" s="11" t="str">
        <f>[1]动作!$G264</f>
        <v>JS_CZ_wodefeng</v>
      </c>
      <c r="E265" s="11" t="str">
        <f>[1]动作!$D264</f>
        <v>分系统1BMS3总电压过低二级故障</v>
      </c>
      <c r="F265" s="11" t="s">
        <v>177</v>
      </c>
      <c r="G265" s="12">
        <f>[1]动作!$A264+[1]动作!$B264</f>
        <v>43192.473356481481</v>
      </c>
      <c r="H265" s="12"/>
      <c r="I265" s="13"/>
      <c r="J265" s="34"/>
    </row>
    <row r="266" spans="1:10" hidden="1" x14ac:dyDescent="0.3">
      <c r="A266" s="24">
        <v>264</v>
      </c>
      <c r="B266" s="11" t="str">
        <f>IFERROR(INDEX({"JSNY-BJ0001-01";"JSNY-JS0022-01";"JSNY-JS0002-01"},MATCH(D266,{"BJ_zhongyu";"JS_WX_liteer";"JS_CZ_wodefeng"},0)),"")</f>
        <v>JSNY-JS0002-01</v>
      </c>
      <c r="C266" s="11" t="str">
        <f>IFERROR(INDEX({"北京中裕世纪大酒店";"江苏利特尔绿色包装股份有限公司";"常州市金坛沃德丰电子科技有限公司"},MATCH(D266,{"BJ_zhongyu";"JS_WX_liteer";"JS_CZ_wodefeng"},0)),"")</f>
        <v>常州市金坛沃德丰电子科技有限公司</v>
      </c>
      <c r="D266" s="11" t="str">
        <f>[1]动作!$G265</f>
        <v>JS_CZ_wodefeng</v>
      </c>
      <c r="E266" s="11" t="str">
        <f>[1]动作!$D265</f>
        <v>分系统1BMS6总电压过低一级故障</v>
      </c>
      <c r="F266" s="11" t="s">
        <v>177</v>
      </c>
      <c r="G266" s="12">
        <f>[1]动作!$A265+[1]动作!$B265</f>
        <v>43192.473703703705</v>
      </c>
      <c r="H266" s="12"/>
      <c r="I266" s="13"/>
      <c r="J266" s="34"/>
    </row>
    <row r="267" spans="1:10" hidden="1" x14ac:dyDescent="0.3">
      <c r="A267" s="24">
        <v>265</v>
      </c>
      <c r="B267" s="11" t="str">
        <f>IFERROR(INDEX({"JSNY-BJ0001-01";"JSNY-JS0022-01";"JSNY-JS0002-01"},MATCH(D267,{"BJ_zhongyu";"JS_WX_liteer";"JS_CZ_wodefeng"},0)),"")</f>
        <v>JSNY-JS0002-01</v>
      </c>
      <c r="C267" s="11" t="str">
        <f>IFERROR(INDEX({"北京中裕世纪大酒店";"江苏利特尔绿色包装股份有限公司";"常州市金坛沃德丰电子科技有限公司"},MATCH(D267,{"BJ_zhongyu";"JS_WX_liteer";"JS_CZ_wodefeng"},0)),"")</f>
        <v>常州市金坛沃德丰电子科技有限公司</v>
      </c>
      <c r="D267" s="11" t="str">
        <f>[1]动作!$G266</f>
        <v>JS_CZ_wodefeng</v>
      </c>
      <c r="E267" s="11" t="str">
        <f>[1]动作!$D266</f>
        <v>分系统1BMS6总电压过低二级故障</v>
      </c>
      <c r="F267" s="11" t="s">
        <v>177</v>
      </c>
      <c r="G267" s="12">
        <f>[1]动作!$A266+[1]动作!$B266</f>
        <v>43192.473703703705</v>
      </c>
      <c r="H267" s="12"/>
      <c r="I267" s="13"/>
      <c r="J267" s="34"/>
    </row>
    <row r="268" spans="1:10" hidden="1" x14ac:dyDescent="0.3">
      <c r="A268" s="24">
        <v>266</v>
      </c>
      <c r="B268" s="11" t="str">
        <f>IFERROR(INDEX({"JSNY-BJ0001-01";"JSNY-JS0022-01";"JSNY-JS0002-01"},MATCH(D268,{"BJ_zhongyu";"JS_WX_liteer";"JS_CZ_wodefeng"},0)),"")</f>
        <v>JSNY-JS0002-01</v>
      </c>
      <c r="C268" s="11" t="str">
        <f>IFERROR(INDEX({"北京中裕世纪大酒店";"江苏利特尔绿色包装股份有限公司";"常州市金坛沃德丰电子科技有限公司"},MATCH(D268,{"BJ_zhongyu";"JS_WX_liteer";"JS_CZ_wodefeng"},0)),"")</f>
        <v>常州市金坛沃德丰电子科技有限公司</v>
      </c>
      <c r="D268" s="11" t="str">
        <f>[1]动作!$G267</f>
        <v>JS_CZ_wodefeng</v>
      </c>
      <c r="E268" s="11" t="str">
        <f>[1]动作!$D267</f>
        <v>分系统1BMS4SOC过低一级故障</v>
      </c>
      <c r="F268" s="11" t="s">
        <v>177</v>
      </c>
      <c r="G268" s="12">
        <f>[1]动作!$A267+[1]动作!$B267</f>
        <v>43192.473993055559</v>
      </c>
      <c r="H268" s="12"/>
      <c r="I268" s="13"/>
      <c r="J268" s="34"/>
    </row>
    <row r="269" spans="1:10" hidden="1" x14ac:dyDescent="0.3">
      <c r="A269" s="24">
        <v>267</v>
      </c>
      <c r="B269" s="11" t="str">
        <f>IFERROR(INDEX({"JSNY-BJ0001-01";"JSNY-JS0022-01";"JSNY-JS0002-01"},MATCH(D269,{"BJ_zhongyu";"JS_WX_liteer";"JS_CZ_wodefeng"},0)),"")</f>
        <v>JSNY-JS0002-01</v>
      </c>
      <c r="C269" s="11" t="str">
        <f>IFERROR(INDEX({"北京中裕世纪大酒店";"江苏利特尔绿色包装股份有限公司";"常州市金坛沃德丰电子科技有限公司"},MATCH(D269,{"BJ_zhongyu";"JS_WX_liteer";"JS_CZ_wodefeng"},0)),"")</f>
        <v>常州市金坛沃德丰电子科技有限公司</v>
      </c>
      <c r="D269" s="11" t="str">
        <f>[1]动作!$G268</f>
        <v>JS_CZ_wodefeng</v>
      </c>
      <c r="E269" s="11" t="str">
        <f>[1]动作!$D268</f>
        <v>分系统1BMS4SOC过低二级故障</v>
      </c>
      <c r="F269" s="11" t="s">
        <v>177</v>
      </c>
      <c r="G269" s="12">
        <f>[1]动作!$A268+[1]动作!$B268</f>
        <v>43192.473993055559</v>
      </c>
      <c r="H269" s="12"/>
      <c r="I269" s="13"/>
      <c r="J269" s="34"/>
    </row>
    <row r="270" spans="1:10" hidden="1" x14ac:dyDescent="0.3">
      <c r="A270" s="24">
        <v>268</v>
      </c>
      <c r="B270" s="11" t="str">
        <f>IFERROR(INDEX({"JSNY-BJ0001-01";"JSNY-JS0022-01";"JSNY-JS0002-01"},MATCH(D270,{"BJ_zhongyu";"JS_WX_liteer";"JS_CZ_wodefeng"},0)),"")</f>
        <v>JSNY-JS0002-01</v>
      </c>
      <c r="C270" s="11" t="str">
        <f>IFERROR(INDEX({"北京中裕世纪大酒店";"江苏利特尔绿色包装股份有限公司";"常州市金坛沃德丰电子科技有限公司"},MATCH(D270,{"BJ_zhongyu";"JS_WX_liteer";"JS_CZ_wodefeng"},0)),"")</f>
        <v>常州市金坛沃德丰电子科技有限公司</v>
      </c>
      <c r="D270" s="11" t="str">
        <f>[1]动作!$G269</f>
        <v>JS_CZ_wodefeng</v>
      </c>
      <c r="E270" s="11" t="str">
        <f>[1]动作!$D269</f>
        <v>分系统1BMS5总电压过低一级故障</v>
      </c>
      <c r="F270" s="11" t="s">
        <v>177</v>
      </c>
      <c r="G270" s="12">
        <f>[1]动作!$A269+[1]动作!$B269</f>
        <v>43192.473993055559</v>
      </c>
      <c r="H270" s="12"/>
      <c r="I270" s="13"/>
      <c r="J270" s="34"/>
    </row>
    <row r="271" spans="1:10" hidden="1" x14ac:dyDescent="0.3">
      <c r="A271" s="24">
        <v>269</v>
      </c>
      <c r="B271" s="11" t="str">
        <f>IFERROR(INDEX({"JSNY-BJ0001-01";"JSNY-JS0022-01";"JSNY-JS0002-01"},MATCH(D271,{"BJ_zhongyu";"JS_WX_liteer";"JS_CZ_wodefeng"},0)),"")</f>
        <v>JSNY-JS0002-01</v>
      </c>
      <c r="C271" s="11" t="str">
        <f>IFERROR(INDEX({"北京中裕世纪大酒店";"江苏利特尔绿色包装股份有限公司";"常州市金坛沃德丰电子科技有限公司"},MATCH(D271,{"BJ_zhongyu";"JS_WX_liteer";"JS_CZ_wodefeng"},0)),"")</f>
        <v>常州市金坛沃德丰电子科技有限公司</v>
      </c>
      <c r="D271" s="11" t="str">
        <f>[1]动作!$G270</f>
        <v>JS_CZ_wodefeng</v>
      </c>
      <c r="E271" s="11" t="str">
        <f>[1]动作!$D270</f>
        <v>分系统1BMS5总电压过低二级故障</v>
      </c>
      <c r="F271" s="11" t="s">
        <v>177</v>
      </c>
      <c r="G271" s="12">
        <f>[1]动作!$A270+[1]动作!$B270</f>
        <v>43192.473993055559</v>
      </c>
      <c r="H271" s="12"/>
      <c r="I271" s="13"/>
      <c r="J271" s="34"/>
    </row>
    <row r="272" spans="1:10" hidden="1" x14ac:dyDescent="0.3">
      <c r="A272" s="24">
        <v>270</v>
      </c>
      <c r="B272" s="11" t="str">
        <f>IFERROR(INDEX({"JSNY-BJ0001-01";"JSNY-JS0022-01";"JSNY-JS0002-01"},MATCH(D272,{"BJ_zhongyu";"JS_WX_liteer";"JS_CZ_wodefeng"},0)),"")</f>
        <v>JSNY-JS0002-01</v>
      </c>
      <c r="C272" s="11" t="str">
        <f>IFERROR(INDEX({"北京中裕世纪大酒店";"江苏利特尔绿色包装股份有限公司";"常州市金坛沃德丰电子科技有限公司"},MATCH(D272,{"BJ_zhongyu";"JS_WX_liteer";"JS_CZ_wodefeng"},0)),"")</f>
        <v>常州市金坛沃德丰电子科技有限公司</v>
      </c>
      <c r="D272" s="11" t="str">
        <f>[1]动作!$G271</f>
        <v>JS_CZ_wodefeng</v>
      </c>
      <c r="E272" s="11" t="str">
        <f>[1]动作!$D271</f>
        <v>分系统1BMS2总电压过低一级故障</v>
      </c>
      <c r="F272" s="11" t="s">
        <v>177</v>
      </c>
      <c r="G272" s="12">
        <f>[1]动作!$A271+[1]动作!$B271</f>
        <v>43192.474120370367</v>
      </c>
      <c r="H272" s="12"/>
      <c r="I272" s="13"/>
      <c r="J272" s="34"/>
    </row>
    <row r="273" spans="1:10" hidden="1" x14ac:dyDescent="0.3">
      <c r="A273" s="24">
        <v>271</v>
      </c>
      <c r="B273" s="11" t="str">
        <f>IFERROR(INDEX({"JSNY-BJ0001-01";"JSNY-JS0022-01";"JSNY-JS0002-01"},MATCH(D273,{"BJ_zhongyu";"JS_WX_liteer";"JS_CZ_wodefeng"},0)),"")</f>
        <v>JSNY-JS0002-01</v>
      </c>
      <c r="C273" s="11" t="str">
        <f>IFERROR(INDEX({"北京中裕世纪大酒店";"江苏利特尔绿色包装股份有限公司";"常州市金坛沃德丰电子科技有限公司"},MATCH(D273,{"BJ_zhongyu";"JS_WX_liteer";"JS_CZ_wodefeng"},0)),"")</f>
        <v>常州市金坛沃德丰电子科技有限公司</v>
      </c>
      <c r="D273" s="11" t="str">
        <f>[1]动作!$G272</f>
        <v>JS_CZ_wodefeng</v>
      </c>
      <c r="E273" s="11" t="str">
        <f>[1]动作!$D272</f>
        <v>分系统1BMS2总电压过低二级故障</v>
      </c>
      <c r="F273" s="11" t="s">
        <v>177</v>
      </c>
      <c r="G273" s="12">
        <f>[1]动作!$A272+[1]动作!$B272</f>
        <v>43192.474120370367</v>
      </c>
      <c r="H273" s="12"/>
      <c r="I273" s="13"/>
      <c r="J273" s="34"/>
    </row>
    <row r="274" spans="1:10" hidden="1" x14ac:dyDescent="0.3">
      <c r="A274" s="24">
        <v>272</v>
      </c>
      <c r="B274" s="11" t="str">
        <f>IFERROR(INDEX({"JSNY-BJ0001-01";"JSNY-JS0022-01";"JSNY-JS0002-01"},MATCH(D274,{"BJ_zhongyu";"JS_WX_liteer";"JS_CZ_wodefeng"},0)),"")</f>
        <v>JSNY-JS0002-01</v>
      </c>
      <c r="C274" s="11" t="str">
        <f>IFERROR(INDEX({"北京中裕世纪大酒店";"江苏利特尔绿色包装股份有限公司";"常州市金坛沃德丰电子科技有限公司"},MATCH(D274,{"BJ_zhongyu";"JS_WX_liteer";"JS_CZ_wodefeng"},0)),"")</f>
        <v>常州市金坛沃德丰电子科技有限公司</v>
      </c>
      <c r="D274" s="11" t="str">
        <f>[1]动作!$G273</f>
        <v>JS_CZ_wodefeng</v>
      </c>
      <c r="E274" s="11" t="str">
        <f>[1]动作!$D273</f>
        <v>分系统1BMS3SOC过低一级故障</v>
      </c>
      <c r="F274" s="11" t="s">
        <v>177</v>
      </c>
      <c r="G274" s="12">
        <f>[1]动作!$A273+[1]动作!$B273</f>
        <v>43192.474224537036</v>
      </c>
      <c r="H274" s="12"/>
      <c r="I274" s="13"/>
      <c r="J274" s="34"/>
    </row>
    <row r="275" spans="1:10" hidden="1" x14ac:dyDescent="0.3">
      <c r="A275" s="24">
        <v>273</v>
      </c>
      <c r="B275" s="11" t="str">
        <f>IFERROR(INDEX({"JSNY-BJ0001-01";"JSNY-JS0022-01";"JSNY-JS0002-01"},MATCH(D275,{"BJ_zhongyu";"JS_WX_liteer";"JS_CZ_wodefeng"},0)),"")</f>
        <v>JSNY-JS0002-01</v>
      </c>
      <c r="C275" s="11" t="str">
        <f>IFERROR(INDEX({"北京中裕世纪大酒店";"江苏利特尔绿色包装股份有限公司";"常州市金坛沃德丰电子科技有限公司"},MATCH(D275,{"BJ_zhongyu";"JS_WX_liteer";"JS_CZ_wodefeng"},0)),"")</f>
        <v>常州市金坛沃德丰电子科技有限公司</v>
      </c>
      <c r="D275" s="11" t="str">
        <f>[1]动作!$G274</f>
        <v>JS_CZ_wodefeng</v>
      </c>
      <c r="E275" s="11" t="str">
        <f>[1]动作!$D274</f>
        <v>分系统1BMS3SOC过低二级故障</v>
      </c>
      <c r="F275" s="11" t="s">
        <v>177</v>
      </c>
      <c r="G275" s="12">
        <f>[1]动作!$A274+[1]动作!$B274</f>
        <v>43192.474224537036</v>
      </c>
      <c r="H275" s="12"/>
      <c r="I275" s="13"/>
      <c r="J275" s="34"/>
    </row>
    <row r="276" spans="1:10" hidden="1" x14ac:dyDescent="0.3">
      <c r="A276" s="24">
        <v>274</v>
      </c>
      <c r="B276" s="11" t="str">
        <f>IFERROR(INDEX({"JSNY-BJ0001-01";"JSNY-JS0022-01";"JSNY-JS0002-01"},MATCH(D276,{"BJ_zhongyu";"JS_WX_liteer";"JS_CZ_wodefeng"},0)),"")</f>
        <v>JSNY-JS0002-01</v>
      </c>
      <c r="C276" s="11" t="str">
        <f>IFERROR(INDEX({"北京中裕世纪大酒店";"江苏利特尔绿色包装股份有限公司";"常州市金坛沃德丰电子科技有限公司"},MATCH(D276,{"BJ_zhongyu";"JS_WX_liteer";"JS_CZ_wodefeng"},0)),"")</f>
        <v>常州市金坛沃德丰电子科技有限公司</v>
      </c>
      <c r="D276" s="11" t="str">
        <f>[1]动作!$G275</f>
        <v>JS_CZ_wodefeng</v>
      </c>
      <c r="E276" s="11" t="str">
        <f>[1]动作!$D275</f>
        <v>分系统1BMS4总电压过低一级故障</v>
      </c>
      <c r="F276" s="11" t="s">
        <v>177</v>
      </c>
      <c r="G276" s="12">
        <f>[1]动作!$A275+[1]动作!$B275</f>
        <v>43192.474224537036</v>
      </c>
      <c r="H276" s="12"/>
      <c r="I276" s="13"/>
      <c r="J276" s="34"/>
    </row>
    <row r="277" spans="1:10" hidden="1" x14ac:dyDescent="0.3">
      <c r="A277" s="24">
        <v>275</v>
      </c>
      <c r="B277" s="11" t="str">
        <f>IFERROR(INDEX({"JSNY-BJ0001-01";"JSNY-JS0022-01";"JSNY-JS0002-01"},MATCH(D277,{"BJ_zhongyu";"JS_WX_liteer";"JS_CZ_wodefeng"},0)),"")</f>
        <v>JSNY-JS0002-01</v>
      </c>
      <c r="C277" s="11" t="str">
        <f>IFERROR(INDEX({"北京中裕世纪大酒店";"江苏利特尔绿色包装股份有限公司";"常州市金坛沃德丰电子科技有限公司"},MATCH(D277,{"BJ_zhongyu";"JS_WX_liteer";"JS_CZ_wodefeng"},0)),"")</f>
        <v>常州市金坛沃德丰电子科技有限公司</v>
      </c>
      <c r="D277" s="11" t="str">
        <f>[1]动作!$G276</f>
        <v>JS_CZ_wodefeng</v>
      </c>
      <c r="E277" s="11" t="str">
        <f>[1]动作!$D276</f>
        <v>分系统1BMS4总电压过低二级故障</v>
      </c>
      <c r="F277" s="11" t="s">
        <v>177</v>
      </c>
      <c r="G277" s="12">
        <f>[1]动作!$A276+[1]动作!$B276</f>
        <v>43192.474224537036</v>
      </c>
      <c r="H277" s="12"/>
      <c r="I277" s="13"/>
      <c r="J277" s="34"/>
    </row>
    <row r="278" spans="1:10" hidden="1" x14ac:dyDescent="0.3">
      <c r="A278" s="24">
        <v>276</v>
      </c>
      <c r="B278" s="11" t="str">
        <f>IFERROR(INDEX({"JSNY-BJ0001-01";"JSNY-JS0022-01";"JSNY-JS0002-01"},MATCH(D278,{"BJ_zhongyu";"JS_WX_liteer";"JS_CZ_wodefeng"},0)),"")</f>
        <v>JSNY-JS0002-01</v>
      </c>
      <c r="C278" s="11" t="str">
        <f>IFERROR(INDEX({"北京中裕世纪大酒店";"江苏利特尔绿色包装股份有限公司";"常州市金坛沃德丰电子科技有限公司"},MATCH(D278,{"BJ_zhongyu";"JS_WX_liteer";"JS_CZ_wodefeng"},0)),"")</f>
        <v>常州市金坛沃德丰电子科技有限公司</v>
      </c>
      <c r="D278" s="11" t="str">
        <f>[1]动作!$G277</f>
        <v>JS_CZ_wodefeng</v>
      </c>
      <c r="E278" s="11" t="str">
        <f>[1]动作!$D277</f>
        <v>分系统1BMS6SOC过低一级故障</v>
      </c>
      <c r="F278" s="11" t="s">
        <v>177</v>
      </c>
      <c r="G278" s="12">
        <f>[1]动作!$A277+[1]动作!$B277</f>
        <v>43192.475497685184</v>
      </c>
      <c r="H278" s="12"/>
      <c r="I278" s="13"/>
      <c r="J278" s="34"/>
    </row>
    <row r="279" spans="1:10" hidden="1" x14ac:dyDescent="0.3">
      <c r="A279" s="24">
        <v>277</v>
      </c>
      <c r="B279" s="11" t="str">
        <f>IFERROR(INDEX({"JSNY-BJ0001-01";"JSNY-JS0022-01";"JSNY-JS0002-01"},MATCH(D279,{"BJ_zhongyu";"JS_WX_liteer";"JS_CZ_wodefeng"},0)),"")</f>
        <v>JSNY-JS0002-01</v>
      </c>
      <c r="C279" s="11" t="str">
        <f>IFERROR(INDEX({"北京中裕世纪大酒店";"江苏利特尔绿色包装股份有限公司";"常州市金坛沃德丰电子科技有限公司"},MATCH(D279,{"BJ_zhongyu";"JS_WX_liteer";"JS_CZ_wodefeng"},0)),"")</f>
        <v>常州市金坛沃德丰电子科技有限公司</v>
      </c>
      <c r="D279" s="11" t="str">
        <f>[1]动作!$G278</f>
        <v>JS_CZ_wodefeng</v>
      </c>
      <c r="E279" s="11" t="str">
        <f>[1]动作!$D278</f>
        <v>分系统1BMS6SOC过低二级故障</v>
      </c>
      <c r="F279" s="11" t="s">
        <v>177</v>
      </c>
      <c r="G279" s="12">
        <f>[1]动作!$A278+[1]动作!$B278</f>
        <v>43192.475497685184</v>
      </c>
      <c r="H279" s="12"/>
      <c r="I279" s="13"/>
      <c r="J279" s="34"/>
    </row>
    <row r="280" spans="1:10" hidden="1" x14ac:dyDescent="0.3">
      <c r="A280" s="24">
        <v>278</v>
      </c>
      <c r="B280" s="11" t="str">
        <f>IFERROR(INDEX({"JSNY-BJ0001-01";"JSNY-JS0022-01";"JSNY-JS0002-01"},MATCH(D280,{"BJ_zhongyu";"JS_WX_liteer";"JS_CZ_wodefeng"},0)),"")</f>
        <v>JSNY-JS0002-01</v>
      </c>
      <c r="C280" s="11" t="str">
        <f>IFERROR(INDEX({"北京中裕世纪大酒店";"江苏利特尔绿色包装股份有限公司";"常州市金坛沃德丰电子科技有限公司"},MATCH(D280,{"BJ_zhongyu";"JS_WX_liteer";"JS_CZ_wodefeng"},0)),"")</f>
        <v>常州市金坛沃德丰电子科技有限公司</v>
      </c>
      <c r="D280" s="11" t="str">
        <f>[1]动作!$G279</f>
        <v>JS_CZ_wodefeng</v>
      </c>
      <c r="E280" s="11" t="str">
        <f>[1]动作!$D279</f>
        <v>分系统1BMS1SOC过低一级故障</v>
      </c>
      <c r="F280" s="11" t="s">
        <v>177</v>
      </c>
      <c r="G280" s="12">
        <f>[1]动作!$A279+[1]动作!$B279</f>
        <v>43192.475856481484</v>
      </c>
      <c r="H280" s="12"/>
      <c r="I280" s="13"/>
      <c r="J280" s="34"/>
    </row>
    <row r="281" spans="1:10" hidden="1" x14ac:dyDescent="0.3">
      <c r="A281" s="24">
        <v>279</v>
      </c>
      <c r="B281" s="11" t="str">
        <f>IFERROR(INDEX({"JSNY-BJ0001-01";"JSNY-JS0022-01";"JSNY-JS0002-01"},MATCH(D281,{"BJ_zhongyu";"JS_WX_liteer";"JS_CZ_wodefeng"},0)),"")</f>
        <v>JSNY-JS0002-01</v>
      </c>
      <c r="C281" s="11" t="str">
        <f>IFERROR(INDEX({"北京中裕世纪大酒店";"江苏利特尔绿色包装股份有限公司";"常州市金坛沃德丰电子科技有限公司"},MATCH(D281,{"BJ_zhongyu";"JS_WX_liteer";"JS_CZ_wodefeng"},0)),"")</f>
        <v>常州市金坛沃德丰电子科技有限公司</v>
      </c>
      <c r="D281" s="11" t="str">
        <f>[1]动作!$G280</f>
        <v>JS_CZ_wodefeng</v>
      </c>
      <c r="E281" s="11" t="str">
        <f>[1]动作!$D280</f>
        <v>分系统1BMS1SOC过低二级故障</v>
      </c>
      <c r="F281" s="11" t="s">
        <v>177</v>
      </c>
      <c r="G281" s="12">
        <f>[1]动作!$A280+[1]动作!$B280</f>
        <v>43192.475856481484</v>
      </c>
      <c r="H281" s="12"/>
      <c r="I281" s="13"/>
      <c r="J281" s="34"/>
    </row>
    <row r="282" spans="1:10" hidden="1" x14ac:dyDescent="0.3">
      <c r="A282" s="24">
        <v>280</v>
      </c>
      <c r="B282" s="11" t="str">
        <f>IFERROR(INDEX({"JSNY-BJ0001-01";"JSNY-JS0022-01";"JSNY-JS0002-01"},MATCH(D282,{"BJ_zhongyu";"JS_WX_liteer";"JS_CZ_wodefeng"},0)),"")</f>
        <v>JSNY-JS0002-01</v>
      </c>
      <c r="C282" s="11" t="str">
        <f>IFERROR(INDEX({"北京中裕世纪大酒店";"江苏利特尔绿色包装股份有限公司";"常州市金坛沃德丰电子科技有限公司"},MATCH(D282,{"BJ_zhongyu";"JS_WX_liteer";"JS_CZ_wodefeng"},0)),"")</f>
        <v>常州市金坛沃德丰电子科技有限公司</v>
      </c>
      <c r="D282" s="11" t="str">
        <f>[1]动作!$G281</f>
        <v>JS_CZ_wodefeng</v>
      </c>
      <c r="E282" s="11" t="str">
        <f>[1]动作!$D281</f>
        <v>分系统1BMS2SOC过低一级故障</v>
      </c>
      <c r="F282" s="11" t="s">
        <v>177</v>
      </c>
      <c r="G282" s="12">
        <f>[1]动作!$A281+[1]动作!$B281</f>
        <v>43192.47625</v>
      </c>
      <c r="H282" s="12"/>
      <c r="I282" s="13"/>
      <c r="J282" s="34"/>
    </row>
    <row r="283" spans="1:10" hidden="1" x14ac:dyDescent="0.3">
      <c r="A283" s="24">
        <v>281</v>
      </c>
      <c r="B283" s="11" t="str">
        <f>IFERROR(INDEX({"JSNY-BJ0001-01";"JSNY-JS0022-01";"JSNY-JS0002-01"},MATCH(D283,{"BJ_zhongyu";"JS_WX_liteer";"JS_CZ_wodefeng"},0)),"")</f>
        <v>JSNY-JS0002-01</v>
      </c>
      <c r="C283" s="11" t="str">
        <f>IFERROR(INDEX({"北京中裕世纪大酒店";"江苏利特尔绿色包装股份有限公司";"常州市金坛沃德丰电子科技有限公司"},MATCH(D283,{"BJ_zhongyu";"JS_WX_liteer";"JS_CZ_wodefeng"},0)),"")</f>
        <v>常州市金坛沃德丰电子科技有限公司</v>
      </c>
      <c r="D283" s="11" t="str">
        <f>[1]动作!$G282</f>
        <v>JS_CZ_wodefeng</v>
      </c>
      <c r="E283" s="11" t="str">
        <f>[1]动作!$D282</f>
        <v>分系统1BMS2SOC过低二级故障</v>
      </c>
      <c r="F283" s="11" t="s">
        <v>177</v>
      </c>
      <c r="G283" s="12">
        <f>[1]动作!$A282+[1]动作!$B282</f>
        <v>43192.47625</v>
      </c>
      <c r="H283" s="12"/>
      <c r="I283" s="13"/>
      <c r="J283" s="34"/>
    </row>
    <row r="284" spans="1:10" hidden="1" x14ac:dyDescent="0.3">
      <c r="A284" s="24">
        <v>282</v>
      </c>
      <c r="B284" s="11" t="str">
        <f>IFERROR(INDEX({"JSNY-BJ0001-01";"JSNY-JS0022-01";"JSNY-JS0002-01"},MATCH(D284,{"BJ_zhongyu";"JS_WX_liteer";"JS_CZ_wodefeng"},0)),"")</f>
        <v>JSNY-JS0002-01</v>
      </c>
      <c r="C284" s="11" t="str">
        <f>IFERROR(INDEX({"北京中裕世纪大酒店";"江苏利特尔绿色包装股份有限公司";"常州市金坛沃德丰电子科技有限公司"},MATCH(D284,{"BJ_zhongyu";"JS_WX_liteer";"JS_CZ_wodefeng"},0)),"")</f>
        <v>常州市金坛沃德丰电子科技有限公司</v>
      </c>
      <c r="D284" s="11" t="str">
        <f>[1]动作!$G283</f>
        <v>JS_CZ_wodefeng</v>
      </c>
      <c r="E284" s="11" t="str">
        <f>[1]动作!$D283</f>
        <v>分系统1BMS5SOC过低一级故障</v>
      </c>
      <c r="F284" s="11" t="s">
        <v>177</v>
      </c>
      <c r="G284" s="12">
        <f>[1]动作!$A283+[1]动作!$B283</f>
        <v>43192.478333333333</v>
      </c>
      <c r="H284" s="12"/>
      <c r="I284" s="13"/>
      <c r="J284" s="34"/>
    </row>
    <row r="285" spans="1:10" hidden="1" x14ac:dyDescent="0.3">
      <c r="A285" s="24">
        <v>283</v>
      </c>
      <c r="B285" s="11" t="str">
        <f>IFERROR(INDEX({"JSNY-BJ0001-01";"JSNY-JS0022-01";"JSNY-JS0002-01"},MATCH(D285,{"BJ_zhongyu";"JS_WX_liteer";"JS_CZ_wodefeng"},0)),"")</f>
        <v>JSNY-JS0002-01</v>
      </c>
      <c r="C285" s="11" t="str">
        <f>IFERROR(INDEX({"北京中裕世纪大酒店";"江苏利特尔绿色包装股份有限公司";"常州市金坛沃德丰电子科技有限公司"},MATCH(D285,{"BJ_zhongyu";"JS_WX_liteer";"JS_CZ_wodefeng"},0)),"")</f>
        <v>常州市金坛沃德丰电子科技有限公司</v>
      </c>
      <c r="D285" s="11" t="str">
        <f>[1]动作!$G284</f>
        <v>JS_CZ_wodefeng</v>
      </c>
      <c r="E285" s="11" t="str">
        <f>[1]动作!$D284</f>
        <v>分系统1BMS5SOC过低二级故障</v>
      </c>
      <c r="F285" s="11" t="s">
        <v>177</v>
      </c>
      <c r="G285" s="12">
        <f>[1]动作!$A284+[1]动作!$B284</f>
        <v>43192.478333333333</v>
      </c>
      <c r="H285" s="12"/>
      <c r="I285" s="13"/>
      <c r="J285" s="34"/>
    </row>
    <row r="286" spans="1:10" hidden="1" x14ac:dyDescent="0.3">
      <c r="A286" s="24">
        <v>284</v>
      </c>
      <c r="B286" s="11" t="str">
        <f>IFERROR(INDEX({"JSNY-BJ0001-01";"JSNY-JS0022-01";"JSNY-JS0002-01"},MATCH(D286,{"BJ_zhongyu";"JS_WX_liteer";"JS_CZ_wodefeng"},0)),"")</f>
        <v>JSNY-JS0002-01</v>
      </c>
      <c r="C286" s="11" t="str">
        <f>IFERROR(INDEX({"北京中裕世纪大酒店";"江苏利特尔绿色包装股份有限公司";"常州市金坛沃德丰电子科技有限公司"},MATCH(D286,{"BJ_zhongyu";"JS_WX_liteer";"JS_CZ_wodefeng"},0)),"")</f>
        <v>常州市金坛沃德丰电子科技有限公司</v>
      </c>
      <c r="D286" s="11" t="str">
        <f>[1]动作!$G285</f>
        <v>JS_CZ_wodefeng</v>
      </c>
      <c r="E286" s="11" t="str">
        <f>[1]动作!$D285</f>
        <v>分系统1BMS2单体电压过低一级故障</v>
      </c>
      <c r="F286" s="11" t="s">
        <v>177</v>
      </c>
      <c r="G286" s="12">
        <f>[1]动作!$A285+[1]动作!$B285</f>
        <v>43192.480300925927</v>
      </c>
      <c r="H286" s="12"/>
      <c r="I286" s="13"/>
      <c r="J286" s="34"/>
    </row>
    <row r="287" spans="1:10" hidden="1" x14ac:dyDescent="0.3">
      <c r="A287" s="24">
        <v>285</v>
      </c>
      <c r="B287" s="11" t="str">
        <f>IFERROR(INDEX({"JSNY-BJ0001-01";"JSNY-JS0022-01";"JSNY-JS0002-01"},MATCH(D287,{"BJ_zhongyu";"JS_WX_liteer";"JS_CZ_wodefeng"},0)),"")</f>
        <v>JSNY-JS0002-01</v>
      </c>
      <c r="C287" s="11" t="str">
        <f>IFERROR(INDEX({"北京中裕世纪大酒店";"江苏利特尔绿色包装股份有限公司";"常州市金坛沃德丰电子科技有限公司"},MATCH(D287,{"BJ_zhongyu";"JS_WX_liteer";"JS_CZ_wodefeng"},0)),"")</f>
        <v>常州市金坛沃德丰电子科技有限公司</v>
      </c>
      <c r="D287" s="11" t="str">
        <f>[1]动作!$G286</f>
        <v>JS_CZ_wodefeng</v>
      </c>
      <c r="E287" s="11" t="str">
        <f>[1]动作!$D286</f>
        <v>分系统1BMS2单体电压过低二级故障</v>
      </c>
      <c r="F287" s="11" t="s">
        <v>177</v>
      </c>
      <c r="G287" s="12">
        <f>[1]动作!$A286+[1]动作!$B286</f>
        <v>43192.480300925927</v>
      </c>
      <c r="H287" s="12"/>
      <c r="I287" s="13"/>
      <c r="J287" s="34"/>
    </row>
    <row r="288" spans="1:10" hidden="1" x14ac:dyDescent="0.3">
      <c r="A288" s="24">
        <v>286</v>
      </c>
      <c r="B288" s="11" t="str">
        <f>IFERROR(INDEX({"JSNY-BJ0001-01";"JSNY-JS0022-01";"JSNY-JS0002-01"},MATCH(D288,{"BJ_zhongyu";"JS_WX_liteer";"JS_CZ_wodefeng"},0)),"")</f>
        <v>JSNY-JS0002-01</v>
      </c>
      <c r="C288" s="11" t="str">
        <f>IFERROR(INDEX({"北京中裕世纪大酒店";"江苏利特尔绿色包装股份有限公司";"常州市金坛沃德丰电子科技有限公司"},MATCH(D288,{"BJ_zhongyu";"JS_WX_liteer";"JS_CZ_wodefeng"},0)),"")</f>
        <v>常州市金坛沃德丰电子科技有限公司</v>
      </c>
      <c r="D288" s="11" t="str">
        <f>[1]动作!$G287</f>
        <v>JS_CZ_wodefeng</v>
      </c>
      <c r="E288" s="11" t="str">
        <f>[1]动作!$D287</f>
        <v>分系统1BMS1单体电压过低一级故障</v>
      </c>
      <c r="F288" s="11" t="s">
        <v>177</v>
      </c>
      <c r="G288" s="12">
        <f>[1]动作!$A287+[1]动作!$B287</f>
        <v>43192.480416666665</v>
      </c>
      <c r="H288" s="12"/>
      <c r="I288" s="13"/>
      <c r="J288" s="34"/>
    </row>
    <row r="289" spans="1:10" hidden="1" x14ac:dyDescent="0.3">
      <c r="A289" s="24">
        <v>287</v>
      </c>
      <c r="B289" s="11" t="str">
        <f>IFERROR(INDEX({"JSNY-BJ0001-01";"JSNY-JS0022-01";"JSNY-JS0002-01"},MATCH(D289,{"BJ_zhongyu";"JS_WX_liteer";"JS_CZ_wodefeng"},0)),"")</f>
        <v>JSNY-JS0002-01</v>
      </c>
      <c r="C289" s="11" t="str">
        <f>IFERROR(INDEX({"北京中裕世纪大酒店";"江苏利特尔绿色包装股份有限公司";"常州市金坛沃德丰电子科技有限公司"},MATCH(D289,{"BJ_zhongyu";"JS_WX_liteer";"JS_CZ_wodefeng"},0)),"")</f>
        <v>常州市金坛沃德丰电子科技有限公司</v>
      </c>
      <c r="D289" s="11" t="str">
        <f>[1]动作!$G288</f>
        <v>JS_CZ_wodefeng</v>
      </c>
      <c r="E289" s="11" t="str">
        <f>[1]动作!$D288</f>
        <v>分系统1BMS1单体电压过低二级故障</v>
      </c>
      <c r="F289" s="11" t="s">
        <v>177</v>
      </c>
      <c r="G289" s="12">
        <f>[1]动作!$A288+[1]动作!$B288</f>
        <v>43192.480416666665</v>
      </c>
      <c r="H289" s="12"/>
      <c r="I289" s="13"/>
      <c r="J289" s="34"/>
    </row>
    <row r="290" spans="1:10" hidden="1" x14ac:dyDescent="0.3">
      <c r="A290" s="24">
        <v>288</v>
      </c>
      <c r="B290" s="11" t="str">
        <f>IFERROR(INDEX({"JSNY-BJ0001-01";"JSNY-JS0022-01";"JSNY-JS0002-01"},MATCH(D290,{"BJ_zhongyu";"JS_WX_liteer";"JS_CZ_wodefeng"},0)),"")</f>
        <v>JSNY-JS0002-01</v>
      </c>
      <c r="C290" s="11" t="str">
        <f>IFERROR(INDEX({"北京中裕世纪大酒店";"江苏利特尔绿色包装股份有限公司";"常州市金坛沃德丰电子科技有限公司"},MATCH(D290,{"BJ_zhongyu";"JS_WX_liteer";"JS_CZ_wodefeng"},0)),"")</f>
        <v>常州市金坛沃德丰电子科技有限公司</v>
      </c>
      <c r="D290" s="11" t="str">
        <f>[1]动作!$G289</f>
        <v>JS_CZ_wodefeng</v>
      </c>
      <c r="E290" s="11" t="str">
        <f>[1]动作!$D289</f>
        <v>分系统1BMS5单体电压过低一级故障</v>
      </c>
      <c r="F290" s="11" t="s">
        <v>177</v>
      </c>
      <c r="G290" s="12">
        <f>[1]动作!$A289+[1]动作!$B289</f>
        <v>43192.48064814815</v>
      </c>
      <c r="H290" s="12"/>
      <c r="I290" s="13"/>
      <c r="J290" s="34"/>
    </row>
    <row r="291" spans="1:10" hidden="1" x14ac:dyDescent="0.3">
      <c r="A291" s="24">
        <v>289</v>
      </c>
      <c r="B291" s="11" t="str">
        <f>IFERROR(INDEX({"JSNY-BJ0001-01";"JSNY-JS0022-01";"JSNY-JS0002-01"},MATCH(D291,{"BJ_zhongyu";"JS_WX_liteer";"JS_CZ_wodefeng"},0)),"")</f>
        <v>JSNY-JS0002-01</v>
      </c>
      <c r="C291" s="11" t="str">
        <f>IFERROR(INDEX({"北京中裕世纪大酒店";"江苏利特尔绿色包装股份有限公司";"常州市金坛沃德丰电子科技有限公司"},MATCH(D291,{"BJ_zhongyu";"JS_WX_liteer";"JS_CZ_wodefeng"},0)),"")</f>
        <v>常州市金坛沃德丰电子科技有限公司</v>
      </c>
      <c r="D291" s="11" t="str">
        <f>[1]动作!$G290</f>
        <v>JS_CZ_wodefeng</v>
      </c>
      <c r="E291" s="11" t="str">
        <f>[1]动作!$D290</f>
        <v>分系统1BMS5单体电压过低二级故障</v>
      </c>
      <c r="F291" s="11" t="s">
        <v>177</v>
      </c>
      <c r="G291" s="12">
        <f>[1]动作!$A290+[1]动作!$B290</f>
        <v>43192.48064814815</v>
      </c>
      <c r="H291" s="12"/>
      <c r="I291" s="13"/>
      <c r="J291" s="34"/>
    </row>
    <row r="292" spans="1:10" hidden="1" x14ac:dyDescent="0.3">
      <c r="A292" s="24">
        <v>290</v>
      </c>
      <c r="B292" s="11" t="str">
        <f>IFERROR(INDEX({"JSNY-BJ0001-01";"JSNY-JS0022-01";"JSNY-JS0002-01"},MATCH(D292,{"BJ_zhongyu";"JS_WX_liteer";"JS_CZ_wodefeng"},0)),"")</f>
        <v>JSNY-JS0002-01</v>
      </c>
      <c r="C292" s="11" t="str">
        <f>IFERROR(INDEX({"北京中裕世纪大酒店";"江苏利特尔绿色包装股份有限公司";"常州市金坛沃德丰电子科技有限公司"},MATCH(D292,{"BJ_zhongyu";"JS_WX_liteer";"JS_CZ_wodefeng"},0)),"")</f>
        <v>常州市金坛沃德丰电子科技有限公司</v>
      </c>
      <c r="D292" s="11" t="str">
        <f>[1]动作!$G291</f>
        <v>JS_CZ_wodefeng</v>
      </c>
      <c r="E292" s="11" t="str">
        <f>[1]动作!$D291</f>
        <v>分系统1BMS3单体电压过低一级故障</v>
      </c>
      <c r="F292" s="11" t="s">
        <v>177</v>
      </c>
      <c r="G292" s="12">
        <f>[1]动作!$A291+[1]动作!$B291</f>
        <v>43192.481168981481</v>
      </c>
      <c r="H292" s="12"/>
      <c r="I292" s="13"/>
      <c r="J292" s="34"/>
    </row>
    <row r="293" spans="1:10" hidden="1" x14ac:dyDescent="0.3">
      <c r="A293" s="24">
        <v>291</v>
      </c>
      <c r="B293" s="11" t="str">
        <f>IFERROR(INDEX({"JSNY-BJ0001-01";"JSNY-JS0022-01";"JSNY-JS0002-01"},MATCH(D293,{"BJ_zhongyu";"JS_WX_liteer";"JS_CZ_wodefeng"},0)),"")</f>
        <v>JSNY-JS0002-01</v>
      </c>
      <c r="C293" s="11" t="str">
        <f>IFERROR(INDEX({"北京中裕世纪大酒店";"江苏利特尔绿色包装股份有限公司";"常州市金坛沃德丰电子科技有限公司"},MATCH(D293,{"BJ_zhongyu";"JS_WX_liteer";"JS_CZ_wodefeng"},0)),"")</f>
        <v>常州市金坛沃德丰电子科技有限公司</v>
      </c>
      <c r="D293" s="11" t="str">
        <f>[1]动作!$G292</f>
        <v>JS_CZ_wodefeng</v>
      </c>
      <c r="E293" s="11" t="str">
        <f>[1]动作!$D292</f>
        <v>分系统1BMS3单体电压过低二级故障</v>
      </c>
      <c r="F293" s="11" t="s">
        <v>177</v>
      </c>
      <c r="G293" s="12">
        <f>[1]动作!$A292+[1]动作!$B292</f>
        <v>43192.481168981481</v>
      </c>
      <c r="H293" s="12"/>
      <c r="I293" s="13"/>
      <c r="J293" s="34"/>
    </row>
    <row r="294" spans="1:10" hidden="1" x14ac:dyDescent="0.3">
      <c r="A294" s="24">
        <v>292</v>
      </c>
      <c r="B294" s="11" t="str">
        <f>IFERROR(INDEX({"JSNY-BJ0001-01";"JSNY-JS0022-01";"JSNY-JS0002-01"},MATCH(D294,{"BJ_zhongyu";"JS_WX_liteer";"JS_CZ_wodefeng"},0)),"")</f>
        <v>JSNY-JS0002-01</v>
      </c>
      <c r="C294" s="11" t="str">
        <f>IFERROR(INDEX({"北京中裕世纪大酒店";"江苏利特尔绿色包装股份有限公司";"常州市金坛沃德丰电子科技有限公司"},MATCH(D294,{"BJ_zhongyu";"JS_WX_liteer";"JS_CZ_wodefeng"},0)),"")</f>
        <v>常州市金坛沃德丰电子科技有限公司</v>
      </c>
      <c r="D294" s="11" t="str">
        <f>[1]动作!$G293</f>
        <v>JS_CZ_wodefeng</v>
      </c>
      <c r="E294" s="11" t="str">
        <f>[1]动作!$D293</f>
        <v>分系统1BMS4单体电压过低一级故障</v>
      </c>
      <c r="F294" s="11" t="s">
        <v>177</v>
      </c>
      <c r="G294" s="12">
        <f>[1]动作!$A293+[1]动作!$B293</f>
        <v>43192.48238425926</v>
      </c>
      <c r="H294" s="12"/>
      <c r="I294" s="13"/>
      <c r="J294" s="34"/>
    </row>
    <row r="295" spans="1:10" hidden="1" x14ac:dyDescent="0.3">
      <c r="A295" s="24">
        <v>293</v>
      </c>
      <c r="B295" s="11" t="str">
        <f>IFERROR(INDEX({"JSNY-BJ0001-01";"JSNY-JS0022-01";"JSNY-JS0002-01"},MATCH(D295,{"BJ_zhongyu";"JS_WX_liteer";"JS_CZ_wodefeng"},0)),"")</f>
        <v>JSNY-JS0002-01</v>
      </c>
      <c r="C295" s="11" t="str">
        <f>IFERROR(INDEX({"北京中裕世纪大酒店";"江苏利特尔绿色包装股份有限公司";"常州市金坛沃德丰电子科技有限公司"},MATCH(D295,{"BJ_zhongyu";"JS_WX_liteer";"JS_CZ_wodefeng"},0)),"")</f>
        <v>常州市金坛沃德丰电子科技有限公司</v>
      </c>
      <c r="D295" s="11" t="str">
        <f>[1]动作!$G294</f>
        <v>JS_CZ_wodefeng</v>
      </c>
      <c r="E295" s="11" t="str">
        <f>[1]动作!$D294</f>
        <v>分系统1BMS4单体电压过低二级故障</v>
      </c>
      <c r="F295" s="11" t="s">
        <v>177</v>
      </c>
      <c r="G295" s="12">
        <f>[1]动作!$A294+[1]动作!$B294</f>
        <v>43192.48238425926</v>
      </c>
      <c r="H295" s="12"/>
      <c r="I295" s="13"/>
      <c r="J295" s="34"/>
    </row>
    <row r="296" spans="1:10" hidden="1" x14ac:dyDescent="0.3">
      <c r="A296" s="24">
        <v>294</v>
      </c>
      <c r="B296" s="11" t="str">
        <f>IFERROR(INDEX({"JSNY-BJ0001-01";"JSNY-JS0022-01";"JSNY-JS0002-01"},MATCH(D296,{"BJ_zhongyu";"JS_WX_liteer";"JS_CZ_wodefeng"},0)),"")</f>
        <v>JSNY-JS0002-01</v>
      </c>
      <c r="C296" s="11" t="str">
        <f>IFERROR(INDEX({"北京中裕世纪大酒店";"江苏利特尔绿色包装股份有限公司";"常州市金坛沃德丰电子科技有限公司"},MATCH(D296,{"BJ_zhongyu";"JS_WX_liteer";"JS_CZ_wodefeng"},0)),"")</f>
        <v>常州市金坛沃德丰电子科技有限公司</v>
      </c>
      <c r="D296" s="11" t="str">
        <f>[1]动作!$G295</f>
        <v>JS_CZ_wodefeng</v>
      </c>
      <c r="E296" s="11" t="str">
        <f>[1]动作!$D295</f>
        <v>分系统1BMS6单体电压过低一级故障</v>
      </c>
      <c r="F296" s="11" t="s">
        <v>177</v>
      </c>
      <c r="G296" s="12">
        <f>[1]动作!$A295+[1]动作!$B295</f>
        <v>43192.48238425926</v>
      </c>
      <c r="H296" s="12"/>
      <c r="I296" s="13"/>
      <c r="J296" s="34"/>
    </row>
    <row r="297" spans="1:10" hidden="1" x14ac:dyDescent="0.3">
      <c r="A297" s="24">
        <v>295</v>
      </c>
      <c r="B297" s="11" t="str">
        <f>IFERROR(INDEX({"JSNY-BJ0001-01";"JSNY-JS0022-01";"JSNY-JS0002-01"},MATCH(D297,{"BJ_zhongyu";"JS_WX_liteer";"JS_CZ_wodefeng"},0)),"")</f>
        <v>JSNY-JS0002-01</v>
      </c>
      <c r="C297" s="11" t="str">
        <f>IFERROR(INDEX({"北京中裕世纪大酒店";"江苏利特尔绿色包装股份有限公司";"常州市金坛沃德丰电子科技有限公司"},MATCH(D297,{"BJ_zhongyu";"JS_WX_liteer";"JS_CZ_wodefeng"},0)),"")</f>
        <v>常州市金坛沃德丰电子科技有限公司</v>
      </c>
      <c r="D297" s="11" t="str">
        <f>[1]动作!$G296</f>
        <v>JS_CZ_wodefeng</v>
      </c>
      <c r="E297" s="11" t="str">
        <f>[1]动作!$D296</f>
        <v>分系统1BMS6单体电压过低二级故障</v>
      </c>
      <c r="F297" s="11" t="s">
        <v>177</v>
      </c>
      <c r="G297" s="12">
        <f>[1]动作!$A296+[1]动作!$B296</f>
        <v>43192.48238425926</v>
      </c>
      <c r="H297" s="12"/>
      <c r="I297" s="13"/>
      <c r="J297" s="34"/>
    </row>
    <row r="298" spans="1:10" hidden="1" x14ac:dyDescent="0.3">
      <c r="A298" s="24">
        <v>296</v>
      </c>
      <c r="B298" s="11" t="str">
        <f>IFERROR(INDEX({"JSNY-BJ0001-01";"JSNY-JS0022-01";"JSNY-JS0002-01"},MATCH(D298,{"BJ_zhongyu";"JS_WX_liteer";"JS_CZ_wodefeng"},0)),"")</f>
        <v>JSNY-JS0022-01</v>
      </c>
      <c r="C298" s="11" t="str">
        <f>IFERROR(INDEX({"北京中裕世纪大酒店";"江苏利特尔绿色包装股份有限公司";"常州市金坛沃德丰电子科技有限公司"},MATCH(D298,{"BJ_zhongyu";"JS_WX_liteer";"JS_CZ_wodefeng"},0)),"")</f>
        <v>江苏利特尔绿色包装股份有限公司</v>
      </c>
      <c r="D298" s="11" t="str">
        <f>[1]动作!$G297</f>
        <v>JS_WX_liteer</v>
      </c>
      <c r="E298" s="11" t="str">
        <f>[1]动作!$D297</f>
        <v>分系统1BMS8总电压过低一级故障</v>
      </c>
      <c r="F298" s="11" t="s">
        <v>177</v>
      </c>
      <c r="G298" s="12">
        <f>[1]动作!$A297+[1]动作!$B297</f>
        <v>43192.488356481481</v>
      </c>
      <c r="H298" s="12"/>
      <c r="I298" s="13"/>
      <c r="J298" s="34"/>
    </row>
    <row r="299" spans="1:10" hidden="1" x14ac:dyDescent="0.3">
      <c r="A299" s="24">
        <v>297</v>
      </c>
      <c r="B299" s="11" t="str">
        <f>IFERROR(INDEX({"JSNY-BJ0001-01";"JSNY-JS0022-01";"JSNY-JS0002-01"},MATCH(D299,{"BJ_zhongyu";"JS_WX_liteer";"JS_CZ_wodefeng"},0)),"")</f>
        <v>JSNY-JS0022-01</v>
      </c>
      <c r="C299" s="11" t="str">
        <f>IFERROR(INDEX({"北京中裕世纪大酒店";"江苏利特尔绿色包装股份有限公司";"常州市金坛沃德丰电子科技有限公司"},MATCH(D299,{"BJ_zhongyu";"JS_WX_liteer";"JS_CZ_wodefeng"},0)),"")</f>
        <v>江苏利特尔绿色包装股份有限公司</v>
      </c>
      <c r="D299" s="11" t="str">
        <f>[1]动作!$G298</f>
        <v>JS_WX_liteer</v>
      </c>
      <c r="E299" s="11" t="str">
        <f>[1]动作!$D298</f>
        <v>分系统1BMS8总电压过低二级故障</v>
      </c>
      <c r="F299" s="11" t="s">
        <v>177</v>
      </c>
      <c r="G299" s="12">
        <f>[1]动作!$A298+[1]动作!$B298</f>
        <v>43192.488356481481</v>
      </c>
      <c r="H299" s="12"/>
      <c r="I299" s="13"/>
      <c r="J299" s="34"/>
    </row>
    <row r="300" spans="1:10" hidden="1" x14ac:dyDescent="0.3">
      <c r="A300" s="24">
        <v>298</v>
      </c>
      <c r="B300" s="11" t="str">
        <f>IFERROR(INDEX({"JSNY-BJ0001-01";"JSNY-JS0022-01";"JSNY-JS0002-01"},MATCH(D300,{"BJ_zhongyu";"JS_WX_liteer";"JS_CZ_wodefeng"},0)),"")</f>
        <v>JSNY-JS0022-01</v>
      </c>
      <c r="C300" s="11" t="str">
        <f>IFERROR(INDEX({"北京中裕世纪大酒店";"江苏利特尔绿色包装股份有限公司";"常州市金坛沃德丰电子科技有限公司"},MATCH(D300,{"BJ_zhongyu";"JS_WX_liteer";"JS_CZ_wodefeng"},0)),"")</f>
        <v>江苏利特尔绿色包装股份有限公司</v>
      </c>
      <c r="D300" s="11" t="str">
        <f>[1]动作!$G299</f>
        <v>JS_WX_liteer</v>
      </c>
      <c r="E300" s="11" t="str">
        <f>[1]动作!$D299</f>
        <v>分系统1BMS9总电压过低一级故障</v>
      </c>
      <c r="F300" s="11" t="s">
        <v>177</v>
      </c>
      <c r="G300" s="12">
        <f>[1]动作!$A299+[1]动作!$B299</f>
        <v>43192.48841435185</v>
      </c>
      <c r="H300" s="12"/>
      <c r="I300" s="13"/>
      <c r="J300" s="34"/>
    </row>
    <row r="301" spans="1:10" hidden="1" x14ac:dyDescent="0.3">
      <c r="A301" s="24">
        <v>299</v>
      </c>
      <c r="B301" s="11" t="str">
        <f>IFERROR(INDEX({"JSNY-BJ0001-01";"JSNY-JS0022-01";"JSNY-JS0002-01"},MATCH(D301,{"BJ_zhongyu";"JS_WX_liteer";"JS_CZ_wodefeng"},0)),"")</f>
        <v>JSNY-JS0022-01</v>
      </c>
      <c r="C301" s="11" t="str">
        <f>IFERROR(INDEX({"北京中裕世纪大酒店";"江苏利特尔绿色包装股份有限公司";"常州市金坛沃德丰电子科技有限公司"},MATCH(D301,{"BJ_zhongyu";"JS_WX_liteer";"JS_CZ_wodefeng"},0)),"")</f>
        <v>江苏利特尔绿色包装股份有限公司</v>
      </c>
      <c r="D301" s="11" t="str">
        <f>[1]动作!$G300</f>
        <v>JS_WX_liteer</v>
      </c>
      <c r="E301" s="11" t="str">
        <f>[1]动作!$D300</f>
        <v>分系统1BMS9总电压过低二级故障</v>
      </c>
      <c r="F301" s="11" t="s">
        <v>177</v>
      </c>
      <c r="G301" s="12">
        <f>[1]动作!$A300+[1]动作!$B300</f>
        <v>43192.48841435185</v>
      </c>
      <c r="H301" s="12"/>
      <c r="I301" s="13"/>
      <c r="J301" s="34"/>
    </row>
    <row r="302" spans="1:10" hidden="1" x14ac:dyDescent="0.3">
      <c r="A302" s="24">
        <v>300</v>
      </c>
      <c r="B302" s="11" t="str">
        <f>IFERROR(INDEX({"JSNY-BJ0001-01";"JSNY-JS0022-01";"JSNY-JS0002-01"},MATCH(D302,{"BJ_zhongyu";"JS_WX_liteer";"JS_CZ_wodefeng"},0)),"")</f>
        <v>JSNY-JS0022-01</v>
      </c>
      <c r="C302" s="11" t="str">
        <f>IFERROR(INDEX({"北京中裕世纪大酒店";"江苏利特尔绿色包装股份有限公司";"常州市金坛沃德丰电子科技有限公司"},MATCH(D302,{"BJ_zhongyu";"JS_WX_liteer";"JS_CZ_wodefeng"},0)),"")</f>
        <v>江苏利特尔绿色包装股份有限公司</v>
      </c>
      <c r="D302" s="11" t="str">
        <f>[1]动作!$G301</f>
        <v>JS_WX_liteer</v>
      </c>
      <c r="E302" s="11" t="str">
        <f>[1]动作!$D301</f>
        <v>分系统1BMS1总电压过低一级故障</v>
      </c>
      <c r="F302" s="11" t="s">
        <v>177</v>
      </c>
      <c r="G302" s="12">
        <f>[1]动作!$A301+[1]动作!$B301</f>
        <v>43192.489050925928</v>
      </c>
      <c r="H302" s="12"/>
      <c r="I302" s="13"/>
      <c r="J302" s="34"/>
    </row>
    <row r="303" spans="1:10" hidden="1" x14ac:dyDescent="0.3">
      <c r="A303" s="24">
        <v>301</v>
      </c>
      <c r="B303" s="11" t="str">
        <f>IFERROR(INDEX({"JSNY-BJ0001-01";"JSNY-JS0022-01";"JSNY-JS0002-01"},MATCH(D303,{"BJ_zhongyu";"JS_WX_liteer";"JS_CZ_wodefeng"},0)),"")</f>
        <v>JSNY-JS0022-01</v>
      </c>
      <c r="C303" s="11" t="str">
        <f>IFERROR(INDEX({"北京中裕世纪大酒店";"江苏利特尔绿色包装股份有限公司";"常州市金坛沃德丰电子科技有限公司"},MATCH(D303,{"BJ_zhongyu";"JS_WX_liteer";"JS_CZ_wodefeng"},0)),"")</f>
        <v>江苏利特尔绿色包装股份有限公司</v>
      </c>
      <c r="D303" s="11" t="str">
        <f>[1]动作!$G302</f>
        <v>JS_WX_liteer</v>
      </c>
      <c r="E303" s="11" t="str">
        <f>[1]动作!$D302</f>
        <v>分系统1BMS1总电压过低二级故障</v>
      </c>
      <c r="F303" s="11" t="s">
        <v>177</v>
      </c>
      <c r="G303" s="12">
        <f>[1]动作!$A302+[1]动作!$B302</f>
        <v>43192.489050925928</v>
      </c>
      <c r="H303" s="12"/>
      <c r="I303" s="13"/>
      <c r="J303" s="34"/>
    </row>
    <row r="304" spans="1:10" hidden="1" x14ac:dyDescent="0.3">
      <c r="A304" s="24">
        <v>302</v>
      </c>
      <c r="B304" s="11" t="str">
        <f>IFERROR(INDEX({"JSNY-BJ0001-01";"JSNY-JS0022-01";"JSNY-JS0002-01"},MATCH(D304,{"BJ_zhongyu";"JS_WX_liteer";"JS_CZ_wodefeng"},0)),"")</f>
        <v>JSNY-JS0022-01</v>
      </c>
      <c r="C304" s="11" t="str">
        <f>IFERROR(INDEX({"北京中裕世纪大酒店";"江苏利特尔绿色包装股份有限公司";"常州市金坛沃德丰电子科技有限公司"},MATCH(D304,{"BJ_zhongyu";"JS_WX_liteer";"JS_CZ_wodefeng"},0)),"")</f>
        <v>江苏利特尔绿色包装股份有限公司</v>
      </c>
      <c r="D304" s="11" t="str">
        <f>[1]动作!$G303</f>
        <v>JS_WX_liteer</v>
      </c>
      <c r="E304" s="11" t="str">
        <f>[1]动作!$D303</f>
        <v>分系统1BMS4总电压过低一级故障</v>
      </c>
      <c r="F304" s="11" t="s">
        <v>177</v>
      </c>
      <c r="G304" s="12">
        <f>[1]动作!$A303+[1]动作!$B303</f>
        <v>43192.489166666666</v>
      </c>
      <c r="H304" s="12"/>
      <c r="I304" s="13"/>
      <c r="J304" s="34"/>
    </row>
    <row r="305" spans="1:10" hidden="1" x14ac:dyDescent="0.3">
      <c r="A305" s="24">
        <v>303</v>
      </c>
      <c r="B305" s="11" t="str">
        <f>IFERROR(INDEX({"JSNY-BJ0001-01";"JSNY-JS0022-01";"JSNY-JS0002-01"},MATCH(D305,{"BJ_zhongyu";"JS_WX_liteer";"JS_CZ_wodefeng"},0)),"")</f>
        <v>JSNY-JS0022-01</v>
      </c>
      <c r="C305" s="11" t="str">
        <f>IFERROR(INDEX({"北京中裕世纪大酒店";"江苏利特尔绿色包装股份有限公司";"常州市金坛沃德丰电子科技有限公司"},MATCH(D305,{"BJ_zhongyu";"JS_WX_liteer";"JS_CZ_wodefeng"},0)),"")</f>
        <v>江苏利特尔绿色包装股份有限公司</v>
      </c>
      <c r="D305" s="11" t="str">
        <f>[1]动作!$G304</f>
        <v>JS_WX_liteer</v>
      </c>
      <c r="E305" s="11" t="str">
        <f>[1]动作!$D304</f>
        <v>分系统1BMS4总电压过低二级故障</v>
      </c>
      <c r="F305" s="11" t="s">
        <v>177</v>
      </c>
      <c r="G305" s="12">
        <f>[1]动作!$A304+[1]动作!$B304</f>
        <v>43192.489166666666</v>
      </c>
      <c r="H305" s="12"/>
      <c r="I305" s="13"/>
      <c r="J305" s="34"/>
    </row>
    <row r="306" spans="1:10" hidden="1" x14ac:dyDescent="0.3">
      <c r="A306" s="24">
        <v>304</v>
      </c>
      <c r="B306" s="11" t="str">
        <f>IFERROR(INDEX({"JSNY-BJ0001-01";"JSNY-JS0022-01";"JSNY-JS0002-01"},MATCH(D306,{"BJ_zhongyu";"JS_WX_liteer";"JS_CZ_wodefeng"},0)),"")</f>
        <v>JSNY-JS0002-01</v>
      </c>
      <c r="C306" s="11" t="str">
        <f>IFERROR(INDEX({"北京中裕世纪大酒店";"江苏利特尔绿色包装股份有限公司";"常州市金坛沃德丰电子科技有限公司"},MATCH(D306,{"BJ_zhongyu";"JS_WX_liteer";"JS_CZ_wodefeng"},0)),"")</f>
        <v>常州市金坛沃德丰电子科技有限公司</v>
      </c>
      <c r="D306" s="11" t="str">
        <f>[1]动作!$G305</f>
        <v>JS_CZ_wodefeng</v>
      </c>
      <c r="E306" s="11" t="str">
        <f>[1]动作!$D305</f>
        <v>分系统1告警状态</v>
      </c>
      <c r="F306" s="11" t="s">
        <v>178</v>
      </c>
      <c r="G306" s="12">
        <f>[1]动作!$A305+[1]动作!$B305</f>
        <v>43192.489224537036</v>
      </c>
      <c r="H306" s="12"/>
      <c r="I306" s="13"/>
      <c r="J306" s="34"/>
    </row>
    <row r="307" spans="1:10" hidden="1" x14ac:dyDescent="0.3">
      <c r="A307" s="24">
        <v>305</v>
      </c>
      <c r="B307" s="11" t="str">
        <f>IFERROR(INDEX({"JSNY-BJ0001-01";"JSNY-JS0022-01";"JSNY-JS0002-01"},MATCH(D307,{"BJ_zhongyu";"JS_WX_liteer";"JS_CZ_wodefeng"},0)),"")</f>
        <v>JSNY-JS0002-01</v>
      </c>
      <c r="C307" s="11" t="str">
        <f>IFERROR(INDEX({"北京中裕世纪大酒店";"江苏利特尔绿色包装股份有限公司";"常州市金坛沃德丰电子科技有限公司"},MATCH(D307,{"BJ_zhongyu";"JS_WX_liteer";"JS_CZ_wodefeng"},0)),"")</f>
        <v>常州市金坛沃德丰电子科技有限公司</v>
      </c>
      <c r="D307" s="11" t="str">
        <f>[1]动作!$G306</f>
        <v>JS_CZ_wodefeng</v>
      </c>
      <c r="E307" s="11" t="str">
        <f>[1]动作!$D306</f>
        <v>分系统1BCMS2告警状态</v>
      </c>
      <c r="F307" s="11" t="s">
        <v>177</v>
      </c>
      <c r="G307" s="12">
        <f>[1]动作!$A306+[1]动作!$B306</f>
        <v>43192.489224537036</v>
      </c>
      <c r="H307" s="12"/>
      <c r="I307" s="13"/>
      <c r="J307" s="34"/>
    </row>
    <row r="308" spans="1:10" hidden="1" x14ac:dyDescent="0.3">
      <c r="A308" s="24">
        <v>306</v>
      </c>
      <c r="B308" s="11" t="str">
        <f>IFERROR(INDEX({"JSNY-BJ0001-01";"JSNY-JS0022-01";"JSNY-JS0002-01"},MATCH(D308,{"BJ_zhongyu";"JS_WX_liteer";"JS_CZ_wodefeng"},0)),"")</f>
        <v>JSNY-JS0022-01</v>
      </c>
      <c r="C308" s="11" t="str">
        <f>IFERROR(INDEX({"北京中裕世纪大酒店";"江苏利特尔绿色包装股份有限公司";"常州市金坛沃德丰电子科技有限公司"},MATCH(D308,{"BJ_zhongyu";"JS_WX_liteer";"JS_CZ_wodefeng"},0)),"")</f>
        <v>江苏利特尔绿色包装股份有限公司</v>
      </c>
      <c r="D308" s="11" t="str">
        <f>[1]动作!$G307</f>
        <v>JS_WX_liteer</v>
      </c>
      <c r="E308" s="11" t="str">
        <f>[1]动作!$D307</f>
        <v>分系统1BMS2总电压过低一级故障</v>
      </c>
      <c r="F308" s="11" t="s">
        <v>177</v>
      </c>
      <c r="G308" s="12">
        <f>[1]动作!$A307+[1]动作!$B307</f>
        <v>43192.489398148151</v>
      </c>
      <c r="H308" s="12"/>
      <c r="I308" s="13"/>
      <c r="J308" s="34"/>
    </row>
    <row r="309" spans="1:10" hidden="1" x14ac:dyDescent="0.3">
      <c r="A309" s="24">
        <v>307</v>
      </c>
      <c r="B309" s="11" t="str">
        <f>IFERROR(INDEX({"JSNY-BJ0001-01";"JSNY-JS0022-01";"JSNY-JS0002-01"},MATCH(D309,{"BJ_zhongyu";"JS_WX_liteer";"JS_CZ_wodefeng"},0)),"")</f>
        <v>JSNY-JS0022-01</v>
      </c>
      <c r="C309" s="11" t="str">
        <f>IFERROR(INDEX({"北京中裕世纪大酒店";"江苏利特尔绿色包装股份有限公司";"常州市金坛沃德丰电子科技有限公司"},MATCH(D309,{"BJ_zhongyu";"JS_WX_liteer";"JS_CZ_wodefeng"},0)),"")</f>
        <v>江苏利特尔绿色包装股份有限公司</v>
      </c>
      <c r="D309" s="11" t="str">
        <f>[1]动作!$G308</f>
        <v>JS_WX_liteer</v>
      </c>
      <c r="E309" s="11" t="str">
        <f>[1]动作!$D308</f>
        <v>分系统1BMS2总电压过低二级故障</v>
      </c>
      <c r="F309" s="11" t="s">
        <v>177</v>
      </c>
      <c r="G309" s="12">
        <f>[1]动作!$A308+[1]动作!$B308</f>
        <v>43192.489398148151</v>
      </c>
      <c r="H309" s="12"/>
      <c r="I309" s="13"/>
      <c r="J309" s="34"/>
    </row>
    <row r="310" spans="1:10" hidden="1" x14ac:dyDescent="0.3">
      <c r="A310" s="24">
        <v>308</v>
      </c>
      <c r="B310" s="11" t="str">
        <f>IFERROR(INDEX({"JSNY-BJ0001-01";"JSNY-JS0022-01";"JSNY-JS0002-01"},MATCH(D310,{"BJ_zhongyu";"JS_WX_liteer";"JS_CZ_wodefeng"},0)),"")</f>
        <v>JSNY-JS0022-01</v>
      </c>
      <c r="C310" s="11" t="str">
        <f>IFERROR(INDEX({"北京中裕世纪大酒店";"江苏利特尔绿色包装股份有限公司";"常州市金坛沃德丰电子科技有限公司"},MATCH(D310,{"BJ_zhongyu";"JS_WX_liteer";"JS_CZ_wodefeng"},0)),"")</f>
        <v>江苏利特尔绿色包装股份有限公司</v>
      </c>
      <c r="D310" s="11" t="str">
        <f>[1]动作!$G309</f>
        <v>JS_WX_liteer</v>
      </c>
      <c r="E310" s="11" t="str">
        <f>[1]动作!$D309</f>
        <v>分系统1BMS7总电压过低一级故障</v>
      </c>
      <c r="F310" s="11" t="s">
        <v>177</v>
      </c>
      <c r="G310" s="12">
        <f>[1]动作!$A309+[1]动作!$B309</f>
        <v>43192.48945601852</v>
      </c>
      <c r="H310" s="12"/>
      <c r="I310" s="13"/>
      <c r="J310" s="34"/>
    </row>
    <row r="311" spans="1:10" hidden="1" x14ac:dyDescent="0.3">
      <c r="A311" s="24">
        <v>309</v>
      </c>
      <c r="B311" s="11" t="str">
        <f>IFERROR(INDEX({"JSNY-BJ0001-01";"JSNY-JS0022-01";"JSNY-JS0002-01"},MATCH(D311,{"BJ_zhongyu";"JS_WX_liteer";"JS_CZ_wodefeng"},0)),"")</f>
        <v>JSNY-JS0022-01</v>
      </c>
      <c r="C311" s="11" t="str">
        <f>IFERROR(INDEX({"北京中裕世纪大酒店";"江苏利特尔绿色包装股份有限公司";"常州市金坛沃德丰电子科技有限公司"},MATCH(D311,{"BJ_zhongyu";"JS_WX_liteer";"JS_CZ_wodefeng"},0)),"")</f>
        <v>江苏利特尔绿色包装股份有限公司</v>
      </c>
      <c r="D311" s="11" t="str">
        <f>[1]动作!$G310</f>
        <v>JS_WX_liteer</v>
      </c>
      <c r="E311" s="11" t="str">
        <f>[1]动作!$D310</f>
        <v>分系统1BMS7总电压过低二级故障</v>
      </c>
      <c r="F311" s="11" t="s">
        <v>177</v>
      </c>
      <c r="G311" s="12">
        <f>[1]动作!$A310+[1]动作!$B310</f>
        <v>43192.48945601852</v>
      </c>
      <c r="H311" s="12"/>
      <c r="I311" s="13"/>
      <c r="J311" s="34"/>
    </row>
    <row r="312" spans="1:10" hidden="1" x14ac:dyDescent="0.3">
      <c r="A312" s="24">
        <v>310</v>
      </c>
      <c r="B312" s="11" t="str">
        <f>IFERROR(INDEX({"JSNY-BJ0001-01";"JSNY-JS0022-01";"JSNY-JS0002-01"},MATCH(D312,{"BJ_zhongyu";"JS_WX_liteer";"JS_CZ_wodefeng"},0)),"")</f>
        <v>JSNY-JS0022-01</v>
      </c>
      <c r="C312" s="11" t="str">
        <f>IFERROR(INDEX({"北京中裕世纪大酒店";"江苏利特尔绿色包装股份有限公司";"常州市金坛沃德丰电子科技有限公司"},MATCH(D312,{"BJ_zhongyu";"JS_WX_liteer";"JS_CZ_wodefeng"},0)),"")</f>
        <v>江苏利特尔绿色包装股份有限公司</v>
      </c>
      <c r="D312" s="11" t="str">
        <f>[1]动作!$G311</f>
        <v>JS_WX_liteer</v>
      </c>
      <c r="E312" s="11" t="str">
        <f>[1]动作!$D311</f>
        <v>分系统1BMS5总电压过低一级故障</v>
      </c>
      <c r="F312" s="11" t="s">
        <v>177</v>
      </c>
      <c r="G312" s="12">
        <f>[1]动作!$A311+[1]动作!$B311</f>
        <v>43192.489571759259</v>
      </c>
      <c r="H312" s="12"/>
      <c r="I312" s="13"/>
      <c r="J312" s="34"/>
    </row>
    <row r="313" spans="1:10" hidden="1" x14ac:dyDescent="0.3">
      <c r="A313" s="24">
        <v>311</v>
      </c>
      <c r="B313" s="11" t="str">
        <f>IFERROR(INDEX({"JSNY-BJ0001-01";"JSNY-JS0022-01";"JSNY-JS0002-01"},MATCH(D313,{"BJ_zhongyu";"JS_WX_liteer";"JS_CZ_wodefeng"},0)),"")</f>
        <v>JSNY-JS0022-01</v>
      </c>
      <c r="C313" s="11" t="str">
        <f>IFERROR(INDEX({"北京中裕世纪大酒店";"江苏利特尔绿色包装股份有限公司";"常州市金坛沃德丰电子科技有限公司"},MATCH(D313,{"BJ_zhongyu";"JS_WX_liteer";"JS_CZ_wodefeng"},0)),"")</f>
        <v>江苏利特尔绿色包装股份有限公司</v>
      </c>
      <c r="D313" s="11" t="str">
        <f>[1]动作!$G312</f>
        <v>JS_WX_liteer</v>
      </c>
      <c r="E313" s="11" t="str">
        <f>[1]动作!$D312</f>
        <v>分系统1BMS5总电压过低二级故障</v>
      </c>
      <c r="F313" s="11" t="s">
        <v>177</v>
      </c>
      <c r="G313" s="12">
        <f>[1]动作!$A312+[1]动作!$B312</f>
        <v>43192.489571759259</v>
      </c>
      <c r="H313" s="12"/>
      <c r="I313" s="13"/>
      <c r="J313" s="34"/>
    </row>
    <row r="314" spans="1:10" hidden="1" x14ac:dyDescent="0.3">
      <c r="A314" s="24">
        <v>312</v>
      </c>
      <c r="B314" s="11" t="str">
        <f>IFERROR(INDEX({"JSNY-BJ0001-01";"JSNY-JS0022-01";"JSNY-JS0002-01"},MATCH(D314,{"BJ_zhongyu";"JS_WX_liteer";"JS_CZ_wodefeng"},0)),"")</f>
        <v>JSNY-JS0022-01</v>
      </c>
      <c r="C314" s="11" t="str">
        <f>IFERROR(INDEX({"北京中裕世纪大酒店";"江苏利特尔绿色包装股份有限公司";"常州市金坛沃德丰电子科技有限公司"},MATCH(D314,{"BJ_zhongyu";"JS_WX_liteer";"JS_CZ_wodefeng"},0)),"")</f>
        <v>江苏利特尔绿色包装股份有限公司</v>
      </c>
      <c r="D314" s="11" t="str">
        <f>[1]动作!$G313</f>
        <v>JS_WX_liteer</v>
      </c>
      <c r="E314" s="11" t="str">
        <f>[1]动作!$D313</f>
        <v>分系统1BMS6总电压过低一级故障</v>
      </c>
      <c r="F314" s="11" t="s">
        <v>177</v>
      </c>
      <c r="G314" s="12">
        <f>[1]动作!$A313+[1]动作!$B313</f>
        <v>43192.489687499998</v>
      </c>
      <c r="H314" s="12"/>
      <c r="I314" s="13"/>
      <c r="J314" s="34"/>
    </row>
    <row r="315" spans="1:10" hidden="1" x14ac:dyDescent="0.3">
      <c r="A315" s="24">
        <v>313</v>
      </c>
      <c r="B315" s="11" t="str">
        <f>IFERROR(INDEX({"JSNY-BJ0001-01";"JSNY-JS0022-01";"JSNY-JS0002-01"},MATCH(D315,{"BJ_zhongyu";"JS_WX_liteer";"JS_CZ_wodefeng"},0)),"")</f>
        <v>JSNY-JS0022-01</v>
      </c>
      <c r="C315" s="11" t="str">
        <f>IFERROR(INDEX({"北京中裕世纪大酒店";"江苏利特尔绿色包装股份有限公司";"常州市金坛沃德丰电子科技有限公司"},MATCH(D315,{"BJ_zhongyu";"JS_WX_liteer";"JS_CZ_wodefeng"},0)),"")</f>
        <v>江苏利特尔绿色包装股份有限公司</v>
      </c>
      <c r="D315" s="11" t="str">
        <f>[1]动作!$G314</f>
        <v>JS_WX_liteer</v>
      </c>
      <c r="E315" s="11" t="str">
        <f>[1]动作!$D314</f>
        <v>分系统1BMS6总电压过低二级故障</v>
      </c>
      <c r="F315" s="11" t="s">
        <v>177</v>
      </c>
      <c r="G315" s="12">
        <f>[1]动作!$A314+[1]动作!$B314</f>
        <v>43192.489687499998</v>
      </c>
      <c r="H315" s="12"/>
      <c r="I315" s="13"/>
      <c r="J315" s="34"/>
    </row>
    <row r="316" spans="1:10" hidden="1" x14ac:dyDescent="0.3">
      <c r="A316" s="24">
        <v>314</v>
      </c>
      <c r="B316" s="11" t="str">
        <f>IFERROR(INDEX({"JSNY-BJ0001-01";"JSNY-JS0022-01";"JSNY-JS0002-01"},MATCH(D316,{"BJ_zhongyu";"JS_WX_liteer";"JS_CZ_wodefeng"},0)),"")</f>
        <v>JSNY-JS0022-01</v>
      </c>
      <c r="C316" s="11" t="str">
        <f>IFERROR(INDEX({"北京中裕世纪大酒店";"江苏利特尔绿色包装股份有限公司";"常州市金坛沃德丰电子科技有限公司"},MATCH(D316,{"BJ_zhongyu";"JS_WX_liteer";"JS_CZ_wodefeng"},0)),"")</f>
        <v>江苏利特尔绿色包装股份有限公司</v>
      </c>
      <c r="D316" s="11" t="str">
        <f>[1]动作!$G315</f>
        <v>JS_WX_liteer</v>
      </c>
      <c r="E316" s="11" t="str">
        <f>[1]动作!$D315</f>
        <v>分系统1BMS3总电压过低一级故障</v>
      </c>
      <c r="F316" s="11" t="s">
        <v>177</v>
      </c>
      <c r="G316" s="12">
        <f>[1]动作!$A315+[1]动作!$B315</f>
        <v>43192.489861111113</v>
      </c>
      <c r="H316" s="12"/>
      <c r="I316" s="13"/>
      <c r="J316" s="34"/>
    </row>
    <row r="317" spans="1:10" hidden="1" x14ac:dyDescent="0.3">
      <c r="A317" s="24">
        <v>315</v>
      </c>
      <c r="B317" s="11" t="str">
        <f>IFERROR(INDEX({"JSNY-BJ0001-01";"JSNY-JS0022-01";"JSNY-JS0002-01"},MATCH(D317,{"BJ_zhongyu";"JS_WX_liteer";"JS_CZ_wodefeng"},0)),"")</f>
        <v>JSNY-JS0022-01</v>
      </c>
      <c r="C317" s="11" t="str">
        <f>IFERROR(INDEX({"北京中裕世纪大酒店";"江苏利特尔绿色包装股份有限公司";"常州市金坛沃德丰电子科技有限公司"},MATCH(D317,{"BJ_zhongyu";"JS_WX_liteer";"JS_CZ_wodefeng"},0)),"")</f>
        <v>江苏利特尔绿色包装股份有限公司</v>
      </c>
      <c r="D317" s="11" t="str">
        <f>[1]动作!$G316</f>
        <v>JS_WX_liteer</v>
      </c>
      <c r="E317" s="11" t="str">
        <f>[1]动作!$D316</f>
        <v>分系统1BMS3总电压过低二级故障</v>
      </c>
      <c r="F317" s="11" t="s">
        <v>177</v>
      </c>
      <c r="G317" s="12">
        <f>[1]动作!$A316+[1]动作!$B316</f>
        <v>43192.489861111113</v>
      </c>
      <c r="H317" s="12"/>
      <c r="I317" s="13"/>
      <c r="J317" s="34"/>
    </row>
    <row r="318" spans="1:10" hidden="1" x14ac:dyDescent="0.3">
      <c r="A318" s="24">
        <v>316</v>
      </c>
      <c r="B318" s="11" t="str">
        <f>IFERROR(INDEX({"JSNY-BJ0001-01";"JSNY-JS0022-01";"JSNY-JS0002-01"},MATCH(D318,{"BJ_zhongyu";"JS_WX_liteer";"JS_CZ_wodefeng"},0)),"")</f>
        <v>JSNY-JS0002-01</v>
      </c>
      <c r="C318" s="11" t="str">
        <f>IFERROR(INDEX({"北京中裕世纪大酒店";"江苏利特尔绿色包装股份有限公司";"常州市金坛沃德丰电子科技有限公司"},MATCH(D318,{"BJ_zhongyu";"JS_WX_liteer";"JS_CZ_wodefeng"},0)),"")</f>
        <v>常州市金坛沃德丰电子科技有限公司</v>
      </c>
      <c r="D318" s="11" t="str">
        <f>[1]动作!$G317</f>
        <v>JS_CZ_wodefeng</v>
      </c>
      <c r="E318" s="11" t="str">
        <f>[1]动作!$D317</f>
        <v>分系统1BCMS5告警状态</v>
      </c>
      <c r="F318" s="11" t="s">
        <v>177</v>
      </c>
      <c r="G318" s="12">
        <f>[1]动作!$A317+[1]动作!$B317</f>
        <v>43192.491018518522</v>
      </c>
      <c r="H318" s="12"/>
      <c r="I318" s="13"/>
      <c r="J318" s="34"/>
    </row>
    <row r="319" spans="1:10" hidden="1" x14ac:dyDescent="0.3">
      <c r="A319" s="24">
        <v>317</v>
      </c>
      <c r="B319" s="11" t="str">
        <f>IFERROR(INDEX({"JSNY-BJ0001-01";"JSNY-JS0022-01";"JSNY-JS0002-01"},MATCH(D319,{"BJ_zhongyu";"JS_WX_liteer";"JS_CZ_wodefeng"},0)),"")</f>
        <v>JSNY-JS0002-01</v>
      </c>
      <c r="C319" s="11" t="str">
        <f>IFERROR(INDEX({"北京中裕世纪大酒店";"江苏利特尔绿色包装股份有限公司";"常州市金坛沃德丰电子科技有限公司"},MATCH(D319,{"BJ_zhongyu";"JS_WX_liteer";"JS_CZ_wodefeng"},0)),"")</f>
        <v>常州市金坛沃德丰电子科技有限公司</v>
      </c>
      <c r="D319" s="11" t="str">
        <f>[1]动作!$G318</f>
        <v>JS_CZ_wodefeng</v>
      </c>
      <c r="E319" s="11" t="str">
        <f>[1]动作!$D318</f>
        <v>分系统1BCMS3告警状态</v>
      </c>
      <c r="F319" s="11" t="s">
        <v>177</v>
      </c>
      <c r="G319" s="12">
        <f>[1]动作!$A318+[1]动作!$B318</f>
        <v>43192.491655092592</v>
      </c>
      <c r="H319" s="12"/>
      <c r="I319" s="13"/>
      <c r="J319" s="34"/>
    </row>
    <row r="320" spans="1:10" hidden="1" x14ac:dyDescent="0.3">
      <c r="A320" s="24">
        <v>318</v>
      </c>
      <c r="B320" s="11" t="str">
        <f>IFERROR(INDEX({"JSNY-BJ0001-01";"JSNY-JS0022-01";"JSNY-JS0002-01"},MATCH(D320,{"BJ_zhongyu";"JS_WX_liteer";"JS_CZ_wodefeng"},0)),"")</f>
        <v>JSNY-JS0002-01</v>
      </c>
      <c r="C320" s="11" t="str">
        <f>IFERROR(INDEX({"北京中裕世纪大酒店";"江苏利特尔绿色包装股份有限公司";"常州市金坛沃德丰电子科技有限公司"},MATCH(D320,{"BJ_zhongyu";"JS_WX_liteer";"JS_CZ_wodefeng"},0)),"")</f>
        <v>常州市金坛沃德丰电子科技有限公司</v>
      </c>
      <c r="D320" s="11" t="str">
        <f>[1]动作!$G319</f>
        <v>JS_CZ_wodefeng</v>
      </c>
      <c r="E320" s="11" t="str">
        <f>[1]动作!$D319</f>
        <v>分系统1BCMS1告警状态</v>
      </c>
      <c r="F320" s="11" t="s">
        <v>177</v>
      </c>
      <c r="G320" s="12">
        <f>[1]动作!$A319+[1]动作!$B319</f>
        <v>43192.491944444446</v>
      </c>
      <c r="H320" s="12"/>
      <c r="I320" s="13"/>
      <c r="J320" s="34"/>
    </row>
    <row r="321" spans="1:10" hidden="1" x14ac:dyDescent="0.3">
      <c r="A321" s="24">
        <v>319</v>
      </c>
      <c r="B321" s="11" t="str">
        <f>IFERROR(INDEX({"JSNY-BJ0001-01";"JSNY-JS0022-01";"JSNY-JS0002-01"},MATCH(D321,{"BJ_zhongyu";"JS_WX_liteer";"JS_CZ_wodefeng"},0)),"")</f>
        <v>JSNY-JS0002-01</v>
      </c>
      <c r="C321" s="11" t="str">
        <f>IFERROR(INDEX({"北京中裕世纪大酒店";"江苏利特尔绿色包装股份有限公司";"常州市金坛沃德丰电子科技有限公司"},MATCH(D321,{"BJ_zhongyu";"JS_WX_liteer";"JS_CZ_wodefeng"},0)),"")</f>
        <v>常州市金坛沃德丰电子科技有限公司</v>
      </c>
      <c r="D321" s="11" t="str">
        <f>[1]动作!$G320</f>
        <v>JS_CZ_wodefeng</v>
      </c>
      <c r="E321" s="11" t="str">
        <f>[1]动作!$D320</f>
        <v>分系统1BCMS6告警状态</v>
      </c>
      <c r="F321" s="11" t="s">
        <v>177</v>
      </c>
      <c r="G321" s="12">
        <f>[1]动作!$A320+[1]动作!$B320</f>
        <v>43192.492291666669</v>
      </c>
      <c r="H321" s="12"/>
      <c r="I321" s="13"/>
      <c r="J321" s="34"/>
    </row>
    <row r="322" spans="1:10" hidden="1" x14ac:dyDescent="0.3">
      <c r="A322" s="24">
        <v>320</v>
      </c>
      <c r="B322" s="11" t="str">
        <f>IFERROR(INDEX({"JSNY-BJ0001-01";"JSNY-JS0022-01";"JSNY-JS0002-01"},MATCH(D322,{"BJ_zhongyu";"JS_WX_liteer";"JS_CZ_wodefeng"},0)),"")</f>
        <v>JSNY-JS0002-01</v>
      </c>
      <c r="C322" s="11" t="str">
        <f>IFERROR(INDEX({"北京中裕世纪大酒店";"江苏利特尔绿色包装股份有限公司";"常州市金坛沃德丰电子科技有限公司"},MATCH(D322,{"BJ_zhongyu";"JS_WX_liteer";"JS_CZ_wodefeng"},0)),"")</f>
        <v>常州市金坛沃德丰电子科技有限公司</v>
      </c>
      <c r="D322" s="11" t="str">
        <f>[1]动作!$G321</f>
        <v>JS_CZ_wodefeng</v>
      </c>
      <c r="E322" s="11" t="str">
        <f>[1]动作!$D321</f>
        <v>分系统1BCMS4告警状态</v>
      </c>
      <c r="F322" s="11" t="s">
        <v>177</v>
      </c>
      <c r="G322" s="12">
        <f>[1]动作!$A321+[1]动作!$B321</f>
        <v>43192.492581018516</v>
      </c>
      <c r="H322" s="12"/>
      <c r="I322" s="13"/>
      <c r="J322" s="34"/>
    </row>
    <row r="323" spans="1:10" hidden="1" x14ac:dyDescent="0.3">
      <c r="A323" s="24">
        <v>321</v>
      </c>
      <c r="B323" s="11" t="str">
        <f>IFERROR(INDEX({"JSNY-BJ0001-01";"JSNY-JS0022-01";"JSNY-JS0002-01"},MATCH(D323,{"BJ_zhongyu";"JS_WX_liteer";"JS_CZ_wodefeng"},0)),"")</f>
        <v>JSNY-JS0002-01</v>
      </c>
      <c r="C323" s="11" t="str">
        <f>IFERROR(INDEX({"北京中裕世纪大酒店";"江苏利特尔绿色包装股份有限公司";"常州市金坛沃德丰电子科技有限公司"},MATCH(D323,{"BJ_zhongyu";"JS_WX_liteer";"JS_CZ_wodefeng"},0)),"")</f>
        <v>常州市金坛沃德丰电子科技有限公司</v>
      </c>
      <c r="D323" s="11" t="str">
        <f>[1]动作!$G322</f>
        <v>JS_CZ_wodefeng</v>
      </c>
      <c r="E323" s="11" t="str">
        <f>[1]动作!$D322</f>
        <v>分系统1故障状态</v>
      </c>
      <c r="F323" s="11" t="s">
        <v>178</v>
      </c>
      <c r="G323" s="12">
        <f>[1]动作!$A322+[1]动作!$B322</f>
        <v>43192.494259259256</v>
      </c>
      <c r="H323" s="12"/>
      <c r="I323" s="13"/>
      <c r="J323" s="34"/>
    </row>
    <row r="324" spans="1:10" hidden="1" x14ac:dyDescent="0.3">
      <c r="A324" s="24">
        <v>322</v>
      </c>
      <c r="B324" s="11" t="str">
        <f>IFERROR(INDEX({"JSNY-BJ0001-01";"JSNY-JS0022-01";"JSNY-JS0002-01"},MATCH(D324,{"BJ_zhongyu";"JS_WX_liteer";"JS_CZ_wodefeng"},0)),"")</f>
        <v>JSNY-JS0002-01</v>
      </c>
      <c r="C324" s="11" t="str">
        <f>IFERROR(INDEX({"北京中裕世纪大酒店";"江苏利特尔绿色包装股份有限公司";"常州市金坛沃德丰电子科技有限公司"},MATCH(D324,{"BJ_zhongyu";"JS_WX_liteer";"JS_CZ_wodefeng"},0)),"")</f>
        <v>常州市金坛沃德丰电子科技有限公司</v>
      </c>
      <c r="D324" s="11" t="str">
        <f>[1]动作!$G323</f>
        <v>JS_CZ_wodefeng</v>
      </c>
      <c r="E324" s="11" t="str">
        <f>[1]动作!$D323</f>
        <v>分系统1BCMS5故障状态</v>
      </c>
      <c r="F324" s="11" t="s">
        <v>177</v>
      </c>
      <c r="G324" s="12">
        <f>[1]动作!$A323+[1]动作!$B323</f>
        <v>43192.494259259256</v>
      </c>
      <c r="H324" s="12"/>
      <c r="I324" s="13"/>
      <c r="J324" s="34"/>
    </row>
    <row r="325" spans="1:10" hidden="1" x14ac:dyDescent="0.3">
      <c r="A325" s="24">
        <v>323</v>
      </c>
      <c r="B325" s="11" t="str">
        <f>IFERROR(INDEX({"JSNY-BJ0001-01";"JSNY-JS0022-01";"JSNY-JS0002-01"},MATCH(D325,{"BJ_zhongyu";"JS_WX_liteer";"JS_CZ_wodefeng"},0)),"")</f>
        <v>JSNY-JS0002-01</v>
      </c>
      <c r="C325" s="11" t="str">
        <f>IFERROR(INDEX({"北京中裕世纪大酒店";"江苏利特尔绿色包装股份有限公司";"常州市金坛沃德丰电子科技有限公司"},MATCH(D325,{"BJ_zhongyu";"JS_WX_liteer";"JS_CZ_wodefeng"},0)),"")</f>
        <v>常州市金坛沃德丰电子科技有限公司</v>
      </c>
      <c r="D325" s="11" t="str">
        <f>[1]动作!$G324</f>
        <v>JS_CZ_wodefeng</v>
      </c>
      <c r="E325" s="11" t="str">
        <f>[1]动作!$D324</f>
        <v>分系统1BMS5单体电压过低一级故障</v>
      </c>
      <c r="F325" s="11" t="s">
        <v>177</v>
      </c>
      <c r="G325" s="12">
        <f>[1]动作!$A324+[1]动作!$B324</f>
        <v>43192.494259259256</v>
      </c>
      <c r="H325" s="12"/>
      <c r="I325" s="13"/>
      <c r="J325" s="34"/>
    </row>
    <row r="326" spans="1:10" hidden="1" x14ac:dyDescent="0.3">
      <c r="A326" s="24">
        <v>324</v>
      </c>
      <c r="B326" s="11" t="str">
        <f>IFERROR(INDEX({"JSNY-BJ0001-01";"JSNY-JS0022-01";"JSNY-JS0002-01"},MATCH(D326,{"BJ_zhongyu";"JS_WX_liteer";"JS_CZ_wodefeng"},0)),"")</f>
        <v>JSNY-JS0022-01</v>
      </c>
      <c r="C326" s="11" t="str">
        <f>IFERROR(INDEX({"北京中裕世纪大酒店";"江苏利特尔绿色包装股份有限公司";"常州市金坛沃德丰电子科技有限公司"},MATCH(D326,{"BJ_zhongyu";"JS_WX_liteer";"JS_CZ_wodefeng"},0)),"")</f>
        <v>江苏利特尔绿色包装股份有限公司</v>
      </c>
      <c r="D326" s="11" t="str">
        <f>[1]动作!$G325</f>
        <v>JS_WX_liteer</v>
      </c>
      <c r="E326" s="11" t="str">
        <f>[1]动作!$D325</f>
        <v>分系统1BMS3SOC过低一级故障</v>
      </c>
      <c r="F326" s="11" t="s">
        <v>177</v>
      </c>
      <c r="G326" s="12">
        <f>[1]动作!$A325+[1]动作!$B325</f>
        <v>43192.494432870371</v>
      </c>
      <c r="H326" s="12"/>
      <c r="I326" s="13"/>
      <c r="J326" s="34"/>
    </row>
    <row r="327" spans="1:10" hidden="1" x14ac:dyDescent="0.3">
      <c r="A327" s="24">
        <v>325</v>
      </c>
      <c r="B327" s="11" t="str">
        <f>IFERROR(INDEX({"JSNY-BJ0001-01";"JSNY-JS0022-01";"JSNY-JS0002-01"},MATCH(D327,{"BJ_zhongyu";"JS_WX_liteer";"JS_CZ_wodefeng"},0)),"")</f>
        <v>JSNY-JS0022-01</v>
      </c>
      <c r="C327" s="11" t="str">
        <f>IFERROR(INDEX({"北京中裕世纪大酒店";"江苏利特尔绿色包装股份有限公司";"常州市金坛沃德丰电子科技有限公司"},MATCH(D327,{"BJ_zhongyu";"JS_WX_liteer";"JS_CZ_wodefeng"},0)),"")</f>
        <v>江苏利特尔绿色包装股份有限公司</v>
      </c>
      <c r="D327" s="11" t="str">
        <f>[1]动作!$G326</f>
        <v>JS_WX_liteer</v>
      </c>
      <c r="E327" s="11" t="str">
        <f>[1]动作!$D326</f>
        <v>分系统1BMS3SOC过低二级故障</v>
      </c>
      <c r="F327" s="11" t="s">
        <v>177</v>
      </c>
      <c r="G327" s="12">
        <f>[1]动作!$A326+[1]动作!$B326</f>
        <v>43192.494432870371</v>
      </c>
      <c r="H327" s="12"/>
      <c r="I327" s="13"/>
      <c r="J327" s="34"/>
    </row>
    <row r="328" spans="1:10" hidden="1" x14ac:dyDescent="0.3">
      <c r="A328" s="24">
        <v>326</v>
      </c>
      <c r="B328" s="11" t="str">
        <f>IFERROR(INDEX({"JSNY-BJ0001-01";"JSNY-JS0022-01";"JSNY-JS0002-01"},MATCH(D328,{"BJ_zhongyu";"JS_WX_liteer";"JS_CZ_wodefeng"},0)),"")</f>
        <v>JSNY-JS0022-01</v>
      </c>
      <c r="C328" s="11" t="str">
        <f>IFERROR(INDEX({"北京中裕世纪大酒店";"江苏利特尔绿色包装股份有限公司";"常州市金坛沃德丰电子科技有限公司"},MATCH(D328,{"BJ_zhongyu";"JS_WX_liteer";"JS_CZ_wodefeng"},0)),"")</f>
        <v>江苏利特尔绿色包装股份有限公司</v>
      </c>
      <c r="D328" s="11" t="str">
        <f>[1]动作!$G327</f>
        <v>JS_WX_liteer</v>
      </c>
      <c r="E328" s="11" t="str">
        <f>[1]动作!$D327</f>
        <v>分系统1BMS4SOC过低一级故障</v>
      </c>
      <c r="F328" s="11" t="s">
        <v>177</v>
      </c>
      <c r="G328" s="12">
        <f>[1]动作!$A327+[1]动作!$B327</f>
        <v>43192.494895833333</v>
      </c>
      <c r="H328" s="12"/>
      <c r="I328" s="13"/>
      <c r="J328" s="34"/>
    </row>
    <row r="329" spans="1:10" hidden="1" x14ac:dyDescent="0.3">
      <c r="A329" s="24">
        <v>327</v>
      </c>
      <c r="B329" s="11" t="str">
        <f>IFERROR(INDEX({"JSNY-BJ0001-01";"JSNY-JS0022-01";"JSNY-JS0002-01"},MATCH(D329,{"BJ_zhongyu";"JS_WX_liteer";"JS_CZ_wodefeng"},0)),"")</f>
        <v>JSNY-JS0022-01</v>
      </c>
      <c r="C329" s="11" t="str">
        <f>IFERROR(INDEX({"北京中裕世纪大酒店";"江苏利特尔绿色包装股份有限公司";"常州市金坛沃德丰电子科技有限公司"},MATCH(D329,{"BJ_zhongyu";"JS_WX_liteer";"JS_CZ_wodefeng"},0)),"")</f>
        <v>江苏利特尔绿色包装股份有限公司</v>
      </c>
      <c r="D329" s="11" t="str">
        <f>[1]动作!$G328</f>
        <v>JS_WX_liteer</v>
      </c>
      <c r="E329" s="11" t="str">
        <f>[1]动作!$D328</f>
        <v>分系统1BMS4SOC过低二级故障</v>
      </c>
      <c r="F329" s="11" t="s">
        <v>177</v>
      </c>
      <c r="G329" s="12">
        <f>[1]动作!$A328+[1]动作!$B328</f>
        <v>43192.494895833333</v>
      </c>
      <c r="H329" s="12"/>
      <c r="I329" s="13"/>
      <c r="J329" s="34"/>
    </row>
    <row r="330" spans="1:10" hidden="1" x14ac:dyDescent="0.3">
      <c r="A330" s="24">
        <v>328</v>
      </c>
      <c r="B330" s="11" t="str">
        <f>IFERROR(INDEX({"JSNY-BJ0001-01";"JSNY-JS0022-01";"JSNY-JS0002-01"},MATCH(D330,{"BJ_zhongyu";"JS_WX_liteer";"JS_CZ_wodefeng"},0)),"")</f>
        <v>JSNY-JS0022-01</v>
      </c>
      <c r="C330" s="11" t="str">
        <f>IFERROR(INDEX({"北京中裕世纪大酒店";"江苏利特尔绿色包装股份有限公司";"常州市金坛沃德丰电子科技有限公司"},MATCH(D330,{"BJ_zhongyu";"JS_WX_liteer";"JS_CZ_wodefeng"},0)),"")</f>
        <v>江苏利特尔绿色包装股份有限公司</v>
      </c>
      <c r="D330" s="11" t="str">
        <f>[1]动作!$G329</f>
        <v>JS_WX_liteer</v>
      </c>
      <c r="E330" s="11" t="str">
        <f>[1]动作!$D329</f>
        <v>分系统1BMS2SOC过低一级故障</v>
      </c>
      <c r="F330" s="11" t="s">
        <v>177</v>
      </c>
      <c r="G330" s="12">
        <f>[1]动作!$A329+[1]动作!$B329</f>
        <v>43192.495312500003</v>
      </c>
      <c r="H330" s="12"/>
      <c r="I330" s="13"/>
      <c r="J330" s="34"/>
    </row>
    <row r="331" spans="1:10" hidden="1" x14ac:dyDescent="0.3">
      <c r="A331" s="24">
        <v>329</v>
      </c>
      <c r="B331" s="11" t="str">
        <f>IFERROR(INDEX({"JSNY-BJ0001-01";"JSNY-JS0022-01";"JSNY-JS0002-01"},MATCH(D331,{"BJ_zhongyu";"JS_WX_liteer";"JS_CZ_wodefeng"},0)),"")</f>
        <v>JSNY-JS0022-01</v>
      </c>
      <c r="C331" s="11" t="str">
        <f>IFERROR(INDEX({"北京中裕世纪大酒店";"江苏利特尔绿色包装股份有限公司";"常州市金坛沃德丰电子科技有限公司"},MATCH(D331,{"BJ_zhongyu";"JS_WX_liteer";"JS_CZ_wodefeng"},0)),"")</f>
        <v>江苏利特尔绿色包装股份有限公司</v>
      </c>
      <c r="D331" s="11" t="str">
        <f>[1]动作!$G330</f>
        <v>JS_WX_liteer</v>
      </c>
      <c r="E331" s="11" t="str">
        <f>[1]动作!$D330</f>
        <v>分系统1BMS2SOC过低二级故障</v>
      </c>
      <c r="F331" s="11" t="s">
        <v>177</v>
      </c>
      <c r="G331" s="12">
        <f>[1]动作!$A330+[1]动作!$B330</f>
        <v>43192.495312500003</v>
      </c>
      <c r="H331" s="12"/>
      <c r="I331" s="13"/>
      <c r="J331" s="34"/>
    </row>
    <row r="332" spans="1:10" hidden="1" x14ac:dyDescent="0.3">
      <c r="A332" s="24">
        <v>330</v>
      </c>
      <c r="B332" s="11" t="str">
        <f>IFERROR(INDEX({"JSNY-BJ0001-01";"JSNY-JS0022-01";"JSNY-JS0002-01"},MATCH(D332,{"BJ_zhongyu";"JS_WX_liteer";"JS_CZ_wodefeng"},0)),"")</f>
        <v>JSNY-JS0022-01</v>
      </c>
      <c r="C332" s="11" t="str">
        <f>IFERROR(INDEX({"北京中裕世纪大酒店";"江苏利特尔绿色包装股份有限公司";"常州市金坛沃德丰电子科技有限公司"},MATCH(D332,{"BJ_zhongyu";"JS_WX_liteer";"JS_CZ_wodefeng"},0)),"")</f>
        <v>江苏利特尔绿色包装股份有限公司</v>
      </c>
      <c r="D332" s="11" t="str">
        <f>[1]动作!$G331</f>
        <v>JS_WX_liteer</v>
      </c>
      <c r="E332" s="11" t="str">
        <f>[1]动作!$D331</f>
        <v>分系统1BMS8SOC过低一级故障</v>
      </c>
      <c r="F332" s="11" t="s">
        <v>177</v>
      </c>
      <c r="G332" s="12">
        <f>[1]动作!$A331+[1]动作!$B331</f>
        <v>43192.495416666665</v>
      </c>
      <c r="H332" s="12"/>
      <c r="I332" s="13"/>
      <c r="J332" s="34"/>
    </row>
    <row r="333" spans="1:10" hidden="1" x14ac:dyDescent="0.3">
      <c r="A333" s="24">
        <v>331</v>
      </c>
      <c r="B333" s="11" t="str">
        <f>IFERROR(INDEX({"JSNY-BJ0001-01";"JSNY-JS0022-01";"JSNY-JS0002-01"},MATCH(D333,{"BJ_zhongyu";"JS_WX_liteer";"JS_CZ_wodefeng"},0)),"")</f>
        <v>JSNY-JS0022-01</v>
      </c>
      <c r="C333" s="11" t="str">
        <f>IFERROR(INDEX({"北京中裕世纪大酒店";"江苏利特尔绿色包装股份有限公司";"常州市金坛沃德丰电子科技有限公司"},MATCH(D333,{"BJ_zhongyu";"JS_WX_liteer";"JS_CZ_wodefeng"},0)),"")</f>
        <v>江苏利特尔绿色包装股份有限公司</v>
      </c>
      <c r="D333" s="11" t="str">
        <f>[1]动作!$G332</f>
        <v>JS_WX_liteer</v>
      </c>
      <c r="E333" s="11" t="str">
        <f>[1]动作!$D332</f>
        <v>分系统1BMS8SOC过低二级故障</v>
      </c>
      <c r="F333" s="11" t="s">
        <v>177</v>
      </c>
      <c r="G333" s="12">
        <f>[1]动作!$A332+[1]动作!$B332</f>
        <v>43192.495416666665</v>
      </c>
      <c r="H333" s="12"/>
      <c r="I333" s="13"/>
      <c r="J333" s="34"/>
    </row>
    <row r="334" spans="1:10" hidden="1" x14ac:dyDescent="0.3">
      <c r="A334" s="24">
        <v>332</v>
      </c>
      <c r="B334" s="11" t="str">
        <f>IFERROR(INDEX({"JSNY-BJ0001-01";"JSNY-JS0022-01";"JSNY-JS0002-01"},MATCH(D334,{"BJ_zhongyu";"JS_WX_liteer";"JS_CZ_wodefeng"},0)),"")</f>
        <v>JSNY-JS0022-01</v>
      </c>
      <c r="C334" s="11" t="str">
        <f>IFERROR(INDEX({"北京中裕世纪大酒店";"江苏利特尔绿色包装股份有限公司";"常州市金坛沃德丰电子科技有限公司"},MATCH(D334,{"BJ_zhongyu";"JS_WX_liteer";"JS_CZ_wodefeng"},0)),"")</f>
        <v>江苏利特尔绿色包装股份有限公司</v>
      </c>
      <c r="D334" s="11" t="str">
        <f>[1]动作!$G333</f>
        <v>JS_WX_liteer</v>
      </c>
      <c r="E334" s="11" t="str">
        <f>[1]动作!$D333</f>
        <v>分系统1BMS1SOC过低一级故障</v>
      </c>
      <c r="F334" s="11" t="s">
        <v>177</v>
      </c>
      <c r="G334" s="12">
        <f>[1]动作!$A333+[1]动作!$B333</f>
        <v>43192.49732638889</v>
      </c>
      <c r="H334" s="12"/>
      <c r="I334" s="13"/>
      <c r="J334" s="34"/>
    </row>
    <row r="335" spans="1:10" hidden="1" x14ac:dyDescent="0.3">
      <c r="A335" s="24">
        <v>333</v>
      </c>
      <c r="B335" s="11" t="str">
        <f>IFERROR(INDEX({"JSNY-BJ0001-01";"JSNY-JS0022-01";"JSNY-JS0002-01"},MATCH(D335,{"BJ_zhongyu";"JS_WX_liteer";"JS_CZ_wodefeng"},0)),"")</f>
        <v>JSNY-JS0022-01</v>
      </c>
      <c r="C335" s="11" t="str">
        <f>IFERROR(INDEX({"北京中裕世纪大酒店";"江苏利特尔绿色包装股份有限公司";"常州市金坛沃德丰电子科技有限公司"},MATCH(D335,{"BJ_zhongyu";"JS_WX_liteer";"JS_CZ_wodefeng"},0)),"")</f>
        <v>江苏利特尔绿色包装股份有限公司</v>
      </c>
      <c r="D335" s="11" t="str">
        <f>[1]动作!$G334</f>
        <v>JS_WX_liteer</v>
      </c>
      <c r="E335" s="11" t="str">
        <f>[1]动作!$D334</f>
        <v>分系统1BMS1SOC过低二级故障</v>
      </c>
      <c r="F335" s="11" t="s">
        <v>177</v>
      </c>
      <c r="G335" s="12">
        <f>[1]动作!$A334+[1]动作!$B334</f>
        <v>43192.49732638889</v>
      </c>
      <c r="H335" s="12"/>
      <c r="I335" s="13"/>
      <c r="J335" s="34"/>
    </row>
    <row r="336" spans="1:10" hidden="1" x14ac:dyDescent="0.3">
      <c r="A336" s="24">
        <v>334</v>
      </c>
      <c r="B336" s="11" t="str">
        <f>IFERROR(INDEX({"JSNY-BJ0001-01";"JSNY-JS0022-01";"JSNY-JS0002-01"},MATCH(D336,{"BJ_zhongyu";"JS_WX_liteer";"JS_CZ_wodefeng"},0)),"")</f>
        <v>JSNY-JS0022-01</v>
      </c>
      <c r="C336" s="11" t="str">
        <f>IFERROR(INDEX({"北京中裕世纪大酒店";"江苏利特尔绿色包装股份有限公司";"常州市金坛沃德丰电子科技有限公司"},MATCH(D336,{"BJ_zhongyu";"JS_WX_liteer";"JS_CZ_wodefeng"},0)),"")</f>
        <v>江苏利特尔绿色包装股份有限公司</v>
      </c>
      <c r="D336" s="11" t="str">
        <f>[1]动作!$G335</f>
        <v>JS_WX_liteer</v>
      </c>
      <c r="E336" s="11" t="str">
        <f>[1]动作!$D335</f>
        <v>分系统1BMS7SOC过低一级故障</v>
      </c>
      <c r="F336" s="11" t="s">
        <v>177</v>
      </c>
      <c r="G336" s="12">
        <f>[1]动作!$A335+[1]动作!$B335</f>
        <v>43192.497499999998</v>
      </c>
      <c r="H336" s="12"/>
      <c r="I336" s="13"/>
      <c r="J336" s="34"/>
    </row>
    <row r="337" spans="1:10" hidden="1" x14ac:dyDescent="0.3">
      <c r="A337" s="24">
        <v>335</v>
      </c>
      <c r="B337" s="11" t="str">
        <f>IFERROR(INDEX({"JSNY-BJ0001-01";"JSNY-JS0022-01";"JSNY-JS0002-01"},MATCH(D337,{"BJ_zhongyu";"JS_WX_liteer";"JS_CZ_wodefeng"},0)),"")</f>
        <v>JSNY-JS0022-01</v>
      </c>
      <c r="C337" s="11" t="str">
        <f>IFERROR(INDEX({"北京中裕世纪大酒店";"江苏利特尔绿色包装股份有限公司";"常州市金坛沃德丰电子科技有限公司"},MATCH(D337,{"BJ_zhongyu";"JS_WX_liteer";"JS_CZ_wodefeng"},0)),"")</f>
        <v>江苏利特尔绿色包装股份有限公司</v>
      </c>
      <c r="D337" s="11" t="str">
        <f>[1]动作!$G336</f>
        <v>JS_WX_liteer</v>
      </c>
      <c r="E337" s="11" t="str">
        <f>[1]动作!$D336</f>
        <v>分系统1BMS7SOC过低二级故障</v>
      </c>
      <c r="F337" s="11" t="s">
        <v>177</v>
      </c>
      <c r="G337" s="12">
        <f>[1]动作!$A336+[1]动作!$B336</f>
        <v>43192.497499999998</v>
      </c>
      <c r="H337" s="12"/>
      <c r="I337" s="13"/>
      <c r="J337" s="34"/>
    </row>
    <row r="338" spans="1:10" hidden="1" x14ac:dyDescent="0.3">
      <c r="A338" s="24">
        <v>336</v>
      </c>
      <c r="B338" s="11" t="str">
        <f>IFERROR(INDEX({"JSNY-BJ0001-01";"JSNY-JS0022-01";"JSNY-JS0002-01"},MATCH(D338,{"BJ_zhongyu";"JS_WX_liteer";"JS_CZ_wodefeng"},0)),"")</f>
        <v>JSNY-JS0022-01</v>
      </c>
      <c r="C338" s="11" t="str">
        <f>IFERROR(INDEX({"北京中裕世纪大酒店";"江苏利特尔绿色包装股份有限公司";"常州市金坛沃德丰电子科技有限公司"},MATCH(D338,{"BJ_zhongyu";"JS_WX_liteer";"JS_CZ_wodefeng"},0)),"")</f>
        <v>江苏利特尔绿色包装股份有限公司</v>
      </c>
      <c r="D338" s="11" t="str">
        <f>[1]动作!$G337</f>
        <v>JS_WX_liteer</v>
      </c>
      <c r="E338" s="11" t="str">
        <f>[1]动作!$D337</f>
        <v>分系统1BMS8单体电压过低一级故障</v>
      </c>
      <c r="F338" s="11" t="s">
        <v>177</v>
      </c>
      <c r="G338" s="12">
        <f>[1]动作!$A337+[1]动作!$B337</f>
        <v>43192.498252314814</v>
      </c>
      <c r="H338" s="12"/>
      <c r="I338" s="13"/>
      <c r="J338" s="34"/>
    </row>
    <row r="339" spans="1:10" hidden="1" x14ac:dyDescent="0.3">
      <c r="A339" s="24">
        <v>337</v>
      </c>
      <c r="B339" s="11" t="str">
        <f>IFERROR(INDEX({"JSNY-BJ0001-01";"JSNY-JS0022-01";"JSNY-JS0002-01"},MATCH(D339,{"BJ_zhongyu";"JS_WX_liteer";"JS_CZ_wodefeng"},0)),"")</f>
        <v>JSNY-JS0022-01</v>
      </c>
      <c r="C339" s="11" t="str">
        <f>IFERROR(INDEX({"北京中裕世纪大酒店";"江苏利特尔绿色包装股份有限公司";"常州市金坛沃德丰电子科技有限公司"},MATCH(D339,{"BJ_zhongyu";"JS_WX_liteer";"JS_CZ_wodefeng"},0)),"")</f>
        <v>江苏利特尔绿色包装股份有限公司</v>
      </c>
      <c r="D339" s="11" t="str">
        <f>[1]动作!$G338</f>
        <v>JS_WX_liteer</v>
      </c>
      <c r="E339" s="11" t="str">
        <f>[1]动作!$D338</f>
        <v>分系统1BMS8单体电压过低二级故障</v>
      </c>
      <c r="F339" s="11" t="s">
        <v>177</v>
      </c>
      <c r="G339" s="12">
        <f>[1]动作!$A338+[1]动作!$B338</f>
        <v>43192.498252314814</v>
      </c>
      <c r="H339" s="12"/>
      <c r="I339" s="13"/>
      <c r="J339" s="34"/>
    </row>
    <row r="340" spans="1:10" hidden="1" x14ac:dyDescent="0.3">
      <c r="A340" s="24">
        <v>338</v>
      </c>
      <c r="B340" s="11" t="str">
        <f>IFERROR(INDEX({"JSNY-BJ0001-01";"JSNY-JS0022-01";"JSNY-JS0002-01"},MATCH(D340,{"BJ_zhongyu";"JS_WX_liteer";"JS_CZ_wodefeng"},0)),"")</f>
        <v>JSNY-JS0022-01</v>
      </c>
      <c r="C340" s="11" t="str">
        <f>IFERROR(INDEX({"北京中裕世纪大酒店";"江苏利特尔绿色包装股份有限公司";"常州市金坛沃德丰电子科技有限公司"},MATCH(D340,{"BJ_zhongyu";"JS_WX_liteer";"JS_CZ_wodefeng"},0)),"")</f>
        <v>江苏利特尔绿色包装股份有限公司</v>
      </c>
      <c r="D340" s="11" t="str">
        <f>[1]动作!$G339</f>
        <v>JS_WX_liteer</v>
      </c>
      <c r="E340" s="11" t="str">
        <f>[1]动作!$D339</f>
        <v>分系统1BMS5SOC过低一级故障</v>
      </c>
      <c r="F340" s="11" t="s">
        <v>177</v>
      </c>
      <c r="G340" s="12">
        <f>[1]动作!$A339+[1]动作!$B339</f>
        <v>43192.498437499999</v>
      </c>
      <c r="H340" s="12"/>
      <c r="I340" s="13"/>
      <c r="J340" s="34"/>
    </row>
    <row r="341" spans="1:10" hidden="1" x14ac:dyDescent="0.3">
      <c r="A341" s="24">
        <v>339</v>
      </c>
      <c r="B341" s="11" t="str">
        <f>IFERROR(INDEX({"JSNY-BJ0001-01";"JSNY-JS0022-01";"JSNY-JS0002-01"},MATCH(D341,{"BJ_zhongyu";"JS_WX_liteer";"JS_CZ_wodefeng"},0)),"")</f>
        <v>JSNY-JS0022-01</v>
      </c>
      <c r="C341" s="11" t="str">
        <f>IFERROR(INDEX({"北京中裕世纪大酒店";"江苏利特尔绿色包装股份有限公司";"常州市金坛沃德丰电子科技有限公司"},MATCH(D341,{"BJ_zhongyu";"JS_WX_liteer";"JS_CZ_wodefeng"},0)),"")</f>
        <v>江苏利特尔绿色包装股份有限公司</v>
      </c>
      <c r="D341" s="11" t="str">
        <f>[1]动作!$G340</f>
        <v>JS_WX_liteer</v>
      </c>
      <c r="E341" s="11" t="str">
        <f>[1]动作!$D340</f>
        <v>分系统1BMS5SOC过低二级故障</v>
      </c>
      <c r="F341" s="11" t="s">
        <v>177</v>
      </c>
      <c r="G341" s="12">
        <f>[1]动作!$A340+[1]动作!$B340</f>
        <v>43192.498437499999</v>
      </c>
      <c r="H341" s="12"/>
      <c r="I341" s="13"/>
      <c r="J341" s="34"/>
    </row>
    <row r="342" spans="1:10" hidden="1" x14ac:dyDescent="0.3">
      <c r="A342" s="24">
        <v>340</v>
      </c>
      <c r="B342" s="11" t="str">
        <f>IFERROR(INDEX({"JSNY-BJ0001-01";"JSNY-JS0022-01";"JSNY-JS0002-01"},MATCH(D342,{"BJ_zhongyu";"JS_WX_liteer";"JS_CZ_wodefeng"},0)),"")</f>
        <v>JSNY-JS0022-01</v>
      </c>
      <c r="C342" s="11" t="str">
        <f>IFERROR(INDEX({"北京中裕世纪大酒店";"江苏利特尔绿色包装股份有限公司";"常州市金坛沃德丰电子科技有限公司"},MATCH(D342,{"BJ_zhongyu";"JS_WX_liteer";"JS_CZ_wodefeng"},0)),"")</f>
        <v>江苏利特尔绿色包装股份有限公司</v>
      </c>
      <c r="D342" s="11" t="str">
        <f>[1]动作!$G341</f>
        <v>JS_WX_liteer</v>
      </c>
      <c r="E342" s="11" t="str">
        <f>[1]动作!$D341</f>
        <v>分系统1BMS9单体电压过低一级故障</v>
      </c>
      <c r="F342" s="11" t="s">
        <v>177</v>
      </c>
      <c r="G342" s="12">
        <f>[1]动作!$A341+[1]动作!$B341</f>
        <v>43192.498888888891</v>
      </c>
      <c r="H342" s="12"/>
      <c r="I342" s="13"/>
      <c r="J342" s="34"/>
    </row>
    <row r="343" spans="1:10" hidden="1" x14ac:dyDescent="0.3">
      <c r="A343" s="24">
        <v>341</v>
      </c>
      <c r="B343" s="11" t="str">
        <f>IFERROR(INDEX({"JSNY-BJ0001-01";"JSNY-JS0022-01";"JSNY-JS0002-01"},MATCH(D343,{"BJ_zhongyu";"JS_WX_liteer";"JS_CZ_wodefeng"},0)),"")</f>
        <v>JSNY-JS0022-01</v>
      </c>
      <c r="C343" s="11" t="str">
        <f>IFERROR(INDEX({"北京中裕世纪大酒店";"江苏利特尔绿色包装股份有限公司";"常州市金坛沃德丰电子科技有限公司"},MATCH(D343,{"BJ_zhongyu";"JS_WX_liteer";"JS_CZ_wodefeng"},0)),"")</f>
        <v>江苏利特尔绿色包装股份有限公司</v>
      </c>
      <c r="D343" s="11" t="str">
        <f>[1]动作!$G342</f>
        <v>JS_WX_liteer</v>
      </c>
      <c r="E343" s="11" t="str">
        <f>[1]动作!$D342</f>
        <v>分系统1BMS9单体电压过低二级故障</v>
      </c>
      <c r="F343" s="11" t="s">
        <v>177</v>
      </c>
      <c r="G343" s="12">
        <f>[1]动作!$A342+[1]动作!$B342</f>
        <v>43192.498888888891</v>
      </c>
      <c r="H343" s="12"/>
      <c r="I343" s="13"/>
      <c r="J343" s="34"/>
    </row>
    <row r="344" spans="1:10" hidden="1" x14ac:dyDescent="0.3">
      <c r="A344" s="24">
        <v>342</v>
      </c>
      <c r="B344" s="11" t="str">
        <f>IFERROR(INDEX({"JSNY-BJ0001-01";"JSNY-JS0022-01";"JSNY-JS0002-01"},MATCH(D344,{"BJ_zhongyu";"JS_WX_liteer";"JS_CZ_wodefeng"},0)),"")</f>
        <v>JSNY-JS0022-01</v>
      </c>
      <c r="C344" s="11" t="str">
        <f>IFERROR(INDEX({"北京中裕世纪大酒店";"江苏利特尔绿色包装股份有限公司";"常州市金坛沃德丰电子科技有限公司"},MATCH(D344,{"BJ_zhongyu";"JS_WX_liteer";"JS_CZ_wodefeng"},0)),"")</f>
        <v>江苏利特尔绿色包装股份有限公司</v>
      </c>
      <c r="D344" s="11" t="str">
        <f>[1]动作!$G343</f>
        <v>JS_WX_liteer</v>
      </c>
      <c r="E344" s="11" t="str">
        <f>[1]动作!$D343</f>
        <v>分系统1BMS6SOC过低一级故障</v>
      </c>
      <c r="F344" s="11" t="s">
        <v>177</v>
      </c>
      <c r="G344" s="12">
        <f>[1]动作!$A343+[1]动作!$B343</f>
        <v>43192.49895833333</v>
      </c>
      <c r="H344" s="12"/>
      <c r="I344" s="13"/>
      <c r="J344" s="34"/>
    </row>
    <row r="345" spans="1:10" hidden="1" x14ac:dyDescent="0.3">
      <c r="A345" s="24">
        <v>343</v>
      </c>
      <c r="B345" s="11" t="str">
        <f>IFERROR(INDEX({"JSNY-BJ0001-01";"JSNY-JS0022-01";"JSNY-JS0002-01"},MATCH(D345,{"BJ_zhongyu";"JS_WX_liteer";"JS_CZ_wodefeng"},0)),"")</f>
        <v>JSNY-JS0022-01</v>
      </c>
      <c r="C345" s="11" t="str">
        <f>IFERROR(INDEX({"北京中裕世纪大酒店";"江苏利特尔绿色包装股份有限公司";"常州市金坛沃德丰电子科技有限公司"},MATCH(D345,{"BJ_zhongyu";"JS_WX_liteer";"JS_CZ_wodefeng"},0)),"")</f>
        <v>江苏利特尔绿色包装股份有限公司</v>
      </c>
      <c r="D345" s="11" t="str">
        <f>[1]动作!$G344</f>
        <v>JS_WX_liteer</v>
      </c>
      <c r="E345" s="11" t="str">
        <f>[1]动作!$D344</f>
        <v>分系统1BMS6SOC过低二级故障</v>
      </c>
      <c r="F345" s="11" t="s">
        <v>177</v>
      </c>
      <c r="G345" s="12">
        <f>[1]动作!$A344+[1]动作!$B344</f>
        <v>43192.49895833333</v>
      </c>
      <c r="H345" s="12"/>
      <c r="I345" s="13"/>
      <c r="J345" s="34"/>
    </row>
    <row r="346" spans="1:10" hidden="1" x14ac:dyDescent="0.3">
      <c r="A346" s="24">
        <v>344</v>
      </c>
      <c r="B346" s="11" t="str">
        <f>IFERROR(INDEX({"JSNY-BJ0001-01";"JSNY-JS0022-01";"JSNY-JS0002-01"},MATCH(D346,{"BJ_zhongyu";"JS_WX_liteer";"JS_CZ_wodefeng"},0)),"")</f>
        <v>JSNY-JS0022-01</v>
      </c>
      <c r="C346" s="11" t="str">
        <f>IFERROR(INDEX({"北京中裕世纪大酒店";"江苏利特尔绿色包装股份有限公司";"常州市金坛沃德丰电子科技有限公司"},MATCH(D346,{"BJ_zhongyu";"JS_WX_liteer";"JS_CZ_wodefeng"},0)),"")</f>
        <v>江苏利特尔绿色包装股份有限公司</v>
      </c>
      <c r="D346" s="11" t="str">
        <f>[1]动作!$G345</f>
        <v>JS_WX_liteer</v>
      </c>
      <c r="E346" s="11" t="str">
        <f>[1]动作!$D345</f>
        <v>分系统1BMS1单体电压过低一级故障</v>
      </c>
      <c r="F346" s="11" t="s">
        <v>177</v>
      </c>
      <c r="G346" s="12">
        <f>[1]动作!$A345+[1]动作!$B345</f>
        <v>43192.499942129631</v>
      </c>
      <c r="H346" s="12"/>
      <c r="I346" s="13"/>
      <c r="J346" s="34"/>
    </row>
    <row r="347" spans="1:10" hidden="1" x14ac:dyDescent="0.3">
      <c r="A347" s="24">
        <v>345</v>
      </c>
      <c r="B347" s="11" t="str">
        <f>IFERROR(INDEX({"JSNY-BJ0001-01";"JSNY-JS0022-01";"JSNY-JS0002-01"},MATCH(D347,{"BJ_zhongyu";"JS_WX_liteer";"JS_CZ_wodefeng"},0)),"")</f>
        <v>JSNY-JS0022-01</v>
      </c>
      <c r="C347" s="11" t="str">
        <f>IFERROR(INDEX({"北京中裕世纪大酒店";"江苏利特尔绿色包装股份有限公司";"常州市金坛沃德丰电子科技有限公司"},MATCH(D347,{"BJ_zhongyu";"JS_WX_liteer";"JS_CZ_wodefeng"},0)),"")</f>
        <v>江苏利特尔绿色包装股份有限公司</v>
      </c>
      <c r="D347" s="11" t="str">
        <f>[1]动作!$G346</f>
        <v>JS_WX_liteer</v>
      </c>
      <c r="E347" s="11" t="str">
        <f>[1]动作!$D346</f>
        <v>分系统1BMS1单体电压过低二级故障</v>
      </c>
      <c r="F347" s="11" t="s">
        <v>177</v>
      </c>
      <c r="G347" s="12">
        <f>[1]动作!$A346+[1]动作!$B346</f>
        <v>43192.499942129631</v>
      </c>
      <c r="H347" s="12"/>
      <c r="I347" s="13"/>
      <c r="J347" s="34"/>
    </row>
    <row r="348" spans="1:10" hidden="1" x14ac:dyDescent="0.3">
      <c r="A348" s="24">
        <v>346</v>
      </c>
      <c r="B348" s="11" t="str">
        <f>IFERROR(INDEX({"JSNY-BJ0001-01";"JSNY-JS0022-01";"JSNY-JS0002-01"},MATCH(D348,{"BJ_zhongyu";"JS_WX_liteer";"JS_CZ_wodefeng"},0)),"")</f>
        <v>JSNY-JS0002-01</v>
      </c>
      <c r="C348" s="11" t="str">
        <f>IFERROR(INDEX({"北京中裕世纪大酒店";"江苏利特尔绿色包装股份有限公司";"常州市金坛沃德丰电子科技有限公司"},MATCH(D348,{"BJ_zhongyu";"JS_WX_liteer";"JS_CZ_wodefeng"},0)),"")</f>
        <v>常州市金坛沃德丰电子科技有限公司</v>
      </c>
      <c r="D348" s="11" t="str">
        <f>[1]动作!$G347</f>
        <v>JS_CZ_wodefeng</v>
      </c>
      <c r="E348" s="11" t="str">
        <f>[1]动作!$D347</f>
        <v>分系统1BCMS5告警状态</v>
      </c>
      <c r="F348" s="11" t="s">
        <v>177</v>
      </c>
      <c r="G348" s="12">
        <f>[1]动作!$A347+[1]动作!$B347</f>
        <v>43192.544409722221</v>
      </c>
      <c r="H348" s="12"/>
      <c r="I348" s="13"/>
      <c r="J348" s="34"/>
    </row>
    <row r="349" spans="1:10" hidden="1" x14ac:dyDescent="0.3">
      <c r="A349" s="24">
        <v>347</v>
      </c>
      <c r="B349" s="11" t="str">
        <f>IFERROR(INDEX({"JSNY-BJ0001-01";"JSNY-JS0022-01";"JSNY-JS0002-01"},MATCH(D349,{"BJ_zhongyu";"JS_WX_liteer";"JS_CZ_wodefeng"},0)),"")</f>
        <v>JSNY-JS0002-01</v>
      </c>
      <c r="C349" s="11" t="str">
        <f>IFERROR(INDEX({"北京中裕世纪大酒店";"江苏利特尔绿色包装股份有限公司";"常州市金坛沃德丰电子科技有限公司"},MATCH(D349,{"BJ_zhongyu";"JS_WX_liteer";"JS_CZ_wodefeng"},0)),"")</f>
        <v>常州市金坛沃德丰电子科技有限公司</v>
      </c>
      <c r="D349" s="11" t="str">
        <f>[1]动作!$G348</f>
        <v>JS_CZ_wodefeng</v>
      </c>
      <c r="E349" s="11" t="str">
        <f>[1]动作!$D348</f>
        <v>分系统1BMS5单体电压过低二级故障</v>
      </c>
      <c r="F349" s="11" t="s">
        <v>177</v>
      </c>
      <c r="G349" s="12">
        <f>[1]动作!$A348+[1]动作!$B348</f>
        <v>43192.544409722221</v>
      </c>
      <c r="H349" s="12"/>
      <c r="I349" s="13"/>
      <c r="J349" s="34"/>
    </row>
    <row r="350" spans="1:10" hidden="1" x14ac:dyDescent="0.3">
      <c r="A350" s="24">
        <v>348</v>
      </c>
      <c r="B350" s="11" t="str">
        <f>IFERROR(INDEX({"JSNY-BJ0001-01";"JSNY-JS0022-01";"JSNY-JS0002-01"},MATCH(D350,{"BJ_zhongyu";"JS_WX_liteer";"JS_CZ_wodefeng"},0)),"")</f>
        <v>JSNY-JS0002-01</v>
      </c>
      <c r="C350" s="11" t="str">
        <f>IFERROR(INDEX({"北京中裕世纪大酒店";"江苏利特尔绿色包装股份有限公司";"常州市金坛沃德丰电子科技有限公司"},MATCH(D350,{"BJ_zhongyu";"JS_WX_liteer";"JS_CZ_wodefeng"},0)),"")</f>
        <v>常州市金坛沃德丰电子科技有限公司</v>
      </c>
      <c r="D350" s="11" t="str">
        <f>[1]动作!$G349</f>
        <v>JS_CZ_wodefeng</v>
      </c>
      <c r="E350" s="11" t="str">
        <f>[1]动作!$D349</f>
        <v>分系统1BCMS5告警状态</v>
      </c>
      <c r="F350" s="11" t="s">
        <v>177</v>
      </c>
      <c r="G350" s="12">
        <f>[1]动作!$A349+[1]动作!$B349</f>
        <v>43192.545162037037</v>
      </c>
      <c r="H350" s="12"/>
      <c r="I350" s="13"/>
      <c r="J350" s="34"/>
    </row>
    <row r="351" spans="1:10" hidden="1" x14ac:dyDescent="0.3">
      <c r="A351" s="24">
        <v>349</v>
      </c>
      <c r="B351" s="11" t="str">
        <f>IFERROR(INDEX({"JSNY-BJ0001-01";"JSNY-JS0022-01";"JSNY-JS0002-01"},MATCH(D351,{"BJ_zhongyu";"JS_WX_liteer";"JS_CZ_wodefeng"},0)),"")</f>
        <v>JSNY-JS0002-01</v>
      </c>
      <c r="C351" s="11" t="str">
        <f>IFERROR(INDEX({"北京中裕世纪大酒店";"江苏利特尔绿色包装股份有限公司";"常州市金坛沃德丰电子科技有限公司"},MATCH(D351,{"BJ_zhongyu";"JS_WX_liteer";"JS_CZ_wodefeng"},0)),"")</f>
        <v>常州市金坛沃德丰电子科技有限公司</v>
      </c>
      <c r="D351" s="11" t="str">
        <f>[1]动作!$G350</f>
        <v>JS_CZ_wodefeng</v>
      </c>
      <c r="E351" s="11" t="str">
        <f>[1]动作!$D350</f>
        <v>分系统1BMS5单体电压过低二级故障</v>
      </c>
      <c r="F351" s="11" t="s">
        <v>177</v>
      </c>
      <c r="G351" s="12">
        <f>[1]动作!$A350+[1]动作!$B350</f>
        <v>43192.545162037037</v>
      </c>
      <c r="H351" s="12"/>
      <c r="I351" s="13"/>
      <c r="J351" s="34"/>
    </row>
    <row r="352" spans="1:10" hidden="1" x14ac:dyDescent="0.3">
      <c r="A352" s="24">
        <v>350</v>
      </c>
      <c r="B352" s="11" t="str">
        <f>IFERROR(INDEX({"JSNY-BJ0001-01";"JSNY-JS0022-01";"JSNY-JS0002-01"},MATCH(D352,{"BJ_zhongyu";"JS_WX_liteer";"JS_CZ_wodefeng"},0)),"")</f>
        <v>JSNY-JS0002-01</v>
      </c>
      <c r="C352" s="11" t="str">
        <f>IFERROR(INDEX({"北京中裕世纪大酒店";"江苏利特尔绿色包装股份有限公司";"常州市金坛沃德丰电子科技有限公司"},MATCH(D352,{"BJ_zhongyu";"JS_WX_liteer";"JS_CZ_wodefeng"},0)),"")</f>
        <v>常州市金坛沃德丰电子科技有限公司</v>
      </c>
      <c r="D352" s="11" t="str">
        <f>[1]动作!$G351</f>
        <v>JS_CZ_wodefeng</v>
      </c>
      <c r="E352" s="11" t="str">
        <f>[1]动作!$D351</f>
        <v>分系统1BMS5总电压过低二级故障</v>
      </c>
      <c r="F352" s="11" t="s">
        <v>177</v>
      </c>
      <c r="G352" s="12">
        <f>[1]动作!$A351+[1]动作!$B351</f>
        <v>43192.545162037037</v>
      </c>
      <c r="H352" s="12"/>
      <c r="I352" s="13"/>
      <c r="J352" s="34"/>
    </row>
    <row r="353" spans="1:10" hidden="1" x14ac:dyDescent="0.3">
      <c r="A353" s="24">
        <v>351</v>
      </c>
      <c r="B353" s="11" t="str">
        <f>IFERROR(INDEX({"JSNY-BJ0001-01";"JSNY-JS0022-01";"JSNY-JS0002-01"},MATCH(D353,{"BJ_zhongyu";"JS_WX_liteer";"JS_CZ_wodefeng"},0)),"")</f>
        <v>JSNY-JS0002-01</v>
      </c>
      <c r="C353" s="11" t="str">
        <f>IFERROR(INDEX({"北京中裕世纪大酒店";"江苏利特尔绿色包装股份有限公司";"常州市金坛沃德丰电子科技有限公司"},MATCH(D353,{"BJ_zhongyu";"JS_WX_liteer";"JS_CZ_wodefeng"},0)),"")</f>
        <v>常州市金坛沃德丰电子科技有限公司</v>
      </c>
      <c r="D353" s="11" t="str">
        <f>[1]动作!$G352</f>
        <v>JS_CZ_wodefeng</v>
      </c>
      <c r="E353" s="11" t="str">
        <f>[1]动作!$D352</f>
        <v>分系统1BMS5SOC过低二级故障</v>
      </c>
      <c r="F353" s="11" t="s">
        <v>177</v>
      </c>
      <c r="G353" s="12">
        <f>[1]动作!$A352+[1]动作!$B352</f>
        <v>43192.545162037037</v>
      </c>
      <c r="H353" s="12"/>
      <c r="I353" s="13"/>
      <c r="J353" s="34"/>
    </row>
    <row r="354" spans="1:10" hidden="1" x14ac:dyDescent="0.3">
      <c r="A354" s="24">
        <v>352</v>
      </c>
      <c r="B354" s="11" t="str">
        <f>IFERROR(INDEX({"JSNY-BJ0001-01";"JSNY-JS0022-01";"JSNY-JS0002-01"},MATCH(D354,{"BJ_zhongyu";"JS_WX_liteer";"JS_CZ_wodefeng"},0)),"")</f>
        <v>JSNY-JS0002-01</v>
      </c>
      <c r="C354" s="11" t="str">
        <f>IFERROR(INDEX({"北京中裕世纪大酒店";"江苏利特尔绿色包装股份有限公司";"常州市金坛沃德丰电子科技有限公司"},MATCH(D354,{"BJ_zhongyu";"JS_WX_liteer";"JS_CZ_wodefeng"},0)),"")</f>
        <v>常州市金坛沃德丰电子科技有限公司</v>
      </c>
      <c r="D354" s="11" t="str">
        <f>[1]动作!$G353</f>
        <v>JS_CZ_wodefeng</v>
      </c>
      <c r="E354" s="11" t="str">
        <f>[1]动作!$D353</f>
        <v>分系统1BMS1SOC过低一级故障</v>
      </c>
      <c r="F354" s="11" t="s">
        <v>177</v>
      </c>
      <c r="G354" s="12">
        <f>[1]动作!$A353+[1]动作!$B353</f>
        <v>43192.554710648146</v>
      </c>
      <c r="H354" s="12"/>
      <c r="I354" s="13"/>
      <c r="J354" s="34"/>
    </row>
    <row r="355" spans="1:10" hidden="1" x14ac:dyDescent="0.3">
      <c r="A355" s="24">
        <v>353</v>
      </c>
      <c r="B355" s="11" t="str">
        <f>IFERROR(INDEX({"JSNY-BJ0001-01";"JSNY-JS0022-01";"JSNY-JS0002-01"},MATCH(D355,{"BJ_zhongyu";"JS_WX_liteer";"JS_CZ_wodefeng"},0)),"")</f>
        <v>JSNY-JS0002-01</v>
      </c>
      <c r="C355" s="11" t="str">
        <f>IFERROR(INDEX({"北京中裕世纪大酒店";"江苏利特尔绿色包装股份有限公司";"常州市金坛沃德丰电子科技有限公司"},MATCH(D355,{"BJ_zhongyu";"JS_WX_liteer";"JS_CZ_wodefeng"},0)),"")</f>
        <v>常州市金坛沃德丰电子科技有限公司</v>
      </c>
      <c r="D355" s="11" t="str">
        <f>[1]动作!$G354</f>
        <v>JS_CZ_wodefeng</v>
      </c>
      <c r="E355" s="11" t="str">
        <f>[1]动作!$D354</f>
        <v>分系统1BMS1单体电压过低一级故障</v>
      </c>
      <c r="F355" s="11" t="s">
        <v>177</v>
      </c>
      <c r="G355" s="12">
        <f>[1]动作!$A354+[1]动作!$B354</f>
        <v>43192.555289351854</v>
      </c>
      <c r="H355" s="12"/>
      <c r="I355" s="13"/>
      <c r="J355" s="34"/>
    </row>
    <row r="356" spans="1:10" hidden="1" x14ac:dyDescent="0.3">
      <c r="A356" s="24">
        <v>354</v>
      </c>
      <c r="B356" s="11" t="str">
        <f>IFERROR(INDEX({"JSNY-BJ0001-01";"JSNY-JS0022-01";"JSNY-JS0002-01"},MATCH(D356,{"BJ_zhongyu";"JS_WX_liteer";"JS_CZ_wodefeng"},0)),"")</f>
        <v>JSNY-JS0002-01</v>
      </c>
      <c r="C356" s="11" t="str">
        <f>IFERROR(INDEX({"北京中裕世纪大酒店";"江苏利特尔绿色包装股份有限公司";"常州市金坛沃德丰电子科技有限公司"},MATCH(D356,{"BJ_zhongyu";"JS_WX_liteer";"JS_CZ_wodefeng"},0)),"")</f>
        <v>常州市金坛沃德丰电子科技有限公司</v>
      </c>
      <c r="D356" s="11" t="str">
        <f>[1]动作!$G355</f>
        <v>JS_CZ_wodefeng</v>
      </c>
      <c r="E356" s="11" t="str">
        <f>[1]动作!$D355</f>
        <v>分系统1BMS6单体电压过低一级故障</v>
      </c>
      <c r="F356" s="11" t="s">
        <v>177</v>
      </c>
      <c r="G356" s="12">
        <f>[1]动作!$A355+[1]动作!$B355</f>
        <v>43192.555520833332</v>
      </c>
      <c r="H356" s="12"/>
      <c r="I356" s="13"/>
      <c r="J356" s="34"/>
    </row>
    <row r="357" spans="1:10" hidden="1" x14ac:dyDescent="0.3">
      <c r="A357" s="24">
        <v>355</v>
      </c>
      <c r="B357" s="11" t="str">
        <f>IFERROR(INDEX({"JSNY-BJ0001-01";"JSNY-JS0022-01";"JSNY-JS0002-01"},MATCH(D357,{"BJ_zhongyu";"JS_WX_liteer";"JS_CZ_wodefeng"},0)),"")</f>
        <v>JSNY-JS0002-01</v>
      </c>
      <c r="C357" s="11" t="str">
        <f>IFERROR(INDEX({"北京中裕世纪大酒店";"江苏利特尔绿色包装股份有限公司";"常州市金坛沃德丰电子科技有限公司"},MATCH(D357,{"BJ_zhongyu";"JS_WX_liteer";"JS_CZ_wodefeng"},0)),"")</f>
        <v>常州市金坛沃德丰电子科技有限公司</v>
      </c>
      <c r="D357" s="11" t="str">
        <f>[1]动作!$G356</f>
        <v>JS_CZ_wodefeng</v>
      </c>
      <c r="E357" s="11" t="str">
        <f>[1]动作!$D356</f>
        <v>分系统1BMS3单体电压过低一级故障</v>
      </c>
      <c r="F357" s="11" t="s">
        <v>177</v>
      </c>
      <c r="G357" s="12">
        <f>[1]动作!$A356+[1]动作!$B356</f>
        <v>43192.555995370371</v>
      </c>
      <c r="H357" s="12"/>
      <c r="I357" s="13"/>
      <c r="J357" s="34"/>
    </row>
    <row r="358" spans="1:10" hidden="1" x14ac:dyDescent="0.3">
      <c r="A358" s="24">
        <v>356</v>
      </c>
      <c r="B358" s="11" t="str">
        <f>IFERROR(INDEX({"JSNY-BJ0001-01";"JSNY-JS0022-01";"JSNY-JS0002-01"},MATCH(D358,{"BJ_zhongyu";"JS_WX_liteer";"JS_CZ_wodefeng"},0)),"")</f>
        <v>JSNY-JS0002-01</v>
      </c>
      <c r="C358" s="11" t="str">
        <f>IFERROR(INDEX({"北京中裕世纪大酒店";"江苏利特尔绿色包装股份有限公司";"常州市金坛沃德丰电子科技有限公司"},MATCH(D358,{"BJ_zhongyu";"JS_WX_liteer";"JS_CZ_wodefeng"},0)),"")</f>
        <v>常州市金坛沃德丰电子科技有限公司</v>
      </c>
      <c r="D358" s="11" t="str">
        <f>[1]动作!$G357</f>
        <v>JS_CZ_wodefeng</v>
      </c>
      <c r="E358" s="11" t="str">
        <f>[1]动作!$D357</f>
        <v>分系统1BMS4单体电压过低一级故障</v>
      </c>
      <c r="F358" s="11" t="s">
        <v>177</v>
      </c>
      <c r="G358" s="12">
        <f>[1]动作!$A357+[1]动作!$B357</f>
        <v>43192.55609953704</v>
      </c>
      <c r="H358" s="12"/>
      <c r="I358" s="13"/>
      <c r="J358" s="34"/>
    </row>
    <row r="359" spans="1:10" hidden="1" x14ac:dyDescent="0.3">
      <c r="A359" s="24">
        <v>357</v>
      </c>
      <c r="B359" s="11" t="str">
        <f>IFERROR(INDEX({"JSNY-BJ0001-01";"JSNY-JS0022-01";"JSNY-JS0002-01"},MATCH(D359,{"BJ_zhongyu";"JS_WX_liteer";"JS_CZ_wodefeng"},0)),"")</f>
        <v>JSNY-JS0002-01</v>
      </c>
      <c r="C359" s="11" t="str">
        <f>IFERROR(INDEX({"北京中裕世纪大酒店";"江苏利特尔绿色包装股份有限公司";"常州市金坛沃德丰电子科技有限公司"},MATCH(D359,{"BJ_zhongyu";"JS_WX_liteer";"JS_CZ_wodefeng"},0)),"")</f>
        <v>常州市金坛沃德丰电子科技有限公司</v>
      </c>
      <c r="D359" s="11" t="str">
        <f>[1]动作!$G358</f>
        <v>JS_CZ_wodefeng</v>
      </c>
      <c r="E359" s="11" t="str">
        <f>[1]动作!$D358</f>
        <v>分系统1BMS2单体电压过低一级故障</v>
      </c>
      <c r="F359" s="11" t="s">
        <v>177</v>
      </c>
      <c r="G359" s="12">
        <f>[1]动作!$A358+[1]动作!$B358</f>
        <v>43192.556863425925</v>
      </c>
      <c r="H359" s="12"/>
      <c r="I359" s="13"/>
      <c r="J359" s="34"/>
    </row>
    <row r="360" spans="1:10" hidden="1" x14ac:dyDescent="0.3">
      <c r="A360" s="24">
        <v>358</v>
      </c>
      <c r="B360" s="11" t="str">
        <f>IFERROR(INDEX({"JSNY-BJ0001-01";"JSNY-JS0022-01";"JSNY-JS0002-01"},MATCH(D360,{"BJ_zhongyu";"JS_WX_liteer";"JS_CZ_wodefeng"},0)),"")</f>
        <v>JSNY-JS0002-01</v>
      </c>
      <c r="C360" s="11" t="str">
        <f>IFERROR(INDEX({"北京中裕世纪大酒店";"江苏利特尔绿色包装股份有限公司";"常州市金坛沃德丰电子科技有限公司"},MATCH(D360,{"BJ_zhongyu";"JS_WX_liteer";"JS_CZ_wodefeng"},0)),"")</f>
        <v>常州市金坛沃德丰电子科技有限公司</v>
      </c>
      <c r="D360" s="11" t="str">
        <f>[1]动作!$G359</f>
        <v>JS_CZ_wodefeng</v>
      </c>
      <c r="E360" s="11" t="str">
        <f>[1]动作!$D359</f>
        <v>分系统1BMS2SOC过低一级故障</v>
      </c>
      <c r="F360" s="11" t="s">
        <v>177</v>
      </c>
      <c r="G360" s="12">
        <f>[1]动作!$A359+[1]动作!$B359</f>
        <v>43192.557546296295</v>
      </c>
      <c r="H360" s="12"/>
      <c r="I360" s="13"/>
      <c r="J360" s="34"/>
    </row>
    <row r="361" spans="1:10" hidden="1" x14ac:dyDescent="0.3">
      <c r="A361" s="24">
        <v>359</v>
      </c>
      <c r="B361" s="11" t="str">
        <f>IFERROR(INDEX({"JSNY-BJ0001-01";"JSNY-JS0022-01";"JSNY-JS0002-01"},MATCH(D361,{"BJ_zhongyu";"JS_WX_liteer";"JS_CZ_wodefeng"},0)),"")</f>
        <v>JSNY-JS0002-01</v>
      </c>
      <c r="C361" s="11" t="str">
        <f>IFERROR(INDEX({"北京中裕世纪大酒店";"江苏利特尔绿色包装股份有限公司";"常州市金坛沃德丰电子科技有限公司"},MATCH(D361,{"BJ_zhongyu";"JS_WX_liteer";"JS_CZ_wodefeng"},0)),"")</f>
        <v>常州市金坛沃德丰电子科技有限公司</v>
      </c>
      <c r="D361" s="11" t="str">
        <f>[1]动作!$G360</f>
        <v>JS_CZ_wodefeng</v>
      </c>
      <c r="E361" s="11" t="str">
        <f>[1]动作!$D360</f>
        <v>分系统1BMS1总电压过低一级故障</v>
      </c>
      <c r="F361" s="11" t="s">
        <v>177</v>
      </c>
      <c r="G361" s="12">
        <f>[1]动作!$A360+[1]动作!$B360</f>
        <v>43192.558587962965</v>
      </c>
      <c r="H361" s="12"/>
      <c r="I361" s="13"/>
      <c r="J361" s="34"/>
    </row>
    <row r="362" spans="1:10" hidden="1" x14ac:dyDescent="0.3">
      <c r="A362" s="24">
        <v>360</v>
      </c>
      <c r="B362" s="11" t="str">
        <f>IFERROR(INDEX({"JSNY-BJ0001-01";"JSNY-JS0022-01";"JSNY-JS0002-01"},MATCH(D362,{"BJ_zhongyu";"JS_WX_liteer";"JS_CZ_wodefeng"},0)),"")</f>
        <v>JSNY-JS0002-01</v>
      </c>
      <c r="C362" s="11" t="str">
        <f>IFERROR(INDEX({"北京中裕世纪大酒店";"江苏利特尔绿色包装股份有限公司";"常州市金坛沃德丰电子科技有限公司"},MATCH(D362,{"BJ_zhongyu";"JS_WX_liteer";"JS_CZ_wodefeng"},0)),"")</f>
        <v>常州市金坛沃德丰电子科技有限公司</v>
      </c>
      <c r="D362" s="11" t="str">
        <f>[1]动作!$G361</f>
        <v>JS_CZ_wodefeng</v>
      </c>
      <c r="E362" s="11" t="str">
        <f>[1]动作!$D361</f>
        <v>分系统1BMS3总电压过低一级故障</v>
      </c>
      <c r="F362" s="11" t="s">
        <v>177</v>
      </c>
      <c r="G362" s="12">
        <f>[1]动作!$A361+[1]动作!$B361</f>
        <v>43192.55877314815</v>
      </c>
      <c r="H362" s="12"/>
      <c r="I362" s="13"/>
      <c r="J362" s="34"/>
    </row>
    <row r="363" spans="1:10" hidden="1" x14ac:dyDescent="0.3">
      <c r="A363" s="24">
        <v>361</v>
      </c>
      <c r="B363" s="11" t="str">
        <f>IFERROR(INDEX({"JSNY-BJ0001-01";"JSNY-JS0022-01";"JSNY-JS0002-01"},MATCH(D363,{"BJ_zhongyu";"JS_WX_liteer";"JS_CZ_wodefeng"},0)),"")</f>
        <v>JSNY-JS0002-01</v>
      </c>
      <c r="C363" s="11" t="str">
        <f>IFERROR(INDEX({"北京中裕世纪大酒店";"江苏利特尔绿色包装股份有限公司";"常州市金坛沃德丰电子科技有限公司"},MATCH(D363,{"BJ_zhongyu";"JS_WX_liteer";"JS_CZ_wodefeng"},0)),"")</f>
        <v>常州市金坛沃德丰电子科技有限公司</v>
      </c>
      <c r="D363" s="11" t="str">
        <f>[1]动作!$G362</f>
        <v>JS_CZ_wodefeng</v>
      </c>
      <c r="E363" s="11" t="str">
        <f>[1]动作!$D362</f>
        <v>分系统1BMS6总电压过低一级故障</v>
      </c>
      <c r="F363" s="11" t="s">
        <v>177</v>
      </c>
      <c r="G363" s="12">
        <f>[1]动作!$A362+[1]动作!$B362</f>
        <v>43192.558877314812</v>
      </c>
      <c r="H363" s="12"/>
      <c r="I363" s="13"/>
      <c r="J363" s="34"/>
    </row>
    <row r="364" spans="1:10" hidden="1" x14ac:dyDescent="0.3">
      <c r="A364" s="24">
        <v>362</v>
      </c>
      <c r="B364" s="11" t="str">
        <f>IFERROR(INDEX({"JSNY-BJ0001-01";"JSNY-JS0022-01";"JSNY-JS0002-01"},MATCH(D364,{"BJ_zhongyu";"JS_WX_liteer";"JS_CZ_wodefeng"},0)),"")</f>
        <v>JSNY-JS0002-01</v>
      </c>
      <c r="C364" s="11" t="str">
        <f>IFERROR(INDEX({"北京中裕世纪大酒店";"江苏利特尔绿色包装股份有限公司";"常州市金坛沃德丰电子科技有限公司"},MATCH(D364,{"BJ_zhongyu";"JS_WX_liteer";"JS_CZ_wodefeng"},0)),"")</f>
        <v>常州市金坛沃德丰电子科技有限公司</v>
      </c>
      <c r="D364" s="11" t="str">
        <f>[1]动作!$G363</f>
        <v>JS_CZ_wodefeng</v>
      </c>
      <c r="E364" s="11" t="str">
        <f>[1]动作!$D363</f>
        <v>分系统1BMS6SOC过低一级故障</v>
      </c>
      <c r="F364" s="11" t="s">
        <v>177</v>
      </c>
      <c r="G364" s="12">
        <f>[1]动作!$A363+[1]动作!$B363</f>
        <v>43192.558877314812</v>
      </c>
      <c r="H364" s="12"/>
      <c r="I364" s="13"/>
      <c r="J364" s="34"/>
    </row>
    <row r="365" spans="1:10" hidden="1" x14ac:dyDescent="0.3">
      <c r="A365" s="24">
        <v>363</v>
      </c>
      <c r="B365" s="11" t="str">
        <f>IFERROR(INDEX({"JSNY-BJ0001-01";"JSNY-JS0022-01";"JSNY-JS0002-01"},MATCH(D365,{"BJ_zhongyu";"JS_WX_liteer";"JS_CZ_wodefeng"},0)),"")</f>
        <v>JSNY-JS0002-01</v>
      </c>
      <c r="C365" s="11" t="str">
        <f>IFERROR(INDEX({"北京中裕世纪大酒店";"江苏利特尔绿色包装股份有限公司";"常州市金坛沃德丰电子科技有限公司"},MATCH(D365,{"BJ_zhongyu";"JS_WX_liteer";"JS_CZ_wodefeng"},0)),"")</f>
        <v>常州市金坛沃德丰电子科技有限公司</v>
      </c>
      <c r="D365" s="11" t="str">
        <f>[1]动作!$G364</f>
        <v>JS_CZ_wodefeng</v>
      </c>
      <c r="E365" s="11" t="str">
        <f>[1]动作!$D364</f>
        <v>分系统1BMS5总电压过低一级故障</v>
      </c>
      <c r="F365" s="11" t="s">
        <v>177</v>
      </c>
      <c r="G365" s="12">
        <f>[1]动作!$A364+[1]动作!$B364</f>
        <v>43192.558993055558</v>
      </c>
      <c r="H365" s="12"/>
      <c r="I365" s="13"/>
      <c r="J365" s="34"/>
    </row>
    <row r="366" spans="1:10" hidden="1" x14ac:dyDescent="0.3">
      <c r="A366" s="24">
        <v>364</v>
      </c>
      <c r="B366" s="11" t="str">
        <f>IFERROR(INDEX({"JSNY-BJ0001-01";"JSNY-JS0022-01";"JSNY-JS0002-01"},MATCH(D366,{"BJ_zhongyu";"JS_WX_liteer";"JS_CZ_wodefeng"},0)),"")</f>
        <v>JSNY-JS0002-01</v>
      </c>
      <c r="C366" s="11" t="str">
        <f>IFERROR(INDEX({"北京中裕世纪大酒店";"江苏利特尔绿色包装股份有限公司";"常州市金坛沃德丰电子科技有限公司"},MATCH(D366,{"BJ_zhongyu";"JS_WX_liteer";"JS_CZ_wodefeng"},0)),"")</f>
        <v>常州市金坛沃德丰电子科技有限公司</v>
      </c>
      <c r="D366" s="11" t="str">
        <f>[1]动作!$G365</f>
        <v>JS_CZ_wodefeng</v>
      </c>
      <c r="E366" s="11" t="str">
        <f>[1]动作!$D365</f>
        <v>分系统1BMS2总电压过低一级故障</v>
      </c>
      <c r="F366" s="11" t="s">
        <v>177</v>
      </c>
      <c r="G366" s="12">
        <f>[1]动作!$A365+[1]动作!$B365</f>
        <v>43192.559050925927</v>
      </c>
      <c r="H366" s="12"/>
      <c r="I366" s="13"/>
      <c r="J366" s="34"/>
    </row>
    <row r="367" spans="1:10" hidden="1" x14ac:dyDescent="0.3">
      <c r="A367" s="24">
        <v>365</v>
      </c>
      <c r="B367" s="11" t="str">
        <f>IFERROR(INDEX({"JSNY-BJ0001-01";"JSNY-JS0022-01";"JSNY-JS0002-01"},MATCH(D367,{"BJ_zhongyu";"JS_WX_liteer";"JS_CZ_wodefeng"},0)),"")</f>
        <v>JSNY-JS0002-01</v>
      </c>
      <c r="C367" s="11" t="str">
        <f>IFERROR(INDEX({"北京中裕世纪大酒店";"江苏利特尔绿色包装股份有限公司";"常州市金坛沃德丰电子科技有限公司"},MATCH(D367,{"BJ_zhongyu";"JS_WX_liteer";"JS_CZ_wodefeng"},0)),"")</f>
        <v>常州市金坛沃德丰电子科技有限公司</v>
      </c>
      <c r="D367" s="11" t="str">
        <f>[1]动作!$G366</f>
        <v>JS_CZ_wodefeng</v>
      </c>
      <c r="E367" s="11" t="str">
        <f>[1]动作!$D366</f>
        <v>分系统1BMS4总电压过低一级故障</v>
      </c>
      <c r="F367" s="11" t="s">
        <v>177</v>
      </c>
      <c r="G367" s="12">
        <f>[1]动作!$A366+[1]动作!$B366</f>
        <v>43192.559050925927</v>
      </c>
      <c r="H367" s="12"/>
      <c r="I367" s="13"/>
      <c r="J367" s="34"/>
    </row>
    <row r="368" spans="1:10" hidden="1" x14ac:dyDescent="0.3">
      <c r="A368" s="24">
        <v>366</v>
      </c>
      <c r="B368" s="11" t="str">
        <f>IFERROR(INDEX({"JSNY-BJ0001-01";"JSNY-JS0022-01";"JSNY-JS0002-01"},MATCH(D368,{"BJ_zhongyu";"JS_WX_liteer";"JS_CZ_wodefeng"},0)),"")</f>
        <v>JSNY-JS0002-01</v>
      </c>
      <c r="C368" s="11" t="str">
        <f>IFERROR(INDEX({"北京中裕世纪大酒店";"江苏利特尔绿色包装股份有限公司";"常州市金坛沃德丰电子科技有限公司"},MATCH(D368,{"BJ_zhongyu";"JS_WX_liteer";"JS_CZ_wodefeng"},0)),"")</f>
        <v>常州市金坛沃德丰电子科技有限公司</v>
      </c>
      <c r="D368" s="11" t="str">
        <f>[1]动作!$G367</f>
        <v>JS_CZ_wodefeng</v>
      </c>
      <c r="E368" s="11" t="str">
        <f>[1]动作!$D367</f>
        <v>分系统1BMS5单体电压过低一级故障</v>
      </c>
      <c r="F368" s="11" t="s">
        <v>177</v>
      </c>
      <c r="G368" s="12">
        <f>[1]动作!$A367+[1]动作!$B367</f>
        <v>43192.559525462966</v>
      </c>
      <c r="H368" s="12"/>
      <c r="I368" s="13"/>
      <c r="J368" s="34"/>
    </row>
    <row r="369" spans="1:10" hidden="1" x14ac:dyDescent="0.3">
      <c r="A369" s="24">
        <v>367</v>
      </c>
      <c r="B369" s="11" t="str">
        <f>IFERROR(INDEX({"JSNY-BJ0001-01";"JSNY-JS0022-01";"JSNY-JS0002-01"},MATCH(D369,{"BJ_zhongyu";"JS_WX_liteer";"JS_CZ_wodefeng"},0)),"")</f>
        <v>JSNY-JS0002-01</v>
      </c>
      <c r="C369" s="11" t="str">
        <f>IFERROR(INDEX({"北京中裕世纪大酒店";"江苏利特尔绿色包装股份有限公司";"常州市金坛沃德丰电子科技有限公司"},MATCH(D369,{"BJ_zhongyu";"JS_WX_liteer";"JS_CZ_wodefeng"},0)),"")</f>
        <v>常州市金坛沃德丰电子科技有限公司</v>
      </c>
      <c r="D369" s="11" t="str">
        <f>[1]动作!$G368</f>
        <v>JS_CZ_wodefeng</v>
      </c>
      <c r="E369" s="11" t="str">
        <f>[1]动作!$D368</f>
        <v>分系统1BMS4SOC过低一级故障</v>
      </c>
      <c r="F369" s="11" t="s">
        <v>177</v>
      </c>
      <c r="G369" s="12">
        <f>[1]动作!$A368+[1]动作!$B368</f>
        <v>43192.56108796296</v>
      </c>
      <c r="H369" s="12"/>
      <c r="I369" s="13"/>
      <c r="J369" s="34"/>
    </row>
    <row r="370" spans="1:10" hidden="1" x14ac:dyDescent="0.3">
      <c r="A370" s="24">
        <v>368</v>
      </c>
      <c r="B370" s="11" t="str">
        <f>IFERROR(INDEX({"JSNY-BJ0001-01";"JSNY-JS0022-01";"JSNY-JS0002-01"},MATCH(D370,{"BJ_zhongyu";"JS_WX_liteer";"JS_CZ_wodefeng"},0)),"")</f>
        <v>JSNY-JS0002-01</v>
      </c>
      <c r="C370" s="11" t="str">
        <f>IFERROR(INDEX({"北京中裕世纪大酒店";"江苏利特尔绿色包装股份有限公司";"常州市金坛沃德丰电子科技有限公司"},MATCH(D370,{"BJ_zhongyu";"JS_WX_liteer";"JS_CZ_wodefeng"},0)),"")</f>
        <v>常州市金坛沃德丰电子科技有限公司</v>
      </c>
      <c r="D370" s="11" t="str">
        <f>[1]动作!$G369</f>
        <v>JS_CZ_wodefeng</v>
      </c>
      <c r="E370" s="11" t="str">
        <f>[1]动作!$D369</f>
        <v>分系统1BMS3SOC过低一级故障</v>
      </c>
      <c r="F370" s="11" t="s">
        <v>177</v>
      </c>
      <c r="G370" s="12">
        <f>[1]动作!$A369+[1]动作!$B369</f>
        <v>43192.561493055553</v>
      </c>
      <c r="H370" s="12"/>
      <c r="I370" s="13"/>
      <c r="J370" s="34"/>
    </row>
    <row r="371" spans="1:10" hidden="1" x14ac:dyDescent="0.3">
      <c r="A371" s="24">
        <v>369</v>
      </c>
      <c r="B371" s="11" t="str">
        <f>IFERROR(INDEX({"JSNY-BJ0001-01";"JSNY-JS0022-01";"JSNY-JS0002-01"},MATCH(D371,{"BJ_zhongyu";"JS_WX_liteer";"JS_CZ_wodefeng"},0)),"")</f>
        <v>JSNY-JS0002-01</v>
      </c>
      <c r="C371" s="11" t="str">
        <f>IFERROR(INDEX({"北京中裕世纪大酒店";"江苏利特尔绿色包装股份有限公司";"常州市金坛沃德丰电子科技有限公司"},MATCH(D371,{"BJ_zhongyu";"JS_WX_liteer";"JS_CZ_wodefeng"},0)),"")</f>
        <v>常州市金坛沃德丰电子科技有限公司</v>
      </c>
      <c r="D371" s="11" t="str">
        <f>[1]动作!$G370</f>
        <v>JS_CZ_wodefeng</v>
      </c>
      <c r="E371" s="11" t="str">
        <f>[1]动作!$D370</f>
        <v>分系统1BMS5SOC过低一级故障</v>
      </c>
      <c r="F371" s="11" t="s">
        <v>177</v>
      </c>
      <c r="G371" s="12">
        <f>[1]动作!$A370+[1]动作!$B370</f>
        <v>43192.562303240738</v>
      </c>
      <c r="H371" s="12"/>
      <c r="I371" s="13"/>
      <c r="J371" s="34"/>
    </row>
    <row r="372" spans="1:10" hidden="1" x14ac:dyDescent="0.3">
      <c r="A372" s="24">
        <v>370</v>
      </c>
      <c r="B372" s="11" t="str">
        <f>IFERROR(INDEX({"JSNY-BJ0001-01";"JSNY-JS0022-01";"JSNY-JS0002-01"},MATCH(D372,{"BJ_zhongyu";"JS_WX_liteer";"JS_CZ_wodefeng"},0)),"")</f>
        <v>JSNY-JS0002-01</v>
      </c>
      <c r="C372" s="11" t="str">
        <f>IFERROR(INDEX({"北京中裕世纪大酒店";"江苏利特尔绿色包装股份有限公司";"常州市金坛沃德丰电子科技有限公司"},MATCH(D372,{"BJ_zhongyu";"JS_WX_liteer";"JS_CZ_wodefeng"},0)),"")</f>
        <v>常州市金坛沃德丰电子科技有限公司</v>
      </c>
      <c r="D372" s="11" t="str">
        <f>[1]动作!$G371</f>
        <v>JS_CZ_wodefeng</v>
      </c>
      <c r="E372" s="11" t="str">
        <f>[1]动作!$D371</f>
        <v>分系统1BMS3SOC过低一级故障</v>
      </c>
      <c r="F372" s="11" t="s">
        <v>177</v>
      </c>
      <c r="G372" s="12">
        <f>[1]动作!$A371+[1]动作!$B371</f>
        <v>43192.821053240739</v>
      </c>
      <c r="H372" s="12"/>
      <c r="I372" s="13"/>
      <c r="J372" s="34"/>
    </row>
    <row r="373" spans="1:10" hidden="1" x14ac:dyDescent="0.3">
      <c r="A373" s="24">
        <v>371</v>
      </c>
      <c r="B373" s="11" t="str">
        <f>IFERROR(INDEX({"JSNY-BJ0001-01";"JSNY-JS0022-01";"JSNY-JS0002-01"},MATCH(D373,{"BJ_zhongyu";"JS_WX_liteer";"JS_CZ_wodefeng"},0)),"")</f>
        <v>JSNY-JS0002-01</v>
      </c>
      <c r="C373" s="11" t="str">
        <f>IFERROR(INDEX({"北京中裕世纪大酒店";"江苏利特尔绿色包装股份有限公司";"常州市金坛沃德丰电子科技有限公司"},MATCH(D373,{"BJ_zhongyu";"JS_WX_liteer";"JS_CZ_wodefeng"},0)),"")</f>
        <v>常州市金坛沃德丰电子科技有限公司</v>
      </c>
      <c r="D373" s="11" t="str">
        <f>[1]动作!$G372</f>
        <v>JS_CZ_wodefeng</v>
      </c>
      <c r="E373" s="11" t="str">
        <f>[1]动作!$D372</f>
        <v>分系统1BMS3SOC过低二级故障</v>
      </c>
      <c r="F373" s="11" t="s">
        <v>177</v>
      </c>
      <c r="G373" s="12">
        <f>[1]动作!$A372+[1]动作!$B372</f>
        <v>43192.821053240739</v>
      </c>
      <c r="H373" s="12"/>
      <c r="I373" s="13"/>
      <c r="J373" s="34"/>
    </row>
    <row r="374" spans="1:10" hidden="1" x14ac:dyDescent="0.3">
      <c r="A374" s="24">
        <v>372</v>
      </c>
      <c r="B374" s="11" t="str">
        <f>IFERROR(INDEX({"JSNY-BJ0001-01";"JSNY-JS0022-01";"JSNY-JS0002-01"},MATCH(D374,{"BJ_zhongyu";"JS_WX_liteer";"JS_CZ_wodefeng"},0)),"")</f>
        <v>JSNY-JS0002-01</v>
      </c>
      <c r="C374" s="11" t="str">
        <f>IFERROR(INDEX({"北京中裕世纪大酒店";"江苏利特尔绿色包装股份有限公司";"常州市金坛沃德丰电子科技有限公司"},MATCH(D374,{"BJ_zhongyu";"JS_WX_liteer";"JS_CZ_wodefeng"},0)),"")</f>
        <v>常州市金坛沃德丰电子科技有限公司</v>
      </c>
      <c r="D374" s="11" t="str">
        <f>[1]动作!$G373</f>
        <v>JS_CZ_wodefeng</v>
      </c>
      <c r="E374" s="11" t="str">
        <f>[1]动作!$D373</f>
        <v>分系统1BMS6SOC过低一级故障</v>
      </c>
      <c r="F374" s="11" t="s">
        <v>177</v>
      </c>
      <c r="G374" s="12">
        <f>[1]动作!$A373+[1]动作!$B373</f>
        <v>43192.822326388887</v>
      </c>
      <c r="H374" s="12"/>
      <c r="I374" s="13"/>
      <c r="J374" s="34"/>
    </row>
    <row r="375" spans="1:10" hidden="1" x14ac:dyDescent="0.3">
      <c r="A375" s="24">
        <v>373</v>
      </c>
      <c r="B375" s="11" t="str">
        <f>IFERROR(INDEX({"JSNY-BJ0001-01";"JSNY-JS0022-01";"JSNY-JS0002-01"},MATCH(D375,{"BJ_zhongyu";"JS_WX_liteer";"JS_CZ_wodefeng"},0)),"")</f>
        <v>JSNY-JS0002-01</v>
      </c>
      <c r="C375" s="11" t="str">
        <f>IFERROR(INDEX({"北京中裕世纪大酒店";"江苏利特尔绿色包装股份有限公司";"常州市金坛沃德丰电子科技有限公司"},MATCH(D375,{"BJ_zhongyu";"JS_WX_liteer";"JS_CZ_wodefeng"},0)),"")</f>
        <v>常州市金坛沃德丰电子科技有限公司</v>
      </c>
      <c r="D375" s="11" t="str">
        <f>[1]动作!$G374</f>
        <v>JS_CZ_wodefeng</v>
      </c>
      <c r="E375" s="11" t="str">
        <f>[1]动作!$D374</f>
        <v>分系统1BMS6SOC过低二级故障</v>
      </c>
      <c r="F375" s="11" t="s">
        <v>177</v>
      </c>
      <c r="G375" s="12">
        <f>[1]动作!$A374+[1]动作!$B374</f>
        <v>43192.822326388887</v>
      </c>
      <c r="H375" s="12"/>
      <c r="I375" s="13"/>
      <c r="J375" s="34"/>
    </row>
    <row r="376" spans="1:10" hidden="1" x14ac:dyDescent="0.3">
      <c r="A376" s="24">
        <v>374</v>
      </c>
      <c r="B376" s="11" t="str">
        <f>IFERROR(INDEX({"JSNY-BJ0001-01";"JSNY-JS0022-01";"JSNY-JS0002-01"},MATCH(D376,{"BJ_zhongyu";"JS_WX_liteer";"JS_CZ_wodefeng"},0)),"")</f>
        <v>JSNY-JS0002-01</v>
      </c>
      <c r="C376" s="11" t="str">
        <f>IFERROR(INDEX({"北京中裕世纪大酒店";"江苏利特尔绿色包装股份有限公司";"常州市金坛沃德丰电子科技有限公司"},MATCH(D376,{"BJ_zhongyu";"JS_WX_liteer";"JS_CZ_wodefeng"},0)),"")</f>
        <v>常州市金坛沃德丰电子科技有限公司</v>
      </c>
      <c r="D376" s="11" t="str">
        <f>[1]动作!$G375</f>
        <v>JS_CZ_wodefeng</v>
      </c>
      <c r="E376" s="11" t="str">
        <f>[1]动作!$D375</f>
        <v>分系统1BMS1SOC过低一级故障</v>
      </c>
      <c r="F376" s="11" t="s">
        <v>177</v>
      </c>
      <c r="G376" s="12">
        <f>[1]动作!$A375+[1]动作!$B375</f>
        <v>43192.824421296296</v>
      </c>
      <c r="H376" s="12"/>
      <c r="I376" s="13"/>
      <c r="J376" s="34"/>
    </row>
    <row r="377" spans="1:10" hidden="1" x14ac:dyDescent="0.3">
      <c r="A377" s="24">
        <v>375</v>
      </c>
      <c r="B377" s="11" t="str">
        <f>IFERROR(INDEX({"JSNY-BJ0001-01";"JSNY-JS0022-01";"JSNY-JS0002-01"},MATCH(D377,{"BJ_zhongyu";"JS_WX_liteer";"JS_CZ_wodefeng"},0)),"")</f>
        <v>JSNY-JS0002-01</v>
      </c>
      <c r="C377" s="11" t="str">
        <f>IFERROR(INDEX({"北京中裕世纪大酒店";"江苏利特尔绿色包装股份有限公司";"常州市金坛沃德丰电子科技有限公司"},MATCH(D377,{"BJ_zhongyu";"JS_WX_liteer";"JS_CZ_wodefeng"},0)),"")</f>
        <v>常州市金坛沃德丰电子科技有限公司</v>
      </c>
      <c r="D377" s="11" t="str">
        <f>[1]动作!$G376</f>
        <v>JS_CZ_wodefeng</v>
      </c>
      <c r="E377" s="11" t="str">
        <f>[1]动作!$D376</f>
        <v>分系统1BMS1SOC过低二级故障</v>
      </c>
      <c r="F377" s="11" t="s">
        <v>177</v>
      </c>
      <c r="G377" s="12">
        <f>[1]动作!$A376+[1]动作!$B376</f>
        <v>43192.824421296296</v>
      </c>
      <c r="H377" s="12"/>
      <c r="I377" s="13"/>
      <c r="J377" s="34"/>
    </row>
    <row r="378" spans="1:10" hidden="1" x14ac:dyDescent="0.3">
      <c r="A378" s="24">
        <v>376</v>
      </c>
      <c r="B378" s="11" t="str">
        <f>IFERROR(INDEX({"JSNY-BJ0001-01";"JSNY-JS0022-01";"JSNY-JS0002-01"},MATCH(D378,{"BJ_zhongyu";"JS_WX_liteer";"JS_CZ_wodefeng"},0)),"")</f>
        <v>JSNY-JS0002-01</v>
      </c>
      <c r="C378" s="11" t="str">
        <f>IFERROR(INDEX({"北京中裕世纪大酒店";"江苏利特尔绿色包装股份有限公司";"常州市金坛沃德丰电子科技有限公司"},MATCH(D378,{"BJ_zhongyu";"JS_WX_liteer";"JS_CZ_wodefeng"},0)),"")</f>
        <v>常州市金坛沃德丰电子科技有限公司</v>
      </c>
      <c r="D378" s="11" t="str">
        <f>[1]动作!$G377</f>
        <v>JS_CZ_wodefeng</v>
      </c>
      <c r="E378" s="11" t="str">
        <f>[1]动作!$D377</f>
        <v>分系统1BMS2SOC过低一级故障</v>
      </c>
      <c r="F378" s="11" t="s">
        <v>177</v>
      </c>
      <c r="G378" s="12">
        <f>[1]动作!$A377+[1]动作!$B377</f>
        <v>43192.825868055559</v>
      </c>
      <c r="H378" s="12"/>
      <c r="I378" s="13"/>
      <c r="J378" s="34"/>
    </row>
    <row r="379" spans="1:10" hidden="1" x14ac:dyDescent="0.3">
      <c r="A379" s="24">
        <v>377</v>
      </c>
      <c r="B379" s="11" t="str">
        <f>IFERROR(INDEX({"JSNY-BJ0001-01";"JSNY-JS0022-01";"JSNY-JS0002-01"},MATCH(D379,{"BJ_zhongyu";"JS_WX_liteer";"JS_CZ_wodefeng"},0)),"")</f>
        <v>JSNY-JS0002-01</v>
      </c>
      <c r="C379" s="11" t="str">
        <f>IFERROR(INDEX({"北京中裕世纪大酒店";"江苏利特尔绿色包装股份有限公司";"常州市金坛沃德丰电子科技有限公司"},MATCH(D379,{"BJ_zhongyu";"JS_WX_liteer";"JS_CZ_wodefeng"},0)),"")</f>
        <v>常州市金坛沃德丰电子科技有限公司</v>
      </c>
      <c r="D379" s="11" t="str">
        <f>[1]动作!$G378</f>
        <v>JS_CZ_wodefeng</v>
      </c>
      <c r="E379" s="11" t="str">
        <f>[1]动作!$D378</f>
        <v>分系统1BMS2SOC过低二级故障</v>
      </c>
      <c r="F379" s="11" t="s">
        <v>177</v>
      </c>
      <c r="G379" s="12">
        <f>[1]动作!$A378+[1]动作!$B378</f>
        <v>43192.825868055559</v>
      </c>
      <c r="H379" s="12"/>
      <c r="I379" s="13"/>
      <c r="J379" s="34"/>
    </row>
    <row r="380" spans="1:10" hidden="1" x14ac:dyDescent="0.3">
      <c r="A380" s="24">
        <v>378</v>
      </c>
      <c r="B380" s="11" t="str">
        <f>IFERROR(INDEX({"JSNY-BJ0001-01";"JSNY-JS0022-01";"JSNY-JS0002-01"},MATCH(D380,{"BJ_zhongyu";"JS_WX_liteer";"JS_CZ_wodefeng"},0)),"")</f>
        <v>JSNY-JS0002-01</v>
      </c>
      <c r="C380" s="11" t="str">
        <f>IFERROR(INDEX({"北京中裕世纪大酒店";"江苏利特尔绿色包装股份有限公司";"常州市金坛沃德丰电子科技有限公司"},MATCH(D380,{"BJ_zhongyu";"JS_WX_liteer";"JS_CZ_wodefeng"},0)),"")</f>
        <v>常州市金坛沃德丰电子科技有限公司</v>
      </c>
      <c r="D380" s="11" t="str">
        <f>[1]动作!$G379</f>
        <v>JS_CZ_wodefeng</v>
      </c>
      <c r="E380" s="11" t="str">
        <f>[1]动作!$D379</f>
        <v>分系统1BMS4SOC过低一级故障</v>
      </c>
      <c r="F380" s="11" t="s">
        <v>177</v>
      </c>
      <c r="G380" s="12">
        <f>[1]动作!$A379+[1]动作!$B379</f>
        <v>43192.825868055559</v>
      </c>
      <c r="H380" s="12"/>
      <c r="I380" s="13"/>
      <c r="J380" s="34"/>
    </row>
    <row r="381" spans="1:10" hidden="1" x14ac:dyDescent="0.3">
      <c r="A381" s="24">
        <v>379</v>
      </c>
      <c r="B381" s="11" t="str">
        <f>IFERROR(INDEX({"JSNY-BJ0001-01";"JSNY-JS0022-01";"JSNY-JS0002-01"},MATCH(D381,{"BJ_zhongyu";"JS_WX_liteer";"JS_CZ_wodefeng"},0)),"")</f>
        <v>JSNY-JS0002-01</v>
      </c>
      <c r="C381" s="11" t="str">
        <f>IFERROR(INDEX({"北京中裕世纪大酒店";"江苏利特尔绿色包装股份有限公司";"常州市金坛沃德丰电子科技有限公司"},MATCH(D381,{"BJ_zhongyu";"JS_WX_liteer";"JS_CZ_wodefeng"},0)),"")</f>
        <v>常州市金坛沃德丰电子科技有限公司</v>
      </c>
      <c r="D381" s="11" t="str">
        <f>[1]动作!$G380</f>
        <v>JS_CZ_wodefeng</v>
      </c>
      <c r="E381" s="11" t="str">
        <f>[1]动作!$D380</f>
        <v>分系统1BMS4SOC过低二级故障</v>
      </c>
      <c r="F381" s="11" t="s">
        <v>177</v>
      </c>
      <c r="G381" s="12">
        <f>[1]动作!$A380+[1]动作!$B380</f>
        <v>43192.825868055559</v>
      </c>
      <c r="H381" s="12"/>
      <c r="I381" s="13"/>
      <c r="J381" s="34"/>
    </row>
    <row r="382" spans="1:10" hidden="1" x14ac:dyDescent="0.3">
      <c r="A382" s="24">
        <v>380</v>
      </c>
      <c r="B382" s="11" t="str">
        <f>IFERROR(INDEX({"JSNY-BJ0001-01";"JSNY-JS0022-01";"JSNY-JS0002-01"},MATCH(D382,{"BJ_zhongyu";"JS_WX_liteer";"JS_CZ_wodefeng"},0)),"")</f>
        <v>JSNY-JS0002-01</v>
      </c>
      <c r="C382" s="11" t="str">
        <f>IFERROR(INDEX({"北京中裕世纪大酒店";"江苏利特尔绿色包装股份有限公司";"常州市金坛沃德丰电子科技有限公司"},MATCH(D382,{"BJ_zhongyu";"JS_WX_liteer";"JS_CZ_wodefeng"},0)),"")</f>
        <v>常州市金坛沃德丰电子科技有限公司</v>
      </c>
      <c r="D382" s="11" t="str">
        <f>[1]动作!$G381</f>
        <v>JS_CZ_wodefeng</v>
      </c>
      <c r="E382" s="11" t="str">
        <f>[1]动作!$D381</f>
        <v>分系统1BMS5SOC过低一级故障</v>
      </c>
      <c r="F382" s="11" t="s">
        <v>177</v>
      </c>
      <c r="G382" s="12">
        <f>[1]动作!$A381+[1]动作!$B381</f>
        <v>43192.827199074076</v>
      </c>
      <c r="H382" s="12"/>
      <c r="I382" s="13"/>
      <c r="J382" s="34"/>
    </row>
    <row r="383" spans="1:10" hidden="1" x14ac:dyDescent="0.3">
      <c r="A383" s="24">
        <v>381</v>
      </c>
      <c r="B383" s="11" t="str">
        <f>IFERROR(INDEX({"JSNY-BJ0001-01";"JSNY-JS0022-01";"JSNY-JS0002-01"},MATCH(D383,{"BJ_zhongyu";"JS_WX_liteer";"JS_CZ_wodefeng"},0)),"")</f>
        <v>JSNY-JS0002-01</v>
      </c>
      <c r="C383" s="11" t="str">
        <f>IFERROR(INDEX({"北京中裕世纪大酒店";"江苏利特尔绿色包装股份有限公司";"常州市金坛沃德丰电子科技有限公司"},MATCH(D383,{"BJ_zhongyu";"JS_WX_liteer";"JS_CZ_wodefeng"},0)),"")</f>
        <v>常州市金坛沃德丰电子科技有限公司</v>
      </c>
      <c r="D383" s="11" t="str">
        <f>[1]动作!$G382</f>
        <v>JS_CZ_wodefeng</v>
      </c>
      <c r="E383" s="11" t="str">
        <f>[1]动作!$D382</f>
        <v>分系统1BMS5SOC过低二级故障</v>
      </c>
      <c r="F383" s="11" t="s">
        <v>177</v>
      </c>
      <c r="G383" s="12">
        <f>[1]动作!$A382+[1]动作!$B382</f>
        <v>43192.827199074076</v>
      </c>
      <c r="H383" s="12"/>
      <c r="I383" s="13"/>
      <c r="J383" s="34"/>
    </row>
    <row r="384" spans="1:10" hidden="1" x14ac:dyDescent="0.3">
      <c r="A384" s="24">
        <v>382</v>
      </c>
      <c r="B384" s="11" t="str">
        <f>IFERROR(INDEX({"JSNY-BJ0001-01";"JSNY-JS0022-01";"JSNY-JS0002-01"},MATCH(D384,{"BJ_zhongyu";"JS_WX_liteer";"JS_CZ_wodefeng"},0)),"")</f>
        <v>JSNY-JS0002-01</v>
      </c>
      <c r="C384" s="11" t="str">
        <f>IFERROR(INDEX({"北京中裕世纪大酒店";"江苏利特尔绿色包装股份有限公司";"常州市金坛沃德丰电子科技有限公司"},MATCH(D384,{"BJ_zhongyu";"JS_WX_liteer";"JS_CZ_wodefeng"},0)),"")</f>
        <v>常州市金坛沃德丰电子科技有限公司</v>
      </c>
      <c r="D384" s="11" t="str">
        <f>[1]动作!$G383</f>
        <v>JS_CZ_wodefeng</v>
      </c>
      <c r="E384" s="11" t="str">
        <f>[1]动作!$D383</f>
        <v>分系统1BMS1总电压过低一级故障</v>
      </c>
      <c r="F384" s="11" t="s">
        <v>177</v>
      </c>
      <c r="G384" s="12">
        <f>[1]动作!$A383+[1]动作!$B383</f>
        <v>43192.827314814815</v>
      </c>
      <c r="H384" s="12"/>
      <c r="I384" s="13"/>
      <c r="J384" s="34"/>
    </row>
    <row r="385" spans="1:10" hidden="1" x14ac:dyDescent="0.3">
      <c r="A385" s="24">
        <v>383</v>
      </c>
      <c r="B385" s="11" t="str">
        <f>IFERROR(INDEX({"JSNY-BJ0001-01";"JSNY-JS0022-01";"JSNY-JS0002-01"},MATCH(D385,{"BJ_zhongyu";"JS_WX_liteer";"JS_CZ_wodefeng"},0)),"")</f>
        <v>JSNY-JS0002-01</v>
      </c>
      <c r="C385" s="11" t="str">
        <f>IFERROR(INDEX({"北京中裕世纪大酒店";"江苏利特尔绿色包装股份有限公司";"常州市金坛沃德丰电子科技有限公司"},MATCH(D385,{"BJ_zhongyu";"JS_WX_liteer";"JS_CZ_wodefeng"},0)),"")</f>
        <v>常州市金坛沃德丰电子科技有限公司</v>
      </c>
      <c r="D385" s="11" t="str">
        <f>[1]动作!$G384</f>
        <v>JS_CZ_wodefeng</v>
      </c>
      <c r="E385" s="11" t="str">
        <f>[1]动作!$D384</f>
        <v>分系统1BMS1总电压过低二级故障</v>
      </c>
      <c r="F385" s="11" t="s">
        <v>177</v>
      </c>
      <c r="G385" s="12">
        <f>[1]动作!$A384+[1]动作!$B384</f>
        <v>43192.827314814815</v>
      </c>
      <c r="H385" s="12"/>
      <c r="I385" s="13"/>
      <c r="J385" s="34"/>
    </row>
    <row r="386" spans="1:10" hidden="1" x14ac:dyDescent="0.3">
      <c r="A386" s="24">
        <v>384</v>
      </c>
      <c r="B386" s="11" t="str">
        <f>IFERROR(INDEX({"JSNY-BJ0001-01";"JSNY-JS0022-01";"JSNY-JS0002-01"},MATCH(D386,{"BJ_zhongyu";"JS_WX_liteer";"JS_CZ_wodefeng"},0)),"")</f>
        <v>JSNY-JS0002-01</v>
      </c>
      <c r="C386" s="11" t="str">
        <f>IFERROR(INDEX({"北京中裕世纪大酒店";"江苏利特尔绿色包装股份有限公司";"常州市金坛沃德丰电子科技有限公司"},MATCH(D386,{"BJ_zhongyu";"JS_WX_liteer";"JS_CZ_wodefeng"},0)),"")</f>
        <v>常州市金坛沃德丰电子科技有限公司</v>
      </c>
      <c r="D386" s="11" t="str">
        <f>[1]动作!$G385</f>
        <v>JS_CZ_wodefeng</v>
      </c>
      <c r="E386" s="11" t="str">
        <f>[1]动作!$D385</f>
        <v>分系统1BMS3总电压过低一级故障</v>
      </c>
      <c r="F386" s="11" t="s">
        <v>177</v>
      </c>
      <c r="G386" s="12">
        <f>[1]动作!$A385+[1]动作!$B385</f>
        <v>43192.827662037038</v>
      </c>
      <c r="H386" s="12"/>
      <c r="I386" s="13"/>
      <c r="J386" s="34"/>
    </row>
    <row r="387" spans="1:10" hidden="1" x14ac:dyDescent="0.3">
      <c r="A387" s="24">
        <v>385</v>
      </c>
      <c r="B387" s="11" t="str">
        <f>IFERROR(INDEX({"JSNY-BJ0001-01";"JSNY-JS0022-01";"JSNY-JS0002-01"},MATCH(D387,{"BJ_zhongyu";"JS_WX_liteer";"JS_CZ_wodefeng"},0)),"")</f>
        <v>JSNY-JS0002-01</v>
      </c>
      <c r="C387" s="11" t="str">
        <f>IFERROR(INDEX({"北京中裕世纪大酒店";"江苏利特尔绿色包装股份有限公司";"常州市金坛沃德丰电子科技有限公司"},MATCH(D387,{"BJ_zhongyu";"JS_WX_liteer";"JS_CZ_wodefeng"},0)),"")</f>
        <v>常州市金坛沃德丰电子科技有限公司</v>
      </c>
      <c r="D387" s="11" t="str">
        <f>[1]动作!$G386</f>
        <v>JS_CZ_wodefeng</v>
      </c>
      <c r="E387" s="11" t="str">
        <f>[1]动作!$D386</f>
        <v>分系统1BMS3总电压过低二级故障</v>
      </c>
      <c r="F387" s="11" t="s">
        <v>177</v>
      </c>
      <c r="G387" s="12">
        <f>[1]动作!$A386+[1]动作!$B386</f>
        <v>43192.827662037038</v>
      </c>
      <c r="H387" s="12"/>
      <c r="I387" s="13"/>
      <c r="J387" s="34"/>
    </row>
    <row r="388" spans="1:10" hidden="1" x14ac:dyDescent="0.3">
      <c r="A388" s="24">
        <v>386</v>
      </c>
      <c r="B388" s="11" t="str">
        <f>IFERROR(INDEX({"JSNY-BJ0001-01";"JSNY-JS0022-01";"JSNY-JS0002-01"},MATCH(D388,{"BJ_zhongyu";"JS_WX_liteer";"JS_CZ_wodefeng"},0)),"")</f>
        <v>JSNY-JS0002-01</v>
      </c>
      <c r="C388" s="11" t="str">
        <f>IFERROR(INDEX({"北京中裕世纪大酒店";"江苏利特尔绿色包装股份有限公司";"常州市金坛沃德丰电子科技有限公司"},MATCH(D388,{"BJ_zhongyu";"JS_WX_liteer";"JS_CZ_wodefeng"},0)),"")</f>
        <v>常州市金坛沃德丰电子科技有限公司</v>
      </c>
      <c r="D388" s="11" t="str">
        <f>[1]动作!$G387</f>
        <v>JS_CZ_wodefeng</v>
      </c>
      <c r="E388" s="11" t="str">
        <f>[1]动作!$D387</f>
        <v>分系统1BMS6总电压过低一级故障</v>
      </c>
      <c r="F388" s="11" t="s">
        <v>177</v>
      </c>
      <c r="G388" s="12">
        <f>[1]动作!$A387+[1]动作!$B387</f>
        <v>43192.828009259261</v>
      </c>
      <c r="H388" s="12"/>
      <c r="I388" s="13"/>
      <c r="J388" s="34"/>
    </row>
    <row r="389" spans="1:10" hidden="1" x14ac:dyDescent="0.3">
      <c r="A389" s="24">
        <v>387</v>
      </c>
      <c r="B389" s="11" t="str">
        <f>IFERROR(INDEX({"JSNY-BJ0001-01";"JSNY-JS0022-01";"JSNY-JS0002-01"},MATCH(D389,{"BJ_zhongyu";"JS_WX_liteer";"JS_CZ_wodefeng"},0)),"")</f>
        <v>JSNY-JS0002-01</v>
      </c>
      <c r="C389" s="11" t="str">
        <f>IFERROR(INDEX({"北京中裕世纪大酒店";"江苏利特尔绿色包装股份有限公司";"常州市金坛沃德丰电子科技有限公司"},MATCH(D389,{"BJ_zhongyu";"JS_WX_liteer";"JS_CZ_wodefeng"},0)),"")</f>
        <v>常州市金坛沃德丰电子科技有限公司</v>
      </c>
      <c r="D389" s="11" t="str">
        <f>[1]动作!$G388</f>
        <v>JS_CZ_wodefeng</v>
      </c>
      <c r="E389" s="11" t="str">
        <f>[1]动作!$D388</f>
        <v>分系统1BMS6总电压过低二级故障</v>
      </c>
      <c r="F389" s="11" t="s">
        <v>177</v>
      </c>
      <c r="G389" s="12">
        <f>[1]动作!$A388+[1]动作!$B388</f>
        <v>43192.828009259261</v>
      </c>
      <c r="H389" s="12"/>
      <c r="I389" s="13"/>
      <c r="J389" s="34"/>
    </row>
    <row r="390" spans="1:10" hidden="1" x14ac:dyDescent="0.3">
      <c r="A390" s="24">
        <v>388</v>
      </c>
      <c r="B390" s="11" t="str">
        <f>IFERROR(INDEX({"JSNY-BJ0001-01";"JSNY-JS0022-01";"JSNY-JS0002-01"},MATCH(D390,{"BJ_zhongyu";"JS_WX_liteer";"JS_CZ_wodefeng"},0)),"")</f>
        <v>JSNY-JS0002-01</v>
      </c>
      <c r="C390" s="11" t="str">
        <f>IFERROR(INDEX({"北京中裕世纪大酒店";"江苏利特尔绿色包装股份有限公司";"常州市金坛沃德丰电子科技有限公司"},MATCH(D390,{"BJ_zhongyu";"JS_WX_liteer";"JS_CZ_wodefeng"},0)),"")</f>
        <v>常州市金坛沃德丰电子科技有限公司</v>
      </c>
      <c r="D390" s="11" t="str">
        <f>[1]动作!$G389</f>
        <v>JS_CZ_wodefeng</v>
      </c>
      <c r="E390" s="11" t="str">
        <f>[1]动作!$D389</f>
        <v>分系统1BMS5总电压过低一级故障</v>
      </c>
      <c r="F390" s="11" t="s">
        <v>177</v>
      </c>
      <c r="G390" s="12">
        <f>[1]动作!$A389+[1]动作!$B389</f>
        <v>43192.828240740739</v>
      </c>
      <c r="H390" s="12"/>
      <c r="I390" s="13"/>
      <c r="J390" s="34"/>
    </row>
    <row r="391" spans="1:10" hidden="1" x14ac:dyDescent="0.3">
      <c r="A391" s="24">
        <v>389</v>
      </c>
      <c r="B391" s="11" t="str">
        <f>IFERROR(INDEX({"JSNY-BJ0001-01";"JSNY-JS0022-01";"JSNY-JS0002-01"},MATCH(D391,{"BJ_zhongyu";"JS_WX_liteer";"JS_CZ_wodefeng"},0)),"")</f>
        <v>JSNY-JS0002-01</v>
      </c>
      <c r="C391" s="11" t="str">
        <f>IFERROR(INDEX({"北京中裕世纪大酒店";"江苏利特尔绿色包装股份有限公司";"常州市金坛沃德丰电子科技有限公司"},MATCH(D391,{"BJ_zhongyu";"JS_WX_liteer";"JS_CZ_wodefeng"},0)),"")</f>
        <v>常州市金坛沃德丰电子科技有限公司</v>
      </c>
      <c r="D391" s="11" t="str">
        <f>[1]动作!$G390</f>
        <v>JS_CZ_wodefeng</v>
      </c>
      <c r="E391" s="11" t="str">
        <f>[1]动作!$D390</f>
        <v>分系统1BMS5总电压过低二级故障</v>
      </c>
      <c r="F391" s="11" t="s">
        <v>177</v>
      </c>
      <c r="G391" s="12">
        <f>[1]动作!$A390+[1]动作!$B390</f>
        <v>43192.828240740739</v>
      </c>
      <c r="H391" s="12"/>
      <c r="I391" s="13"/>
      <c r="J391" s="34"/>
    </row>
    <row r="392" spans="1:10" hidden="1" x14ac:dyDescent="0.3">
      <c r="A392" s="24">
        <v>390</v>
      </c>
      <c r="B392" s="11" t="str">
        <f>IFERROR(INDEX({"JSNY-BJ0001-01";"JSNY-JS0022-01";"JSNY-JS0002-01"},MATCH(D392,{"BJ_zhongyu";"JS_WX_liteer";"JS_CZ_wodefeng"},0)),"")</f>
        <v>JSNY-JS0002-01</v>
      </c>
      <c r="C392" s="11" t="str">
        <f>IFERROR(INDEX({"北京中裕世纪大酒店";"江苏利特尔绿色包装股份有限公司";"常州市金坛沃德丰电子科技有限公司"},MATCH(D392,{"BJ_zhongyu";"JS_WX_liteer";"JS_CZ_wodefeng"},0)),"")</f>
        <v>常州市金坛沃德丰电子科技有限公司</v>
      </c>
      <c r="D392" s="11" t="str">
        <f>[1]动作!$G391</f>
        <v>JS_CZ_wodefeng</v>
      </c>
      <c r="E392" s="11" t="str">
        <f>[1]动作!$D391</f>
        <v>分系统1BMS2总电压过低一级故障</v>
      </c>
      <c r="F392" s="11" t="s">
        <v>177</v>
      </c>
      <c r="G392" s="12">
        <f>[1]动作!$A391+[1]动作!$B391</f>
        <v>43192.828530092593</v>
      </c>
      <c r="H392" s="12"/>
      <c r="I392" s="13"/>
      <c r="J392" s="34"/>
    </row>
    <row r="393" spans="1:10" hidden="1" x14ac:dyDescent="0.3">
      <c r="A393" s="24">
        <v>391</v>
      </c>
      <c r="B393" s="11" t="str">
        <f>IFERROR(INDEX({"JSNY-BJ0001-01";"JSNY-JS0022-01";"JSNY-JS0002-01"},MATCH(D393,{"BJ_zhongyu";"JS_WX_liteer";"JS_CZ_wodefeng"},0)),"")</f>
        <v>JSNY-JS0002-01</v>
      </c>
      <c r="C393" s="11" t="str">
        <f>IFERROR(INDEX({"北京中裕世纪大酒店";"江苏利特尔绿色包装股份有限公司";"常州市金坛沃德丰电子科技有限公司"},MATCH(D393,{"BJ_zhongyu";"JS_WX_liteer";"JS_CZ_wodefeng"},0)),"")</f>
        <v>常州市金坛沃德丰电子科技有限公司</v>
      </c>
      <c r="D393" s="11" t="str">
        <f>[1]动作!$G392</f>
        <v>JS_CZ_wodefeng</v>
      </c>
      <c r="E393" s="11" t="str">
        <f>[1]动作!$D392</f>
        <v>分系统1BMS2总电压过低二级故障</v>
      </c>
      <c r="F393" s="11" t="s">
        <v>177</v>
      </c>
      <c r="G393" s="12">
        <f>[1]动作!$A392+[1]动作!$B392</f>
        <v>43192.828530092593</v>
      </c>
      <c r="H393" s="12"/>
      <c r="I393" s="13"/>
      <c r="J393" s="34"/>
    </row>
    <row r="394" spans="1:10" hidden="1" x14ac:dyDescent="0.3">
      <c r="A394" s="24">
        <v>392</v>
      </c>
      <c r="B394" s="11" t="str">
        <f>IFERROR(INDEX({"JSNY-BJ0001-01";"JSNY-JS0022-01";"JSNY-JS0002-01"},MATCH(D394,{"BJ_zhongyu";"JS_WX_liteer";"JS_CZ_wodefeng"},0)),"")</f>
        <v>JSNY-JS0002-01</v>
      </c>
      <c r="C394" s="11" t="str">
        <f>IFERROR(INDEX({"北京中裕世纪大酒店";"江苏利特尔绿色包装股份有限公司";"常州市金坛沃德丰电子科技有限公司"},MATCH(D394,{"BJ_zhongyu";"JS_WX_liteer";"JS_CZ_wodefeng"},0)),"")</f>
        <v>常州市金坛沃德丰电子科技有限公司</v>
      </c>
      <c r="D394" s="11" t="str">
        <f>[1]动作!$G393</f>
        <v>JS_CZ_wodefeng</v>
      </c>
      <c r="E394" s="11" t="str">
        <f>[1]动作!$D393</f>
        <v>分系统1BMS4总电压过低一级故障</v>
      </c>
      <c r="F394" s="11" t="s">
        <v>177</v>
      </c>
      <c r="G394" s="12">
        <f>[1]动作!$A393+[1]动作!$B393</f>
        <v>43192.828587962962</v>
      </c>
      <c r="H394" s="12"/>
      <c r="I394" s="13"/>
      <c r="J394" s="34"/>
    </row>
    <row r="395" spans="1:10" hidden="1" x14ac:dyDescent="0.3">
      <c r="A395" s="24">
        <v>393</v>
      </c>
      <c r="B395" s="11" t="str">
        <f>IFERROR(INDEX({"JSNY-BJ0001-01";"JSNY-JS0022-01";"JSNY-JS0002-01"},MATCH(D395,{"BJ_zhongyu";"JS_WX_liteer";"JS_CZ_wodefeng"},0)),"")</f>
        <v>JSNY-JS0002-01</v>
      </c>
      <c r="C395" s="11" t="str">
        <f>IFERROR(INDEX({"北京中裕世纪大酒店";"江苏利特尔绿色包装股份有限公司";"常州市金坛沃德丰电子科技有限公司"},MATCH(D395,{"BJ_zhongyu";"JS_WX_liteer";"JS_CZ_wodefeng"},0)),"")</f>
        <v>常州市金坛沃德丰电子科技有限公司</v>
      </c>
      <c r="D395" s="11" t="str">
        <f>[1]动作!$G394</f>
        <v>JS_CZ_wodefeng</v>
      </c>
      <c r="E395" s="11" t="str">
        <f>[1]动作!$D394</f>
        <v>分系统1BMS4总电压过低二级故障</v>
      </c>
      <c r="F395" s="11" t="s">
        <v>177</v>
      </c>
      <c r="G395" s="12">
        <f>[1]动作!$A394+[1]动作!$B394</f>
        <v>43192.828587962962</v>
      </c>
      <c r="H395" s="12"/>
      <c r="I395" s="13"/>
      <c r="J395" s="34"/>
    </row>
    <row r="396" spans="1:10" hidden="1" x14ac:dyDescent="0.3">
      <c r="A396" s="24">
        <v>394</v>
      </c>
      <c r="B396" s="11" t="str">
        <f>IFERROR(INDEX({"JSNY-BJ0001-01";"JSNY-JS0022-01";"JSNY-JS0002-01"},MATCH(D396,{"BJ_zhongyu";"JS_WX_liteer";"JS_CZ_wodefeng"},0)),"")</f>
        <v>JSNY-JS0002-01</v>
      </c>
      <c r="C396" s="11" t="str">
        <f>IFERROR(INDEX({"北京中裕世纪大酒店";"江苏利特尔绿色包装股份有限公司";"常州市金坛沃德丰电子科技有限公司"},MATCH(D396,{"BJ_zhongyu";"JS_WX_liteer";"JS_CZ_wodefeng"},0)),"")</f>
        <v>常州市金坛沃德丰电子科技有限公司</v>
      </c>
      <c r="D396" s="11" t="str">
        <f>[1]动作!$G395</f>
        <v>JS_CZ_wodefeng</v>
      </c>
      <c r="E396" s="11" t="str">
        <f>[1]动作!$D395</f>
        <v>分系统1BMS1单体电压过低一级故障</v>
      </c>
      <c r="F396" s="11" t="s">
        <v>177</v>
      </c>
      <c r="G396" s="12">
        <f>[1]动作!$A395+[1]动作!$B395</f>
        <v>43192.833981481483</v>
      </c>
      <c r="H396" s="12"/>
      <c r="I396" s="13"/>
      <c r="J396" s="34"/>
    </row>
    <row r="397" spans="1:10" hidden="1" x14ac:dyDescent="0.3">
      <c r="A397" s="24">
        <v>395</v>
      </c>
      <c r="B397" s="11" t="str">
        <f>IFERROR(INDEX({"JSNY-BJ0001-01";"JSNY-JS0022-01";"JSNY-JS0002-01"},MATCH(D397,{"BJ_zhongyu";"JS_WX_liteer";"JS_CZ_wodefeng"},0)),"")</f>
        <v>JSNY-JS0002-01</v>
      </c>
      <c r="C397" s="11" t="str">
        <f>IFERROR(INDEX({"北京中裕世纪大酒店";"江苏利特尔绿色包装股份有限公司";"常州市金坛沃德丰电子科技有限公司"},MATCH(D397,{"BJ_zhongyu";"JS_WX_liteer";"JS_CZ_wodefeng"},0)),"")</f>
        <v>常州市金坛沃德丰电子科技有限公司</v>
      </c>
      <c r="D397" s="11" t="str">
        <f>[1]动作!$G396</f>
        <v>JS_CZ_wodefeng</v>
      </c>
      <c r="E397" s="11" t="str">
        <f>[1]动作!$D396</f>
        <v>分系统1BMS1单体电压过低二级故障</v>
      </c>
      <c r="F397" s="11" t="s">
        <v>177</v>
      </c>
      <c r="G397" s="12">
        <f>[1]动作!$A396+[1]动作!$B396</f>
        <v>43192.833981481483</v>
      </c>
      <c r="H397" s="12"/>
      <c r="I397" s="13"/>
      <c r="J397" s="34"/>
    </row>
    <row r="398" spans="1:10" hidden="1" x14ac:dyDescent="0.3">
      <c r="A398" s="24">
        <v>396</v>
      </c>
      <c r="B398" s="11" t="str">
        <f>IFERROR(INDEX({"JSNY-BJ0001-01";"JSNY-JS0022-01";"JSNY-JS0002-01"},MATCH(D398,{"BJ_zhongyu";"JS_WX_liteer";"JS_CZ_wodefeng"},0)),"")</f>
        <v>JSNY-JS0002-01</v>
      </c>
      <c r="C398" s="11" t="str">
        <f>IFERROR(INDEX({"北京中裕世纪大酒店";"江苏利特尔绿色包装股份有限公司";"常州市金坛沃德丰电子科技有限公司"},MATCH(D398,{"BJ_zhongyu";"JS_WX_liteer";"JS_CZ_wodefeng"},0)),"")</f>
        <v>常州市金坛沃德丰电子科技有限公司</v>
      </c>
      <c r="D398" s="11" t="str">
        <f>[1]动作!$G397</f>
        <v>JS_CZ_wodefeng</v>
      </c>
      <c r="E398" s="11" t="str">
        <f>[1]动作!$D397</f>
        <v>分系统1BMS5单体电压过低一级故障</v>
      </c>
      <c r="F398" s="11" t="s">
        <v>177</v>
      </c>
      <c r="G398" s="12">
        <f>[1]动作!$A397+[1]动作!$B397</f>
        <v>43192.834490740737</v>
      </c>
      <c r="H398" s="12"/>
      <c r="I398" s="13"/>
      <c r="J398" s="34"/>
    </row>
    <row r="399" spans="1:10" hidden="1" x14ac:dyDescent="0.3">
      <c r="A399" s="24">
        <v>397</v>
      </c>
      <c r="B399" s="11" t="str">
        <f>IFERROR(INDEX({"JSNY-BJ0001-01";"JSNY-JS0022-01";"JSNY-JS0002-01"},MATCH(D399,{"BJ_zhongyu";"JS_WX_liteer";"JS_CZ_wodefeng"},0)),"")</f>
        <v>JSNY-JS0002-01</v>
      </c>
      <c r="C399" s="11" t="str">
        <f>IFERROR(INDEX({"北京中裕世纪大酒店";"江苏利特尔绿色包装股份有限公司";"常州市金坛沃德丰电子科技有限公司"},MATCH(D399,{"BJ_zhongyu";"JS_WX_liteer";"JS_CZ_wodefeng"},0)),"")</f>
        <v>常州市金坛沃德丰电子科技有限公司</v>
      </c>
      <c r="D399" s="11" t="str">
        <f>[1]动作!$G398</f>
        <v>JS_CZ_wodefeng</v>
      </c>
      <c r="E399" s="11" t="str">
        <f>[1]动作!$D398</f>
        <v>分系统1BMS5单体电压过低二级故障</v>
      </c>
      <c r="F399" s="11" t="s">
        <v>177</v>
      </c>
      <c r="G399" s="12">
        <f>[1]动作!$A398+[1]动作!$B398</f>
        <v>43192.834490740737</v>
      </c>
      <c r="H399" s="12"/>
      <c r="I399" s="13"/>
      <c r="J399" s="34"/>
    </row>
    <row r="400" spans="1:10" hidden="1" x14ac:dyDescent="0.3">
      <c r="A400" s="24">
        <v>398</v>
      </c>
      <c r="B400" s="11" t="str">
        <f>IFERROR(INDEX({"JSNY-BJ0001-01";"JSNY-JS0022-01";"JSNY-JS0002-01"},MATCH(D400,{"BJ_zhongyu";"JS_WX_liteer";"JS_CZ_wodefeng"},0)),"")</f>
        <v>JSNY-JS0002-01</v>
      </c>
      <c r="C400" s="11" t="str">
        <f>IFERROR(INDEX({"北京中裕世纪大酒店";"江苏利特尔绿色包装股份有限公司";"常州市金坛沃德丰电子科技有限公司"},MATCH(D400,{"BJ_zhongyu";"JS_WX_liteer";"JS_CZ_wodefeng"},0)),"")</f>
        <v>常州市金坛沃德丰电子科技有限公司</v>
      </c>
      <c r="D400" s="11" t="str">
        <f>[1]动作!$G399</f>
        <v>JS_CZ_wodefeng</v>
      </c>
      <c r="E400" s="11" t="str">
        <f>[1]动作!$D399</f>
        <v>分系统1BMS3单体电压过低一级故障</v>
      </c>
      <c r="F400" s="11" t="s">
        <v>177</v>
      </c>
      <c r="G400" s="12">
        <f>[1]动作!$A399+[1]动作!$B399</f>
        <v>43192.835081018522</v>
      </c>
      <c r="H400" s="12"/>
      <c r="I400" s="13"/>
      <c r="J400" s="34"/>
    </row>
    <row r="401" spans="1:10" hidden="1" x14ac:dyDescent="0.3">
      <c r="A401" s="24">
        <v>399</v>
      </c>
      <c r="B401" s="11" t="str">
        <f>IFERROR(INDEX({"JSNY-BJ0001-01";"JSNY-JS0022-01";"JSNY-JS0002-01"},MATCH(D401,{"BJ_zhongyu";"JS_WX_liteer";"JS_CZ_wodefeng"},0)),"")</f>
        <v>JSNY-JS0002-01</v>
      </c>
      <c r="C401" s="11" t="str">
        <f>IFERROR(INDEX({"北京中裕世纪大酒店";"江苏利特尔绿色包装股份有限公司";"常州市金坛沃德丰电子科技有限公司"},MATCH(D401,{"BJ_zhongyu";"JS_WX_liteer";"JS_CZ_wodefeng"},0)),"")</f>
        <v>常州市金坛沃德丰电子科技有限公司</v>
      </c>
      <c r="D401" s="11" t="str">
        <f>[1]动作!$G400</f>
        <v>JS_CZ_wodefeng</v>
      </c>
      <c r="E401" s="11" t="str">
        <f>[1]动作!$D400</f>
        <v>分系统1BMS3单体电压过低二级故障</v>
      </c>
      <c r="F401" s="11" t="s">
        <v>177</v>
      </c>
      <c r="G401" s="12">
        <f>[1]动作!$A400+[1]动作!$B400</f>
        <v>43192.835081018522</v>
      </c>
      <c r="H401" s="12"/>
      <c r="I401" s="13"/>
      <c r="J401" s="34"/>
    </row>
    <row r="402" spans="1:10" hidden="1" x14ac:dyDescent="0.3">
      <c r="A402" s="24">
        <v>400</v>
      </c>
      <c r="B402" s="11" t="str">
        <f>IFERROR(INDEX({"JSNY-BJ0001-01";"JSNY-JS0022-01";"JSNY-JS0002-01"},MATCH(D402,{"BJ_zhongyu";"JS_WX_liteer";"JS_CZ_wodefeng"},0)),"")</f>
        <v>JSNY-JS0002-01</v>
      </c>
      <c r="C402" s="11" t="str">
        <f>IFERROR(INDEX({"北京中裕世纪大酒店";"江苏利特尔绿色包装股份有限公司";"常州市金坛沃德丰电子科技有限公司"},MATCH(D402,{"BJ_zhongyu";"JS_WX_liteer";"JS_CZ_wodefeng"},0)),"")</f>
        <v>常州市金坛沃德丰电子科技有限公司</v>
      </c>
      <c r="D402" s="11" t="str">
        <f>[1]动作!$G401</f>
        <v>JS_CZ_wodefeng</v>
      </c>
      <c r="E402" s="11" t="str">
        <f>[1]动作!$D401</f>
        <v>分系统1BMS2单体电压过低一级故障</v>
      </c>
      <c r="F402" s="11" t="s">
        <v>177</v>
      </c>
      <c r="G402" s="12">
        <f>[1]动作!$A401+[1]动作!$B401</f>
        <v>43192.837627314817</v>
      </c>
      <c r="H402" s="12"/>
      <c r="I402" s="13"/>
      <c r="J402" s="34"/>
    </row>
    <row r="403" spans="1:10" hidden="1" x14ac:dyDescent="0.3">
      <c r="A403" s="24">
        <v>401</v>
      </c>
      <c r="B403" s="11" t="str">
        <f>IFERROR(INDEX({"JSNY-BJ0001-01";"JSNY-JS0022-01";"JSNY-JS0002-01"},MATCH(D403,{"BJ_zhongyu";"JS_WX_liteer";"JS_CZ_wodefeng"},0)),"")</f>
        <v>JSNY-JS0002-01</v>
      </c>
      <c r="C403" s="11" t="str">
        <f>IFERROR(INDEX({"北京中裕世纪大酒店";"江苏利特尔绿色包装股份有限公司";"常州市金坛沃德丰电子科技有限公司"},MATCH(D403,{"BJ_zhongyu";"JS_WX_liteer";"JS_CZ_wodefeng"},0)),"")</f>
        <v>常州市金坛沃德丰电子科技有限公司</v>
      </c>
      <c r="D403" s="11" t="str">
        <f>[1]动作!$G402</f>
        <v>JS_CZ_wodefeng</v>
      </c>
      <c r="E403" s="11" t="str">
        <f>[1]动作!$D402</f>
        <v>分系统1BMS2单体电压过低二级故障</v>
      </c>
      <c r="F403" s="11" t="s">
        <v>177</v>
      </c>
      <c r="G403" s="12">
        <f>[1]动作!$A402+[1]动作!$B402</f>
        <v>43192.837627314817</v>
      </c>
      <c r="H403" s="12"/>
      <c r="I403" s="13"/>
      <c r="J403" s="34"/>
    </row>
    <row r="404" spans="1:10" hidden="1" x14ac:dyDescent="0.3">
      <c r="A404" s="24">
        <v>402</v>
      </c>
      <c r="B404" s="11" t="str">
        <f>IFERROR(INDEX({"JSNY-BJ0001-01";"JSNY-JS0022-01";"JSNY-JS0002-01"},MATCH(D404,{"BJ_zhongyu";"JS_WX_liteer";"JS_CZ_wodefeng"},0)),"")</f>
        <v>JSNY-JS0002-01</v>
      </c>
      <c r="C404" s="11" t="str">
        <f>IFERROR(INDEX({"北京中裕世纪大酒店";"江苏利特尔绿色包装股份有限公司";"常州市金坛沃德丰电子科技有限公司"},MATCH(D404,{"BJ_zhongyu";"JS_WX_liteer";"JS_CZ_wodefeng"},0)),"")</f>
        <v>常州市金坛沃德丰电子科技有限公司</v>
      </c>
      <c r="D404" s="11" t="str">
        <f>[1]动作!$G403</f>
        <v>JS_CZ_wodefeng</v>
      </c>
      <c r="E404" s="11" t="str">
        <f>[1]动作!$D403</f>
        <v>分系统1BMS4单体电压过低一级故障</v>
      </c>
      <c r="F404" s="11" t="s">
        <v>177</v>
      </c>
      <c r="G404" s="12">
        <f>[1]动作!$A403+[1]动作!$B403</f>
        <v>43192.837627314817</v>
      </c>
      <c r="H404" s="12"/>
      <c r="I404" s="13"/>
      <c r="J404" s="34"/>
    </row>
    <row r="405" spans="1:10" hidden="1" x14ac:dyDescent="0.3">
      <c r="A405" s="24">
        <v>403</v>
      </c>
      <c r="B405" s="11" t="str">
        <f>IFERROR(INDEX({"JSNY-BJ0001-01";"JSNY-JS0022-01";"JSNY-JS0002-01"},MATCH(D405,{"BJ_zhongyu";"JS_WX_liteer";"JS_CZ_wodefeng"},0)),"")</f>
        <v>JSNY-JS0002-01</v>
      </c>
      <c r="C405" s="11" t="str">
        <f>IFERROR(INDEX({"北京中裕世纪大酒店";"江苏利特尔绿色包装股份有限公司";"常州市金坛沃德丰电子科技有限公司"},MATCH(D405,{"BJ_zhongyu";"JS_WX_liteer";"JS_CZ_wodefeng"},0)),"")</f>
        <v>常州市金坛沃德丰电子科技有限公司</v>
      </c>
      <c r="D405" s="11" t="str">
        <f>[1]动作!$G404</f>
        <v>JS_CZ_wodefeng</v>
      </c>
      <c r="E405" s="11" t="str">
        <f>[1]动作!$D404</f>
        <v>分系统1BMS4单体电压过低二级故障</v>
      </c>
      <c r="F405" s="11" t="s">
        <v>177</v>
      </c>
      <c r="G405" s="12">
        <f>[1]动作!$A404+[1]动作!$B404</f>
        <v>43192.837627314817</v>
      </c>
      <c r="H405" s="12"/>
      <c r="I405" s="13"/>
      <c r="J405" s="34"/>
    </row>
    <row r="406" spans="1:10" hidden="1" x14ac:dyDescent="0.3">
      <c r="A406" s="24">
        <v>404</v>
      </c>
      <c r="B406" s="11" t="str">
        <f>IFERROR(INDEX({"JSNY-BJ0001-01";"JSNY-JS0022-01";"JSNY-JS0002-01"},MATCH(D406,{"BJ_zhongyu";"JS_WX_liteer";"JS_CZ_wodefeng"},0)),"")</f>
        <v>JSNY-JS0002-01</v>
      </c>
      <c r="C406" s="11" t="str">
        <f>IFERROR(INDEX({"北京中裕世纪大酒店";"江苏利特尔绿色包装股份有限公司";"常州市金坛沃德丰电子科技有限公司"},MATCH(D406,{"BJ_zhongyu";"JS_WX_liteer";"JS_CZ_wodefeng"},0)),"")</f>
        <v>常州市金坛沃德丰电子科技有限公司</v>
      </c>
      <c r="D406" s="11" t="str">
        <f>[1]动作!$G405</f>
        <v>JS_CZ_wodefeng</v>
      </c>
      <c r="E406" s="11" t="str">
        <f>[1]动作!$D405</f>
        <v>分系统1BMS6单体电压过低一级故障</v>
      </c>
      <c r="F406" s="11" t="s">
        <v>177</v>
      </c>
      <c r="G406" s="12">
        <f>[1]动作!$A405+[1]动作!$B405</f>
        <v>43192.837627314817</v>
      </c>
      <c r="H406" s="12"/>
      <c r="I406" s="13"/>
      <c r="J406" s="34"/>
    </row>
    <row r="407" spans="1:10" hidden="1" x14ac:dyDescent="0.3">
      <c r="A407" s="24">
        <v>405</v>
      </c>
      <c r="B407" s="11" t="str">
        <f>IFERROR(INDEX({"JSNY-BJ0001-01";"JSNY-JS0022-01";"JSNY-JS0002-01"},MATCH(D407,{"BJ_zhongyu";"JS_WX_liteer";"JS_CZ_wodefeng"},0)),"")</f>
        <v>JSNY-JS0002-01</v>
      </c>
      <c r="C407" s="11" t="str">
        <f>IFERROR(INDEX({"北京中裕世纪大酒店";"江苏利特尔绿色包装股份有限公司";"常州市金坛沃德丰电子科技有限公司"},MATCH(D407,{"BJ_zhongyu";"JS_WX_liteer";"JS_CZ_wodefeng"},0)),"")</f>
        <v>常州市金坛沃德丰电子科技有限公司</v>
      </c>
      <c r="D407" s="11" t="str">
        <f>[1]动作!$G406</f>
        <v>JS_CZ_wodefeng</v>
      </c>
      <c r="E407" s="11" t="str">
        <f>[1]动作!$D406</f>
        <v>分系统1BMS6单体电压过低二级故障</v>
      </c>
      <c r="F407" s="11" t="s">
        <v>177</v>
      </c>
      <c r="G407" s="12">
        <f>[1]动作!$A406+[1]动作!$B406</f>
        <v>43192.837627314817</v>
      </c>
      <c r="H407" s="12"/>
      <c r="I407" s="13"/>
      <c r="J407" s="34"/>
    </row>
    <row r="408" spans="1:10" hidden="1" x14ac:dyDescent="0.3">
      <c r="A408" s="24">
        <v>406</v>
      </c>
      <c r="B408" s="11" t="str">
        <f>IFERROR(INDEX({"JSNY-BJ0001-01";"JSNY-JS0022-01";"JSNY-JS0002-01"},MATCH(D408,{"BJ_zhongyu";"JS_WX_liteer";"JS_CZ_wodefeng"},0)),"")</f>
        <v>JSNY-JS0022-01</v>
      </c>
      <c r="C408" s="11" t="str">
        <f>IFERROR(INDEX({"北京中裕世纪大酒店";"江苏利特尔绿色包装股份有限公司";"常州市金坛沃德丰电子科技有限公司"},MATCH(D408,{"BJ_zhongyu";"JS_WX_liteer";"JS_CZ_wodefeng"},0)),"")</f>
        <v>江苏利特尔绿色包装股份有限公司</v>
      </c>
      <c r="D408" s="11" t="str">
        <f>[1]动作!$G407</f>
        <v>JS_WX_liteer</v>
      </c>
      <c r="E408" s="11" t="str">
        <f>[1]动作!$D407</f>
        <v>分系统1BMS8总电压过低一级故障</v>
      </c>
      <c r="F408" s="11" t="s">
        <v>177</v>
      </c>
      <c r="G408" s="12">
        <f>[1]动作!$A407+[1]动作!$B407</f>
        <v>43192.854942129627</v>
      </c>
      <c r="H408" s="12"/>
      <c r="I408" s="13"/>
      <c r="J408" s="34"/>
    </row>
    <row r="409" spans="1:10" hidden="1" x14ac:dyDescent="0.3">
      <c r="A409" s="24">
        <v>407</v>
      </c>
      <c r="B409" s="11" t="str">
        <f>IFERROR(INDEX({"JSNY-BJ0001-01";"JSNY-JS0022-01";"JSNY-JS0002-01"},MATCH(D409,{"BJ_zhongyu";"JS_WX_liteer";"JS_CZ_wodefeng"},0)),"")</f>
        <v>JSNY-JS0022-01</v>
      </c>
      <c r="C409" s="11" t="str">
        <f>IFERROR(INDEX({"北京中裕世纪大酒店";"江苏利特尔绿色包装股份有限公司";"常州市金坛沃德丰电子科技有限公司"},MATCH(D409,{"BJ_zhongyu";"JS_WX_liteer";"JS_CZ_wodefeng"},0)),"")</f>
        <v>江苏利特尔绿色包装股份有限公司</v>
      </c>
      <c r="D409" s="11" t="str">
        <f>[1]动作!$G408</f>
        <v>JS_WX_liteer</v>
      </c>
      <c r="E409" s="11" t="str">
        <f>[1]动作!$D408</f>
        <v>分系统1BMS8总电压过低二级故障</v>
      </c>
      <c r="F409" s="11" t="s">
        <v>177</v>
      </c>
      <c r="G409" s="12">
        <f>[1]动作!$A408+[1]动作!$B408</f>
        <v>43192.854942129627</v>
      </c>
      <c r="H409" s="12"/>
      <c r="I409" s="13"/>
      <c r="J409" s="34"/>
    </row>
    <row r="410" spans="1:10" hidden="1" x14ac:dyDescent="0.3">
      <c r="A410" s="24">
        <v>408</v>
      </c>
      <c r="B410" s="11" t="str">
        <f>IFERROR(INDEX({"JSNY-BJ0001-01";"JSNY-JS0022-01";"JSNY-JS0002-01"},MATCH(D410,{"BJ_zhongyu";"JS_WX_liteer";"JS_CZ_wodefeng"},0)),"")</f>
        <v>JSNY-JS0022-01</v>
      </c>
      <c r="C410" s="11" t="str">
        <f>IFERROR(INDEX({"北京中裕世纪大酒店";"江苏利特尔绿色包装股份有限公司";"常州市金坛沃德丰电子科技有限公司"},MATCH(D410,{"BJ_zhongyu";"JS_WX_liteer";"JS_CZ_wodefeng"},0)),"")</f>
        <v>江苏利特尔绿色包装股份有限公司</v>
      </c>
      <c r="D410" s="11" t="str">
        <f>[1]动作!$G409</f>
        <v>JS_WX_liteer</v>
      </c>
      <c r="E410" s="11" t="str">
        <f>[1]动作!$D409</f>
        <v>分系统1BMS9总电压过低一级故障</v>
      </c>
      <c r="F410" s="11" t="s">
        <v>177</v>
      </c>
      <c r="G410" s="12">
        <f>[1]动作!$A409+[1]动作!$B409</f>
        <v>43192.855000000003</v>
      </c>
      <c r="H410" s="12"/>
      <c r="I410" s="13"/>
      <c r="J410" s="34"/>
    </row>
    <row r="411" spans="1:10" hidden="1" x14ac:dyDescent="0.3">
      <c r="A411" s="24">
        <v>409</v>
      </c>
      <c r="B411" s="11" t="str">
        <f>IFERROR(INDEX({"JSNY-BJ0001-01";"JSNY-JS0022-01";"JSNY-JS0002-01"},MATCH(D411,{"BJ_zhongyu";"JS_WX_liteer";"JS_CZ_wodefeng"},0)),"")</f>
        <v>JSNY-JS0022-01</v>
      </c>
      <c r="C411" s="11" t="str">
        <f>IFERROR(INDEX({"北京中裕世纪大酒店";"江苏利特尔绿色包装股份有限公司";"常州市金坛沃德丰电子科技有限公司"},MATCH(D411,{"BJ_zhongyu";"JS_WX_liteer";"JS_CZ_wodefeng"},0)),"")</f>
        <v>江苏利特尔绿色包装股份有限公司</v>
      </c>
      <c r="D411" s="11" t="str">
        <f>[1]动作!$G410</f>
        <v>JS_WX_liteer</v>
      </c>
      <c r="E411" s="11" t="str">
        <f>[1]动作!$D410</f>
        <v>分系统1BMS9总电压过低二级故障</v>
      </c>
      <c r="F411" s="11" t="s">
        <v>177</v>
      </c>
      <c r="G411" s="12">
        <f>[1]动作!$A410+[1]动作!$B410</f>
        <v>43192.855000000003</v>
      </c>
      <c r="H411" s="12"/>
      <c r="I411" s="13"/>
      <c r="J411" s="34"/>
    </row>
    <row r="412" spans="1:10" hidden="1" x14ac:dyDescent="0.3">
      <c r="A412" s="24">
        <v>410</v>
      </c>
      <c r="B412" s="11" t="str">
        <f>IFERROR(INDEX({"JSNY-BJ0001-01";"JSNY-JS0022-01";"JSNY-JS0002-01"},MATCH(D412,{"BJ_zhongyu";"JS_WX_liteer";"JS_CZ_wodefeng"},0)),"")</f>
        <v>JSNY-JS0022-01</v>
      </c>
      <c r="C412" s="11" t="str">
        <f>IFERROR(INDEX({"北京中裕世纪大酒店";"江苏利特尔绿色包装股份有限公司";"常州市金坛沃德丰电子科技有限公司"},MATCH(D412,{"BJ_zhongyu";"JS_WX_liteer";"JS_CZ_wodefeng"},0)),"")</f>
        <v>江苏利特尔绿色包装股份有限公司</v>
      </c>
      <c r="D412" s="11" t="str">
        <f>[1]动作!$G411</f>
        <v>JS_WX_liteer</v>
      </c>
      <c r="E412" s="11" t="str">
        <f>[1]动作!$D411</f>
        <v>分系统1BMS1总电压过低一级故障</v>
      </c>
      <c r="F412" s="11" t="s">
        <v>177</v>
      </c>
      <c r="G412" s="12">
        <f>[1]动作!$A411+[1]动作!$B411</f>
        <v>43192.85565972222</v>
      </c>
      <c r="H412" s="12"/>
      <c r="I412" s="13"/>
      <c r="J412" s="34"/>
    </row>
    <row r="413" spans="1:10" hidden="1" x14ac:dyDescent="0.3">
      <c r="A413" s="24">
        <v>411</v>
      </c>
      <c r="B413" s="11" t="str">
        <f>IFERROR(INDEX({"JSNY-BJ0001-01";"JSNY-JS0022-01";"JSNY-JS0002-01"},MATCH(D413,{"BJ_zhongyu";"JS_WX_liteer";"JS_CZ_wodefeng"},0)),"")</f>
        <v>JSNY-JS0022-01</v>
      </c>
      <c r="C413" s="11" t="str">
        <f>IFERROR(INDEX({"北京中裕世纪大酒店";"江苏利特尔绿色包装股份有限公司";"常州市金坛沃德丰电子科技有限公司"},MATCH(D413,{"BJ_zhongyu";"JS_WX_liteer";"JS_CZ_wodefeng"},0)),"")</f>
        <v>江苏利特尔绿色包装股份有限公司</v>
      </c>
      <c r="D413" s="11" t="str">
        <f>[1]动作!$G412</f>
        <v>JS_WX_liteer</v>
      </c>
      <c r="E413" s="11" t="str">
        <f>[1]动作!$D412</f>
        <v>分系统1BMS1总电压过低二级故障</v>
      </c>
      <c r="F413" s="11" t="s">
        <v>177</v>
      </c>
      <c r="G413" s="12">
        <f>[1]动作!$A412+[1]动作!$B412</f>
        <v>43192.85565972222</v>
      </c>
      <c r="H413" s="12"/>
      <c r="I413" s="13"/>
      <c r="J413" s="34"/>
    </row>
    <row r="414" spans="1:10" hidden="1" x14ac:dyDescent="0.3">
      <c r="A414" s="24">
        <v>412</v>
      </c>
      <c r="B414" s="11" t="str">
        <f>IFERROR(INDEX({"JSNY-BJ0001-01";"JSNY-JS0022-01";"JSNY-JS0002-01"},MATCH(D414,{"BJ_zhongyu";"JS_WX_liteer";"JS_CZ_wodefeng"},0)),"")</f>
        <v>JSNY-JS0022-01</v>
      </c>
      <c r="C414" s="11" t="str">
        <f>IFERROR(INDEX({"北京中裕世纪大酒店";"江苏利特尔绿色包装股份有限公司";"常州市金坛沃德丰电子科技有限公司"},MATCH(D414,{"BJ_zhongyu";"JS_WX_liteer";"JS_CZ_wodefeng"},0)),"")</f>
        <v>江苏利特尔绿色包装股份有限公司</v>
      </c>
      <c r="D414" s="11" t="str">
        <f>[1]动作!$G413</f>
        <v>JS_WX_liteer</v>
      </c>
      <c r="E414" s="11" t="str">
        <f>[1]动作!$D413</f>
        <v>分系统1BMS4总电压过低一级故障</v>
      </c>
      <c r="F414" s="11" t="s">
        <v>177</v>
      </c>
      <c r="G414" s="12">
        <f>[1]动作!$A413+[1]动作!$B413</f>
        <v>43192.855810185189</v>
      </c>
      <c r="H414" s="12"/>
      <c r="I414" s="13"/>
      <c r="J414" s="34"/>
    </row>
    <row r="415" spans="1:10" hidden="1" x14ac:dyDescent="0.3">
      <c r="A415" s="24">
        <v>413</v>
      </c>
      <c r="B415" s="11" t="str">
        <f>IFERROR(INDEX({"JSNY-BJ0001-01";"JSNY-JS0022-01";"JSNY-JS0002-01"},MATCH(D415,{"BJ_zhongyu";"JS_WX_liteer";"JS_CZ_wodefeng"},0)),"")</f>
        <v>JSNY-JS0022-01</v>
      </c>
      <c r="C415" s="11" t="str">
        <f>IFERROR(INDEX({"北京中裕世纪大酒店";"江苏利特尔绿色包装股份有限公司";"常州市金坛沃德丰电子科技有限公司"},MATCH(D415,{"BJ_zhongyu";"JS_WX_liteer";"JS_CZ_wodefeng"},0)),"")</f>
        <v>江苏利特尔绿色包装股份有限公司</v>
      </c>
      <c r="D415" s="11" t="str">
        <f>[1]动作!$G414</f>
        <v>JS_WX_liteer</v>
      </c>
      <c r="E415" s="11" t="str">
        <f>[1]动作!$D414</f>
        <v>分系统1BMS4总电压过低二级故障</v>
      </c>
      <c r="F415" s="11" t="s">
        <v>177</v>
      </c>
      <c r="G415" s="12">
        <f>[1]动作!$A414+[1]动作!$B414</f>
        <v>43192.855810185189</v>
      </c>
      <c r="H415" s="12"/>
      <c r="I415" s="13"/>
      <c r="J415" s="34"/>
    </row>
    <row r="416" spans="1:10" hidden="1" x14ac:dyDescent="0.3">
      <c r="A416" s="24">
        <v>414</v>
      </c>
      <c r="B416" s="11" t="str">
        <f>IFERROR(INDEX({"JSNY-BJ0001-01";"JSNY-JS0022-01";"JSNY-JS0002-01"},MATCH(D416,{"BJ_zhongyu";"JS_WX_liteer";"JS_CZ_wodefeng"},0)),"")</f>
        <v>JSNY-JS0022-01</v>
      </c>
      <c r="C416" s="11" t="str">
        <f>IFERROR(INDEX({"北京中裕世纪大酒店";"江苏利特尔绿色包装股份有限公司";"常州市金坛沃德丰电子科技有限公司"},MATCH(D416,{"BJ_zhongyu";"JS_WX_liteer";"JS_CZ_wodefeng"},0)),"")</f>
        <v>江苏利特尔绿色包装股份有限公司</v>
      </c>
      <c r="D416" s="11" t="str">
        <f>[1]动作!$G415</f>
        <v>JS_WX_liteer</v>
      </c>
      <c r="E416" s="11" t="str">
        <f>[1]动作!$D415</f>
        <v>分系统1BMS2总电压过低一级故障</v>
      </c>
      <c r="F416" s="11" t="s">
        <v>177</v>
      </c>
      <c r="G416" s="12">
        <f>[1]动作!$A415+[1]动作!$B415</f>
        <v>43192.855983796297</v>
      </c>
      <c r="H416" s="12"/>
      <c r="I416" s="13"/>
      <c r="J416" s="34"/>
    </row>
    <row r="417" spans="1:10" hidden="1" x14ac:dyDescent="0.3">
      <c r="A417" s="24">
        <v>415</v>
      </c>
      <c r="B417" s="11" t="str">
        <f>IFERROR(INDEX({"JSNY-BJ0001-01";"JSNY-JS0022-01";"JSNY-JS0002-01"},MATCH(D417,{"BJ_zhongyu";"JS_WX_liteer";"JS_CZ_wodefeng"},0)),"")</f>
        <v>JSNY-JS0022-01</v>
      </c>
      <c r="C417" s="11" t="str">
        <f>IFERROR(INDEX({"北京中裕世纪大酒店";"江苏利特尔绿色包装股份有限公司";"常州市金坛沃德丰电子科技有限公司"},MATCH(D417,{"BJ_zhongyu";"JS_WX_liteer";"JS_CZ_wodefeng"},0)),"")</f>
        <v>江苏利特尔绿色包装股份有限公司</v>
      </c>
      <c r="D417" s="11" t="str">
        <f>[1]动作!$G416</f>
        <v>JS_WX_liteer</v>
      </c>
      <c r="E417" s="11" t="str">
        <f>[1]动作!$D416</f>
        <v>分系统1BMS2总电压过低二级故障</v>
      </c>
      <c r="F417" s="11" t="s">
        <v>177</v>
      </c>
      <c r="G417" s="12">
        <f>[1]动作!$A416+[1]动作!$B416</f>
        <v>43192.855983796297</v>
      </c>
      <c r="H417" s="12"/>
      <c r="I417" s="13"/>
      <c r="J417" s="34"/>
    </row>
    <row r="418" spans="1:10" hidden="1" x14ac:dyDescent="0.3">
      <c r="A418" s="24">
        <v>416</v>
      </c>
      <c r="B418" s="11" t="str">
        <f>IFERROR(INDEX({"JSNY-BJ0001-01";"JSNY-JS0022-01";"JSNY-JS0002-01"},MATCH(D418,{"BJ_zhongyu";"JS_WX_liteer";"JS_CZ_wodefeng"},0)),"")</f>
        <v>JSNY-JS0022-01</v>
      </c>
      <c r="C418" s="11" t="str">
        <f>IFERROR(INDEX({"北京中裕世纪大酒店";"江苏利特尔绿色包装股份有限公司";"常州市金坛沃德丰电子科技有限公司"},MATCH(D418,{"BJ_zhongyu";"JS_WX_liteer";"JS_CZ_wodefeng"},0)),"")</f>
        <v>江苏利特尔绿色包装股份有限公司</v>
      </c>
      <c r="D418" s="11" t="str">
        <f>[1]动作!$G417</f>
        <v>JS_WX_liteer</v>
      </c>
      <c r="E418" s="11" t="str">
        <f>[1]动作!$D417</f>
        <v>分系统1BMS7总电压过低一级故障</v>
      </c>
      <c r="F418" s="11" t="s">
        <v>177</v>
      </c>
      <c r="G418" s="12">
        <f>[1]动作!$A417+[1]动作!$B417</f>
        <v>43192.856041666666</v>
      </c>
      <c r="H418" s="12"/>
      <c r="I418" s="13"/>
      <c r="J418" s="34"/>
    </row>
    <row r="419" spans="1:10" hidden="1" x14ac:dyDescent="0.3">
      <c r="A419" s="24">
        <v>417</v>
      </c>
      <c r="B419" s="11" t="str">
        <f>IFERROR(INDEX({"JSNY-BJ0001-01";"JSNY-JS0022-01";"JSNY-JS0002-01"},MATCH(D419,{"BJ_zhongyu";"JS_WX_liteer";"JS_CZ_wodefeng"},0)),"")</f>
        <v>JSNY-JS0022-01</v>
      </c>
      <c r="C419" s="11" t="str">
        <f>IFERROR(INDEX({"北京中裕世纪大酒店";"江苏利特尔绿色包装股份有限公司";"常州市金坛沃德丰电子科技有限公司"},MATCH(D419,{"BJ_zhongyu";"JS_WX_liteer";"JS_CZ_wodefeng"},0)),"")</f>
        <v>江苏利特尔绿色包装股份有限公司</v>
      </c>
      <c r="D419" s="11" t="str">
        <f>[1]动作!$G418</f>
        <v>JS_WX_liteer</v>
      </c>
      <c r="E419" s="11" t="str">
        <f>[1]动作!$D418</f>
        <v>分系统1BMS7总电压过低二级故障</v>
      </c>
      <c r="F419" s="11" t="s">
        <v>177</v>
      </c>
      <c r="G419" s="12">
        <f>[1]动作!$A418+[1]动作!$B418</f>
        <v>43192.856041666666</v>
      </c>
      <c r="H419" s="12"/>
      <c r="I419" s="13"/>
      <c r="J419" s="34"/>
    </row>
    <row r="420" spans="1:10" hidden="1" x14ac:dyDescent="0.3">
      <c r="A420" s="24">
        <v>418</v>
      </c>
      <c r="B420" s="11" t="str">
        <f>IFERROR(INDEX({"JSNY-BJ0001-01";"JSNY-JS0022-01";"JSNY-JS0002-01"},MATCH(D420,{"BJ_zhongyu";"JS_WX_liteer";"JS_CZ_wodefeng"},0)),"")</f>
        <v>JSNY-JS0022-01</v>
      </c>
      <c r="C420" s="11" t="str">
        <f>IFERROR(INDEX({"北京中裕世纪大酒店";"江苏利特尔绿色包装股份有限公司";"常州市金坛沃德丰电子科技有限公司"},MATCH(D420,{"BJ_zhongyu";"JS_WX_liteer";"JS_CZ_wodefeng"},0)),"")</f>
        <v>江苏利特尔绿色包装股份有限公司</v>
      </c>
      <c r="D420" s="11" t="str">
        <f>[1]动作!$G419</f>
        <v>JS_WX_liteer</v>
      </c>
      <c r="E420" s="11" t="str">
        <f>[1]动作!$D419</f>
        <v>分系统1BMS5总电压过低一级故障</v>
      </c>
      <c r="F420" s="11" t="s">
        <v>177</v>
      </c>
      <c r="G420" s="12">
        <f>[1]动作!$A419+[1]动作!$B419</f>
        <v>43192.856157407405</v>
      </c>
      <c r="H420" s="12"/>
      <c r="I420" s="13"/>
      <c r="J420" s="34"/>
    </row>
    <row r="421" spans="1:10" hidden="1" x14ac:dyDescent="0.3">
      <c r="A421" s="24">
        <v>419</v>
      </c>
      <c r="B421" s="11" t="str">
        <f>IFERROR(INDEX({"JSNY-BJ0001-01";"JSNY-JS0022-01";"JSNY-JS0002-01"},MATCH(D421,{"BJ_zhongyu";"JS_WX_liteer";"JS_CZ_wodefeng"},0)),"")</f>
        <v>JSNY-JS0022-01</v>
      </c>
      <c r="C421" s="11" t="str">
        <f>IFERROR(INDEX({"北京中裕世纪大酒店";"江苏利特尔绿色包装股份有限公司";"常州市金坛沃德丰电子科技有限公司"},MATCH(D421,{"BJ_zhongyu";"JS_WX_liteer";"JS_CZ_wodefeng"},0)),"")</f>
        <v>江苏利特尔绿色包装股份有限公司</v>
      </c>
      <c r="D421" s="11" t="str">
        <f>[1]动作!$G420</f>
        <v>JS_WX_liteer</v>
      </c>
      <c r="E421" s="11" t="str">
        <f>[1]动作!$D420</f>
        <v>分系统1BMS5总电压过低二级故障</v>
      </c>
      <c r="F421" s="11" t="s">
        <v>177</v>
      </c>
      <c r="G421" s="12">
        <f>[1]动作!$A420+[1]动作!$B420</f>
        <v>43192.856157407405</v>
      </c>
      <c r="H421" s="12"/>
      <c r="I421" s="13"/>
      <c r="J421" s="34"/>
    </row>
    <row r="422" spans="1:10" hidden="1" x14ac:dyDescent="0.3">
      <c r="A422" s="24">
        <v>420</v>
      </c>
      <c r="B422" s="11" t="str">
        <f>IFERROR(INDEX({"JSNY-BJ0001-01";"JSNY-JS0022-01";"JSNY-JS0002-01"},MATCH(D422,{"BJ_zhongyu";"JS_WX_liteer";"JS_CZ_wodefeng"},0)),"")</f>
        <v>JSNY-JS0022-01</v>
      </c>
      <c r="C422" s="11" t="str">
        <f>IFERROR(INDEX({"北京中裕世纪大酒店";"江苏利特尔绿色包装股份有限公司";"常州市金坛沃德丰电子科技有限公司"},MATCH(D422,{"BJ_zhongyu";"JS_WX_liteer";"JS_CZ_wodefeng"},0)),"")</f>
        <v>江苏利特尔绿色包装股份有限公司</v>
      </c>
      <c r="D422" s="11" t="str">
        <f>[1]动作!$G421</f>
        <v>JS_WX_liteer</v>
      </c>
      <c r="E422" s="11" t="str">
        <f>[1]动作!$D421</f>
        <v>分系统1BMS6总电压过低一级故障</v>
      </c>
      <c r="F422" s="11" t="s">
        <v>177</v>
      </c>
      <c r="G422" s="12">
        <f>[1]动作!$A421+[1]动作!$B421</f>
        <v>43192.856238425928</v>
      </c>
      <c r="H422" s="12"/>
      <c r="I422" s="13"/>
      <c r="J422" s="34"/>
    </row>
    <row r="423" spans="1:10" hidden="1" x14ac:dyDescent="0.3">
      <c r="A423" s="24">
        <v>421</v>
      </c>
      <c r="B423" s="11" t="str">
        <f>IFERROR(INDEX({"JSNY-BJ0001-01";"JSNY-JS0022-01";"JSNY-JS0002-01"},MATCH(D423,{"BJ_zhongyu";"JS_WX_liteer";"JS_CZ_wodefeng"},0)),"")</f>
        <v>JSNY-JS0022-01</v>
      </c>
      <c r="C423" s="11" t="str">
        <f>IFERROR(INDEX({"北京中裕世纪大酒店";"江苏利特尔绿色包装股份有限公司";"常州市金坛沃德丰电子科技有限公司"},MATCH(D423,{"BJ_zhongyu";"JS_WX_liteer";"JS_CZ_wodefeng"},0)),"")</f>
        <v>江苏利特尔绿色包装股份有限公司</v>
      </c>
      <c r="D423" s="11" t="str">
        <f>[1]动作!$G422</f>
        <v>JS_WX_liteer</v>
      </c>
      <c r="E423" s="11" t="str">
        <f>[1]动作!$D422</f>
        <v>分系统1BMS6总电压过低二级故障</v>
      </c>
      <c r="F423" s="11" t="s">
        <v>177</v>
      </c>
      <c r="G423" s="12">
        <f>[1]动作!$A422+[1]动作!$B422</f>
        <v>43192.856238425928</v>
      </c>
      <c r="H423" s="12"/>
      <c r="I423" s="13"/>
      <c r="J423" s="34"/>
    </row>
    <row r="424" spans="1:10" hidden="1" x14ac:dyDescent="0.3">
      <c r="A424" s="24">
        <v>422</v>
      </c>
      <c r="B424" s="11" t="str">
        <f>IFERROR(INDEX({"JSNY-BJ0001-01";"JSNY-JS0022-01";"JSNY-JS0002-01"},MATCH(D424,{"BJ_zhongyu";"JS_WX_liteer";"JS_CZ_wodefeng"},0)),"")</f>
        <v>JSNY-JS0022-01</v>
      </c>
      <c r="C424" s="11" t="str">
        <f>IFERROR(INDEX({"北京中裕世纪大酒店";"江苏利特尔绿色包装股份有限公司";"常州市金坛沃德丰电子科技有限公司"},MATCH(D424,{"BJ_zhongyu";"JS_WX_liteer";"JS_CZ_wodefeng"},0)),"")</f>
        <v>江苏利特尔绿色包装股份有限公司</v>
      </c>
      <c r="D424" s="11" t="str">
        <f>[1]动作!$G423</f>
        <v>JS_WX_liteer</v>
      </c>
      <c r="E424" s="11" t="str">
        <f>[1]动作!$D423</f>
        <v>分系统1BMS3总电压过低一级故障</v>
      </c>
      <c r="F424" s="11" t="s">
        <v>177</v>
      </c>
      <c r="G424" s="12">
        <f>[1]动作!$A423+[1]动作!$B423</f>
        <v>43192.856446759259</v>
      </c>
      <c r="H424" s="12"/>
      <c r="I424" s="13"/>
      <c r="J424" s="34"/>
    </row>
    <row r="425" spans="1:10" hidden="1" x14ac:dyDescent="0.3">
      <c r="A425" s="24">
        <v>423</v>
      </c>
      <c r="B425" s="11" t="str">
        <f>IFERROR(INDEX({"JSNY-BJ0001-01";"JSNY-JS0022-01";"JSNY-JS0002-01"},MATCH(D425,{"BJ_zhongyu";"JS_WX_liteer";"JS_CZ_wodefeng"},0)),"")</f>
        <v>JSNY-JS0022-01</v>
      </c>
      <c r="C425" s="11" t="str">
        <f>IFERROR(INDEX({"北京中裕世纪大酒店";"江苏利特尔绿色包装股份有限公司";"常州市金坛沃德丰电子科技有限公司"},MATCH(D425,{"BJ_zhongyu";"JS_WX_liteer";"JS_CZ_wodefeng"},0)),"")</f>
        <v>江苏利特尔绿色包装股份有限公司</v>
      </c>
      <c r="D425" s="11" t="str">
        <f>[1]动作!$G424</f>
        <v>JS_WX_liteer</v>
      </c>
      <c r="E425" s="11" t="str">
        <f>[1]动作!$D424</f>
        <v>分系统1BMS3总电压过低二级故障</v>
      </c>
      <c r="F425" s="11" t="s">
        <v>177</v>
      </c>
      <c r="G425" s="12">
        <f>[1]动作!$A424+[1]动作!$B424</f>
        <v>43192.856446759259</v>
      </c>
      <c r="H425" s="12"/>
      <c r="I425" s="13"/>
      <c r="J425" s="34"/>
    </row>
    <row r="426" spans="1:10" hidden="1" x14ac:dyDescent="0.3">
      <c r="A426" s="24">
        <v>424</v>
      </c>
      <c r="B426" s="11" t="str">
        <f>IFERROR(INDEX({"JSNY-BJ0001-01";"JSNY-JS0022-01";"JSNY-JS0002-01"},MATCH(D426,{"BJ_zhongyu";"JS_WX_liteer";"JS_CZ_wodefeng"},0)),"")</f>
        <v>JSNY-JS0022-01</v>
      </c>
      <c r="C426" s="11" t="str">
        <f>IFERROR(INDEX({"北京中裕世纪大酒店";"江苏利特尔绿色包装股份有限公司";"常州市金坛沃德丰电子科技有限公司"},MATCH(D426,{"BJ_zhongyu";"JS_WX_liteer";"JS_CZ_wodefeng"},0)),"")</f>
        <v>江苏利特尔绿色包装股份有限公司</v>
      </c>
      <c r="D426" s="11" t="str">
        <f>[1]动作!$G425</f>
        <v>JS_WX_liteer</v>
      </c>
      <c r="E426" s="11" t="str">
        <f>[1]动作!$D425</f>
        <v>分系统1BMS4SOC过低一级故障</v>
      </c>
      <c r="F426" s="11" t="s">
        <v>177</v>
      </c>
      <c r="G426" s="12">
        <f>[1]动作!$A425+[1]动作!$B425</f>
        <v>43192.86409722222</v>
      </c>
      <c r="H426" s="12"/>
      <c r="I426" s="13"/>
      <c r="J426" s="34"/>
    </row>
    <row r="427" spans="1:10" hidden="1" x14ac:dyDescent="0.3">
      <c r="A427" s="24">
        <v>425</v>
      </c>
      <c r="B427" s="11" t="str">
        <f>IFERROR(INDEX({"JSNY-BJ0001-01";"JSNY-JS0022-01";"JSNY-JS0002-01"},MATCH(D427,{"BJ_zhongyu";"JS_WX_liteer";"JS_CZ_wodefeng"},0)),"")</f>
        <v>JSNY-JS0022-01</v>
      </c>
      <c r="C427" s="11" t="str">
        <f>IFERROR(INDEX({"北京中裕世纪大酒店";"江苏利特尔绿色包装股份有限公司";"常州市金坛沃德丰电子科技有限公司"},MATCH(D427,{"BJ_zhongyu";"JS_WX_liteer";"JS_CZ_wodefeng"},0)),"")</f>
        <v>江苏利特尔绿色包装股份有限公司</v>
      </c>
      <c r="D427" s="11" t="str">
        <f>[1]动作!$G426</f>
        <v>JS_WX_liteer</v>
      </c>
      <c r="E427" s="11" t="str">
        <f>[1]动作!$D426</f>
        <v>分系统1BMS4SOC过低二级故障</v>
      </c>
      <c r="F427" s="11" t="s">
        <v>177</v>
      </c>
      <c r="G427" s="12">
        <f>[1]动作!$A426+[1]动作!$B426</f>
        <v>43192.86409722222</v>
      </c>
      <c r="H427" s="12"/>
      <c r="I427" s="13"/>
      <c r="J427" s="34"/>
    </row>
    <row r="428" spans="1:10" hidden="1" x14ac:dyDescent="0.3">
      <c r="A428" s="24">
        <v>426</v>
      </c>
      <c r="B428" s="11" t="str">
        <f>IFERROR(INDEX({"JSNY-BJ0001-01";"JSNY-JS0022-01";"JSNY-JS0002-01"},MATCH(D428,{"BJ_zhongyu";"JS_WX_liteer";"JS_CZ_wodefeng"},0)),"")</f>
        <v>JSNY-JS0022-01</v>
      </c>
      <c r="C428" s="11" t="str">
        <f>IFERROR(INDEX({"北京中裕世纪大酒店";"江苏利特尔绿色包装股份有限公司";"常州市金坛沃德丰电子科技有限公司"},MATCH(D428,{"BJ_zhongyu";"JS_WX_liteer";"JS_CZ_wodefeng"},0)),"")</f>
        <v>江苏利特尔绿色包装股份有限公司</v>
      </c>
      <c r="D428" s="11" t="str">
        <f>[1]动作!$G427</f>
        <v>JS_WX_liteer</v>
      </c>
      <c r="E428" s="11" t="str">
        <f>[1]动作!$D427</f>
        <v>分系统1BMS3SOC过低一级故障</v>
      </c>
      <c r="F428" s="11" t="s">
        <v>177</v>
      </c>
      <c r="G428" s="12">
        <f>[1]动作!$A427+[1]动作!$B427</f>
        <v>43192.864849537036</v>
      </c>
      <c r="H428" s="12"/>
      <c r="I428" s="13"/>
      <c r="J428" s="34"/>
    </row>
    <row r="429" spans="1:10" hidden="1" x14ac:dyDescent="0.3">
      <c r="A429" s="24">
        <v>427</v>
      </c>
      <c r="B429" s="11" t="str">
        <f>IFERROR(INDEX({"JSNY-BJ0001-01";"JSNY-JS0022-01";"JSNY-JS0002-01"},MATCH(D429,{"BJ_zhongyu";"JS_WX_liteer";"JS_CZ_wodefeng"},0)),"")</f>
        <v>JSNY-JS0022-01</v>
      </c>
      <c r="C429" s="11" t="str">
        <f>IFERROR(INDEX({"北京中裕世纪大酒店";"江苏利特尔绿色包装股份有限公司";"常州市金坛沃德丰电子科技有限公司"},MATCH(D429,{"BJ_zhongyu";"JS_WX_liteer";"JS_CZ_wodefeng"},0)),"")</f>
        <v>江苏利特尔绿色包装股份有限公司</v>
      </c>
      <c r="D429" s="11" t="str">
        <f>[1]动作!$G428</f>
        <v>JS_WX_liteer</v>
      </c>
      <c r="E429" s="11" t="str">
        <f>[1]动作!$D428</f>
        <v>分系统1BMS3SOC过低二级故障</v>
      </c>
      <c r="F429" s="11" t="s">
        <v>177</v>
      </c>
      <c r="G429" s="12">
        <f>[1]动作!$A428+[1]动作!$B428</f>
        <v>43192.864849537036</v>
      </c>
      <c r="H429" s="12"/>
      <c r="I429" s="13"/>
      <c r="J429" s="34"/>
    </row>
    <row r="430" spans="1:10" hidden="1" x14ac:dyDescent="0.3">
      <c r="A430" s="24">
        <v>428</v>
      </c>
      <c r="B430" s="11" t="str">
        <f>IFERROR(INDEX({"JSNY-BJ0001-01";"JSNY-JS0022-01";"JSNY-JS0002-01"},MATCH(D430,{"BJ_zhongyu";"JS_WX_liteer";"JS_CZ_wodefeng"},0)),"")</f>
        <v>JSNY-JS0022-01</v>
      </c>
      <c r="C430" s="11" t="str">
        <f>IFERROR(INDEX({"北京中裕世纪大酒店";"江苏利特尔绿色包装股份有限公司";"常州市金坛沃德丰电子科技有限公司"},MATCH(D430,{"BJ_zhongyu";"JS_WX_liteer";"JS_CZ_wodefeng"},0)),"")</f>
        <v>江苏利特尔绿色包装股份有限公司</v>
      </c>
      <c r="D430" s="11" t="str">
        <f>[1]动作!$G429</f>
        <v>JS_WX_liteer</v>
      </c>
      <c r="E430" s="11" t="str">
        <f>[1]动作!$D429</f>
        <v>分系统1BMS2SOC过低一级故障</v>
      </c>
      <c r="F430" s="11" t="s">
        <v>177</v>
      </c>
      <c r="G430" s="12">
        <f>[1]动作!$A429+[1]动作!$B429</f>
        <v>43192.864930555559</v>
      </c>
      <c r="H430" s="12"/>
      <c r="I430" s="13"/>
      <c r="J430" s="34"/>
    </row>
    <row r="431" spans="1:10" hidden="1" x14ac:dyDescent="0.3">
      <c r="A431" s="24">
        <v>429</v>
      </c>
      <c r="B431" s="11" t="str">
        <f>IFERROR(INDEX({"JSNY-BJ0001-01";"JSNY-JS0022-01";"JSNY-JS0002-01"},MATCH(D431,{"BJ_zhongyu";"JS_WX_liteer";"JS_CZ_wodefeng"},0)),"")</f>
        <v>JSNY-JS0022-01</v>
      </c>
      <c r="C431" s="11" t="str">
        <f>IFERROR(INDEX({"北京中裕世纪大酒店";"江苏利特尔绿色包装股份有限公司";"常州市金坛沃德丰电子科技有限公司"},MATCH(D431,{"BJ_zhongyu";"JS_WX_liteer";"JS_CZ_wodefeng"},0)),"")</f>
        <v>江苏利特尔绿色包装股份有限公司</v>
      </c>
      <c r="D431" s="11" t="str">
        <f>[1]动作!$G430</f>
        <v>JS_WX_liteer</v>
      </c>
      <c r="E431" s="11" t="str">
        <f>[1]动作!$D430</f>
        <v>分系统1BMS2SOC过低二级故障</v>
      </c>
      <c r="F431" s="11" t="s">
        <v>177</v>
      </c>
      <c r="G431" s="12">
        <f>[1]动作!$A430+[1]动作!$B430</f>
        <v>43192.864930555559</v>
      </c>
      <c r="H431" s="12"/>
      <c r="I431" s="13"/>
      <c r="J431" s="34"/>
    </row>
    <row r="432" spans="1:10" hidden="1" x14ac:dyDescent="0.3">
      <c r="A432" s="24">
        <v>430</v>
      </c>
      <c r="B432" s="11" t="str">
        <f>IFERROR(INDEX({"JSNY-BJ0001-01";"JSNY-JS0022-01";"JSNY-JS0002-01"},MATCH(D432,{"BJ_zhongyu";"JS_WX_liteer";"JS_CZ_wodefeng"},0)),"")</f>
        <v>JSNY-JS0022-01</v>
      </c>
      <c r="C432" s="11" t="str">
        <f>IFERROR(INDEX({"北京中裕世纪大酒店";"江苏利特尔绿色包装股份有限公司";"常州市金坛沃德丰电子科技有限公司"},MATCH(D432,{"BJ_zhongyu";"JS_WX_liteer";"JS_CZ_wodefeng"},0)),"")</f>
        <v>江苏利特尔绿色包装股份有限公司</v>
      </c>
      <c r="D432" s="11" t="str">
        <f>[1]动作!$G431</f>
        <v>JS_WX_liteer</v>
      </c>
      <c r="E432" s="11" t="str">
        <f>[1]动作!$D431</f>
        <v>分系统1BMS7SOC过低一级故障</v>
      </c>
      <c r="F432" s="11" t="s">
        <v>177</v>
      </c>
      <c r="G432" s="12">
        <f>[1]动作!$A431+[1]动作!$B431</f>
        <v>43192.864930555559</v>
      </c>
      <c r="H432" s="12"/>
      <c r="I432" s="13"/>
      <c r="J432" s="34"/>
    </row>
    <row r="433" spans="1:10" hidden="1" x14ac:dyDescent="0.3">
      <c r="A433" s="24">
        <v>431</v>
      </c>
      <c r="B433" s="11" t="str">
        <f>IFERROR(INDEX({"JSNY-BJ0001-01";"JSNY-JS0022-01";"JSNY-JS0002-01"},MATCH(D433,{"BJ_zhongyu";"JS_WX_liteer";"JS_CZ_wodefeng"},0)),"")</f>
        <v>JSNY-JS0022-01</v>
      </c>
      <c r="C433" s="11" t="str">
        <f>IFERROR(INDEX({"北京中裕世纪大酒店";"江苏利特尔绿色包装股份有限公司";"常州市金坛沃德丰电子科技有限公司"},MATCH(D433,{"BJ_zhongyu";"JS_WX_liteer";"JS_CZ_wodefeng"},0)),"")</f>
        <v>江苏利特尔绿色包装股份有限公司</v>
      </c>
      <c r="D433" s="11" t="str">
        <f>[1]动作!$G432</f>
        <v>JS_WX_liteer</v>
      </c>
      <c r="E433" s="11" t="str">
        <f>[1]动作!$D432</f>
        <v>分系统1BMS7SOC过低二级故障</v>
      </c>
      <c r="F433" s="11" t="s">
        <v>177</v>
      </c>
      <c r="G433" s="12">
        <f>[1]动作!$A432+[1]动作!$B432</f>
        <v>43192.864930555559</v>
      </c>
      <c r="H433" s="12"/>
      <c r="I433" s="13"/>
      <c r="J433" s="34"/>
    </row>
    <row r="434" spans="1:10" hidden="1" x14ac:dyDescent="0.3">
      <c r="A434" s="24">
        <v>432</v>
      </c>
      <c r="B434" s="11" t="str">
        <f>IFERROR(INDEX({"JSNY-BJ0001-01";"JSNY-JS0022-01";"JSNY-JS0002-01"},MATCH(D434,{"BJ_zhongyu";"JS_WX_liteer";"JS_CZ_wodefeng"},0)),"")</f>
        <v>JSNY-JS0022-01</v>
      </c>
      <c r="C434" s="11" t="str">
        <f>IFERROR(INDEX({"北京中裕世纪大酒店";"江苏利特尔绿色包装股份有限公司";"常州市金坛沃德丰电子科技有限公司"},MATCH(D434,{"BJ_zhongyu";"JS_WX_liteer";"JS_CZ_wodefeng"},0)),"")</f>
        <v>江苏利特尔绿色包装股份有限公司</v>
      </c>
      <c r="D434" s="11" t="str">
        <f>[1]动作!$G433</f>
        <v>JS_WX_liteer</v>
      </c>
      <c r="E434" s="11" t="str">
        <f>[1]动作!$D433</f>
        <v>分系统1BMS8单体电压过低一级故障</v>
      </c>
      <c r="F434" s="11" t="s">
        <v>177</v>
      </c>
      <c r="G434" s="12">
        <f>[1]动作!$A433+[1]动作!$B433</f>
        <v>43192.864965277775</v>
      </c>
      <c r="H434" s="12"/>
      <c r="I434" s="13"/>
      <c r="J434" s="34"/>
    </row>
    <row r="435" spans="1:10" hidden="1" x14ac:dyDescent="0.3">
      <c r="A435" s="24">
        <v>433</v>
      </c>
      <c r="B435" s="11" t="str">
        <f>IFERROR(INDEX({"JSNY-BJ0001-01";"JSNY-JS0022-01";"JSNY-JS0002-01"},MATCH(D435,{"BJ_zhongyu";"JS_WX_liteer";"JS_CZ_wodefeng"},0)),"")</f>
        <v>JSNY-JS0022-01</v>
      </c>
      <c r="C435" s="11" t="str">
        <f>IFERROR(INDEX({"北京中裕世纪大酒店";"江苏利特尔绿色包装股份有限公司";"常州市金坛沃德丰电子科技有限公司"},MATCH(D435,{"BJ_zhongyu";"JS_WX_liteer";"JS_CZ_wodefeng"},0)),"")</f>
        <v>江苏利特尔绿色包装股份有限公司</v>
      </c>
      <c r="D435" s="11" t="str">
        <f>[1]动作!$G434</f>
        <v>JS_WX_liteer</v>
      </c>
      <c r="E435" s="11" t="str">
        <f>[1]动作!$D434</f>
        <v>分系统1BMS8单体电压过低二级故障</v>
      </c>
      <c r="F435" s="11" t="s">
        <v>177</v>
      </c>
      <c r="G435" s="12">
        <f>[1]动作!$A434+[1]动作!$B434</f>
        <v>43192.864965277775</v>
      </c>
      <c r="H435" s="12"/>
      <c r="I435" s="13"/>
      <c r="J435" s="34"/>
    </row>
    <row r="436" spans="1:10" hidden="1" x14ac:dyDescent="0.3">
      <c r="A436" s="24">
        <v>434</v>
      </c>
      <c r="B436" s="11" t="str">
        <f>IFERROR(INDEX({"JSNY-BJ0001-01";"JSNY-JS0022-01";"JSNY-JS0002-01"},MATCH(D436,{"BJ_zhongyu";"JS_WX_liteer";"JS_CZ_wodefeng"},0)),"")</f>
        <v>JSNY-JS0022-01</v>
      </c>
      <c r="C436" s="11" t="str">
        <f>IFERROR(INDEX({"北京中裕世纪大酒店";"江苏利特尔绿色包装股份有限公司";"常州市金坛沃德丰电子科技有限公司"},MATCH(D436,{"BJ_zhongyu";"JS_WX_liteer";"JS_CZ_wodefeng"},0)),"")</f>
        <v>江苏利特尔绿色包装股份有限公司</v>
      </c>
      <c r="D436" s="11" t="str">
        <f>[1]动作!$G435</f>
        <v>JS_WX_liteer</v>
      </c>
      <c r="E436" s="11" t="str">
        <f>[1]动作!$D435</f>
        <v>分系统1BMS9单体电压过低一级故障</v>
      </c>
      <c r="F436" s="11" t="s">
        <v>177</v>
      </c>
      <c r="G436" s="12">
        <f>[1]动作!$A435+[1]动作!$B435</f>
        <v>43192.86513888889</v>
      </c>
      <c r="H436" s="12"/>
      <c r="I436" s="13"/>
      <c r="J436" s="34"/>
    </row>
    <row r="437" spans="1:10" hidden="1" x14ac:dyDescent="0.3">
      <c r="A437" s="24">
        <v>435</v>
      </c>
      <c r="B437" s="11" t="str">
        <f>IFERROR(INDEX({"JSNY-BJ0001-01";"JSNY-JS0022-01";"JSNY-JS0002-01"},MATCH(D437,{"BJ_zhongyu";"JS_WX_liteer";"JS_CZ_wodefeng"},0)),"")</f>
        <v>JSNY-JS0022-01</v>
      </c>
      <c r="C437" s="11" t="str">
        <f>IFERROR(INDEX({"北京中裕世纪大酒店";"江苏利特尔绿色包装股份有限公司";"常州市金坛沃德丰电子科技有限公司"},MATCH(D437,{"BJ_zhongyu";"JS_WX_liteer";"JS_CZ_wodefeng"},0)),"")</f>
        <v>江苏利特尔绿色包装股份有限公司</v>
      </c>
      <c r="D437" s="11" t="str">
        <f>[1]动作!$G436</f>
        <v>JS_WX_liteer</v>
      </c>
      <c r="E437" s="11" t="str">
        <f>[1]动作!$D436</f>
        <v>分系统1BMS9单体电压过低二级故障</v>
      </c>
      <c r="F437" s="11" t="s">
        <v>177</v>
      </c>
      <c r="G437" s="12">
        <f>[1]动作!$A436+[1]动作!$B436</f>
        <v>43192.86513888889</v>
      </c>
      <c r="H437" s="12"/>
      <c r="I437" s="13"/>
      <c r="J437" s="34"/>
    </row>
    <row r="438" spans="1:10" hidden="1" x14ac:dyDescent="0.3">
      <c r="A438" s="24">
        <v>436</v>
      </c>
      <c r="B438" s="11" t="str">
        <f>IFERROR(INDEX({"JSNY-BJ0001-01";"JSNY-JS0022-01";"JSNY-JS0002-01"},MATCH(D438,{"BJ_zhongyu";"JS_WX_liteer";"JS_CZ_wodefeng"},0)),"")</f>
        <v>JSNY-JS0022-01</v>
      </c>
      <c r="C438" s="11" t="str">
        <f>IFERROR(INDEX({"北京中裕世纪大酒店";"江苏利特尔绿色包装股份有限公司";"常州市金坛沃德丰电子科技有限公司"},MATCH(D438,{"BJ_zhongyu";"JS_WX_liteer";"JS_CZ_wodefeng"},0)),"")</f>
        <v>江苏利特尔绿色包装股份有限公司</v>
      </c>
      <c r="D438" s="11" t="str">
        <f>[1]动作!$G437</f>
        <v>JS_WX_liteer</v>
      </c>
      <c r="E438" s="11" t="str">
        <f>[1]动作!$D437</f>
        <v>分系统1BMS8SOC过低一级故障</v>
      </c>
      <c r="F438" s="11" t="s">
        <v>177</v>
      </c>
      <c r="G438" s="12">
        <f>[1]动作!$A437+[1]动作!$B437</f>
        <v>43192.866400462961</v>
      </c>
      <c r="H438" s="12"/>
      <c r="I438" s="11"/>
    </row>
    <row r="439" spans="1:10" hidden="1" x14ac:dyDescent="0.3">
      <c r="A439" s="24">
        <v>437</v>
      </c>
      <c r="B439" s="11" t="str">
        <f>IFERROR(INDEX({"JSNY-BJ0001-01";"JSNY-JS0022-01";"JSNY-JS0002-01"},MATCH(D439,{"BJ_zhongyu";"JS_WX_liteer";"JS_CZ_wodefeng"},0)),"")</f>
        <v>JSNY-JS0022-01</v>
      </c>
      <c r="C439" s="11" t="str">
        <f>IFERROR(INDEX({"北京中裕世纪大酒店";"江苏利特尔绿色包装股份有限公司";"常州市金坛沃德丰电子科技有限公司"},MATCH(D439,{"BJ_zhongyu";"JS_WX_liteer";"JS_CZ_wodefeng"},0)),"")</f>
        <v>江苏利特尔绿色包装股份有限公司</v>
      </c>
      <c r="D439" s="11" t="str">
        <f>[1]动作!$G438</f>
        <v>JS_WX_liteer</v>
      </c>
      <c r="E439" s="11" t="str">
        <f>[1]动作!$D438</f>
        <v>分系统1BMS8SOC过低二级故障</v>
      </c>
      <c r="F439" s="11" t="s">
        <v>177</v>
      </c>
      <c r="G439" s="12">
        <f>[1]动作!$A438+[1]动作!$B438</f>
        <v>43192.866400462961</v>
      </c>
      <c r="H439" s="12"/>
      <c r="I439" s="11"/>
    </row>
    <row r="440" spans="1:10" hidden="1" x14ac:dyDescent="0.3">
      <c r="A440" s="24">
        <v>438</v>
      </c>
      <c r="B440" s="11" t="str">
        <f>IFERROR(INDEX({"JSNY-BJ0001-01";"JSNY-JS0022-01";"JSNY-JS0002-01"},MATCH(D440,{"BJ_zhongyu";"JS_WX_liteer";"JS_CZ_wodefeng"},0)),"")</f>
        <v>JSNY-JS0022-01</v>
      </c>
      <c r="C440" s="11" t="str">
        <f>IFERROR(INDEX({"北京中裕世纪大酒店";"江苏利特尔绿色包装股份有限公司";"常州市金坛沃德丰电子科技有限公司"},MATCH(D440,{"BJ_zhongyu";"JS_WX_liteer";"JS_CZ_wodefeng"},0)),"")</f>
        <v>江苏利特尔绿色包装股份有限公司</v>
      </c>
      <c r="D440" s="11" t="str">
        <f>[1]动作!$G439</f>
        <v>JS_WX_liteer</v>
      </c>
      <c r="E440" s="11" t="str">
        <f>[1]动作!$D439</f>
        <v>分系统1BMS1单体电压过低一级故障</v>
      </c>
      <c r="F440" s="11" t="s">
        <v>177</v>
      </c>
      <c r="G440" s="12">
        <f>[1]动作!$A439+[1]动作!$B439</f>
        <v>43192.866759259261</v>
      </c>
      <c r="H440" s="12"/>
      <c r="I440" s="11"/>
    </row>
    <row r="441" spans="1:10" hidden="1" x14ac:dyDescent="0.3">
      <c r="A441" s="24">
        <v>439</v>
      </c>
      <c r="B441" s="11" t="str">
        <f>IFERROR(INDEX({"JSNY-BJ0001-01";"JSNY-JS0022-01";"JSNY-JS0002-01"},MATCH(D441,{"BJ_zhongyu";"JS_WX_liteer";"JS_CZ_wodefeng"},0)),"")</f>
        <v>JSNY-JS0022-01</v>
      </c>
      <c r="C441" s="11" t="str">
        <f>IFERROR(INDEX({"北京中裕世纪大酒店";"江苏利特尔绿色包装股份有限公司";"常州市金坛沃德丰电子科技有限公司"},MATCH(D441,{"BJ_zhongyu";"JS_WX_liteer";"JS_CZ_wodefeng"},0)),"")</f>
        <v>江苏利特尔绿色包装股份有限公司</v>
      </c>
      <c r="D441" s="11" t="str">
        <f>[1]动作!$G440</f>
        <v>JS_WX_liteer</v>
      </c>
      <c r="E441" s="11" t="str">
        <f>[1]动作!$D440</f>
        <v>分系统1BMS1单体电压过低二级故障</v>
      </c>
      <c r="F441" s="11" t="s">
        <v>177</v>
      </c>
      <c r="G441" s="12">
        <f>[1]动作!$A440+[1]动作!$B440</f>
        <v>43192.866759259261</v>
      </c>
      <c r="H441" s="12"/>
      <c r="I441" s="11"/>
    </row>
    <row r="442" spans="1:10" hidden="1" x14ac:dyDescent="0.3">
      <c r="A442" s="24">
        <v>440</v>
      </c>
      <c r="B442" s="11" t="str">
        <f>IFERROR(INDEX({"JSNY-BJ0001-01";"JSNY-JS0022-01";"JSNY-JS0002-01"},MATCH(D442,{"BJ_zhongyu";"JS_WX_liteer";"JS_CZ_wodefeng"},0)),"")</f>
        <v>JSNY-JS0022-01</v>
      </c>
      <c r="C442" s="11" t="str">
        <f>IFERROR(INDEX({"北京中裕世纪大酒店";"江苏利特尔绿色包装股份有限公司";"常州市金坛沃德丰电子科技有限公司"},MATCH(D442,{"BJ_zhongyu";"JS_WX_liteer";"JS_CZ_wodefeng"},0)),"")</f>
        <v>江苏利特尔绿色包装股份有限公司</v>
      </c>
      <c r="D442" s="11" t="str">
        <f>[1]动作!$G441</f>
        <v>JS_WX_liteer</v>
      </c>
      <c r="E442" s="11" t="str">
        <f>[1]动作!$D441</f>
        <v>分系统1BMS4单体电压过低一级故障</v>
      </c>
      <c r="F442" s="11" t="s">
        <v>177</v>
      </c>
      <c r="G442" s="12">
        <f>[1]动作!$A441+[1]动作!$B441</f>
        <v>43192.867002314815</v>
      </c>
      <c r="H442" s="12"/>
      <c r="I442" s="11"/>
    </row>
    <row r="443" spans="1:10" hidden="1" x14ac:dyDescent="0.3">
      <c r="A443" s="24">
        <v>441</v>
      </c>
      <c r="B443" s="11" t="str">
        <f>IFERROR(INDEX({"JSNY-BJ0001-01";"JSNY-JS0022-01";"JSNY-JS0002-01"},MATCH(D443,{"BJ_zhongyu";"JS_WX_liteer";"JS_CZ_wodefeng"},0)),"")</f>
        <v>JSNY-JS0022-01</v>
      </c>
      <c r="C443" s="11" t="str">
        <f>IFERROR(INDEX({"北京中裕世纪大酒店";"江苏利特尔绿色包装股份有限公司";"常州市金坛沃德丰电子科技有限公司"},MATCH(D443,{"BJ_zhongyu";"JS_WX_liteer";"JS_CZ_wodefeng"},0)),"")</f>
        <v>江苏利特尔绿色包装股份有限公司</v>
      </c>
      <c r="D443" s="11" t="str">
        <f>[1]动作!$G442</f>
        <v>JS_WX_liteer</v>
      </c>
      <c r="E443" s="11" t="str">
        <f>[1]动作!$D442</f>
        <v>分系统1BMS4单体电压过低二级故障</v>
      </c>
      <c r="F443" s="11" t="s">
        <v>177</v>
      </c>
      <c r="G443" s="12">
        <f>[1]动作!$A442+[1]动作!$B442</f>
        <v>43192.867002314815</v>
      </c>
      <c r="H443" s="12"/>
      <c r="I443" s="11"/>
    </row>
    <row r="444" spans="1:10" hidden="1" x14ac:dyDescent="0.3">
      <c r="A444" s="24">
        <v>442</v>
      </c>
      <c r="B444" s="11" t="str">
        <f>IFERROR(INDEX({"JSNY-BJ0001-01";"JSNY-JS0022-01";"JSNY-JS0002-01"},MATCH(D444,{"BJ_zhongyu";"JS_WX_liteer";"JS_CZ_wodefeng"},0)),"")</f>
        <v>JSNY-JS0022-01</v>
      </c>
      <c r="C444" s="11" t="str">
        <f>IFERROR(INDEX({"北京中裕世纪大酒店";"江苏利特尔绿色包装股份有限公司";"常州市金坛沃德丰电子科技有限公司"},MATCH(D444,{"BJ_zhongyu";"JS_WX_liteer";"JS_CZ_wodefeng"},0)),"")</f>
        <v>江苏利特尔绿色包装股份有限公司</v>
      </c>
      <c r="D444" s="11" t="str">
        <f>[1]动作!$G443</f>
        <v>JS_WX_liteer</v>
      </c>
      <c r="E444" s="11" t="str">
        <f>[1]动作!$D443</f>
        <v>分系统1BMS7单体电压过低一级故障</v>
      </c>
      <c r="F444" s="11" t="s">
        <v>177</v>
      </c>
      <c r="G444" s="12">
        <f>[1]动作!$A443+[1]动作!$B443</f>
        <v>43192.867372685185</v>
      </c>
      <c r="H444" s="12"/>
      <c r="I444" s="11"/>
    </row>
    <row r="445" spans="1:10" hidden="1" x14ac:dyDescent="0.3">
      <c r="A445" s="24">
        <v>443</v>
      </c>
      <c r="B445" s="11" t="str">
        <f>IFERROR(INDEX({"JSNY-BJ0001-01";"JSNY-JS0022-01";"JSNY-JS0002-01"},MATCH(D445,{"BJ_zhongyu";"JS_WX_liteer";"JS_CZ_wodefeng"},0)),"")</f>
        <v>JSNY-JS0022-01</v>
      </c>
      <c r="C445" s="11" t="str">
        <f>IFERROR(INDEX({"北京中裕世纪大酒店";"江苏利特尔绿色包装股份有限公司";"常州市金坛沃德丰电子科技有限公司"},MATCH(D445,{"BJ_zhongyu";"JS_WX_liteer";"JS_CZ_wodefeng"},0)),"")</f>
        <v>江苏利特尔绿色包装股份有限公司</v>
      </c>
      <c r="D445" s="11" t="str">
        <f>[1]动作!$G444</f>
        <v>JS_WX_liteer</v>
      </c>
      <c r="E445" s="11" t="str">
        <f>[1]动作!$D444</f>
        <v>分系统1BMS7单体电压过低二级故障</v>
      </c>
      <c r="F445" s="11" t="s">
        <v>177</v>
      </c>
      <c r="G445" s="12">
        <f>[1]动作!$A444+[1]动作!$B444</f>
        <v>43192.867372685185</v>
      </c>
      <c r="H445" s="12"/>
      <c r="I445" s="11"/>
    </row>
    <row r="446" spans="1:10" hidden="1" x14ac:dyDescent="0.3">
      <c r="A446" s="24">
        <v>444</v>
      </c>
      <c r="B446" s="11" t="str">
        <f>IFERROR(INDEX({"JSNY-BJ0001-01";"JSNY-JS0022-01";"JSNY-JS0002-01"},MATCH(D446,{"BJ_zhongyu";"JS_WX_liteer";"JS_CZ_wodefeng"},0)),"")</f>
        <v>JSNY-JS0022-01</v>
      </c>
      <c r="C446" s="11" t="str">
        <f>IFERROR(INDEX({"北京中裕世纪大酒店";"江苏利特尔绿色包装股份有限公司";"常州市金坛沃德丰电子科技有限公司"},MATCH(D446,{"BJ_zhongyu";"JS_WX_liteer";"JS_CZ_wodefeng"},0)),"")</f>
        <v>江苏利特尔绿色包装股份有限公司</v>
      </c>
      <c r="D446" s="11" t="str">
        <f>[1]动作!$G445</f>
        <v>JS_WX_liteer</v>
      </c>
      <c r="E446" s="11" t="str">
        <f>[1]动作!$D445</f>
        <v>分系统1BMS2单体电压过低一级故障</v>
      </c>
      <c r="F446" s="11" t="s">
        <v>177</v>
      </c>
      <c r="G446" s="12">
        <f>[1]动作!$A445+[1]动作!$B445</f>
        <v>43192.867511574077</v>
      </c>
      <c r="H446" s="12"/>
      <c r="I446" s="11"/>
    </row>
    <row r="447" spans="1:10" hidden="1" x14ac:dyDescent="0.3">
      <c r="A447" s="24">
        <v>445</v>
      </c>
      <c r="B447" s="11" t="str">
        <f>IFERROR(INDEX({"JSNY-BJ0001-01";"JSNY-JS0022-01";"JSNY-JS0002-01"},MATCH(D447,{"BJ_zhongyu";"JS_WX_liteer";"JS_CZ_wodefeng"},0)),"")</f>
        <v>JSNY-JS0022-01</v>
      </c>
      <c r="C447" s="11" t="str">
        <f>IFERROR(INDEX({"北京中裕世纪大酒店";"江苏利特尔绿色包装股份有限公司";"常州市金坛沃德丰电子科技有限公司"},MATCH(D447,{"BJ_zhongyu";"JS_WX_liteer";"JS_CZ_wodefeng"},0)),"")</f>
        <v>江苏利特尔绿色包装股份有限公司</v>
      </c>
      <c r="D447" s="11" t="str">
        <f>[1]动作!$G446</f>
        <v>JS_WX_liteer</v>
      </c>
      <c r="E447" s="11" t="str">
        <f>[1]动作!$D446</f>
        <v>分系统1BMS2单体电压过低二级故障</v>
      </c>
      <c r="F447" s="11" t="s">
        <v>177</v>
      </c>
      <c r="G447" s="12">
        <f>[1]动作!$A446+[1]动作!$B446</f>
        <v>43192.867511574077</v>
      </c>
      <c r="H447" s="12"/>
      <c r="I447" s="11"/>
    </row>
    <row r="448" spans="1:10" hidden="1" x14ac:dyDescent="0.3">
      <c r="A448" s="24">
        <v>446</v>
      </c>
      <c r="B448" s="11" t="str">
        <f>IFERROR(INDEX({"JSNY-BJ0001-01";"JSNY-JS0022-01";"JSNY-JS0002-01"},MATCH(D448,{"BJ_zhongyu";"JS_WX_liteer";"JS_CZ_wodefeng"},0)),"")</f>
        <v>JSNY-JS0022-01</v>
      </c>
      <c r="C448" s="11" t="str">
        <f>IFERROR(INDEX({"北京中裕世纪大酒店";"江苏利特尔绿色包装股份有限公司";"常州市金坛沃德丰电子科技有限公司"},MATCH(D448,{"BJ_zhongyu";"JS_WX_liteer";"JS_CZ_wodefeng"},0)),"")</f>
        <v>江苏利特尔绿色包装股份有限公司</v>
      </c>
      <c r="D448" s="11" t="str">
        <f>[1]动作!$G447</f>
        <v>JS_WX_liteer</v>
      </c>
      <c r="E448" s="11" t="str">
        <f>[1]动作!$D447</f>
        <v>分系统1BMS5单体电压过低一级故障</v>
      </c>
      <c r="F448" s="11" t="s">
        <v>177</v>
      </c>
      <c r="G448" s="12">
        <f>[1]动作!$A447+[1]动作!$B447</f>
        <v>43192.867800925924</v>
      </c>
      <c r="H448" s="12"/>
      <c r="I448" s="11"/>
    </row>
    <row r="449" spans="1:9" hidden="1" x14ac:dyDescent="0.3">
      <c r="A449" s="24">
        <v>447</v>
      </c>
      <c r="B449" s="11" t="str">
        <f>IFERROR(INDEX({"JSNY-BJ0001-01";"JSNY-JS0022-01";"JSNY-JS0002-01"},MATCH(D449,{"BJ_zhongyu";"JS_WX_liteer";"JS_CZ_wodefeng"},0)),"")</f>
        <v>JSNY-JS0022-01</v>
      </c>
      <c r="C449" s="11" t="str">
        <f>IFERROR(INDEX({"北京中裕世纪大酒店";"江苏利特尔绿色包装股份有限公司";"常州市金坛沃德丰电子科技有限公司"},MATCH(D449,{"BJ_zhongyu";"JS_WX_liteer";"JS_CZ_wodefeng"},0)),"")</f>
        <v>江苏利特尔绿色包装股份有限公司</v>
      </c>
      <c r="D449" s="11" t="str">
        <f>[1]动作!$G448</f>
        <v>JS_WX_liteer</v>
      </c>
      <c r="E449" s="11" t="str">
        <f>[1]动作!$D448</f>
        <v>分系统1BMS5单体电压过低二级故障</v>
      </c>
      <c r="F449" s="11" t="s">
        <v>177</v>
      </c>
      <c r="G449" s="12">
        <f>[1]动作!$A448+[1]动作!$B448</f>
        <v>43192.867800925924</v>
      </c>
      <c r="H449" s="12"/>
      <c r="I449" s="11"/>
    </row>
    <row r="450" spans="1:9" hidden="1" x14ac:dyDescent="0.3">
      <c r="A450" s="24">
        <v>448</v>
      </c>
      <c r="B450" s="11" t="str">
        <f>IFERROR(INDEX({"JSNY-BJ0001-01";"JSNY-JS0022-01";"JSNY-JS0002-01"},MATCH(D450,{"BJ_zhongyu";"JS_WX_liteer";"JS_CZ_wodefeng"},0)),"")</f>
        <v>JSNY-JS0022-01</v>
      </c>
      <c r="C450" s="11" t="str">
        <f>IFERROR(INDEX({"北京中裕世纪大酒店";"江苏利特尔绿色包装股份有限公司";"常州市金坛沃德丰电子科技有限公司"},MATCH(D450,{"BJ_zhongyu";"JS_WX_liteer";"JS_CZ_wodefeng"},0)),"")</f>
        <v>江苏利特尔绿色包装股份有限公司</v>
      </c>
      <c r="D450" s="11" t="str">
        <f>[1]动作!$G449</f>
        <v>JS_WX_liteer</v>
      </c>
      <c r="E450" s="11" t="str">
        <f>[1]动作!$D449</f>
        <v>分系统1BMS6单体电压过低一级故障</v>
      </c>
      <c r="F450" s="11" t="s">
        <v>177</v>
      </c>
      <c r="G450" s="12">
        <f>[1]动作!$A449+[1]动作!$B449</f>
        <v>43192.86791666667</v>
      </c>
      <c r="H450" s="12"/>
      <c r="I450" s="11"/>
    </row>
    <row r="451" spans="1:9" hidden="1" x14ac:dyDescent="0.3">
      <c r="A451" s="24">
        <v>449</v>
      </c>
      <c r="B451" s="11" t="str">
        <f>IFERROR(INDEX({"JSNY-BJ0001-01";"JSNY-JS0022-01";"JSNY-JS0002-01"},MATCH(D451,{"BJ_zhongyu";"JS_WX_liteer";"JS_CZ_wodefeng"},0)),"")</f>
        <v>JSNY-JS0022-01</v>
      </c>
      <c r="C451" s="11" t="str">
        <f>IFERROR(INDEX({"北京中裕世纪大酒店";"江苏利特尔绿色包装股份有限公司";"常州市金坛沃德丰电子科技有限公司"},MATCH(D451,{"BJ_zhongyu";"JS_WX_liteer";"JS_CZ_wodefeng"},0)),"")</f>
        <v>江苏利特尔绿色包装股份有限公司</v>
      </c>
      <c r="D451" s="11" t="str">
        <f>[1]动作!$G450</f>
        <v>JS_WX_liteer</v>
      </c>
      <c r="E451" s="11" t="str">
        <f>[1]动作!$D450</f>
        <v>分系统1BMS6单体电压过低二级故障</v>
      </c>
      <c r="F451" s="11" t="s">
        <v>177</v>
      </c>
      <c r="G451" s="12">
        <f>[1]动作!$A450+[1]动作!$B450</f>
        <v>43192.86791666667</v>
      </c>
      <c r="H451" s="12"/>
      <c r="I451" s="11"/>
    </row>
    <row r="452" spans="1:9" hidden="1" x14ac:dyDescent="0.3">
      <c r="A452" s="24">
        <v>450</v>
      </c>
      <c r="B452" s="11" t="str">
        <f>IFERROR(INDEX({"JSNY-BJ0001-01";"JSNY-JS0022-01";"JSNY-JS0002-01"},MATCH(D452,{"BJ_zhongyu";"JS_WX_liteer";"JS_CZ_wodefeng"},0)),"")</f>
        <v>JSNY-JS0022-01</v>
      </c>
      <c r="C452" s="11" t="str">
        <f>IFERROR(INDEX({"北京中裕世纪大酒店";"江苏利特尔绿色包装股份有限公司";"常州市金坛沃德丰电子科技有限公司"},MATCH(D452,{"BJ_zhongyu";"JS_WX_liteer";"JS_CZ_wodefeng"},0)),"")</f>
        <v>江苏利特尔绿色包装股份有限公司</v>
      </c>
      <c r="D452" s="11" t="str">
        <f>[1]动作!$G451</f>
        <v>JS_WX_liteer</v>
      </c>
      <c r="E452" s="11" t="str">
        <f>[1]动作!$D451</f>
        <v>分系统1BMS3单体电压过低一级故障</v>
      </c>
      <c r="F452" s="11" t="s">
        <v>177</v>
      </c>
      <c r="G452" s="12">
        <f>[1]动作!$A451+[1]动作!$B451</f>
        <v>43192.868263888886</v>
      </c>
      <c r="H452" s="12"/>
      <c r="I452" s="11"/>
    </row>
    <row r="453" spans="1:9" hidden="1" x14ac:dyDescent="0.3">
      <c r="A453" s="24">
        <v>451</v>
      </c>
      <c r="B453" s="11" t="str">
        <f>IFERROR(INDEX({"JSNY-BJ0001-01";"JSNY-JS0022-01";"JSNY-JS0002-01"},MATCH(D453,{"BJ_zhongyu";"JS_WX_liteer";"JS_CZ_wodefeng"},0)),"")</f>
        <v>JSNY-JS0022-01</v>
      </c>
      <c r="C453" s="11" t="str">
        <f>IFERROR(INDEX({"北京中裕世纪大酒店";"江苏利特尔绿色包装股份有限公司";"常州市金坛沃德丰电子科技有限公司"},MATCH(D453,{"BJ_zhongyu";"JS_WX_liteer";"JS_CZ_wodefeng"},0)),"")</f>
        <v>江苏利特尔绿色包装股份有限公司</v>
      </c>
      <c r="D453" s="11" t="str">
        <f>[1]动作!$G452</f>
        <v>JS_WX_liteer</v>
      </c>
      <c r="E453" s="11" t="str">
        <f>[1]动作!$D452</f>
        <v>分系统1BMS3单体电压过低二级故障</v>
      </c>
      <c r="F453" s="11" t="s">
        <v>177</v>
      </c>
      <c r="G453" s="12">
        <f>[1]动作!$A452+[1]动作!$B452</f>
        <v>43192.868263888886</v>
      </c>
      <c r="H453" s="12"/>
      <c r="I453" s="11"/>
    </row>
    <row r="454" spans="1:9" hidden="1" x14ac:dyDescent="0.3">
      <c r="A454" s="24">
        <v>452</v>
      </c>
      <c r="B454" s="11" t="str">
        <f>IFERROR(INDEX({"JSNY-BJ0001-01";"JSNY-JS0022-01";"JSNY-JS0002-01"},MATCH(D454,{"BJ_zhongyu";"JS_WX_liteer";"JS_CZ_wodefeng"},0)),"")</f>
        <v>JSNY-JS0022-01</v>
      </c>
      <c r="C454" s="11" t="str">
        <f>IFERROR(INDEX({"北京中裕世纪大酒店";"江苏利特尔绿色包装股份有限公司";"常州市金坛沃德丰电子科技有限公司"},MATCH(D454,{"BJ_zhongyu";"JS_WX_liteer";"JS_CZ_wodefeng"},0)),"")</f>
        <v>江苏利特尔绿色包装股份有限公司</v>
      </c>
      <c r="D454" s="11" t="str">
        <f>[1]动作!$G453</f>
        <v>JS_WX_liteer</v>
      </c>
      <c r="E454" s="11" t="str">
        <f>[1]动作!$D453</f>
        <v>分系统1BMS9SOC过低一级故障</v>
      </c>
      <c r="F454" s="11" t="s">
        <v>177</v>
      </c>
      <c r="G454" s="12">
        <f>[1]动作!$A453+[1]动作!$B453</f>
        <v>43192.868784722225</v>
      </c>
      <c r="H454" s="12"/>
      <c r="I454" s="11"/>
    </row>
    <row r="455" spans="1:9" hidden="1" x14ac:dyDescent="0.3">
      <c r="A455" s="24">
        <v>453</v>
      </c>
      <c r="B455" s="11" t="str">
        <f>IFERROR(INDEX({"JSNY-BJ0001-01";"JSNY-JS0022-01";"JSNY-JS0002-01"},MATCH(D455,{"BJ_zhongyu";"JS_WX_liteer";"JS_CZ_wodefeng"},0)),"")</f>
        <v>JSNY-JS0022-01</v>
      </c>
      <c r="C455" s="11" t="str">
        <f>IFERROR(INDEX({"北京中裕世纪大酒店";"江苏利特尔绿色包装股份有限公司";"常州市金坛沃德丰电子科技有限公司"},MATCH(D455,{"BJ_zhongyu";"JS_WX_liteer";"JS_CZ_wodefeng"},0)),"")</f>
        <v>江苏利特尔绿色包装股份有限公司</v>
      </c>
      <c r="D455" s="11" t="str">
        <f>[1]动作!$G454</f>
        <v>JS_WX_liteer</v>
      </c>
      <c r="E455" s="11" t="str">
        <f>[1]动作!$D454</f>
        <v>分系统1BMS9SOC过低二级故障</v>
      </c>
      <c r="F455" s="11" t="s">
        <v>177</v>
      </c>
      <c r="G455" s="12">
        <f>[1]动作!$A454+[1]动作!$B454</f>
        <v>43192.868784722225</v>
      </c>
      <c r="H455" s="12"/>
      <c r="I455" s="11"/>
    </row>
    <row r="456" spans="1:9" hidden="1" x14ac:dyDescent="0.3">
      <c r="A456" s="24">
        <v>454</v>
      </c>
      <c r="B456" s="11" t="str">
        <f>IFERROR(INDEX({"JSNY-BJ0001-01";"JSNY-JS0022-01";"JSNY-JS0002-01"},MATCH(D456,{"BJ_zhongyu";"JS_WX_liteer";"JS_CZ_wodefeng"},0)),"")</f>
        <v>JSNY-JS0022-01</v>
      </c>
      <c r="C456" s="11" t="str">
        <f>IFERROR(INDEX({"北京中裕世纪大酒店";"江苏利特尔绿色包装股份有限公司";"常州市金坛沃德丰电子科技有限公司"},MATCH(D456,{"BJ_zhongyu";"JS_WX_liteer";"JS_CZ_wodefeng"},0)),"")</f>
        <v>江苏利特尔绿色包装股份有限公司</v>
      </c>
      <c r="D456" s="11" t="str">
        <f>[1]动作!$G455</f>
        <v>JS_WX_liteer</v>
      </c>
      <c r="E456" s="11" t="str">
        <f>[1]动作!$D455</f>
        <v>分系统1BMS6SOC过低一级故障</v>
      </c>
      <c r="F456" s="11" t="s">
        <v>177</v>
      </c>
      <c r="G456" s="12">
        <f>[1]动作!$A455+[1]动作!$B455</f>
        <v>43192.87</v>
      </c>
      <c r="H456" s="12"/>
      <c r="I456" s="11"/>
    </row>
    <row r="457" spans="1:9" hidden="1" x14ac:dyDescent="0.3">
      <c r="A457" s="24">
        <v>455</v>
      </c>
      <c r="B457" s="11" t="str">
        <f>IFERROR(INDEX({"JSNY-BJ0001-01";"JSNY-JS0022-01";"JSNY-JS0002-01"},MATCH(D457,{"BJ_zhongyu";"JS_WX_liteer";"JS_CZ_wodefeng"},0)),"")</f>
        <v>JSNY-JS0022-01</v>
      </c>
      <c r="C457" s="11" t="str">
        <f>IFERROR(INDEX({"北京中裕世纪大酒店";"江苏利特尔绿色包装股份有限公司";"常州市金坛沃德丰电子科技有限公司"},MATCH(D457,{"BJ_zhongyu";"JS_WX_liteer";"JS_CZ_wodefeng"},0)),"")</f>
        <v>江苏利特尔绿色包装股份有限公司</v>
      </c>
      <c r="D457" s="11" t="str">
        <f>[1]动作!$G456</f>
        <v>JS_WX_liteer</v>
      </c>
      <c r="E457" s="11" t="str">
        <f>[1]动作!$D456</f>
        <v>分系统1BMS6SOC过低二级故障</v>
      </c>
      <c r="F457" s="11" t="s">
        <v>177</v>
      </c>
      <c r="G457" s="12">
        <f>[1]动作!$A456+[1]动作!$B456</f>
        <v>43192.87</v>
      </c>
      <c r="H457" s="12"/>
      <c r="I457" s="11"/>
    </row>
    <row r="458" spans="1:9" hidden="1" x14ac:dyDescent="0.3">
      <c r="A458" s="24">
        <v>456</v>
      </c>
      <c r="B458" s="11" t="str">
        <f>IFERROR(INDEX({"JSNY-BJ0001-01";"JSNY-JS0022-01";"JSNY-JS0002-01"},MATCH(D458,{"BJ_zhongyu";"JS_WX_liteer";"JS_CZ_wodefeng"},0)),"")</f>
        <v>JSNY-JS0022-01</v>
      </c>
      <c r="C458" s="11" t="str">
        <f>IFERROR(INDEX({"北京中裕世纪大酒店";"江苏利特尔绿色包装股份有限公司";"常州市金坛沃德丰电子科技有限公司"},MATCH(D458,{"BJ_zhongyu";"JS_WX_liteer";"JS_CZ_wodefeng"},0)),"")</f>
        <v>江苏利特尔绿色包装股份有限公司</v>
      </c>
      <c r="D458" s="11" t="str">
        <f>[1]动作!$G457</f>
        <v>JS_WX_liteer</v>
      </c>
      <c r="E458" s="11" t="str">
        <f>[1]动作!$D457</f>
        <v>分系统1BMS1SOC过低一级故障</v>
      </c>
      <c r="F458" s="11" t="s">
        <v>177</v>
      </c>
      <c r="G458" s="12">
        <f>[1]动作!$A457+[1]动作!$B457</f>
        <v>43192.870868055557</v>
      </c>
      <c r="H458" s="12"/>
      <c r="I458" s="11"/>
    </row>
    <row r="459" spans="1:9" hidden="1" x14ac:dyDescent="0.3">
      <c r="A459" s="24">
        <v>457</v>
      </c>
      <c r="B459" s="11" t="str">
        <f>IFERROR(INDEX({"JSNY-BJ0001-01";"JSNY-JS0022-01";"JSNY-JS0002-01"},MATCH(D459,{"BJ_zhongyu";"JS_WX_liteer";"JS_CZ_wodefeng"},0)),"")</f>
        <v>JSNY-JS0022-01</v>
      </c>
      <c r="C459" s="11" t="str">
        <f>IFERROR(INDEX({"北京中裕世纪大酒店";"江苏利特尔绿色包装股份有限公司";"常州市金坛沃德丰电子科技有限公司"},MATCH(D459,{"BJ_zhongyu";"JS_WX_liteer";"JS_CZ_wodefeng"},0)),"")</f>
        <v>江苏利特尔绿色包装股份有限公司</v>
      </c>
      <c r="D459" s="11" t="str">
        <f>[1]动作!$G458</f>
        <v>JS_WX_liteer</v>
      </c>
      <c r="E459" s="11" t="str">
        <f>[1]动作!$D458</f>
        <v>分系统1BMS1SOC过低二级故障</v>
      </c>
      <c r="F459" s="11" t="s">
        <v>177</v>
      </c>
      <c r="G459" s="12">
        <f>[1]动作!$A458+[1]动作!$B458</f>
        <v>43192.870868055557</v>
      </c>
      <c r="H459" s="12"/>
      <c r="I459" s="11"/>
    </row>
    <row r="460" spans="1:9" hidden="1" x14ac:dyDescent="0.3">
      <c r="A460" s="24">
        <v>458</v>
      </c>
      <c r="B460" s="11" t="str">
        <f>IFERROR(INDEX({"JSNY-BJ0001-01";"JSNY-JS0022-01";"JSNY-JS0002-01"},MATCH(D460,{"BJ_zhongyu";"JS_WX_liteer";"JS_CZ_wodefeng"},0)),"")</f>
        <v>JSNY-JS0022-01</v>
      </c>
      <c r="C460" s="11" t="str">
        <f>IFERROR(INDEX({"北京中裕世纪大酒店";"江苏利特尔绿色包装股份有限公司";"常州市金坛沃德丰电子科技有限公司"},MATCH(D460,{"BJ_zhongyu";"JS_WX_liteer";"JS_CZ_wodefeng"},0)),"")</f>
        <v>江苏利特尔绿色包装股份有限公司</v>
      </c>
      <c r="D460" s="11" t="str">
        <f>[1]动作!$G459</f>
        <v>JS_WX_liteer</v>
      </c>
      <c r="E460" s="11" t="str">
        <f>[1]动作!$D459</f>
        <v>分系统1BMS5SOC过低一级故障</v>
      </c>
      <c r="F460" s="11" t="s">
        <v>177</v>
      </c>
      <c r="G460" s="12">
        <f>[1]动作!$A459+[1]动作!$B459</f>
        <v>43192.871793981481</v>
      </c>
      <c r="H460" s="12"/>
      <c r="I460" s="11"/>
    </row>
    <row r="461" spans="1:9" hidden="1" x14ac:dyDescent="0.3">
      <c r="A461" s="24">
        <v>459</v>
      </c>
      <c r="B461" s="11" t="str">
        <f>IFERROR(INDEX({"JSNY-BJ0001-01";"JSNY-JS0022-01";"JSNY-JS0002-01"},MATCH(D461,{"BJ_zhongyu";"JS_WX_liteer";"JS_CZ_wodefeng"},0)),"")</f>
        <v>JSNY-JS0022-01</v>
      </c>
      <c r="C461" s="11" t="str">
        <f>IFERROR(INDEX({"北京中裕世纪大酒店";"江苏利特尔绿色包装股份有限公司";"常州市金坛沃德丰电子科技有限公司"},MATCH(D461,{"BJ_zhongyu";"JS_WX_liteer";"JS_CZ_wodefeng"},0)),"")</f>
        <v>江苏利特尔绿色包装股份有限公司</v>
      </c>
      <c r="D461" s="11" t="str">
        <f>[1]动作!$G460</f>
        <v>JS_WX_liteer</v>
      </c>
      <c r="E461" s="11" t="str">
        <f>[1]动作!$D460</f>
        <v>分系统1BMS5SOC过低二级故障</v>
      </c>
      <c r="F461" s="11" t="s">
        <v>177</v>
      </c>
      <c r="G461" s="12">
        <f>[1]动作!$A460+[1]动作!$B460</f>
        <v>43192.871793981481</v>
      </c>
      <c r="H461" s="12"/>
      <c r="I461" s="11"/>
    </row>
    <row r="462" spans="1:9" hidden="1" x14ac:dyDescent="0.3">
      <c r="A462" s="24">
        <v>460</v>
      </c>
      <c r="B462" s="11" t="str">
        <f>IFERROR(INDEX({"JSNY-BJ0001-01";"JSNY-JS0022-01";"JSNY-JS0002-01"},MATCH(D462,{"BJ_zhongyu";"JS_WX_liteer";"JS_CZ_wodefeng"},0)),"")</f>
        <v>JSNY-JS0002-01</v>
      </c>
      <c r="C462" s="11" t="str">
        <f>IFERROR(INDEX({"北京中裕世纪大酒店";"江苏利特尔绿色包装股份有限公司";"常州市金坛沃德丰电子科技有限公司"},MATCH(D462,{"BJ_zhongyu";"JS_WX_liteer";"JS_CZ_wodefeng"},0)),"")</f>
        <v>常州市金坛沃德丰电子科技有限公司</v>
      </c>
      <c r="D462" s="11" t="str">
        <f>[1]动作!$G461</f>
        <v>JS_CZ_wodefeng</v>
      </c>
      <c r="E462" s="11" t="str">
        <f>[1]动作!$D461</f>
        <v>分系统1BMS4SOC过低一级故障</v>
      </c>
      <c r="F462" s="11" t="s">
        <v>177</v>
      </c>
      <c r="G462" s="12">
        <f>[1]动作!$A461+[1]动作!$B461</f>
        <v>43192.8746875</v>
      </c>
      <c r="H462" s="12"/>
      <c r="I462" s="11"/>
    </row>
    <row r="463" spans="1:9" hidden="1" x14ac:dyDescent="0.3">
      <c r="A463" s="24">
        <v>461</v>
      </c>
      <c r="B463" s="11" t="str">
        <f>IFERROR(INDEX({"JSNY-BJ0001-01";"JSNY-JS0022-01";"JSNY-JS0002-01"},MATCH(D463,{"BJ_zhongyu";"JS_WX_liteer";"JS_CZ_wodefeng"},0)),"")</f>
        <v>JSNY-JS0002-01</v>
      </c>
      <c r="C463" s="11" t="str">
        <f>IFERROR(INDEX({"北京中裕世纪大酒店";"江苏利特尔绿色包装股份有限公司";"常州市金坛沃德丰电子科技有限公司"},MATCH(D463,{"BJ_zhongyu";"JS_WX_liteer";"JS_CZ_wodefeng"},0)),"")</f>
        <v>常州市金坛沃德丰电子科技有限公司</v>
      </c>
      <c r="D463" s="11" t="str">
        <f>[1]动作!$G462</f>
        <v>JS_CZ_wodefeng</v>
      </c>
      <c r="E463" s="11" t="str">
        <f>[1]动作!$D462</f>
        <v>分系统1BMS5SOC过低一级故障</v>
      </c>
      <c r="F463" s="11" t="s">
        <v>177</v>
      </c>
      <c r="G463" s="12">
        <f>[1]动作!$A462+[1]动作!$B462</f>
        <v>43192.874745370369</v>
      </c>
      <c r="H463" s="12"/>
      <c r="I463" s="11"/>
    </row>
    <row r="464" spans="1:9" hidden="1" x14ac:dyDescent="0.3">
      <c r="A464" s="24">
        <v>462</v>
      </c>
      <c r="B464" s="11" t="str">
        <f>IFERROR(INDEX({"JSNY-BJ0001-01";"JSNY-JS0022-01";"JSNY-JS0002-01"},MATCH(D464,{"BJ_zhongyu";"JS_WX_liteer";"JS_CZ_wodefeng"},0)),"")</f>
        <v>JSNY-JS0002-01</v>
      </c>
      <c r="C464" s="11" t="str">
        <f>IFERROR(INDEX({"北京中裕世纪大酒店";"江苏利特尔绿色包装股份有限公司";"常州市金坛沃德丰电子科技有限公司"},MATCH(D464,{"BJ_zhongyu";"JS_WX_liteer";"JS_CZ_wodefeng"},0)),"")</f>
        <v>常州市金坛沃德丰电子科技有限公司</v>
      </c>
      <c r="D464" s="11" t="str">
        <f>[1]动作!$G463</f>
        <v>JS_CZ_wodefeng</v>
      </c>
      <c r="E464" s="11" t="str">
        <f>[1]动作!$D463</f>
        <v>分系统1BMS1SOC过低一级故障</v>
      </c>
      <c r="F464" s="11" t="s">
        <v>177</v>
      </c>
      <c r="G464" s="12">
        <f>[1]动作!$A463+[1]动作!$B463</f>
        <v>43192.874803240738</v>
      </c>
      <c r="H464" s="12"/>
      <c r="I464" s="11"/>
    </row>
    <row r="465" spans="1:9" hidden="1" x14ac:dyDescent="0.3">
      <c r="A465" s="24">
        <v>463</v>
      </c>
      <c r="B465" s="11" t="str">
        <f>IFERROR(INDEX({"JSNY-BJ0001-01";"JSNY-JS0022-01";"JSNY-JS0002-01"},MATCH(D465,{"BJ_zhongyu";"JS_WX_liteer";"JS_CZ_wodefeng"},0)),"")</f>
        <v>JSNY-JS0002-01</v>
      </c>
      <c r="C465" s="11" t="str">
        <f>IFERROR(INDEX({"北京中裕世纪大酒店";"江苏利特尔绿色包装股份有限公司";"常州市金坛沃德丰电子科技有限公司"},MATCH(D465,{"BJ_zhongyu";"JS_WX_liteer";"JS_CZ_wodefeng"},0)),"")</f>
        <v>常州市金坛沃德丰电子科技有限公司</v>
      </c>
      <c r="D465" s="11" t="str">
        <f>[1]动作!$G464</f>
        <v>JS_CZ_wodefeng</v>
      </c>
      <c r="E465" s="11" t="str">
        <f>[1]动作!$D464</f>
        <v>分系统1BMS2SOC过低一级故障</v>
      </c>
      <c r="F465" s="11" t="s">
        <v>177</v>
      </c>
      <c r="G465" s="12">
        <f>[1]动作!$A464+[1]动作!$B464</f>
        <v>43192.874803240738</v>
      </c>
      <c r="H465" s="12"/>
      <c r="I465" s="11"/>
    </row>
    <row r="466" spans="1:9" hidden="1" x14ac:dyDescent="0.3">
      <c r="A466" s="24">
        <v>464</v>
      </c>
      <c r="B466" s="11" t="str">
        <f>IFERROR(INDEX({"JSNY-BJ0001-01";"JSNY-JS0022-01";"JSNY-JS0002-01"},MATCH(D466,{"BJ_zhongyu";"JS_WX_liteer";"JS_CZ_wodefeng"},0)),"")</f>
        <v>JSNY-JS0002-01</v>
      </c>
      <c r="C466" s="11" t="str">
        <f>IFERROR(INDEX({"北京中裕世纪大酒店";"江苏利特尔绿色包装股份有限公司";"常州市金坛沃德丰电子科技有限公司"},MATCH(D466,{"BJ_zhongyu";"JS_WX_liteer";"JS_CZ_wodefeng"},0)),"")</f>
        <v>常州市金坛沃德丰电子科技有限公司</v>
      </c>
      <c r="D466" s="11" t="str">
        <f>[1]动作!$G465</f>
        <v>JS_CZ_wodefeng</v>
      </c>
      <c r="E466" s="11" t="str">
        <f>[1]动作!$D465</f>
        <v>分系统1BMS5SOC过低二级故障</v>
      </c>
      <c r="F466" s="11" t="s">
        <v>177</v>
      </c>
      <c r="G466" s="12">
        <f>[1]动作!$A465+[1]动作!$B465</f>
        <v>43192.874803240738</v>
      </c>
      <c r="H466" s="12"/>
      <c r="I466" s="11"/>
    </row>
    <row r="467" spans="1:9" hidden="1" x14ac:dyDescent="0.3">
      <c r="A467" s="24">
        <v>465</v>
      </c>
      <c r="B467" s="11" t="str">
        <f>IFERROR(INDEX({"JSNY-BJ0001-01";"JSNY-JS0022-01";"JSNY-JS0002-01"},MATCH(D467,{"BJ_zhongyu";"JS_WX_liteer";"JS_CZ_wodefeng"},0)),"")</f>
        <v>JSNY-JS0002-01</v>
      </c>
      <c r="C467" s="11" t="str">
        <f>IFERROR(INDEX({"北京中裕世纪大酒店";"江苏利特尔绿色包装股份有限公司";"常州市金坛沃德丰电子科技有限公司"},MATCH(D467,{"BJ_zhongyu";"JS_WX_liteer";"JS_CZ_wodefeng"},0)),"")</f>
        <v>常州市金坛沃德丰电子科技有限公司</v>
      </c>
      <c r="D467" s="11" t="str">
        <f>[1]动作!$G466</f>
        <v>JS_CZ_wodefeng</v>
      </c>
      <c r="E467" s="11" t="str">
        <f>[1]动作!$D466</f>
        <v>分系统1BMS2SOC过低二级故障</v>
      </c>
      <c r="F467" s="11" t="s">
        <v>177</v>
      </c>
      <c r="G467" s="12">
        <f>[1]动作!$A466+[1]动作!$B466</f>
        <v>43193.000289351854</v>
      </c>
      <c r="H467" s="12"/>
      <c r="I467" s="11"/>
    </row>
    <row r="468" spans="1:9" hidden="1" x14ac:dyDescent="0.3">
      <c r="A468" s="24">
        <v>466</v>
      </c>
      <c r="B468" s="11" t="str">
        <f>IFERROR(INDEX({"JSNY-BJ0001-01";"JSNY-JS0022-01";"JSNY-JS0002-01"},MATCH(D468,{"BJ_zhongyu";"JS_WX_liteer";"JS_CZ_wodefeng"},0)),"")</f>
        <v>JSNY-JS0002-01</v>
      </c>
      <c r="C468" s="11" t="str">
        <f>IFERROR(INDEX({"北京中裕世纪大酒店";"江苏利特尔绿色包装股份有限公司";"常州市金坛沃德丰电子科技有限公司"},MATCH(D468,{"BJ_zhongyu";"JS_WX_liteer";"JS_CZ_wodefeng"},0)),"")</f>
        <v>常州市金坛沃德丰电子科技有限公司</v>
      </c>
      <c r="D468" s="11" t="str">
        <f>[1]动作!$G467</f>
        <v>JS_CZ_wodefeng</v>
      </c>
      <c r="E468" s="11" t="str">
        <f>[1]动作!$D467</f>
        <v>分系统1BMS4SOC过低二级故障</v>
      </c>
      <c r="F468" s="11" t="s">
        <v>177</v>
      </c>
      <c r="G468" s="12">
        <f>[1]动作!$A467+[1]动作!$B467</f>
        <v>43193.000289351854</v>
      </c>
      <c r="H468" s="12"/>
      <c r="I468" s="11"/>
    </row>
    <row r="469" spans="1:9" hidden="1" x14ac:dyDescent="0.3">
      <c r="A469" s="24">
        <v>467</v>
      </c>
      <c r="B469" s="11" t="str">
        <f>IFERROR(INDEX({"JSNY-BJ0001-01";"JSNY-JS0022-01";"JSNY-JS0002-01"},MATCH(D469,{"BJ_zhongyu";"JS_WX_liteer";"JS_CZ_wodefeng"},0)),"")</f>
        <v>JSNY-JS0002-01</v>
      </c>
      <c r="C469" s="11" t="str">
        <f>IFERROR(INDEX({"北京中裕世纪大酒店";"江苏利特尔绿色包装股份有限公司";"常州市金坛沃德丰电子科技有限公司"},MATCH(D469,{"BJ_zhongyu";"JS_WX_liteer";"JS_CZ_wodefeng"},0)),"")</f>
        <v>常州市金坛沃德丰电子科技有限公司</v>
      </c>
      <c r="D469" s="11" t="str">
        <f>[1]动作!$G468</f>
        <v>JS_CZ_wodefeng</v>
      </c>
      <c r="E469" s="11" t="str">
        <f>[1]动作!$D468</f>
        <v>分系统1BMS1总电压过低一级故障</v>
      </c>
      <c r="F469" s="11" t="s">
        <v>177</v>
      </c>
      <c r="G469" s="12">
        <f>[1]动作!$A468+[1]动作!$B468</f>
        <v>43193.000347222223</v>
      </c>
      <c r="H469" s="12"/>
      <c r="I469" s="11"/>
    </row>
    <row r="470" spans="1:9" hidden="1" x14ac:dyDescent="0.3">
      <c r="A470" s="24">
        <v>468</v>
      </c>
      <c r="B470" s="11" t="str">
        <f>IFERROR(INDEX({"JSNY-BJ0001-01";"JSNY-JS0022-01";"JSNY-JS0002-01"},MATCH(D470,{"BJ_zhongyu";"JS_WX_liteer";"JS_CZ_wodefeng"},0)),"")</f>
        <v>JSNY-JS0002-01</v>
      </c>
      <c r="C470" s="11" t="str">
        <f>IFERROR(INDEX({"北京中裕世纪大酒店";"江苏利特尔绿色包装股份有限公司";"常州市金坛沃德丰电子科技有限公司"},MATCH(D470,{"BJ_zhongyu";"JS_WX_liteer";"JS_CZ_wodefeng"},0)),"")</f>
        <v>常州市金坛沃德丰电子科技有限公司</v>
      </c>
      <c r="D470" s="11" t="str">
        <f>[1]动作!$G469</f>
        <v>JS_CZ_wodefeng</v>
      </c>
      <c r="E470" s="11" t="str">
        <f>[1]动作!$D469</f>
        <v>分系统1BMS1SOC过低二级故障</v>
      </c>
      <c r="F470" s="11" t="s">
        <v>177</v>
      </c>
      <c r="G470" s="12">
        <f>[1]动作!$A469+[1]动作!$B469</f>
        <v>43193.000347222223</v>
      </c>
      <c r="H470" s="12"/>
      <c r="I470" s="11"/>
    </row>
    <row r="471" spans="1:9" hidden="1" x14ac:dyDescent="0.3">
      <c r="A471" s="24">
        <v>469</v>
      </c>
      <c r="B471" s="11" t="str">
        <f>IFERROR(INDEX({"JSNY-BJ0001-01";"JSNY-JS0022-01";"JSNY-JS0002-01"},MATCH(D471,{"BJ_zhongyu";"JS_WX_liteer";"JS_CZ_wodefeng"},0)),"")</f>
        <v>JSNY-JS0002-01</v>
      </c>
      <c r="C471" s="11" t="str">
        <f>IFERROR(INDEX({"北京中裕世纪大酒店";"江苏利特尔绿色包装股份有限公司";"常州市金坛沃德丰电子科技有限公司"},MATCH(D471,{"BJ_zhongyu";"JS_WX_liteer";"JS_CZ_wodefeng"},0)),"")</f>
        <v>常州市金坛沃德丰电子科技有限公司</v>
      </c>
      <c r="D471" s="11" t="str">
        <f>[1]动作!$G470</f>
        <v>JS_CZ_wodefeng</v>
      </c>
      <c r="E471" s="11" t="str">
        <f>[1]动作!$D470</f>
        <v>分系统1BMS1SOC过低一级故障</v>
      </c>
      <c r="F471" s="11" t="s">
        <v>177</v>
      </c>
      <c r="G471" s="12">
        <f>[1]动作!$A470+[1]动作!$B470</f>
        <v>43193.008750000001</v>
      </c>
      <c r="H471" s="12"/>
      <c r="I471" s="11"/>
    </row>
    <row r="472" spans="1:9" hidden="1" x14ac:dyDescent="0.3">
      <c r="A472" s="24">
        <v>470</v>
      </c>
      <c r="B472" s="11" t="str">
        <f>IFERROR(INDEX({"JSNY-BJ0001-01";"JSNY-JS0022-01";"JSNY-JS0002-01"},MATCH(D472,{"BJ_zhongyu";"JS_WX_liteer";"JS_CZ_wodefeng"},0)),"")</f>
        <v>JSNY-JS0002-01</v>
      </c>
      <c r="C472" s="11" t="str">
        <f>IFERROR(INDEX({"北京中裕世纪大酒店";"江苏利特尔绿色包装股份有限公司";"常州市金坛沃德丰电子科技有限公司"},MATCH(D472,{"BJ_zhongyu";"JS_WX_liteer";"JS_CZ_wodefeng"},0)),"")</f>
        <v>常州市金坛沃德丰电子科技有限公司</v>
      </c>
      <c r="D472" s="11" t="str">
        <f>[1]动作!$G471</f>
        <v>JS_CZ_wodefeng</v>
      </c>
      <c r="E472" s="11" t="str">
        <f>[1]动作!$D471</f>
        <v>分系统1BMS6SOC过低一级故障</v>
      </c>
      <c r="F472" s="11" t="s">
        <v>177</v>
      </c>
      <c r="G472" s="12">
        <f>[1]动作!$A471+[1]动作!$B471</f>
        <v>43193.008969907409</v>
      </c>
      <c r="H472" s="12"/>
      <c r="I472" s="11"/>
    </row>
    <row r="473" spans="1:9" hidden="1" x14ac:dyDescent="0.3">
      <c r="A473" s="24">
        <v>471</v>
      </c>
      <c r="B473" s="11" t="str">
        <f>IFERROR(INDEX({"JSNY-BJ0001-01";"JSNY-JS0022-01";"JSNY-JS0002-01"},MATCH(D473,{"BJ_zhongyu";"JS_WX_liteer";"JS_CZ_wodefeng"},0)),"")</f>
        <v>JSNY-JS0002-01</v>
      </c>
      <c r="C473" s="11" t="str">
        <f>IFERROR(INDEX({"北京中裕世纪大酒店";"江苏利特尔绿色包装股份有限公司";"常州市金坛沃德丰电子科技有限公司"},MATCH(D473,{"BJ_zhongyu";"JS_WX_liteer";"JS_CZ_wodefeng"},0)),"")</f>
        <v>常州市金坛沃德丰电子科技有限公司</v>
      </c>
      <c r="D473" s="11" t="str">
        <f>[1]动作!$G472</f>
        <v>JS_CZ_wodefeng</v>
      </c>
      <c r="E473" s="11" t="str">
        <f>[1]动作!$D472</f>
        <v>分系统1BMS3SOC过低一级故障</v>
      </c>
      <c r="F473" s="11" t="s">
        <v>177</v>
      </c>
      <c r="G473" s="12">
        <f>[1]动作!$A472+[1]动作!$B472</f>
        <v>43193.009270833332</v>
      </c>
      <c r="H473" s="12"/>
      <c r="I473" s="11"/>
    </row>
    <row r="474" spans="1:9" hidden="1" x14ac:dyDescent="0.3">
      <c r="A474" s="24">
        <v>472</v>
      </c>
      <c r="B474" s="11" t="str">
        <f>IFERROR(INDEX({"JSNY-BJ0001-01";"JSNY-JS0022-01";"JSNY-JS0002-01"},MATCH(D474,{"BJ_zhongyu";"JS_WX_liteer";"JS_CZ_wodefeng"},0)),"")</f>
        <v>JSNY-JS0002-01</v>
      </c>
      <c r="C474" s="11" t="str">
        <f>IFERROR(INDEX({"北京中裕世纪大酒店";"江苏利特尔绿色包装股份有限公司";"常州市金坛沃德丰电子科技有限公司"},MATCH(D474,{"BJ_zhongyu";"JS_WX_liteer";"JS_CZ_wodefeng"},0)),"")</f>
        <v>常州市金坛沃德丰电子科技有限公司</v>
      </c>
      <c r="D474" s="11" t="str">
        <f>[1]动作!$G473</f>
        <v>JS_CZ_wodefeng</v>
      </c>
      <c r="E474" s="11" t="str">
        <f>[1]动作!$D473</f>
        <v>分系统1BMS5SOC过低一级故障</v>
      </c>
      <c r="F474" s="11" t="s">
        <v>177</v>
      </c>
      <c r="G474" s="12">
        <f>[1]动作!$A473+[1]动作!$B473</f>
        <v>43193.009560185186</v>
      </c>
      <c r="H474" s="12"/>
      <c r="I474" s="11"/>
    </row>
    <row r="475" spans="1:9" hidden="1" x14ac:dyDescent="0.3">
      <c r="A475" s="24">
        <v>473</v>
      </c>
      <c r="B475" s="11" t="str">
        <f>IFERROR(INDEX({"JSNY-BJ0001-01";"JSNY-JS0022-01";"JSNY-JS0002-01"},MATCH(D475,{"BJ_zhongyu";"JS_WX_liteer";"JS_CZ_wodefeng"},0)),"")</f>
        <v>JSNY-JS0002-01</v>
      </c>
      <c r="C475" s="11" t="str">
        <f>IFERROR(INDEX({"北京中裕世纪大酒店";"江苏利特尔绿色包装股份有限公司";"常州市金坛沃德丰电子科技有限公司"},MATCH(D475,{"BJ_zhongyu";"JS_WX_liteer";"JS_CZ_wodefeng"},0)),"")</f>
        <v>常州市金坛沃德丰电子科技有限公司</v>
      </c>
      <c r="D475" s="11" t="str">
        <f>[1]动作!$G474</f>
        <v>JS_CZ_wodefeng</v>
      </c>
      <c r="E475" s="11" t="str">
        <f>[1]动作!$D474</f>
        <v>分系统1BMS2SOC过低一级故障</v>
      </c>
      <c r="F475" s="11" t="s">
        <v>177</v>
      </c>
      <c r="G475" s="12">
        <f>[1]动作!$A474+[1]动作!$B474</f>
        <v>43193.009953703702</v>
      </c>
      <c r="H475" s="12"/>
      <c r="I475" s="11"/>
    </row>
    <row r="476" spans="1:9" hidden="1" x14ac:dyDescent="0.3">
      <c r="A476" s="24">
        <v>474</v>
      </c>
      <c r="B476" s="11" t="str">
        <f>IFERROR(INDEX({"JSNY-BJ0001-01";"JSNY-JS0022-01";"JSNY-JS0002-01"},MATCH(D476,{"BJ_zhongyu";"JS_WX_liteer";"JS_CZ_wodefeng"},0)),"")</f>
        <v>JSNY-JS0002-01</v>
      </c>
      <c r="C476" s="11" t="str">
        <f>IFERROR(INDEX({"北京中裕世纪大酒店";"江苏利特尔绿色包装股份有限公司";"常州市金坛沃德丰电子科技有限公司"},MATCH(D476,{"BJ_zhongyu";"JS_WX_liteer";"JS_CZ_wodefeng"},0)),"")</f>
        <v>常州市金坛沃德丰电子科技有限公司</v>
      </c>
      <c r="D476" s="11" t="str">
        <f>[1]动作!$G475</f>
        <v>JS_CZ_wodefeng</v>
      </c>
      <c r="E476" s="11" t="str">
        <f>[1]动作!$D475</f>
        <v>分系统1BMS4SOC过低一级故障</v>
      </c>
      <c r="F476" s="11" t="s">
        <v>177</v>
      </c>
      <c r="G476" s="12">
        <f>[1]动作!$A475+[1]动作!$B475</f>
        <v>43193.009953703702</v>
      </c>
      <c r="H476" s="12"/>
      <c r="I476" s="11"/>
    </row>
    <row r="477" spans="1:9" hidden="1" x14ac:dyDescent="0.3">
      <c r="A477" s="24">
        <v>475</v>
      </c>
      <c r="B477" s="11" t="str">
        <f>IFERROR(INDEX({"JSNY-BJ0001-01";"JSNY-JS0022-01";"JSNY-JS0002-01"},MATCH(D477,{"BJ_zhongyu";"JS_WX_liteer";"JS_CZ_wodefeng"},0)),"")</f>
        <v>JSNY-JS0002-01</v>
      </c>
      <c r="C477" s="11" t="str">
        <f>IFERROR(INDEX({"北京中裕世纪大酒店";"江苏利特尔绿色包装股份有限公司";"常州市金坛沃德丰电子科技有限公司"},MATCH(D477,{"BJ_zhongyu";"JS_WX_liteer";"JS_CZ_wodefeng"},0)),"")</f>
        <v>常州市金坛沃德丰电子科技有限公司</v>
      </c>
      <c r="D477" s="11" t="str">
        <f>[1]动作!$G476</f>
        <v>JS_CZ_wodefeng</v>
      </c>
      <c r="E477" s="11" t="str">
        <f>[1]动作!$D476</f>
        <v>分系统1BMS1总电压过低一级故障</v>
      </c>
      <c r="F477" s="11" t="s">
        <v>177</v>
      </c>
      <c r="G477" s="12">
        <f>[1]动作!$A476+[1]动作!$B476</f>
        <v>43193.457465277781</v>
      </c>
      <c r="H477" s="12"/>
      <c r="I477" s="11"/>
    </row>
    <row r="478" spans="1:9" hidden="1" x14ac:dyDescent="0.3">
      <c r="A478" s="24">
        <v>476</v>
      </c>
      <c r="B478" s="11" t="str">
        <f>IFERROR(INDEX({"JSNY-BJ0001-01";"JSNY-JS0022-01";"JSNY-JS0002-01"},MATCH(D478,{"BJ_zhongyu";"JS_WX_liteer";"JS_CZ_wodefeng"},0)),"")</f>
        <v>JSNY-JS0002-01</v>
      </c>
      <c r="C478" s="11" t="str">
        <f>IFERROR(INDEX({"北京中裕世纪大酒店";"江苏利特尔绿色包装股份有限公司";"常州市金坛沃德丰电子科技有限公司"},MATCH(D478,{"BJ_zhongyu";"JS_WX_liteer";"JS_CZ_wodefeng"},0)),"")</f>
        <v>常州市金坛沃德丰电子科技有限公司</v>
      </c>
      <c r="D478" s="11" t="str">
        <f>[1]动作!$G477</f>
        <v>JS_CZ_wodefeng</v>
      </c>
      <c r="E478" s="11" t="str">
        <f>[1]动作!$D477</f>
        <v>分系统1BMS1总电压过低二级故障</v>
      </c>
      <c r="F478" s="11" t="s">
        <v>177</v>
      </c>
      <c r="G478" s="12">
        <f>[1]动作!$A477+[1]动作!$B477</f>
        <v>43193.457465277781</v>
      </c>
      <c r="H478" s="12"/>
      <c r="I478" s="11"/>
    </row>
    <row r="479" spans="1:9" hidden="1" x14ac:dyDescent="0.3">
      <c r="A479" s="24">
        <v>477</v>
      </c>
      <c r="B479" s="11" t="str">
        <f>IFERROR(INDEX({"JSNY-BJ0001-01";"JSNY-JS0022-01";"JSNY-JS0002-01"},MATCH(D479,{"BJ_zhongyu";"JS_WX_liteer";"JS_CZ_wodefeng"},0)),"")</f>
        <v>JSNY-JS0002-01</v>
      </c>
      <c r="C479" s="11" t="str">
        <f>IFERROR(INDEX({"北京中裕世纪大酒店";"江苏利特尔绿色包装股份有限公司";"常州市金坛沃德丰电子科技有限公司"},MATCH(D479,{"BJ_zhongyu";"JS_WX_liteer";"JS_CZ_wodefeng"},0)),"")</f>
        <v>常州市金坛沃德丰电子科技有限公司</v>
      </c>
      <c r="D479" s="11" t="str">
        <f>[1]动作!$G478</f>
        <v>JS_CZ_wodefeng</v>
      </c>
      <c r="E479" s="11" t="str">
        <f>[1]动作!$D478</f>
        <v>分系统1BMS3总电压过低一级故障</v>
      </c>
      <c r="F479" s="11" t="s">
        <v>177</v>
      </c>
      <c r="G479" s="12">
        <f>[1]动作!$A478+[1]动作!$B478</f>
        <v>43193.457754629628</v>
      </c>
      <c r="H479" s="12"/>
      <c r="I479" s="11"/>
    </row>
    <row r="480" spans="1:9" hidden="1" x14ac:dyDescent="0.3">
      <c r="A480" s="24">
        <v>478</v>
      </c>
      <c r="B480" s="11" t="str">
        <f>IFERROR(INDEX({"JSNY-BJ0001-01";"JSNY-JS0022-01";"JSNY-JS0002-01"},MATCH(D480,{"BJ_zhongyu";"JS_WX_liteer";"JS_CZ_wodefeng"},0)),"")</f>
        <v>JSNY-JS0002-01</v>
      </c>
      <c r="C480" s="11" t="str">
        <f>IFERROR(INDEX({"北京中裕世纪大酒店";"江苏利特尔绿色包装股份有限公司";"常州市金坛沃德丰电子科技有限公司"},MATCH(D480,{"BJ_zhongyu";"JS_WX_liteer";"JS_CZ_wodefeng"},0)),"")</f>
        <v>常州市金坛沃德丰电子科技有限公司</v>
      </c>
      <c r="D480" s="11" t="str">
        <f>[1]动作!$G479</f>
        <v>JS_CZ_wodefeng</v>
      </c>
      <c r="E480" s="11" t="str">
        <f>[1]动作!$D479</f>
        <v>分系统1BMS3总电压过低二级故障</v>
      </c>
      <c r="F480" s="11" t="s">
        <v>177</v>
      </c>
      <c r="G480" s="12">
        <f>[1]动作!$A479+[1]动作!$B479</f>
        <v>43193.457754629628</v>
      </c>
      <c r="H480" s="12"/>
      <c r="I480" s="11"/>
    </row>
    <row r="481" spans="1:9" hidden="1" x14ac:dyDescent="0.3">
      <c r="A481" s="24">
        <v>479</v>
      </c>
      <c r="B481" s="11" t="str">
        <f>IFERROR(INDEX({"JSNY-BJ0001-01";"JSNY-JS0022-01";"JSNY-JS0002-01"},MATCH(D481,{"BJ_zhongyu";"JS_WX_liteer";"JS_CZ_wodefeng"},0)),"")</f>
        <v>JSNY-JS0002-01</v>
      </c>
      <c r="C481" s="11" t="str">
        <f>IFERROR(INDEX({"北京中裕世纪大酒店";"江苏利特尔绿色包装股份有限公司";"常州市金坛沃德丰电子科技有限公司"},MATCH(D481,{"BJ_zhongyu";"JS_WX_liteer";"JS_CZ_wodefeng"},0)),"")</f>
        <v>常州市金坛沃德丰电子科技有限公司</v>
      </c>
      <c r="D481" s="11" t="str">
        <f>[1]动作!$G480</f>
        <v>JS_CZ_wodefeng</v>
      </c>
      <c r="E481" s="11" t="str">
        <f>[1]动作!$D480</f>
        <v>分系统1BMS6总电压过低一级故障</v>
      </c>
      <c r="F481" s="11" t="s">
        <v>177</v>
      </c>
      <c r="G481" s="12">
        <f>[1]动作!$A480+[1]动作!$B480</f>
        <v>43193.458043981482</v>
      </c>
      <c r="H481" s="12"/>
      <c r="I481" s="11"/>
    </row>
    <row r="482" spans="1:9" hidden="1" x14ac:dyDescent="0.3">
      <c r="A482" s="24">
        <v>480</v>
      </c>
      <c r="B482" s="11" t="str">
        <f>IFERROR(INDEX({"JSNY-BJ0001-01";"JSNY-JS0022-01";"JSNY-JS0002-01"},MATCH(D482,{"BJ_zhongyu";"JS_WX_liteer";"JS_CZ_wodefeng"},0)),"")</f>
        <v>JSNY-JS0002-01</v>
      </c>
      <c r="C482" s="11" t="str">
        <f>IFERROR(INDEX({"北京中裕世纪大酒店";"江苏利特尔绿色包装股份有限公司";"常州市金坛沃德丰电子科技有限公司"},MATCH(D482,{"BJ_zhongyu";"JS_WX_liteer";"JS_CZ_wodefeng"},0)),"")</f>
        <v>常州市金坛沃德丰电子科技有限公司</v>
      </c>
      <c r="D482" s="11" t="str">
        <f>[1]动作!$G481</f>
        <v>JS_CZ_wodefeng</v>
      </c>
      <c r="E482" s="11" t="str">
        <f>[1]动作!$D481</f>
        <v>分系统1BMS6总电压过低二级故障</v>
      </c>
      <c r="F482" s="11" t="s">
        <v>177</v>
      </c>
      <c r="G482" s="12">
        <f>[1]动作!$A481+[1]动作!$B481</f>
        <v>43193.458043981482</v>
      </c>
      <c r="H482" s="12"/>
      <c r="I482" s="11"/>
    </row>
    <row r="483" spans="1:9" hidden="1" x14ac:dyDescent="0.3">
      <c r="A483" s="24">
        <v>481</v>
      </c>
      <c r="B483" s="11" t="str">
        <f>IFERROR(INDEX({"JSNY-BJ0001-01";"JSNY-JS0022-01";"JSNY-JS0002-01"},MATCH(D483,{"BJ_zhongyu";"JS_WX_liteer";"JS_CZ_wodefeng"},0)),"")</f>
        <v>JSNY-JS0002-01</v>
      </c>
      <c r="C483" s="11" t="str">
        <f>IFERROR(INDEX({"北京中裕世纪大酒店";"江苏利特尔绿色包装股份有限公司";"常州市金坛沃德丰电子科技有限公司"},MATCH(D483,{"BJ_zhongyu";"JS_WX_liteer";"JS_CZ_wodefeng"},0)),"")</f>
        <v>常州市金坛沃德丰电子科技有限公司</v>
      </c>
      <c r="D483" s="11" t="str">
        <f>[1]动作!$G482</f>
        <v>JS_CZ_wodefeng</v>
      </c>
      <c r="E483" s="11" t="str">
        <f>[1]动作!$D482</f>
        <v>分系统1BMS5总电压过低一级故障</v>
      </c>
      <c r="F483" s="11" t="s">
        <v>177</v>
      </c>
      <c r="G483" s="12">
        <f>[1]动作!$A482+[1]动作!$B482</f>
        <v>43193.458449074074</v>
      </c>
      <c r="H483" s="12"/>
      <c r="I483" s="11"/>
    </row>
    <row r="484" spans="1:9" hidden="1" x14ac:dyDescent="0.3">
      <c r="A484" s="24">
        <v>482</v>
      </c>
      <c r="B484" s="11" t="str">
        <f>IFERROR(INDEX({"JSNY-BJ0001-01";"JSNY-JS0022-01";"JSNY-JS0002-01"},MATCH(D484,{"BJ_zhongyu";"JS_WX_liteer";"JS_CZ_wodefeng"},0)),"")</f>
        <v>JSNY-JS0002-01</v>
      </c>
      <c r="C484" s="11" t="str">
        <f>IFERROR(INDEX({"北京中裕世纪大酒店";"江苏利特尔绿色包装股份有限公司";"常州市金坛沃德丰电子科技有限公司"},MATCH(D484,{"BJ_zhongyu";"JS_WX_liteer";"JS_CZ_wodefeng"},0)),"")</f>
        <v>常州市金坛沃德丰电子科技有限公司</v>
      </c>
      <c r="D484" s="11" t="str">
        <f>[1]动作!$G483</f>
        <v>JS_CZ_wodefeng</v>
      </c>
      <c r="E484" s="11" t="str">
        <f>[1]动作!$D483</f>
        <v>分系统1BMS5总电压过低二级故障</v>
      </c>
      <c r="F484" s="11" t="s">
        <v>177</v>
      </c>
      <c r="G484" s="12">
        <f>[1]动作!$A483+[1]动作!$B483</f>
        <v>43193.458449074074</v>
      </c>
      <c r="H484" s="12"/>
      <c r="I484" s="11"/>
    </row>
    <row r="485" spans="1:9" hidden="1" x14ac:dyDescent="0.3">
      <c r="A485" s="24">
        <v>483</v>
      </c>
      <c r="B485" s="11" t="str">
        <f>IFERROR(INDEX({"JSNY-BJ0001-01";"JSNY-JS0022-01";"JSNY-JS0002-01"},MATCH(D485,{"BJ_zhongyu";"JS_WX_liteer";"JS_CZ_wodefeng"},0)),"")</f>
        <v>JSNY-JS0002-01</v>
      </c>
      <c r="C485" s="11" t="str">
        <f>IFERROR(INDEX({"北京中裕世纪大酒店";"江苏利特尔绿色包装股份有限公司";"常州市金坛沃德丰电子科技有限公司"},MATCH(D485,{"BJ_zhongyu";"JS_WX_liteer";"JS_CZ_wodefeng"},0)),"")</f>
        <v>常州市金坛沃德丰电子科技有限公司</v>
      </c>
      <c r="D485" s="11" t="str">
        <f>[1]动作!$G484</f>
        <v>JS_CZ_wodefeng</v>
      </c>
      <c r="E485" s="11" t="str">
        <f>[1]动作!$D484</f>
        <v>分系统1BMS2总电压过低一级故障</v>
      </c>
      <c r="F485" s="11" t="s">
        <v>177</v>
      </c>
      <c r="G485" s="12">
        <f>[1]动作!$A484+[1]动作!$B484</f>
        <v>43193.458622685182</v>
      </c>
      <c r="H485" s="12"/>
      <c r="I485" s="11"/>
    </row>
    <row r="486" spans="1:9" hidden="1" x14ac:dyDescent="0.3">
      <c r="A486" s="24">
        <v>484</v>
      </c>
      <c r="B486" s="11" t="str">
        <f>IFERROR(INDEX({"JSNY-BJ0001-01";"JSNY-JS0022-01";"JSNY-JS0002-01"},MATCH(D486,{"BJ_zhongyu";"JS_WX_liteer";"JS_CZ_wodefeng"},0)),"")</f>
        <v>JSNY-JS0002-01</v>
      </c>
      <c r="C486" s="11" t="str">
        <f>IFERROR(INDEX({"北京中裕世纪大酒店";"江苏利特尔绿色包装股份有限公司";"常州市金坛沃德丰电子科技有限公司"},MATCH(D486,{"BJ_zhongyu";"JS_WX_liteer";"JS_CZ_wodefeng"},0)),"")</f>
        <v>常州市金坛沃德丰电子科技有限公司</v>
      </c>
      <c r="D486" s="11" t="str">
        <f>[1]动作!$G485</f>
        <v>JS_CZ_wodefeng</v>
      </c>
      <c r="E486" s="11" t="str">
        <f>[1]动作!$D485</f>
        <v>分系统1BMS2总电压过低二级故障</v>
      </c>
      <c r="F486" s="11" t="s">
        <v>177</v>
      </c>
      <c r="G486" s="12">
        <f>[1]动作!$A485+[1]动作!$B485</f>
        <v>43193.458622685182</v>
      </c>
      <c r="H486" s="12"/>
      <c r="I486" s="11"/>
    </row>
    <row r="487" spans="1:9" hidden="1" x14ac:dyDescent="0.3">
      <c r="A487" s="24">
        <v>485</v>
      </c>
      <c r="B487" s="11" t="str">
        <f>IFERROR(INDEX({"JSNY-BJ0001-01";"JSNY-JS0022-01";"JSNY-JS0002-01"},MATCH(D487,{"BJ_zhongyu";"JS_WX_liteer";"JS_CZ_wodefeng"},0)),"")</f>
        <v>JSNY-JS0002-01</v>
      </c>
      <c r="C487" s="11" t="str">
        <f>IFERROR(INDEX({"北京中裕世纪大酒店";"江苏利特尔绿色包装股份有限公司";"常州市金坛沃德丰电子科技有限公司"},MATCH(D487,{"BJ_zhongyu";"JS_WX_liteer";"JS_CZ_wodefeng"},0)),"")</f>
        <v>常州市金坛沃德丰电子科技有限公司</v>
      </c>
      <c r="D487" s="11" t="str">
        <f>[1]动作!$G486</f>
        <v>JS_CZ_wodefeng</v>
      </c>
      <c r="E487" s="11" t="str">
        <f>[1]动作!$D486</f>
        <v>分系统1BMS4总电压过低一级故障</v>
      </c>
      <c r="F487" s="11" t="s">
        <v>177</v>
      </c>
      <c r="G487" s="12">
        <f>[1]动作!$A486+[1]动作!$B486</f>
        <v>43193.458796296298</v>
      </c>
      <c r="H487" s="12"/>
      <c r="I487" s="11"/>
    </row>
    <row r="488" spans="1:9" hidden="1" x14ac:dyDescent="0.3">
      <c r="A488" s="24">
        <v>486</v>
      </c>
      <c r="B488" s="11" t="str">
        <f>IFERROR(INDEX({"JSNY-BJ0001-01";"JSNY-JS0022-01";"JSNY-JS0002-01"},MATCH(D488,{"BJ_zhongyu";"JS_WX_liteer";"JS_CZ_wodefeng"},0)),"")</f>
        <v>JSNY-JS0002-01</v>
      </c>
      <c r="C488" s="11" t="str">
        <f>IFERROR(INDEX({"北京中裕世纪大酒店";"江苏利特尔绿色包装股份有限公司";"常州市金坛沃德丰电子科技有限公司"},MATCH(D488,{"BJ_zhongyu";"JS_WX_liteer";"JS_CZ_wodefeng"},0)),"")</f>
        <v>常州市金坛沃德丰电子科技有限公司</v>
      </c>
      <c r="D488" s="11" t="str">
        <f>[1]动作!$G487</f>
        <v>JS_CZ_wodefeng</v>
      </c>
      <c r="E488" s="11" t="str">
        <f>[1]动作!$D487</f>
        <v>分系统1BMS4总电压过低二级故障</v>
      </c>
      <c r="F488" s="11" t="s">
        <v>177</v>
      </c>
      <c r="G488" s="12">
        <f>[1]动作!$A487+[1]动作!$B487</f>
        <v>43193.458796296298</v>
      </c>
      <c r="H488" s="12"/>
      <c r="I488" s="11"/>
    </row>
    <row r="489" spans="1:9" hidden="1" x14ac:dyDescent="0.3">
      <c r="A489" s="24">
        <v>487</v>
      </c>
      <c r="B489" s="11" t="str">
        <f>IFERROR(INDEX({"JSNY-BJ0001-01";"JSNY-JS0022-01";"JSNY-JS0002-01"},MATCH(D489,{"BJ_zhongyu";"JS_WX_liteer";"JS_CZ_wodefeng"},0)),"")</f>
        <v>JSNY-JS0002-01</v>
      </c>
      <c r="C489" s="11" t="str">
        <f>IFERROR(INDEX({"北京中裕世纪大酒店";"江苏利特尔绿色包装股份有限公司";"常州市金坛沃德丰电子科技有限公司"},MATCH(D489,{"BJ_zhongyu";"JS_WX_liteer";"JS_CZ_wodefeng"},0)),"")</f>
        <v>常州市金坛沃德丰电子科技有限公司</v>
      </c>
      <c r="D489" s="11" t="str">
        <f>[1]动作!$G488</f>
        <v>JS_CZ_wodefeng</v>
      </c>
      <c r="E489" s="11" t="str">
        <f>[1]动作!$D488</f>
        <v>分系统1BMS3SOC过低一级故障</v>
      </c>
      <c r="F489" s="11" t="s">
        <v>177</v>
      </c>
      <c r="G489" s="12">
        <f>[1]动作!$A488+[1]动作!$B488</f>
        <v>43193.462731481479</v>
      </c>
      <c r="H489" s="12"/>
      <c r="I489" s="11"/>
    </row>
    <row r="490" spans="1:9" hidden="1" x14ac:dyDescent="0.3">
      <c r="A490" s="24">
        <v>488</v>
      </c>
      <c r="B490" s="11" t="str">
        <f>IFERROR(INDEX({"JSNY-BJ0001-01";"JSNY-JS0022-01";"JSNY-JS0002-01"},MATCH(D490,{"BJ_zhongyu";"JS_WX_liteer";"JS_CZ_wodefeng"},0)),"")</f>
        <v>JSNY-JS0002-01</v>
      </c>
      <c r="C490" s="11" t="str">
        <f>IFERROR(INDEX({"北京中裕世纪大酒店";"江苏利特尔绿色包装股份有限公司";"常州市金坛沃德丰电子科技有限公司"},MATCH(D490,{"BJ_zhongyu";"JS_WX_liteer";"JS_CZ_wodefeng"},0)),"")</f>
        <v>常州市金坛沃德丰电子科技有限公司</v>
      </c>
      <c r="D490" s="11" t="str">
        <f>[1]动作!$G489</f>
        <v>JS_CZ_wodefeng</v>
      </c>
      <c r="E490" s="11" t="str">
        <f>[1]动作!$D489</f>
        <v>分系统1BMS3SOC过低二级故障</v>
      </c>
      <c r="F490" s="11" t="s">
        <v>177</v>
      </c>
      <c r="G490" s="12">
        <f>[1]动作!$A489+[1]动作!$B489</f>
        <v>43193.462731481479</v>
      </c>
      <c r="H490" s="12"/>
      <c r="I490" s="11"/>
    </row>
    <row r="491" spans="1:9" hidden="1" x14ac:dyDescent="0.3">
      <c r="A491" s="24">
        <v>489</v>
      </c>
      <c r="B491" s="11" t="str">
        <f>IFERROR(INDEX({"JSNY-BJ0001-01";"JSNY-JS0022-01";"JSNY-JS0002-01"},MATCH(D491,{"BJ_zhongyu";"JS_WX_liteer";"JS_CZ_wodefeng"},0)),"")</f>
        <v>JSNY-JS0002-01</v>
      </c>
      <c r="C491" s="11" t="str">
        <f>IFERROR(INDEX({"北京中裕世纪大酒店";"江苏利特尔绿色包装股份有限公司";"常州市金坛沃德丰电子科技有限公司"},MATCH(D491,{"BJ_zhongyu";"JS_WX_liteer";"JS_CZ_wodefeng"},0)),"")</f>
        <v>常州市金坛沃德丰电子科技有限公司</v>
      </c>
      <c r="D491" s="11" t="str">
        <f>[1]动作!$G490</f>
        <v>JS_CZ_wodefeng</v>
      </c>
      <c r="E491" s="11" t="str">
        <f>[1]动作!$D490</f>
        <v>分系统1BMS6SOC过低一级故障</v>
      </c>
      <c r="F491" s="11" t="s">
        <v>177</v>
      </c>
      <c r="G491" s="12">
        <f>[1]动作!$A490+[1]动作!$B490</f>
        <v>43193.464074074072</v>
      </c>
      <c r="H491" s="12"/>
      <c r="I491" s="11"/>
    </row>
    <row r="492" spans="1:9" hidden="1" x14ac:dyDescent="0.3">
      <c r="A492" s="24">
        <v>490</v>
      </c>
      <c r="B492" s="11" t="str">
        <f>IFERROR(INDEX({"JSNY-BJ0001-01";"JSNY-JS0022-01";"JSNY-JS0002-01"},MATCH(D492,{"BJ_zhongyu";"JS_WX_liteer";"JS_CZ_wodefeng"},0)),"")</f>
        <v>JSNY-JS0002-01</v>
      </c>
      <c r="C492" s="11" t="str">
        <f>IFERROR(INDEX({"北京中裕世纪大酒店";"江苏利特尔绿色包装股份有限公司";"常州市金坛沃德丰电子科技有限公司"},MATCH(D492,{"BJ_zhongyu";"JS_WX_liteer";"JS_CZ_wodefeng"},0)),"")</f>
        <v>常州市金坛沃德丰电子科技有限公司</v>
      </c>
      <c r="D492" s="11" t="str">
        <f>[1]动作!$G491</f>
        <v>JS_CZ_wodefeng</v>
      </c>
      <c r="E492" s="11" t="str">
        <f>[1]动作!$D491</f>
        <v>分系统1BMS6SOC过低二级故障</v>
      </c>
      <c r="F492" s="11" t="s">
        <v>177</v>
      </c>
      <c r="G492" s="12">
        <f>[1]动作!$A491+[1]动作!$B491</f>
        <v>43193.464074074072</v>
      </c>
      <c r="H492" s="12"/>
      <c r="I492" s="11"/>
    </row>
    <row r="493" spans="1:9" hidden="1" x14ac:dyDescent="0.3">
      <c r="A493" s="24">
        <v>491</v>
      </c>
      <c r="B493" s="11" t="str">
        <f>IFERROR(INDEX({"JSNY-BJ0001-01";"JSNY-JS0022-01";"JSNY-JS0002-01"},MATCH(D493,{"BJ_zhongyu";"JS_WX_liteer";"JS_CZ_wodefeng"},0)),"")</f>
        <v>JSNY-JS0002-01</v>
      </c>
      <c r="C493" s="11" t="str">
        <f>IFERROR(INDEX({"北京中裕世纪大酒店";"江苏利特尔绿色包装股份有限公司";"常州市金坛沃德丰电子科技有限公司"},MATCH(D493,{"BJ_zhongyu";"JS_WX_liteer";"JS_CZ_wodefeng"},0)),"")</f>
        <v>常州市金坛沃德丰电子科技有限公司</v>
      </c>
      <c r="D493" s="11" t="str">
        <f>[1]动作!$G492</f>
        <v>JS_CZ_wodefeng</v>
      </c>
      <c r="E493" s="11" t="str">
        <f>[1]动作!$D492</f>
        <v>分系统1BMS5SOC过低一级故障</v>
      </c>
      <c r="F493" s="11" t="s">
        <v>177</v>
      </c>
      <c r="G493" s="12">
        <f>[1]动作!$A492+[1]动作!$B492</f>
        <v>43193.464120370372</v>
      </c>
      <c r="H493" s="12"/>
      <c r="I493" s="11"/>
    </row>
    <row r="494" spans="1:9" hidden="1" x14ac:dyDescent="0.3">
      <c r="A494" s="24">
        <v>492</v>
      </c>
      <c r="B494" s="11" t="str">
        <f>IFERROR(INDEX({"JSNY-BJ0001-01";"JSNY-JS0022-01";"JSNY-JS0002-01"},MATCH(D494,{"BJ_zhongyu";"JS_WX_liteer";"JS_CZ_wodefeng"},0)),"")</f>
        <v>JSNY-JS0002-01</v>
      </c>
      <c r="C494" s="11" t="str">
        <f>IFERROR(INDEX({"北京中裕世纪大酒店";"江苏利特尔绿色包装股份有限公司";"常州市金坛沃德丰电子科技有限公司"},MATCH(D494,{"BJ_zhongyu";"JS_WX_liteer";"JS_CZ_wodefeng"},0)),"")</f>
        <v>常州市金坛沃德丰电子科技有限公司</v>
      </c>
      <c r="D494" s="11" t="str">
        <f>[1]动作!$G493</f>
        <v>JS_CZ_wodefeng</v>
      </c>
      <c r="E494" s="11" t="str">
        <f>[1]动作!$D493</f>
        <v>分系统1BMS5SOC过低二级故障</v>
      </c>
      <c r="F494" s="11" t="s">
        <v>177</v>
      </c>
      <c r="G494" s="12">
        <f>[1]动作!$A493+[1]动作!$B493</f>
        <v>43193.464120370372</v>
      </c>
      <c r="H494" s="12"/>
      <c r="I494" s="11"/>
    </row>
    <row r="495" spans="1:9" hidden="1" x14ac:dyDescent="0.3">
      <c r="A495" s="24">
        <v>493</v>
      </c>
      <c r="B495" s="11" t="str">
        <f>IFERROR(INDEX({"JSNY-BJ0001-01";"JSNY-JS0022-01";"JSNY-JS0002-01"},MATCH(D495,{"BJ_zhongyu";"JS_WX_liteer";"JS_CZ_wodefeng"},0)),"")</f>
        <v>JSNY-JS0002-01</v>
      </c>
      <c r="C495" s="11" t="str">
        <f>IFERROR(INDEX({"北京中裕世纪大酒店";"江苏利特尔绿色包装股份有限公司";"常州市金坛沃德丰电子科技有限公司"},MATCH(D495,{"BJ_zhongyu";"JS_WX_liteer";"JS_CZ_wodefeng"},0)),"")</f>
        <v>常州市金坛沃德丰电子科技有限公司</v>
      </c>
      <c r="D495" s="11" t="str">
        <f>[1]动作!$G494</f>
        <v>JS_CZ_wodefeng</v>
      </c>
      <c r="E495" s="11" t="str">
        <f>[1]动作!$D494</f>
        <v>分系统1BMS1单体电压过低一级故障</v>
      </c>
      <c r="F495" s="11" t="s">
        <v>177</v>
      </c>
      <c r="G495" s="12">
        <f>[1]动作!$A494+[1]动作!$B494</f>
        <v>43193.46465277778</v>
      </c>
      <c r="H495" s="12"/>
      <c r="I495" s="11"/>
    </row>
    <row r="496" spans="1:9" hidden="1" x14ac:dyDescent="0.3">
      <c r="A496" s="24">
        <v>494</v>
      </c>
      <c r="B496" s="11" t="str">
        <f>IFERROR(INDEX({"JSNY-BJ0001-01";"JSNY-JS0022-01";"JSNY-JS0002-01"},MATCH(D496,{"BJ_zhongyu";"JS_WX_liteer";"JS_CZ_wodefeng"},0)),"")</f>
        <v>JSNY-JS0002-01</v>
      </c>
      <c r="C496" s="11" t="str">
        <f>IFERROR(INDEX({"北京中裕世纪大酒店";"江苏利特尔绿色包装股份有限公司";"常州市金坛沃德丰电子科技有限公司"},MATCH(D496,{"BJ_zhongyu";"JS_WX_liteer";"JS_CZ_wodefeng"},0)),"")</f>
        <v>常州市金坛沃德丰电子科技有限公司</v>
      </c>
      <c r="D496" s="11" t="str">
        <f>[1]动作!$G495</f>
        <v>JS_CZ_wodefeng</v>
      </c>
      <c r="E496" s="11" t="str">
        <f>[1]动作!$D495</f>
        <v>分系统1BMS1单体电压过低二级故障</v>
      </c>
      <c r="F496" s="11" t="s">
        <v>177</v>
      </c>
      <c r="G496" s="12">
        <f>[1]动作!$A495+[1]动作!$B495</f>
        <v>43193.46465277778</v>
      </c>
      <c r="H496" s="12"/>
      <c r="I496" s="11"/>
    </row>
    <row r="497" spans="1:9" hidden="1" x14ac:dyDescent="0.3">
      <c r="A497" s="24">
        <v>495</v>
      </c>
      <c r="B497" s="11" t="str">
        <f>IFERROR(INDEX({"JSNY-BJ0001-01";"JSNY-JS0022-01";"JSNY-JS0002-01"},MATCH(D497,{"BJ_zhongyu";"JS_WX_liteer";"JS_CZ_wodefeng"},0)),"")</f>
        <v>JSNY-JS0002-01</v>
      </c>
      <c r="C497" s="11" t="str">
        <f>IFERROR(INDEX({"北京中裕世纪大酒店";"江苏利特尔绿色包装股份有限公司";"常州市金坛沃德丰电子科技有限公司"},MATCH(D497,{"BJ_zhongyu";"JS_WX_liteer";"JS_CZ_wodefeng"},0)),"")</f>
        <v>常州市金坛沃德丰电子科技有限公司</v>
      </c>
      <c r="D497" s="11" t="str">
        <f>[1]动作!$G496</f>
        <v>JS_CZ_wodefeng</v>
      </c>
      <c r="E497" s="11" t="str">
        <f>[1]动作!$D496</f>
        <v>分系统1BMS1SOC过低一级故障</v>
      </c>
      <c r="F497" s="11" t="s">
        <v>177</v>
      </c>
      <c r="G497" s="12">
        <f>[1]动作!$A496+[1]动作!$B496</f>
        <v>43193.46465277778</v>
      </c>
      <c r="H497" s="12"/>
      <c r="I497" s="11"/>
    </row>
    <row r="498" spans="1:9" hidden="1" x14ac:dyDescent="0.3">
      <c r="A498" s="24">
        <v>496</v>
      </c>
      <c r="B498" s="11" t="str">
        <f>IFERROR(INDEX({"JSNY-BJ0001-01";"JSNY-JS0022-01";"JSNY-JS0002-01"},MATCH(D498,{"BJ_zhongyu";"JS_WX_liteer";"JS_CZ_wodefeng"},0)),"")</f>
        <v>JSNY-JS0002-01</v>
      </c>
      <c r="C498" s="11" t="str">
        <f>IFERROR(INDEX({"北京中裕世纪大酒店";"江苏利特尔绿色包装股份有限公司";"常州市金坛沃德丰电子科技有限公司"},MATCH(D498,{"BJ_zhongyu";"JS_WX_liteer";"JS_CZ_wodefeng"},0)),"")</f>
        <v>常州市金坛沃德丰电子科技有限公司</v>
      </c>
      <c r="D498" s="11" t="str">
        <f>[1]动作!$G497</f>
        <v>JS_CZ_wodefeng</v>
      </c>
      <c r="E498" s="11" t="str">
        <f>[1]动作!$D497</f>
        <v>分系统1BMS1SOC过低二级故障</v>
      </c>
      <c r="F498" s="11" t="s">
        <v>177</v>
      </c>
      <c r="G498" s="12">
        <f>[1]动作!$A497+[1]动作!$B497</f>
        <v>43193.46465277778</v>
      </c>
      <c r="H498" s="12"/>
      <c r="I498" s="11"/>
    </row>
    <row r="499" spans="1:9" hidden="1" x14ac:dyDescent="0.3">
      <c r="A499" s="24">
        <v>497</v>
      </c>
      <c r="B499" s="11" t="str">
        <f>IFERROR(INDEX({"JSNY-BJ0001-01";"JSNY-JS0022-01";"JSNY-JS0002-01"},MATCH(D499,{"BJ_zhongyu";"JS_WX_liteer";"JS_CZ_wodefeng"},0)),"")</f>
        <v>JSNY-JS0002-01</v>
      </c>
      <c r="C499" s="11" t="str">
        <f>IFERROR(INDEX({"北京中裕世纪大酒店";"江苏利特尔绿色包装股份有限公司";"常州市金坛沃德丰电子科技有限公司"},MATCH(D499,{"BJ_zhongyu";"JS_WX_liteer";"JS_CZ_wodefeng"},0)),"")</f>
        <v>常州市金坛沃德丰电子科技有限公司</v>
      </c>
      <c r="D499" s="11" t="str">
        <f>[1]动作!$G498</f>
        <v>JS_CZ_wodefeng</v>
      </c>
      <c r="E499" s="11" t="str">
        <f>[1]动作!$D498</f>
        <v>分系统1BMS3单体电压过低一级故障</v>
      </c>
      <c r="F499" s="11" t="s">
        <v>177</v>
      </c>
      <c r="G499" s="12">
        <f>[1]动作!$A498+[1]动作!$B498</f>
        <v>43193.464999999997</v>
      </c>
      <c r="H499" s="12"/>
      <c r="I499" s="11"/>
    </row>
    <row r="500" spans="1:9" hidden="1" x14ac:dyDescent="0.3">
      <c r="A500" s="24">
        <v>498</v>
      </c>
      <c r="B500" s="11" t="str">
        <f>IFERROR(INDEX({"JSNY-BJ0001-01";"JSNY-JS0022-01";"JSNY-JS0002-01"},MATCH(D500,{"BJ_zhongyu";"JS_WX_liteer";"JS_CZ_wodefeng"},0)),"")</f>
        <v>JSNY-JS0002-01</v>
      </c>
      <c r="C500" s="11" t="str">
        <f>IFERROR(INDEX({"北京中裕世纪大酒店";"江苏利特尔绿色包装股份有限公司";"常州市金坛沃德丰电子科技有限公司"},MATCH(D500,{"BJ_zhongyu";"JS_WX_liteer";"JS_CZ_wodefeng"},0)),"")</f>
        <v>常州市金坛沃德丰电子科技有限公司</v>
      </c>
      <c r="D500" s="11" t="str">
        <f>[1]动作!$G499</f>
        <v>JS_CZ_wodefeng</v>
      </c>
      <c r="E500" s="11" t="str">
        <f>[1]动作!$D499</f>
        <v>分系统1BMS3单体电压过低二级故障</v>
      </c>
      <c r="F500" s="11" t="s">
        <v>177</v>
      </c>
      <c r="G500" s="12">
        <f>[1]动作!$A499+[1]动作!$B499</f>
        <v>43193.464999999997</v>
      </c>
      <c r="H500" s="12"/>
      <c r="I500" s="11"/>
    </row>
    <row r="501" spans="1:9" hidden="1" x14ac:dyDescent="0.3">
      <c r="A501" s="24">
        <v>499</v>
      </c>
      <c r="B501" s="11" t="str">
        <f>IFERROR(INDEX({"JSNY-BJ0001-01";"JSNY-JS0022-01";"JSNY-JS0002-01"},MATCH(D501,{"BJ_zhongyu";"JS_WX_liteer";"JS_CZ_wodefeng"},0)),"")</f>
        <v>JSNY-JS0002-01</v>
      </c>
      <c r="C501" s="11" t="str">
        <f>IFERROR(INDEX({"北京中裕世纪大酒店";"江苏利特尔绿色包装股份有限公司";"常州市金坛沃德丰电子科技有限公司"},MATCH(D501,{"BJ_zhongyu";"JS_WX_liteer";"JS_CZ_wodefeng"},0)),"")</f>
        <v>常州市金坛沃德丰电子科技有限公司</v>
      </c>
      <c r="D501" s="11" t="str">
        <f>[1]动作!$G500</f>
        <v>JS_CZ_wodefeng</v>
      </c>
      <c r="E501" s="11" t="str">
        <f>[1]动作!$D500</f>
        <v>分系统1BMS5单体电压过低一级故障</v>
      </c>
      <c r="F501" s="11" t="s">
        <v>177</v>
      </c>
      <c r="G501" s="12">
        <f>[1]动作!$A500+[1]动作!$B500</f>
        <v>43193.465289351851</v>
      </c>
      <c r="H501" s="12"/>
      <c r="I501" s="11"/>
    </row>
    <row r="502" spans="1:9" hidden="1" x14ac:dyDescent="0.3">
      <c r="A502" s="24">
        <v>500</v>
      </c>
      <c r="B502" s="11" t="str">
        <f>IFERROR(INDEX({"JSNY-BJ0001-01";"JSNY-JS0022-01";"JSNY-JS0002-01"},MATCH(D502,{"BJ_zhongyu";"JS_WX_liteer";"JS_CZ_wodefeng"},0)),"")</f>
        <v>JSNY-JS0002-01</v>
      </c>
      <c r="C502" s="11" t="str">
        <f>IFERROR(INDEX({"北京中裕世纪大酒店";"江苏利特尔绿色包装股份有限公司";"常州市金坛沃德丰电子科技有限公司"},MATCH(D502,{"BJ_zhongyu";"JS_WX_liteer";"JS_CZ_wodefeng"},0)),"")</f>
        <v>常州市金坛沃德丰电子科技有限公司</v>
      </c>
      <c r="D502" s="11" t="str">
        <f>[1]动作!$G501</f>
        <v>JS_CZ_wodefeng</v>
      </c>
      <c r="E502" s="11" t="str">
        <f>[1]动作!$D501</f>
        <v>分系统1BMS5单体电压过低二级故障</v>
      </c>
      <c r="F502" s="11" t="s">
        <v>177</v>
      </c>
      <c r="G502" s="12">
        <f>[1]动作!$A501+[1]动作!$B501</f>
        <v>43193.465289351851</v>
      </c>
      <c r="H502" s="12"/>
      <c r="I502" s="11"/>
    </row>
    <row r="503" spans="1:9" hidden="1" x14ac:dyDescent="0.3">
      <c r="A503" s="24">
        <v>501</v>
      </c>
      <c r="B503" s="11" t="str">
        <f>IFERROR(INDEX({"JSNY-BJ0001-01";"JSNY-JS0022-01";"JSNY-JS0002-01"},MATCH(D503,{"BJ_zhongyu";"JS_WX_liteer";"JS_CZ_wodefeng"},0)),"")</f>
        <v>JSNY-JS0002-01</v>
      </c>
      <c r="C503" s="11" t="str">
        <f>IFERROR(INDEX({"北京中裕世纪大酒店";"江苏利特尔绿色包装股份有限公司";"常州市金坛沃德丰电子科技有限公司"},MATCH(D503,{"BJ_zhongyu";"JS_WX_liteer";"JS_CZ_wodefeng"},0)),"")</f>
        <v>常州市金坛沃德丰电子科技有限公司</v>
      </c>
      <c r="D503" s="11" t="str">
        <f>[1]动作!$G502</f>
        <v>JS_CZ_wodefeng</v>
      </c>
      <c r="E503" s="11" t="str">
        <f>[1]动作!$D502</f>
        <v>分系统1BMS4SOC过低一级故障</v>
      </c>
      <c r="F503" s="11" t="s">
        <v>177</v>
      </c>
      <c r="G503" s="12">
        <f>[1]动作!$A502+[1]动作!$B502</f>
        <v>43193.465578703705</v>
      </c>
      <c r="H503" s="12"/>
      <c r="I503" s="11"/>
    </row>
    <row r="504" spans="1:9" hidden="1" x14ac:dyDescent="0.3">
      <c r="A504" s="24">
        <v>502</v>
      </c>
      <c r="B504" s="11" t="str">
        <f>IFERROR(INDEX({"JSNY-BJ0001-01";"JSNY-JS0022-01";"JSNY-JS0002-01"},MATCH(D504,{"BJ_zhongyu";"JS_WX_liteer";"JS_CZ_wodefeng"},0)),"")</f>
        <v>JSNY-JS0002-01</v>
      </c>
      <c r="C504" s="11" t="str">
        <f>IFERROR(INDEX({"北京中裕世纪大酒店";"江苏利特尔绿色包装股份有限公司";"常州市金坛沃德丰电子科技有限公司"},MATCH(D504,{"BJ_zhongyu";"JS_WX_liteer";"JS_CZ_wodefeng"},0)),"")</f>
        <v>常州市金坛沃德丰电子科技有限公司</v>
      </c>
      <c r="D504" s="11" t="str">
        <f>[1]动作!$G503</f>
        <v>JS_CZ_wodefeng</v>
      </c>
      <c r="E504" s="11" t="str">
        <f>[1]动作!$D503</f>
        <v>分系统1BMS4SOC过低二级故障</v>
      </c>
      <c r="F504" s="11" t="s">
        <v>177</v>
      </c>
      <c r="G504" s="12">
        <f>[1]动作!$A503+[1]动作!$B503</f>
        <v>43193.465578703705</v>
      </c>
      <c r="H504" s="12"/>
      <c r="I504" s="11"/>
    </row>
    <row r="505" spans="1:9" hidden="1" x14ac:dyDescent="0.3">
      <c r="A505" s="24">
        <v>503</v>
      </c>
      <c r="B505" s="11" t="str">
        <f>IFERROR(INDEX({"JSNY-BJ0001-01";"JSNY-JS0022-01";"JSNY-JS0002-01"},MATCH(D505,{"BJ_zhongyu";"JS_WX_liteer";"JS_CZ_wodefeng"},0)),"")</f>
        <v>JSNY-JS0002-01</v>
      </c>
      <c r="C505" s="11" t="str">
        <f>IFERROR(INDEX({"北京中裕世纪大酒店";"江苏利特尔绿色包装股份有限公司";"常州市金坛沃德丰电子科技有限公司"},MATCH(D505,{"BJ_zhongyu";"JS_WX_liteer";"JS_CZ_wodefeng"},0)),"")</f>
        <v>常州市金坛沃德丰电子科技有限公司</v>
      </c>
      <c r="D505" s="11" t="str">
        <f>[1]动作!$G504</f>
        <v>JS_CZ_wodefeng</v>
      </c>
      <c r="E505" s="11" t="str">
        <f>[1]动作!$D504</f>
        <v>分系统1BMS2SOC过低一级故障</v>
      </c>
      <c r="F505" s="11" t="s">
        <v>177</v>
      </c>
      <c r="G505" s="12">
        <f>[1]动作!$A504+[1]动作!$B504</f>
        <v>43193.465925925928</v>
      </c>
      <c r="H505" s="12"/>
      <c r="I505" s="11"/>
    </row>
    <row r="506" spans="1:9" hidden="1" x14ac:dyDescent="0.3">
      <c r="A506" s="24">
        <v>504</v>
      </c>
      <c r="B506" s="11" t="str">
        <f>IFERROR(INDEX({"JSNY-BJ0001-01";"JSNY-JS0022-01";"JSNY-JS0002-01"},MATCH(D506,{"BJ_zhongyu";"JS_WX_liteer";"JS_CZ_wodefeng"},0)),"")</f>
        <v>JSNY-JS0002-01</v>
      </c>
      <c r="C506" s="11" t="str">
        <f>IFERROR(INDEX({"北京中裕世纪大酒店";"江苏利特尔绿色包装股份有限公司";"常州市金坛沃德丰电子科技有限公司"},MATCH(D506,{"BJ_zhongyu";"JS_WX_liteer";"JS_CZ_wodefeng"},0)),"")</f>
        <v>常州市金坛沃德丰电子科技有限公司</v>
      </c>
      <c r="D506" s="11" t="str">
        <f>[1]动作!$G505</f>
        <v>JS_CZ_wodefeng</v>
      </c>
      <c r="E506" s="11" t="str">
        <f>[1]动作!$D505</f>
        <v>分系统1BMS2SOC过低二级故障</v>
      </c>
      <c r="F506" s="11" t="s">
        <v>177</v>
      </c>
      <c r="G506" s="12">
        <f>[1]动作!$A505+[1]动作!$B505</f>
        <v>43193.465925925928</v>
      </c>
      <c r="H506" s="12"/>
      <c r="I506" s="11"/>
    </row>
    <row r="507" spans="1:9" hidden="1" x14ac:dyDescent="0.3">
      <c r="A507" s="24">
        <v>505</v>
      </c>
      <c r="B507" s="11" t="str">
        <f>IFERROR(INDEX({"JSNY-BJ0001-01";"JSNY-JS0022-01";"JSNY-JS0002-01"},MATCH(D507,{"BJ_zhongyu";"JS_WX_liteer";"JS_CZ_wodefeng"},0)),"")</f>
        <v>JSNY-JS0002-01</v>
      </c>
      <c r="C507" s="11" t="str">
        <f>IFERROR(INDEX({"北京中裕世纪大酒店";"江苏利特尔绿色包装股份有限公司";"常州市金坛沃德丰电子科技有限公司"},MATCH(D507,{"BJ_zhongyu";"JS_WX_liteer";"JS_CZ_wodefeng"},0)),"")</f>
        <v>常州市金坛沃德丰电子科技有限公司</v>
      </c>
      <c r="D507" s="11" t="str">
        <f>[1]动作!$G506</f>
        <v>JS_CZ_wodefeng</v>
      </c>
      <c r="E507" s="11" t="str">
        <f>[1]动作!$D506</f>
        <v>分系统1BMS6单体电压过低一级故障</v>
      </c>
      <c r="F507" s="11" t="s">
        <v>177</v>
      </c>
      <c r="G507" s="12">
        <f>[1]动作!$A506+[1]动作!$B506</f>
        <v>43193.465983796297</v>
      </c>
      <c r="H507" s="12"/>
      <c r="I507" s="11"/>
    </row>
    <row r="508" spans="1:9" hidden="1" x14ac:dyDescent="0.3">
      <c r="A508" s="24">
        <v>506</v>
      </c>
      <c r="B508" s="11" t="str">
        <f>IFERROR(INDEX({"JSNY-BJ0001-01";"JSNY-JS0022-01";"JSNY-JS0002-01"},MATCH(D508,{"BJ_zhongyu";"JS_WX_liteer";"JS_CZ_wodefeng"},0)),"")</f>
        <v>JSNY-JS0002-01</v>
      </c>
      <c r="C508" s="11" t="str">
        <f>IFERROR(INDEX({"北京中裕世纪大酒店";"江苏利特尔绿色包装股份有限公司";"常州市金坛沃德丰电子科技有限公司"},MATCH(D508,{"BJ_zhongyu";"JS_WX_liteer";"JS_CZ_wodefeng"},0)),"")</f>
        <v>常州市金坛沃德丰电子科技有限公司</v>
      </c>
      <c r="D508" s="11" t="str">
        <f>[1]动作!$G507</f>
        <v>JS_CZ_wodefeng</v>
      </c>
      <c r="E508" s="11" t="str">
        <f>[1]动作!$D507</f>
        <v>分系统1BMS6单体电压过低二级故障</v>
      </c>
      <c r="F508" s="11" t="s">
        <v>177</v>
      </c>
      <c r="G508" s="12">
        <f>[1]动作!$A507+[1]动作!$B507</f>
        <v>43193.465983796297</v>
      </c>
      <c r="H508" s="12"/>
      <c r="I508" s="11"/>
    </row>
    <row r="509" spans="1:9" hidden="1" x14ac:dyDescent="0.3">
      <c r="A509" s="24">
        <v>507</v>
      </c>
      <c r="B509" s="11" t="str">
        <f>IFERROR(INDEX({"JSNY-BJ0001-01";"JSNY-JS0022-01";"JSNY-JS0002-01"},MATCH(D509,{"BJ_zhongyu";"JS_WX_liteer";"JS_CZ_wodefeng"},0)),"")</f>
        <v>JSNY-JS0002-01</v>
      </c>
      <c r="C509" s="11" t="str">
        <f>IFERROR(INDEX({"北京中裕世纪大酒店";"江苏利特尔绿色包装股份有限公司";"常州市金坛沃德丰电子科技有限公司"},MATCH(D509,{"BJ_zhongyu";"JS_WX_liteer";"JS_CZ_wodefeng"},0)),"")</f>
        <v>常州市金坛沃德丰电子科技有限公司</v>
      </c>
      <c r="D509" s="11" t="str">
        <f>[1]动作!$G508</f>
        <v>JS_CZ_wodefeng</v>
      </c>
      <c r="E509" s="11" t="str">
        <f>[1]动作!$D508</f>
        <v>分系统1BMS4单体电压过低一级故障</v>
      </c>
      <c r="F509" s="11" t="s">
        <v>177</v>
      </c>
      <c r="G509" s="12">
        <f>[1]动作!$A508+[1]动作!$B508</f>
        <v>43193.466793981483</v>
      </c>
      <c r="H509" s="12"/>
      <c r="I509" s="11"/>
    </row>
    <row r="510" spans="1:9" hidden="1" x14ac:dyDescent="0.3">
      <c r="A510" s="24">
        <v>508</v>
      </c>
      <c r="B510" s="11" t="str">
        <f>IFERROR(INDEX({"JSNY-BJ0001-01";"JSNY-JS0022-01";"JSNY-JS0002-01"},MATCH(D510,{"BJ_zhongyu";"JS_WX_liteer";"JS_CZ_wodefeng"},0)),"")</f>
        <v>JSNY-JS0002-01</v>
      </c>
      <c r="C510" s="11" t="str">
        <f>IFERROR(INDEX({"北京中裕世纪大酒店";"江苏利特尔绿色包装股份有限公司";"常州市金坛沃德丰电子科技有限公司"},MATCH(D510,{"BJ_zhongyu";"JS_WX_liteer";"JS_CZ_wodefeng"},0)),"")</f>
        <v>常州市金坛沃德丰电子科技有限公司</v>
      </c>
      <c r="D510" s="11" t="str">
        <f>[1]动作!$G509</f>
        <v>JS_CZ_wodefeng</v>
      </c>
      <c r="E510" s="11" t="str">
        <f>[1]动作!$D509</f>
        <v>分系统1BMS4单体电压过低二级故障</v>
      </c>
      <c r="F510" s="11" t="s">
        <v>177</v>
      </c>
      <c r="G510" s="12">
        <f>[1]动作!$A509+[1]动作!$B509</f>
        <v>43193.466793981483</v>
      </c>
      <c r="H510" s="12"/>
      <c r="I510" s="11"/>
    </row>
    <row r="511" spans="1:9" hidden="1" x14ac:dyDescent="0.3">
      <c r="A511" s="24">
        <v>509</v>
      </c>
      <c r="B511" s="11" t="str">
        <f>IFERROR(INDEX({"JSNY-BJ0001-01";"JSNY-JS0022-01";"JSNY-JS0002-01"},MATCH(D511,{"BJ_zhongyu";"JS_WX_liteer";"JS_CZ_wodefeng"},0)),"")</f>
        <v>JSNY-JS0002-01</v>
      </c>
      <c r="C511" s="11" t="str">
        <f>IFERROR(INDEX({"北京中裕世纪大酒店";"江苏利特尔绿色包装股份有限公司";"常州市金坛沃德丰电子科技有限公司"},MATCH(D511,{"BJ_zhongyu";"JS_WX_liteer";"JS_CZ_wodefeng"},0)),"")</f>
        <v>常州市金坛沃德丰电子科技有限公司</v>
      </c>
      <c r="D511" s="11" t="str">
        <f>[1]动作!$G510</f>
        <v>JS_CZ_wodefeng</v>
      </c>
      <c r="E511" s="11" t="str">
        <f>[1]动作!$D510</f>
        <v>分系统1BMS2单体电压过低一级故障</v>
      </c>
      <c r="F511" s="11" t="s">
        <v>177</v>
      </c>
      <c r="G511" s="12">
        <f>[1]动作!$A510+[1]动作!$B510</f>
        <v>43193.466851851852</v>
      </c>
      <c r="H511" s="12"/>
      <c r="I511" s="11"/>
    </row>
    <row r="512" spans="1:9" hidden="1" x14ac:dyDescent="0.3">
      <c r="A512" s="24">
        <v>510</v>
      </c>
      <c r="B512" s="11" t="str">
        <f>IFERROR(INDEX({"JSNY-BJ0001-01";"JSNY-JS0022-01";"JSNY-JS0002-01"},MATCH(D512,{"BJ_zhongyu";"JS_WX_liteer";"JS_CZ_wodefeng"},0)),"")</f>
        <v>JSNY-JS0002-01</v>
      </c>
      <c r="C512" s="11" t="str">
        <f>IFERROR(INDEX({"北京中裕世纪大酒店";"江苏利特尔绿色包装股份有限公司";"常州市金坛沃德丰电子科技有限公司"},MATCH(D512,{"BJ_zhongyu";"JS_WX_liteer";"JS_CZ_wodefeng"},0)),"")</f>
        <v>常州市金坛沃德丰电子科技有限公司</v>
      </c>
      <c r="D512" s="11" t="str">
        <f>[1]动作!$G511</f>
        <v>JS_CZ_wodefeng</v>
      </c>
      <c r="E512" s="11" t="str">
        <f>[1]动作!$D511</f>
        <v>分系统1BMS2单体电压过低二级故障</v>
      </c>
      <c r="F512" s="11" t="s">
        <v>177</v>
      </c>
      <c r="G512" s="12">
        <f>[1]动作!$A511+[1]动作!$B511</f>
        <v>43193.466851851852</v>
      </c>
      <c r="H512" s="12"/>
      <c r="I512" s="11"/>
    </row>
    <row r="513" spans="1:9" hidden="1" x14ac:dyDescent="0.3">
      <c r="A513" s="24">
        <v>511</v>
      </c>
      <c r="B513" s="11" t="str">
        <f>IFERROR(INDEX({"JSNY-BJ0001-01";"JSNY-JS0022-01";"JSNY-JS0002-01"},MATCH(D513,{"BJ_zhongyu";"JS_WX_liteer";"JS_CZ_wodefeng"},0)),"")</f>
        <v>JSNY-JS0022-01</v>
      </c>
      <c r="C513" s="11" t="str">
        <f>IFERROR(INDEX({"北京中裕世纪大酒店";"江苏利特尔绿色包装股份有限公司";"常州市金坛沃德丰电子科技有限公司"},MATCH(D513,{"BJ_zhongyu";"JS_WX_liteer";"JS_CZ_wodefeng"},0)),"")</f>
        <v>江苏利特尔绿色包装股份有限公司</v>
      </c>
      <c r="D513" s="11" t="str">
        <f>[1]动作!$G512</f>
        <v>JS_WX_liteer</v>
      </c>
      <c r="E513" s="11" t="str">
        <f>[1]动作!$D512</f>
        <v>分系统1BMS8总电压过低一级故障</v>
      </c>
      <c r="F513" s="11" t="s">
        <v>177</v>
      </c>
      <c r="G513" s="12">
        <f>[1]动作!$A512+[1]动作!$B512</f>
        <v>43193.487361111111</v>
      </c>
      <c r="H513" s="12"/>
      <c r="I513" s="11"/>
    </row>
    <row r="514" spans="1:9" hidden="1" x14ac:dyDescent="0.3">
      <c r="A514" s="24">
        <v>512</v>
      </c>
      <c r="B514" s="11" t="str">
        <f>IFERROR(INDEX({"JSNY-BJ0001-01";"JSNY-JS0022-01";"JSNY-JS0002-01"},MATCH(D514,{"BJ_zhongyu";"JS_WX_liteer";"JS_CZ_wodefeng"},0)),"")</f>
        <v>JSNY-JS0022-01</v>
      </c>
      <c r="C514" s="11" t="str">
        <f>IFERROR(INDEX({"北京中裕世纪大酒店";"江苏利特尔绿色包装股份有限公司";"常州市金坛沃德丰电子科技有限公司"},MATCH(D514,{"BJ_zhongyu";"JS_WX_liteer";"JS_CZ_wodefeng"},0)),"")</f>
        <v>江苏利特尔绿色包装股份有限公司</v>
      </c>
      <c r="D514" s="11" t="str">
        <f>[1]动作!$G513</f>
        <v>JS_WX_liteer</v>
      </c>
      <c r="E514" s="11" t="str">
        <f>[1]动作!$D513</f>
        <v>分系统1BMS8总电压过低二级故障</v>
      </c>
      <c r="F514" s="11" t="s">
        <v>177</v>
      </c>
      <c r="G514" s="12">
        <f>[1]动作!$A513+[1]动作!$B513</f>
        <v>43193.487361111111</v>
      </c>
      <c r="H514" s="12"/>
      <c r="I514" s="11"/>
    </row>
    <row r="515" spans="1:9" hidden="1" x14ac:dyDescent="0.3">
      <c r="A515" s="24">
        <v>513</v>
      </c>
      <c r="B515" s="11" t="str">
        <f>IFERROR(INDEX({"JSNY-BJ0001-01";"JSNY-JS0022-01";"JSNY-JS0002-01"},MATCH(D515,{"BJ_zhongyu";"JS_WX_liteer";"JS_CZ_wodefeng"},0)),"")</f>
        <v>JSNY-JS0022-01</v>
      </c>
      <c r="C515" s="11" t="str">
        <f>IFERROR(INDEX({"北京中裕世纪大酒店";"江苏利特尔绿色包装股份有限公司";"常州市金坛沃德丰电子科技有限公司"},MATCH(D515,{"BJ_zhongyu";"JS_WX_liteer";"JS_CZ_wodefeng"},0)),"")</f>
        <v>江苏利特尔绿色包装股份有限公司</v>
      </c>
      <c r="D515" s="11" t="str">
        <f>[1]动作!$G514</f>
        <v>JS_WX_liteer</v>
      </c>
      <c r="E515" s="11" t="str">
        <f>[1]动作!$D514</f>
        <v>分系统1BMS9总电压过低一级故障</v>
      </c>
      <c r="F515" s="11" t="s">
        <v>177</v>
      </c>
      <c r="G515" s="12">
        <f>[1]动作!$A514+[1]动作!$B514</f>
        <v>43193.48746527778</v>
      </c>
      <c r="H515" s="12"/>
      <c r="I515" s="11"/>
    </row>
    <row r="516" spans="1:9" hidden="1" x14ac:dyDescent="0.3">
      <c r="A516" s="24">
        <v>514</v>
      </c>
      <c r="B516" s="11" t="str">
        <f>IFERROR(INDEX({"JSNY-BJ0001-01";"JSNY-JS0022-01";"JSNY-JS0002-01"},MATCH(D516,{"BJ_zhongyu";"JS_WX_liteer";"JS_CZ_wodefeng"},0)),"")</f>
        <v>JSNY-JS0022-01</v>
      </c>
      <c r="C516" s="11" t="str">
        <f>IFERROR(INDEX({"北京中裕世纪大酒店";"江苏利特尔绿色包装股份有限公司";"常州市金坛沃德丰电子科技有限公司"},MATCH(D516,{"BJ_zhongyu";"JS_WX_liteer";"JS_CZ_wodefeng"},0)),"")</f>
        <v>江苏利特尔绿色包装股份有限公司</v>
      </c>
      <c r="D516" s="11" t="str">
        <f>[1]动作!$G515</f>
        <v>JS_WX_liteer</v>
      </c>
      <c r="E516" s="11" t="str">
        <f>[1]动作!$D515</f>
        <v>分系统1BMS9总电压过低二级故障</v>
      </c>
      <c r="F516" s="11" t="s">
        <v>177</v>
      </c>
      <c r="G516" s="12">
        <f>[1]动作!$A515+[1]动作!$B515</f>
        <v>43193.48746527778</v>
      </c>
      <c r="H516" s="12"/>
      <c r="I516" s="11"/>
    </row>
    <row r="517" spans="1:9" hidden="1" x14ac:dyDescent="0.3">
      <c r="A517" s="24">
        <v>515</v>
      </c>
      <c r="B517" s="11" t="str">
        <f>IFERROR(INDEX({"JSNY-BJ0001-01";"JSNY-JS0022-01";"JSNY-JS0002-01"},MATCH(D517,{"BJ_zhongyu";"JS_WX_liteer";"JS_CZ_wodefeng"},0)),"")</f>
        <v>JSNY-JS0022-01</v>
      </c>
      <c r="C517" s="11" t="str">
        <f>IFERROR(INDEX({"北京中裕世纪大酒店";"江苏利特尔绿色包装股份有限公司";"常州市金坛沃德丰电子科技有限公司"},MATCH(D517,{"BJ_zhongyu";"JS_WX_liteer";"JS_CZ_wodefeng"},0)),"")</f>
        <v>江苏利特尔绿色包装股份有限公司</v>
      </c>
      <c r="D517" s="11" t="str">
        <f>[1]动作!$G516</f>
        <v>JS_WX_liteer</v>
      </c>
      <c r="E517" s="11" t="str">
        <f>[1]动作!$D516</f>
        <v>分系统1BMS1总电压过低一级故障</v>
      </c>
      <c r="F517" s="11" t="s">
        <v>177</v>
      </c>
      <c r="G517" s="12">
        <f>[1]动作!$A516+[1]动作!$B516</f>
        <v>43193.488113425927</v>
      </c>
      <c r="H517" s="12"/>
      <c r="I517" s="11"/>
    </row>
    <row r="518" spans="1:9" hidden="1" x14ac:dyDescent="0.3">
      <c r="A518" s="24">
        <v>516</v>
      </c>
      <c r="B518" s="11" t="str">
        <f>IFERROR(INDEX({"JSNY-BJ0001-01";"JSNY-JS0022-01";"JSNY-JS0002-01"},MATCH(D518,{"BJ_zhongyu";"JS_WX_liteer";"JS_CZ_wodefeng"},0)),"")</f>
        <v>JSNY-JS0022-01</v>
      </c>
      <c r="C518" s="11" t="str">
        <f>IFERROR(INDEX({"北京中裕世纪大酒店";"江苏利特尔绿色包装股份有限公司";"常州市金坛沃德丰电子科技有限公司"},MATCH(D518,{"BJ_zhongyu";"JS_WX_liteer";"JS_CZ_wodefeng"},0)),"")</f>
        <v>江苏利特尔绿色包装股份有限公司</v>
      </c>
      <c r="D518" s="11" t="str">
        <f>[1]动作!$G517</f>
        <v>JS_WX_liteer</v>
      </c>
      <c r="E518" s="11" t="str">
        <f>[1]动作!$D517</f>
        <v>分系统1BMS1总电压过低二级故障</v>
      </c>
      <c r="F518" s="11" t="s">
        <v>177</v>
      </c>
      <c r="G518" s="12">
        <f>[1]动作!$A517+[1]动作!$B517</f>
        <v>43193.488113425927</v>
      </c>
      <c r="H518" s="12"/>
      <c r="I518" s="11"/>
    </row>
    <row r="519" spans="1:9" hidden="1" x14ac:dyDescent="0.3">
      <c r="A519" s="24">
        <v>517</v>
      </c>
      <c r="B519" s="11" t="str">
        <f>IFERROR(INDEX({"JSNY-BJ0001-01";"JSNY-JS0022-01";"JSNY-JS0002-01"},MATCH(D519,{"BJ_zhongyu";"JS_WX_liteer";"JS_CZ_wodefeng"},0)),"")</f>
        <v>JSNY-JS0022-01</v>
      </c>
      <c r="C519" s="11" t="str">
        <f>IFERROR(INDEX({"北京中裕世纪大酒店";"江苏利特尔绿色包装股份有限公司";"常州市金坛沃德丰电子科技有限公司"},MATCH(D519,{"BJ_zhongyu";"JS_WX_liteer";"JS_CZ_wodefeng"},0)),"")</f>
        <v>江苏利特尔绿色包装股份有限公司</v>
      </c>
      <c r="D519" s="11" t="str">
        <f>[1]动作!$G518</f>
        <v>JS_WX_liteer</v>
      </c>
      <c r="E519" s="11" t="str">
        <f>[1]动作!$D518</f>
        <v>分系统1BMS4总电压过低一级故障</v>
      </c>
      <c r="F519" s="11" t="s">
        <v>177</v>
      </c>
      <c r="G519" s="12">
        <f>[1]动作!$A518+[1]动作!$B518</f>
        <v>43193.488171296296</v>
      </c>
      <c r="H519" s="12"/>
      <c r="I519" s="11"/>
    </row>
    <row r="520" spans="1:9" hidden="1" x14ac:dyDescent="0.3">
      <c r="A520" s="24">
        <v>518</v>
      </c>
      <c r="B520" s="11" t="str">
        <f>IFERROR(INDEX({"JSNY-BJ0001-01";"JSNY-JS0022-01";"JSNY-JS0002-01"},MATCH(D520,{"BJ_zhongyu";"JS_WX_liteer";"JS_CZ_wodefeng"},0)),"")</f>
        <v>JSNY-JS0022-01</v>
      </c>
      <c r="C520" s="11" t="str">
        <f>IFERROR(INDEX({"北京中裕世纪大酒店";"江苏利特尔绿色包装股份有限公司";"常州市金坛沃德丰电子科技有限公司"},MATCH(D520,{"BJ_zhongyu";"JS_WX_liteer";"JS_CZ_wodefeng"},0)),"")</f>
        <v>江苏利特尔绿色包装股份有限公司</v>
      </c>
      <c r="D520" s="11" t="str">
        <f>[1]动作!$G519</f>
        <v>JS_WX_liteer</v>
      </c>
      <c r="E520" s="11" t="str">
        <f>[1]动作!$D519</f>
        <v>分系统1BMS4总电压过低二级故障</v>
      </c>
      <c r="F520" s="11" t="s">
        <v>177</v>
      </c>
      <c r="G520" s="12">
        <f>[1]动作!$A519+[1]动作!$B519</f>
        <v>43193.488171296296</v>
      </c>
      <c r="H520" s="12"/>
      <c r="I520" s="11"/>
    </row>
    <row r="521" spans="1:9" hidden="1" x14ac:dyDescent="0.3">
      <c r="A521" s="24">
        <v>519</v>
      </c>
      <c r="B521" s="11" t="str">
        <f>IFERROR(INDEX({"JSNY-BJ0001-01";"JSNY-JS0022-01";"JSNY-JS0002-01"},MATCH(D521,{"BJ_zhongyu";"JS_WX_liteer";"JS_CZ_wodefeng"},0)),"")</f>
        <v>JSNY-JS0022-01</v>
      </c>
      <c r="C521" s="11" t="str">
        <f>IFERROR(INDEX({"北京中裕世纪大酒店";"江苏利特尔绿色包装股份有限公司";"常州市金坛沃德丰电子科技有限公司"},MATCH(D521,{"BJ_zhongyu";"JS_WX_liteer";"JS_CZ_wodefeng"},0)),"")</f>
        <v>江苏利特尔绿色包装股份有限公司</v>
      </c>
      <c r="D521" s="11" t="str">
        <f>[1]动作!$G520</f>
        <v>JS_WX_liteer</v>
      </c>
      <c r="E521" s="11" t="str">
        <f>[1]动作!$D520</f>
        <v>分系统1BMS2总电压过低一级故障</v>
      </c>
      <c r="F521" s="11" t="s">
        <v>177</v>
      </c>
      <c r="G521" s="12">
        <f>[1]动作!$A520+[1]动作!$B520</f>
        <v>43193.48846064815</v>
      </c>
      <c r="H521" s="12"/>
      <c r="I521" s="11"/>
    </row>
    <row r="522" spans="1:9" hidden="1" x14ac:dyDescent="0.3">
      <c r="A522" s="24">
        <v>520</v>
      </c>
      <c r="B522" s="11" t="str">
        <f>IFERROR(INDEX({"JSNY-BJ0001-01";"JSNY-JS0022-01";"JSNY-JS0002-01"},MATCH(D522,{"BJ_zhongyu";"JS_WX_liteer";"JS_CZ_wodefeng"},0)),"")</f>
        <v>JSNY-JS0022-01</v>
      </c>
      <c r="C522" s="11" t="str">
        <f>IFERROR(INDEX({"北京中裕世纪大酒店";"江苏利特尔绿色包装股份有限公司";"常州市金坛沃德丰电子科技有限公司"},MATCH(D522,{"BJ_zhongyu";"JS_WX_liteer";"JS_CZ_wodefeng"},0)),"")</f>
        <v>江苏利特尔绿色包装股份有限公司</v>
      </c>
      <c r="D522" s="11" t="str">
        <f>[1]动作!$G521</f>
        <v>JS_WX_liteer</v>
      </c>
      <c r="E522" s="11" t="str">
        <f>[1]动作!$D521</f>
        <v>分系统1BMS2总电压过低二级故障</v>
      </c>
      <c r="F522" s="11" t="s">
        <v>177</v>
      </c>
      <c r="G522" s="12">
        <f>[1]动作!$A521+[1]动作!$B521</f>
        <v>43193.48846064815</v>
      </c>
      <c r="H522" s="12"/>
      <c r="I522" s="11"/>
    </row>
    <row r="523" spans="1:9" hidden="1" x14ac:dyDescent="0.3">
      <c r="A523" s="24">
        <v>521</v>
      </c>
      <c r="B523" s="11" t="str">
        <f>IFERROR(INDEX({"JSNY-BJ0001-01";"JSNY-JS0022-01";"JSNY-JS0002-01"},MATCH(D523,{"BJ_zhongyu";"JS_WX_liteer";"JS_CZ_wodefeng"},0)),"")</f>
        <v>JSNY-JS0022-01</v>
      </c>
      <c r="C523" s="11" t="str">
        <f>IFERROR(INDEX({"北京中裕世纪大酒店";"江苏利特尔绿色包装股份有限公司";"常州市金坛沃德丰电子科技有限公司"},MATCH(D523,{"BJ_zhongyu";"JS_WX_liteer";"JS_CZ_wodefeng"},0)),"")</f>
        <v>江苏利特尔绿色包装股份有限公司</v>
      </c>
      <c r="D523" s="11" t="str">
        <f>[1]动作!$G522</f>
        <v>JS_WX_liteer</v>
      </c>
      <c r="E523" s="11" t="str">
        <f>[1]动作!$D522</f>
        <v>分系统1BMS5总电压过低一级故障</v>
      </c>
      <c r="F523" s="11" t="s">
        <v>177</v>
      </c>
      <c r="G523" s="12">
        <f>[1]动作!$A522+[1]动作!$B522</f>
        <v>43193.48846064815</v>
      </c>
      <c r="H523" s="12"/>
      <c r="I523" s="11"/>
    </row>
    <row r="524" spans="1:9" hidden="1" x14ac:dyDescent="0.3">
      <c r="A524" s="24">
        <v>522</v>
      </c>
      <c r="B524" s="11" t="str">
        <f>IFERROR(INDEX({"JSNY-BJ0001-01";"JSNY-JS0022-01";"JSNY-JS0002-01"},MATCH(D524,{"BJ_zhongyu";"JS_WX_liteer";"JS_CZ_wodefeng"},0)),"")</f>
        <v>JSNY-JS0022-01</v>
      </c>
      <c r="C524" s="11" t="str">
        <f>IFERROR(INDEX({"北京中裕世纪大酒店";"江苏利特尔绿色包装股份有限公司";"常州市金坛沃德丰电子科技有限公司"},MATCH(D524,{"BJ_zhongyu";"JS_WX_liteer";"JS_CZ_wodefeng"},0)),"")</f>
        <v>江苏利特尔绿色包装股份有限公司</v>
      </c>
      <c r="D524" s="11" t="str">
        <f>[1]动作!$G523</f>
        <v>JS_WX_liteer</v>
      </c>
      <c r="E524" s="11" t="str">
        <f>[1]动作!$D523</f>
        <v>分系统1BMS5总电压过低二级故障</v>
      </c>
      <c r="F524" s="11" t="s">
        <v>177</v>
      </c>
      <c r="G524" s="12">
        <f>[1]动作!$A523+[1]动作!$B523</f>
        <v>43193.48846064815</v>
      </c>
      <c r="H524" s="12"/>
      <c r="I524" s="11"/>
    </row>
    <row r="525" spans="1:9" hidden="1" x14ac:dyDescent="0.3">
      <c r="A525" s="24">
        <v>523</v>
      </c>
      <c r="B525" s="11" t="str">
        <f>IFERROR(INDEX({"JSNY-BJ0001-01";"JSNY-JS0022-01";"JSNY-JS0002-01"},MATCH(D525,{"BJ_zhongyu";"JS_WX_liteer";"JS_CZ_wodefeng"},0)),"")</f>
        <v>JSNY-JS0022-01</v>
      </c>
      <c r="C525" s="11" t="str">
        <f>IFERROR(INDEX({"北京中裕世纪大酒店";"江苏利特尔绿色包装股份有限公司";"常州市金坛沃德丰电子科技有限公司"},MATCH(D525,{"BJ_zhongyu";"JS_WX_liteer";"JS_CZ_wodefeng"},0)),"")</f>
        <v>江苏利特尔绿色包装股份有限公司</v>
      </c>
      <c r="D525" s="11" t="str">
        <f>[1]动作!$G524</f>
        <v>JS_WX_liteer</v>
      </c>
      <c r="E525" s="11" t="str">
        <f>[1]动作!$D524</f>
        <v>分系统1BMS7总电压过低一级故障</v>
      </c>
      <c r="F525" s="11" t="s">
        <v>177</v>
      </c>
      <c r="G525" s="12">
        <f>[1]动作!$A524+[1]动作!$B524</f>
        <v>43193.488518518519</v>
      </c>
      <c r="H525" s="12"/>
      <c r="I525" s="11"/>
    </row>
    <row r="526" spans="1:9" hidden="1" x14ac:dyDescent="0.3">
      <c r="A526" s="24">
        <v>524</v>
      </c>
      <c r="B526" s="11" t="str">
        <f>IFERROR(INDEX({"JSNY-BJ0001-01";"JSNY-JS0022-01";"JSNY-JS0002-01"},MATCH(D526,{"BJ_zhongyu";"JS_WX_liteer";"JS_CZ_wodefeng"},0)),"")</f>
        <v>JSNY-JS0022-01</v>
      </c>
      <c r="C526" s="11" t="str">
        <f>IFERROR(INDEX({"北京中裕世纪大酒店";"江苏利特尔绿色包装股份有限公司";"常州市金坛沃德丰电子科技有限公司"},MATCH(D526,{"BJ_zhongyu";"JS_WX_liteer";"JS_CZ_wodefeng"},0)),"")</f>
        <v>江苏利特尔绿色包装股份有限公司</v>
      </c>
      <c r="D526" s="11" t="str">
        <f>[1]动作!$G525</f>
        <v>JS_WX_liteer</v>
      </c>
      <c r="E526" s="11" t="str">
        <f>[1]动作!$D525</f>
        <v>分系统1BMS7总电压过低二级故障</v>
      </c>
      <c r="F526" s="11" t="s">
        <v>177</v>
      </c>
      <c r="G526" s="12">
        <f>[1]动作!$A525+[1]动作!$B525</f>
        <v>43193.488518518519</v>
      </c>
      <c r="H526" s="12"/>
      <c r="I526" s="11"/>
    </row>
    <row r="527" spans="1:9" hidden="1" x14ac:dyDescent="0.3">
      <c r="A527" s="24">
        <v>525</v>
      </c>
      <c r="B527" s="11" t="str">
        <f>IFERROR(INDEX({"JSNY-BJ0001-01";"JSNY-JS0022-01";"JSNY-JS0002-01"},MATCH(D527,{"BJ_zhongyu";"JS_WX_liteer";"JS_CZ_wodefeng"},0)),"")</f>
        <v>JSNY-JS0022-01</v>
      </c>
      <c r="C527" s="11" t="str">
        <f>IFERROR(INDEX({"北京中裕世纪大酒店";"江苏利特尔绿色包装股份有限公司";"常州市金坛沃德丰电子科技有限公司"},MATCH(D527,{"BJ_zhongyu";"JS_WX_liteer";"JS_CZ_wodefeng"},0)),"")</f>
        <v>江苏利特尔绿色包装股份有限公司</v>
      </c>
      <c r="D527" s="11" t="str">
        <f>[1]动作!$G526</f>
        <v>JS_WX_liteer</v>
      </c>
      <c r="E527" s="11" t="str">
        <f>[1]动作!$D526</f>
        <v>分系统1BMS6总电压过低一级故障</v>
      </c>
      <c r="F527" s="11" t="s">
        <v>177</v>
      </c>
      <c r="G527" s="12">
        <f>[1]动作!$A526+[1]动作!$B526</f>
        <v>43193.488576388889</v>
      </c>
      <c r="H527" s="12"/>
      <c r="I527" s="11"/>
    </row>
    <row r="528" spans="1:9" hidden="1" x14ac:dyDescent="0.3">
      <c r="A528" s="24">
        <v>526</v>
      </c>
      <c r="B528" s="11" t="str">
        <f>IFERROR(INDEX({"JSNY-BJ0001-01";"JSNY-JS0022-01";"JSNY-JS0002-01"},MATCH(D528,{"BJ_zhongyu";"JS_WX_liteer";"JS_CZ_wodefeng"},0)),"")</f>
        <v>JSNY-JS0022-01</v>
      </c>
      <c r="C528" s="11" t="str">
        <f>IFERROR(INDEX({"北京中裕世纪大酒店";"江苏利特尔绿色包装股份有限公司";"常州市金坛沃德丰电子科技有限公司"},MATCH(D528,{"BJ_zhongyu";"JS_WX_liteer";"JS_CZ_wodefeng"},0)),"")</f>
        <v>江苏利特尔绿色包装股份有限公司</v>
      </c>
      <c r="D528" s="11" t="str">
        <f>[1]动作!$G527</f>
        <v>JS_WX_liteer</v>
      </c>
      <c r="E528" s="11" t="str">
        <f>[1]动作!$D527</f>
        <v>分系统1BMS6总电压过低二级故障</v>
      </c>
      <c r="F528" s="11" t="s">
        <v>177</v>
      </c>
      <c r="G528" s="12">
        <f>[1]动作!$A527+[1]动作!$B527</f>
        <v>43193.488576388889</v>
      </c>
      <c r="H528" s="12"/>
      <c r="I528" s="11"/>
    </row>
    <row r="529" spans="1:9" hidden="1" x14ac:dyDescent="0.3">
      <c r="A529" s="24">
        <v>527</v>
      </c>
      <c r="B529" s="11" t="str">
        <f>IFERROR(INDEX({"JSNY-BJ0001-01";"JSNY-JS0022-01";"JSNY-JS0002-01"},MATCH(D529,{"BJ_zhongyu";"JS_WX_liteer";"JS_CZ_wodefeng"},0)),"")</f>
        <v>JSNY-JS0022-01</v>
      </c>
      <c r="C529" s="11" t="str">
        <f>IFERROR(INDEX({"北京中裕世纪大酒店";"江苏利特尔绿色包装股份有限公司";"常州市金坛沃德丰电子科技有限公司"},MATCH(D529,{"BJ_zhongyu";"JS_WX_liteer";"JS_CZ_wodefeng"},0)),"")</f>
        <v>江苏利特尔绿色包装股份有限公司</v>
      </c>
      <c r="D529" s="11" t="str">
        <f>[1]动作!$G528</f>
        <v>JS_WX_liteer</v>
      </c>
      <c r="E529" s="11" t="str">
        <f>[1]动作!$D528</f>
        <v>分系统1BMS3总电压过低一级故障</v>
      </c>
      <c r="F529" s="11" t="s">
        <v>177</v>
      </c>
      <c r="G529" s="12">
        <f>[1]动作!$A528+[1]动作!$B528</f>
        <v>43193.488981481481</v>
      </c>
      <c r="H529" s="12"/>
      <c r="I529" s="11"/>
    </row>
    <row r="530" spans="1:9" hidden="1" x14ac:dyDescent="0.3">
      <c r="A530" s="24">
        <v>528</v>
      </c>
      <c r="B530" s="11" t="str">
        <f>IFERROR(INDEX({"JSNY-BJ0001-01";"JSNY-JS0022-01";"JSNY-JS0002-01"},MATCH(D530,{"BJ_zhongyu";"JS_WX_liteer";"JS_CZ_wodefeng"},0)),"")</f>
        <v>JSNY-JS0022-01</v>
      </c>
      <c r="C530" s="11" t="str">
        <f>IFERROR(INDEX({"北京中裕世纪大酒店";"江苏利特尔绿色包装股份有限公司";"常州市金坛沃德丰电子科技有限公司"},MATCH(D530,{"BJ_zhongyu";"JS_WX_liteer";"JS_CZ_wodefeng"},0)),"")</f>
        <v>江苏利特尔绿色包装股份有限公司</v>
      </c>
      <c r="D530" s="11" t="str">
        <f>[1]动作!$G529</f>
        <v>JS_WX_liteer</v>
      </c>
      <c r="E530" s="11" t="str">
        <f>[1]动作!$D529</f>
        <v>分系统1BMS3总电压过低二级故障</v>
      </c>
      <c r="F530" s="11" t="s">
        <v>177</v>
      </c>
      <c r="G530" s="12">
        <f>[1]动作!$A529+[1]动作!$B529</f>
        <v>43193.488981481481</v>
      </c>
      <c r="H530" s="12"/>
      <c r="I530" s="11"/>
    </row>
    <row r="531" spans="1:9" hidden="1" x14ac:dyDescent="0.3">
      <c r="A531" s="24">
        <v>529</v>
      </c>
      <c r="B531" s="11" t="str">
        <f>IFERROR(INDEX({"JSNY-BJ0001-01";"JSNY-JS0022-01";"JSNY-JS0002-01"},MATCH(D531,{"BJ_zhongyu";"JS_WX_liteer";"JS_CZ_wodefeng"},0)),"")</f>
        <v>JSNY-JS0022-01</v>
      </c>
      <c r="C531" s="11" t="str">
        <f>IFERROR(INDEX({"北京中裕世纪大酒店";"江苏利特尔绿色包装股份有限公司";"常州市金坛沃德丰电子科技有限公司"},MATCH(D531,{"BJ_zhongyu";"JS_WX_liteer";"JS_CZ_wodefeng"},0)),"")</f>
        <v>江苏利特尔绿色包装股份有限公司</v>
      </c>
      <c r="D531" s="11" t="str">
        <f>[1]动作!$G530</f>
        <v>JS_WX_liteer</v>
      </c>
      <c r="E531" s="11" t="str">
        <f>[1]动作!$D530</f>
        <v>分系统1BMS3SOC过低一级故障</v>
      </c>
      <c r="F531" s="11" t="s">
        <v>177</v>
      </c>
      <c r="G531" s="12">
        <f>[1]动作!$A530+[1]动作!$B530</f>
        <v>43193.496562499997</v>
      </c>
      <c r="H531" s="12"/>
      <c r="I531" s="11"/>
    </row>
    <row r="532" spans="1:9" hidden="1" x14ac:dyDescent="0.3">
      <c r="A532" s="24">
        <v>530</v>
      </c>
      <c r="B532" s="11" t="str">
        <f>IFERROR(INDEX({"JSNY-BJ0001-01";"JSNY-JS0022-01";"JSNY-JS0002-01"},MATCH(D532,{"BJ_zhongyu";"JS_WX_liteer";"JS_CZ_wodefeng"},0)),"")</f>
        <v>JSNY-JS0022-01</v>
      </c>
      <c r="C532" s="11" t="str">
        <f>IFERROR(INDEX({"北京中裕世纪大酒店";"江苏利特尔绿色包装股份有限公司";"常州市金坛沃德丰电子科技有限公司"},MATCH(D532,{"BJ_zhongyu";"JS_WX_liteer";"JS_CZ_wodefeng"},0)),"")</f>
        <v>江苏利特尔绿色包装股份有限公司</v>
      </c>
      <c r="D532" s="11" t="str">
        <f>[1]动作!$G531</f>
        <v>JS_WX_liteer</v>
      </c>
      <c r="E532" s="11" t="str">
        <f>[1]动作!$D531</f>
        <v>分系统1BMS3SOC过低二级故障</v>
      </c>
      <c r="F532" s="11" t="s">
        <v>177</v>
      </c>
      <c r="G532" s="12">
        <f>[1]动作!$A531+[1]动作!$B531</f>
        <v>43193.496562499997</v>
      </c>
      <c r="H532" s="12"/>
      <c r="I532" s="11"/>
    </row>
    <row r="533" spans="1:9" hidden="1" x14ac:dyDescent="0.3">
      <c r="A533" s="24">
        <v>531</v>
      </c>
      <c r="B533" s="11" t="str">
        <f>IFERROR(INDEX({"JSNY-BJ0001-01";"JSNY-JS0022-01";"JSNY-JS0002-01"},MATCH(D533,{"BJ_zhongyu";"JS_WX_liteer";"JS_CZ_wodefeng"},0)),"")</f>
        <v>JSNY-JS0022-01</v>
      </c>
      <c r="C533" s="11" t="str">
        <f>IFERROR(INDEX({"北京中裕世纪大酒店";"江苏利特尔绿色包装股份有限公司";"常州市金坛沃德丰电子科技有限公司"},MATCH(D533,{"BJ_zhongyu";"JS_WX_liteer";"JS_CZ_wodefeng"},0)),"")</f>
        <v>江苏利特尔绿色包装股份有限公司</v>
      </c>
      <c r="D533" s="11" t="str">
        <f>[1]动作!$G532</f>
        <v>JS_WX_liteer</v>
      </c>
      <c r="E533" s="11" t="str">
        <f>[1]动作!$D532</f>
        <v>分系统1BMS8单体电压过低一级故障</v>
      </c>
      <c r="F533" s="11" t="s">
        <v>177</v>
      </c>
      <c r="G533" s="12">
        <f>[1]动作!$A532+[1]动作!$B532</f>
        <v>43193.497094907405</v>
      </c>
      <c r="H533" s="12"/>
      <c r="I533" s="11"/>
    </row>
    <row r="534" spans="1:9" hidden="1" x14ac:dyDescent="0.3">
      <c r="A534" s="24">
        <v>532</v>
      </c>
      <c r="B534" s="11" t="str">
        <f>IFERROR(INDEX({"JSNY-BJ0001-01";"JSNY-JS0022-01";"JSNY-JS0002-01"},MATCH(D534,{"BJ_zhongyu";"JS_WX_liteer";"JS_CZ_wodefeng"},0)),"")</f>
        <v>JSNY-JS0022-01</v>
      </c>
      <c r="C534" s="11" t="str">
        <f>IFERROR(INDEX({"北京中裕世纪大酒店";"江苏利特尔绿色包装股份有限公司";"常州市金坛沃德丰电子科技有限公司"},MATCH(D534,{"BJ_zhongyu";"JS_WX_liteer";"JS_CZ_wodefeng"},0)),"")</f>
        <v>江苏利特尔绿色包装股份有限公司</v>
      </c>
      <c r="D534" s="11" t="str">
        <f>[1]动作!$G533</f>
        <v>JS_WX_liteer</v>
      </c>
      <c r="E534" s="11" t="str">
        <f>[1]动作!$D533</f>
        <v>分系统1BMS8单体电压过低二级故障</v>
      </c>
      <c r="F534" s="11" t="s">
        <v>177</v>
      </c>
      <c r="G534" s="12">
        <f>[1]动作!$A533+[1]动作!$B533</f>
        <v>43193.497094907405</v>
      </c>
      <c r="H534" s="12"/>
      <c r="I534" s="11"/>
    </row>
    <row r="535" spans="1:9" hidden="1" x14ac:dyDescent="0.3">
      <c r="A535" s="24">
        <v>533</v>
      </c>
      <c r="B535" s="11" t="str">
        <f>IFERROR(INDEX({"JSNY-BJ0001-01";"JSNY-JS0022-01";"JSNY-JS0002-01"},MATCH(D535,{"BJ_zhongyu";"JS_WX_liteer";"JS_CZ_wodefeng"},0)),"")</f>
        <v>JSNY-JS0022-01</v>
      </c>
      <c r="C535" s="11" t="str">
        <f>IFERROR(INDEX({"北京中裕世纪大酒店";"江苏利特尔绿色包装股份有限公司";"常州市金坛沃德丰电子科技有限公司"},MATCH(D535,{"BJ_zhongyu";"JS_WX_liteer";"JS_CZ_wodefeng"},0)),"")</f>
        <v>江苏利特尔绿色包装股份有限公司</v>
      </c>
      <c r="D535" s="11" t="str">
        <f>[1]动作!$G534</f>
        <v>JS_WX_liteer</v>
      </c>
      <c r="E535" s="11" t="str">
        <f>[1]动作!$D534</f>
        <v>分系统1BMS9单体电压过低一级故障</v>
      </c>
      <c r="F535" s="11" t="s">
        <v>177</v>
      </c>
      <c r="G535" s="12">
        <f>[1]动作!$A534+[1]动作!$B534</f>
        <v>43193.497662037036</v>
      </c>
      <c r="H535" s="12"/>
      <c r="I535" s="11"/>
    </row>
    <row r="536" spans="1:9" hidden="1" x14ac:dyDescent="0.3">
      <c r="A536" s="24">
        <v>534</v>
      </c>
      <c r="B536" s="11" t="str">
        <f>IFERROR(INDEX({"JSNY-BJ0001-01";"JSNY-JS0022-01";"JSNY-JS0002-01"},MATCH(D536,{"BJ_zhongyu";"JS_WX_liteer";"JS_CZ_wodefeng"},0)),"")</f>
        <v>JSNY-JS0022-01</v>
      </c>
      <c r="C536" s="11" t="str">
        <f>IFERROR(INDEX({"北京中裕世纪大酒店";"江苏利特尔绿色包装股份有限公司";"常州市金坛沃德丰电子科技有限公司"},MATCH(D536,{"BJ_zhongyu";"JS_WX_liteer";"JS_CZ_wodefeng"},0)),"")</f>
        <v>江苏利特尔绿色包装股份有限公司</v>
      </c>
      <c r="D536" s="11" t="str">
        <f>[1]动作!$G535</f>
        <v>JS_WX_liteer</v>
      </c>
      <c r="E536" s="11" t="str">
        <f>[1]动作!$D535</f>
        <v>分系统1BMS9单体电压过低二级故障</v>
      </c>
      <c r="F536" s="11" t="s">
        <v>177</v>
      </c>
      <c r="G536" s="12">
        <f>[1]动作!$A535+[1]动作!$B535</f>
        <v>43193.497662037036</v>
      </c>
      <c r="H536" s="12"/>
      <c r="I536" s="11"/>
    </row>
    <row r="537" spans="1:9" hidden="1" x14ac:dyDescent="0.3">
      <c r="A537" s="24">
        <v>535</v>
      </c>
      <c r="B537" s="11" t="str">
        <f>IFERROR(INDEX({"JSNY-BJ0001-01";"JSNY-JS0022-01";"JSNY-JS0002-01"},MATCH(D537,{"BJ_zhongyu";"JS_WX_liteer";"JS_CZ_wodefeng"},0)),"")</f>
        <v>JSNY-JS0022-01</v>
      </c>
      <c r="C537" s="11" t="str">
        <f>IFERROR(INDEX({"北京中裕世纪大酒店";"江苏利特尔绿色包装股份有限公司";"常州市金坛沃德丰电子科技有限公司"},MATCH(D537,{"BJ_zhongyu";"JS_WX_liteer";"JS_CZ_wodefeng"},0)),"")</f>
        <v>江苏利特尔绿色包装股份有限公司</v>
      </c>
      <c r="D537" s="11" t="str">
        <f>[1]动作!$G536</f>
        <v>JS_WX_liteer</v>
      </c>
      <c r="E537" s="11" t="str">
        <f>[1]动作!$D536</f>
        <v>分系统1BMS4SOC过低一级故障</v>
      </c>
      <c r="F537" s="11" t="s">
        <v>177</v>
      </c>
      <c r="G537" s="12">
        <f>[1]动作!$A536+[1]动作!$B536</f>
        <v>43193.497835648152</v>
      </c>
      <c r="H537" s="12"/>
      <c r="I537" s="11"/>
    </row>
    <row r="538" spans="1:9" hidden="1" x14ac:dyDescent="0.3">
      <c r="A538" s="24">
        <v>536</v>
      </c>
      <c r="B538" s="11" t="str">
        <f>IFERROR(INDEX({"JSNY-BJ0001-01";"JSNY-JS0022-01";"JSNY-JS0002-01"},MATCH(D538,{"BJ_zhongyu";"JS_WX_liteer";"JS_CZ_wodefeng"},0)),"")</f>
        <v>JSNY-JS0022-01</v>
      </c>
      <c r="C538" s="11" t="str">
        <f>IFERROR(INDEX({"北京中裕世纪大酒店";"江苏利特尔绿色包装股份有限公司";"常州市金坛沃德丰电子科技有限公司"},MATCH(D538,{"BJ_zhongyu";"JS_WX_liteer";"JS_CZ_wodefeng"},0)),"")</f>
        <v>江苏利特尔绿色包装股份有限公司</v>
      </c>
      <c r="D538" s="11" t="str">
        <f>[1]动作!$G537</f>
        <v>JS_WX_liteer</v>
      </c>
      <c r="E538" s="11" t="str">
        <f>[1]动作!$D537</f>
        <v>分系统1BMS4SOC过低二级故障</v>
      </c>
      <c r="F538" s="11" t="s">
        <v>177</v>
      </c>
      <c r="G538" s="12">
        <f>[1]动作!$A537+[1]动作!$B537</f>
        <v>43193.497835648152</v>
      </c>
      <c r="H538" s="12"/>
      <c r="I538" s="11"/>
    </row>
    <row r="539" spans="1:9" hidden="1" x14ac:dyDescent="0.3">
      <c r="A539" s="24">
        <v>537</v>
      </c>
      <c r="B539" s="11" t="str">
        <f>IFERROR(INDEX({"JSNY-BJ0001-01";"JSNY-JS0022-01";"JSNY-JS0002-01"},MATCH(D539,{"BJ_zhongyu";"JS_WX_liteer";"JS_CZ_wodefeng"},0)),"")</f>
        <v>JSNY-JS0022-01</v>
      </c>
      <c r="C539" s="11" t="str">
        <f>IFERROR(INDEX({"北京中裕世纪大酒店";"江苏利特尔绿色包装股份有限公司";"常州市金坛沃德丰电子科技有限公司"},MATCH(D539,{"BJ_zhongyu";"JS_WX_liteer";"JS_CZ_wodefeng"},0)),"")</f>
        <v>江苏利特尔绿色包装股份有限公司</v>
      </c>
      <c r="D539" s="11" t="str">
        <f>[1]动作!$G538</f>
        <v>JS_WX_liteer</v>
      </c>
      <c r="E539" s="11" t="str">
        <f>[1]动作!$D538</f>
        <v>分系统1BMS8SOC过低一级故障</v>
      </c>
      <c r="F539" s="11" t="s">
        <v>177</v>
      </c>
      <c r="G539" s="12">
        <f>[1]动作!$A538+[1]动作!$B538</f>
        <v>43193.497893518521</v>
      </c>
      <c r="H539" s="12"/>
      <c r="I539" s="11"/>
    </row>
    <row r="540" spans="1:9" hidden="1" x14ac:dyDescent="0.3">
      <c r="A540" s="24">
        <v>538</v>
      </c>
      <c r="B540" s="11" t="str">
        <f>IFERROR(INDEX({"JSNY-BJ0001-01";"JSNY-JS0022-01";"JSNY-JS0002-01"},MATCH(D540,{"BJ_zhongyu";"JS_WX_liteer";"JS_CZ_wodefeng"},0)),"")</f>
        <v>JSNY-JS0022-01</v>
      </c>
      <c r="C540" s="11" t="str">
        <f>IFERROR(INDEX({"北京中裕世纪大酒店";"江苏利特尔绿色包装股份有限公司";"常州市金坛沃德丰电子科技有限公司"},MATCH(D540,{"BJ_zhongyu";"JS_WX_liteer";"JS_CZ_wodefeng"},0)),"")</f>
        <v>江苏利特尔绿色包装股份有限公司</v>
      </c>
      <c r="D540" s="11" t="str">
        <f>[1]动作!$G539</f>
        <v>JS_WX_liteer</v>
      </c>
      <c r="E540" s="11" t="str">
        <f>[1]动作!$D539</f>
        <v>分系统1BMS8SOC过低二级故障</v>
      </c>
      <c r="F540" s="11" t="s">
        <v>177</v>
      </c>
      <c r="G540" s="12">
        <f>[1]动作!$A539+[1]动作!$B539</f>
        <v>43193.497893518521</v>
      </c>
      <c r="H540" s="12"/>
      <c r="I540" s="11"/>
    </row>
    <row r="541" spans="1:9" hidden="1" x14ac:dyDescent="0.3">
      <c r="A541" s="24">
        <v>539</v>
      </c>
      <c r="B541" s="11" t="str">
        <f>IFERROR(INDEX({"JSNY-BJ0001-01";"JSNY-JS0022-01";"JSNY-JS0002-01"},MATCH(D541,{"BJ_zhongyu";"JS_WX_liteer";"JS_CZ_wodefeng"},0)),"")</f>
        <v>JSNY-JS0022-01</v>
      </c>
      <c r="C541" s="11" t="str">
        <f>IFERROR(INDEX({"北京中裕世纪大酒店";"江苏利特尔绿色包装股份有限公司";"常州市金坛沃德丰电子科技有限公司"},MATCH(D541,{"BJ_zhongyu";"JS_WX_liteer";"JS_CZ_wodefeng"},0)),"")</f>
        <v>江苏利特尔绿色包装股份有限公司</v>
      </c>
      <c r="D541" s="11" t="str">
        <f>[1]动作!$G540</f>
        <v>JS_WX_liteer</v>
      </c>
      <c r="E541" s="11" t="str">
        <f>[1]动作!$D540</f>
        <v>分系统1BMS1单体电压过低一级故障</v>
      </c>
      <c r="F541" s="11" t="s">
        <v>177</v>
      </c>
      <c r="G541" s="12">
        <f>[1]动作!$A540+[1]动作!$B540</f>
        <v>43193.498831018522</v>
      </c>
      <c r="H541" s="12"/>
      <c r="I541" s="11"/>
    </row>
    <row r="542" spans="1:9" hidden="1" x14ac:dyDescent="0.3">
      <c r="A542" s="24">
        <v>540</v>
      </c>
      <c r="B542" s="11" t="str">
        <f>IFERROR(INDEX({"JSNY-BJ0001-01";"JSNY-JS0022-01";"JSNY-JS0002-01"},MATCH(D542,{"BJ_zhongyu";"JS_WX_liteer";"JS_CZ_wodefeng"},0)),"")</f>
        <v>JSNY-JS0022-01</v>
      </c>
      <c r="C542" s="11" t="str">
        <f>IFERROR(INDEX({"北京中裕世纪大酒店";"江苏利特尔绿色包装股份有限公司";"常州市金坛沃德丰电子科技有限公司"},MATCH(D542,{"BJ_zhongyu";"JS_WX_liteer";"JS_CZ_wodefeng"},0)),"")</f>
        <v>江苏利特尔绿色包装股份有限公司</v>
      </c>
      <c r="D542" s="11" t="str">
        <f>[1]动作!$G541</f>
        <v>JS_WX_liteer</v>
      </c>
      <c r="E542" s="11" t="str">
        <f>[1]动作!$D541</f>
        <v>分系统1BMS1单体电压过低二级故障</v>
      </c>
      <c r="F542" s="11" t="s">
        <v>177</v>
      </c>
      <c r="G542" s="12">
        <f>[1]动作!$A541+[1]动作!$B541</f>
        <v>43193.498831018522</v>
      </c>
      <c r="H542" s="12"/>
      <c r="I542" s="11"/>
    </row>
    <row r="543" spans="1:9" hidden="1" x14ac:dyDescent="0.3">
      <c r="A543" s="24">
        <v>541</v>
      </c>
      <c r="B543" s="11" t="str">
        <f>IFERROR(INDEX({"JSNY-BJ0001-01";"JSNY-JS0022-01";"JSNY-JS0002-01"},MATCH(D543,{"BJ_zhongyu";"JS_WX_liteer";"JS_CZ_wodefeng"},0)),"")</f>
        <v>JSNY-JS0022-01</v>
      </c>
      <c r="C543" s="11" t="str">
        <f>IFERROR(INDEX({"北京中裕世纪大酒店";"江苏利特尔绿色包装股份有限公司";"常州市金坛沃德丰电子科技有限公司"},MATCH(D543,{"BJ_zhongyu";"JS_WX_liteer";"JS_CZ_wodefeng"},0)),"")</f>
        <v>江苏利特尔绿色包装股份有限公司</v>
      </c>
      <c r="D543" s="11" t="str">
        <f>[1]动作!$G542</f>
        <v>JS_WX_liteer</v>
      </c>
      <c r="E543" s="11" t="str">
        <f>[1]动作!$D542</f>
        <v>分系统1BMS4单体电压过低一级故障</v>
      </c>
      <c r="F543" s="11" t="s">
        <v>177</v>
      </c>
      <c r="G543" s="12">
        <f>[1]动作!$A542+[1]动作!$B542</f>
        <v>43193.499178240738</v>
      </c>
      <c r="H543" s="12"/>
      <c r="I543" s="11"/>
    </row>
    <row r="544" spans="1:9" hidden="1" x14ac:dyDescent="0.3">
      <c r="A544" s="24">
        <v>542</v>
      </c>
      <c r="B544" s="11" t="str">
        <f>IFERROR(INDEX({"JSNY-BJ0001-01";"JSNY-JS0022-01";"JSNY-JS0002-01"},MATCH(D544,{"BJ_zhongyu";"JS_WX_liteer";"JS_CZ_wodefeng"},0)),"")</f>
        <v>JSNY-JS0022-01</v>
      </c>
      <c r="C544" s="11" t="str">
        <f>IFERROR(INDEX({"北京中裕世纪大酒店";"江苏利特尔绿色包装股份有限公司";"常州市金坛沃德丰电子科技有限公司"},MATCH(D544,{"BJ_zhongyu";"JS_WX_liteer";"JS_CZ_wodefeng"},0)),"")</f>
        <v>江苏利特尔绿色包装股份有限公司</v>
      </c>
      <c r="D544" s="11" t="str">
        <f>[1]动作!$G543</f>
        <v>JS_WX_liteer</v>
      </c>
      <c r="E544" s="11" t="str">
        <f>[1]动作!$D543</f>
        <v>分系统1BMS4单体电压过低二级故障</v>
      </c>
      <c r="F544" s="11" t="s">
        <v>177</v>
      </c>
      <c r="G544" s="12">
        <f>[1]动作!$A543+[1]动作!$B543</f>
        <v>43193.499178240738</v>
      </c>
      <c r="H544" s="12"/>
      <c r="I544" s="11"/>
    </row>
    <row r="545" spans="1:9" hidden="1" x14ac:dyDescent="0.3">
      <c r="A545" s="24">
        <v>543</v>
      </c>
      <c r="B545" s="11" t="str">
        <f>IFERROR(INDEX({"JSNY-BJ0001-01";"JSNY-JS0022-01";"JSNY-JS0002-01"},MATCH(D545,{"BJ_zhongyu";"JS_WX_liteer";"JS_CZ_wodefeng"},0)),"")</f>
        <v>JSNY-JS0022-01</v>
      </c>
      <c r="C545" s="11" t="str">
        <f>IFERROR(INDEX({"北京中裕世纪大酒店";"江苏利特尔绿色包装股份有限公司";"常州市金坛沃德丰电子科技有限公司"},MATCH(D545,{"BJ_zhongyu";"JS_WX_liteer";"JS_CZ_wodefeng"},0)),"")</f>
        <v>江苏利特尔绿色包装股份有限公司</v>
      </c>
      <c r="D545" s="11" t="str">
        <f>[1]动作!$G544</f>
        <v>JS_WX_liteer</v>
      </c>
      <c r="E545" s="11" t="str">
        <f>[1]动作!$D544</f>
        <v>分系统1BMS5单体电压过低一级故障</v>
      </c>
      <c r="F545" s="11" t="s">
        <v>177</v>
      </c>
      <c r="G545" s="12">
        <f>[1]动作!$A544+[1]动作!$B544</f>
        <v>43193.4996875</v>
      </c>
      <c r="H545" s="12"/>
      <c r="I545" s="11"/>
    </row>
    <row r="546" spans="1:9" hidden="1" x14ac:dyDescent="0.3">
      <c r="A546" s="24">
        <v>544</v>
      </c>
      <c r="B546" s="11" t="str">
        <f>IFERROR(INDEX({"JSNY-BJ0001-01";"JSNY-JS0022-01";"JSNY-JS0002-01"},MATCH(D546,{"BJ_zhongyu";"JS_WX_liteer";"JS_CZ_wodefeng"},0)),"")</f>
        <v>JSNY-JS0022-01</v>
      </c>
      <c r="C546" s="11" t="str">
        <f>IFERROR(INDEX({"北京中裕世纪大酒店";"江苏利特尔绿色包装股份有限公司";"常州市金坛沃德丰电子科技有限公司"},MATCH(D546,{"BJ_zhongyu";"JS_WX_liteer";"JS_CZ_wodefeng"},0)),"")</f>
        <v>江苏利特尔绿色包装股份有限公司</v>
      </c>
      <c r="D546" s="11" t="str">
        <f>[1]动作!$G545</f>
        <v>JS_WX_liteer</v>
      </c>
      <c r="E546" s="11" t="str">
        <f>[1]动作!$D545</f>
        <v>分系统1BMS5单体电压过低二级故障</v>
      </c>
      <c r="F546" s="11" t="s">
        <v>177</v>
      </c>
      <c r="G546" s="12">
        <f>[1]动作!$A545+[1]动作!$B545</f>
        <v>43193.4996875</v>
      </c>
      <c r="H546" s="12"/>
      <c r="I546" s="11"/>
    </row>
    <row r="547" spans="1:9" hidden="1" x14ac:dyDescent="0.3">
      <c r="A547" s="24">
        <v>545</v>
      </c>
      <c r="B547" s="11" t="str">
        <f>IFERROR(INDEX({"JSNY-BJ0001-01";"JSNY-JS0022-01";"JSNY-JS0002-01"},MATCH(D547,{"BJ_zhongyu";"JS_WX_liteer";"JS_CZ_wodefeng"},0)),"")</f>
        <v>JSNY-JS0002-01</v>
      </c>
      <c r="C547" s="11" t="str">
        <f>IFERROR(INDEX({"北京中裕世纪大酒店";"江苏利特尔绿色包装股份有限公司";"常州市金坛沃德丰电子科技有限公司"},MATCH(D547,{"BJ_zhongyu";"JS_WX_liteer";"JS_CZ_wodefeng"},0)),"")</f>
        <v>常州市金坛沃德丰电子科技有限公司</v>
      </c>
      <c r="D547" s="11" t="str">
        <f>[1]动作!$G546</f>
        <v>JS_CZ_wodefeng</v>
      </c>
      <c r="E547" s="11" t="str">
        <f>[1]动作!$D546</f>
        <v>分系统1BMS1总电压过低一级故障</v>
      </c>
      <c r="F547" s="11" t="s">
        <v>177</v>
      </c>
      <c r="G547" s="12">
        <f>[1]动作!$A546+[1]动作!$B546</f>
        <v>43193.500787037039</v>
      </c>
      <c r="H547" s="12"/>
      <c r="I547" s="11"/>
    </row>
    <row r="548" spans="1:9" hidden="1" x14ac:dyDescent="0.3">
      <c r="A548" s="24">
        <v>546</v>
      </c>
      <c r="B548" s="11" t="str">
        <f>IFERROR(INDEX({"JSNY-BJ0001-01";"JSNY-JS0022-01";"JSNY-JS0002-01"},MATCH(D548,{"BJ_zhongyu";"JS_WX_liteer";"JS_CZ_wodefeng"},0)),"")</f>
        <v>JSNY-JS0002-01</v>
      </c>
      <c r="C548" s="11" t="str">
        <f>IFERROR(INDEX({"北京中裕世纪大酒店";"江苏利特尔绿色包装股份有限公司";"常州市金坛沃德丰电子科技有限公司"},MATCH(D548,{"BJ_zhongyu";"JS_WX_liteer";"JS_CZ_wodefeng"},0)),"")</f>
        <v>常州市金坛沃德丰电子科技有限公司</v>
      </c>
      <c r="D548" s="11" t="str">
        <f>[1]动作!$G547</f>
        <v>JS_CZ_wodefeng</v>
      </c>
      <c r="E548" s="11" t="str">
        <f>[1]动作!$D547</f>
        <v>分系统1故障状态</v>
      </c>
      <c r="F548" s="11" t="s">
        <v>178</v>
      </c>
      <c r="G548" s="12">
        <f>[1]动作!$A547+[1]动作!$B547</f>
        <v>43193.566342592596</v>
      </c>
      <c r="H548" s="12"/>
      <c r="I548" s="11"/>
    </row>
    <row r="549" spans="1:9" hidden="1" x14ac:dyDescent="0.3">
      <c r="A549" s="24">
        <v>547</v>
      </c>
      <c r="B549" s="11" t="str">
        <f>IFERROR(INDEX({"JSNY-BJ0001-01";"JSNY-JS0022-01";"JSNY-JS0002-01"},MATCH(D549,{"BJ_zhongyu";"JS_WX_liteer";"JS_CZ_wodefeng"},0)),"")</f>
        <v>JSNY-BJ0001-01</v>
      </c>
      <c r="C549" s="11" t="str">
        <f>IFERROR(INDEX({"北京中裕世纪大酒店";"江苏利特尔绿色包装股份有限公司";"常州市金坛沃德丰电子科技有限公司"},MATCH(D549,{"BJ_zhongyu";"JS_WX_liteer";"JS_CZ_wodefeng"},0)),"")</f>
        <v>北京中裕世纪大酒店</v>
      </c>
      <c r="D549" s="11" t="str">
        <f>[1]动作!$G548</f>
        <v>BJ_zhongyu</v>
      </c>
      <c r="E549" s="11" t="str">
        <f>[1]动作!$D548</f>
        <v>分系统4故障状态</v>
      </c>
      <c r="F549" s="11" t="s">
        <v>178</v>
      </c>
      <c r="G549" s="12">
        <f>[1]动作!$A548+[1]动作!$B548</f>
        <v>43193.774444444447</v>
      </c>
      <c r="H549" s="12"/>
      <c r="I549" s="11"/>
    </row>
    <row r="550" spans="1:9" hidden="1" x14ac:dyDescent="0.3">
      <c r="A550" s="24">
        <v>548</v>
      </c>
      <c r="B550" s="11" t="str">
        <f>IFERROR(INDEX({"JSNY-BJ0001-01";"JSNY-JS0022-01";"JSNY-JS0002-01"},MATCH(D550,{"BJ_zhongyu";"JS_WX_liteer";"JS_CZ_wodefeng"},0)),"")</f>
        <v>JSNY-JS0002-01</v>
      </c>
      <c r="C550" s="11" t="str">
        <f>IFERROR(INDEX({"北京中裕世纪大酒店";"江苏利特尔绿色包装股份有限公司";"常州市金坛沃德丰电子科技有限公司"},MATCH(D550,{"BJ_zhongyu";"JS_WX_liteer";"JS_CZ_wodefeng"},0)),"")</f>
        <v>常州市金坛沃德丰电子科技有限公司</v>
      </c>
      <c r="D550" s="11" t="str">
        <f>[1]动作!$G549</f>
        <v>JS_CZ_wodefeng</v>
      </c>
      <c r="E550" s="11" t="str">
        <f>[1]动作!$D549</f>
        <v>分系统1BMS1总电压过低一级故障</v>
      </c>
      <c r="F550" s="11" t="s">
        <v>177</v>
      </c>
      <c r="G550" s="12">
        <f>[1]动作!$A549+[1]动作!$B549</f>
        <v>43193.830659722225</v>
      </c>
      <c r="H550" s="12"/>
      <c r="I550" s="11"/>
    </row>
    <row r="551" spans="1:9" hidden="1" x14ac:dyDescent="0.3">
      <c r="A551" s="24">
        <v>549</v>
      </c>
      <c r="B551" s="11" t="str">
        <f>IFERROR(INDEX({"JSNY-BJ0001-01";"JSNY-JS0022-01";"JSNY-JS0002-01"},MATCH(D551,{"BJ_zhongyu";"JS_WX_liteer";"JS_CZ_wodefeng"},0)),"")</f>
        <v>JSNY-JS0002-01</v>
      </c>
      <c r="C551" s="11" t="str">
        <f>IFERROR(INDEX({"北京中裕世纪大酒店";"江苏利特尔绿色包装股份有限公司";"常州市金坛沃德丰电子科技有限公司"},MATCH(D551,{"BJ_zhongyu";"JS_WX_liteer";"JS_CZ_wodefeng"},0)),"")</f>
        <v>常州市金坛沃德丰电子科技有限公司</v>
      </c>
      <c r="D551" s="11" t="str">
        <f>[1]动作!$G550</f>
        <v>JS_CZ_wodefeng</v>
      </c>
      <c r="E551" s="11" t="str">
        <f>[1]动作!$D550</f>
        <v>分系统1BMS1总电压过低二级故障</v>
      </c>
      <c r="F551" s="11" t="s">
        <v>177</v>
      </c>
      <c r="G551" s="12">
        <f>[1]动作!$A550+[1]动作!$B550</f>
        <v>43193.830659722225</v>
      </c>
      <c r="H551" s="12"/>
      <c r="I551" s="11"/>
    </row>
    <row r="552" spans="1:9" hidden="1" x14ac:dyDescent="0.3">
      <c r="A552" s="24">
        <v>550</v>
      </c>
      <c r="B552" s="11" t="str">
        <f>IFERROR(INDEX({"JSNY-BJ0001-01";"JSNY-JS0022-01";"JSNY-JS0002-01"},MATCH(D552,{"BJ_zhongyu";"JS_WX_liteer";"JS_CZ_wodefeng"},0)),"")</f>
        <v>JSNY-JS0002-01</v>
      </c>
      <c r="C552" s="11" t="str">
        <f>IFERROR(INDEX({"北京中裕世纪大酒店";"江苏利特尔绿色包装股份有限公司";"常州市金坛沃德丰电子科技有限公司"},MATCH(D552,{"BJ_zhongyu";"JS_WX_liteer";"JS_CZ_wodefeng"},0)),"")</f>
        <v>常州市金坛沃德丰电子科技有限公司</v>
      </c>
      <c r="D552" s="11" t="str">
        <f>[1]动作!$G551</f>
        <v>JS_CZ_wodefeng</v>
      </c>
      <c r="E552" s="11" t="str">
        <f>[1]动作!$D551</f>
        <v>分系统1BMS3总电压过低一级故障</v>
      </c>
      <c r="F552" s="11" t="s">
        <v>177</v>
      </c>
      <c r="G552" s="12">
        <f>[1]动作!$A551+[1]动作!$B551</f>
        <v>43193.831018518518</v>
      </c>
      <c r="H552" s="12"/>
      <c r="I552" s="11"/>
    </row>
    <row r="553" spans="1:9" hidden="1" x14ac:dyDescent="0.3">
      <c r="A553" s="24">
        <v>551</v>
      </c>
      <c r="B553" s="11" t="str">
        <f>IFERROR(INDEX({"JSNY-BJ0001-01";"JSNY-JS0022-01";"JSNY-JS0002-01"},MATCH(D553,{"BJ_zhongyu";"JS_WX_liteer";"JS_CZ_wodefeng"},0)),"")</f>
        <v>JSNY-JS0002-01</v>
      </c>
      <c r="C553" s="11" t="str">
        <f>IFERROR(INDEX({"北京中裕世纪大酒店";"江苏利特尔绿色包装股份有限公司";"常州市金坛沃德丰电子科技有限公司"},MATCH(D553,{"BJ_zhongyu";"JS_WX_liteer";"JS_CZ_wodefeng"},0)),"")</f>
        <v>常州市金坛沃德丰电子科技有限公司</v>
      </c>
      <c r="D553" s="11" t="str">
        <f>[1]动作!$G552</f>
        <v>JS_CZ_wodefeng</v>
      </c>
      <c r="E553" s="11" t="str">
        <f>[1]动作!$D552</f>
        <v>分系统1BMS3总电压过低二级故障</v>
      </c>
      <c r="F553" s="11" t="s">
        <v>177</v>
      </c>
      <c r="G553" s="12">
        <f>[1]动作!$A552+[1]动作!$B552</f>
        <v>43193.831018518518</v>
      </c>
      <c r="H553" s="12"/>
      <c r="I553" s="11"/>
    </row>
    <row r="554" spans="1:9" hidden="1" x14ac:dyDescent="0.3">
      <c r="A554" s="24">
        <v>552</v>
      </c>
      <c r="B554" s="11" t="str">
        <f>IFERROR(INDEX({"JSNY-BJ0001-01";"JSNY-JS0022-01";"JSNY-JS0002-01"},MATCH(D554,{"BJ_zhongyu";"JS_WX_liteer";"JS_CZ_wodefeng"},0)),"")</f>
        <v>JSNY-JS0002-01</v>
      </c>
      <c r="C554" s="11" t="str">
        <f>IFERROR(INDEX({"北京中裕世纪大酒店";"江苏利特尔绿色包装股份有限公司";"常州市金坛沃德丰电子科技有限公司"},MATCH(D554,{"BJ_zhongyu";"JS_WX_liteer";"JS_CZ_wodefeng"},0)),"")</f>
        <v>常州市金坛沃德丰电子科技有限公司</v>
      </c>
      <c r="D554" s="11" t="str">
        <f>[1]动作!$G553</f>
        <v>JS_CZ_wodefeng</v>
      </c>
      <c r="E554" s="11" t="str">
        <f>[1]动作!$D553</f>
        <v>分系统1BMS6总电压过低一级故障</v>
      </c>
      <c r="F554" s="11" t="s">
        <v>177</v>
      </c>
      <c r="G554" s="12">
        <f>[1]动作!$A553+[1]动作!$B553</f>
        <v>43193.831365740742</v>
      </c>
      <c r="H554" s="12"/>
      <c r="I554" s="11"/>
    </row>
    <row r="555" spans="1:9" hidden="1" x14ac:dyDescent="0.3">
      <c r="A555" s="24">
        <v>553</v>
      </c>
      <c r="B555" s="11" t="str">
        <f>IFERROR(INDEX({"JSNY-BJ0001-01";"JSNY-JS0022-01";"JSNY-JS0002-01"},MATCH(D555,{"BJ_zhongyu";"JS_WX_liteer";"JS_CZ_wodefeng"},0)),"")</f>
        <v>JSNY-JS0002-01</v>
      </c>
      <c r="C555" s="11" t="str">
        <f>IFERROR(INDEX({"北京中裕世纪大酒店";"江苏利特尔绿色包装股份有限公司";"常州市金坛沃德丰电子科技有限公司"},MATCH(D555,{"BJ_zhongyu";"JS_WX_liteer";"JS_CZ_wodefeng"},0)),"")</f>
        <v>常州市金坛沃德丰电子科技有限公司</v>
      </c>
      <c r="D555" s="11" t="str">
        <f>[1]动作!$G554</f>
        <v>JS_CZ_wodefeng</v>
      </c>
      <c r="E555" s="11" t="str">
        <f>[1]动作!$D554</f>
        <v>分系统1BMS6总电压过低二级故障</v>
      </c>
      <c r="F555" s="11" t="s">
        <v>177</v>
      </c>
      <c r="G555" s="12">
        <f>[1]动作!$A554+[1]动作!$B554</f>
        <v>43193.831365740742</v>
      </c>
      <c r="H555" s="12"/>
      <c r="I555" s="11"/>
    </row>
    <row r="556" spans="1:9" hidden="1" x14ac:dyDescent="0.3">
      <c r="A556" s="24">
        <v>554</v>
      </c>
      <c r="B556" s="11" t="str">
        <f>IFERROR(INDEX({"JSNY-BJ0001-01";"JSNY-JS0022-01";"JSNY-JS0002-01"},MATCH(D556,{"BJ_zhongyu";"JS_WX_liteer";"JS_CZ_wodefeng"},0)),"")</f>
        <v>JSNY-JS0002-01</v>
      </c>
      <c r="C556" s="11" t="str">
        <f>IFERROR(INDEX({"北京中裕世纪大酒店";"江苏利特尔绿色包装股份有限公司";"常州市金坛沃德丰电子科技有限公司"},MATCH(D556,{"BJ_zhongyu";"JS_WX_liteer";"JS_CZ_wodefeng"},0)),"")</f>
        <v>常州市金坛沃德丰电子科技有限公司</v>
      </c>
      <c r="D556" s="11" t="str">
        <f>[1]动作!$G555</f>
        <v>JS_CZ_wodefeng</v>
      </c>
      <c r="E556" s="11" t="str">
        <f>[1]动作!$D555</f>
        <v>分系统1BMS5总电压过低一级故障</v>
      </c>
      <c r="F556" s="11" t="s">
        <v>177</v>
      </c>
      <c r="G556" s="12">
        <f>[1]动作!$A555+[1]动作!$B555</f>
        <v>43193.831701388888</v>
      </c>
      <c r="H556" s="12"/>
      <c r="I556" s="11"/>
    </row>
    <row r="557" spans="1:9" hidden="1" x14ac:dyDescent="0.3">
      <c r="A557" s="24">
        <v>555</v>
      </c>
      <c r="B557" s="11" t="str">
        <f>IFERROR(INDEX({"JSNY-BJ0001-01";"JSNY-JS0022-01";"JSNY-JS0002-01"},MATCH(D557,{"BJ_zhongyu";"JS_WX_liteer";"JS_CZ_wodefeng"},0)),"")</f>
        <v>JSNY-JS0002-01</v>
      </c>
      <c r="C557" s="11" t="str">
        <f>IFERROR(INDEX({"北京中裕世纪大酒店";"江苏利特尔绿色包装股份有限公司";"常州市金坛沃德丰电子科技有限公司"},MATCH(D557,{"BJ_zhongyu";"JS_WX_liteer";"JS_CZ_wodefeng"},0)),"")</f>
        <v>常州市金坛沃德丰电子科技有限公司</v>
      </c>
      <c r="D557" s="11" t="str">
        <f>[1]动作!$G556</f>
        <v>JS_CZ_wodefeng</v>
      </c>
      <c r="E557" s="11" t="str">
        <f>[1]动作!$D556</f>
        <v>分系统1BMS5总电压过低二级故障</v>
      </c>
      <c r="F557" s="11" t="s">
        <v>177</v>
      </c>
      <c r="G557" s="12">
        <f>[1]动作!$A556+[1]动作!$B556</f>
        <v>43193.831701388888</v>
      </c>
      <c r="H557" s="12"/>
      <c r="I557" s="11"/>
    </row>
    <row r="558" spans="1:9" hidden="1" x14ac:dyDescent="0.3">
      <c r="A558" s="24">
        <v>556</v>
      </c>
      <c r="B558" s="11" t="str">
        <f>IFERROR(INDEX({"JSNY-BJ0001-01";"JSNY-JS0022-01";"JSNY-JS0002-01"},MATCH(D558,{"BJ_zhongyu";"JS_WX_liteer";"JS_CZ_wodefeng"},0)),"")</f>
        <v>JSNY-JS0002-01</v>
      </c>
      <c r="C558" s="11" t="str">
        <f>IFERROR(INDEX({"北京中裕世纪大酒店";"江苏利特尔绿色包装股份有限公司";"常州市金坛沃德丰电子科技有限公司"},MATCH(D558,{"BJ_zhongyu";"JS_WX_liteer";"JS_CZ_wodefeng"},0)),"")</f>
        <v>常州市金坛沃德丰电子科技有限公司</v>
      </c>
      <c r="D558" s="11" t="str">
        <f>[1]动作!$G557</f>
        <v>JS_CZ_wodefeng</v>
      </c>
      <c r="E558" s="11" t="str">
        <f>[1]动作!$D557</f>
        <v>分系统1BMS4总电压过低一级故障</v>
      </c>
      <c r="F558" s="11" t="s">
        <v>177</v>
      </c>
      <c r="G558" s="12">
        <f>[1]动作!$A557+[1]动作!$B557</f>
        <v>43193.831932870373</v>
      </c>
      <c r="H558" s="12"/>
      <c r="I558" s="11"/>
    </row>
    <row r="559" spans="1:9" hidden="1" x14ac:dyDescent="0.3">
      <c r="A559" s="24">
        <v>557</v>
      </c>
      <c r="B559" s="11" t="str">
        <f>IFERROR(INDEX({"JSNY-BJ0001-01";"JSNY-JS0022-01";"JSNY-JS0002-01"},MATCH(D559,{"BJ_zhongyu";"JS_WX_liteer";"JS_CZ_wodefeng"},0)),"")</f>
        <v>JSNY-JS0002-01</v>
      </c>
      <c r="C559" s="11" t="str">
        <f>IFERROR(INDEX({"北京中裕世纪大酒店";"江苏利特尔绿色包装股份有限公司";"常州市金坛沃德丰电子科技有限公司"},MATCH(D559,{"BJ_zhongyu";"JS_WX_liteer";"JS_CZ_wodefeng"},0)),"")</f>
        <v>常州市金坛沃德丰电子科技有限公司</v>
      </c>
      <c r="D559" s="11" t="str">
        <f>[1]动作!$G558</f>
        <v>JS_CZ_wodefeng</v>
      </c>
      <c r="E559" s="11" t="str">
        <f>[1]动作!$D558</f>
        <v>分系统1BMS4总电压过低二级故障</v>
      </c>
      <c r="F559" s="11" t="s">
        <v>177</v>
      </c>
      <c r="G559" s="12">
        <f>[1]动作!$A558+[1]动作!$B558</f>
        <v>43193.831932870373</v>
      </c>
      <c r="H559" s="12"/>
      <c r="I559" s="11"/>
    </row>
    <row r="560" spans="1:9" hidden="1" x14ac:dyDescent="0.3">
      <c r="A560" s="24">
        <v>558</v>
      </c>
      <c r="B560" s="11" t="str">
        <f>IFERROR(INDEX({"JSNY-BJ0001-01";"JSNY-JS0022-01";"JSNY-JS0002-01"},MATCH(D560,{"BJ_zhongyu";"JS_WX_liteer";"JS_CZ_wodefeng"},0)),"")</f>
        <v>JSNY-JS0002-01</v>
      </c>
      <c r="C560" s="11" t="str">
        <f>IFERROR(INDEX({"北京中裕世纪大酒店";"江苏利特尔绿色包装股份有限公司";"常州市金坛沃德丰电子科技有限公司"},MATCH(D560,{"BJ_zhongyu";"JS_WX_liteer";"JS_CZ_wodefeng"},0)),"")</f>
        <v>常州市金坛沃德丰电子科技有限公司</v>
      </c>
      <c r="D560" s="11" t="str">
        <f>[1]动作!$G559</f>
        <v>JS_CZ_wodefeng</v>
      </c>
      <c r="E560" s="11" t="str">
        <f>[1]动作!$D559</f>
        <v>分系统1BMS2总电压过低一级故障</v>
      </c>
      <c r="F560" s="11" t="s">
        <v>177</v>
      </c>
      <c r="G560" s="12">
        <f>[1]动作!$A559+[1]动作!$B559</f>
        <v>43193.832002314812</v>
      </c>
      <c r="H560" s="12"/>
      <c r="I560" s="11"/>
    </row>
    <row r="561" spans="1:9" hidden="1" x14ac:dyDescent="0.3">
      <c r="A561" s="24">
        <v>559</v>
      </c>
      <c r="B561" s="11" t="str">
        <f>IFERROR(INDEX({"JSNY-BJ0001-01";"JSNY-JS0022-01";"JSNY-JS0002-01"},MATCH(D561,{"BJ_zhongyu";"JS_WX_liteer";"JS_CZ_wodefeng"},0)),"")</f>
        <v>JSNY-JS0002-01</v>
      </c>
      <c r="C561" s="11" t="str">
        <f>IFERROR(INDEX({"北京中裕世纪大酒店";"江苏利特尔绿色包装股份有限公司";"常州市金坛沃德丰电子科技有限公司"},MATCH(D561,{"BJ_zhongyu";"JS_WX_liteer";"JS_CZ_wodefeng"},0)),"")</f>
        <v>常州市金坛沃德丰电子科技有限公司</v>
      </c>
      <c r="D561" s="11" t="str">
        <f>[1]动作!$G560</f>
        <v>JS_CZ_wodefeng</v>
      </c>
      <c r="E561" s="11" t="str">
        <f>[1]动作!$D560</f>
        <v>分系统1BMS2总电压过低二级故障</v>
      </c>
      <c r="F561" s="11" t="s">
        <v>177</v>
      </c>
      <c r="G561" s="12">
        <f>[1]动作!$A560+[1]动作!$B560</f>
        <v>43193.832002314812</v>
      </c>
      <c r="H561" s="12"/>
      <c r="I561" s="11"/>
    </row>
    <row r="562" spans="1:9" hidden="1" x14ac:dyDescent="0.3">
      <c r="A562" s="24">
        <v>560</v>
      </c>
      <c r="B562" s="11" t="str">
        <f>IFERROR(INDEX({"JSNY-BJ0001-01";"JSNY-JS0022-01";"JSNY-JS0002-01"},MATCH(D562,{"BJ_zhongyu";"JS_WX_liteer";"JS_CZ_wodefeng"},0)),"")</f>
        <v>JSNY-JS0002-01</v>
      </c>
      <c r="C562" s="11" t="str">
        <f>IFERROR(INDEX({"北京中裕世纪大酒店";"江苏利特尔绿色包装股份有限公司";"常州市金坛沃德丰电子科技有限公司"},MATCH(D562,{"BJ_zhongyu";"JS_WX_liteer";"JS_CZ_wodefeng"},0)),"")</f>
        <v>常州市金坛沃德丰电子科技有限公司</v>
      </c>
      <c r="D562" s="11" t="str">
        <f>[1]动作!$G561</f>
        <v>JS_CZ_wodefeng</v>
      </c>
      <c r="E562" s="11" t="str">
        <f>[1]动作!$D561</f>
        <v>分系统1BMS3SOC过低一级故障</v>
      </c>
      <c r="F562" s="11" t="s">
        <v>177</v>
      </c>
      <c r="G562" s="12">
        <f>[1]动作!$A561+[1]动作!$B561</f>
        <v>43193.833101851851</v>
      </c>
      <c r="H562" s="12"/>
      <c r="I562" s="11"/>
    </row>
    <row r="563" spans="1:9" hidden="1" x14ac:dyDescent="0.3">
      <c r="A563" s="24">
        <v>561</v>
      </c>
      <c r="B563" s="11" t="str">
        <f>IFERROR(INDEX({"JSNY-BJ0001-01";"JSNY-JS0022-01";"JSNY-JS0002-01"},MATCH(D563,{"BJ_zhongyu";"JS_WX_liteer";"JS_CZ_wodefeng"},0)),"")</f>
        <v>JSNY-JS0002-01</v>
      </c>
      <c r="C563" s="11" t="str">
        <f>IFERROR(INDEX({"北京中裕世纪大酒店";"江苏利特尔绿色包装股份有限公司";"常州市金坛沃德丰电子科技有限公司"},MATCH(D563,{"BJ_zhongyu";"JS_WX_liteer";"JS_CZ_wodefeng"},0)),"")</f>
        <v>常州市金坛沃德丰电子科技有限公司</v>
      </c>
      <c r="D563" s="11" t="str">
        <f>[1]动作!$G562</f>
        <v>JS_CZ_wodefeng</v>
      </c>
      <c r="E563" s="11" t="str">
        <f>[1]动作!$D562</f>
        <v>分系统1BMS3SOC过低二级故障</v>
      </c>
      <c r="F563" s="11" t="s">
        <v>177</v>
      </c>
      <c r="G563" s="12">
        <f>[1]动作!$A562+[1]动作!$B562</f>
        <v>43193.833101851851</v>
      </c>
      <c r="H563" s="12"/>
      <c r="I563" s="11"/>
    </row>
    <row r="564" spans="1:9" hidden="1" x14ac:dyDescent="0.3">
      <c r="A564" s="24">
        <v>562</v>
      </c>
      <c r="B564" s="11" t="str">
        <f>IFERROR(INDEX({"JSNY-BJ0001-01";"JSNY-JS0022-01";"JSNY-JS0002-01"},MATCH(D564,{"BJ_zhongyu";"JS_WX_liteer";"JS_CZ_wodefeng"},0)),"")</f>
        <v>JSNY-JS0002-01</v>
      </c>
      <c r="C564" s="11" t="str">
        <f>IFERROR(INDEX({"北京中裕世纪大酒店";"江苏利特尔绿色包装股份有限公司";"常州市金坛沃德丰电子科技有限公司"},MATCH(D564,{"BJ_zhongyu";"JS_WX_liteer";"JS_CZ_wodefeng"},0)),"")</f>
        <v>常州市金坛沃德丰电子科技有限公司</v>
      </c>
      <c r="D564" s="11" t="str">
        <f>[1]动作!$G563</f>
        <v>JS_CZ_wodefeng</v>
      </c>
      <c r="E564" s="11" t="str">
        <f>[1]动作!$D563</f>
        <v>分系统1BMS6SOC过低一级故障</v>
      </c>
      <c r="F564" s="11" t="s">
        <v>177</v>
      </c>
      <c r="G564" s="12">
        <f>[1]动作!$A563+[1]动作!$B563</f>
        <v>43193.834085648145</v>
      </c>
      <c r="H564" s="12"/>
      <c r="I564" s="11"/>
    </row>
    <row r="565" spans="1:9" hidden="1" x14ac:dyDescent="0.3">
      <c r="A565" s="24">
        <v>563</v>
      </c>
      <c r="B565" s="11" t="str">
        <f>IFERROR(INDEX({"JSNY-BJ0001-01";"JSNY-JS0022-01";"JSNY-JS0002-01"},MATCH(D565,{"BJ_zhongyu";"JS_WX_liteer";"JS_CZ_wodefeng"},0)),"")</f>
        <v>JSNY-JS0002-01</v>
      </c>
      <c r="C565" s="11" t="str">
        <f>IFERROR(INDEX({"北京中裕世纪大酒店";"江苏利特尔绿色包装股份有限公司";"常州市金坛沃德丰电子科技有限公司"},MATCH(D565,{"BJ_zhongyu";"JS_WX_liteer";"JS_CZ_wodefeng"},0)),"")</f>
        <v>常州市金坛沃德丰电子科技有限公司</v>
      </c>
      <c r="D565" s="11" t="str">
        <f>[1]动作!$G564</f>
        <v>JS_CZ_wodefeng</v>
      </c>
      <c r="E565" s="11" t="str">
        <f>[1]动作!$D564</f>
        <v>分系统1BMS6SOC过低二级故障</v>
      </c>
      <c r="F565" s="11" t="s">
        <v>177</v>
      </c>
      <c r="G565" s="12">
        <f>[1]动作!$A564+[1]动作!$B564</f>
        <v>43193.834085648145</v>
      </c>
      <c r="H565" s="12"/>
      <c r="I565" s="11"/>
    </row>
    <row r="566" spans="1:9" hidden="1" x14ac:dyDescent="0.3">
      <c r="A566" s="24">
        <v>564</v>
      </c>
      <c r="B566" s="11" t="str">
        <f>IFERROR(INDEX({"JSNY-BJ0001-01";"JSNY-JS0022-01";"JSNY-JS0002-01"},MATCH(D566,{"BJ_zhongyu";"JS_WX_liteer";"JS_CZ_wodefeng"},0)),"")</f>
        <v>JSNY-JS0002-01</v>
      </c>
      <c r="C566" s="11" t="str">
        <f>IFERROR(INDEX({"北京中裕世纪大酒店";"江苏利特尔绿色包装股份有限公司";"常州市金坛沃德丰电子科技有限公司"},MATCH(D566,{"BJ_zhongyu";"JS_WX_liteer";"JS_CZ_wodefeng"},0)),"")</f>
        <v>常州市金坛沃德丰电子科技有限公司</v>
      </c>
      <c r="D566" s="11" t="str">
        <f>[1]动作!$G565</f>
        <v>JS_CZ_wodefeng</v>
      </c>
      <c r="E566" s="11" t="str">
        <f>[1]动作!$D565</f>
        <v>分系统1BMS2SOC过低一级故障</v>
      </c>
      <c r="F566" s="11" t="s">
        <v>177</v>
      </c>
      <c r="G566" s="12">
        <f>[1]动作!$A565+[1]动作!$B565</f>
        <v>43193.834490740737</v>
      </c>
      <c r="H566" s="12"/>
      <c r="I566" s="11"/>
    </row>
    <row r="567" spans="1:9" hidden="1" x14ac:dyDescent="0.3">
      <c r="A567" s="24">
        <v>565</v>
      </c>
      <c r="B567" s="11" t="str">
        <f>IFERROR(INDEX({"JSNY-BJ0001-01";"JSNY-JS0022-01";"JSNY-JS0002-01"},MATCH(D567,{"BJ_zhongyu";"JS_WX_liteer";"JS_CZ_wodefeng"},0)),"")</f>
        <v>JSNY-JS0002-01</v>
      </c>
      <c r="C567" s="11" t="str">
        <f>IFERROR(INDEX({"北京中裕世纪大酒店";"江苏利特尔绿色包装股份有限公司";"常州市金坛沃德丰电子科技有限公司"},MATCH(D567,{"BJ_zhongyu";"JS_WX_liteer";"JS_CZ_wodefeng"},0)),"")</f>
        <v>常州市金坛沃德丰电子科技有限公司</v>
      </c>
      <c r="D567" s="11" t="str">
        <f>[1]动作!$G566</f>
        <v>JS_CZ_wodefeng</v>
      </c>
      <c r="E567" s="11" t="str">
        <f>[1]动作!$D566</f>
        <v>分系统1BMS2SOC过低二级故障</v>
      </c>
      <c r="F567" s="11" t="s">
        <v>177</v>
      </c>
      <c r="G567" s="12">
        <f>[1]动作!$A566+[1]动作!$B566</f>
        <v>43193.834490740737</v>
      </c>
      <c r="H567" s="12"/>
      <c r="I567" s="11"/>
    </row>
    <row r="568" spans="1:9" hidden="1" x14ac:dyDescent="0.3">
      <c r="A568" s="24">
        <v>566</v>
      </c>
      <c r="B568" s="11" t="str">
        <f>IFERROR(INDEX({"JSNY-BJ0001-01";"JSNY-JS0022-01";"JSNY-JS0002-01"},MATCH(D568,{"BJ_zhongyu";"JS_WX_liteer";"JS_CZ_wodefeng"},0)),"")</f>
        <v>JSNY-JS0002-01</v>
      </c>
      <c r="C568" s="11" t="str">
        <f>IFERROR(INDEX({"北京中裕世纪大酒店";"江苏利特尔绿色包装股份有限公司";"常州市金坛沃德丰电子科技有限公司"},MATCH(D568,{"BJ_zhongyu";"JS_WX_liteer";"JS_CZ_wodefeng"},0)),"")</f>
        <v>常州市金坛沃德丰电子科技有限公司</v>
      </c>
      <c r="D568" s="11" t="str">
        <f>[1]动作!$G567</f>
        <v>JS_CZ_wodefeng</v>
      </c>
      <c r="E568" s="11" t="str">
        <f>[1]动作!$D567</f>
        <v>分系统1BMS1SOC过低一级故障</v>
      </c>
      <c r="F568" s="11" t="s">
        <v>177</v>
      </c>
      <c r="G568" s="12">
        <f>[1]动作!$A567+[1]动作!$B567</f>
        <v>43193.836053240739</v>
      </c>
      <c r="H568" s="12"/>
      <c r="I568" s="11"/>
    </row>
    <row r="569" spans="1:9" hidden="1" x14ac:dyDescent="0.3">
      <c r="A569" s="24">
        <v>567</v>
      </c>
      <c r="B569" s="11" t="str">
        <f>IFERROR(INDEX({"JSNY-BJ0001-01";"JSNY-JS0022-01";"JSNY-JS0002-01"},MATCH(D569,{"BJ_zhongyu";"JS_WX_liteer";"JS_CZ_wodefeng"},0)),"")</f>
        <v>JSNY-JS0002-01</v>
      </c>
      <c r="C569" s="11" t="str">
        <f>IFERROR(INDEX({"北京中裕世纪大酒店";"江苏利特尔绿色包装股份有限公司";"常州市金坛沃德丰电子科技有限公司"},MATCH(D569,{"BJ_zhongyu";"JS_WX_liteer";"JS_CZ_wodefeng"},0)),"")</f>
        <v>常州市金坛沃德丰电子科技有限公司</v>
      </c>
      <c r="D569" s="11" t="str">
        <f>[1]动作!$G568</f>
        <v>JS_CZ_wodefeng</v>
      </c>
      <c r="E569" s="11" t="str">
        <f>[1]动作!$D568</f>
        <v>分系统1BMS1SOC过低二级故障</v>
      </c>
      <c r="F569" s="11" t="s">
        <v>177</v>
      </c>
      <c r="G569" s="12">
        <f>[1]动作!$A568+[1]动作!$B568</f>
        <v>43193.836053240739</v>
      </c>
      <c r="H569" s="12"/>
      <c r="I569" s="11"/>
    </row>
    <row r="570" spans="1:9" hidden="1" x14ac:dyDescent="0.3">
      <c r="A570" s="24">
        <v>568</v>
      </c>
      <c r="B570" s="11" t="str">
        <f>IFERROR(INDEX({"JSNY-BJ0001-01";"JSNY-JS0022-01";"JSNY-JS0002-01"},MATCH(D570,{"BJ_zhongyu";"JS_WX_liteer";"JS_CZ_wodefeng"},0)),"")</f>
        <v>JSNY-JS0002-01</v>
      </c>
      <c r="C570" s="11" t="str">
        <f>IFERROR(INDEX({"北京中裕世纪大酒店";"江苏利特尔绿色包装股份有限公司";"常州市金坛沃德丰电子科技有限公司"},MATCH(D570,{"BJ_zhongyu";"JS_WX_liteer";"JS_CZ_wodefeng"},0)),"")</f>
        <v>常州市金坛沃德丰电子科技有限公司</v>
      </c>
      <c r="D570" s="11" t="str">
        <f>[1]动作!$G569</f>
        <v>JS_CZ_wodefeng</v>
      </c>
      <c r="E570" s="11" t="str">
        <f>[1]动作!$D569</f>
        <v>分系统1BMS4SOC过低一级故障</v>
      </c>
      <c r="F570" s="11" t="s">
        <v>177</v>
      </c>
      <c r="G570" s="12">
        <f>[1]动作!$A569+[1]动作!$B569</f>
        <v>43193.837557870371</v>
      </c>
      <c r="H570" s="12"/>
      <c r="I570" s="11"/>
    </row>
    <row r="571" spans="1:9" hidden="1" x14ac:dyDescent="0.3">
      <c r="A571" s="24">
        <v>569</v>
      </c>
      <c r="B571" s="11" t="str">
        <f>IFERROR(INDEX({"JSNY-BJ0001-01";"JSNY-JS0022-01";"JSNY-JS0002-01"},MATCH(D571,{"BJ_zhongyu";"JS_WX_liteer";"JS_CZ_wodefeng"},0)),"")</f>
        <v>JSNY-JS0002-01</v>
      </c>
      <c r="C571" s="11" t="str">
        <f>IFERROR(INDEX({"北京中裕世纪大酒店";"江苏利特尔绿色包装股份有限公司";"常州市金坛沃德丰电子科技有限公司"},MATCH(D571,{"BJ_zhongyu";"JS_WX_liteer";"JS_CZ_wodefeng"},0)),"")</f>
        <v>常州市金坛沃德丰电子科技有限公司</v>
      </c>
      <c r="D571" s="11" t="str">
        <f>[1]动作!$G570</f>
        <v>JS_CZ_wodefeng</v>
      </c>
      <c r="E571" s="11" t="str">
        <f>[1]动作!$D570</f>
        <v>分系统1BMS4SOC过低二级故障</v>
      </c>
      <c r="F571" s="11" t="s">
        <v>177</v>
      </c>
      <c r="G571" s="12">
        <f>[1]动作!$A570+[1]动作!$B570</f>
        <v>43193.837557870371</v>
      </c>
      <c r="H571" s="12"/>
      <c r="I571" s="11"/>
    </row>
    <row r="572" spans="1:9" hidden="1" x14ac:dyDescent="0.3">
      <c r="A572" s="24">
        <v>570</v>
      </c>
      <c r="B572" s="11" t="str">
        <f>IFERROR(INDEX({"JSNY-BJ0001-01";"JSNY-JS0022-01";"JSNY-JS0002-01"},MATCH(D572,{"BJ_zhongyu";"JS_WX_liteer";"JS_CZ_wodefeng"},0)),"")</f>
        <v>JSNY-JS0002-01</v>
      </c>
      <c r="C572" s="11" t="str">
        <f>IFERROR(INDEX({"北京中裕世纪大酒店";"江苏利特尔绿色包装股份有限公司";"常州市金坛沃德丰电子科技有限公司"},MATCH(D572,{"BJ_zhongyu";"JS_WX_liteer";"JS_CZ_wodefeng"},0)),"")</f>
        <v>常州市金坛沃德丰电子科技有限公司</v>
      </c>
      <c r="D572" s="11" t="str">
        <f>[1]动作!$G571</f>
        <v>JS_CZ_wodefeng</v>
      </c>
      <c r="E572" s="11" t="str">
        <f>[1]动作!$D571</f>
        <v>分系统1BMS5SOC过低一级故障</v>
      </c>
      <c r="F572" s="11" t="s">
        <v>177</v>
      </c>
      <c r="G572" s="12">
        <f>[1]动作!$A571+[1]动作!$B571</f>
        <v>43193.837557870371</v>
      </c>
      <c r="H572" s="12"/>
      <c r="I572" s="11"/>
    </row>
    <row r="573" spans="1:9" hidden="1" x14ac:dyDescent="0.3">
      <c r="A573" s="24">
        <v>571</v>
      </c>
      <c r="B573" s="11" t="str">
        <f>IFERROR(INDEX({"JSNY-BJ0001-01";"JSNY-JS0022-01";"JSNY-JS0002-01"},MATCH(D573,{"BJ_zhongyu";"JS_WX_liteer";"JS_CZ_wodefeng"},0)),"")</f>
        <v>JSNY-JS0002-01</v>
      </c>
      <c r="C573" s="11" t="str">
        <f>IFERROR(INDEX({"北京中裕世纪大酒店";"江苏利特尔绿色包装股份有限公司";"常州市金坛沃德丰电子科技有限公司"},MATCH(D573,{"BJ_zhongyu";"JS_WX_liteer";"JS_CZ_wodefeng"},0)),"")</f>
        <v>常州市金坛沃德丰电子科技有限公司</v>
      </c>
      <c r="D573" s="11" t="str">
        <f>[1]动作!$G572</f>
        <v>JS_CZ_wodefeng</v>
      </c>
      <c r="E573" s="11" t="str">
        <f>[1]动作!$D572</f>
        <v>分系统1BMS5SOC过低二级故障</v>
      </c>
      <c r="F573" s="11" t="s">
        <v>177</v>
      </c>
      <c r="G573" s="12">
        <f>[1]动作!$A572+[1]动作!$B572</f>
        <v>43193.837557870371</v>
      </c>
      <c r="H573" s="12"/>
      <c r="I573" s="11"/>
    </row>
    <row r="574" spans="1:9" hidden="1" x14ac:dyDescent="0.3">
      <c r="A574" s="24">
        <v>572</v>
      </c>
      <c r="B574" s="11" t="str">
        <f>IFERROR(INDEX({"JSNY-BJ0001-01";"JSNY-JS0022-01";"JSNY-JS0002-01"},MATCH(D574,{"BJ_zhongyu";"JS_WX_liteer";"JS_CZ_wodefeng"},0)),"")</f>
        <v>JSNY-JS0002-01</v>
      </c>
      <c r="C574" s="11" t="str">
        <f>IFERROR(INDEX({"北京中裕世纪大酒店";"江苏利特尔绿色包装股份有限公司";"常州市金坛沃德丰电子科技有限公司"},MATCH(D574,{"BJ_zhongyu";"JS_WX_liteer";"JS_CZ_wodefeng"},0)),"")</f>
        <v>常州市金坛沃德丰电子科技有限公司</v>
      </c>
      <c r="D574" s="11" t="str">
        <f>[1]动作!$G573</f>
        <v>JS_CZ_wodefeng</v>
      </c>
      <c r="E574" s="11" t="str">
        <f>[1]动作!$D573</f>
        <v>分系统1BMS1单体电压过低一级故障</v>
      </c>
      <c r="F574" s="11" t="s">
        <v>177</v>
      </c>
      <c r="G574" s="12">
        <f>[1]动作!$A573+[1]动作!$B573</f>
        <v>43193.837731481479</v>
      </c>
      <c r="H574" s="12"/>
      <c r="I574" s="11"/>
    </row>
    <row r="575" spans="1:9" hidden="1" x14ac:dyDescent="0.3">
      <c r="A575" s="24">
        <v>573</v>
      </c>
      <c r="B575" s="11" t="str">
        <f>IFERROR(INDEX({"JSNY-BJ0001-01";"JSNY-JS0022-01";"JSNY-JS0002-01"},MATCH(D575,{"BJ_zhongyu";"JS_WX_liteer";"JS_CZ_wodefeng"},0)),"")</f>
        <v>JSNY-JS0002-01</v>
      </c>
      <c r="C575" s="11" t="str">
        <f>IFERROR(INDEX({"北京中裕世纪大酒店";"江苏利特尔绿色包装股份有限公司";"常州市金坛沃德丰电子科技有限公司"},MATCH(D575,{"BJ_zhongyu";"JS_WX_liteer";"JS_CZ_wodefeng"},0)),"")</f>
        <v>常州市金坛沃德丰电子科技有限公司</v>
      </c>
      <c r="D575" s="11" t="str">
        <f>[1]动作!$G574</f>
        <v>JS_CZ_wodefeng</v>
      </c>
      <c r="E575" s="11" t="str">
        <f>[1]动作!$D574</f>
        <v>分系统1BMS1单体电压过低二级故障</v>
      </c>
      <c r="F575" s="11" t="s">
        <v>177</v>
      </c>
      <c r="G575" s="12">
        <f>[1]动作!$A574+[1]动作!$B574</f>
        <v>43193.837731481479</v>
      </c>
      <c r="H575" s="12"/>
      <c r="I575" s="11"/>
    </row>
    <row r="576" spans="1:9" hidden="1" x14ac:dyDescent="0.3">
      <c r="A576" s="24">
        <v>574</v>
      </c>
      <c r="B576" s="11" t="str">
        <f>IFERROR(INDEX({"JSNY-BJ0001-01";"JSNY-JS0022-01";"JSNY-JS0002-01"},MATCH(D576,{"BJ_zhongyu";"JS_WX_liteer";"JS_CZ_wodefeng"},0)),"")</f>
        <v>JSNY-JS0002-01</v>
      </c>
      <c r="C576" s="11" t="str">
        <f>IFERROR(INDEX({"北京中裕世纪大酒店";"江苏利特尔绿色包装股份有限公司";"常州市金坛沃德丰电子科技有限公司"},MATCH(D576,{"BJ_zhongyu";"JS_WX_liteer";"JS_CZ_wodefeng"},0)),"")</f>
        <v>常州市金坛沃德丰电子科技有限公司</v>
      </c>
      <c r="D576" s="11" t="str">
        <f>[1]动作!$G575</f>
        <v>JS_CZ_wodefeng</v>
      </c>
      <c r="E576" s="11" t="str">
        <f>[1]动作!$D575</f>
        <v>分系统1BMS3单体电压过低一级故障</v>
      </c>
      <c r="F576" s="11" t="s">
        <v>177</v>
      </c>
      <c r="G576" s="12">
        <f>[1]动作!$A575+[1]动作!$B575</f>
        <v>43193.838483796295</v>
      </c>
      <c r="H576" s="12"/>
      <c r="I576" s="11"/>
    </row>
    <row r="577" spans="1:9" hidden="1" x14ac:dyDescent="0.3">
      <c r="A577" s="24">
        <v>575</v>
      </c>
      <c r="B577" s="11" t="str">
        <f>IFERROR(INDEX({"JSNY-BJ0001-01";"JSNY-JS0022-01";"JSNY-JS0002-01"},MATCH(D577,{"BJ_zhongyu";"JS_WX_liteer";"JS_CZ_wodefeng"},0)),"")</f>
        <v>JSNY-JS0002-01</v>
      </c>
      <c r="C577" s="11" t="str">
        <f>IFERROR(INDEX({"北京中裕世纪大酒店";"江苏利特尔绿色包装股份有限公司";"常州市金坛沃德丰电子科技有限公司"},MATCH(D577,{"BJ_zhongyu";"JS_WX_liteer";"JS_CZ_wodefeng"},0)),"")</f>
        <v>常州市金坛沃德丰电子科技有限公司</v>
      </c>
      <c r="D577" s="11" t="str">
        <f>[1]动作!$G576</f>
        <v>JS_CZ_wodefeng</v>
      </c>
      <c r="E577" s="11" t="str">
        <f>[1]动作!$D576</f>
        <v>分系统1BMS3单体电压过低二级故障</v>
      </c>
      <c r="F577" s="11" t="s">
        <v>177</v>
      </c>
      <c r="G577" s="12">
        <f>[1]动作!$A576+[1]动作!$B576</f>
        <v>43193.838483796295</v>
      </c>
      <c r="H577" s="12"/>
      <c r="I577" s="11"/>
    </row>
    <row r="578" spans="1:9" hidden="1" x14ac:dyDescent="0.3">
      <c r="A578" s="24">
        <v>576</v>
      </c>
      <c r="B578" s="11" t="str">
        <f>IFERROR(INDEX({"JSNY-BJ0001-01";"JSNY-JS0022-01";"JSNY-JS0002-01"},MATCH(D578,{"BJ_zhongyu";"JS_WX_liteer";"JS_CZ_wodefeng"},0)),"")</f>
        <v>JSNY-JS0002-01</v>
      </c>
      <c r="C578" s="11" t="str">
        <f>IFERROR(INDEX({"北京中裕世纪大酒店";"江苏利特尔绿色包装股份有限公司";"常州市金坛沃德丰电子科技有限公司"},MATCH(D578,{"BJ_zhongyu";"JS_WX_liteer";"JS_CZ_wodefeng"},0)),"")</f>
        <v>常州市金坛沃德丰电子科技有限公司</v>
      </c>
      <c r="D578" s="11" t="str">
        <f>[1]动作!$G577</f>
        <v>JS_CZ_wodefeng</v>
      </c>
      <c r="E578" s="11" t="str">
        <f>[1]动作!$D577</f>
        <v>分系统1BMS5单体电压过低一级故障</v>
      </c>
      <c r="F578" s="11" t="s">
        <v>177</v>
      </c>
      <c r="G578" s="12">
        <f>[1]动作!$A577+[1]动作!$B577</f>
        <v>43193.83865740741</v>
      </c>
      <c r="H578" s="12"/>
      <c r="I578" s="11"/>
    </row>
    <row r="579" spans="1:9" hidden="1" x14ac:dyDescent="0.3">
      <c r="A579" s="24">
        <v>577</v>
      </c>
      <c r="B579" s="11" t="str">
        <f>IFERROR(INDEX({"JSNY-BJ0001-01";"JSNY-JS0022-01";"JSNY-JS0002-01"},MATCH(D579,{"BJ_zhongyu";"JS_WX_liteer";"JS_CZ_wodefeng"},0)),"")</f>
        <v>JSNY-JS0002-01</v>
      </c>
      <c r="C579" s="11" t="str">
        <f>IFERROR(INDEX({"北京中裕世纪大酒店";"江苏利特尔绿色包装股份有限公司";"常州市金坛沃德丰电子科技有限公司"},MATCH(D579,{"BJ_zhongyu";"JS_WX_liteer";"JS_CZ_wodefeng"},0)),"")</f>
        <v>常州市金坛沃德丰电子科技有限公司</v>
      </c>
      <c r="D579" s="11" t="str">
        <f>[1]动作!$G578</f>
        <v>JS_CZ_wodefeng</v>
      </c>
      <c r="E579" s="11" t="str">
        <f>[1]动作!$D578</f>
        <v>分系统1BMS5单体电压过低二级故障</v>
      </c>
      <c r="F579" s="11" t="s">
        <v>177</v>
      </c>
      <c r="G579" s="12">
        <f>[1]动作!$A578+[1]动作!$B578</f>
        <v>43193.83865740741</v>
      </c>
      <c r="H579" s="12"/>
      <c r="I579" s="11"/>
    </row>
    <row r="580" spans="1:9" hidden="1" x14ac:dyDescent="0.3">
      <c r="A580" s="24">
        <v>578</v>
      </c>
      <c r="B580" s="11" t="str">
        <f>IFERROR(INDEX({"JSNY-BJ0001-01";"JSNY-JS0022-01";"JSNY-JS0002-01"},MATCH(D580,{"BJ_zhongyu";"JS_WX_liteer";"JS_CZ_wodefeng"},0)),"")</f>
        <v>JSNY-JS0002-01</v>
      </c>
      <c r="C580" s="11" t="str">
        <f>IFERROR(INDEX({"北京中裕世纪大酒店";"江苏利特尔绿色包装股份有限公司";"常州市金坛沃德丰电子科技有限公司"},MATCH(D580,{"BJ_zhongyu";"JS_WX_liteer";"JS_CZ_wodefeng"},0)),"")</f>
        <v>常州市金坛沃德丰电子科技有限公司</v>
      </c>
      <c r="D580" s="11" t="str">
        <f>[1]动作!$G579</f>
        <v>JS_CZ_wodefeng</v>
      </c>
      <c r="E580" s="11" t="str">
        <f>[1]动作!$D579</f>
        <v>分系统1BMS6单体电压过低一级故障</v>
      </c>
      <c r="F580" s="11" t="s">
        <v>177</v>
      </c>
      <c r="G580" s="12">
        <f>[1]动作!$A579+[1]动作!$B579</f>
        <v>43193.840104166666</v>
      </c>
      <c r="H580" s="12"/>
      <c r="I580" s="11"/>
    </row>
    <row r="581" spans="1:9" hidden="1" x14ac:dyDescent="0.3">
      <c r="A581" s="24">
        <v>579</v>
      </c>
      <c r="B581" s="11" t="str">
        <f>IFERROR(INDEX({"JSNY-BJ0001-01";"JSNY-JS0022-01";"JSNY-JS0002-01"},MATCH(D581,{"BJ_zhongyu";"JS_WX_liteer";"JS_CZ_wodefeng"},0)),"")</f>
        <v>JSNY-JS0002-01</v>
      </c>
      <c r="C581" s="11" t="str">
        <f>IFERROR(INDEX({"北京中裕世纪大酒店";"江苏利特尔绿色包装股份有限公司";"常州市金坛沃德丰电子科技有限公司"},MATCH(D581,{"BJ_zhongyu";"JS_WX_liteer";"JS_CZ_wodefeng"},0)),"")</f>
        <v>常州市金坛沃德丰电子科技有限公司</v>
      </c>
      <c r="D581" s="11" t="str">
        <f>[1]动作!$G580</f>
        <v>JS_CZ_wodefeng</v>
      </c>
      <c r="E581" s="11" t="str">
        <f>[1]动作!$D580</f>
        <v>分系统1BMS6单体电压过低二级故障</v>
      </c>
      <c r="F581" s="11" t="s">
        <v>177</v>
      </c>
      <c r="G581" s="12">
        <f>[1]动作!$A580+[1]动作!$B580</f>
        <v>43193.840104166666</v>
      </c>
      <c r="H581" s="12"/>
      <c r="I581" s="11"/>
    </row>
    <row r="582" spans="1:9" hidden="1" x14ac:dyDescent="0.3">
      <c r="A582" s="24">
        <v>580</v>
      </c>
      <c r="B582" s="11" t="str">
        <f>IFERROR(INDEX({"JSNY-BJ0001-01";"JSNY-JS0022-01";"JSNY-JS0002-01"},MATCH(D582,{"BJ_zhongyu";"JS_WX_liteer";"JS_CZ_wodefeng"},0)),"")</f>
        <v>JSNY-JS0002-01</v>
      </c>
      <c r="C582" s="11" t="str">
        <f>IFERROR(INDEX({"北京中裕世纪大酒店";"江苏利特尔绿色包装股份有限公司";"常州市金坛沃德丰电子科技有限公司"},MATCH(D582,{"BJ_zhongyu";"JS_WX_liteer";"JS_CZ_wodefeng"},0)),"")</f>
        <v>常州市金坛沃德丰电子科技有限公司</v>
      </c>
      <c r="D582" s="11" t="str">
        <f>[1]动作!$G581</f>
        <v>JS_CZ_wodefeng</v>
      </c>
      <c r="E582" s="11" t="str">
        <f>[1]动作!$D581</f>
        <v>分系统1BMS2单体电压过低一级故障</v>
      </c>
      <c r="F582" s="11" t="s">
        <v>177</v>
      </c>
      <c r="G582" s="12">
        <f>[1]动作!$A581+[1]动作!$B581</f>
        <v>43193.840219907404</v>
      </c>
      <c r="H582" s="12"/>
      <c r="I582" s="11"/>
    </row>
    <row r="583" spans="1:9" hidden="1" x14ac:dyDescent="0.3">
      <c r="A583" s="24">
        <v>581</v>
      </c>
      <c r="B583" s="11" t="str">
        <f>IFERROR(INDEX({"JSNY-BJ0001-01";"JSNY-JS0022-01";"JSNY-JS0002-01"},MATCH(D583,{"BJ_zhongyu";"JS_WX_liteer";"JS_CZ_wodefeng"},0)),"")</f>
        <v>JSNY-JS0002-01</v>
      </c>
      <c r="C583" s="11" t="str">
        <f>IFERROR(INDEX({"北京中裕世纪大酒店";"江苏利特尔绿色包装股份有限公司";"常州市金坛沃德丰电子科技有限公司"},MATCH(D583,{"BJ_zhongyu";"JS_WX_liteer";"JS_CZ_wodefeng"},0)),"")</f>
        <v>常州市金坛沃德丰电子科技有限公司</v>
      </c>
      <c r="D583" s="11" t="str">
        <f>[1]动作!$G582</f>
        <v>JS_CZ_wodefeng</v>
      </c>
      <c r="E583" s="11" t="str">
        <f>[1]动作!$D582</f>
        <v>分系统1BMS2单体电压过低二级故障</v>
      </c>
      <c r="F583" s="11" t="s">
        <v>177</v>
      </c>
      <c r="G583" s="12">
        <f>[1]动作!$A582+[1]动作!$B582</f>
        <v>43193.840219907404</v>
      </c>
      <c r="H583" s="12"/>
      <c r="I583" s="11"/>
    </row>
    <row r="584" spans="1:9" hidden="1" x14ac:dyDescent="0.3">
      <c r="A584" s="24">
        <v>582</v>
      </c>
      <c r="B584" s="11" t="str">
        <f>IFERROR(INDEX({"JSNY-BJ0001-01";"JSNY-JS0022-01";"JSNY-JS0002-01"},MATCH(D584,{"BJ_zhongyu";"JS_WX_liteer";"JS_CZ_wodefeng"},0)),"")</f>
        <v>JSNY-JS0002-01</v>
      </c>
      <c r="C584" s="11" t="str">
        <f>IFERROR(INDEX({"北京中裕世纪大酒店";"江苏利特尔绿色包装股份有限公司";"常州市金坛沃德丰电子科技有限公司"},MATCH(D584,{"BJ_zhongyu";"JS_WX_liteer";"JS_CZ_wodefeng"},0)),"")</f>
        <v>常州市金坛沃德丰电子科技有限公司</v>
      </c>
      <c r="D584" s="11" t="str">
        <f>[1]动作!$G583</f>
        <v>JS_CZ_wodefeng</v>
      </c>
      <c r="E584" s="11" t="str">
        <f>[1]动作!$D583</f>
        <v>分系统1BMS4单体电压过低一级故障</v>
      </c>
      <c r="F584" s="11" t="s">
        <v>177</v>
      </c>
      <c r="G584" s="12">
        <f>[1]动作!$A583+[1]动作!$B583</f>
        <v>43193.840277777781</v>
      </c>
      <c r="H584" s="12"/>
      <c r="I584" s="11"/>
    </row>
    <row r="585" spans="1:9" hidden="1" x14ac:dyDescent="0.3">
      <c r="A585" s="24">
        <v>583</v>
      </c>
      <c r="B585" s="11" t="str">
        <f>IFERROR(INDEX({"JSNY-BJ0001-01";"JSNY-JS0022-01";"JSNY-JS0002-01"},MATCH(D585,{"BJ_zhongyu";"JS_WX_liteer";"JS_CZ_wodefeng"},0)),"")</f>
        <v>JSNY-JS0002-01</v>
      </c>
      <c r="C585" s="11" t="str">
        <f>IFERROR(INDEX({"北京中裕世纪大酒店";"江苏利特尔绿色包装股份有限公司";"常州市金坛沃德丰电子科技有限公司"},MATCH(D585,{"BJ_zhongyu";"JS_WX_liteer";"JS_CZ_wodefeng"},0)),"")</f>
        <v>常州市金坛沃德丰电子科技有限公司</v>
      </c>
      <c r="D585" s="11" t="str">
        <f>[1]动作!$G584</f>
        <v>JS_CZ_wodefeng</v>
      </c>
      <c r="E585" s="11" t="str">
        <f>[1]动作!$D584</f>
        <v>分系统1BMS4单体电压过低二级故障</v>
      </c>
      <c r="F585" s="11" t="s">
        <v>177</v>
      </c>
      <c r="G585" s="12">
        <f>[1]动作!$A584+[1]动作!$B584</f>
        <v>43193.840277777781</v>
      </c>
      <c r="H585" s="12"/>
      <c r="I585" s="11"/>
    </row>
    <row r="586" spans="1:9" hidden="1" x14ac:dyDescent="0.3">
      <c r="A586" s="24">
        <v>584</v>
      </c>
      <c r="B586" s="11" t="str">
        <f>IFERROR(INDEX({"JSNY-BJ0001-01";"JSNY-JS0022-01";"JSNY-JS0002-01"},MATCH(D586,{"BJ_zhongyu";"JS_WX_liteer";"JS_CZ_wodefeng"},0)),"")</f>
        <v>JSNY-JS0002-01</v>
      </c>
      <c r="C586" s="11" t="str">
        <f>IFERROR(INDEX({"北京中裕世纪大酒店";"江苏利特尔绿色包装股份有限公司";"常州市金坛沃德丰电子科技有限公司"},MATCH(D586,{"BJ_zhongyu";"JS_WX_liteer";"JS_CZ_wodefeng"},0)),"")</f>
        <v>常州市金坛沃德丰电子科技有限公司</v>
      </c>
      <c r="D586" s="11" t="str">
        <f>[1]动作!$G585</f>
        <v>JS_CZ_wodefeng</v>
      </c>
      <c r="E586" s="11" t="str">
        <f>[1]动作!$D585</f>
        <v>分系统1BMS3SOC过低一级故障</v>
      </c>
      <c r="F586" s="11" t="s">
        <v>177</v>
      </c>
      <c r="G586" s="12">
        <f>[1]动作!$A585+[1]动作!$B585</f>
        <v>43193.850648148145</v>
      </c>
      <c r="H586" s="12"/>
      <c r="I586" s="11"/>
    </row>
    <row r="587" spans="1:9" hidden="1" x14ac:dyDescent="0.3">
      <c r="A587" s="24">
        <v>585</v>
      </c>
      <c r="B587" s="11" t="str">
        <f>IFERROR(INDEX({"JSNY-BJ0001-01";"JSNY-JS0022-01";"JSNY-JS0002-01"},MATCH(D587,{"BJ_zhongyu";"JS_WX_liteer";"JS_CZ_wodefeng"},0)),"")</f>
        <v>JSNY-JS0022-01</v>
      </c>
      <c r="C587" s="11" t="str">
        <f>IFERROR(INDEX({"北京中裕世纪大酒店";"江苏利特尔绿色包装股份有限公司";"常州市金坛沃德丰电子科技有限公司"},MATCH(D587,{"BJ_zhongyu";"JS_WX_liteer";"JS_CZ_wodefeng"},0)),"")</f>
        <v>江苏利特尔绿色包装股份有限公司</v>
      </c>
      <c r="D587" s="11" t="str">
        <f>[1]动作!$G586</f>
        <v>JS_WX_liteer</v>
      </c>
      <c r="E587" s="11" t="str">
        <f>[1]动作!$D586</f>
        <v>分系统1BMS8总电压过低一级故障</v>
      </c>
      <c r="F587" s="11" t="s">
        <v>177</v>
      </c>
      <c r="G587" s="12">
        <f>[1]动作!$A586+[1]动作!$B586</f>
        <v>43193.854305555556</v>
      </c>
      <c r="H587" s="12"/>
      <c r="I587" s="11"/>
    </row>
    <row r="588" spans="1:9" hidden="1" x14ac:dyDescent="0.3">
      <c r="A588" s="24">
        <v>586</v>
      </c>
      <c r="B588" s="11" t="str">
        <f>IFERROR(INDEX({"JSNY-BJ0001-01";"JSNY-JS0022-01";"JSNY-JS0002-01"},MATCH(D588,{"BJ_zhongyu";"JS_WX_liteer";"JS_CZ_wodefeng"},0)),"")</f>
        <v>JSNY-JS0022-01</v>
      </c>
      <c r="C588" s="11" t="str">
        <f>IFERROR(INDEX({"北京中裕世纪大酒店";"江苏利特尔绿色包装股份有限公司";"常州市金坛沃德丰电子科技有限公司"},MATCH(D588,{"BJ_zhongyu";"JS_WX_liteer";"JS_CZ_wodefeng"},0)),"")</f>
        <v>江苏利特尔绿色包装股份有限公司</v>
      </c>
      <c r="D588" s="11" t="str">
        <f>[1]动作!$G587</f>
        <v>JS_WX_liteer</v>
      </c>
      <c r="E588" s="11" t="str">
        <f>[1]动作!$D587</f>
        <v>分系统1BMS8总电压过低二级故障</v>
      </c>
      <c r="F588" s="11" t="s">
        <v>177</v>
      </c>
      <c r="G588" s="12">
        <f>[1]动作!$A587+[1]动作!$B587</f>
        <v>43193.854305555556</v>
      </c>
      <c r="H588" s="12"/>
      <c r="I588" s="11"/>
    </row>
    <row r="589" spans="1:9" hidden="1" x14ac:dyDescent="0.3">
      <c r="A589" s="24">
        <v>587</v>
      </c>
      <c r="B589" s="11" t="str">
        <f>IFERROR(INDEX({"JSNY-BJ0001-01";"JSNY-JS0022-01";"JSNY-JS0002-01"},MATCH(D589,{"BJ_zhongyu";"JS_WX_liteer";"JS_CZ_wodefeng"},0)),"")</f>
        <v>JSNY-JS0022-01</v>
      </c>
      <c r="C589" s="11" t="str">
        <f>IFERROR(INDEX({"北京中裕世纪大酒店";"江苏利特尔绿色包装股份有限公司";"常州市金坛沃德丰电子科技有限公司"},MATCH(D589,{"BJ_zhongyu";"JS_WX_liteer";"JS_CZ_wodefeng"},0)),"")</f>
        <v>江苏利特尔绿色包装股份有限公司</v>
      </c>
      <c r="D589" s="11" t="str">
        <f>[1]动作!$G588</f>
        <v>JS_WX_liteer</v>
      </c>
      <c r="E589" s="11" t="str">
        <f>[1]动作!$D588</f>
        <v>分系统1BMS9总电压过低一级故障</v>
      </c>
      <c r="F589" s="11" t="s">
        <v>177</v>
      </c>
      <c r="G589" s="12">
        <f>[1]动作!$A588+[1]动作!$B588</f>
        <v>43193.854351851849</v>
      </c>
      <c r="H589" s="12"/>
      <c r="I589" s="11"/>
    </row>
    <row r="590" spans="1:9" hidden="1" x14ac:dyDescent="0.3">
      <c r="A590" s="24">
        <v>588</v>
      </c>
      <c r="B590" s="11" t="str">
        <f>IFERROR(INDEX({"JSNY-BJ0001-01";"JSNY-JS0022-01";"JSNY-JS0002-01"},MATCH(D590,{"BJ_zhongyu";"JS_WX_liteer";"JS_CZ_wodefeng"},0)),"")</f>
        <v>JSNY-JS0022-01</v>
      </c>
      <c r="C590" s="11" t="str">
        <f>IFERROR(INDEX({"北京中裕世纪大酒店";"江苏利特尔绿色包装股份有限公司";"常州市金坛沃德丰电子科技有限公司"},MATCH(D590,{"BJ_zhongyu";"JS_WX_liteer";"JS_CZ_wodefeng"},0)),"")</f>
        <v>江苏利特尔绿色包装股份有限公司</v>
      </c>
      <c r="D590" s="11" t="str">
        <f>[1]动作!$G589</f>
        <v>JS_WX_liteer</v>
      </c>
      <c r="E590" s="11" t="str">
        <f>[1]动作!$D589</f>
        <v>分系统1BMS9总电压过低二级故障</v>
      </c>
      <c r="F590" s="11" t="s">
        <v>177</v>
      </c>
      <c r="G590" s="12">
        <f>[1]动作!$A589+[1]动作!$B589</f>
        <v>43193.854351851849</v>
      </c>
      <c r="H590" s="12"/>
      <c r="I590" s="11"/>
    </row>
    <row r="591" spans="1:9" hidden="1" x14ac:dyDescent="0.3">
      <c r="A591" s="24">
        <v>589</v>
      </c>
      <c r="B591" s="11" t="str">
        <f>IFERROR(INDEX({"JSNY-BJ0001-01";"JSNY-JS0022-01";"JSNY-JS0002-01"},MATCH(D591,{"BJ_zhongyu";"JS_WX_liteer";"JS_CZ_wodefeng"},0)),"")</f>
        <v>JSNY-JS0022-01</v>
      </c>
      <c r="C591" s="11" t="str">
        <f>IFERROR(INDEX({"北京中裕世纪大酒店";"江苏利特尔绿色包装股份有限公司";"常州市金坛沃德丰电子科技有限公司"},MATCH(D591,{"BJ_zhongyu";"JS_WX_liteer";"JS_CZ_wodefeng"},0)),"")</f>
        <v>江苏利特尔绿色包装股份有限公司</v>
      </c>
      <c r="D591" s="11" t="str">
        <f>[1]动作!$G590</f>
        <v>JS_WX_liteer</v>
      </c>
      <c r="E591" s="11" t="str">
        <f>[1]动作!$D590</f>
        <v>分系统1BMS1总电压过低一级故障</v>
      </c>
      <c r="F591" s="11" t="s">
        <v>177</v>
      </c>
      <c r="G591" s="12">
        <f>[1]动作!$A590+[1]动作!$B590</f>
        <v>43193.855046296296</v>
      </c>
      <c r="H591" s="12"/>
      <c r="I591" s="11"/>
    </row>
    <row r="592" spans="1:9" hidden="1" x14ac:dyDescent="0.3">
      <c r="A592" s="24">
        <v>590</v>
      </c>
      <c r="B592" s="11" t="str">
        <f>IFERROR(INDEX({"JSNY-BJ0001-01";"JSNY-JS0022-01";"JSNY-JS0002-01"},MATCH(D592,{"BJ_zhongyu";"JS_WX_liteer";"JS_CZ_wodefeng"},0)),"")</f>
        <v>JSNY-JS0022-01</v>
      </c>
      <c r="C592" s="11" t="str">
        <f>IFERROR(INDEX({"北京中裕世纪大酒店";"江苏利特尔绿色包装股份有限公司";"常州市金坛沃德丰电子科技有限公司"},MATCH(D592,{"BJ_zhongyu";"JS_WX_liteer";"JS_CZ_wodefeng"},0)),"")</f>
        <v>江苏利特尔绿色包装股份有限公司</v>
      </c>
      <c r="D592" s="11" t="str">
        <f>[1]动作!$G591</f>
        <v>JS_WX_liteer</v>
      </c>
      <c r="E592" s="11" t="str">
        <f>[1]动作!$D591</f>
        <v>分系统1BMS1总电压过低二级故障</v>
      </c>
      <c r="F592" s="11" t="s">
        <v>177</v>
      </c>
      <c r="G592" s="12">
        <f>[1]动作!$A591+[1]动作!$B591</f>
        <v>43193.855046296296</v>
      </c>
      <c r="H592" s="12"/>
      <c r="I592" s="11"/>
    </row>
    <row r="593" spans="1:9" hidden="1" x14ac:dyDescent="0.3">
      <c r="A593" s="24">
        <v>591</v>
      </c>
      <c r="B593" s="11" t="str">
        <f>IFERROR(INDEX({"JSNY-BJ0001-01";"JSNY-JS0022-01";"JSNY-JS0002-01"},MATCH(D593,{"BJ_zhongyu";"JS_WX_liteer";"JS_CZ_wodefeng"},0)),"")</f>
        <v>JSNY-JS0022-01</v>
      </c>
      <c r="C593" s="11" t="str">
        <f>IFERROR(INDEX({"北京中裕世纪大酒店";"江苏利特尔绿色包装股份有限公司";"常州市金坛沃德丰电子科技有限公司"},MATCH(D593,{"BJ_zhongyu";"JS_WX_liteer";"JS_CZ_wodefeng"},0)),"")</f>
        <v>江苏利特尔绿色包装股份有限公司</v>
      </c>
      <c r="D593" s="11" t="str">
        <f>[1]动作!$G592</f>
        <v>JS_WX_liteer</v>
      </c>
      <c r="E593" s="11" t="str">
        <f>[1]动作!$D592</f>
        <v>分系统1BMS4总电压过低一级故障</v>
      </c>
      <c r="F593" s="11" t="s">
        <v>177</v>
      </c>
      <c r="G593" s="12">
        <f>[1]动作!$A592+[1]动作!$B592</f>
        <v>43193.855104166665</v>
      </c>
      <c r="H593" s="12"/>
      <c r="I593" s="11"/>
    </row>
    <row r="594" spans="1:9" hidden="1" x14ac:dyDescent="0.3">
      <c r="A594" s="24">
        <v>592</v>
      </c>
      <c r="B594" s="11" t="str">
        <f>IFERROR(INDEX({"JSNY-BJ0001-01";"JSNY-JS0022-01";"JSNY-JS0002-01"},MATCH(D594,{"BJ_zhongyu";"JS_WX_liteer";"JS_CZ_wodefeng"},0)),"")</f>
        <v>JSNY-JS0022-01</v>
      </c>
      <c r="C594" s="11" t="str">
        <f>IFERROR(INDEX({"北京中裕世纪大酒店";"江苏利特尔绿色包装股份有限公司";"常州市金坛沃德丰电子科技有限公司"},MATCH(D594,{"BJ_zhongyu";"JS_WX_liteer";"JS_CZ_wodefeng"},0)),"")</f>
        <v>江苏利特尔绿色包装股份有限公司</v>
      </c>
      <c r="D594" s="11" t="str">
        <f>[1]动作!$G593</f>
        <v>JS_WX_liteer</v>
      </c>
      <c r="E594" s="11" t="str">
        <f>[1]动作!$D593</f>
        <v>分系统1BMS4总电压过低二级故障</v>
      </c>
      <c r="F594" s="11" t="s">
        <v>177</v>
      </c>
      <c r="G594" s="12">
        <f>[1]动作!$A593+[1]动作!$B593</f>
        <v>43193.855104166665</v>
      </c>
      <c r="H594" s="12"/>
      <c r="I594" s="11"/>
    </row>
    <row r="595" spans="1:9" hidden="1" x14ac:dyDescent="0.3">
      <c r="A595" s="24">
        <v>593</v>
      </c>
      <c r="B595" s="11" t="str">
        <f>IFERROR(INDEX({"JSNY-BJ0001-01";"JSNY-JS0022-01";"JSNY-JS0002-01"},MATCH(D595,{"BJ_zhongyu";"JS_WX_liteer";"JS_CZ_wodefeng"},0)),"")</f>
        <v>JSNY-JS0022-01</v>
      </c>
      <c r="C595" s="11" t="str">
        <f>IFERROR(INDEX({"北京中裕世纪大酒店";"江苏利特尔绿色包装股份有限公司";"常州市金坛沃德丰电子科技有限公司"},MATCH(D595,{"BJ_zhongyu";"JS_WX_liteer";"JS_CZ_wodefeng"},0)),"")</f>
        <v>江苏利特尔绿色包装股份有限公司</v>
      </c>
      <c r="D595" s="11" t="str">
        <f>[1]动作!$G594</f>
        <v>JS_WX_liteer</v>
      </c>
      <c r="E595" s="11" t="str">
        <f>[1]动作!$D594</f>
        <v>分系统1BMS2总电压过低一级故障</v>
      </c>
      <c r="F595" s="11" t="s">
        <v>177</v>
      </c>
      <c r="G595" s="12">
        <f>[1]动作!$A594+[1]动作!$B594</f>
        <v>43193.85533564815</v>
      </c>
      <c r="H595" s="12"/>
      <c r="I595" s="11"/>
    </row>
    <row r="596" spans="1:9" hidden="1" x14ac:dyDescent="0.3">
      <c r="A596" s="24">
        <v>594</v>
      </c>
      <c r="B596" s="11" t="str">
        <f>IFERROR(INDEX({"JSNY-BJ0001-01";"JSNY-JS0022-01";"JSNY-JS0002-01"},MATCH(D596,{"BJ_zhongyu";"JS_WX_liteer";"JS_CZ_wodefeng"},0)),"")</f>
        <v>JSNY-JS0022-01</v>
      </c>
      <c r="C596" s="11" t="str">
        <f>IFERROR(INDEX({"北京中裕世纪大酒店";"江苏利特尔绿色包装股份有限公司";"常州市金坛沃德丰电子科技有限公司"},MATCH(D596,{"BJ_zhongyu";"JS_WX_liteer";"JS_CZ_wodefeng"},0)),"")</f>
        <v>江苏利特尔绿色包装股份有限公司</v>
      </c>
      <c r="D596" s="11" t="str">
        <f>[1]动作!$G595</f>
        <v>JS_WX_liteer</v>
      </c>
      <c r="E596" s="11" t="str">
        <f>[1]动作!$D595</f>
        <v>分系统1BMS2总电压过低二级故障</v>
      </c>
      <c r="F596" s="11" t="s">
        <v>177</v>
      </c>
      <c r="G596" s="12">
        <f>[1]动作!$A595+[1]动作!$B595</f>
        <v>43193.85533564815</v>
      </c>
      <c r="H596" s="12"/>
      <c r="I596" s="11"/>
    </row>
    <row r="597" spans="1:9" hidden="1" x14ac:dyDescent="0.3">
      <c r="A597" s="24">
        <v>595</v>
      </c>
      <c r="B597" s="11" t="str">
        <f>IFERROR(INDEX({"JSNY-BJ0001-01";"JSNY-JS0022-01";"JSNY-JS0002-01"},MATCH(D597,{"BJ_zhongyu";"JS_WX_liteer";"JS_CZ_wodefeng"},0)),"")</f>
        <v>JSNY-JS0022-01</v>
      </c>
      <c r="C597" s="11" t="str">
        <f>IFERROR(INDEX({"北京中裕世纪大酒店";"江苏利特尔绿色包装股份有限公司";"常州市金坛沃德丰电子科技有限公司"},MATCH(D597,{"BJ_zhongyu";"JS_WX_liteer";"JS_CZ_wodefeng"},0)),"")</f>
        <v>江苏利特尔绿色包装股份有限公司</v>
      </c>
      <c r="D597" s="11" t="str">
        <f>[1]动作!$G596</f>
        <v>JS_WX_liteer</v>
      </c>
      <c r="E597" s="11" t="str">
        <f>[1]动作!$D596</f>
        <v>分系统1BMS7总电压过低一级故障</v>
      </c>
      <c r="F597" s="11" t="s">
        <v>177</v>
      </c>
      <c r="G597" s="12">
        <f>[1]动作!$A596+[1]动作!$B596</f>
        <v>43193.855393518519</v>
      </c>
      <c r="H597" s="12"/>
      <c r="I597" s="11"/>
    </row>
    <row r="598" spans="1:9" hidden="1" x14ac:dyDescent="0.3">
      <c r="A598" s="24">
        <v>596</v>
      </c>
      <c r="B598" s="11" t="str">
        <f>IFERROR(INDEX({"JSNY-BJ0001-01";"JSNY-JS0022-01";"JSNY-JS0002-01"},MATCH(D598,{"BJ_zhongyu";"JS_WX_liteer";"JS_CZ_wodefeng"},0)),"")</f>
        <v>JSNY-JS0022-01</v>
      </c>
      <c r="C598" s="11" t="str">
        <f>IFERROR(INDEX({"北京中裕世纪大酒店";"江苏利特尔绿色包装股份有限公司";"常州市金坛沃德丰电子科技有限公司"},MATCH(D598,{"BJ_zhongyu";"JS_WX_liteer";"JS_CZ_wodefeng"},0)),"")</f>
        <v>江苏利特尔绿色包装股份有限公司</v>
      </c>
      <c r="D598" s="11" t="str">
        <f>[1]动作!$G597</f>
        <v>JS_WX_liteer</v>
      </c>
      <c r="E598" s="11" t="str">
        <f>[1]动作!$D597</f>
        <v>分系统1BMS7总电压过低二级故障</v>
      </c>
      <c r="F598" s="11" t="s">
        <v>177</v>
      </c>
      <c r="G598" s="12">
        <f>[1]动作!$A597+[1]动作!$B597</f>
        <v>43193.855393518519</v>
      </c>
      <c r="H598" s="12"/>
      <c r="I598" s="11"/>
    </row>
    <row r="599" spans="1:9" hidden="1" x14ac:dyDescent="0.3">
      <c r="A599" s="24">
        <v>597</v>
      </c>
      <c r="B599" s="11" t="str">
        <f>IFERROR(INDEX({"JSNY-BJ0001-01";"JSNY-JS0022-01";"JSNY-JS0002-01"},MATCH(D599,{"BJ_zhongyu";"JS_WX_liteer";"JS_CZ_wodefeng"},0)),"")</f>
        <v>JSNY-JS0022-01</v>
      </c>
      <c r="C599" s="11" t="str">
        <f>IFERROR(INDEX({"北京中裕世纪大酒店";"江苏利特尔绿色包装股份有限公司";"常州市金坛沃德丰电子科技有限公司"},MATCH(D599,{"BJ_zhongyu";"JS_WX_liteer";"JS_CZ_wodefeng"},0)),"")</f>
        <v>江苏利特尔绿色包装股份有限公司</v>
      </c>
      <c r="D599" s="11" t="str">
        <f>[1]动作!$G598</f>
        <v>JS_WX_liteer</v>
      </c>
      <c r="E599" s="11" t="str">
        <f>[1]动作!$D598</f>
        <v>分系统1BMS5总电压过低一级故障</v>
      </c>
      <c r="F599" s="11" t="s">
        <v>177</v>
      </c>
      <c r="G599" s="12">
        <f>[1]动作!$A598+[1]动作!$B598</f>
        <v>43193.855509259258</v>
      </c>
      <c r="H599" s="12"/>
      <c r="I599" s="11"/>
    </row>
    <row r="600" spans="1:9" hidden="1" x14ac:dyDescent="0.3">
      <c r="A600" s="24">
        <v>598</v>
      </c>
      <c r="B600" s="11" t="str">
        <f>IFERROR(INDEX({"JSNY-BJ0001-01";"JSNY-JS0022-01";"JSNY-JS0002-01"},MATCH(D600,{"BJ_zhongyu";"JS_WX_liteer";"JS_CZ_wodefeng"},0)),"")</f>
        <v>JSNY-JS0022-01</v>
      </c>
      <c r="C600" s="11" t="str">
        <f>IFERROR(INDEX({"北京中裕世纪大酒店";"江苏利特尔绿色包装股份有限公司";"常州市金坛沃德丰电子科技有限公司"},MATCH(D600,{"BJ_zhongyu";"JS_WX_liteer";"JS_CZ_wodefeng"},0)),"")</f>
        <v>江苏利特尔绿色包装股份有限公司</v>
      </c>
      <c r="D600" s="11" t="str">
        <f>[1]动作!$G599</f>
        <v>JS_WX_liteer</v>
      </c>
      <c r="E600" s="11" t="str">
        <f>[1]动作!$D599</f>
        <v>分系统1BMS5总电压过低二级故障</v>
      </c>
      <c r="F600" s="11" t="s">
        <v>177</v>
      </c>
      <c r="G600" s="12">
        <f>[1]动作!$A599+[1]动作!$B599</f>
        <v>43193.855509259258</v>
      </c>
      <c r="H600" s="12"/>
      <c r="I600" s="11"/>
    </row>
    <row r="601" spans="1:9" hidden="1" x14ac:dyDescent="0.3">
      <c r="A601" s="24">
        <v>599</v>
      </c>
      <c r="B601" s="11" t="str">
        <f>IFERROR(INDEX({"JSNY-BJ0001-01";"JSNY-JS0022-01";"JSNY-JS0002-01"},MATCH(D601,{"BJ_zhongyu";"JS_WX_liteer";"JS_CZ_wodefeng"},0)),"")</f>
        <v>JSNY-JS0022-01</v>
      </c>
      <c r="C601" s="11" t="str">
        <f>IFERROR(INDEX({"北京中裕世纪大酒店";"江苏利特尔绿色包装股份有限公司";"常州市金坛沃德丰电子科技有限公司"},MATCH(D601,{"BJ_zhongyu";"JS_WX_liteer";"JS_CZ_wodefeng"},0)),"")</f>
        <v>江苏利特尔绿色包装股份有限公司</v>
      </c>
      <c r="D601" s="11" t="str">
        <f>[1]动作!$G600</f>
        <v>JS_WX_liteer</v>
      </c>
      <c r="E601" s="11" t="str">
        <f>[1]动作!$D600</f>
        <v>分系统1BMS6总电压过低一级故障</v>
      </c>
      <c r="F601" s="11" t="s">
        <v>177</v>
      </c>
      <c r="G601" s="12">
        <f>[1]动作!$A600+[1]动作!$B600</f>
        <v>43193.855509259258</v>
      </c>
      <c r="H601" s="12"/>
      <c r="I601" s="11"/>
    </row>
    <row r="602" spans="1:9" hidden="1" x14ac:dyDescent="0.3">
      <c r="A602" s="24">
        <v>600</v>
      </c>
      <c r="B602" s="11" t="str">
        <f>IFERROR(INDEX({"JSNY-BJ0001-01";"JSNY-JS0022-01";"JSNY-JS0002-01"},MATCH(D602,{"BJ_zhongyu";"JS_WX_liteer";"JS_CZ_wodefeng"},0)),"")</f>
        <v>JSNY-JS0022-01</v>
      </c>
      <c r="C602" s="11" t="str">
        <f>IFERROR(INDEX({"北京中裕世纪大酒店";"江苏利特尔绿色包装股份有限公司";"常州市金坛沃德丰电子科技有限公司"},MATCH(D602,{"BJ_zhongyu";"JS_WX_liteer";"JS_CZ_wodefeng"},0)),"")</f>
        <v>江苏利特尔绿色包装股份有限公司</v>
      </c>
      <c r="D602" s="11" t="str">
        <f>[1]动作!$G601</f>
        <v>JS_WX_liteer</v>
      </c>
      <c r="E602" s="11" t="str">
        <f>[1]动作!$D601</f>
        <v>分系统1BMS6总电压过低二级故障</v>
      </c>
      <c r="F602" s="11" t="s">
        <v>177</v>
      </c>
      <c r="G602" s="12">
        <f>[1]动作!$A601+[1]动作!$B601</f>
        <v>43193.855509259258</v>
      </c>
      <c r="H602" s="12"/>
      <c r="I602" s="11"/>
    </row>
    <row r="603" spans="1:9" hidden="1" x14ac:dyDescent="0.3">
      <c r="A603" s="24">
        <v>601</v>
      </c>
      <c r="B603" s="11" t="str">
        <f>IFERROR(INDEX({"JSNY-BJ0001-01";"JSNY-JS0022-01";"JSNY-JS0002-01"},MATCH(D603,{"BJ_zhongyu";"JS_WX_liteer";"JS_CZ_wodefeng"},0)),"")</f>
        <v>JSNY-JS0022-01</v>
      </c>
      <c r="C603" s="11" t="str">
        <f>IFERROR(INDEX({"北京中裕世纪大酒店";"江苏利特尔绿色包装股份有限公司";"常州市金坛沃德丰电子科技有限公司"},MATCH(D603,{"BJ_zhongyu";"JS_WX_liteer";"JS_CZ_wodefeng"},0)),"")</f>
        <v>江苏利特尔绿色包装股份有限公司</v>
      </c>
      <c r="D603" s="11" t="str">
        <f>[1]动作!$G602</f>
        <v>JS_WX_liteer</v>
      </c>
      <c r="E603" s="11" t="str">
        <f>[1]动作!$D602</f>
        <v>分系统1BMS3总电压过低一级故障</v>
      </c>
      <c r="F603" s="11" t="s">
        <v>177</v>
      </c>
      <c r="G603" s="12">
        <f>[1]动作!$A602+[1]动作!$B602</f>
        <v>43193.855682870373</v>
      </c>
      <c r="H603" s="12"/>
      <c r="I603" s="11"/>
    </row>
    <row r="604" spans="1:9" hidden="1" x14ac:dyDescent="0.3">
      <c r="A604" s="24">
        <v>602</v>
      </c>
      <c r="B604" s="11" t="str">
        <f>IFERROR(INDEX({"JSNY-BJ0001-01";"JSNY-JS0022-01";"JSNY-JS0002-01"},MATCH(D604,{"BJ_zhongyu";"JS_WX_liteer";"JS_CZ_wodefeng"},0)),"")</f>
        <v>JSNY-JS0022-01</v>
      </c>
      <c r="C604" s="11" t="str">
        <f>IFERROR(INDEX({"北京中裕世纪大酒店";"江苏利特尔绿色包装股份有限公司";"常州市金坛沃德丰电子科技有限公司"},MATCH(D604,{"BJ_zhongyu";"JS_WX_liteer";"JS_CZ_wodefeng"},0)),"")</f>
        <v>江苏利特尔绿色包装股份有限公司</v>
      </c>
      <c r="D604" s="11" t="str">
        <f>[1]动作!$G603</f>
        <v>JS_WX_liteer</v>
      </c>
      <c r="E604" s="11" t="str">
        <f>[1]动作!$D603</f>
        <v>分系统1BMS3总电压过低二级故障</v>
      </c>
      <c r="F604" s="11" t="s">
        <v>177</v>
      </c>
      <c r="G604" s="12">
        <f>[1]动作!$A603+[1]动作!$B603</f>
        <v>43193.855682870373</v>
      </c>
      <c r="H604" s="12"/>
      <c r="I604" s="11"/>
    </row>
    <row r="605" spans="1:9" hidden="1" x14ac:dyDescent="0.3">
      <c r="A605" s="24">
        <v>603</v>
      </c>
      <c r="B605" s="11" t="str">
        <f>IFERROR(INDEX({"JSNY-BJ0001-01";"JSNY-JS0022-01";"JSNY-JS0002-01"},MATCH(D605,{"BJ_zhongyu";"JS_WX_liteer";"JS_CZ_wodefeng"},0)),"")</f>
        <v>JSNY-JS0022-01</v>
      </c>
      <c r="C605" s="11" t="str">
        <f>IFERROR(INDEX({"北京中裕世纪大酒店";"江苏利特尔绿色包装股份有限公司";"常州市金坛沃德丰电子科技有限公司"},MATCH(D605,{"BJ_zhongyu";"JS_WX_liteer";"JS_CZ_wodefeng"},0)),"")</f>
        <v>江苏利特尔绿色包装股份有限公司</v>
      </c>
      <c r="D605" s="11" t="str">
        <f>[1]动作!$G604</f>
        <v>JS_WX_liteer</v>
      </c>
      <c r="E605" s="11" t="str">
        <f>[1]动作!$D604</f>
        <v>分系统1BMS8单体电压过低一级故障</v>
      </c>
      <c r="F605" s="11" t="s">
        <v>177</v>
      </c>
      <c r="G605" s="12">
        <f>[1]动作!$A604+[1]动作!$B604</f>
        <v>43193.86414351852</v>
      </c>
      <c r="H605" s="12"/>
      <c r="I605" s="11"/>
    </row>
    <row r="606" spans="1:9" hidden="1" x14ac:dyDescent="0.3">
      <c r="A606" s="24">
        <v>604</v>
      </c>
      <c r="B606" s="11" t="str">
        <f>IFERROR(INDEX({"JSNY-BJ0001-01";"JSNY-JS0022-01";"JSNY-JS0002-01"},MATCH(D606,{"BJ_zhongyu";"JS_WX_liteer";"JS_CZ_wodefeng"},0)),"")</f>
        <v>JSNY-JS0022-01</v>
      </c>
      <c r="C606" s="11" t="str">
        <f>IFERROR(INDEX({"北京中裕世纪大酒店";"江苏利特尔绿色包装股份有限公司";"常州市金坛沃德丰电子科技有限公司"},MATCH(D606,{"BJ_zhongyu";"JS_WX_liteer";"JS_CZ_wodefeng"},0)),"")</f>
        <v>江苏利特尔绿色包装股份有限公司</v>
      </c>
      <c r="D606" s="11" t="str">
        <f>[1]动作!$G605</f>
        <v>JS_WX_liteer</v>
      </c>
      <c r="E606" s="11" t="str">
        <f>[1]动作!$D605</f>
        <v>分系统1BMS8单体电压过低二级故障</v>
      </c>
      <c r="F606" s="11" t="s">
        <v>177</v>
      </c>
      <c r="G606" s="12">
        <f>[1]动作!$A605+[1]动作!$B605</f>
        <v>43193.86414351852</v>
      </c>
      <c r="H606" s="12"/>
      <c r="I606" s="11"/>
    </row>
    <row r="607" spans="1:9" hidden="1" x14ac:dyDescent="0.3">
      <c r="A607" s="24">
        <v>605</v>
      </c>
      <c r="B607" s="11" t="str">
        <f>IFERROR(INDEX({"JSNY-BJ0001-01";"JSNY-JS0022-01";"JSNY-JS0002-01"},MATCH(D607,{"BJ_zhongyu";"JS_WX_liteer";"JS_CZ_wodefeng"},0)),"")</f>
        <v>JSNY-JS0022-01</v>
      </c>
      <c r="C607" s="11" t="str">
        <f>IFERROR(INDEX({"北京中裕世纪大酒店";"江苏利特尔绿色包装股份有限公司";"常州市金坛沃德丰电子科技有限公司"},MATCH(D607,{"BJ_zhongyu";"JS_WX_liteer";"JS_CZ_wodefeng"},0)),"")</f>
        <v>江苏利特尔绿色包装股份有限公司</v>
      </c>
      <c r="D607" s="11" t="str">
        <f>[1]动作!$G606</f>
        <v>JS_WX_liteer</v>
      </c>
      <c r="E607" s="11" t="str">
        <f>[1]动作!$D606</f>
        <v>分系统1BMS9单体电压过低一级故障</v>
      </c>
      <c r="F607" s="11" t="s">
        <v>177</v>
      </c>
      <c r="G607" s="12">
        <f>[1]动作!$A606+[1]动作!$B606</f>
        <v>43193.86478009259</v>
      </c>
      <c r="H607" s="12"/>
      <c r="I607" s="11"/>
    </row>
    <row r="608" spans="1:9" hidden="1" x14ac:dyDescent="0.3">
      <c r="A608" s="24">
        <v>606</v>
      </c>
      <c r="B608" s="11" t="str">
        <f>IFERROR(INDEX({"JSNY-BJ0001-01";"JSNY-JS0022-01";"JSNY-JS0002-01"},MATCH(D608,{"BJ_zhongyu";"JS_WX_liteer";"JS_CZ_wodefeng"},0)),"")</f>
        <v>JSNY-JS0022-01</v>
      </c>
      <c r="C608" s="11" t="str">
        <f>IFERROR(INDEX({"北京中裕世纪大酒店";"江苏利特尔绿色包装股份有限公司";"常州市金坛沃德丰电子科技有限公司"},MATCH(D608,{"BJ_zhongyu";"JS_WX_liteer";"JS_CZ_wodefeng"},0)),"")</f>
        <v>江苏利特尔绿色包装股份有限公司</v>
      </c>
      <c r="D608" s="11" t="str">
        <f>[1]动作!$G607</f>
        <v>JS_WX_liteer</v>
      </c>
      <c r="E608" s="11" t="str">
        <f>[1]动作!$D607</f>
        <v>分系统1BMS9单体电压过低二级故障</v>
      </c>
      <c r="F608" s="11" t="s">
        <v>177</v>
      </c>
      <c r="G608" s="12">
        <f>[1]动作!$A607+[1]动作!$B607</f>
        <v>43193.86478009259</v>
      </c>
      <c r="H608" s="12"/>
      <c r="I608" s="11"/>
    </row>
    <row r="609" spans="1:9" hidden="1" x14ac:dyDescent="0.3">
      <c r="A609" s="24">
        <v>607</v>
      </c>
      <c r="B609" s="11" t="str">
        <f>IFERROR(INDEX({"JSNY-BJ0001-01";"JSNY-JS0022-01";"JSNY-JS0002-01"},MATCH(D609,{"BJ_zhongyu";"JS_WX_liteer";"JS_CZ_wodefeng"},0)),"")</f>
        <v>JSNY-JS0022-01</v>
      </c>
      <c r="C609" s="11" t="str">
        <f>IFERROR(INDEX({"北京中裕世纪大酒店";"江苏利特尔绿色包装股份有限公司";"常州市金坛沃德丰电子科技有限公司"},MATCH(D609,{"BJ_zhongyu";"JS_WX_liteer";"JS_CZ_wodefeng"},0)),"")</f>
        <v>江苏利特尔绿色包装股份有限公司</v>
      </c>
      <c r="D609" s="11" t="str">
        <f>[1]动作!$G608</f>
        <v>JS_WX_liteer</v>
      </c>
      <c r="E609" s="11" t="str">
        <f>[1]动作!$D608</f>
        <v>分系统1BMS1单体电压过低一级故障</v>
      </c>
      <c r="F609" s="11" t="s">
        <v>177</v>
      </c>
      <c r="G609" s="12">
        <f>[1]动作!$A608+[1]动作!$B608</f>
        <v>43193.866030092591</v>
      </c>
      <c r="H609" s="12"/>
      <c r="I609" s="11"/>
    </row>
    <row r="610" spans="1:9" hidden="1" x14ac:dyDescent="0.3">
      <c r="A610" s="24">
        <v>608</v>
      </c>
      <c r="B610" s="11" t="str">
        <f>IFERROR(INDEX({"JSNY-BJ0001-01";"JSNY-JS0022-01";"JSNY-JS0002-01"},MATCH(D610,{"BJ_zhongyu";"JS_WX_liteer";"JS_CZ_wodefeng"},0)),"")</f>
        <v>JSNY-JS0022-01</v>
      </c>
      <c r="C610" s="11" t="str">
        <f>IFERROR(INDEX({"北京中裕世纪大酒店";"江苏利特尔绿色包装股份有限公司";"常州市金坛沃德丰电子科技有限公司"},MATCH(D610,{"BJ_zhongyu";"JS_WX_liteer";"JS_CZ_wodefeng"},0)),"")</f>
        <v>江苏利特尔绿色包装股份有限公司</v>
      </c>
      <c r="D610" s="11" t="str">
        <f>[1]动作!$G609</f>
        <v>JS_WX_liteer</v>
      </c>
      <c r="E610" s="11" t="str">
        <f>[1]动作!$D609</f>
        <v>分系统1BMS1单体电压过低二级故障</v>
      </c>
      <c r="F610" s="11" t="s">
        <v>177</v>
      </c>
      <c r="G610" s="12">
        <f>[1]动作!$A609+[1]动作!$B609</f>
        <v>43193.866030092591</v>
      </c>
      <c r="H610" s="12"/>
      <c r="I610" s="11"/>
    </row>
    <row r="611" spans="1:9" hidden="1" x14ac:dyDescent="0.3">
      <c r="A611" s="24">
        <v>609</v>
      </c>
      <c r="B611" s="11" t="str">
        <f>IFERROR(INDEX({"JSNY-BJ0001-01";"JSNY-JS0022-01";"JSNY-JS0002-01"},MATCH(D611,{"BJ_zhongyu";"JS_WX_liteer";"JS_CZ_wodefeng"},0)),"")</f>
        <v>JSNY-JS0022-01</v>
      </c>
      <c r="C611" s="11" t="str">
        <f>IFERROR(INDEX({"北京中裕世纪大酒店";"江苏利特尔绿色包装股份有限公司";"常州市金坛沃德丰电子科技有限公司"},MATCH(D611,{"BJ_zhongyu";"JS_WX_liteer";"JS_CZ_wodefeng"},0)),"")</f>
        <v>江苏利特尔绿色包装股份有限公司</v>
      </c>
      <c r="D611" s="11" t="str">
        <f>[1]动作!$G610</f>
        <v>JS_WX_liteer</v>
      </c>
      <c r="E611" s="11" t="str">
        <f>[1]动作!$D610</f>
        <v>分系统1BMS4单体电压过低一级故障</v>
      </c>
      <c r="F611" s="11" t="s">
        <v>177</v>
      </c>
      <c r="G611" s="12">
        <f>[1]动作!$A610+[1]动作!$B610</f>
        <v>43193.866377314815</v>
      </c>
      <c r="H611" s="12"/>
      <c r="I611" s="11"/>
    </row>
    <row r="612" spans="1:9" hidden="1" x14ac:dyDescent="0.3">
      <c r="A612" s="24">
        <v>610</v>
      </c>
      <c r="B612" s="11" t="str">
        <f>IFERROR(INDEX({"JSNY-BJ0001-01";"JSNY-JS0022-01";"JSNY-JS0002-01"},MATCH(D612,{"BJ_zhongyu";"JS_WX_liteer";"JS_CZ_wodefeng"},0)),"")</f>
        <v>JSNY-JS0022-01</v>
      </c>
      <c r="C612" s="11" t="str">
        <f>IFERROR(INDEX({"北京中裕世纪大酒店";"江苏利特尔绿色包装股份有限公司";"常州市金坛沃德丰电子科技有限公司"},MATCH(D612,{"BJ_zhongyu";"JS_WX_liteer";"JS_CZ_wodefeng"},0)),"")</f>
        <v>江苏利特尔绿色包装股份有限公司</v>
      </c>
      <c r="D612" s="11" t="str">
        <f>[1]动作!$G611</f>
        <v>JS_WX_liteer</v>
      </c>
      <c r="E612" s="11" t="str">
        <f>[1]动作!$D611</f>
        <v>分系统1BMS4单体电压过低二级故障</v>
      </c>
      <c r="F612" s="11" t="s">
        <v>177</v>
      </c>
      <c r="G612" s="12">
        <f>[1]动作!$A611+[1]动作!$B611</f>
        <v>43193.866377314815</v>
      </c>
      <c r="H612" s="12"/>
      <c r="I612" s="11"/>
    </row>
    <row r="613" spans="1:9" hidden="1" x14ac:dyDescent="0.3">
      <c r="A613" s="24">
        <v>611</v>
      </c>
      <c r="B613" s="11" t="str">
        <f>IFERROR(INDEX({"JSNY-BJ0001-01";"JSNY-JS0022-01";"JSNY-JS0002-01"},MATCH(D613,{"BJ_zhongyu";"JS_WX_liteer";"JS_CZ_wodefeng"},0)),"")</f>
        <v>JSNY-JS0022-01</v>
      </c>
      <c r="C613" s="11" t="str">
        <f>IFERROR(INDEX({"北京中裕世纪大酒店";"江苏利特尔绿色包装股份有限公司";"常州市金坛沃德丰电子科技有限公司"},MATCH(D613,{"BJ_zhongyu";"JS_WX_liteer";"JS_CZ_wodefeng"},0)),"")</f>
        <v>江苏利特尔绿色包装股份有限公司</v>
      </c>
      <c r="D613" s="11" t="str">
        <f>[1]动作!$G612</f>
        <v>JS_WX_liteer</v>
      </c>
      <c r="E613" s="11" t="str">
        <f>[1]动作!$D612</f>
        <v>分系统1BMS2单体电压过低一级故障</v>
      </c>
      <c r="F613" s="11" t="s">
        <v>177</v>
      </c>
      <c r="G613" s="12">
        <f>[1]动作!$A612+[1]动作!$B612</f>
        <v>43193.866574074076</v>
      </c>
      <c r="H613" s="12"/>
      <c r="I613" s="11"/>
    </row>
    <row r="614" spans="1:9" hidden="1" x14ac:dyDescent="0.3">
      <c r="A614" s="24">
        <v>612</v>
      </c>
      <c r="B614" s="11" t="str">
        <f>IFERROR(INDEX({"JSNY-BJ0001-01";"JSNY-JS0022-01";"JSNY-JS0002-01"},MATCH(D614,{"BJ_zhongyu";"JS_WX_liteer";"JS_CZ_wodefeng"},0)),"")</f>
        <v>JSNY-JS0022-01</v>
      </c>
      <c r="C614" s="11" t="str">
        <f>IFERROR(INDEX({"北京中裕世纪大酒店";"江苏利特尔绿色包装股份有限公司";"常州市金坛沃德丰电子科技有限公司"},MATCH(D614,{"BJ_zhongyu";"JS_WX_liteer";"JS_CZ_wodefeng"},0)),"")</f>
        <v>江苏利特尔绿色包装股份有限公司</v>
      </c>
      <c r="D614" s="11" t="str">
        <f>[1]动作!$G613</f>
        <v>JS_WX_liteer</v>
      </c>
      <c r="E614" s="11" t="str">
        <f>[1]动作!$D613</f>
        <v>分系统1BMS2单体电压过低二级故障</v>
      </c>
      <c r="F614" s="11" t="s">
        <v>177</v>
      </c>
      <c r="G614" s="12">
        <f>[1]动作!$A613+[1]动作!$B613</f>
        <v>43193.866574074076</v>
      </c>
      <c r="H614" s="12"/>
      <c r="I614" s="11"/>
    </row>
    <row r="615" spans="1:9" hidden="1" x14ac:dyDescent="0.3">
      <c r="A615" s="24">
        <v>613</v>
      </c>
      <c r="B615" s="11" t="str">
        <f>IFERROR(INDEX({"JSNY-BJ0001-01";"JSNY-JS0022-01";"JSNY-JS0002-01"},MATCH(D615,{"BJ_zhongyu";"JS_WX_liteer";"JS_CZ_wodefeng"},0)),"")</f>
        <v>JSNY-JS0022-01</v>
      </c>
      <c r="C615" s="11" t="str">
        <f>IFERROR(INDEX({"北京中裕世纪大酒店";"江苏利特尔绿色包装股份有限公司";"常州市金坛沃德丰电子科技有限公司"},MATCH(D615,{"BJ_zhongyu";"JS_WX_liteer";"JS_CZ_wodefeng"},0)),"")</f>
        <v>江苏利特尔绿色包装股份有限公司</v>
      </c>
      <c r="D615" s="11" t="str">
        <f>[1]动作!$G614</f>
        <v>JS_WX_liteer</v>
      </c>
      <c r="E615" s="11" t="str">
        <f>[1]动作!$D614</f>
        <v>分系统1BMS3SOC过低一级故障</v>
      </c>
      <c r="F615" s="11" t="s">
        <v>177</v>
      </c>
      <c r="G615" s="12">
        <f>[1]动作!$A614+[1]动作!$B614</f>
        <v>43193.866643518515</v>
      </c>
      <c r="H615" s="12"/>
      <c r="I615" s="11"/>
    </row>
    <row r="616" spans="1:9" hidden="1" x14ac:dyDescent="0.3">
      <c r="A616" s="24">
        <v>614</v>
      </c>
      <c r="B616" s="11" t="str">
        <f>IFERROR(INDEX({"JSNY-BJ0001-01";"JSNY-JS0022-01";"JSNY-JS0002-01"},MATCH(D616,{"BJ_zhongyu";"JS_WX_liteer";"JS_CZ_wodefeng"},0)),"")</f>
        <v>JSNY-JS0022-01</v>
      </c>
      <c r="C616" s="11" t="str">
        <f>IFERROR(INDEX({"北京中裕世纪大酒店";"江苏利特尔绿色包装股份有限公司";"常州市金坛沃德丰电子科技有限公司"},MATCH(D616,{"BJ_zhongyu";"JS_WX_liteer";"JS_CZ_wodefeng"},0)),"")</f>
        <v>江苏利特尔绿色包装股份有限公司</v>
      </c>
      <c r="D616" s="11" t="str">
        <f>[1]动作!$G615</f>
        <v>JS_WX_liteer</v>
      </c>
      <c r="E616" s="11" t="str">
        <f>[1]动作!$D615</f>
        <v>分系统1BMS3SOC过低二级故障</v>
      </c>
      <c r="F616" s="11" t="s">
        <v>177</v>
      </c>
      <c r="G616" s="12">
        <f>[1]动作!$A615+[1]动作!$B615</f>
        <v>43193.866643518515</v>
      </c>
      <c r="H616" s="12"/>
      <c r="I616" s="11"/>
    </row>
    <row r="617" spans="1:9" hidden="1" x14ac:dyDescent="0.3">
      <c r="A617" s="24">
        <v>615</v>
      </c>
      <c r="B617" s="11" t="str">
        <f>IFERROR(INDEX({"JSNY-BJ0001-01";"JSNY-JS0022-01";"JSNY-JS0002-01"},MATCH(D617,{"BJ_zhongyu";"JS_WX_liteer";"JS_CZ_wodefeng"},0)),"")</f>
        <v>JSNY-JS0022-01</v>
      </c>
      <c r="C617" s="11" t="str">
        <f>IFERROR(INDEX({"北京中裕世纪大酒店";"江苏利特尔绿色包装股份有限公司";"常州市金坛沃德丰电子科技有限公司"},MATCH(D617,{"BJ_zhongyu";"JS_WX_liteer";"JS_CZ_wodefeng"},0)),"")</f>
        <v>江苏利特尔绿色包装股份有限公司</v>
      </c>
      <c r="D617" s="11" t="str">
        <f>[1]动作!$G616</f>
        <v>JS_WX_liteer</v>
      </c>
      <c r="E617" s="11" t="str">
        <f>[1]动作!$D616</f>
        <v>分系统1BMS7单体电压过低一级故障</v>
      </c>
      <c r="F617" s="11" t="s">
        <v>177</v>
      </c>
      <c r="G617" s="12">
        <f>[1]动作!$A616+[1]动作!$B616</f>
        <v>43193.866689814815</v>
      </c>
      <c r="H617" s="12"/>
      <c r="I617" s="11"/>
    </row>
    <row r="618" spans="1:9" hidden="1" x14ac:dyDescent="0.3">
      <c r="A618" s="24">
        <v>616</v>
      </c>
      <c r="B618" s="11" t="str">
        <f>IFERROR(INDEX({"JSNY-BJ0001-01";"JSNY-JS0022-01";"JSNY-JS0002-01"},MATCH(D618,{"BJ_zhongyu";"JS_WX_liteer";"JS_CZ_wodefeng"},0)),"")</f>
        <v>JSNY-JS0022-01</v>
      </c>
      <c r="C618" s="11" t="str">
        <f>IFERROR(INDEX({"北京中裕世纪大酒店";"江苏利特尔绿色包装股份有限公司";"常州市金坛沃德丰电子科技有限公司"},MATCH(D618,{"BJ_zhongyu";"JS_WX_liteer";"JS_CZ_wodefeng"},0)),"")</f>
        <v>江苏利特尔绿色包装股份有限公司</v>
      </c>
      <c r="D618" s="11" t="str">
        <f>[1]动作!$G617</f>
        <v>JS_WX_liteer</v>
      </c>
      <c r="E618" s="11" t="str">
        <f>[1]动作!$D617</f>
        <v>分系统1BMS7单体电压过低二级故障</v>
      </c>
      <c r="F618" s="11" t="s">
        <v>177</v>
      </c>
      <c r="G618" s="12">
        <f>[1]动作!$A617+[1]动作!$B617</f>
        <v>43193.866689814815</v>
      </c>
      <c r="H618" s="12"/>
      <c r="I618" s="11"/>
    </row>
    <row r="619" spans="1:9" hidden="1" x14ac:dyDescent="0.3">
      <c r="A619" s="24">
        <v>617</v>
      </c>
      <c r="B619" s="11" t="str">
        <f>IFERROR(INDEX({"JSNY-BJ0001-01";"JSNY-JS0022-01";"JSNY-JS0002-01"},MATCH(D619,{"BJ_zhongyu";"JS_WX_liteer";"JS_CZ_wodefeng"},0)),"")</f>
        <v>JSNY-JS0022-01</v>
      </c>
      <c r="C619" s="11" t="str">
        <f>IFERROR(INDEX({"北京中裕世纪大酒店";"江苏利特尔绿色包装股份有限公司";"常州市金坛沃德丰电子科技有限公司"},MATCH(D619,{"BJ_zhongyu";"JS_WX_liteer";"JS_CZ_wodefeng"},0)),"")</f>
        <v>江苏利特尔绿色包装股份有限公司</v>
      </c>
      <c r="D619" s="11" t="str">
        <f>[1]动作!$G618</f>
        <v>JS_WX_liteer</v>
      </c>
      <c r="E619" s="11" t="str">
        <f>[1]动作!$D618</f>
        <v>分系统1BMS5单体电压过低一级故障</v>
      </c>
      <c r="F619" s="11" t="s">
        <v>177</v>
      </c>
      <c r="G619" s="12">
        <f>[1]动作!$A618+[1]动作!$B618</f>
        <v>43193.866990740738</v>
      </c>
      <c r="H619" s="12"/>
      <c r="I619" s="11"/>
    </row>
    <row r="620" spans="1:9" hidden="1" x14ac:dyDescent="0.3">
      <c r="A620" s="24">
        <v>618</v>
      </c>
      <c r="B620" s="11" t="str">
        <f>IFERROR(INDEX({"JSNY-BJ0001-01";"JSNY-JS0022-01";"JSNY-JS0002-01"},MATCH(D620,{"BJ_zhongyu";"JS_WX_liteer";"JS_CZ_wodefeng"},0)),"")</f>
        <v>JSNY-JS0022-01</v>
      </c>
      <c r="C620" s="11" t="str">
        <f>IFERROR(INDEX({"北京中裕世纪大酒店";"江苏利特尔绿色包装股份有限公司";"常州市金坛沃德丰电子科技有限公司"},MATCH(D620,{"BJ_zhongyu";"JS_WX_liteer";"JS_CZ_wodefeng"},0)),"")</f>
        <v>江苏利特尔绿色包装股份有限公司</v>
      </c>
      <c r="D620" s="11" t="str">
        <f>[1]动作!$G619</f>
        <v>JS_WX_liteer</v>
      </c>
      <c r="E620" s="11" t="str">
        <f>[1]动作!$D619</f>
        <v>分系统1BMS5单体电压过低二级故障</v>
      </c>
      <c r="F620" s="11" t="s">
        <v>177</v>
      </c>
      <c r="G620" s="12">
        <f>[1]动作!$A619+[1]动作!$B619</f>
        <v>43193.866990740738</v>
      </c>
      <c r="H620" s="12"/>
      <c r="I620" s="11"/>
    </row>
    <row r="621" spans="1:9" hidden="1" x14ac:dyDescent="0.3">
      <c r="A621" s="24">
        <v>619</v>
      </c>
      <c r="B621" s="11" t="str">
        <f>IFERROR(INDEX({"JSNY-BJ0001-01";"JSNY-JS0022-01";"JSNY-JS0002-01"},MATCH(D621,{"BJ_zhongyu";"JS_WX_liteer";"JS_CZ_wodefeng"},0)),"")</f>
        <v>JSNY-JS0022-01</v>
      </c>
      <c r="C621" s="11" t="str">
        <f>IFERROR(INDEX({"北京中裕世纪大酒店";"江苏利特尔绿色包装股份有限公司";"常州市金坛沃德丰电子科技有限公司"},MATCH(D621,{"BJ_zhongyu";"JS_WX_liteer";"JS_CZ_wodefeng"},0)),"")</f>
        <v>江苏利特尔绿色包装股份有限公司</v>
      </c>
      <c r="D621" s="11" t="str">
        <f>[1]动作!$G620</f>
        <v>JS_WX_liteer</v>
      </c>
      <c r="E621" s="11" t="str">
        <f>[1]动作!$D620</f>
        <v>分系统1BMS3单体电压过低一级故障</v>
      </c>
      <c r="F621" s="11" t="s">
        <v>177</v>
      </c>
      <c r="G621" s="12">
        <f>[1]动作!$A620+[1]动作!$B620</f>
        <v>43193.867106481484</v>
      </c>
      <c r="H621" s="12"/>
      <c r="I621" s="11"/>
    </row>
    <row r="622" spans="1:9" hidden="1" x14ac:dyDescent="0.3">
      <c r="A622" s="24">
        <v>620</v>
      </c>
      <c r="B622" s="11" t="str">
        <f>IFERROR(INDEX({"JSNY-BJ0001-01";"JSNY-JS0022-01";"JSNY-JS0002-01"},MATCH(D622,{"BJ_zhongyu";"JS_WX_liteer";"JS_CZ_wodefeng"},0)),"")</f>
        <v>JSNY-JS0022-01</v>
      </c>
      <c r="C622" s="11" t="str">
        <f>IFERROR(INDEX({"北京中裕世纪大酒店";"江苏利特尔绿色包装股份有限公司";"常州市金坛沃德丰电子科技有限公司"},MATCH(D622,{"BJ_zhongyu";"JS_WX_liteer";"JS_CZ_wodefeng"},0)),"")</f>
        <v>江苏利特尔绿色包装股份有限公司</v>
      </c>
      <c r="D622" s="11" t="str">
        <f>[1]动作!$G621</f>
        <v>JS_WX_liteer</v>
      </c>
      <c r="E622" s="11" t="str">
        <f>[1]动作!$D621</f>
        <v>分系统1BMS3单体电压过低二级故障</v>
      </c>
      <c r="F622" s="11" t="s">
        <v>177</v>
      </c>
      <c r="G622" s="12">
        <f>[1]动作!$A621+[1]动作!$B621</f>
        <v>43193.867106481484</v>
      </c>
      <c r="H622" s="12"/>
      <c r="I622" s="11"/>
    </row>
    <row r="623" spans="1:9" hidden="1" x14ac:dyDescent="0.3">
      <c r="A623" s="24">
        <v>621</v>
      </c>
      <c r="B623" s="11" t="str">
        <f>IFERROR(INDEX({"JSNY-BJ0001-01";"JSNY-JS0022-01";"JSNY-JS0002-01"},MATCH(D623,{"BJ_zhongyu";"JS_WX_liteer";"JS_CZ_wodefeng"},0)),"")</f>
        <v>JSNY-JS0022-01</v>
      </c>
      <c r="C623" s="11" t="str">
        <f>IFERROR(INDEX({"北京中裕世纪大酒店";"江苏利特尔绿色包装股份有限公司";"常州市金坛沃德丰电子科技有限公司"},MATCH(D623,{"BJ_zhongyu";"JS_WX_liteer";"JS_CZ_wodefeng"},0)),"")</f>
        <v>江苏利特尔绿色包装股份有限公司</v>
      </c>
      <c r="D623" s="11" t="str">
        <f>[1]动作!$G622</f>
        <v>JS_WX_liteer</v>
      </c>
      <c r="E623" s="11" t="str">
        <f>[1]动作!$D622</f>
        <v>分系统1BMS6单体电压过低一级故障</v>
      </c>
      <c r="F623" s="11" t="s">
        <v>177</v>
      </c>
      <c r="G623" s="12">
        <f>[1]动作!$A622+[1]动作!$B622</f>
        <v>43193.867106481484</v>
      </c>
      <c r="H623" s="12"/>
      <c r="I623" s="11"/>
    </row>
    <row r="624" spans="1:9" hidden="1" x14ac:dyDescent="0.3">
      <c r="A624" s="24">
        <v>622</v>
      </c>
      <c r="B624" s="11" t="str">
        <f>IFERROR(INDEX({"JSNY-BJ0001-01";"JSNY-JS0022-01";"JSNY-JS0002-01"},MATCH(D624,{"BJ_zhongyu";"JS_WX_liteer";"JS_CZ_wodefeng"},0)),"")</f>
        <v>JSNY-JS0022-01</v>
      </c>
      <c r="C624" s="11" t="str">
        <f>IFERROR(INDEX({"北京中裕世纪大酒店";"江苏利特尔绿色包装股份有限公司";"常州市金坛沃德丰电子科技有限公司"},MATCH(D624,{"BJ_zhongyu";"JS_WX_liteer";"JS_CZ_wodefeng"},0)),"")</f>
        <v>江苏利特尔绿色包装股份有限公司</v>
      </c>
      <c r="D624" s="11" t="str">
        <f>[1]动作!$G623</f>
        <v>JS_WX_liteer</v>
      </c>
      <c r="E624" s="11" t="str">
        <f>[1]动作!$D623</f>
        <v>分系统1BMS6单体电压过低二级故障</v>
      </c>
      <c r="F624" s="11" t="s">
        <v>177</v>
      </c>
      <c r="G624" s="12">
        <f>[1]动作!$A623+[1]动作!$B623</f>
        <v>43193.867106481484</v>
      </c>
      <c r="H624" s="12"/>
      <c r="I624" s="11"/>
    </row>
    <row r="625" spans="1:9" hidden="1" x14ac:dyDescent="0.3">
      <c r="A625" s="24">
        <v>623</v>
      </c>
      <c r="B625" s="11" t="str">
        <f>IFERROR(INDEX({"JSNY-BJ0001-01";"JSNY-JS0022-01";"JSNY-JS0002-01"},MATCH(D625,{"BJ_zhongyu";"JS_WX_liteer";"JS_CZ_wodefeng"},0)),"")</f>
        <v>JSNY-JS0022-01</v>
      </c>
      <c r="C625" s="11" t="str">
        <f>IFERROR(INDEX({"北京中裕世纪大酒店";"江苏利特尔绿色包装股份有限公司";"常州市金坛沃德丰电子科技有限公司"},MATCH(D625,{"BJ_zhongyu";"JS_WX_liteer";"JS_CZ_wodefeng"},0)),"")</f>
        <v>江苏利特尔绿色包装股份有限公司</v>
      </c>
      <c r="D625" s="11" t="str">
        <f>[1]动作!$G624</f>
        <v>JS_WX_liteer</v>
      </c>
      <c r="E625" s="11" t="str">
        <f>[1]动作!$D624</f>
        <v>分系统1BMS4SOC过低一级故障</v>
      </c>
      <c r="F625" s="11" t="s">
        <v>177</v>
      </c>
      <c r="G625" s="12">
        <f>[1]动作!$A624+[1]动作!$B624</f>
        <v>43193.8674537037</v>
      </c>
      <c r="H625" s="12"/>
      <c r="I625" s="11"/>
    </row>
    <row r="626" spans="1:9" hidden="1" x14ac:dyDescent="0.3">
      <c r="A626" s="24">
        <v>624</v>
      </c>
      <c r="B626" s="11" t="str">
        <f>IFERROR(INDEX({"JSNY-BJ0001-01";"JSNY-JS0022-01";"JSNY-JS0002-01"},MATCH(D626,{"BJ_zhongyu";"JS_WX_liteer";"JS_CZ_wodefeng"},0)),"")</f>
        <v>JSNY-JS0022-01</v>
      </c>
      <c r="C626" s="11" t="str">
        <f>IFERROR(INDEX({"北京中裕世纪大酒店";"江苏利特尔绿色包装股份有限公司";"常州市金坛沃德丰电子科技有限公司"},MATCH(D626,{"BJ_zhongyu";"JS_WX_liteer";"JS_CZ_wodefeng"},0)),"")</f>
        <v>江苏利特尔绿色包装股份有限公司</v>
      </c>
      <c r="D626" s="11" t="str">
        <f>[1]动作!$G625</f>
        <v>JS_WX_liteer</v>
      </c>
      <c r="E626" s="11" t="str">
        <f>[1]动作!$D625</f>
        <v>分系统1BMS4SOC过低二级故障</v>
      </c>
      <c r="F626" s="11" t="s">
        <v>177</v>
      </c>
      <c r="G626" s="12">
        <f>[1]动作!$A625+[1]动作!$B625</f>
        <v>43193.8674537037</v>
      </c>
      <c r="H626" s="12"/>
      <c r="I626" s="11"/>
    </row>
    <row r="627" spans="1:9" hidden="1" x14ac:dyDescent="0.3">
      <c r="A627" s="24">
        <v>625</v>
      </c>
      <c r="B627" s="11" t="str">
        <f>IFERROR(INDEX({"JSNY-BJ0001-01";"JSNY-JS0022-01";"JSNY-JS0002-01"},MATCH(D627,{"BJ_zhongyu";"JS_WX_liteer";"JS_CZ_wodefeng"},0)),"")</f>
        <v>JSNY-JS0022-01</v>
      </c>
      <c r="C627" s="11" t="str">
        <f>IFERROR(INDEX({"北京中裕世纪大酒店";"江苏利特尔绿色包装股份有限公司";"常州市金坛沃德丰电子科技有限公司"},MATCH(D627,{"BJ_zhongyu";"JS_WX_liteer";"JS_CZ_wodefeng"},0)),"")</f>
        <v>江苏利特尔绿色包装股份有限公司</v>
      </c>
      <c r="D627" s="11" t="str">
        <f>[1]动作!$G626</f>
        <v>JS_WX_liteer</v>
      </c>
      <c r="E627" s="11" t="str">
        <f>[1]动作!$D626</f>
        <v>分系统1BMS8SOC过低一级故障</v>
      </c>
      <c r="F627" s="11" t="s">
        <v>177</v>
      </c>
      <c r="G627" s="12">
        <f>[1]动作!$A626+[1]动作!$B626</f>
        <v>43193.867789351854</v>
      </c>
      <c r="H627" s="12"/>
      <c r="I627" s="11"/>
    </row>
    <row r="628" spans="1:9" hidden="1" x14ac:dyDescent="0.3">
      <c r="A628" s="24">
        <v>626</v>
      </c>
      <c r="B628" s="11" t="str">
        <f>IFERROR(INDEX({"JSNY-BJ0001-01";"JSNY-JS0022-01";"JSNY-JS0002-01"},MATCH(D628,{"BJ_zhongyu";"JS_WX_liteer";"JS_CZ_wodefeng"},0)),"")</f>
        <v>JSNY-JS0022-01</v>
      </c>
      <c r="C628" s="11" t="str">
        <f>IFERROR(INDEX({"北京中裕世纪大酒店";"江苏利特尔绿色包装股份有限公司";"常州市金坛沃德丰电子科技有限公司"},MATCH(D628,{"BJ_zhongyu";"JS_WX_liteer";"JS_CZ_wodefeng"},0)),"")</f>
        <v>江苏利特尔绿色包装股份有限公司</v>
      </c>
      <c r="D628" s="11" t="str">
        <f>[1]动作!$G627</f>
        <v>JS_WX_liteer</v>
      </c>
      <c r="E628" s="11" t="str">
        <f>[1]动作!$D627</f>
        <v>分系统1BMS8SOC过低二级故障</v>
      </c>
      <c r="F628" s="11" t="s">
        <v>177</v>
      </c>
      <c r="G628" s="12">
        <f>[1]动作!$A627+[1]动作!$B627</f>
        <v>43193.867789351854</v>
      </c>
      <c r="H628" s="12"/>
      <c r="I628" s="11"/>
    </row>
    <row r="629" spans="1:9" hidden="1" x14ac:dyDescent="0.3">
      <c r="A629" s="24">
        <v>627</v>
      </c>
      <c r="B629" s="11" t="str">
        <f>IFERROR(INDEX({"JSNY-BJ0001-01";"JSNY-JS0022-01";"JSNY-JS0002-01"},MATCH(D629,{"BJ_zhongyu";"JS_WX_liteer";"JS_CZ_wodefeng"},0)),"")</f>
        <v>JSNY-JS0002-01</v>
      </c>
      <c r="C629" s="11" t="str">
        <f>IFERROR(INDEX({"北京中裕世纪大酒店";"江苏利特尔绿色包装股份有限公司";"常州市金坛沃德丰电子科技有限公司"},MATCH(D629,{"BJ_zhongyu";"JS_WX_liteer";"JS_CZ_wodefeng"},0)),"")</f>
        <v>常州市金坛沃德丰电子科技有限公司</v>
      </c>
      <c r="D629" s="11" t="str">
        <f>[1]动作!$G628</f>
        <v>JS_CZ_wodefeng</v>
      </c>
      <c r="E629" s="11" t="str">
        <f>[1]动作!$D628</f>
        <v>分系统1故障状态</v>
      </c>
      <c r="F629" s="11" t="s">
        <v>178</v>
      </c>
      <c r="G629" s="12">
        <f>[1]动作!$A628+[1]动作!$B628</f>
        <v>43193.868252314816</v>
      </c>
      <c r="H629" s="12"/>
      <c r="I629" s="11"/>
    </row>
    <row r="630" spans="1:9" hidden="1" x14ac:dyDescent="0.3">
      <c r="A630" s="24">
        <v>628</v>
      </c>
      <c r="B630" s="11" t="str">
        <f>IFERROR(INDEX({"JSNY-BJ0001-01";"JSNY-JS0022-01";"JSNY-JS0002-01"},MATCH(D630,{"BJ_zhongyu";"JS_WX_liteer";"JS_CZ_wodefeng"},0)),"")</f>
        <v>JSNY-JS0022-01</v>
      </c>
      <c r="C630" s="11" t="str">
        <f>IFERROR(INDEX({"北京中裕世纪大酒店";"江苏利特尔绿色包装股份有限公司";"常州市金坛沃德丰电子科技有限公司"},MATCH(D630,{"BJ_zhongyu";"JS_WX_liteer";"JS_CZ_wodefeng"},0)),"")</f>
        <v>江苏利特尔绿色包装股份有限公司</v>
      </c>
      <c r="D630" s="11" t="str">
        <f>[1]动作!$G629</f>
        <v>JS_WX_liteer</v>
      </c>
      <c r="E630" s="11" t="str">
        <f>[1]动作!$D629</f>
        <v>分系统1BMS5SOC过低一级故障</v>
      </c>
      <c r="F630" s="11" t="s">
        <v>177</v>
      </c>
      <c r="G630" s="12">
        <f>[1]动作!$A629+[1]动作!$B629</f>
        <v>43193.868252314816</v>
      </c>
      <c r="H630" s="12"/>
      <c r="I630" s="11"/>
    </row>
    <row r="631" spans="1:9" hidden="1" x14ac:dyDescent="0.3">
      <c r="A631" s="24">
        <v>629</v>
      </c>
      <c r="B631" s="11" t="str">
        <f>IFERROR(INDEX({"JSNY-BJ0001-01";"JSNY-JS0022-01";"JSNY-JS0002-01"},MATCH(D631,{"BJ_zhongyu";"JS_WX_liteer";"JS_CZ_wodefeng"},0)),"")</f>
        <v>JSNY-JS0022-01</v>
      </c>
      <c r="C631" s="11" t="str">
        <f>IFERROR(INDEX({"北京中裕世纪大酒店";"江苏利特尔绿色包装股份有限公司";"常州市金坛沃德丰电子科技有限公司"},MATCH(D631,{"BJ_zhongyu";"JS_WX_liteer";"JS_CZ_wodefeng"},0)),"")</f>
        <v>江苏利特尔绿色包装股份有限公司</v>
      </c>
      <c r="D631" s="11" t="str">
        <f>[1]动作!$G630</f>
        <v>JS_WX_liteer</v>
      </c>
      <c r="E631" s="11" t="str">
        <f>[1]动作!$D630</f>
        <v>分系统1BMS5SOC过低二级故障</v>
      </c>
      <c r="F631" s="11" t="s">
        <v>177</v>
      </c>
      <c r="G631" s="12">
        <f>[1]动作!$A630+[1]动作!$B630</f>
        <v>43193.868252314816</v>
      </c>
      <c r="H631" s="12"/>
      <c r="I631" s="11"/>
    </row>
    <row r="632" spans="1:9" hidden="1" x14ac:dyDescent="0.3">
      <c r="A632" s="24">
        <v>630</v>
      </c>
      <c r="B632" s="11" t="str">
        <f>IFERROR(INDEX({"JSNY-BJ0001-01";"JSNY-JS0022-01";"JSNY-JS0002-01"},MATCH(D632,{"BJ_zhongyu";"JS_WX_liteer";"JS_CZ_wodefeng"},0)),"")</f>
        <v>JSNY-JS0022-01</v>
      </c>
      <c r="C632" s="11" t="str">
        <f>IFERROR(INDEX({"北京中裕世纪大酒店";"江苏利特尔绿色包装股份有限公司";"常州市金坛沃德丰电子科技有限公司"},MATCH(D632,{"BJ_zhongyu";"JS_WX_liteer";"JS_CZ_wodefeng"},0)),"")</f>
        <v>江苏利特尔绿色包装股份有限公司</v>
      </c>
      <c r="D632" s="11" t="str">
        <f>[1]动作!$G631</f>
        <v>JS_WX_liteer</v>
      </c>
      <c r="E632" s="11" t="str">
        <f>[1]动作!$D631</f>
        <v>分系统1BMS7SOC过低一级故障</v>
      </c>
      <c r="F632" s="11" t="s">
        <v>177</v>
      </c>
      <c r="G632" s="12">
        <f>[1]动作!$A631+[1]动作!$B631</f>
        <v>43193.869363425925</v>
      </c>
      <c r="H632" s="12"/>
      <c r="I632" s="11"/>
    </row>
    <row r="633" spans="1:9" hidden="1" x14ac:dyDescent="0.3">
      <c r="A633" s="24">
        <v>631</v>
      </c>
      <c r="B633" s="11" t="str">
        <f>IFERROR(INDEX({"JSNY-BJ0001-01";"JSNY-JS0022-01";"JSNY-JS0002-01"},MATCH(D633,{"BJ_zhongyu";"JS_WX_liteer";"JS_CZ_wodefeng"},0)),"")</f>
        <v>JSNY-JS0022-01</v>
      </c>
      <c r="C633" s="11" t="str">
        <f>IFERROR(INDEX({"北京中裕世纪大酒店";"江苏利特尔绿色包装股份有限公司";"常州市金坛沃德丰电子科技有限公司"},MATCH(D633,{"BJ_zhongyu";"JS_WX_liteer";"JS_CZ_wodefeng"},0)),"")</f>
        <v>江苏利特尔绿色包装股份有限公司</v>
      </c>
      <c r="D633" s="11" t="str">
        <f>[1]动作!$G632</f>
        <v>JS_WX_liteer</v>
      </c>
      <c r="E633" s="11" t="str">
        <f>[1]动作!$D632</f>
        <v>分系统1BMS7SOC过低二级故障</v>
      </c>
      <c r="F633" s="11" t="s">
        <v>177</v>
      </c>
      <c r="G633" s="12">
        <f>[1]动作!$A632+[1]动作!$B632</f>
        <v>43193.869363425925</v>
      </c>
      <c r="H633" s="12"/>
      <c r="I633" s="11"/>
    </row>
    <row r="634" spans="1:9" hidden="1" x14ac:dyDescent="0.3">
      <c r="A634" s="24">
        <v>632</v>
      </c>
      <c r="B634" s="11" t="str">
        <f>IFERROR(INDEX({"JSNY-BJ0001-01";"JSNY-JS0022-01";"JSNY-JS0002-01"},MATCH(D634,{"BJ_zhongyu";"JS_WX_liteer";"JS_CZ_wodefeng"},0)),"")</f>
        <v>JSNY-JS0022-01</v>
      </c>
      <c r="C634" s="11" t="str">
        <f>IFERROR(INDEX({"北京中裕世纪大酒店";"江苏利特尔绿色包装股份有限公司";"常州市金坛沃德丰电子科技有限公司"},MATCH(D634,{"BJ_zhongyu";"JS_WX_liteer";"JS_CZ_wodefeng"},0)),"")</f>
        <v>江苏利特尔绿色包装股份有限公司</v>
      </c>
      <c r="D634" s="11" t="str">
        <f>[1]动作!$G633</f>
        <v>JS_WX_liteer</v>
      </c>
      <c r="E634" s="11" t="str">
        <f>[1]动作!$D633</f>
        <v>分系统1BMS2SOC过低一级故障</v>
      </c>
      <c r="F634" s="11" t="s">
        <v>177</v>
      </c>
      <c r="G634" s="12">
        <f>[1]动作!$A633+[1]动作!$B633</f>
        <v>43193.869502314818</v>
      </c>
      <c r="H634" s="12"/>
      <c r="I634" s="11"/>
    </row>
    <row r="635" spans="1:9" hidden="1" x14ac:dyDescent="0.3">
      <c r="A635" s="24">
        <v>633</v>
      </c>
      <c r="B635" s="11" t="str">
        <f>IFERROR(INDEX({"JSNY-BJ0001-01";"JSNY-JS0022-01";"JSNY-JS0002-01"},MATCH(D635,{"BJ_zhongyu";"JS_WX_liteer";"JS_CZ_wodefeng"},0)),"")</f>
        <v>JSNY-JS0022-01</v>
      </c>
      <c r="C635" s="11" t="str">
        <f>IFERROR(INDEX({"北京中裕世纪大酒店";"江苏利特尔绿色包装股份有限公司";"常州市金坛沃德丰电子科技有限公司"},MATCH(D635,{"BJ_zhongyu";"JS_WX_liteer";"JS_CZ_wodefeng"},0)),"")</f>
        <v>江苏利特尔绿色包装股份有限公司</v>
      </c>
      <c r="D635" s="11" t="str">
        <f>[1]动作!$G634</f>
        <v>JS_WX_liteer</v>
      </c>
      <c r="E635" s="11" t="str">
        <f>[1]动作!$D634</f>
        <v>分系统1BMS2SOC过低二级故障</v>
      </c>
      <c r="F635" s="11" t="s">
        <v>177</v>
      </c>
      <c r="G635" s="12">
        <f>[1]动作!$A634+[1]动作!$B634</f>
        <v>43193.869502314818</v>
      </c>
      <c r="H635" s="12"/>
      <c r="I635" s="11"/>
    </row>
    <row r="636" spans="1:9" hidden="1" x14ac:dyDescent="0.3">
      <c r="A636" s="24">
        <v>634</v>
      </c>
      <c r="B636" s="11" t="str">
        <f>IFERROR(INDEX({"JSNY-BJ0001-01";"JSNY-JS0022-01";"JSNY-JS0002-01"},MATCH(D636,{"BJ_zhongyu";"JS_WX_liteer";"JS_CZ_wodefeng"},0)),"")</f>
        <v>JSNY-JS0022-01</v>
      </c>
      <c r="C636" s="11" t="str">
        <f>IFERROR(INDEX({"北京中裕世纪大酒店";"江苏利特尔绿色包装股份有限公司";"常州市金坛沃德丰电子科技有限公司"},MATCH(D636,{"BJ_zhongyu";"JS_WX_liteer";"JS_CZ_wodefeng"},0)),"")</f>
        <v>江苏利特尔绿色包装股份有限公司</v>
      </c>
      <c r="D636" s="11" t="str">
        <f>[1]动作!$G635</f>
        <v>JS_WX_liteer</v>
      </c>
      <c r="E636" s="11" t="str">
        <f>[1]动作!$D635</f>
        <v>分系统1BMS9SOC过低一级故障</v>
      </c>
      <c r="F636" s="11" t="s">
        <v>177</v>
      </c>
      <c r="G636" s="12">
        <f>[1]动作!$A635+[1]动作!$B635</f>
        <v>43193.869837962964</v>
      </c>
      <c r="H636" s="12"/>
      <c r="I636" s="11"/>
    </row>
    <row r="637" spans="1:9" hidden="1" x14ac:dyDescent="0.3">
      <c r="A637" s="24">
        <v>635</v>
      </c>
      <c r="B637" s="11" t="str">
        <f>IFERROR(INDEX({"JSNY-BJ0001-01";"JSNY-JS0022-01";"JSNY-JS0002-01"},MATCH(D637,{"BJ_zhongyu";"JS_WX_liteer";"JS_CZ_wodefeng"},0)),"")</f>
        <v>JSNY-JS0022-01</v>
      </c>
      <c r="C637" s="11" t="str">
        <f>IFERROR(INDEX({"北京中裕世纪大酒店";"江苏利特尔绿色包装股份有限公司";"常州市金坛沃德丰电子科技有限公司"},MATCH(D637,{"BJ_zhongyu";"JS_WX_liteer";"JS_CZ_wodefeng"},0)),"")</f>
        <v>江苏利特尔绿色包装股份有限公司</v>
      </c>
      <c r="D637" s="11" t="str">
        <f>[1]动作!$G636</f>
        <v>JS_WX_liteer</v>
      </c>
      <c r="E637" s="11" t="str">
        <f>[1]动作!$D636</f>
        <v>分系统1BMS9SOC过低二级故障</v>
      </c>
      <c r="F637" s="11" t="s">
        <v>177</v>
      </c>
      <c r="G637" s="12">
        <f>[1]动作!$A636+[1]动作!$B636</f>
        <v>43193.869837962964</v>
      </c>
      <c r="H637" s="12"/>
      <c r="I637" s="11"/>
    </row>
    <row r="638" spans="1:9" hidden="1" x14ac:dyDescent="0.3">
      <c r="A638" s="24">
        <v>636</v>
      </c>
      <c r="B638" s="11" t="str">
        <f>IFERROR(INDEX({"JSNY-BJ0001-01";"JSNY-JS0022-01";"JSNY-JS0002-01"},MATCH(D638,{"BJ_zhongyu";"JS_WX_liteer";"JS_CZ_wodefeng"},0)),"")</f>
        <v>JSNY-JS0022-01</v>
      </c>
      <c r="C638" s="11" t="str">
        <f>IFERROR(INDEX({"北京中裕世纪大酒店";"江苏利特尔绿色包装股份有限公司";"常州市金坛沃德丰电子科技有限公司"},MATCH(D638,{"BJ_zhongyu";"JS_WX_liteer";"JS_CZ_wodefeng"},0)),"")</f>
        <v>江苏利特尔绿色包装股份有限公司</v>
      </c>
      <c r="D638" s="11" t="str">
        <f>[1]动作!$G637</f>
        <v>JS_WX_liteer</v>
      </c>
      <c r="E638" s="11" t="str">
        <f>[1]动作!$D637</f>
        <v>分系统1BMS1SOC过低一级故障</v>
      </c>
      <c r="F638" s="11" t="s">
        <v>177</v>
      </c>
      <c r="G638" s="12">
        <f>[1]动作!$A637+[1]动作!$B637</f>
        <v>43193.871041666665</v>
      </c>
      <c r="H638" s="12"/>
      <c r="I638" s="11"/>
    </row>
    <row r="639" spans="1:9" hidden="1" x14ac:dyDescent="0.3">
      <c r="A639" s="24">
        <v>637</v>
      </c>
      <c r="B639" s="11" t="str">
        <f>IFERROR(INDEX({"JSNY-BJ0001-01";"JSNY-JS0022-01";"JSNY-JS0002-01"},MATCH(D639,{"BJ_zhongyu";"JS_WX_liteer";"JS_CZ_wodefeng"},0)),"")</f>
        <v>JSNY-JS0022-01</v>
      </c>
      <c r="C639" s="11" t="str">
        <f>IFERROR(INDEX({"北京中裕世纪大酒店";"江苏利特尔绿色包装股份有限公司";"常州市金坛沃德丰电子科技有限公司"},MATCH(D639,{"BJ_zhongyu";"JS_WX_liteer";"JS_CZ_wodefeng"},0)),"")</f>
        <v>江苏利特尔绿色包装股份有限公司</v>
      </c>
      <c r="D639" s="11" t="str">
        <f>[1]动作!$G638</f>
        <v>JS_WX_liteer</v>
      </c>
      <c r="E639" s="11" t="str">
        <f>[1]动作!$D638</f>
        <v>分系统1BMS1SOC过低二级故障</v>
      </c>
      <c r="F639" s="11" t="s">
        <v>177</v>
      </c>
      <c r="G639" s="12">
        <f>[1]动作!$A638+[1]动作!$B638</f>
        <v>43193.871041666665</v>
      </c>
      <c r="H639" s="12"/>
      <c r="I639" s="11"/>
    </row>
    <row r="640" spans="1:9" hidden="1" x14ac:dyDescent="0.3">
      <c r="A640" s="24">
        <v>638</v>
      </c>
      <c r="B640" s="11" t="str">
        <f>IFERROR(INDEX({"JSNY-BJ0001-01";"JSNY-JS0022-01";"JSNY-JS0002-01"},MATCH(D640,{"BJ_zhongyu";"JS_WX_liteer";"JS_CZ_wodefeng"},0)),"")</f>
        <v>JSNY-JS0022-01</v>
      </c>
      <c r="C640" s="11" t="str">
        <f>IFERROR(INDEX({"北京中裕世纪大酒店";"江苏利特尔绿色包装股份有限公司";"常州市金坛沃德丰电子科技有限公司"},MATCH(D640,{"BJ_zhongyu";"JS_WX_liteer";"JS_CZ_wodefeng"},0)),"")</f>
        <v>江苏利特尔绿色包装股份有限公司</v>
      </c>
      <c r="D640" s="11" t="str">
        <f>[1]动作!$G639</f>
        <v>JS_WX_liteer</v>
      </c>
      <c r="E640" s="11" t="str">
        <f>[1]动作!$D639</f>
        <v>分系统1BMS6SOC过低一级故障</v>
      </c>
      <c r="F640" s="11" t="s">
        <v>177</v>
      </c>
      <c r="G640" s="12">
        <f>[1]动作!$A639+[1]动作!$B639</f>
        <v>43193.871724537035</v>
      </c>
      <c r="H640" s="12"/>
      <c r="I640" s="11"/>
    </row>
    <row r="641" spans="1:9" hidden="1" x14ac:dyDescent="0.3">
      <c r="A641" s="24">
        <v>639</v>
      </c>
      <c r="B641" s="11" t="str">
        <f>IFERROR(INDEX({"JSNY-BJ0001-01";"JSNY-JS0022-01";"JSNY-JS0002-01"},MATCH(D641,{"BJ_zhongyu";"JS_WX_liteer";"JS_CZ_wodefeng"},0)),"")</f>
        <v>JSNY-JS0022-01</v>
      </c>
      <c r="C641" s="11" t="str">
        <f>IFERROR(INDEX({"北京中裕世纪大酒店";"江苏利特尔绿色包装股份有限公司";"常州市金坛沃德丰电子科技有限公司"},MATCH(D641,{"BJ_zhongyu";"JS_WX_liteer";"JS_CZ_wodefeng"},0)),"")</f>
        <v>江苏利特尔绿色包装股份有限公司</v>
      </c>
      <c r="D641" s="11" t="str">
        <f>[1]动作!$G640</f>
        <v>JS_WX_liteer</v>
      </c>
      <c r="E641" s="11" t="str">
        <f>[1]动作!$D640</f>
        <v>分系统1BMS6SOC过低二级故障</v>
      </c>
      <c r="F641" s="11" t="s">
        <v>177</v>
      </c>
      <c r="G641" s="12">
        <f>[1]动作!$A640+[1]动作!$B640</f>
        <v>43193.871724537035</v>
      </c>
      <c r="H641" s="12"/>
      <c r="I641" s="11"/>
    </row>
    <row r="642" spans="1:9" hidden="1" x14ac:dyDescent="0.3">
      <c r="A642" s="24">
        <v>640</v>
      </c>
      <c r="B642" s="11" t="str">
        <f>IFERROR(INDEX({"JSNY-BJ0001-01";"JSNY-JS0022-01";"JSNY-JS0002-01"},MATCH(D642,{"BJ_zhongyu";"JS_WX_liteer";"JS_CZ_wodefeng"},0)),"")</f>
        <v>JSNY-JS0002-01</v>
      </c>
      <c r="C642" s="11" t="str">
        <f>IFERROR(INDEX({"北京中裕世纪大酒店";"江苏利特尔绿色包装股份有限公司";"常州市金坛沃德丰电子科技有限公司"},MATCH(D642,{"BJ_zhongyu";"JS_WX_liteer";"JS_CZ_wodefeng"},0)),"")</f>
        <v>常州市金坛沃德丰电子科技有限公司</v>
      </c>
      <c r="D642" s="11" t="str">
        <f>[1]动作!$G641</f>
        <v>JS_CZ_wodefeng</v>
      </c>
      <c r="E642" s="11" t="str">
        <f>[1]动作!$D641</f>
        <v>分系统1BMS2SOC过低二级故障</v>
      </c>
      <c r="F642" s="11" t="s">
        <v>177</v>
      </c>
      <c r="G642" s="12">
        <f>[1]动作!$A641+[1]动作!$B641</f>
        <v>43193.895590277774</v>
      </c>
      <c r="H642" s="12"/>
      <c r="I642" s="11"/>
    </row>
    <row r="643" spans="1:9" hidden="1" x14ac:dyDescent="0.3">
      <c r="A643" s="24">
        <v>641</v>
      </c>
      <c r="B643" s="11" t="str">
        <f>IFERROR(INDEX({"JSNY-BJ0001-01";"JSNY-JS0022-01";"JSNY-JS0002-01"},MATCH(D643,{"BJ_zhongyu";"JS_WX_liteer";"JS_CZ_wodefeng"},0)),"")</f>
        <v>JSNY-JS0002-01</v>
      </c>
      <c r="C643" s="11" t="str">
        <f>IFERROR(INDEX({"北京中裕世纪大酒店";"江苏利特尔绿色包装股份有限公司";"常州市金坛沃德丰电子科技有限公司"},MATCH(D643,{"BJ_zhongyu";"JS_WX_liteer";"JS_CZ_wodefeng"},0)),"")</f>
        <v>常州市金坛沃德丰电子科技有限公司</v>
      </c>
      <c r="D643" s="11" t="str">
        <f>[1]动作!$G642</f>
        <v>JS_CZ_wodefeng</v>
      </c>
      <c r="E643" s="11" t="str">
        <f>[1]动作!$D642</f>
        <v>分系统1BMS4SOC过低二级故障</v>
      </c>
      <c r="F643" s="11" t="s">
        <v>177</v>
      </c>
      <c r="G643" s="12">
        <f>[1]动作!$A642+[1]动作!$B642</f>
        <v>43193.91306712963</v>
      </c>
      <c r="H643" s="12"/>
      <c r="I643" s="11"/>
    </row>
    <row r="644" spans="1:9" hidden="1" x14ac:dyDescent="0.3">
      <c r="A644" s="24">
        <v>642</v>
      </c>
      <c r="B644" s="11" t="str">
        <f>IFERROR(INDEX({"JSNY-BJ0001-01";"JSNY-JS0022-01";"JSNY-JS0002-01"},MATCH(D644,{"BJ_zhongyu";"JS_WX_liteer";"JS_CZ_wodefeng"},0)),"")</f>
        <v>JSNY-JS0002-01</v>
      </c>
      <c r="C644" s="11" t="str">
        <f>IFERROR(INDEX({"北京中裕世纪大酒店";"江苏利特尔绿色包装股份有限公司";"常州市金坛沃德丰电子科技有限公司"},MATCH(D644,{"BJ_zhongyu";"JS_WX_liteer";"JS_CZ_wodefeng"},0)),"")</f>
        <v>常州市金坛沃德丰电子科技有限公司</v>
      </c>
      <c r="D644" s="11" t="str">
        <f>[1]动作!$G643</f>
        <v>JS_CZ_wodefeng</v>
      </c>
      <c r="E644" s="11" t="str">
        <f>[1]动作!$D643</f>
        <v>分系统1故障状态</v>
      </c>
      <c r="F644" s="11" t="s">
        <v>178</v>
      </c>
      <c r="G644" s="12">
        <f>[1]动作!$A643+[1]动作!$B643</f>
        <v>43193.955462962964</v>
      </c>
      <c r="H644" s="12"/>
      <c r="I644" s="11"/>
    </row>
    <row r="645" spans="1:9" hidden="1" x14ac:dyDescent="0.3">
      <c r="A645" s="24">
        <v>643</v>
      </c>
      <c r="B645" s="11" t="str">
        <f>IFERROR(INDEX({"JSNY-BJ0001-01";"JSNY-JS0022-01";"JSNY-JS0002-01"},MATCH(D645,{"BJ_zhongyu";"JS_WX_liteer";"JS_CZ_wodefeng"},0)),"")</f>
        <v>JSNY-JS0002-01</v>
      </c>
      <c r="C645" s="11" t="str">
        <f>IFERROR(INDEX({"北京中裕世纪大酒店";"江苏利特尔绿色包装股份有限公司";"常州市金坛沃德丰电子科技有限公司"},MATCH(D645,{"BJ_zhongyu";"JS_WX_liteer";"JS_CZ_wodefeng"},0)),"")</f>
        <v>常州市金坛沃德丰电子科技有限公司</v>
      </c>
      <c r="D645" s="11" t="str">
        <f>[1]动作!$G644</f>
        <v>JS_CZ_wodefeng</v>
      </c>
      <c r="E645" s="11" t="str">
        <f>[1]动作!$D644</f>
        <v>分系统1BCMS3故障状态</v>
      </c>
      <c r="F645" s="11" t="s">
        <v>177</v>
      </c>
      <c r="G645" s="12">
        <f>[1]动作!$A644+[1]动作!$B644</f>
        <v>43193.955462962964</v>
      </c>
      <c r="H645" s="12"/>
      <c r="I645" s="11"/>
    </row>
    <row r="646" spans="1:9" hidden="1" x14ac:dyDescent="0.3">
      <c r="A646" s="24">
        <v>644</v>
      </c>
      <c r="B646" s="11" t="str">
        <f>IFERROR(INDEX({"JSNY-BJ0001-01";"JSNY-JS0022-01";"JSNY-JS0002-01"},MATCH(D646,{"BJ_zhongyu";"JS_WX_liteer";"JS_CZ_wodefeng"},0)),"")</f>
        <v>JSNY-JS0002-01</v>
      </c>
      <c r="C646" s="11" t="str">
        <f>IFERROR(INDEX({"北京中裕世纪大酒店";"江苏利特尔绿色包装股份有限公司";"常州市金坛沃德丰电子科技有限公司"},MATCH(D646,{"BJ_zhongyu";"JS_WX_liteer";"JS_CZ_wodefeng"},0)),"")</f>
        <v>常州市金坛沃德丰电子科技有限公司</v>
      </c>
      <c r="D646" s="11" t="str">
        <f>[1]动作!$G645</f>
        <v>JS_CZ_wodefeng</v>
      </c>
      <c r="E646" s="11" t="str">
        <f>[1]动作!$D645</f>
        <v>分系统1BMS3模块自检失效故障</v>
      </c>
      <c r="F646" s="11" t="s">
        <v>177</v>
      </c>
      <c r="G646" s="12">
        <f>[1]动作!$A645+[1]动作!$B645</f>
        <v>43193.955462962964</v>
      </c>
      <c r="H646" s="12"/>
      <c r="I646" s="11"/>
    </row>
    <row r="647" spans="1:9" hidden="1" x14ac:dyDescent="0.3">
      <c r="A647" s="24">
        <v>645</v>
      </c>
      <c r="B647" s="11" t="str">
        <f>IFERROR(INDEX({"JSNY-BJ0001-01";"JSNY-JS0022-01";"JSNY-JS0002-01"},MATCH(D647,{"BJ_zhongyu";"JS_WX_liteer";"JS_CZ_wodefeng"},0)),"")</f>
        <v>JSNY-JS0002-01</v>
      </c>
      <c r="C647" s="11" t="str">
        <f>IFERROR(INDEX({"北京中裕世纪大酒店";"江苏利特尔绿色包装股份有限公司";"常州市金坛沃德丰电子科技有限公司"},MATCH(D647,{"BJ_zhongyu";"JS_WX_liteer";"JS_CZ_wodefeng"},0)),"")</f>
        <v>常州市金坛沃德丰电子科技有限公司</v>
      </c>
      <c r="D647" s="11" t="str">
        <f>[1]动作!$G646</f>
        <v>JS_CZ_wodefeng</v>
      </c>
      <c r="E647" s="11" t="str">
        <f>[1]动作!$D646</f>
        <v>分系统1BMS3SOC过低二级故障</v>
      </c>
      <c r="F647" s="11" t="s">
        <v>177</v>
      </c>
      <c r="G647" s="12">
        <f>[1]动作!$A646+[1]动作!$B646</f>
        <v>43193.956273148149</v>
      </c>
      <c r="H647" s="12"/>
      <c r="I647" s="11"/>
    </row>
    <row r="648" spans="1:9" hidden="1" x14ac:dyDescent="0.3">
      <c r="A648" s="24">
        <v>646</v>
      </c>
      <c r="B648" s="11" t="str">
        <f>IFERROR(INDEX({"JSNY-BJ0001-01";"JSNY-JS0022-01";"JSNY-JS0002-01"},MATCH(D648,{"BJ_zhongyu";"JS_WX_liteer";"JS_CZ_wodefeng"},0)),"")</f>
        <v>JSNY-JS0002-01</v>
      </c>
      <c r="C648" s="11" t="str">
        <f>IFERROR(INDEX({"北京中裕世纪大酒店";"江苏利特尔绿色包装股份有限公司";"常州市金坛沃德丰电子科技有限公司"},MATCH(D648,{"BJ_zhongyu";"JS_WX_liteer";"JS_CZ_wodefeng"},0)),"")</f>
        <v>常州市金坛沃德丰电子科技有限公司</v>
      </c>
      <c r="D648" s="11" t="str">
        <f>[1]动作!$G647</f>
        <v>JS_CZ_wodefeng</v>
      </c>
      <c r="E648" s="11" t="str">
        <f>[1]动作!$D647</f>
        <v>分系统1BMS4SOC过低一级故障</v>
      </c>
      <c r="F648" s="11" t="s">
        <v>177</v>
      </c>
      <c r="G648" s="12">
        <f>[1]动作!$A647+[1]动作!$B647</f>
        <v>43194.000104166669</v>
      </c>
      <c r="H648" s="12"/>
      <c r="I648" s="11"/>
    </row>
    <row r="649" spans="1:9" hidden="1" x14ac:dyDescent="0.3">
      <c r="A649" s="24">
        <v>647</v>
      </c>
      <c r="B649" s="11" t="str">
        <f>IFERROR(INDEX({"JSNY-BJ0001-01";"JSNY-JS0022-01";"JSNY-JS0002-01"},MATCH(D649,{"BJ_zhongyu";"JS_WX_liteer";"JS_CZ_wodefeng"},0)),"")</f>
        <v>JSNY-JS0002-01</v>
      </c>
      <c r="C649" s="11" t="str">
        <f>IFERROR(INDEX({"北京中裕世纪大酒店";"江苏利特尔绿色包装股份有限公司";"常州市金坛沃德丰电子科技有限公司"},MATCH(D649,{"BJ_zhongyu";"JS_WX_liteer";"JS_CZ_wodefeng"},0)),"")</f>
        <v>常州市金坛沃德丰电子科技有限公司</v>
      </c>
      <c r="D649" s="11" t="str">
        <f>[1]动作!$G648</f>
        <v>JS_CZ_wodefeng</v>
      </c>
      <c r="E649" s="11" t="str">
        <f>[1]动作!$D648</f>
        <v>分系统1BMS4SOC过低二级故障</v>
      </c>
      <c r="F649" s="11" t="s">
        <v>177</v>
      </c>
      <c r="G649" s="12">
        <f>[1]动作!$A648+[1]动作!$B648</f>
        <v>43194.000277777777</v>
      </c>
      <c r="H649" s="12"/>
      <c r="I649" s="11"/>
    </row>
    <row r="650" spans="1:9" hidden="1" x14ac:dyDescent="0.3">
      <c r="A650" s="24">
        <v>648</v>
      </c>
      <c r="B650" s="11" t="str">
        <f>IFERROR(INDEX({"JSNY-BJ0001-01";"JSNY-JS0022-01";"JSNY-JS0002-01"},MATCH(D650,{"BJ_zhongyu";"JS_WX_liteer";"JS_CZ_wodefeng"},0)),"")</f>
        <v>JSNY-JS0002-01</v>
      </c>
      <c r="C650" s="11" t="str">
        <f>IFERROR(INDEX({"北京中裕世纪大酒店";"江苏利特尔绿色包装股份有限公司";"常州市金坛沃德丰电子科技有限公司"},MATCH(D650,{"BJ_zhongyu";"JS_WX_liteer";"JS_CZ_wodefeng"},0)),"")</f>
        <v>常州市金坛沃德丰电子科技有限公司</v>
      </c>
      <c r="D650" s="11" t="str">
        <f>[1]动作!$G649</f>
        <v>JS_CZ_wodefeng</v>
      </c>
      <c r="E650" s="11" t="str">
        <f>[1]动作!$D649</f>
        <v>分系统1BMS6SOC过低二级故障</v>
      </c>
      <c r="F650" s="11" t="s">
        <v>177</v>
      </c>
      <c r="G650" s="12">
        <f>[1]动作!$A649+[1]动作!$B649</f>
        <v>43194.000277777777</v>
      </c>
      <c r="H650" s="12"/>
      <c r="I650" s="11"/>
    </row>
    <row r="651" spans="1:9" hidden="1" x14ac:dyDescent="0.3">
      <c r="A651" s="24">
        <v>649</v>
      </c>
      <c r="B651" s="11" t="str">
        <f>IFERROR(INDEX({"JSNY-BJ0001-01";"JSNY-JS0022-01";"JSNY-JS0002-01"},MATCH(D651,{"BJ_zhongyu";"JS_WX_liteer";"JS_CZ_wodefeng"},0)),"")</f>
        <v>JSNY-JS0002-01</v>
      </c>
      <c r="C651" s="11" t="str">
        <f>IFERROR(INDEX({"北京中裕世纪大酒店";"江苏利特尔绿色包装股份有限公司";"常州市金坛沃德丰电子科技有限公司"},MATCH(D651,{"BJ_zhongyu";"JS_WX_liteer";"JS_CZ_wodefeng"},0)),"")</f>
        <v>常州市金坛沃德丰电子科技有限公司</v>
      </c>
      <c r="D651" s="11" t="str">
        <f>[1]动作!$G650</f>
        <v>JS_CZ_wodefeng</v>
      </c>
      <c r="E651" s="11" t="str">
        <f>[1]动作!$D650</f>
        <v>分系统1BMS1SOC过低二级故障</v>
      </c>
      <c r="F651" s="11" t="s">
        <v>177</v>
      </c>
      <c r="G651" s="12">
        <f>[1]动作!$A650+[1]动作!$B650</f>
        <v>43194.000335648147</v>
      </c>
      <c r="H651" s="12"/>
      <c r="I651" s="11"/>
    </row>
    <row r="652" spans="1:9" hidden="1" x14ac:dyDescent="0.3">
      <c r="A652" s="24">
        <v>650</v>
      </c>
      <c r="B652" s="11" t="str">
        <f>IFERROR(INDEX({"JSNY-BJ0001-01";"JSNY-JS0022-01";"JSNY-JS0002-01"},MATCH(D652,{"BJ_zhongyu";"JS_WX_liteer";"JS_CZ_wodefeng"},0)),"")</f>
        <v>JSNY-JS0022-01</v>
      </c>
      <c r="C652" s="11" t="str">
        <f>IFERROR(INDEX({"北京中裕世纪大酒店";"江苏利特尔绿色包装股份有限公司";"常州市金坛沃德丰电子科技有限公司"},MATCH(D652,{"BJ_zhongyu";"JS_WX_liteer";"JS_CZ_wodefeng"},0)),"")</f>
        <v>江苏利特尔绿色包装股份有限公司</v>
      </c>
      <c r="D652" s="11" t="str">
        <f>[1]动作!$G651</f>
        <v>JS_WX_liteer</v>
      </c>
      <c r="E652" s="11" t="str">
        <f>[1]动作!$D651</f>
        <v>分系统1BMS8总电压过低一级故障</v>
      </c>
      <c r="F652" s="11" t="s">
        <v>177</v>
      </c>
      <c r="G652" s="12">
        <f>[1]动作!$A651+[1]动作!$B651</f>
        <v>43194.000335648147</v>
      </c>
      <c r="H652" s="12"/>
      <c r="I652" s="11"/>
    </row>
    <row r="653" spans="1:9" hidden="1" x14ac:dyDescent="0.3">
      <c r="A653" s="24">
        <v>651</v>
      </c>
      <c r="B653" s="11" t="str">
        <f>IFERROR(INDEX({"JSNY-BJ0001-01";"JSNY-JS0022-01";"JSNY-JS0002-01"},MATCH(D653,{"BJ_zhongyu";"JS_WX_liteer";"JS_CZ_wodefeng"},0)),"")</f>
        <v>JSNY-JS0022-01</v>
      </c>
      <c r="C653" s="11" t="str">
        <f>IFERROR(INDEX({"北京中裕世纪大酒店";"江苏利特尔绿色包装股份有限公司";"常州市金坛沃德丰电子科技有限公司"},MATCH(D653,{"BJ_zhongyu";"JS_WX_liteer";"JS_CZ_wodefeng"},0)),"")</f>
        <v>江苏利特尔绿色包装股份有限公司</v>
      </c>
      <c r="D653" s="11" t="str">
        <f>[1]动作!$G652</f>
        <v>JS_WX_liteer</v>
      </c>
      <c r="E653" s="11" t="str">
        <f>[1]动作!$D652</f>
        <v>分系统1BMS9总电压过低一级故障</v>
      </c>
      <c r="F653" s="11" t="s">
        <v>177</v>
      </c>
      <c r="G653" s="12">
        <f>[1]动作!$A652+[1]动作!$B652</f>
        <v>43194.000335648147</v>
      </c>
      <c r="H653" s="12"/>
      <c r="I653" s="11"/>
    </row>
    <row r="654" spans="1:9" hidden="1" x14ac:dyDescent="0.3">
      <c r="A654" s="24">
        <v>652</v>
      </c>
      <c r="B654" s="11" t="str">
        <f>IFERROR(INDEX({"JSNY-BJ0001-01";"JSNY-JS0022-01";"JSNY-JS0002-01"},MATCH(D654,{"BJ_zhongyu";"JS_WX_liteer";"JS_CZ_wodefeng"},0)),"")</f>
        <v>JSNY-JS0002-01</v>
      </c>
      <c r="C654" s="11" t="str">
        <f>IFERROR(INDEX({"北京中裕世纪大酒店";"江苏利特尔绿色包装股份有限公司";"常州市金坛沃德丰电子科技有限公司"},MATCH(D654,{"BJ_zhongyu";"JS_WX_liteer";"JS_CZ_wodefeng"},0)),"")</f>
        <v>常州市金坛沃德丰电子科技有限公司</v>
      </c>
      <c r="D654" s="11" t="str">
        <f>[1]动作!$G653</f>
        <v>JS_CZ_wodefeng</v>
      </c>
      <c r="E654" s="11" t="str">
        <f>[1]动作!$D653</f>
        <v>分系统1BMS1总电压过低一级故障</v>
      </c>
      <c r="F654" s="11" t="s">
        <v>177</v>
      </c>
      <c r="G654" s="12">
        <f>[1]动作!$A653+[1]动作!$B653</f>
        <v>43194.000740740739</v>
      </c>
      <c r="H654" s="12"/>
      <c r="I654" s="11"/>
    </row>
    <row r="655" spans="1:9" hidden="1" x14ac:dyDescent="0.3">
      <c r="A655" s="24">
        <v>653</v>
      </c>
      <c r="B655" s="11" t="str">
        <f>IFERROR(INDEX({"JSNY-BJ0001-01";"JSNY-JS0022-01";"JSNY-JS0002-01"},MATCH(D655,{"BJ_zhongyu";"JS_WX_liteer";"JS_CZ_wodefeng"},0)),"")</f>
        <v>JSNY-JS0002-01</v>
      </c>
      <c r="C655" s="11" t="str">
        <f>IFERROR(INDEX({"北京中裕世纪大酒店";"江苏利特尔绿色包装股份有限公司";"常州市金坛沃德丰电子科技有限公司"},MATCH(D655,{"BJ_zhongyu";"JS_WX_liteer";"JS_CZ_wodefeng"},0)),"")</f>
        <v>常州市金坛沃德丰电子科技有限公司</v>
      </c>
      <c r="D655" s="11" t="str">
        <f>[1]动作!$G654</f>
        <v>JS_CZ_wodefeng</v>
      </c>
      <c r="E655" s="11" t="str">
        <f>[1]动作!$D654</f>
        <v>分系统1BMS1SOC过低一级故障</v>
      </c>
      <c r="F655" s="11" t="s">
        <v>177</v>
      </c>
      <c r="G655" s="12">
        <f>[1]动作!$A654+[1]动作!$B654</f>
        <v>43194.008784722224</v>
      </c>
      <c r="H655" s="12"/>
      <c r="I655" s="11"/>
    </row>
    <row r="656" spans="1:9" hidden="1" x14ac:dyDescent="0.3">
      <c r="A656" s="24">
        <v>654</v>
      </c>
      <c r="B656" s="11" t="str">
        <f>IFERROR(INDEX({"JSNY-BJ0001-01";"JSNY-JS0022-01";"JSNY-JS0002-01"},MATCH(D656,{"BJ_zhongyu";"JS_WX_liteer";"JS_CZ_wodefeng"},0)),"")</f>
        <v>JSNY-JS0002-01</v>
      </c>
      <c r="C656" s="11" t="str">
        <f>IFERROR(INDEX({"北京中裕世纪大酒店";"江苏利特尔绿色包装股份有限公司";"常州市金坛沃德丰电子科技有限公司"},MATCH(D656,{"BJ_zhongyu";"JS_WX_liteer";"JS_CZ_wodefeng"},0)),"")</f>
        <v>常州市金坛沃德丰电子科技有限公司</v>
      </c>
      <c r="D656" s="11" t="str">
        <f>[1]动作!$G655</f>
        <v>JS_CZ_wodefeng</v>
      </c>
      <c r="E656" s="11" t="str">
        <f>[1]动作!$D655</f>
        <v>分系统1BMS3SOC过低一级故障</v>
      </c>
      <c r="F656" s="11" t="s">
        <v>177</v>
      </c>
      <c r="G656" s="12">
        <f>[1]动作!$A655+[1]动作!$B655</f>
        <v>43194.009421296294</v>
      </c>
      <c r="H656" s="12"/>
      <c r="I656" s="11"/>
    </row>
    <row r="657" spans="1:9" hidden="1" x14ac:dyDescent="0.3">
      <c r="A657" s="24">
        <v>655</v>
      </c>
      <c r="B657" s="11" t="str">
        <f>IFERROR(INDEX({"JSNY-BJ0001-01";"JSNY-JS0022-01";"JSNY-JS0002-01"},MATCH(D657,{"BJ_zhongyu";"JS_WX_liteer";"JS_CZ_wodefeng"},0)),"")</f>
        <v>JSNY-JS0002-01</v>
      </c>
      <c r="C657" s="11" t="str">
        <f>IFERROR(INDEX({"北京中裕世纪大酒店";"江苏利特尔绿色包装股份有限公司";"常州市金坛沃德丰电子科技有限公司"},MATCH(D657,{"BJ_zhongyu";"JS_WX_liteer";"JS_CZ_wodefeng"},0)),"")</f>
        <v>常州市金坛沃德丰电子科技有限公司</v>
      </c>
      <c r="D657" s="11" t="str">
        <f>[1]动作!$G656</f>
        <v>JS_CZ_wodefeng</v>
      </c>
      <c r="E657" s="11" t="str">
        <f>[1]动作!$D656</f>
        <v>分系统1BMS6SOC过低一级故障</v>
      </c>
      <c r="F657" s="11" t="s">
        <v>177</v>
      </c>
      <c r="G657" s="12">
        <f>[1]动作!$A656+[1]动作!$B656</f>
        <v>43194.00953703704</v>
      </c>
      <c r="H657" s="12"/>
      <c r="I657" s="11"/>
    </row>
    <row r="658" spans="1:9" hidden="1" x14ac:dyDescent="0.3">
      <c r="A658" s="24">
        <v>656</v>
      </c>
      <c r="B658" s="11" t="str">
        <f>IFERROR(INDEX({"JSNY-BJ0001-01";"JSNY-JS0022-01";"JSNY-JS0002-01"},MATCH(D658,{"BJ_zhongyu";"JS_WX_liteer";"JS_CZ_wodefeng"},0)),"")</f>
        <v>JSNY-JS0002-01</v>
      </c>
      <c r="C658" s="11" t="str">
        <f>IFERROR(INDEX({"北京中裕世纪大酒店";"江苏利特尔绿色包装股份有限公司";"常州市金坛沃德丰电子科技有限公司"},MATCH(D658,{"BJ_zhongyu";"JS_WX_liteer";"JS_CZ_wodefeng"},0)),"")</f>
        <v>常州市金坛沃德丰电子科技有限公司</v>
      </c>
      <c r="D658" s="11" t="str">
        <f>[1]动作!$G657</f>
        <v>JS_CZ_wodefeng</v>
      </c>
      <c r="E658" s="11" t="str">
        <f>[1]动作!$D657</f>
        <v>分系统1BMS5SOC过低一级故障</v>
      </c>
      <c r="F658" s="11" t="s">
        <v>177</v>
      </c>
      <c r="G658" s="12">
        <f>[1]动作!$A657+[1]动作!$B657</f>
        <v>43194.009652777779</v>
      </c>
      <c r="H658" s="12"/>
      <c r="I658" s="11"/>
    </row>
    <row r="659" spans="1:9" hidden="1" x14ac:dyDescent="0.3">
      <c r="A659" s="24">
        <v>657</v>
      </c>
      <c r="B659" s="11" t="str">
        <f>IFERROR(INDEX({"JSNY-BJ0001-01";"JSNY-JS0022-01";"JSNY-JS0002-01"},MATCH(D659,{"BJ_zhongyu";"JS_WX_liteer";"JS_CZ_wodefeng"},0)),"")</f>
        <v>JSNY-JS0002-01</v>
      </c>
      <c r="C659" s="11" t="str">
        <f>IFERROR(INDEX({"北京中裕世纪大酒店";"江苏利特尔绿色包装股份有限公司";"常州市金坛沃德丰电子科技有限公司"},MATCH(D659,{"BJ_zhongyu";"JS_WX_liteer";"JS_CZ_wodefeng"},0)),"")</f>
        <v>常州市金坛沃德丰电子科技有限公司</v>
      </c>
      <c r="D659" s="11" t="str">
        <f>[1]动作!$G658</f>
        <v>JS_CZ_wodefeng</v>
      </c>
      <c r="E659" s="11" t="str">
        <f>[1]动作!$D658</f>
        <v>分系统1BMS4SOC过低一级故障</v>
      </c>
      <c r="F659" s="11" t="s">
        <v>177</v>
      </c>
      <c r="G659" s="12">
        <f>[1]动作!$A658+[1]动作!$B658</f>
        <v>43194.01</v>
      </c>
      <c r="H659" s="12"/>
      <c r="I659" s="11"/>
    </row>
    <row r="660" spans="1:9" hidden="1" x14ac:dyDescent="0.3">
      <c r="A660" s="24">
        <v>658</v>
      </c>
      <c r="B660" s="11" t="str">
        <f>IFERROR(INDEX({"JSNY-BJ0001-01";"JSNY-JS0022-01";"JSNY-JS0002-01"},MATCH(D660,{"BJ_zhongyu";"JS_WX_liteer";"JS_CZ_wodefeng"},0)),"")</f>
        <v>JSNY-JS0002-01</v>
      </c>
      <c r="C660" s="11" t="str">
        <f>IFERROR(INDEX({"北京中裕世纪大酒店";"江苏利特尔绿色包装股份有限公司";"常州市金坛沃德丰电子科技有限公司"},MATCH(D660,{"BJ_zhongyu";"JS_WX_liteer";"JS_CZ_wodefeng"},0)),"")</f>
        <v>常州市金坛沃德丰电子科技有限公司</v>
      </c>
      <c r="D660" s="11" t="str">
        <f>[1]动作!$G659</f>
        <v>JS_CZ_wodefeng</v>
      </c>
      <c r="E660" s="11" t="str">
        <f>[1]动作!$D659</f>
        <v>分系统1BMS2SOC过低一级故障</v>
      </c>
      <c r="F660" s="11" t="s">
        <v>177</v>
      </c>
      <c r="G660" s="12">
        <f>[1]动作!$A659+[1]动作!$B659</f>
        <v>43194.01017361111</v>
      </c>
      <c r="H660" s="12"/>
      <c r="I660" s="11"/>
    </row>
    <row r="661" spans="1:9" hidden="1" x14ac:dyDescent="0.3">
      <c r="A661" s="24">
        <v>659</v>
      </c>
      <c r="B661" s="11" t="str">
        <f>IFERROR(INDEX({"JSNY-BJ0001-01";"JSNY-JS0022-01";"JSNY-JS0002-01"},MATCH(D661,{"BJ_zhongyu";"JS_WX_liteer";"JS_CZ_wodefeng"},0)),"")</f>
        <v>JSNY-JS0002-01</v>
      </c>
      <c r="C661" s="11" t="str">
        <f>IFERROR(INDEX({"北京中裕世纪大酒店";"江苏利特尔绿色包装股份有限公司";"常州市金坛沃德丰电子科技有限公司"},MATCH(D661,{"BJ_zhongyu";"JS_WX_liteer";"JS_CZ_wodefeng"},0)),"")</f>
        <v>常州市金坛沃德丰电子科技有限公司</v>
      </c>
      <c r="D661" s="11" t="str">
        <f>[1]动作!$G660</f>
        <v>JS_CZ_wodefeng</v>
      </c>
      <c r="E661" s="11" t="str">
        <f>[1]动作!$D660</f>
        <v>分系统1故障状态</v>
      </c>
      <c r="F661" s="11" t="s">
        <v>178</v>
      </c>
      <c r="G661" s="12">
        <f>[1]动作!$A660+[1]动作!$B660</f>
        <v>43194.290659722225</v>
      </c>
      <c r="H661" s="12"/>
      <c r="I661" s="11"/>
    </row>
    <row r="662" spans="1:9" hidden="1" x14ac:dyDescent="0.3">
      <c r="A662" s="24">
        <v>660</v>
      </c>
      <c r="B662" s="11" t="str">
        <f>IFERROR(INDEX({"JSNY-BJ0001-01";"JSNY-JS0022-01";"JSNY-JS0002-01"},MATCH(D662,{"BJ_zhongyu";"JS_WX_liteer";"JS_CZ_wodefeng"},0)),"")</f>
        <v>JSNY-JS0002-01</v>
      </c>
      <c r="C662" s="11" t="str">
        <f>IFERROR(INDEX({"北京中裕世纪大酒店";"江苏利特尔绿色包装股份有限公司";"常州市金坛沃德丰电子科技有限公司"},MATCH(D662,{"BJ_zhongyu";"JS_WX_liteer";"JS_CZ_wodefeng"},0)),"")</f>
        <v>常州市金坛沃德丰电子科技有限公司</v>
      </c>
      <c r="D662" s="11" t="str">
        <f>[1]动作!$G661</f>
        <v>JS_CZ_wodefeng</v>
      </c>
      <c r="E662" s="11" t="str">
        <f>[1]动作!$D661</f>
        <v>分系统1BMS1总电压过低一级故障</v>
      </c>
      <c r="F662" s="11" t="s">
        <v>177</v>
      </c>
      <c r="G662" s="12">
        <f>[1]动作!$A661+[1]动作!$B661</f>
        <v>43194.464097222219</v>
      </c>
      <c r="H662" s="12"/>
      <c r="I662" s="11"/>
    </row>
    <row r="663" spans="1:9" hidden="1" x14ac:dyDescent="0.3">
      <c r="A663" s="24">
        <v>661</v>
      </c>
      <c r="B663" s="11" t="str">
        <f>IFERROR(INDEX({"JSNY-BJ0001-01";"JSNY-JS0022-01";"JSNY-JS0002-01"},MATCH(D663,{"BJ_zhongyu";"JS_WX_liteer";"JS_CZ_wodefeng"},0)),"")</f>
        <v>JSNY-JS0002-01</v>
      </c>
      <c r="C663" s="11" t="str">
        <f>IFERROR(INDEX({"北京中裕世纪大酒店";"江苏利特尔绿色包装股份有限公司";"常州市金坛沃德丰电子科技有限公司"},MATCH(D663,{"BJ_zhongyu";"JS_WX_liteer";"JS_CZ_wodefeng"},0)),"")</f>
        <v>常州市金坛沃德丰电子科技有限公司</v>
      </c>
      <c r="D663" s="11" t="str">
        <f>[1]动作!$G662</f>
        <v>JS_CZ_wodefeng</v>
      </c>
      <c r="E663" s="11" t="str">
        <f>[1]动作!$D662</f>
        <v>分系统1BMS1总电压过低二级故障</v>
      </c>
      <c r="F663" s="11" t="s">
        <v>177</v>
      </c>
      <c r="G663" s="12">
        <f>[1]动作!$A662+[1]动作!$B662</f>
        <v>43194.464097222219</v>
      </c>
      <c r="H663" s="12"/>
      <c r="I663" s="11"/>
    </row>
    <row r="664" spans="1:9" hidden="1" x14ac:dyDescent="0.3">
      <c r="A664" s="24">
        <v>662</v>
      </c>
      <c r="B664" s="11" t="str">
        <f>IFERROR(INDEX({"JSNY-BJ0001-01";"JSNY-JS0022-01";"JSNY-JS0002-01"},MATCH(D664,{"BJ_zhongyu";"JS_WX_liteer";"JS_CZ_wodefeng"},0)),"")</f>
        <v>JSNY-JS0002-01</v>
      </c>
      <c r="C664" s="11" t="str">
        <f>IFERROR(INDEX({"北京中裕世纪大酒店";"江苏利特尔绿色包装股份有限公司";"常州市金坛沃德丰电子科技有限公司"},MATCH(D664,{"BJ_zhongyu";"JS_WX_liteer";"JS_CZ_wodefeng"},0)),"")</f>
        <v>常州市金坛沃德丰电子科技有限公司</v>
      </c>
      <c r="D664" s="11" t="str">
        <f>[1]动作!$G663</f>
        <v>JS_CZ_wodefeng</v>
      </c>
      <c r="E664" s="11" t="str">
        <f>[1]动作!$D663</f>
        <v>分系统1BMS3总电压过低一级故障</v>
      </c>
      <c r="F664" s="11" t="s">
        <v>177</v>
      </c>
      <c r="G664" s="12">
        <f>[1]动作!$A663+[1]动作!$B663</f>
        <v>43194.464386574073</v>
      </c>
      <c r="H664" s="12"/>
      <c r="I664" s="11"/>
    </row>
    <row r="665" spans="1:9" ht="14" hidden="1" customHeight="1" x14ac:dyDescent="0.3">
      <c r="A665" s="24">
        <v>663</v>
      </c>
      <c r="B665" s="11" t="str">
        <f>IFERROR(INDEX({"JSNY-BJ0001-01";"JSNY-JS0022-01";"JSNY-JS0002-01"},MATCH(D665,{"BJ_zhongyu";"JS_WX_liteer";"JS_CZ_wodefeng"},0)),"")</f>
        <v>JSNY-JS0002-01</v>
      </c>
      <c r="C665" s="11" t="str">
        <f>IFERROR(INDEX({"北京中裕世纪大酒店";"江苏利特尔绿色包装股份有限公司";"常州市金坛沃德丰电子科技有限公司"},MATCH(D665,{"BJ_zhongyu";"JS_WX_liteer";"JS_CZ_wodefeng"},0)),"")</f>
        <v>常州市金坛沃德丰电子科技有限公司</v>
      </c>
      <c r="D665" s="11" t="str">
        <f>[1]动作!$G664</f>
        <v>JS_CZ_wodefeng</v>
      </c>
      <c r="E665" s="11" t="str">
        <f>[1]动作!$D664</f>
        <v>分系统1BMS3总电压过低二级故障</v>
      </c>
      <c r="F665" s="11" t="s">
        <v>177</v>
      </c>
      <c r="G665" s="12">
        <f>[1]动作!$A664+[1]动作!$B664</f>
        <v>43194.464386574073</v>
      </c>
      <c r="H665" s="12"/>
      <c r="I665" s="11"/>
    </row>
    <row r="666" spans="1:9" ht="14" hidden="1" customHeight="1" x14ac:dyDescent="0.3">
      <c r="A666" s="24">
        <v>664</v>
      </c>
      <c r="B666" s="11" t="str">
        <f>IFERROR(INDEX({"JSNY-BJ0001-01";"JSNY-JS0022-01";"JSNY-JS0002-01"},MATCH(D666,{"BJ_zhongyu";"JS_WX_liteer";"JS_CZ_wodefeng"},0)),"")</f>
        <v>JSNY-JS0002-01</v>
      </c>
      <c r="C666" s="11" t="str">
        <f>IFERROR(INDEX({"北京中裕世纪大酒店";"江苏利特尔绿色包装股份有限公司";"常州市金坛沃德丰电子科技有限公司"},MATCH(D666,{"BJ_zhongyu";"JS_WX_liteer";"JS_CZ_wodefeng"},0)),"")</f>
        <v>常州市金坛沃德丰电子科技有限公司</v>
      </c>
      <c r="D666" s="11" t="str">
        <f>[1]动作!$G665</f>
        <v>JS_CZ_wodefeng</v>
      </c>
      <c r="E666" s="11" t="str">
        <f>[1]动作!$D665</f>
        <v>分系统1BMS6总电压过低一级故障</v>
      </c>
      <c r="F666" s="11" t="s">
        <v>177</v>
      </c>
      <c r="G666" s="12">
        <f>[1]动作!$A665+[1]动作!$B665</f>
        <v>43194.464560185188</v>
      </c>
      <c r="H666" s="12"/>
      <c r="I666" s="11"/>
    </row>
    <row r="667" spans="1:9" ht="14" hidden="1" customHeight="1" x14ac:dyDescent="0.3">
      <c r="A667" s="24">
        <v>665</v>
      </c>
      <c r="B667" s="11" t="str">
        <f>IFERROR(INDEX({"JSNY-BJ0001-01";"JSNY-JS0022-01";"JSNY-JS0002-01"},MATCH(D667,{"BJ_zhongyu";"JS_WX_liteer";"JS_CZ_wodefeng"},0)),"")</f>
        <v>JSNY-JS0002-01</v>
      </c>
      <c r="C667" s="11" t="str">
        <f>IFERROR(INDEX({"北京中裕世纪大酒店";"江苏利特尔绿色包装股份有限公司";"常州市金坛沃德丰电子科技有限公司"},MATCH(D667,{"BJ_zhongyu";"JS_WX_liteer";"JS_CZ_wodefeng"},0)),"")</f>
        <v>常州市金坛沃德丰电子科技有限公司</v>
      </c>
      <c r="D667" s="11" t="str">
        <f>[1]动作!$G666</f>
        <v>JS_CZ_wodefeng</v>
      </c>
      <c r="E667" s="11" t="str">
        <f>[1]动作!$D666</f>
        <v>分系统1BMS6总电压过低二级故障</v>
      </c>
      <c r="F667" s="11" t="s">
        <v>177</v>
      </c>
      <c r="G667" s="12">
        <f>[1]动作!$A666+[1]动作!$B666</f>
        <v>43194.464560185188</v>
      </c>
      <c r="H667" s="12"/>
      <c r="I667" s="11"/>
    </row>
    <row r="668" spans="1:9" ht="14" hidden="1" customHeight="1" x14ac:dyDescent="0.3">
      <c r="A668" s="24">
        <v>666</v>
      </c>
      <c r="B668" s="11" t="str">
        <f>IFERROR(INDEX({"JSNY-BJ0001-01";"JSNY-JS0022-01";"JSNY-JS0002-01"},MATCH(D668,{"BJ_zhongyu";"JS_WX_liteer";"JS_CZ_wodefeng"},0)),"")</f>
        <v>JSNY-JS0002-01</v>
      </c>
      <c r="C668" s="11" t="str">
        <f>IFERROR(INDEX({"北京中裕世纪大酒店";"江苏利特尔绿色包装股份有限公司";"常州市金坛沃德丰电子科技有限公司"},MATCH(D668,{"BJ_zhongyu";"JS_WX_liteer";"JS_CZ_wodefeng"},0)),"")</f>
        <v>常州市金坛沃德丰电子科技有限公司</v>
      </c>
      <c r="D668" s="11" t="str">
        <f>[1]动作!$G667</f>
        <v>JS_CZ_wodefeng</v>
      </c>
      <c r="E668" s="11" t="str">
        <f>[1]动作!$D667</f>
        <v>分系统1BMS5总电压过低一级故障</v>
      </c>
      <c r="F668" s="11" t="s">
        <v>177</v>
      </c>
      <c r="G668" s="12">
        <f>[1]动作!$A667+[1]动作!$B667</f>
        <v>43194.46502314815</v>
      </c>
      <c r="H668" s="37"/>
      <c r="I668" s="11"/>
    </row>
    <row r="669" spans="1:9" hidden="1" x14ac:dyDescent="0.3">
      <c r="A669" s="24">
        <v>667</v>
      </c>
      <c r="B669" s="11" t="str">
        <f>IFERROR(INDEX({"JSNY-BJ0001-01";"JSNY-JS0022-01";"JSNY-JS0002-01"},MATCH(D669,{"BJ_zhongyu";"JS_WX_liteer";"JS_CZ_wodefeng"},0)),"")</f>
        <v>JSNY-JS0002-01</v>
      </c>
      <c r="C669" s="11" t="str">
        <f>IFERROR(INDEX({"北京中裕世纪大酒店";"江苏利特尔绿色包装股份有限公司";"常州市金坛沃德丰电子科技有限公司"},MATCH(D669,{"BJ_zhongyu";"JS_WX_liteer";"JS_CZ_wodefeng"},0)),"")</f>
        <v>常州市金坛沃德丰电子科技有限公司</v>
      </c>
      <c r="D669" s="11" t="str">
        <f>[1]动作!$G668</f>
        <v>JS_CZ_wodefeng</v>
      </c>
      <c r="E669" s="11" t="str">
        <f>[1]动作!$D668</f>
        <v>分系统1BMS5总电压过低二级故障</v>
      </c>
      <c r="F669" s="11" t="s">
        <v>177</v>
      </c>
      <c r="G669" s="12">
        <f>[1]动作!$A668+[1]动作!$B668</f>
        <v>43194.46502314815</v>
      </c>
      <c r="H669" s="12"/>
      <c r="I669" s="11"/>
    </row>
    <row r="670" spans="1:9" hidden="1" x14ac:dyDescent="0.3">
      <c r="A670" s="24">
        <v>668</v>
      </c>
      <c r="B670" s="11" t="str">
        <f>IFERROR(INDEX({"JSNY-BJ0001-01";"JSNY-JS0022-01";"JSNY-JS0002-01"},MATCH(D670,{"BJ_zhongyu";"JS_WX_liteer";"JS_CZ_wodefeng"},0)),"")</f>
        <v>JSNY-JS0002-01</v>
      </c>
      <c r="C670" s="11" t="str">
        <f>IFERROR(INDEX({"北京中裕世纪大酒店";"江苏利特尔绿色包装股份有限公司";"常州市金坛沃德丰电子科技有限公司"},MATCH(D670,{"BJ_zhongyu";"JS_WX_liteer";"JS_CZ_wodefeng"},0)),"")</f>
        <v>常州市金坛沃德丰电子科技有限公司</v>
      </c>
      <c r="D670" s="11" t="str">
        <f>[1]动作!$G669</f>
        <v>JS_CZ_wodefeng</v>
      </c>
      <c r="E670" s="11" t="str">
        <f>[1]动作!$D669</f>
        <v>分系统1BMS4总电压过低一级故障</v>
      </c>
      <c r="F670" s="11" t="s">
        <v>177</v>
      </c>
      <c r="G670" s="12">
        <f>[1]动作!$A669+[1]动作!$B669</f>
        <v>43194.465138888889</v>
      </c>
      <c r="H670" s="12"/>
      <c r="I670" s="11"/>
    </row>
    <row r="671" spans="1:9" hidden="1" x14ac:dyDescent="0.3">
      <c r="A671" s="24">
        <v>669</v>
      </c>
      <c r="B671" s="11" t="str">
        <f>IFERROR(INDEX({"JSNY-BJ0001-01";"JSNY-JS0022-01";"JSNY-JS0002-01"},MATCH(D671,{"BJ_zhongyu";"JS_WX_liteer";"JS_CZ_wodefeng"},0)),"")</f>
        <v>JSNY-JS0002-01</v>
      </c>
      <c r="C671" s="11" t="str">
        <f>IFERROR(INDEX({"北京中裕世纪大酒店";"江苏利特尔绿色包装股份有限公司";"常州市金坛沃德丰电子科技有限公司"},MATCH(D671,{"BJ_zhongyu";"JS_WX_liteer";"JS_CZ_wodefeng"},0)),"")</f>
        <v>常州市金坛沃德丰电子科技有限公司</v>
      </c>
      <c r="D671" s="11" t="str">
        <f>[1]动作!$G670</f>
        <v>JS_CZ_wodefeng</v>
      </c>
      <c r="E671" s="11" t="str">
        <f>[1]动作!$D670</f>
        <v>分系统1BMS4总电压过低二级故障</v>
      </c>
      <c r="F671" s="11" t="s">
        <v>177</v>
      </c>
      <c r="G671" s="12">
        <f>[1]动作!$A670+[1]动作!$B670</f>
        <v>43194.465138888889</v>
      </c>
      <c r="H671" s="12"/>
      <c r="I671" s="11"/>
    </row>
    <row r="672" spans="1:9" hidden="1" x14ac:dyDescent="0.3">
      <c r="A672" s="24">
        <v>670</v>
      </c>
      <c r="B672" s="11" t="str">
        <f>IFERROR(INDEX({"JSNY-BJ0001-01";"JSNY-JS0022-01";"JSNY-JS0002-01"},MATCH(D672,{"BJ_zhongyu";"JS_WX_liteer";"JS_CZ_wodefeng"},0)),"")</f>
        <v>JSNY-JS0002-01</v>
      </c>
      <c r="C672" s="11" t="str">
        <f>IFERROR(INDEX({"北京中裕世纪大酒店";"江苏利特尔绿色包装股份有限公司";"常州市金坛沃德丰电子科技有限公司"},MATCH(D672,{"BJ_zhongyu";"JS_WX_liteer";"JS_CZ_wodefeng"},0)),"")</f>
        <v>常州市金坛沃德丰电子科技有限公司</v>
      </c>
      <c r="D672" s="11" t="str">
        <f>[1]动作!$G671</f>
        <v>JS_CZ_wodefeng</v>
      </c>
      <c r="E672" s="11" t="str">
        <f>[1]动作!$D671</f>
        <v>分系统1BMS2总电压过低一级故障</v>
      </c>
      <c r="F672" s="11" t="s">
        <v>177</v>
      </c>
      <c r="G672" s="12">
        <f>[1]动作!$A671+[1]动作!$B671</f>
        <v>43194.465196759258</v>
      </c>
      <c r="H672" s="12"/>
      <c r="I672" s="11"/>
    </row>
    <row r="673" spans="1:9" hidden="1" x14ac:dyDescent="0.3">
      <c r="A673" s="24">
        <v>671</v>
      </c>
      <c r="B673" s="11" t="str">
        <f>IFERROR(INDEX({"JSNY-BJ0001-01";"JSNY-JS0022-01";"JSNY-JS0002-01"},MATCH(D673,{"BJ_zhongyu";"JS_WX_liteer";"JS_CZ_wodefeng"},0)),"")</f>
        <v>JSNY-JS0002-01</v>
      </c>
      <c r="C673" s="11" t="str">
        <f>IFERROR(INDEX({"北京中裕世纪大酒店";"江苏利特尔绿色包装股份有限公司";"常州市金坛沃德丰电子科技有限公司"},MATCH(D673,{"BJ_zhongyu";"JS_WX_liteer";"JS_CZ_wodefeng"},0)),"")</f>
        <v>常州市金坛沃德丰电子科技有限公司</v>
      </c>
      <c r="D673" s="11" t="str">
        <f>[1]动作!$G672</f>
        <v>JS_CZ_wodefeng</v>
      </c>
      <c r="E673" s="11" t="str">
        <f>[1]动作!$D672</f>
        <v>分系统1BMS2总电压过低二级故障</v>
      </c>
      <c r="F673" s="11" t="s">
        <v>177</v>
      </c>
      <c r="G673" s="12">
        <f>[1]动作!$A672+[1]动作!$B672</f>
        <v>43194.465196759258</v>
      </c>
      <c r="H673" s="12"/>
      <c r="I673" s="11"/>
    </row>
    <row r="674" spans="1:9" hidden="1" x14ac:dyDescent="0.3">
      <c r="A674" s="24">
        <v>672</v>
      </c>
      <c r="B674" s="11" t="str">
        <f>IFERROR(INDEX({"JSNY-BJ0001-01";"JSNY-JS0022-01";"JSNY-JS0002-01"},MATCH(D674,{"BJ_zhongyu";"JS_WX_liteer";"JS_CZ_wodefeng"},0)),"")</f>
        <v>JSNY-JS0002-01</v>
      </c>
      <c r="C674" s="11" t="str">
        <f>IFERROR(INDEX({"北京中裕世纪大酒店";"江苏利特尔绿色包装股份有限公司";"常州市金坛沃德丰电子科技有限公司"},MATCH(D674,{"BJ_zhongyu";"JS_WX_liteer";"JS_CZ_wodefeng"},0)),"")</f>
        <v>常州市金坛沃德丰电子科技有限公司</v>
      </c>
      <c r="D674" s="11" t="str">
        <f>[1]动作!$G673</f>
        <v>JS_CZ_wodefeng</v>
      </c>
      <c r="E674" s="11" t="str">
        <f>[1]动作!$D673</f>
        <v>分系统1BMS3SOC过低一级故障</v>
      </c>
      <c r="F674" s="11" t="s">
        <v>177</v>
      </c>
      <c r="G674" s="12">
        <f>[1]动作!$A673+[1]动作!$B673</f>
        <v>43194.469375000001</v>
      </c>
      <c r="H674" s="12"/>
      <c r="I674" s="11"/>
    </row>
    <row r="675" spans="1:9" hidden="1" x14ac:dyDescent="0.3">
      <c r="A675" s="24">
        <v>673</v>
      </c>
      <c r="B675" s="11" t="str">
        <f>IFERROR(INDEX({"JSNY-BJ0001-01";"JSNY-JS0022-01";"JSNY-JS0002-01"},MATCH(D675,{"BJ_zhongyu";"JS_WX_liteer";"JS_CZ_wodefeng"},0)),"")</f>
        <v>JSNY-JS0002-01</v>
      </c>
      <c r="C675" s="11" t="str">
        <f>IFERROR(INDEX({"北京中裕世纪大酒店";"江苏利特尔绿色包装股份有限公司";"常州市金坛沃德丰电子科技有限公司"},MATCH(D675,{"BJ_zhongyu";"JS_WX_liteer";"JS_CZ_wodefeng"},0)),"")</f>
        <v>常州市金坛沃德丰电子科技有限公司</v>
      </c>
      <c r="D675" s="11" t="str">
        <f>[1]动作!$G674</f>
        <v>JS_CZ_wodefeng</v>
      </c>
      <c r="E675" s="11" t="str">
        <f>[1]动作!$D674</f>
        <v>分系统1BMS3SOC过低二级故障</v>
      </c>
      <c r="F675" s="11" t="s">
        <v>177</v>
      </c>
      <c r="G675" s="12">
        <f>[1]动作!$A674+[1]动作!$B674</f>
        <v>43194.469375000001</v>
      </c>
      <c r="H675" s="12"/>
      <c r="I675" s="11"/>
    </row>
    <row r="676" spans="1:9" hidden="1" x14ac:dyDescent="0.3">
      <c r="A676" s="24">
        <v>674</v>
      </c>
      <c r="B676" s="11" t="str">
        <f>IFERROR(INDEX({"JSNY-BJ0001-01";"JSNY-JS0022-01";"JSNY-JS0002-01"},MATCH(D676,{"BJ_zhongyu";"JS_WX_liteer";"JS_CZ_wodefeng"},0)),"")</f>
        <v>JSNY-JS0002-01</v>
      </c>
      <c r="C676" s="11" t="str">
        <f>IFERROR(INDEX({"北京中裕世纪大酒店";"江苏利特尔绿色包装股份有限公司";"常州市金坛沃德丰电子科技有限公司"},MATCH(D676,{"BJ_zhongyu";"JS_WX_liteer";"JS_CZ_wodefeng"},0)),"")</f>
        <v>常州市金坛沃德丰电子科技有限公司</v>
      </c>
      <c r="D676" s="11" t="str">
        <f>[1]动作!$G675</f>
        <v>JS_CZ_wodefeng</v>
      </c>
      <c r="E676" s="11" t="str">
        <f>[1]动作!$D675</f>
        <v>分系统1BMS5SOC过低一级故障</v>
      </c>
      <c r="F676" s="11" t="s">
        <v>177</v>
      </c>
      <c r="G676" s="12">
        <f>[1]动作!$A675+[1]动作!$B675</f>
        <v>43194.470868055556</v>
      </c>
      <c r="H676" s="12"/>
      <c r="I676" s="11"/>
    </row>
    <row r="677" spans="1:9" hidden="1" x14ac:dyDescent="0.3">
      <c r="A677" s="24">
        <v>675</v>
      </c>
      <c r="B677" s="11" t="str">
        <f>IFERROR(INDEX({"JSNY-BJ0001-01";"JSNY-JS0022-01";"JSNY-JS0002-01"},MATCH(D677,{"BJ_zhongyu";"JS_WX_liteer";"JS_CZ_wodefeng"},0)),"")</f>
        <v>JSNY-JS0002-01</v>
      </c>
      <c r="C677" s="11" t="str">
        <f>IFERROR(INDEX({"北京中裕世纪大酒店";"江苏利特尔绿色包装股份有限公司";"常州市金坛沃德丰电子科技有限公司"},MATCH(D677,{"BJ_zhongyu";"JS_WX_liteer";"JS_CZ_wodefeng"},0)),"")</f>
        <v>常州市金坛沃德丰电子科技有限公司</v>
      </c>
      <c r="D677" s="11" t="str">
        <f>[1]动作!$G676</f>
        <v>JS_CZ_wodefeng</v>
      </c>
      <c r="E677" s="11" t="str">
        <f>[1]动作!$D676</f>
        <v>分系统1BMS5SOC过低二级故障</v>
      </c>
      <c r="F677" s="11" t="s">
        <v>177</v>
      </c>
      <c r="G677" s="12">
        <f>[1]动作!$A676+[1]动作!$B676</f>
        <v>43194.470868055556</v>
      </c>
      <c r="H677" s="12"/>
      <c r="I677" s="11"/>
    </row>
    <row r="678" spans="1:9" hidden="1" x14ac:dyDescent="0.3">
      <c r="A678" s="24">
        <v>676</v>
      </c>
      <c r="B678" s="11" t="str">
        <f>IFERROR(INDEX({"JSNY-BJ0001-01";"JSNY-JS0022-01";"JSNY-JS0002-01"},MATCH(D678,{"BJ_zhongyu";"JS_WX_liteer";"JS_CZ_wodefeng"},0)),"")</f>
        <v>JSNY-JS0002-01</v>
      </c>
      <c r="C678" s="11" t="str">
        <f>IFERROR(INDEX({"北京中裕世纪大酒店";"江苏利特尔绿色包装股份有限公司";"常州市金坛沃德丰电子科技有限公司"},MATCH(D678,{"BJ_zhongyu";"JS_WX_liteer";"JS_CZ_wodefeng"},0)),"")</f>
        <v>常州市金坛沃德丰电子科技有限公司</v>
      </c>
      <c r="D678" s="11" t="str">
        <f>[1]动作!$G677</f>
        <v>JS_CZ_wodefeng</v>
      </c>
      <c r="E678" s="11" t="str">
        <f>[1]动作!$D677</f>
        <v>分系统1BMS1单体电压过低一级故障</v>
      </c>
      <c r="F678" s="11" t="s">
        <v>177</v>
      </c>
      <c r="G678" s="12">
        <f>[1]动作!$A677+[1]动作!$B677</f>
        <v>43194.471168981479</v>
      </c>
      <c r="H678" s="12"/>
      <c r="I678" s="11"/>
    </row>
    <row r="679" spans="1:9" hidden="1" x14ac:dyDescent="0.3">
      <c r="A679" s="24">
        <v>677</v>
      </c>
      <c r="B679" s="11" t="str">
        <f>IFERROR(INDEX({"JSNY-BJ0001-01";"JSNY-JS0022-01";"JSNY-JS0002-01"},MATCH(D679,{"BJ_zhongyu";"JS_WX_liteer";"JS_CZ_wodefeng"},0)),"")</f>
        <v>JSNY-JS0002-01</v>
      </c>
      <c r="C679" s="11" t="str">
        <f>IFERROR(INDEX({"北京中裕世纪大酒店";"江苏利特尔绿色包装股份有限公司";"常州市金坛沃德丰电子科技有限公司"},MATCH(D679,{"BJ_zhongyu";"JS_WX_liteer";"JS_CZ_wodefeng"},0)),"")</f>
        <v>常州市金坛沃德丰电子科技有限公司</v>
      </c>
      <c r="D679" s="11" t="str">
        <f>[1]动作!$G678</f>
        <v>JS_CZ_wodefeng</v>
      </c>
      <c r="E679" s="11" t="str">
        <f>[1]动作!$D678</f>
        <v>分系统1BMS1单体电压过低二级故障</v>
      </c>
      <c r="F679" s="11" t="s">
        <v>177</v>
      </c>
      <c r="G679" s="12">
        <f>[1]动作!$A678+[1]动作!$B678</f>
        <v>43194.471168981479</v>
      </c>
      <c r="H679" s="12"/>
      <c r="I679" s="11"/>
    </row>
    <row r="680" spans="1:9" hidden="1" x14ac:dyDescent="0.3">
      <c r="A680" s="24">
        <v>678</v>
      </c>
      <c r="B680" s="11" t="str">
        <f>IFERROR(INDEX({"JSNY-BJ0001-01";"JSNY-JS0022-01";"JSNY-JS0002-01"},MATCH(D680,{"BJ_zhongyu";"JS_WX_liteer";"JS_CZ_wodefeng"},0)),"")</f>
        <v>JSNY-JS0002-01</v>
      </c>
      <c r="C680" s="11" t="str">
        <f>IFERROR(INDEX({"北京中裕世纪大酒店";"江苏利特尔绿色包装股份有限公司";"常州市金坛沃德丰电子科技有限公司"},MATCH(D680,{"BJ_zhongyu";"JS_WX_liteer";"JS_CZ_wodefeng"},0)),"")</f>
        <v>常州市金坛沃德丰电子科技有限公司</v>
      </c>
      <c r="D680" s="11" t="str">
        <f>[1]动作!$G679</f>
        <v>JS_CZ_wodefeng</v>
      </c>
      <c r="E680" s="11" t="str">
        <f>[1]动作!$D679</f>
        <v>分系统1BMS6SOC过低一级故障</v>
      </c>
      <c r="F680" s="11" t="s">
        <v>177</v>
      </c>
      <c r="G680" s="12">
        <f>[1]动作!$A679+[1]动作!$B679</f>
        <v>43194.471967592595</v>
      </c>
      <c r="H680" s="12"/>
      <c r="I680" s="11"/>
    </row>
    <row r="681" spans="1:9" hidden="1" x14ac:dyDescent="0.3">
      <c r="A681" s="24">
        <v>679</v>
      </c>
      <c r="B681" s="11" t="str">
        <f>IFERROR(INDEX({"JSNY-BJ0001-01";"JSNY-JS0022-01";"JSNY-JS0002-01"},MATCH(D681,{"BJ_zhongyu";"JS_WX_liteer";"JS_CZ_wodefeng"},0)),"")</f>
        <v>JSNY-JS0002-01</v>
      </c>
      <c r="C681" s="11" t="str">
        <f>IFERROR(INDEX({"北京中裕世纪大酒店";"江苏利特尔绿色包装股份有限公司";"常州市金坛沃德丰电子科技有限公司"},MATCH(D681,{"BJ_zhongyu";"JS_WX_liteer";"JS_CZ_wodefeng"},0)),"")</f>
        <v>常州市金坛沃德丰电子科技有限公司</v>
      </c>
      <c r="D681" s="11" t="str">
        <f>[1]动作!$G680</f>
        <v>JS_CZ_wodefeng</v>
      </c>
      <c r="E681" s="11" t="str">
        <f>[1]动作!$D680</f>
        <v>分系统1BMS6SOC过低二级故障</v>
      </c>
      <c r="F681" s="11" t="s">
        <v>177</v>
      </c>
      <c r="G681" s="12">
        <f>[1]动作!$A680+[1]动作!$B680</f>
        <v>43194.471967592595</v>
      </c>
      <c r="H681" s="12"/>
      <c r="I681" s="11"/>
    </row>
    <row r="682" spans="1:9" hidden="1" x14ac:dyDescent="0.3">
      <c r="A682" s="24">
        <v>680</v>
      </c>
      <c r="B682" s="11" t="str">
        <f>IFERROR(INDEX({"JSNY-BJ0001-01";"JSNY-JS0022-01";"JSNY-JS0002-01"},MATCH(D682,{"BJ_zhongyu";"JS_WX_liteer";"JS_CZ_wodefeng"},0)),"")</f>
        <v>JSNY-JS0002-01</v>
      </c>
      <c r="C682" s="11" t="str">
        <f>IFERROR(INDEX({"北京中裕世纪大酒店";"江苏利特尔绿色包装股份有限公司";"常州市金坛沃德丰电子科技有限公司"},MATCH(D682,{"BJ_zhongyu";"JS_WX_liteer";"JS_CZ_wodefeng"},0)),"")</f>
        <v>常州市金坛沃德丰电子科技有限公司</v>
      </c>
      <c r="D682" s="11" t="str">
        <f>[1]动作!$G681</f>
        <v>JS_CZ_wodefeng</v>
      </c>
      <c r="E682" s="11" t="str">
        <f>[1]动作!$D681</f>
        <v>分系统1BMS5单体电压过低一级故障</v>
      </c>
      <c r="F682" s="11" t="s">
        <v>177</v>
      </c>
      <c r="G682" s="12">
        <f>[1]动作!$A681+[1]动作!$B681</f>
        <v>43194.472037037034</v>
      </c>
      <c r="H682" s="12"/>
      <c r="I682" s="11"/>
    </row>
    <row r="683" spans="1:9" hidden="1" x14ac:dyDescent="0.3">
      <c r="A683" s="24">
        <v>681</v>
      </c>
      <c r="B683" s="11" t="str">
        <f>IFERROR(INDEX({"JSNY-BJ0001-01";"JSNY-JS0022-01";"JSNY-JS0002-01"},MATCH(D683,{"BJ_zhongyu";"JS_WX_liteer";"JS_CZ_wodefeng"},0)),"")</f>
        <v>JSNY-JS0002-01</v>
      </c>
      <c r="C683" s="11" t="str">
        <f>IFERROR(INDEX({"北京中裕世纪大酒店";"江苏利特尔绿色包装股份有限公司";"常州市金坛沃德丰电子科技有限公司"},MATCH(D683,{"BJ_zhongyu";"JS_WX_liteer";"JS_CZ_wodefeng"},0)),"")</f>
        <v>常州市金坛沃德丰电子科技有限公司</v>
      </c>
      <c r="D683" s="11" t="str">
        <f>[1]动作!$G682</f>
        <v>JS_CZ_wodefeng</v>
      </c>
      <c r="E683" s="11" t="str">
        <f>[1]动作!$D682</f>
        <v>分系统1BMS5单体电压过低二级故障</v>
      </c>
      <c r="F683" s="11" t="s">
        <v>177</v>
      </c>
      <c r="G683" s="12">
        <f>[1]动作!$A682+[1]动作!$B682</f>
        <v>43194.472037037034</v>
      </c>
      <c r="H683" s="12"/>
      <c r="I683" s="11"/>
    </row>
    <row r="684" spans="1:9" hidden="1" x14ac:dyDescent="0.3">
      <c r="A684" s="24">
        <v>682</v>
      </c>
      <c r="B684" s="11" t="str">
        <f>IFERROR(INDEX({"JSNY-BJ0001-01";"JSNY-JS0022-01";"JSNY-JS0002-01"},MATCH(D684,{"BJ_zhongyu";"JS_WX_liteer";"JS_CZ_wodefeng"},0)),"")</f>
        <v>JSNY-JS0002-01</v>
      </c>
      <c r="C684" s="11" t="str">
        <f>IFERROR(INDEX({"北京中裕世纪大酒店";"江苏利特尔绿色包装股份有限公司";"常州市金坛沃德丰电子科技有限公司"},MATCH(D684,{"BJ_zhongyu";"JS_WX_liteer";"JS_CZ_wodefeng"},0)),"")</f>
        <v>常州市金坛沃德丰电子科技有限公司</v>
      </c>
      <c r="D684" s="11" t="str">
        <f>[1]动作!$G683</f>
        <v>JS_CZ_wodefeng</v>
      </c>
      <c r="E684" s="11" t="str">
        <f>[1]动作!$D683</f>
        <v>分系统1BMS3单体电压过低一级故障</v>
      </c>
      <c r="F684" s="11" t="s">
        <v>177</v>
      </c>
      <c r="G684" s="12">
        <f>[1]动作!$A683+[1]动作!$B683</f>
        <v>43194.47215277778</v>
      </c>
      <c r="H684" s="12"/>
      <c r="I684" s="11"/>
    </row>
    <row r="685" spans="1:9" hidden="1" x14ac:dyDescent="0.3">
      <c r="A685" s="24">
        <v>683</v>
      </c>
      <c r="B685" s="11" t="str">
        <f>IFERROR(INDEX({"JSNY-BJ0001-01";"JSNY-JS0022-01";"JSNY-JS0002-01"},MATCH(D685,{"BJ_zhongyu";"JS_WX_liteer";"JS_CZ_wodefeng"},0)),"")</f>
        <v>JSNY-JS0002-01</v>
      </c>
      <c r="C685" s="11" t="str">
        <f>IFERROR(INDEX({"北京中裕世纪大酒店";"江苏利特尔绿色包装股份有限公司";"常州市金坛沃德丰电子科技有限公司"},MATCH(D685,{"BJ_zhongyu";"JS_WX_liteer";"JS_CZ_wodefeng"},0)),"")</f>
        <v>常州市金坛沃德丰电子科技有限公司</v>
      </c>
      <c r="D685" s="11" t="str">
        <f>[1]动作!$G684</f>
        <v>JS_CZ_wodefeng</v>
      </c>
      <c r="E685" s="11" t="str">
        <f>[1]动作!$D684</f>
        <v>分系统1BMS3单体电压过低二级故障</v>
      </c>
      <c r="F685" s="11" t="s">
        <v>177</v>
      </c>
      <c r="G685" s="12">
        <f>[1]动作!$A684+[1]动作!$B684</f>
        <v>43194.47215277778</v>
      </c>
      <c r="H685" s="12"/>
      <c r="I685" s="11"/>
    </row>
    <row r="686" spans="1:9" hidden="1" x14ac:dyDescent="0.3">
      <c r="A686" s="24">
        <v>684</v>
      </c>
      <c r="B686" s="11" t="str">
        <f>IFERROR(INDEX({"JSNY-BJ0001-01";"JSNY-JS0022-01";"JSNY-JS0002-01"},MATCH(D686,{"BJ_zhongyu";"JS_WX_liteer";"JS_CZ_wodefeng"},0)),"")</f>
        <v>JSNY-JS0002-01</v>
      </c>
      <c r="C686" s="11" t="str">
        <f>IFERROR(INDEX({"北京中裕世纪大酒店";"江苏利特尔绿色包装股份有限公司";"常州市金坛沃德丰电子科技有限公司"},MATCH(D686,{"BJ_zhongyu";"JS_WX_liteer";"JS_CZ_wodefeng"},0)),"")</f>
        <v>常州市金坛沃德丰电子科技有限公司</v>
      </c>
      <c r="D686" s="11" t="str">
        <f>[1]动作!$G685</f>
        <v>JS_CZ_wodefeng</v>
      </c>
      <c r="E686" s="11" t="str">
        <f>[1]动作!$D685</f>
        <v>分系统1BMS1SOC过低一级故障</v>
      </c>
      <c r="F686" s="11" t="s">
        <v>177</v>
      </c>
      <c r="G686" s="12">
        <f>[1]动作!$A685+[1]动作!$B685</f>
        <v>43194.472500000003</v>
      </c>
      <c r="H686" s="12"/>
      <c r="I686" s="11"/>
    </row>
    <row r="687" spans="1:9" hidden="1" x14ac:dyDescent="0.3">
      <c r="A687" s="24">
        <v>685</v>
      </c>
      <c r="B687" s="11" t="str">
        <f>IFERROR(INDEX({"JSNY-BJ0001-01";"JSNY-JS0022-01";"JSNY-JS0002-01"},MATCH(D687,{"BJ_zhongyu";"JS_WX_liteer";"JS_CZ_wodefeng"},0)),"")</f>
        <v>JSNY-JS0002-01</v>
      </c>
      <c r="C687" s="11" t="str">
        <f>IFERROR(INDEX({"北京中裕世纪大酒店";"江苏利特尔绿色包装股份有限公司";"常州市金坛沃德丰电子科技有限公司"},MATCH(D687,{"BJ_zhongyu";"JS_WX_liteer";"JS_CZ_wodefeng"},0)),"")</f>
        <v>常州市金坛沃德丰电子科技有限公司</v>
      </c>
      <c r="D687" s="11" t="str">
        <f>[1]动作!$G686</f>
        <v>JS_CZ_wodefeng</v>
      </c>
      <c r="E687" s="11" t="str">
        <f>[1]动作!$D686</f>
        <v>分系统1BMS1SOC过低二级故障</v>
      </c>
      <c r="F687" s="11" t="s">
        <v>177</v>
      </c>
      <c r="G687" s="12">
        <f>[1]动作!$A686+[1]动作!$B686</f>
        <v>43194.472500000003</v>
      </c>
      <c r="H687" s="12"/>
      <c r="I687" s="11"/>
    </row>
    <row r="688" spans="1:9" hidden="1" x14ac:dyDescent="0.3">
      <c r="A688" s="24">
        <v>686</v>
      </c>
      <c r="B688" s="11" t="str">
        <f>IFERROR(INDEX({"JSNY-BJ0001-01";"JSNY-JS0022-01";"JSNY-JS0002-01"},MATCH(D688,{"BJ_zhongyu";"JS_WX_liteer";"JS_CZ_wodefeng"},0)),"")</f>
        <v>JSNY-JS0002-01</v>
      </c>
      <c r="C688" s="11" t="str">
        <f>IFERROR(INDEX({"北京中裕世纪大酒店";"江苏利特尔绿色包装股份有限公司";"常州市金坛沃德丰电子科技有限公司"},MATCH(D688,{"BJ_zhongyu";"JS_WX_liteer";"JS_CZ_wodefeng"},0)),"")</f>
        <v>常州市金坛沃德丰电子科技有限公司</v>
      </c>
      <c r="D688" s="11" t="str">
        <f>[1]动作!$G687</f>
        <v>JS_CZ_wodefeng</v>
      </c>
      <c r="E688" s="11" t="str">
        <f>[1]动作!$D687</f>
        <v>分系统1BMS2单体电压过低一级故障</v>
      </c>
      <c r="F688" s="11" t="s">
        <v>177</v>
      </c>
      <c r="G688" s="12">
        <f>[1]动作!$A687+[1]动作!$B687</f>
        <v>43194.472615740742</v>
      </c>
      <c r="H688" s="12"/>
      <c r="I688" s="11"/>
    </row>
    <row r="689" spans="1:9" hidden="1" x14ac:dyDescent="0.3">
      <c r="A689" s="24">
        <v>687</v>
      </c>
      <c r="B689" s="11" t="str">
        <f>IFERROR(INDEX({"JSNY-BJ0001-01";"JSNY-JS0022-01";"JSNY-JS0002-01"},MATCH(D689,{"BJ_zhongyu";"JS_WX_liteer";"JS_CZ_wodefeng"},0)),"")</f>
        <v>JSNY-JS0002-01</v>
      </c>
      <c r="C689" s="11" t="str">
        <f>IFERROR(INDEX({"北京中裕世纪大酒店";"江苏利特尔绿色包装股份有限公司";"常州市金坛沃德丰电子科技有限公司"},MATCH(D689,{"BJ_zhongyu";"JS_WX_liteer";"JS_CZ_wodefeng"},0)),"")</f>
        <v>常州市金坛沃德丰电子科技有限公司</v>
      </c>
      <c r="D689" s="11" t="str">
        <f>[1]动作!$G688</f>
        <v>JS_CZ_wodefeng</v>
      </c>
      <c r="E689" s="11" t="str">
        <f>[1]动作!$D688</f>
        <v>分系统1BMS2单体电压过低二级故障</v>
      </c>
      <c r="F689" s="11" t="s">
        <v>177</v>
      </c>
      <c r="G689" s="12">
        <f>[1]动作!$A688+[1]动作!$B688</f>
        <v>43194.472615740742</v>
      </c>
      <c r="H689" s="12"/>
      <c r="I689" s="11"/>
    </row>
    <row r="690" spans="1:9" hidden="1" x14ac:dyDescent="0.3">
      <c r="A690" s="24">
        <v>688</v>
      </c>
      <c r="B690" s="11" t="str">
        <f>IFERROR(INDEX({"JSNY-BJ0001-01";"JSNY-JS0022-01";"JSNY-JS0002-01"},MATCH(D690,{"BJ_zhongyu";"JS_WX_liteer";"JS_CZ_wodefeng"},0)),"")</f>
        <v>JSNY-JS0002-01</v>
      </c>
      <c r="C690" s="11" t="str">
        <f>IFERROR(INDEX({"北京中裕世纪大酒店";"江苏利特尔绿色包装股份有限公司";"常州市金坛沃德丰电子科技有限公司"},MATCH(D690,{"BJ_zhongyu";"JS_WX_liteer";"JS_CZ_wodefeng"},0)),"")</f>
        <v>常州市金坛沃德丰电子科技有限公司</v>
      </c>
      <c r="D690" s="11" t="str">
        <f>[1]动作!$G689</f>
        <v>JS_CZ_wodefeng</v>
      </c>
      <c r="E690" s="11" t="str">
        <f>[1]动作!$D689</f>
        <v>分系统1BMS4SOC过低一级故障</v>
      </c>
      <c r="F690" s="11" t="s">
        <v>177</v>
      </c>
      <c r="G690" s="12">
        <f>[1]动作!$A689+[1]动作!$B689</f>
        <v>43194.472673611112</v>
      </c>
      <c r="H690" s="12"/>
      <c r="I690" s="11"/>
    </row>
    <row r="691" spans="1:9" hidden="1" x14ac:dyDescent="0.3">
      <c r="A691" s="24">
        <v>689</v>
      </c>
      <c r="B691" s="11" t="str">
        <f>IFERROR(INDEX({"JSNY-BJ0001-01";"JSNY-JS0022-01";"JSNY-JS0002-01"},MATCH(D691,{"BJ_zhongyu";"JS_WX_liteer";"JS_CZ_wodefeng"},0)),"")</f>
        <v>JSNY-JS0002-01</v>
      </c>
      <c r="C691" s="11" t="str">
        <f>IFERROR(INDEX({"北京中裕世纪大酒店";"江苏利特尔绿色包装股份有限公司";"常州市金坛沃德丰电子科技有限公司"},MATCH(D691,{"BJ_zhongyu";"JS_WX_liteer";"JS_CZ_wodefeng"},0)),"")</f>
        <v>常州市金坛沃德丰电子科技有限公司</v>
      </c>
      <c r="D691" s="11" t="str">
        <f>[1]动作!$G690</f>
        <v>JS_CZ_wodefeng</v>
      </c>
      <c r="E691" s="11" t="str">
        <f>[1]动作!$D690</f>
        <v>分系统1BMS4SOC过低二级故障</v>
      </c>
      <c r="F691" s="11" t="s">
        <v>177</v>
      </c>
      <c r="G691" s="12">
        <f>[1]动作!$A690+[1]动作!$B690</f>
        <v>43194.472673611112</v>
      </c>
      <c r="H691" s="12"/>
      <c r="I691" s="11"/>
    </row>
    <row r="692" spans="1:9" hidden="1" x14ac:dyDescent="0.3">
      <c r="A692" s="24">
        <v>690</v>
      </c>
      <c r="B692" s="11" t="str">
        <f>IFERROR(INDEX({"JSNY-BJ0001-01";"JSNY-JS0022-01";"JSNY-JS0002-01"},MATCH(D692,{"BJ_zhongyu";"JS_WX_liteer";"JS_CZ_wodefeng"},0)),"")</f>
        <v>JSNY-JS0002-01</v>
      </c>
      <c r="C692" s="11" t="str">
        <f>IFERROR(INDEX({"北京中裕世纪大酒店";"江苏利特尔绿色包装股份有限公司";"常州市金坛沃德丰电子科技有限公司"},MATCH(D692,{"BJ_zhongyu";"JS_WX_liteer";"JS_CZ_wodefeng"},0)),"")</f>
        <v>常州市金坛沃德丰电子科技有限公司</v>
      </c>
      <c r="D692" s="11" t="str">
        <f>[1]动作!$G691</f>
        <v>JS_CZ_wodefeng</v>
      </c>
      <c r="E692" s="11" t="str">
        <f>[1]动作!$D691</f>
        <v>分系统1BMS6单体电压过低一级故障</v>
      </c>
      <c r="F692" s="11" t="s">
        <v>177</v>
      </c>
      <c r="G692" s="12">
        <f>[1]动作!$A691+[1]动作!$B691</f>
        <v>43194.472905092596</v>
      </c>
      <c r="H692" s="12"/>
      <c r="I692" s="11"/>
    </row>
    <row r="693" spans="1:9" hidden="1" x14ac:dyDescent="0.3">
      <c r="A693" s="24">
        <v>691</v>
      </c>
      <c r="B693" s="11" t="str">
        <f>IFERROR(INDEX({"JSNY-BJ0001-01";"JSNY-JS0022-01";"JSNY-JS0002-01"},MATCH(D693,{"BJ_zhongyu";"JS_WX_liteer";"JS_CZ_wodefeng"},0)),"")</f>
        <v>JSNY-JS0002-01</v>
      </c>
      <c r="C693" s="11" t="str">
        <f>IFERROR(INDEX({"北京中裕世纪大酒店";"江苏利特尔绿色包装股份有限公司";"常州市金坛沃德丰电子科技有限公司"},MATCH(D693,{"BJ_zhongyu";"JS_WX_liteer";"JS_CZ_wodefeng"},0)),"")</f>
        <v>常州市金坛沃德丰电子科技有限公司</v>
      </c>
      <c r="D693" s="11" t="str">
        <f>[1]动作!$G692</f>
        <v>JS_CZ_wodefeng</v>
      </c>
      <c r="E693" s="11" t="str">
        <f>[1]动作!$D692</f>
        <v>分系统1BMS6单体电压过低二级故障</v>
      </c>
      <c r="F693" s="11" t="s">
        <v>177</v>
      </c>
      <c r="G693" s="12">
        <f>[1]动作!$A692+[1]动作!$B692</f>
        <v>43194.472905092596</v>
      </c>
      <c r="H693" s="12"/>
      <c r="I693" s="11"/>
    </row>
    <row r="694" spans="1:9" hidden="1" x14ac:dyDescent="0.3">
      <c r="A694" s="24">
        <v>692</v>
      </c>
      <c r="B694" s="11" t="str">
        <f>IFERROR(INDEX({"JSNY-BJ0001-01";"JSNY-JS0022-01";"JSNY-JS0002-01"},MATCH(D694,{"BJ_zhongyu";"JS_WX_liteer";"JS_CZ_wodefeng"},0)),"")</f>
        <v>JSNY-JS0002-01</v>
      </c>
      <c r="C694" s="11" t="str">
        <f>IFERROR(INDEX({"北京中裕世纪大酒店";"江苏利特尔绿色包装股份有限公司";"常州市金坛沃德丰电子科技有限公司"},MATCH(D694,{"BJ_zhongyu";"JS_WX_liteer";"JS_CZ_wodefeng"},0)),"")</f>
        <v>常州市金坛沃德丰电子科技有限公司</v>
      </c>
      <c r="D694" s="11" t="str">
        <f>[1]动作!$G693</f>
        <v>JS_CZ_wodefeng</v>
      </c>
      <c r="E694" s="11" t="str">
        <f>[1]动作!$D693</f>
        <v>分系统1BMS4单体电压过低一级故障</v>
      </c>
      <c r="F694" s="11" t="s">
        <v>177</v>
      </c>
      <c r="G694" s="12">
        <f>[1]动作!$A693+[1]动作!$B693</f>
        <v>43194.473310185182</v>
      </c>
      <c r="H694" s="12"/>
      <c r="I694" s="11"/>
    </row>
    <row r="695" spans="1:9" hidden="1" x14ac:dyDescent="0.3">
      <c r="A695" s="24">
        <v>693</v>
      </c>
      <c r="B695" s="11" t="str">
        <f>IFERROR(INDEX({"JSNY-BJ0001-01";"JSNY-JS0022-01";"JSNY-JS0002-01"},MATCH(D695,{"BJ_zhongyu";"JS_WX_liteer";"JS_CZ_wodefeng"},0)),"")</f>
        <v>JSNY-JS0002-01</v>
      </c>
      <c r="C695" s="11" t="str">
        <f>IFERROR(INDEX({"北京中裕世纪大酒店";"江苏利特尔绿色包装股份有限公司";"常州市金坛沃德丰电子科技有限公司"},MATCH(D695,{"BJ_zhongyu";"JS_WX_liteer";"JS_CZ_wodefeng"},0)),"")</f>
        <v>常州市金坛沃德丰电子科技有限公司</v>
      </c>
      <c r="D695" s="11" t="str">
        <f>[1]动作!$G694</f>
        <v>JS_CZ_wodefeng</v>
      </c>
      <c r="E695" s="11" t="str">
        <f>[1]动作!$D694</f>
        <v>分系统1BMS4单体电压过低二级故障</v>
      </c>
      <c r="F695" s="11" t="s">
        <v>177</v>
      </c>
      <c r="G695" s="12">
        <f>[1]动作!$A694+[1]动作!$B694</f>
        <v>43194.473310185182</v>
      </c>
      <c r="H695" s="12"/>
      <c r="I695" s="11"/>
    </row>
    <row r="696" spans="1:9" hidden="1" x14ac:dyDescent="0.3">
      <c r="A696" s="24">
        <v>694</v>
      </c>
      <c r="B696" s="11" t="str">
        <f>IFERROR(INDEX({"JSNY-BJ0001-01";"JSNY-JS0022-01";"JSNY-JS0002-01"},MATCH(D696,{"BJ_zhongyu";"JS_WX_liteer";"JS_CZ_wodefeng"},0)),"")</f>
        <v>JSNY-JS0002-01</v>
      </c>
      <c r="C696" s="11" t="str">
        <f>IFERROR(INDEX({"北京中裕世纪大酒店";"江苏利特尔绿色包装股份有限公司";"常州市金坛沃德丰电子科技有限公司"},MATCH(D696,{"BJ_zhongyu";"JS_WX_liteer";"JS_CZ_wodefeng"},0)),"")</f>
        <v>常州市金坛沃德丰电子科技有限公司</v>
      </c>
      <c r="D696" s="11" t="str">
        <f>[1]动作!$G695</f>
        <v>JS_CZ_wodefeng</v>
      </c>
      <c r="E696" s="11" t="str">
        <f>[1]动作!$D695</f>
        <v>分系统1BMS2SOC过低一级故障</v>
      </c>
      <c r="F696" s="11" t="s">
        <v>177</v>
      </c>
      <c r="G696" s="12">
        <f>[1]动作!$A695+[1]动作!$B695</f>
        <v>43194.473425925928</v>
      </c>
      <c r="H696" s="12"/>
      <c r="I696" s="11"/>
    </row>
    <row r="697" spans="1:9" hidden="1" x14ac:dyDescent="0.3">
      <c r="A697" s="24">
        <v>695</v>
      </c>
      <c r="B697" s="11" t="str">
        <f>IFERROR(INDEX({"JSNY-BJ0001-01";"JSNY-JS0022-01";"JSNY-JS0002-01"},MATCH(D697,{"BJ_zhongyu";"JS_WX_liteer";"JS_CZ_wodefeng"},0)),"")</f>
        <v>JSNY-JS0002-01</v>
      </c>
      <c r="C697" s="11" t="str">
        <f>IFERROR(INDEX({"北京中裕世纪大酒店";"江苏利特尔绿色包装股份有限公司";"常州市金坛沃德丰电子科技有限公司"},MATCH(D697,{"BJ_zhongyu";"JS_WX_liteer";"JS_CZ_wodefeng"},0)),"")</f>
        <v>常州市金坛沃德丰电子科技有限公司</v>
      </c>
      <c r="D697" s="11" t="str">
        <f>[1]动作!$G696</f>
        <v>JS_CZ_wodefeng</v>
      </c>
      <c r="E697" s="11" t="str">
        <f>[1]动作!$D696</f>
        <v>分系统1BMS2SOC过低二级故障</v>
      </c>
      <c r="F697" s="11" t="s">
        <v>177</v>
      </c>
      <c r="G697" s="12">
        <f>[1]动作!$A696+[1]动作!$B696</f>
        <v>43194.473425925928</v>
      </c>
      <c r="H697" s="12"/>
      <c r="I697" s="11"/>
    </row>
    <row r="698" spans="1:9" hidden="1" x14ac:dyDescent="0.3">
      <c r="A698" s="24">
        <v>696</v>
      </c>
      <c r="B698" s="11" t="str">
        <f>IFERROR(INDEX({"JSNY-BJ0001-01";"JSNY-JS0022-01";"JSNY-JS0002-01"},MATCH(D698,{"BJ_zhongyu";"JS_WX_liteer";"JS_CZ_wodefeng"},0)),"")</f>
        <v>JSNY-JS0002-01</v>
      </c>
      <c r="C698" s="11" t="str">
        <f>IFERROR(INDEX({"北京中裕世纪大酒店";"江苏利特尔绿色包装股份有限公司";"常州市金坛沃德丰电子科技有限公司"},MATCH(D698,{"BJ_zhongyu";"JS_WX_liteer";"JS_CZ_wodefeng"},0)),"")</f>
        <v>常州市金坛沃德丰电子科技有限公司</v>
      </c>
      <c r="D698" s="11" t="str">
        <f>[1]动作!$G697</f>
        <v>JS_CZ_wodefeng</v>
      </c>
      <c r="E698" s="11" t="str">
        <f>[1]动作!$D697</f>
        <v>分系统1告警状态</v>
      </c>
      <c r="F698" s="11" t="s">
        <v>178</v>
      </c>
      <c r="G698" s="12">
        <f>[1]动作!$A697+[1]动作!$B697</f>
        <v>43194.48170138889</v>
      </c>
      <c r="H698" s="12"/>
      <c r="I698" s="11"/>
    </row>
    <row r="699" spans="1:9" hidden="1" x14ac:dyDescent="0.3">
      <c r="A699" s="24">
        <v>697</v>
      </c>
      <c r="B699" s="11" t="str">
        <f>IFERROR(INDEX({"JSNY-BJ0001-01";"JSNY-JS0022-01";"JSNY-JS0002-01"},MATCH(D699,{"BJ_zhongyu";"JS_WX_liteer";"JS_CZ_wodefeng"},0)),"")</f>
        <v>JSNY-JS0002-01</v>
      </c>
      <c r="C699" s="11" t="str">
        <f>IFERROR(INDEX({"北京中裕世纪大酒店";"江苏利特尔绿色包装股份有限公司";"常州市金坛沃德丰电子科技有限公司"},MATCH(D699,{"BJ_zhongyu";"JS_WX_liteer";"JS_CZ_wodefeng"},0)),"")</f>
        <v>常州市金坛沃德丰电子科技有限公司</v>
      </c>
      <c r="D699" s="11" t="str">
        <f>[1]动作!$G698</f>
        <v>JS_CZ_wodefeng</v>
      </c>
      <c r="E699" s="11" t="str">
        <f>[1]动作!$D698</f>
        <v>分系统1BCMS2告警状态</v>
      </c>
      <c r="F699" s="11" t="s">
        <v>177</v>
      </c>
      <c r="G699" s="12">
        <f>[1]动作!$A698+[1]动作!$B698</f>
        <v>43194.48170138889</v>
      </c>
      <c r="H699" s="12"/>
      <c r="I699" s="11"/>
    </row>
    <row r="700" spans="1:9" hidden="1" x14ac:dyDescent="0.3">
      <c r="A700" s="24">
        <v>698</v>
      </c>
      <c r="B700" s="11" t="str">
        <f>IFERROR(INDEX({"JSNY-BJ0001-01";"JSNY-JS0022-01";"JSNY-JS0002-01"},MATCH(D700,{"BJ_zhongyu";"JS_WX_liteer";"JS_CZ_wodefeng"},0)),"")</f>
        <v>JSNY-JS0002-01</v>
      </c>
      <c r="C700" s="11" t="str">
        <f>IFERROR(INDEX({"北京中裕世纪大酒店";"江苏利特尔绿色包装股份有限公司";"常州市金坛沃德丰电子科技有限公司"},MATCH(D700,{"BJ_zhongyu";"JS_WX_liteer";"JS_CZ_wodefeng"},0)),"")</f>
        <v>常州市金坛沃德丰电子科技有限公司</v>
      </c>
      <c r="D700" s="11" t="str">
        <f>[1]动作!$G699</f>
        <v>JS_CZ_wodefeng</v>
      </c>
      <c r="E700" s="11" t="str">
        <f>[1]动作!$D699</f>
        <v>分系统1BCMS5告警状态</v>
      </c>
      <c r="F700" s="11" t="s">
        <v>177</v>
      </c>
      <c r="G700" s="12">
        <f>[1]动作!$A699+[1]动作!$B699</f>
        <v>43194.482164351852</v>
      </c>
      <c r="H700" s="12"/>
      <c r="I700" s="11"/>
    </row>
    <row r="701" spans="1:9" hidden="1" x14ac:dyDescent="0.3">
      <c r="A701" s="24">
        <v>699</v>
      </c>
      <c r="B701" s="11" t="str">
        <f>IFERROR(INDEX({"JSNY-BJ0001-01";"JSNY-JS0022-01";"JSNY-JS0002-01"},MATCH(D701,{"BJ_zhongyu";"JS_WX_liteer";"JS_CZ_wodefeng"},0)),"")</f>
        <v>JSNY-JS0002-01</v>
      </c>
      <c r="C701" s="11" t="str">
        <f>IFERROR(INDEX({"北京中裕世纪大酒店";"江苏利特尔绿色包装股份有限公司";"常州市金坛沃德丰电子科技有限公司"},MATCH(D701,{"BJ_zhongyu";"JS_WX_liteer";"JS_CZ_wodefeng"},0)),"")</f>
        <v>常州市金坛沃德丰电子科技有限公司</v>
      </c>
      <c r="D701" s="11" t="str">
        <f>[1]动作!$G700</f>
        <v>JS_CZ_wodefeng</v>
      </c>
      <c r="E701" s="11" t="str">
        <f>[1]动作!$D700</f>
        <v>分系统1BCMS3告警状态</v>
      </c>
      <c r="F701" s="11" t="s">
        <v>177</v>
      </c>
      <c r="G701" s="12">
        <f>[1]动作!$A700+[1]动作!$B700</f>
        <v>43194.482627314814</v>
      </c>
      <c r="H701" s="12"/>
      <c r="I701" s="11"/>
    </row>
    <row r="702" spans="1:9" hidden="1" x14ac:dyDescent="0.3">
      <c r="A702" s="24">
        <v>700</v>
      </c>
      <c r="B702" s="11" t="str">
        <f>IFERROR(INDEX({"JSNY-BJ0001-01";"JSNY-JS0022-01";"JSNY-JS0002-01"},MATCH(D702,{"BJ_zhongyu";"JS_WX_liteer";"JS_CZ_wodefeng"},0)),"")</f>
        <v>JSNY-JS0002-01</v>
      </c>
      <c r="C702" s="11" t="str">
        <f>IFERROR(INDEX({"北京中裕世纪大酒店";"江苏利特尔绿色包装股份有限公司";"常州市金坛沃德丰电子科技有限公司"},MATCH(D702,{"BJ_zhongyu";"JS_WX_liteer";"JS_CZ_wodefeng"},0)),"")</f>
        <v>常州市金坛沃德丰电子科技有限公司</v>
      </c>
      <c r="D702" s="11" t="str">
        <f>[1]动作!$G701</f>
        <v>JS_CZ_wodefeng</v>
      </c>
      <c r="E702" s="11" t="str">
        <f>[1]动作!$D701</f>
        <v>分系统1BCMS1告警状态</v>
      </c>
      <c r="F702" s="11" t="s">
        <v>177</v>
      </c>
      <c r="G702" s="12">
        <f>[1]动作!$A701+[1]动作!$B701</f>
        <v>43194.483032407406</v>
      </c>
      <c r="H702" s="12"/>
      <c r="I702" s="11"/>
    </row>
    <row r="703" spans="1:9" hidden="1" x14ac:dyDescent="0.3">
      <c r="A703" s="24">
        <v>701</v>
      </c>
      <c r="B703" s="11" t="str">
        <f>IFERROR(INDEX({"JSNY-BJ0001-01";"JSNY-JS0022-01";"JSNY-JS0002-01"},MATCH(D703,{"BJ_zhongyu";"JS_WX_liteer";"JS_CZ_wodefeng"},0)),"")</f>
        <v>JSNY-JS0002-01</v>
      </c>
      <c r="C703" s="11" t="str">
        <f>IFERROR(INDEX({"北京中裕世纪大酒店";"江苏利特尔绿色包装股份有限公司";"常州市金坛沃德丰电子科技有限公司"},MATCH(D703,{"BJ_zhongyu";"JS_WX_liteer";"JS_CZ_wodefeng"},0)),"")</f>
        <v>常州市金坛沃德丰电子科技有限公司</v>
      </c>
      <c r="D703" s="11" t="str">
        <f>[1]动作!$G702</f>
        <v>JS_CZ_wodefeng</v>
      </c>
      <c r="E703" s="11" t="str">
        <f>[1]动作!$D702</f>
        <v>分系统1BCMS6告警状态</v>
      </c>
      <c r="F703" s="11" t="s">
        <v>177</v>
      </c>
      <c r="G703" s="12">
        <f>[1]动作!$A702+[1]动作!$B702</f>
        <v>43194.483263888891</v>
      </c>
      <c r="H703" s="12"/>
      <c r="I703" s="11"/>
    </row>
    <row r="704" spans="1:9" hidden="1" x14ac:dyDescent="0.3">
      <c r="A704" s="24">
        <v>702</v>
      </c>
      <c r="B704" s="11" t="str">
        <f>IFERROR(INDEX({"JSNY-BJ0001-01";"JSNY-JS0022-01";"JSNY-JS0002-01"},MATCH(D704,{"BJ_zhongyu";"JS_WX_liteer";"JS_CZ_wodefeng"},0)),"")</f>
        <v>JSNY-JS0002-01</v>
      </c>
      <c r="C704" s="11" t="str">
        <f>IFERROR(INDEX({"北京中裕世纪大酒店";"江苏利特尔绿色包装股份有限公司";"常州市金坛沃德丰电子科技有限公司"},MATCH(D704,{"BJ_zhongyu";"JS_WX_liteer";"JS_CZ_wodefeng"},0)),"")</f>
        <v>常州市金坛沃德丰电子科技有限公司</v>
      </c>
      <c r="D704" s="11" t="str">
        <f>[1]动作!$G703</f>
        <v>JS_CZ_wodefeng</v>
      </c>
      <c r="E704" s="11" t="str">
        <f>[1]动作!$D703</f>
        <v>分系统1BCMS4告警状态</v>
      </c>
      <c r="F704" s="11" t="s">
        <v>177</v>
      </c>
      <c r="G704" s="12">
        <f>[1]动作!$A703+[1]动作!$B703</f>
        <v>43194.483553240738</v>
      </c>
      <c r="H704" s="12"/>
      <c r="I704" s="11"/>
    </row>
    <row r="705" spans="1:9" hidden="1" x14ac:dyDescent="0.3">
      <c r="A705" s="24">
        <v>703</v>
      </c>
      <c r="B705" s="11" t="str">
        <f>IFERROR(INDEX({"JSNY-BJ0001-01";"JSNY-JS0022-01";"JSNY-JS0002-01"},MATCH(D705,{"BJ_zhongyu";"JS_WX_liteer";"JS_CZ_wodefeng"},0)),"")</f>
        <v>JSNY-JS0022-01</v>
      </c>
      <c r="C705" s="11" t="str">
        <f>IFERROR(INDEX({"北京中裕世纪大酒店";"江苏利特尔绿色包装股份有限公司";"常州市金坛沃德丰电子科技有限公司"},MATCH(D705,{"BJ_zhongyu";"JS_WX_liteer";"JS_CZ_wodefeng"},0)),"")</f>
        <v>江苏利特尔绿色包装股份有限公司</v>
      </c>
      <c r="D705" s="11" t="str">
        <f>[1]动作!$G704</f>
        <v>JS_WX_liteer</v>
      </c>
      <c r="E705" s="11" t="str">
        <f>[1]动作!$D704</f>
        <v>分系统1BMS8总电压过低一级故障</v>
      </c>
      <c r="F705" s="11" t="s">
        <v>177</v>
      </c>
      <c r="G705" s="12">
        <f>[1]动作!$A704+[1]动作!$B704</f>
        <v>43194.485000000001</v>
      </c>
      <c r="H705" s="12"/>
      <c r="I705" s="11"/>
    </row>
    <row r="706" spans="1:9" hidden="1" x14ac:dyDescent="0.3">
      <c r="A706" s="24">
        <v>704</v>
      </c>
      <c r="B706" s="11" t="str">
        <f>IFERROR(INDEX({"JSNY-BJ0001-01";"JSNY-JS0022-01";"JSNY-JS0002-01"},MATCH(D706,{"BJ_zhongyu";"JS_WX_liteer";"JS_CZ_wodefeng"},0)),"")</f>
        <v>JSNY-JS0022-01</v>
      </c>
      <c r="C706" s="11" t="str">
        <f>IFERROR(INDEX({"北京中裕世纪大酒店";"江苏利特尔绿色包装股份有限公司";"常州市金坛沃德丰电子科技有限公司"},MATCH(D706,{"BJ_zhongyu";"JS_WX_liteer";"JS_CZ_wodefeng"},0)),"")</f>
        <v>江苏利特尔绿色包装股份有限公司</v>
      </c>
      <c r="D706" s="11" t="str">
        <f>[1]动作!$G705</f>
        <v>JS_WX_liteer</v>
      </c>
      <c r="E706" s="11" t="str">
        <f>[1]动作!$D705</f>
        <v>分系统1BMS8总电压过低二级故障</v>
      </c>
      <c r="F706" s="11" t="s">
        <v>177</v>
      </c>
      <c r="G706" s="12">
        <f>[1]动作!$A705+[1]动作!$B705</f>
        <v>43194.485000000001</v>
      </c>
      <c r="H706" s="12"/>
      <c r="I706" s="11"/>
    </row>
    <row r="707" spans="1:9" hidden="1" x14ac:dyDescent="0.3">
      <c r="A707" s="24">
        <v>705</v>
      </c>
      <c r="B707" s="11" t="str">
        <f>IFERROR(INDEX({"JSNY-BJ0001-01";"JSNY-JS0022-01";"JSNY-JS0002-01"},MATCH(D707,{"BJ_zhongyu";"JS_WX_liteer";"JS_CZ_wodefeng"},0)),"")</f>
        <v>JSNY-JS0022-01</v>
      </c>
      <c r="C707" s="11" t="str">
        <f>IFERROR(INDEX({"北京中裕世纪大酒店";"江苏利特尔绿色包装股份有限公司";"常州市金坛沃德丰电子科技有限公司"},MATCH(D707,{"BJ_zhongyu";"JS_WX_liteer";"JS_CZ_wodefeng"},0)),"")</f>
        <v>江苏利特尔绿色包装股份有限公司</v>
      </c>
      <c r="D707" s="11" t="str">
        <f>[1]动作!$G706</f>
        <v>JS_WX_liteer</v>
      </c>
      <c r="E707" s="11" t="str">
        <f>[1]动作!$D706</f>
        <v>分系统1BMS9总电压过低一级故障</v>
      </c>
      <c r="F707" s="11" t="s">
        <v>177</v>
      </c>
      <c r="G707" s="12">
        <f>[1]动作!$A706+[1]动作!$B706</f>
        <v>43194.48505787037</v>
      </c>
      <c r="H707" s="12"/>
      <c r="I707" s="11"/>
    </row>
    <row r="708" spans="1:9" hidden="1" x14ac:dyDescent="0.3">
      <c r="A708" s="24">
        <v>706</v>
      </c>
      <c r="B708" s="11" t="str">
        <f>IFERROR(INDEX({"JSNY-BJ0001-01";"JSNY-JS0022-01";"JSNY-JS0002-01"},MATCH(D708,{"BJ_zhongyu";"JS_WX_liteer";"JS_CZ_wodefeng"},0)),"")</f>
        <v>JSNY-JS0022-01</v>
      </c>
      <c r="C708" s="11" t="str">
        <f>IFERROR(INDEX({"北京中裕世纪大酒店";"江苏利特尔绿色包装股份有限公司";"常州市金坛沃德丰电子科技有限公司"},MATCH(D708,{"BJ_zhongyu";"JS_WX_liteer";"JS_CZ_wodefeng"},0)),"")</f>
        <v>江苏利特尔绿色包装股份有限公司</v>
      </c>
      <c r="D708" s="11" t="str">
        <f>[1]动作!$G707</f>
        <v>JS_WX_liteer</v>
      </c>
      <c r="E708" s="11" t="str">
        <f>[1]动作!$D707</f>
        <v>分系统1BMS9总电压过低二级故障</v>
      </c>
      <c r="F708" s="11" t="s">
        <v>177</v>
      </c>
      <c r="G708" s="12">
        <f>[1]动作!$A707+[1]动作!$B707</f>
        <v>43194.48505787037</v>
      </c>
      <c r="H708" s="12"/>
      <c r="I708" s="11"/>
    </row>
    <row r="709" spans="1:9" hidden="1" x14ac:dyDescent="0.3">
      <c r="A709" s="24">
        <v>707</v>
      </c>
      <c r="B709" s="11" t="str">
        <f>IFERROR(INDEX({"JSNY-BJ0001-01";"JSNY-JS0022-01";"JSNY-JS0002-01"},MATCH(D709,{"BJ_zhongyu";"JS_WX_liteer";"JS_CZ_wodefeng"},0)),"")</f>
        <v>JSNY-JS0002-01</v>
      </c>
      <c r="C709" s="11" t="str">
        <f>IFERROR(INDEX({"北京中裕世纪大酒店";"江苏利特尔绿色包装股份有限公司";"常州市金坛沃德丰电子科技有限公司"},MATCH(D709,{"BJ_zhongyu";"JS_WX_liteer";"JS_CZ_wodefeng"},0)),"")</f>
        <v>常州市金坛沃德丰电子科技有限公司</v>
      </c>
      <c r="D709" s="11" t="str">
        <f>[1]动作!$G708</f>
        <v>JS_CZ_wodefeng</v>
      </c>
      <c r="E709" s="11" t="str">
        <f>[1]动作!$D708</f>
        <v>分系统1故障状态</v>
      </c>
      <c r="F709" s="11" t="s">
        <v>178</v>
      </c>
      <c r="G709" s="12">
        <f>[1]动作!$A708+[1]动作!$B708</f>
        <v>43194.485405092593</v>
      </c>
      <c r="H709" s="12"/>
      <c r="I709" s="11"/>
    </row>
    <row r="710" spans="1:9" hidden="1" x14ac:dyDescent="0.3">
      <c r="A710" s="24">
        <v>708</v>
      </c>
      <c r="B710" s="11" t="str">
        <f>IFERROR(INDEX({"JSNY-BJ0001-01";"JSNY-JS0022-01";"JSNY-JS0002-01"},MATCH(D710,{"BJ_zhongyu";"JS_WX_liteer";"JS_CZ_wodefeng"},0)),"")</f>
        <v>JSNY-JS0002-01</v>
      </c>
      <c r="C710" s="11" t="str">
        <f>IFERROR(INDEX({"北京中裕世纪大酒店";"江苏利特尔绿色包装股份有限公司";"常州市金坛沃德丰电子科技有限公司"},MATCH(D710,{"BJ_zhongyu";"JS_WX_liteer";"JS_CZ_wodefeng"},0)),"")</f>
        <v>常州市金坛沃德丰电子科技有限公司</v>
      </c>
      <c r="D710" s="11" t="str">
        <f>[1]动作!$G709</f>
        <v>JS_CZ_wodefeng</v>
      </c>
      <c r="E710" s="11" t="str">
        <f>[1]动作!$D709</f>
        <v>分系统1BCMS5故障状态</v>
      </c>
      <c r="F710" s="11" t="s">
        <v>177</v>
      </c>
      <c r="G710" s="12">
        <f>[1]动作!$A709+[1]动作!$B709</f>
        <v>43194.485405092593</v>
      </c>
      <c r="H710" s="12"/>
      <c r="I710" s="11"/>
    </row>
    <row r="711" spans="1:9" hidden="1" x14ac:dyDescent="0.3">
      <c r="A711" s="24">
        <v>709</v>
      </c>
      <c r="B711" s="11" t="str">
        <f>IFERROR(INDEX({"JSNY-BJ0001-01";"JSNY-JS0022-01";"JSNY-JS0002-01"},MATCH(D711,{"BJ_zhongyu";"JS_WX_liteer";"JS_CZ_wodefeng"},0)),"")</f>
        <v>JSNY-JS0002-01</v>
      </c>
      <c r="C711" s="11" t="str">
        <f>IFERROR(INDEX({"北京中裕世纪大酒店";"江苏利特尔绿色包装股份有限公司";"常州市金坛沃德丰电子科技有限公司"},MATCH(D711,{"BJ_zhongyu";"JS_WX_liteer";"JS_CZ_wodefeng"},0)),"")</f>
        <v>常州市金坛沃德丰电子科技有限公司</v>
      </c>
      <c r="D711" s="11" t="str">
        <f>[1]动作!$G710</f>
        <v>JS_CZ_wodefeng</v>
      </c>
      <c r="E711" s="11" t="str">
        <f>[1]动作!$D710</f>
        <v>分系统1BMS5单体电压过低一级故障</v>
      </c>
      <c r="F711" s="11" t="s">
        <v>177</v>
      </c>
      <c r="G711" s="12">
        <f>[1]动作!$A710+[1]动作!$B710</f>
        <v>43194.485405092593</v>
      </c>
      <c r="H711" s="12"/>
      <c r="I711" s="11"/>
    </row>
    <row r="712" spans="1:9" hidden="1" x14ac:dyDescent="0.3">
      <c r="A712" s="24">
        <v>710</v>
      </c>
      <c r="B712" s="11" t="str">
        <f>IFERROR(INDEX({"JSNY-BJ0001-01";"JSNY-JS0022-01";"JSNY-JS0002-01"},MATCH(D712,{"BJ_zhongyu";"JS_WX_liteer";"JS_CZ_wodefeng"},0)),"")</f>
        <v>JSNY-JS0022-01</v>
      </c>
      <c r="C712" s="11" t="str">
        <f>IFERROR(INDEX({"北京中裕世纪大酒店";"江苏利特尔绿色包装股份有限公司";"常州市金坛沃德丰电子科技有限公司"},MATCH(D712,{"BJ_zhongyu";"JS_WX_liteer";"JS_CZ_wodefeng"},0)),"")</f>
        <v>江苏利特尔绿色包装股份有限公司</v>
      </c>
      <c r="D712" s="11" t="str">
        <f>[1]动作!$G711</f>
        <v>JS_WX_liteer</v>
      </c>
      <c r="E712" s="11" t="str">
        <f>[1]动作!$D711</f>
        <v>分系统1BMS1总电压过低一级故障</v>
      </c>
      <c r="F712" s="11" t="s">
        <v>177</v>
      </c>
      <c r="G712" s="12">
        <f>[1]动作!$A711+[1]动作!$B711</f>
        <v>43194.485694444447</v>
      </c>
      <c r="H712" s="12"/>
      <c r="I712" s="11"/>
    </row>
    <row r="713" spans="1:9" hidden="1" x14ac:dyDescent="0.3">
      <c r="A713" s="24">
        <v>711</v>
      </c>
      <c r="B713" s="11" t="str">
        <f>IFERROR(INDEX({"JSNY-BJ0001-01";"JSNY-JS0022-01";"JSNY-JS0002-01"},MATCH(D713,{"BJ_zhongyu";"JS_WX_liteer";"JS_CZ_wodefeng"},0)),"")</f>
        <v>JSNY-JS0022-01</v>
      </c>
      <c r="C713" s="11" t="str">
        <f>IFERROR(INDEX({"北京中裕世纪大酒店";"江苏利特尔绿色包装股份有限公司";"常州市金坛沃德丰电子科技有限公司"},MATCH(D713,{"BJ_zhongyu";"JS_WX_liteer";"JS_CZ_wodefeng"},0)),"")</f>
        <v>江苏利特尔绿色包装股份有限公司</v>
      </c>
      <c r="D713" s="11" t="str">
        <f>[1]动作!$G712</f>
        <v>JS_WX_liteer</v>
      </c>
      <c r="E713" s="11" t="str">
        <f>[1]动作!$D712</f>
        <v>分系统1BMS1总电压过低二级故障</v>
      </c>
      <c r="F713" s="11" t="s">
        <v>177</v>
      </c>
      <c r="G713" s="12">
        <f>[1]动作!$A712+[1]动作!$B712</f>
        <v>43194.485694444447</v>
      </c>
      <c r="H713" s="12"/>
      <c r="I713" s="11"/>
    </row>
    <row r="714" spans="1:9" hidden="1" x14ac:dyDescent="0.3">
      <c r="A714" s="24">
        <v>712</v>
      </c>
      <c r="B714" s="11" t="str">
        <f>IFERROR(INDEX({"JSNY-BJ0001-01";"JSNY-JS0022-01";"JSNY-JS0002-01"},MATCH(D714,{"BJ_zhongyu";"JS_WX_liteer";"JS_CZ_wodefeng"},0)),"")</f>
        <v>JSNY-JS0022-01</v>
      </c>
      <c r="C714" s="11" t="str">
        <f>IFERROR(INDEX({"北京中裕世纪大酒店";"江苏利特尔绿色包装股份有限公司";"常州市金坛沃德丰电子科技有限公司"},MATCH(D714,{"BJ_zhongyu";"JS_WX_liteer";"JS_CZ_wodefeng"},0)),"")</f>
        <v>江苏利特尔绿色包装股份有限公司</v>
      </c>
      <c r="D714" s="11" t="str">
        <f>[1]动作!$G713</f>
        <v>JS_WX_liteer</v>
      </c>
      <c r="E714" s="11" t="str">
        <f>[1]动作!$D713</f>
        <v>分系统1BMS4总电压过低一级故障</v>
      </c>
      <c r="F714" s="11" t="s">
        <v>177</v>
      </c>
      <c r="G714" s="12">
        <f>[1]动作!$A713+[1]动作!$B713</f>
        <v>43194.485810185186</v>
      </c>
      <c r="H714" s="12"/>
      <c r="I714" s="11"/>
    </row>
    <row r="715" spans="1:9" hidden="1" x14ac:dyDescent="0.3">
      <c r="A715" s="24">
        <v>713</v>
      </c>
      <c r="B715" s="11" t="str">
        <f>IFERROR(INDEX({"JSNY-BJ0001-01";"JSNY-JS0022-01";"JSNY-JS0002-01"},MATCH(D715,{"BJ_zhongyu";"JS_WX_liteer";"JS_CZ_wodefeng"},0)),"")</f>
        <v>JSNY-JS0022-01</v>
      </c>
      <c r="C715" s="11" t="str">
        <f>IFERROR(INDEX({"北京中裕世纪大酒店";"江苏利特尔绿色包装股份有限公司";"常州市金坛沃德丰电子科技有限公司"},MATCH(D715,{"BJ_zhongyu";"JS_WX_liteer";"JS_CZ_wodefeng"},0)),"")</f>
        <v>江苏利特尔绿色包装股份有限公司</v>
      </c>
      <c r="D715" s="11" t="str">
        <f>[1]动作!$G714</f>
        <v>JS_WX_liteer</v>
      </c>
      <c r="E715" s="11" t="str">
        <f>[1]动作!$D714</f>
        <v>分系统1BMS4总电压过低二级故障</v>
      </c>
      <c r="F715" s="11" t="s">
        <v>177</v>
      </c>
      <c r="G715" s="12">
        <f>[1]动作!$A714+[1]动作!$B714</f>
        <v>43194.485810185186</v>
      </c>
      <c r="H715" s="12"/>
      <c r="I715" s="11"/>
    </row>
    <row r="716" spans="1:9" hidden="1" x14ac:dyDescent="0.3">
      <c r="A716" s="24">
        <v>714</v>
      </c>
      <c r="B716" s="11" t="str">
        <f>IFERROR(INDEX({"JSNY-BJ0001-01";"JSNY-JS0022-01";"JSNY-JS0002-01"},MATCH(D716,{"BJ_zhongyu";"JS_WX_liteer";"JS_CZ_wodefeng"},0)),"")</f>
        <v>JSNY-JS0022-01</v>
      </c>
      <c r="C716" s="11" t="str">
        <f>IFERROR(INDEX({"北京中裕世纪大酒店";"江苏利特尔绿色包装股份有限公司";"常州市金坛沃德丰电子科技有限公司"},MATCH(D716,{"BJ_zhongyu";"JS_WX_liteer";"JS_CZ_wodefeng"},0)),"")</f>
        <v>江苏利特尔绿色包装股份有限公司</v>
      </c>
      <c r="D716" s="11" t="str">
        <f>[1]动作!$G715</f>
        <v>JS_WX_liteer</v>
      </c>
      <c r="E716" s="11" t="str">
        <f>[1]动作!$D715</f>
        <v>分系统1BMS2总电压过低一级故障</v>
      </c>
      <c r="F716" s="11" t="s">
        <v>177</v>
      </c>
      <c r="G716" s="12">
        <f>[1]动作!$A715+[1]动作!$B715</f>
        <v>43194.485983796294</v>
      </c>
      <c r="H716" s="12"/>
      <c r="I716" s="11"/>
    </row>
    <row r="717" spans="1:9" hidden="1" x14ac:dyDescent="0.3">
      <c r="A717" s="24">
        <v>715</v>
      </c>
      <c r="B717" s="11" t="str">
        <f>IFERROR(INDEX({"JSNY-BJ0001-01";"JSNY-JS0022-01";"JSNY-JS0002-01"},MATCH(D717,{"BJ_zhongyu";"JS_WX_liteer";"JS_CZ_wodefeng"},0)),"")</f>
        <v>JSNY-JS0022-01</v>
      </c>
      <c r="C717" s="11" t="str">
        <f>IFERROR(INDEX({"北京中裕世纪大酒店";"江苏利特尔绿色包装股份有限公司";"常州市金坛沃德丰电子科技有限公司"},MATCH(D717,{"BJ_zhongyu";"JS_WX_liteer";"JS_CZ_wodefeng"},0)),"")</f>
        <v>江苏利特尔绿色包装股份有限公司</v>
      </c>
      <c r="D717" s="11" t="str">
        <f>[1]动作!$G716</f>
        <v>JS_WX_liteer</v>
      </c>
      <c r="E717" s="11" t="str">
        <f>[1]动作!$D716</f>
        <v>分系统1BMS2总电压过低二级故障</v>
      </c>
      <c r="F717" s="11" t="s">
        <v>177</v>
      </c>
      <c r="G717" s="12">
        <f>[1]动作!$A716+[1]动作!$B716</f>
        <v>43194.485983796294</v>
      </c>
      <c r="H717" s="12"/>
      <c r="I717" s="11"/>
    </row>
    <row r="718" spans="1:9" hidden="1" x14ac:dyDescent="0.3">
      <c r="A718" s="24">
        <v>716</v>
      </c>
      <c r="B718" s="11" t="str">
        <f>IFERROR(INDEX({"JSNY-BJ0001-01";"JSNY-JS0022-01";"JSNY-JS0002-01"},MATCH(D718,{"BJ_zhongyu";"JS_WX_liteer";"JS_CZ_wodefeng"},0)),"")</f>
        <v>JSNY-JS0022-01</v>
      </c>
      <c r="C718" s="11" t="str">
        <f>IFERROR(INDEX({"北京中裕世纪大酒店";"江苏利特尔绿色包装股份有限公司";"常州市金坛沃德丰电子科技有限公司"},MATCH(D718,{"BJ_zhongyu";"JS_WX_liteer";"JS_CZ_wodefeng"},0)),"")</f>
        <v>江苏利特尔绿色包装股份有限公司</v>
      </c>
      <c r="D718" s="11" t="str">
        <f>[1]动作!$G717</f>
        <v>JS_WX_liteer</v>
      </c>
      <c r="E718" s="11" t="str">
        <f>[1]动作!$D717</f>
        <v>分系统1BMS7总电压过低一级故障</v>
      </c>
      <c r="F718" s="11" t="s">
        <v>177</v>
      </c>
      <c r="G718" s="12">
        <f>[1]动作!$A717+[1]动作!$B717</f>
        <v>43194.48609953704</v>
      </c>
      <c r="H718" s="12"/>
      <c r="I718" s="11"/>
    </row>
    <row r="719" spans="1:9" hidden="1" x14ac:dyDescent="0.3">
      <c r="A719" s="24">
        <v>717</v>
      </c>
      <c r="B719" s="11" t="str">
        <f>IFERROR(INDEX({"JSNY-BJ0001-01";"JSNY-JS0022-01";"JSNY-JS0002-01"},MATCH(D719,{"BJ_zhongyu";"JS_WX_liteer";"JS_CZ_wodefeng"},0)),"")</f>
        <v>JSNY-JS0022-01</v>
      </c>
      <c r="C719" s="11" t="str">
        <f>IFERROR(INDEX({"北京中裕世纪大酒店";"江苏利特尔绿色包装股份有限公司";"常州市金坛沃德丰电子科技有限公司"},MATCH(D719,{"BJ_zhongyu";"JS_WX_liteer";"JS_CZ_wodefeng"},0)),"")</f>
        <v>江苏利特尔绿色包装股份有限公司</v>
      </c>
      <c r="D719" s="11" t="str">
        <f>[1]动作!$G718</f>
        <v>JS_WX_liteer</v>
      </c>
      <c r="E719" s="11" t="str">
        <f>[1]动作!$D718</f>
        <v>分系统1BMS7总电压过低二级故障</v>
      </c>
      <c r="F719" s="11" t="s">
        <v>177</v>
      </c>
      <c r="G719" s="12">
        <f>[1]动作!$A718+[1]动作!$B718</f>
        <v>43194.48609953704</v>
      </c>
      <c r="H719" s="12"/>
      <c r="I719" s="11"/>
    </row>
    <row r="720" spans="1:9" hidden="1" x14ac:dyDescent="0.3">
      <c r="A720" s="24">
        <v>718</v>
      </c>
      <c r="B720" s="11" t="str">
        <f>IFERROR(INDEX({"JSNY-BJ0001-01";"JSNY-JS0022-01";"JSNY-JS0002-01"},MATCH(D720,{"BJ_zhongyu";"JS_WX_liteer";"JS_CZ_wodefeng"},0)),"")</f>
        <v>JSNY-JS0022-01</v>
      </c>
      <c r="C720" s="11" t="str">
        <f>IFERROR(INDEX({"北京中裕世纪大酒店";"江苏利特尔绿色包装股份有限公司";"常州市金坛沃德丰电子科技有限公司"},MATCH(D720,{"BJ_zhongyu";"JS_WX_liteer";"JS_CZ_wodefeng"},0)),"")</f>
        <v>江苏利特尔绿色包装股份有限公司</v>
      </c>
      <c r="D720" s="11" t="str">
        <f>[1]动作!$G719</f>
        <v>JS_WX_liteer</v>
      </c>
      <c r="E720" s="11" t="str">
        <f>[1]动作!$D719</f>
        <v>分系统1BMS5总电压过低一级故障</v>
      </c>
      <c r="F720" s="11" t="s">
        <v>177</v>
      </c>
      <c r="G720" s="12">
        <f>[1]动作!$A719+[1]动作!$B719</f>
        <v>43194.486157407409</v>
      </c>
      <c r="H720" s="12"/>
      <c r="I720" s="11"/>
    </row>
    <row r="721" spans="1:9" hidden="1" x14ac:dyDescent="0.3">
      <c r="A721" s="24">
        <v>719</v>
      </c>
      <c r="B721" s="11" t="str">
        <f>IFERROR(INDEX({"JSNY-BJ0001-01";"JSNY-JS0022-01";"JSNY-JS0002-01"},MATCH(D721,{"BJ_zhongyu";"JS_WX_liteer";"JS_CZ_wodefeng"},0)),"")</f>
        <v>JSNY-JS0022-01</v>
      </c>
      <c r="C721" s="11" t="str">
        <f>IFERROR(INDEX({"北京中裕世纪大酒店";"江苏利特尔绿色包装股份有限公司";"常州市金坛沃德丰电子科技有限公司"},MATCH(D721,{"BJ_zhongyu";"JS_WX_liteer";"JS_CZ_wodefeng"},0)),"")</f>
        <v>江苏利特尔绿色包装股份有限公司</v>
      </c>
      <c r="D721" s="11" t="str">
        <f>[1]动作!$G720</f>
        <v>JS_WX_liteer</v>
      </c>
      <c r="E721" s="11" t="str">
        <f>[1]动作!$D720</f>
        <v>分系统1BMS5总电压过低二级故障</v>
      </c>
      <c r="F721" s="11" t="s">
        <v>177</v>
      </c>
      <c r="G721" s="12">
        <f>[1]动作!$A720+[1]动作!$B720</f>
        <v>43194.486157407409</v>
      </c>
      <c r="H721" s="12"/>
      <c r="I721" s="11"/>
    </row>
    <row r="722" spans="1:9" hidden="1" x14ac:dyDescent="0.3">
      <c r="A722" s="24">
        <v>720</v>
      </c>
      <c r="B722" s="11" t="str">
        <f>IFERROR(INDEX({"JSNY-BJ0001-01";"JSNY-JS0022-01";"JSNY-JS0002-01"},MATCH(D722,{"BJ_zhongyu";"JS_WX_liteer";"JS_CZ_wodefeng"},0)),"")</f>
        <v>JSNY-JS0022-01</v>
      </c>
      <c r="C722" s="11" t="str">
        <f>IFERROR(INDEX({"北京中裕世纪大酒店";"江苏利特尔绿色包装股份有限公司";"常州市金坛沃德丰电子科技有限公司"},MATCH(D722,{"BJ_zhongyu";"JS_WX_liteer";"JS_CZ_wodefeng"},0)),"")</f>
        <v>江苏利特尔绿色包装股份有限公司</v>
      </c>
      <c r="D722" s="11" t="str">
        <f>[1]动作!$G721</f>
        <v>JS_WX_liteer</v>
      </c>
      <c r="E722" s="11" t="str">
        <f>[1]动作!$D721</f>
        <v>分系统1BMS6总电压过低一级故障</v>
      </c>
      <c r="F722" s="11" t="s">
        <v>177</v>
      </c>
      <c r="G722" s="12">
        <f>[1]动作!$A721+[1]动作!$B721</f>
        <v>43194.486157407409</v>
      </c>
      <c r="H722" s="12"/>
      <c r="I722" s="11"/>
    </row>
    <row r="723" spans="1:9" hidden="1" x14ac:dyDescent="0.3">
      <c r="A723" s="24">
        <v>721</v>
      </c>
      <c r="B723" s="11" t="str">
        <f>IFERROR(INDEX({"JSNY-BJ0001-01";"JSNY-JS0022-01";"JSNY-JS0002-01"},MATCH(D723,{"BJ_zhongyu";"JS_WX_liteer";"JS_CZ_wodefeng"},0)),"")</f>
        <v>JSNY-JS0022-01</v>
      </c>
      <c r="C723" s="11" t="str">
        <f>IFERROR(INDEX({"北京中裕世纪大酒店";"江苏利特尔绿色包装股份有限公司";"常州市金坛沃德丰电子科技有限公司"},MATCH(D723,{"BJ_zhongyu";"JS_WX_liteer";"JS_CZ_wodefeng"},0)),"")</f>
        <v>江苏利特尔绿色包装股份有限公司</v>
      </c>
      <c r="D723" s="11" t="str">
        <f>[1]动作!$G722</f>
        <v>JS_WX_liteer</v>
      </c>
      <c r="E723" s="11" t="str">
        <f>[1]动作!$D722</f>
        <v>分系统1BMS6总电压过低二级故障</v>
      </c>
      <c r="F723" s="11" t="s">
        <v>177</v>
      </c>
      <c r="G723" s="12">
        <f>[1]动作!$A722+[1]动作!$B722</f>
        <v>43194.486157407409</v>
      </c>
      <c r="H723" s="12"/>
      <c r="I723" s="11"/>
    </row>
    <row r="724" spans="1:9" hidden="1" x14ac:dyDescent="0.3">
      <c r="A724" s="24">
        <v>722</v>
      </c>
      <c r="B724" s="11" t="str">
        <f>IFERROR(INDEX({"JSNY-BJ0001-01";"JSNY-JS0022-01";"JSNY-JS0002-01"},MATCH(D724,{"BJ_zhongyu";"JS_WX_liteer";"JS_CZ_wodefeng"},0)),"")</f>
        <v>JSNY-JS0022-01</v>
      </c>
      <c r="C724" s="11" t="str">
        <f>IFERROR(INDEX({"北京中裕世纪大酒店";"江苏利特尔绿色包装股份有限公司";"常州市金坛沃德丰电子科技有限公司"},MATCH(D724,{"BJ_zhongyu";"JS_WX_liteer";"JS_CZ_wodefeng"},0)),"")</f>
        <v>江苏利特尔绿色包装股份有限公司</v>
      </c>
      <c r="D724" s="11" t="str">
        <f>[1]动作!$G723</f>
        <v>JS_WX_liteer</v>
      </c>
      <c r="E724" s="11" t="str">
        <f>[1]动作!$D723</f>
        <v>分系统1BMS3总电压过低一级故障</v>
      </c>
      <c r="F724" s="11" t="s">
        <v>177</v>
      </c>
      <c r="G724" s="12">
        <f>[1]动作!$A723+[1]动作!$B723</f>
        <v>43194.486388888887</v>
      </c>
      <c r="H724" s="12"/>
      <c r="I724" s="11"/>
    </row>
    <row r="725" spans="1:9" hidden="1" x14ac:dyDescent="0.3">
      <c r="A725" s="24">
        <v>723</v>
      </c>
      <c r="B725" s="11" t="str">
        <f>IFERROR(INDEX({"JSNY-BJ0001-01";"JSNY-JS0022-01";"JSNY-JS0002-01"},MATCH(D725,{"BJ_zhongyu";"JS_WX_liteer";"JS_CZ_wodefeng"},0)),"")</f>
        <v>JSNY-JS0022-01</v>
      </c>
      <c r="C725" s="11" t="str">
        <f>IFERROR(INDEX({"北京中裕世纪大酒店";"江苏利特尔绿色包装股份有限公司";"常州市金坛沃德丰电子科技有限公司"},MATCH(D725,{"BJ_zhongyu";"JS_WX_liteer";"JS_CZ_wodefeng"},0)),"")</f>
        <v>江苏利特尔绿色包装股份有限公司</v>
      </c>
      <c r="D725" s="11" t="str">
        <f>[1]动作!$G724</f>
        <v>JS_WX_liteer</v>
      </c>
      <c r="E725" s="11" t="str">
        <f>[1]动作!$D724</f>
        <v>分系统1BMS3总电压过低二级故障</v>
      </c>
      <c r="F725" s="11" t="s">
        <v>177</v>
      </c>
      <c r="G725" s="12">
        <f>[1]动作!$A724+[1]动作!$B724</f>
        <v>43194.486388888887</v>
      </c>
      <c r="H725" s="12"/>
      <c r="I725" s="11"/>
    </row>
    <row r="726" spans="1:9" hidden="1" x14ac:dyDescent="0.3">
      <c r="A726" s="24">
        <v>724</v>
      </c>
      <c r="B726" s="11" t="str">
        <f>IFERROR(INDEX({"JSNY-BJ0001-01";"JSNY-JS0022-01";"JSNY-JS0002-01"},MATCH(D726,{"BJ_zhongyu";"JS_WX_liteer";"JS_CZ_wodefeng"},0)),"")</f>
        <v>JSNY-JS0022-01</v>
      </c>
      <c r="C726" s="11" t="str">
        <f>IFERROR(INDEX({"北京中裕世纪大酒店";"江苏利特尔绿色包装股份有限公司";"常州市金坛沃德丰电子科技有限公司"},MATCH(D726,{"BJ_zhongyu";"JS_WX_liteer";"JS_CZ_wodefeng"},0)),"")</f>
        <v>江苏利特尔绿色包装股份有限公司</v>
      </c>
      <c r="D726" s="11" t="str">
        <f>[1]动作!$G725</f>
        <v>JS_WX_liteer</v>
      </c>
      <c r="E726" s="11" t="str">
        <f>[1]动作!$D725</f>
        <v>分系统1BMS8单体电压过低一级故障</v>
      </c>
      <c r="F726" s="11" t="s">
        <v>177</v>
      </c>
      <c r="G726" s="12">
        <f>[1]动作!$A725+[1]动作!$B725</f>
        <v>43194.495138888888</v>
      </c>
      <c r="H726" s="12"/>
      <c r="I726" s="11"/>
    </row>
    <row r="727" spans="1:9" hidden="1" x14ac:dyDescent="0.3">
      <c r="A727" s="24">
        <v>725</v>
      </c>
      <c r="B727" s="11" t="str">
        <f>IFERROR(INDEX({"JSNY-BJ0001-01";"JSNY-JS0022-01";"JSNY-JS0002-01"},MATCH(D727,{"BJ_zhongyu";"JS_WX_liteer";"JS_CZ_wodefeng"},0)),"")</f>
        <v>JSNY-JS0022-01</v>
      </c>
      <c r="C727" s="11" t="str">
        <f>IFERROR(INDEX({"北京中裕世纪大酒店";"江苏利特尔绿色包装股份有限公司";"常州市金坛沃德丰电子科技有限公司"},MATCH(D727,{"BJ_zhongyu";"JS_WX_liteer";"JS_CZ_wodefeng"},0)),"")</f>
        <v>江苏利特尔绿色包装股份有限公司</v>
      </c>
      <c r="D727" s="11" t="str">
        <f>[1]动作!$G726</f>
        <v>JS_WX_liteer</v>
      </c>
      <c r="E727" s="11" t="str">
        <f>[1]动作!$D726</f>
        <v>分系统1BMS8单体电压过低二级故障</v>
      </c>
      <c r="F727" s="11" t="s">
        <v>177</v>
      </c>
      <c r="G727" s="12">
        <f>[1]动作!$A726+[1]动作!$B726</f>
        <v>43194.495138888888</v>
      </c>
      <c r="H727" s="12"/>
      <c r="I727" s="11"/>
    </row>
    <row r="728" spans="1:9" hidden="1" x14ac:dyDescent="0.3">
      <c r="A728" s="24">
        <v>726</v>
      </c>
      <c r="B728" s="11" t="str">
        <f>IFERROR(INDEX({"JSNY-BJ0001-01";"JSNY-JS0022-01";"JSNY-JS0002-01"},MATCH(D728,{"BJ_zhongyu";"JS_WX_liteer";"JS_CZ_wodefeng"},0)),"")</f>
        <v>JSNY-JS0022-01</v>
      </c>
      <c r="C728" s="11" t="str">
        <f>IFERROR(INDEX({"北京中裕世纪大酒店";"江苏利特尔绿色包装股份有限公司";"常州市金坛沃德丰电子科技有限公司"},MATCH(D728,{"BJ_zhongyu";"JS_WX_liteer";"JS_CZ_wodefeng"},0)),"")</f>
        <v>江苏利特尔绿色包装股份有限公司</v>
      </c>
      <c r="D728" s="11" t="str">
        <f>[1]动作!$G727</f>
        <v>JS_WX_liteer</v>
      </c>
      <c r="E728" s="11" t="str">
        <f>[1]动作!$D727</f>
        <v>分系统1BMS9单体电压过低一级故障</v>
      </c>
      <c r="F728" s="11" t="s">
        <v>177</v>
      </c>
      <c r="G728" s="12">
        <f>[1]动作!$A727+[1]动作!$B727</f>
        <v>43194.49560185185</v>
      </c>
      <c r="H728" s="12"/>
      <c r="I728" s="11"/>
    </row>
    <row r="729" spans="1:9" hidden="1" x14ac:dyDescent="0.3">
      <c r="A729" s="24">
        <v>727</v>
      </c>
      <c r="B729" s="11" t="str">
        <f>IFERROR(INDEX({"JSNY-BJ0001-01";"JSNY-JS0022-01";"JSNY-JS0002-01"},MATCH(D729,{"BJ_zhongyu";"JS_WX_liteer";"JS_CZ_wodefeng"},0)),"")</f>
        <v>JSNY-JS0022-01</v>
      </c>
      <c r="C729" s="11" t="str">
        <f>IFERROR(INDEX({"北京中裕世纪大酒店";"江苏利特尔绿色包装股份有限公司";"常州市金坛沃德丰电子科技有限公司"},MATCH(D729,{"BJ_zhongyu";"JS_WX_liteer";"JS_CZ_wodefeng"},0)),"")</f>
        <v>江苏利特尔绿色包装股份有限公司</v>
      </c>
      <c r="D729" s="11" t="str">
        <f>[1]动作!$G728</f>
        <v>JS_WX_liteer</v>
      </c>
      <c r="E729" s="11" t="str">
        <f>[1]动作!$D728</f>
        <v>分系统1BMS9单体电压过低二级故障</v>
      </c>
      <c r="F729" s="11" t="s">
        <v>177</v>
      </c>
      <c r="G729" s="12">
        <f>[1]动作!$A728+[1]动作!$B728</f>
        <v>43194.49560185185</v>
      </c>
      <c r="H729" s="12"/>
      <c r="I729" s="11"/>
    </row>
    <row r="730" spans="1:9" hidden="1" x14ac:dyDescent="0.3">
      <c r="A730" s="24">
        <v>728</v>
      </c>
      <c r="B730" s="11" t="str">
        <f>IFERROR(INDEX({"JSNY-BJ0001-01";"JSNY-JS0022-01";"JSNY-JS0002-01"},MATCH(D730,{"BJ_zhongyu";"JS_WX_liteer";"JS_CZ_wodefeng"},0)),"")</f>
        <v>JSNY-JS0022-01</v>
      </c>
      <c r="C730" s="11" t="str">
        <f>IFERROR(INDEX({"北京中裕世纪大酒店";"江苏利特尔绿色包装股份有限公司";"常州市金坛沃德丰电子科技有限公司"},MATCH(D730,{"BJ_zhongyu";"JS_WX_liteer";"JS_CZ_wodefeng"},0)),"")</f>
        <v>江苏利特尔绿色包装股份有限公司</v>
      </c>
      <c r="D730" s="11" t="str">
        <f>[1]动作!$G729</f>
        <v>JS_WX_liteer</v>
      </c>
      <c r="E730" s="11" t="str">
        <f>[1]动作!$D729</f>
        <v>分系统1BMS4SOC过低一级故障</v>
      </c>
      <c r="F730" s="11" t="s">
        <v>177</v>
      </c>
      <c r="G730" s="12">
        <f>[1]动作!$A729+[1]动作!$B729</f>
        <v>43194.496527777781</v>
      </c>
      <c r="H730" s="12"/>
      <c r="I730" s="11"/>
    </row>
    <row r="731" spans="1:9" hidden="1" x14ac:dyDescent="0.3">
      <c r="A731" s="24">
        <v>729</v>
      </c>
      <c r="B731" s="11" t="str">
        <f>IFERROR(INDEX({"JSNY-BJ0001-01";"JSNY-JS0022-01";"JSNY-JS0002-01"},MATCH(D731,{"BJ_zhongyu";"JS_WX_liteer";"JS_CZ_wodefeng"},0)),"")</f>
        <v>JSNY-JS0022-01</v>
      </c>
      <c r="C731" s="11" t="str">
        <f>IFERROR(INDEX({"北京中裕世纪大酒店";"江苏利特尔绿色包装股份有限公司";"常州市金坛沃德丰电子科技有限公司"},MATCH(D731,{"BJ_zhongyu";"JS_WX_liteer";"JS_CZ_wodefeng"},0)),"")</f>
        <v>江苏利特尔绿色包装股份有限公司</v>
      </c>
      <c r="D731" s="11" t="str">
        <f>[1]动作!$G730</f>
        <v>JS_WX_liteer</v>
      </c>
      <c r="E731" s="11" t="str">
        <f>[1]动作!$D730</f>
        <v>分系统1BMS4SOC过低二级故障</v>
      </c>
      <c r="F731" s="11" t="s">
        <v>177</v>
      </c>
      <c r="G731" s="12">
        <f>[1]动作!$A730+[1]动作!$B730</f>
        <v>43194.496527777781</v>
      </c>
      <c r="H731" s="12"/>
      <c r="I731" s="11"/>
    </row>
    <row r="732" spans="1:9" hidden="1" x14ac:dyDescent="0.3">
      <c r="A732" s="24">
        <v>730</v>
      </c>
      <c r="B732" s="11" t="str">
        <f>IFERROR(INDEX({"JSNY-BJ0001-01";"JSNY-JS0022-01";"JSNY-JS0002-01"},MATCH(D732,{"BJ_zhongyu";"JS_WX_liteer";"JS_CZ_wodefeng"},0)),"")</f>
        <v>JSNY-JS0022-01</v>
      </c>
      <c r="C732" s="11" t="str">
        <f>IFERROR(INDEX({"北京中裕世纪大酒店";"江苏利特尔绿色包装股份有限公司";"常州市金坛沃德丰电子科技有限公司"},MATCH(D732,{"BJ_zhongyu";"JS_WX_liteer";"JS_CZ_wodefeng"},0)),"")</f>
        <v>江苏利特尔绿色包装股份有限公司</v>
      </c>
      <c r="D732" s="11" t="str">
        <f>[1]动作!$G731</f>
        <v>JS_WX_liteer</v>
      </c>
      <c r="E732" s="11" t="str">
        <f>[1]动作!$D731</f>
        <v>分系统1BMS3SOC过低一级故障</v>
      </c>
      <c r="F732" s="11" t="s">
        <v>177</v>
      </c>
      <c r="G732" s="12">
        <f>[1]动作!$A731+[1]动作!$B731</f>
        <v>43194.49658564815</v>
      </c>
      <c r="H732" s="12"/>
      <c r="I732" s="11"/>
    </row>
    <row r="733" spans="1:9" hidden="1" x14ac:dyDescent="0.3">
      <c r="A733" s="24">
        <v>731</v>
      </c>
      <c r="B733" s="11" t="str">
        <f>IFERROR(INDEX({"JSNY-BJ0001-01";"JSNY-JS0022-01";"JSNY-JS0002-01"},MATCH(D733,{"BJ_zhongyu";"JS_WX_liteer";"JS_CZ_wodefeng"},0)),"")</f>
        <v>JSNY-JS0022-01</v>
      </c>
      <c r="C733" s="11" t="str">
        <f>IFERROR(INDEX({"北京中裕世纪大酒店";"江苏利特尔绿色包装股份有限公司";"常州市金坛沃德丰电子科技有限公司"},MATCH(D733,{"BJ_zhongyu";"JS_WX_liteer";"JS_CZ_wodefeng"},0)),"")</f>
        <v>江苏利特尔绿色包装股份有限公司</v>
      </c>
      <c r="D733" s="11" t="str">
        <f>[1]动作!$G732</f>
        <v>JS_WX_liteer</v>
      </c>
      <c r="E733" s="11" t="str">
        <f>[1]动作!$D732</f>
        <v>分系统1BMS3SOC过低二级故障</v>
      </c>
      <c r="F733" s="11" t="s">
        <v>177</v>
      </c>
      <c r="G733" s="12">
        <f>[1]动作!$A732+[1]动作!$B732</f>
        <v>43194.49658564815</v>
      </c>
      <c r="H733" s="12"/>
      <c r="I733" s="11"/>
    </row>
    <row r="734" spans="1:9" hidden="1" x14ac:dyDescent="0.3">
      <c r="A734" s="24">
        <v>732</v>
      </c>
      <c r="B734" s="11" t="str">
        <f>IFERROR(INDEX({"JSNY-BJ0001-01";"JSNY-JS0022-01";"JSNY-JS0002-01"},MATCH(D734,{"BJ_zhongyu";"JS_WX_liteer";"JS_CZ_wodefeng"},0)),"")</f>
        <v>JSNY-JS0022-01</v>
      </c>
      <c r="C734" s="11" t="str">
        <f>IFERROR(INDEX({"北京中裕世纪大酒店";"江苏利特尔绿色包装股份有限公司";"常州市金坛沃德丰电子科技有限公司"},MATCH(D734,{"BJ_zhongyu";"JS_WX_liteer";"JS_CZ_wodefeng"},0)),"")</f>
        <v>江苏利特尔绿色包装股份有限公司</v>
      </c>
      <c r="D734" s="11" t="str">
        <f>[1]动作!$G733</f>
        <v>JS_WX_liteer</v>
      </c>
      <c r="E734" s="11" t="str">
        <f>[1]动作!$D733</f>
        <v>分系统1BMS1单体电压过低一级故障</v>
      </c>
      <c r="F734" s="11" t="s">
        <v>177</v>
      </c>
      <c r="G734" s="12">
        <f>[1]动作!$A733+[1]动作!$B733</f>
        <v>43194.496874999997</v>
      </c>
      <c r="H734" s="12"/>
      <c r="I734" s="11"/>
    </row>
    <row r="735" spans="1:9" hidden="1" x14ac:dyDescent="0.3">
      <c r="A735" s="24">
        <v>733</v>
      </c>
      <c r="B735" s="11" t="str">
        <f>IFERROR(INDEX({"JSNY-BJ0001-01";"JSNY-JS0022-01";"JSNY-JS0002-01"},MATCH(D735,{"BJ_zhongyu";"JS_WX_liteer";"JS_CZ_wodefeng"},0)),"")</f>
        <v>JSNY-JS0022-01</v>
      </c>
      <c r="C735" s="11" t="str">
        <f>IFERROR(INDEX({"北京中裕世纪大酒店";"江苏利特尔绿色包装股份有限公司";"常州市金坛沃德丰电子科技有限公司"},MATCH(D735,{"BJ_zhongyu";"JS_WX_liteer";"JS_CZ_wodefeng"},0)),"")</f>
        <v>江苏利特尔绿色包装股份有限公司</v>
      </c>
      <c r="D735" s="11" t="str">
        <f>[1]动作!$G734</f>
        <v>JS_WX_liteer</v>
      </c>
      <c r="E735" s="11" t="str">
        <f>[1]动作!$D734</f>
        <v>分系统1BMS1单体电压过低二级故障</v>
      </c>
      <c r="F735" s="11" t="s">
        <v>177</v>
      </c>
      <c r="G735" s="12">
        <f>[1]动作!$A734+[1]动作!$B734</f>
        <v>43194.496874999997</v>
      </c>
      <c r="H735" s="12"/>
      <c r="I735" s="11"/>
    </row>
    <row r="736" spans="1:9" hidden="1" x14ac:dyDescent="0.3">
      <c r="A736" s="24">
        <v>734</v>
      </c>
      <c r="B736" s="11" t="str">
        <f>IFERROR(INDEX({"JSNY-BJ0001-01";"JSNY-JS0022-01";"JSNY-JS0002-01"},MATCH(D736,{"BJ_zhongyu";"JS_WX_liteer";"JS_CZ_wodefeng"},0)),"")</f>
        <v>JSNY-JS0022-01</v>
      </c>
      <c r="C736" s="11" t="str">
        <f>IFERROR(INDEX({"北京中裕世纪大酒店";"江苏利特尔绿色包装股份有限公司";"常州市金坛沃德丰电子科技有限公司"},MATCH(D736,{"BJ_zhongyu";"JS_WX_liteer";"JS_CZ_wodefeng"},0)),"")</f>
        <v>江苏利特尔绿色包装股份有限公司</v>
      </c>
      <c r="D736" s="11" t="str">
        <f>[1]动作!$G735</f>
        <v>JS_WX_liteer</v>
      </c>
      <c r="E736" s="11" t="str">
        <f>[1]动作!$D735</f>
        <v>分系统1BMS4单体电压过低一级故障</v>
      </c>
      <c r="F736" s="11" t="s">
        <v>177</v>
      </c>
      <c r="G736" s="12">
        <f>[1]动作!$A735+[1]动作!$B735</f>
        <v>43194.49728009259</v>
      </c>
      <c r="H736" s="12"/>
      <c r="I736" s="11"/>
    </row>
    <row r="737" spans="1:9" hidden="1" x14ac:dyDescent="0.3">
      <c r="A737" s="24">
        <v>735</v>
      </c>
      <c r="B737" s="11" t="str">
        <f>IFERROR(INDEX({"JSNY-BJ0001-01";"JSNY-JS0022-01";"JSNY-JS0002-01"},MATCH(D737,{"BJ_zhongyu";"JS_WX_liteer";"JS_CZ_wodefeng"},0)),"")</f>
        <v>JSNY-JS0022-01</v>
      </c>
      <c r="C737" s="11" t="str">
        <f>IFERROR(INDEX({"北京中裕世纪大酒店";"江苏利特尔绿色包装股份有限公司";"常州市金坛沃德丰电子科技有限公司"},MATCH(D737,{"BJ_zhongyu";"JS_WX_liteer";"JS_CZ_wodefeng"},0)),"")</f>
        <v>江苏利特尔绿色包装股份有限公司</v>
      </c>
      <c r="D737" s="11" t="str">
        <f>[1]动作!$G736</f>
        <v>JS_WX_liteer</v>
      </c>
      <c r="E737" s="11" t="str">
        <f>[1]动作!$D736</f>
        <v>分系统1BMS4单体电压过低二级故障</v>
      </c>
      <c r="F737" s="11" t="s">
        <v>177</v>
      </c>
      <c r="G737" s="12">
        <f>[1]动作!$A736+[1]动作!$B736</f>
        <v>43194.49728009259</v>
      </c>
      <c r="H737" s="12"/>
      <c r="I737" s="11"/>
    </row>
    <row r="738" spans="1:9" hidden="1" x14ac:dyDescent="0.3">
      <c r="A738" s="24">
        <v>736</v>
      </c>
      <c r="B738" s="11" t="str">
        <f>IFERROR(INDEX({"JSNY-BJ0001-01";"JSNY-JS0022-01";"JSNY-JS0002-01"},MATCH(D738,{"BJ_zhongyu";"JS_WX_liteer";"JS_CZ_wodefeng"},0)),"")</f>
        <v>JSNY-JS0022-01</v>
      </c>
      <c r="C738" s="11" t="str">
        <f>IFERROR(INDEX({"北京中裕世纪大酒店";"江苏利特尔绿色包装股份有限公司";"常州市金坛沃德丰电子科技有限公司"},MATCH(D738,{"BJ_zhongyu";"JS_WX_liteer";"JS_CZ_wodefeng"},0)),"")</f>
        <v>江苏利特尔绿色包装股份有限公司</v>
      </c>
      <c r="D738" s="11" t="str">
        <f>[1]动作!$G737</f>
        <v>JS_WX_liteer</v>
      </c>
      <c r="E738" s="11" t="str">
        <f>[1]动作!$D737</f>
        <v>分系统1BMS2单体电压过低一级故障</v>
      </c>
      <c r="F738" s="11" t="s">
        <v>177</v>
      </c>
      <c r="G738" s="12">
        <f>[1]动作!$A737+[1]动作!$B737</f>
        <v>43194.497453703705</v>
      </c>
      <c r="H738" s="12"/>
      <c r="I738" s="11"/>
    </row>
    <row r="739" spans="1:9" hidden="1" x14ac:dyDescent="0.3">
      <c r="A739" s="24">
        <v>737</v>
      </c>
      <c r="B739" s="11" t="str">
        <f>IFERROR(INDEX({"JSNY-BJ0001-01";"JSNY-JS0022-01";"JSNY-JS0002-01"},MATCH(D739,{"BJ_zhongyu";"JS_WX_liteer";"JS_CZ_wodefeng"},0)),"")</f>
        <v>JSNY-JS0022-01</v>
      </c>
      <c r="C739" s="11" t="str">
        <f>IFERROR(INDEX({"北京中裕世纪大酒店";"江苏利特尔绿色包装股份有限公司";"常州市金坛沃德丰电子科技有限公司"},MATCH(D739,{"BJ_zhongyu";"JS_WX_liteer";"JS_CZ_wodefeng"},0)),"")</f>
        <v>江苏利特尔绿色包装股份有限公司</v>
      </c>
      <c r="D739" s="11" t="str">
        <f>[1]动作!$G738</f>
        <v>JS_WX_liteer</v>
      </c>
      <c r="E739" s="11" t="str">
        <f>[1]动作!$D738</f>
        <v>分系统1BMS2单体电压过低二级故障</v>
      </c>
      <c r="F739" s="11" t="s">
        <v>177</v>
      </c>
      <c r="G739" s="12">
        <f>[1]动作!$A738+[1]动作!$B738</f>
        <v>43194.497453703705</v>
      </c>
      <c r="H739" s="12"/>
      <c r="I739" s="11"/>
    </row>
    <row r="740" spans="1:9" hidden="1" x14ac:dyDescent="0.3">
      <c r="A740" s="24">
        <v>738</v>
      </c>
      <c r="B740" s="11" t="str">
        <f>IFERROR(INDEX({"JSNY-BJ0001-01";"JSNY-JS0022-01";"JSNY-JS0002-01"},MATCH(D740,{"BJ_zhongyu";"JS_WX_liteer";"JS_CZ_wodefeng"},0)),"")</f>
        <v>JSNY-JS0022-01</v>
      </c>
      <c r="C740" s="11" t="str">
        <f>IFERROR(INDEX({"北京中裕世纪大酒店";"江苏利特尔绿色包装股份有限公司";"常州市金坛沃德丰电子科技有限公司"},MATCH(D740,{"BJ_zhongyu";"JS_WX_liteer";"JS_CZ_wodefeng"},0)),"")</f>
        <v>江苏利特尔绿色包装股份有限公司</v>
      </c>
      <c r="D740" s="11" t="str">
        <f>[1]动作!$G739</f>
        <v>JS_WX_liteer</v>
      </c>
      <c r="E740" s="11" t="str">
        <f>[1]动作!$D739</f>
        <v>分系统1BMS7单体电压过低一级故障</v>
      </c>
      <c r="F740" s="11" t="s">
        <v>177</v>
      </c>
      <c r="G740" s="12">
        <f>[1]动作!$A739+[1]动作!$B739</f>
        <v>43194.497453703705</v>
      </c>
      <c r="H740" s="12"/>
      <c r="I740" s="11"/>
    </row>
    <row r="741" spans="1:9" hidden="1" x14ac:dyDescent="0.3">
      <c r="A741" s="24">
        <v>739</v>
      </c>
      <c r="B741" s="11" t="str">
        <f>IFERROR(INDEX({"JSNY-BJ0001-01";"JSNY-JS0022-01";"JSNY-JS0002-01"},MATCH(D741,{"BJ_zhongyu";"JS_WX_liteer";"JS_CZ_wodefeng"},0)),"")</f>
        <v>JSNY-JS0022-01</v>
      </c>
      <c r="C741" s="11" t="str">
        <f>IFERROR(INDEX({"北京中裕世纪大酒店";"江苏利特尔绿色包装股份有限公司";"常州市金坛沃德丰电子科技有限公司"},MATCH(D741,{"BJ_zhongyu";"JS_WX_liteer";"JS_CZ_wodefeng"},0)),"")</f>
        <v>江苏利特尔绿色包装股份有限公司</v>
      </c>
      <c r="D741" s="11" t="str">
        <f>[1]动作!$G740</f>
        <v>JS_WX_liteer</v>
      </c>
      <c r="E741" s="11" t="str">
        <f>[1]动作!$D740</f>
        <v>分系统1BMS7单体电压过低二级故障</v>
      </c>
      <c r="F741" s="11" t="s">
        <v>177</v>
      </c>
      <c r="G741" s="12">
        <f>[1]动作!$A740+[1]动作!$B740</f>
        <v>43194.497453703705</v>
      </c>
      <c r="H741" s="12"/>
      <c r="I741" s="11"/>
    </row>
    <row r="742" spans="1:9" hidden="1" x14ac:dyDescent="0.3">
      <c r="A742" s="24">
        <v>740</v>
      </c>
      <c r="B742" s="11" t="str">
        <f>IFERROR(INDEX({"JSNY-BJ0001-01";"JSNY-JS0022-01";"JSNY-JS0002-01"},MATCH(D742,{"BJ_zhongyu";"JS_WX_liteer";"JS_CZ_wodefeng"},0)),"")</f>
        <v>JSNY-JS0022-01</v>
      </c>
      <c r="C742" s="11" t="str">
        <f>IFERROR(INDEX({"北京中裕世纪大酒店";"江苏利特尔绿色包装股份有限公司";"常州市金坛沃德丰电子科技有限公司"},MATCH(D742,{"BJ_zhongyu";"JS_WX_liteer";"JS_CZ_wodefeng"},0)),"")</f>
        <v>江苏利特尔绿色包装股份有限公司</v>
      </c>
      <c r="D742" s="11" t="str">
        <f>[1]动作!$G741</f>
        <v>JS_WX_liteer</v>
      </c>
      <c r="E742" s="11" t="str">
        <f>[1]动作!$D741</f>
        <v>分系统1BMS8SOC过低一级故障</v>
      </c>
      <c r="F742" s="11" t="s">
        <v>177</v>
      </c>
      <c r="G742" s="12">
        <f>[1]动作!$A741+[1]动作!$B741</f>
        <v>43194.497627314813</v>
      </c>
      <c r="H742" s="12"/>
      <c r="I742" s="11"/>
    </row>
    <row r="743" spans="1:9" hidden="1" x14ac:dyDescent="0.3">
      <c r="A743" s="24">
        <v>741</v>
      </c>
      <c r="B743" s="11" t="str">
        <f>IFERROR(INDEX({"JSNY-BJ0001-01";"JSNY-JS0022-01";"JSNY-JS0002-01"},MATCH(D743,{"BJ_zhongyu";"JS_WX_liteer";"JS_CZ_wodefeng"},0)),"")</f>
        <v>JSNY-JS0022-01</v>
      </c>
      <c r="C743" s="11" t="str">
        <f>IFERROR(INDEX({"北京中裕世纪大酒店";"江苏利特尔绿色包装股份有限公司";"常州市金坛沃德丰电子科技有限公司"},MATCH(D743,{"BJ_zhongyu";"JS_WX_liteer";"JS_CZ_wodefeng"},0)),"")</f>
        <v>江苏利特尔绿色包装股份有限公司</v>
      </c>
      <c r="D743" s="11" t="str">
        <f>[1]动作!$G742</f>
        <v>JS_WX_liteer</v>
      </c>
      <c r="E743" s="11" t="str">
        <f>[1]动作!$D742</f>
        <v>分系统1BMS8SOC过低二级故障</v>
      </c>
      <c r="F743" s="11" t="s">
        <v>177</v>
      </c>
      <c r="G743" s="12">
        <f>[1]动作!$A742+[1]动作!$B742</f>
        <v>43194.497627314813</v>
      </c>
      <c r="H743" s="12"/>
      <c r="I743" s="11"/>
    </row>
    <row r="744" spans="1:9" hidden="1" x14ac:dyDescent="0.3">
      <c r="A744" s="24">
        <v>742</v>
      </c>
      <c r="B744" s="11" t="str">
        <f>IFERROR(INDEX({"JSNY-BJ0001-01";"JSNY-JS0022-01";"JSNY-JS0002-01"},MATCH(D744,{"BJ_zhongyu";"JS_WX_liteer";"JS_CZ_wodefeng"},0)),"")</f>
        <v>JSNY-JS0022-01</v>
      </c>
      <c r="C744" s="11" t="str">
        <f>IFERROR(INDEX({"北京中裕世纪大酒店";"江苏利特尔绿色包装股份有限公司";"常州市金坛沃德丰电子科技有限公司"},MATCH(D744,{"BJ_zhongyu";"JS_WX_liteer";"JS_CZ_wodefeng"},0)),"")</f>
        <v>江苏利特尔绿色包装股份有限公司</v>
      </c>
      <c r="D744" s="11" t="str">
        <f>[1]动作!$G743</f>
        <v>JS_WX_liteer</v>
      </c>
      <c r="E744" s="11" t="str">
        <f>[1]动作!$D743</f>
        <v>分系统1BMS5单体电压过低一级故障</v>
      </c>
      <c r="F744" s="11" t="s">
        <v>177</v>
      </c>
      <c r="G744" s="12">
        <f>[1]动作!$A743+[1]动作!$B743</f>
        <v>43194.497974537036</v>
      </c>
      <c r="H744" s="12"/>
      <c r="I744" s="11"/>
    </row>
    <row r="745" spans="1:9" hidden="1" x14ac:dyDescent="0.3">
      <c r="A745" s="24">
        <v>743</v>
      </c>
      <c r="B745" s="11" t="str">
        <f>IFERROR(INDEX({"JSNY-BJ0001-01";"JSNY-JS0022-01";"JSNY-JS0002-01"},MATCH(D745,{"BJ_zhongyu";"JS_WX_liteer";"JS_CZ_wodefeng"},0)),"")</f>
        <v>JSNY-JS0022-01</v>
      </c>
      <c r="C745" s="11" t="str">
        <f>IFERROR(INDEX({"北京中裕世纪大酒店";"江苏利特尔绿色包装股份有限公司";"常州市金坛沃德丰电子科技有限公司"},MATCH(D745,{"BJ_zhongyu";"JS_WX_liteer";"JS_CZ_wodefeng"},0)),"")</f>
        <v>江苏利特尔绿色包装股份有限公司</v>
      </c>
      <c r="D745" s="11" t="str">
        <f>[1]动作!$G744</f>
        <v>JS_WX_liteer</v>
      </c>
      <c r="E745" s="11" t="str">
        <f>[1]动作!$D744</f>
        <v>分系统1BMS5单体电压过低二级故障</v>
      </c>
      <c r="F745" s="11" t="s">
        <v>177</v>
      </c>
      <c r="G745" s="12">
        <f>[1]动作!$A744+[1]动作!$B744</f>
        <v>43194.497974537036</v>
      </c>
      <c r="H745" s="12"/>
      <c r="I745" s="11"/>
    </row>
    <row r="746" spans="1:9" hidden="1" x14ac:dyDescent="0.3">
      <c r="A746" s="24">
        <v>744</v>
      </c>
      <c r="B746" s="11" t="str">
        <f>IFERROR(INDEX({"JSNY-BJ0001-01";"JSNY-JS0022-01";"JSNY-JS0002-01"},MATCH(D746,{"BJ_zhongyu";"JS_WX_liteer";"JS_CZ_wodefeng"},0)),"")</f>
        <v>JSNY-JS0022-01</v>
      </c>
      <c r="C746" s="11" t="str">
        <f>IFERROR(INDEX({"北京中裕世纪大酒店";"江苏利特尔绿色包装股份有限公司";"常州市金坛沃德丰电子科技有限公司"},MATCH(D746,{"BJ_zhongyu";"JS_WX_liteer";"JS_CZ_wodefeng"},0)),"")</f>
        <v>江苏利特尔绿色包装股份有限公司</v>
      </c>
      <c r="D746" s="11" t="str">
        <f>[1]动作!$G745</f>
        <v>JS_WX_liteer</v>
      </c>
      <c r="E746" s="11" t="str">
        <f>[1]动作!$D745</f>
        <v>分系统1BMS6单体电压过低一级故障</v>
      </c>
      <c r="F746" s="11" t="s">
        <v>177</v>
      </c>
      <c r="G746" s="12">
        <f>[1]动作!$A745+[1]动作!$B745</f>
        <v>43194.497974537036</v>
      </c>
      <c r="H746" s="12"/>
      <c r="I746" s="11"/>
    </row>
    <row r="747" spans="1:9" hidden="1" x14ac:dyDescent="0.3">
      <c r="A747" s="24">
        <v>745</v>
      </c>
      <c r="B747" s="11" t="str">
        <f>IFERROR(INDEX({"JSNY-BJ0001-01";"JSNY-JS0022-01";"JSNY-JS0002-01"},MATCH(D747,{"BJ_zhongyu";"JS_WX_liteer";"JS_CZ_wodefeng"},0)),"")</f>
        <v>JSNY-JS0022-01</v>
      </c>
      <c r="C747" s="11" t="str">
        <f>IFERROR(INDEX({"北京中裕世纪大酒店";"江苏利特尔绿色包装股份有限公司";"常州市金坛沃德丰电子科技有限公司"},MATCH(D747,{"BJ_zhongyu";"JS_WX_liteer";"JS_CZ_wodefeng"},0)),"")</f>
        <v>江苏利特尔绿色包装股份有限公司</v>
      </c>
      <c r="D747" s="11" t="str">
        <f>[1]动作!$G746</f>
        <v>JS_WX_liteer</v>
      </c>
      <c r="E747" s="11" t="str">
        <f>[1]动作!$D746</f>
        <v>分系统1BMS6单体电压过低二级故障</v>
      </c>
      <c r="F747" s="11" t="s">
        <v>177</v>
      </c>
      <c r="G747" s="12">
        <f>[1]动作!$A746+[1]动作!$B746</f>
        <v>43194.497974537036</v>
      </c>
      <c r="H747" s="12"/>
      <c r="I747" s="11"/>
    </row>
    <row r="748" spans="1:9" hidden="1" x14ac:dyDescent="0.3">
      <c r="A748" s="24">
        <v>746</v>
      </c>
      <c r="B748" s="11" t="str">
        <f>IFERROR(INDEX({"JSNY-BJ0001-01";"JSNY-JS0022-01";"JSNY-JS0002-01"},MATCH(D748,{"BJ_zhongyu";"JS_WX_liteer";"JS_CZ_wodefeng"},0)),"")</f>
        <v>JSNY-JS0022-01</v>
      </c>
      <c r="C748" s="11" t="str">
        <f>IFERROR(INDEX({"北京中裕世纪大酒店";"江苏利特尔绿色包装股份有限公司";"常州市金坛沃德丰电子科技有限公司"},MATCH(D748,{"BJ_zhongyu";"JS_WX_liteer";"JS_CZ_wodefeng"},0)),"")</f>
        <v>江苏利特尔绿色包装股份有限公司</v>
      </c>
      <c r="D748" s="11" t="str">
        <f>[1]动作!$G747</f>
        <v>JS_WX_liteer</v>
      </c>
      <c r="E748" s="11" t="str">
        <f>[1]动作!$D747</f>
        <v>分系统1BMS3单体电压过低一级故障</v>
      </c>
      <c r="F748" s="11" t="s">
        <v>177</v>
      </c>
      <c r="G748" s="12">
        <f>[1]动作!$A747+[1]动作!$B747</f>
        <v>43194.498263888891</v>
      </c>
      <c r="H748" s="12"/>
      <c r="I748" s="11"/>
    </row>
    <row r="749" spans="1:9" hidden="1" x14ac:dyDescent="0.3">
      <c r="A749" s="24">
        <v>747</v>
      </c>
      <c r="B749" s="11" t="str">
        <f>IFERROR(INDEX({"JSNY-BJ0001-01";"JSNY-JS0022-01";"JSNY-JS0002-01"},MATCH(D749,{"BJ_zhongyu";"JS_WX_liteer";"JS_CZ_wodefeng"},0)),"")</f>
        <v>JSNY-JS0022-01</v>
      </c>
      <c r="C749" s="11" t="str">
        <f>IFERROR(INDEX({"北京中裕世纪大酒店";"江苏利特尔绿色包装股份有限公司";"常州市金坛沃德丰电子科技有限公司"},MATCH(D749,{"BJ_zhongyu";"JS_WX_liteer";"JS_CZ_wodefeng"},0)),"")</f>
        <v>江苏利特尔绿色包装股份有限公司</v>
      </c>
      <c r="D749" s="11" t="str">
        <f>[1]动作!$G748</f>
        <v>JS_WX_liteer</v>
      </c>
      <c r="E749" s="11" t="str">
        <f>[1]动作!$D748</f>
        <v>分系统1BMS3单体电压过低二级故障</v>
      </c>
      <c r="F749" s="11" t="s">
        <v>177</v>
      </c>
      <c r="G749" s="12">
        <f>[1]动作!$A748+[1]动作!$B748</f>
        <v>43194.498263888891</v>
      </c>
      <c r="H749" s="12"/>
      <c r="I749" s="11"/>
    </row>
    <row r="750" spans="1:9" hidden="1" x14ac:dyDescent="0.3">
      <c r="A750" s="24">
        <v>748</v>
      </c>
      <c r="B750" s="11" t="str">
        <f>IFERROR(INDEX({"JSNY-BJ0001-01";"JSNY-JS0022-01";"JSNY-JS0002-01"},MATCH(D750,{"BJ_zhongyu";"JS_WX_liteer";"JS_CZ_wodefeng"},0)),"")</f>
        <v>JSNY-JS0022-01</v>
      </c>
      <c r="C750" s="11" t="str">
        <f>IFERROR(INDEX({"北京中裕世纪大酒店";"江苏利特尔绿色包装股份有限公司";"常州市金坛沃德丰电子科技有限公司"},MATCH(D750,{"BJ_zhongyu";"JS_WX_liteer";"JS_CZ_wodefeng"},0)),"")</f>
        <v>江苏利特尔绿色包装股份有限公司</v>
      </c>
      <c r="D750" s="11" t="str">
        <f>[1]动作!$G749</f>
        <v>JS_WX_liteer</v>
      </c>
      <c r="E750" s="11" t="str">
        <f>[1]动作!$D749</f>
        <v>分系统1BMS6SOC过低一级故障</v>
      </c>
      <c r="F750" s="11" t="s">
        <v>177</v>
      </c>
      <c r="G750" s="12">
        <f>[1]动作!$A749+[1]动作!$B749</f>
        <v>43194.499768518515</v>
      </c>
      <c r="H750" s="12"/>
      <c r="I750" s="11"/>
    </row>
    <row r="751" spans="1:9" hidden="1" x14ac:dyDescent="0.3">
      <c r="A751" s="24">
        <v>749</v>
      </c>
      <c r="B751" s="11" t="str">
        <f>IFERROR(INDEX({"JSNY-BJ0001-01";"JSNY-JS0022-01";"JSNY-JS0002-01"},MATCH(D751,{"BJ_zhongyu";"JS_WX_liteer";"JS_CZ_wodefeng"},0)),"")</f>
        <v>JSNY-JS0022-01</v>
      </c>
      <c r="C751" s="11" t="str">
        <f>IFERROR(INDEX({"北京中裕世纪大酒店";"江苏利特尔绿色包装股份有限公司";"常州市金坛沃德丰电子科技有限公司"},MATCH(D751,{"BJ_zhongyu";"JS_WX_liteer";"JS_CZ_wodefeng"},0)),"")</f>
        <v>江苏利特尔绿色包装股份有限公司</v>
      </c>
      <c r="D751" s="11" t="str">
        <f>[1]动作!$G750</f>
        <v>JS_WX_liteer</v>
      </c>
      <c r="E751" s="11" t="str">
        <f>[1]动作!$D750</f>
        <v>分系统1BMS6SOC过低二级故障</v>
      </c>
      <c r="F751" s="11" t="s">
        <v>177</v>
      </c>
      <c r="G751" s="12">
        <f>[1]动作!$A750+[1]动作!$B750</f>
        <v>43194.499768518515</v>
      </c>
      <c r="H751" s="12"/>
      <c r="I751" s="11"/>
    </row>
    <row r="752" spans="1:9" hidden="1" x14ac:dyDescent="0.3">
      <c r="A752" s="24">
        <v>750</v>
      </c>
      <c r="B752" s="11" t="str">
        <f>IFERROR(INDEX({"JSNY-BJ0001-01";"JSNY-JS0022-01";"JSNY-JS0002-01"},MATCH(D752,{"BJ_zhongyu";"JS_WX_liteer";"JS_CZ_wodefeng"},0)),"")</f>
        <v>JSNY-JS0002-01</v>
      </c>
      <c r="C752" s="11" t="str">
        <f>IFERROR(INDEX({"北京中裕世纪大酒店";"江苏利特尔绿色包装股份有限公司";"常州市金坛沃德丰电子科技有限公司"},MATCH(D752,{"BJ_zhongyu";"JS_WX_liteer";"JS_CZ_wodefeng"},0)),"")</f>
        <v>常州市金坛沃德丰电子科技有限公司</v>
      </c>
      <c r="D752" s="11" t="str">
        <f>[1]动作!$G751</f>
        <v>JS_CZ_wodefeng</v>
      </c>
      <c r="E752" s="11" t="str">
        <f>[1]动作!$D751</f>
        <v>分系统1BCMS5告警状态</v>
      </c>
      <c r="F752" s="11" t="s">
        <v>177</v>
      </c>
      <c r="G752" s="12">
        <f>[1]动作!$A751+[1]动作!$B751</f>
        <v>43194.527384259258</v>
      </c>
      <c r="H752" s="12"/>
      <c r="I752" s="11"/>
    </row>
    <row r="753" spans="1:9" hidden="1" x14ac:dyDescent="0.3">
      <c r="A753" s="24">
        <v>751</v>
      </c>
      <c r="B753" s="11" t="str">
        <f>IFERROR(INDEX({"JSNY-BJ0001-01";"JSNY-JS0022-01";"JSNY-JS0002-01"},MATCH(D753,{"BJ_zhongyu";"JS_WX_liteer";"JS_CZ_wodefeng"},0)),"")</f>
        <v>JSNY-JS0002-01</v>
      </c>
      <c r="C753" s="11" t="str">
        <f>IFERROR(INDEX({"北京中裕世纪大酒店";"江苏利特尔绿色包装股份有限公司";"常州市金坛沃德丰电子科技有限公司"},MATCH(D753,{"BJ_zhongyu";"JS_WX_liteer";"JS_CZ_wodefeng"},0)),"")</f>
        <v>常州市金坛沃德丰电子科技有限公司</v>
      </c>
      <c r="D753" s="11" t="str">
        <f>[1]动作!$G752</f>
        <v>JS_CZ_wodefeng</v>
      </c>
      <c r="E753" s="11" t="str">
        <f>[1]动作!$D752</f>
        <v>分系统1BMS5单体电压过低二级故障</v>
      </c>
      <c r="F753" s="11" t="s">
        <v>177</v>
      </c>
      <c r="G753" s="12">
        <f>[1]动作!$A752+[1]动作!$B752</f>
        <v>43194.527384259258</v>
      </c>
      <c r="H753" s="12"/>
      <c r="I753" s="11"/>
    </row>
    <row r="754" spans="1:9" hidden="1" x14ac:dyDescent="0.3">
      <c r="A754" s="24">
        <v>752</v>
      </c>
      <c r="B754" s="11" t="str">
        <f>IFERROR(INDEX({"JSNY-BJ0001-01";"JSNY-JS0022-01";"JSNY-JS0002-01"},MATCH(D754,{"BJ_zhongyu";"JS_WX_liteer";"JS_CZ_wodefeng"},0)),"")</f>
        <v>JSNY-JS0002-01</v>
      </c>
      <c r="C754" s="11" t="str">
        <f>IFERROR(INDEX({"北京中裕世纪大酒店";"江苏利特尔绿色包装股份有限公司";"常州市金坛沃德丰电子科技有限公司"},MATCH(D754,{"BJ_zhongyu";"JS_WX_liteer";"JS_CZ_wodefeng"},0)),"")</f>
        <v>常州市金坛沃德丰电子科技有限公司</v>
      </c>
      <c r="D754" s="11" t="str">
        <f>[1]动作!$G753</f>
        <v>JS_CZ_wodefeng</v>
      </c>
      <c r="E754" s="11" t="str">
        <f>[1]动作!$D753</f>
        <v>分系统1BMS3SOC过低一级故障</v>
      </c>
      <c r="F754" s="11" t="s">
        <v>177</v>
      </c>
      <c r="G754" s="12">
        <f>[1]动作!$A753+[1]动作!$B753</f>
        <v>43194.529768518521</v>
      </c>
      <c r="H754" s="12"/>
      <c r="I754" s="11"/>
    </row>
    <row r="755" spans="1:9" hidden="1" x14ac:dyDescent="0.3">
      <c r="A755" s="24">
        <v>753</v>
      </c>
      <c r="B755" s="11" t="str">
        <f>IFERROR(INDEX({"JSNY-BJ0001-01";"JSNY-JS0022-01";"JSNY-JS0002-01"},MATCH(D755,{"BJ_zhongyu";"JS_WX_liteer";"JS_CZ_wodefeng"},0)),"")</f>
        <v>JSNY-JS0002-01</v>
      </c>
      <c r="C755" s="11" t="str">
        <f>IFERROR(INDEX({"北京中裕世纪大酒店";"江苏利特尔绿色包装股份有限公司";"常州市金坛沃德丰电子科技有限公司"},MATCH(D755,{"BJ_zhongyu";"JS_WX_liteer";"JS_CZ_wodefeng"},0)),"")</f>
        <v>常州市金坛沃德丰电子科技有限公司</v>
      </c>
      <c r="D755" s="11" t="str">
        <f>[1]动作!$G754</f>
        <v>JS_CZ_wodefeng</v>
      </c>
      <c r="E755" s="11" t="str">
        <f>[1]动作!$D754</f>
        <v>分系统1BMS1单体电压过低一级故障</v>
      </c>
      <c r="F755" s="11" t="s">
        <v>177</v>
      </c>
      <c r="G755" s="12">
        <f>[1]动作!$A754+[1]动作!$B754</f>
        <v>43194.533819444441</v>
      </c>
      <c r="H755" s="12"/>
      <c r="I755" s="11"/>
    </row>
    <row r="756" spans="1:9" hidden="1" x14ac:dyDescent="0.3">
      <c r="A756" s="24">
        <v>754</v>
      </c>
      <c r="B756" s="11" t="str">
        <f>IFERROR(INDEX({"JSNY-BJ0001-01";"JSNY-JS0022-01";"JSNY-JS0002-01"},MATCH(D756,{"BJ_zhongyu";"JS_WX_liteer";"JS_CZ_wodefeng"},0)),"")</f>
        <v>JSNY-JS0002-01</v>
      </c>
      <c r="C756" s="11" t="str">
        <f>IFERROR(INDEX({"北京中裕世纪大酒店";"江苏利特尔绿色包装股份有限公司";"常州市金坛沃德丰电子科技有限公司"},MATCH(D756,{"BJ_zhongyu";"JS_WX_liteer";"JS_CZ_wodefeng"},0)),"")</f>
        <v>常州市金坛沃德丰电子科技有限公司</v>
      </c>
      <c r="D756" s="11" t="str">
        <f>[1]动作!$G755</f>
        <v>JS_CZ_wodefeng</v>
      </c>
      <c r="E756" s="11" t="str">
        <f>[1]动作!$D755</f>
        <v>分系统1BMS6单体电压过低一级故障</v>
      </c>
      <c r="F756" s="11" t="s">
        <v>177</v>
      </c>
      <c r="G756" s="12">
        <f>[1]动作!$A755+[1]动作!$B755</f>
        <v>43194.534050925926</v>
      </c>
      <c r="H756" s="12"/>
      <c r="I756" s="11"/>
    </row>
    <row r="757" spans="1:9" hidden="1" x14ac:dyDescent="0.3">
      <c r="A757" s="24">
        <v>755</v>
      </c>
      <c r="B757" s="11" t="str">
        <f>IFERROR(INDEX({"JSNY-BJ0001-01";"JSNY-JS0022-01";"JSNY-JS0002-01"},MATCH(D757,{"BJ_zhongyu";"JS_WX_liteer";"JS_CZ_wodefeng"},0)),"")</f>
        <v>JSNY-JS0002-01</v>
      </c>
      <c r="C757" s="11" t="str">
        <f>IFERROR(INDEX({"北京中裕世纪大酒店";"江苏利特尔绿色包装股份有限公司";"常州市金坛沃德丰电子科技有限公司"},MATCH(D757,{"BJ_zhongyu";"JS_WX_liteer";"JS_CZ_wodefeng"},0)),"")</f>
        <v>常州市金坛沃德丰电子科技有限公司</v>
      </c>
      <c r="D757" s="11" t="str">
        <f>[1]动作!$G756</f>
        <v>JS_CZ_wodefeng</v>
      </c>
      <c r="E757" s="11" t="str">
        <f>[1]动作!$D756</f>
        <v>分系统1BMS3单体电压过低一级故障</v>
      </c>
      <c r="F757" s="11" t="s">
        <v>177</v>
      </c>
      <c r="G757" s="12">
        <f>[1]动作!$A756+[1]动作!$B756</f>
        <v>43194.534456018519</v>
      </c>
      <c r="H757" s="12"/>
      <c r="I757" s="11"/>
    </row>
    <row r="758" spans="1:9" hidden="1" x14ac:dyDescent="0.3">
      <c r="A758" s="24">
        <v>756</v>
      </c>
      <c r="B758" s="11" t="str">
        <f>IFERROR(INDEX({"JSNY-BJ0001-01";"JSNY-JS0022-01";"JSNY-JS0002-01"},MATCH(D758,{"BJ_zhongyu";"JS_WX_liteer";"JS_CZ_wodefeng"},0)),"")</f>
        <v>JSNY-JS0002-01</v>
      </c>
      <c r="C758" s="11" t="str">
        <f>IFERROR(INDEX({"北京中裕世纪大酒店";"江苏利特尔绿色包装股份有限公司";"常州市金坛沃德丰电子科技有限公司"},MATCH(D758,{"BJ_zhongyu";"JS_WX_liteer";"JS_CZ_wodefeng"},0)),"")</f>
        <v>常州市金坛沃德丰电子科技有限公司</v>
      </c>
      <c r="D758" s="11" t="str">
        <f>[1]动作!$G757</f>
        <v>JS_CZ_wodefeng</v>
      </c>
      <c r="E758" s="11" t="str">
        <f>[1]动作!$D757</f>
        <v>分系统1BMS4单体电压过低一级故障</v>
      </c>
      <c r="F758" s="11" t="s">
        <v>177</v>
      </c>
      <c r="G758" s="12">
        <f>[1]动作!$A757+[1]动作!$B757</f>
        <v>43194.534803240742</v>
      </c>
      <c r="H758" s="12"/>
      <c r="I758" s="11"/>
    </row>
    <row r="759" spans="1:9" hidden="1" x14ac:dyDescent="0.3">
      <c r="A759" s="24">
        <v>757</v>
      </c>
      <c r="B759" s="11" t="str">
        <f>IFERROR(INDEX({"JSNY-BJ0001-01";"JSNY-JS0022-01";"JSNY-JS0002-01"},MATCH(D759,{"BJ_zhongyu";"JS_WX_liteer";"JS_CZ_wodefeng"},0)),"")</f>
        <v>JSNY-JS0002-01</v>
      </c>
      <c r="C759" s="11" t="str">
        <f>IFERROR(INDEX({"北京中裕世纪大酒店";"江苏利特尔绿色包装股份有限公司";"常州市金坛沃德丰电子科技有限公司"},MATCH(D759,{"BJ_zhongyu";"JS_WX_liteer";"JS_CZ_wodefeng"},0)),"")</f>
        <v>常州市金坛沃德丰电子科技有限公司</v>
      </c>
      <c r="D759" s="11" t="str">
        <f>[1]动作!$G758</f>
        <v>JS_CZ_wodefeng</v>
      </c>
      <c r="E759" s="11" t="str">
        <f>[1]动作!$D758</f>
        <v>分系统1BMS2单体电压过低一级故障</v>
      </c>
      <c r="F759" s="11" t="s">
        <v>177</v>
      </c>
      <c r="G759" s="12">
        <f>[1]动作!$A758+[1]动作!$B758</f>
        <v>43194.535324074073</v>
      </c>
      <c r="H759" s="12"/>
      <c r="I759" s="11"/>
    </row>
    <row r="760" spans="1:9" hidden="1" x14ac:dyDescent="0.3">
      <c r="A760" s="24">
        <v>758</v>
      </c>
      <c r="B760" s="11" t="str">
        <f>IFERROR(INDEX({"JSNY-BJ0001-01";"JSNY-JS0022-01";"JSNY-JS0002-01"},MATCH(D760,{"BJ_zhongyu";"JS_WX_liteer";"JS_CZ_wodefeng"},0)),"")</f>
        <v>JSNY-JS0002-01</v>
      </c>
      <c r="C760" s="11" t="str">
        <f>IFERROR(INDEX({"北京中裕世纪大酒店";"江苏利特尔绿色包装股份有限公司";"常州市金坛沃德丰电子科技有限公司"},MATCH(D760,{"BJ_zhongyu";"JS_WX_liteer";"JS_CZ_wodefeng"},0)),"")</f>
        <v>常州市金坛沃德丰电子科技有限公司</v>
      </c>
      <c r="D760" s="11" t="str">
        <f>[1]动作!$G759</f>
        <v>JS_CZ_wodefeng</v>
      </c>
      <c r="E760" s="11" t="str">
        <f>[1]动作!$D759</f>
        <v>分系统1BMS1总电压过低一级故障</v>
      </c>
      <c r="F760" s="11" t="s">
        <v>177</v>
      </c>
      <c r="G760" s="12">
        <f>[1]动作!$A759+[1]动作!$B759</f>
        <v>43194.537118055552</v>
      </c>
      <c r="H760" s="12"/>
      <c r="I760" s="11"/>
    </row>
    <row r="761" spans="1:9" hidden="1" x14ac:dyDescent="0.3">
      <c r="A761" s="24">
        <v>759</v>
      </c>
      <c r="B761" s="11" t="str">
        <f>IFERROR(INDEX({"JSNY-BJ0001-01";"JSNY-JS0022-01";"JSNY-JS0002-01"},MATCH(D761,{"BJ_zhongyu";"JS_WX_liteer";"JS_CZ_wodefeng"},0)),"")</f>
        <v>JSNY-JS0002-01</v>
      </c>
      <c r="C761" s="11" t="str">
        <f>IFERROR(INDEX({"北京中裕世纪大酒店";"江苏利特尔绿色包装股份有限公司";"常州市金坛沃德丰电子科技有限公司"},MATCH(D761,{"BJ_zhongyu";"JS_WX_liteer";"JS_CZ_wodefeng"},0)),"")</f>
        <v>常州市金坛沃德丰电子科技有限公司</v>
      </c>
      <c r="D761" s="11" t="str">
        <f>[1]动作!$G760</f>
        <v>JS_CZ_wodefeng</v>
      </c>
      <c r="E761" s="11" t="str">
        <f>[1]动作!$D760</f>
        <v>分系统1BMS3总电压过低一级故障</v>
      </c>
      <c r="F761" s="11" t="s">
        <v>177</v>
      </c>
      <c r="G761" s="12">
        <f>[1]动作!$A760+[1]动作!$B760</f>
        <v>43194.537233796298</v>
      </c>
      <c r="H761" s="12"/>
      <c r="I761" s="11"/>
    </row>
    <row r="762" spans="1:9" hidden="1" x14ac:dyDescent="0.3">
      <c r="A762" s="24">
        <v>760</v>
      </c>
      <c r="B762" s="11" t="str">
        <f>IFERROR(INDEX({"JSNY-BJ0001-01";"JSNY-JS0022-01";"JSNY-JS0002-01"},MATCH(D762,{"BJ_zhongyu";"JS_WX_liteer";"JS_CZ_wodefeng"},0)),"")</f>
        <v>JSNY-JS0002-01</v>
      </c>
      <c r="C762" s="11" t="str">
        <f>IFERROR(INDEX({"北京中裕世纪大酒店";"江苏利特尔绿色包装股份有限公司";"常州市金坛沃德丰电子科技有限公司"},MATCH(D762,{"BJ_zhongyu";"JS_WX_liteer";"JS_CZ_wodefeng"},0)),"")</f>
        <v>常州市金坛沃德丰电子科技有限公司</v>
      </c>
      <c r="D762" s="11" t="str">
        <f>[1]动作!$G761</f>
        <v>JS_CZ_wodefeng</v>
      </c>
      <c r="E762" s="11" t="str">
        <f>[1]动作!$D761</f>
        <v>分系统1BMS6总电压过低一级故障</v>
      </c>
      <c r="F762" s="11" t="s">
        <v>177</v>
      </c>
      <c r="G762" s="12">
        <f>[1]动作!$A761+[1]动作!$B761</f>
        <v>43194.537349537037</v>
      </c>
      <c r="H762" s="12"/>
      <c r="I762" s="11"/>
    </row>
    <row r="763" spans="1:9" hidden="1" x14ac:dyDescent="0.3">
      <c r="A763" s="24">
        <v>761</v>
      </c>
      <c r="B763" s="11" t="str">
        <f>IFERROR(INDEX({"JSNY-BJ0001-01";"JSNY-JS0022-01";"JSNY-JS0002-01"},MATCH(D763,{"BJ_zhongyu";"JS_WX_liteer";"JS_CZ_wodefeng"},0)),"")</f>
        <v>JSNY-JS0002-01</v>
      </c>
      <c r="C763" s="11" t="str">
        <f>IFERROR(INDEX({"北京中裕世纪大酒店";"江苏利特尔绿色包装股份有限公司";"常州市金坛沃德丰电子科技有限公司"},MATCH(D763,{"BJ_zhongyu";"JS_WX_liteer";"JS_CZ_wodefeng"},0)),"")</f>
        <v>常州市金坛沃德丰电子科技有限公司</v>
      </c>
      <c r="D763" s="11" t="str">
        <f>[1]动作!$G762</f>
        <v>JS_CZ_wodefeng</v>
      </c>
      <c r="E763" s="11" t="str">
        <f>[1]动作!$D762</f>
        <v>分系统1BMS2总电压过低一级故障</v>
      </c>
      <c r="F763" s="11" t="s">
        <v>177</v>
      </c>
      <c r="G763" s="12">
        <f>[1]动作!$A762+[1]动作!$B762</f>
        <v>43194.537465277775</v>
      </c>
      <c r="H763" s="12"/>
      <c r="I763" s="11"/>
    </row>
    <row r="764" spans="1:9" hidden="1" x14ac:dyDescent="0.3">
      <c r="A764" s="24">
        <v>762</v>
      </c>
      <c r="B764" s="11" t="str">
        <f>IFERROR(INDEX({"JSNY-BJ0001-01";"JSNY-JS0022-01";"JSNY-JS0002-01"},MATCH(D764,{"BJ_zhongyu";"JS_WX_liteer";"JS_CZ_wodefeng"},0)),"")</f>
        <v>JSNY-JS0002-01</v>
      </c>
      <c r="C764" s="11" t="str">
        <f>IFERROR(INDEX({"北京中裕世纪大酒店";"江苏利特尔绿色包装股份有限公司";"常州市金坛沃德丰电子科技有限公司"},MATCH(D764,{"BJ_zhongyu";"JS_WX_liteer";"JS_CZ_wodefeng"},0)),"")</f>
        <v>常州市金坛沃德丰电子科技有限公司</v>
      </c>
      <c r="D764" s="11" t="str">
        <f>[1]动作!$G763</f>
        <v>JS_CZ_wodefeng</v>
      </c>
      <c r="E764" s="11" t="str">
        <f>[1]动作!$D763</f>
        <v>分系统1BMS5总电压过低一级故障</v>
      </c>
      <c r="F764" s="11" t="s">
        <v>177</v>
      </c>
      <c r="G764" s="12">
        <f>[1]动作!$A763+[1]动作!$B763</f>
        <v>43194.537465277775</v>
      </c>
      <c r="H764" s="12"/>
      <c r="I764" s="11"/>
    </row>
    <row r="765" spans="1:9" hidden="1" x14ac:dyDescent="0.3">
      <c r="A765" s="24">
        <v>763</v>
      </c>
      <c r="B765" s="11" t="str">
        <f>IFERROR(INDEX({"JSNY-BJ0001-01";"JSNY-JS0022-01";"JSNY-JS0002-01"},MATCH(D765,{"BJ_zhongyu";"JS_WX_liteer";"JS_CZ_wodefeng"},0)),"")</f>
        <v>JSNY-JS0002-01</v>
      </c>
      <c r="C765" s="11" t="str">
        <f>IFERROR(INDEX({"北京中裕世纪大酒店";"江苏利特尔绿色包装股份有限公司";"常州市金坛沃德丰电子科技有限公司"},MATCH(D765,{"BJ_zhongyu";"JS_WX_liteer";"JS_CZ_wodefeng"},0)),"")</f>
        <v>常州市金坛沃德丰电子科技有限公司</v>
      </c>
      <c r="D765" s="11" t="str">
        <f>[1]动作!$G764</f>
        <v>JS_CZ_wodefeng</v>
      </c>
      <c r="E765" s="11" t="str">
        <f>[1]动作!$D764</f>
        <v>分系统1BMS4总电压过低一级故障</v>
      </c>
      <c r="F765" s="11" t="s">
        <v>177</v>
      </c>
      <c r="G765" s="12">
        <f>[1]动作!$A764+[1]动作!$B764</f>
        <v>43194.537581018521</v>
      </c>
      <c r="H765" s="12"/>
      <c r="I765" s="11"/>
    </row>
    <row r="766" spans="1:9" hidden="1" x14ac:dyDescent="0.3">
      <c r="A766" s="24">
        <v>764</v>
      </c>
      <c r="B766" s="11" t="str">
        <f>IFERROR(INDEX({"JSNY-BJ0001-01";"JSNY-JS0022-01";"JSNY-JS0002-01"},MATCH(D766,{"BJ_zhongyu";"JS_WX_liteer";"JS_CZ_wodefeng"},0)),"")</f>
        <v>JSNY-JS0002-01</v>
      </c>
      <c r="C766" s="11" t="str">
        <f>IFERROR(INDEX({"北京中裕世纪大酒店";"江苏利特尔绿色包装股份有限公司";"常州市金坛沃德丰电子科技有限公司"},MATCH(D766,{"BJ_zhongyu";"JS_WX_liteer";"JS_CZ_wodefeng"},0)),"")</f>
        <v>常州市金坛沃德丰电子科技有限公司</v>
      </c>
      <c r="D766" s="11" t="str">
        <f>[1]动作!$G765</f>
        <v>JS_CZ_wodefeng</v>
      </c>
      <c r="E766" s="11" t="str">
        <f>[1]动作!$D765</f>
        <v>分系统1BMS5单体电压过低一级故障</v>
      </c>
      <c r="F766" s="11" t="s">
        <v>177</v>
      </c>
      <c r="G766" s="12">
        <f>[1]动作!$A765+[1]动作!$B765</f>
        <v>43194.538043981483</v>
      </c>
      <c r="H766" s="12"/>
      <c r="I766" s="11"/>
    </row>
    <row r="767" spans="1:9" hidden="1" x14ac:dyDescent="0.3">
      <c r="A767" s="24">
        <v>765</v>
      </c>
      <c r="B767" s="11" t="str">
        <f>IFERROR(INDEX({"JSNY-BJ0001-01";"JSNY-JS0022-01";"JSNY-JS0002-01"},MATCH(D767,{"BJ_zhongyu";"JS_WX_liteer";"JS_CZ_wodefeng"},0)),"")</f>
        <v>JSNY-BJ0001-01</v>
      </c>
      <c r="C767" s="11" t="str">
        <f>IFERROR(INDEX({"北京中裕世纪大酒店";"江苏利特尔绿色包装股份有限公司";"常州市金坛沃德丰电子科技有限公司"},MATCH(D767,{"BJ_zhongyu";"JS_WX_liteer";"JS_CZ_wodefeng"},0)),"")</f>
        <v>北京中裕世纪大酒店</v>
      </c>
      <c r="D767" s="11" t="str">
        <f>[1]动作!$G766</f>
        <v>BJ_zhongyu</v>
      </c>
      <c r="E767" s="11" t="str">
        <f>[1]动作!$D766</f>
        <v>分系统2告警状态</v>
      </c>
      <c r="F767" s="11" t="s">
        <v>178</v>
      </c>
      <c r="G767" s="12">
        <f>[1]动作!$A766+[1]动作!$B766</f>
        <v>43194.74591435185</v>
      </c>
      <c r="H767" s="12"/>
      <c r="I767" s="11"/>
    </row>
    <row r="768" spans="1:9" hidden="1" x14ac:dyDescent="0.3">
      <c r="A768" s="24">
        <v>766</v>
      </c>
      <c r="B768" s="11" t="str">
        <f>IFERROR(INDEX({"JSNY-BJ0001-01";"JSNY-JS0022-01";"JSNY-JS0002-01"},MATCH(D768,{"BJ_zhongyu";"JS_WX_liteer";"JS_CZ_wodefeng"},0)),"")</f>
        <v>JSNY-BJ0001-01</v>
      </c>
      <c r="C768" s="11" t="str">
        <f>IFERROR(INDEX({"北京中裕世纪大酒店";"江苏利特尔绿色包装股份有限公司";"常州市金坛沃德丰电子科技有限公司"},MATCH(D768,{"BJ_zhongyu";"JS_WX_liteer";"JS_CZ_wodefeng"},0)),"")</f>
        <v>北京中裕世纪大酒店</v>
      </c>
      <c r="D768" s="11" t="str">
        <f>[1]动作!$G767</f>
        <v>BJ_zhongyu</v>
      </c>
      <c r="E768" s="11" t="str">
        <f>[1]动作!$D767</f>
        <v>分系统2PCS告警状态</v>
      </c>
      <c r="F768" s="11" t="s">
        <v>176</v>
      </c>
      <c r="G768" s="12">
        <f>[1]动作!$A767+[1]动作!$B767</f>
        <v>43194.74591435185</v>
      </c>
      <c r="H768" s="12"/>
      <c r="I768" s="11"/>
    </row>
    <row r="769" spans="1:9" hidden="1" x14ac:dyDescent="0.3">
      <c r="A769" s="24">
        <v>767</v>
      </c>
      <c r="B769" s="11" t="str">
        <f>IFERROR(INDEX({"JSNY-BJ0001-01";"JSNY-JS0022-01";"JSNY-JS0002-01"},MATCH(D769,{"BJ_zhongyu";"JS_WX_liteer";"JS_CZ_wodefeng"},0)),"")</f>
        <v>JSNY-JS0002-01</v>
      </c>
      <c r="C769" s="11" t="str">
        <f>IFERROR(INDEX({"北京中裕世纪大酒店";"江苏利特尔绿色包装股份有限公司";"常州市金坛沃德丰电子科技有限公司"},MATCH(D769,{"BJ_zhongyu";"JS_WX_liteer";"JS_CZ_wodefeng"},0)),"")</f>
        <v>常州市金坛沃德丰电子科技有限公司</v>
      </c>
      <c r="D769" s="11" t="str">
        <f>[1]动作!$G768</f>
        <v>JS_CZ_wodefeng</v>
      </c>
      <c r="E769" s="11" t="str">
        <f>[1]动作!$D768</f>
        <v>分系统1BMS1总电压过低一级故障</v>
      </c>
      <c r="F769" s="11" t="s">
        <v>177</v>
      </c>
      <c r="G769" s="12">
        <f>[1]动作!$A768+[1]动作!$B768</f>
        <v>43194.826921296299</v>
      </c>
      <c r="H769" s="12"/>
      <c r="I769" s="11"/>
    </row>
    <row r="770" spans="1:9" hidden="1" x14ac:dyDescent="0.3">
      <c r="A770" s="24">
        <v>768</v>
      </c>
      <c r="B770" s="11" t="str">
        <f>IFERROR(INDEX({"JSNY-BJ0001-01";"JSNY-JS0022-01";"JSNY-JS0002-01"},MATCH(D770,{"BJ_zhongyu";"JS_WX_liteer";"JS_CZ_wodefeng"},0)),"")</f>
        <v>JSNY-JS0002-01</v>
      </c>
      <c r="C770" s="11" t="str">
        <f>IFERROR(INDEX({"北京中裕世纪大酒店";"江苏利特尔绿色包装股份有限公司";"常州市金坛沃德丰电子科技有限公司"},MATCH(D770,{"BJ_zhongyu";"JS_WX_liteer";"JS_CZ_wodefeng"},0)),"")</f>
        <v>常州市金坛沃德丰电子科技有限公司</v>
      </c>
      <c r="D770" s="11" t="str">
        <f>[1]动作!$G769</f>
        <v>JS_CZ_wodefeng</v>
      </c>
      <c r="E770" s="11" t="str">
        <f>[1]动作!$D769</f>
        <v>分系统1BMS1总电压过低二级故障</v>
      </c>
      <c r="F770" s="11" t="s">
        <v>177</v>
      </c>
      <c r="G770" s="12">
        <f>[1]动作!$A769+[1]动作!$B769</f>
        <v>43194.826921296299</v>
      </c>
      <c r="H770" s="12"/>
      <c r="I770" s="11"/>
    </row>
    <row r="771" spans="1:9" hidden="1" x14ac:dyDescent="0.3">
      <c r="A771" s="24">
        <v>769</v>
      </c>
      <c r="B771" s="11" t="str">
        <f>IFERROR(INDEX({"JSNY-BJ0001-01";"JSNY-JS0022-01";"JSNY-JS0002-01"},MATCH(D771,{"BJ_zhongyu";"JS_WX_liteer";"JS_CZ_wodefeng"},0)),"")</f>
        <v>JSNY-JS0002-01</v>
      </c>
      <c r="C771" s="11" t="str">
        <f>IFERROR(INDEX({"北京中裕世纪大酒店";"江苏利特尔绿色包装股份有限公司";"常州市金坛沃德丰电子科技有限公司"},MATCH(D771,{"BJ_zhongyu";"JS_WX_liteer";"JS_CZ_wodefeng"},0)),"")</f>
        <v>常州市金坛沃德丰电子科技有限公司</v>
      </c>
      <c r="D771" s="11" t="str">
        <f>[1]动作!$G770</f>
        <v>JS_CZ_wodefeng</v>
      </c>
      <c r="E771" s="11" t="str">
        <f>[1]动作!$D770</f>
        <v>分系统1BMS3总电压过低一级故障</v>
      </c>
      <c r="F771" s="11" t="s">
        <v>177</v>
      </c>
      <c r="G771" s="12">
        <f>[1]动作!$A770+[1]动作!$B770</f>
        <v>43194.827268518522</v>
      </c>
      <c r="H771" s="12"/>
      <c r="I771" s="11"/>
    </row>
    <row r="772" spans="1:9" hidden="1" x14ac:dyDescent="0.3">
      <c r="A772" s="24">
        <v>770</v>
      </c>
      <c r="B772" s="11" t="str">
        <f>IFERROR(INDEX({"JSNY-BJ0001-01";"JSNY-JS0022-01";"JSNY-JS0002-01"},MATCH(D772,{"BJ_zhongyu";"JS_WX_liteer";"JS_CZ_wodefeng"},0)),"")</f>
        <v>JSNY-JS0002-01</v>
      </c>
      <c r="C772" s="11" t="str">
        <f>IFERROR(INDEX({"北京中裕世纪大酒店";"江苏利特尔绿色包装股份有限公司";"常州市金坛沃德丰电子科技有限公司"},MATCH(D772,{"BJ_zhongyu";"JS_WX_liteer";"JS_CZ_wodefeng"},0)),"")</f>
        <v>常州市金坛沃德丰电子科技有限公司</v>
      </c>
      <c r="D772" s="11" t="str">
        <f>[1]动作!$G771</f>
        <v>JS_CZ_wodefeng</v>
      </c>
      <c r="E772" s="11" t="str">
        <f>[1]动作!$D771</f>
        <v>分系统1BMS3总电压过低二级故障</v>
      </c>
      <c r="F772" s="11" t="s">
        <v>177</v>
      </c>
      <c r="G772" s="12">
        <f>[1]动作!$A771+[1]动作!$B771</f>
        <v>43194.827268518522</v>
      </c>
      <c r="H772" s="12"/>
      <c r="I772" s="11"/>
    </row>
    <row r="773" spans="1:9" hidden="1" x14ac:dyDescent="0.3">
      <c r="A773" s="24">
        <v>771</v>
      </c>
      <c r="B773" s="11" t="str">
        <f>IFERROR(INDEX({"JSNY-BJ0001-01";"JSNY-JS0022-01";"JSNY-JS0002-01"},MATCH(D773,{"BJ_zhongyu";"JS_WX_liteer";"JS_CZ_wodefeng"},0)),"")</f>
        <v>JSNY-JS0002-01</v>
      </c>
      <c r="C773" s="11" t="str">
        <f>IFERROR(INDEX({"北京中裕世纪大酒店";"江苏利特尔绿色包装股份有限公司";"常州市金坛沃德丰电子科技有限公司"},MATCH(D773,{"BJ_zhongyu";"JS_WX_liteer";"JS_CZ_wodefeng"},0)),"")</f>
        <v>常州市金坛沃德丰电子科技有限公司</v>
      </c>
      <c r="D773" s="11" t="str">
        <f>[1]动作!$G772</f>
        <v>JS_CZ_wodefeng</v>
      </c>
      <c r="E773" s="11" t="str">
        <f>[1]动作!$D772</f>
        <v>分系统1BMS6总电压过低一级故障</v>
      </c>
      <c r="F773" s="11" t="s">
        <v>177</v>
      </c>
      <c r="G773" s="12">
        <f>[1]动作!$A772+[1]动作!$B772</f>
        <v>43194.827499999999</v>
      </c>
      <c r="H773" s="12"/>
      <c r="I773" s="11"/>
    </row>
    <row r="774" spans="1:9" hidden="1" x14ac:dyDescent="0.3">
      <c r="A774" s="24">
        <v>772</v>
      </c>
      <c r="B774" s="11" t="str">
        <f>IFERROR(INDEX({"JSNY-BJ0001-01";"JSNY-JS0022-01";"JSNY-JS0002-01"},MATCH(D774,{"BJ_zhongyu";"JS_WX_liteer";"JS_CZ_wodefeng"},0)),"")</f>
        <v>JSNY-JS0002-01</v>
      </c>
      <c r="C774" s="11" t="str">
        <f>IFERROR(INDEX({"北京中裕世纪大酒店";"江苏利特尔绿色包装股份有限公司";"常州市金坛沃德丰电子科技有限公司"},MATCH(D774,{"BJ_zhongyu";"JS_WX_liteer";"JS_CZ_wodefeng"},0)),"")</f>
        <v>常州市金坛沃德丰电子科技有限公司</v>
      </c>
      <c r="D774" s="11" t="str">
        <f>[1]动作!$G773</f>
        <v>JS_CZ_wodefeng</v>
      </c>
      <c r="E774" s="11" t="str">
        <f>[1]动作!$D773</f>
        <v>分系统1BMS6总电压过低二级故障</v>
      </c>
      <c r="F774" s="11" t="s">
        <v>177</v>
      </c>
      <c r="G774" s="12">
        <f>[1]动作!$A773+[1]动作!$B773</f>
        <v>43194.827499999999</v>
      </c>
      <c r="H774" s="12"/>
      <c r="I774" s="11"/>
    </row>
    <row r="775" spans="1:9" hidden="1" x14ac:dyDescent="0.3">
      <c r="A775" s="24">
        <v>773</v>
      </c>
      <c r="B775" s="11" t="str">
        <f>IFERROR(INDEX({"JSNY-BJ0001-01";"JSNY-JS0022-01";"JSNY-JS0002-01"},MATCH(D775,{"BJ_zhongyu";"JS_WX_liteer";"JS_CZ_wodefeng"},0)),"")</f>
        <v>JSNY-JS0002-01</v>
      </c>
      <c r="C775" s="11" t="str">
        <f>IFERROR(INDEX({"北京中裕世纪大酒店";"江苏利特尔绿色包装股份有限公司";"常州市金坛沃德丰电子科技有限公司"},MATCH(D775,{"BJ_zhongyu";"JS_WX_liteer";"JS_CZ_wodefeng"},0)),"")</f>
        <v>常州市金坛沃德丰电子科技有限公司</v>
      </c>
      <c r="D775" s="11" t="str">
        <f>[1]动作!$G774</f>
        <v>JS_CZ_wodefeng</v>
      </c>
      <c r="E775" s="11" t="str">
        <f>[1]动作!$D774</f>
        <v>分系统1BMS6SOC过低一级故障</v>
      </c>
      <c r="F775" s="11" t="s">
        <v>177</v>
      </c>
      <c r="G775" s="12">
        <f>[1]动作!$A774+[1]动作!$B774</f>
        <v>43194.827905092592</v>
      </c>
      <c r="H775" s="12"/>
      <c r="I775" s="11"/>
    </row>
    <row r="776" spans="1:9" hidden="1" x14ac:dyDescent="0.3">
      <c r="A776" s="24">
        <v>774</v>
      </c>
      <c r="B776" s="11" t="str">
        <f>IFERROR(INDEX({"JSNY-BJ0001-01";"JSNY-JS0022-01";"JSNY-JS0002-01"},MATCH(D776,{"BJ_zhongyu";"JS_WX_liteer";"JS_CZ_wodefeng"},0)),"")</f>
        <v>JSNY-JS0002-01</v>
      </c>
      <c r="C776" s="11" t="str">
        <f>IFERROR(INDEX({"北京中裕世纪大酒店";"江苏利特尔绿色包装股份有限公司";"常州市金坛沃德丰电子科技有限公司"},MATCH(D776,{"BJ_zhongyu";"JS_WX_liteer";"JS_CZ_wodefeng"},0)),"")</f>
        <v>常州市金坛沃德丰电子科技有限公司</v>
      </c>
      <c r="D776" s="11" t="str">
        <f>[1]动作!$G775</f>
        <v>JS_CZ_wodefeng</v>
      </c>
      <c r="E776" s="11" t="str">
        <f>[1]动作!$D775</f>
        <v>分系统1BMS6SOC过低二级故障</v>
      </c>
      <c r="F776" s="11" t="s">
        <v>177</v>
      </c>
      <c r="G776" s="12">
        <f>[1]动作!$A775+[1]动作!$B775</f>
        <v>43194.827905092592</v>
      </c>
      <c r="H776" s="12"/>
      <c r="I776" s="11"/>
    </row>
    <row r="777" spans="1:9" hidden="1" x14ac:dyDescent="0.3">
      <c r="A777" s="24">
        <v>775</v>
      </c>
      <c r="B777" s="11" t="str">
        <f>IFERROR(INDEX({"JSNY-BJ0001-01";"JSNY-JS0022-01";"JSNY-JS0002-01"},MATCH(D777,{"BJ_zhongyu";"JS_WX_liteer";"JS_CZ_wodefeng"},0)),"")</f>
        <v>JSNY-JS0002-01</v>
      </c>
      <c r="C777" s="11" t="str">
        <f>IFERROR(INDEX({"北京中裕世纪大酒店";"江苏利特尔绿色包装股份有限公司";"常州市金坛沃德丰电子科技有限公司"},MATCH(D777,{"BJ_zhongyu";"JS_WX_liteer";"JS_CZ_wodefeng"},0)),"")</f>
        <v>常州市金坛沃德丰电子科技有限公司</v>
      </c>
      <c r="D777" s="11" t="str">
        <f>[1]动作!$G776</f>
        <v>JS_CZ_wodefeng</v>
      </c>
      <c r="E777" s="11" t="str">
        <f>[1]动作!$D776</f>
        <v>分系统1BMS5总电压过低一级故障</v>
      </c>
      <c r="F777" s="11" t="s">
        <v>177</v>
      </c>
      <c r="G777" s="12">
        <f>[1]动作!$A776+[1]动作!$B776</f>
        <v>43194.827962962961</v>
      </c>
      <c r="H777" s="12"/>
      <c r="I777" s="11"/>
    </row>
    <row r="778" spans="1:9" hidden="1" x14ac:dyDescent="0.3">
      <c r="A778" s="24">
        <v>776</v>
      </c>
      <c r="B778" s="11" t="str">
        <f>IFERROR(INDEX({"JSNY-BJ0001-01";"JSNY-JS0022-01";"JSNY-JS0002-01"},MATCH(D778,{"BJ_zhongyu";"JS_WX_liteer";"JS_CZ_wodefeng"},0)),"")</f>
        <v>JSNY-JS0002-01</v>
      </c>
      <c r="C778" s="11" t="str">
        <f>IFERROR(INDEX({"北京中裕世纪大酒店";"江苏利特尔绿色包装股份有限公司";"常州市金坛沃德丰电子科技有限公司"},MATCH(D778,{"BJ_zhongyu";"JS_WX_liteer";"JS_CZ_wodefeng"},0)),"")</f>
        <v>常州市金坛沃德丰电子科技有限公司</v>
      </c>
      <c r="D778" s="11" t="str">
        <f>[1]动作!$G777</f>
        <v>JS_CZ_wodefeng</v>
      </c>
      <c r="E778" s="11" t="str">
        <f>[1]动作!$D777</f>
        <v>分系统1BMS5总电压过低二级故障</v>
      </c>
      <c r="F778" s="11" t="s">
        <v>177</v>
      </c>
      <c r="G778" s="12">
        <f>[1]动作!$A777+[1]动作!$B777</f>
        <v>43194.827962962961</v>
      </c>
      <c r="H778" s="12"/>
      <c r="I778" s="11"/>
    </row>
    <row r="779" spans="1:9" hidden="1" x14ac:dyDescent="0.3">
      <c r="A779" s="24">
        <v>777</v>
      </c>
      <c r="B779" s="11" t="str">
        <f>IFERROR(INDEX({"JSNY-BJ0001-01";"JSNY-JS0022-01";"JSNY-JS0002-01"},MATCH(D779,{"BJ_zhongyu";"JS_WX_liteer";"JS_CZ_wodefeng"},0)),"")</f>
        <v>JSNY-JS0002-01</v>
      </c>
      <c r="C779" s="11" t="str">
        <f>IFERROR(INDEX({"北京中裕世纪大酒店";"江苏利特尔绿色包装股份有限公司";"常州市金坛沃德丰电子科技有限公司"},MATCH(D779,{"BJ_zhongyu";"JS_WX_liteer";"JS_CZ_wodefeng"},0)),"")</f>
        <v>常州市金坛沃德丰电子科技有限公司</v>
      </c>
      <c r="D779" s="11" t="str">
        <f>[1]动作!$G778</f>
        <v>JS_CZ_wodefeng</v>
      </c>
      <c r="E779" s="11" t="str">
        <f>[1]动作!$D778</f>
        <v>分系统1BMS2总电压过低一级故障</v>
      </c>
      <c r="F779" s="11" t="s">
        <v>177</v>
      </c>
      <c r="G779" s="12">
        <f>[1]动作!$A778+[1]动作!$B778</f>
        <v>43194.828136574077</v>
      </c>
      <c r="H779" s="12"/>
      <c r="I779" s="11"/>
    </row>
    <row r="780" spans="1:9" hidden="1" x14ac:dyDescent="0.3">
      <c r="A780" s="24">
        <v>778</v>
      </c>
      <c r="B780" s="11" t="str">
        <f>IFERROR(INDEX({"JSNY-BJ0001-01";"JSNY-JS0022-01";"JSNY-JS0002-01"},MATCH(D780,{"BJ_zhongyu";"JS_WX_liteer";"JS_CZ_wodefeng"},0)),"")</f>
        <v>JSNY-JS0002-01</v>
      </c>
      <c r="C780" s="11" t="str">
        <f>IFERROR(INDEX({"北京中裕世纪大酒店";"江苏利特尔绿色包装股份有限公司";"常州市金坛沃德丰电子科技有限公司"},MATCH(D780,{"BJ_zhongyu";"JS_WX_liteer";"JS_CZ_wodefeng"},0)),"")</f>
        <v>常州市金坛沃德丰电子科技有限公司</v>
      </c>
      <c r="D780" s="11" t="str">
        <f>[1]动作!$G779</f>
        <v>JS_CZ_wodefeng</v>
      </c>
      <c r="E780" s="11" t="str">
        <f>[1]动作!$D779</f>
        <v>分系统1BMS2总电压过低二级故障</v>
      </c>
      <c r="F780" s="11" t="s">
        <v>177</v>
      </c>
      <c r="G780" s="12">
        <f>[1]动作!$A779+[1]动作!$B779</f>
        <v>43194.828136574077</v>
      </c>
      <c r="H780" s="12"/>
      <c r="I780" s="11"/>
    </row>
    <row r="781" spans="1:9" hidden="1" x14ac:dyDescent="0.3">
      <c r="A781" s="24">
        <v>779</v>
      </c>
      <c r="B781" s="11" t="str">
        <f>IFERROR(INDEX({"JSNY-BJ0001-01";"JSNY-JS0022-01";"JSNY-JS0002-01"},MATCH(D781,{"BJ_zhongyu";"JS_WX_liteer";"JS_CZ_wodefeng"},0)),"")</f>
        <v>JSNY-JS0002-01</v>
      </c>
      <c r="C781" s="11" t="str">
        <f>IFERROR(INDEX({"北京中裕世纪大酒店";"江苏利特尔绿色包装股份有限公司";"常州市金坛沃德丰电子科技有限公司"},MATCH(D781,{"BJ_zhongyu";"JS_WX_liteer";"JS_CZ_wodefeng"},0)),"")</f>
        <v>常州市金坛沃德丰电子科技有限公司</v>
      </c>
      <c r="D781" s="11" t="str">
        <f>[1]动作!$G780</f>
        <v>JS_CZ_wodefeng</v>
      </c>
      <c r="E781" s="11" t="str">
        <f>[1]动作!$D780</f>
        <v>分系统1BMS4总电压过低一级故障</v>
      </c>
      <c r="F781" s="11" t="s">
        <v>177</v>
      </c>
      <c r="G781" s="12">
        <f>[1]动作!$A780+[1]动作!$B780</f>
        <v>43194.828136574077</v>
      </c>
      <c r="H781" s="12"/>
      <c r="I781" s="11"/>
    </row>
    <row r="782" spans="1:9" hidden="1" x14ac:dyDescent="0.3">
      <c r="A782" s="24">
        <v>780</v>
      </c>
      <c r="B782" s="11" t="str">
        <f>IFERROR(INDEX({"JSNY-BJ0001-01";"JSNY-JS0022-01";"JSNY-JS0002-01"},MATCH(D782,{"BJ_zhongyu";"JS_WX_liteer";"JS_CZ_wodefeng"},0)),"")</f>
        <v>JSNY-JS0002-01</v>
      </c>
      <c r="C782" s="11" t="str">
        <f>IFERROR(INDEX({"北京中裕世纪大酒店";"江苏利特尔绿色包装股份有限公司";"常州市金坛沃德丰电子科技有限公司"},MATCH(D782,{"BJ_zhongyu";"JS_WX_liteer";"JS_CZ_wodefeng"},0)),"")</f>
        <v>常州市金坛沃德丰电子科技有限公司</v>
      </c>
      <c r="D782" s="11" t="str">
        <f>[1]动作!$G781</f>
        <v>JS_CZ_wodefeng</v>
      </c>
      <c r="E782" s="11" t="str">
        <f>[1]动作!$D781</f>
        <v>分系统1BMS4总电压过低二级故障</v>
      </c>
      <c r="F782" s="11" t="s">
        <v>177</v>
      </c>
      <c r="G782" s="12">
        <f>[1]动作!$A781+[1]动作!$B781</f>
        <v>43194.828136574077</v>
      </c>
      <c r="H782" s="12"/>
      <c r="I782" s="11"/>
    </row>
    <row r="783" spans="1:9" hidden="1" x14ac:dyDescent="0.3">
      <c r="A783" s="24">
        <v>781</v>
      </c>
      <c r="B783" s="11" t="str">
        <f>IFERROR(INDEX({"JSNY-BJ0001-01";"JSNY-JS0022-01";"JSNY-JS0002-01"},MATCH(D783,{"BJ_zhongyu";"JS_WX_liteer";"JS_CZ_wodefeng"},0)),"")</f>
        <v>JSNY-JS0002-01</v>
      </c>
      <c r="C783" s="11" t="str">
        <f>IFERROR(INDEX({"北京中裕世纪大酒店";"江苏利特尔绿色包装股份有限公司";"常州市金坛沃德丰电子科技有限公司"},MATCH(D783,{"BJ_zhongyu";"JS_WX_liteer";"JS_CZ_wodefeng"},0)),"")</f>
        <v>常州市金坛沃德丰电子科技有限公司</v>
      </c>
      <c r="D783" s="11" t="str">
        <f>[1]动作!$G782</f>
        <v>JS_CZ_wodefeng</v>
      </c>
      <c r="E783" s="11" t="str">
        <f>[1]动作!$D782</f>
        <v>分系统1BMS3SOC过低一级故障</v>
      </c>
      <c r="F783" s="11" t="s">
        <v>177</v>
      </c>
      <c r="G783" s="12">
        <f>[1]动作!$A782+[1]动作!$B782</f>
        <v>43194.829409722224</v>
      </c>
      <c r="H783" s="12"/>
      <c r="I783" s="11"/>
    </row>
    <row r="784" spans="1:9" hidden="1" x14ac:dyDescent="0.3">
      <c r="A784" s="24">
        <v>782</v>
      </c>
      <c r="B784" s="11" t="str">
        <f>IFERROR(INDEX({"JSNY-BJ0001-01";"JSNY-JS0022-01";"JSNY-JS0002-01"},MATCH(D784,{"BJ_zhongyu";"JS_WX_liteer";"JS_CZ_wodefeng"},0)),"")</f>
        <v>JSNY-JS0002-01</v>
      </c>
      <c r="C784" s="11" t="str">
        <f>IFERROR(INDEX({"北京中裕世纪大酒店";"江苏利特尔绿色包装股份有限公司";"常州市金坛沃德丰电子科技有限公司"},MATCH(D784,{"BJ_zhongyu";"JS_WX_liteer";"JS_CZ_wodefeng"},0)),"")</f>
        <v>常州市金坛沃德丰电子科技有限公司</v>
      </c>
      <c r="D784" s="11" t="str">
        <f>[1]动作!$G783</f>
        <v>JS_CZ_wodefeng</v>
      </c>
      <c r="E784" s="11" t="str">
        <f>[1]动作!$D783</f>
        <v>分系统1BMS3SOC过低二级故障</v>
      </c>
      <c r="F784" s="11" t="s">
        <v>177</v>
      </c>
      <c r="G784" s="12">
        <f>[1]动作!$A783+[1]动作!$B783</f>
        <v>43194.829409722224</v>
      </c>
      <c r="H784" s="12"/>
      <c r="I784" s="11"/>
    </row>
    <row r="785" spans="1:9" hidden="1" x14ac:dyDescent="0.3">
      <c r="A785" s="24">
        <v>783</v>
      </c>
      <c r="B785" s="11" t="str">
        <f>IFERROR(INDEX({"JSNY-BJ0001-01";"JSNY-JS0022-01";"JSNY-JS0002-01"},MATCH(D785,{"BJ_zhongyu";"JS_WX_liteer";"JS_CZ_wodefeng"},0)),"")</f>
        <v>JSNY-JS0002-01</v>
      </c>
      <c r="C785" s="11" t="str">
        <f>IFERROR(INDEX({"北京中裕世纪大酒店";"江苏利特尔绿色包装股份有限公司";"常州市金坛沃德丰电子科技有限公司"},MATCH(D785,{"BJ_zhongyu";"JS_WX_liteer";"JS_CZ_wodefeng"},0)),"")</f>
        <v>常州市金坛沃德丰电子科技有限公司</v>
      </c>
      <c r="D785" s="11" t="str">
        <f>[1]动作!$G784</f>
        <v>JS_CZ_wodefeng</v>
      </c>
      <c r="E785" s="11" t="str">
        <f>[1]动作!$D784</f>
        <v>分系统1BMS1SOC过低一级故障</v>
      </c>
      <c r="F785" s="11" t="s">
        <v>177</v>
      </c>
      <c r="G785" s="12">
        <f>[1]动作!$A784+[1]动作!$B784</f>
        <v>43194.829814814817</v>
      </c>
      <c r="H785" s="12"/>
      <c r="I785" s="11"/>
    </row>
    <row r="786" spans="1:9" hidden="1" x14ac:dyDescent="0.3">
      <c r="A786" s="24">
        <v>784</v>
      </c>
      <c r="B786" s="11" t="str">
        <f>IFERROR(INDEX({"JSNY-BJ0001-01";"JSNY-JS0022-01";"JSNY-JS0002-01"},MATCH(D786,{"BJ_zhongyu";"JS_WX_liteer";"JS_CZ_wodefeng"},0)),"")</f>
        <v>JSNY-JS0002-01</v>
      </c>
      <c r="C786" s="11" t="str">
        <f>IFERROR(INDEX({"北京中裕世纪大酒店";"江苏利特尔绿色包装股份有限公司";"常州市金坛沃德丰电子科技有限公司"},MATCH(D786,{"BJ_zhongyu";"JS_WX_liteer";"JS_CZ_wodefeng"},0)),"")</f>
        <v>常州市金坛沃德丰电子科技有限公司</v>
      </c>
      <c r="D786" s="11" t="str">
        <f>[1]动作!$G785</f>
        <v>JS_CZ_wodefeng</v>
      </c>
      <c r="E786" s="11" t="str">
        <f>[1]动作!$D785</f>
        <v>分系统1BMS1SOC过低二级故障</v>
      </c>
      <c r="F786" s="11" t="s">
        <v>177</v>
      </c>
      <c r="G786" s="12">
        <f>[1]动作!$A785+[1]动作!$B785</f>
        <v>43194.829814814817</v>
      </c>
      <c r="H786" s="12"/>
      <c r="I786" s="11"/>
    </row>
    <row r="787" spans="1:9" hidden="1" x14ac:dyDescent="0.3">
      <c r="A787" s="24">
        <v>785</v>
      </c>
      <c r="B787" s="11" t="str">
        <f>IFERROR(INDEX({"JSNY-BJ0001-01";"JSNY-JS0022-01";"JSNY-JS0002-01"},MATCH(D787,{"BJ_zhongyu";"JS_WX_liteer";"JS_CZ_wodefeng"},0)),"")</f>
        <v>JSNY-JS0002-01</v>
      </c>
      <c r="C787" s="11" t="str">
        <f>IFERROR(INDEX({"北京中裕世纪大酒店";"江苏利特尔绿色包装股份有限公司";"常州市金坛沃德丰电子科技有限公司"},MATCH(D787,{"BJ_zhongyu";"JS_WX_liteer";"JS_CZ_wodefeng"},0)),"")</f>
        <v>常州市金坛沃德丰电子科技有限公司</v>
      </c>
      <c r="D787" s="11" t="str">
        <f>[1]动作!$G786</f>
        <v>JS_CZ_wodefeng</v>
      </c>
      <c r="E787" s="11" t="str">
        <f>[1]动作!$D786</f>
        <v>分系统1BMS2SOC过低一级故障</v>
      </c>
      <c r="F787" s="11" t="s">
        <v>177</v>
      </c>
      <c r="G787" s="12">
        <f>[1]动作!$A786+[1]动作!$B786</f>
        <v>43194.83189814815</v>
      </c>
      <c r="H787" s="12"/>
      <c r="I787" s="11"/>
    </row>
    <row r="788" spans="1:9" hidden="1" x14ac:dyDescent="0.3">
      <c r="A788" s="24">
        <v>786</v>
      </c>
      <c r="B788" s="11" t="str">
        <f>IFERROR(INDEX({"JSNY-BJ0001-01";"JSNY-JS0022-01";"JSNY-JS0002-01"},MATCH(D788,{"BJ_zhongyu";"JS_WX_liteer";"JS_CZ_wodefeng"},0)),"")</f>
        <v>JSNY-JS0002-01</v>
      </c>
      <c r="C788" s="11" t="str">
        <f>IFERROR(INDEX({"北京中裕世纪大酒店";"江苏利特尔绿色包装股份有限公司";"常州市金坛沃德丰电子科技有限公司"},MATCH(D788,{"BJ_zhongyu";"JS_WX_liteer";"JS_CZ_wodefeng"},0)),"")</f>
        <v>常州市金坛沃德丰电子科技有限公司</v>
      </c>
      <c r="D788" s="11" t="str">
        <f>[1]动作!$G787</f>
        <v>JS_CZ_wodefeng</v>
      </c>
      <c r="E788" s="11" t="str">
        <f>[1]动作!$D787</f>
        <v>分系统1BMS2SOC过低二级故障</v>
      </c>
      <c r="F788" s="11" t="s">
        <v>177</v>
      </c>
      <c r="G788" s="12">
        <f>[1]动作!$A787+[1]动作!$B787</f>
        <v>43194.83189814815</v>
      </c>
      <c r="H788" s="12"/>
      <c r="I788" s="11"/>
    </row>
    <row r="789" spans="1:9" hidden="1" x14ac:dyDescent="0.3">
      <c r="A789" s="24">
        <v>787</v>
      </c>
      <c r="B789" s="11" t="str">
        <f>IFERROR(INDEX({"JSNY-BJ0001-01";"JSNY-JS0022-01";"JSNY-JS0002-01"},MATCH(D789,{"BJ_zhongyu";"JS_WX_liteer";"JS_CZ_wodefeng"},0)),"")</f>
        <v>JSNY-JS0002-01</v>
      </c>
      <c r="C789" s="11" t="str">
        <f>IFERROR(INDEX({"北京中裕世纪大酒店";"江苏利特尔绿色包装股份有限公司";"常州市金坛沃德丰电子科技有限公司"},MATCH(D789,{"BJ_zhongyu";"JS_WX_liteer";"JS_CZ_wodefeng"},0)),"")</f>
        <v>常州市金坛沃德丰电子科技有限公司</v>
      </c>
      <c r="D789" s="11" t="str">
        <f>[1]动作!$G788</f>
        <v>JS_CZ_wodefeng</v>
      </c>
      <c r="E789" s="11" t="str">
        <f>[1]动作!$D788</f>
        <v>分系统1BMS4SOC过低一级故障</v>
      </c>
      <c r="F789" s="11" t="s">
        <v>177</v>
      </c>
      <c r="G789" s="12">
        <f>[1]动作!$A788+[1]动作!$B788</f>
        <v>43194.833518518521</v>
      </c>
      <c r="H789" s="12"/>
      <c r="I789" s="11"/>
    </row>
    <row r="790" spans="1:9" hidden="1" x14ac:dyDescent="0.3">
      <c r="A790" s="24">
        <v>788</v>
      </c>
      <c r="B790" s="11" t="str">
        <f>IFERROR(INDEX({"JSNY-BJ0001-01";"JSNY-JS0022-01";"JSNY-JS0002-01"},MATCH(D790,{"BJ_zhongyu";"JS_WX_liteer";"JS_CZ_wodefeng"},0)),"")</f>
        <v>JSNY-JS0002-01</v>
      </c>
      <c r="C790" s="11" t="str">
        <f>IFERROR(INDEX({"北京中裕世纪大酒店";"江苏利特尔绿色包装股份有限公司";"常州市金坛沃德丰电子科技有限公司"},MATCH(D790,{"BJ_zhongyu";"JS_WX_liteer";"JS_CZ_wodefeng"},0)),"")</f>
        <v>常州市金坛沃德丰电子科技有限公司</v>
      </c>
      <c r="D790" s="11" t="str">
        <f>[1]动作!$G789</f>
        <v>JS_CZ_wodefeng</v>
      </c>
      <c r="E790" s="11" t="str">
        <f>[1]动作!$D789</f>
        <v>分系统1BMS4SOC过低二级故障</v>
      </c>
      <c r="F790" s="11" t="s">
        <v>177</v>
      </c>
      <c r="G790" s="12">
        <f>[1]动作!$A789+[1]动作!$B789</f>
        <v>43194.833518518521</v>
      </c>
      <c r="H790" s="12"/>
      <c r="I790" s="11"/>
    </row>
    <row r="791" spans="1:9" hidden="1" x14ac:dyDescent="0.3">
      <c r="A791" s="24">
        <v>789</v>
      </c>
      <c r="B791" s="11" t="str">
        <f>IFERROR(INDEX({"JSNY-BJ0001-01";"JSNY-JS0022-01";"JSNY-JS0002-01"},MATCH(D791,{"BJ_zhongyu";"JS_WX_liteer";"JS_CZ_wodefeng"},0)),"")</f>
        <v>JSNY-JS0002-01</v>
      </c>
      <c r="C791" s="11" t="str">
        <f>IFERROR(INDEX({"北京中裕世纪大酒店";"江苏利特尔绿色包装股份有限公司";"常州市金坛沃德丰电子科技有限公司"},MATCH(D791,{"BJ_zhongyu";"JS_WX_liteer";"JS_CZ_wodefeng"},0)),"")</f>
        <v>常州市金坛沃德丰电子科技有限公司</v>
      </c>
      <c r="D791" s="11" t="str">
        <f>[1]动作!$G790</f>
        <v>JS_CZ_wodefeng</v>
      </c>
      <c r="E791" s="11" t="str">
        <f>[1]动作!$D790</f>
        <v>分系统1BMS5SOC过低一级故障</v>
      </c>
      <c r="F791" s="11" t="s">
        <v>177</v>
      </c>
      <c r="G791" s="12">
        <f>[1]动作!$A790+[1]动作!$B790</f>
        <v>43194.833518518521</v>
      </c>
      <c r="H791" s="12"/>
      <c r="I791" s="11"/>
    </row>
    <row r="792" spans="1:9" hidden="1" x14ac:dyDescent="0.3">
      <c r="A792" s="24">
        <v>790</v>
      </c>
      <c r="B792" s="11" t="str">
        <f>IFERROR(INDEX({"JSNY-BJ0001-01";"JSNY-JS0022-01";"JSNY-JS0002-01"},MATCH(D792,{"BJ_zhongyu";"JS_WX_liteer";"JS_CZ_wodefeng"},0)),"")</f>
        <v>JSNY-JS0002-01</v>
      </c>
      <c r="C792" s="11" t="str">
        <f>IFERROR(INDEX({"北京中裕世纪大酒店";"江苏利特尔绿色包装股份有限公司";"常州市金坛沃德丰电子科技有限公司"},MATCH(D792,{"BJ_zhongyu";"JS_WX_liteer";"JS_CZ_wodefeng"},0)),"")</f>
        <v>常州市金坛沃德丰电子科技有限公司</v>
      </c>
      <c r="D792" s="11" t="str">
        <f>[1]动作!$G791</f>
        <v>JS_CZ_wodefeng</v>
      </c>
      <c r="E792" s="11" t="str">
        <f>[1]动作!$D791</f>
        <v>分系统1BMS5SOC过低二级故障</v>
      </c>
      <c r="F792" s="11" t="s">
        <v>177</v>
      </c>
      <c r="G792" s="12">
        <f>[1]动作!$A791+[1]动作!$B791</f>
        <v>43194.833518518521</v>
      </c>
      <c r="H792" s="12"/>
      <c r="I792" s="11"/>
    </row>
    <row r="793" spans="1:9" hidden="1" x14ac:dyDescent="0.3">
      <c r="A793" s="24">
        <v>791</v>
      </c>
      <c r="B793" s="11" t="str">
        <f>IFERROR(INDEX({"JSNY-BJ0001-01";"JSNY-JS0022-01";"JSNY-JS0002-01"},MATCH(D793,{"BJ_zhongyu";"JS_WX_liteer";"JS_CZ_wodefeng"},0)),"")</f>
        <v>JSNY-JS0002-01</v>
      </c>
      <c r="C793" s="11" t="str">
        <f>IFERROR(INDEX({"北京中裕世纪大酒店";"江苏利特尔绿色包装股份有限公司";"常州市金坛沃德丰电子科技有限公司"},MATCH(D793,{"BJ_zhongyu";"JS_WX_liteer";"JS_CZ_wodefeng"},0)),"")</f>
        <v>常州市金坛沃德丰电子科技有限公司</v>
      </c>
      <c r="D793" s="11" t="str">
        <f>[1]动作!$G792</f>
        <v>JS_CZ_wodefeng</v>
      </c>
      <c r="E793" s="11" t="str">
        <f>[1]动作!$D792</f>
        <v>分系统1BMS1单体电压过低一级故障</v>
      </c>
      <c r="F793" s="11" t="s">
        <v>177</v>
      </c>
      <c r="G793" s="12">
        <f>[1]动作!$A792+[1]动作!$B792</f>
        <v>43194.834340277775</v>
      </c>
      <c r="H793" s="12"/>
      <c r="I793" s="11"/>
    </row>
    <row r="794" spans="1:9" hidden="1" x14ac:dyDescent="0.3">
      <c r="A794" s="24">
        <v>792</v>
      </c>
      <c r="B794" s="11" t="str">
        <f>IFERROR(INDEX({"JSNY-BJ0001-01";"JSNY-JS0022-01";"JSNY-JS0002-01"},MATCH(D794,{"BJ_zhongyu";"JS_WX_liteer";"JS_CZ_wodefeng"},0)),"")</f>
        <v>JSNY-JS0002-01</v>
      </c>
      <c r="C794" s="11" t="str">
        <f>IFERROR(INDEX({"北京中裕世纪大酒店";"江苏利特尔绿色包装股份有限公司";"常州市金坛沃德丰电子科技有限公司"},MATCH(D794,{"BJ_zhongyu";"JS_WX_liteer";"JS_CZ_wodefeng"},0)),"")</f>
        <v>常州市金坛沃德丰电子科技有限公司</v>
      </c>
      <c r="D794" s="11" t="str">
        <f>[1]动作!$G793</f>
        <v>JS_CZ_wodefeng</v>
      </c>
      <c r="E794" s="11" t="str">
        <f>[1]动作!$D793</f>
        <v>分系统1BMS1单体电压过低二级故障</v>
      </c>
      <c r="F794" s="11" t="s">
        <v>177</v>
      </c>
      <c r="G794" s="12">
        <f>[1]动作!$A793+[1]动作!$B793</f>
        <v>43194.834340277775</v>
      </c>
      <c r="H794" s="12"/>
      <c r="I794" s="11"/>
    </row>
    <row r="795" spans="1:9" hidden="1" x14ac:dyDescent="0.3">
      <c r="A795" s="24">
        <v>793</v>
      </c>
      <c r="B795" s="11" t="str">
        <f>IFERROR(INDEX({"JSNY-BJ0001-01";"JSNY-JS0022-01";"JSNY-JS0002-01"},MATCH(D795,{"BJ_zhongyu";"JS_WX_liteer";"JS_CZ_wodefeng"},0)),"")</f>
        <v>JSNY-JS0002-01</v>
      </c>
      <c r="C795" s="11" t="str">
        <f>IFERROR(INDEX({"北京中裕世纪大酒店";"江苏利特尔绿色包装股份有限公司";"常州市金坛沃德丰电子科技有限公司"},MATCH(D795,{"BJ_zhongyu";"JS_WX_liteer";"JS_CZ_wodefeng"},0)),"")</f>
        <v>常州市金坛沃德丰电子科技有限公司</v>
      </c>
      <c r="D795" s="11" t="str">
        <f>[1]动作!$G794</f>
        <v>JS_CZ_wodefeng</v>
      </c>
      <c r="E795" s="11" t="str">
        <f>[1]动作!$D794</f>
        <v>分系统1BMS2单体电压过低一级故障</v>
      </c>
      <c r="F795" s="11" t="s">
        <v>177</v>
      </c>
      <c r="G795" s="12">
        <f>[1]动作!$A794+[1]动作!$B794</f>
        <v>43194.834560185183</v>
      </c>
      <c r="H795" s="12"/>
      <c r="I795" s="11"/>
    </row>
    <row r="796" spans="1:9" hidden="1" x14ac:dyDescent="0.3">
      <c r="A796" s="24">
        <v>794</v>
      </c>
      <c r="B796" s="11" t="str">
        <f>IFERROR(INDEX({"JSNY-BJ0001-01";"JSNY-JS0022-01";"JSNY-JS0002-01"},MATCH(D796,{"BJ_zhongyu";"JS_WX_liteer";"JS_CZ_wodefeng"},0)),"")</f>
        <v>JSNY-JS0002-01</v>
      </c>
      <c r="C796" s="11" t="str">
        <f>IFERROR(INDEX({"北京中裕世纪大酒店";"江苏利特尔绿色包装股份有限公司";"常州市金坛沃德丰电子科技有限公司"},MATCH(D796,{"BJ_zhongyu";"JS_WX_liteer";"JS_CZ_wodefeng"},0)),"")</f>
        <v>常州市金坛沃德丰电子科技有限公司</v>
      </c>
      <c r="D796" s="11" t="str">
        <f>[1]动作!$G795</f>
        <v>JS_CZ_wodefeng</v>
      </c>
      <c r="E796" s="11" t="str">
        <f>[1]动作!$D795</f>
        <v>分系统1BMS2单体电压过低二级故障</v>
      </c>
      <c r="F796" s="11" t="s">
        <v>177</v>
      </c>
      <c r="G796" s="12">
        <f>[1]动作!$A795+[1]动作!$B795</f>
        <v>43194.834560185183</v>
      </c>
      <c r="H796" s="12"/>
      <c r="I796" s="11"/>
    </row>
    <row r="797" spans="1:9" hidden="1" x14ac:dyDescent="0.3">
      <c r="A797" s="24">
        <v>795</v>
      </c>
      <c r="B797" s="11" t="str">
        <f>IFERROR(INDEX({"JSNY-BJ0001-01";"JSNY-JS0022-01";"JSNY-JS0002-01"},MATCH(D797,{"BJ_zhongyu";"JS_WX_liteer";"JS_CZ_wodefeng"},0)),"")</f>
        <v>JSNY-JS0002-01</v>
      </c>
      <c r="C797" s="11" t="str">
        <f>IFERROR(INDEX({"北京中裕世纪大酒店";"江苏利特尔绿色包装股份有限公司";"常州市金坛沃德丰电子科技有限公司"},MATCH(D797,{"BJ_zhongyu";"JS_WX_liteer";"JS_CZ_wodefeng"},0)),"")</f>
        <v>常州市金坛沃德丰电子科技有限公司</v>
      </c>
      <c r="D797" s="11" t="str">
        <f>[1]动作!$G796</f>
        <v>JS_CZ_wodefeng</v>
      </c>
      <c r="E797" s="11" t="str">
        <f>[1]动作!$D796</f>
        <v>分系统1BMS5单体电压过低一级故障</v>
      </c>
      <c r="F797" s="11" t="s">
        <v>177</v>
      </c>
      <c r="G797" s="12">
        <f>[1]动作!$A796+[1]动作!$B796</f>
        <v>43194.834791666668</v>
      </c>
      <c r="H797" s="12"/>
      <c r="I797" s="11"/>
    </row>
    <row r="798" spans="1:9" hidden="1" x14ac:dyDescent="0.3">
      <c r="A798" s="24">
        <v>796</v>
      </c>
      <c r="B798" s="11" t="str">
        <f>IFERROR(INDEX({"JSNY-BJ0001-01";"JSNY-JS0022-01";"JSNY-JS0002-01"},MATCH(D798,{"BJ_zhongyu";"JS_WX_liteer";"JS_CZ_wodefeng"},0)),"")</f>
        <v>JSNY-JS0002-01</v>
      </c>
      <c r="C798" s="11" t="str">
        <f>IFERROR(INDEX({"北京中裕世纪大酒店";"江苏利特尔绿色包装股份有限公司";"常州市金坛沃德丰电子科技有限公司"},MATCH(D798,{"BJ_zhongyu";"JS_WX_liteer";"JS_CZ_wodefeng"},0)),"")</f>
        <v>常州市金坛沃德丰电子科技有限公司</v>
      </c>
      <c r="D798" s="11" t="str">
        <f>[1]动作!$G797</f>
        <v>JS_CZ_wodefeng</v>
      </c>
      <c r="E798" s="11" t="str">
        <f>[1]动作!$D797</f>
        <v>分系统1BMS5单体电压过低二级故障</v>
      </c>
      <c r="F798" s="11" t="s">
        <v>177</v>
      </c>
      <c r="G798" s="12">
        <f>[1]动作!$A797+[1]动作!$B797</f>
        <v>43194.834791666668</v>
      </c>
      <c r="H798" s="12"/>
      <c r="I798" s="11"/>
    </row>
    <row r="799" spans="1:9" hidden="1" x14ac:dyDescent="0.3">
      <c r="A799" s="24">
        <v>797</v>
      </c>
      <c r="B799" s="11" t="str">
        <f>IFERROR(INDEX({"JSNY-BJ0001-01";"JSNY-JS0022-01";"JSNY-JS0002-01"},MATCH(D799,{"BJ_zhongyu";"JS_WX_liteer";"JS_CZ_wodefeng"},0)),"")</f>
        <v>JSNY-JS0002-01</v>
      </c>
      <c r="C799" s="11" t="str">
        <f>IFERROR(INDEX({"北京中裕世纪大酒店";"江苏利特尔绿色包装股份有限公司";"常州市金坛沃德丰电子科技有限公司"},MATCH(D799,{"BJ_zhongyu";"JS_WX_liteer";"JS_CZ_wodefeng"},0)),"")</f>
        <v>常州市金坛沃德丰电子科技有限公司</v>
      </c>
      <c r="D799" s="11" t="str">
        <f>[1]动作!$G798</f>
        <v>JS_CZ_wodefeng</v>
      </c>
      <c r="E799" s="11" t="str">
        <f>[1]动作!$D798</f>
        <v>分系统1BMS3单体电压过低一级故障</v>
      </c>
      <c r="F799" s="11" t="s">
        <v>177</v>
      </c>
      <c r="G799" s="12">
        <f>[1]动作!$A798+[1]动作!$B798</f>
        <v>43194.834907407407</v>
      </c>
      <c r="H799" s="12"/>
      <c r="I799" s="11"/>
    </row>
    <row r="800" spans="1:9" hidden="1" x14ac:dyDescent="0.3">
      <c r="A800" s="24">
        <v>798</v>
      </c>
      <c r="B800" s="11" t="str">
        <f>IFERROR(INDEX({"JSNY-BJ0001-01";"JSNY-JS0022-01";"JSNY-JS0002-01"},MATCH(D800,{"BJ_zhongyu";"JS_WX_liteer";"JS_CZ_wodefeng"},0)),"")</f>
        <v>JSNY-JS0002-01</v>
      </c>
      <c r="C800" s="11" t="str">
        <f>IFERROR(INDEX({"北京中裕世纪大酒店";"江苏利特尔绿色包装股份有限公司";"常州市金坛沃德丰电子科技有限公司"},MATCH(D800,{"BJ_zhongyu";"JS_WX_liteer";"JS_CZ_wodefeng"},0)),"")</f>
        <v>常州市金坛沃德丰电子科技有限公司</v>
      </c>
      <c r="D800" s="11" t="str">
        <f>[1]动作!$G799</f>
        <v>JS_CZ_wodefeng</v>
      </c>
      <c r="E800" s="11" t="str">
        <f>[1]动作!$D799</f>
        <v>分系统1BMS3单体电压过低二级故障</v>
      </c>
      <c r="F800" s="11" t="s">
        <v>177</v>
      </c>
      <c r="G800" s="12">
        <f>[1]动作!$A799+[1]动作!$B799</f>
        <v>43194.834907407407</v>
      </c>
      <c r="H800" s="12"/>
      <c r="I800" s="11"/>
    </row>
    <row r="801" spans="1:9" hidden="1" x14ac:dyDescent="0.3">
      <c r="A801" s="24">
        <v>799</v>
      </c>
      <c r="B801" s="11" t="str">
        <f>IFERROR(INDEX({"JSNY-BJ0001-01";"JSNY-JS0022-01";"JSNY-JS0002-01"},MATCH(D801,{"BJ_zhongyu";"JS_WX_liteer";"JS_CZ_wodefeng"},0)),"")</f>
        <v>JSNY-JS0002-01</v>
      </c>
      <c r="C801" s="11" t="str">
        <f>IFERROR(INDEX({"北京中裕世纪大酒店";"江苏利特尔绿色包装股份有限公司";"常州市金坛沃德丰电子科技有限公司"},MATCH(D801,{"BJ_zhongyu";"JS_WX_liteer";"JS_CZ_wodefeng"},0)),"")</f>
        <v>常州市金坛沃德丰电子科技有限公司</v>
      </c>
      <c r="D801" s="11" t="str">
        <f>[1]动作!$G800</f>
        <v>JS_CZ_wodefeng</v>
      </c>
      <c r="E801" s="11" t="str">
        <f>[1]动作!$D800</f>
        <v>分系统1BMS6单体电压过低一级故障</v>
      </c>
      <c r="F801" s="11" t="s">
        <v>177</v>
      </c>
      <c r="G801" s="12">
        <f>[1]动作!$A800+[1]动作!$B800</f>
        <v>43194.8356712963</v>
      </c>
      <c r="H801" s="12"/>
      <c r="I801" s="11"/>
    </row>
    <row r="802" spans="1:9" hidden="1" x14ac:dyDescent="0.3">
      <c r="A802" s="24">
        <v>800</v>
      </c>
      <c r="B802" s="11" t="str">
        <f>IFERROR(INDEX({"JSNY-BJ0001-01";"JSNY-JS0022-01";"JSNY-JS0002-01"},MATCH(D802,{"BJ_zhongyu";"JS_WX_liteer";"JS_CZ_wodefeng"},0)),"")</f>
        <v>JSNY-JS0002-01</v>
      </c>
      <c r="C802" s="11" t="str">
        <f>IFERROR(INDEX({"北京中裕世纪大酒店";"江苏利特尔绿色包装股份有限公司";"常州市金坛沃德丰电子科技有限公司"},MATCH(D802,{"BJ_zhongyu";"JS_WX_liteer";"JS_CZ_wodefeng"},0)),"")</f>
        <v>常州市金坛沃德丰电子科技有限公司</v>
      </c>
      <c r="D802" s="11" t="str">
        <f>[1]动作!$G801</f>
        <v>JS_CZ_wodefeng</v>
      </c>
      <c r="E802" s="11" t="str">
        <f>[1]动作!$D801</f>
        <v>分系统1BMS6单体电压过低二级故障</v>
      </c>
      <c r="F802" s="11" t="s">
        <v>177</v>
      </c>
      <c r="G802" s="12">
        <f>[1]动作!$A801+[1]动作!$B801</f>
        <v>43194.8356712963</v>
      </c>
      <c r="H802" s="12"/>
      <c r="I802" s="11"/>
    </row>
    <row r="803" spans="1:9" hidden="1" x14ac:dyDescent="0.3">
      <c r="A803" s="24">
        <v>801</v>
      </c>
      <c r="B803" s="11" t="str">
        <f>IFERROR(INDEX({"JSNY-BJ0001-01";"JSNY-JS0022-01";"JSNY-JS0002-01"},MATCH(D803,{"BJ_zhongyu";"JS_WX_liteer";"JS_CZ_wodefeng"},0)),"")</f>
        <v>JSNY-JS0002-01</v>
      </c>
      <c r="C803" s="11" t="str">
        <f>IFERROR(INDEX({"北京中裕世纪大酒店";"江苏利特尔绿色包装股份有限公司";"常州市金坛沃德丰电子科技有限公司"},MATCH(D803,{"BJ_zhongyu";"JS_WX_liteer";"JS_CZ_wodefeng"},0)),"")</f>
        <v>常州市金坛沃德丰电子科技有限公司</v>
      </c>
      <c r="D803" s="11" t="str">
        <f>[1]动作!$G802</f>
        <v>JS_CZ_wodefeng</v>
      </c>
      <c r="E803" s="11" t="str">
        <f>[1]动作!$D802</f>
        <v>分系统1BMS4单体电压过低一级故障</v>
      </c>
      <c r="F803" s="11" t="s">
        <v>177</v>
      </c>
      <c r="G803" s="12">
        <f>[1]动作!$A802+[1]动作!$B802</f>
        <v>43194.836018518516</v>
      </c>
      <c r="H803" s="12"/>
      <c r="I803" s="11"/>
    </row>
    <row r="804" spans="1:9" hidden="1" x14ac:dyDescent="0.3">
      <c r="A804" s="24">
        <v>802</v>
      </c>
      <c r="B804" s="11" t="str">
        <f>IFERROR(INDEX({"JSNY-BJ0001-01";"JSNY-JS0022-01";"JSNY-JS0002-01"},MATCH(D804,{"BJ_zhongyu";"JS_WX_liteer";"JS_CZ_wodefeng"},0)),"")</f>
        <v>JSNY-JS0002-01</v>
      </c>
      <c r="C804" s="11" t="str">
        <f>IFERROR(INDEX({"北京中裕世纪大酒店";"江苏利特尔绿色包装股份有限公司";"常州市金坛沃德丰电子科技有限公司"},MATCH(D804,{"BJ_zhongyu";"JS_WX_liteer";"JS_CZ_wodefeng"},0)),"")</f>
        <v>常州市金坛沃德丰电子科技有限公司</v>
      </c>
      <c r="D804" s="11" t="str">
        <f>[1]动作!$G803</f>
        <v>JS_CZ_wodefeng</v>
      </c>
      <c r="E804" s="11" t="str">
        <f>[1]动作!$D803</f>
        <v>分系统1BMS4单体电压过低二级故障</v>
      </c>
      <c r="F804" s="11" t="s">
        <v>177</v>
      </c>
      <c r="G804" s="12">
        <f>[1]动作!$A803+[1]动作!$B803</f>
        <v>43194.836018518516</v>
      </c>
      <c r="H804" s="12"/>
      <c r="I804" s="11"/>
    </row>
    <row r="805" spans="1:9" hidden="1" x14ac:dyDescent="0.3">
      <c r="A805" s="24">
        <v>803</v>
      </c>
      <c r="B805" s="11" t="str">
        <f>IFERROR(INDEX({"JSNY-BJ0001-01";"JSNY-JS0022-01";"JSNY-JS0002-01"},MATCH(D805,{"BJ_zhongyu";"JS_WX_liteer";"JS_CZ_wodefeng"},0)),"")</f>
        <v>JSNY-JS0002-01</v>
      </c>
      <c r="C805" s="11" t="str">
        <f>IFERROR(INDEX({"北京中裕世纪大酒店";"江苏利特尔绿色包装股份有限公司";"常州市金坛沃德丰电子科技有限公司"},MATCH(D805,{"BJ_zhongyu";"JS_WX_liteer";"JS_CZ_wodefeng"},0)),"")</f>
        <v>常州市金坛沃德丰电子科技有限公司</v>
      </c>
      <c r="D805" s="11" t="str">
        <f>[1]动作!$G804</f>
        <v>JS_CZ_wodefeng</v>
      </c>
      <c r="E805" s="11" t="str">
        <f>[1]动作!$D804</f>
        <v>分系统1告警状态</v>
      </c>
      <c r="F805" s="11" t="s">
        <v>178</v>
      </c>
      <c r="G805" s="12">
        <f>[1]动作!$A804+[1]动作!$B804</f>
        <v>43194.843599537038</v>
      </c>
      <c r="H805" s="12"/>
      <c r="I805" s="11"/>
    </row>
    <row r="806" spans="1:9" hidden="1" x14ac:dyDescent="0.3">
      <c r="A806" s="24">
        <v>804</v>
      </c>
      <c r="B806" s="11" t="str">
        <f>IFERROR(INDEX({"JSNY-BJ0001-01";"JSNY-JS0022-01";"JSNY-JS0002-01"},MATCH(D806,{"BJ_zhongyu";"JS_WX_liteer";"JS_CZ_wodefeng"},0)),"")</f>
        <v>JSNY-JS0002-01</v>
      </c>
      <c r="C806" s="11" t="str">
        <f>IFERROR(INDEX({"北京中裕世纪大酒店";"江苏利特尔绿色包装股份有限公司";"常州市金坛沃德丰电子科技有限公司"},MATCH(D806,{"BJ_zhongyu";"JS_WX_liteer";"JS_CZ_wodefeng"},0)),"")</f>
        <v>常州市金坛沃德丰电子科技有限公司</v>
      </c>
      <c r="D806" s="11" t="str">
        <f>[1]动作!$G805</f>
        <v>JS_CZ_wodefeng</v>
      </c>
      <c r="E806" s="11" t="str">
        <f>[1]动作!$D805</f>
        <v>分系统1BCMS2告警状态</v>
      </c>
      <c r="F806" s="11" t="s">
        <v>177</v>
      </c>
      <c r="G806" s="12">
        <f>[1]动作!$A805+[1]动作!$B805</f>
        <v>43194.843599537038</v>
      </c>
      <c r="H806" s="12"/>
      <c r="I806" s="11"/>
    </row>
    <row r="807" spans="1:9" hidden="1" x14ac:dyDescent="0.3">
      <c r="A807" s="24">
        <v>805</v>
      </c>
      <c r="B807" s="11" t="str">
        <f>IFERROR(INDEX({"JSNY-BJ0001-01";"JSNY-JS0022-01";"JSNY-JS0002-01"},MATCH(D807,{"BJ_zhongyu";"JS_WX_liteer";"JS_CZ_wodefeng"},0)),"")</f>
        <v>JSNY-JS0002-01</v>
      </c>
      <c r="C807" s="11" t="str">
        <f>IFERROR(INDEX({"北京中裕世纪大酒店";"江苏利特尔绿色包装股份有限公司";"常州市金坛沃德丰电子科技有限公司"},MATCH(D807,{"BJ_zhongyu";"JS_WX_liteer";"JS_CZ_wodefeng"},0)),"")</f>
        <v>常州市金坛沃德丰电子科技有限公司</v>
      </c>
      <c r="D807" s="11" t="str">
        <f>[1]动作!$G806</f>
        <v>JS_CZ_wodefeng</v>
      </c>
      <c r="E807" s="11" t="str">
        <f>[1]动作!$D806</f>
        <v>分系统1BCMS5告警状态</v>
      </c>
      <c r="F807" s="11" t="s">
        <v>177</v>
      </c>
      <c r="G807" s="12">
        <f>[1]动作!$A806+[1]动作!$B806</f>
        <v>43194.845046296294</v>
      </c>
      <c r="H807" s="12"/>
      <c r="I807" s="11"/>
    </row>
    <row r="808" spans="1:9" hidden="1" x14ac:dyDescent="0.3">
      <c r="A808" s="24">
        <v>806</v>
      </c>
      <c r="B808" s="11" t="str">
        <f>IFERROR(INDEX({"JSNY-BJ0001-01";"JSNY-JS0022-01";"JSNY-JS0002-01"},MATCH(D808,{"BJ_zhongyu";"JS_WX_liteer";"JS_CZ_wodefeng"},0)),"")</f>
        <v>JSNY-JS0002-01</v>
      </c>
      <c r="C808" s="11" t="str">
        <f>IFERROR(INDEX({"北京中裕世纪大酒店";"江苏利特尔绿色包装股份有限公司";"常州市金坛沃德丰电子科技有限公司"},MATCH(D808,{"BJ_zhongyu";"JS_WX_liteer";"JS_CZ_wodefeng"},0)),"")</f>
        <v>常州市金坛沃德丰电子科技有限公司</v>
      </c>
      <c r="D808" s="11" t="str">
        <f>[1]动作!$G807</f>
        <v>JS_CZ_wodefeng</v>
      </c>
      <c r="E808" s="11" t="str">
        <f>[1]动作!$D807</f>
        <v>分系统1BCMS3告警状态</v>
      </c>
      <c r="F808" s="11" t="s">
        <v>177</v>
      </c>
      <c r="G808" s="12">
        <f>[1]动作!$A807+[1]动作!$B807</f>
        <v>43194.845509259256</v>
      </c>
      <c r="H808" s="12"/>
      <c r="I808" s="11"/>
    </row>
    <row r="809" spans="1:9" hidden="1" x14ac:dyDescent="0.3">
      <c r="A809" s="24">
        <v>807</v>
      </c>
      <c r="B809" s="11" t="str">
        <f>IFERROR(INDEX({"JSNY-BJ0001-01";"JSNY-JS0022-01";"JSNY-JS0002-01"},MATCH(D809,{"BJ_zhongyu";"JS_WX_liteer";"JS_CZ_wodefeng"},0)),"")</f>
        <v>JSNY-JS0002-01</v>
      </c>
      <c r="C809" s="11" t="str">
        <f>IFERROR(INDEX({"北京中裕世纪大酒店";"江苏利特尔绿色包装股份有限公司";"常州市金坛沃德丰电子科技有限公司"},MATCH(D809,{"BJ_zhongyu";"JS_WX_liteer";"JS_CZ_wodefeng"},0)),"")</f>
        <v>常州市金坛沃德丰电子科技有限公司</v>
      </c>
      <c r="D809" s="11" t="str">
        <f>[1]动作!$G808</f>
        <v>JS_CZ_wodefeng</v>
      </c>
      <c r="E809" s="11" t="str">
        <f>[1]动作!$D808</f>
        <v>分系统1BCMS1告警状态</v>
      </c>
      <c r="F809" s="11" t="s">
        <v>177</v>
      </c>
      <c r="G809" s="12">
        <f>[1]动作!$A808+[1]动作!$B808</f>
        <v>43194.845972222225</v>
      </c>
      <c r="H809" s="12"/>
      <c r="I809" s="11"/>
    </row>
    <row r="810" spans="1:9" hidden="1" x14ac:dyDescent="0.3">
      <c r="A810" s="24">
        <v>808</v>
      </c>
      <c r="B810" s="11" t="str">
        <f>IFERROR(INDEX({"JSNY-BJ0001-01";"JSNY-JS0022-01";"JSNY-JS0002-01"},MATCH(D810,{"BJ_zhongyu";"JS_WX_liteer";"JS_CZ_wodefeng"},0)),"")</f>
        <v>JSNY-JS0002-01</v>
      </c>
      <c r="C810" s="11" t="str">
        <f>IFERROR(INDEX({"北京中裕世纪大酒店";"江苏利特尔绿色包装股份有限公司";"常州市金坛沃德丰电子科技有限公司"},MATCH(D810,{"BJ_zhongyu";"JS_WX_liteer";"JS_CZ_wodefeng"},0)),"")</f>
        <v>常州市金坛沃德丰电子科技有限公司</v>
      </c>
      <c r="D810" s="11" t="str">
        <f>[1]动作!$G809</f>
        <v>JS_CZ_wodefeng</v>
      </c>
      <c r="E810" s="11" t="str">
        <f>[1]动作!$D809</f>
        <v>分系统1BCMS6告警状态</v>
      </c>
      <c r="F810" s="11" t="s">
        <v>177</v>
      </c>
      <c r="G810" s="12">
        <f>[1]动作!$A809+[1]动作!$B809</f>
        <v>43194.846145833333</v>
      </c>
      <c r="H810" s="12"/>
      <c r="I810" s="11"/>
    </row>
    <row r="811" spans="1:9" hidden="1" x14ac:dyDescent="0.3">
      <c r="A811" s="24">
        <v>809</v>
      </c>
      <c r="B811" s="11" t="str">
        <f>IFERROR(INDEX({"JSNY-BJ0001-01";"JSNY-JS0022-01";"JSNY-JS0002-01"},MATCH(D811,{"BJ_zhongyu";"JS_WX_liteer";"JS_CZ_wodefeng"},0)),"")</f>
        <v>JSNY-JS0002-01</v>
      </c>
      <c r="C811" s="11" t="str">
        <f>IFERROR(INDEX({"北京中裕世纪大酒店";"江苏利特尔绿色包装股份有限公司";"常州市金坛沃德丰电子科技有限公司"},MATCH(D811,{"BJ_zhongyu";"JS_WX_liteer";"JS_CZ_wodefeng"},0)),"")</f>
        <v>常州市金坛沃德丰电子科技有限公司</v>
      </c>
      <c r="D811" s="11" t="str">
        <f>[1]动作!$G810</f>
        <v>JS_CZ_wodefeng</v>
      </c>
      <c r="E811" s="11" t="str">
        <f>[1]动作!$D810</f>
        <v>分系统1BCMS4告警状态</v>
      </c>
      <c r="F811" s="11" t="s">
        <v>177</v>
      </c>
      <c r="G811" s="12">
        <f>[1]动作!$A810+[1]动作!$B810</f>
        <v>43194.846493055556</v>
      </c>
      <c r="H811" s="12"/>
      <c r="I811" s="11"/>
    </row>
    <row r="812" spans="1:9" hidden="1" x14ac:dyDescent="0.3">
      <c r="A812" s="24">
        <v>810</v>
      </c>
      <c r="B812" s="11" t="str">
        <f>IFERROR(INDEX({"JSNY-BJ0001-01";"JSNY-JS0022-01";"JSNY-JS0002-01"},MATCH(D812,{"BJ_zhongyu";"JS_WX_liteer";"JS_CZ_wodefeng"},0)),"")</f>
        <v>JSNY-JS0002-01</v>
      </c>
      <c r="C812" s="11" t="str">
        <f>IFERROR(INDEX({"北京中裕世纪大酒店";"江苏利特尔绿色包装股份有限公司";"常州市金坛沃德丰电子科技有限公司"},MATCH(D812,{"BJ_zhongyu";"JS_WX_liteer";"JS_CZ_wodefeng"},0)),"")</f>
        <v>常州市金坛沃德丰电子科技有限公司</v>
      </c>
      <c r="D812" s="11" t="str">
        <f>[1]动作!$G811</f>
        <v>JS_CZ_wodefeng</v>
      </c>
      <c r="E812" s="11" t="str">
        <f>[1]动作!$D811</f>
        <v>分系统1故障状态</v>
      </c>
      <c r="F812" s="11" t="s">
        <v>178</v>
      </c>
      <c r="G812" s="12">
        <f>[1]动作!$A811+[1]动作!$B811</f>
        <v>43194.848287037035</v>
      </c>
      <c r="H812" s="12"/>
      <c r="I812" s="11"/>
    </row>
    <row r="813" spans="1:9" hidden="1" x14ac:dyDescent="0.3">
      <c r="A813" s="24">
        <v>811</v>
      </c>
      <c r="B813" s="11" t="str">
        <f>IFERROR(INDEX({"JSNY-BJ0001-01";"JSNY-JS0022-01";"JSNY-JS0002-01"},MATCH(D813,{"BJ_zhongyu";"JS_WX_liteer";"JS_CZ_wodefeng"},0)),"")</f>
        <v>JSNY-JS0002-01</v>
      </c>
      <c r="C813" s="11" t="str">
        <f>IFERROR(INDEX({"北京中裕世纪大酒店";"江苏利特尔绿色包装股份有限公司";"常州市金坛沃德丰电子科技有限公司"},MATCH(D813,{"BJ_zhongyu";"JS_WX_liteer";"JS_CZ_wodefeng"},0)),"")</f>
        <v>常州市金坛沃德丰电子科技有限公司</v>
      </c>
      <c r="D813" s="11" t="str">
        <f>[1]动作!$G812</f>
        <v>JS_CZ_wodefeng</v>
      </c>
      <c r="E813" s="11" t="str">
        <f>[1]动作!$D812</f>
        <v>分系统1BCMS5故障状态</v>
      </c>
      <c r="F813" s="11" t="s">
        <v>177</v>
      </c>
      <c r="G813" s="12">
        <f>[1]动作!$A812+[1]动作!$B812</f>
        <v>43194.848287037035</v>
      </c>
      <c r="H813" s="12"/>
      <c r="I813" s="11"/>
    </row>
    <row r="814" spans="1:9" hidden="1" x14ac:dyDescent="0.3">
      <c r="A814" s="24">
        <v>812</v>
      </c>
      <c r="B814" s="11" t="str">
        <f>IFERROR(INDEX({"JSNY-BJ0001-01";"JSNY-JS0022-01";"JSNY-JS0002-01"},MATCH(D814,{"BJ_zhongyu";"JS_WX_liteer";"JS_CZ_wodefeng"},0)),"")</f>
        <v>JSNY-JS0002-01</v>
      </c>
      <c r="C814" s="11" t="str">
        <f>IFERROR(INDEX({"北京中裕世纪大酒店";"江苏利特尔绿色包装股份有限公司";"常州市金坛沃德丰电子科技有限公司"},MATCH(D814,{"BJ_zhongyu";"JS_WX_liteer";"JS_CZ_wodefeng"},0)),"")</f>
        <v>常州市金坛沃德丰电子科技有限公司</v>
      </c>
      <c r="D814" s="11" t="str">
        <f>[1]动作!$G813</f>
        <v>JS_CZ_wodefeng</v>
      </c>
      <c r="E814" s="11" t="str">
        <f>[1]动作!$D813</f>
        <v>分系统1BMS5单体电压过低一级故障</v>
      </c>
      <c r="F814" s="11" t="s">
        <v>177</v>
      </c>
      <c r="G814" s="12">
        <f>[1]动作!$A813+[1]动作!$B813</f>
        <v>43194.848287037035</v>
      </c>
      <c r="H814" s="12"/>
      <c r="I814" s="11"/>
    </row>
    <row r="815" spans="1:9" hidden="1" x14ac:dyDescent="0.3">
      <c r="A815" s="24">
        <v>813</v>
      </c>
      <c r="B815" s="11" t="str">
        <f>IFERROR(INDEX({"JSNY-BJ0001-01";"JSNY-JS0022-01";"JSNY-JS0002-01"},MATCH(D815,{"BJ_zhongyu";"JS_WX_liteer";"JS_CZ_wodefeng"},0)),"")</f>
        <v>JSNY-JS0022-01</v>
      </c>
      <c r="C815" s="11" t="str">
        <f>IFERROR(INDEX({"北京中裕世纪大酒店";"江苏利特尔绿色包装股份有限公司";"常州市金坛沃德丰电子科技有限公司"},MATCH(D815,{"BJ_zhongyu";"JS_WX_liteer";"JS_CZ_wodefeng"},0)),"")</f>
        <v>江苏利特尔绿色包装股份有限公司</v>
      </c>
      <c r="D815" s="11" t="str">
        <f>[1]动作!$G814</f>
        <v>JS_WX_liteer</v>
      </c>
      <c r="E815" s="11" t="str">
        <f>[1]动作!$D814</f>
        <v>分系统1BMS8总电压过低一级故障</v>
      </c>
      <c r="F815" s="11" t="s">
        <v>177</v>
      </c>
      <c r="G815" s="12">
        <f>[1]动作!$A814+[1]动作!$B814</f>
        <v>43194.859699074077</v>
      </c>
      <c r="H815" s="12"/>
      <c r="I815" s="11"/>
    </row>
    <row r="816" spans="1:9" hidden="1" x14ac:dyDescent="0.3">
      <c r="A816" s="24">
        <v>814</v>
      </c>
      <c r="B816" s="11" t="str">
        <f>IFERROR(INDEX({"JSNY-BJ0001-01";"JSNY-JS0022-01";"JSNY-JS0002-01"},MATCH(D816,{"BJ_zhongyu";"JS_WX_liteer";"JS_CZ_wodefeng"},0)),"")</f>
        <v>JSNY-JS0022-01</v>
      </c>
      <c r="C816" s="11" t="str">
        <f>IFERROR(INDEX({"北京中裕世纪大酒店";"江苏利特尔绿色包装股份有限公司";"常州市金坛沃德丰电子科技有限公司"},MATCH(D816,{"BJ_zhongyu";"JS_WX_liteer";"JS_CZ_wodefeng"},0)),"")</f>
        <v>江苏利特尔绿色包装股份有限公司</v>
      </c>
      <c r="D816" s="11" t="str">
        <f>[1]动作!$G815</f>
        <v>JS_WX_liteer</v>
      </c>
      <c r="E816" s="11" t="str">
        <f>[1]动作!$D815</f>
        <v>分系统1BMS8总电压过低二级故障</v>
      </c>
      <c r="F816" s="11" t="s">
        <v>177</v>
      </c>
      <c r="G816" s="12">
        <f>[1]动作!$A815+[1]动作!$B815</f>
        <v>43194.859699074077</v>
      </c>
      <c r="H816" s="12"/>
      <c r="I816" s="11"/>
    </row>
    <row r="817" spans="1:9" hidden="1" x14ac:dyDescent="0.3">
      <c r="A817" s="24">
        <v>815</v>
      </c>
      <c r="B817" s="11" t="str">
        <f>IFERROR(INDEX({"JSNY-BJ0001-01";"JSNY-JS0022-01";"JSNY-JS0002-01"},MATCH(D817,{"BJ_zhongyu";"JS_WX_liteer";"JS_CZ_wodefeng"},0)),"")</f>
        <v>JSNY-JS0022-01</v>
      </c>
      <c r="C817" s="11" t="str">
        <f>IFERROR(INDEX({"北京中裕世纪大酒店";"江苏利特尔绿色包装股份有限公司";"常州市金坛沃德丰电子科技有限公司"},MATCH(D817,{"BJ_zhongyu";"JS_WX_liteer";"JS_CZ_wodefeng"},0)),"")</f>
        <v>江苏利特尔绿色包装股份有限公司</v>
      </c>
      <c r="D817" s="11" t="str">
        <f>[1]动作!$G816</f>
        <v>JS_WX_liteer</v>
      </c>
      <c r="E817" s="11" t="str">
        <f>[1]动作!$D816</f>
        <v>分系统1BMS9总电压过低一级故障</v>
      </c>
      <c r="F817" s="11" t="s">
        <v>177</v>
      </c>
      <c r="G817" s="12">
        <f>[1]动作!$A816+[1]动作!$B816</f>
        <v>43194.859803240739</v>
      </c>
      <c r="H817" s="12"/>
      <c r="I817" s="11"/>
    </row>
    <row r="818" spans="1:9" hidden="1" x14ac:dyDescent="0.3">
      <c r="A818" s="24">
        <v>816</v>
      </c>
      <c r="B818" s="11" t="str">
        <f>IFERROR(INDEX({"JSNY-BJ0001-01";"JSNY-JS0022-01";"JSNY-JS0002-01"},MATCH(D818,{"BJ_zhongyu";"JS_WX_liteer";"JS_CZ_wodefeng"},0)),"")</f>
        <v>JSNY-JS0022-01</v>
      </c>
      <c r="C818" s="11" t="str">
        <f>IFERROR(INDEX({"北京中裕世纪大酒店";"江苏利特尔绿色包装股份有限公司";"常州市金坛沃德丰电子科技有限公司"},MATCH(D818,{"BJ_zhongyu";"JS_WX_liteer";"JS_CZ_wodefeng"},0)),"")</f>
        <v>江苏利特尔绿色包装股份有限公司</v>
      </c>
      <c r="D818" s="11" t="str">
        <f>[1]动作!$G817</f>
        <v>JS_WX_liteer</v>
      </c>
      <c r="E818" s="11" t="str">
        <f>[1]动作!$D817</f>
        <v>分系统1BMS9总电压过低二级故障</v>
      </c>
      <c r="F818" s="11" t="s">
        <v>177</v>
      </c>
      <c r="G818" s="12">
        <f>[1]动作!$A817+[1]动作!$B817</f>
        <v>43194.859803240739</v>
      </c>
      <c r="H818" s="12"/>
      <c r="I818" s="11"/>
    </row>
    <row r="819" spans="1:9" hidden="1" x14ac:dyDescent="0.3">
      <c r="A819" s="24">
        <v>817</v>
      </c>
      <c r="B819" s="11" t="str">
        <f>IFERROR(INDEX({"JSNY-BJ0001-01";"JSNY-JS0022-01";"JSNY-JS0002-01"},MATCH(D819,{"BJ_zhongyu";"JS_WX_liteer";"JS_CZ_wodefeng"},0)),"")</f>
        <v>JSNY-JS0022-01</v>
      </c>
      <c r="C819" s="11" t="str">
        <f>IFERROR(INDEX({"北京中裕世纪大酒店";"江苏利特尔绿色包装股份有限公司";"常州市金坛沃德丰电子科技有限公司"},MATCH(D819,{"BJ_zhongyu";"JS_WX_liteer";"JS_CZ_wodefeng"},0)),"")</f>
        <v>江苏利特尔绿色包装股份有限公司</v>
      </c>
      <c r="D819" s="11" t="str">
        <f>[1]动作!$G818</f>
        <v>JS_WX_liteer</v>
      </c>
      <c r="E819" s="11" t="str">
        <f>[1]动作!$D818</f>
        <v>分系统1BMS1总电压过低一级故障</v>
      </c>
      <c r="F819" s="11" t="s">
        <v>177</v>
      </c>
      <c r="G819" s="12">
        <f>[1]动作!$A818+[1]动作!$B818</f>
        <v>43194.860393518517</v>
      </c>
      <c r="H819" s="12"/>
      <c r="I819" s="11"/>
    </row>
    <row r="820" spans="1:9" hidden="1" x14ac:dyDescent="0.3">
      <c r="A820" s="24">
        <v>818</v>
      </c>
      <c r="B820" s="11" t="str">
        <f>IFERROR(INDEX({"JSNY-BJ0001-01";"JSNY-JS0022-01";"JSNY-JS0002-01"},MATCH(D820,{"BJ_zhongyu";"JS_WX_liteer";"JS_CZ_wodefeng"},0)),"")</f>
        <v>JSNY-JS0022-01</v>
      </c>
      <c r="C820" s="11" t="str">
        <f>IFERROR(INDEX({"北京中裕世纪大酒店";"江苏利特尔绿色包装股份有限公司";"常州市金坛沃德丰电子科技有限公司"},MATCH(D820,{"BJ_zhongyu";"JS_WX_liteer";"JS_CZ_wodefeng"},0)),"")</f>
        <v>江苏利特尔绿色包装股份有限公司</v>
      </c>
      <c r="D820" s="11" t="str">
        <f>[1]动作!$G819</f>
        <v>JS_WX_liteer</v>
      </c>
      <c r="E820" s="11" t="str">
        <f>[1]动作!$D819</f>
        <v>分系统1BMS1总电压过低二级故障</v>
      </c>
      <c r="F820" s="11" t="s">
        <v>177</v>
      </c>
      <c r="G820" s="12">
        <f>[1]动作!$A819+[1]动作!$B819</f>
        <v>43194.860393518517</v>
      </c>
      <c r="H820" s="12"/>
      <c r="I820" s="11"/>
    </row>
    <row r="821" spans="1:9" hidden="1" x14ac:dyDescent="0.3">
      <c r="A821" s="24">
        <v>819</v>
      </c>
      <c r="B821" s="11" t="str">
        <f>IFERROR(INDEX({"JSNY-BJ0001-01";"JSNY-JS0022-01";"JSNY-JS0002-01"},MATCH(D821,{"BJ_zhongyu";"JS_WX_liteer";"JS_CZ_wodefeng"},0)),"")</f>
        <v>JSNY-JS0022-01</v>
      </c>
      <c r="C821" s="11" t="str">
        <f>IFERROR(INDEX({"北京中裕世纪大酒店";"江苏利特尔绿色包装股份有限公司";"常州市金坛沃德丰电子科技有限公司"},MATCH(D821,{"BJ_zhongyu";"JS_WX_liteer";"JS_CZ_wodefeng"},0)),"")</f>
        <v>江苏利特尔绿色包装股份有限公司</v>
      </c>
      <c r="D821" s="11" t="str">
        <f>[1]动作!$G820</f>
        <v>JS_WX_liteer</v>
      </c>
      <c r="E821" s="11" t="str">
        <f>[1]动作!$D820</f>
        <v>分系统1BMS4总电压过低一级故障</v>
      </c>
      <c r="F821" s="11" t="s">
        <v>177</v>
      </c>
      <c r="G821" s="12">
        <f>[1]动作!$A820+[1]动作!$B820</f>
        <v>43194.860532407409</v>
      </c>
      <c r="H821" s="12"/>
      <c r="I821" s="11"/>
    </row>
    <row r="822" spans="1:9" hidden="1" x14ac:dyDescent="0.3">
      <c r="A822" s="24">
        <v>820</v>
      </c>
      <c r="B822" s="11" t="str">
        <f>IFERROR(INDEX({"JSNY-BJ0001-01";"JSNY-JS0022-01";"JSNY-JS0002-01"},MATCH(D822,{"BJ_zhongyu";"JS_WX_liteer";"JS_CZ_wodefeng"},0)),"")</f>
        <v>JSNY-JS0022-01</v>
      </c>
      <c r="C822" s="11" t="str">
        <f>IFERROR(INDEX({"北京中裕世纪大酒店";"江苏利特尔绿色包装股份有限公司";"常州市金坛沃德丰电子科技有限公司"},MATCH(D822,{"BJ_zhongyu";"JS_WX_liteer";"JS_CZ_wodefeng"},0)),"")</f>
        <v>江苏利特尔绿色包装股份有限公司</v>
      </c>
      <c r="D822" s="11" t="str">
        <f>[1]动作!$G821</f>
        <v>JS_WX_liteer</v>
      </c>
      <c r="E822" s="11" t="str">
        <f>[1]动作!$D821</f>
        <v>分系统1BMS4总电压过低二级故障</v>
      </c>
      <c r="F822" s="11" t="s">
        <v>177</v>
      </c>
      <c r="G822" s="12">
        <f>[1]动作!$A821+[1]动作!$B821</f>
        <v>43194.860532407409</v>
      </c>
      <c r="H822" s="12"/>
      <c r="I822" s="11"/>
    </row>
    <row r="823" spans="1:9" hidden="1" x14ac:dyDescent="0.3">
      <c r="A823" s="24">
        <v>821</v>
      </c>
      <c r="B823" s="11" t="str">
        <f>IFERROR(INDEX({"JSNY-BJ0001-01";"JSNY-JS0022-01";"JSNY-JS0002-01"},MATCH(D823,{"BJ_zhongyu";"JS_WX_liteer";"JS_CZ_wodefeng"},0)),"")</f>
        <v>JSNY-JS0022-01</v>
      </c>
      <c r="C823" s="11" t="str">
        <f>IFERROR(INDEX({"北京中裕世纪大酒店";"江苏利特尔绿色包装股份有限公司";"常州市金坛沃德丰电子科技有限公司"},MATCH(D823,{"BJ_zhongyu";"JS_WX_liteer";"JS_CZ_wodefeng"},0)),"")</f>
        <v>江苏利特尔绿色包装股份有限公司</v>
      </c>
      <c r="D823" s="11" t="str">
        <f>[1]动作!$G822</f>
        <v>JS_WX_liteer</v>
      </c>
      <c r="E823" s="11" t="str">
        <f>[1]动作!$D822</f>
        <v>分系统1BMS2总电压过低一级故障</v>
      </c>
      <c r="F823" s="11" t="s">
        <v>177</v>
      </c>
      <c r="G823" s="12">
        <f>[1]动作!$A822+[1]动作!$B822</f>
        <v>43194.860682870371</v>
      </c>
      <c r="H823" s="12"/>
      <c r="I823" s="11"/>
    </row>
    <row r="824" spans="1:9" hidden="1" x14ac:dyDescent="0.3">
      <c r="A824" s="24">
        <v>822</v>
      </c>
      <c r="B824" s="11" t="str">
        <f>IFERROR(INDEX({"JSNY-BJ0001-01";"JSNY-JS0022-01";"JSNY-JS0002-01"},MATCH(D824,{"BJ_zhongyu";"JS_WX_liteer";"JS_CZ_wodefeng"},0)),"")</f>
        <v>JSNY-JS0022-01</v>
      </c>
      <c r="C824" s="11" t="str">
        <f>IFERROR(INDEX({"北京中裕世纪大酒店";"江苏利特尔绿色包装股份有限公司";"常州市金坛沃德丰电子科技有限公司"},MATCH(D824,{"BJ_zhongyu";"JS_WX_liteer";"JS_CZ_wodefeng"},0)),"")</f>
        <v>江苏利特尔绿色包装股份有限公司</v>
      </c>
      <c r="D824" s="11" t="str">
        <f>[1]动作!$G823</f>
        <v>JS_WX_liteer</v>
      </c>
      <c r="E824" s="11" t="str">
        <f>[1]动作!$D823</f>
        <v>分系统1BMS2总电压过低二级故障</v>
      </c>
      <c r="F824" s="11" t="s">
        <v>177</v>
      </c>
      <c r="G824" s="12">
        <f>[1]动作!$A823+[1]动作!$B823</f>
        <v>43194.860682870371</v>
      </c>
      <c r="H824" s="12"/>
      <c r="I824" s="11"/>
    </row>
    <row r="825" spans="1:9" hidden="1" x14ac:dyDescent="0.3">
      <c r="A825" s="24">
        <v>823</v>
      </c>
      <c r="B825" s="11" t="str">
        <f>IFERROR(INDEX({"JSNY-BJ0001-01";"JSNY-JS0022-01";"JSNY-JS0002-01"},MATCH(D825,{"BJ_zhongyu";"JS_WX_liteer";"JS_CZ_wodefeng"},0)),"")</f>
        <v>JSNY-JS0022-01</v>
      </c>
      <c r="C825" s="11" t="str">
        <f>IFERROR(INDEX({"北京中裕世纪大酒店";"江苏利特尔绿色包装股份有限公司";"常州市金坛沃德丰电子科技有限公司"},MATCH(D825,{"BJ_zhongyu";"JS_WX_liteer";"JS_CZ_wodefeng"},0)),"")</f>
        <v>江苏利特尔绿色包装股份有限公司</v>
      </c>
      <c r="D825" s="11" t="str">
        <f>[1]动作!$G824</f>
        <v>JS_WX_liteer</v>
      </c>
      <c r="E825" s="11" t="str">
        <f>[1]动作!$D824</f>
        <v>分系统1BMS7总电压过低一级故障</v>
      </c>
      <c r="F825" s="11" t="s">
        <v>177</v>
      </c>
      <c r="G825" s="12">
        <f>[1]动作!$A824+[1]动作!$B824</f>
        <v>43194.860810185186</v>
      </c>
      <c r="H825" s="12"/>
      <c r="I825" s="11"/>
    </row>
    <row r="826" spans="1:9" hidden="1" x14ac:dyDescent="0.3">
      <c r="A826" s="24">
        <v>824</v>
      </c>
      <c r="B826" s="11" t="str">
        <f>IFERROR(INDEX({"JSNY-BJ0001-01";"JSNY-JS0022-01";"JSNY-JS0002-01"},MATCH(D826,{"BJ_zhongyu";"JS_WX_liteer";"JS_CZ_wodefeng"},0)),"")</f>
        <v>JSNY-JS0022-01</v>
      </c>
      <c r="C826" s="11" t="str">
        <f>IFERROR(INDEX({"北京中裕世纪大酒店";"江苏利特尔绿色包装股份有限公司";"常州市金坛沃德丰电子科技有限公司"},MATCH(D826,{"BJ_zhongyu";"JS_WX_liteer";"JS_CZ_wodefeng"},0)),"")</f>
        <v>江苏利特尔绿色包装股份有限公司</v>
      </c>
      <c r="D826" s="11" t="str">
        <f>[1]动作!$G825</f>
        <v>JS_WX_liteer</v>
      </c>
      <c r="E826" s="11" t="str">
        <f>[1]动作!$D825</f>
        <v>分系统1BMS7总电压过低二级故障</v>
      </c>
      <c r="F826" s="11" t="s">
        <v>177</v>
      </c>
      <c r="G826" s="12">
        <f>[1]动作!$A825+[1]动作!$B825</f>
        <v>43194.860810185186</v>
      </c>
      <c r="H826" s="12"/>
      <c r="I826" s="11"/>
    </row>
    <row r="827" spans="1:9" hidden="1" x14ac:dyDescent="0.3">
      <c r="A827" s="24">
        <v>825</v>
      </c>
      <c r="B827" s="11" t="str">
        <f>IFERROR(INDEX({"JSNY-BJ0001-01";"JSNY-JS0022-01";"JSNY-JS0002-01"},MATCH(D827,{"BJ_zhongyu";"JS_WX_liteer";"JS_CZ_wodefeng"},0)),"")</f>
        <v>JSNY-JS0022-01</v>
      </c>
      <c r="C827" s="11" t="str">
        <f>IFERROR(INDEX({"北京中裕世纪大酒店";"江苏利特尔绿色包装股份有限公司";"常州市金坛沃德丰电子科技有限公司"},MATCH(D827,{"BJ_zhongyu";"JS_WX_liteer";"JS_CZ_wodefeng"},0)),"")</f>
        <v>江苏利特尔绿色包装股份有限公司</v>
      </c>
      <c r="D827" s="11" t="str">
        <f>[1]动作!$G826</f>
        <v>JS_WX_liteer</v>
      </c>
      <c r="E827" s="11" t="str">
        <f>[1]动作!$D826</f>
        <v>分系统1BMS5总电压过低一级故障</v>
      </c>
      <c r="F827" s="11" t="s">
        <v>177</v>
      </c>
      <c r="G827" s="12">
        <f>[1]动作!$A826+[1]动作!$B826</f>
        <v>43194.860914351855</v>
      </c>
      <c r="H827" s="12"/>
      <c r="I827" s="11"/>
    </row>
    <row r="828" spans="1:9" hidden="1" x14ac:dyDescent="0.3">
      <c r="A828" s="24">
        <v>826</v>
      </c>
      <c r="B828" s="11" t="str">
        <f>IFERROR(INDEX({"JSNY-BJ0001-01";"JSNY-JS0022-01";"JSNY-JS0002-01"},MATCH(D828,{"BJ_zhongyu";"JS_WX_liteer";"JS_CZ_wodefeng"},0)),"")</f>
        <v>JSNY-JS0022-01</v>
      </c>
      <c r="C828" s="11" t="str">
        <f>IFERROR(INDEX({"北京中裕世纪大酒店";"江苏利特尔绿色包装股份有限公司";"常州市金坛沃德丰电子科技有限公司"},MATCH(D828,{"BJ_zhongyu";"JS_WX_liteer";"JS_CZ_wodefeng"},0)),"")</f>
        <v>江苏利特尔绿色包装股份有限公司</v>
      </c>
      <c r="D828" s="11" t="str">
        <f>[1]动作!$G827</f>
        <v>JS_WX_liteer</v>
      </c>
      <c r="E828" s="11" t="str">
        <f>[1]动作!$D827</f>
        <v>分系统1BMS5总电压过低二级故障</v>
      </c>
      <c r="F828" s="11" t="s">
        <v>177</v>
      </c>
      <c r="G828" s="12">
        <f>[1]动作!$A827+[1]动作!$B827</f>
        <v>43194.860914351855</v>
      </c>
      <c r="H828" s="12"/>
      <c r="I828" s="11"/>
    </row>
    <row r="829" spans="1:9" hidden="1" x14ac:dyDescent="0.3">
      <c r="A829" s="24">
        <v>827</v>
      </c>
      <c r="B829" s="11" t="str">
        <f>IFERROR(INDEX({"JSNY-BJ0001-01";"JSNY-JS0022-01";"JSNY-JS0002-01"},MATCH(D829,{"BJ_zhongyu";"JS_WX_liteer";"JS_CZ_wodefeng"},0)),"")</f>
        <v>JSNY-JS0022-01</v>
      </c>
      <c r="C829" s="11" t="str">
        <f>IFERROR(INDEX({"北京中裕世纪大酒店";"江苏利特尔绿色包装股份有限公司";"常州市金坛沃德丰电子科技有限公司"},MATCH(D829,{"BJ_zhongyu";"JS_WX_liteer";"JS_CZ_wodefeng"},0)),"")</f>
        <v>江苏利特尔绿色包装股份有限公司</v>
      </c>
      <c r="D829" s="11" t="str">
        <f>[1]动作!$G828</f>
        <v>JS_WX_liteer</v>
      </c>
      <c r="E829" s="11" t="str">
        <f>[1]动作!$D828</f>
        <v>分系统1BMS6总电压过低一级故障</v>
      </c>
      <c r="F829" s="11" t="s">
        <v>177</v>
      </c>
      <c r="G829" s="12">
        <f>[1]动作!$A828+[1]动作!$B828</f>
        <v>43194.860914351855</v>
      </c>
      <c r="H829" s="12"/>
      <c r="I829" s="11"/>
    </row>
    <row r="830" spans="1:9" hidden="1" x14ac:dyDescent="0.3">
      <c r="A830" s="24">
        <v>828</v>
      </c>
      <c r="B830" s="11" t="str">
        <f>IFERROR(INDEX({"JSNY-BJ0001-01";"JSNY-JS0022-01";"JSNY-JS0002-01"},MATCH(D830,{"BJ_zhongyu";"JS_WX_liteer";"JS_CZ_wodefeng"},0)),"")</f>
        <v>JSNY-JS0022-01</v>
      </c>
      <c r="C830" s="11" t="str">
        <f>IFERROR(INDEX({"北京中裕世纪大酒店";"江苏利特尔绿色包装股份有限公司";"常州市金坛沃德丰电子科技有限公司"},MATCH(D830,{"BJ_zhongyu";"JS_WX_liteer";"JS_CZ_wodefeng"},0)),"")</f>
        <v>江苏利特尔绿色包装股份有限公司</v>
      </c>
      <c r="D830" s="11" t="str">
        <f>[1]动作!$G829</f>
        <v>JS_WX_liteer</v>
      </c>
      <c r="E830" s="11" t="str">
        <f>[1]动作!$D829</f>
        <v>分系统1BMS6总电压过低二级故障</v>
      </c>
      <c r="F830" s="11" t="s">
        <v>177</v>
      </c>
      <c r="G830" s="12">
        <f>[1]动作!$A829+[1]动作!$B829</f>
        <v>43194.860914351855</v>
      </c>
      <c r="H830" s="12"/>
      <c r="I830" s="11"/>
    </row>
    <row r="831" spans="1:9" hidden="1" x14ac:dyDescent="0.3">
      <c r="A831" s="24">
        <v>829</v>
      </c>
      <c r="B831" s="11" t="str">
        <f>IFERROR(INDEX({"JSNY-BJ0001-01";"JSNY-JS0022-01";"JSNY-JS0002-01"},MATCH(D831,{"BJ_zhongyu";"JS_WX_liteer";"JS_CZ_wodefeng"},0)),"")</f>
        <v>JSNY-JS0022-01</v>
      </c>
      <c r="C831" s="11" t="str">
        <f>IFERROR(INDEX({"北京中裕世纪大酒店";"江苏利特尔绿色包装股份有限公司";"常州市金坛沃德丰电子科技有限公司"},MATCH(D831,{"BJ_zhongyu";"JS_WX_liteer";"JS_CZ_wodefeng"},0)),"")</f>
        <v>江苏利特尔绿色包装股份有限公司</v>
      </c>
      <c r="D831" s="11" t="str">
        <f>[1]动作!$G830</f>
        <v>JS_WX_liteer</v>
      </c>
      <c r="E831" s="11" t="str">
        <f>[1]动作!$D830</f>
        <v>分系统1BMS3总电压过低一级故障</v>
      </c>
      <c r="F831" s="11" t="s">
        <v>177</v>
      </c>
      <c r="G831" s="12">
        <f>[1]动作!$A830+[1]动作!$B830</f>
        <v>43194.861157407409</v>
      </c>
      <c r="H831" s="12"/>
      <c r="I831" s="11"/>
    </row>
    <row r="832" spans="1:9" hidden="1" x14ac:dyDescent="0.3">
      <c r="A832" s="24">
        <v>830</v>
      </c>
      <c r="B832" s="11" t="str">
        <f>IFERROR(INDEX({"JSNY-BJ0001-01";"JSNY-JS0022-01";"JSNY-JS0002-01"},MATCH(D832,{"BJ_zhongyu";"JS_WX_liteer";"JS_CZ_wodefeng"},0)),"")</f>
        <v>JSNY-JS0022-01</v>
      </c>
      <c r="C832" s="11" t="str">
        <f>IFERROR(INDEX({"北京中裕世纪大酒店";"江苏利特尔绿色包装股份有限公司";"常州市金坛沃德丰电子科技有限公司"},MATCH(D832,{"BJ_zhongyu";"JS_WX_liteer";"JS_CZ_wodefeng"},0)),"")</f>
        <v>江苏利特尔绿色包装股份有限公司</v>
      </c>
      <c r="D832" s="11" t="str">
        <f>[1]动作!$G831</f>
        <v>JS_WX_liteer</v>
      </c>
      <c r="E832" s="11" t="str">
        <f>[1]动作!$D831</f>
        <v>分系统1BMS3总电压过低二级故障</v>
      </c>
      <c r="F832" s="11" t="s">
        <v>177</v>
      </c>
      <c r="G832" s="12">
        <f>[1]动作!$A831+[1]动作!$B831</f>
        <v>43194.861157407409</v>
      </c>
      <c r="H832" s="12"/>
      <c r="I832" s="11"/>
    </row>
    <row r="833" spans="1:9" hidden="1" x14ac:dyDescent="0.3">
      <c r="A833" s="24">
        <v>831</v>
      </c>
      <c r="B833" s="11" t="str">
        <f>IFERROR(INDEX({"JSNY-BJ0001-01";"JSNY-JS0022-01";"JSNY-JS0002-01"},MATCH(D833,{"BJ_zhongyu";"JS_WX_liteer";"JS_CZ_wodefeng"},0)),"")</f>
        <v>JSNY-JS0022-01</v>
      </c>
      <c r="C833" s="11" t="str">
        <f>IFERROR(INDEX({"北京中裕世纪大酒店";"江苏利特尔绿色包装股份有限公司";"常州市金坛沃德丰电子科技有限公司"},MATCH(D833,{"BJ_zhongyu";"JS_WX_liteer";"JS_CZ_wodefeng"},0)),"")</f>
        <v>江苏利特尔绿色包装股份有限公司</v>
      </c>
      <c r="D833" s="11" t="str">
        <f>[1]动作!$G832</f>
        <v>JS_WX_liteer</v>
      </c>
      <c r="E833" s="11" t="str">
        <f>[1]动作!$D832</f>
        <v>分系统1BMS8单体电压过低一级故障</v>
      </c>
      <c r="F833" s="11" t="s">
        <v>177</v>
      </c>
      <c r="G833" s="12">
        <f>[1]动作!$A832+[1]动作!$B832</f>
        <v>43194.869710648149</v>
      </c>
      <c r="H833" s="12"/>
      <c r="I833" s="11"/>
    </row>
    <row r="834" spans="1:9" hidden="1" x14ac:dyDescent="0.3">
      <c r="A834" s="24">
        <v>832</v>
      </c>
      <c r="B834" s="11" t="str">
        <f>IFERROR(INDEX({"JSNY-BJ0001-01";"JSNY-JS0022-01";"JSNY-JS0002-01"},MATCH(D834,{"BJ_zhongyu";"JS_WX_liteer";"JS_CZ_wodefeng"},0)),"")</f>
        <v>JSNY-JS0022-01</v>
      </c>
      <c r="C834" s="11" t="str">
        <f>IFERROR(INDEX({"北京中裕世纪大酒店";"江苏利特尔绿色包装股份有限公司";"常州市金坛沃德丰电子科技有限公司"},MATCH(D834,{"BJ_zhongyu";"JS_WX_liteer";"JS_CZ_wodefeng"},0)),"")</f>
        <v>江苏利特尔绿色包装股份有限公司</v>
      </c>
      <c r="D834" s="11" t="str">
        <f>[1]动作!$G833</f>
        <v>JS_WX_liteer</v>
      </c>
      <c r="E834" s="11" t="str">
        <f>[1]动作!$D833</f>
        <v>分系统1BMS8单体电压过低二级故障</v>
      </c>
      <c r="F834" s="11" t="s">
        <v>177</v>
      </c>
      <c r="G834" s="12">
        <f>[1]动作!$A833+[1]动作!$B833</f>
        <v>43194.869710648149</v>
      </c>
      <c r="H834" s="12"/>
      <c r="I834" s="11"/>
    </row>
    <row r="835" spans="1:9" hidden="1" x14ac:dyDescent="0.3">
      <c r="A835" s="24">
        <v>833</v>
      </c>
      <c r="B835" s="11" t="str">
        <f>IFERROR(INDEX({"JSNY-BJ0001-01";"JSNY-JS0022-01";"JSNY-JS0002-01"},MATCH(D835,{"BJ_zhongyu";"JS_WX_liteer";"JS_CZ_wodefeng"},0)),"")</f>
        <v>JSNY-JS0022-01</v>
      </c>
      <c r="C835" s="11" t="str">
        <f>IFERROR(INDEX({"北京中裕世纪大酒店";"江苏利特尔绿色包装股份有限公司";"常州市金坛沃德丰电子科技有限公司"},MATCH(D835,{"BJ_zhongyu";"JS_WX_liteer";"JS_CZ_wodefeng"},0)),"")</f>
        <v>江苏利特尔绿色包装股份有限公司</v>
      </c>
      <c r="D835" s="11" t="str">
        <f>[1]动作!$G834</f>
        <v>JS_WX_liteer</v>
      </c>
      <c r="E835" s="11" t="str">
        <f>[1]动作!$D834</f>
        <v>分系统1BMS9单体电压过低一级故障</v>
      </c>
      <c r="F835" s="11" t="s">
        <v>177</v>
      </c>
      <c r="G835" s="12">
        <f>[1]动作!$A834+[1]动作!$B834</f>
        <v>43194.870115740741</v>
      </c>
      <c r="H835" s="12"/>
      <c r="I835" s="11"/>
    </row>
    <row r="836" spans="1:9" hidden="1" x14ac:dyDescent="0.3">
      <c r="A836" s="24">
        <v>834</v>
      </c>
      <c r="B836" s="11" t="str">
        <f>IFERROR(INDEX({"JSNY-BJ0001-01";"JSNY-JS0022-01";"JSNY-JS0002-01"},MATCH(D836,{"BJ_zhongyu";"JS_WX_liteer";"JS_CZ_wodefeng"},0)),"")</f>
        <v>JSNY-JS0022-01</v>
      </c>
      <c r="C836" s="11" t="str">
        <f>IFERROR(INDEX({"北京中裕世纪大酒店";"江苏利特尔绿色包装股份有限公司";"常州市金坛沃德丰电子科技有限公司"},MATCH(D836,{"BJ_zhongyu";"JS_WX_liteer";"JS_CZ_wodefeng"},0)),"")</f>
        <v>江苏利特尔绿色包装股份有限公司</v>
      </c>
      <c r="D836" s="11" t="str">
        <f>[1]动作!$G835</f>
        <v>JS_WX_liteer</v>
      </c>
      <c r="E836" s="11" t="str">
        <f>[1]动作!$D835</f>
        <v>分系统1BMS9单体电压过低二级故障</v>
      </c>
      <c r="F836" s="11" t="s">
        <v>177</v>
      </c>
      <c r="G836" s="12">
        <f>[1]动作!$A835+[1]动作!$B835</f>
        <v>43194.870115740741</v>
      </c>
      <c r="H836" s="12"/>
      <c r="I836" s="11"/>
    </row>
    <row r="837" spans="1:9" hidden="1" x14ac:dyDescent="0.3">
      <c r="A837" s="24">
        <v>835</v>
      </c>
      <c r="B837" s="11" t="str">
        <f>IFERROR(INDEX({"JSNY-BJ0001-01";"JSNY-JS0022-01";"JSNY-JS0002-01"},MATCH(D837,{"BJ_zhongyu";"JS_WX_liteer";"JS_CZ_wodefeng"},0)),"")</f>
        <v>JSNY-JS0022-01</v>
      </c>
      <c r="C837" s="11" t="str">
        <f>IFERROR(INDEX({"北京中裕世纪大酒店";"江苏利特尔绿色包装股份有限公司";"常州市金坛沃德丰电子科技有限公司"},MATCH(D837,{"BJ_zhongyu";"JS_WX_liteer";"JS_CZ_wodefeng"},0)),"")</f>
        <v>江苏利特尔绿色包装股份有限公司</v>
      </c>
      <c r="D837" s="11" t="str">
        <f>[1]动作!$G836</f>
        <v>JS_WX_liteer</v>
      </c>
      <c r="E837" s="11" t="str">
        <f>[1]动作!$D836</f>
        <v>分系统1BMS8SOC过低一级故障</v>
      </c>
      <c r="F837" s="11" t="s">
        <v>177</v>
      </c>
      <c r="G837" s="12">
        <f>[1]动作!$A836+[1]动作!$B836</f>
        <v>43194.871458333335</v>
      </c>
      <c r="H837" s="12"/>
      <c r="I837" s="11"/>
    </row>
    <row r="838" spans="1:9" hidden="1" x14ac:dyDescent="0.3">
      <c r="A838" s="24">
        <v>836</v>
      </c>
      <c r="B838" s="11" t="str">
        <f>IFERROR(INDEX({"JSNY-BJ0001-01";"JSNY-JS0022-01";"JSNY-JS0002-01"},MATCH(D838,{"BJ_zhongyu";"JS_WX_liteer";"JS_CZ_wodefeng"},0)),"")</f>
        <v>JSNY-JS0022-01</v>
      </c>
      <c r="C838" s="11" t="str">
        <f>IFERROR(INDEX({"北京中裕世纪大酒店";"江苏利特尔绿色包装股份有限公司";"常州市金坛沃德丰电子科技有限公司"},MATCH(D838,{"BJ_zhongyu";"JS_WX_liteer";"JS_CZ_wodefeng"},0)),"")</f>
        <v>江苏利特尔绿色包装股份有限公司</v>
      </c>
      <c r="D838" s="11" t="str">
        <f>[1]动作!$G837</f>
        <v>JS_WX_liteer</v>
      </c>
      <c r="E838" s="11" t="str">
        <f>[1]动作!$D837</f>
        <v>分系统1BMS8SOC过低二级故障</v>
      </c>
      <c r="F838" s="11" t="s">
        <v>177</v>
      </c>
      <c r="G838" s="12">
        <f>[1]动作!$A837+[1]动作!$B837</f>
        <v>43194.871458333335</v>
      </c>
      <c r="H838" s="12"/>
      <c r="I838" s="11"/>
    </row>
    <row r="839" spans="1:9" hidden="1" x14ac:dyDescent="0.3">
      <c r="A839" s="24">
        <v>837</v>
      </c>
      <c r="B839" s="11" t="str">
        <f>IFERROR(INDEX({"JSNY-BJ0001-01";"JSNY-JS0022-01";"JSNY-JS0002-01"},MATCH(D839,{"BJ_zhongyu";"JS_WX_liteer";"JS_CZ_wodefeng"},0)),"")</f>
        <v>JSNY-JS0022-01</v>
      </c>
      <c r="C839" s="11" t="str">
        <f>IFERROR(INDEX({"北京中裕世纪大酒店";"江苏利特尔绿色包装股份有限公司";"常州市金坛沃德丰电子科技有限公司"},MATCH(D839,{"BJ_zhongyu";"JS_WX_liteer";"JS_CZ_wodefeng"},0)),"")</f>
        <v>江苏利特尔绿色包装股份有限公司</v>
      </c>
      <c r="D839" s="11" t="str">
        <f>[1]动作!$G838</f>
        <v>JS_WX_liteer</v>
      </c>
      <c r="E839" s="11" t="str">
        <f>[1]动作!$D838</f>
        <v>分系统1BMS1单体电压过低一级故障</v>
      </c>
      <c r="F839" s="11" t="s">
        <v>177</v>
      </c>
      <c r="G839" s="12">
        <f>[1]动作!$A838+[1]动作!$B838</f>
        <v>43194.871608796297</v>
      </c>
      <c r="H839" s="12"/>
      <c r="I839" s="11"/>
    </row>
    <row r="840" spans="1:9" hidden="1" x14ac:dyDescent="0.3">
      <c r="A840" s="24">
        <v>838</v>
      </c>
      <c r="B840" s="11" t="str">
        <f>IFERROR(INDEX({"JSNY-BJ0001-01";"JSNY-JS0022-01";"JSNY-JS0002-01"},MATCH(D840,{"BJ_zhongyu";"JS_WX_liteer";"JS_CZ_wodefeng"},0)),"")</f>
        <v>JSNY-JS0022-01</v>
      </c>
      <c r="C840" s="11" t="str">
        <f>IFERROR(INDEX({"北京中裕世纪大酒店";"江苏利特尔绿色包装股份有限公司";"常州市金坛沃德丰电子科技有限公司"},MATCH(D840,{"BJ_zhongyu";"JS_WX_liteer";"JS_CZ_wodefeng"},0)),"")</f>
        <v>江苏利特尔绿色包装股份有限公司</v>
      </c>
      <c r="D840" s="11" t="str">
        <f>[1]动作!$G839</f>
        <v>JS_WX_liteer</v>
      </c>
      <c r="E840" s="11" t="str">
        <f>[1]动作!$D839</f>
        <v>分系统1BMS1单体电压过低二级故障</v>
      </c>
      <c r="F840" s="11" t="s">
        <v>177</v>
      </c>
      <c r="G840" s="12">
        <f>[1]动作!$A839+[1]动作!$B839</f>
        <v>43194.871608796297</v>
      </c>
      <c r="H840" s="12"/>
      <c r="I840" s="11"/>
    </row>
    <row r="841" spans="1:9" hidden="1" x14ac:dyDescent="0.3">
      <c r="A841" s="24">
        <v>839</v>
      </c>
      <c r="B841" s="11" t="str">
        <f>IFERROR(INDEX({"JSNY-BJ0001-01";"JSNY-JS0022-01";"JSNY-JS0002-01"},MATCH(D841,{"BJ_zhongyu";"JS_WX_liteer";"JS_CZ_wodefeng"},0)),"")</f>
        <v>JSNY-JS0022-01</v>
      </c>
      <c r="C841" s="11" t="str">
        <f>IFERROR(INDEX({"北京中裕世纪大酒店";"江苏利特尔绿色包装股份有限公司";"常州市金坛沃德丰电子科技有限公司"},MATCH(D841,{"BJ_zhongyu";"JS_WX_liteer";"JS_CZ_wodefeng"},0)),"")</f>
        <v>江苏利特尔绿色包装股份有限公司</v>
      </c>
      <c r="D841" s="11" t="str">
        <f>[1]动作!$G840</f>
        <v>JS_WX_liteer</v>
      </c>
      <c r="E841" s="11" t="str">
        <f>[1]动作!$D840</f>
        <v>分系统1BMS4单体电压过低一级故障</v>
      </c>
      <c r="F841" s="11" t="s">
        <v>177</v>
      </c>
      <c r="G841" s="12">
        <f>[1]动作!$A840+[1]动作!$B840</f>
        <v>43194.871805555558</v>
      </c>
      <c r="H841" s="12"/>
      <c r="I841" s="11"/>
    </row>
    <row r="842" spans="1:9" hidden="1" x14ac:dyDescent="0.3">
      <c r="A842" s="24">
        <v>840</v>
      </c>
      <c r="B842" s="11" t="str">
        <f>IFERROR(INDEX({"JSNY-BJ0001-01";"JSNY-JS0022-01";"JSNY-JS0002-01"},MATCH(D842,{"BJ_zhongyu";"JS_WX_liteer";"JS_CZ_wodefeng"},0)),"")</f>
        <v>JSNY-JS0022-01</v>
      </c>
      <c r="C842" s="11" t="str">
        <f>IFERROR(INDEX({"北京中裕世纪大酒店";"江苏利特尔绿色包装股份有限公司";"常州市金坛沃德丰电子科技有限公司"},MATCH(D842,{"BJ_zhongyu";"JS_WX_liteer";"JS_CZ_wodefeng"},0)),"")</f>
        <v>江苏利特尔绿色包装股份有限公司</v>
      </c>
      <c r="D842" s="11" t="str">
        <f>[1]动作!$G841</f>
        <v>JS_WX_liteer</v>
      </c>
      <c r="E842" s="11" t="str">
        <f>[1]动作!$D841</f>
        <v>分系统1BMS4单体电压过低二级故障</v>
      </c>
      <c r="F842" s="11" t="s">
        <v>177</v>
      </c>
      <c r="G842" s="12">
        <f>[1]动作!$A841+[1]动作!$B841</f>
        <v>43194.871805555558</v>
      </c>
      <c r="H842" s="12"/>
      <c r="I842" s="11"/>
    </row>
    <row r="843" spans="1:9" hidden="1" x14ac:dyDescent="0.3">
      <c r="A843" s="24">
        <v>841</v>
      </c>
      <c r="B843" s="11" t="str">
        <f>IFERROR(INDEX({"JSNY-BJ0001-01";"JSNY-JS0022-01";"JSNY-JS0002-01"},MATCH(D843,{"BJ_zhongyu";"JS_WX_liteer";"JS_CZ_wodefeng"},0)),"")</f>
        <v>JSNY-JS0022-01</v>
      </c>
      <c r="C843" s="11" t="str">
        <f>IFERROR(INDEX({"北京中裕世纪大酒店";"江苏利特尔绿色包装股份有限公司";"常州市金坛沃德丰电子科技有限公司"},MATCH(D843,{"BJ_zhongyu";"JS_WX_liteer";"JS_CZ_wodefeng"},0)),"")</f>
        <v>江苏利特尔绿色包装股份有限公司</v>
      </c>
      <c r="D843" s="11" t="str">
        <f>[1]动作!$G842</f>
        <v>JS_WX_liteer</v>
      </c>
      <c r="E843" s="11" t="str">
        <f>[1]动作!$D842</f>
        <v>分系统1BMS2单体电压过低一级故障</v>
      </c>
      <c r="F843" s="11" t="s">
        <v>177</v>
      </c>
      <c r="G843" s="12">
        <f>[1]动作!$A842+[1]动作!$B842</f>
        <v>43194.872025462966</v>
      </c>
      <c r="H843" s="12"/>
      <c r="I843" s="11"/>
    </row>
    <row r="844" spans="1:9" hidden="1" x14ac:dyDescent="0.3">
      <c r="A844" s="24">
        <v>842</v>
      </c>
      <c r="B844" s="11" t="str">
        <f>IFERROR(INDEX({"JSNY-BJ0001-01";"JSNY-JS0022-01";"JSNY-JS0002-01"},MATCH(D844,{"BJ_zhongyu";"JS_WX_liteer";"JS_CZ_wodefeng"},0)),"")</f>
        <v>JSNY-JS0022-01</v>
      </c>
      <c r="C844" s="11" t="str">
        <f>IFERROR(INDEX({"北京中裕世纪大酒店";"江苏利特尔绿色包装股份有限公司";"常州市金坛沃德丰电子科技有限公司"},MATCH(D844,{"BJ_zhongyu";"JS_WX_liteer";"JS_CZ_wodefeng"},0)),"")</f>
        <v>江苏利特尔绿色包装股份有限公司</v>
      </c>
      <c r="D844" s="11" t="str">
        <f>[1]动作!$G843</f>
        <v>JS_WX_liteer</v>
      </c>
      <c r="E844" s="11" t="str">
        <f>[1]动作!$D843</f>
        <v>分系统1BMS2单体电压过低二级故障</v>
      </c>
      <c r="F844" s="11" t="s">
        <v>177</v>
      </c>
      <c r="G844" s="12">
        <f>[1]动作!$A843+[1]动作!$B843</f>
        <v>43194.872025462966</v>
      </c>
      <c r="H844" s="12"/>
      <c r="I844" s="11"/>
    </row>
    <row r="845" spans="1:9" hidden="1" x14ac:dyDescent="0.3">
      <c r="A845" s="24">
        <v>843</v>
      </c>
      <c r="B845" s="11" t="str">
        <f>IFERROR(INDEX({"JSNY-BJ0001-01";"JSNY-JS0022-01";"JSNY-JS0002-01"},MATCH(D845,{"BJ_zhongyu";"JS_WX_liteer";"JS_CZ_wodefeng"},0)),"")</f>
        <v>JSNY-JS0022-01</v>
      </c>
      <c r="C845" s="11" t="str">
        <f>IFERROR(INDEX({"北京中裕世纪大酒店";"江苏利特尔绿色包装股份有限公司";"常州市金坛沃德丰电子科技有限公司"},MATCH(D845,{"BJ_zhongyu";"JS_WX_liteer";"JS_CZ_wodefeng"},0)),"")</f>
        <v>江苏利特尔绿色包装股份有限公司</v>
      </c>
      <c r="D845" s="11" t="str">
        <f>[1]动作!$G844</f>
        <v>JS_WX_liteer</v>
      </c>
      <c r="E845" s="11" t="str">
        <f>[1]动作!$D844</f>
        <v>分系统1BMS6单体电压过低一级故障</v>
      </c>
      <c r="F845" s="11" t="s">
        <v>177</v>
      </c>
      <c r="G845" s="12">
        <f>[1]动作!$A844+[1]动作!$B844</f>
        <v>43194.87232638889</v>
      </c>
      <c r="H845" s="12"/>
      <c r="I845" s="11"/>
    </row>
    <row r="846" spans="1:9" hidden="1" x14ac:dyDescent="0.3">
      <c r="A846" s="24">
        <v>844</v>
      </c>
      <c r="B846" s="11" t="str">
        <f>IFERROR(INDEX({"JSNY-BJ0001-01";"JSNY-JS0022-01";"JSNY-JS0002-01"},MATCH(D846,{"BJ_zhongyu";"JS_WX_liteer";"JS_CZ_wodefeng"},0)),"")</f>
        <v>JSNY-JS0022-01</v>
      </c>
      <c r="C846" s="11" t="str">
        <f>IFERROR(INDEX({"北京中裕世纪大酒店";"江苏利特尔绿色包装股份有限公司";"常州市金坛沃德丰电子科技有限公司"},MATCH(D846,{"BJ_zhongyu";"JS_WX_liteer";"JS_CZ_wodefeng"},0)),"")</f>
        <v>江苏利特尔绿色包装股份有限公司</v>
      </c>
      <c r="D846" s="11" t="str">
        <f>[1]动作!$G845</f>
        <v>JS_WX_liteer</v>
      </c>
      <c r="E846" s="11" t="str">
        <f>[1]动作!$D845</f>
        <v>分系统1BMS6单体电压过低二级故障</v>
      </c>
      <c r="F846" s="11" t="s">
        <v>177</v>
      </c>
      <c r="G846" s="12">
        <f>[1]动作!$A845+[1]动作!$B845</f>
        <v>43194.87232638889</v>
      </c>
      <c r="H846" s="12"/>
      <c r="I846" s="11"/>
    </row>
    <row r="847" spans="1:9" hidden="1" x14ac:dyDescent="0.3">
      <c r="A847" s="24">
        <v>845</v>
      </c>
      <c r="B847" s="11" t="str">
        <f>IFERROR(INDEX({"JSNY-BJ0001-01";"JSNY-JS0022-01";"JSNY-JS0002-01"},MATCH(D847,{"BJ_zhongyu";"JS_WX_liteer";"JS_CZ_wodefeng"},0)),"")</f>
        <v>JSNY-JS0022-01</v>
      </c>
      <c r="C847" s="11" t="str">
        <f>IFERROR(INDEX({"北京中裕世纪大酒店";"江苏利特尔绿色包装股份有限公司";"常州市金坛沃德丰电子科技有限公司"},MATCH(D847,{"BJ_zhongyu";"JS_WX_liteer";"JS_CZ_wodefeng"},0)),"")</f>
        <v>江苏利特尔绿色包装股份有限公司</v>
      </c>
      <c r="D847" s="11" t="str">
        <f>[1]动作!$G846</f>
        <v>JS_WX_liteer</v>
      </c>
      <c r="E847" s="11" t="str">
        <f>[1]动作!$D846</f>
        <v>分系统1BMS7单体电压过低一级故障</v>
      </c>
      <c r="F847" s="11" t="s">
        <v>177</v>
      </c>
      <c r="G847" s="12">
        <f>[1]动作!$A846+[1]动作!$B846</f>
        <v>43194.872430555559</v>
      </c>
      <c r="H847" s="12"/>
      <c r="I847" s="11"/>
    </row>
    <row r="848" spans="1:9" hidden="1" x14ac:dyDescent="0.3">
      <c r="A848" s="24">
        <v>846</v>
      </c>
      <c r="B848" s="11" t="str">
        <f>IFERROR(INDEX({"JSNY-BJ0001-01";"JSNY-JS0022-01";"JSNY-JS0002-01"},MATCH(D848,{"BJ_zhongyu";"JS_WX_liteer";"JS_CZ_wodefeng"},0)),"")</f>
        <v>JSNY-JS0022-01</v>
      </c>
      <c r="C848" s="11" t="str">
        <f>IFERROR(INDEX({"北京中裕世纪大酒店";"江苏利特尔绿色包装股份有限公司";"常州市金坛沃德丰电子科技有限公司"},MATCH(D848,{"BJ_zhongyu";"JS_WX_liteer";"JS_CZ_wodefeng"},0)),"")</f>
        <v>江苏利特尔绿色包装股份有限公司</v>
      </c>
      <c r="D848" s="11" t="str">
        <f>[1]动作!$G847</f>
        <v>JS_WX_liteer</v>
      </c>
      <c r="E848" s="11" t="str">
        <f>[1]动作!$D847</f>
        <v>分系统1BMS7单体电压过低二级故障</v>
      </c>
      <c r="F848" s="11" t="s">
        <v>177</v>
      </c>
      <c r="G848" s="12">
        <f>[1]动作!$A847+[1]动作!$B847</f>
        <v>43194.872430555559</v>
      </c>
      <c r="H848" s="12"/>
      <c r="I848" s="11"/>
    </row>
    <row r="849" spans="1:9" hidden="1" x14ac:dyDescent="0.3">
      <c r="A849" s="24">
        <v>847</v>
      </c>
      <c r="B849" s="11" t="str">
        <f>IFERROR(INDEX({"JSNY-BJ0001-01";"JSNY-JS0022-01";"JSNY-JS0002-01"},MATCH(D849,{"BJ_zhongyu";"JS_WX_liteer";"JS_CZ_wodefeng"},0)),"")</f>
        <v>JSNY-JS0022-01</v>
      </c>
      <c r="C849" s="11" t="str">
        <f>IFERROR(INDEX({"北京中裕世纪大酒店";"江苏利特尔绿色包装股份有限公司";"常州市金坛沃德丰电子科技有限公司"},MATCH(D849,{"BJ_zhongyu";"JS_WX_liteer";"JS_CZ_wodefeng"},0)),"")</f>
        <v>江苏利特尔绿色包装股份有限公司</v>
      </c>
      <c r="D849" s="11" t="str">
        <f>[1]动作!$G848</f>
        <v>JS_WX_liteer</v>
      </c>
      <c r="E849" s="11" t="str">
        <f>[1]动作!$D848</f>
        <v>分系统1BMS5单体电压过低一级故障</v>
      </c>
      <c r="F849" s="11" t="s">
        <v>177</v>
      </c>
      <c r="G849" s="12">
        <f>[1]动作!$A848+[1]动作!$B848</f>
        <v>43194.87263888889</v>
      </c>
      <c r="H849" s="12"/>
      <c r="I849" s="11"/>
    </row>
    <row r="850" spans="1:9" hidden="1" x14ac:dyDescent="0.3">
      <c r="A850" s="24">
        <v>848</v>
      </c>
      <c r="B850" s="11" t="str">
        <f>IFERROR(INDEX({"JSNY-BJ0001-01";"JSNY-JS0022-01";"JSNY-JS0002-01"},MATCH(D850,{"BJ_zhongyu";"JS_WX_liteer";"JS_CZ_wodefeng"},0)),"")</f>
        <v>JSNY-JS0022-01</v>
      </c>
      <c r="C850" s="11" t="str">
        <f>IFERROR(INDEX({"北京中裕世纪大酒店";"江苏利特尔绿色包装股份有限公司";"常州市金坛沃德丰电子科技有限公司"},MATCH(D850,{"BJ_zhongyu";"JS_WX_liteer";"JS_CZ_wodefeng"},0)),"")</f>
        <v>江苏利特尔绿色包装股份有限公司</v>
      </c>
      <c r="D850" s="11" t="str">
        <f>[1]动作!$G849</f>
        <v>JS_WX_liteer</v>
      </c>
      <c r="E850" s="11" t="str">
        <f>[1]动作!$D849</f>
        <v>分系统1BMS5单体电压过低二级故障</v>
      </c>
      <c r="F850" s="11" t="s">
        <v>177</v>
      </c>
      <c r="G850" s="12">
        <f>[1]动作!$A849+[1]动作!$B849</f>
        <v>43194.87263888889</v>
      </c>
      <c r="H850" s="12"/>
      <c r="I850" s="11"/>
    </row>
    <row r="851" spans="1:9" hidden="1" x14ac:dyDescent="0.3">
      <c r="A851" s="24">
        <v>849</v>
      </c>
      <c r="B851" s="11" t="str">
        <f>IFERROR(INDEX({"JSNY-BJ0001-01";"JSNY-JS0022-01";"JSNY-JS0002-01"},MATCH(D851,{"BJ_zhongyu";"JS_WX_liteer";"JS_CZ_wodefeng"},0)),"")</f>
        <v>JSNY-JS0022-01</v>
      </c>
      <c r="C851" s="11" t="str">
        <f>IFERROR(INDEX({"北京中裕世纪大酒店";"江苏利特尔绿色包装股份有限公司";"常州市金坛沃德丰电子科技有限公司"},MATCH(D851,{"BJ_zhongyu";"JS_WX_liteer";"JS_CZ_wodefeng"},0)),"")</f>
        <v>江苏利特尔绿色包装股份有限公司</v>
      </c>
      <c r="D851" s="11" t="str">
        <f>[1]动作!$G850</f>
        <v>JS_WX_liteer</v>
      </c>
      <c r="E851" s="11" t="str">
        <f>[1]动作!$D850</f>
        <v>分系统1BMS3单体电压过低一级故障</v>
      </c>
      <c r="F851" s="11" t="s">
        <v>177</v>
      </c>
      <c r="G851" s="12">
        <f>[1]动作!$A850+[1]动作!$B850</f>
        <v>43194.87290509259</v>
      </c>
      <c r="H851" s="12"/>
      <c r="I851" s="11"/>
    </row>
    <row r="852" spans="1:9" hidden="1" x14ac:dyDescent="0.3">
      <c r="A852" s="24">
        <v>850</v>
      </c>
      <c r="B852" s="11" t="str">
        <f>IFERROR(INDEX({"JSNY-BJ0001-01";"JSNY-JS0022-01";"JSNY-JS0002-01"},MATCH(D852,{"BJ_zhongyu";"JS_WX_liteer";"JS_CZ_wodefeng"},0)),"")</f>
        <v>JSNY-JS0022-01</v>
      </c>
      <c r="C852" s="11" t="str">
        <f>IFERROR(INDEX({"北京中裕世纪大酒店";"江苏利特尔绿色包装股份有限公司";"常州市金坛沃德丰电子科技有限公司"},MATCH(D852,{"BJ_zhongyu";"JS_WX_liteer";"JS_CZ_wodefeng"},0)),"")</f>
        <v>江苏利特尔绿色包装股份有限公司</v>
      </c>
      <c r="D852" s="11" t="str">
        <f>[1]动作!$G851</f>
        <v>JS_WX_liteer</v>
      </c>
      <c r="E852" s="11" t="str">
        <f>[1]动作!$D851</f>
        <v>分系统1BMS3单体电压过低二级故障</v>
      </c>
      <c r="F852" s="11" t="s">
        <v>177</v>
      </c>
      <c r="G852" s="12">
        <f>[1]动作!$A851+[1]动作!$B851</f>
        <v>43194.87290509259</v>
      </c>
      <c r="H852" s="12"/>
      <c r="I852" s="11"/>
    </row>
    <row r="853" spans="1:9" hidden="1" x14ac:dyDescent="0.3">
      <c r="A853" s="24">
        <v>851</v>
      </c>
      <c r="B853" s="11" t="str">
        <f>IFERROR(INDEX({"JSNY-BJ0001-01";"JSNY-JS0022-01";"JSNY-JS0002-01"},MATCH(D853,{"BJ_zhongyu";"JS_WX_liteer";"JS_CZ_wodefeng"},0)),"")</f>
        <v>JSNY-JS0022-01</v>
      </c>
      <c r="C853" s="11" t="str">
        <f>IFERROR(INDEX({"北京中裕世纪大酒店";"江苏利特尔绿色包装股份有限公司";"常州市金坛沃德丰电子科技有限公司"},MATCH(D853,{"BJ_zhongyu";"JS_WX_liteer";"JS_CZ_wodefeng"},0)),"")</f>
        <v>江苏利特尔绿色包装股份有限公司</v>
      </c>
      <c r="D853" s="11" t="str">
        <f>[1]动作!$G852</f>
        <v>JS_WX_liteer</v>
      </c>
      <c r="E853" s="11" t="str">
        <f>[1]动作!$D852</f>
        <v>分系统1BMS3SOC过低一级故障</v>
      </c>
      <c r="F853" s="11" t="s">
        <v>177</v>
      </c>
      <c r="G853" s="12">
        <f>[1]动作!$A852+[1]动作!$B852</f>
        <v>43194.872974537036</v>
      </c>
      <c r="H853" s="12"/>
      <c r="I853" s="11"/>
    </row>
    <row r="854" spans="1:9" hidden="1" x14ac:dyDescent="0.3">
      <c r="A854" s="24">
        <v>852</v>
      </c>
      <c r="B854" s="11" t="str">
        <f>IFERROR(INDEX({"JSNY-BJ0001-01";"JSNY-JS0022-01";"JSNY-JS0002-01"},MATCH(D854,{"BJ_zhongyu";"JS_WX_liteer";"JS_CZ_wodefeng"},0)),"")</f>
        <v>JSNY-JS0022-01</v>
      </c>
      <c r="C854" s="11" t="str">
        <f>IFERROR(INDEX({"北京中裕世纪大酒店";"江苏利特尔绿色包装股份有限公司";"常州市金坛沃德丰电子科技有限公司"},MATCH(D854,{"BJ_zhongyu";"JS_WX_liteer";"JS_CZ_wodefeng"},0)),"")</f>
        <v>江苏利特尔绿色包装股份有限公司</v>
      </c>
      <c r="D854" s="11" t="str">
        <f>[1]动作!$G853</f>
        <v>JS_WX_liteer</v>
      </c>
      <c r="E854" s="11" t="str">
        <f>[1]动作!$D853</f>
        <v>分系统1BMS3SOC过低二级故障</v>
      </c>
      <c r="F854" s="11" t="s">
        <v>177</v>
      </c>
      <c r="G854" s="12">
        <f>[1]动作!$A853+[1]动作!$B853</f>
        <v>43194.872974537036</v>
      </c>
      <c r="H854" s="12"/>
      <c r="I854" s="11"/>
    </row>
    <row r="855" spans="1:9" hidden="1" x14ac:dyDescent="0.3">
      <c r="A855" s="24">
        <v>853</v>
      </c>
      <c r="B855" s="11" t="str">
        <f>IFERROR(INDEX({"JSNY-BJ0001-01";"JSNY-JS0022-01";"JSNY-JS0002-01"},MATCH(D855,{"BJ_zhongyu";"JS_WX_liteer";"JS_CZ_wodefeng"},0)),"")</f>
        <v>JSNY-JS0022-01</v>
      </c>
      <c r="C855" s="11" t="str">
        <f>IFERROR(INDEX({"北京中裕世纪大酒店";"江苏利特尔绿色包装股份有限公司";"常州市金坛沃德丰电子科技有限公司"},MATCH(D855,{"BJ_zhongyu";"JS_WX_liteer";"JS_CZ_wodefeng"},0)),"")</f>
        <v>江苏利特尔绿色包装股份有限公司</v>
      </c>
      <c r="D855" s="11" t="str">
        <f>[1]动作!$G854</f>
        <v>JS_WX_liteer</v>
      </c>
      <c r="E855" s="11" t="str">
        <f>[1]动作!$D854</f>
        <v>分系统1BMS4SOC过低一级故障</v>
      </c>
      <c r="F855" s="11" t="s">
        <v>177</v>
      </c>
      <c r="G855" s="12">
        <f>[1]动作!$A854+[1]动作!$B854</f>
        <v>43194.873425925929</v>
      </c>
      <c r="H855" s="12"/>
      <c r="I855" s="11"/>
    </row>
    <row r="856" spans="1:9" hidden="1" x14ac:dyDescent="0.3">
      <c r="A856" s="24">
        <v>854</v>
      </c>
      <c r="B856" s="11" t="str">
        <f>IFERROR(INDEX({"JSNY-BJ0001-01";"JSNY-JS0022-01";"JSNY-JS0002-01"},MATCH(D856,{"BJ_zhongyu";"JS_WX_liteer";"JS_CZ_wodefeng"},0)),"")</f>
        <v>JSNY-JS0022-01</v>
      </c>
      <c r="C856" s="11" t="str">
        <f>IFERROR(INDEX({"北京中裕世纪大酒店";"江苏利特尔绿色包装股份有限公司";"常州市金坛沃德丰电子科技有限公司"},MATCH(D856,{"BJ_zhongyu";"JS_WX_liteer";"JS_CZ_wodefeng"},0)),"")</f>
        <v>江苏利特尔绿色包装股份有限公司</v>
      </c>
      <c r="D856" s="11" t="str">
        <f>[1]动作!$G855</f>
        <v>JS_WX_liteer</v>
      </c>
      <c r="E856" s="11" t="str">
        <f>[1]动作!$D855</f>
        <v>分系统1BMS4SOC过低二级故障</v>
      </c>
      <c r="F856" s="11" t="s">
        <v>177</v>
      </c>
      <c r="G856" s="12">
        <f>[1]动作!$A855+[1]动作!$B855</f>
        <v>43194.873425925929</v>
      </c>
      <c r="H856" s="12"/>
      <c r="I856" s="11"/>
    </row>
    <row r="857" spans="1:9" hidden="1" x14ac:dyDescent="0.3">
      <c r="A857" s="24">
        <v>855</v>
      </c>
      <c r="B857" s="11" t="str">
        <f>IFERROR(INDEX({"JSNY-BJ0001-01";"JSNY-JS0022-01";"JSNY-JS0002-01"},MATCH(D857,{"BJ_zhongyu";"JS_WX_liteer";"JS_CZ_wodefeng"},0)),"")</f>
        <v>JSNY-BJ0001-01</v>
      </c>
      <c r="C857" s="11" t="str">
        <f>IFERROR(INDEX({"北京中裕世纪大酒店";"江苏利特尔绿色包装股份有限公司";"常州市金坛沃德丰电子科技有限公司"},MATCH(D857,{"BJ_zhongyu";"JS_WX_liteer";"JS_CZ_wodefeng"},0)),"")</f>
        <v>北京中裕世纪大酒店</v>
      </c>
      <c r="D857" s="11" t="str">
        <f>[1]动作!$G856</f>
        <v>BJ_zhongyu</v>
      </c>
      <c r="E857" s="11" t="str">
        <f>[1]动作!$D856</f>
        <v>分系统3告警状态</v>
      </c>
      <c r="F857" s="11" t="s">
        <v>178</v>
      </c>
      <c r="G857" s="12">
        <f>[1]动作!$A856+[1]动作!$B856</f>
        <v>43194.874016203707</v>
      </c>
      <c r="H857" s="12"/>
      <c r="I857" s="11"/>
    </row>
    <row r="858" spans="1:9" hidden="1" x14ac:dyDescent="0.3">
      <c r="A858" s="24">
        <v>856</v>
      </c>
      <c r="B858" s="11" t="str">
        <f>IFERROR(INDEX({"JSNY-BJ0001-01";"JSNY-JS0022-01";"JSNY-JS0002-01"},MATCH(D858,{"BJ_zhongyu";"JS_WX_liteer";"JS_CZ_wodefeng"},0)),"")</f>
        <v>JSNY-BJ0001-01</v>
      </c>
      <c r="C858" s="11" t="str">
        <f>IFERROR(INDEX({"北京中裕世纪大酒店";"江苏利特尔绿色包装股份有限公司";"常州市金坛沃德丰电子科技有限公司"},MATCH(D858,{"BJ_zhongyu";"JS_WX_liteer";"JS_CZ_wodefeng"},0)),"")</f>
        <v>北京中裕世纪大酒店</v>
      </c>
      <c r="D858" s="11" t="str">
        <f>[1]动作!$G857</f>
        <v>BJ_zhongyu</v>
      </c>
      <c r="E858" s="11" t="str">
        <f>[1]动作!$D857</f>
        <v>分系统3PCS告警状态</v>
      </c>
      <c r="F858" s="11" t="s">
        <v>176</v>
      </c>
      <c r="G858" s="12">
        <f>[1]动作!$A857+[1]动作!$B857</f>
        <v>43194.874016203707</v>
      </c>
      <c r="H858" s="12"/>
      <c r="I858" s="11"/>
    </row>
    <row r="859" spans="1:9" hidden="1" x14ac:dyDescent="0.3">
      <c r="A859" s="24">
        <v>857</v>
      </c>
      <c r="B859" s="11" t="str">
        <f>IFERROR(INDEX({"JSNY-BJ0001-01";"JSNY-JS0022-01";"JSNY-JS0002-01"},MATCH(D859,{"BJ_zhongyu";"JS_WX_liteer";"JS_CZ_wodefeng"},0)),"")</f>
        <v>JSNY-JS0022-01</v>
      </c>
      <c r="C859" s="11" t="str">
        <f>IFERROR(INDEX({"北京中裕世纪大酒店";"江苏利特尔绿色包装股份有限公司";"常州市金坛沃德丰电子科技有限公司"},MATCH(D859,{"BJ_zhongyu";"JS_WX_liteer";"JS_CZ_wodefeng"},0)),"")</f>
        <v>江苏利特尔绿色包装股份有限公司</v>
      </c>
      <c r="D859" s="11" t="str">
        <f>[1]动作!$G858</f>
        <v>JS_WX_liteer</v>
      </c>
      <c r="E859" s="11" t="str">
        <f>[1]动作!$D858</f>
        <v>分系统1BMS2SOC过低一级故障</v>
      </c>
      <c r="F859" s="11" t="s">
        <v>177</v>
      </c>
      <c r="G859" s="12">
        <f>[1]动作!$A858+[1]动作!$B858</f>
        <v>43194.874039351853</v>
      </c>
      <c r="H859" s="12"/>
      <c r="I859" s="11"/>
    </row>
    <row r="860" spans="1:9" hidden="1" x14ac:dyDescent="0.3">
      <c r="A860" s="24">
        <v>858</v>
      </c>
      <c r="B860" s="11" t="str">
        <f>IFERROR(INDEX({"JSNY-BJ0001-01";"JSNY-JS0022-01";"JSNY-JS0002-01"},MATCH(D860,{"BJ_zhongyu";"JS_WX_liteer";"JS_CZ_wodefeng"},0)),"")</f>
        <v>JSNY-JS0022-01</v>
      </c>
      <c r="C860" s="11" t="str">
        <f>IFERROR(INDEX({"北京中裕世纪大酒店";"江苏利特尔绿色包装股份有限公司";"常州市金坛沃德丰电子科技有限公司"},MATCH(D860,{"BJ_zhongyu";"JS_WX_liteer";"JS_CZ_wodefeng"},0)),"")</f>
        <v>江苏利特尔绿色包装股份有限公司</v>
      </c>
      <c r="D860" s="11" t="str">
        <f>[1]动作!$G859</f>
        <v>JS_WX_liteer</v>
      </c>
      <c r="E860" s="11" t="str">
        <f>[1]动作!$D859</f>
        <v>分系统1BMS2SOC过低二级故障</v>
      </c>
      <c r="F860" s="11" t="s">
        <v>177</v>
      </c>
      <c r="G860" s="12">
        <f>[1]动作!$A859+[1]动作!$B859</f>
        <v>43194.874039351853</v>
      </c>
      <c r="H860" s="12"/>
      <c r="I860" s="11"/>
    </row>
    <row r="861" spans="1:9" hidden="1" x14ac:dyDescent="0.3">
      <c r="A861" s="24">
        <v>859</v>
      </c>
      <c r="B861" s="11" t="str">
        <f>IFERROR(INDEX({"JSNY-BJ0001-01";"JSNY-JS0022-01";"JSNY-JS0002-01"},MATCH(D861,{"BJ_zhongyu";"JS_WX_liteer";"JS_CZ_wodefeng"},0)),"")</f>
        <v>JSNY-JS0002-01</v>
      </c>
      <c r="C861" s="11" t="str">
        <f>IFERROR(INDEX({"北京中裕世纪大酒店";"江苏利特尔绿色包装股份有限公司";"常州市金坛沃德丰电子科技有限公司"},MATCH(D861,{"BJ_zhongyu";"JS_WX_liteer";"JS_CZ_wodefeng"},0)),"")</f>
        <v>常州市金坛沃德丰电子科技有限公司</v>
      </c>
      <c r="D861" s="11" t="str">
        <f>[1]动作!$G860</f>
        <v>JS_CZ_wodefeng</v>
      </c>
      <c r="E861" s="11" t="str">
        <f>[1]动作!$D860</f>
        <v>分系统1BCMS5告警状态</v>
      </c>
      <c r="F861" s="11" t="s">
        <v>177</v>
      </c>
      <c r="G861" s="12">
        <f>[1]动作!$A860+[1]动作!$B860</f>
        <v>43194.90625</v>
      </c>
      <c r="H861" s="12"/>
      <c r="I861" s="11"/>
    </row>
    <row r="862" spans="1:9" hidden="1" x14ac:dyDescent="0.3">
      <c r="A862" s="24">
        <v>860</v>
      </c>
      <c r="B862" s="11" t="str">
        <f>IFERROR(INDEX({"JSNY-BJ0001-01";"JSNY-JS0022-01";"JSNY-JS0002-01"},MATCH(D862,{"BJ_zhongyu";"JS_WX_liteer";"JS_CZ_wodefeng"},0)),"")</f>
        <v>JSNY-JS0002-01</v>
      </c>
      <c r="C862" s="11" t="str">
        <f>IFERROR(INDEX({"北京中裕世纪大酒店";"江苏利特尔绿色包装股份有限公司";"常州市金坛沃德丰电子科技有限公司"},MATCH(D862,{"BJ_zhongyu";"JS_WX_liteer";"JS_CZ_wodefeng"},0)),"")</f>
        <v>常州市金坛沃德丰电子科技有限公司</v>
      </c>
      <c r="D862" s="11" t="str">
        <f>[1]动作!$G861</f>
        <v>JS_CZ_wodefeng</v>
      </c>
      <c r="E862" s="11" t="str">
        <f>[1]动作!$D861</f>
        <v>分系统1BMS5单体电压过低二级故障</v>
      </c>
      <c r="F862" s="11" t="s">
        <v>177</v>
      </c>
      <c r="G862" s="12">
        <f>[1]动作!$A861+[1]动作!$B861</f>
        <v>43194.90625</v>
      </c>
      <c r="H862" s="12"/>
      <c r="I862" s="11"/>
    </row>
    <row r="863" spans="1:9" hidden="1" x14ac:dyDescent="0.3">
      <c r="A863" s="24">
        <v>861</v>
      </c>
      <c r="B863" s="11" t="str">
        <f>IFERROR(INDEX({"JSNY-BJ0001-01";"JSNY-JS0022-01";"JSNY-JS0002-01"},MATCH(D863,{"BJ_zhongyu";"JS_WX_liteer";"JS_CZ_wodefeng"},0)),"")</f>
        <v>JSNY-JS0002-01</v>
      </c>
      <c r="C863" s="11" t="str">
        <f>IFERROR(INDEX({"北京中裕世纪大酒店";"江苏利特尔绿色包装股份有限公司";"常州市金坛沃德丰电子科技有限公司"},MATCH(D863,{"BJ_zhongyu";"JS_WX_liteer";"JS_CZ_wodefeng"},0)),"")</f>
        <v>常州市金坛沃德丰电子科技有限公司</v>
      </c>
      <c r="D863" s="11" t="str">
        <f>[1]动作!$G862</f>
        <v>JS_CZ_wodefeng</v>
      </c>
      <c r="E863" s="11" t="str">
        <f>[1]动作!$D862</f>
        <v>分系统1BCMS5告警状态</v>
      </c>
      <c r="F863" s="11" t="s">
        <v>177</v>
      </c>
      <c r="G863" s="12">
        <f>[1]动作!$A862+[1]动作!$B862</f>
        <v>43194.907002314816</v>
      </c>
      <c r="H863" s="12"/>
      <c r="I863" s="11"/>
    </row>
    <row r="864" spans="1:9" hidden="1" x14ac:dyDescent="0.3">
      <c r="A864" s="24">
        <v>862</v>
      </c>
      <c r="B864" s="11" t="str">
        <f>IFERROR(INDEX({"JSNY-BJ0001-01";"JSNY-JS0022-01";"JSNY-JS0002-01"},MATCH(D864,{"BJ_zhongyu";"JS_WX_liteer";"JS_CZ_wodefeng"},0)),"")</f>
        <v>JSNY-JS0002-01</v>
      </c>
      <c r="C864" s="11" t="str">
        <f>IFERROR(INDEX({"北京中裕世纪大酒店";"江苏利特尔绿色包装股份有限公司";"常州市金坛沃德丰电子科技有限公司"},MATCH(D864,{"BJ_zhongyu";"JS_WX_liteer";"JS_CZ_wodefeng"},0)),"")</f>
        <v>常州市金坛沃德丰电子科技有限公司</v>
      </c>
      <c r="D864" s="11" t="str">
        <f>[1]动作!$G863</f>
        <v>JS_CZ_wodefeng</v>
      </c>
      <c r="E864" s="11" t="str">
        <f>[1]动作!$D863</f>
        <v>分系统1BMS5单体电压过低二级故障</v>
      </c>
      <c r="F864" s="11" t="s">
        <v>177</v>
      </c>
      <c r="G864" s="12">
        <f>[1]动作!$A863+[1]动作!$B863</f>
        <v>43194.907002314816</v>
      </c>
      <c r="H864" s="12"/>
      <c r="I864" s="11"/>
    </row>
    <row r="865" spans="1:9" hidden="1" x14ac:dyDescent="0.3">
      <c r="A865" s="24">
        <v>863</v>
      </c>
      <c r="B865" s="11" t="str">
        <f>IFERROR(INDEX({"JSNY-BJ0001-01";"JSNY-JS0022-01";"JSNY-JS0002-01"},MATCH(D865,{"BJ_zhongyu";"JS_WX_liteer";"JS_CZ_wodefeng"},0)),"")</f>
        <v>JSNY-JS0002-01</v>
      </c>
      <c r="C865" s="11" t="str">
        <f>IFERROR(INDEX({"北京中裕世纪大酒店";"江苏利特尔绿色包装股份有限公司";"常州市金坛沃德丰电子科技有限公司"},MATCH(D865,{"BJ_zhongyu";"JS_WX_liteer";"JS_CZ_wodefeng"},0)),"")</f>
        <v>常州市金坛沃德丰电子科技有限公司</v>
      </c>
      <c r="D865" s="11" t="str">
        <f>[1]动作!$G864</f>
        <v>JS_CZ_wodefeng</v>
      </c>
      <c r="E865" s="11" t="str">
        <f>[1]动作!$D864</f>
        <v>分系统1BMS5总电压过低二级故障</v>
      </c>
      <c r="F865" s="11" t="s">
        <v>177</v>
      </c>
      <c r="G865" s="12">
        <f>[1]动作!$A864+[1]动作!$B864</f>
        <v>43194.907002314816</v>
      </c>
      <c r="H865" s="12"/>
      <c r="I865" s="11"/>
    </row>
    <row r="866" spans="1:9" hidden="1" x14ac:dyDescent="0.3">
      <c r="A866" s="24">
        <v>864</v>
      </c>
      <c r="B866" s="11" t="str">
        <f>IFERROR(INDEX({"JSNY-BJ0001-01";"JSNY-JS0022-01";"JSNY-JS0002-01"},MATCH(D866,{"BJ_zhongyu";"JS_WX_liteer";"JS_CZ_wodefeng"},0)),"")</f>
        <v>JSNY-JS0002-01</v>
      </c>
      <c r="C866" s="11" t="str">
        <f>IFERROR(INDEX({"北京中裕世纪大酒店";"江苏利特尔绿色包装股份有限公司";"常州市金坛沃德丰电子科技有限公司"},MATCH(D866,{"BJ_zhongyu";"JS_WX_liteer";"JS_CZ_wodefeng"},0)),"")</f>
        <v>常州市金坛沃德丰电子科技有限公司</v>
      </c>
      <c r="D866" s="11" t="str">
        <f>[1]动作!$G865</f>
        <v>JS_CZ_wodefeng</v>
      </c>
      <c r="E866" s="11" t="str">
        <f>[1]动作!$D865</f>
        <v>分系统1BMS5SOC过低一级故障</v>
      </c>
      <c r="F866" s="11" t="s">
        <v>177</v>
      </c>
      <c r="G866" s="12">
        <f>[1]动作!$A865+[1]动作!$B865</f>
        <v>43194.907002314816</v>
      </c>
      <c r="H866" s="12"/>
      <c r="I866" s="11"/>
    </row>
    <row r="867" spans="1:9" hidden="1" x14ac:dyDescent="0.3">
      <c r="A867" s="24">
        <v>865</v>
      </c>
      <c r="B867" s="11" t="str">
        <f>IFERROR(INDEX({"JSNY-BJ0001-01";"JSNY-JS0022-01";"JSNY-JS0002-01"},MATCH(D867,{"BJ_zhongyu";"JS_WX_liteer";"JS_CZ_wodefeng"},0)),"")</f>
        <v>JSNY-JS0002-01</v>
      </c>
      <c r="C867" s="11" t="str">
        <f>IFERROR(INDEX({"北京中裕世纪大酒店";"江苏利特尔绿色包装股份有限公司";"常州市金坛沃德丰电子科技有限公司"},MATCH(D867,{"BJ_zhongyu";"JS_WX_liteer";"JS_CZ_wodefeng"},0)),"")</f>
        <v>常州市金坛沃德丰电子科技有限公司</v>
      </c>
      <c r="D867" s="11" t="str">
        <f>[1]动作!$G866</f>
        <v>JS_CZ_wodefeng</v>
      </c>
      <c r="E867" s="11" t="str">
        <f>[1]动作!$D866</f>
        <v>分系统1BMS5SOC过低二级故障</v>
      </c>
      <c r="F867" s="11" t="s">
        <v>177</v>
      </c>
      <c r="G867" s="12">
        <f>[1]动作!$A866+[1]动作!$B866</f>
        <v>43194.907002314816</v>
      </c>
      <c r="H867" s="12"/>
      <c r="I867" s="11"/>
    </row>
    <row r="868" spans="1:9" hidden="1" x14ac:dyDescent="0.3">
      <c r="A868" s="24">
        <v>866</v>
      </c>
      <c r="B868" s="11" t="str">
        <f>IFERROR(INDEX({"JSNY-BJ0001-01";"JSNY-JS0022-01";"JSNY-JS0002-01"},MATCH(D868,{"BJ_zhongyu";"JS_WX_liteer";"JS_CZ_wodefeng"},0)),"")</f>
        <v>JSNY-JS0002-01</v>
      </c>
      <c r="C868" s="11" t="str">
        <f>IFERROR(INDEX({"北京中裕世纪大酒店";"江苏利特尔绿色包装股份有限公司";"常州市金坛沃德丰电子科技有限公司"},MATCH(D868,{"BJ_zhongyu";"JS_WX_liteer";"JS_CZ_wodefeng"},0)),"")</f>
        <v>常州市金坛沃德丰电子科技有限公司</v>
      </c>
      <c r="D868" s="11" t="str">
        <f>[1]动作!$G867</f>
        <v>JS_CZ_wodefeng</v>
      </c>
      <c r="E868" s="11" t="str">
        <f>[1]动作!$D867</f>
        <v>分系统1BMS6SOC过低一级故障</v>
      </c>
      <c r="F868" s="11" t="s">
        <v>177</v>
      </c>
      <c r="G868" s="12">
        <f>[1]动作!$A867+[1]动作!$B867</f>
        <v>43194.927916666667</v>
      </c>
      <c r="H868" s="12"/>
      <c r="I868" s="11"/>
    </row>
    <row r="869" spans="1:9" hidden="1" x14ac:dyDescent="0.3">
      <c r="A869" s="24">
        <v>867</v>
      </c>
      <c r="B869" s="11" t="str">
        <f>IFERROR(INDEX({"JSNY-BJ0001-01";"JSNY-JS0022-01";"JSNY-JS0002-01"},MATCH(D869,{"BJ_zhongyu";"JS_WX_liteer";"JS_CZ_wodefeng"},0)),"")</f>
        <v>JSNY-JS0002-01</v>
      </c>
      <c r="C869" s="11" t="str">
        <f>IFERROR(INDEX({"北京中裕世纪大酒店";"江苏利特尔绿色包装股份有限公司";"常州市金坛沃德丰电子科技有限公司"},MATCH(D869,{"BJ_zhongyu";"JS_WX_liteer";"JS_CZ_wodefeng"},0)),"")</f>
        <v>常州市金坛沃德丰电子科技有限公司</v>
      </c>
      <c r="D869" s="11" t="str">
        <f>[1]动作!$G868</f>
        <v>JS_CZ_wodefeng</v>
      </c>
      <c r="E869" s="11" t="str">
        <f>[1]动作!$D868</f>
        <v>分系统1BMS1SOC过低一级故障</v>
      </c>
      <c r="F869" s="11" t="s">
        <v>177</v>
      </c>
      <c r="G869" s="12">
        <f>[1]动作!$A868+[1]动作!$B868</f>
        <v>43194.927974537037</v>
      </c>
      <c r="H869" s="12"/>
      <c r="I869" s="11"/>
    </row>
    <row r="870" spans="1:9" hidden="1" x14ac:dyDescent="0.3">
      <c r="A870" s="24">
        <v>868</v>
      </c>
      <c r="B870" s="11" t="str">
        <f>IFERROR(INDEX({"JSNY-BJ0001-01";"JSNY-JS0022-01";"JSNY-JS0002-01"},MATCH(D870,{"BJ_zhongyu";"JS_WX_liteer";"JS_CZ_wodefeng"},0)),"")</f>
        <v>JSNY-JS0002-01</v>
      </c>
      <c r="C870" s="11" t="str">
        <f>IFERROR(INDEX({"北京中裕世纪大酒店";"江苏利特尔绿色包装股份有限公司";"常州市金坛沃德丰电子科技有限公司"},MATCH(D870,{"BJ_zhongyu";"JS_WX_liteer";"JS_CZ_wodefeng"},0)),"")</f>
        <v>常州市金坛沃德丰电子科技有限公司</v>
      </c>
      <c r="D870" s="11" t="str">
        <f>[1]动作!$G869</f>
        <v>JS_CZ_wodefeng</v>
      </c>
      <c r="E870" s="11" t="str">
        <f>[1]动作!$D869</f>
        <v>分系统1BMS2SOC过低一级故障</v>
      </c>
      <c r="F870" s="11" t="s">
        <v>177</v>
      </c>
      <c r="G870" s="12">
        <f>[1]动作!$A869+[1]动作!$B869</f>
        <v>43194.927974537037</v>
      </c>
      <c r="H870" s="12"/>
      <c r="I870" s="11"/>
    </row>
    <row r="871" spans="1:9" hidden="1" x14ac:dyDescent="0.3">
      <c r="A871" s="24">
        <v>869</v>
      </c>
      <c r="B871" s="11" t="str">
        <f>IFERROR(INDEX({"JSNY-BJ0001-01";"JSNY-JS0022-01";"JSNY-JS0002-01"},MATCH(D871,{"BJ_zhongyu";"JS_WX_liteer";"JS_CZ_wodefeng"},0)),"")</f>
        <v>JSNY-JS0002-01</v>
      </c>
      <c r="C871" s="11" t="str">
        <f>IFERROR(INDEX({"北京中裕世纪大酒店";"江苏利特尔绿色包装股份有限公司";"常州市金坛沃德丰电子科技有限公司"},MATCH(D871,{"BJ_zhongyu";"JS_WX_liteer";"JS_CZ_wodefeng"},0)),"")</f>
        <v>常州市金坛沃德丰电子科技有限公司</v>
      </c>
      <c r="D871" s="11" t="str">
        <f>[1]动作!$G870</f>
        <v>JS_CZ_wodefeng</v>
      </c>
      <c r="E871" s="11" t="str">
        <f>[1]动作!$D870</f>
        <v>分系统1BMS2SOC过低二级故障</v>
      </c>
      <c r="F871" s="11" t="s">
        <v>177</v>
      </c>
      <c r="G871" s="12">
        <f>[1]动作!$A870+[1]动作!$B870</f>
        <v>43194.929363425923</v>
      </c>
      <c r="H871" s="12"/>
      <c r="I871" s="11"/>
    </row>
    <row r="872" spans="1:9" hidden="1" x14ac:dyDescent="0.3">
      <c r="A872" s="24">
        <v>870</v>
      </c>
      <c r="B872" s="11" t="str">
        <f>IFERROR(INDEX({"JSNY-BJ0001-01";"JSNY-JS0022-01";"JSNY-JS0002-01"},MATCH(D872,{"BJ_zhongyu";"JS_WX_liteer";"JS_CZ_wodefeng"},0)),"")</f>
        <v>JSNY-JS0002-01</v>
      </c>
      <c r="C872" s="11" t="str">
        <f>IFERROR(INDEX({"北京中裕世纪大酒店";"江苏利特尔绿色包装股份有限公司";"常州市金坛沃德丰电子科技有限公司"},MATCH(D872,{"BJ_zhongyu";"JS_WX_liteer";"JS_CZ_wodefeng"},0)),"")</f>
        <v>常州市金坛沃德丰电子科技有限公司</v>
      </c>
      <c r="D872" s="11" t="str">
        <f>[1]动作!$G871</f>
        <v>JS_CZ_wodefeng</v>
      </c>
      <c r="E872" s="11" t="str">
        <f>[1]动作!$D871</f>
        <v>分系统1BMS4SOC过低二级故障</v>
      </c>
      <c r="F872" s="11" t="s">
        <v>177</v>
      </c>
      <c r="G872" s="12">
        <f>[1]动作!$A871+[1]动作!$B871</f>
        <v>43194.936423611114</v>
      </c>
      <c r="H872" s="12"/>
      <c r="I872" s="11"/>
    </row>
    <row r="873" spans="1:9" hidden="1" x14ac:dyDescent="0.3">
      <c r="A873" s="24">
        <v>871</v>
      </c>
      <c r="B873" s="11" t="str">
        <f>IFERROR(INDEX({"JSNY-BJ0001-01";"JSNY-JS0022-01";"JSNY-JS0002-01"},MATCH(D873,{"BJ_zhongyu";"JS_WX_liteer";"JS_CZ_wodefeng"},0)),"")</f>
        <v>JSNY-JS0002-01</v>
      </c>
      <c r="C873" s="11" t="str">
        <f>IFERROR(INDEX({"北京中裕世纪大酒店";"江苏利特尔绿色包装股份有限公司";"常州市金坛沃德丰电子科技有限公司"},MATCH(D873,{"BJ_zhongyu";"JS_WX_liteer";"JS_CZ_wodefeng"},0)),"")</f>
        <v>常州市金坛沃德丰电子科技有限公司</v>
      </c>
      <c r="D873" s="11" t="str">
        <f>[1]动作!$G872</f>
        <v>JS_CZ_wodefeng</v>
      </c>
      <c r="E873" s="11" t="str">
        <f>[1]动作!$D872</f>
        <v>分系统1BMS2SOC过低一级故障</v>
      </c>
      <c r="F873" s="11" t="s">
        <v>177</v>
      </c>
      <c r="G873" s="12">
        <f>[1]动作!$A872+[1]动作!$B872</f>
        <v>43194.936597222222</v>
      </c>
      <c r="H873" s="12"/>
      <c r="I873" s="11"/>
    </row>
    <row r="874" spans="1:9" hidden="1" x14ac:dyDescent="0.3">
      <c r="A874" s="24">
        <v>872</v>
      </c>
      <c r="B874" s="11" t="str">
        <f>IFERROR(INDEX({"JSNY-BJ0001-01";"JSNY-JS0022-01";"JSNY-JS0002-01"},MATCH(D874,{"BJ_zhongyu";"JS_WX_liteer";"JS_CZ_wodefeng"},0)),"")</f>
        <v>JSNY-JS0002-01</v>
      </c>
      <c r="C874" s="11" t="str">
        <f>IFERROR(INDEX({"北京中裕世纪大酒店";"江苏利特尔绿色包装股份有限公司";"常州市金坛沃德丰电子科技有限公司"},MATCH(D874,{"BJ_zhongyu";"JS_WX_liteer";"JS_CZ_wodefeng"},0)),"")</f>
        <v>常州市金坛沃德丰电子科技有限公司</v>
      </c>
      <c r="D874" s="11" t="str">
        <f>[1]动作!$G873</f>
        <v>JS_CZ_wodefeng</v>
      </c>
      <c r="E874" s="11" t="str">
        <f>[1]动作!$D873</f>
        <v>分系统1BMS4SOC过低一级故障</v>
      </c>
      <c r="F874" s="11" t="s">
        <v>177</v>
      </c>
      <c r="G874" s="12">
        <f>[1]动作!$A873+[1]动作!$B873</f>
        <v>43194.940937500003</v>
      </c>
      <c r="H874" s="12"/>
      <c r="I874" s="11"/>
    </row>
    <row r="875" spans="1:9" hidden="1" x14ac:dyDescent="0.3">
      <c r="A875" s="24">
        <v>873</v>
      </c>
      <c r="B875" s="11" t="str">
        <f>IFERROR(INDEX({"JSNY-BJ0001-01";"JSNY-JS0022-01";"JSNY-JS0002-01"},MATCH(D875,{"BJ_zhongyu";"JS_WX_liteer";"JS_CZ_wodefeng"},0)),"")</f>
        <v>JSNY-JS0002-01</v>
      </c>
      <c r="C875" s="11" t="str">
        <f>IFERROR(INDEX({"北京中裕世纪大酒店";"江苏利特尔绿色包装股份有限公司";"常州市金坛沃德丰电子科技有限公司"},MATCH(D875,{"BJ_zhongyu";"JS_WX_liteer";"JS_CZ_wodefeng"},0)),"")</f>
        <v>常州市金坛沃德丰电子科技有限公司</v>
      </c>
      <c r="D875" s="11" t="str">
        <f>[1]动作!$G874</f>
        <v>JS_CZ_wodefeng</v>
      </c>
      <c r="E875" s="11" t="str">
        <f>[1]动作!$D874</f>
        <v>分系统1故障状态</v>
      </c>
      <c r="F875" s="11" t="s">
        <v>178</v>
      </c>
      <c r="G875" s="12">
        <f>[1]动作!$A874+[1]动作!$B874</f>
        <v>43194.963402777779</v>
      </c>
      <c r="H875" s="12"/>
      <c r="I875" s="11"/>
    </row>
    <row r="876" spans="1:9" hidden="1" x14ac:dyDescent="0.3">
      <c r="A876" s="24">
        <v>874</v>
      </c>
      <c r="B876" s="11" t="str">
        <f>IFERROR(INDEX({"JSNY-BJ0001-01";"JSNY-JS0022-01";"JSNY-JS0002-01"},MATCH(D876,{"BJ_zhongyu";"JS_WX_liteer";"JS_CZ_wodefeng"},0)),"")</f>
        <v>JSNY-JS0002-01</v>
      </c>
      <c r="C876" s="11" t="str">
        <f>IFERROR(INDEX({"北京中裕世纪大酒店";"江苏利特尔绿色包装股份有限公司";"常州市金坛沃德丰电子科技有限公司"},MATCH(D876,{"BJ_zhongyu";"JS_WX_liteer";"JS_CZ_wodefeng"},0)),"")</f>
        <v>常州市金坛沃德丰电子科技有限公司</v>
      </c>
      <c r="D876" s="11" t="str">
        <f>[1]动作!$G875</f>
        <v>JS_CZ_wodefeng</v>
      </c>
      <c r="E876" s="11" t="str">
        <f>[1]动作!$D875</f>
        <v>分系统1BCMS1故障状态</v>
      </c>
      <c r="F876" s="11" t="s">
        <v>177</v>
      </c>
      <c r="G876" s="12">
        <f>[1]动作!$A875+[1]动作!$B875</f>
        <v>43194.963402777779</v>
      </c>
      <c r="H876" s="12"/>
      <c r="I876" s="11"/>
    </row>
    <row r="877" spans="1:9" hidden="1" x14ac:dyDescent="0.3">
      <c r="A877" s="24">
        <v>875</v>
      </c>
      <c r="B877" s="11" t="str">
        <f>IFERROR(INDEX({"JSNY-BJ0001-01";"JSNY-JS0022-01";"JSNY-JS0002-01"},MATCH(D877,{"BJ_zhongyu";"JS_WX_liteer";"JS_CZ_wodefeng"},0)),"")</f>
        <v>JSNY-JS0002-01</v>
      </c>
      <c r="C877" s="11" t="str">
        <f>IFERROR(INDEX({"北京中裕世纪大酒店";"江苏利特尔绿色包装股份有限公司";"常州市金坛沃德丰电子科技有限公司"},MATCH(D877,{"BJ_zhongyu";"JS_WX_liteer";"JS_CZ_wodefeng"},0)),"")</f>
        <v>常州市金坛沃德丰电子科技有限公司</v>
      </c>
      <c r="D877" s="11" t="str">
        <f>[1]动作!$G876</f>
        <v>JS_CZ_wodefeng</v>
      </c>
      <c r="E877" s="11" t="str">
        <f>[1]动作!$D876</f>
        <v>分系统1BMS1单体自检失效故障</v>
      </c>
      <c r="F877" s="11" t="s">
        <v>177</v>
      </c>
      <c r="G877" s="12">
        <f>[1]动作!$A876+[1]动作!$B876</f>
        <v>43194.963402777779</v>
      </c>
      <c r="H877" s="12"/>
      <c r="I877" s="11"/>
    </row>
    <row r="878" spans="1:9" hidden="1" x14ac:dyDescent="0.3">
      <c r="A878" s="24">
        <v>876</v>
      </c>
      <c r="B878" s="11" t="str">
        <f>IFERROR(INDEX({"JSNY-BJ0001-01";"JSNY-JS0022-01";"JSNY-JS0002-01"},MATCH(D878,{"BJ_zhongyu";"JS_WX_liteer";"JS_CZ_wodefeng"},0)),"")</f>
        <v>JSNY-JS0002-01</v>
      </c>
      <c r="C878" s="11" t="str">
        <f>IFERROR(INDEX({"北京中裕世纪大酒店";"江苏利特尔绿色包装股份有限公司";"常州市金坛沃德丰电子科技有限公司"},MATCH(D878,{"BJ_zhongyu";"JS_WX_liteer";"JS_CZ_wodefeng"},0)),"")</f>
        <v>常州市金坛沃德丰电子科技有限公司</v>
      </c>
      <c r="D878" s="11" t="str">
        <f>[1]动作!$G877</f>
        <v>JS_CZ_wodefeng</v>
      </c>
      <c r="E878" s="11" t="str">
        <f>[1]动作!$D877</f>
        <v>分系统1BMS1SOC过低一级故障</v>
      </c>
      <c r="F878" s="11" t="s">
        <v>177</v>
      </c>
      <c r="G878" s="12">
        <f>[1]动作!$A877+[1]动作!$B877</f>
        <v>43194.964212962965</v>
      </c>
      <c r="H878" s="12"/>
      <c r="I878" s="11"/>
    </row>
    <row r="879" spans="1:9" hidden="1" x14ac:dyDescent="0.3">
      <c r="A879" s="24">
        <v>877</v>
      </c>
      <c r="B879" s="11" t="str">
        <f>IFERROR(INDEX({"JSNY-BJ0001-01";"JSNY-JS0022-01";"JSNY-JS0002-01"},MATCH(D879,{"BJ_zhongyu";"JS_WX_liteer";"JS_CZ_wodefeng"},0)),"")</f>
        <v>JSNY-JS0002-01</v>
      </c>
      <c r="C879" s="11" t="str">
        <f>IFERROR(INDEX({"北京中裕世纪大酒店";"江苏利特尔绿色包装股份有限公司";"常州市金坛沃德丰电子科技有限公司"},MATCH(D879,{"BJ_zhongyu";"JS_WX_liteer";"JS_CZ_wodefeng"},0)),"")</f>
        <v>常州市金坛沃德丰电子科技有限公司</v>
      </c>
      <c r="D879" s="11" t="str">
        <f>[1]动作!$G878</f>
        <v>JS_CZ_wodefeng</v>
      </c>
      <c r="E879" s="11" t="str">
        <f>[1]动作!$D878</f>
        <v>分系统1BMS4SOC过低二级故障</v>
      </c>
      <c r="F879" s="11" t="s">
        <v>177</v>
      </c>
      <c r="G879" s="12">
        <f>[1]动作!$A878+[1]动作!$B878</f>
        <v>43195.004849537036</v>
      </c>
      <c r="H879" s="12"/>
      <c r="I879" s="11"/>
    </row>
    <row r="880" spans="1:9" hidden="1" x14ac:dyDescent="0.3">
      <c r="A880" s="24">
        <v>878</v>
      </c>
      <c r="B880" s="11" t="str">
        <f>IFERROR(INDEX({"JSNY-BJ0001-01";"JSNY-JS0022-01";"JSNY-JS0002-01"},MATCH(D880,{"BJ_zhongyu";"JS_WX_liteer";"JS_CZ_wodefeng"},0)),"")</f>
        <v>JSNY-JS0002-01</v>
      </c>
      <c r="C880" s="11" t="str">
        <f>IFERROR(INDEX({"北京中裕世纪大酒店";"江苏利特尔绿色包装股份有限公司";"常州市金坛沃德丰电子科技有限公司"},MATCH(D880,{"BJ_zhongyu";"JS_WX_liteer";"JS_CZ_wodefeng"},0)),"")</f>
        <v>常州市金坛沃德丰电子科技有限公司</v>
      </c>
      <c r="D880" s="11" t="str">
        <f>[1]动作!$G879</f>
        <v>JS_CZ_wodefeng</v>
      </c>
      <c r="E880" s="11" t="str">
        <f>[1]动作!$D879</f>
        <v>分系统1BMS4SOC过低一级故障</v>
      </c>
      <c r="F880" s="11" t="s">
        <v>177</v>
      </c>
      <c r="G880" s="12">
        <f>[1]动作!$A879+[1]动作!$B879</f>
        <v>43195.007569444446</v>
      </c>
      <c r="H880" s="12"/>
      <c r="I880" s="11"/>
    </row>
    <row r="881" spans="1:9" hidden="1" x14ac:dyDescent="0.3">
      <c r="A881" s="24">
        <v>879</v>
      </c>
      <c r="B881" s="11" t="str">
        <f>IFERROR(INDEX({"JSNY-BJ0001-01";"JSNY-JS0022-01";"JSNY-JS0002-01"},MATCH(D881,{"BJ_zhongyu";"JS_WX_liteer";"JS_CZ_wodefeng"},0)),"")</f>
        <v>JSNY-JS0002-01</v>
      </c>
      <c r="C881" s="11" t="str">
        <f>IFERROR(INDEX({"北京中裕世纪大酒店";"江苏利特尔绿色包装股份有限公司";"常州市金坛沃德丰电子科技有限公司"},MATCH(D881,{"BJ_zhongyu";"JS_WX_liteer";"JS_CZ_wodefeng"},0)),"")</f>
        <v>常州市金坛沃德丰电子科技有限公司</v>
      </c>
      <c r="D881" s="11" t="str">
        <f>[1]动作!$G880</f>
        <v>JS_CZ_wodefeng</v>
      </c>
      <c r="E881" s="11" t="str">
        <f>[1]动作!$D880</f>
        <v>分系统1BMS4SOC过低二级故障</v>
      </c>
      <c r="F881" s="11" t="s">
        <v>177</v>
      </c>
      <c r="G881" s="12">
        <f>[1]动作!$A880+[1]动作!$B880</f>
        <v>43195.007754629631</v>
      </c>
      <c r="H881" s="12"/>
      <c r="I881" s="11"/>
    </row>
    <row r="882" spans="1:9" hidden="1" x14ac:dyDescent="0.3">
      <c r="A882" s="24">
        <v>880</v>
      </c>
      <c r="B882" s="11" t="str">
        <f>IFERROR(INDEX({"JSNY-BJ0001-01";"JSNY-JS0022-01";"JSNY-JS0002-01"},MATCH(D882,{"BJ_zhongyu";"JS_WX_liteer";"JS_CZ_wodefeng"},0)),"")</f>
        <v>JSNY-JS0002-01</v>
      </c>
      <c r="C882" s="11" t="str">
        <f>IFERROR(INDEX({"北京中裕世纪大酒店";"江苏利特尔绿色包装股份有限公司";"常州市金坛沃德丰电子科技有限公司"},MATCH(D882,{"BJ_zhongyu";"JS_WX_liteer";"JS_CZ_wodefeng"},0)),"")</f>
        <v>常州市金坛沃德丰电子科技有限公司</v>
      </c>
      <c r="D882" s="11" t="str">
        <f>[1]动作!$G881</f>
        <v>JS_CZ_wodefeng</v>
      </c>
      <c r="E882" s="11" t="str">
        <f>[1]动作!$D881</f>
        <v>分系统1BMS4SOC过低一级故障</v>
      </c>
      <c r="F882" s="11" t="s">
        <v>177</v>
      </c>
      <c r="G882" s="12">
        <f>[1]动作!$A881+[1]动作!$B881</f>
        <v>43195.007928240739</v>
      </c>
      <c r="H882" s="12"/>
      <c r="I882" s="11"/>
    </row>
    <row r="883" spans="1:9" hidden="1" x14ac:dyDescent="0.3">
      <c r="A883" s="24">
        <v>881</v>
      </c>
      <c r="B883" s="11" t="str">
        <f>IFERROR(INDEX({"JSNY-BJ0001-01";"JSNY-JS0022-01";"JSNY-JS0002-01"},MATCH(D883,{"BJ_zhongyu";"JS_WX_liteer";"JS_CZ_wodefeng"},0)),"")</f>
        <v>JSNY-JS0002-01</v>
      </c>
      <c r="C883" s="11" t="str">
        <f>IFERROR(INDEX({"北京中裕世纪大酒店";"江苏利特尔绿色包装股份有限公司";"常州市金坛沃德丰电子科技有限公司"},MATCH(D883,{"BJ_zhongyu";"JS_WX_liteer";"JS_CZ_wodefeng"},0)),"")</f>
        <v>常州市金坛沃德丰电子科技有限公司</v>
      </c>
      <c r="D883" s="11" t="str">
        <f>[1]动作!$G882</f>
        <v>JS_CZ_wodefeng</v>
      </c>
      <c r="E883" s="11" t="str">
        <f>[1]动作!$D882</f>
        <v>分系统1BMS3SOC过低一级故障</v>
      </c>
      <c r="F883" s="11" t="s">
        <v>177</v>
      </c>
      <c r="G883" s="12">
        <f>[1]动作!$A882+[1]动作!$B882</f>
        <v>43195.00885416667</v>
      </c>
      <c r="H883" s="12"/>
      <c r="I883" s="11"/>
    </row>
    <row r="884" spans="1:9" hidden="1" x14ac:dyDescent="0.3">
      <c r="A884" s="24">
        <v>882</v>
      </c>
      <c r="B884" s="11" t="str">
        <f>IFERROR(INDEX({"JSNY-BJ0001-01";"JSNY-JS0022-01";"JSNY-JS0002-01"},MATCH(D884,{"BJ_zhongyu";"JS_WX_liteer";"JS_CZ_wodefeng"},0)),"")</f>
        <v>JSNY-JS0002-01</v>
      </c>
      <c r="C884" s="11" t="str">
        <f>IFERROR(INDEX({"北京中裕世纪大酒店";"江苏利特尔绿色包装股份有限公司";"常州市金坛沃德丰电子科技有限公司"},MATCH(D884,{"BJ_zhongyu";"JS_WX_liteer";"JS_CZ_wodefeng"},0)),"")</f>
        <v>常州市金坛沃德丰电子科技有限公司</v>
      </c>
      <c r="D884" s="11" t="str">
        <f>[1]动作!$G883</f>
        <v>JS_CZ_wodefeng</v>
      </c>
      <c r="E884" s="11" t="str">
        <f>[1]动作!$D883</f>
        <v>分系统1BMS5SOC过低一级故障</v>
      </c>
      <c r="F884" s="11" t="s">
        <v>177</v>
      </c>
      <c r="G884" s="12">
        <f>[1]动作!$A883+[1]动作!$B883</f>
        <v>43195.009259259263</v>
      </c>
      <c r="H884" s="12"/>
      <c r="I884" s="11"/>
    </row>
    <row r="885" spans="1:9" hidden="1" x14ac:dyDescent="0.3">
      <c r="A885" s="24">
        <v>883</v>
      </c>
      <c r="B885" s="11" t="str">
        <f>IFERROR(INDEX({"JSNY-BJ0001-01";"JSNY-JS0022-01";"JSNY-JS0002-01"},MATCH(D885,{"BJ_zhongyu";"JS_WX_liteer";"JS_CZ_wodefeng"},0)),"")</f>
        <v>JSNY-JS0002-01</v>
      </c>
      <c r="C885" s="11" t="str">
        <f>IFERROR(INDEX({"北京中裕世纪大酒店";"江苏利特尔绿色包装股份有限公司";"常州市金坛沃德丰电子科技有限公司"},MATCH(D885,{"BJ_zhongyu";"JS_WX_liteer";"JS_CZ_wodefeng"},0)),"")</f>
        <v>常州市金坛沃德丰电子科技有限公司</v>
      </c>
      <c r="D885" s="11" t="str">
        <f>[1]动作!$G884</f>
        <v>JS_CZ_wodefeng</v>
      </c>
      <c r="E885" s="11" t="str">
        <f>[1]动作!$D884</f>
        <v>分系统1BMS5SOC过低二级故障</v>
      </c>
      <c r="F885" s="11" t="s">
        <v>177</v>
      </c>
      <c r="G885" s="12">
        <f>[1]动作!$A884+[1]动作!$B884</f>
        <v>43195.02957175926</v>
      </c>
      <c r="H885" s="12"/>
      <c r="I885" s="11"/>
    </row>
    <row r="886" spans="1:9" hidden="1" x14ac:dyDescent="0.3">
      <c r="A886" s="24">
        <v>884</v>
      </c>
      <c r="B886" s="11" t="str">
        <f>IFERROR(INDEX({"JSNY-BJ0001-01";"JSNY-JS0022-01";"JSNY-JS0002-01"},MATCH(D886,{"BJ_zhongyu";"JS_WX_liteer";"JS_CZ_wodefeng"},0)),"")</f>
        <v>JSNY-JS0002-01</v>
      </c>
      <c r="C886" s="11" t="str">
        <f>IFERROR(INDEX({"北京中裕世纪大酒店";"江苏利特尔绿色包装股份有限公司";"常州市金坛沃德丰电子科技有限公司"},MATCH(D886,{"BJ_zhongyu";"JS_WX_liteer";"JS_CZ_wodefeng"},0)),"")</f>
        <v>常州市金坛沃德丰电子科技有限公司</v>
      </c>
      <c r="D886" s="11" t="str">
        <f>[1]动作!$G885</f>
        <v>JS_CZ_wodefeng</v>
      </c>
      <c r="E886" s="11" t="str">
        <f>[1]动作!$D885</f>
        <v>分系统1BMS1SOC过低二级故障</v>
      </c>
      <c r="F886" s="11" t="s">
        <v>177</v>
      </c>
      <c r="G886" s="12">
        <f>[1]动作!$A885+[1]动作!$B885</f>
        <v>43195.029687499999</v>
      </c>
      <c r="H886" s="12"/>
      <c r="I886" s="11"/>
    </row>
    <row r="887" spans="1:9" hidden="1" x14ac:dyDescent="0.3">
      <c r="A887" s="24">
        <v>885</v>
      </c>
      <c r="B887" s="11" t="str">
        <f>IFERROR(INDEX({"JSNY-BJ0001-01";"JSNY-JS0022-01";"JSNY-JS0002-01"},MATCH(D887,{"BJ_zhongyu";"JS_WX_liteer";"JS_CZ_wodefeng"},0)),"")</f>
        <v>JSNY-JS0002-01</v>
      </c>
      <c r="C887" s="11" t="str">
        <f>IFERROR(INDEX({"北京中裕世纪大酒店";"江苏利特尔绿色包装股份有限公司";"常州市金坛沃德丰电子科技有限公司"},MATCH(D887,{"BJ_zhongyu";"JS_WX_liteer";"JS_CZ_wodefeng"},0)),"")</f>
        <v>常州市金坛沃德丰电子科技有限公司</v>
      </c>
      <c r="D887" s="11" t="str">
        <f>[1]动作!$G886</f>
        <v>JS_CZ_wodefeng</v>
      </c>
      <c r="E887" s="11" t="str">
        <f>[1]动作!$D886</f>
        <v>分系统1BMS4SOC过低二级故障</v>
      </c>
      <c r="F887" s="11" t="s">
        <v>177</v>
      </c>
      <c r="G887" s="12">
        <f>[1]动作!$A886+[1]动作!$B886</f>
        <v>43195.029687499999</v>
      </c>
      <c r="H887" s="12"/>
      <c r="I887" s="11"/>
    </row>
    <row r="888" spans="1:9" hidden="1" x14ac:dyDescent="0.3">
      <c r="A888" s="24">
        <v>886</v>
      </c>
      <c r="B888" s="11" t="str">
        <f>IFERROR(INDEX({"JSNY-BJ0001-01";"JSNY-JS0022-01";"JSNY-JS0002-01"},MATCH(D888,{"BJ_zhongyu";"JS_WX_liteer";"JS_CZ_wodefeng"},0)),"")</f>
        <v>JSNY-JS0002-01</v>
      </c>
      <c r="C888" s="11" t="str">
        <f>IFERROR(INDEX({"北京中裕世纪大酒店";"江苏利特尔绿色包装股份有限公司";"常州市金坛沃德丰电子科技有限公司"},MATCH(D888,{"BJ_zhongyu";"JS_WX_liteer";"JS_CZ_wodefeng"},0)),"")</f>
        <v>常州市金坛沃德丰电子科技有限公司</v>
      </c>
      <c r="D888" s="11" t="str">
        <f>[1]动作!$G887</f>
        <v>JS_CZ_wodefeng</v>
      </c>
      <c r="E888" s="11" t="str">
        <f>[1]动作!$D887</f>
        <v>分系统1BMS2SOC过低二级故障</v>
      </c>
      <c r="F888" s="11" t="s">
        <v>177</v>
      </c>
      <c r="G888" s="12">
        <f>[1]动作!$A887+[1]动作!$B887</f>
        <v>43195.029745370368</v>
      </c>
      <c r="H888" s="12"/>
      <c r="I888" s="11"/>
    </row>
    <row r="889" spans="1:9" hidden="1" x14ac:dyDescent="0.3">
      <c r="A889" s="24">
        <v>887</v>
      </c>
      <c r="B889" s="11" t="str">
        <f>IFERROR(INDEX({"JSNY-BJ0001-01";"JSNY-JS0022-01";"JSNY-JS0002-01"},MATCH(D889,{"BJ_zhongyu";"JS_WX_liteer";"JS_CZ_wodefeng"},0)),"")</f>
        <v>JSNY-JS0002-01</v>
      </c>
      <c r="C889" s="11" t="str">
        <f>IFERROR(INDEX({"北京中裕世纪大酒店";"江苏利特尔绿色包装股份有限公司";"常州市金坛沃德丰电子科技有限公司"},MATCH(D889,{"BJ_zhongyu";"JS_WX_liteer";"JS_CZ_wodefeng"},0)),"")</f>
        <v>常州市金坛沃德丰电子科技有限公司</v>
      </c>
      <c r="D889" s="11" t="str">
        <f>[1]动作!$G888</f>
        <v>JS_CZ_wodefeng</v>
      </c>
      <c r="E889" s="11" t="str">
        <f>[1]动作!$D888</f>
        <v>分系统1BMS3SOC过低二级故障</v>
      </c>
      <c r="F889" s="11" t="s">
        <v>177</v>
      </c>
      <c r="G889" s="12">
        <f>[1]动作!$A888+[1]动作!$B888</f>
        <v>43195.029745370368</v>
      </c>
      <c r="H889" s="12"/>
      <c r="I889" s="11"/>
    </row>
    <row r="890" spans="1:9" hidden="1" x14ac:dyDescent="0.3">
      <c r="A890" s="24">
        <v>888</v>
      </c>
      <c r="B890" s="11" t="str">
        <f>IFERROR(INDEX({"JSNY-BJ0001-01";"JSNY-JS0022-01";"JSNY-JS0002-01"},MATCH(D890,{"BJ_zhongyu";"JS_WX_liteer";"JS_CZ_wodefeng"},0)),"")</f>
        <v>JSNY-JS0002-01</v>
      </c>
      <c r="C890" s="11" t="str">
        <f>IFERROR(INDEX({"北京中裕世纪大酒店";"江苏利特尔绿色包装股份有限公司";"常州市金坛沃德丰电子科技有限公司"},MATCH(D890,{"BJ_zhongyu";"JS_WX_liteer";"JS_CZ_wodefeng"},0)),"")</f>
        <v>常州市金坛沃德丰电子科技有限公司</v>
      </c>
      <c r="D890" s="11" t="str">
        <f>[1]动作!$G889</f>
        <v>JS_CZ_wodefeng</v>
      </c>
      <c r="E890" s="11" t="str">
        <f>[1]动作!$D889</f>
        <v>分系统1BMS6SOC过低二级故障</v>
      </c>
      <c r="F890" s="11" t="s">
        <v>177</v>
      </c>
      <c r="G890" s="12">
        <f>[1]动作!$A889+[1]动作!$B889</f>
        <v>43195.029803240737</v>
      </c>
      <c r="H890" s="12"/>
      <c r="I890" s="11"/>
    </row>
    <row r="891" spans="1:9" hidden="1" x14ac:dyDescent="0.3">
      <c r="A891" s="24">
        <v>889</v>
      </c>
      <c r="B891" s="11" t="str">
        <f>IFERROR(INDEX({"JSNY-BJ0001-01";"JSNY-JS0022-01";"JSNY-JS0002-01"},MATCH(D891,{"BJ_zhongyu";"JS_WX_liteer";"JS_CZ_wodefeng"},0)),"")</f>
        <v>JSNY-JS0002-01</v>
      </c>
      <c r="C891" s="11" t="str">
        <f>IFERROR(INDEX({"北京中裕世纪大酒店";"江苏利特尔绿色包装股份有限公司";"常州市金坛沃德丰电子科技有限公司"},MATCH(D891,{"BJ_zhongyu";"JS_WX_liteer";"JS_CZ_wodefeng"},0)),"")</f>
        <v>常州市金坛沃德丰电子科技有限公司</v>
      </c>
      <c r="D891" s="11" t="str">
        <f>[1]动作!$G890</f>
        <v>JS_CZ_wodefeng</v>
      </c>
      <c r="E891" s="11" t="str">
        <f>[1]动作!$D890</f>
        <v>分系统1BMS1单体电压过低一级故障</v>
      </c>
      <c r="F891" s="11" t="s">
        <v>177</v>
      </c>
      <c r="G891" s="12">
        <f>[1]动作!$A890+[1]动作!$B890</f>
        <v>43195.03334490741</v>
      </c>
      <c r="H891" s="12"/>
      <c r="I891" s="11"/>
    </row>
    <row r="892" spans="1:9" hidden="1" x14ac:dyDescent="0.3">
      <c r="A892" s="24">
        <v>890</v>
      </c>
      <c r="B892" s="11" t="str">
        <f>IFERROR(INDEX({"JSNY-BJ0001-01";"JSNY-JS0022-01";"JSNY-JS0002-01"},MATCH(D892,{"BJ_zhongyu";"JS_WX_liteer";"JS_CZ_wodefeng"},0)),"")</f>
        <v>JSNY-JS0002-01</v>
      </c>
      <c r="C892" s="11" t="str">
        <f>IFERROR(INDEX({"北京中裕世纪大酒店";"江苏利特尔绿色包装股份有限公司";"常州市金坛沃德丰电子科技有限公司"},MATCH(D892,{"BJ_zhongyu";"JS_WX_liteer";"JS_CZ_wodefeng"},0)),"")</f>
        <v>常州市金坛沃德丰电子科技有限公司</v>
      </c>
      <c r="D892" s="11" t="str">
        <f>[1]动作!$G891</f>
        <v>JS_CZ_wodefeng</v>
      </c>
      <c r="E892" s="11" t="str">
        <f>[1]动作!$D891</f>
        <v>分系统1BMS6单体电压过低一级故障</v>
      </c>
      <c r="F892" s="11" t="s">
        <v>177</v>
      </c>
      <c r="G892" s="12">
        <f>[1]动作!$A891+[1]动作!$B891</f>
        <v>43195.033576388887</v>
      </c>
      <c r="H892" s="12"/>
      <c r="I892" s="11"/>
    </row>
    <row r="893" spans="1:9" hidden="1" x14ac:dyDescent="0.3">
      <c r="A893" s="24">
        <v>891</v>
      </c>
      <c r="B893" s="11" t="str">
        <f>IFERROR(INDEX({"JSNY-BJ0001-01";"JSNY-JS0022-01";"JSNY-JS0002-01"},MATCH(D893,{"BJ_zhongyu";"JS_WX_liteer";"JS_CZ_wodefeng"},0)),"")</f>
        <v>JSNY-JS0002-01</v>
      </c>
      <c r="C893" s="11" t="str">
        <f>IFERROR(INDEX({"北京中裕世纪大酒店";"江苏利特尔绿色包装股份有限公司";"常州市金坛沃德丰电子科技有限公司"},MATCH(D893,{"BJ_zhongyu";"JS_WX_liteer";"JS_CZ_wodefeng"},0)),"")</f>
        <v>常州市金坛沃德丰电子科技有限公司</v>
      </c>
      <c r="D893" s="11" t="str">
        <f>[1]动作!$G892</f>
        <v>JS_CZ_wodefeng</v>
      </c>
      <c r="E893" s="11" t="str">
        <f>[1]动作!$D892</f>
        <v>分系统1BMS3单体电压过低一级故障</v>
      </c>
      <c r="F893" s="11" t="s">
        <v>177</v>
      </c>
      <c r="G893" s="12">
        <f>[1]动作!$A892+[1]动作!$B892</f>
        <v>43195.034039351849</v>
      </c>
      <c r="H893" s="12"/>
      <c r="I893" s="11"/>
    </row>
    <row r="894" spans="1:9" hidden="1" x14ac:dyDescent="0.3">
      <c r="A894" s="24">
        <v>892</v>
      </c>
      <c r="B894" s="11" t="str">
        <f>IFERROR(INDEX({"JSNY-BJ0001-01";"JSNY-JS0022-01";"JSNY-JS0002-01"},MATCH(D894,{"BJ_zhongyu";"JS_WX_liteer";"JS_CZ_wodefeng"},0)),"")</f>
        <v>JSNY-JS0002-01</v>
      </c>
      <c r="C894" s="11" t="str">
        <f>IFERROR(INDEX({"北京中裕世纪大酒店";"江苏利特尔绿色包装股份有限公司";"常州市金坛沃德丰电子科技有限公司"},MATCH(D894,{"BJ_zhongyu";"JS_WX_liteer";"JS_CZ_wodefeng"},0)),"")</f>
        <v>常州市金坛沃德丰电子科技有限公司</v>
      </c>
      <c r="D894" s="11" t="str">
        <f>[1]动作!$G893</f>
        <v>JS_CZ_wodefeng</v>
      </c>
      <c r="E894" s="11" t="str">
        <f>[1]动作!$D893</f>
        <v>分系统1BMS4单体电压过低一级故障</v>
      </c>
      <c r="F894" s="11" t="s">
        <v>177</v>
      </c>
      <c r="G894" s="12">
        <f>[1]动作!$A893+[1]动作!$B893</f>
        <v>43195.034155092595</v>
      </c>
      <c r="H894" s="12"/>
      <c r="I894" s="11"/>
    </row>
    <row r="895" spans="1:9" hidden="1" x14ac:dyDescent="0.3">
      <c r="A895" s="24">
        <v>893</v>
      </c>
      <c r="B895" s="11" t="str">
        <f>IFERROR(INDEX({"JSNY-BJ0001-01";"JSNY-JS0022-01";"JSNY-JS0002-01"},MATCH(D895,{"BJ_zhongyu";"JS_WX_liteer";"JS_CZ_wodefeng"},0)),"")</f>
        <v>JSNY-JS0002-01</v>
      </c>
      <c r="C895" s="11" t="str">
        <f>IFERROR(INDEX({"北京中裕世纪大酒店";"江苏利特尔绿色包装股份有限公司";"常州市金坛沃德丰电子科技有限公司"},MATCH(D895,{"BJ_zhongyu";"JS_WX_liteer";"JS_CZ_wodefeng"},0)),"")</f>
        <v>常州市金坛沃德丰电子科技有限公司</v>
      </c>
      <c r="D895" s="11" t="str">
        <f>[1]动作!$G894</f>
        <v>JS_CZ_wodefeng</v>
      </c>
      <c r="E895" s="11" t="str">
        <f>[1]动作!$D894</f>
        <v>分系统1BMS2单体电压过低一级故障</v>
      </c>
      <c r="F895" s="11" t="s">
        <v>177</v>
      </c>
      <c r="G895" s="12">
        <f>[1]动作!$A894+[1]动作!$B894</f>
        <v>43195.03496527778</v>
      </c>
      <c r="H895" s="12"/>
      <c r="I895" s="11"/>
    </row>
    <row r="896" spans="1:9" hidden="1" x14ac:dyDescent="0.3">
      <c r="A896" s="24">
        <v>894</v>
      </c>
      <c r="B896" s="11" t="str">
        <f>IFERROR(INDEX({"JSNY-BJ0001-01";"JSNY-JS0022-01";"JSNY-JS0002-01"},MATCH(D896,{"BJ_zhongyu";"JS_WX_liteer";"JS_CZ_wodefeng"},0)),"")</f>
        <v>JSNY-JS0002-01</v>
      </c>
      <c r="C896" s="11" t="str">
        <f>IFERROR(INDEX({"北京中裕世纪大酒店";"江苏利特尔绿色包装股份有限公司";"常州市金坛沃德丰电子科技有限公司"},MATCH(D896,{"BJ_zhongyu";"JS_WX_liteer";"JS_CZ_wodefeng"},0)),"")</f>
        <v>常州市金坛沃德丰电子科技有限公司</v>
      </c>
      <c r="D896" s="11" t="str">
        <f>[1]动作!$G895</f>
        <v>JS_CZ_wodefeng</v>
      </c>
      <c r="E896" s="11" t="str">
        <f>[1]动作!$D895</f>
        <v>分系统1BMS1总电压过低一级故障</v>
      </c>
      <c r="F896" s="11" t="s">
        <v>177</v>
      </c>
      <c r="G896" s="12">
        <f>[1]动作!$A895+[1]动作!$B895</f>
        <v>43195.03670138889</v>
      </c>
      <c r="H896" s="12"/>
      <c r="I896" s="11"/>
    </row>
    <row r="897" spans="1:9" hidden="1" x14ac:dyDescent="0.3">
      <c r="A897" s="24">
        <v>895</v>
      </c>
      <c r="B897" s="11" t="str">
        <f>IFERROR(INDEX({"JSNY-BJ0001-01";"JSNY-JS0022-01";"JSNY-JS0002-01"},MATCH(D897,{"BJ_zhongyu";"JS_WX_liteer";"JS_CZ_wodefeng"},0)),"")</f>
        <v>JSNY-JS0002-01</v>
      </c>
      <c r="C897" s="11" t="str">
        <f>IFERROR(INDEX({"北京中裕世纪大酒店";"江苏利特尔绿色包装股份有限公司";"常州市金坛沃德丰电子科技有限公司"},MATCH(D897,{"BJ_zhongyu";"JS_WX_liteer";"JS_CZ_wodefeng"},0)),"")</f>
        <v>常州市金坛沃德丰电子科技有限公司</v>
      </c>
      <c r="D897" s="11" t="str">
        <f>[1]动作!$G896</f>
        <v>JS_CZ_wodefeng</v>
      </c>
      <c r="E897" s="11" t="str">
        <f>[1]动作!$D896</f>
        <v>分系统1BMS3总电压过低一级故障</v>
      </c>
      <c r="F897" s="11" t="s">
        <v>177</v>
      </c>
      <c r="G897" s="12">
        <f>[1]动作!$A896+[1]动作!$B896</f>
        <v>43195.036874999998</v>
      </c>
      <c r="H897" s="12"/>
      <c r="I897" s="11"/>
    </row>
    <row r="898" spans="1:9" hidden="1" x14ac:dyDescent="0.3">
      <c r="A898" s="24">
        <v>896</v>
      </c>
      <c r="B898" s="11" t="str">
        <f>IFERROR(INDEX({"JSNY-BJ0001-01";"JSNY-JS0022-01";"JSNY-JS0002-01"},MATCH(D898,{"BJ_zhongyu";"JS_WX_liteer";"JS_CZ_wodefeng"},0)),"")</f>
        <v>JSNY-JS0002-01</v>
      </c>
      <c r="C898" s="11" t="str">
        <f>IFERROR(INDEX({"北京中裕世纪大酒店";"江苏利特尔绿色包装股份有限公司";"常州市金坛沃德丰电子科技有限公司"},MATCH(D898,{"BJ_zhongyu";"JS_WX_liteer";"JS_CZ_wodefeng"},0)),"")</f>
        <v>常州市金坛沃德丰电子科技有限公司</v>
      </c>
      <c r="D898" s="11" t="str">
        <f>[1]动作!$G897</f>
        <v>JS_CZ_wodefeng</v>
      </c>
      <c r="E898" s="11" t="str">
        <f>[1]动作!$D897</f>
        <v>分系统1BMS6总电压过低一级故障</v>
      </c>
      <c r="F898" s="11" t="s">
        <v>177</v>
      </c>
      <c r="G898" s="12">
        <f>[1]动作!$A897+[1]动作!$B897</f>
        <v>43195.036874999998</v>
      </c>
      <c r="H898" s="12"/>
      <c r="I898" s="11"/>
    </row>
    <row r="899" spans="1:9" hidden="1" x14ac:dyDescent="0.3">
      <c r="A899" s="24">
        <v>897</v>
      </c>
      <c r="B899" s="11" t="str">
        <f>IFERROR(INDEX({"JSNY-BJ0001-01";"JSNY-JS0022-01";"JSNY-JS0002-01"},MATCH(D899,{"BJ_zhongyu";"JS_WX_liteer";"JS_CZ_wodefeng"},0)),"")</f>
        <v>JSNY-JS0002-01</v>
      </c>
      <c r="C899" s="11" t="str">
        <f>IFERROR(INDEX({"北京中裕世纪大酒店";"江苏利特尔绿色包装股份有限公司";"常州市金坛沃德丰电子科技有限公司"},MATCH(D899,{"BJ_zhongyu";"JS_WX_liteer";"JS_CZ_wodefeng"},0)),"")</f>
        <v>常州市金坛沃德丰电子科技有限公司</v>
      </c>
      <c r="D899" s="11" t="str">
        <f>[1]动作!$G898</f>
        <v>JS_CZ_wodefeng</v>
      </c>
      <c r="E899" s="11" t="str">
        <f>[1]动作!$D898</f>
        <v>分系统1BMS5总电压过低一级故障</v>
      </c>
      <c r="F899" s="11" t="s">
        <v>177</v>
      </c>
      <c r="G899" s="12">
        <f>[1]动作!$A898+[1]动作!$B898</f>
        <v>43195.037048611113</v>
      </c>
      <c r="H899" s="12"/>
      <c r="I899" s="11"/>
    </row>
    <row r="900" spans="1:9" hidden="1" x14ac:dyDescent="0.3">
      <c r="A900" s="24">
        <v>898</v>
      </c>
      <c r="B900" s="11" t="str">
        <f>IFERROR(INDEX({"JSNY-BJ0001-01";"JSNY-JS0022-01";"JSNY-JS0002-01"},MATCH(D900,{"BJ_zhongyu";"JS_WX_liteer";"JS_CZ_wodefeng"},0)),"")</f>
        <v>JSNY-JS0002-01</v>
      </c>
      <c r="C900" s="11" t="str">
        <f>IFERROR(INDEX({"北京中裕世纪大酒店";"江苏利特尔绿色包装股份有限公司";"常州市金坛沃德丰电子科技有限公司"},MATCH(D900,{"BJ_zhongyu";"JS_WX_liteer";"JS_CZ_wodefeng"},0)),"")</f>
        <v>常州市金坛沃德丰电子科技有限公司</v>
      </c>
      <c r="D900" s="11" t="str">
        <f>[1]动作!$G899</f>
        <v>JS_CZ_wodefeng</v>
      </c>
      <c r="E900" s="11" t="str">
        <f>[1]动作!$D899</f>
        <v>分系统1BMS4总电压过低一级故障</v>
      </c>
      <c r="F900" s="11" t="s">
        <v>177</v>
      </c>
      <c r="G900" s="12">
        <f>[1]动作!$A899+[1]动作!$B899</f>
        <v>43195.037106481483</v>
      </c>
      <c r="H900" s="12"/>
      <c r="I900" s="11"/>
    </row>
    <row r="901" spans="1:9" hidden="1" x14ac:dyDescent="0.3">
      <c r="A901" s="24">
        <v>899</v>
      </c>
      <c r="B901" s="11" t="str">
        <f>IFERROR(INDEX({"JSNY-BJ0001-01";"JSNY-JS0022-01";"JSNY-JS0002-01"},MATCH(D901,{"BJ_zhongyu";"JS_WX_liteer";"JS_CZ_wodefeng"},0)),"")</f>
        <v>JSNY-JS0002-01</v>
      </c>
      <c r="C901" s="11" t="str">
        <f>IFERROR(INDEX({"北京中裕世纪大酒店";"江苏利特尔绿色包装股份有限公司";"常州市金坛沃德丰电子科技有限公司"},MATCH(D901,{"BJ_zhongyu";"JS_WX_liteer";"JS_CZ_wodefeng"},0)),"")</f>
        <v>常州市金坛沃德丰电子科技有限公司</v>
      </c>
      <c r="D901" s="11" t="str">
        <f>[1]动作!$G900</f>
        <v>JS_CZ_wodefeng</v>
      </c>
      <c r="E901" s="11" t="str">
        <f>[1]动作!$D900</f>
        <v>分系统1BMS2总电压过低一级故障</v>
      </c>
      <c r="F901" s="11" t="s">
        <v>177</v>
      </c>
      <c r="G901" s="12">
        <f>[1]动作!$A900+[1]动作!$B900</f>
        <v>43195.037164351852</v>
      </c>
      <c r="H901" s="12"/>
      <c r="I901" s="11"/>
    </row>
    <row r="902" spans="1:9" hidden="1" x14ac:dyDescent="0.3">
      <c r="A902" s="24">
        <v>900</v>
      </c>
      <c r="B902" s="11" t="str">
        <f>IFERROR(INDEX({"JSNY-BJ0001-01";"JSNY-JS0022-01";"JSNY-JS0002-01"},MATCH(D902,{"BJ_zhongyu";"JS_WX_liteer";"JS_CZ_wodefeng"},0)),"")</f>
        <v>JSNY-JS0002-01</v>
      </c>
      <c r="C902" s="11" t="str">
        <f>IFERROR(INDEX({"北京中裕世纪大酒店";"江苏利特尔绿色包装股份有限公司";"常州市金坛沃德丰电子科技有限公司"},MATCH(D902,{"BJ_zhongyu";"JS_WX_liteer";"JS_CZ_wodefeng"},0)),"")</f>
        <v>常州市金坛沃德丰电子科技有限公司</v>
      </c>
      <c r="D902" s="11" t="str">
        <f>[1]动作!$G901</f>
        <v>JS_CZ_wodefeng</v>
      </c>
      <c r="E902" s="11" t="str">
        <f>[1]动作!$D901</f>
        <v>分系统1BMS5单体电压过低一级故障</v>
      </c>
      <c r="F902" s="11" t="s">
        <v>177</v>
      </c>
      <c r="G902" s="12">
        <f>[1]动作!$A901+[1]动作!$B901</f>
        <v>43195.037569444445</v>
      </c>
      <c r="H902" s="12"/>
      <c r="I902" s="11"/>
    </row>
    <row r="903" spans="1:9" hidden="1" x14ac:dyDescent="0.3">
      <c r="A903" s="24">
        <v>901</v>
      </c>
      <c r="B903" s="11" t="str">
        <f>IFERROR(INDEX({"JSNY-BJ0001-01";"JSNY-JS0022-01";"JSNY-JS0002-01"},MATCH(D903,{"BJ_zhongyu";"JS_WX_liteer";"JS_CZ_wodefeng"},0)),"")</f>
        <v>JSNY-JS0002-01</v>
      </c>
      <c r="C903" s="11" t="str">
        <f>IFERROR(INDEX({"北京中裕世纪大酒店";"江苏利特尔绿色包装股份有限公司";"常州市金坛沃德丰电子科技有限公司"},MATCH(D903,{"BJ_zhongyu";"JS_WX_liteer";"JS_CZ_wodefeng"},0)),"")</f>
        <v>常州市金坛沃德丰电子科技有限公司</v>
      </c>
      <c r="D903" s="11" t="str">
        <f>[1]动作!$G902</f>
        <v>JS_CZ_wodefeng</v>
      </c>
      <c r="E903" s="11" t="str">
        <f>[1]动作!$D902</f>
        <v>分系统1BMS1SOC过低一级故障</v>
      </c>
      <c r="F903" s="11" t="s">
        <v>177</v>
      </c>
      <c r="G903" s="12">
        <f>[1]动作!$A902+[1]动作!$B902</f>
        <v>43195.043645833335</v>
      </c>
      <c r="H903" s="12"/>
      <c r="I903" s="11"/>
    </row>
    <row r="904" spans="1:9" hidden="1" x14ac:dyDescent="0.3">
      <c r="A904" s="24">
        <v>902</v>
      </c>
      <c r="B904" s="11" t="str">
        <f>IFERROR(INDEX({"JSNY-BJ0001-01";"JSNY-JS0022-01";"JSNY-JS0002-01"},MATCH(D904,{"BJ_zhongyu";"JS_WX_liteer";"JS_CZ_wodefeng"},0)),"")</f>
        <v>JSNY-JS0002-01</v>
      </c>
      <c r="C904" s="11" t="str">
        <f>IFERROR(INDEX({"北京中裕世纪大酒店";"江苏利特尔绿色包装股份有限公司";"常州市金坛沃德丰电子科技有限公司"},MATCH(D904,{"BJ_zhongyu";"JS_WX_liteer";"JS_CZ_wodefeng"},0)),"")</f>
        <v>常州市金坛沃德丰电子科技有限公司</v>
      </c>
      <c r="D904" s="11" t="str">
        <f>[1]动作!$G903</f>
        <v>JS_CZ_wodefeng</v>
      </c>
      <c r="E904" s="11" t="str">
        <f>[1]动作!$D903</f>
        <v>分系统1BMS3SOC过低一级故障</v>
      </c>
      <c r="F904" s="11" t="s">
        <v>177</v>
      </c>
      <c r="G904" s="12">
        <f>[1]动作!$A903+[1]动作!$B903</f>
        <v>43195.044108796297</v>
      </c>
      <c r="H904" s="12"/>
      <c r="I904" s="11"/>
    </row>
    <row r="905" spans="1:9" hidden="1" x14ac:dyDescent="0.3">
      <c r="A905" s="24">
        <v>903</v>
      </c>
      <c r="B905" s="11" t="str">
        <f>IFERROR(INDEX({"JSNY-BJ0001-01";"JSNY-JS0022-01";"JSNY-JS0002-01"},MATCH(D905,{"BJ_zhongyu";"JS_WX_liteer";"JS_CZ_wodefeng"},0)),"")</f>
        <v>JSNY-JS0002-01</v>
      </c>
      <c r="C905" s="11" t="str">
        <f>IFERROR(INDEX({"北京中裕世纪大酒店";"江苏利特尔绿色包装股份有限公司";"常州市金坛沃德丰电子科技有限公司"},MATCH(D905,{"BJ_zhongyu";"JS_WX_liteer";"JS_CZ_wodefeng"},0)),"")</f>
        <v>常州市金坛沃德丰电子科技有限公司</v>
      </c>
      <c r="D905" s="11" t="str">
        <f>[1]动作!$G904</f>
        <v>JS_CZ_wodefeng</v>
      </c>
      <c r="E905" s="11" t="str">
        <f>[1]动作!$D904</f>
        <v>分系统1BMS5SOC过低一级故障</v>
      </c>
      <c r="F905" s="11" t="s">
        <v>177</v>
      </c>
      <c r="G905" s="12">
        <f>[1]动作!$A904+[1]动作!$B904</f>
        <v>43195.044108796297</v>
      </c>
      <c r="H905" s="12"/>
      <c r="I905" s="11"/>
    </row>
    <row r="906" spans="1:9" hidden="1" x14ac:dyDescent="0.3">
      <c r="A906" s="24">
        <v>904</v>
      </c>
      <c r="B906" s="11" t="str">
        <f>IFERROR(INDEX({"JSNY-BJ0001-01";"JSNY-JS0022-01";"JSNY-JS0002-01"},MATCH(D906,{"BJ_zhongyu";"JS_WX_liteer";"JS_CZ_wodefeng"},0)),"")</f>
        <v>JSNY-JS0002-01</v>
      </c>
      <c r="C906" s="11" t="str">
        <f>IFERROR(INDEX({"北京中裕世纪大酒店";"江苏利特尔绿色包装股份有限公司";"常州市金坛沃德丰电子科技有限公司"},MATCH(D906,{"BJ_zhongyu";"JS_WX_liteer";"JS_CZ_wodefeng"},0)),"")</f>
        <v>常州市金坛沃德丰电子科技有限公司</v>
      </c>
      <c r="D906" s="11" t="str">
        <f>[1]动作!$G905</f>
        <v>JS_CZ_wodefeng</v>
      </c>
      <c r="E906" s="11" t="str">
        <f>[1]动作!$D905</f>
        <v>分系统1BMS6SOC过低一级故障</v>
      </c>
      <c r="F906" s="11" t="s">
        <v>177</v>
      </c>
      <c r="G906" s="12">
        <f>[1]动作!$A905+[1]动作!$B905</f>
        <v>43195.044108796297</v>
      </c>
      <c r="H906" s="12"/>
      <c r="I906" s="11"/>
    </row>
    <row r="907" spans="1:9" hidden="1" x14ac:dyDescent="0.3">
      <c r="A907" s="24">
        <v>905</v>
      </c>
      <c r="B907" s="11" t="str">
        <f>IFERROR(INDEX({"JSNY-BJ0001-01";"JSNY-JS0022-01";"JSNY-JS0002-01"},MATCH(D907,{"BJ_zhongyu";"JS_WX_liteer";"JS_CZ_wodefeng"},0)),"")</f>
        <v>JSNY-JS0002-01</v>
      </c>
      <c r="C907" s="11" t="str">
        <f>IFERROR(INDEX({"北京中裕世纪大酒店";"江苏利特尔绿色包装股份有限公司";"常州市金坛沃德丰电子科技有限公司"},MATCH(D907,{"BJ_zhongyu";"JS_WX_liteer";"JS_CZ_wodefeng"},0)),"")</f>
        <v>常州市金坛沃德丰电子科技有限公司</v>
      </c>
      <c r="D907" s="11" t="str">
        <f>[1]动作!$G906</f>
        <v>JS_CZ_wodefeng</v>
      </c>
      <c r="E907" s="11" t="str">
        <f>[1]动作!$D906</f>
        <v>分系统1BMS4SOC过低一级故障</v>
      </c>
      <c r="F907" s="11" t="s">
        <v>177</v>
      </c>
      <c r="G907" s="12">
        <f>[1]动作!$A906+[1]动作!$B906</f>
        <v>43195.044340277775</v>
      </c>
      <c r="H907" s="12"/>
      <c r="I907" s="11"/>
    </row>
    <row r="908" spans="1:9" hidden="1" x14ac:dyDescent="0.3">
      <c r="A908" s="24">
        <v>906</v>
      </c>
      <c r="B908" s="11" t="str">
        <f>IFERROR(INDEX({"JSNY-BJ0001-01";"JSNY-JS0022-01";"JSNY-JS0002-01"},MATCH(D908,{"BJ_zhongyu";"JS_WX_liteer";"JS_CZ_wodefeng"},0)),"")</f>
        <v>JSNY-JS0002-01</v>
      </c>
      <c r="C908" s="11" t="str">
        <f>IFERROR(INDEX({"北京中裕世纪大酒店";"江苏利特尔绿色包装股份有限公司";"常州市金坛沃德丰电子科技有限公司"},MATCH(D908,{"BJ_zhongyu";"JS_WX_liteer";"JS_CZ_wodefeng"},0)),"")</f>
        <v>常州市金坛沃德丰电子科技有限公司</v>
      </c>
      <c r="D908" s="11" t="str">
        <f>[1]动作!$G907</f>
        <v>JS_CZ_wodefeng</v>
      </c>
      <c r="E908" s="11" t="str">
        <f>[1]动作!$D907</f>
        <v>分系统1BMS2SOC过低一级故障</v>
      </c>
      <c r="F908" s="11" t="s">
        <v>177</v>
      </c>
      <c r="G908" s="12">
        <f>[1]动作!$A907+[1]动作!$B907</f>
        <v>43195.044571759259</v>
      </c>
      <c r="H908" s="12"/>
      <c r="I908" s="11"/>
    </row>
    <row r="909" spans="1:9" hidden="1" x14ac:dyDescent="0.3">
      <c r="A909" s="24">
        <v>907</v>
      </c>
      <c r="B909" s="11" t="str">
        <f>IFERROR(INDEX({"JSNY-BJ0001-01";"JSNY-JS0022-01";"JSNY-JS0002-01"},MATCH(D909,{"BJ_zhongyu";"JS_WX_liteer";"JS_CZ_wodefeng"},0)),"")</f>
        <v>JSNY-BJ0001-01</v>
      </c>
      <c r="C909" s="11" t="str">
        <f>IFERROR(INDEX({"北京中裕世纪大酒店";"江苏利特尔绿色包装股份有限公司";"常州市金坛沃德丰电子科技有限公司"},MATCH(D909,{"BJ_zhongyu";"JS_WX_liteer";"JS_CZ_wodefeng"},0)),"")</f>
        <v>北京中裕世纪大酒店</v>
      </c>
      <c r="D909" s="11" t="str">
        <f>[1]动作!$G908</f>
        <v>BJ_zhongyu</v>
      </c>
      <c r="E909" s="11" t="str">
        <f>[1]动作!$D908</f>
        <v>分系统2告警状态</v>
      </c>
      <c r="F909" s="11" t="s">
        <v>178</v>
      </c>
      <c r="G909" s="12">
        <f>[1]动作!$A908+[1]动作!$B908</f>
        <v>43195.212731481479</v>
      </c>
      <c r="H909" s="12"/>
      <c r="I909" s="11"/>
    </row>
    <row r="910" spans="1:9" hidden="1" x14ac:dyDescent="0.3">
      <c r="A910" s="24">
        <v>908</v>
      </c>
      <c r="B910" s="11" t="str">
        <f>IFERROR(INDEX({"JSNY-BJ0001-01";"JSNY-JS0022-01";"JSNY-JS0002-01"},MATCH(D910,{"BJ_zhongyu";"JS_WX_liteer";"JS_CZ_wodefeng"},0)),"")</f>
        <v>JSNY-BJ0001-01</v>
      </c>
      <c r="C910" s="11" t="str">
        <f>IFERROR(INDEX({"北京中裕世纪大酒店";"江苏利特尔绿色包装股份有限公司";"常州市金坛沃德丰电子科技有限公司"},MATCH(D910,{"BJ_zhongyu";"JS_WX_liteer";"JS_CZ_wodefeng"},0)),"")</f>
        <v>北京中裕世纪大酒店</v>
      </c>
      <c r="D910" s="11" t="str">
        <f>[1]动作!$G909</f>
        <v>BJ_zhongyu</v>
      </c>
      <c r="E910" s="11" t="str">
        <f>[1]动作!$D909</f>
        <v>分系统2PCS告警状态</v>
      </c>
      <c r="F910" s="11" t="s">
        <v>176</v>
      </c>
      <c r="G910" s="12">
        <f>[1]动作!$A909+[1]动作!$B909</f>
        <v>43195.212731481479</v>
      </c>
      <c r="H910" s="12"/>
      <c r="I910" s="11"/>
    </row>
    <row r="911" spans="1:9" hidden="1" x14ac:dyDescent="0.3">
      <c r="A911" s="24">
        <v>909</v>
      </c>
      <c r="B911" s="11" t="str">
        <f>IFERROR(INDEX({"JSNY-BJ0001-01";"JSNY-JS0022-01";"JSNY-JS0002-01"},MATCH(D911,{"BJ_zhongyu";"JS_WX_liteer";"JS_CZ_wodefeng"},0)),"")</f>
        <v>JSNY-JS0002-01</v>
      </c>
      <c r="C911" s="11" t="str">
        <f>IFERROR(INDEX({"北京中裕世纪大酒店";"江苏利特尔绿色包装股份有限公司";"常州市金坛沃德丰电子科技有限公司"},MATCH(D911,{"BJ_zhongyu";"JS_WX_liteer";"JS_CZ_wodefeng"},0)),"")</f>
        <v>常州市金坛沃德丰电子科技有限公司</v>
      </c>
      <c r="D911" s="11" t="str">
        <f>[1]动作!$G910</f>
        <v>JS_CZ_wodefeng</v>
      </c>
      <c r="E911" s="11" t="str">
        <f>[1]动作!$D910</f>
        <v>分系统1BMS1总电压过低一级故障</v>
      </c>
      <c r="F911" s="11" t="s">
        <v>177</v>
      </c>
      <c r="G911" s="12">
        <f>[1]动作!$A910+[1]动作!$B910</f>
        <v>43195.447500000002</v>
      </c>
      <c r="H911" s="12"/>
      <c r="I911" s="11"/>
    </row>
    <row r="912" spans="1:9" hidden="1" x14ac:dyDescent="0.3">
      <c r="A912" s="24">
        <v>910</v>
      </c>
      <c r="B912" s="11" t="str">
        <f>IFERROR(INDEX({"JSNY-BJ0001-01";"JSNY-JS0022-01";"JSNY-JS0002-01"},MATCH(D912,{"BJ_zhongyu";"JS_WX_liteer";"JS_CZ_wodefeng"},0)),"")</f>
        <v>JSNY-JS0002-01</v>
      </c>
      <c r="C912" s="11" t="str">
        <f>IFERROR(INDEX({"北京中裕世纪大酒店";"江苏利特尔绿色包装股份有限公司";"常州市金坛沃德丰电子科技有限公司"},MATCH(D912,{"BJ_zhongyu";"JS_WX_liteer";"JS_CZ_wodefeng"},0)),"")</f>
        <v>常州市金坛沃德丰电子科技有限公司</v>
      </c>
      <c r="D912" s="11" t="str">
        <f>[1]动作!$G911</f>
        <v>JS_CZ_wodefeng</v>
      </c>
      <c r="E912" s="11" t="str">
        <f>[1]动作!$D911</f>
        <v>分系统1BMS1总电压过低二级故障</v>
      </c>
      <c r="F912" s="11" t="s">
        <v>177</v>
      </c>
      <c r="G912" s="12">
        <f>[1]动作!$A911+[1]动作!$B911</f>
        <v>43195.447500000002</v>
      </c>
      <c r="H912" s="12"/>
      <c r="I912" s="11"/>
    </row>
    <row r="913" spans="1:9" hidden="1" x14ac:dyDescent="0.3">
      <c r="A913" s="24">
        <v>911</v>
      </c>
      <c r="B913" s="11" t="str">
        <f>IFERROR(INDEX({"JSNY-BJ0001-01";"JSNY-JS0022-01";"JSNY-JS0002-01"},MATCH(D913,{"BJ_zhongyu";"JS_WX_liteer";"JS_CZ_wodefeng"},0)),"")</f>
        <v>JSNY-JS0002-01</v>
      </c>
      <c r="C913" s="11" t="str">
        <f>IFERROR(INDEX({"北京中裕世纪大酒店";"江苏利特尔绿色包装股份有限公司";"常州市金坛沃德丰电子科技有限公司"},MATCH(D913,{"BJ_zhongyu";"JS_WX_liteer";"JS_CZ_wodefeng"},0)),"")</f>
        <v>常州市金坛沃德丰电子科技有限公司</v>
      </c>
      <c r="D913" s="11" t="str">
        <f>[1]动作!$G912</f>
        <v>JS_CZ_wodefeng</v>
      </c>
      <c r="E913" s="11" t="str">
        <f>[1]动作!$D912</f>
        <v>分系统1BMS3总电压过低一级故障</v>
      </c>
      <c r="F913" s="11" t="s">
        <v>177</v>
      </c>
      <c r="G913" s="12">
        <f>[1]动作!$A912+[1]动作!$B912</f>
        <v>43195.447905092595</v>
      </c>
      <c r="H913" s="12"/>
      <c r="I913" s="11"/>
    </row>
    <row r="914" spans="1:9" hidden="1" x14ac:dyDescent="0.3">
      <c r="A914" s="24">
        <v>912</v>
      </c>
      <c r="B914" s="11" t="str">
        <f>IFERROR(INDEX({"JSNY-BJ0001-01";"JSNY-JS0022-01";"JSNY-JS0002-01"},MATCH(D914,{"BJ_zhongyu";"JS_WX_liteer";"JS_CZ_wodefeng"},0)),"")</f>
        <v>JSNY-JS0002-01</v>
      </c>
      <c r="C914" s="11" t="str">
        <f>IFERROR(INDEX({"北京中裕世纪大酒店";"江苏利特尔绿色包装股份有限公司";"常州市金坛沃德丰电子科技有限公司"},MATCH(D914,{"BJ_zhongyu";"JS_WX_liteer";"JS_CZ_wodefeng"},0)),"")</f>
        <v>常州市金坛沃德丰电子科技有限公司</v>
      </c>
      <c r="D914" s="11" t="str">
        <f>[1]动作!$G913</f>
        <v>JS_CZ_wodefeng</v>
      </c>
      <c r="E914" s="11" t="str">
        <f>[1]动作!$D913</f>
        <v>分系统1BMS3总电压过低二级故障</v>
      </c>
      <c r="F914" s="11" t="s">
        <v>177</v>
      </c>
      <c r="G914" s="12">
        <f>[1]动作!$A913+[1]动作!$B913</f>
        <v>43195.447905092595</v>
      </c>
      <c r="H914" s="12"/>
      <c r="I914" s="11"/>
    </row>
    <row r="915" spans="1:9" hidden="1" x14ac:dyDescent="0.3">
      <c r="A915" s="24">
        <v>913</v>
      </c>
      <c r="B915" s="11" t="str">
        <f>IFERROR(INDEX({"JSNY-BJ0001-01";"JSNY-JS0022-01";"JSNY-JS0002-01"},MATCH(D915,{"BJ_zhongyu";"JS_WX_liteer";"JS_CZ_wodefeng"},0)),"")</f>
        <v>JSNY-JS0002-01</v>
      </c>
      <c r="C915" s="11" t="str">
        <f>IFERROR(INDEX({"北京中裕世纪大酒店";"江苏利特尔绿色包装股份有限公司";"常州市金坛沃德丰电子科技有限公司"},MATCH(D915,{"BJ_zhongyu";"JS_WX_liteer";"JS_CZ_wodefeng"},0)),"")</f>
        <v>常州市金坛沃德丰电子科技有限公司</v>
      </c>
      <c r="D915" s="11" t="str">
        <f>[1]动作!$G914</f>
        <v>JS_CZ_wodefeng</v>
      </c>
      <c r="E915" s="11" t="str">
        <f>[1]动作!$D914</f>
        <v>分系统1BMS6总电压过低一级故障</v>
      </c>
      <c r="F915" s="11" t="s">
        <v>177</v>
      </c>
      <c r="G915" s="12">
        <f>[1]动作!$A914+[1]动作!$B914</f>
        <v>43195.448136574072</v>
      </c>
      <c r="H915" s="12"/>
      <c r="I915" s="11"/>
    </row>
    <row r="916" spans="1:9" hidden="1" x14ac:dyDescent="0.3">
      <c r="A916" s="24">
        <v>914</v>
      </c>
      <c r="B916" s="11" t="str">
        <f>IFERROR(INDEX({"JSNY-BJ0001-01";"JSNY-JS0022-01";"JSNY-JS0002-01"},MATCH(D916,{"BJ_zhongyu";"JS_WX_liteer";"JS_CZ_wodefeng"},0)),"")</f>
        <v>JSNY-JS0002-01</v>
      </c>
      <c r="C916" s="11" t="str">
        <f>IFERROR(INDEX({"北京中裕世纪大酒店";"江苏利特尔绿色包装股份有限公司";"常州市金坛沃德丰电子科技有限公司"},MATCH(D916,{"BJ_zhongyu";"JS_WX_liteer";"JS_CZ_wodefeng"},0)),"")</f>
        <v>常州市金坛沃德丰电子科技有限公司</v>
      </c>
      <c r="D916" s="11" t="str">
        <f>[1]动作!$G915</f>
        <v>JS_CZ_wodefeng</v>
      </c>
      <c r="E916" s="11" t="str">
        <f>[1]动作!$D915</f>
        <v>分系统1BMS6总电压过低二级故障</v>
      </c>
      <c r="F916" s="11" t="s">
        <v>177</v>
      </c>
      <c r="G916" s="12">
        <f>[1]动作!$A915+[1]动作!$B915</f>
        <v>43195.448136574072</v>
      </c>
      <c r="H916" s="12"/>
      <c r="I916" s="11"/>
    </row>
    <row r="917" spans="1:9" hidden="1" x14ac:dyDescent="0.3">
      <c r="A917" s="24">
        <v>915</v>
      </c>
      <c r="B917" s="11" t="str">
        <f>IFERROR(INDEX({"JSNY-BJ0001-01";"JSNY-JS0022-01";"JSNY-JS0002-01"},MATCH(D917,{"BJ_zhongyu";"JS_WX_liteer";"JS_CZ_wodefeng"},0)),"")</f>
        <v>JSNY-JS0002-01</v>
      </c>
      <c r="C917" s="11" t="str">
        <f>IFERROR(INDEX({"北京中裕世纪大酒店";"江苏利特尔绿色包装股份有限公司";"常州市金坛沃德丰电子科技有限公司"},MATCH(D917,{"BJ_zhongyu";"JS_WX_liteer";"JS_CZ_wodefeng"},0)),"")</f>
        <v>常州市金坛沃德丰电子科技有限公司</v>
      </c>
      <c r="D917" s="11" t="str">
        <f>[1]动作!$G916</f>
        <v>JS_CZ_wodefeng</v>
      </c>
      <c r="E917" s="11" t="str">
        <f>[1]动作!$D916</f>
        <v>分系统1BMS5总电压过低一级故障</v>
      </c>
      <c r="F917" s="11" t="s">
        <v>177</v>
      </c>
      <c r="G917" s="12">
        <f>[1]动作!$A916+[1]动作!$B916</f>
        <v>43195.448599537034</v>
      </c>
      <c r="H917" s="12"/>
      <c r="I917" s="11"/>
    </row>
    <row r="918" spans="1:9" hidden="1" x14ac:dyDescent="0.3">
      <c r="A918" s="24">
        <v>916</v>
      </c>
      <c r="B918" s="11" t="str">
        <f>IFERROR(INDEX({"JSNY-BJ0001-01";"JSNY-JS0022-01";"JSNY-JS0002-01"},MATCH(D918,{"BJ_zhongyu";"JS_WX_liteer";"JS_CZ_wodefeng"},0)),"")</f>
        <v>JSNY-JS0002-01</v>
      </c>
      <c r="C918" s="11" t="str">
        <f>IFERROR(INDEX({"北京中裕世纪大酒店";"江苏利特尔绿色包装股份有限公司";"常州市金坛沃德丰电子科技有限公司"},MATCH(D918,{"BJ_zhongyu";"JS_WX_liteer";"JS_CZ_wodefeng"},0)),"")</f>
        <v>常州市金坛沃德丰电子科技有限公司</v>
      </c>
      <c r="D918" s="11" t="str">
        <f>[1]动作!$G917</f>
        <v>JS_CZ_wodefeng</v>
      </c>
      <c r="E918" s="11" t="str">
        <f>[1]动作!$D917</f>
        <v>分系统1BMS5总电压过低二级故障</v>
      </c>
      <c r="F918" s="11" t="s">
        <v>177</v>
      </c>
      <c r="G918" s="12">
        <f>[1]动作!$A917+[1]动作!$B917</f>
        <v>43195.448599537034</v>
      </c>
      <c r="H918" s="12"/>
      <c r="I918" s="11"/>
    </row>
    <row r="919" spans="1:9" hidden="1" x14ac:dyDescent="0.3">
      <c r="A919" s="24">
        <v>917</v>
      </c>
      <c r="B919" s="11" t="str">
        <f>IFERROR(INDEX({"JSNY-BJ0001-01";"JSNY-JS0022-01";"JSNY-JS0002-01"},MATCH(D919,{"BJ_zhongyu";"JS_WX_liteer";"JS_CZ_wodefeng"},0)),"")</f>
        <v>JSNY-JS0002-01</v>
      </c>
      <c r="C919" s="11" t="str">
        <f>IFERROR(INDEX({"北京中裕世纪大酒店";"江苏利特尔绿色包装股份有限公司";"常州市金坛沃德丰电子科技有限公司"},MATCH(D919,{"BJ_zhongyu";"JS_WX_liteer";"JS_CZ_wodefeng"},0)),"")</f>
        <v>常州市金坛沃德丰电子科技有限公司</v>
      </c>
      <c r="D919" s="11" t="str">
        <f>[1]动作!$G918</f>
        <v>JS_CZ_wodefeng</v>
      </c>
      <c r="E919" s="11" t="str">
        <f>[1]动作!$D918</f>
        <v>分系统1BMS4总电压过低一级故障</v>
      </c>
      <c r="F919" s="11" t="s">
        <v>177</v>
      </c>
      <c r="G919" s="12">
        <f>[1]动作!$A918+[1]动作!$B918</f>
        <v>43195.44871527778</v>
      </c>
      <c r="H919" s="12"/>
      <c r="I919" s="11"/>
    </row>
    <row r="920" spans="1:9" hidden="1" x14ac:dyDescent="0.3">
      <c r="A920" s="24">
        <v>918</v>
      </c>
      <c r="B920" s="11" t="str">
        <f>IFERROR(INDEX({"JSNY-BJ0001-01";"JSNY-JS0022-01";"JSNY-JS0002-01"},MATCH(D920,{"BJ_zhongyu";"JS_WX_liteer";"JS_CZ_wodefeng"},0)),"")</f>
        <v>JSNY-JS0002-01</v>
      </c>
      <c r="C920" s="11" t="str">
        <f>IFERROR(INDEX({"北京中裕世纪大酒店";"江苏利特尔绿色包装股份有限公司";"常州市金坛沃德丰电子科技有限公司"},MATCH(D920,{"BJ_zhongyu";"JS_WX_liteer";"JS_CZ_wodefeng"},0)),"")</f>
        <v>常州市金坛沃德丰电子科技有限公司</v>
      </c>
      <c r="D920" s="11" t="str">
        <f>[1]动作!$G919</f>
        <v>JS_CZ_wodefeng</v>
      </c>
      <c r="E920" s="11" t="str">
        <f>[1]动作!$D919</f>
        <v>分系统1BMS4总电压过低二级故障</v>
      </c>
      <c r="F920" s="11" t="s">
        <v>177</v>
      </c>
      <c r="G920" s="12">
        <f>[1]动作!$A919+[1]动作!$B919</f>
        <v>43195.44871527778</v>
      </c>
      <c r="H920" s="12"/>
      <c r="I920" s="11"/>
    </row>
    <row r="921" spans="1:9" hidden="1" x14ac:dyDescent="0.3">
      <c r="A921" s="24">
        <v>919</v>
      </c>
      <c r="B921" s="11" t="str">
        <f>IFERROR(INDEX({"JSNY-BJ0001-01";"JSNY-JS0022-01";"JSNY-JS0002-01"},MATCH(D921,{"BJ_zhongyu";"JS_WX_liteer";"JS_CZ_wodefeng"},0)),"")</f>
        <v>JSNY-JS0002-01</v>
      </c>
      <c r="C921" s="11" t="str">
        <f>IFERROR(INDEX({"北京中裕世纪大酒店";"江苏利特尔绿色包装股份有限公司";"常州市金坛沃德丰电子科技有限公司"},MATCH(D921,{"BJ_zhongyu";"JS_WX_liteer";"JS_CZ_wodefeng"},0)),"")</f>
        <v>常州市金坛沃德丰电子科技有限公司</v>
      </c>
      <c r="D921" s="11" t="str">
        <f>[1]动作!$G920</f>
        <v>JS_CZ_wodefeng</v>
      </c>
      <c r="E921" s="11" t="str">
        <f>[1]动作!$D920</f>
        <v>分系统1BMS2总电压过低一级故障</v>
      </c>
      <c r="F921" s="11" t="s">
        <v>177</v>
      </c>
      <c r="G921" s="12">
        <f>[1]动作!$A920+[1]动作!$B920</f>
        <v>43195.448831018519</v>
      </c>
      <c r="H921" s="12"/>
      <c r="I921" s="11"/>
    </row>
    <row r="922" spans="1:9" hidden="1" x14ac:dyDescent="0.3">
      <c r="A922" s="24">
        <v>920</v>
      </c>
      <c r="B922" s="11" t="str">
        <f>IFERROR(INDEX({"JSNY-BJ0001-01";"JSNY-JS0022-01";"JSNY-JS0002-01"},MATCH(D922,{"BJ_zhongyu";"JS_WX_liteer";"JS_CZ_wodefeng"},0)),"")</f>
        <v>JSNY-JS0002-01</v>
      </c>
      <c r="C922" s="11" t="str">
        <f>IFERROR(INDEX({"北京中裕世纪大酒店";"江苏利特尔绿色包装股份有限公司";"常州市金坛沃德丰电子科技有限公司"},MATCH(D922,{"BJ_zhongyu";"JS_WX_liteer";"JS_CZ_wodefeng"},0)),"")</f>
        <v>常州市金坛沃德丰电子科技有限公司</v>
      </c>
      <c r="D922" s="11" t="str">
        <f>[1]动作!$G921</f>
        <v>JS_CZ_wodefeng</v>
      </c>
      <c r="E922" s="11" t="str">
        <f>[1]动作!$D921</f>
        <v>分系统1BMS2总电压过低二级故障</v>
      </c>
      <c r="F922" s="11" t="s">
        <v>177</v>
      </c>
      <c r="G922" s="12">
        <f>[1]动作!$A921+[1]动作!$B921</f>
        <v>43195.448831018519</v>
      </c>
      <c r="H922" s="12"/>
      <c r="I922" s="11"/>
    </row>
    <row r="923" spans="1:9" hidden="1" x14ac:dyDescent="0.3">
      <c r="A923" s="24">
        <v>921</v>
      </c>
      <c r="B923" s="11" t="str">
        <f>IFERROR(INDEX({"JSNY-BJ0001-01";"JSNY-JS0022-01";"JSNY-JS0002-01"},MATCH(D923,{"BJ_zhongyu";"JS_WX_liteer";"JS_CZ_wodefeng"},0)),"")</f>
        <v>JSNY-JS0002-01</v>
      </c>
      <c r="C923" s="11" t="str">
        <f>IFERROR(INDEX({"北京中裕世纪大酒店";"江苏利特尔绿色包装股份有限公司";"常州市金坛沃德丰电子科技有限公司"},MATCH(D923,{"BJ_zhongyu";"JS_WX_liteer";"JS_CZ_wodefeng"},0)),"")</f>
        <v>常州市金坛沃德丰电子科技有限公司</v>
      </c>
      <c r="D923" s="11" t="str">
        <f>[1]动作!$G922</f>
        <v>JS_CZ_wodefeng</v>
      </c>
      <c r="E923" s="11" t="str">
        <f>[1]动作!$D922</f>
        <v>分系统1BMS3SOC过低一级故障</v>
      </c>
      <c r="F923" s="11" t="s">
        <v>177</v>
      </c>
      <c r="G923" s="12">
        <f>[1]动作!$A922+[1]动作!$B922</f>
        <v>43195.453692129631</v>
      </c>
      <c r="H923" s="12"/>
      <c r="I923" s="11"/>
    </row>
    <row r="924" spans="1:9" hidden="1" x14ac:dyDescent="0.3">
      <c r="A924" s="24">
        <v>922</v>
      </c>
      <c r="B924" s="11" t="str">
        <f>IFERROR(INDEX({"JSNY-BJ0001-01";"JSNY-JS0022-01";"JSNY-JS0002-01"},MATCH(D924,{"BJ_zhongyu";"JS_WX_liteer";"JS_CZ_wodefeng"},0)),"")</f>
        <v>JSNY-JS0002-01</v>
      </c>
      <c r="C924" s="11" t="str">
        <f>IFERROR(INDEX({"北京中裕世纪大酒店";"江苏利特尔绿色包装股份有限公司";"常州市金坛沃德丰电子科技有限公司"},MATCH(D924,{"BJ_zhongyu";"JS_WX_liteer";"JS_CZ_wodefeng"},0)),"")</f>
        <v>常州市金坛沃德丰电子科技有限公司</v>
      </c>
      <c r="D924" s="11" t="str">
        <f>[1]动作!$G923</f>
        <v>JS_CZ_wodefeng</v>
      </c>
      <c r="E924" s="11" t="str">
        <f>[1]动作!$D923</f>
        <v>分系统1BMS3SOC过低二级故障</v>
      </c>
      <c r="F924" s="11" t="s">
        <v>177</v>
      </c>
      <c r="G924" s="12">
        <f>[1]动作!$A923+[1]动作!$B923</f>
        <v>43195.453692129631</v>
      </c>
      <c r="H924" s="12"/>
      <c r="I924" s="11"/>
    </row>
    <row r="925" spans="1:9" hidden="1" x14ac:dyDescent="0.3">
      <c r="A925" s="24">
        <v>923</v>
      </c>
      <c r="B925" s="11" t="str">
        <f>IFERROR(INDEX({"JSNY-BJ0001-01";"JSNY-JS0022-01";"JSNY-JS0002-01"},MATCH(D925,{"BJ_zhongyu";"JS_WX_liteer";"JS_CZ_wodefeng"},0)),"")</f>
        <v>JSNY-JS0002-01</v>
      </c>
      <c r="C925" s="11" t="str">
        <f>IFERROR(INDEX({"北京中裕世纪大酒店";"江苏利特尔绿色包装股份有限公司";"常州市金坛沃德丰电子科技有限公司"},MATCH(D925,{"BJ_zhongyu";"JS_WX_liteer";"JS_CZ_wodefeng"},0)),"")</f>
        <v>常州市金坛沃德丰电子科技有限公司</v>
      </c>
      <c r="D925" s="11" t="str">
        <f>[1]动作!$G924</f>
        <v>JS_CZ_wodefeng</v>
      </c>
      <c r="E925" s="11" t="str">
        <f>[1]动作!$D924</f>
        <v>分系统1BMS5SOC过低一级故障</v>
      </c>
      <c r="F925" s="11" t="s">
        <v>177</v>
      </c>
      <c r="G925" s="12">
        <f>[1]动作!$A924+[1]动作!$B924</f>
        <v>43195.453750000001</v>
      </c>
      <c r="H925" s="12"/>
      <c r="I925" s="11"/>
    </row>
    <row r="926" spans="1:9" hidden="1" x14ac:dyDescent="0.3">
      <c r="A926" s="24">
        <v>924</v>
      </c>
      <c r="B926" s="11" t="str">
        <f>IFERROR(INDEX({"JSNY-BJ0001-01";"JSNY-JS0022-01";"JSNY-JS0002-01"},MATCH(D926,{"BJ_zhongyu";"JS_WX_liteer";"JS_CZ_wodefeng"},0)),"")</f>
        <v>JSNY-JS0002-01</v>
      </c>
      <c r="C926" s="11" t="str">
        <f>IFERROR(INDEX({"北京中裕世纪大酒店";"江苏利特尔绿色包装股份有限公司";"常州市金坛沃德丰电子科技有限公司"},MATCH(D926,{"BJ_zhongyu";"JS_WX_liteer";"JS_CZ_wodefeng"},0)),"")</f>
        <v>常州市金坛沃德丰电子科技有限公司</v>
      </c>
      <c r="D926" s="11" t="str">
        <f>[1]动作!$G925</f>
        <v>JS_CZ_wodefeng</v>
      </c>
      <c r="E926" s="11" t="str">
        <f>[1]动作!$D925</f>
        <v>分系统1BMS5SOC过低二级故障</v>
      </c>
      <c r="F926" s="11" t="s">
        <v>177</v>
      </c>
      <c r="G926" s="12">
        <f>[1]动作!$A925+[1]动作!$B925</f>
        <v>43195.453750000001</v>
      </c>
      <c r="H926" s="12"/>
      <c r="I926" s="11"/>
    </row>
    <row r="927" spans="1:9" hidden="1" x14ac:dyDescent="0.3">
      <c r="A927" s="24">
        <v>925</v>
      </c>
      <c r="B927" s="11" t="str">
        <f>IFERROR(INDEX({"JSNY-BJ0001-01";"JSNY-JS0022-01";"JSNY-JS0002-01"},MATCH(D927,{"BJ_zhongyu";"JS_WX_liteer";"JS_CZ_wodefeng"},0)),"")</f>
        <v>JSNY-JS0002-01</v>
      </c>
      <c r="C927" s="11" t="str">
        <f>IFERROR(INDEX({"北京中裕世纪大酒店";"江苏利特尔绿色包装股份有限公司";"常州市金坛沃德丰电子科技有限公司"},MATCH(D927,{"BJ_zhongyu";"JS_WX_liteer";"JS_CZ_wodefeng"},0)),"")</f>
        <v>常州市金坛沃德丰电子科技有限公司</v>
      </c>
      <c r="D927" s="11" t="str">
        <f>[1]动作!$G926</f>
        <v>JS_CZ_wodefeng</v>
      </c>
      <c r="E927" s="11" t="str">
        <f>[1]动作!$D926</f>
        <v>分系统1BMS1单体电压过低一级故障</v>
      </c>
      <c r="F927" s="11" t="s">
        <v>177</v>
      </c>
      <c r="G927" s="12">
        <f>[1]动作!$A926+[1]动作!$B926</f>
        <v>43195.454965277779</v>
      </c>
      <c r="H927" s="12"/>
      <c r="I927" s="11"/>
    </row>
    <row r="928" spans="1:9" hidden="1" x14ac:dyDescent="0.3">
      <c r="A928" s="24">
        <v>926</v>
      </c>
      <c r="B928" s="11" t="str">
        <f>IFERROR(INDEX({"JSNY-BJ0001-01";"JSNY-JS0022-01";"JSNY-JS0002-01"},MATCH(D928,{"BJ_zhongyu";"JS_WX_liteer";"JS_CZ_wodefeng"},0)),"")</f>
        <v>JSNY-JS0002-01</v>
      </c>
      <c r="C928" s="11" t="str">
        <f>IFERROR(INDEX({"北京中裕世纪大酒店";"江苏利特尔绿色包装股份有限公司";"常州市金坛沃德丰电子科技有限公司"},MATCH(D928,{"BJ_zhongyu";"JS_WX_liteer";"JS_CZ_wodefeng"},0)),"")</f>
        <v>常州市金坛沃德丰电子科技有限公司</v>
      </c>
      <c r="D928" s="11" t="str">
        <f>[1]动作!$G927</f>
        <v>JS_CZ_wodefeng</v>
      </c>
      <c r="E928" s="11" t="str">
        <f>[1]动作!$D927</f>
        <v>分系统1BMS1单体电压过低二级故障</v>
      </c>
      <c r="F928" s="11" t="s">
        <v>177</v>
      </c>
      <c r="G928" s="12">
        <f>[1]动作!$A927+[1]动作!$B927</f>
        <v>43195.454965277779</v>
      </c>
      <c r="H928" s="12"/>
      <c r="I928" s="11"/>
    </row>
    <row r="929" spans="1:9" hidden="1" x14ac:dyDescent="0.3">
      <c r="A929" s="24">
        <v>927</v>
      </c>
      <c r="B929" s="11" t="str">
        <f>IFERROR(INDEX({"JSNY-BJ0001-01";"JSNY-JS0022-01";"JSNY-JS0002-01"},MATCH(D929,{"BJ_zhongyu";"JS_WX_liteer";"JS_CZ_wodefeng"},0)),"")</f>
        <v>JSNY-JS0002-01</v>
      </c>
      <c r="C929" s="11" t="str">
        <f>IFERROR(INDEX({"北京中裕世纪大酒店";"江苏利特尔绿色包装股份有限公司";"常州市金坛沃德丰电子科技有限公司"},MATCH(D929,{"BJ_zhongyu";"JS_WX_liteer";"JS_CZ_wodefeng"},0)),"")</f>
        <v>常州市金坛沃德丰电子科技有限公司</v>
      </c>
      <c r="D929" s="11" t="str">
        <f>[1]动作!$G928</f>
        <v>JS_CZ_wodefeng</v>
      </c>
      <c r="E929" s="11" t="str">
        <f>[1]动作!$D928</f>
        <v>分系统1BMS1SOC过低一级故障</v>
      </c>
      <c r="F929" s="11" t="s">
        <v>177</v>
      </c>
      <c r="G929" s="12">
        <f>[1]动作!$A928+[1]动作!$B928</f>
        <v>43195.455081018517</v>
      </c>
      <c r="H929" s="12"/>
      <c r="I929" s="11"/>
    </row>
    <row r="930" spans="1:9" hidden="1" x14ac:dyDescent="0.3">
      <c r="A930" s="24">
        <v>928</v>
      </c>
      <c r="B930" s="11" t="str">
        <f>IFERROR(INDEX({"JSNY-BJ0001-01";"JSNY-JS0022-01";"JSNY-JS0002-01"},MATCH(D930,{"BJ_zhongyu";"JS_WX_liteer";"JS_CZ_wodefeng"},0)),"")</f>
        <v>JSNY-JS0002-01</v>
      </c>
      <c r="C930" s="11" t="str">
        <f>IFERROR(INDEX({"北京中裕世纪大酒店";"江苏利特尔绿色包装股份有限公司";"常州市金坛沃德丰电子科技有限公司"},MATCH(D930,{"BJ_zhongyu";"JS_WX_liteer";"JS_CZ_wodefeng"},0)),"")</f>
        <v>常州市金坛沃德丰电子科技有限公司</v>
      </c>
      <c r="D930" s="11" t="str">
        <f>[1]动作!$G929</f>
        <v>JS_CZ_wodefeng</v>
      </c>
      <c r="E930" s="11" t="str">
        <f>[1]动作!$D929</f>
        <v>分系统1BMS1SOC过低二级故障</v>
      </c>
      <c r="F930" s="11" t="s">
        <v>177</v>
      </c>
      <c r="G930" s="12">
        <f>[1]动作!$A929+[1]动作!$B929</f>
        <v>43195.455081018517</v>
      </c>
      <c r="H930" s="12"/>
      <c r="I930" s="11"/>
    </row>
    <row r="931" spans="1:9" hidden="1" x14ac:dyDescent="0.3">
      <c r="A931" s="24">
        <v>929</v>
      </c>
      <c r="B931" s="11" t="str">
        <f>IFERROR(INDEX({"JSNY-BJ0001-01";"JSNY-JS0022-01";"JSNY-JS0002-01"},MATCH(D931,{"BJ_zhongyu";"JS_WX_liteer";"JS_CZ_wodefeng"},0)),"")</f>
        <v>JSNY-JS0002-01</v>
      </c>
      <c r="C931" s="11" t="str">
        <f>IFERROR(INDEX({"北京中裕世纪大酒店";"江苏利特尔绿色包装股份有限公司";"常州市金坛沃德丰电子科技有限公司"},MATCH(D931,{"BJ_zhongyu";"JS_WX_liteer";"JS_CZ_wodefeng"},0)),"")</f>
        <v>常州市金坛沃德丰电子科技有限公司</v>
      </c>
      <c r="D931" s="11" t="str">
        <f>[1]动作!$G930</f>
        <v>JS_CZ_wodefeng</v>
      </c>
      <c r="E931" s="11" t="str">
        <f>[1]动作!$D930</f>
        <v>分系统1BMS2单体电压过低一级故障</v>
      </c>
      <c r="F931" s="11" t="s">
        <v>177</v>
      </c>
      <c r="G931" s="12">
        <f>[1]动作!$A930+[1]动作!$B930</f>
        <v>43195.455081018517</v>
      </c>
      <c r="H931" s="12"/>
      <c r="I931" s="11"/>
    </row>
    <row r="932" spans="1:9" hidden="1" x14ac:dyDescent="0.3">
      <c r="A932" s="24">
        <v>930</v>
      </c>
      <c r="B932" s="11" t="str">
        <f>IFERROR(INDEX({"JSNY-BJ0001-01";"JSNY-JS0022-01";"JSNY-JS0002-01"},MATCH(D932,{"BJ_zhongyu";"JS_WX_liteer";"JS_CZ_wodefeng"},0)),"")</f>
        <v>JSNY-JS0002-01</v>
      </c>
      <c r="C932" s="11" t="str">
        <f>IFERROR(INDEX({"北京中裕世纪大酒店";"江苏利特尔绿色包装股份有限公司";"常州市金坛沃德丰电子科技有限公司"},MATCH(D932,{"BJ_zhongyu";"JS_WX_liteer";"JS_CZ_wodefeng"},0)),"")</f>
        <v>常州市金坛沃德丰电子科技有限公司</v>
      </c>
      <c r="D932" s="11" t="str">
        <f>[1]动作!$G931</f>
        <v>JS_CZ_wodefeng</v>
      </c>
      <c r="E932" s="11" t="str">
        <f>[1]动作!$D931</f>
        <v>分系统1BMS2单体电压过低二级故障</v>
      </c>
      <c r="F932" s="11" t="s">
        <v>177</v>
      </c>
      <c r="G932" s="12">
        <f>[1]动作!$A931+[1]动作!$B931</f>
        <v>43195.455081018517</v>
      </c>
      <c r="H932" s="12"/>
      <c r="I932" s="11"/>
    </row>
    <row r="933" spans="1:9" hidden="1" x14ac:dyDescent="0.3">
      <c r="A933" s="24">
        <v>931</v>
      </c>
      <c r="B933" s="11" t="str">
        <f>IFERROR(INDEX({"JSNY-BJ0001-01";"JSNY-JS0022-01";"JSNY-JS0002-01"},MATCH(D933,{"BJ_zhongyu";"JS_WX_liteer";"JS_CZ_wodefeng"},0)),"")</f>
        <v>JSNY-JS0002-01</v>
      </c>
      <c r="C933" s="11" t="str">
        <f>IFERROR(INDEX({"北京中裕世纪大酒店";"江苏利特尔绿色包装股份有限公司";"常州市金坛沃德丰电子科技有限公司"},MATCH(D933,{"BJ_zhongyu";"JS_WX_liteer";"JS_CZ_wodefeng"},0)),"")</f>
        <v>常州市金坛沃德丰电子科技有限公司</v>
      </c>
      <c r="D933" s="11" t="str">
        <f>[1]动作!$G932</f>
        <v>JS_CZ_wodefeng</v>
      </c>
      <c r="E933" s="11" t="str">
        <f>[1]动作!$D932</f>
        <v>分系统1BMS6SOC过低一级故障</v>
      </c>
      <c r="F933" s="11" t="s">
        <v>177</v>
      </c>
      <c r="G933" s="12">
        <f>[1]动作!$A932+[1]动作!$B932</f>
        <v>43195.455138888887</v>
      </c>
      <c r="H933" s="12"/>
      <c r="I933" s="11"/>
    </row>
    <row r="934" spans="1:9" hidden="1" x14ac:dyDescent="0.3">
      <c r="A934" s="24">
        <v>932</v>
      </c>
      <c r="B934" s="11" t="str">
        <f>IFERROR(INDEX({"JSNY-BJ0001-01";"JSNY-JS0022-01";"JSNY-JS0002-01"},MATCH(D934,{"BJ_zhongyu";"JS_WX_liteer";"JS_CZ_wodefeng"},0)),"")</f>
        <v>JSNY-JS0002-01</v>
      </c>
      <c r="C934" s="11" t="str">
        <f>IFERROR(INDEX({"北京中裕世纪大酒店";"江苏利特尔绿色包装股份有限公司";"常州市金坛沃德丰电子科技有限公司"},MATCH(D934,{"BJ_zhongyu";"JS_WX_liteer";"JS_CZ_wodefeng"},0)),"")</f>
        <v>常州市金坛沃德丰电子科技有限公司</v>
      </c>
      <c r="D934" s="11" t="str">
        <f>[1]动作!$G933</f>
        <v>JS_CZ_wodefeng</v>
      </c>
      <c r="E934" s="11" t="str">
        <f>[1]动作!$D933</f>
        <v>分系统1BMS6SOC过低二级故障</v>
      </c>
      <c r="F934" s="11" t="s">
        <v>177</v>
      </c>
      <c r="G934" s="12">
        <f>[1]动作!$A933+[1]动作!$B933</f>
        <v>43195.455138888887</v>
      </c>
      <c r="H934" s="12"/>
      <c r="I934" s="11"/>
    </row>
    <row r="935" spans="1:9" hidden="1" x14ac:dyDescent="0.3">
      <c r="A935" s="24">
        <v>933</v>
      </c>
      <c r="B935" s="11" t="str">
        <f>IFERROR(INDEX({"JSNY-BJ0001-01";"JSNY-JS0022-01";"JSNY-JS0002-01"},MATCH(D935,{"BJ_zhongyu";"JS_WX_liteer";"JS_CZ_wodefeng"},0)),"")</f>
        <v>JSNY-JS0002-01</v>
      </c>
      <c r="C935" s="11" t="str">
        <f>IFERROR(INDEX({"北京中裕世纪大酒店";"江苏利特尔绿色包装股份有限公司";"常州市金坛沃德丰电子科技有限公司"},MATCH(D935,{"BJ_zhongyu";"JS_WX_liteer";"JS_CZ_wodefeng"},0)),"")</f>
        <v>常州市金坛沃德丰电子科技有限公司</v>
      </c>
      <c r="D935" s="11" t="str">
        <f>[1]动作!$G934</f>
        <v>JS_CZ_wodefeng</v>
      </c>
      <c r="E935" s="11" t="str">
        <f>[1]动作!$D934</f>
        <v>分系统1BMS3单体电压过低一级故障</v>
      </c>
      <c r="F935" s="11" t="s">
        <v>177</v>
      </c>
      <c r="G935" s="12">
        <f>[1]动作!$A934+[1]动作!$B934</f>
        <v>43195.455428240741</v>
      </c>
      <c r="H935" s="12"/>
      <c r="I935" s="11"/>
    </row>
    <row r="936" spans="1:9" hidden="1" x14ac:dyDescent="0.3">
      <c r="A936" s="24">
        <v>934</v>
      </c>
      <c r="B936" s="11" t="str">
        <f>IFERROR(INDEX({"JSNY-BJ0001-01";"JSNY-JS0022-01";"JSNY-JS0002-01"},MATCH(D936,{"BJ_zhongyu";"JS_WX_liteer";"JS_CZ_wodefeng"},0)),"")</f>
        <v>JSNY-JS0002-01</v>
      </c>
      <c r="C936" s="11" t="str">
        <f>IFERROR(INDEX({"北京中裕世纪大酒店";"江苏利特尔绿色包装股份有限公司";"常州市金坛沃德丰电子科技有限公司"},MATCH(D936,{"BJ_zhongyu";"JS_WX_liteer";"JS_CZ_wodefeng"},0)),"")</f>
        <v>常州市金坛沃德丰电子科技有限公司</v>
      </c>
      <c r="D936" s="11" t="str">
        <f>[1]动作!$G935</f>
        <v>JS_CZ_wodefeng</v>
      </c>
      <c r="E936" s="11" t="str">
        <f>[1]动作!$D935</f>
        <v>分系统1BMS3单体电压过低二级故障</v>
      </c>
      <c r="F936" s="11" t="s">
        <v>177</v>
      </c>
      <c r="G936" s="12">
        <f>[1]动作!$A935+[1]动作!$B935</f>
        <v>43195.455428240741</v>
      </c>
      <c r="H936" s="12"/>
      <c r="I936" s="11"/>
    </row>
    <row r="937" spans="1:9" hidden="1" x14ac:dyDescent="0.3">
      <c r="A937" s="24">
        <v>935</v>
      </c>
      <c r="B937" s="11" t="str">
        <f>IFERROR(INDEX({"JSNY-BJ0001-01";"JSNY-JS0022-01";"JSNY-JS0002-01"},MATCH(D937,{"BJ_zhongyu";"JS_WX_liteer";"JS_CZ_wodefeng"},0)),"")</f>
        <v>JSNY-JS0002-01</v>
      </c>
      <c r="C937" s="11" t="str">
        <f>IFERROR(INDEX({"北京中裕世纪大酒店";"江苏利特尔绿色包装股份有限公司";"常州市金坛沃德丰电子科技有限公司"},MATCH(D937,{"BJ_zhongyu";"JS_WX_liteer";"JS_CZ_wodefeng"},0)),"")</f>
        <v>常州市金坛沃德丰电子科技有限公司</v>
      </c>
      <c r="D937" s="11" t="str">
        <f>[1]动作!$G936</f>
        <v>JS_CZ_wodefeng</v>
      </c>
      <c r="E937" s="11" t="str">
        <f>[1]动作!$D936</f>
        <v>分系统1BMS5单体电压过低一级故障</v>
      </c>
      <c r="F937" s="11" t="s">
        <v>177</v>
      </c>
      <c r="G937" s="12">
        <f>[1]动作!$A936+[1]动作!$B936</f>
        <v>43195.455428240741</v>
      </c>
      <c r="H937" s="12"/>
      <c r="I937" s="11"/>
    </row>
    <row r="938" spans="1:9" hidden="1" x14ac:dyDescent="0.3">
      <c r="A938" s="24">
        <v>936</v>
      </c>
      <c r="B938" s="11" t="str">
        <f>IFERROR(INDEX({"JSNY-BJ0001-01";"JSNY-JS0022-01";"JSNY-JS0002-01"},MATCH(D938,{"BJ_zhongyu";"JS_WX_liteer";"JS_CZ_wodefeng"},0)),"")</f>
        <v>JSNY-JS0002-01</v>
      </c>
      <c r="C938" s="11" t="str">
        <f>IFERROR(INDEX({"北京中裕世纪大酒店";"江苏利特尔绿色包装股份有限公司";"常州市金坛沃德丰电子科技有限公司"},MATCH(D938,{"BJ_zhongyu";"JS_WX_liteer";"JS_CZ_wodefeng"},0)),"")</f>
        <v>常州市金坛沃德丰电子科技有限公司</v>
      </c>
      <c r="D938" s="11" t="str">
        <f>[1]动作!$G937</f>
        <v>JS_CZ_wodefeng</v>
      </c>
      <c r="E938" s="11" t="str">
        <f>[1]动作!$D937</f>
        <v>分系统1BMS5单体电压过低二级故障</v>
      </c>
      <c r="F938" s="11" t="s">
        <v>177</v>
      </c>
      <c r="G938" s="12">
        <f>[1]动作!$A937+[1]动作!$B937</f>
        <v>43195.455428240741</v>
      </c>
      <c r="H938" s="12"/>
      <c r="I938" s="11"/>
    </row>
    <row r="939" spans="1:9" hidden="1" x14ac:dyDescent="0.3">
      <c r="A939" s="24">
        <v>937</v>
      </c>
      <c r="B939" s="11" t="str">
        <f>IFERROR(INDEX({"JSNY-BJ0001-01";"JSNY-JS0022-01";"JSNY-JS0002-01"},MATCH(D939,{"BJ_zhongyu";"JS_WX_liteer";"JS_CZ_wodefeng"},0)),"")</f>
        <v>JSNY-JS0002-01</v>
      </c>
      <c r="C939" s="11" t="str">
        <f>IFERROR(INDEX({"北京中裕世纪大酒店";"江苏利特尔绿色包装股份有限公司";"常州市金坛沃德丰电子科技有限公司"},MATCH(D939,{"BJ_zhongyu";"JS_WX_liteer";"JS_CZ_wodefeng"},0)),"")</f>
        <v>常州市金坛沃德丰电子科技有限公司</v>
      </c>
      <c r="D939" s="11" t="str">
        <f>[1]动作!$G938</f>
        <v>JS_CZ_wodefeng</v>
      </c>
      <c r="E939" s="11" t="str">
        <f>[1]动作!$D938</f>
        <v>分系统1BMS4SOC过低一级故障</v>
      </c>
      <c r="F939" s="11" t="s">
        <v>177</v>
      </c>
      <c r="G939" s="12">
        <f>[1]动作!$A938+[1]动作!$B938</f>
        <v>43195.455659722225</v>
      </c>
      <c r="H939" s="12"/>
      <c r="I939" s="11"/>
    </row>
    <row r="940" spans="1:9" hidden="1" x14ac:dyDescent="0.3">
      <c r="A940" s="24">
        <v>938</v>
      </c>
      <c r="B940" s="11" t="str">
        <f>IFERROR(INDEX({"JSNY-BJ0001-01";"JSNY-JS0022-01";"JSNY-JS0002-01"},MATCH(D940,{"BJ_zhongyu";"JS_WX_liteer";"JS_CZ_wodefeng"},0)),"")</f>
        <v>JSNY-JS0002-01</v>
      </c>
      <c r="C940" s="11" t="str">
        <f>IFERROR(INDEX({"北京中裕世纪大酒店";"江苏利特尔绿色包装股份有限公司";"常州市金坛沃德丰电子科技有限公司"},MATCH(D940,{"BJ_zhongyu";"JS_WX_liteer";"JS_CZ_wodefeng"},0)),"")</f>
        <v>常州市金坛沃德丰电子科技有限公司</v>
      </c>
      <c r="D940" s="11" t="str">
        <f>[1]动作!$G939</f>
        <v>JS_CZ_wodefeng</v>
      </c>
      <c r="E940" s="11" t="str">
        <f>[1]动作!$D939</f>
        <v>分系统1BMS4SOC过低二级故障</v>
      </c>
      <c r="F940" s="11" t="s">
        <v>177</v>
      </c>
      <c r="G940" s="12">
        <f>[1]动作!$A939+[1]动作!$B939</f>
        <v>43195.455659722225</v>
      </c>
      <c r="H940" s="12"/>
      <c r="I940" s="11"/>
    </row>
    <row r="941" spans="1:9" hidden="1" x14ac:dyDescent="0.3">
      <c r="A941" s="24">
        <v>939</v>
      </c>
      <c r="B941" s="11" t="str">
        <f>IFERROR(INDEX({"JSNY-BJ0001-01";"JSNY-JS0022-01";"JSNY-JS0002-01"},MATCH(D941,{"BJ_zhongyu";"JS_WX_liteer";"JS_CZ_wodefeng"},0)),"")</f>
        <v>JSNY-JS0002-01</v>
      </c>
      <c r="C941" s="11" t="str">
        <f>IFERROR(INDEX({"北京中裕世纪大酒店";"江苏利特尔绿色包装股份有限公司";"常州市金坛沃德丰电子科技有限公司"},MATCH(D941,{"BJ_zhongyu";"JS_WX_liteer";"JS_CZ_wodefeng"},0)),"")</f>
        <v>常州市金坛沃德丰电子科技有限公司</v>
      </c>
      <c r="D941" s="11" t="str">
        <f>[1]动作!$G940</f>
        <v>JS_CZ_wodefeng</v>
      </c>
      <c r="E941" s="11" t="str">
        <f>[1]动作!$D940</f>
        <v>分系统1BMS6单体电压过低一级故障</v>
      </c>
      <c r="F941" s="11" t="s">
        <v>177</v>
      </c>
      <c r="G941" s="12">
        <f>[1]动作!$A940+[1]动作!$B940</f>
        <v>43195.456354166665</v>
      </c>
      <c r="H941" s="12"/>
      <c r="I941" s="11"/>
    </row>
    <row r="942" spans="1:9" hidden="1" x14ac:dyDescent="0.3">
      <c r="A942" s="24">
        <v>940</v>
      </c>
      <c r="B942" s="11" t="str">
        <f>IFERROR(INDEX({"JSNY-BJ0001-01";"JSNY-JS0022-01";"JSNY-JS0002-01"},MATCH(D942,{"BJ_zhongyu";"JS_WX_liteer";"JS_CZ_wodefeng"},0)),"")</f>
        <v>JSNY-JS0002-01</v>
      </c>
      <c r="C942" s="11" t="str">
        <f>IFERROR(INDEX({"北京中裕世纪大酒店";"江苏利特尔绿色包装股份有限公司";"常州市金坛沃德丰电子科技有限公司"},MATCH(D942,{"BJ_zhongyu";"JS_WX_liteer";"JS_CZ_wodefeng"},0)),"")</f>
        <v>常州市金坛沃德丰电子科技有限公司</v>
      </c>
      <c r="D942" s="11" t="str">
        <f>[1]动作!$G941</f>
        <v>JS_CZ_wodefeng</v>
      </c>
      <c r="E942" s="11" t="str">
        <f>[1]动作!$D941</f>
        <v>分系统1BMS6单体电压过低二级故障</v>
      </c>
      <c r="F942" s="11" t="s">
        <v>177</v>
      </c>
      <c r="G942" s="12">
        <f>[1]动作!$A941+[1]动作!$B941</f>
        <v>43195.456354166665</v>
      </c>
      <c r="H942" s="12"/>
      <c r="I942" s="11"/>
    </row>
    <row r="943" spans="1:9" hidden="1" x14ac:dyDescent="0.3">
      <c r="A943" s="24">
        <v>941</v>
      </c>
      <c r="B943" s="11" t="str">
        <f>IFERROR(INDEX({"JSNY-BJ0001-01";"JSNY-JS0022-01";"JSNY-JS0002-01"},MATCH(D943,{"BJ_zhongyu";"JS_WX_liteer";"JS_CZ_wodefeng"},0)),"")</f>
        <v>JSNY-JS0002-01</v>
      </c>
      <c r="C943" s="11" t="str">
        <f>IFERROR(INDEX({"北京中裕世纪大酒店";"江苏利特尔绿色包装股份有限公司";"常州市金坛沃德丰电子科技有限公司"},MATCH(D943,{"BJ_zhongyu";"JS_WX_liteer";"JS_CZ_wodefeng"},0)),"")</f>
        <v>常州市金坛沃德丰电子科技有限公司</v>
      </c>
      <c r="D943" s="11" t="str">
        <f>[1]动作!$G942</f>
        <v>JS_CZ_wodefeng</v>
      </c>
      <c r="E943" s="11" t="str">
        <f>[1]动作!$D942</f>
        <v>分系统1BMS4单体电压过低一级故障</v>
      </c>
      <c r="F943" s="11" t="s">
        <v>177</v>
      </c>
      <c r="G943" s="12">
        <f>[1]动作!$A942+[1]动作!$B942</f>
        <v>43195.456817129627</v>
      </c>
      <c r="H943" s="12"/>
      <c r="I943" s="11"/>
    </row>
    <row r="944" spans="1:9" hidden="1" x14ac:dyDescent="0.3">
      <c r="A944" s="24">
        <v>942</v>
      </c>
      <c r="B944" s="11" t="str">
        <f>IFERROR(INDEX({"JSNY-BJ0001-01";"JSNY-JS0022-01";"JSNY-JS0002-01"},MATCH(D944,{"BJ_zhongyu";"JS_WX_liteer";"JS_CZ_wodefeng"},0)),"")</f>
        <v>JSNY-JS0002-01</v>
      </c>
      <c r="C944" s="11" t="str">
        <f>IFERROR(INDEX({"北京中裕世纪大酒店";"江苏利特尔绿色包装股份有限公司";"常州市金坛沃德丰电子科技有限公司"},MATCH(D944,{"BJ_zhongyu";"JS_WX_liteer";"JS_CZ_wodefeng"},0)),"")</f>
        <v>常州市金坛沃德丰电子科技有限公司</v>
      </c>
      <c r="D944" s="11" t="str">
        <f>[1]动作!$G943</f>
        <v>JS_CZ_wodefeng</v>
      </c>
      <c r="E944" s="11" t="str">
        <f>[1]动作!$D943</f>
        <v>分系统1BMS4单体电压过低二级故障</v>
      </c>
      <c r="F944" s="11" t="s">
        <v>177</v>
      </c>
      <c r="G944" s="12">
        <f>[1]动作!$A943+[1]动作!$B943</f>
        <v>43195.456817129627</v>
      </c>
      <c r="H944" s="12"/>
      <c r="I944" s="11"/>
    </row>
    <row r="945" spans="1:9" hidden="1" x14ac:dyDescent="0.3">
      <c r="A945" s="24">
        <v>943</v>
      </c>
      <c r="B945" s="11" t="str">
        <f>IFERROR(INDEX({"JSNY-BJ0001-01";"JSNY-JS0022-01";"JSNY-JS0002-01"},MATCH(D945,{"BJ_zhongyu";"JS_WX_liteer";"JS_CZ_wodefeng"},0)),"")</f>
        <v>JSNY-JS0002-01</v>
      </c>
      <c r="C945" s="11" t="str">
        <f>IFERROR(INDEX({"北京中裕世纪大酒店";"江苏利特尔绿色包装股份有限公司";"常州市金坛沃德丰电子科技有限公司"},MATCH(D945,{"BJ_zhongyu";"JS_WX_liteer";"JS_CZ_wodefeng"},0)),"")</f>
        <v>常州市金坛沃德丰电子科技有限公司</v>
      </c>
      <c r="D945" s="11" t="str">
        <f>[1]动作!$G944</f>
        <v>JS_CZ_wodefeng</v>
      </c>
      <c r="E945" s="11" t="str">
        <f>[1]动作!$D944</f>
        <v>分系统1BMS2SOC过低一级故障</v>
      </c>
      <c r="F945" s="11" t="s">
        <v>177</v>
      </c>
      <c r="G945" s="12">
        <f>[1]动作!$A944+[1]动作!$B944</f>
        <v>43195.45716435185</v>
      </c>
      <c r="H945" s="12"/>
      <c r="I945" s="11"/>
    </row>
    <row r="946" spans="1:9" hidden="1" x14ac:dyDescent="0.3">
      <c r="A946" s="24">
        <v>944</v>
      </c>
      <c r="B946" s="11" t="str">
        <f>IFERROR(INDEX({"JSNY-BJ0001-01";"JSNY-JS0022-01";"JSNY-JS0002-01"},MATCH(D946,{"BJ_zhongyu";"JS_WX_liteer";"JS_CZ_wodefeng"},0)),"")</f>
        <v>JSNY-JS0002-01</v>
      </c>
      <c r="C946" s="11" t="str">
        <f>IFERROR(INDEX({"北京中裕世纪大酒店";"江苏利特尔绿色包装股份有限公司";"常州市金坛沃德丰电子科技有限公司"},MATCH(D946,{"BJ_zhongyu";"JS_WX_liteer";"JS_CZ_wodefeng"},0)),"")</f>
        <v>常州市金坛沃德丰电子科技有限公司</v>
      </c>
      <c r="D946" s="11" t="str">
        <f>[1]动作!$G945</f>
        <v>JS_CZ_wodefeng</v>
      </c>
      <c r="E946" s="11" t="str">
        <f>[1]动作!$D945</f>
        <v>分系统1BMS2SOC过低二级故障</v>
      </c>
      <c r="F946" s="11" t="s">
        <v>177</v>
      </c>
      <c r="G946" s="12">
        <f>[1]动作!$A945+[1]动作!$B945</f>
        <v>43195.45716435185</v>
      </c>
      <c r="H946" s="12"/>
      <c r="I946" s="11"/>
    </row>
    <row r="947" spans="1:9" hidden="1" x14ac:dyDescent="0.3">
      <c r="A947" s="24">
        <v>945</v>
      </c>
      <c r="B947" s="11" t="str">
        <f>IFERROR(INDEX({"JSNY-BJ0001-01";"JSNY-JS0022-01";"JSNY-JS0002-01"},MATCH(D947,{"BJ_zhongyu";"JS_WX_liteer";"JS_CZ_wodefeng"},0)),"")</f>
        <v>JSNY-JS0002-01</v>
      </c>
      <c r="C947" s="11" t="str">
        <f>IFERROR(INDEX({"北京中裕世纪大酒店";"江苏利特尔绿色包装股份有限公司";"常州市金坛沃德丰电子科技有限公司"},MATCH(D947,{"BJ_zhongyu";"JS_WX_liteer";"JS_CZ_wodefeng"},0)),"")</f>
        <v>常州市金坛沃德丰电子科技有限公司</v>
      </c>
      <c r="D947" s="11" t="str">
        <f>[1]动作!$G946</f>
        <v>JS_CZ_wodefeng</v>
      </c>
      <c r="E947" s="11" t="str">
        <f>[1]动作!$D946</f>
        <v>分系统1BMS1SOC过低二级故障</v>
      </c>
      <c r="F947" s="11" t="s">
        <v>177</v>
      </c>
      <c r="G947" s="12">
        <f>[1]动作!$A946+[1]动作!$B946</f>
        <v>43195.500254629631</v>
      </c>
      <c r="H947" s="12"/>
      <c r="I947" s="11"/>
    </row>
    <row r="948" spans="1:9" hidden="1" x14ac:dyDescent="0.3">
      <c r="A948" s="24">
        <v>946</v>
      </c>
      <c r="B948" s="11" t="str">
        <f>IFERROR(INDEX({"JSNY-BJ0001-01";"JSNY-JS0022-01";"JSNY-JS0002-01"},MATCH(D948,{"BJ_zhongyu";"JS_WX_liteer";"JS_CZ_wodefeng"},0)),"")</f>
        <v>JSNY-JS0002-01</v>
      </c>
      <c r="C948" s="11" t="str">
        <f>IFERROR(INDEX({"北京中裕世纪大酒店";"江苏利特尔绿色包装股份有限公司";"常州市金坛沃德丰电子科技有限公司"},MATCH(D948,{"BJ_zhongyu";"JS_WX_liteer";"JS_CZ_wodefeng"},0)),"")</f>
        <v>常州市金坛沃德丰电子科技有限公司</v>
      </c>
      <c r="D948" s="11" t="str">
        <f>[1]动作!$G947</f>
        <v>JS_CZ_wodefeng</v>
      </c>
      <c r="E948" s="11" t="str">
        <f>[1]动作!$D947</f>
        <v>分系统1BMS2SOC过低二级故障</v>
      </c>
      <c r="F948" s="11" t="s">
        <v>177</v>
      </c>
      <c r="G948" s="12">
        <f>[1]动作!$A947+[1]动作!$B947</f>
        <v>43195.500254629631</v>
      </c>
      <c r="H948" s="12"/>
      <c r="I948" s="11"/>
    </row>
    <row r="949" spans="1:9" hidden="1" x14ac:dyDescent="0.3">
      <c r="A949" s="24">
        <v>947</v>
      </c>
      <c r="B949" s="11" t="str">
        <f>IFERROR(INDEX({"JSNY-BJ0001-01";"JSNY-JS0022-01";"JSNY-JS0002-01"},MATCH(D949,{"BJ_zhongyu";"JS_WX_liteer";"JS_CZ_wodefeng"},0)),"")</f>
        <v>JSNY-JS0002-01</v>
      </c>
      <c r="C949" s="11" t="str">
        <f>IFERROR(INDEX({"北京中裕世纪大酒店";"江苏利特尔绿色包装股份有限公司";"常州市金坛沃德丰电子科技有限公司"},MATCH(D949,{"BJ_zhongyu";"JS_WX_liteer";"JS_CZ_wodefeng"},0)),"")</f>
        <v>常州市金坛沃德丰电子科技有限公司</v>
      </c>
      <c r="D949" s="11" t="str">
        <f>[1]动作!$G948</f>
        <v>JS_CZ_wodefeng</v>
      </c>
      <c r="E949" s="11" t="str">
        <f>[1]动作!$D948</f>
        <v>分系统1BMS4SOC过低二级故障</v>
      </c>
      <c r="F949" s="11" t="s">
        <v>177</v>
      </c>
      <c r="G949" s="12">
        <f>[1]动作!$A948+[1]动作!$B948</f>
        <v>43195.500254629631</v>
      </c>
      <c r="H949" s="12"/>
      <c r="I949" s="11"/>
    </row>
    <row r="950" spans="1:9" hidden="1" x14ac:dyDescent="0.3">
      <c r="A950" s="24">
        <v>948</v>
      </c>
      <c r="B950" s="11" t="str">
        <f>IFERROR(INDEX({"JSNY-BJ0001-01";"JSNY-JS0022-01";"JSNY-JS0002-01"},MATCH(D950,{"BJ_zhongyu";"JS_WX_liteer";"JS_CZ_wodefeng"},0)),"")</f>
        <v>JSNY-JS0002-01</v>
      </c>
      <c r="C950" s="11" t="str">
        <f>IFERROR(INDEX({"北京中裕世纪大酒店";"江苏利特尔绿色包装股份有限公司";"常州市金坛沃德丰电子科技有限公司"},MATCH(D950,{"BJ_zhongyu";"JS_WX_liteer";"JS_CZ_wodefeng"},0)),"")</f>
        <v>常州市金坛沃德丰电子科技有限公司</v>
      </c>
      <c r="D950" s="11" t="str">
        <f>[1]动作!$G949</f>
        <v>JS_CZ_wodefeng</v>
      </c>
      <c r="E950" s="11" t="str">
        <f>[1]动作!$D949</f>
        <v>分系统1BMS6SOC过低二级故障</v>
      </c>
      <c r="F950" s="11" t="s">
        <v>177</v>
      </c>
      <c r="G950" s="12">
        <f>[1]动作!$A949+[1]动作!$B949</f>
        <v>43195.500254629631</v>
      </c>
      <c r="H950" s="12"/>
      <c r="I950" s="11"/>
    </row>
    <row r="951" spans="1:9" hidden="1" x14ac:dyDescent="0.3">
      <c r="A951" s="24">
        <v>949</v>
      </c>
      <c r="B951" s="11" t="str">
        <f>IFERROR(INDEX({"JSNY-BJ0001-01";"JSNY-JS0022-01";"JSNY-JS0002-01"},MATCH(D951,{"BJ_zhongyu";"JS_WX_liteer";"JS_CZ_wodefeng"},0)),"")</f>
        <v>JSNY-JS0002-01</v>
      </c>
      <c r="C951" s="11" t="str">
        <f>IFERROR(INDEX({"北京中裕世纪大酒店";"江苏利特尔绿色包装股份有限公司";"常州市金坛沃德丰电子科技有限公司"},MATCH(D951,{"BJ_zhongyu";"JS_WX_liteer";"JS_CZ_wodefeng"},0)),"")</f>
        <v>常州市金坛沃德丰电子科技有限公司</v>
      </c>
      <c r="D951" s="11" t="str">
        <f>[1]动作!$G950</f>
        <v>JS_CZ_wodefeng</v>
      </c>
      <c r="E951" s="11" t="str">
        <f>[1]动作!$D950</f>
        <v>分系统1BMS1SOC过低一级故障</v>
      </c>
      <c r="F951" s="11" t="s">
        <v>177</v>
      </c>
      <c r="G951" s="12">
        <f>[1]动作!$A950+[1]动作!$B950</f>
        <v>43195.508298611108</v>
      </c>
      <c r="H951" s="12"/>
      <c r="I951" s="11"/>
    </row>
    <row r="952" spans="1:9" hidden="1" x14ac:dyDescent="0.3">
      <c r="A952" s="24">
        <v>950</v>
      </c>
      <c r="B952" s="11" t="str">
        <f>IFERROR(INDEX({"JSNY-BJ0001-01";"JSNY-JS0022-01";"JSNY-JS0002-01"},MATCH(D952,{"BJ_zhongyu";"JS_WX_liteer";"JS_CZ_wodefeng"},0)),"")</f>
        <v>JSNY-JS0002-01</v>
      </c>
      <c r="C952" s="11" t="str">
        <f>IFERROR(INDEX({"北京中裕世纪大酒店";"江苏利特尔绿色包装股份有限公司";"常州市金坛沃德丰电子科技有限公司"},MATCH(D952,{"BJ_zhongyu";"JS_WX_liteer";"JS_CZ_wodefeng"},0)),"")</f>
        <v>常州市金坛沃德丰电子科技有限公司</v>
      </c>
      <c r="D952" s="11" t="str">
        <f>[1]动作!$G951</f>
        <v>JS_CZ_wodefeng</v>
      </c>
      <c r="E952" s="11" t="str">
        <f>[1]动作!$D951</f>
        <v>分系统1BMS3SOC过低一级故障</v>
      </c>
      <c r="F952" s="11" t="s">
        <v>177</v>
      </c>
      <c r="G952" s="12">
        <f>[1]动作!$A951+[1]动作!$B951</f>
        <v>43195.508993055555</v>
      </c>
      <c r="H952" s="12"/>
      <c r="I952" s="11"/>
    </row>
    <row r="953" spans="1:9" hidden="1" x14ac:dyDescent="0.3">
      <c r="A953" s="24">
        <v>951</v>
      </c>
      <c r="B953" s="11" t="str">
        <f>IFERROR(INDEX({"JSNY-BJ0001-01";"JSNY-JS0022-01";"JSNY-JS0002-01"},MATCH(D953,{"BJ_zhongyu";"JS_WX_liteer";"JS_CZ_wodefeng"},0)),"")</f>
        <v>JSNY-JS0002-01</v>
      </c>
      <c r="C953" s="11" t="str">
        <f>IFERROR(INDEX({"北京中裕世纪大酒店";"江苏利特尔绿色包装股份有限公司";"常州市金坛沃德丰电子科技有限公司"},MATCH(D953,{"BJ_zhongyu";"JS_WX_liteer";"JS_CZ_wodefeng"},0)),"")</f>
        <v>常州市金坛沃德丰电子科技有限公司</v>
      </c>
      <c r="D953" s="11" t="str">
        <f>[1]动作!$G952</f>
        <v>JS_CZ_wodefeng</v>
      </c>
      <c r="E953" s="11" t="str">
        <f>[1]动作!$D952</f>
        <v>分系统1BMS6SOC过低一级故障</v>
      </c>
      <c r="F953" s="11" t="s">
        <v>177</v>
      </c>
      <c r="G953" s="12">
        <f>[1]动作!$A952+[1]动作!$B952</f>
        <v>43195.50922453704</v>
      </c>
      <c r="H953" s="12"/>
      <c r="I953" s="11"/>
    </row>
    <row r="954" spans="1:9" hidden="1" x14ac:dyDescent="0.3">
      <c r="A954" s="24">
        <v>952</v>
      </c>
      <c r="B954" s="11" t="str">
        <f>IFERROR(INDEX({"JSNY-BJ0001-01";"JSNY-JS0022-01";"JSNY-JS0002-01"},MATCH(D954,{"BJ_zhongyu";"JS_WX_liteer";"JS_CZ_wodefeng"},0)),"")</f>
        <v>JSNY-JS0002-01</v>
      </c>
      <c r="C954" s="11" t="str">
        <f>IFERROR(INDEX({"北京中裕世纪大酒店";"江苏利特尔绿色包装股份有限公司";"常州市金坛沃德丰电子科技有限公司"},MATCH(D954,{"BJ_zhongyu";"JS_WX_liteer";"JS_CZ_wodefeng"},0)),"")</f>
        <v>常州市金坛沃德丰电子科技有限公司</v>
      </c>
      <c r="D954" s="11" t="str">
        <f>[1]动作!$G953</f>
        <v>JS_CZ_wodefeng</v>
      </c>
      <c r="E954" s="11" t="str">
        <f>[1]动作!$D953</f>
        <v>分系统1BMS5SOC过低一级故障</v>
      </c>
      <c r="F954" s="11" t="s">
        <v>177</v>
      </c>
      <c r="G954" s="12">
        <f>[1]动作!$A953+[1]动作!$B953</f>
        <v>43195.509456018517</v>
      </c>
      <c r="H954" s="12"/>
      <c r="I954" s="11"/>
    </row>
    <row r="955" spans="1:9" hidden="1" x14ac:dyDescent="0.3">
      <c r="A955" s="24">
        <v>953</v>
      </c>
      <c r="B955" s="11" t="str">
        <f>IFERROR(INDEX({"JSNY-BJ0001-01";"JSNY-JS0022-01";"JSNY-JS0002-01"},MATCH(D955,{"BJ_zhongyu";"JS_WX_liteer";"JS_CZ_wodefeng"},0)),"")</f>
        <v>JSNY-JS0002-01</v>
      </c>
      <c r="C955" s="11" t="str">
        <f>IFERROR(INDEX({"北京中裕世纪大酒店";"江苏利特尔绿色包装股份有限公司";"常州市金坛沃德丰电子科技有限公司"},MATCH(D955,{"BJ_zhongyu";"JS_WX_liteer";"JS_CZ_wodefeng"},0)),"")</f>
        <v>常州市金坛沃德丰电子科技有限公司</v>
      </c>
      <c r="D955" s="11" t="str">
        <f>[1]动作!$G954</f>
        <v>JS_CZ_wodefeng</v>
      </c>
      <c r="E955" s="11" t="str">
        <f>[1]动作!$D954</f>
        <v>分系统1BMS4SOC过低一级故障</v>
      </c>
      <c r="F955" s="11" t="s">
        <v>177</v>
      </c>
      <c r="G955" s="12">
        <f>[1]动作!$A954+[1]动作!$B954</f>
        <v>43195.509571759256</v>
      </c>
      <c r="H955" s="12"/>
      <c r="I955" s="11"/>
    </row>
    <row r="956" spans="1:9" hidden="1" x14ac:dyDescent="0.3">
      <c r="A956" s="24">
        <v>954</v>
      </c>
      <c r="B956" s="11" t="str">
        <f>IFERROR(INDEX({"JSNY-BJ0001-01";"JSNY-JS0022-01";"JSNY-JS0002-01"},MATCH(D956,{"BJ_zhongyu";"JS_WX_liteer";"JS_CZ_wodefeng"},0)),"")</f>
        <v>JSNY-JS0002-01</v>
      </c>
      <c r="C956" s="11" t="str">
        <f>IFERROR(INDEX({"北京中裕世纪大酒店";"江苏利特尔绿色包装股份有限公司";"常州市金坛沃德丰电子科技有限公司"},MATCH(D956,{"BJ_zhongyu";"JS_WX_liteer";"JS_CZ_wodefeng"},0)),"")</f>
        <v>常州市金坛沃德丰电子科技有限公司</v>
      </c>
      <c r="D956" s="11" t="str">
        <f>[1]动作!$G955</f>
        <v>JS_CZ_wodefeng</v>
      </c>
      <c r="E956" s="11" t="str">
        <f>[1]动作!$D955</f>
        <v>分系统1BMS2SOC过低一级故障</v>
      </c>
      <c r="F956" s="11" t="s">
        <v>177</v>
      </c>
      <c r="G956" s="12">
        <f>[1]动作!$A955+[1]动作!$B955</f>
        <v>43195.50980324074</v>
      </c>
      <c r="H956" s="12"/>
      <c r="I956" s="11"/>
    </row>
    <row r="957" spans="1:9" hidden="1" x14ac:dyDescent="0.3">
      <c r="A957" s="24">
        <v>955</v>
      </c>
      <c r="B957" s="11" t="str">
        <f>IFERROR(INDEX({"JSNY-BJ0001-01";"JSNY-JS0022-01";"JSNY-JS0002-01"},MATCH(D957,{"BJ_zhongyu";"JS_WX_liteer";"JS_CZ_wodefeng"},0)),"")</f>
        <v>JSNY-BJ0001-01</v>
      </c>
      <c r="C957" s="11" t="str">
        <f>IFERROR(INDEX({"北京中裕世纪大酒店";"江苏利特尔绿色包装股份有限公司";"常州市金坛沃德丰电子科技有限公司"},MATCH(D957,{"BJ_zhongyu";"JS_WX_liteer";"JS_CZ_wodefeng"},0)),"")</f>
        <v>北京中裕世纪大酒店</v>
      </c>
      <c r="D957" s="11" t="str">
        <f>[1]动作!$G956</f>
        <v>BJ_zhongyu</v>
      </c>
      <c r="E957" s="11" t="str">
        <f>[1]动作!$D956</f>
        <v>分系统3故障状态</v>
      </c>
      <c r="F957" s="11" t="s">
        <v>178</v>
      </c>
      <c r="G957" s="12">
        <f>[1]动作!$A956+[1]动作!$B956</f>
        <v>43195.606736111113</v>
      </c>
      <c r="H957" s="12"/>
      <c r="I957" s="11"/>
    </row>
    <row r="958" spans="1:9" hidden="1" x14ac:dyDescent="0.3">
      <c r="A958" s="24">
        <v>956</v>
      </c>
      <c r="B958" s="11" t="str">
        <f>IFERROR(INDEX({"JSNY-BJ0001-01";"JSNY-JS0022-01";"JSNY-JS0002-01"},MATCH(D958,{"BJ_zhongyu";"JS_WX_liteer";"JS_CZ_wodefeng"},0)),"")</f>
        <v>JSNY-BJ0001-01</v>
      </c>
      <c r="C958" s="11" t="str">
        <f>IFERROR(INDEX({"北京中裕世纪大酒店";"江苏利特尔绿色包装股份有限公司";"常州市金坛沃德丰电子科技有限公司"},MATCH(D958,{"BJ_zhongyu";"JS_WX_liteer";"JS_CZ_wodefeng"},0)),"")</f>
        <v>北京中裕世纪大酒店</v>
      </c>
      <c r="D958" s="11" t="str">
        <f>[1]动作!$G957</f>
        <v>BJ_zhongyu</v>
      </c>
      <c r="E958" s="11" t="str">
        <f>[1]动作!$D957</f>
        <v>分系统3告警状态</v>
      </c>
      <c r="F958" s="11" t="s">
        <v>178</v>
      </c>
      <c r="G958" s="12">
        <f>[1]动作!$A957+[1]动作!$B957</f>
        <v>43195.607141203705</v>
      </c>
      <c r="H958" s="12"/>
      <c r="I958" s="11"/>
    </row>
    <row r="959" spans="1:9" hidden="1" x14ac:dyDescent="0.3">
      <c r="A959" s="24">
        <v>957</v>
      </c>
      <c r="B959" s="11" t="str">
        <f>IFERROR(INDEX({"JSNY-BJ0001-01";"JSNY-JS0022-01";"JSNY-JS0002-01"},MATCH(D959,{"BJ_zhongyu";"JS_WX_liteer";"JS_CZ_wodefeng"},0)),"")</f>
        <v>JSNY-BJ0001-01</v>
      </c>
      <c r="C959" s="11" t="str">
        <f>IFERROR(INDEX({"北京中裕世纪大酒店";"江苏利特尔绿色包装股份有限公司";"常州市金坛沃德丰电子科技有限公司"},MATCH(D959,{"BJ_zhongyu";"JS_WX_liteer";"JS_CZ_wodefeng"},0)),"")</f>
        <v>北京中裕世纪大酒店</v>
      </c>
      <c r="D959" s="11" t="str">
        <f>[1]动作!$G958</f>
        <v>BJ_zhongyu</v>
      </c>
      <c r="E959" s="11" t="str">
        <f>[1]动作!$D958</f>
        <v>分系统3PCS告警状态</v>
      </c>
      <c r="F959" s="11" t="s">
        <v>176</v>
      </c>
      <c r="G959" s="12">
        <f>[1]动作!$A958+[1]动作!$B958</f>
        <v>43195.607141203705</v>
      </c>
      <c r="H959" s="12"/>
      <c r="I959" s="11"/>
    </row>
    <row r="960" spans="1:9" hidden="1" x14ac:dyDescent="0.3">
      <c r="A960" s="24">
        <v>958</v>
      </c>
      <c r="B960" s="11" t="str">
        <f>IFERROR(INDEX({"JSNY-BJ0001-01";"JSNY-JS0022-01";"JSNY-JS0002-01"},MATCH(D960,{"BJ_zhongyu";"JS_WX_liteer";"JS_CZ_wodefeng"},0)),"")</f>
        <v>JSNY-JS0002-01</v>
      </c>
      <c r="C960" s="11" t="str">
        <f>IFERROR(INDEX({"北京中裕世纪大酒店";"江苏利特尔绿色包装股份有限公司";"常州市金坛沃德丰电子科技有限公司"},MATCH(D960,{"BJ_zhongyu";"JS_WX_liteer";"JS_CZ_wodefeng"},0)),"")</f>
        <v>常州市金坛沃德丰电子科技有限公司</v>
      </c>
      <c r="D960" s="11" t="str">
        <f>[1]动作!$G959</f>
        <v>JS_CZ_wodefeng</v>
      </c>
      <c r="E960" s="11" t="str">
        <f>[1]动作!$D959</f>
        <v>分系统1BMS1总电压过低一级故障</v>
      </c>
      <c r="F960" s="11" t="s">
        <v>177</v>
      </c>
      <c r="G960" s="12">
        <f>[1]动作!$A959+[1]动作!$B959</f>
        <v>43195.821446759262</v>
      </c>
      <c r="H960" s="12"/>
      <c r="I960" s="11"/>
    </row>
    <row r="961" spans="1:9" hidden="1" x14ac:dyDescent="0.3">
      <c r="A961" s="24">
        <v>959</v>
      </c>
      <c r="B961" s="11" t="str">
        <f>IFERROR(INDEX({"JSNY-BJ0001-01";"JSNY-JS0022-01";"JSNY-JS0002-01"},MATCH(D961,{"BJ_zhongyu";"JS_WX_liteer";"JS_CZ_wodefeng"},0)),"")</f>
        <v>JSNY-JS0002-01</v>
      </c>
      <c r="C961" s="11" t="str">
        <f>IFERROR(INDEX({"北京中裕世纪大酒店";"江苏利特尔绿色包装股份有限公司";"常州市金坛沃德丰电子科技有限公司"},MATCH(D961,{"BJ_zhongyu";"JS_WX_liteer";"JS_CZ_wodefeng"},0)),"")</f>
        <v>常州市金坛沃德丰电子科技有限公司</v>
      </c>
      <c r="D961" s="11" t="str">
        <f>[1]动作!$G960</f>
        <v>JS_CZ_wodefeng</v>
      </c>
      <c r="E961" s="11" t="str">
        <f>[1]动作!$D960</f>
        <v>分系统1BMS1总电压过低二级故障</v>
      </c>
      <c r="F961" s="11" t="s">
        <v>177</v>
      </c>
      <c r="G961" s="12">
        <f>[1]动作!$A960+[1]动作!$B960</f>
        <v>43195.821446759262</v>
      </c>
      <c r="H961" s="12"/>
      <c r="I961" s="11"/>
    </row>
    <row r="962" spans="1:9" hidden="1" x14ac:dyDescent="0.3">
      <c r="A962" s="24">
        <v>960</v>
      </c>
      <c r="B962" s="11" t="str">
        <f>IFERROR(INDEX({"JSNY-BJ0001-01";"JSNY-JS0022-01";"JSNY-JS0002-01"},MATCH(D962,{"BJ_zhongyu";"JS_WX_liteer";"JS_CZ_wodefeng"},0)),"")</f>
        <v>JSNY-JS0002-01</v>
      </c>
      <c r="C962" s="11" t="str">
        <f>IFERROR(INDEX({"北京中裕世纪大酒店";"江苏利特尔绿色包装股份有限公司";"常州市金坛沃德丰电子科技有限公司"},MATCH(D962,{"BJ_zhongyu";"JS_WX_liteer";"JS_CZ_wodefeng"},0)),"")</f>
        <v>常州市金坛沃德丰电子科技有限公司</v>
      </c>
      <c r="D962" s="11" t="str">
        <f>[1]动作!$G961</f>
        <v>JS_CZ_wodefeng</v>
      </c>
      <c r="E962" s="11" t="str">
        <f>[1]动作!$D961</f>
        <v>分系统1BMS3总电压过低一级故障</v>
      </c>
      <c r="F962" s="11" t="s">
        <v>177</v>
      </c>
      <c r="G962" s="12">
        <f>[1]动作!$A961+[1]动作!$B961</f>
        <v>43195.821793981479</v>
      </c>
      <c r="H962" s="12"/>
      <c r="I962" s="11"/>
    </row>
    <row r="963" spans="1:9" hidden="1" x14ac:dyDescent="0.3">
      <c r="A963" s="24">
        <v>961</v>
      </c>
      <c r="B963" s="11" t="str">
        <f>IFERROR(INDEX({"JSNY-BJ0001-01";"JSNY-JS0022-01";"JSNY-JS0002-01"},MATCH(D963,{"BJ_zhongyu";"JS_WX_liteer";"JS_CZ_wodefeng"},0)),"")</f>
        <v>JSNY-JS0002-01</v>
      </c>
      <c r="C963" s="11" t="str">
        <f>IFERROR(INDEX({"北京中裕世纪大酒店";"江苏利特尔绿色包装股份有限公司";"常州市金坛沃德丰电子科技有限公司"},MATCH(D963,{"BJ_zhongyu";"JS_WX_liteer";"JS_CZ_wodefeng"},0)),"")</f>
        <v>常州市金坛沃德丰电子科技有限公司</v>
      </c>
      <c r="D963" s="11" t="str">
        <f>[1]动作!$G962</f>
        <v>JS_CZ_wodefeng</v>
      </c>
      <c r="E963" s="11" t="str">
        <f>[1]动作!$D962</f>
        <v>分系统1BMS3总电压过低二级故障</v>
      </c>
      <c r="F963" s="11" t="s">
        <v>177</v>
      </c>
      <c r="G963" s="12">
        <f>[1]动作!$A962+[1]动作!$B962</f>
        <v>43195.821793981479</v>
      </c>
      <c r="H963" s="12"/>
      <c r="I963" s="11"/>
    </row>
    <row r="964" spans="1:9" hidden="1" x14ac:dyDescent="0.3">
      <c r="A964" s="24">
        <v>962</v>
      </c>
      <c r="B964" s="11" t="str">
        <f>IFERROR(INDEX({"JSNY-BJ0001-01";"JSNY-JS0022-01";"JSNY-JS0002-01"},MATCH(D964,{"BJ_zhongyu";"JS_WX_liteer";"JS_CZ_wodefeng"},0)),"")</f>
        <v>JSNY-JS0002-01</v>
      </c>
      <c r="C964" s="11" t="str">
        <f>IFERROR(INDEX({"北京中裕世纪大酒店";"江苏利特尔绿色包装股份有限公司";"常州市金坛沃德丰电子科技有限公司"},MATCH(D964,{"BJ_zhongyu";"JS_WX_liteer";"JS_CZ_wodefeng"},0)),"")</f>
        <v>常州市金坛沃德丰电子科技有限公司</v>
      </c>
      <c r="D964" s="11" t="str">
        <f>[1]动作!$G963</f>
        <v>JS_CZ_wodefeng</v>
      </c>
      <c r="E964" s="11" t="str">
        <f>[1]动作!$D963</f>
        <v>分系统1BMS6总电压过低一级故障</v>
      </c>
      <c r="F964" s="11" t="s">
        <v>177</v>
      </c>
      <c r="G964" s="12">
        <f>[1]动作!$A963+[1]动作!$B963</f>
        <v>43195.822094907409</v>
      </c>
      <c r="H964" s="12"/>
      <c r="I964" s="11"/>
    </row>
    <row r="965" spans="1:9" hidden="1" x14ac:dyDescent="0.3">
      <c r="A965" s="24">
        <v>963</v>
      </c>
      <c r="B965" s="11" t="str">
        <f>IFERROR(INDEX({"JSNY-BJ0001-01";"JSNY-JS0022-01";"JSNY-JS0002-01"},MATCH(D965,{"BJ_zhongyu";"JS_WX_liteer";"JS_CZ_wodefeng"},0)),"")</f>
        <v>JSNY-JS0002-01</v>
      </c>
      <c r="C965" s="11" t="str">
        <f>IFERROR(INDEX({"北京中裕世纪大酒店";"江苏利特尔绿色包装股份有限公司";"常州市金坛沃德丰电子科技有限公司"},MATCH(D965,{"BJ_zhongyu";"JS_WX_liteer";"JS_CZ_wodefeng"},0)),"")</f>
        <v>常州市金坛沃德丰电子科技有限公司</v>
      </c>
      <c r="D965" s="11" t="str">
        <f>[1]动作!$G964</f>
        <v>JS_CZ_wodefeng</v>
      </c>
      <c r="E965" s="11" t="str">
        <f>[1]动作!$D964</f>
        <v>分系统1BMS6总电压过低二级故障</v>
      </c>
      <c r="F965" s="11" t="s">
        <v>177</v>
      </c>
      <c r="G965" s="12">
        <f>[1]动作!$A964+[1]动作!$B964</f>
        <v>43195.822094907409</v>
      </c>
      <c r="H965" s="12"/>
      <c r="I965" s="11"/>
    </row>
    <row r="966" spans="1:9" hidden="1" x14ac:dyDescent="0.3">
      <c r="A966" s="24">
        <v>964</v>
      </c>
      <c r="B966" s="11" t="str">
        <f>IFERROR(INDEX({"JSNY-BJ0001-01";"JSNY-JS0022-01";"JSNY-JS0002-01"},MATCH(D966,{"BJ_zhongyu";"JS_WX_liteer";"JS_CZ_wodefeng"},0)),"")</f>
        <v>JSNY-JS0002-01</v>
      </c>
      <c r="C966" s="11" t="str">
        <f>IFERROR(INDEX({"北京中裕世纪大酒店";"江苏利特尔绿色包装股份有限公司";"常州市金坛沃德丰电子科技有限公司"},MATCH(D966,{"BJ_zhongyu";"JS_WX_liteer";"JS_CZ_wodefeng"},0)),"")</f>
        <v>常州市金坛沃德丰电子科技有限公司</v>
      </c>
      <c r="D966" s="11" t="str">
        <f>[1]动作!$G965</f>
        <v>JS_CZ_wodefeng</v>
      </c>
      <c r="E966" s="11" t="str">
        <f>[1]动作!$D965</f>
        <v>分系统1BMS5总电压过低一级故障</v>
      </c>
      <c r="F966" s="11" t="s">
        <v>177</v>
      </c>
      <c r="G966" s="12">
        <f>[1]动作!$A965+[1]动作!$B965</f>
        <v>43195.822488425925</v>
      </c>
      <c r="H966" s="12"/>
      <c r="I966" s="11"/>
    </row>
    <row r="967" spans="1:9" hidden="1" x14ac:dyDescent="0.3">
      <c r="A967" s="24">
        <v>965</v>
      </c>
      <c r="B967" s="11" t="str">
        <f>IFERROR(INDEX({"JSNY-BJ0001-01";"JSNY-JS0022-01";"JSNY-JS0002-01"},MATCH(D967,{"BJ_zhongyu";"JS_WX_liteer";"JS_CZ_wodefeng"},0)),"")</f>
        <v>JSNY-JS0002-01</v>
      </c>
      <c r="C967" s="11" t="str">
        <f>IFERROR(INDEX({"北京中裕世纪大酒店";"江苏利特尔绿色包装股份有限公司";"常州市金坛沃德丰电子科技有限公司"},MATCH(D967,{"BJ_zhongyu";"JS_WX_liteer";"JS_CZ_wodefeng"},0)),"")</f>
        <v>常州市金坛沃德丰电子科技有限公司</v>
      </c>
      <c r="D967" s="11" t="str">
        <f>[1]动作!$G966</f>
        <v>JS_CZ_wodefeng</v>
      </c>
      <c r="E967" s="11" t="str">
        <f>[1]动作!$D966</f>
        <v>分系统1BMS5总电压过低二级故障</v>
      </c>
      <c r="F967" s="11" t="s">
        <v>177</v>
      </c>
      <c r="G967" s="12">
        <f>[1]动作!$A966+[1]动作!$B966</f>
        <v>43195.822488425925</v>
      </c>
      <c r="H967" s="12"/>
      <c r="I967" s="11"/>
    </row>
    <row r="968" spans="1:9" hidden="1" x14ac:dyDescent="0.3">
      <c r="A968" s="24">
        <v>966</v>
      </c>
      <c r="B968" s="11" t="str">
        <f>IFERROR(INDEX({"JSNY-BJ0001-01";"JSNY-JS0022-01";"JSNY-JS0002-01"},MATCH(D968,{"BJ_zhongyu";"JS_WX_liteer";"JS_CZ_wodefeng"},0)),"")</f>
        <v>JSNY-JS0002-01</v>
      </c>
      <c r="C968" s="11" t="str">
        <f>IFERROR(INDEX({"北京中裕世纪大酒店";"江苏利特尔绿色包装股份有限公司";"常州市金坛沃德丰电子科技有限公司"},MATCH(D968,{"BJ_zhongyu";"JS_WX_liteer";"JS_CZ_wodefeng"},0)),"")</f>
        <v>常州市金坛沃德丰电子科技有限公司</v>
      </c>
      <c r="D968" s="11" t="str">
        <f>[1]动作!$G967</f>
        <v>JS_CZ_wodefeng</v>
      </c>
      <c r="E968" s="11" t="str">
        <f>[1]动作!$D967</f>
        <v>分系统1BMS4总电压过低一级故障</v>
      </c>
      <c r="F968" s="11" t="s">
        <v>177</v>
      </c>
      <c r="G968" s="12">
        <f>[1]动作!$A967+[1]动作!$B967</f>
        <v>43195.822662037041</v>
      </c>
      <c r="H968" s="12"/>
      <c r="I968" s="11"/>
    </row>
    <row r="969" spans="1:9" hidden="1" x14ac:dyDescent="0.3">
      <c r="A969" s="24">
        <v>967</v>
      </c>
      <c r="B969" s="11" t="str">
        <f>IFERROR(INDEX({"JSNY-BJ0001-01";"JSNY-JS0022-01";"JSNY-JS0002-01"},MATCH(D969,{"BJ_zhongyu";"JS_WX_liteer";"JS_CZ_wodefeng"},0)),"")</f>
        <v>JSNY-JS0002-01</v>
      </c>
      <c r="C969" s="11" t="str">
        <f>IFERROR(INDEX({"北京中裕世纪大酒店";"江苏利特尔绿色包装股份有限公司";"常州市金坛沃德丰电子科技有限公司"},MATCH(D969,{"BJ_zhongyu";"JS_WX_liteer";"JS_CZ_wodefeng"},0)),"")</f>
        <v>常州市金坛沃德丰电子科技有限公司</v>
      </c>
      <c r="D969" s="11" t="str">
        <f>[1]动作!$G968</f>
        <v>JS_CZ_wodefeng</v>
      </c>
      <c r="E969" s="11" t="str">
        <f>[1]动作!$D968</f>
        <v>分系统1BMS4总电压过低二级故障</v>
      </c>
      <c r="F969" s="11" t="s">
        <v>177</v>
      </c>
      <c r="G969" s="12">
        <f>[1]动作!$A968+[1]动作!$B968</f>
        <v>43195.822662037041</v>
      </c>
      <c r="H969" s="12"/>
      <c r="I969" s="11"/>
    </row>
    <row r="970" spans="1:9" hidden="1" x14ac:dyDescent="0.3">
      <c r="A970" s="24">
        <v>968</v>
      </c>
      <c r="B970" s="11" t="str">
        <f>IFERROR(INDEX({"JSNY-BJ0001-01";"JSNY-JS0022-01";"JSNY-JS0002-01"},MATCH(D970,{"BJ_zhongyu";"JS_WX_liteer";"JS_CZ_wodefeng"},0)),"")</f>
        <v>JSNY-JS0002-01</v>
      </c>
      <c r="C970" s="11" t="str">
        <f>IFERROR(INDEX({"北京中裕世纪大酒店";"江苏利特尔绿色包装股份有限公司";"常州市金坛沃德丰电子科技有限公司"},MATCH(D970,{"BJ_zhongyu";"JS_WX_liteer";"JS_CZ_wodefeng"},0)),"")</f>
        <v>常州市金坛沃德丰电子科技有限公司</v>
      </c>
      <c r="D970" s="11" t="str">
        <f>[1]动作!$G969</f>
        <v>JS_CZ_wodefeng</v>
      </c>
      <c r="E970" s="11" t="str">
        <f>[1]动作!$D969</f>
        <v>分系统1BMS2总电压过低一级故障</v>
      </c>
      <c r="F970" s="11" t="s">
        <v>177</v>
      </c>
      <c r="G970" s="12">
        <f>[1]动作!$A969+[1]动作!$B969</f>
        <v>43195.822847222225</v>
      </c>
      <c r="H970" s="12"/>
      <c r="I970" s="11"/>
    </row>
    <row r="971" spans="1:9" hidden="1" x14ac:dyDescent="0.3">
      <c r="A971" s="24">
        <v>969</v>
      </c>
      <c r="B971" s="11" t="str">
        <f>IFERROR(INDEX({"JSNY-BJ0001-01";"JSNY-JS0022-01";"JSNY-JS0002-01"},MATCH(D971,{"BJ_zhongyu";"JS_WX_liteer";"JS_CZ_wodefeng"},0)),"")</f>
        <v>JSNY-JS0002-01</v>
      </c>
      <c r="C971" s="11" t="str">
        <f>IFERROR(INDEX({"北京中裕世纪大酒店";"江苏利特尔绿色包装股份有限公司";"常州市金坛沃德丰电子科技有限公司"},MATCH(D971,{"BJ_zhongyu";"JS_WX_liteer";"JS_CZ_wodefeng"},0)),"")</f>
        <v>常州市金坛沃德丰电子科技有限公司</v>
      </c>
      <c r="D971" s="11" t="str">
        <f>[1]动作!$G970</f>
        <v>JS_CZ_wodefeng</v>
      </c>
      <c r="E971" s="11" t="str">
        <f>[1]动作!$D970</f>
        <v>分系统1BMS2总电压过低二级故障</v>
      </c>
      <c r="F971" s="11" t="s">
        <v>177</v>
      </c>
      <c r="G971" s="12">
        <f>[1]动作!$A970+[1]动作!$B970</f>
        <v>43195.822847222225</v>
      </c>
      <c r="H971" s="12"/>
      <c r="I971" s="11"/>
    </row>
    <row r="972" spans="1:9" hidden="1" x14ac:dyDescent="0.3">
      <c r="A972" s="24">
        <v>970</v>
      </c>
      <c r="B972" s="11" t="str">
        <f>IFERROR(INDEX({"JSNY-BJ0001-01";"JSNY-JS0022-01";"JSNY-JS0002-01"},MATCH(D972,{"BJ_zhongyu";"JS_WX_liteer";"JS_CZ_wodefeng"},0)),"")</f>
        <v>JSNY-JS0002-01</v>
      </c>
      <c r="C972" s="11" t="str">
        <f>IFERROR(INDEX({"北京中裕世纪大酒店";"江苏利特尔绿色包装股份有限公司";"常州市金坛沃德丰电子科技有限公司"},MATCH(D972,{"BJ_zhongyu";"JS_WX_liteer";"JS_CZ_wodefeng"},0)),"")</f>
        <v>常州市金坛沃德丰电子科技有限公司</v>
      </c>
      <c r="D972" s="11" t="str">
        <f>[1]动作!$G971</f>
        <v>JS_CZ_wodefeng</v>
      </c>
      <c r="E972" s="11" t="str">
        <f>[1]动作!$D971</f>
        <v>分系统1BMS5SOC过低一级故障</v>
      </c>
      <c r="F972" s="11" t="s">
        <v>177</v>
      </c>
      <c r="G972" s="12">
        <f>[1]动作!$A971+[1]动作!$B971</f>
        <v>43195.827870370369</v>
      </c>
      <c r="H972" s="12"/>
      <c r="I972" s="11"/>
    </row>
    <row r="973" spans="1:9" hidden="1" x14ac:dyDescent="0.3">
      <c r="A973" s="24">
        <v>971</v>
      </c>
      <c r="B973" s="11" t="str">
        <f>IFERROR(INDEX({"JSNY-BJ0001-01";"JSNY-JS0022-01";"JSNY-JS0002-01"},MATCH(D973,{"BJ_zhongyu";"JS_WX_liteer";"JS_CZ_wodefeng"},0)),"")</f>
        <v>JSNY-JS0002-01</v>
      </c>
      <c r="C973" s="11" t="str">
        <f>IFERROR(INDEX({"北京中裕世纪大酒店";"江苏利特尔绿色包装股份有限公司";"常州市金坛沃德丰电子科技有限公司"},MATCH(D973,{"BJ_zhongyu";"JS_WX_liteer";"JS_CZ_wodefeng"},0)),"")</f>
        <v>常州市金坛沃德丰电子科技有限公司</v>
      </c>
      <c r="D973" s="11" t="str">
        <f>[1]动作!$G972</f>
        <v>JS_CZ_wodefeng</v>
      </c>
      <c r="E973" s="11" t="str">
        <f>[1]动作!$D972</f>
        <v>分系统1BMS5SOC过低二级故障</v>
      </c>
      <c r="F973" s="11" t="s">
        <v>177</v>
      </c>
      <c r="G973" s="12">
        <f>[1]动作!$A972+[1]动作!$B972</f>
        <v>43195.827870370369</v>
      </c>
      <c r="H973" s="12"/>
      <c r="I973" s="11"/>
    </row>
    <row r="974" spans="1:9" hidden="1" x14ac:dyDescent="0.3">
      <c r="A974" s="24">
        <v>972</v>
      </c>
      <c r="B974" s="11" t="str">
        <f>IFERROR(INDEX({"JSNY-BJ0001-01";"JSNY-JS0022-01";"JSNY-JS0002-01"},MATCH(D974,{"BJ_zhongyu";"JS_WX_liteer";"JS_CZ_wodefeng"},0)),"")</f>
        <v>JSNY-JS0002-01</v>
      </c>
      <c r="C974" s="11" t="str">
        <f>IFERROR(INDEX({"北京中裕世纪大酒店";"江苏利特尔绿色包装股份有限公司";"常州市金坛沃德丰电子科技有限公司"},MATCH(D974,{"BJ_zhongyu";"JS_WX_liteer";"JS_CZ_wodefeng"},0)),"")</f>
        <v>常州市金坛沃德丰电子科技有限公司</v>
      </c>
      <c r="D974" s="11" t="str">
        <f>[1]动作!$G973</f>
        <v>JS_CZ_wodefeng</v>
      </c>
      <c r="E974" s="11" t="str">
        <f>[1]动作!$D973</f>
        <v>分系统1BMS3SOC过低一级故障</v>
      </c>
      <c r="F974" s="11" t="s">
        <v>177</v>
      </c>
      <c r="G974" s="12">
        <f>[1]动作!$A973+[1]动作!$B973</f>
        <v>43195.8281712963</v>
      </c>
      <c r="H974" s="12"/>
      <c r="I974" s="11"/>
    </row>
    <row r="975" spans="1:9" hidden="1" x14ac:dyDescent="0.3">
      <c r="A975" s="24">
        <v>973</v>
      </c>
      <c r="B975" s="11" t="str">
        <f>IFERROR(INDEX({"JSNY-BJ0001-01";"JSNY-JS0022-01";"JSNY-JS0002-01"},MATCH(D975,{"BJ_zhongyu";"JS_WX_liteer";"JS_CZ_wodefeng"},0)),"")</f>
        <v>JSNY-JS0002-01</v>
      </c>
      <c r="C975" s="11" t="str">
        <f>IFERROR(INDEX({"北京中裕世纪大酒店";"江苏利特尔绿色包装股份有限公司";"常州市金坛沃德丰电子科技有限公司"},MATCH(D975,{"BJ_zhongyu";"JS_WX_liteer";"JS_CZ_wodefeng"},0)),"")</f>
        <v>常州市金坛沃德丰电子科技有限公司</v>
      </c>
      <c r="D975" s="11" t="str">
        <f>[1]动作!$G974</f>
        <v>JS_CZ_wodefeng</v>
      </c>
      <c r="E975" s="11" t="str">
        <f>[1]动作!$D974</f>
        <v>分系统1BMS3SOC过低二级故障</v>
      </c>
      <c r="F975" s="11" t="s">
        <v>177</v>
      </c>
      <c r="G975" s="12">
        <f>[1]动作!$A974+[1]动作!$B974</f>
        <v>43195.8281712963</v>
      </c>
      <c r="H975" s="12"/>
      <c r="I975" s="11"/>
    </row>
    <row r="976" spans="1:9" hidden="1" x14ac:dyDescent="0.3">
      <c r="A976" s="24">
        <v>974</v>
      </c>
      <c r="B976" s="11" t="str">
        <f>IFERROR(INDEX({"JSNY-BJ0001-01";"JSNY-JS0022-01";"JSNY-JS0002-01"},MATCH(D976,{"BJ_zhongyu";"JS_WX_liteer";"JS_CZ_wodefeng"},0)),"")</f>
        <v>JSNY-JS0002-01</v>
      </c>
      <c r="C976" s="11" t="str">
        <f>IFERROR(INDEX({"北京中裕世纪大酒店";"江苏利特尔绿色包装股份有限公司";"常州市金坛沃德丰电子科技有限公司"},MATCH(D976,{"BJ_zhongyu";"JS_WX_liteer";"JS_CZ_wodefeng"},0)),"")</f>
        <v>常州市金坛沃德丰电子科技有限公司</v>
      </c>
      <c r="D976" s="11" t="str">
        <f>[1]动作!$G975</f>
        <v>JS_CZ_wodefeng</v>
      </c>
      <c r="E976" s="11" t="str">
        <f>[1]动作!$D975</f>
        <v>分系统1BMS2单体电压过低一级故障</v>
      </c>
      <c r="F976" s="11" t="s">
        <v>177</v>
      </c>
      <c r="G976" s="12">
        <f>[1]动作!$A975+[1]动作!$B975</f>
        <v>43195.828576388885</v>
      </c>
      <c r="H976" s="12"/>
      <c r="I976" s="11"/>
    </row>
    <row r="977" spans="1:9" hidden="1" x14ac:dyDescent="0.3">
      <c r="A977" s="24">
        <v>975</v>
      </c>
      <c r="B977" s="11" t="str">
        <f>IFERROR(INDEX({"JSNY-BJ0001-01";"JSNY-JS0022-01";"JSNY-JS0002-01"},MATCH(D977,{"BJ_zhongyu";"JS_WX_liteer";"JS_CZ_wodefeng"},0)),"")</f>
        <v>JSNY-JS0002-01</v>
      </c>
      <c r="C977" s="11" t="str">
        <f>IFERROR(INDEX({"北京中裕世纪大酒店";"江苏利特尔绿色包装股份有限公司";"常州市金坛沃德丰电子科技有限公司"},MATCH(D977,{"BJ_zhongyu";"JS_WX_liteer";"JS_CZ_wodefeng"},0)),"")</f>
        <v>常州市金坛沃德丰电子科技有限公司</v>
      </c>
      <c r="D977" s="11" t="str">
        <f>[1]动作!$G976</f>
        <v>JS_CZ_wodefeng</v>
      </c>
      <c r="E977" s="11" t="str">
        <f>[1]动作!$D976</f>
        <v>分系统1BMS2单体电压过低二级故障</v>
      </c>
      <c r="F977" s="11" t="s">
        <v>177</v>
      </c>
      <c r="G977" s="12">
        <f>[1]动作!$A976+[1]动作!$B976</f>
        <v>43195.828576388885</v>
      </c>
      <c r="H977" s="12"/>
      <c r="I977" s="11"/>
    </row>
    <row r="978" spans="1:9" hidden="1" x14ac:dyDescent="0.3">
      <c r="A978" s="24">
        <v>976</v>
      </c>
      <c r="B978" s="11" t="str">
        <f>IFERROR(INDEX({"JSNY-BJ0001-01";"JSNY-JS0022-01";"JSNY-JS0002-01"},MATCH(D978,{"BJ_zhongyu";"JS_WX_liteer";"JS_CZ_wodefeng"},0)),"")</f>
        <v>JSNY-JS0002-01</v>
      </c>
      <c r="C978" s="11" t="str">
        <f>IFERROR(INDEX({"北京中裕世纪大酒店";"江苏利特尔绿色包装股份有限公司";"常州市金坛沃德丰电子科技有限公司"},MATCH(D978,{"BJ_zhongyu";"JS_WX_liteer";"JS_CZ_wodefeng"},0)),"")</f>
        <v>常州市金坛沃德丰电子科技有限公司</v>
      </c>
      <c r="D978" s="11" t="str">
        <f>[1]动作!$G977</f>
        <v>JS_CZ_wodefeng</v>
      </c>
      <c r="E978" s="11" t="str">
        <f>[1]动作!$D977</f>
        <v>分系统1BMS1单体电压过低一级故障</v>
      </c>
      <c r="F978" s="11" t="s">
        <v>177</v>
      </c>
      <c r="G978" s="12">
        <f>[1]动作!$A977+[1]动作!$B977</f>
        <v>43195.828912037039</v>
      </c>
      <c r="H978" s="12"/>
      <c r="I978" s="11"/>
    </row>
    <row r="979" spans="1:9" hidden="1" x14ac:dyDescent="0.3">
      <c r="A979" s="24">
        <v>977</v>
      </c>
      <c r="B979" s="11" t="str">
        <f>IFERROR(INDEX({"JSNY-BJ0001-01";"JSNY-JS0022-01";"JSNY-JS0002-01"},MATCH(D979,{"BJ_zhongyu";"JS_WX_liteer";"JS_CZ_wodefeng"},0)),"")</f>
        <v>JSNY-JS0002-01</v>
      </c>
      <c r="C979" s="11" t="str">
        <f>IFERROR(INDEX({"北京中裕世纪大酒店";"江苏利特尔绿色包装股份有限公司";"常州市金坛沃德丰电子科技有限公司"},MATCH(D979,{"BJ_zhongyu";"JS_WX_liteer";"JS_CZ_wodefeng"},0)),"")</f>
        <v>常州市金坛沃德丰电子科技有限公司</v>
      </c>
      <c r="D979" s="11" t="str">
        <f>[1]动作!$G978</f>
        <v>JS_CZ_wodefeng</v>
      </c>
      <c r="E979" s="11" t="str">
        <f>[1]动作!$D978</f>
        <v>分系统1BMS1单体电压过低二级故障</v>
      </c>
      <c r="F979" s="11" t="s">
        <v>177</v>
      </c>
      <c r="G979" s="12">
        <f>[1]动作!$A978+[1]动作!$B978</f>
        <v>43195.828912037039</v>
      </c>
      <c r="H979" s="12"/>
      <c r="I979" s="11"/>
    </row>
    <row r="980" spans="1:9" hidden="1" x14ac:dyDescent="0.3">
      <c r="A980" s="24">
        <v>978</v>
      </c>
      <c r="B980" s="11" t="str">
        <f>IFERROR(INDEX({"JSNY-BJ0001-01";"JSNY-JS0022-01";"JSNY-JS0002-01"},MATCH(D980,{"BJ_zhongyu";"JS_WX_liteer";"JS_CZ_wodefeng"},0)),"")</f>
        <v>JSNY-JS0002-01</v>
      </c>
      <c r="C980" s="11" t="str">
        <f>IFERROR(INDEX({"北京中裕世纪大酒店";"江苏利特尔绿色包装股份有限公司";"常州市金坛沃德丰电子科技有限公司"},MATCH(D980,{"BJ_zhongyu";"JS_WX_liteer";"JS_CZ_wodefeng"},0)),"")</f>
        <v>常州市金坛沃德丰电子科技有限公司</v>
      </c>
      <c r="D980" s="11" t="str">
        <f>[1]动作!$G979</f>
        <v>JS_CZ_wodefeng</v>
      </c>
      <c r="E980" s="11" t="str">
        <f>[1]动作!$D979</f>
        <v>分系统1BMS1SOC过低一级故障</v>
      </c>
      <c r="F980" s="11" t="s">
        <v>177</v>
      </c>
      <c r="G980" s="12">
        <f>[1]动作!$A979+[1]动作!$B979</f>
        <v>43195.829328703701</v>
      </c>
      <c r="H980" s="12"/>
      <c r="I980" s="11"/>
    </row>
    <row r="981" spans="1:9" hidden="1" x14ac:dyDescent="0.3">
      <c r="A981" s="24">
        <v>979</v>
      </c>
      <c r="B981" s="11" t="str">
        <f>IFERROR(INDEX({"JSNY-BJ0001-01";"JSNY-JS0022-01";"JSNY-JS0002-01"},MATCH(D981,{"BJ_zhongyu";"JS_WX_liteer";"JS_CZ_wodefeng"},0)),"")</f>
        <v>JSNY-JS0002-01</v>
      </c>
      <c r="C981" s="11" t="str">
        <f>IFERROR(INDEX({"北京中裕世纪大酒店";"江苏利特尔绿色包装股份有限公司";"常州市金坛沃德丰电子科技有限公司"},MATCH(D981,{"BJ_zhongyu";"JS_WX_liteer";"JS_CZ_wodefeng"},0)),"")</f>
        <v>常州市金坛沃德丰电子科技有限公司</v>
      </c>
      <c r="D981" s="11" t="str">
        <f>[1]动作!$G980</f>
        <v>JS_CZ_wodefeng</v>
      </c>
      <c r="E981" s="11" t="str">
        <f>[1]动作!$D980</f>
        <v>分系统1BMS1SOC过低二级故障</v>
      </c>
      <c r="F981" s="11" t="s">
        <v>177</v>
      </c>
      <c r="G981" s="12">
        <f>[1]动作!$A980+[1]动作!$B980</f>
        <v>43195.829328703701</v>
      </c>
      <c r="H981" s="12"/>
      <c r="I981" s="11"/>
    </row>
    <row r="982" spans="1:9" hidden="1" x14ac:dyDescent="0.3">
      <c r="A982" s="24">
        <v>980</v>
      </c>
      <c r="B982" s="11" t="str">
        <f>IFERROR(INDEX({"JSNY-BJ0001-01";"JSNY-JS0022-01";"JSNY-JS0002-01"},MATCH(D982,{"BJ_zhongyu";"JS_WX_liteer";"JS_CZ_wodefeng"},0)),"")</f>
        <v>JSNY-JS0002-01</v>
      </c>
      <c r="C982" s="11" t="str">
        <f>IFERROR(INDEX({"北京中裕世纪大酒店";"江苏利特尔绿色包装股份有限公司";"常州市金坛沃德丰电子科技有限公司"},MATCH(D982,{"BJ_zhongyu";"JS_WX_liteer";"JS_CZ_wodefeng"},0)),"")</f>
        <v>常州市金坛沃德丰电子科技有限公司</v>
      </c>
      <c r="D982" s="11" t="str">
        <f>[1]动作!$G981</f>
        <v>JS_CZ_wodefeng</v>
      </c>
      <c r="E982" s="11" t="str">
        <f>[1]动作!$D981</f>
        <v>分系统1BMS5单体电压过低一级故障</v>
      </c>
      <c r="F982" s="11" t="s">
        <v>177</v>
      </c>
      <c r="G982" s="12">
        <f>[1]动作!$A981+[1]动作!$B981</f>
        <v>43195.829375000001</v>
      </c>
      <c r="H982" s="12"/>
      <c r="I982" s="11"/>
    </row>
    <row r="983" spans="1:9" hidden="1" x14ac:dyDescent="0.3">
      <c r="A983" s="24">
        <v>981</v>
      </c>
      <c r="B983" s="11" t="str">
        <f>IFERROR(INDEX({"JSNY-BJ0001-01";"JSNY-JS0022-01";"JSNY-JS0002-01"},MATCH(D983,{"BJ_zhongyu";"JS_WX_liteer";"JS_CZ_wodefeng"},0)),"")</f>
        <v>JSNY-JS0002-01</v>
      </c>
      <c r="C983" s="11" t="str">
        <f>IFERROR(INDEX({"北京中裕世纪大酒店";"江苏利特尔绿色包装股份有限公司";"常州市金坛沃德丰电子科技有限公司"},MATCH(D983,{"BJ_zhongyu";"JS_WX_liteer";"JS_CZ_wodefeng"},0)),"")</f>
        <v>常州市金坛沃德丰电子科技有限公司</v>
      </c>
      <c r="D983" s="11" t="str">
        <f>[1]动作!$G982</f>
        <v>JS_CZ_wodefeng</v>
      </c>
      <c r="E983" s="11" t="str">
        <f>[1]动作!$D982</f>
        <v>分系统1BMS5单体电压过低二级故障</v>
      </c>
      <c r="F983" s="11" t="s">
        <v>177</v>
      </c>
      <c r="G983" s="12">
        <f>[1]动作!$A982+[1]动作!$B982</f>
        <v>43195.829375000001</v>
      </c>
      <c r="H983" s="12"/>
      <c r="I983" s="11"/>
    </row>
    <row r="984" spans="1:9" hidden="1" x14ac:dyDescent="0.3">
      <c r="A984" s="24">
        <v>982</v>
      </c>
      <c r="B984" s="11" t="str">
        <f>IFERROR(INDEX({"JSNY-BJ0001-01";"JSNY-JS0022-01";"JSNY-JS0002-01"},MATCH(D984,{"BJ_zhongyu";"JS_WX_liteer";"JS_CZ_wodefeng"},0)),"")</f>
        <v>JSNY-JS0002-01</v>
      </c>
      <c r="C984" s="11" t="str">
        <f>IFERROR(INDEX({"北京中裕世纪大酒店";"江苏利特尔绿色包装股份有限公司";"常州市金坛沃德丰电子科技有限公司"},MATCH(D984,{"BJ_zhongyu";"JS_WX_liteer";"JS_CZ_wodefeng"},0)),"")</f>
        <v>常州市金坛沃德丰电子科技有限公司</v>
      </c>
      <c r="D984" s="11" t="str">
        <f>[1]动作!$G983</f>
        <v>JS_CZ_wodefeng</v>
      </c>
      <c r="E984" s="11" t="str">
        <f>[1]动作!$D983</f>
        <v>分系统1BMS3单体电压过低一级故障</v>
      </c>
      <c r="F984" s="11" t="s">
        <v>177</v>
      </c>
      <c r="G984" s="12">
        <f>[1]动作!$A983+[1]动作!$B983</f>
        <v>43195.829548611109</v>
      </c>
      <c r="H984" s="12"/>
      <c r="I984" s="11"/>
    </row>
    <row r="985" spans="1:9" hidden="1" x14ac:dyDescent="0.3">
      <c r="A985" s="24">
        <v>983</v>
      </c>
      <c r="B985" s="11" t="str">
        <f>IFERROR(INDEX({"JSNY-BJ0001-01";"JSNY-JS0022-01";"JSNY-JS0002-01"},MATCH(D985,{"BJ_zhongyu";"JS_WX_liteer";"JS_CZ_wodefeng"},0)),"")</f>
        <v>JSNY-JS0002-01</v>
      </c>
      <c r="C985" s="11" t="str">
        <f>IFERROR(INDEX({"北京中裕世纪大酒店";"江苏利特尔绿色包装股份有限公司";"常州市金坛沃德丰电子科技有限公司"},MATCH(D985,{"BJ_zhongyu";"JS_WX_liteer";"JS_CZ_wodefeng"},0)),"")</f>
        <v>常州市金坛沃德丰电子科技有限公司</v>
      </c>
      <c r="D985" s="11" t="str">
        <f>[1]动作!$G984</f>
        <v>JS_CZ_wodefeng</v>
      </c>
      <c r="E985" s="11" t="str">
        <f>[1]动作!$D984</f>
        <v>分系统1BMS3单体电压过低二级故障</v>
      </c>
      <c r="F985" s="11" t="s">
        <v>177</v>
      </c>
      <c r="G985" s="12">
        <f>[1]动作!$A984+[1]动作!$B984</f>
        <v>43195.829548611109</v>
      </c>
      <c r="H985" s="12"/>
      <c r="I985" s="11"/>
    </row>
    <row r="986" spans="1:9" hidden="1" x14ac:dyDescent="0.3">
      <c r="A986" s="24">
        <v>984</v>
      </c>
      <c r="B986" s="11" t="str">
        <f>IFERROR(INDEX({"JSNY-BJ0001-01";"JSNY-JS0022-01";"JSNY-JS0002-01"},MATCH(D986,{"BJ_zhongyu";"JS_WX_liteer";"JS_CZ_wodefeng"},0)),"")</f>
        <v>JSNY-JS0002-01</v>
      </c>
      <c r="C986" s="11" t="str">
        <f>IFERROR(INDEX({"北京中裕世纪大酒店";"江苏利特尔绿色包装股份有限公司";"常州市金坛沃德丰电子科技有限公司"},MATCH(D986,{"BJ_zhongyu";"JS_WX_liteer";"JS_CZ_wodefeng"},0)),"")</f>
        <v>常州市金坛沃德丰电子科技有限公司</v>
      </c>
      <c r="D986" s="11" t="str">
        <f>[1]动作!$G985</f>
        <v>JS_CZ_wodefeng</v>
      </c>
      <c r="E986" s="11" t="str">
        <f>[1]动作!$D985</f>
        <v>分系统1BMS6SOC过低一级故障</v>
      </c>
      <c r="F986" s="11" t="s">
        <v>177</v>
      </c>
      <c r="G986" s="12">
        <f>[1]动作!$A985+[1]动作!$B985</f>
        <v>43195.829733796294</v>
      </c>
      <c r="H986" s="12"/>
      <c r="I986" s="11"/>
    </row>
    <row r="987" spans="1:9" hidden="1" x14ac:dyDescent="0.3">
      <c r="A987" s="24">
        <v>985</v>
      </c>
      <c r="B987" s="11" t="str">
        <f>IFERROR(INDEX({"JSNY-BJ0001-01";"JSNY-JS0022-01";"JSNY-JS0002-01"},MATCH(D987,{"BJ_zhongyu";"JS_WX_liteer";"JS_CZ_wodefeng"},0)),"")</f>
        <v>JSNY-JS0002-01</v>
      </c>
      <c r="C987" s="11" t="str">
        <f>IFERROR(INDEX({"北京中裕世纪大酒店";"江苏利特尔绿色包装股份有限公司";"常州市金坛沃德丰电子科技有限公司"},MATCH(D987,{"BJ_zhongyu";"JS_WX_liteer";"JS_CZ_wodefeng"},0)),"")</f>
        <v>常州市金坛沃德丰电子科技有限公司</v>
      </c>
      <c r="D987" s="11" t="str">
        <f>[1]动作!$G986</f>
        <v>JS_CZ_wodefeng</v>
      </c>
      <c r="E987" s="11" t="str">
        <f>[1]动作!$D986</f>
        <v>分系统1BMS6SOC过低二级故障</v>
      </c>
      <c r="F987" s="11" t="s">
        <v>177</v>
      </c>
      <c r="G987" s="12">
        <f>[1]动作!$A986+[1]动作!$B986</f>
        <v>43195.829733796294</v>
      </c>
      <c r="H987" s="12"/>
      <c r="I987" s="11"/>
    </row>
    <row r="988" spans="1:9" hidden="1" x14ac:dyDescent="0.3">
      <c r="A988" s="24">
        <v>986</v>
      </c>
      <c r="B988" s="11" t="str">
        <f>IFERROR(INDEX({"JSNY-BJ0001-01";"JSNY-JS0022-01";"JSNY-JS0002-01"},MATCH(D988,{"BJ_zhongyu";"JS_WX_liteer";"JS_CZ_wodefeng"},0)),"")</f>
        <v>JSNY-JS0002-01</v>
      </c>
      <c r="C988" s="11" t="str">
        <f>IFERROR(INDEX({"北京中裕世纪大酒店";"江苏利特尔绿色包装股份有限公司";"常州市金坛沃德丰电子科技有限公司"},MATCH(D988,{"BJ_zhongyu";"JS_WX_liteer";"JS_CZ_wodefeng"},0)),"")</f>
        <v>常州市金坛沃德丰电子科技有限公司</v>
      </c>
      <c r="D988" s="11" t="str">
        <f>[1]动作!$G987</f>
        <v>JS_CZ_wodefeng</v>
      </c>
      <c r="E988" s="11" t="str">
        <f>[1]动作!$D987</f>
        <v>分系统1BMS4SOC过低一级故障</v>
      </c>
      <c r="F988" s="11" t="s">
        <v>177</v>
      </c>
      <c r="G988" s="12">
        <f>[1]动作!$A987+[1]动作!$B987</f>
        <v>43195.830023148148</v>
      </c>
      <c r="H988" s="12"/>
      <c r="I988" s="11"/>
    </row>
    <row r="989" spans="1:9" hidden="1" x14ac:dyDescent="0.3">
      <c r="A989" s="24">
        <v>987</v>
      </c>
      <c r="B989" s="11" t="str">
        <f>IFERROR(INDEX({"JSNY-BJ0001-01";"JSNY-JS0022-01";"JSNY-JS0002-01"},MATCH(D989,{"BJ_zhongyu";"JS_WX_liteer";"JS_CZ_wodefeng"},0)),"")</f>
        <v>JSNY-JS0002-01</v>
      </c>
      <c r="C989" s="11" t="str">
        <f>IFERROR(INDEX({"北京中裕世纪大酒店";"江苏利特尔绿色包装股份有限公司";"常州市金坛沃德丰电子科技有限公司"},MATCH(D989,{"BJ_zhongyu";"JS_WX_liteer";"JS_CZ_wodefeng"},0)),"")</f>
        <v>常州市金坛沃德丰电子科技有限公司</v>
      </c>
      <c r="D989" s="11" t="str">
        <f>[1]动作!$G988</f>
        <v>JS_CZ_wodefeng</v>
      </c>
      <c r="E989" s="11" t="str">
        <f>[1]动作!$D988</f>
        <v>分系统1BMS4SOC过低二级故障</v>
      </c>
      <c r="F989" s="11" t="s">
        <v>177</v>
      </c>
      <c r="G989" s="12">
        <f>[1]动作!$A988+[1]动作!$B988</f>
        <v>43195.830023148148</v>
      </c>
      <c r="H989" s="12"/>
      <c r="I989" s="11"/>
    </row>
    <row r="990" spans="1:9" hidden="1" x14ac:dyDescent="0.3">
      <c r="A990" s="24">
        <v>988</v>
      </c>
      <c r="B990" s="11" t="str">
        <f>IFERROR(INDEX({"JSNY-BJ0001-01";"JSNY-JS0022-01";"JSNY-JS0002-01"},MATCH(D990,{"BJ_zhongyu";"JS_WX_liteer";"JS_CZ_wodefeng"},0)),"")</f>
        <v>JSNY-JS0002-01</v>
      </c>
      <c r="C990" s="11" t="str">
        <f>IFERROR(INDEX({"北京中裕世纪大酒店";"江苏利特尔绿色包装股份有限公司";"常州市金坛沃德丰电子科技有限公司"},MATCH(D990,{"BJ_zhongyu";"JS_WX_liteer";"JS_CZ_wodefeng"},0)),"")</f>
        <v>常州市金坛沃德丰电子科技有限公司</v>
      </c>
      <c r="D990" s="11" t="str">
        <f>[1]动作!$G989</f>
        <v>JS_CZ_wodefeng</v>
      </c>
      <c r="E990" s="11" t="str">
        <f>[1]动作!$D989</f>
        <v>分系统1BMS6单体电压过低一级故障</v>
      </c>
      <c r="F990" s="11" t="s">
        <v>177</v>
      </c>
      <c r="G990" s="12">
        <f>[1]动作!$A989+[1]动作!$B989</f>
        <v>43195.830428240741</v>
      </c>
      <c r="H990" s="12"/>
      <c r="I990" s="11"/>
    </row>
    <row r="991" spans="1:9" hidden="1" x14ac:dyDescent="0.3">
      <c r="A991" s="24">
        <v>989</v>
      </c>
      <c r="B991" s="11" t="str">
        <f>IFERROR(INDEX({"JSNY-BJ0001-01";"JSNY-JS0022-01";"JSNY-JS0002-01"},MATCH(D991,{"BJ_zhongyu";"JS_WX_liteer";"JS_CZ_wodefeng"},0)),"")</f>
        <v>JSNY-JS0002-01</v>
      </c>
      <c r="C991" s="11" t="str">
        <f>IFERROR(INDEX({"北京中裕世纪大酒店";"江苏利特尔绿色包装股份有限公司";"常州市金坛沃德丰电子科技有限公司"},MATCH(D991,{"BJ_zhongyu";"JS_WX_liteer";"JS_CZ_wodefeng"},0)),"")</f>
        <v>常州市金坛沃德丰电子科技有限公司</v>
      </c>
      <c r="D991" s="11" t="str">
        <f>[1]动作!$G990</f>
        <v>JS_CZ_wodefeng</v>
      </c>
      <c r="E991" s="11" t="str">
        <f>[1]动作!$D990</f>
        <v>分系统1BMS6单体电压过低二级故障</v>
      </c>
      <c r="F991" s="11" t="s">
        <v>177</v>
      </c>
      <c r="G991" s="12">
        <f>[1]动作!$A990+[1]动作!$B990</f>
        <v>43195.830428240741</v>
      </c>
      <c r="H991" s="12"/>
      <c r="I991" s="11"/>
    </row>
    <row r="992" spans="1:9" hidden="1" x14ac:dyDescent="0.3">
      <c r="A992" s="24">
        <v>990</v>
      </c>
      <c r="B992" s="11" t="str">
        <f>IFERROR(INDEX({"JSNY-BJ0001-01";"JSNY-JS0022-01";"JSNY-JS0002-01"},MATCH(D992,{"BJ_zhongyu";"JS_WX_liteer";"JS_CZ_wodefeng"},0)),"")</f>
        <v>JSNY-JS0002-01</v>
      </c>
      <c r="C992" s="11" t="str">
        <f>IFERROR(INDEX({"北京中裕世纪大酒店";"江苏利特尔绿色包装股份有限公司";"常州市金坛沃德丰电子科技有限公司"},MATCH(D992,{"BJ_zhongyu";"JS_WX_liteer";"JS_CZ_wodefeng"},0)),"")</f>
        <v>常州市金坛沃德丰电子科技有限公司</v>
      </c>
      <c r="D992" s="11" t="str">
        <f>[1]动作!$G991</f>
        <v>JS_CZ_wodefeng</v>
      </c>
      <c r="E992" s="11" t="str">
        <f>[1]动作!$D991</f>
        <v>分系统1BMS4单体电压过低一级故障</v>
      </c>
      <c r="F992" s="11" t="s">
        <v>177</v>
      </c>
      <c r="G992" s="12">
        <f>[1]动作!$A991+[1]动作!$B991</f>
        <v>43195.830717592595</v>
      </c>
      <c r="H992" s="12"/>
      <c r="I992" s="11"/>
    </row>
    <row r="993" spans="1:9" hidden="1" x14ac:dyDescent="0.3">
      <c r="A993" s="24">
        <v>991</v>
      </c>
      <c r="B993" s="11" t="str">
        <f>IFERROR(INDEX({"JSNY-BJ0001-01";"JSNY-JS0022-01";"JSNY-JS0002-01"},MATCH(D993,{"BJ_zhongyu";"JS_WX_liteer";"JS_CZ_wodefeng"},0)),"")</f>
        <v>JSNY-JS0002-01</v>
      </c>
      <c r="C993" s="11" t="str">
        <f>IFERROR(INDEX({"北京中裕世纪大酒店";"江苏利特尔绿色包装股份有限公司";"常州市金坛沃德丰电子科技有限公司"},MATCH(D993,{"BJ_zhongyu";"JS_WX_liteer";"JS_CZ_wodefeng"},0)),"")</f>
        <v>常州市金坛沃德丰电子科技有限公司</v>
      </c>
      <c r="D993" s="11" t="str">
        <f>[1]动作!$G992</f>
        <v>JS_CZ_wodefeng</v>
      </c>
      <c r="E993" s="11" t="str">
        <f>[1]动作!$D992</f>
        <v>分系统1BMS4单体电压过低二级故障</v>
      </c>
      <c r="F993" s="11" t="s">
        <v>177</v>
      </c>
      <c r="G993" s="12">
        <f>[1]动作!$A992+[1]动作!$B992</f>
        <v>43195.830717592595</v>
      </c>
      <c r="H993" s="12"/>
      <c r="I993" s="11"/>
    </row>
    <row r="994" spans="1:9" hidden="1" x14ac:dyDescent="0.3">
      <c r="A994" s="24">
        <v>992</v>
      </c>
      <c r="B994" s="11" t="str">
        <f>IFERROR(INDEX({"JSNY-BJ0001-01";"JSNY-JS0022-01";"JSNY-JS0002-01"},MATCH(D994,{"BJ_zhongyu";"JS_WX_liteer";"JS_CZ_wodefeng"},0)),"")</f>
        <v>JSNY-JS0002-01</v>
      </c>
      <c r="C994" s="11" t="str">
        <f>IFERROR(INDEX({"北京中裕世纪大酒店";"江苏利特尔绿色包装股份有限公司";"常州市金坛沃德丰电子科技有限公司"},MATCH(D994,{"BJ_zhongyu";"JS_WX_liteer";"JS_CZ_wodefeng"},0)),"")</f>
        <v>常州市金坛沃德丰电子科技有限公司</v>
      </c>
      <c r="D994" s="11" t="str">
        <f>[1]动作!$G993</f>
        <v>JS_CZ_wodefeng</v>
      </c>
      <c r="E994" s="11" t="str">
        <f>[1]动作!$D993</f>
        <v>分系统1BMS2SOC过低一级故障</v>
      </c>
      <c r="F994" s="11" t="s">
        <v>177</v>
      </c>
      <c r="G994" s="12">
        <f>[1]动作!$A993+[1]动作!$B993</f>
        <v>43195.831759259258</v>
      </c>
      <c r="H994" s="12"/>
      <c r="I994" s="11"/>
    </row>
    <row r="995" spans="1:9" hidden="1" x14ac:dyDescent="0.3">
      <c r="A995" s="24">
        <v>993</v>
      </c>
      <c r="B995" s="11" t="str">
        <f>IFERROR(INDEX({"JSNY-BJ0001-01";"JSNY-JS0022-01";"JSNY-JS0002-01"},MATCH(D995,{"BJ_zhongyu";"JS_WX_liteer";"JS_CZ_wodefeng"},0)),"")</f>
        <v>JSNY-JS0002-01</v>
      </c>
      <c r="C995" s="11" t="str">
        <f>IFERROR(INDEX({"北京中裕世纪大酒店";"江苏利特尔绿色包装股份有限公司";"常州市金坛沃德丰电子科技有限公司"},MATCH(D995,{"BJ_zhongyu";"JS_WX_liteer";"JS_CZ_wodefeng"},0)),"")</f>
        <v>常州市金坛沃德丰电子科技有限公司</v>
      </c>
      <c r="D995" s="11" t="str">
        <f>[1]动作!$G994</f>
        <v>JS_CZ_wodefeng</v>
      </c>
      <c r="E995" s="11" t="str">
        <f>[1]动作!$D994</f>
        <v>分系统1BMS2SOC过低二级故障</v>
      </c>
      <c r="F995" s="11" t="s">
        <v>177</v>
      </c>
      <c r="G995" s="12">
        <f>[1]动作!$A994+[1]动作!$B994</f>
        <v>43195.831759259258</v>
      </c>
      <c r="H995" s="12"/>
      <c r="I995" s="11"/>
    </row>
    <row r="996" spans="1:9" hidden="1" x14ac:dyDescent="0.3">
      <c r="A996" s="24">
        <v>994</v>
      </c>
      <c r="B996" s="11" t="str">
        <f>IFERROR(INDEX({"JSNY-BJ0001-01";"JSNY-JS0022-01";"JSNY-JS0002-01"},MATCH(D996,{"BJ_zhongyu";"JS_WX_liteer";"JS_CZ_wodefeng"},0)),"")</f>
        <v>JSNY-JS0002-01</v>
      </c>
      <c r="C996" s="11" t="str">
        <f>IFERROR(INDEX({"北京中裕世纪大酒店";"江苏利特尔绿色包装股份有限公司";"常州市金坛沃德丰电子科技有限公司"},MATCH(D996,{"BJ_zhongyu";"JS_WX_liteer";"JS_CZ_wodefeng"},0)),"")</f>
        <v>常州市金坛沃德丰电子科技有限公司</v>
      </c>
      <c r="D996" s="11" t="str">
        <f>[1]动作!$G995</f>
        <v>JS_CZ_wodefeng</v>
      </c>
      <c r="E996" s="11" t="str">
        <f>[1]动作!$D995</f>
        <v>分系统1告警状态</v>
      </c>
      <c r="F996" s="11" t="s">
        <v>178</v>
      </c>
      <c r="G996" s="12">
        <f>[1]动作!$A995+[1]动作!$B995</f>
        <v>43195.836967592593</v>
      </c>
      <c r="H996" s="12"/>
      <c r="I996" s="11"/>
    </row>
    <row r="997" spans="1:9" hidden="1" x14ac:dyDescent="0.3">
      <c r="A997" s="24">
        <v>995</v>
      </c>
      <c r="B997" s="11" t="str">
        <f>IFERROR(INDEX({"JSNY-BJ0001-01";"JSNY-JS0022-01";"JSNY-JS0002-01"},MATCH(D997,{"BJ_zhongyu";"JS_WX_liteer";"JS_CZ_wodefeng"},0)),"")</f>
        <v>JSNY-JS0002-01</v>
      </c>
      <c r="C997" s="11" t="str">
        <f>IFERROR(INDEX({"北京中裕世纪大酒店";"江苏利特尔绿色包装股份有限公司";"常州市金坛沃德丰电子科技有限公司"},MATCH(D997,{"BJ_zhongyu";"JS_WX_liteer";"JS_CZ_wodefeng"},0)),"")</f>
        <v>常州市金坛沃德丰电子科技有限公司</v>
      </c>
      <c r="D997" s="11" t="str">
        <f>[1]动作!$G996</f>
        <v>JS_CZ_wodefeng</v>
      </c>
      <c r="E997" s="11" t="str">
        <f>[1]动作!$D996</f>
        <v>分系统1BCMS2告警状态</v>
      </c>
      <c r="F997" s="11" t="s">
        <v>177</v>
      </c>
      <c r="G997" s="12">
        <f>[1]动作!$A996+[1]动作!$B996</f>
        <v>43195.836967592593</v>
      </c>
      <c r="H997" s="12"/>
      <c r="I997" s="11"/>
    </row>
    <row r="998" spans="1:9" hidden="1" x14ac:dyDescent="0.3">
      <c r="A998" s="24">
        <v>996</v>
      </c>
      <c r="B998" s="11" t="str">
        <f>IFERROR(INDEX({"JSNY-BJ0001-01";"JSNY-JS0022-01";"JSNY-JS0002-01"},MATCH(D998,{"BJ_zhongyu";"JS_WX_liteer";"JS_CZ_wodefeng"},0)),"")</f>
        <v>JSNY-JS0002-01</v>
      </c>
      <c r="C998" s="11" t="str">
        <f>IFERROR(INDEX({"北京中裕世纪大酒店";"江苏利特尔绿色包装股份有限公司";"常州市金坛沃德丰电子科技有限公司"},MATCH(D998,{"BJ_zhongyu";"JS_WX_liteer";"JS_CZ_wodefeng"},0)),"")</f>
        <v>常州市金坛沃德丰电子科技有限公司</v>
      </c>
      <c r="D998" s="11" t="str">
        <f>[1]动作!$G997</f>
        <v>JS_CZ_wodefeng</v>
      </c>
      <c r="E998" s="11" t="str">
        <f>[1]动作!$D997</f>
        <v>分系统1BCMS5告警状态</v>
      </c>
      <c r="F998" s="11" t="s">
        <v>177</v>
      </c>
      <c r="G998" s="12">
        <f>[1]动作!$A997+[1]动作!$B997</f>
        <v>43195.839687500003</v>
      </c>
      <c r="H998" s="12"/>
      <c r="I998" s="11"/>
    </row>
    <row r="999" spans="1:9" hidden="1" x14ac:dyDescent="0.3">
      <c r="A999" s="24">
        <v>997</v>
      </c>
      <c r="B999" s="11" t="str">
        <f>IFERROR(INDEX({"JSNY-BJ0001-01";"JSNY-JS0022-01";"JSNY-JS0002-01"},MATCH(D999,{"BJ_zhongyu";"JS_WX_liteer";"JS_CZ_wodefeng"},0)),"")</f>
        <v>JSNY-JS0002-01</v>
      </c>
      <c r="C999" s="11" t="str">
        <f>IFERROR(INDEX({"北京中裕世纪大酒店";"江苏利特尔绿色包装股份有限公司";"常州市金坛沃德丰电子科技有限公司"},MATCH(D999,{"BJ_zhongyu";"JS_WX_liteer";"JS_CZ_wodefeng"},0)),"")</f>
        <v>常州市金坛沃德丰电子科技有限公司</v>
      </c>
      <c r="D999" s="11" t="str">
        <f>[1]动作!$G998</f>
        <v>JS_CZ_wodefeng</v>
      </c>
      <c r="E999" s="11" t="str">
        <f>[1]动作!$D998</f>
        <v>分系统1BCMS3告警状态</v>
      </c>
      <c r="F999" s="11" t="s">
        <v>177</v>
      </c>
      <c r="G999" s="12">
        <f>[1]动作!$A998+[1]动作!$B998</f>
        <v>43195.840208333335</v>
      </c>
      <c r="H999" s="12"/>
      <c r="I999" s="11"/>
    </row>
    <row r="1000" spans="1:9" hidden="1" x14ac:dyDescent="0.3">
      <c r="A1000" s="24">
        <v>998</v>
      </c>
      <c r="B1000" s="11" t="str">
        <f>IFERROR(INDEX({"JSNY-BJ0001-01";"JSNY-JS0022-01";"JSNY-JS0002-01"},MATCH(D1000,{"BJ_zhongyu";"JS_WX_liteer";"JS_CZ_wodefeng"},0)),"")</f>
        <v>JSNY-JS0002-01</v>
      </c>
      <c r="C1000" s="11" t="str">
        <f>IFERROR(INDEX({"北京中裕世纪大酒店";"江苏利特尔绿色包装股份有限公司";"常州市金坛沃德丰电子科技有限公司"},MATCH(D1000,{"BJ_zhongyu";"JS_WX_liteer";"JS_CZ_wodefeng"},0)),"")</f>
        <v>常州市金坛沃德丰电子科技有限公司</v>
      </c>
      <c r="D1000" s="11" t="str">
        <f>[1]动作!$G999</f>
        <v>JS_CZ_wodefeng</v>
      </c>
      <c r="E1000" s="11" t="str">
        <f>[1]动作!$D999</f>
        <v>分系统1BCMS1告警状态</v>
      </c>
      <c r="F1000" s="11" t="s">
        <v>177</v>
      </c>
      <c r="G1000" s="12">
        <f>[1]动作!$A999+[1]动作!$B999</f>
        <v>43195.840497685182</v>
      </c>
      <c r="H1000" s="12"/>
      <c r="I1000" s="11"/>
    </row>
    <row r="1001" spans="1:9" hidden="1" x14ac:dyDescent="0.3">
      <c r="A1001" s="24">
        <v>999</v>
      </c>
      <c r="B1001" s="11" t="str">
        <f>IFERROR(INDEX({"JSNY-BJ0001-01";"JSNY-JS0022-01";"JSNY-JS0002-01"},MATCH(D1001,{"BJ_zhongyu";"JS_WX_liteer";"JS_CZ_wodefeng"},0)),"")</f>
        <v>JSNY-JS0002-01</v>
      </c>
      <c r="C1001" s="11" t="str">
        <f>IFERROR(INDEX({"北京中裕世纪大酒店";"江苏利特尔绿色包装股份有限公司";"常州市金坛沃德丰电子科技有限公司"},MATCH(D1001,{"BJ_zhongyu";"JS_WX_liteer";"JS_CZ_wodefeng"},0)),"")</f>
        <v>常州市金坛沃德丰电子科技有限公司</v>
      </c>
      <c r="D1001" s="11" t="str">
        <f>[1]动作!$G1000</f>
        <v>JS_CZ_wodefeng</v>
      </c>
      <c r="E1001" s="11" t="str">
        <f>[1]动作!$D1000</f>
        <v>分系统1BCMS6告警状态</v>
      </c>
      <c r="F1001" s="11" t="s">
        <v>177</v>
      </c>
      <c r="G1001" s="12">
        <f>[1]动作!$A1000+[1]动作!$B1000</f>
        <v>43195.840671296297</v>
      </c>
      <c r="H1001" s="12"/>
      <c r="I1001" s="11"/>
    </row>
    <row r="1002" spans="1:9" hidden="1" x14ac:dyDescent="0.3">
      <c r="A1002" s="24">
        <v>1000</v>
      </c>
      <c r="B1002" s="11" t="str">
        <f>IFERROR(INDEX({"JSNY-BJ0001-01";"JSNY-JS0022-01";"JSNY-JS0002-01"},MATCH(D1002,{"BJ_zhongyu";"JS_WX_liteer";"JS_CZ_wodefeng"},0)),"")</f>
        <v>JSNY-JS0002-01</v>
      </c>
      <c r="C1002" s="11" t="str">
        <f>IFERROR(INDEX({"北京中裕世纪大酒店";"江苏利特尔绿色包装股份有限公司";"常州市金坛沃德丰电子科技有限公司"},MATCH(D1002,{"BJ_zhongyu";"JS_WX_liteer";"JS_CZ_wodefeng"},0)),"")</f>
        <v>常州市金坛沃德丰电子科技有限公司</v>
      </c>
      <c r="D1002" s="11" t="str">
        <f>[1]动作!$G1001</f>
        <v>JS_CZ_wodefeng</v>
      </c>
      <c r="E1002" s="11" t="str">
        <f>[1]动作!$D1001</f>
        <v>分系统1BCMS4告警状态</v>
      </c>
      <c r="F1002" s="11" t="s">
        <v>177</v>
      </c>
      <c r="G1002" s="12">
        <f>[1]动作!$A1001+[1]动作!$B1001</f>
        <v>43195.84101851852</v>
      </c>
      <c r="H1002" s="12"/>
      <c r="I1002" s="11"/>
    </row>
    <row r="1003" spans="1:9" hidden="1" x14ac:dyDescent="0.3">
      <c r="A1003" s="24">
        <v>1001</v>
      </c>
      <c r="B1003" s="11" t="str">
        <f>IFERROR(INDEX({"JSNY-BJ0001-01";"JSNY-JS0022-01";"JSNY-JS0002-01"},MATCH(D1003,{"BJ_zhongyu";"JS_WX_liteer";"JS_CZ_wodefeng"},0)),"")</f>
        <v>JSNY-JS0002-01</v>
      </c>
      <c r="C1003" s="11" t="str">
        <f>IFERROR(INDEX({"北京中裕世纪大酒店";"江苏利特尔绿色包装股份有限公司";"常州市金坛沃德丰电子科技有限公司"},MATCH(D1003,{"BJ_zhongyu";"JS_WX_liteer";"JS_CZ_wodefeng"},0)),"")</f>
        <v>常州市金坛沃德丰电子科技有限公司</v>
      </c>
      <c r="D1003" s="11" t="str">
        <f>[1]动作!$G1002</f>
        <v>JS_CZ_wodefeng</v>
      </c>
      <c r="E1003" s="11" t="str">
        <f>[1]动作!$D1002</f>
        <v>分系统1故障状态</v>
      </c>
      <c r="F1003" s="11" t="s">
        <v>178</v>
      </c>
      <c r="G1003" s="12">
        <f>[1]动作!$A1002+[1]动作!$B1002</f>
        <v>43195.842870370368</v>
      </c>
      <c r="H1003" s="12"/>
      <c r="I1003" s="11"/>
    </row>
    <row r="1004" spans="1:9" hidden="1" x14ac:dyDescent="0.3">
      <c r="A1004" s="24">
        <v>1002</v>
      </c>
      <c r="B1004" s="11" t="str">
        <f>IFERROR(INDEX({"JSNY-BJ0001-01";"JSNY-JS0022-01";"JSNY-JS0002-01"},MATCH(D1004,{"BJ_zhongyu";"JS_WX_liteer";"JS_CZ_wodefeng"},0)),"")</f>
        <v>JSNY-JS0002-01</v>
      </c>
      <c r="C1004" s="11" t="str">
        <f>IFERROR(INDEX({"北京中裕世纪大酒店";"江苏利特尔绿色包装股份有限公司";"常州市金坛沃德丰电子科技有限公司"},MATCH(D1004,{"BJ_zhongyu";"JS_WX_liteer";"JS_CZ_wodefeng"},0)),"")</f>
        <v>常州市金坛沃德丰电子科技有限公司</v>
      </c>
      <c r="D1004" s="11" t="str">
        <f>[1]动作!$G1003</f>
        <v>JS_CZ_wodefeng</v>
      </c>
      <c r="E1004" s="11" t="str">
        <f>[1]动作!$D1003</f>
        <v>分系统1BCMS5故障状态</v>
      </c>
      <c r="F1004" s="11" t="s">
        <v>177</v>
      </c>
      <c r="G1004" s="12">
        <f>[1]动作!$A1003+[1]动作!$B1003</f>
        <v>43195.842870370368</v>
      </c>
      <c r="H1004" s="12"/>
      <c r="I1004" s="11"/>
    </row>
    <row r="1005" spans="1:9" hidden="1" x14ac:dyDescent="0.3">
      <c r="A1005" s="24">
        <v>1003</v>
      </c>
      <c r="B1005" s="11" t="str">
        <f>IFERROR(INDEX({"JSNY-BJ0001-01";"JSNY-JS0022-01";"JSNY-JS0002-01"},MATCH(D1005,{"BJ_zhongyu";"JS_WX_liteer";"JS_CZ_wodefeng"},0)),"")</f>
        <v>JSNY-JS0002-01</v>
      </c>
      <c r="C1005" s="11" t="str">
        <f>IFERROR(INDEX({"北京中裕世纪大酒店";"江苏利特尔绿色包装股份有限公司";"常州市金坛沃德丰电子科技有限公司"},MATCH(D1005,{"BJ_zhongyu";"JS_WX_liteer";"JS_CZ_wodefeng"},0)),"")</f>
        <v>常州市金坛沃德丰电子科技有限公司</v>
      </c>
      <c r="D1005" s="11" t="str">
        <f>[1]动作!$G1004</f>
        <v>JS_CZ_wodefeng</v>
      </c>
      <c r="E1005" s="11" t="str">
        <f>[1]动作!$D1004</f>
        <v>分系统1BMS5单体电压过低一级故障</v>
      </c>
      <c r="F1005" s="11" t="s">
        <v>177</v>
      </c>
      <c r="G1005" s="12">
        <f>[1]动作!$A1004+[1]动作!$B1004</f>
        <v>43195.842870370368</v>
      </c>
      <c r="H1005" s="12"/>
      <c r="I1005" s="11"/>
    </row>
    <row r="1006" spans="1:9" hidden="1" x14ac:dyDescent="0.3">
      <c r="A1006" s="24">
        <v>1004</v>
      </c>
      <c r="B1006" s="11" t="str">
        <f>IFERROR(INDEX({"JSNY-BJ0001-01";"JSNY-JS0022-01";"JSNY-JS0002-01"},MATCH(D1006,{"BJ_zhongyu";"JS_WX_liteer";"JS_CZ_wodefeng"},0)),"")</f>
        <v>JSNY-JS0002-01</v>
      </c>
      <c r="C1006" s="11" t="str">
        <f>IFERROR(INDEX({"北京中裕世纪大酒店";"江苏利特尔绿色包装股份有限公司";"常州市金坛沃德丰电子科技有限公司"},MATCH(D1006,{"BJ_zhongyu";"JS_WX_liteer";"JS_CZ_wodefeng"},0)),"")</f>
        <v>常州市金坛沃德丰电子科技有限公司</v>
      </c>
      <c r="D1006" s="11" t="str">
        <f>[1]动作!$G1005</f>
        <v>JS_CZ_wodefeng</v>
      </c>
      <c r="E1006" s="11" t="str">
        <f>[1]动作!$D1005</f>
        <v>分系统1BCMS5告警状态</v>
      </c>
      <c r="F1006" s="11" t="s">
        <v>177</v>
      </c>
      <c r="G1006" s="12">
        <f>[1]动作!$A1005+[1]动作!$B1005</f>
        <v>43195.89167824074</v>
      </c>
      <c r="H1006" s="12"/>
      <c r="I1006" s="11"/>
    </row>
    <row r="1007" spans="1:9" hidden="1" x14ac:dyDescent="0.3">
      <c r="A1007" s="24">
        <v>1005</v>
      </c>
      <c r="B1007" s="11" t="str">
        <f>IFERROR(INDEX({"JSNY-BJ0001-01";"JSNY-JS0022-01";"JSNY-JS0002-01"},MATCH(D1007,{"BJ_zhongyu";"JS_WX_liteer";"JS_CZ_wodefeng"},0)),"")</f>
        <v>JSNY-JS0002-01</v>
      </c>
      <c r="C1007" s="11" t="str">
        <f>IFERROR(INDEX({"北京中裕世纪大酒店";"江苏利特尔绿色包装股份有限公司";"常州市金坛沃德丰电子科技有限公司"},MATCH(D1007,{"BJ_zhongyu";"JS_WX_liteer";"JS_CZ_wodefeng"},0)),"")</f>
        <v>常州市金坛沃德丰电子科技有限公司</v>
      </c>
      <c r="D1007" s="11" t="str">
        <f>[1]动作!$G1006</f>
        <v>JS_CZ_wodefeng</v>
      </c>
      <c r="E1007" s="11" t="str">
        <f>[1]动作!$D1006</f>
        <v>分系统1BMS5单体电压过低二级故障</v>
      </c>
      <c r="F1007" s="11" t="s">
        <v>177</v>
      </c>
      <c r="G1007" s="12">
        <f>[1]动作!$A1006+[1]动作!$B1006</f>
        <v>43195.89167824074</v>
      </c>
      <c r="H1007" s="12"/>
      <c r="I1007" s="11"/>
    </row>
    <row r="1008" spans="1:9" hidden="1" x14ac:dyDescent="0.3">
      <c r="A1008" s="24">
        <v>1006</v>
      </c>
      <c r="B1008" s="11" t="str">
        <f>IFERROR(INDEX({"JSNY-BJ0001-01";"JSNY-JS0022-01";"JSNY-JS0002-01"},MATCH(D1008,{"BJ_zhongyu";"JS_WX_liteer";"JS_CZ_wodefeng"},0)),"")</f>
        <v>JSNY-JS0002-01</v>
      </c>
      <c r="C1008" s="11" t="str">
        <f>IFERROR(INDEX({"北京中裕世纪大酒店";"江苏利特尔绿色包装股份有限公司";"常州市金坛沃德丰电子科技有限公司"},MATCH(D1008,{"BJ_zhongyu";"JS_WX_liteer";"JS_CZ_wodefeng"},0)),"")</f>
        <v>常州市金坛沃德丰电子科技有限公司</v>
      </c>
      <c r="D1008" s="11" t="str">
        <f>[1]动作!$G1007</f>
        <v>JS_CZ_wodefeng</v>
      </c>
      <c r="E1008" s="11" t="str">
        <f>[1]动作!$D1007</f>
        <v>分系统1BCMS5告警状态</v>
      </c>
      <c r="F1008" s="11" t="s">
        <v>177</v>
      </c>
      <c r="G1008" s="12">
        <f>[1]动作!$A1007+[1]动作!$B1007</f>
        <v>43195.892430555556</v>
      </c>
      <c r="H1008" s="12"/>
      <c r="I1008" s="11"/>
    </row>
    <row r="1009" spans="1:9" hidden="1" x14ac:dyDescent="0.3">
      <c r="A1009" s="24">
        <v>1007</v>
      </c>
      <c r="B1009" s="11" t="str">
        <f>IFERROR(INDEX({"JSNY-BJ0001-01";"JSNY-JS0022-01";"JSNY-JS0002-01"},MATCH(D1009,{"BJ_zhongyu";"JS_WX_liteer";"JS_CZ_wodefeng"},0)),"")</f>
        <v>JSNY-JS0002-01</v>
      </c>
      <c r="C1009" s="11" t="str">
        <f>IFERROR(INDEX({"北京中裕世纪大酒店";"江苏利特尔绿色包装股份有限公司";"常州市金坛沃德丰电子科技有限公司"},MATCH(D1009,{"BJ_zhongyu";"JS_WX_liteer";"JS_CZ_wodefeng"},0)),"")</f>
        <v>常州市金坛沃德丰电子科技有限公司</v>
      </c>
      <c r="D1009" s="11" t="str">
        <f>[1]动作!$G1008</f>
        <v>JS_CZ_wodefeng</v>
      </c>
      <c r="E1009" s="11" t="str">
        <f>[1]动作!$D1008</f>
        <v>分系统1BMS5单体电压过低二级故障</v>
      </c>
      <c r="F1009" s="11" t="s">
        <v>177</v>
      </c>
      <c r="G1009" s="12">
        <f>[1]动作!$A1008+[1]动作!$B1008</f>
        <v>43195.892430555556</v>
      </c>
      <c r="H1009" s="12"/>
      <c r="I1009" s="11"/>
    </row>
    <row r="1010" spans="1:9" hidden="1" x14ac:dyDescent="0.3">
      <c r="A1010" s="24">
        <v>1008</v>
      </c>
      <c r="B1010" s="11" t="str">
        <f>IFERROR(INDEX({"JSNY-BJ0001-01";"JSNY-JS0022-01";"JSNY-JS0002-01"},MATCH(D1010,{"BJ_zhongyu";"JS_WX_liteer";"JS_CZ_wodefeng"},0)),"")</f>
        <v>JSNY-JS0002-01</v>
      </c>
      <c r="C1010" s="11" t="str">
        <f>IFERROR(INDEX({"北京中裕世纪大酒店";"江苏利特尔绿色包装股份有限公司";"常州市金坛沃德丰电子科技有限公司"},MATCH(D1010,{"BJ_zhongyu";"JS_WX_liteer";"JS_CZ_wodefeng"},0)),"")</f>
        <v>常州市金坛沃德丰电子科技有限公司</v>
      </c>
      <c r="D1010" s="11" t="str">
        <f>[1]动作!$G1009</f>
        <v>JS_CZ_wodefeng</v>
      </c>
      <c r="E1010" s="11" t="str">
        <f>[1]动作!$D1009</f>
        <v>分系统1BMS5总电压过低二级故障</v>
      </c>
      <c r="F1010" s="11" t="s">
        <v>177</v>
      </c>
      <c r="G1010" s="12">
        <f>[1]动作!$A1009+[1]动作!$B1009</f>
        <v>43195.892430555556</v>
      </c>
      <c r="H1010" s="12"/>
      <c r="I1010" s="11"/>
    </row>
    <row r="1011" spans="1:9" hidden="1" x14ac:dyDescent="0.3">
      <c r="A1011" s="24">
        <v>1009</v>
      </c>
      <c r="B1011" s="11" t="str">
        <f>IFERROR(INDEX({"JSNY-BJ0001-01";"JSNY-JS0022-01";"JSNY-JS0002-01"},MATCH(D1011,{"BJ_zhongyu";"JS_WX_liteer";"JS_CZ_wodefeng"},0)),"")</f>
        <v>JSNY-JS0002-01</v>
      </c>
      <c r="C1011" s="11" t="str">
        <f>IFERROR(INDEX({"北京中裕世纪大酒店";"江苏利特尔绿色包装股份有限公司";"常州市金坛沃德丰电子科技有限公司"},MATCH(D1011,{"BJ_zhongyu";"JS_WX_liteer";"JS_CZ_wodefeng"},0)),"")</f>
        <v>常州市金坛沃德丰电子科技有限公司</v>
      </c>
      <c r="D1011" s="11" t="str">
        <f>[1]动作!$G1010</f>
        <v>JS_CZ_wodefeng</v>
      </c>
      <c r="E1011" s="11" t="str">
        <f>[1]动作!$D1010</f>
        <v>分系统1BMS5SOC过低一级故障</v>
      </c>
      <c r="F1011" s="11" t="s">
        <v>177</v>
      </c>
      <c r="G1011" s="12">
        <f>[1]动作!$A1010+[1]动作!$B1010</f>
        <v>43195.892430555556</v>
      </c>
      <c r="H1011" s="12"/>
      <c r="I1011" s="11"/>
    </row>
    <row r="1012" spans="1:9" hidden="1" x14ac:dyDescent="0.3">
      <c r="A1012" s="24">
        <v>1010</v>
      </c>
      <c r="B1012" s="11" t="str">
        <f>IFERROR(INDEX({"JSNY-BJ0001-01";"JSNY-JS0022-01";"JSNY-JS0002-01"},MATCH(D1012,{"BJ_zhongyu";"JS_WX_liteer";"JS_CZ_wodefeng"},0)),"")</f>
        <v>JSNY-JS0002-01</v>
      </c>
      <c r="C1012" s="11" t="str">
        <f>IFERROR(INDEX({"北京中裕世纪大酒店";"江苏利特尔绿色包装股份有限公司";"常州市金坛沃德丰电子科技有限公司"},MATCH(D1012,{"BJ_zhongyu";"JS_WX_liteer";"JS_CZ_wodefeng"},0)),"")</f>
        <v>常州市金坛沃德丰电子科技有限公司</v>
      </c>
      <c r="D1012" s="11" t="str">
        <f>[1]动作!$G1011</f>
        <v>JS_CZ_wodefeng</v>
      </c>
      <c r="E1012" s="11" t="str">
        <f>[1]动作!$D1011</f>
        <v>分系统1BMS5SOC过低二级故障</v>
      </c>
      <c r="F1012" s="11" t="s">
        <v>177</v>
      </c>
      <c r="G1012" s="12">
        <f>[1]动作!$A1011+[1]动作!$B1011</f>
        <v>43195.892430555556</v>
      </c>
      <c r="H1012" s="12"/>
      <c r="I1012" s="11"/>
    </row>
    <row r="1013" spans="1:9" hidden="1" x14ac:dyDescent="0.3">
      <c r="A1013" s="24">
        <v>1011</v>
      </c>
      <c r="B1013" s="11" t="str">
        <f>IFERROR(INDEX({"JSNY-BJ0001-01";"JSNY-JS0022-01";"JSNY-JS0002-01"},MATCH(D1013,{"BJ_zhongyu";"JS_WX_liteer";"JS_CZ_wodefeng"},0)),"")</f>
        <v>JSNY-JS0002-01</v>
      </c>
      <c r="C1013" s="11" t="str">
        <f>IFERROR(INDEX({"北京中裕世纪大酒店";"江苏利特尔绿色包装股份有限公司";"常州市金坛沃德丰电子科技有限公司"},MATCH(D1013,{"BJ_zhongyu";"JS_WX_liteer";"JS_CZ_wodefeng"},0)),"")</f>
        <v>常州市金坛沃德丰电子科技有限公司</v>
      </c>
      <c r="D1013" s="11" t="str">
        <f>[1]动作!$G1012</f>
        <v>JS_CZ_wodefeng</v>
      </c>
      <c r="E1013" s="11" t="str">
        <f>[1]动作!$D1012</f>
        <v>分系统1BMS1单体电压过低一级故障</v>
      </c>
      <c r="F1013" s="11" t="s">
        <v>177</v>
      </c>
      <c r="G1013" s="12">
        <f>[1]动作!$A1012+[1]动作!$B1012</f>
        <v>43196.02648148148</v>
      </c>
      <c r="H1013" s="12"/>
      <c r="I1013" s="11"/>
    </row>
    <row r="1014" spans="1:9" hidden="1" x14ac:dyDescent="0.3">
      <c r="A1014" s="24">
        <v>1012</v>
      </c>
      <c r="B1014" s="11" t="str">
        <f>IFERROR(INDEX({"JSNY-BJ0001-01";"JSNY-JS0022-01";"JSNY-JS0002-01"},MATCH(D1014,{"BJ_zhongyu";"JS_WX_liteer";"JS_CZ_wodefeng"},0)),"")</f>
        <v>JSNY-JS0002-01</v>
      </c>
      <c r="C1014" s="11" t="str">
        <f>IFERROR(INDEX({"北京中裕世纪大酒店";"江苏利特尔绿色包装股份有限公司";"常州市金坛沃德丰电子科技有限公司"},MATCH(D1014,{"BJ_zhongyu";"JS_WX_liteer";"JS_CZ_wodefeng"},0)),"")</f>
        <v>常州市金坛沃德丰电子科技有限公司</v>
      </c>
      <c r="D1014" s="11" t="str">
        <f>[1]动作!$G1013</f>
        <v>JS_CZ_wodefeng</v>
      </c>
      <c r="E1014" s="11" t="str">
        <f>[1]动作!$D1013</f>
        <v>分系统1BMS6单体电压过低一级故障</v>
      </c>
      <c r="F1014" s="11" t="s">
        <v>177</v>
      </c>
      <c r="G1014" s="12">
        <f>[1]动作!$A1013+[1]动作!$B1013</f>
        <v>43196.026655092595</v>
      </c>
      <c r="H1014" s="12"/>
      <c r="I1014" s="11"/>
    </row>
    <row r="1015" spans="1:9" hidden="1" x14ac:dyDescent="0.3">
      <c r="A1015" s="24">
        <v>1013</v>
      </c>
      <c r="B1015" s="11" t="str">
        <f>IFERROR(INDEX({"JSNY-BJ0001-01";"JSNY-JS0022-01";"JSNY-JS0002-01"},MATCH(D1015,{"BJ_zhongyu";"JS_WX_liteer";"JS_CZ_wodefeng"},0)),"")</f>
        <v>JSNY-JS0002-01</v>
      </c>
      <c r="C1015" s="11" t="str">
        <f>IFERROR(INDEX({"北京中裕世纪大酒店";"江苏利特尔绿色包装股份有限公司";"常州市金坛沃德丰电子科技有限公司"},MATCH(D1015,{"BJ_zhongyu";"JS_WX_liteer";"JS_CZ_wodefeng"},0)),"")</f>
        <v>常州市金坛沃德丰电子科技有限公司</v>
      </c>
      <c r="D1015" s="11" t="str">
        <f>[1]动作!$G1014</f>
        <v>JS_CZ_wodefeng</v>
      </c>
      <c r="E1015" s="11" t="str">
        <f>[1]动作!$D1014</f>
        <v>分系统1BMS3单体电压过低一级故障</v>
      </c>
      <c r="F1015" s="11" t="s">
        <v>177</v>
      </c>
      <c r="G1015" s="12">
        <f>[1]动作!$A1014+[1]动作!$B1014</f>
        <v>43196.027060185188</v>
      </c>
      <c r="H1015" s="12"/>
      <c r="I1015" s="11"/>
    </row>
    <row r="1016" spans="1:9" hidden="1" x14ac:dyDescent="0.3">
      <c r="A1016" s="24">
        <v>1014</v>
      </c>
      <c r="B1016" s="11" t="str">
        <f>IFERROR(INDEX({"JSNY-BJ0001-01";"JSNY-JS0022-01";"JSNY-JS0002-01"},MATCH(D1016,{"BJ_zhongyu";"JS_WX_liteer";"JS_CZ_wodefeng"},0)),"")</f>
        <v>JSNY-JS0002-01</v>
      </c>
      <c r="C1016" s="11" t="str">
        <f>IFERROR(INDEX({"北京中裕世纪大酒店";"江苏利特尔绿色包装股份有限公司";"常州市金坛沃德丰电子科技有限公司"},MATCH(D1016,{"BJ_zhongyu";"JS_WX_liteer";"JS_CZ_wodefeng"},0)),"")</f>
        <v>常州市金坛沃德丰电子科技有限公司</v>
      </c>
      <c r="D1016" s="11" t="str">
        <f>[1]动作!$G1015</f>
        <v>JS_CZ_wodefeng</v>
      </c>
      <c r="E1016" s="11" t="str">
        <f>[1]动作!$D1015</f>
        <v>分系统1BMS4单体电压过低一级故障</v>
      </c>
      <c r="F1016" s="11" t="s">
        <v>177</v>
      </c>
      <c r="G1016" s="12">
        <f>[1]动作!$A1015+[1]动作!$B1015</f>
        <v>43196.027233796296</v>
      </c>
      <c r="H1016" s="12"/>
      <c r="I1016" s="11"/>
    </row>
    <row r="1017" spans="1:9" hidden="1" x14ac:dyDescent="0.3">
      <c r="A1017" s="24">
        <v>1015</v>
      </c>
      <c r="B1017" s="11" t="str">
        <f>IFERROR(INDEX({"JSNY-BJ0001-01";"JSNY-JS0022-01";"JSNY-JS0002-01"},MATCH(D1017,{"BJ_zhongyu";"JS_WX_liteer";"JS_CZ_wodefeng"},0)),"")</f>
        <v>JSNY-JS0002-01</v>
      </c>
      <c r="C1017" s="11" t="str">
        <f>IFERROR(INDEX({"北京中裕世纪大酒店";"江苏利特尔绿色包装股份有限公司";"常州市金坛沃德丰电子科技有限公司"},MATCH(D1017,{"BJ_zhongyu";"JS_WX_liteer";"JS_CZ_wodefeng"},0)),"")</f>
        <v>常州市金坛沃德丰电子科技有限公司</v>
      </c>
      <c r="D1017" s="11" t="str">
        <f>[1]动作!$G1016</f>
        <v>JS_CZ_wodefeng</v>
      </c>
      <c r="E1017" s="11" t="str">
        <f>[1]动作!$D1016</f>
        <v>分系统1BMS2单体电压过低一级故障</v>
      </c>
      <c r="F1017" s="11" t="s">
        <v>177</v>
      </c>
      <c r="G1017" s="12">
        <f>[1]动作!$A1016+[1]动作!$B1016</f>
        <v>43196.027870370373</v>
      </c>
      <c r="H1017" s="12"/>
      <c r="I1017" s="11"/>
    </row>
    <row r="1018" spans="1:9" hidden="1" x14ac:dyDescent="0.3">
      <c r="A1018" s="24">
        <v>1016</v>
      </c>
      <c r="B1018" s="11" t="str">
        <f>IFERROR(INDEX({"JSNY-BJ0001-01";"JSNY-JS0022-01";"JSNY-JS0002-01"},MATCH(D1018,{"BJ_zhongyu";"JS_WX_liteer";"JS_CZ_wodefeng"},0)),"")</f>
        <v>JSNY-JS0002-01</v>
      </c>
      <c r="C1018" s="11" t="str">
        <f>IFERROR(INDEX({"北京中裕世纪大酒店";"江苏利特尔绿色包装股份有限公司";"常州市金坛沃德丰电子科技有限公司"},MATCH(D1018,{"BJ_zhongyu";"JS_WX_liteer";"JS_CZ_wodefeng"},0)),"")</f>
        <v>常州市金坛沃德丰电子科技有限公司</v>
      </c>
      <c r="D1018" s="11" t="str">
        <f>[1]动作!$G1017</f>
        <v>JS_CZ_wodefeng</v>
      </c>
      <c r="E1018" s="11" t="str">
        <f>[1]动作!$D1017</f>
        <v>分系统1BMS1总电压过低一级故障</v>
      </c>
      <c r="F1018" s="11" t="s">
        <v>177</v>
      </c>
      <c r="G1018" s="12">
        <f>[1]动作!$A1017+[1]动作!$B1017</f>
        <v>43196.029780092591</v>
      </c>
      <c r="H1018" s="12"/>
      <c r="I1018" s="11"/>
    </row>
    <row r="1019" spans="1:9" hidden="1" x14ac:dyDescent="0.3">
      <c r="A1019" s="24">
        <v>1017</v>
      </c>
      <c r="B1019" s="11" t="str">
        <f>IFERROR(INDEX({"JSNY-BJ0001-01";"JSNY-JS0022-01";"JSNY-JS0002-01"},MATCH(D1019,{"BJ_zhongyu";"JS_WX_liteer";"JS_CZ_wodefeng"},0)),"")</f>
        <v>JSNY-JS0002-01</v>
      </c>
      <c r="C1019" s="11" t="str">
        <f>IFERROR(INDEX({"北京中裕世纪大酒店";"江苏利特尔绿色包装股份有限公司";"常州市金坛沃德丰电子科技有限公司"},MATCH(D1019,{"BJ_zhongyu";"JS_WX_liteer";"JS_CZ_wodefeng"},0)),"")</f>
        <v>常州市金坛沃德丰电子科技有限公司</v>
      </c>
      <c r="D1019" s="11" t="str">
        <f>[1]动作!$G1018</f>
        <v>JS_CZ_wodefeng</v>
      </c>
      <c r="E1019" s="11" t="str">
        <f>[1]动作!$D1018</f>
        <v>分系统1BMS3总电压过低一级故障</v>
      </c>
      <c r="F1019" s="11" t="s">
        <v>177</v>
      </c>
      <c r="G1019" s="12">
        <f>[1]动作!$A1018+[1]动作!$B1018</f>
        <v>43196.02983796296</v>
      </c>
      <c r="H1019" s="12"/>
      <c r="I1019" s="11"/>
    </row>
    <row r="1020" spans="1:9" hidden="1" x14ac:dyDescent="0.3">
      <c r="A1020" s="24">
        <v>1018</v>
      </c>
      <c r="B1020" s="11" t="str">
        <f>IFERROR(INDEX({"JSNY-BJ0001-01";"JSNY-JS0022-01";"JSNY-JS0002-01"},MATCH(D1020,{"BJ_zhongyu";"JS_WX_liteer";"JS_CZ_wodefeng"},0)),"")</f>
        <v>JSNY-JS0002-01</v>
      </c>
      <c r="C1020" s="11" t="str">
        <f>IFERROR(INDEX({"北京中裕世纪大酒店";"江苏利特尔绿色包装股份有限公司";"常州市金坛沃德丰电子科技有限公司"},MATCH(D1020,{"BJ_zhongyu";"JS_WX_liteer";"JS_CZ_wodefeng"},0)),"")</f>
        <v>常州市金坛沃德丰电子科技有限公司</v>
      </c>
      <c r="D1020" s="11" t="str">
        <f>[1]动作!$G1019</f>
        <v>JS_CZ_wodefeng</v>
      </c>
      <c r="E1020" s="11" t="str">
        <f>[1]动作!$D1019</f>
        <v>分系统1BMS6总电压过低一级故障</v>
      </c>
      <c r="F1020" s="11" t="s">
        <v>177</v>
      </c>
      <c r="G1020" s="12">
        <f>[1]动作!$A1019+[1]动作!$B1019</f>
        <v>43196.029953703706</v>
      </c>
      <c r="H1020" s="12"/>
      <c r="I1020" s="11"/>
    </row>
    <row r="1021" spans="1:9" hidden="1" x14ac:dyDescent="0.3">
      <c r="A1021" s="24">
        <v>1019</v>
      </c>
      <c r="B1021" s="11" t="str">
        <f>IFERROR(INDEX({"JSNY-BJ0001-01";"JSNY-JS0022-01";"JSNY-JS0002-01"},MATCH(D1021,{"BJ_zhongyu";"JS_WX_liteer";"JS_CZ_wodefeng"},0)),"")</f>
        <v>JSNY-JS0002-01</v>
      </c>
      <c r="C1021" s="11" t="str">
        <f>IFERROR(INDEX({"北京中裕世纪大酒店";"江苏利特尔绿色包装股份有限公司";"常州市金坛沃德丰电子科技有限公司"},MATCH(D1021,{"BJ_zhongyu";"JS_WX_liteer";"JS_CZ_wodefeng"},0)),"")</f>
        <v>常州市金坛沃德丰电子科技有限公司</v>
      </c>
      <c r="D1021" s="11" t="str">
        <f>[1]动作!$G1020</f>
        <v>JS_CZ_wodefeng</v>
      </c>
      <c r="E1021" s="11" t="str">
        <f>[1]动作!$D1020</f>
        <v>分系统1BMS5总电压过低一级故障</v>
      </c>
      <c r="F1021" s="11" t="s">
        <v>177</v>
      </c>
      <c r="G1021" s="12">
        <f>[1]动作!$A1020+[1]动作!$B1020</f>
        <v>43196.030011574076</v>
      </c>
      <c r="H1021" s="12"/>
      <c r="I1021" s="11"/>
    </row>
    <row r="1022" spans="1:9" hidden="1" x14ac:dyDescent="0.3">
      <c r="A1022" s="24">
        <v>1020</v>
      </c>
      <c r="B1022" s="11" t="str">
        <f>IFERROR(INDEX({"JSNY-BJ0001-01";"JSNY-JS0022-01";"JSNY-JS0002-01"},MATCH(D1022,{"BJ_zhongyu";"JS_WX_liteer";"JS_CZ_wodefeng"},0)),"")</f>
        <v>JSNY-JS0002-01</v>
      </c>
      <c r="C1022" s="11" t="str">
        <f>IFERROR(INDEX({"北京中裕世纪大酒店";"江苏利特尔绿色包装股份有限公司";"常州市金坛沃德丰电子科技有限公司"},MATCH(D1022,{"BJ_zhongyu";"JS_WX_liteer";"JS_CZ_wodefeng"},0)),"")</f>
        <v>常州市金坛沃德丰电子科技有限公司</v>
      </c>
      <c r="D1022" s="11" t="str">
        <f>[1]动作!$G1021</f>
        <v>JS_CZ_wodefeng</v>
      </c>
      <c r="E1022" s="11" t="str">
        <f>[1]动作!$D1021</f>
        <v>分系统1BMS2总电压过低一级故障</v>
      </c>
      <c r="F1022" s="11" t="s">
        <v>177</v>
      </c>
      <c r="G1022" s="12">
        <f>[1]动作!$A1021+[1]动作!$B1021</f>
        <v>43196.030069444445</v>
      </c>
      <c r="H1022" s="12"/>
      <c r="I1022" s="11"/>
    </row>
    <row r="1023" spans="1:9" hidden="1" x14ac:dyDescent="0.3">
      <c r="A1023" s="24">
        <v>1021</v>
      </c>
      <c r="B1023" s="11" t="str">
        <f>IFERROR(INDEX({"JSNY-BJ0001-01";"JSNY-JS0022-01";"JSNY-JS0002-01"},MATCH(D1023,{"BJ_zhongyu";"JS_WX_liteer";"JS_CZ_wodefeng"},0)),"")</f>
        <v>JSNY-JS0002-01</v>
      </c>
      <c r="C1023" s="11" t="str">
        <f>IFERROR(INDEX({"北京中裕世纪大酒店";"江苏利特尔绿色包装股份有限公司";"常州市金坛沃德丰电子科技有限公司"},MATCH(D1023,{"BJ_zhongyu";"JS_WX_liteer";"JS_CZ_wodefeng"},0)),"")</f>
        <v>常州市金坛沃德丰电子科技有限公司</v>
      </c>
      <c r="D1023" s="11" t="str">
        <f>[1]动作!$G1022</f>
        <v>JS_CZ_wodefeng</v>
      </c>
      <c r="E1023" s="11" t="str">
        <f>[1]动作!$D1022</f>
        <v>分系统1BMS4总电压过低一级故障</v>
      </c>
      <c r="F1023" s="11" t="s">
        <v>177</v>
      </c>
      <c r="G1023" s="12">
        <f>[1]动作!$A1022+[1]动作!$B1022</f>
        <v>43196.030069444445</v>
      </c>
      <c r="H1023" s="12"/>
      <c r="I1023" s="11"/>
    </row>
    <row r="1024" spans="1:9" hidden="1" x14ac:dyDescent="0.3">
      <c r="A1024" s="24">
        <v>1022</v>
      </c>
      <c r="B1024" s="11" t="str">
        <f>IFERROR(INDEX({"JSNY-BJ0001-01";"JSNY-JS0022-01";"JSNY-JS0002-01"},MATCH(D1024,{"BJ_zhongyu";"JS_WX_liteer";"JS_CZ_wodefeng"},0)),"")</f>
        <v>JSNY-JS0002-01</v>
      </c>
      <c r="C1024" s="11" t="str">
        <f>IFERROR(INDEX({"北京中裕世纪大酒店";"江苏利特尔绿色包装股份有限公司";"常州市金坛沃德丰电子科技有限公司"},MATCH(D1024,{"BJ_zhongyu";"JS_WX_liteer";"JS_CZ_wodefeng"},0)),"")</f>
        <v>常州市金坛沃德丰电子科技有限公司</v>
      </c>
      <c r="D1024" s="11" t="str">
        <f>[1]动作!$G1023</f>
        <v>JS_CZ_wodefeng</v>
      </c>
      <c r="E1024" s="11" t="str">
        <f>[1]动作!$D1023</f>
        <v>分系统1BMS5单体电压过低一级故障</v>
      </c>
      <c r="F1024" s="11" t="s">
        <v>177</v>
      </c>
      <c r="G1024" s="12">
        <f>[1]动作!$A1023+[1]动作!$B1023</f>
        <v>43196.030590277776</v>
      </c>
      <c r="H1024" s="12"/>
      <c r="I1024" s="11"/>
    </row>
    <row r="1025" spans="1:9" hidden="1" x14ac:dyDescent="0.3">
      <c r="A1025" s="24">
        <v>1023</v>
      </c>
      <c r="B1025" s="11" t="str">
        <f>IFERROR(INDEX({"JSNY-BJ0001-01";"JSNY-JS0022-01";"JSNY-JS0002-01"},MATCH(D1025,{"BJ_zhongyu";"JS_WX_liteer";"JS_CZ_wodefeng"},0)),"")</f>
        <v>JSNY-JS0002-01</v>
      </c>
      <c r="C1025" s="11" t="str">
        <f>IFERROR(INDEX({"北京中裕世纪大酒店";"江苏利特尔绿色包装股份有限公司";"常州市金坛沃德丰电子科技有限公司"},MATCH(D1025,{"BJ_zhongyu";"JS_WX_liteer";"JS_CZ_wodefeng"},0)),"")</f>
        <v>常州市金坛沃德丰电子科技有限公司</v>
      </c>
      <c r="D1025" s="11" t="str">
        <f>[1]动作!$G1024</f>
        <v>JS_CZ_wodefeng</v>
      </c>
      <c r="E1025" s="11" t="str">
        <f>[1]动作!$D1024</f>
        <v>分系统1BMS1SOC过低二级故障</v>
      </c>
      <c r="F1025" s="11" t="s">
        <v>177</v>
      </c>
      <c r="G1025" s="12">
        <f>[1]动作!$A1024+[1]动作!$B1024</f>
        <v>43196.037476851852</v>
      </c>
      <c r="H1025" s="12"/>
      <c r="I1025" s="11"/>
    </row>
    <row r="1026" spans="1:9" hidden="1" x14ac:dyDescent="0.3">
      <c r="A1026" s="24">
        <v>1024</v>
      </c>
      <c r="B1026" s="11" t="str">
        <f>IFERROR(INDEX({"JSNY-BJ0001-01";"JSNY-JS0022-01";"JSNY-JS0002-01"},MATCH(D1026,{"BJ_zhongyu";"JS_WX_liteer";"JS_CZ_wodefeng"},0)),"")</f>
        <v>JSNY-JS0002-01</v>
      </c>
      <c r="C1026" s="11" t="str">
        <f>IFERROR(INDEX({"北京中裕世纪大酒店";"江苏利特尔绿色包装股份有限公司";"常州市金坛沃德丰电子科技有限公司"},MATCH(D1026,{"BJ_zhongyu";"JS_WX_liteer";"JS_CZ_wodefeng"},0)),"")</f>
        <v>常州市金坛沃德丰电子科技有限公司</v>
      </c>
      <c r="D1026" s="11" t="str">
        <f>[1]动作!$G1025</f>
        <v>JS_CZ_wodefeng</v>
      </c>
      <c r="E1026" s="11" t="str">
        <f>[1]动作!$D1025</f>
        <v>分系统1BMS3SOC过低二级故障</v>
      </c>
      <c r="F1026" s="11" t="s">
        <v>177</v>
      </c>
      <c r="G1026" s="12">
        <f>[1]动作!$A1025+[1]动作!$B1025</f>
        <v>43196.037939814814</v>
      </c>
      <c r="H1026" s="12"/>
      <c r="I1026" s="11"/>
    </row>
    <row r="1027" spans="1:9" hidden="1" x14ac:dyDescent="0.3">
      <c r="A1027" s="24">
        <v>1025</v>
      </c>
      <c r="B1027" s="11" t="str">
        <f>IFERROR(INDEX({"JSNY-BJ0001-01";"JSNY-JS0022-01";"JSNY-JS0002-01"},MATCH(D1027,{"BJ_zhongyu";"JS_WX_liteer";"JS_CZ_wodefeng"},0)),"")</f>
        <v>JSNY-JS0002-01</v>
      </c>
      <c r="C1027" s="11" t="str">
        <f>IFERROR(INDEX({"北京中裕世纪大酒店";"江苏利特尔绿色包装股份有限公司";"常州市金坛沃德丰电子科技有限公司"},MATCH(D1027,{"BJ_zhongyu";"JS_WX_liteer";"JS_CZ_wodefeng"},0)),"")</f>
        <v>常州市金坛沃德丰电子科技有限公司</v>
      </c>
      <c r="D1027" s="11" t="str">
        <f>[1]动作!$G1026</f>
        <v>JS_CZ_wodefeng</v>
      </c>
      <c r="E1027" s="11" t="str">
        <f>[1]动作!$D1026</f>
        <v>分系统1BMS6SOC过低二级故障</v>
      </c>
      <c r="F1027" s="11" t="s">
        <v>177</v>
      </c>
      <c r="G1027" s="12">
        <f>[1]动作!$A1026+[1]动作!$B1026</f>
        <v>43196.037939814814</v>
      </c>
      <c r="H1027" s="12"/>
      <c r="I1027" s="11"/>
    </row>
    <row r="1028" spans="1:9" hidden="1" x14ac:dyDescent="0.3">
      <c r="A1028" s="24">
        <v>1026</v>
      </c>
      <c r="B1028" s="11" t="str">
        <f>IFERROR(INDEX({"JSNY-BJ0001-01";"JSNY-JS0022-01";"JSNY-JS0002-01"},MATCH(D1028,{"BJ_zhongyu";"JS_WX_liteer";"JS_CZ_wodefeng"},0)),"")</f>
        <v>JSNY-JS0002-01</v>
      </c>
      <c r="C1028" s="11" t="str">
        <f>IFERROR(INDEX({"北京中裕世纪大酒店";"江苏利特尔绿色包装股份有限公司";"常州市金坛沃德丰电子科技有限公司"},MATCH(D1028,{"BJ_zhongyu";"JS_WX_liteer";"JS_CZ_wodefeng"},0)),"")</f>
        <v>常州市金坛沃德丰电子科技有限公司</v>
      </c>
      <c r="D1028" s="11" t="str">
        <f>[1]动作!$G1027</f>
        <v>JS_CZ_wodefeng</v>
      </c>
      <c r="E1028" s="11" t="str">
        <f>[1]动作!$D1027</f>
        <v>分系统1BMS5SOC过低二级故障</v>
      </c>
      <c r="F1028" s="11" t="s">
        <v>177</v>
      </c>
      <c r="G1028" s="12">
        <f>[1]动作!$A1027+[1]动作!$B1027</f>
        <v>43196.037997685184</v>
      </c>
      <c r="H1028" s="12"/>
      <c r="I1028" s="11"/>
    </row>
    <row r="1029" spans="1:9" hidden="1" x14ac:dyDescent="0.3">
      <c r="A1029" s="24">
        <v>1027</v>
      </c>
      <c r="B1029" s="11" t="str">
        <f>IFERROR(INDEX({"JSNY-BJ0001-01";"JSNY-JS0022-01";"JSNY-JS0002-01"},MATCH(D1029,{"BJ_zhongyu";"JS_WX_liteer";"JS_CZ_wodefeng"},0)),"")</f>
        <v>JSNY-JS0002-01</v>
      </c>
      <c r="C1029" s="11" t="str">
        <f>IFERROR(INDEX({"北京中裕世纪大酒店";"江苏利特尔绿色包装股份有限公司";"常州市金坛沃德丰电子科技有限公司"},MATCH(D1029,{"BJ_zhongyu";"JS_WX_liteer";"JS_CZ_wodefeng"},0)),"")</f>
        <v>常州市金坛沃德丰电子科技有限公司</v>
      </c>
      <c r="D1029" s="11" t="str">
        <f>[1]动作!$G1028</f>
        <v>JS_CZ_wodefeng</v>
      </c>
      <c r="E1029" s="11" t="str">
        <f>[1]动作!$D1028</f>
        <v>分系统1BMS4SOC过低二级故障</v>
      </c>
      <c r="F1029" s="11" t="s">
        <v>177</v>
      </c>
      <c r="G1029" s="12">
        <f>[1]动作!$A1028+[1]动作!$B1028</f>
        <v>43196.038171296299</v>
      </c>
      <c r="H1029" s="12"/>
      <c r="I1029" s="11"/>
    </row>
    <row r="1030" spans="1:9" hidden="1" x14ac:dyDescent="0.3">
      <c r="A1030" s="24">
        <v>1028</v>
      </c>
      <c r="B1030" s="11" t="str">
        <f>IFERROR(INDEX({"JSNY-BJ0001-01";"JSNY-JS0022-01";"JSNY-JS0002-01"},MATCH(D1030,{"BJ_zhongyu";"JS_WX_liteer";"JS_CZ_wodefeng"},0)),"")</f>
        <v>JSNY-JS0002-01</v>
      </c>
      <c r="C1030" s="11" t="str">
        <f>IFERROR(INDEX({"北京中裕世纪大酒店";"江苏利特尔绿色包装股份有限公司";"常州市金坛沃德丰电子科技有限公司"},MATCH(D1030,{"BJ_zhongyu";"JS_WX_liteer";"JS_CZ_wodefeng"},0)),"")</f>
        <v>常州市金坛沃德丰电子科技有限公司</v>
      </c>
      <c r="D1030" s="11" t="str">
        <f>[1]动作!$G1029</f>
        <v>JS_CZ_wodefeng</v>
      </c>
      <c r="E1030" s="11" t="str">
        <f>[1]动作!$D1029</f>
        <v>分系统1BMS2SOC过低二级故障</v>
      </c>
      <c r="F1030" s="11" t="s">
        <v>177</v>
      </c>
      <c r="G1030" s="12">
        <f>[1]动作!$A1029+[1]动作!$B1029</f>
        <v>43196.03875</v>
      </c>
      <c r="H1030" s="12"/>
      <c r="I1030" s="11"/>
    </row>
    <row r="1031" spans="1:9" hidden="1" x14ac:dyDescent="0.3">
      <c r="A1031" s="24">
        <v>1029</v>
      </c>
      <c r="B1031" s="11" t="str">
        <f>IFERROR(INDEX({"JSNY-BJ0001-01";"JSNY-JS0022-01";"JSNY-JS0002-01"},MATCH(D1031,{"BJ_zhongyu";"JS_WX_liteer";"JS_CZ_wodefeng"},0)),"")</f>
        <v>JSNY-JS0002-01</v>
      </c>
      <c r="C1031" s="11" t="str">
        <f>IFERROR(INDEX({"北京中裕世纪大酒店";"江苏利特尔绿色包装股份有限公司";"常州市金坛沃德丰电子科技有限公司"},MATCH(D1031,{"BJ_zhongyu";"JS_WX_liteer";"JS_CZ_wodefeng"},0)),"")</f>
        <v>常州市金坛沃德丰电子科技有限公司</v>
      </c>
      <c r="D1031" s="11" t="str">
        <f>[1]动作!$G1030</f>
        <v>JS_CZ_wodefeng</v>
      </c>
      <c r="E1031" s="11" t="str">
        <f>[1]动作!$D1030</f>
        <v>分系统1BMS1SOC过低一级故障</v>
      </c>
      <c r="F1031" s="11" t="s">
        <v>177</v>
      </c>
      <c r="G1031" s="12">
        <f>[1]动作!$A1030+[1]动作!$B1030</f>
        <v>43196.046574074076</v>
      </c>
      <c r="H1031" s="12"/>
      <c r="I1031" s="11"/>
    </row>
    <row r="1032" spans="1:9" hidden="1" x14ac:dyDescent="0.3">
      <c r="A1032" s="24">
        <v>1030</v>
      </c>
      <c r="B1032" s="11" t="str">
        <f>IFERROR(INDEX({"JSNY-BJ0001-01";"JSNY-JS0022-01";"JSNY-JS0002-01"},MATCH(D1032,{"BJ_zhongyu";"JS_WX_liteer";"JS_CZ_wodefeng"},0)),"")</f>
        <v>JSNY-JS0002-01</v>
      </c>
      <c r="C1032" s="11" t="str">
        <f>IFERROR(INDEX({"北京中裕世纪大酒店";"江苏利特尔绿色包装股份有限公司";"常州市金坛沃德丰电子科技有限公司"},MATCH(D1032,{"BJ_zhongyu";"JS_WX_liteer";"JS_CZ_wodefeng"},0)),"")</f>
        <v>常州市金坛沃德丰电子科技有限公司</v>
      </c>
      <c r="D1032" s="11" t="str">
        <f>[1]动作!$G1031</f>
        <v>JS_CZ_wodefeng</v>
      </c>
      <c r="E1032" s="11" t="str">
        <f>[1]动作!$D1031</f>
        <v>分系统1BMS3SOC过低一级故障</v>
      </c>
      <c r="F1032" s="11" t="s">
        <v>177</v>
      </c>
      <c r="G1032" s="12">
        <f>[1]动作!$A1031+[1]动作!$B1031</f>
        <v>43196.047442129631</v>
      </c>
      <c r="H1032" s="12"/>
      <c r="I1032" s="11"/>
    </row>
    <row r="1033" spans="1:9" hidden="1" x14ac:dyDescent="0.3">
      <c r="A1033" s="24">
        <v>1031</v>
      </c>
      <c r="B1033" s="11" t="str">
        <f>IFERROR(INDEX({"JSNY-BJ0001-01";"JSNY-JS0022-01";"JSNY-JS0002-01"},MATCH(D1033,{"BJ_zhongyu";"JS_WX_liteer";"JS_CZ_wodefeng"},0)),"")</f>
        <v>JSNY-JS0002-01</v>
      </c>
      <c r="C1033" s="11" t="str">
        <f>IFERROR(INDEX({"北京中裕世纪大酒店";"江苏利特尔绿色包装股份有限公司";"常州市金坛沃德丰电子科技有限公司"},MATCH(D1033,{"BJ_zhongyu";"JS_WX_liteer";"JS_CZ_wodefeng"},0)),"")</f>
        <v>常州市金坛沃德丰电子科技有限公司</v>
      </c>
      <c r="D1033" s="11" t="str">
        <f>[1]动作!$G1032</f>
        <v>JS_CZ_wodefeng</v>
      </c>
      <c r="E1033" s="11" t="str">
        <f>[1]动作!$D1032</f>
        <v>分系统1BMS6SOC过低一级故障</v>
      </c>
      <c r="F1033" s="11" t="s">
        <v>177</v>
      </c>
      <c r="G1033" s="12">
        <f>[1]动作!$A1032+[1]动作!$B1032</f>
        <v>43196.047442129631</v>
      </c>
      <c r="H1033" s="12"/>
      <c r="I1033" s="11"/>
    </row>
    <row r="1034" spans="1:9" hidden="1" x14ac:dyDescent="0.3">
      <c r="A1034" s="24">
        <v>1032</v>
      </c>
      <c r="B1034" s="11" t="str">
        <f>IFERROR(INDEX({"JSNY-BJ0001-01";"JSNY-JS0022-01";"JSNY-JS0002-01"},MATCH(D1034,{"BJ_zhongyu";"JS_WX_liteer";"JS_CZ_wodefeng"},0)),"")</f>
        <v>JSNY-JS0002-01</v>
      </c>
      <c r="C1034" s="11" t="str">
        <f>IFERROR(INDEX({"北京中裕世纪大酒店";"江苏利特尔绿色包装股份有限公司";"常州市金坛沃德丰电子科技有限公司"},MATCH(D1034,{"BJ_zhongyu";"JS_WX_liteer";"JS_CZ_wodefeng"},0)),"")</f>
        <v>常州市金坛沃德丰电子科技有限公司</v>
      </c>
      <c r="D1034" s="11" t="str">
        <f>[1]动作!$G1033</f>
        <v>JS_CZ_wodefeng</v>
      </c>
      <c r="E1034" s="11" t="str">
        <f>[1]动作!$D1033</f>
        <v>分系统1BMS5SOC过低一级故障</v>
      </c>
      <c r="F1034" s="11" t="s">
        <v>177</v>
      </c>
      <c r="G1034" s="12">
        <f>[1]动作!$A1033+[1]动作!$B1033</f>
        <v>43196.047500000001</v>
      </c>
      <c r="H1034" s="12"/>
      <c r="I1034" s="11"/>
    </row>
    <row r="1035" spans="1:9" hidden="1" x14ac:dyDescent="0.3">
      <c r="A1035" s="24">
        <v>1033</v>
      </c>
      <c r="B1035" s="11" t="str">
        <f>IFERROR(INDEX({"JSNY-BJ0001-01";"JSNY-JS0022-01";"JSNY-JS0002-01"},MATCH(D1035,{"BJ_zhongyu";"JS_WX_liteer";"JS_CZ_wodefeng"},0)),"")</f>
        <v>JSNY-JS0002-01</v>
      </c>
      <c r="C1035" s="11" t="str">
        <f>IFERROR(INDEX({"北京中裕世纪大酒店";"江苏利特尔绿色包装股份有限公司";"常州市金坛沃德丰电子科技有限公司"},MATCH(D1035,{"BJ_zhongyu";"JS_WX_liteer";"JS_CZ_wodefeng"},0)),"")</f>
        <v>常州市金坛沃德丰电子科技有限公司</v>
      </c>
      <c r="D1035" s="11" t="str">
        <f>[1]动作!$G1034</f>
        <v>JS_CZ_wodefeng</v>
      </c>
      <c r="E1035" s="11" t="str">
        <f>[1]动作!$D1034</f>
        <v>分系统1BMS4SOC过低一级故障</v>
      </c>
      <c r="F1035" s="11" t="s">
        <v>177</v>
      </c>
      <c r="G1035" s="12">
        <f>[1]动作!$A1034+[1]动作!$B1034</f>
        <v>43196.047847222224</v>
      </c>
      <c r="H1035" s="12"/>
      <c r="I1035" s="11"/>
    </row>
    <row r="1036" spans="1:9" hidden="1" x14ac:dyDescent="0.3">
      <c r="A1036" s="24">
        <v>1034</v>
      </c>
      <c r="B1036" s="11" t="str">
        <f>IFERROR(INDEX({"JSNY-BJ0001-01";"JSNY-JS0022-01";"JSNY-JS0002-01"},MATCH(D1036,{"BJ_zhongyu";"JS_WX_liteer";"JS_CZ_wodefeng"},0)),"")</f>
        <v>JSNY-JS0002-01</v>
      </c>
      <c r="C1036" s="11" t="str">
        <f>IFERROR(INDEX({"北京中裕世纪大酒店";"江苏利特尔绿色包装股份有限公司";"常州市金坛沃德丰电子科技有限公司"},MATCH(D1036,{"BJ_zhongyu";"JS_WX_liteer";"JS_CZ_wodefeng"},0)),"")</f>
        <v>常州市金坛沃德丰电子科技有限公司</v>
      </c>
      <c r="D1036" s="11" t="str">
        <f>[1]动作!$G1035</f>
        <v>JS_CZ_wodefeng</v>
      </c>
      <c r="E1036" s="11" t="str">
        <f>[1]动作!$D1035</f>
        <v>分系统1BMS2SOC过低一级故障</v>
      </c>
      <c r="F1036" s="11" t="s">
        <v>177</v>
      </c>
      <c r="G1036" s="12">
        <f>[1]动作!$A1035+[1]动作!$B1035</f>
        <v>43196.048657407409</v>
      </c>
      <c r="H1036" s="12"/>
      <c r="I1036" s="11"/>
    </row>
    <row r="1037" spans="1:9" hidden="1" x14ac:dyDescent="0.3">
      <c r="A1037" s="24">
        <v>1035</v>
      </c>
      <c r="B1037" s="11" t="str">
        <f>IFERROR(INDEX({"JSNY-BJ0001-01";"JSNY-JS0022-01";"JSNY-JS0002-01"},MATCH(D1037,{"BJ_zhongyu";"JS_WX_liteer";"JS_CZ_wodefeng"},0)),"")</f>
        <v>JSNY-JS0002-01</v>
      </c>
      <c r="C1037" s="11" t="str">
        <f>IFERROR(INDEX({"北京中裕世纪大酒店";"江苏利特尔绿色包装股份有限公司";"常州市金坛沃德丰电子科技有限公司"},MATCH(D1037,{"BJ_zhongyu";"JS_WX_liteer";"JS_CZ_wodefeng"},0)),"")</f>
        <v>常州市金坛沃德丰电子科技有限公司</v>
      </c>
      <c r="D1037" s="11" t="str">
        <f>[1]动作!$G1036</f>
        <v>JS_CZ_wodefeng</v>
      </c>
      <c r="E1037" s="11" t="str">
        <f>[1]动作!$D1036</f>
        <v>分系统1BMS1总电压过低一级故障</v>
      </c>
      <c r="F1037" s="11" t="s">
        <v>177</v>
      </c>
      <c r="G1037" s="12">
        <f>[1]动作!$A1036+[1]动作!$B1036</f>
        <v>43196.446122685185</v>
      </c>
      <c r="H1037" s="12"/>
      <c r="I1037" s="11"/>
    </row>
    <row r="1038" spans="1:9" hidden="1" x14ac:dyDescent="0.3">
      <c r="A1038" s="24">
        <v>1036</v>
      </c>
      <c r="B1038" s="11" t="str">
        <f>IFERROR(INDEX({"JSNY-BJ0001-01";"JSNY-JS0022-01";"JSNY-JS0002-01"},MATCH(D1038,{"BJ_zhongyu";"JS_WX_liteer";"JS_CZ_wodefeng"},0)),"")</f>
        <v>JSNY-JS0002-01</v>
      </c>
      <c r="C1038" s="11" t="str">
        <f>IFERROR(INDEX({"北京中裕世纪大酒店";"江苏利特尔绿色包装股份有限公司";"常州市金坛沃德丰电子科技有限公司"},MATCH(D1038,{"BJ_zhongyu";"JS_WX_liteer";"JS_CZ_wodefeng"},0)),"")</f>
        <v>常州市金坛沃德丰电子科技有限公司</v>
      </c>
      <c r="D1038" s="11" t="str">
        <f>[1]动作!$G1037</f>
        <v>JS_CZ_wodefeng</v>
      </c>
      <c r="E1038" s="11" t="str">
        <f>[1]动作!$D1037</f>
        <v>分系统1BMS1总电压过低二级故障</v>
      </c>
      <c r="F1038" s="11" t="s">
        <v>177</v>
      </c>
      <c r="G1038" s="12">
        <f>[1]动作!$A1037+[1]动作!$B1037</f>
        <v>43196.446122685185</v>
      </c>
      <c r="H1038" s="12"/>
      <c r="I1038" s="11"/>
    </row>
    <row r="1039" spans="1:9" hidden="1" x14ac:dyDescent="0.3">
      <c r="A1039" s="24">
        <v>1037</v>
      </c>
      <c r="B1039" s="11" t="str">
        <f>IFERROR(INDEX({"JSNY-BJ0001-01";"JSNY-JS0022-01";"JSNY-JS0002-01"},MATCH(D1039,{"BJ_zhongyu";"JS_WX_liteer";"JS_CZ_wodefeng"},0)),"")</f>
        <v>JSNY-JS0002-01</v>
      </c>
      <c r="C1039" s="11" t="str">
        <f>IFERROR(INDEX({"北京中裕世纪大酒店";"江苏利特尔绿色包装股份有限公司";"常州市金坛沃德丰电子科技有限公司"},MATCH(D1039,{"BJ_zhongyu";"JS_WX_liteer";"JS_CZ_wodefeng"},0)),"")</f>
        <v>常州市金坛沃德丰电子科技有限公司</v>
      </c>
      <c r="D1039" s="11" t="str">
        <f>[1]动作!$G1038</f>
        <v>JS_CZ_wodefeng</v>
      </c>
      <c r="E1039" s="11" t="str">
        <f>[1]动作!$D1038</f>
        <v>分系统1BMS3总电压过低一级故障</v>
      </c>
      <c r="F1039" s="11" t="s">
        <v>177</v>
      </c>
      <c r="G1039" s="12">
        <f>[1]动作!$A1038+[1]动作!$B1038</f>
        <v>43196.446481481478</v>
      </c>
      <c r="H1039" s="12"/>
      <c r="I1039" s="11"/>
    </row>
    <row r="1040" spans="1:9" hidden="1" x14ac:dyDescent="0.3">
      <c r="A1040" s="24">
        <v>1038</v>
      </c>
      <c r="B1040" s="11" t="str">
        <f>IFERROR(INDEX({"JSNY-BJ0001-01";"JSNY-JS0022-01";"JSNY-JS0002-01"},MATCH(D1040,{"BJ_zhongyu";"JS_WX_liteer";"JS_CZ_wodefeng"},0)),"")</f>
        <v>JSNY-JS0002-01</v>
      </c>
      <c r="C1040" s="11" t="str">
        <f>IFERROR(INDEX({"北京中裕世纪大酒店";"江苏利特尔绿色包装股份有限公司";"常州市金坛沃德丰电子科技有限公司"},MATCH(D1040,{"BJ_zhongyu";"JS_WX_liteer";"JS_CZ_wodefeng"},0)),"")</f>
        <v>常州市金坛沃德丰电子科技有限公司</v>
      </c>
      <c r="D1040" s="11" t="str">
        <f>[1]动作!$G1039</f>
        <v>JS_CZ_wodefeng</v>
      </c>
      <c r="E1040" s="11" t="str">
        <f>[1]动作!$D1039</f>
        <v>分系统1BMS3总电压过低二级故障</v>
      </c>
      <c r="F1040" s="11" t="s">
        <v>177</v>
      </c>
      <c r="G1040" s="12">
        <f>[1]动作!$A1039+[1]动作!$B1039</f>
        <v>43196.446481481478</v>
      </c>
      <c r="H1040" s="12"/>
      <c r="I1040" s="11"/>
    </row>
    <row r="1041" spans="1:9" hidden="1" x14ac:dyDescent="0.3">
      <c r="A1041" s="24">
        <v>1039</v>
      </c>
      <c r="B1041" s="11" t="str">
        <f>IFERROR(INDEX({"JSNY-BJ0001-01";"JSNY-JS0022-01";"JSNY-JS0002-01"},MATCH(D1041,{"BJ_zhongyu";"JS_WX_liteer";"JS_CZ_wodefeng"},0)),"")</f>
        <v>JSNY-JS0002-01</v>
      </c>
      <c r="C1041" s="11" t="str">
        <f>IFERROR(INDEX({"北京中裕世纪大酒店";"江苏利特尔绿色包装股份有限公司";"常州市金坛沃德丰电子科技有限公司"},MATCH(D1041,{"BJ_zhongyu";"JS_WX_liteer";"JS_CZ_wodefeng"},0)),"")</f>
        <v>常州市金坛沃德丰电子科技有限公司</v>
      </c>
      <c r="D1041" s="11" t="str">
        <f>[1]动作!$G1040</f>
        <v>JS_CZ_wodefeng</v>
      </c>
      <c r="E1041" s="11" t="str">
        <f>[1]动作!$D1040</f>
        <v>分系统1BMS6总电压过低一级故障</v>
      </c>
      <c r="F1041" s="11" t="s">
        <v>177</v>
      </c>
      <c r="G1041" s="12">
        <f>[1]动作!$A1040+[1]动作!$B1040</f>
        <v>43196.446759259263</v>
      </c>
      <c r="H1041" s="12"/>
      <c r="I1041" s="11"/>
    </row>
    <row r="1042" spans="1:9" hidden="1" x14ac:dyDescent="0.3">
      <c r="A1042" s="24">
        <v>1040</v>
      </c>
      <c r="B1042" s="11" t="str">
        <f>IFERROR(INDEX({"JSNY-BJ0001-01";"JSNY-JS0022-01";"JSNY-JS0002-01"},MATCH(D1042,{"BJ_zhongyu";"JS_WX_liteer";"JS_CZ_wodefeng"},0)),"")</f>
        <v>JSNY-JS0002-01</v>
      </c>
      <c r="C1042" s="11" t="str">
        <f>IFERROR(INDEX({"北京中裕世纪大酒店";"江苏利特尔绿色包装股份有限公司";"常州市金坛沃德丰电子科技有限公司"},MATCH(D1042,{"BJ_zhongyu";"JS_WX_liteer";"JS_CZ_wodefeng"},0)),"")</f>
        <v>常州市金坛沃德丰电子科技有限公司</v>
      </c>
      <c r="D1042" s="11" t="str">
        <f>[1]动作!$G1041</f>
        <v>JS_CZ_wodefeng</v>
      </c>
      <c r="E1042" s="11" t="str">
        <f>[1]动作!$D1041</f>
        <v>分系统1BMS6总电压过低二级故障</v>
      </c>
      <c r="F1042" s="11" t="s">
        <v>177</v>
      </c>
      <c r="G1042" s="12">
        <f>[1]动作!$A1041+[1]动作!$B1041</f>
        <v>43196.446759259263</v>
      </c>
      <c r="H1042" s="12"/>
      <c r="I1042" s="11"/>
    </row>
    <row r="1043" spans="1:9" hidden="1" x14ac:dyDescent="0.3">
      <c r="A1043" s="24">
        <v>1041</v>
      </c>
      <c r="B1043" s="11" t="str">
        <f>IFERROR(INDEX({"JSNY-BJ0001-01";"JSNY-JS0022-01";"JSNY-JS0002-01"},MATCH(D1043,{"BJ_zhongyu";"JS_WX_liteer";"JS_CZ_wodefeng"},0)),"")</f>
        <v>JSNY-JS0002-01</v>
      </c>
      <c r="C1043" s="11" t="str">
        <f>IFERROR(INDEX({"北京中裕世纪大酒店";"江苏利特尔绿色包装股份有限公司";"常州市金坛沃德丰电子科技有限公司"},MATCH(D1043,{"BJ_zhongyu";"JS_WX_liteer";"JS_CZ_wodefeng"},0)),"")</f>
        <v>常州市金坛沃德丰电子科技有限公司</v>
      </c>
      <c r="D1043" s="11" t="str">
        <f>[1]动作!$G1042</f>
        <v>JS_CZ_wodefeng</v>
      </c>
      <c r="E1043" s="11" t="str">
        <f>[1]动作!$D1042</f>
        <v>分系统1BMS3SOC过低一级故障</v>
      </c>
      <c r="F1043" s="11" t="s">
        <v>177</v>
      </c>
      <c r="G1043" s="12">
        <f>[1]动作!$A1042+[1]动作!$B1042</f>
        <v>43196.447048611109</v>
      </c>
      <c r="H1043" s="12"/>
      <c r="I1043" s="11"/>
    </row>
    <row r="1044" spans="1:9" hidden="1" x14ac:dyDescent="0.3">
      <c r="A1044" s="24">
        <v>1042</v>
      </c>
      <c r="B1044" s="11" t="str">
        <f>IFERROR(INDEX({"JSNY-BJ0001-01";"JSNY-JS0022-01";"JSNY-JS0002-01"},MATCH(D1044,{"BJ_zhongyu";"JS_WX_liteer";"JS_CZ_wodefeng"},0)),"")</f>
        <v>JSNY-JS0002-01</v>
      </c>
      <c r="C1044" s="11" t="str">
        <f>IFERROR(INDEX({"北京中裕世纪大酒店";"江苏利特尔绿色包装股份有限公司";"常州市金坛沃德丰电子科技有限公司"},MATCH(D1044,{"BJ_zhongyu";"JS_WX_liteer";"JS_CZ_wodefeng"},0)),"")</f>
        <v>常州市金坛沃德丰电子科技有限公司</v>
      </c>
      <c r="D1044" s="11" t="str">
        <f>[1]动作!$G1043</f>
        <v>JS_CZ_wodefeng</v>
      </c>
      <c r="E1044" s="11" t="str">
        <f>[1]动作!$D1043</f>
        <v>分系统1BMS3SOC过低二级故障</v>
      </c>
      <c r="F1044" s="11" t="s">
        <v>177</v>
      </c>
      <c r="G1044" s="12">
        <f>[1]动作!$A1043+[1]动作!$B1043</f>
        <v>43196.447048611109</v>
      </c>
      <c r="H1044" s="12"/>
      <c r="I1044" s="11"/>
    </row>
    <row r="1045" spans="1:9" hidden="1" x14ac:dyDescent="0.3">
      <c r="A1045" s="24">
        <v>1043</v>
      </c>
      <c r="B1045" s="11" t="str">
        <f>IFERROR(INDEX({"JSNY-BJ0001-01";"JSNY-JS0022-01";"JSNY-JS0002-01"},MATCH(D1045,{"BJ_zhongyu";"JS_WX_liteer";"JS_CZ_wodefeng"},0)),"")</f>
        <v>JSNY-JS0002-01</v>
      </c>
      <c r="C1045" s="11" t="str">
        <f>IFERROR(INDEX({"北京中裕世纪大酒店";"江苏利特尔绿色包装股份有限公司";"常州市金坛沃德丰电子科技有限公司"},MATCH(D1045,{"BJ_zhongyu";"JS_WX_liteer";"JS_CZ_wodefeng"},0)),"")</f>
        <v>常州市金坛沃德丰电子科技有限公司</v>
      </c>
      <c r="D1045" s="11" t="str">
        <f>[1]动作!$G1044</f>
        <v>JS_CZ_wodefeng</v>
      </c>
      <c r="E1045" s="11" t="str">
        <f>[1]动作!$D1044</f>
        <v>分系统1BMS5总电压过低一级故障</v>
      </c>
      <c r="F1045" s="11" t="s">
        <v>177</v>
      </c>
      <c r="G1045" s="12">
        <f>[1]动作!$A1044+[1]动作!$B1044</f>
        <v>43196.447175925925</v>
      </c>
      <c r="H1045" s="12"/>
      <c r="I1045" s="11"/>
    </row>
    <row r="1046" spans="1:9" hidden="1" x14ac:dyDescent="0.3">
      <c r="A1046" s="24">
        <v>1044</v>
      </c>
      <c r="B1046" s="11" t="str">
        <f>IFERROR(INDEX({"JSNY-BJ0001-01";"JSNY-JS0022-01";"JSNY-JS0002-01"},MATCH(D1046,{"BJ_zhongyu";"JS_WX_liteer";"JS_CZ_wodefeng"},0)),"")</f>
        <v>JSNY-JS0002-01</v>
      </c>
      <c r="C1046" s="11" t="str">
        <f>IFERROR(INDEX({"北京中裕世纪大酒店";"江苏利特尔绿色包装股份有限公司";"常州市金坛沃德丰电子科技有限公司"},MATCH(D1046,{"BJ_zhongyu";"JS_WX_liteer";"JS_CZ_wodefeng"},0)),"")</f>
        <v>常州市金坛沃德丰电子科技有限公司</v>
      </c>
      <c r="D1046" s="11" t="str">
        <f>[1]动作!$G1045</f>
        <v>JS_CZ_wodefeng</v>
      </c>
      <c r="E1046" s="11" t="str">
        <f>[1]动作!$D1045</f>
        <v>分系统1BMS5总电压过低二级故障</v>
      </c>
      <c r="F1046" s="11" t="s">
        <v>177</v>
      </c>
      <c r="G1046" s="12">
        <f>[1]动作!$A1045+[1]动作!$B1045</f>
        <v>43196.447175925925</v>
      </c>
      <c r="H1046" s="12"/>
      <c r="I1046" s="11"/>
    </row>
    <row r="1047" spans="1:9" hidden="1" x14ac:dyDescent="0.3">
      <c r="A1047" s="24">
        <v>1045</v>
      </c>
      <c r="B1047" s="11" t="str">
        <f>IFERROR(INDEX({"JSNY-BJ0001-01";"JSNY-JS0022-01";"JSNY-JS0002-01"},MATCH(D1047,{"BJ_zhongyu";"JS_WX_liteer";"JS_CZ_wodefeng"},0)),"")</f>
        <v>JSNY-JS0002-01</v>
      </c>
      <c r="C1047" s="11" t="str">
        <f>IFERROR(INDEX({"北京中裕世纪大酒店";"江苏利特尔绿色包装股份有限公司";"常州市金坛沃德丰电子科技有限公司"},MATCH(D1047,{"BJ_zhongyu";"JS_WX_liteer";"JS_CZ_wodefeng"},0)),"")</f>
        <v>常州市金坛沃德丰电子科技有限公司</v>
      </c>
      <c r="D1047" s="11" t="str">
        <f>[1]动作!$G1046</f>
        <v>JS_CZ_wodefeng</v>
      </c>
      <c r="E1047" s="11" t="str">
        <f>[1]动作!$D1046</f>
        <v>分系统1BMS2总电压过低一级故障</v>
      </c>
      <c r="F1047" s="11" t="s">
        <v>177</v>
      </c>
      <c r="G1047" s="12">
        <f>[1]动作!$A1046+[1]动作!$B1046</f>
        <v>43196.447337962964</v>
      </c>
      <c r="H1047" s="12"/>
      <c r="I1047" s="11"/>
    </row>
    <row r="1048" spans="1:9" hidden="1" x14ac:dyDescent="0.3">
      <c r="A1048" s="24">
        <v>1046</v>
      </c>
      <c r="B1048" s="11" t="str">
        <f>IFERROR(INDEX({"JSNY-BJ0001-01";"JSNY-JS0022-01";"JSNY-JS0002-01"},MATCH(D1048,{"BJ_zhongyu";"JS_WX_liteer";"JS_CZ_wodefeng"},0)),"")</f>
        <v>JSNY-JS0002-01</v>
      </c>
      <c r="C1048" s="11" t="str">
        <f>IFERROR(INDEX({"北京中裕世纪大酒店";"江苏利特尔绿色包装股份有限公司";"常州市金坛沃德丰电子科技有限公司"},MATCH(D1048,{"BJ_zhongyu";"JS_WX_liteer";"JS_CZ_wodefeng"},0)),"")</f>
        <v>常州市金坛沃德丰电子科技有限公司</v>
      </c>
      <c r="D1048" s="11" t="str">
        <f>[1]动作!$G1047</f>
        <v>JS_CZ_wodefeng</v>
      </c>
      <c r="E1048" s="11" t="str">
        <f>[1]动作!$D1047</f>
        <v>分系统1BMS2总电压过低二级故障</v>
      </c>
      <c r="F1048" s="11" t="s">
        <v>177</v>
      </c>
      <c r="G1048" s="12">
        <f>[1]动作!$A1047+[1]动作!$B1047</f>
        <v>43196.447337962964</v>
      </c>
      <c r="H1048" s="12"/>
      <c r="I1048" s="11"/>
    </row>
    <row r="1049" spans="1:9" hidden="1" x14ac:dyDescent="0.3">
      <c r="A1049" s="24">
        <v>1047</v>
      </c>
      <c r="B1049" s="11" t="str">
        <f>IFERROR(INDEX({"JSNY-BJ0001-01";"JSNY-JS0022-01";"JSNY-JS0002-01"},MATCH(D1049,{"BJ_zhongyu";"JS_WX_liteer";"JS_CZ_wodefeng"},0)),"")</f>
        <v>JSNY-JS0002-01</v>
      </c>
      <c r="C1049" s="11" t="str">
        <f>IFERROR(INDEX({"北京中裕世纪大酒店";"江苏利特尔绿色包装股份有限公司";"常州市金坛沃德丰电子科技有限公司"},MATCH(D1049,{"BJ_zhongyu";"JS_WX_liteer";"JS_CZ_wodefeng"},0)),"")</f>
        <v>常州市金坛沃德丰电子科技有限公司</v>
      </c>
      <c r="D1049" s="11" t="str">
        <f>[1]动作!$G1048</f>
        <v>JS_CZ_wodefeng</v>
      </c>
      <c r="E1049" s="11" t="str">
        <f>[1]动作!$D1048</f>
        <v>分系统1BMS4总电压过低一级故障</v>
      </c>
      <c r="F1049" s="11" t="s">
        <v>177</v>
      </c>
      <c r="G1049" s="12">
        <f>[1]动作!$A1048+[1]动作!$B1048</f>
        <v>43196.447337962964</v>
      </c>
      <c r="H1049" s="12"/>
      <c r="I1049" s="11"/>
    </row>
    <row r="1050" spans="1:9" hidden="1" x14ac:dyDescent="0.3">
      <c r="A1050" s="24">
        <v>1048</v>
      </c>
      <c r="B1050" s="11" t="str">
        <f>IFERROR(INDEX({"JSNY-BJ0001-01";"JSNY-JS0022-01";"JSNY-JS0002-01"},MATCH(D1050,{"BJ_zhongyu";"JS_WX_liteer";"JS_CZ_wodefeng"},0)),"")</f>
        <v>JSNY-JS0002-01</v>
      </c>
      <c r="C1050" s="11" t="str">
        <f>IFERROR(INDEX({"北京中裕世纪大酒店";"江苏利特尔绿色包装股份有限公司";"常州市金坛沃德丰电子科技有限公司"},MATCH(D1050,{"BJ_zhongyu";"JS_WX_liteer";"JS_CZ_wodefeng"},0)),"")</f>
        <v>常州市金坛沃德丰电子科技有限公司</v>
      </c>
      <c r="D1050" s="11" t="str">
        <f>[1]动作!$G1049</f>
        <v>JS_CZ_wodefeng</v>
      </c>
      <c r="E1050" s="11" t="str">
        <f>[1]动作!$D1049</f>
        <v>分系统1BMS4总电压过低二级故障</v>
      </c>
      <c r="F1050" s="11" t="s">
        <v>177</v>
      </c>
      <c r="G1050" s="12">
        <f>[1]动作!$A1049+[1]动作!$B1049</f>
        <v>43196.447337962964</v>
      </c>
      <c r="H1050" s="12"/>
      <c r="I1050" s="11"/>
    </row>
    <row r="1051" spans="1:9" hidden="1" x14ac:dyDescent="0.3">
      <c r="A1051" s="24">
        <v>1049</v>
      </c>
      <c r="B1051" s="11" t="str">
        <f>IFERROR(INDEX({"JSNY-BJ0001-01";"JSNY-JS0022-01";"JSNY-JS0002-01"},MATCH(D1051,{"BJ_zhongyu";"JS_WX_liteer";"JS_CZ_wodefeng"},0)),"")</f>
        <v>JSNY-JS0002-01</v>
      </c>
      <c r="C1051" s="11" t="str">
        <f>IFERROR(INDEX({"北京中裕世纪大酒店";"江苏利特尔绿色包装股份有限公司";"常州市金坛沃德丰电子科技有限公司"},MATCH(D1051,{"BJ_zhongyu";"JS_WX_liteer";"JS_CZ_wodefeng"},0)),"")</f>
        <v>常州市金坛沃德丰电子科技有限公司</v>
      </c>
      <c r="D1051" s="11" t="str">
        <f>[1]动作!$G1050</f>
        <v>JS_CZ_wodefeng</v>
      </c>
      <c r="E1051" s="11" t="str">
        <f>[1]动作!$D1050</f>
        <v>分系统1BMS2SOC过低一级故障</v>
      </c>
      <c r="F1051" s="11" t="s">
        <v>177</v>
      </c>
      <c r="G1051" s="12">
        <f>[1]动作!$A1050+[1]动作!$B1050</f>
        <v>43196.447465277779</v>
      </c>
      <c r="H1051" s="12"/>
      <c r="I1051" s="11"/>
    </row>
    <row r="1052" spans="1:9" hidden="1" x14ac:dyDescent="0.3">
      <c r="A1052" s="24">
        <v>1050</v>
      </c>
      <c r="B1052" s="11" t="str">
        <f>IFERROR(INDEX({"JSNY-BJ0001-01";"JSNY-JS0022-01";"JSNY-JS0002-01"},MATCH(D1052,{"BJ_zhongyu";"JS_WX_liteer";"JS_CZ_wodefeng"},0)),"")</f>
        <v>JSNY-JS0002-01</v>
      </c>
      <c r="C1052" s="11" t="str">
        <f>IFERROR(INDEX({"北京中裕世纪大酒店";"江苏利特尔绿色包装股份有限公司";"常州市金坛沃德丰电子科技有限公司"},MATCH(D1052,{"BJ_zhongyu";"JS_WX_liteer";"JS_CZ_wodefeng"},0)),"")</f>
        <v>常州市金坛沃德丰电子科技有限公司</v>
      </c>
      <c r="D1052" s="11" t="str">
        <f>[1]动作!$G1051</f>
        <v>JS_CZ_wodefeng</v>
      </c>
      <c r="E1052" s="11" t="str">
        <f>[1]动作!$D1051</f>
        <v>分系统1BMS2SOC过低二级故障</v>
      </c>
      <c r="F1052" s="11" t="s">
        <v>177</v>
      </c>
      <c r="G1052" s="12">
        <f>[1]动作!$A1051+[1]动作!$B1051</f>
        <v>43196.447465277779</v>
      </c>
      <c r="H1052" s="12"/>
      <c r="I1052" s="11"/>
    </row>
    <row r="1053" spans="1:9" hidden="1" x14ac:dyDescent="0.3">
      <c r="A1053" s="24">
        <v>1051</v>
      </c>
      <c r="B1053" s="11" t="str">
        <f>IFERROR(INDEX({"JSNY-BJ0001-01";"JSNY-JS0022-01";"JSNY-JS0002-01"},MATCH(D1053,{"BJ_zhongyu";"JS_WX_liteer";"JS_CZ_wodefeng"},0)),"")</f>
        <v>JSNY-JS0002-01</v>
      </c>
      <c r="C1053" s="11" t="str">
        <f>IFERROR(INDEX({"北京中裕世纪大酒店";"江苏利特尔绿色包装股份有限公司";"常州市金坛沃德丰电子科技有限公司"},MATCH(D1053,{"BJ_zhongyu";"JS_WX_liteer";"JS_CZ_wodefeng"},0)),"")</f>
        <v>常州市金坛沃德丰电子科技有限公司</v>
      </c>
      <c r="D1053" s="11" t="str">
        <f>[1]动作!$G1052</f>
        <v>JS_CZ_wodefeng</v>
      </c>
      <c r="E1053" s="11" t="str">
        <f>[1]动作!$D1052</f>
        <v>分系统1BMS6SOC过低一级故障</v>
      </c>
      <c r="F1053" s="11" t="s">
        <v>177</v>
      </c>
      <c r="G1053" s="12">
        <f>[1]动作!$A1052+[1]动作!$B1052</f>
        <v>43196.448263888888</v>
      </c>
      <c r="H1053" s="12"/>
      <c r="I1053" s="11"/>
    </row>
    <row r="1054" spans="1:9" hidden="1" x14ac:dyDescent="0.3">
      <c r="A1054" s="24">
        <v>1052</v>
      </c>
      <c r="B1054" s="11" t="str">
        <f>IFERROR(INDEX({"JSNY-BJ0001-01";"JSNY-JS0022-01";"JSNY-JS0002-01"},MATCH(D1054,{"BJ_zhongyu";"JS_WX_liteer";"JS_CZ_wodefeng"},0)),"")</f>
        <v>JSNY-JS0002-01</v>
      </c>
      <c r="C1054" s="11" t="str">
        <f>IFERROR(INDEX({"北京中裕世纪大酒店";"江苏利特尔绿色包装股份有限公司";"常州市金坛沃德丰电子科技有限公司"},MATCH(D1054,{"BJ_zhongyu";"JS_WX_liteer";"JS_CZ_wodefeng"},0)),"")</f>
        <v>常州市金坛沃德丰电子科技有限公司</v>
      </c>
      <c r="D1054" s="11" t="str">
        <f>[1]动作!$G1053</f>
        <v>JS_CZ_wodefeng</v>
      </c>
      <c r="E1054" s="11" t="str">
        <f>[1]动作!$D1053</f>
        <v>分系统1BMS6SOC过低二级故障</v>
      </c>
      <c r="F1054" s="11" t="s">
        <v>177</v>
      </c>
      <c r="G1054" s="12">
        <f>[1]动作!$A1053+[1]动作!$B1053</f>
        <v>43196.448263888888</v>
      </c>
      <c r="H1054" s="12"/>
      <c r="I1054" s="11"/>
    </row>
    <row r="1055" spans="1:9" hidden="1" x14ac:dyDescent="0.3">
      <c r="A1055" s="24">
        <v>1053</v>
      </c>
      <c r="B1055" s="11" t="str">
        <f>IFERROR(INDEX({"JSNY-BJ0001-01";"JSNY-JS0022-01";"JSNY-JS0002-01"},MATCH(D1055,{"BJ_zhongyu";"JS_WX_liteer";"JS_CZ_wodefeng"},0)),"")</f>
        <v>JSNY-JS0002-01</v>
      </c>
      <c r="C1055" s="11" t="str">
        <f>IFERROR(INDEX({"北京中裕世纪大酒店";"江苏利特尔绿色包装股份有限公司";"常州市金坛沃德丰电子科技有限公司"},MATCH(D1055,{"BJ_zhongyu";"JS_WX_liteer";"JS_CZ_wodefeng"},0)),"")</f>
        <v>常州市金坛沃德丰电子科技有限公司</v>
      </c>
      <c r="D1055" s="11" t="str">
        <f>[1]动作!$G1054</f>
        <v>JS_CZ_wodefeng</v>
      </c>
      <c r="E1055" s="11" t="str">
        <f>[1]动作!$D1054</f>
        <v>分系统1BMS1SOC过低一级故障</v>
      </c>
      <c r="F1055" s="11" t="s">
        <v>177</v>
      </c>
      <c r="G1055" s="12">
        <f>[1]动作!$A1054+[1]动作!$B1054</f>
        <v>43196.448854166665</v>
      </c>
      <c r="H1055" s="12"/>
      <c r="I1055" s="11"/>
    </row>
    <row r="1056" spans="1:9" hidden="1" x14ac:dyDescent="0.3">
      <c r="A1056" s="24">
        <v>1054</v>
      </c>
      <c r="B1056" s="11" t="str">
        <f>IFERROR(INDEX({"JSNY-BJ0001-01";"JSNY-JS0022-01";"JSNY-JS0002-01"},MATCH(D1056,{"BJ_zhongyu";"JS_WX_liteer";"JS_CZ_wodefeng"},0)),"")</f>
        <v>JSNY-JS0002-01</v>
      </c>
      <c r="C1056" s="11" t="str">
        <f>IFERROR(INDEX({"北京中裕世纪大酒店";"江苏利特尔绿色包装股份有限公司";"常州市金坛沃德丰电子科技有限公司"},MATCH(D1056,{"BJ_zhongyu";"JS_WX_liteer";"JS_CZ_wodefeng"},0)),"")</f>
        <v>常州市金坛沃德丰电子科技有限公司</v>
      </c>
      <c r="D1056" s="11" t="str">
        <f>[1]动作!$G1055</f>
        <v>JS_CZ_wodefeng</v>
      </c>
      <c r="E1056" s="11" t="str">
        <f>[1]动作!$D1055</f>
        <v>分系统1BMS1SOC过低二级故障</v>
      </c>
      <c r="F1056" s="11" t="s">
        <v>177</v>
      </c>
      <c r="G1056" s="12">
        <f>[1]动作!$A1055+[1]动作!$B1055</f>
        <v>43196.448854166665</v>
      </c>
      <c r="H1056" s="12"/>
      <c r="I1056" s="11"/>
    </row>
    <row r="1057" spans="1:9" hidden="1" x14ac:dyDescent="0.3">
      <c r="A1057" s="24">
        <v>1055</v>
      </c>
      <c r="B1057" s="11" t="str">
        <f>IFERROR(INDEX({"JSNY-BJ0001-01";"JSNY-JS0022-01";"JSNY-JS0002-01"},MATCH(D1057,{"BJ_zhongyu";"JS_WX_liteer";"JS_CZ_wodefeng"},0)),"")</f>
        <v>JSNY-JS0002-01</v>
      </c>
      <c r="C1057" s="11" t="str">
        <f>IFERROR(INDEX({"北京中裕世纪大酒店";"江苏利特尔绿色包装股份有限公司";"常州市金坛沃德丰电子科技有限公司"},MATCH(D1057,{"BJ_zhongyu";"JS_WX_liteer";"JS_CZ_wodefeng"},0)),"")</f>
        <v>常州市金坛沃德丰电子科技有限公司</v>
      </c>
      <c r="D1057" s="11" t="str">
        <f>[1]动作!$G1056</f>
        <v>JS_CZ_wodefeng</v>
      </c>
      <c r="E1057" s="11" t="str">
        <f>[1]动作!$D1056</f>
        <v>分系统1BMS5SOC过低一级故障</v>
      </c>
      <c r="F1057" s="11" t="s">
        <v>177</v>
      </c>
      <c r="G1057" s="12">
        <f>[1]动作!$A1056+[1]动作!$B1056</f>
        <v>43196.450879629629</v>
      </c>
      <c r="H1057" s="12"/>
      <c r="I1057" s="11"/>
    </row>
    <row r="1058" spans="1:9" hidden="1" x14ac:dyDescent="0.3">
      <c r="A1058" s="24">
        <v>1056</v>
      </c>
      <c r="B1058" s="11" t="str">
        <f>IFERROR(INDEX({"JSNY-BJ0001-01";"JSNY-JS0022-01";"JSNY-JS0002-01"},MATCH(D1058,{"BJ_zhongyu";"JS_WX_liteer";"JS_CZ_wodefeng"},0)),"")</f>
        <v>JSNY-JS0002-01</v>
      </c>
      <c r="C1058" s="11" t="str">
        <f>IFERROR(INDEX({"北京中裕世纪大酒店";"江苏利特尔绿色包装股份有限公司";"常州市金坛沃德丰电子科技有限公司"},MATCH(D1058,{"BJ_zhongyu";"JS_WX_liteer";"JS_CZ_wodefeng"},0)),"")</f>
        <v>常州市金坛沃德丰电子科技有限公司</v>
      </c>
      <c r="D1058" s="11" t="str">
        <f>[1]动作!$G1057</f>
        <v>JS_CZ_wodefeng</v>
      </c>
      <c r="E1058" s="11" t="str">
        <f>[1]动作!$D1057</f>
        <v>分系统1BMS5SOC过低二级故障</v>
      </c>
      <c r="F1058" s="11" t="s">
        <v>177</v>
      </c>
      <c r="G1058" s="12">
        <f>[1]动作!$A1057+[1]动作!$B1057</f>
        <v>43196.450879629629</v>
      </c>
      <c r="H1058" s="12"/>
      <c r="I1058" s="11"/>
    </row>
    <row r="1059" spans="1:9" hidden="1" x14ac:dyDescent="0.3">
      <c r="A1059" s="24">
        <v>1057</v>
      </c>
      <c r="B1059" s="11" t="str">
        <f>IFERROR(INDEX({"JSNY-BJ0001-01";"JSNY-JS0022-01";"JSNY-JS0002-01"},MATCH(D1059,{"BJ_zhongyu";"JS_WX_liteer";"JS_CZ_wodefeng"},0)),"")</f>
        <v>JSNY-JS0002-01</v>
      </c>
      <c r="C1059" s="11" t="str">
        <f>IFERROR(INDEX({"北京中裕世纪大酒店";"江苏利特尔绿色包装股份有限公司";"常州市金坛沃德丰电子科技有限公司"},MATCH(D1059,{"BJ_zhongyu";"JS_WX_liteer";"JS_CZ_wodefeng"},0)),"")</f>
        <v>常州市金坛沃德丰电子科技有限公司</v>
      </c>
      <c r="D1059" s="11" t="str">
        <f>[1]动作!$G1058</f>
        <v>JS_CZ_wodefeng</v>
      </c>
      <c r="E1059" s="11" t="str">
        <f>[1]动作!$D1058</f>
        <v>分系统1BMS4SOC过低一级故障</v>
      </c>
      <c r="F1059" s="11" t="s">
        <v>177</v>
      </c>
      <c r="G1059" s="12">
        <f>[1]动作!$A1058+[1]动作!$B1058</f>
        <v>43196.451284722221</v>
      </c>
      <c r="H1059" s="12"/>
      <c r="I1059" s="11"/>
    </row>
    <row r="1060" spans="1:9" hidden="1" x14ac:dyDescent="0.3">
      <c r="A1060" s="24">
        <v>1058</v>
      </c>
      <c r="B1060" s="11" t="str">
        <f>IFERROR(INDEX({"JSNY-BJ0001-01";"JSNY-JS0022-01";"JSNY-JS0002-01"},MATCH(D1060,{"BJ_zhongyu";"JS_WX_liteer";"JS_CZ_wodefeng"},0)),"")</f>
        <v>JSNY-JS0002-01</v>
      </c>
      <c r="C1060" s="11" t="str">
        <f>IFERROR(INDEX({"北京中裕世纪大酒店";"江苏利特尔绿色包装股份有限公司";"常州市金坛沃德丰电子科技有限公司"},MATCH(D1060,{"BJ_zhongyu";"JS_WX_liteer";"JS_CZ_wodefeng"},0)),"")</f>
        <v>常州市金坛沃德丰电子科技有限公司</v>
      </c>
      <c r="D1060" s="11" t="str">
        <f>[1]动作!$G1059</f>
        <v>JS_CZ_wodefeng</v>
      </c>
      <c r="E1060" s="11" t="str">
        <f>[1]动作!$D1059</f>
        <v>分系统1BMS4SOC过低二级故障</v>
      </c>
      <c r="F1060" s="11" t="s">
        <v>177</v>
      </c>
      <c r="G1060" s="12">
        <f>[1]动作!$A1059+[1]动作!$B1059</f>
        <v>43196.451284722221</v>
      </c>
      <c r="H1060" s="12"/>
      <c r="I1060" s="11"/>
    </row>
    <row r="1061" spans="1:9" hidden="1" x14ac:dyDescent="0.3">
      <c r="A1061" s="24">
        <v>1059</v>
      </c>
      <c r="B1061" s="11" t="str">
        <f>IFERROR(INDEX({"JSNY-BJ0001-01";"JSNY-JS0022-01";"JSNY-JS0002-01"},MATCH(D1061,{"BJ_zhongyu";"JS_WX_liteer";"JS_CZ_wodefeng"},0)),"")</f>
        <v>JSNY-JS0002-01</v>
      </c>
      <c r="C1061" s="11" t="str">
        <f>IFERROR(INDEX({"北京中裕世纪大酒店";"江苏利特尔绿色包装股份有限公司";"常州市金坛沃德丰电子科技有限公司"},MATCH(D1061,{"BJ_zhongyu";"JS_WX_liteer";"JS_CZ_wodefeng"},0)),"")</f>
        <v>常州市金坛沃德丰电子科技有限公司</v>
      </c>
      <c r="D1061" s="11" t="str">
        <f>[1]动作!$G1060</f>
        <v>JS_CZ_wodefeng</v>
      </c>
      <c r="E1061" s="11" t="str">
        <f>[1]动作!$D1060</f>
        <v>分系统1BMS1单体电压过低一级故障</v>
      </c>
      <c r="F1061" s="11" t="s">
        <v>177</v>
      </c>
      <c r="G1061" s="12">
        <f>[1]动作!$A1060+[1]动作!$B1060</f>
        <v>43196.453483796293</v>
      </c>
      <c r="H1061" s="12"/>
      <c r="I1061" s="11"/>
    </row>
    <row r="1062" spans="1:9" hidden="1" x14ac:dyDescent="0.3">
      <c r="A1062" s="24">
        <v>1060</v>
      </c>
      <c r="B1062" s="11" t="str">
        <f>IFERROR(INDEX({"JSNY-BJ0001-01";"JSNY-JS0022-01";"JSNY-JS0002-01"},MATCH(D1062,{"BJ_zhongyu";"JS_WX_liteer";"JS_CZ_wodefeng"},0)),"")</f>
        <v>JSNY-JS0002-01</v>
      </c>
      <c r="C1062" s="11" t="str">
        <f>IFERROR(INDEX({"北京中裕世纪大酒店";"江苏利特尔绿色包装股份有限公司";"常州市金坛沃德丰电子科技有限公司"},MATCH(D1062,{"BJ_zhongyu";"JS_WX_liteer";"JS_CZ_wodefeng"},0)),"")</f>
        <v>常州市金坛沃德丰电子科技有限公司</v>
      </c>
      <c r="D1062" s="11" t="str">
        <f>[1]动作!$G1061</f>
        <v>JS_CZ_wodefeng</v>
      </c>
      <c r="E1062" s="11" t="str">
        <f>[1]动作!$D1061</f>
        <v>分系统1BMS1单体电压过低二级故障</v>
      </c>
      <c r="F1062" s="11" t="s">
        <v>177</v>
      </c>
      <c r="G1062" s="12">
        <f>[1]动作!$A1061+[1]动作!$B1061</f>
        <v>43196.453483796293</v>
      </c>
      <c r="H1062" s="12"/>
      <c r="I1062" s="11"/>
    </row>
    <row r="1063" spans="1:9" hidden="1" x14ac:dyDescent="0.3">
      <c r="A1063" s="24">
        <v>1061</v>
      </c>
      <c r="B1063" s="11" t="str">
        <f>IFERROR(INDEX({"JSNY-BJ0001-01";"JSNY-JS0022-01";"JSNY-JS0002-01"},MATCH(D1063,{"BJ_zhongyu";"JS_WX_liteer";"JS_CZ_wodefeng"},0)),"")</f>
        <v>JSNY-JS0002-01</v>
      </c>
      <c r="C1063" s="11" t="str">
        <f>IFERROR(INDEX({"北京中裕世纪大酒店";"江苏利特尔绿色包装股份有限公司";"常州市金坛沃德丰电子科技有限公司"},MATCH(D1063,{"BJ_zhongyu";"JS_WX_liteer";"JS_CZ_wodefeng"},0)),"")</f>
        <v>常州市金坛沃德丰电子科技有限公司</v>
      </c>
      <c r="D1063" s="11" t="str">
        <f>[1]动作!$G1062</f>
        <v>JS_CZ_wodefeng</v>
      </c>
      <c r="E1063" s="11" t="str">
        <f>[1]动作!$D1062</f>
        <v>分系统1BMS3单体电压过低一级故障</v>
      </c>
      <c r="F1063" s="11" t="s">
        <v>177</v>
      </c>
      <c r="G1063" s="12">
        <f>[1]动作!$A1062+[1]动作!$B1062</f>
        <v>43196.453946759262</v>
      </c>
      <c r="H1063" s="12"/>
      <c r="I1063" s="11"/>
    </row>
    <row r="1064" spans="1:9" hidden="1" x14ac:dyDescent="0.3">
      <c r="A1064" s="24">
        <v>1062</v>
      </c>
      <c r="B1064" s="11" t="str">
        <f>IFERROR(INDEX({"JSNY-BJ0001-01";"JSNY-JS0022-01";"JSNY-JS0002-01"},MATCH(D1064,{"BJ_zhongyu";"JS_WX_liteer";"JS_CZ_wodefeng"},0)),"")</f>
        <v>JSNY-JS0002-01</v>
      </c>
      <c r="C1064" s="11" t="str">
        <f>IFERROR(INDEX({"北京中裕世纪大酒店";"江苏利特尔绿色包装股份有限公司";"常州市金坛沃德丰电子科技有限公司"},MATCH(D1064,{"BJ_zhongyu";"JS_WX_liteer";"JS_CZ_wodefeng"},0)),"")</f>
        <v>常州市金坛沃德丰电子科技有限公司</v>
      </c>
      <c r="D1064" s="11" t="str">
        <f>[1]动作!$G1063</f>
        <v>JS_CZ_wodefeng</v>
      </c>
      <c r="E1064" s="11" t="str">
        <f>[1]动作!$D1063</f>
        <v>分系统1BMS3单体电压过低二级故障</v>
      </c>
      <c r="F1064" s="11" t="s">
        <v>177</v>
      </c>
      <c r="G1064" s="12">
        <f>[1]动作!$A1063+[1]动作!$B1063</f>
        <v>43196.453946759262</v>
      </c>
      <c r="H1064" s="12"/>
      <c r="I1064" s="11"/>
    </row>
    <row r="1065" spans="1:9" hidden="1" x14ac:dyDescent="0.3">
      <c r="A1065" s="24">
        <v>1063</v>
      </c>
      <c r="B1065" s="11" t="str">
        <f>IFERROR(INDEX({"JSNY-BJ0001-01";"JSNY-JS0022-01";"JSNY-JS0002-01"},MATCH(D1065,{"BJ_zhongyu";"JS_WX_liteer";"JS_CZ_wodefeng"},0)),"")</f>
        <v>JSNY-JS0002-01</v>
      </c>
      <c r="C1065" s="11" t="str">
        <f>IFERROR(INDEX({"北京中裕世纪大酒店";"江苏利特尔绿色包装股份有限公司";"常州市金坛沃德丰电子科技有限公司"},MATCH(D1065,{"BJ_zhongyu";"JS_WX_liteer";"JS_CZ_wodefeng"},0)),"")</f>
        <v>常州市金坛沃德丰电子科技有限公司</v>
      </c>
      <c r="D1065" s="11" t="str">
        <f>[1]动作!$G1064</f>
        <v>JS_CZ_wodefeng</v>
      </c>
      <c r="E1065" s="11" t="str">
        <f>[1]动作!$D1064</f>
        <v>分系统1BMS2单体电压过低一级故障</v>
      </c>
      <c r="F1065" s="11" t="s">
        <v>177</v>
      </c>
      <c r="G1065" s="12">
        <f>[1]动作!$A1064+[1]动作!$B1064</f>
        <v>43196.45412037037</v>
      </c>
      <c r="H1065" s="12"/>
      <c r="I1065" s="11"/>
    </row>
    <row r="1066" spans="1:9" hidden="1" x14ac:dyDescent="0.3">
      <c r="A1066" s="24">
        <v>1064</v>
      </c>
      <c r="B1066" s="11" t="str">
        <f>IFERROR(INDEX({"JSNY-BJ0001-01";"JSNY-JS0022-01";"JSNY-JS0002-01"},MATCH(D1066,{"BJ_zhongyu";"JS_WX_liteer";"JS_CZ_wodefeng"},0)),"")</f>
        <v>JSNY-JS0002-01</v>
      </c>
      <c r="C1066" s="11" t="str">
        <f>IFERROR(INDEX({"北京中裕世纪大酒店";"江苏利特尔绿色包装股份有限公司";"常州市金坛沃德丰电子科技有限公司"},MATCH(D1066,{"BJ_zhongyu";"JS_WX_liteer";"JS_CZ_wodefeng"},0)),"")</f>
        <v>常州市金坛沃德丰电子科技有限公司</v>
      </c>
      <c r="D1066" s="11" t="str">
        <f>[1]动作!$G1065</f>
        <v>JS_CZ_wodefeng</v>
      </c>
      <c r="E1066" s="11" t="str">
        <f>[1]动作!$D1065</f>
        <v>分系统1BMS2单体电压过低二级故障</v>
      </c>
      <c r="F1066" s="11" t="s">
        <v>177</v>
      </c>
      <c r="G1066" s="12">
        <f>[1]动作!$A1065+[1]动作!$B1065</f>
        <v>43196.45412037037</v>
      </c>
      <c r="H1066" s="12"/>
      <c r="I1066" s="11"/>
    </row>
    <row r="1067" spans="1:9" hidden="1" x14ac:dyDescent="0.3">
      <c r="A1067" s="24">
        <v>1065</v>
      </c>
      <c r="B1067" s="11" t="str">
        <f>IFERROR(INDEX({"JSNY-BJ0001-01";"JSNY-JS0022-01";"JSNY-JS0002-01"},MATCH(D1067,{"BJ_zhongyu";"JS_WX_liteer";"JS_CZ_wodefeng"},0)),"")</f>
        <v>JSNY-JS0002-01</v>
      </c>
      <c r="C1067" s="11" t="str">
        <f>IFERROR(INDEX({"北京中裕世纪大酒店";"江苏利特尔绿色包装股份有限公司";"常州市金坛沃德丰电子科技有限公司"},MATCH(D1067,{"BJ_zhongyu";"JS_WX_liteer";"JS_CZ_wodefeng"},0)),"")</f>
        <v>常州市金坛沃德丰电子科技有限公司</v>
      </c>
      <c r="D1067" s="11" t="str">
        <f>[1]动作!$G1066</f>
        <v>JS_CZ_wodefeng</v>
      </c>
      <c r="E1067" s="11" t="str">
        <f>[1]动作!$D1066</f>
        <v>分系统1BMS5单体电压过低一级故障</v>
      </c>
      <c r="F1067" s="11" t="s">
        <v>177</v>
      </c>
      <c r="G1067" s="12">
        <f>[1]动作!$A1066+[1]动作!$B1066</f>
        <v>43196.45412037037</v>
      </c>
      <c r="H1067" s="12"/>
      <c r="I1067" s="11"/>
    </row>
    <row r="1068" spans="1:9" hidden="1" x14ac:dyDescent="0.3">
      <c r="A1068" s="24">
        <v>1066</v>
      </c>
      <c r="B1068" s="11" t="str">
        <f>IFERROR(INDEX({"JSNY-BJ0001-01";"JSNY-JS0022-01";"JSNY-JS0002-01"},MATCH(D1068,{"BJ_zhongyu";"JS_WX_liteer";"JS_CZ_wodefeng"},0)),"")</f>
        <v>JSNY-JS0002-01</v>
      </c>
      <c r="C1068" s="11" t="str">
        <f>IFERROR(INDEX({"北京中裕世纪大酒店";"江苏利特尔绿色包装股份有限公司";"常州市金坛沃德丰电子科技有限公司"},MATCH(D1068,{"BJ_zhongyu";"JS_WX_liteer";"JS_CZ_wodefeng"},0)),"")</f>
        <v>常州市金坛沃德丰电子科技有限公司</v>
      </c>
      <c r="D1068" s="11" t="str">
        <f>[1]动作!$G1067</f>
        <v>JS_CZ_wodefeng</v>
      </c>
      <c r="E1068" s="11" t="str">
        <f>[1]动作!$D1067</f>
        <v>分系统1BMS5单体电压过低二级故障</v>
      </c>
      <c r="F1068" s="11" t="s">
        <v>177</v>
      </c>
      <c r="G1068" s="12">
        <f>[1]动作!$A1067+[1]动作!$B1067</f>
        <v>43196.45412037037</v>
      </c>
      <c r="H1068" s="12"/>
      <c r="I1068" s="11"/>
    </row>
    <row r="1069" spans="1:9" hidden="1" x14ac:dyDescent="0.3">
      <c r="A1069" s="24">
        <v>1067</v>
      </c>
      <c r="B1069" s="11" t="str">
        <f>IFERROR(INDEX({"JSNY-BJ0001-01";"JSNY-JS0022-01";"JSNY-JS0002-01"},MATCH(D1069,{"BJ_zhongyu";"JS_WX_liteer";"JS_CZ_wodefeng"},0)),"")</f>
        <v>JSNY-JS0002-01</v>
      </c>
      <c r="C1069" s="11" t="str">
        <f>IFERROR(INDEX({"北京中裕世纪大酒店";"江苏利特尔绿色包装股份有限公司";"常州市金坛沃德丰电子科技有限公司"},MATCH(D1069,{"BJ_zhongyu";"JS_WX_liteer";"JS_CZ_wodefeng"},0)),"")</f>
        <v>常州市金坛沃德丰电子科技有限公司</v>
      </c>
      <c r="D1069" s="11" t="str">
        <f>[1]动作!$G1068</f>
        <v>JS_CZ_wodefeng</v>
      </c>
      <c r="E1069" s="11" t="str">
        <f>[1]动作!$D1068</f>
        <v>分系统1BMS6单体电压过低一级故障</v>
      </c>
      <c r="F1069" s="11" t="s">
        <v>177</v>
      </c>
      <c r="G1069" s="12">
        <f>[1]动作!$A1068+[1]动作!$B1068</f>
        <v>43196.454988425925</v>
      </c>
      <c r="H1069" s="12"/>
      <c r="I1069" s="11"/>
    </row>
    <row r="1070" spans="1:9" hidden="1" x14ac:dyDescent="0.3">
      <c r="A1070" s="24">
        <v>1068</v>
      </c>
      <c r="B1070" s="11" t="str">
        <f>IFERROR(INDEX({"JSNY-BJ0001-01";"JSNY-JS0022-01";"JSNY-JS0002-01"},MATCH(D1070,{"BJ_zhongyu";"JS_WX_liteer";"JS_CZ_wodefeng"},0)),"")</f>
        <v>JSNY-JS0002-01</v>
      </c>
      <c r="C1070" s="11" t="str">
        <f>IFERROR(INDEX({"北京中裕世纪大酒店";"江苏利特尔绿色包装股份有限公司";"常州市金坛沃德丰电子科技有限公司"},MATCH(D1070,{"BJ_zhongyu";"JS_WX_liteer";"JS_CZ_wodefeng"},0)),"")</f>
        <v>常州市金坛沃德丰电子科技有限公司</v>
      </c>
      <c r="D1070" s="11" t="str">
        <f>[1]动作!$G1069</f>
        <v>JS_CZ_wodefeng</v>
      </c>
      <c r="E1070" s="11" t="str">
        <f>[1]动作!$D1069</f>
        <v>分系统1BMS6单体电压过低二级故障</v>
      </c>
      <c r="F1070" s="11" t="s">
        <v>177</v>
      </c>
      <c r="G1070" s="12">
        <f>[1]动作!$A1069+[1]动作!$B1069</f>
        <v>43196.454988425925</v>
      </c>
      <c r="H1070" s="12"/>
      <c r="I1070" s="11"/>
    </row>
    <row r="1071" spans="1:9" hidden="1" x14ac:dyDescent="0.3">
      <c r="A1071" s="24">
        <v>1069</v>
      </c>
      <c r="B1071" s="11" t="str">
        <f>IFERROR(INDEX({"JSNY-BJ0001-01";"JSNY-JS0022-01";"JSNY-JS0002-01"},MATCH(D1071,{"BJ_zhongyu";"JS_WX_liteer";"JS_CZ_wodefeng"},0)),"")</f>
        <v>JSNY-JS0002-01</v>
      </c>
      <c r="C1071" s="11" t="str">
        <f>IFERROR(INDEX({"北京中裕世纪大酒店";"江苏利特尔绿色包装股份有限公司";"常州市金坛沃德丰电子科技有限公司"},MATCH(D1071,{"BJ_zhongyu";"JS_WX_liteer";"JS_CZ_wodefeng"},0)),"")</f>
        <v>常州市金坛沃德丰电子科技有限公司</v>
      </c>
      <c r="D1071" s="11" t="str">
        <f>[1]动作!$G1070</f>
        <v>JS_CZ_wodefeng</v>
      </c>
      <c r="E1071" s="11" t="str">
        <f>[1]动作!$D1070</f>
        <v>分系统1BMS4单体电压过低一级故障</v>
      </c>
      <c r="F1071" s="11" t="s">
        <v>177</v>
      </c>
      <c r="G1071" s="12">
        <f>[1]动作!$A1070+[1]动作!$B1070</f>
        <v>43196.455451388887</v>
      </c>
      <c r="H1071" s="12"/>
      <c r="I1071" s="11"/>
    </row>
    <row r="1072" spans="1:9" hidden="1" x14ac:dyDescent="0.3">
      <c r="A1072" s="24">
        <v>1070</v>
      </c>
      <c r="B1072" s="11" t="str">
        <f>IFERROR(INDEX({"JSNY-BJ0001-01";"JSNY-JS0022-01";"JSNY-JS0002-01"},MATCH(D1072,{"BJ_zhongyu";"JS_WX_liteer";"JS_CZ_wodefeng"},0)),"")</f>
        <v>JSNY-JS0002-01</v>
      </c>
      <c r="C1072" s="11" t="str">
        <f>IFERROR(INDEX({"北京中裕世纪大酒店";"江苏利特尔绿色包装股份有限公司";"常州市金坛沃德丰电子科技有限公司"},MATCH(D1072,{"BJ_zhongyu";"JS_WX_liteer";"JS_CZ_wodefeng"},0)),"")</f>
        <v>常州市金坛沃德丰电子科技有限公司</v>
      </c>
      <c r="D1072" s="11" t="str">
        <f>[1]动作!$G1071</f>
        <v>JS_CZ_wodefeng</v>
      </c>
      <c r="E1072" s="11" t="str">
        <f>[1]动作!$D1071</f>
        <v>分系统1BMS4单体电压过低二级故障</v>
      </c>
      <c r="F1072" s="11" t="s">
        <v>177</v>
      </c>
      <c r="G1072" s="12">
        <f>[1]动作!$A1071+[1]动作!$B1071</f>
        <v>43196.455451388887</v>
      </c>
      <c r="H1072" s="12"/>
      <c r="I1072" s="11"/>
    </row>
    <row r="1073" spans="1:9" hidden="1" x14ac:dyDescent="0.3">
      <c r="A1073" s="24">
        <v>1071</v>
      </c>
      <c r="B1073" s="11" t="str">
        <f>IFERROR(INDEX({"JSNY-BJ0001-01";"JSNY-JS0022-01";"JSNY-JS0002-01"},MATCH(D1073,{"BJ_zhongyu";"JS_WX_liteer";"JS_CZ_wodefeng"},0)),"")</f>
        <v>JSNY-JS0002-01</v>
      </c>
      <c r="C1073" s="11" t="str">
        <f>IFERROR(INDEX({"北京中裕世纪大酒店";"江苏利特尔绿色包装股份有限公司";"常州市金坛沃德丰电子科技有限公司"},MATCH(D1073,{"BJ_zhongyu";"JS_WX_liteer";"JS_CZ_wodefeng"},0)),"")</f>
        <v>常州市金坛沃德丰电子科技有限公司</v>
      </c>
      <c r="D1073" s="11" t="str">
        <f>[1]动作!$G1072</f>
        <v>JS_CZ_wodefeng</v>
      </c>
      <c r="E1073" s="11" t="str">
        <f>[1]动作!$D1072</f>
        <v>分系统1BMS2SOC过低一级故障</v>
      </c>
      <c r="F1073" s="11" t="s">
        <v>177</v>
      </c>
      <c r="G1073" s="12">
        <f>[1]动作!$A1072+[1]动作!$B1072</f>
        <v>43196.48574074074</v>
      </c>
      <c r="H1073" s="12"/>
      <c r="I1073" s="11"/>
    </row>
    <row r="1074" spans="1:9" hidden="1" x14ac:dyDescent="0.3">
      <c r="A1074" s="24">
        <v>1072</v>
      </c>
      <c r="B1074" s="11" t="str">
        <f>IFERROR(INDEX({"JSNY-BJ0001-01";"JSNY-JS0022-01";"JSNY-JS0002-01"},MATCH(D1074,{"BJ_zhongyu";"JS_WX_liteer";"JS_CZ_wodefeng"},0)),"")</f>
        <v>JSNY-JS0002-01</v>
      </c>
      <c r="C1074" s="11" t="str">
        <f>IFERROR(INDEX({"北京中裕世纪大酒店";"江苏利特尔绿色包装股份有限公司";"常州市金坛沃德丰电子科技有限公司"},MATCH(D1074,{"BJ_zhongyu";"JS_WX_liteer";"JS_CZ_wodefeng"},0)),"")</f>
        <v>常州市金坛沃德丰电子科技有限公司</v>
      </c>
      <c r="D1074" s="11" t="str">
        <f>[1]动作!$G1073</f>
        <v>JS_CZ_wodefeng</v>
      </c>
      <c r="E1074" s="11" t="str">
        <f>[1]动作!$D1073</f>
        <v>分系统1BMS5SOC过低二级故障</v>
      </c>
      <c r="F1074" s="11" t="s">
        <v>177</v>
      </c>
      <c r="G1074" s="12">
        <f>[1]动作!$A1073+[1]动作!$B1073</f>
        <v>43196.486145833333</v>
      </c>
      <c r="H1074" s="12"/>
      <c r="I1074" s="11"/>
    </row>
    <row r="1075" spans="1:9" hidden="1" x14ac:dyDescent="0.3">
      <c r="A1075" s="24">
        <v>1073</v>
      </c>
      <c r="B1075" s="11" t="str">
        <f>IFERROR(INDEX({"JSNY-BJ0001-01";"JSNY-JS0022-01";"JSNY-JS0002-01"},MATCH(D1075,{"BJ_zhongyu";"JS_WX_liteer";"JS_CZ_wodefeng"},0)),"")</f>
        <v>JSNY-JS0002-01</v>
      </c>
      <c r="C1075" s="11" t="str">
        <f>IFERROR(INDEX({"北京中裕世纪大酒店";"江苏利特尔绿色包装股份有限公司";"常州市金坛沃德丰电子科技有限公司"},MATCH(D1075,{"BJ_zhongyu";"JS_WX_liteer";"JS_CZ_wodefeng"},0)),"")</f>
        <v>常州市金坛沃德丰电子科技有限公司</v>
      </c>
      <c r="D1075" s="11" t="str">
        <f>[1]动作!$G1074</f>
        <v>JS_CZ_wodefeng</v>
      </c>
      <c r="E1075" s="11" t="str">
        <f>[1]动作!$D1074</f>
        <v>分系统1BMS1SOC过低二级故障</v>
      </c>
      <c r="F1075" s="11" t="s">
        <v>177</v>
      </c>
      <c r="G1075" s="12">
        <f>[1]动作!$A1074+[1]动作!$B1074</f>
        <v>43196.500162037039</v>
      </c>
      <c r="H1075" s="12"/>
      <c r="I1075" s="11"/>
    </row>
    <row r="1076" spans="1:9" hidden="1" x14ac:dyDescent="0.3">
      <c r="A1076" s="24">
        <v>1074</v>
      </c>
      <c r="B1076" s="11" t="str">
        <f>IFERROR(INDEX({"JSNY-BJ0001-01";"JSNY-JS0022-01";"JSNY-JS0002-01"},MATCH(D1076,{"BJ_zhongyu";"JS_WX_liteer";"JS_CZ_wodefeng"},0)),"")</f>
        <v>JSNY-JS0002-01</v>
      </c>
      <c r="C1076" s="11" t="str">
        <f>IFERROR(INDEX({"北京中裕世纪大酒店";"江苏利特尔绿色包装股份有限公司";"常州市金坛沃德丰电子科技有限公司"},MATCH(D1076,{"BJ_zhongyu";"JS_WX_liteer";"JS_CZ_wodefeng"},0)),"")</f>
        <v>常州市金坛沃德丰电子科技有限公司</v>
      </c>
      <c r="D1076" s="11" t="str">
        <f>[1]动作!$G1075</f>
        <v>JS_CZ_wodefeng</v>
      </c>
      <c r="E1076" s="11" t="str">
        <f>[1]动作!$D1075</f>
        <v>分系统1BMS2SOC过低二级故障</v>
      </c>
      <c r="F1076" s="11" t="s">
        <v>177</v>
      </c>
      <c r="G1076" s="12">
        <f>[1]动作!$A1075+[1]动作!$B1075</f>
        <v>43196.500162037039</v>
      </c>
      <c r="H1076" s="12"/>
      <c r="I1076" s="11"/>
    </row>
    <row r="1077" spans="1:9" hidden="1" x14ac:dyDescent="0.3">
      <c r="A1077" s="24">
        <v>1075</v>
      </c>
      <c r="B1077" s="11" t="str">
        <f>IFERROR(INDEX({"JSNY-BJ0001-01";"JSNY-JS0022-01";"JSNY-JS0002-01"},MATCH(D1077,{"BJ_zhongyu";"JS_WX_liteer";"JS_CZ_wodefeng"},0)),"")</f>
        <v>JSNY-JS0002-01</v>
      </c>
      <c r="C1077" s="11" t="str">
        <f>IFERROR(INDEX({"北京中裕世纪大酒店";"江苏利特尔绿色包装股份有限公司";"常州市金坛沃德丰电子科技有限公司"},MATCH(D1077,{"BJ_zhongyu";"JS_WX_liteer";"JS_CZ_wodefeng"},0)),"")</f>
        <v>常州市金坛沃德丰电子科技有限公司</v>
      </c>
      <c r="D1077" s="11" t="str">
        <f>[1]动作!$G1076</f>
        <v>JS_CZ_wodefeng</v>
      </c>
      <c r="E1077" s="11" t="str">
        <f>[1]动作!$D1076</f>
        <v>分系统1BMS4SOC过低二级故障</v>
      </c>
      <c r="F1077" s="11" t="s">
        <v>177</v>
      </c>
      <c r="G1077" s="12">
        <f>[1]动作!$A1076+[1]动作!$B1076</f>
        <v>43196.500162037039</v>
      </c>
      <c r="H1077" s="12"/>
      <c r="I1077" s="11"/>
    </row>
    <row r="1078" spans="1:9" hidden="1" x14ac:dyDescent="0.3">
      <c r="A1078" s="24">
        <v>1076</v>
      </c>
      <c r="B1078" s="11" t="str">
        <f>IFERROR(INDEX({"JSNY-BJ0001-01";"JSNY-JS0022-01";"JSNY-JS0002-01"},MATCH(D1078,{"BJ_zhongyu";"JS_WX_liteer";"JS_CZ_wodefeng"},0)),"")</f>
        <v>JSNY-JS0002-01</v>
      </c>
      <c r="C1078" s="11" t="str">
        <f>IFERROR(INDEX({"北京中裕世纪大酒店";"江苏利特尔绿色包装股份有限公司";"常州市金坛沃德丰电子科技有限公司"},MATCH(D1078,{"BJ_zhongyu";"JS_WX_liteer";"JS_CZ_wodefeng"},0)),"")</f>
        <v>常州市金坛沃德丰电子科技有限公司</v>
      </c>
      <c r="D1078" s="11" t="str">
        <f>[1]动作!$G1077</f>
        <v>JS_CZ_wodefeng</v>
      </c>
      <c r="E1078" s="11" t="str">
        <f>[1]动作!$D1077</f>
        <v>分系统1BMS6SOC过低二级故障</v>
      </c>
      <c r="F1078" s="11" t="s">
        <v>177</v>
      </c>
      <c r="G1078" s="12">
        <f>[1]动作!$A1077+[1]动作!$B1077</f>
        <v>43196.500162037039</v>
      </c>
      <c r="H1078" s="12"/>
      <c r="I1078" s="11"/>
    </row>
    <row r="1079" spans="1:9" hidden="1" x14ac:dyDescent="0.3">
      <c r="A1079" s="24">
        <v>1077</v>
      </c>
      <c r="B1079" s="11" t="str">
        <f>IFERROR(INDEX({"JSNY-BJ0001-01";"JSNY-JS0022-01";"JSNY-JS0002-01"},MATCH(D1079,{"BJ_zhongyu";"JS_WX_liteer";"JS_CZ_wodefeng"},0)),"")</f>
        <v>JSNY-JS0002-01</v>
      </c>
      <c r="C1079" s="11" t="str">
        <f>IFERROR(INDEX({"北京中裕世纪大酒店";"江苏利特尔绿色包装股份有限公司";"常州市金坛沃德丰电子科技有限公司"},MATCH(D1079,{"BJ_zhongyu";"JS_WX_liteer";"JS_CZ_wodefeng"},0)),"")</f>
        <v>常州市金坛沃德丰电子科技有限公司</v>
      </c>
      <c r="D1079" s="11" t="str">
        <f>[1]动作!$G1078</f>
        <v>JS_CZ_wodefeng</v>
      </c>
      <c r="E1079" s="11" t="str">
        <f>[1]动作!$D1078</f>
        <v>分系统1BMS1SOC过低一级故障</v>
      </c>
      <c r="F1079" s="11" t="s">
        <v>177</v>
      </c>
      <c r="G1079" s="12">
        <f>[1]动作!$A1078+[1]动作!$B1078</f>
        <v>43196.508321759262</v>
      </c>
      <c r="H1079" s="12"/>
      <c r="I1079" s="11"/>
    </row>
    <row r="1080" spans="1:9" hidden="1" x14ac:dyDescent="0.3">
      <c r="A1080" s="24">
        <v>1078</v>
      </c>
      <c r="B1080" s="11" t="str">
        <f>IFERROR(INDEX({"JSNY-BJ0001-01";"JSNY-JS0022-01";"JSNY-JS0002-01"},MATCH(D1080,{"BJ_zhongyu";"JS_WX_liteer";"JS_CZ_wodefeng"},0)),"")</f>
        <v>JSNY-JS0002-01</v>
      </c>
      <c r="C1080" s="11" t="str">
        <f>IFERROR(INDEX({"北京中裕世纪大酒店";"江苏利特尔绿色包装股份有限公司";"常州市金坛沃德丰电子科技有限公司"},MATCH(D1080,{"BJ_zhongyu";"JS_WX_liteer";"JS_CZ_wodefeng"},0)),"")</f>
        <v>常州市金坛沃德丰电子科技有限公司</v>
      </c>
      <c r="D1080" s="11" t="str">
        <f>[1]动作!$G1079</f>
        <v>JS_CZ_wodefeng</v>
      </c>
      <c r="E1080" s="11" t="str">
        <f>[1]动作!$D1079</f>
        <v>分系统1BMS3SOC过低一级故障</v>
      </c>
      <c r="F1080" s="11" t="s">
        <v>177</v>
      </c>
      <c r="G1080" s="12">
        <f>[1]动作!$A1079+[1]动作!$B1079</f>
        <v>43196.508900462963</v>
      </c>
      <c r="H1080" s="12"/>
      <c r="I1080" s="11"/>
    </row>
    <row r="1081" spans="1:9" hidden="1" x14ac:dyDescent="0.3">
      <c r="A1081" s="24">
        <v>1079</v>
      </c>
      <c r="B1081" s="11" t="str">
        <f>IFERROR(INDEX({"JSNY-BJ0001-01";"JSNY-JS0022-01";"JSNY-JS0002-01"},MATCH(D1081,{"BJ_zhongyu";"JS_WX_liteer";"JS_CZ_wodefeng"},0)),"")</f>
        <v>JSNY-JS0002-01</v>
      </c>
      <c r="C1081" s="11" t="str">
        <f>IFERROR(INDEX({"北京中裕世纪大酒店";"江苏利特尔绿色包装股份有限公司";"常州市金坛沃德丰电子科技有限公司"},MATCH(D1081,{"BJ_zhongyu";"JS_WX_liteer";"JS_CZ_wodefeng"},0)),"")</f>
        <v>常州市金坛沃德丰电子科技有限公司</v>
      </c>
      <c r="D1081" s="11" t="str">
        <f>[1]动作!$G1080</f>
        <v>JS_CZ_wodefeng</v>
      </c>
      <c r="E1081" s="11" t="str">
        <f>[1]动作!$D1080</f>
        <v>分系统1BMS6SOC过低一级故障</v>
      </c>
      <c r="F1081" s="11" t="s">
        <v>177</v>
      </c>
      <c r="G1081" s="12">
        <f>[1]动作!$A1080+[1]动作!$B1080</f>
        <v>43196.509074074071</v>
      </c>
      <c r="H1081" s="12"/>
      <c r="I1081" s="11"/>
    </row>
    <row r="1082" spans="1:9" hidden="1" x14ac:dyDescent="0.3">
      <c r="A1082" s="24">
        <v>1080</v>
      </c>
      <c r="B1082" s="11" t="str">
        <f>IFERROR(INDEX({"JSNY-BJ0001-01";"JSNY-JS0022-01";"JSNY-JS0002-01"},MATCH(D1082,{"BJ_zhongyu";"JS_WX_liteer";"JS_CZ_wodefeng"},0)),"")</f>
        <v>JSNY-JS0002-01</v>
      </c>
      <c r="C1082" s="11" t="str">
        <f>IFERROR(INDEX({"北京中裕世纪大酒店";"江苏利特尔绿色包装股份有限公司";"常州市金坛沃德丰电子科技有限公司"},MATCH(D1082,{"BJ_zhongyu";"JS_WX_liteer";"JS_CZ_wodefeng"},0)),"")</f>
        <v>常州市金坛沃德丰电子科技有限公司</v>
      </c>
      <c r="D1082" s="11" t="str">
        <f>[1]动作!$G1081</f>
        <v>JS_CZ_wodefeng</v>
      </c>
      <c r="E1082" s="11" t="str">
        <f>[1]动作!$D1081</f>
        <v>分系统1BMS5SOC过低一级故障</v>
      </c>
      <c r="F1082" s="11" t="s">
        <v>177</v>
      </c>
      <c r="G1082" s="12">
        <f>[1]动作!$A1081+[1]动作!$B1081</f>
        <v>43196.509247685186</v>
      </c>
      <c r="H1082" s="12"/>
      <c r="I1082" s="11"/>
    </row>
    <row r="1083" spans="1:9" hidden="1" x14ac:dyDescent="0.3">
      <c r="A1083" s="24">
        <v>1081</v>
      </c>
      <c r="B1083" s="11" t="str">
        <f>IFERROR(INDEX({"JSNY-BJ0001-01";"JSNY-JS0022-01";"JSNY-JS0002-01"},MATCH(D1083,{"BJ_zhongyu";"JS_WX_liteer";"JS_CZ_wodefeng"},0)),"")</f>
        <v>JSNY-JS0002-01</v>
      </c>
      <c r="C1083" s="11" t="str">
        <f>IFERROR(INDEX({"北京中裕世纪大酒店";"江苏利特尔绿色包装股份有限公司";"常州市金坛沃德丰电子科技有限公司"},MATCH(D1083,{"BJ_zhongyu";"JS_WX_liteer";"JS_CZ_wodefeng"},0)),"")</f>
        <v>常州市金坛沃德丰电子科技有限公司</v>
      </c>
      <c r="D1083" s="11" t="str">
        <f>[1]动作!$G1082</f>
        <v>JS_CZ_wodefeng</v>
      </c>
      <c r="E1083" s="11" t="str">
        <f>[1]动作!$D1082</f>
        <v>分系统1BMS4SOC过低一级故障</v>
      </c>
      <c r="F1083" s="11" t="s">
        <v>177</v>
      </c>
      <c r="G1083" s="12">
        <f>[1]动作!$A1082+[1]动作!$B1082</f>
        <v>43196.509652777779</v>
      </c>
      <c r="H1083" s="12"/>
      <c r="I1083" s="11"/>
    </row>
    <row r="1084" spans="1:9" hidden="1" x14ac:dyDescent="0.3">
      <c r="A1084" s="24">
        <v>1082</v>
      </c>
      <c r="B1084" s="11" t="str">
        <f>IFERROR(INDEX({"JSNY-BJ0001-01";"JSNY-JS0022-01";"JSNY-JS0002-01"},MATCH(D1084,{"BJ_zhongyu";"JS_WX_liteer";"JS_CZ_wodefeng"},0)),"")</f>
        <v>JSNY-JS0002-01</v>
      </c>
      <c r="C1084" s="11" t="str">
        <f>IFERROR(INDEX({"北京中裕世纪大酒店";"江苏利特尔绿色包装股份有限公司";"常州市金坛沃德丰电子科技有限公司"},MATCH(D1084,{"BJ_zhongyu";"JS_WX_liteer";"JS_CZ_wodefeng"},0)),"")</f>
        <v>常州市金坛沃德丰电子科技有限公司</v>
      </c>
      <c r="D1084" s="11" t="str">
        <f>[1]动作!$G1083</f>
        <v>JS_CZ_wodefeng</v>
      </c>
      <c r="E1084" s="11" t="str">
        <f>[1]动作!$D1083</f>
        <v>分系统1BMS2SOC过低一级故障</v>
      </c>
      <c r="F1084" s="11" t="s">
        <v>177</v>
      </c>
      <c r="G1084" s="12">
        <f>[1]动作!$A1083+[1]动作!$B1083</f>
        <v>43196.509710648148</v>
      </c>
      <c r="H1084" s="12"/>
      <c r="I1084" s="11"/>
    </row>
    <row r="1085" spans="1:9" hidden="1" x14ac:dyDescent="0.3">
      <c r="A1085" s="24">
        <v>1083</v>
      </c>
      <c r="B1085" s="11" t="str">
        <f>IFERROR(INDEX({"JSNY-BJ0001-01";"JSNY-JS0022-01";"JSNY-JS0002-01"},MATCH(D1085,{"BJ_zhongyu";"JS_WX_liteer";"JS_CZ_wodefeng"},0)),"")</f>
        <v>JSNY-BJ0001-01</v>
      </c>
      <c r="C1085" s="11" t="str">
        <f>IFERROR(INDEX({"北京中裕世纪大酒店";"江苏利特尔绿色包装股份有限公司";"常州市金坛沃德丰电子科技有限公司"},MATCH(D1085,{"BJ_zhongyu";"JS_WX_liteer";"JS_CZ_wodefeng"},0)),"")</f>
        <v>北京中裕世纪大酒店</v>
      </c>
      <c r="D1085" s="11" t="str">
        <f>[1]动作!$G1084</f>
        <v>BJ_zhongyu</v>
      </c>
      <c r="E1085" s="11" t="str">
        <f>[1]动作!$D1084</f>
        <v>分系统3告警状态</v>
      </c>
      <c r="F1085" s="11" t="s">
        <v>178</v>
      </c>
      <c r="G1085" s="12">
        <f>[1]动作!$A1084+[1]动作!$B1084</f>
        <v>43196.745462962965</v>
      </c>
      <c r="H1085" s="12"/>
      <c r="I1085" s="11"/>
    </row>
    <row r="1086" spans="1:9" hidden="1" x14ac:dyDescent="0.3">
      <c r="A1086" s="24">
        <v>1084</v>
      </c>
      <c r="B1086" s="11" t="str">
        <f>IFERROR(INDEX({"JSNY-BJ0001-01";"JSNY-JS0022-01";"JSNY-JS0002-01"},MATCH(D1086,{"BJ_zhongyu";"JS_WX_liteer";"JS_CZ_wodefeng"},0)),"")</f>
        <v>JSNY-BJ0001-01</v>
      </c>
      <c r="C1086" s="11" t="str">
        <f>IFERROR(INDEX({"北京中裕世纪大酒店";"江苏利特尔绿色包装股份有限公司";"常州市金坛沃德丰电子科技有限公司"},MATCH(D1086,{"BJ_zhongyu";"JS_WX_liteer";"JS_CZ_wodefeng"},0)),"")</f>
        <v>北京中裕世纪大酒店</v>
      </c>
      <c r="D1086" s="11" t="str">
        <f>[1]动作!$G1085</f>
        <v>BJ_zhongyu</v>
      </c>
      <c r="E1086" s="11" t="str">
        <f>[1]动作!$D1085</f>
        <v>分系统3PCS告警状态</v>
      </c>
      <c r="F1086" s="11" t="s">
        <v>176</v>
      </c>
      <c r="G1086" s="12">
        <f>[1]动作!$A1085+[1]动作!$B1085</f>
        <v>43196.745462962965</v>
      </c>
      <c r="H1086" s="12"/>
      <c r="I1086" s="11"/>
    </row>
    <row r="1087" spans="1:9" hidden="1" x14ac:dyDescent="0.3">
      <c r="A1087" s="24">
        <v>1085</v>
      </c>
      <c r="B1087" s="11" t="str">
        <f>IFERROR(INDEX({"JSNY-BJ0001-01";"JSNY-JS0022-01";"JSNY-JS0002-01"},MATCH(D1087,{"BJ_zhongyu";"JS_WX_liteer";"JS_CZ_wodefeng"},0)),"")</f>
        <v>JSNY-JS0002-01</v>
      </c>
      <c r="C1087" s="11" t="str">
        <f>IFERROR(INDEX({"北京中裕世纪大酒店";"江苏利特尔绿色包装股份有限公司";"常州市金坛沃德丰电子科技有限公司"},MATCH(D1087,{"BJ_zhongyu";"JS_WX_liteer";"JS_CZ_wodefeng"},0)),"")</f>
        <v>常州市金坛沃德丰电子科技有限公司</v>
      </c>
      <c r="D1087" s="11" t="str">
        <f>[1]动作!$G1086</f>
        <v>JS_CZ_wodefeng</v>
      </c>
      <c r="E1087" s="11" t="str">
        <f>[1]动作!$D1086</f>
        <v>分系统1BMS1总电压过低一级故障</v>
      </c>
      <c r="F1087" s="11" t="s">
        <v>177</v>
      </c>
      <c r="G1087" s="12">
        <f>[1]动作!$A1086+[1]动作!$B1086</f>
        <v>43196.821875000001</v>
      </c>
      <c r="H1087" s="12"/>
      <c r="I1087" s="11"/>
    </row>
    <row r="1088" spans="1:9" hidden="1" x14ac:dyDescent="0.3">
      <c r="A1088" s="24">
        <v>1086</v>
      </c>
      <c r="B1088" s="11" t="str">
        <f>IFERROR(INDEX({"JSNY-BJ0001-01";"JSNY-JS0022-01";"JSNY-JS0002-01"},MATCH(D1088,{"BJ_zhongyu";"JS_WX_liteer";"JS_CZ_wodefeng"},0)),"")</f>
        <v>JSNY-JS0002-01</v>
      </c>
      <c r="C1088" s="11" t="str">
        <f>IFERROR(INDEX({"北京中裕世纪大酒店";"江苏利特尔绿色包装股份有限公司";"常州市金坛沃德丰电子科技有限公司"},MATCH(D1088,{"BJ_zhongyu";"JS_WX_liteer";"JS_CZ_wodefeng"},0)),"")</f>
        <v>常州市金坛沃德丰电子科技有限公司</v>
      </c>
      <c r="D1088" s="11" t="str">
        <f>[1]动作!$G1087</f>
        <v>JS_CZ_wodefeng</v>
      </c>
      <c r="E1088" s="11" t="str">
        <f>[1]动作!$D1087</f>
        <v>分系统1BMS1总电压过低二级故障</v>
      </c>
      <c r="F1088" s="11" t="s">
        <v>177</v>
      </c>
      <c r="G1088" s="12">
        <f>[1]动作!$A1087+[1]动作!$B1087</f>
        <v>43196.821875000001</v>
      </c>
      <c r="H1088" s="12"/>
      <c r="I1088" s="11"/>
    </row>
    <row r="1089" spans="1:9" hidden="1" x14ac:dyDescent="0.3">
      <c r="A1089" s="24">
        <v>1087</v>
      </c>
      <c r="B1089" s="11" t="str">
        <f>IFERROR(INDEX({"JSNY-BJ0001-01";"JSNY-JS0022-01";"JSNY-JS0002-01"},MATCH(D1089,{"BJ_zhongyu";"JS_WX_liteer";"JS_CZ_wodefeng"},0)),"")</f>
        <v>JSNY-JS0002-01</v>
      </c>
      <c r="C1089" s="11" t="str">
        <f>IFERROR(INDEX({"北京中裕世纪大酒店";"江苏利特尔绿色包装股份有限公司";"常州市金坛沃德丰电子科技有限公司"},MATCH(D1089,{"BJ_zhongyu";"JS_WX_liteer";"JS_CZ_wodefeng"},0)),"")</f>
        <v>常州市金坛沃德丰电子科技有限公司</v>
      </c>
      <c r="D1089" s="11" t="str">
        <f>[1]动作!$G1088</f>
        <v>JS_CZ_wodefeng</v>
      </c>
      <c r="E1089" s="11" t="str">
        <f>[1]动作!$D1088</f>
        <v>分系统1BMS3总电压过低一级故障</v>
      </c>
      <c r="F1089" s="11" t="s">
        <v>177</v>
      </c>
      <c r="G1089" s="12">
        <f>[1]动作!$A1088+[1]动作!$B1088</f>
        <v>43196.822164351855</v>
      </c>
      <c r="H1089" s="12"/>
      <c r="I1089" s="11"/>
    </row>
    <row r="1090" spans="1:9" hidden="1" x14ac:dyDescent="0.3">
      <c r="A1090" s="24">
        <v>1088</v>
      </c>
      <c r="B1090" s="11" t="str">
        <f>IFERROR(INDEX({"JSNY-BJ0001-01";"JSNY-JS0022-01";"JSNY-JS0002-01"},MATCH(D1090,{"BJ_zhongyu";"JS_WX_liteer";"JS_CZ_wodefeng"},0)),"")</f>
        <v>JSNY-JS0002-01</v>
      </c>
      <c r="C1090" s="11" t="str">
        <f>IFERROR(INDEX({"北京中裕世纪大酒店";"江苏利特尔绿色包装股份有限公司";"常州市金坛沃德丰电子科技有限公司"},MATCH(D1090,{"BJ_zhongyu";"JS_WX_liteer";"JS_CZ_wodefeng"},0)),"")</f>
        <v>常州市金坛沃德丰电子科技有限公司</v>
      </c>
      <c r="D1090" s="11" t="str">
        <f>[1]动作!$G1089</f>
        <v>JS_CZ_wodefeng</v>
      </c>
      <c r="E1090" s="11" t="str">
        <f>[1]动作!$D1089</f>
        <v>分系统1BMS3总电压过低二级故障</v>
      </c>
      <c r="F1090" s="11" t="s">
        <v>177</v>
      </c>
      <c r="G1090" s="12">
        <f>[1]动作!$A1089+[1]动作!$B1089</f>
        <v>43196.822164351855</v>
      </c>
      <c r="H1090" s="12"/>
      <c r="I1090" s="11"/>
    </row>
    <row r="1091" spans="1:9" hidden="1" x14ac:dyDescent="0.3">
      <c r="A1091" s="24">
        <v>1089</v>
      </c>
      <c r="B1091" s="11" t="str">
        <f>IFERROR(INDEX({"JSNY-BJ0001-01";"JSNY-JS0022-01";"JSNY-JS0002-01"},MATCH(D1091,{"BJ_zhongyu";"JS_WX_liteer";"JS_CZ_wodefeng"},0)),"")</f>
        <v>JSNY-JS0002-01</v>
      </c>
      <c r="C1091" s="11" t="str">
        <f>IFERROR(INDEX({"北京中裕世纪大酒店";"江苏利特尔绿色包装股份有限公司";"常州市金坛沃德丰电子科技有限公司"},MATCH(D1091,{"BJ_zhongyu";"JS_WX_liteer";"JS_CZ_wodefeng"},0)),"")</f>
        <v>常州市金坛沃德丰电子科技有限公司</v>
      </c>
      <c r="D1091" s="11" t="str">
        <f>[1]动作!$G1090</f>
        <v>JS_CZ_wodefeng</v>
      </c>
      <c r="E1091" s="11" t="str">
        <f>[1]动作!$D1090</f>
        <v>分系统1BMS6总电压过低一级故障</v>
      </c>
      <c r="F1091" s="11" t="s">
        <v>177</v>
      </c>
      <c r="G1091" s="12">
        <f>[1]动作!$A1090+[1]动作!$B1090</f>
        <v>43196.822511574072</v>
      </c>
      <c r="H1091" s="12"/>
      <c r="I1091" s="11"/>
    </row>
    <row r="1092" spans="1:9" hidden="1" x14ac:dyDescent="0.3">
      <c r="A1092" s="24">
        <v>1090</v>
      </c>
      <c r="B1092" s="11" t="str">
        <f>IFERROR(INDEX({"JSNY-BJ0001-01";"JSNY-JS0022-01";"JSNY-JS0002-01"},MATCH(D1092,{"BJ_zhongyu";"JS_WX_liteer";"JS_CZ_wodefeng"},0)),"")</f>
        <v>JSNY-JS0002-01</v>
      </c>
      <c r="C1092" s="11" t="str">
        <f>IFERROR(INDEX({"北京中裕世纪大酒店";"江苏利特尔绿色包装股份有限公司";"常州市金坛沃德丰电子科技有限公司"},MATCH(D1092,{"BJ_zhongyu";"JS_WX_liteer";"JS_CZ_wodefeng"},0)),"")</f>
        <v>常州市金坛沃德丰电子科技有限公司</v>
      </c>
      <c r="D1092" s="11" t="str">
        <f>[1]动作!$G1091</f>
        <v>JS_CZ_wodefeng</v>
      </c>
      <c r="E1092" s="11" t="str">
        <f>[1]动作!$D1091</f>
        <v>分系统1BMS6总电压过低二级故障</v>
      </c>
      <c r="F1092" s="11" t="s">
        <v>177</v>
      </c>
      <c r="G1092" s="12">
        <f>[1]动作!$A1091+[1]动作!$B1091</f>
        <v>43196.822511574072</v>
      </c>
      <c r="H1092" s="12"/>
      <c r="I1092" s="11"/>
    </row>
    <row r="1093" spans="1:9" hidden="1" x14ac:dyDescent="0.3">
      <c r="A1093" s="24">
        <v>1091</v>
      </c>
      <c r="B1093" s="11" t="str">
        <f>IFERROR(INDEX({"JSNY-BJ0001-01";"JSNY-JS0022-01";"JSNY-JS0002-01"},MATCH(D1093,{"BJ_zhongyu";"JS_WX_liteer";"JS_CZ_wodefeng"},0)),"")</f>
        <v>JSNY-JS0002-01</v>
      </c>
      <c r="C1093" s="11" t="str">
        <f>IFERROR(INDEX({"北京中裕世纪大酒店";"江苏利特尔绿色包装股份有限公司";"常州市金坛沃德丰电子科技有限公司"},MATCH(D1093,{"BJ_zhongyu";"JS_WX_liteer";"JS_CZ_wodefeng"},0)),"")</f>
        <v>常州市金坛沃德丰电子科技有限公司</v>
      </c>
      <c r="D1093" s="11" t="str">
        <f>[1]动作!$G1092</f>
        <v>JS_CZ_wodefeng</v>
      </c>
      <c r="E1093" s="11" t="str">
        <f>[1]动作!$D1092</f>
        <v>分系统1BMS5总电压过低一级故障</v>
      </c>
      <c r="F1093" s="11" t="s">
        <v>177</v>
      </c>
      <c r="G1093" s="12">
        <f>[1]动作!$A1092+[1]动作!$B1092</f>
        <v>43196.822916666664</v>
      </c>
      <c r="H1093" s="12"/>
      <c r="I1093" s="11"/>
    </row>
    <row r="1094" spans="1:9" hidden="1" x14ac:dyDescent="0.3">
      <c r="A1094" s="24">
        <v>1092</v>
      </c>
      <c r="B1094" s="11" t="str">
        <f>IFERROR(INDEX({"JSNY-BJ0001-01";"JSNY-JS0022-01";"JSNY-JS0002-01"},MATCH(D1094,{"BJ_zhongyu";"JS_WX_liteer";"JS_CZ_wodefeng"},0)),"")</f>
        <v>JSNY-JS0002-01</v>
      </c>
      <c r="C1094" s="11" t="str">
        <f>IFERROR(INDEX({"北京中裕世纪大酒店";"江苏利特尔绿色包装股份有限公司";"常州市金坛沃德丰电子科技有限公司"},MATCH(D1094,{"BJ_zhongyu";"JS_WX_liteer";"JS_CZ_wodefeng"},0)),"")</f>
        <v>常州市金坛沃德丰电子科技有限公司</v>
      </c>
      <c r="D1094" s="11" t="str">
        <f>[1]动作!$G1093</f>
        <v>JS_CZ_wodefeng</v>
      </c>
      <c r="E1094" s="11" t="str">
        <f>[1]动作!$D1093</f>
        <v>分系统1BMS5总电压过低二级故障</v>
      </c>
      <c r="F1094" s="11" t="s">
        <v>177</v>
      </c>
      <c r="G1094" s="12">
        <f>[1]动作!$A1093+[1]动作!$B1093</f>
        <v>43196.822916666664</v>
      </c>
      <c r="H1094" s="12"/>
      <c r="I1094" s="11"/>
    </row>
    <row r="1095" spans="1:9" hidden="1" x14ac:dyDescent="0.3">
      <c r="A1095" s="24">
        <v>1093</v>
      </c>
      <c r="B1095" s="11" t="str">
        <f>IFERROR(INDEX({"JSNY-BJ0001-01";"JSNY-JS0022-01";"JSNY-JS0002-01"},MATCH(D1095,{"BJ_zhongyu";"JS_WX_liteer";"JS_CZ_wodefeng"},0)),"")</f>
        <v>JSNY-JS0002-01</v>
      </c>
      <c r="C1095" s="11" t="str">
        <f>IFERROR(INDEX({"北京中裕世纪大酒店";"江苏利特尔绿色包装股份有限公司";"常州市金坛沃德丰电子科技有限公司"},MATCH(D1095,{"BJ_zhongyu";"JS_WX_liteer";"JS_CZ_wodefeng"},0)),"")</f>
        <v>常州市金坛沃德丰电子科技有限公司</v>
      </c>
      <c r="D1095" s="11" t="str">
        <f>[1]动作!$G1094</f>
        <v>JS_CZ_wodefeng</v>
      </c>
      <c r="E1095" s="11" t="str">
        <f>[1]动作!$D1094</f>
        <v>分系统1BMS2总电压过低一级故障</v>
      </c>
      <c r="F1095" s="11" t="s">
        <v>177</v>
      </c>
      <c r="G1095" s="12">
        <f>[1]动作!$A1094+[1]动作!$B1094</f>
        <v>43196.823148148149</v>
      </c>
      <c r="H1095" s="12"/>
      <c r="I1095" s="11"/>
    </row>
    <row r="1096" spans="1:9" hidden="1" x14ac:dyDescent="0.3">
      <c r="A1096" s="24">
        <v>1094</v>
      </c>
      <c r="B1096" s="11" t="str">
        <f>IFERROR(INDEX({"JSNY-BJ0001-01";"JSNY-JS0022-01";"JSNY-JS0002-01"},MATCH(D1096,{"BJ_zhongyu";"JS_WX_liteer";"JS_CZ_wodefeng"},0)),"")</f>
        <v>JSNY-JS0002-01</v>
      </c>
      <c r="C1096" s="11" t="str">
        <f>IFERROR(INDEX({"北京中裕世纪大酒店";"江苏利特尔绿色包装股份有限公司";"常州市金坛沃德丰电子科技有限公司"},MATCH(D1096,{"BJ_zhongyu";"JS_WX_liteer";"JS_CZ_wodefeng"},0)),"")</f>
        <v>常州市金坛沃德丰电子科技有限公司</v>
      </c>
      <c r="D1096" s="11" t="str">
        <f>[1]动作!$G1095</f>
        <v>JS_CZ_wodefeng</v>
      </c>
      <c r="E1096" s="11" t="str">
        <f>[1]动作!$D1095</f>
        <v>分系统1BMS2总电压过低二级故障</v>
      </c>
      <c r="F1096" s="11" t="s">
        <v>177</v>
      </c>
      <c r="G1096" s="12">
        <f>[1]动作!$A1095+[1]动作!$B1095</f>
        <v>43196.823148148149</v>
      </c>
      <c r="H1096" s="12"/>
      <c r="I1096" s="11"/>
    </row>
    <row r="1097" spans="1:9" hidden="1" x14ac:dyDescent="0.3">
      <c r="A1097" s="24">
        <v>1095</v>
      </c>
      <c r="B1097" s="11" t="str">
        <f>IFERROR(INDEX({"JSNY-BJ0001-01";"JSNY-JS0022-01";"JSNY-JS0002-01"},MATCH(D1097,{"BJ_zhongyu";"JS_WX_liteer";"JS_CZ_wodefeng"},0)),"")</f>
        <v>JSNY-JS0002-01</v>
      </c>
      <c r="C1097" s="11" t="str">
        <f>IFERROR(INDEX({"北京中裕世纪大酒店";"江苏利特尔绿色包装股份有限公司";"常州市金坛沃德丰电子科技有限公司"},MATCH(D1097,{"BJ_zhongyu";"JS_WX_liteer";"JS_CZ_wodefeng"},0)),"")</f>
        <v>常州市金坛沃德丰电子科技有限公司</v>
      </c>
      <c r="D1097" s="11" t="str">
        <f>[1]动作!$G1096</f>
        <v>JS_CZ_wodefeng</v>
      </c>
      <c r="E1097" s="11" t="str">
        <f>[1]动作!$D1096</f>
        <v>分系统1BMS4总电压过低一级故障</v>
      </c>
      <c r="F1097" s="11" t="s">
        <v>177</v>
      </c>
      <c r="G1097" s="12">
        <f>[1]动作!$A1096+[1]动作!$B1096</f>
        <v>43196.823206018518</v>
      </c>
      <c r="H1097" s="12"/>
      <c r="I1097" s="11"/>
    </row>
    <row r="1098" spans="1:9" hidden="1" x14ac:dyDescent="0.3">
      <c r="A1098" s="24">
        <v>1096</v>
      </c>
      <c r="B1098" s="11" t="str">
        <f>IFERROR(INDEX({"JSNY-BJ0001-01";"JSNY-JS0022-01";"JSNY-JS0002-01"},MATCH(D1098,{"BJ_zhongyu";"JS_WX_liteer";"JS_CZ_wodefeng"},0)),"")</f>
        <v>JSNY-JS0002-01</v>
      </c>
      <c r="C1098" s="11" t="str">
        <f>IFERROR(INDEX({"北京中裕世纪大酒店";"江苏利特尔绿色包装股份有限公司";"常州市金坛沃德丰电子科技有限公司"},MATCH(D1098,{"BJ_zhongyu";"JS_WX_liteer";"JS_CZ_wodefeng"},0)),"")</f>
        <v>常州市金坛沃德丰电子科技有限公司</v>
      </c>
      <c r="D1098" s="11" t="str">
        <f>[1]动作!$G1097</f>
        <v>JS_CZ_wodefeng</v>
      </c>
      <c r="E1098" s="11" t="str">
        <f>[1]动作!$D1097</f>
        <v>分系统1BMS4总电压过低二级故障</v>
      </c>
      <c r="F1098" s="11" t="s">
        <v>177</v>
      </c>
      <c r="G1098" s="12">
        <f>[1]动作!$A1097+[1]动作!$B1097</f>
        <v>43196.823206018518</v>
      </c>
      <c r="H1098" s="12"/>
      <c r="I1098" s="11"/>
    </row>
    <row r="1099" spans="1:9" hidden="1" x14ac:dyDescent="0.3">
      <c r="A1099" s="24">
        <v>1097</v>
      </c>
      <c r="B1099" s="11" t="str">
        <f>IFERROR(INDEX({"JSNY-BJ0001-01";"JSNY-JS0022-01";"JSNY-JS0002-01"},MATCH(D1099,{"BJ_zhongyu";"JS_WX_liteer";"JS_CZ_wodefeng"},0)),"")</f>
        <v>JSNY-JS0002-01</v>
      </c>
      <c r="C1099" s="11" t="str">
        <f>IFERROR(INDEX({"北京中裕世纪大酒店";"江苏利特尔绿色包装股份有限公司";"常州市金坛沃德丰电子科技有限公司"},MATCH(D1099,{"BJ_zhongyu";"JS_WX_liteer";"JS_CZ_wodefeng"},0)),"")</f>
        <v>常州市金坛沃德丰电子科技有限公司</v>
      </c>
      <c r="D1099" s="11" t="str">
        <f>[1]动作!$G1098</f>
        <v>JS_CZ_wodefeng</v>
      </c>
      <c r="E1099" s="11" t="str">
        <f>[1]动作!$D1098</f>
        <v>分系统1BMS3SOC过低一级故障</v>
      </c>
      <c r="F1099" s="11" t="s">
        <v>177</v>
      </c>
      <c r="G1099" s="12">
        <f>[1]动作!$A1098+[1]动作!$B1098</f>
        <v>43196.827430555553</v>
      </c>
      <c r="H1099" s="12"/>
      <c r="I1099" s="11"/>
    </row>
    <row r="1100" spans="1:9" hidden="1" x14ac:dyDescent="0.3">
      <c r="A1100" s="24">
        <v>1098</v>
      </c>
      <c r="B1100" s="11" t="str">
        <f>IFERROR(INDEX({"JSNY-BJ0001-01";"JSNY-JS0022-01";"JSNY-JS0002-01"},MATCH(D1100,{"BJ_zhongyu";"JS_WX_liteer";"JS_CZ_wodefeng"},0)),"")</f>
        <v>JSNY-JS0002-01</v>
      </c>
      <c r="C1100" s="11" t="str">
        <f>IFERROR(INDEX({"北京中裕世纪大酒店";"江苏利特尔绿色包装股份有限公司";"常州市金坛沃德丰电子科技有限公司"},MATCH(D1100,{"BJ_zhongyu";"JS_WX_liteer";"JS_CZ_wodefeng"},0)),"")</f>
        <v>常州市金坛沃德丰电子科技有限公司</v>
      </c>
      <c r="D1100" s="11" t="str">
        <f>[1]动作!$G1099</f>
        <v>JS_CZ_wodefeng</v>
      </c>
      <c r="E1100" s="11" t="str">
        <f>[1]动作!$D1099</f>
        <v>分系统1BMS3SOC过低二级故障</v>
      </c>
      <c r="F1100" s="11" t="s">
        <v>177</v>
      </c>
      <c r="G1100" s="12">
        <f>[1]动作!$A1099+[1]动作!$B1099</f>
        <v>43196.827430555553</v>
      </c>
      <c r="H1100" s="12"/>
      <c r="I1100" s="11"/>
    </row>
    <row r="1101" spans="1:9" hidden="1" x14ac:dyDescent="0.3">
      <c r="A1101" s="24">
        <v>1099</v>
      </c>
      <c r="B1101" s="11" t="str">
        <f>IFERROR(INDEX({"JSNY-BJ0001-01";"JSNY-JS0022-01";"JSNY-JS0002-01"},MATCH(D1101,{"BJ_zhongyu";"JS_WX_liteer";"JS_CZ_wodefeng"},0)),"")</f>
        <v>JSNY-JS0002-01</v>
      </c>
      <c r="C1101" s="11" t="str">
        <f>IFERROR(INDEX({"北京中裕世纪大酒店";"江苏利特尔绿色包装股份有限公司";"常州市金坛沃德丰电子科技有限公司"},MATCH(D1101,{"BJ_zhongyu";"JS_WX_liteer";"JS_CZ_wodefeng"},0)),"")</f>
        <v>常州市金坛沃德丰电子科技有限公司</v>
      </c>
      <c r="D1101" s="11" t="str">
        <f>[1]动作!$G1100</f>
        <v>JS_CZ_wodefeng</v>
      </c>
      <c r="E1101" s="11" t="str">
        <f>[1]动作!$D1100</f>
        <v>分系统1BMS5SOC过低一级故障</v>
      </c>
      <c r="F1101" s="11" t="s">
        <v>177</v>
      </c>
      <c r="G1101" s="12">
        <f>[1]动作!$A1100+[1]动作!$B1100</f>
        <v>43196.828645833331</v>
      </c>
      <c r="H1101" s="12"/>
      <c r="I1101" s="11"/>
    </row>
    <row r="1102" spans="1:9" hidden="1" x14ac:dyDescent="0.3">
      <c r="A1102" s="24">
        <v>1100</v>
      </c>
      <c r="B1102" s="11" t="str">
        <f>IFERROR(INDEX({"JSNY-BJ0001-01";"JSNY-JS0022-01";"JSNY-JS0002-01"},MATCH(D1102,{"BJ_zhongyu";"JS_WX_liteer";"JS_CZ_wodefeng"},0)),"")</f>
        <v>JSNY-JS0002-01</v>
      </c>
      <c r="C1102" s="11" t="str">
        <f>IFERROR(INDEX({"北京中裕世纪大酒店";"江苏利特尔绿色包装股份有限公司";"常州市金坛沃德丰电子科技有限公司"},MATCH(D1102,{"BJ_zhongyu";"JS_WX_liteer";"JS_CZ_wodefeng"},0)),"")</f>
        <v>常州市金坛沃德丰电子科技有限公司</v>
      </c>
      <c r="D1102" s="11" t="str">
        <f>[1]动作!$G1101</f>
        <v>JS_CZ_wodefeng</v>
      </c>
      <c r="E1102" s="11" t="str">
        <f>[1]动作!$D1101</f>
        <v>分系统1BMS5SOC过低二级故障</v>
      </c>
      <c r="F1102" s="11" t="s">
        <v>177</v>
      </c>
      <c r="G1102" s="12">
        <f>[1]动作!$A1101+[1]动作!$B1101</f>
        <v>43196.828645833331</v>
      </c>
      <c r="H1102" s="12"/>
      <c r="I1102" s="11"/>
    </row>
    <row r="1103" spans="1:9" hidden="1" x14ac:dyDescent="0.3">
      <c r="A1103" s="24">
        <v>1101</v>
      </c>
      <c r="B1103" s="11" t="str">
        <f>IFERROR(INDEX({"JSNY-BJ0001-01";"JSNY-JS0022-01";"JSNY-JS0002-01"},MATCH(D1103,{"BJ_zhongyu";"JS_WX_liteer";"JS_CZ_wodefeng"},0)),"")</f>
        <v>JSNY-JS0002-01</v>
      </c>
      <c r="C1103" s="11" t="str">
        <f>IFERROR(INDEX({"北京中裕世纪大酒店";"江苏利特尔绿色包装股份有限公司";"常州市金坛沃德丰电子科技有限公司"},MATCH(D1103,{"BJ_zhongyu";"JS_WX_liteer";"JS_CZ_wodefeng"},0)),"")</f>
        <v>常州市金坛沃德丰电子科技有限公司</v>
      </c>
      <c r="D1103" s="11" t="str">
        <f>[1]动作!$G1102</f>
        <v>JS_CZ_wodefeng</v>
      </c>
      <c r="E1103" s="11" t="str">
        <f>[1]动作!$D1102</f>
        <v>分系统1BMS1SOC过低一级故障</v>
      </c>
      <c r="F1103" s="11" t="s">
        <v>177</v>
      </c>
      <c r="G1103" s="12">
        <f>[1]动作!$A1102+[1]动作!$B1102</f>
        <v>43196.828935185185</v>
      </c>
      <c r="H1103" s="12"/>
      <c r="I1103" s="11"/>
    </row>
    <row r="1104" spans="1:9" hidden="1" x14ac:dyDescent="0.3">
      <c r="A1104" s="24">
        <v>1102</v>
      </c>
      <c r="B1104" s="11" t="str">
        <f>IFERROR(INDEX({"JSNY-BJ0001-01";"JSNY-JS0022-01";"JSNY-JS0002-01"},MATCH(D1104,{"BJ_zhongyu";"JS_WX_liteer";"JS_CZ_wodefeng"},0)),"")</f>
        <v>JSNY-JS0002-01</v>
      </c>
      <c r="C1104" s="11" t="str">
        <f>IFERROR(INDEX({"北京中裕世纪大酒店";"江苏利特尔绿色包装股份有限公司";"常州市金坛沃德丰电子科技有限公司"},MATCH(D1104,{"BJ_zhongyu";"JS_WX_liteer";"JS_CZ_wodefeng"},0)),"")</f>
        <v>常州市金坛沃德丰电子科技有限公司</v>
      </c>
      <c r="D1104" s="11" t="str">
        <f>[1]动作!$G1103</f>
        <v>JS_CZ_wodefeng</v>
      </c>
      <c r="E1104" s="11" t="str">
        <f>[1]动作!$D1103</f>
        <v>分系统1BMS1SOC过低二级故障</v>
      </c>
      <c r="F1104" s="11" t="s">
        <v>177</v>
      </c>
      <c r="G1104" s="12">
        <f>[1]动作!$A1103+[1]动作!$B1103</f>
        <v>43196.828935185185</v>
      </c>
      <c r="H1104" s="12"/>
      <c r="I1104" s="11"/>
    </row>
    <row r="1105" spans="1:9" hidden="1" x14ac:dyDescent="0.3">
      <c r="A1105" s="24">
        <v>1103</v>
      </c>
      <c r="B1105" s="11" t="str">
        <f>IFERROR(INDEX({"JSNY-BJ0001-01";"JSNY-JS0022-01";"JSNY-JS0002-01"},MATCH(D1105,{"BJ_zhongyu";"JS_WX_liteer";"JS_CZ_wodefeng"},0)),"")</f>
        <v>JSNY-JS0002-01</v>
      </c>
      <c r="C1105" s="11" t="str">
        <f>IFERROR(INDEX({"北京中裕世纪大酒店";"江苏利特尔绿色包装股份有限公司";"常州市金坛沃德丰电子科技有限公司"},MATCH(D1105,{"BJ_zhongyu";"JS_WX_liteer";"JS_CZ_wodefeng"},0)),"")</f>
        <v>常州市金坛沃德丰电子科技有限公司</v>
      </c>
      <c r="D1105" s="11" t="str">
        <f>[1]动作!$G1104</f>
        <v>JS_CZ_wodefeng</v>
      </c>
      <c r="E1105" s="11" t="str">
        <f>[1]动作!$D1104</f>
        <v>分系统1BMS6SOC过低一级故障</v>
      </c>
      <c r="F1105" s="11" t="s">
        <v>177</v>
      </c>
      <c r="G1105" s="12">
        <f>[1]动作!$A1104+[1]动作!$B1104</f>
        <v>43196.829050925924</v>
      </c>
      <c r="H1105" s="12"/>
      <c r="I1105" s="11"/>
    </row>
    <row r="1106" spans="1:9" hidden="1" x14ac:dyDescent="0.3">
      <c r="A1106" s="24">
        <v>1104</v>
      </c>
      <c r="B1106" s="11" t="str">
        <f>IFERROR(INDEX({"JSNY-BJ0001-01";"JSNY-JS0022-01";"JSNY-JS0002-01"},MATCH(D1106,{"BJ_zhongyu";"JS_WX_liteer";"JS_CZ_wodefeng"},0)),"")</f>
        <v>JSNY-JS0002-01</v>
      </c>
      <c r="C1106" s="11" t="str">
        <f>IFERROR(INDEX({"北京中裕世纪大酒店";"江苏利特尔绿色包装股份有限公司";"常州市金坛沃德丰电子科技有限公司"},MATCH(D1106,{"BJ_zhongyu";"JS_WX_liteer";"JS_CZ_wodefeng"},0)),"")</f>
        <v>常州市金坛沃德丰电子科技有限公司</v>
      </c>
      <c r="D1106" s="11" t="str">
        <f>[1]动作!$G1105</f>
        <v>JS_CZ_wodefeng</v>
      </c>
      <c r="E1106" s="11" t="str">
        <f>[1]动作!$D1105</f>
        <v>分系统1BMS6SOC过低二级故障</v>
      </c>
      <c r="F1106" s="11" t="s">
        <v>177</v>
      </c>
      <c r="G1106" s="12">
        <f>[1]动作!$A1105+[1]动作!$B1105</f>
        <v>43196.829050925924</v>
      </c>
      <c r="H1106" s="12"/>
      <c r="I1106" s="11"/>
    </row>
    <row r="1107" spans="1:9" hidden="1" x14ac:dyDescent="0.3">
      <c r="A1107" s="24">
        <v>1105</v>
      </c>
      <c r="B1107" s="11" t="str">
        <f>IFERROR(INDEX({"JSNY-BJ0001-01";"JSNY-JS0022-01";"JSNY-JS0002-01"},MATCH(D1107,{"BJ_zhongyu";"JS_WX_liteer";"JS_CZ_wodefeng"},0)),"")</f>
        <v>JSNY-JS0002-01</v>
      </c>
      <c r="C1107" s="11" t="str">
        <f>IFERROR(INDEX({"北京中裕世纪大酒店";"江苏利特尔绿色包装股份有限公司";"常州市金坛沃德丰电子科技有限公司"},MATCH(D1107,{"BJ_zhongyu";"JS_WX_liteer";"JS_CZ_wodefeng"},0)),"")</f>
        <v>常州市金坛沃德丰电子科技有限公司</v>
      </c>
      <c r="D1107" s="11" t="str">
        <f>[1]动作!$G1106</f>
        <v>JS_CZ_wodefeng</v>
      </c>
      <c r="E1107" s="11" t="str">
        <f>[1]动作!$D1106</f>
        <v>分系统1BMS1单体电压过低一级故障</v>
      </c>
      <c r="F1107" s="11" t="s">
        <v>177</v>
      </c>
      <c r="G1107" s="12">
        <f>[1]动作!$A1106+[1]动作!$B1106</f>
        <v>43196.829340277778</v>
      </c>
      <c r="H1107" s="12"/>
      <c r="I1107" s="11"/>
    </row>
    <row r="1108" spans="1:9" hidden="1" x14ac:dyDescent="0.3">
      <c r="A1108" s="24">
        <v>1106</v>
      </c>
      <c r="B1108" s="11" t="str">
        <f>IFERROR(INDEX({"JSNY-BJ0001-01";"JSNY-JS0022-01";"JSNY-JS0002-01"},MATCH(D1108,{"BJ_zhongyu";"JS_WX_liteer";"JS_CZ_wodefeng"},0)),"")</f>
        <v>JSNY-JS0002-01</v>
      </c>
      <c r="C1108" s="11" t="str">
        <f>IFERROR(INDEX({"北京中裕世纪大酒店";"江苏利特尔绿色包装股份有限公司";"常州市金坛沃德丰电子科技有限公司"},MATCH(D1108,{"BJ_zhongyu";"JS_WX_liteer";"JS_CZ_wodefeng"},0)),"")</f>
        <v>常州市金坛沃德丰电子科技有限公司</v>
      </c>
      <c r="D1108" s="11" t="str">
        <f>[1]动作!$G1107</f>
        <v>JS_CZ_wodefeng</v>
      </c>
      <c r="E1108" s="11" t="str">
        <f>[1]动作!$D1107</f>
        <v>分系统1BMS1单体电压过低二级故障</v>
      </c>
      <c r="F1108" s="11" t="s">
        <v>177</v>
      </c>
      <c r="G1108" s="12">
        <f>[1]动作!$A1107+[1]动作!$B1107</f>
        <v>43196.829340277778</v>
      </c>
      <c r="H1108" s="12"/>
      <c r="I1108" s="11"/>
    </row>
    <row r="1109" spans="1:9" hidden="1" x14ac:dyDescent="0.3">
      <c r="A1109" s="24">
        <v>1107</v>
      </c>
      <c r="B1109" s="11" t="str">
        <f>IFERROR(INDEX({"JSNY-BJ0001-01";"JSNY-JS0022-01";"JSNY-JS0002-01"},MATCH(D1109,{"BJ_zhongyu";"JS_WX_liteer";"JS_CZ_wodefeng"},0)),"")</f>
        <v>JSNY-JS0002-01</v>
      </c>
      <c r="C1109" s="11" t="str">
        <f>IFERROR(INDEX({"北京中裕世纪大酒店";"江苏利特尔绿色包装股份有限公司";"常州市金坛沃德丰电子科技有限公司"},MATCH(D1109,{"BJ_zhongyu";"JS_WX_liteer";"JS_CZ_wodefeng"},0)),"")</f>
        <v>常州市金坛沃德丰电子科技有限公司</v>
      </c>
      <c r="D1109" s="11" t="str">
        <f>[1]动作!$G1108</f>
        <v>JS_CZ_wodefeng</v>
      </c>
      <c r="E1109" s="11" t="str">
        <f>[1]动作!$D1108</f>
        <v>分系统1BMS2单体电压过低一级故障</v>
      </c>
      <c r="F1109" s="11" t="s">
        <v>177</v>
      </c>
      <c r="G1109" s="12">
        <f>[1]动作!$A1108+[1]动作!$B1108</f>
        <v>43196.829641203702</v>
      </c>
      <c r="H1109" s="12"/>
      <c r="I1109" s="11"/>
    </row>
    <row r="1110" spans="1:9" hidden="1" x14ac:dyDescent="0.3">
      <c r="A1110" s="24">
        <v>1108</v>
      </c>
      <c r="B1110" s="11" t="str">
        <f>IFERROR(INDEX({"JSNY-BJ0001-01";"JSNY-JS0022-01";"JSNY-JS0002-01"},MATCH(D1110,{"BJ_zhongyu";"JS_WX_liteer";"JS_CZ_wodefeng"},0)),"")</f>
        <v>JSNY-JS0002-01</v>
      </c>
      <c r="C1110" s="11" t="str">
        <f>IFERROR(INDEX({"北京中裕世纪大酒店";"江苏利特尔绿色包装股份有限公司";"常州市金坛沃德丰电子科技有限公司"},MATCH(D1110,{"BJ_zhongyu";"JS_WX_liteer";"JS_CZ_wodefeng"},0)),"")</f>
        <v>常州市金坛沃德丰电子科技有限公司</v>
      </c>
      <c r="D1110" s="11" t="str">
        <f>[1]动作!$G1109</f>
        <v>JS_CZ_wodefeng</v>
      </c>
      <c r="E1110" s="11" t="str">
        <f>[1]动作!$D1109</f>
        <v>分系统1BMS2单体电压过低二级故障</v>
      </c>
      <c r="F1110" s="11" t="s">
        <v>177</v>
      </c>
      <c r="G1110" s="12">
        <f>[1]动作!$A1109+[1]动作!$B1109</f>
        <v>43196.829641203702</v>
      </c>
      <c r="H1110" s="12"/>
      <c r="I1110" s="11"/>
    </row>
    <row r="1111" spans="1:9" hidden="1" x14ac:dyDescent="0.3">
      <c r="A1111" s="24">
        <v>1109</v>
      </c>
      <c r="B1111" s="11" t="str">
        <f>IFERROR(INDEX({"JSNY-BJ0001-01";"JSNY-JS0022-01";"JSNY-JS0002-01"},MATCH(D1111,{"BJ_zhongyu";"JS_WX_liteer";"JS_CZ_wodefeng"},0)),"")</f>
        <v>JSNY-JS0002-01</v>
      </c>
      <c r="C1111" s="11" t="str">
        <f>IFERROR(INDEX({"北京中裕世纪大酒店";"江苏利特尔绿色包装股份有限公司";"常州市金坛沃德丰电子科技有限公司"},MATCH(D1111,{"BJ_zhongyu";"JS_WX_liteer";"JS_CZ_wodefeng"},0)),"")</f>
        <v>常州市金坛沃德丰电子科技有限公司</v>
      </c>
      <c r="D1111" s="11" t="str">
        <f>[1]动作!$G1110</f>
        <v>JS_CZ_wodefeng</v>
      </c>
      <c r="E1111" s="11" t="str">
        <f>[1]动作!$D1110</f>
        <v>分系统1BMS4SOC过低一级故障</v>
      </c>
      <c r="F1111" s="11" t="s">
        <v>177</v>
      </c>
      <c r="G1111" s="12">
        <f>[1]动作!$A1110+[1]动作!$B1110</f>
        <v>43196.82980324074</v>
      </c>
      <c r="H1111" s="12"/>
      <c r="I1111" s="11"/>
    </row>
    <row r="1112" spans="1:9" hidden="1" x14ac:dyDescent="0.3">
      <c r="A1112" s="24">
        <v>1110</v>
      </c>
      <c r="B1112" s="11" t="str">
        <f>IFERROR(INDEX({"JSNY-BJ0001-01";"JSNY-JS0022-01";"JSNY-JS0002-01"},MATCH(D1112,{"BJ_zhongyu";"JS_WX_liteer";"JS_CZ_wodefeng"},0)),"")</f>
        <v>JSNY-JS0002-01</v>
      </c>
      <c r="C1112" s="11" t="str">
        <f>IFERROR(INDEX({"北京中裕世纪大酒店";"江苏利特尔绿色包装股份有限公司";"常州市金坛沃德丰电子科技有限公司"},MATCH(D1112,{"BJ_zhongyu";"JS_WX_liteer";"JS_CZ_wodefeng"},0)),"")</f>
        <v>常州市金坛沃德丰电子科技有限公司</v>
      </c>
      <c r="D1112" s="11" t="str">
        <f>[1]动作!$G1111</f>
        <v>JS_CZ_wodefeng</v>
      </c>
      <c r="E1112" s="11" t="str">
        <f>[1]动作!$D1111</f>
        <v>分系统1BMS4SOC过低二级故障</v>
      </c>
      <c r="F1112" s="11" t="s">
        <v>177</v>
      </c>
      <c r="G1112" s="12">
        <f>[1]动作!$A1111+[1]动作!$B1111</f>
        <v>43196.82980324074</v>
      </c>
      <c r="H1112" s="12"/>
      <c r="I1112" s="11"/>
    </row>
    <row r="1113" spans="1:9" hidden="1" x14ac:dyDescent="0.3">
      <c r="A1113" s="24">
        <v>1111</v>
      </c>
      <c r="B1113" s="11" t="str">
        <f>IFERROR(INDEX({"JSNY-BJ0001-01";"JSNY-JS0022-01";"JSNY-JS0002-01"},MATCH(D1113,{"BJ_zhongyu";"JS_WX_liteer";"JS_CZ_wodefeng"},0)),"")</f>
        <v>JSNY-JS0002-01</v>
      </c>
      <c r="C1113" s="11" t="str">
        <f>IFERROR(INDEX({"北京中裕世纪大酒店";"江苏利特尔绿色包装股份有限公司";"常州市金坛沃德丰电子科技有限公司"},MATCH(D1113,{"BJ_zhongyu";"JS_WX_liteer";"JS_CZ_wodefeng"},0)),"")</f>
        <v>常州市金坛沃德丰电子科技有限公司</v>
      </c>
      <c r="D1113" s="11" t="str">
        <f>[1]动作!$G1112</f>
        <v>JS_CZ_wodefeng</v>
      </c>
      <c r="E1113" s="11" t="str">
        <f>[1]动作!$D1112</f>
        <v>分系统1BMS3单体电压过低一级故障</v>
      </c>
      <c r="F1113" s="11" t="s">
        <v>177</v>
      </c>
      <c r="G1113" s="12">
        <f>[1]动作!$A1112+[1]动作!$B1112</f>
        <v>43196.829861111109</v>
      </c>
      <c r="H1113" s="12"/>
      <c r="I1113" s="11"/>
    </row>
    <row r="1114" spans="1:9" hidden="1" x14ac:dyDescent="0.3">
      <c r="A1114" s="24">
        <v>1112</v>
      </c>
      <c r="B1114" s="11" t="str">
        <f>IFERROR(INDEX({"JSNY-BJ0001-01";"JSNY-JS0022-01";"JSNY-JS0002-01"},MATCH(D1114,{"BJ_zhongyu";"JS_WX_liteer";"JS_CZ_wodefeng"},0)),"")</f>
        <v>JSNY-JS0002-01</v>
      </c>
      <c r="C1114" s="11" t="str">
        <f>IFERROR(INDEX({"北京中裕世纪大酒店";"江苏利特尔绿色包装股份有限公司";"常州市金坛沃德丰电子科技有限公司"},MATCH(D1114,{"BJ_zhongyu";"JS_WX_liteer";"JS_CZ_wodefeng"},0)),"")</f>
        <v>常州市金坛沃德丰电子科技有限公司</v>
      </c>
      <c r="D1114" s="11" t="str">
        <f>[1]动作!$G1113</f>
        <v>JS_CZ_wodefeng</v>
      </c>
      <c r="E1114" s="11" t="str">
        <f>[1]动作!$D1113</f>
        <v>分系统1BMS3单体电压过低二级故障</v>
      </c>
      <c r="F1114" s="11" t="s">
        <v>177</v>
      </c>
      <c r="G1114" s="12">
        <f>[1]动作!$A1113+[1]动作!$B1113</f>
        <v>43196.829861111109</v>
      </c>
      <c r="H1114" s="12"/>
      <c r="I1114" s="11"/>
    </row>
    <row r="1115" spans="1:9" hidden="1" x14ac:dyDescent="0.3">
      <c r="A1115" s="24">
        <v>1113</v>
      </c>
      <c r="B1115" s="11" t="str">
        <f>IFERROR(INDEX({"JSNY-BJ0001-01";"JSNY-JS0022-01";"JSNY-JS0002-01"},MATCH(D1115,{"BJ_zhongyu";"JS_WX_liteer";"JS_CZ_wodefeng"},0)),"")</f>
        <v>JSNY-JS0002-01</v>
      </c>
      <c r="C1115" s="11" t="str">
        <f>IFERROR(INDEX({"北京中裕世纪大酒店";"江苏利特尔绿色包装股份有限公司";"常州市金坛沃德丰电子科技有限公司"},MATCH(D1115,{"BJ_zhongyu";"JS_WX_liteer";"JS_CZ_wodefeng"},0)),"")</f>
        <v>常州市金坛沃德丰电子科技有限公司</v>
      </c>
      <c r="D1115" s="11" t="str">
        <f>[1]动作!$G1114</f>
        <v>JS_CZ_wodefeng</v>
      </c>
      <c r="E1115" s="11" t="str">
        <f>[1]动作!$D1114</f>
        <v>分系统1BMS5单体电压过低一级故障</v>
      </c>
      <c r="F1115" s="11" t="s">
        <v>177</v>
      </c>
      <c r="G1115" s="12">
        <f>[1]动作!$A1114+[1]动作!$B1114</f>
        <v>43196.829976851855</v>
      </c>
      <c r="H1115" s="12"/>
      <c r="I1115" s="11"/>
    </row>
    <row r="1116" spans="1:9" hidden="1" x14ac:dyDescent="0.3">
      <c r="A1116" s="24">
        <v>1114</v>
      </c>
      <c r="B1116" s="11" t="str">
        <f>IFERROR(INDEX({"JSNY-BJ0001-01";"JSNY-JS0022-01";"JSNY-JS0002-01"},MATCH(D1116,{"BJ_zhongyu";"JS_WX_liteer";"JS_CZ_wodefeng"},0)),"")</f>
        <v>JSNY-JS0002-01</v>
      </c>
      <c r="C1116" s="11" t="str">
        <f>IFERROR(INDEX({"北京中裕世纪大酒店";"江苏利特尔绿色包装股份有限公司";"常州市金坛沃德丰电子科技有限公司"},MATCH(D1116,{"BJ_zhongyu";"JS_WX_liteer";"JS_CZ_wodefeng"},0)),"")</f>
        <v>常州市金坛沃德丰电子科技有限公司</v>
      </c>
      <c r="D1116" s="11" t="str">
        <f>[1]动作!$G1115</f>
        <v>JS_CZ_wodefeng</v>
      </c>
      <c r="E1116" s="11" t="str">
        <f>[1]动作!$D1115</f>
        <v>分系统1BMS5单体电压过低二级故障</v>
      </c>
      <c r="F1116" s="11" t="s">
        <v>177</v>
      </c>
      <c r="G1116" s="12">
        <f>[1]动作!$A1115+[1]动作!$B1115</f>
        <v>43196.829976851855</v>
      </c>
      <c r="H1116" s="12"/>
      <c r="I1116" s="11"/>
    </row>
    <row r="1117" spans="1:9" hidden="1" x14ac:dyDescent="0.3">
      <c r="A1117" s="24">
        <v>1115</v>
      </c>
      <c r="B1117" s="11" t="str">
        <f>IFERROR(INDEX({"JSNY-BJ0001-01";"JSNY-JS0022-01";"JSNY-JS0002-01"},MATCH(D1117,{"BJ_zhongyu";"JS_WX_liteer";"JS_CZ_wodefeng"},0)),"")</f>
        <v>JSNY-JS0002-01</v>
      </c>
      <c r="C1117" s="11" t="str">
        <f>IFERROR(INDEX({"北京中裕世纪大酒店";"江苏利特尔绿色包装股份有限公司";"常州市金坛沃德丰电子科技有限公司"},MATCH(D1117,{"BJ_zhongyu";"JS_WX_liteer";"JS_CZ_wodefeng"},0)),"")</f>
        <v>常州市金坛沃德丰电子科技有限公司</v>
      </c>
      <c r="D1117" s="11" t="str">
        <f>[1]动作!$G1116</f>
        <v>JS_CZ_wodefeng</v>
      </c>
      <c r="E1117" s="11" t="str">
        <f>[1]动作!$D1116</f>
        <v>分系统1BMS6单体电压过低一级故障</v>
      </c>
      <c r="F1117" s="11" t="s">
        <v>177</v>
      </c>
      <c r="G1117" s="12">
        <f>[1]动作!$A1116+[1]动作!$B1116</f>
        <v>43196.83090277778</v>
      </c>
      <c r="H1117" s="12"/>
      <c r="I1117" s="11"/>
    </row>
    <row r="1118" spans="1:9" hidden="1" x14ac:dyDescent="0.3">
      <c r="A1118" s="24">
        <v>1116</v>
      </c>
      <c r="B1118" s="11" t="str">
        <f>IFERROR(INDEX({"JSNY-BJ0001-01";"JSNY-JS0022-01";"JSNY-JS0002-01"},MATCH(D1118,{"BJ_zhongyu";"JS_WX_liteer";"JS_CZ_wodefeng"},0)),"")</f>
        <v>JSNY-JS0002-01</v>
      </c>
      <c r="C1118" s="11" t="str">
        <f>IFERROR(INDEX({"北京中裕世纪大酒店";"江苏利特尔绿色包装股份有限公司";"常州市金坛沃德丰电子科技有限公司"},MATCH(D1118,{"BJ_zhongyu";"JS_WX_liteer";"JS_CZ_wodefeng"},0)),"")</f>
        <v>常州市金坛沃德丰电子科技有限公司</v>
      </c>
      <c r="D1118" s="11" t="str">
        <f>[1]动作!$G1117</f>
        <v>JS_CZ_wodefeng</v>
      </c>
      <c r="E1118" s="11" t="str">
        <f>[1]动作!$D1117</f>
        <v>分系统1BMS6单体电压过低二级故障</v>
      </c>
      <c r="F1118" s="11" t="s">
        <v>177</v>
      </c>
      <c r="G1118" s="12">
        <f>[1]动作!$A1117+[1]动作!$B1117</f>
        <v>43196.83090277778</v>
      </c>
      <c r="H1118" s="12"/>
      <c r="I1118" s="11"/>
    </row>
    <row r="1119" spans="1:9" hidden="1" x14ac:dyDescent="0.3">
      <c r="A1119" s="24">
        <v>1117</v>
      </c>
      <c r="B1119" s="11" t="str">
        <f>IFERROR(INDEX({"JSNY-BJ0001-01";"JSNY-JS0022-01";"JSNY-JS0002-01"},MATCH(D1119,{"BJ_zhongyu";"JS_WX_liteer";"JS_CZ_wodefeng"},0)),"")</f>
        <v>JSNY-JS0002-01</v>
      </c>
      <c r="C1119" s="11" t="str">
        <f>IFERROR(INDEX({"北京中裕世纪大酒店";"江苏利特尔绿色包装股份有限公司";"常州市金坛沃德丰电子科技有限公司"},MATCH(D1119,{"BJ_zhongyu";"JS_WX_liteer";"JS_CZ_wodefeng"},0)),"")</f>
        <v>常州市金坛沃德丰电子科技有限公司</v>
      </c>
      <c r="D1119" s="11" t="str">
        <f>[1]动作!$G1118</f>
        <v>JS_CZ_wodefeng</v>
      </c>
      <c r="E1119" s="11" t="str">
        <f>[1]动作!$D1118</f>
        <v>分系统1BMS2SOC过低一级故障</v>
      </c>
      <c r="F1119" s="11" t="s">
        <v>177</v>
      </c>
      <c r="G1119" s="12">
        <f>[1]动作!$A1118+[1]动作!$B1118</f>
        <v>43196.831307870372</v>
      </c>
      <c r="H1119" s="12"/>
      <c r="I1119" s="11"/>
    </row>
    <row r="1120" spans="1:9" hidden="1" x14ac:dyDescent="0.3">
      <c r="A1120" s="24">
        <v>1118</v>
      </c>
      <c r="B1120" s="11" t="str">
        <f>IFERROR(INDEX({"JSNY-BJ0001-01";"JSNY-JS0022-01";"JSNY-JS0002-01"},MATCH(D1120,{"BJ_zhongyu";"JS_WX_liteer";"JS_CZ_wodefeng"},0)),"")</f>
        <v>JSNY-JS0002-01</v>
      </c>
      <c r="C1120" s="11" t="str">
        <f>IFERROR(INDEX({"北京中裕世纪大酒店";"江苏利特尔绿色包装股份有限公司";"常州市金坛沃德丰电子科技有限公司"},MATCH(D1120,{"BJ_zhongyu";"JS_WX_liteer";"JS_CZ_wodefeng"},0)),"")</f>
        <v>常州市金坛沃德丰电子科技有限公司</v>
      </c>
      <c r="D1120" s="11" t="str">
        <f>[1]动作!$G1119</f>
        <v>JS_CZ_wodefeng</v>
      </c>
      <c r="E1120" s="11" t="str">
        <f>[1]动作!$D1119</f>
        <v>分系统1BMS2SOC过低二级故障</v>
      </c>
      <c r="F1120" s="11" t="s">
        <v>177</v>
      </c>
      <c r="G1120" s="12">
        <f>[1]动作!$A1119+[1]动作!$B1119</f>
        <v>43196.831307870372</v>
      </c>
      <c r="H1120" s="12"/>
      <c r="I1120" s="11"/>
    </row>
    <row r="1121" spans="1:9" hidden="1" x14ac:dyDescent="0.3">
      <c r="A1121" s="24">
        <v>1119</v>
      </c>
      <c r="B1121" s="11" t="str">
        <f>IFERROR(INDEX({"JSNY-BJ0001-01";"JSNY-JS0022-01";"JSNY-JS0002-01"},MATCH(D1121,{"BJ_zhongyu";"JS_WX_liteer";"JS_CZ_wodefeng"},0)),"")</f>
        <v>JSNY-JS0002-01</v>
      </c>
      <c r="C1121" s="11" t="str">
        <f>IFERROR(INDEX({"北京中裕世纪大酒店";"江苏利特尔绿色包装股份有限公司";"常州市金坛沃德丰电子科技有限公司"},MATCH(D1121,{"BJ_zhongyu";"JS_WX_liteer";"JS_CZ_wodefeng"},0)),"")</f>
        <v>常州市金坛沃德丰电子科技有限公司</v>
      </c>
      <c r="D1121" s="11" t="str">
        <f>[1]动作!$G1120</f>
        <v>JS_CZ_wodefeng</v>
      </c>
      <c r="E1121" s="11" t="str">
        <f>[1]动作!$D1120</f>
        <v>分系统1BMS4单体电压过低一级故障</v>
      </c>
      <c r="F1121" s="11" t="s">
        <v>177</v>
      </c>
      <c r="G1121" s="12">
        <f>[1]动作!$A1120+[1]动作!$B1120</f>
        <v>43196.83153935185</v>
      </c>
      <c r="H1121" s="12"/>
      <c r="I1121" s="11"/>
    </row>
    <row r="1122" spans="1:9" hidden="1" x14ac:dyDescent="0.3">
      <c r="A1122" s="24">
        <v>1120</v>
      </c>
      <c r="B1122" s="11" t="str">
        <f>IFERROR(INDEX({"JSNY-BJ0001-01";"JSNY-JS0022-01";"JSNY-JS0002-01"},MATCH(D1122,{"BJ_zhongyu";"JS_WX_liteer";"JS_CZ_wodefeng"},0)),"")</f>
        <v>JSNY-JS0002-01</v>
      </c>
      <c r="C1122" s="11" t="str">
        <f>IFERROR(INDEX({"北京中裕世纪大酒店";"江苏利特尔绿色包装股份有限公司";"常州市金坛沃德丰电子科技有限公司"},MATCH(D1122,{"BJ_zhongyu";"JS_WX_liteer";"JS_CZ_wodefeng"},0)),"")</f>
        <v>常州市金坛沃德丰电子科技有限公司</v>
      </c>
      <c r="D1122" s="11" t="str">
        <f>[1]动作!$G1121</f>
        <v>JS_CZ_wodefeng</v>
      </c>
      <c r="E1122" s="11" t="str">
        <f>[1]动作!$D1121</f>
        <v>分系统1BMS4单体电压过低二级故障</v>
      </c>
      <c r="F1122" s="11" t="s">
        <v>177</v>
      </c>
      <c r="G1122" s="12">
        <f>[1]动作!$A1121+[1]动作!$B1121</f>
        <v>43196.83153935185</v>
      </c>
      <c r="H1122" s="12"/>
      <c r="I1122" s="11"/>
    </row>
    <row r="1123" spans="1:9" hidden="1" x14ac:dyDescent="0.3">
      <c r="A1123" s="24">
        <v>1121</v>
      </c>
      <c r="B1123" s="11" t="str">
        <f>IFERROR(INDEX({"JSNY-BJ0001-01";"JSNY-JS0022-01";"JSNY-JS0002-01"},MATCH(D1123,{"BJ_zhongyu";"JS_WX_liteer";"JS_CZ_wodefeng"},0)),"")</f>
        <v>JSNY-BJ0001-01</v>
      </c>
      <c r="C1123" s="11" t="str">
        <f>IFERROR(INDEX({"北京中裕世纪大酒店";"江苏利特尔绿色包装股份有限公司";"常州市金坛沃德丰电子科技有限公司"},MATCH(D1123,{"BJ_zhongyu";"JS_WX_liteer";"JS_CZ_wodefeng"},0)),"")</f>
        <v>北京中裕世纪大酒店</v>
      </c>
      <c r="D1123" s="11" t="str">
        <f>[1]动作!$G1122</f>
        <v>BJ_zhongyu</v>
      </c>
      <c r="E1123" s="11" t="str">
        <f>[1]动作!$D1122</f>
        <v>分系统4告警状态</v>
      </c>
      <c r="F1123" s="11" t="s">
        <v>178</v>
      </c>
      <c r="G1123" s="12">
        <f>[1]动作!$A1122+[1]动作!$B1122</f>
        <v>43196.86917824074</v>
      </c>
      <c r="H1123" s="12"/>
      <c r="I1123" s="11"/>
    </row>
    <row r="1124" spans="1:9" hidden="1" x14ac:dyDescent="0.3">
      <c r="A1124" s="24">
        <v>1122</v>
      </c>
      <c r="B1124" s="11" t="str">
        <f>IFERROR(INDEX({"JSNY-BJ0001-01";"JSNY-JS0022-01";"JSNY-JS0002-01"},MATCH(D1124,{"BJ_zhongyu";"JS_WX_liteer";"JS_CZ_wodefeng"},0)),"")</f>
        <v>JSNY-BJ0001-01</v>
      </c>
      <c r="C1124" s="11" t="str">
        <f>IFERROR(INDEX({"北京中裕世纪大酒店";"江苏利特尔绿色包装股份有限公司";"常州市金坛沃德丰电子科技有限公司"},MATCH(D1124,{"BJ_zhongyu";"JS_WX_liteer";"JS_CZ_wodefeng"},0)),"")</f>
        <v>北京中裕世纪大酒店</v>
      </c>
      <c r="D1124" s="11" t="str">
        <f>[1]动作!$G1123</f>
        <v>BJ_zhongyu</v>
      </c>
      <c r="E1124" s="11" t="str">
        <f>[1]动作!$D1123</f>
        <v>分系统4PCS告警状态</v>
      </c>
      <c r="F1124" s="11" t="s">
        <v>176</v>
      </c>
      <c r="G1124" s="12">
        <f>[1]动作!$A1123+[1]动作!$B1123</f>
        <v>43196.86917824074</v>
      </c>
      <c r="H1124" s="12"/>
      <c r="I1124" s="11"/>
    </row>
    <row r="1125" spans="1:9" hidden="1" x14ac:dyDescent="0.3">
      <c r="A1125" s="24">
        <v>1123</v>
      </c>
      <c r="B1125" s="11" t="str">
        <f>IFERROR(INDEX({"JSNY-BJ0001-01";"JSNY-JS0022-01";"JSNY-JS0002-01"},MATCH(D1125,{"BJ_zhongyu";"JS_WX_liteer";"JS_CZ_wodefeng"},0)),"")</f>
        <v>JSNY-JS0002-01</v>
      </c>
      <c r="C1125" s="11" t="str">
        <f>IFERROR(INDEX({"北京中裕世纪大酒店";"江苏利特尔绿色包装股份有限公司";"常州市金坛沃德丰电子科技有限公司"},MATCH(D1125,{"BJ_zhongyu";"JS_WX_liteer";"JS_CZ_wodefeng"},0)),"")</f>
        <v>常州市金坛沃德丰电子科技有限公司</v>
      </c>
      <c r="D1125" s="11" t="str">
        <f>[1]动作!$G1124</f>
        <v>JS_CZ_wodefeng</v>
      </c>
      <c r="E1125" s="11" t="str">
        <f>[1]动作!$D1124</f>
        <v>分系统1BMS4SOC过低二级故障</v>
      </c>
      <c r="F1125" s="11" t="s">
        <v>177</v>
      </c>
      <c r="G1125" s="12">
        <f>[1]动作!$A1124+[1]动作!$B1124</f>
        <v>43196.914236111108</v>
      </c>
      <c r="H1125" s="12"/>
      <c r="I1125" s="11"/>
    </row>
    <row r="1126" spans="1:9" hidden="1" x14ac:dyDescent="0.3">
      <c r="A1126" s="24">
        <v>1124</v>
      </c>
      <c r="B1126" s="11" t="str">
        <f>IFERROR(INDEX({"JSNY-BJ0001-01";"JSNY-JS0022-01";"JSNY-JS0002-01"},MATCH(D1126,{"BJ_zhongyu";"JS_WX_liteer";"JS_CZ_wodefeng"},0)),"")</f>
        <v>JSNY-JS0002-01</v>
      </c>
      <c r="C1126" s="11" t="str">
        <f>IFERROR(INDEX({"北京中裕世纪大酒店";"江苏利特尔绿色包装股份有限公司";"常州市金坛沃德丰电子科技有限公司"},MATCH(D1126,{"BJ_zhongyu";"JS_WX_liteer";"JS_CZ_wodefeng"},0)),"")</f>
        <v>常州市金坛沃德丰电子科技有限公司</v>
      </c>
      <c r="D1126" s="11" t="str">
        <f>[1]动作!$G1125</f>
        <v>JS_CZ_wodefeng</v>
      </c>
      <c r="E1126" s="11" t="str">
        <f>[1]动作!$D1125</f>
        <v>分系统1BMS4SOC过低一级故障</v>
      </c>
      <c r="F1126" s="11" t="s">
        <v>177</v>
      </c>
      <c r="G1126" s="12">
        <f>[1]动作!$A1125+[1]动作!$B1125</f>
        <v>43196.999988425923</v>
      </c>
      <c r="H1126" s="12"/>
      <c r="I1126" s="11"/>
    </row>
    <row r="1127" spans="1:9" hidden="1" x14ac:dyDescent="0.3">
      <c r="A1127" s="24">
        <v>1125</v>
      </c>
      <c r="B1127" s="11" t="str">
        <f>IFERROR(INDEX({"JSNY-BJ0001-01";"JSNY-JS0022-01";"JSNY-JS0002-01"},MATCH(D1127,{"BJ_zhongyu";"JS_WX_liteer";"JS_CZ_wodefeng"},0)),"")</f>
        <v>JSNY-JS0002-01</v>
      </c>
      <c r="C1127" s="11" t="str">
        <f>IFERROR(INDEX({"北京中裕世纪大酒店";"江苏利特尔绿色包装股份有限公司";"常州市金坛沃德丰电子科技有限公司"},MATCH(D1127,{"BJ_zhongyu";"JS_WX_liteer";"JS_CZ_wodefeng"},0)),"")</f>
        <v>常州市金坛沃德丰电子科技有限公司</v>
      </c>
      <c r="D1127" s="11" t="str">
        <f>[1]动作!$G1126</f>
        <v>JS_CZ_wodefeng</v>
      </c>
      <c r="E1127" s="11" t="str">
        <f>[1]动作!$D1126</f>
        <v>分系统1BMS1SOC过低二级故障</v>
      </c>
      <c r="F1127" s="11" t="s">
        <v>177</v>
      </c>
      <c r="G1127" s="12">
        <f>[1]动作!$A1126+[1]动作!$B1126</f>
        <v>43197.000162037039</v>
      </c>
      <c r="H1127" s="12"/>
      <c r="I1127" s="11"/>
    </row>
    <row r="1128" spans="1:9" hidden="1" x14ac:dyDescent="0.3">
      <c r="A1128" s="24">
        <v>1126</v>
      </c>
      <c r="B1128" s="11" t="str">
        <f>IFERROR(INDEX({"JSNY-BJ0001-01";"JSNY-JS0022-01";"JSNY-JS0002-01"},MATCH(D1128,{"BJ_zhongyu";"JS_WX_liteer";"JS_CZ_wodefeng"},0)),"")</f>
        <v>JSNY-JS0002-01</v>
      </c>
      <c r="C1128" s="11" t="str">
        <f>IFERROR(INDEX({"北京中裕世纪大酒店";"江苏利特尔绿色包装股份有限公司";"常州市金坛沃德丰电子科技有限公司"},MATCH(D1128,{"BJ_zhongyu";"JS_WX_liteer";"JS_CZ_wodefeng"},0)),"")</f>
        <v>常州市金坛沃德丰电子科技有限公司</v>
      </c>
      <c r="D1128" s="11" t="str">
        <f>[1]动作!$G1127</f>
        <v>JS_CZ_wodefeng</v>
      </c>
      <c r="E1128" s="11" t="str">
        <f>[1]动作!$D1127</f>
        <v>分系统1BMS2SOC过低二级故障</v>
      </c>
      <c r="F1128" s="11" t="s">
        <v>177</v>
      </c>
      <c r="G1128" s="12">
        <f>[1]动作!$A1127+[1]动作!$B1127</f>
        <v>43197.000162037039</v>
      </c>
      <c r="H1128" s="12"/>
      <c r="I1128" s="11"/>
    </row>
    <row r="1129" spans="1:9" hidden="1" x14ac:dyDescent="0.3">
      <c r="A1129" s="24">
        <v>1127</v>
      </c>
      <c r="B1129" s="11" t="str">
        <f>IFERROR(INDEX({"JSNY-BJ0001-01";"JSNY-JS0022-01";"JSNY-JS0002-01"},MATCH(D1129,{"BJ_zhongyu";"JS_WX_liteer";"JS_CZ_wodefeng"},0)),"")</f>
        <v>JSNY-JS0002-01</v>
      </c>
      <c r="C1129" s="11" t="str">
        <f>IFERROR(INDEX({"北京中裕世纪大酒店";"江苏利特尔绿色包装股份有限公司";"常州市金坛沃德丰电子科技有限公司"},MATCH(D1129,{"BJ_zhongyu";"JS_WX_liteer";"JS_CZ_wodefeng"},0)),"")</f>
        <v>常州市金坛沃德丰电子科技有限公司</v>
      </c>
      <c r="D1129" s="11" t="str">
        <f>[1]动作!$G1128</f>
        <v>JS_CZ_wodefeng</v>
      </c>
      <c r="E1129" s="11" t="str">
        <f>[1]动作!$D1128</f>
        <v>分系统1BMS4SOC过低二级故障</v>
      </c>
      <c r="F1129" s="11" t="s">
        <v>177</v>
      </c>
      <c r="G1129" s="12">
        <f>[1]动作!$A1128+[1]动作!$B1128</f>
        <v>43197.000162037039</v>
      </c>
      <c r="H1129" s="12"/>
      <c r="I1129" s="11"/>
    </row>
    <row r="1130" spans="1:9" hidden="1" x14ac:dyDescent="0.3">
      <c r="A1130" s="24">
        <v>1128</v>
      </c>
      <c r="B1130" s="11" t="str">
        <f>IFERROR(INDEX({"JSNY-BJ0001-01";"JSNY-JS0022-01";"JSNY-JS0002-01"},MATCH(D1130,{"BJ_zhongyu";"JS_WX_liteer";"JS_CZ_wodefeng"},0)),"")</f>
        <v>JSNY-JS0002-01</v>
      </c>
      <c r="C1130" s="11" t="str">
        <f>IFERROR(INDEX({"北京中裕世纪大酒店";"江苏利特尔绿色包装股份有限公司";"常州市金坛沃德丰电子科技有限公司"},MATCH(D1130,{"BJ_zhongyu";"JS_WX_liteer";"JS_CZ_wodefeng"},0)),"")</f>
        <v>常州市金坛沃德丰电子科技有限公司</v>
      </c>
      <c r="D1130" s="11" t="str">
        <f>[1]动作!$G1129</f>
        <v>JS_CZ_wodefeng</v>
      </c>
      <c r="E1130" s="11" t="str">
        <f>[1]动作!$D1129</f>
        <v>分系统1BMS6SOC过低二级故障</v>
      </c>
      <c r="F1130" s="11" t="s">
        <v>177</v>
      </c>
      <c r="G1130" s="12">
        <f>[1]动作!$A1129+[1]动作!$B1129</f>
        <v>43197.000162037039</v>
      </c>
      <c r="H1130" s="12"/>
      <c r="I1130" s="11"/>
    </row>
    <row r="1131" spans="1:9" hidden="1" x14ac:dyDescent="0.3">
      <c r="A1131" s="24">
        <v>1129</v>
      </c>
      <c r="B1131" s="11" t="str">
        <f>IFERROR(INDEX({"JSNY-BJ0001-01";"JSNY-JS0022-01";"JSNY-JS0002-01"},MATCH(D1131,{"BJ_zhongyu";"JS_WX_liteer";"JS_CZ_wodefeng"},0)),"")</f>
        <v>JSNY-JS0002-01</v>
      </c>
      <c r="C1131" s="11" t="str">
        <f>IFERROR(INDEX({"北京中裕世纪大酒店";"江苏利特尔绿色包装股份有限公司";"常州市金坛沃德丰电子科技有限公司"},MATCH(D1131,{"BJ_zhongyu";"JS_WX_liteer";"JS_CZ_wodefeng"},0)),"")</f>
        <v>常州市金坛沃德丰电子科技有限公司</v>
      </c>
      <c r="D1131" s="11" t="str">
        <f>[1]动作!$G1130</f>
        <v>JS_CZ_wodefeng</v>
      </c>
      <c r="E1131" s="11" t="str">
        <f>[1]动作!$D1130</f>
        <v>分系统1BMS1SOC过低一级故障</v>
      </c>
      <c r="F1131" s="11" t="s">
        <v>177</v>
      </c>
      <c r="G1131" s="12">
        <f>[1]动作!$A1130+[1]动作!$B1130</f>
        <v>43197.008275462962</v>
      </c>
      <c r="H1131" s="12"/>
      <c r="I1131" s="11"/>
    </row>
    <row r="1132" spans="1:9" hidden="1" x14ac:dyDescent="0.3">
      <c r="A1132" s="24">
        <v>1130</v>
      </c>
      <c r="B1132" s="11" t="str">
        <f>IFERROR(INDEX({"JSNY-BJ0001-01";"JSNY-JS0022-01";"JSNY-JS0002-01"},MATCH(D1132,{"BJ_zhongyu";"JS_WX_liteer";"JS_CZ_wodefeng"},0)),"")</f>
        <v>JSNY-JS0002-01</v>
      </c>
      <c r="C1132" s="11" t="str">
        <f>IFERROR(INDEX({"北京中裕世纪大酒店";"江苏利特尔绿色包装股份有限公司";"常州市金坛沃德丰电子科技有限公司"},MATCH(D1132,{"BJ_zhongyu";"JS_WX_liteer";"JS_CZ_wodefeng"},0)),"")</f>
        <v>常州市金坛沃德丰电子科技有限公司</v>
      </c>
      <c r="D1132" s="11" t="str">
        <f>[1]动作!$G1131</f>
        <v>JS_CZ_wodefeng</v>
      </c>
      <c r="E1132" s="11" t="str">
        <f>[1]动作!$D1131</f>
        <v>分系统1BMS3SOC过低一级故障</v>
      </c>
      <c r="F1132" s="11" t="s">
        <v>177</v>
      </c>
      <c r="G1132" s="12">
        <f>[1]动作!$A1131+[1]动作!$B1131</f>
        <v>43197.008912037039</v>
      </c>
      <c r="H1132" s="12"/>
      <c r="I1132" s="11"/>
    </row>
    <row r="1133" spans="1:9" hidden="1" x14ac:dyDescent="0.3">
      <c r="A1133" s="24">
        <v>1131</v>
      </c>
      <c r="B1133" s="11" t="str">
        <f>IFERROR(INDEX({"JSNY-BJ0001-01";"JSNY-JS0022-01";"JSNY-JS0002-01"},MATCH(D1133,{"BJ_zhongyu";"JS_WX_liteer";"JS_CZ_wodefeng"},0)),"")</f>
        <v>JSNY-JS0002-01</v>
      </c>
      <c r="C1133" s="11" t="str">
        <f>IFERROR(INDEX({"北京中裕世纪大酒店";"江苏利特尔绿色包装股份有限公司";"常州市金坛沃德丰电子科技有限公司"},MATCH(D1133,{"BJ_zhongyu";"JS_WX_liteer";"JS_CZ_wodefeng"},0)),"")</f>
        <v>常州市金坛沃德丰电子科技有限公司</v>
      </c>
      <c r="D1133" s="11" t="str">
        <f>[1]动作!$G1132</f>
        <v>JS_CZ_wodefeng</v>
      </c>
      <c r="E1133" s="11" t="str">
        <f>[1]动作!$D1132</f>
        <v>分系统1BMS6SOC过低一级故障</v>
      </c>
      <c r="F1133" s="11" t="s">
        <v>177</v>
      </c>
      <c r="G1133" s="12">
        <f>[1]动作!$A1132+[1]动作!$B1132</f>
        <v>43197.009085648147</v>
      </c>
      <c r="H1133" s="12"/>
      <c r="I1133" s="11"/>
    </row>
    <row r="1134" spans="1:9" hidden="1" x14ac:dyDescent="0.3">
      <c r="A1134" s="24">
        <v>1132</v>
      </c>
      <c r="B1134" s="11" t="str">
        <f>IFERROR(INDEX({"JSNY-BJ0001-01";"JSNY-JS0022-01";"JSNY-JS0002-01"},MATCH(D1134,{"BJ_zhongyu";"JS_WX_liteer";"JS_CZ_wodefeng"},0)),"")</f>
        <v>JSNY-JS0002-01</v>
      </c>
      <c r="C1134" s="11" t="str">
        <f>IFERROR(INDEX({"北京中裕世纪大酒店";"江苏利特尔绿色包装股份有限公司";"常州市金坛沃德丰电子科技有限公司"},MATCH(D1134,{"BJ_zhongyu";"JS_WX_liteer";"JS_CZ_wodefeng"},0)),"")</f>
        <v>常州市金坛沃德丰电子科技有限公司</v>
      </c>
      <c r="D1134" s="11" t="str">
        <f>[1]动作!$G1133</f>
        <v>JS_CZ_wodefeng</v>
      </c>
      <c r="E1134" s="11" t="str">
        <f>[1]动作!$D1133</f>
        <v>分系统1BMS5SOC过低一级故障</v>
      </c>
      <c r="F1134" s="11" t="s">
        <v>177</v>
      </c>
      <c r="G1134" s="12">
        <f>[1]动作!$A1133+[1]动作!$B1133</f>
        <v>43197.009259259263</v>
      </c>
      <c r="H1134" s="12"/>
      <c r="I1134" s="11"/>
    </row>
    <row r="1135" spans="1:9" hidden="1" x14ac:dyDescent="0.3">
      <c r="A1135" s="24">
        <v>1133</v>
      </c>
      <c r="B1135" s="11" t="str">
        <f>IFERROR(INDEX({"JSNY-BJ0001-01";"JSNY-JS0022-01";"JSNY-JS0002-01"},MATCH(D1135,{"BJ_zhongyu";"JS_WX_liteer";"JS_CZ_wodefeng"},0)),"")</f>
        <v>JSNY-JS0002-01</v>
      </c>
      <c r="C1135" s="11" t="str">
        <f>IFERROR(INDEX({"北京中裕世纪大酒店";"江苏利特尔绿色包装股份有限公司";"常州市金坛沃德丰电子科技有限公司"},MATCH(D1135,{"BJ_zhongyu";"JS_WX_liteer";"JS_CZ_wodefeng"},0)),"")</f>
        <v>常州市金坛沃德丰电子科技有限公司</v>
      </c>
      <c r="D1135" s="11" t="str">
        <f>[1]动作!$G1134</f>
        <v>JS_CZ_wodefeng</v>
      </c>
      <c r="E1135" s="11" t="str">
        <f>[1]动作!$D1134</f>
        <v>分系统1BMS4SOC过低一级故障</v>
      </c>
      <c r="F1135" s="11" t="s">
        <v>177</v>
      </c>
      <c r="G1135" s="12">
        <f>[1]动作!$A1134+[1]动作!$B1134</f>
        <v>43197.009606481479</v>
      </c>
      <c r="H1135" s="12"/>
      <c r="I1135" s="11"/>
    </row>
    <row r="1136" spans="1:9" hidden="1" x14ac:dyDescent="0.3">
      <c r="A1136" s="24">
        <v>1134</v>
      </c>
      <c r="B1136" s="11" t="str">
        <f>IFERROR(INDEX({"JSNY-BJ0001-01";"JSNY-JS0022-01";"JSNY-JS0002-01"},MATCH(D1136,{"BJ_zhongyu";"JS_WX_liteer";"JS_CZ_wodefeng"},0)),"")</f>
        <v>JSNY-JS0002-01</v>
      </c>
      <c r="C1136" s="11" t="str">
        <f>IFERROR(INDEX({"北京中裕世纪大酒店";"江苏利特尔绿色包装股份有限公司";"常州市金坛沃德丰电子科技有限公司"},MATCH(D1136,{"BJ_zhongyu";"JS_WX_liteer";"JS_CZ_wodefeng"},0)),"")</f>
        <v>常州市金坛沃德丰电子科技有限公司</v>
      </c>
      <c r="D1136" s="11" t="str">
        <f>[1]动作!$G1135</f>
        <v>JS_CZ_wodefeng</v>
      </c>
      <c r="E1136" s="11" t="str">
        <f>[1]动作!$D1135</f>
        <v>分系统1BMS2SOC过低一级故障</v>
      </c>
      <c r="F1136" s="11" t="s">
        <v>177</v>
      </c>
      <c r="G1136" s="12">
        <f>[1]动作!$A1135+[1]动作!$B1135</f>
        <v>43197.009664351855</v>
      </c>
      <c r="H1136" s="12"/>
      <c r="I1136" s="11"/>
    </row>
    <row r="1137" spans="1:9" hidden="1" x14ac:dyDescent="0.3">
      <c r="A1137" s="24">
        <v>1135</v>
      </c>
      <c r="B1137" s="11" t="str">
        <f>IFERROR(INDEX({"JSNY-BJ0001-01";"JSNY-JS0022-01";"JSNY-JS0002-01"},MATCH(D1137,{"BJ_zhongyu";"JS_WX_liteer";"JS_CZ_wodefeng"},0)),"")</f>
        <v>JSNY-BJ0001-01</v>
      </c>
      <c r="C1137" s="11" t="str">
        <f>IFERROR(INDEX({"北京中裕世纪大酒店";"江苏利特尔绿色包装股份有限公司";"常州市金坛沃德丰电子科技有限公司"},MATCH(D1137,{"BJ_zhongyu";"JS_WX_liteer";"JS_CZ_wodefeng"},0)),"")</f>
        <v>北京中裕世纪大酒店</v>
      </c>
      <c r="D1137" s="11" t="str">
        <f>[1]动作!$G1136</f>
        <v>BJ_zhongyu</v>
      </c>
      <c r="E1137" s="11" t="str">
        <f>[1]动作!$D1136</f>
        <v>分系统4告警状态</v>
      </c>
      <c r="F1137" s="11" t="s">
        <v>178</v>
      </c>
      <c r="G1137" s="12">
        <f>[1]动作!$A1136+[1]动作!$B1136</f>
        <v>43197.227731481478</v>
      </c>
      <c r="H1137" s="12"/>
      <c r="I1137" s="11"/>
    </row>
    <row r="1138" spans="1:9" hidden="1" x14ac:dyDescent="0.3">
      <c r="A1138" s="24">
        <v>1136</v>
      </c>
      <c r="B1138" s="11" t="str">
        <f>IFERROR(INDEX({"JSNY-BJ0001-01";"JSNY-JS0022-01";"JSNY-JS0002-01"},MATCH(D1138,{"BJ_zhongyu";"JS_WX_liteer";"JS_CZ_wodefeng"},0)),"")</f>
        <v>JSNY-BJ0001-01</v>
      </c>
      <c r="C1138" s="11" t="str">
        <f>IFERROR(INDEX({"北京中裕世纪大酒店";"江苏利特尔绿色包装股份有限公司";"常州市金坛沃德丰电子科技有限公司"},MATCH(D1138,{"BJ_zhongyu";"JS_WX_liteer";"JS_CZ_wodefeng"},0)),"")</f>
        <v>北京中裕世纪大酒店</v>
      </c>
      <c r="D1138" s="11" t="str">
        <f>[1]动作!$G1137</f>
        <v>BJ_zhongyu</v>
      </c>
      <c r="E1138" s="11" t="str">
        <f>[1]动作!$D1137</f>
        <v>分系统4PCS告警状态</v>
      </c>
      <c r="F1138" s="11" t="s">
        <v>176</v>
      </c>
      <c r="G1138" s="12">
        <f>[1]动作!$A1137+[1]动作!$B1137</f>
        <v>43197.227731481478</v>
      </c>
      <c r="H1138" s="12"/>
      <c r="I1138" s="11"/>
    </row>
    <row r="1139" spans="1:9" hidden="1" x14ac:dyDescent="0.3">
      <c r="A1139" s="24">
        <v>1137</v>
      </c>
      <c r="B1139" s="11" t="str">
        <f>IFERROR(INDEX({"JSNY-BJ0001-01";"JSNY-JS0022-01";"JSNY-JS0002-01"},MATCH(D1139,{"BJ_zhongyu";"JS_WX_liteer";"JS_CZ_wodefeng"},0)),"")</f>
        <v>JSNY-BJ0001-01</v>
      </c>
      <c r="C1139" s="11" t="str">
        <f>IFERROR(INDEX({"北京中裕世纪大酒店";"江苏利特尔绿色包装股份有限公司";"常州市金坛沃德丰电子科技有限公司"},MATCH(D1139,{"BJ_zhongyu";"JS_WX_liteer";"JS_CZ_wodefeng"},0)),"")</f>
        <v>北京中裕世纪大酒店</v>
      </c>
      <c r="D1139" s="11" t="str">
        <f>[1]动作!$G1138</f>
        <v>BJ_zhongyu</v>
      </c>
      <c r="E1139" s="11" t="str">
        <f>[1]动作!$D1138</f>
        <v>分系统1故障状态</v>
      </c>
      <c r="F1139" s="11" t="s">
        <v>178</v>
      </c>
      <c r="G1139" s="12">
        <f>[1]动作!$A1138+[1]动作!$B1138</f>
        <v>43197.415937500002</v>
      </c>
      <c r="H1139" s="12"/>
      <c r="I1139" s="11"/>
    </row>
    <row r="1140" spans="1:9" hidden="1" x14ac:dyDescent="0.3">
      <c r="A1140" s="24">
        <v>1138</v>
      </c>
      <c r="B1140" s="11" t="str">
        <f>IFERROR(INDEX({"JSNY-BJ0001-01";"JSNY-JS0022-01";"JSNY-JS0002-01"},MATCH(D1140,{"BJ_zhongyu";"JS_WX_liteer";"JS_CZ_wodefeng"},0)),"")</f>
        <v>JSNY-JS0002-01</v>
      </c>
      <c r="C1140" s="11" t="str">
        <f>IFERROR(INDEX({"北京中裕世纪大酒店";"江苏利特尔绿色包装股份有限公司";"常州市金坛沃德丰电子科技有限公司"},MATCH(D1140,{"BJ_zhongyu";"JS_WX_liteer";"JS_CZ_wodefeng"},0)),"")</f>
        <v>常州市金坛沃德丰电子科技有限公司</v>
      </c>
      <c r="D1140" s="11" t="str">
        <f>[1]动作!$G1139</f>
        <v>JS_CZ_wodefeng</v>
      </c>
      <c r="E1140" s="11" t="str">
        <f>[1]动作!$D1139</f>
        <v>分系统1BMS1总电压过低一级故障</v>
      </c>
      <c r="F1140" s="11" t="s">
        <v>177</v>
      </c>
      <c r="G1140" s="12">
        <f>[1]动作!$A1139+[1]动作!$B1139</f>
        <v>43197.449467592596</v>
      </c>
      <c r="H1140" s="12"/>
      <c r="I1140" s="11"/>
    </row>
    <row r="1141" spans="1:9" hidden="1" x14ac:dyDescent="0.3">
      <c r="A1141" s="24">
        <v>1139</v>
      </c>
      <c r="B1141" s="11" t="str">
        <f>IFERROR(INDEX({"JSNY-BJ0001-01";"JSNY-JS0022-01";"JSNY-JS0002-01"},MATCH(D1141,{"BJ_zhongyu";"JS_WX_liteer";"JS_CZ_wodefeng"},0)),"")</f>
        <v>JSNY-JS0002-01</v>
      </c>
      <c r="C1141" s="11" t="str">
        <f>IFERROR(INDEX({"北京中裕世纪大酒店";"江苏利特尔绿色包装股份有限公司";"常州市金坛沃德丰电子科技有限公司"},MATCH(D1141,{"BJ_zhongyu";"JS_WX_liteer";"JS_CZ_wodefeng"},0)),"")</f>
        <v>常州市金坛沃德丰电子科技有限公司</v>
      </c>
      <c r="D1141" s="11" t="str">
        <f>[1]动作!$G1140</f>
        <v>JS_CZ_wodefeng</v>
      </c>
      <c r="E1141" s="11" t="str">
        <f>[1]动作!$D1140</f>
        <v>分系统1BMS1总电压过低二级故障</v>
      </c>
      <c r="F1141" s="11" t="s">
        <v>177</v>
      </c>
      <c r="G1141" s="12">
        <f>[1]动作!$A1140+[1]动作!$B1140</f>
        <v>43197.449467592596</v>
      </c>
      <c r="H1141" s="12"/>
      <c r="I1141" s="11"/>
    </row>
    <row r="1142" spans="1:9" hidden="1" x14ac:dyDescent="0.3">
      <c r="A1142" s="24">
        <v>1140</v>
      </c>
      <c r="B1142" s="11" t="str">
        <f>IFERROR(INDEX({"JSNY-BJ0001-01";"JSNY-JS0022-01";"JSNY-JS0002-01"},MATCH(D1142,{"BJ_zhongyu";"JS_WX_liteer";"JS_CZ_wodefeng"},0)),"")</f>
        <v>JSNY-JS0002-01</v>
      </c>
      <c r="C1142" s="11" t="str">
        <f>IFERROR(INDEX({"北京中裕世纪大酒店";"江苏利特尔绿色包装股份有限公司";"常州市金坛沃德丰电子科技有限公司"},MATCH(D1142,{"BJ_zhongyu";"JS_WX_liteer";"JS_CZ_wodefeng"},0)),"")</f>
        <v>常州市金坛沃德丰电子科技有限公司</v>
      </c>
      <c r="D1142" s="11" t="str">
        <f>[1]动作!$G1141</f>
        <v>JS_CZ_wodefeng</v>
      </c>
      <c r="E1142" s="11" t="str">
        <f>[1]动作!$D1141</f>
        <v>分系统1BMS3总电压过低一级故障</v>
      </c>
      <c r="F1142" s="11" t="s">
        <v>177</v>
      </c>
      <c r="G1142" s="12">
        <f>[1]动作!$A1141+[1]动作!$B1141</f>
        <v>43197.449872685182</v>
      </c>
      <c r="H1142" s="12"/>
      <c r="I1142" s="11"/>
    </row>
    <row r="1143" spans="1:9" hidden="1" x14ac:dyDescent="0.3">
      <c r="A1143" s="24">
        <v>1141</v>
      </c>
      <c r="B1143" s="11" t="str">
        <f>IFERROR(INDEX({"JSNY-BJ0001-01";"JSNY-JS0022-01";"JSNY-JS0002-01"},MATCH(D1143,{"BJ_zhongyu";"JS_WX_liteer";"JS_CZ_wodefeng"},0)),"")</f>
        <v>JSNY-JS0002-01</v>
      </c>
      <c r="C1143" s="11" t="str">
        <f>IFERROR(INDEX({"北京中裕世纪大酒店";"江苏利特尔绿色包装股份有限公司";"常州市金坛沃德丰电子科技有限公司"},MATCH(D1143,{"BJ_zhongyu";"JS_WX_liteer";"JS_CZ_wodefeng"},0)),"")</f>
        <v>常州市金坛沃德丰电子科技有限公司</v>
      </c>
      <c r="D1143" s="11" t="str">
        <f>[1]动作!$G1142</f>
        <v>JS_CZ_wodefeng</v>
      </c>
      <c r="E1143" s="11" t="str">
        <f>[1]动作!$D1142</f>
        <v>分系统1BMS3总电压过低二级故障</v>
      </c>
      <c r="F1143" s="11" t="s">
        <v>177</v>
      </c>
      <c r="G1143" s="12">
        <f>[1]动作!$A1142+[1]动作!$B1142</f>
        <v>43197.449872685182</v>
      </c>
      <c r="H1143" s="12"/>
      <c r="I1143" s="11"/>
    </row>
    <row r="1144" spans="1:9" hidden="1" x14ac:dyDescent="0.3">
      <c r="A1144" s="24">
        <v>1142</v>
      </c>
      <c r="B1144" s="11" t="str">
        <f>IFERROR(INDEX({"JSNY-BJ0001-01";"JSNY-JS0022-01";"JSNY-JS0002-01"},MATCH(D1144,{"BJ_zhongyu";"JS_WX_liteer";"JS_CZ_wodefeng"},0)),"")</f>
        <v>JSNY-JS0002-01</v>
      </c>
      <c r="C1144" s="11" t="str">
        <f>IFERROR(INDEX({"北京中裕世纪大酒店";"江苏利特尔绿色包装股份有限公司";"常州市金坛沃德丰电子科技有限公司"},MATCH(D1144,{"BJ_zhongyu";"JS_WX_liteer";"JS_CZ_wodefeng"},0)),"")</f>
        <v>常州市金坛沃德丰电子科技有限公司</v>
      </c>
      <c r="D1144" s="11" t="str">
        <f>[1]动作!$G1143</f>
        <v>JS_CZ_wodefeng</v>
      </c>
      <c r="E1144" s="11" t="str">
        <f>[1]动作!$D1143</f>
        <v>分系统1BMS6总电压过低一级故障</v>
      </c>
      <c r="F1144" s="11" t="s">
        <v>177</v>
      </c>
      <c r="G1144" s="12">
        <f>[1]动作!$A1143+[1]动作!$B1143</f>
        <v>43197.450162037036</v>
      </c>
      <c r="H1144" s="12"/>
      <c r="I1144" s="11"/>
    </row>
    <row r="1145" spans="1:9" hidden="1" x14ac:dyDescent="0.3">
      <c r="A1145" s="24">
        <v>1143</v>
      </c>
      <c r="B1145" s="11" t="str">
        <f>IFERROR(INDEX({"JSNY-BJ0001-01";"JSNY-JS0022-01";"JSNY-JS0002-01"},MATCH(D1145,{"BJ_zhongyu";"JS_WX_liteer";"JS_CZ_wodefeng"},0)),"")</f>
        <v>JSNY-JS0002-01</v>
      </c>
      <c r="C1145" s="11" t="str">
        <f>IFERROR(INDEX({"北京中裕世纪大酒店";"江苏利特尔绿色包装股份有限公司";"常州市金坛沃德丰电子科技有限公司"},MATCH(D1145,{"BJ_zhongyu";"JS_WX_liteer";"JS_CZ_wodefeng"},0)),"")</f>
        <v>常州市金坛沃德丰电子科技有限公司</v>
      </c>
      <c r="D1145" s="11" t="str">
        <f>[1]动作!$G1144</f>
        <v>JS_CZ_wodefeng</v>
      </c>
      <c r="E1145" s="11" t="str">
        <f>[1]动作!$D1144</f>
        <v>分系统1BMS6总电压过低二级故障</v>
      </c>
      <c r="F1145" s="11" t="s">
        <v>177</v>
      </c>
      <c r="G1145" s="12">
        <f>[1]动作!$A1144+[1]动作!$B1144</f>
        <v>43197.450162037036</v>
      </c>
      <c r="H1145" s="12"/>
      <c r="I1145" s="11"/>
    </row>
    <row r="1146" spans="1:9" hidden="1" x14ac:dyDescent="0.3">
      <c r="A1146" s="24">
        <v>1144</v>
      </c>
      <c r="B1146" s="11" t="str">
        <f>IFERROR(INDEX({"JSNY-BJ0001-01";"JSNY-JS0022-01";"JSNY-JS0002-01"},MATCH(D1146,{"BJ_zhongyu";"JS_WX_liteer";"JS_CZ_wodefeng"},0)),"")</f>
        <v>JSNY-JS0002-01</v>
      </c>
      <c r="C1146" s="11" t="str">
        <f>IFERROR(INDEX({"北京中裕世纪大酒店";"江苏利特尔绿色包装股份有限公司";"常州市金坛沃德丰电子科技有限公司"},MATCH(D1146,{"BJ_zhongyu";"JS_WX_liteer";"JS_CZ_wodefeng"},0)),"")</f>
        <v>常州市金坛沃德丰电子科技有限公司</v>
      </c>
      <c r="D1146" s="11" t="str">
        <f>[1]动作!$G1145</f>
        <v>JS_CZ_wodefeng</v>
      </c>
      <c r="E1146" s="11" t="str">
        <f>[1]动作!$D1145</f>
        <v>分系统1BMS5总电压过低一级故障</v>
      </c>
      <c r="F1146" s="11" t="s">
        <v>177</v>
      </c>
      <c r="G1146" s="12">
        <f>[1]动作!$A1145+[1]动作!$B1145</f>
        <v>43197.450509259259</v>
      </c>
      <c r="H1146" s="12"/>
      <c r="I1146" s="11"/>
    </row>
    <row r="1147" spans="1:9" hidden="1" x14ac:dyDescent="0.3">
      <c r="A1147" s="24">
        <v>1145</v>
      </c>
      <c r="B1147" s="11" t="str">
        <f>IFERROR(INDEX({"JSNY-BJ0001-01";"JSNY-JS0022-01";"JSNY-JS0002-01"},MATCH(D1147,{"BJ_zhongyu";"JS_WX_liteer";"JS_CZ_wodefeng"},0)),"")</f>
        <v>JSNY-JS0002-01</v>
      </c>
      <c r="C1147" s="11" t="str">
        <f>IFERROR(INDEX({"北京中裕世纪大酒店";"江苏利特尔绿色包装股份有限公司";"常州市金坛沃德丰电子科技有限公司"},MATCH(D1147,{"BJ_zhongyu";"JS_WX_liteer";"JS_CZ_wodefeng"},0)),"")</f>
        <v>常州市金坛沃德丰电子科技有限公司</v>
      </c>
      <c r="D1147" s="11" t="str">
        <f>[1]动作!$G1146</f>
        <v>JS_CZ_wodefeng</v>
      </c>
      <c r="E1147" s="11" t="str">
        <f>[1]动作!$D1146</f>
        <v>分系统1BMS5总电压过低二级故障</v>
      </c>
      <c r="F1147" s="11" t="s">
        <v>177</v>
      </c>
      <c r="G1147" s="12">
        <f>[1]动作!$A1146+[1]动作!$B1146</f>
        <v>43197.450509259259</v>
      </c>
      <c r="H1147" s="12"/>
      <c r="I1147" s="11"/>
    </row>
    <row r="1148" spans="1:9" hidden="1" x14ac:dyDescent="0.3">
      <c r="A1148" s="24">
        <v>1146</v>
      </c>
      <c r="B1148" s="11" t="str">
        <f>IFERROR(INDEX({"JSNY-BJ0001-01";"JSNY-JS0022-01";"JSNY-JS0002-01"},MATCH(D1148,{"BJ_zhongyu";"JS_WX_liteer";"JS_CZ_wodefeng"},0)),"")</f>
        <v>JSNY-JS0002-01</v>
      </c>
      <c r="C1148" s="11" t="str">
        <f>IFERROR(INDEX({"北京中裕世纪大酒店";"江苏利特尔绿色包装股份有限公司";"常州市金坛沃德丰电子科技有限公司"},MATCH(D1148,{"BJ_zhongyu";"JS_WX_liteer";"JS_CZ_wodefeng"},0)),"")</f>
        <v>常州市金坛沃德丰电子科技有限公司</v>
      </c>
      <c r="D1148" s="11" t="str">
        <f>[1]动作!$G1147</f>
        <v>JS_CZ_wodefeng</v>
      </c>
      <c r="E1148" s="11" t="str">
        <f>[1]动作!$D1147</f>
        <v>分系统1BMS2总电压过低一级故障</v>
      </c>
      <c r="F1148" s="11" t="s">
        <v>177</v>
      </c>
      <c r="G1148" s="12">
        <f>[1]动作!$A1147+[1]动作!$B1147</f>
        <v>43197.450740740744</v>
      </c>
      <c r="H1148" s="12"/>
      <c r="I1148" s="11"/>
    </row>
    <row r="1149" spans="1:9" hidden="1" x14ac:dyDescent="0.3">
      <c r="A1149" s="24">
        <v>1147</v>
      </c>
      <c r="B1149" s="11" t="str">
        <f>IFERROR(INDEX({"JSNY-BJ0001-01";"JSNY-JS0022-01";"JSNY-JS0002-01"},MATCH(D1149,{"BJ_zhongyu";"JS_WX_liteer";"JS_CZ_wodefeng"},0)),"")</f>
        <v>JSNY-JS0002-01</v>
      </c>
      <c r="C1149" s="11" t="str">
        <f>IFERROR(INDEX({"北京中裕世纪大酒店";"江苏利特尔绿色包装股份有限公司";"常州市金坛沃德丰电子科技有限公司"},MATCH(D1149,{"BJ_zhongyu";"JS_WX_liteer";"JS_CZ_wodefeng"},0)),"")</f>
        <v>常州市金坛沃德丰电子科技有限公司</v>
      </c>
      <c r="D1149" s="11" t="str">
        <f>[1]动作!$G1148</f>
        <v>JS_CZ_wodefeng</v>
      </c>
      <c r="E1149" s="11" t="str">
        <f>[1]动作!$D1148</f>
        <v>分系统1BMS2总电压过低二级故障</v>
      </c>
      <c r="F1149" s="11" t="s">
        <v>177</v>
      </c>
      <c r="G1149" s="12">
        <f>[1]动作!$A1148+[1]动作!$B1148</f>
        <v>43197.450740740744</v>
      </c>
      <c r="H1149" s="12"/>
      <c r="I1149" s="11"/>
    </row>
    <row r="1150" spans="1:9" hidden="1" x14ac:dyDescent="0.3">
      <c r="A1150" s="24">
        <v>1148</v>
      </c>
      <c r="B1150" s="11" t="str">
        <f>IFERROR(INDEX({"JSNY-BJ0001-01";"JSNY-JS0022-01";"JSNY-JS0002-01"},MATCH(D1150,{"BJ_zhongyu";"JS_WX_liteer";"JS_CZ_wodefeng"},0)),"")</f>
        <v>JSNY-JS0002-01</v>
      </c>
      <c r="C1150" s="11" t="str">
        <f>IFERROR(INDEX({"北京中裕世纪大酒店";"江苏利特尔绿色包装股份有限公司";"常州市金坛沃德丰电子科技有限公司"},MATCH(D1150,{"BJ_zhongyu";"JS_WX_liteer";"JS_CZ_wodefeng"},0)),"")</f>
        <v>常州市金坛沃德丰电子科技有限公司</v>
      </c>
      <c r="D1150" s="11" t="str">
        <f>[1]动作!$G1149</f>
        <v>JS_CZ_wodefeng</v>
      </c>
      <c r="E1150" s="11" t="str">
        <f>[1]动作!$D1149</f>
        <v>分系统1BMS4总电压过低一级故障</v>
      </c>
      <c r="F1150" s="11" t="s">
        <v>177</v>
      </c>
      <c r="G1150" s="12">
        <f>[1]动作!$A1149+[1]动作!$B1149</f>
        <v>43197.450798611113</v>
      </c>
      <c r="H1150" s="12"/>
      <c r="I1150" s="11"/>
    </row>
    <row r="1151" spans="1:9" hidden="1" x14ac:dyDescent="0.3">
      <c r="A1151" s="24">
        <v>1149</v>
      </c>
      <c r="B1151" s="11" t="str">
        <f>IFERROR(INDEX({"JSNY-BJ0001-01";"JSNY-JS0022-01";"JSNY-JS0002-01"},MATCH(D1151,{"BJ_zhongyu";"JS_WX_liteer";"JS_CZ_wodefeng"},0)),"")</f>
        <v>JSNY-JS0002-01</v>
      </c>
      <c r="C1151" s="11" t="str">
        <f>IFERROR(INDEX({"北京中裕世纪大酒店";"江苏利特尔绿色包装股份有限公司";"常州市金坛沃德丰电子科技有限公司"},MATCH(D1151,{"BJ_zhongyu";"JS_WX_liteer";"JS_CZ_wodefeng"},0)),"")</f>
        <v>常州市金坛沃德丰电子科技有限公司</v>
      </c>
      <c r="D1151" s="11" t="str">
        <f>[1]动作!$G1150</f>
        <v>JS_CZ_wodefeng</v>
      </c>
      <c r="E1151" s="11" t="str">
        <f>[1]动作!$D1150</f>
        <v>分系统1BMS4总电压过低二级故障</v>
      </c>
      <c r="F1151" s="11" t="s">
        <v>177</v>
      </c>
      <c r="G1151" s="12">
        <f>[1]动作!$A1150+[1]动作!$B1150</f>
        <v>43197.450798611113</v>
      </c>
      <c r="H1151" s="12"/>
      <c r="I1151" s="11"/>
    </row>
    <row r="1152" spans="1:9" hidden="1" x14ac:dyDescent="0.3">
      <c r="A1152" s="24">
        <v>1150</v>
      </c>
      <c r="B1152" s="11" t="str">
        <f>IFERROR(INDEX({"JSNY-BJ0001-01";"JSNY-JS0022-01";"JSNY-JS0002-01"},MATCH(D1152,{"BJ_zhongyu";"JS_WX_liteer";"JS_CZ_wodefeng"},0)),"")</f>
        <v>JSNY-JS0002-01</v>
      </c>
      <c r="C1152" s="11" t="str">
        <f>IFERROR(INDEX({"北京中裕世纪大酒店";"江苏利特尔绿色包装股份有限公司";"常州市金坛沃德丰电子科技有限公司"},MATCH(D1152,{"BJ_zhongyu";"JS_WX_liteer";"JS_CZ_wodefeng"},0)),"")</f>
        <v>常州市金坛沃德丰电子科技有限公司</v>
      </c>
      <c r="D1152" s="11" t="str">
        <f>[1]动作!$G1151</f>
        <v>JS_CZ_wodefeng</v>
      </c>
      <c r="E1152" s="11" t="str">
        <f>[1]动作!$D1151</f>
        <v>分系统1BMS3SOC过低一级故障</v>
      </c>
      <c r="F1152" s="11" t="s">
        <v>177</v>
      </c>
      <c r="G1152" s="12">
        <f>[1]动作!$A1151+[1]动作!$B1151</f>
        <v>43197.453750000001</v>
      </c>
      <c r="H1152" s="12"/>
      <c r="I1152" s="11"/>
    </row>
    <row r="1153" spans="1:9" hidden="1" x14ac:dyDescent="0.3">
      <c r="A1153" s="24">
        <v>1151</v>
      </c>
      <c r="B1153" s="11" t="str">
        <f>IFERROR(INDEX({"JSNY-BJ0001-01";"JSNY-JS0022-01";"JSNY-JS0002-01"},MATCH(D1153,{"BJ_zhongyu";"JS_WX_liteer";"JS_CZ_wodefeng"},0)),"")</f>
        <v>JSNY-JS0002-01</v>
      </c>
      <c r="C1153" s="11" t="str">
        <f>IFERROR(INDEX({"北京中裕世纪大酒店";"江苏利特尔绿色包装股份有限公司";"常州市金坛沃德丰电子科技有限公司"},MATCH(D1153,{"BJ_zhongyu";"JS_WX_liteer";"JS_CZ_wodefeng"},0)),"")</f>
        <v>常州市金坛沃德丰电子科技有限公司</v>
      </c>
      <c r="D1153" s="11" t="str">
        <f>[1]动作!$G1152</f>
        <v>JS_CZ_wodefeng</v>
      </c>
      <c r="E1153" s="11" t="str">
        <f>[1]动作!$D1152</f>
        <v>分系统1BMS3SOC过低二级故障</v>
      </c>
      <c r="F1153" s="11" t="s">
        <v>177</v>
      </c>
      <c r="G1153" s="12">
        <f>[1]动作!$A1152+[1]动作!$B1152</f>
        <v>43197.453750000001</v>
      </c>
      <c r="H1153" s="12"/>
      <c r="I1153" s="11"/>
    </row>
    <row r="1154" spans="1:9" hidden="1" x14ac:dyDescent="0.3">
      <c r="A1154" s="24">
        <v>1152</v>
      </c>
      <c r="B1154" s="11" t="str">
        <f>IFERROR(INDEX({"JSNY-BJ0001-01";"JSNY-JS0022-01";"JSNY-JS0002-01"},MATCH(D1154,{"BJ_zhongyu";"JS_WX_liteer";"JS_CZ_wodefeng"},0)),"")</f>
        <v>JSNY-JS0002-01</v>
      </c>
      <c r="C1154" s="11" t="str">
        <f>IFERROR(INDEX({"北京中裕世纪大酒店";"江苏利特尔绿色包装股份有限公司";"常州市金坛沃德丰电子科技有限公司"},MATCH(D1154,{"BJ_zhongyu";"JS_WX_liteer";"JS_CZ_wodefeng"},0)),"")</f>
        <v>常州市金坛沃德丰电子科技有限公司</v>
      </c>
      <c r="D1154" s="11" t="str">
        <f>[1]动作!$G1153</f>
        <v>JS_CZ_wodefeng</v>
      </c>
      <c r="E1154" s="11" t="str">
        <f>[1]动作!$D1153</f>
        <v>分系统1BMS6SOC过低一级故障</v>
      </c>
      <c r="F1154" s="11" t="s">
        <v>177</v>
      </c>
      <c r="G1154" s="12">
        <f>[1]动作!$A1153+[1]动作!$B1153</f>
        <v>43197.455196759256</v>
      </c>
      <c r="H1154" s="12"/>
      <c r="I1154" s="11"/>
    </row>
    <row r="1155" spans="1:9" hidden="1" x14ac:dyDescent="0.3">
      <c r="A1155" s="24">
        <v>1153</v>
      </c>
      <c r="B1155" s="11" t="str">
        <f>IFERROR(INDEX({"JSNY-BJ0001-01";"JSNY-JS0022-01";"JSNY-JS0002-01"},MATCH(D1155,{"BJ_zhongyu";"JS_WX_liteer";"JS_CZ_wodefeng"},0)),"")</f>
        <v>JSNY-JS0002-01</v>
      </c>
      <c r="C1155" s="11" t="str">
        <f>IFERROR(INDEX({"北京中裕世纪大酒店";"江苏利特尔绿色包装股份有限公司";"常州市金坛沃德丰电子科技有限公司"},MATCH(D1155,{"BJ_zhongyu";"JS_WX_liteer";"JS_CZ_wodefeng"},0)),"")</f>
        <v>常州市金坛沃德丰电子科技有限公司</v>
      </c>
      <c r="D1155" s="11" t="str">
        <f>[1]动作!$G1154</f>
        <v>JS_CZ_wodefeng</v>
      </c>
      <c r="E1155" s="11" t="str">
        <f>[1]动作!$D1154</f>
        <v>分系统1BMS6SOC过低二级故障</v>
      </c>
      <c r="F1155" s="11" t="s">
        <v>177</v>
      </c>
      <c r="G1155" s="12">
        <f>[1]动作!$A1154+[1]动作!$B1154</f>
        <v>43197.455196759256</v>
      </c>
      <c r="H1155" s="12"/>
      <c r="I1155" s="11"/>
    </row>
    <row r="1156" spans="1:9" hidden="1" x14ac:dyDescent="0.3">
      <c r="A1156" s="24">
        <v>1154</v>
      </c>
      <c r="B1156" s="11" t="str">
        <f>IFERROR(INDEX({"JSNY-BJ0001-01";"JSNY-JS0022-01";"JSNY-JS0002-01"},MATCH(D1156,{"BJ_zhongyu";"JS_WX_liteer";"JS_CZ_wodefeng"},0)),"")</f>
        <v>JSNY-JS0002-01</v>
      </c>
      <c r="C1156" s="11" t="str">
        <f>IFERROR(INDEX({"北京中裕世纪大酒店";"江苏利特尔绿色包装股份有限公司";"常州市金坛沃德丰电子科技有限公司"},MATCH(D1156,{"BJ_zhongyu";"JS_WX_liteer";"JS_CZ_wodefeng"},0)),"")</f>
        <v>常州市金坛沃德丰电子科技有限公司</v>
      </c>
      <c r="D1156" s="11" t="str">
        <f>[1]动作!$G1155</f>
        <v>JS_CZ_wodefeng</v>
      </c>
      <c r="E1156" s="11" t="str">
        <f>[1]动作!$D1155</f>
        <v>分系统1BMS1SOC过低一级故障</v>
      </c>
      <c r="F1156" s="11" t="s">
        <v>177</v>
      </c>
      <c r="G1156" s="12">
        <f>[1]动作!$A1155+[1]动作!$B1155</f>
        <v>43197.455254629633</v>
      </c>
      <c r="H1156" s="12"/>
      <c r="I1156" s="11"/>
    </row>
    <row r="1157" spans="1:9" hidden="1" x14ac:dyDescent="0.3">
      <c r="A1157" s="24">
        <v>1155</v>
      </c>
      <c r="B1157" s="11" t="str">
        <f>IFERROR(INDEX({"JSNY-BJ0001-01";"JSNY-JS0022-01";"JSNY-JS0002-01"},MATCH(D1157,{"BJ_zhongyu";"JS_WX_liteer";"JS_CZ_wodefeng"},0)),"")</f>
        <v>JSNY-JS0002-01</v>
      </c>
      <c r="C1157" s="11" t="str">
        <f>IFERROR(INDEX({"北京中裕世纪大酒店";"江苏利特尔绿色包装股份有限公司";"常州市金坛沃德丰电子科技有限公司"},MATCH(D1157,{"BJ_zhongyu";"JS_WX_liteer";"JS_CZ_wodefeng"},0)),"")</f>
        <v>常州市金坛沃德丰电子科技有限公司</v>
      </c>
      <c r="D1157" s="11" t="str">
        <f>[1]动作!$G1156</f>
        <v>JS_CZ_wodefeng</v>
      </c>
      <c r="E1157" s="11" t="str">
        <f>[1]动作!$D1156</f>
        <v>分系统1BMS1SOC过低二级故障</v>
      </c>
      <c r="F1157" s="11" t="s">
        <v>177</v>
      </c>
      <c r="G1157" s="12">
        <f>[1]动作!$A1156+[1]动作!$B1156</f>
        <v>43197.455254629633</v>
      </c>
      <c r="H1157" s="12"/>
      <c r="I1157" s="11"/>
    </row>
    <row r="1158" spans="1:9" hidden="1" x14ac:dyDescent="0.3">
      <c r="A1158" s="24">
        <v>1156</v>
      </c>
      <c r="B1158" s="11" t="str">
        <f>IFERROR(INDEX({"JSNY-BJ0001-01";"JSNY-JS0022-01";"JSNY-JS0002-01"},MATCH(D1158,{"BJ_zhongyu";"JS_WX_liteer";"JS_CZ_wodefeng"},0)),"")</f>
        <v>JSNY-JS0002-01</v>
      </c>
      <c r="C1158" s="11" t="str">
        <f>IFERROR(INDEX({"北京中裕世纪大酒店";"江苏利特尔绿色包装股份有限公司";"常州市金坛沃德丰电子科技有限公司"},MATCH(D1158,{"BJ_zhongyu";"JS_WX_liteer";"JS_CZ_wodefeng"},0)),"")</f>
        <v>常州市金坛沃德丰电子科技有限公司</v>
      </c>
      <c r="D1158" s="11" t="str">
        <f>[1]动作!$G1157</f>
        <v>JS_CZ_wodefeng</v>
      </c>
      <c r="E1158" s="11" t="str">
        <f>[1]动作!$D1157</f>
        <v>分系统1BMS4SOC过低一级故障</v>
      </c>
      <c r="F1158" s="11" t="s">
        <v>177</v>
      </c>
      <c r="G1158" s="12">
        <f>[1]动作!$A1157+[1]动作!$B1157</f>
        <v>43197.456354166665</v>
      </c>
      <c r="H1158" s="12"/>
      <c r="I1158" s="11"/>
    </row>
    <row r="1159" spans="1:9" hidden="1" x14ac:dyDescent="0.3">
      <c r="A1159" s="24">
        <v>1157</v>
      </c>
      <c r="B1159" s="11" t="str">
        <f>IFERROR(INDEX({"JSNY-BJ0001-01";"JSNY-JS0022-01";"JSNY-JS0002-01"},MATCH(D1159,{"BJ_zhongyu";"JS_WX_liteer";"JS_CZ_wodefeng"},0)),"")</f>
        <v>JSNY-JS0002-01</v>
      </c>
      <c r="C1159" s="11" t="str">
        <f>IFERROR(INDEX({"北京中裕世纪大酒店";"江苏利特尔绿色包装股份有限公司";"常州市金坛沃德丰电子科技有限公司"},MATCH(D1159,{"BJ_zhongyu";"JS_WX_liteer";"JS_CZ_wodefeng"},0)),"")</f>
        <v>常州市金坛沃德丰电子科技有限公司</v>
      </c>
      <c r="D1159" s="11" t="str">
        <f>[1]动作!$G1158</f>
        <v>JS_CZ_wodefeng</v>
      </c>
      <c r="E1159" s="11" t="str">
        <f>[1]动作!$D1158</f>
        <v>分系统1BMS4SOC过低二级故障</v>
      </c>
      <c r="F1159" s="11" t="s">
        <v>177</v>
      </c>
      <c r="G1159" s="12">
        <f>[1]动作!$A1158+[1]动作!$B1158</f>
        <v>43197.456354166665</v>
      </c>
      <c r="H1159" s="12"/>
      <c r="I1159" s="11"/>
    </row>
    <row r="1160" spans="1:9" hidden="1" x14ac:dyDescent="0.3">
      <c r="A1160" s="24">
        <v>1158</v>
      </c>
      <c r="B1160" s="11" t="str">
        <f>IFERROR(INDEX({"JSNY-BJ0001-01";"JSNY-JS0022-01";"JSNY-JS0002-01"},MATCH(D1160,{"BJ_zhongyu";"JS_WX_liteer";"JS_CZ_wodefeng"},0)),"")</f>
        <v>JSNY-JS0002-01</v>
      </c>
      <c r="C1160" s="11" t="str">
        <f>IFERROR(INDEX({"北京中裕世纪大酒店";"江苏利特尔绿色包装股份有限公司";"常州市金坛沃德丰电子科技有限公司"},MATCH(D1160,{"BJ_zhongyu";"JS_WX_liteer";"JS_CZ_wodefeng"},0)),"")</f>
        <v>常州市金坛沃德丰电子科技有限公司</v>
      </c>
      <c r="D1160" s="11" t="str">
        <f>[1]动作!$G1159</f>
        <v>JS_CZ_wodefeng</v>
      </c>
      <c r="E1160" s="11" t="str">
        <f>[1]动作!$D1159</f>
        <v>分系统1BMS2单体电压过低一级故障</v>
      </c>
      <c r="F1160" s="11" t="s">
        <v>177</v>
      </c>
      <c r="G1160" s="12">
        <f>[1]动作!$A1159+[1]动作!$B1159</f>
        <v>43197.456817129627</v>
      </c>
      <c r="H1160" s="12"/>
      <c r="I1160" s="11"/>
    </row>
    <row r="1161" spans="1:9" hidden="1" x14ac:dyDescent="0.3">
      <c r="A1161" s="24">
        <v>1159</v>
      </c>
      <c r="B1161" s="11" t="str">
        <f>IFERROR(INDEX({"JSNY-BJ0001-01";"JSNY-JS0022-01";"JSNY-JS0002-01"},MATCH(D1161,{"BJ_zhongyu";"JS_WX_liteer";"JS_CZ_wodefeng"},0)),"")</f>
        <v>JSNY-JS0002-01</v>
      </c>
      <c r="C1161" s="11" t="str">
        <f>IFERROR(INDEX({"北京中裕世纪大酒店";"江苏利特尔绿色包装股份有限公司";"常州市金坛沃德丰电子科技有限公司"},MATCH(D1161,{"BJ_zhongyu";"JS_WX_liteer";"JS_CZ_wodefeng"},0)),"")</f>
        <v>常州市金坛沃德丰电子科技有限公司</v>
      </c>
      <c r="D1161" s="11" t="str">
        <f>[1]动作!$G1160</f>
        <v>JS_CZ_wodefeng</v>
      </c>
      <c r="E1161" s="11" t="str">
        <f>[1]动作!$D1160</f>
        <v>分系统1BMS2单体电压过低二级故障</v>
      </c>
      <c r="F1161" s="11" t="s">
        <v>177</v>
      </c>
      <c r="G1161" s="12">
        <f>[1]动作!$A1160+[1]动作!$B1160</f>
        <v>43197.456817129627</v>
      </c>
      <c r="H1161" s="12"/>
      <c r="I1161" s="11"/>
    </row>
    <row r="1162" spans="1:9" hidden="1" x14ac:dyDescent="0.3">
      <c r="A1162" s="24">
        <v>1160</v>
      </c>
      <c r="B1162" s="11" t="str">
        <f>IFERROR(INDEX({"JSNY-BJ0001-01";"JSNY-JS0022-01";"JSNY-JS0002-01"},MATCH(D1162,{"BJ_zhongyu";"JS_WX_liteer";"JS_CZ_wodefeng"},0)),"")</f>
        <v>JSNY-JS0002-01</v>
      </c>
      <c r="C1162" s="11" t="str">
        <f>IFERROR(INDEX({"北京中裕世纪大酒店";"江苏利特尔绿色包装股份有限公司";"常州市金坛沃德丰电子科技有限公司"},MATCH(D1162,{"BJ_zhongyu";"JS_WX_liteer";"JS_CZ_wodefeng"},0)),"")</f>
        <v>常州市金坛沃德丰电子科技有限公司</v>
      </c>
      <c r="D1162" s="11" t="str">
        <f>[1]动作!$G1161</f>
        <v>JS_CZ_wodefeng</v>
      </c>
      <c r="E1162" s="11" t="str">
        <f>[1]动作!$D1161</f>
        <v>分系统1BMS2SOC过低一级故障</v>
      </c>
      <c r="F1162" s="11" t="s">
        <v>177</v>
      </c>
      <c r="G1162" s="12">
        <f>[1]动作!$A1161+[1]动作!$B1161</f>
        <v>43197.457048611112</v>
      </c>
      <c r="H1162" s="12"/>
      <c r="I1162" s="11"/>
    </row>
    <row r="1163" spans="1:9" hidden="1" x14ac:dyDescent="0.3">
      <c r="A1163" s="24">
        <v>1161</v>
      </c>
      <c r="B1163" s="11" t="str">
        <f>IFERROR(INDEX({"JSNY-BJ0001-01";"JSNY-JS0022-01";"JSNY-JS0002-01"},MATCH(D1163,{"BJ_zhongyu";"JS_WX_liteer";"JS_CZ_wodefeng"},0)),"")</f>
        <v>JSNY-JS0002-01</v>
      </c>
      <c r="C1163" s="11" t="str">
        <f>IFERROR(INDEX({"北京中裕世纪大酒店";"江苏利特尔绿色包装股份有限公司";"常州市金坛沃德丰电子科技有限公司"},MATCH(D1163,{"BJ_zhongyu";"JS_WX_liteer";"JS_CZ_wodefeng"},0)),"")</f>
        <v>常州市金坛沃德丰电子科技有限公司</v>
      </c>
      <c r="D1163" s="11" t="str">
        <f>[1]动作!$G1162</f>
        <v>JS_CZ_wodefeng</v>
      </c>
      <c r="E1163" s="11" t="str">
        <f>[1]动作!$D1162</f>
        <v>分系统1BMS2SOC过低二级故障</v>
      </c>
      <c r="F1163" s="11" t="s">
        <v>177</v>
      </c>
      <c r="G1163" s="12">
        <f>[1]动作!$A1162+[1]动作!$B1162</f>
        <v>43197.457048611112</v>
      </c>
      <c r="H1163" s="12"/>
      <c r="I1163" s="11"/>
    </row>
    <row r="1164" spans="1:9" hidden="1" x14ac:dyDescent="0.3">
      <c r="A1164" s="24">
        <v>1162</v>
      </c>
      <c r="B1164" s="11" t="str">
        <f>IFERROR(INDEX({"JSNY-BJ0001-01";"JSNY-JS0022-01";"JSNY-JS0002-01"},MATCH(D1164,{"BJ_zhongyu";"JS_WX_liteer";"JS_CZ_wodefeng"},0)),"")</f>
        <v>JSNY-JS0002-01</v>
      </c>
      <c r="C1164" s="11" t="str">
        <f>IFERROR(INDEX({"北京中裕世纪大酒店";"江苏利特尔绿色包装股份有限公司";"常州市金坛沃德丰电子科技有限公司"},MATCH(D1164,{"BJ_zhongyu";"JS_WX_liteer";"JS_CZ_wodefeng"},0)),"")</f>
        <v>常州市金坛沃德丰电子科技有限公司</v>
      </c>
      <c r="D1164" s="11" t="str">
        <f>[1]动作!$G1163</f>
        <v>JS_CZ_wodefeng</v>
      </c>
      <c r="E1164" s="11" t="str">
        <f>[1]动作!$D1163</f>
        <v>分系统1BMS1单体电压过低一级故障</v>
      </c>
      <c r="F1164" s="11" t="s">
        <v>177</v>
      </c>
      <c r="G1164" s="12">
        <f>[1]动作!$A1163+[1]动作!$B1163</f>
        <v>43197.457106481481</v>
      </c>
      <c r="H1164" s="12"/>
      <c r="I1164" s="11"/>
    </row>
    <row r="1165" spans="1:9" hidden="1" x14ac:dyDescent="0.3">
      <c r="A1165" s="24">
        <v>1163</v>
      </c>
      <c r="B1165" s="11" t="str">
        <f>IFERROR(INDEX({"JSNY-BJ0001-01";"JSNY-JS0022-01";"JSNY-JS0002-01"},MATCH(D1165,{"BJ_zhongyu";"JS_WX_liteer";"JS_CZ_wodefeng"},0)),"")</f>
        <v>JSNY-JS0002-01</v>
      </c>
      <c r="C1165" s="11" t="str">
        <f>IFERROR(INDEX({"北京中裕世纪大酒店";"江苏利特尔绿色包装股份有限公司";"常州市金坛沃德丰电子科技有限公司"},MATCH(D1165,{"BJ_zhongyu";"JS_WX_liteer";"JS_CZ_wodefeng"},0)),"")</f>
        <v>常州市金坛沃德丰电子科技有限公司</v>
      </c>
      <c r="D1165" s="11" t="str">
        <f>[1]动作!$G1164</f>
        <v>JS_CZ_wodefeng</v>
      </c>
      <c r="E1165" s="11" t="str">
        <f>[1]动作!$D1164</f>
        <v>分系统1BMS1单体电压过低二级故障</v>
      </c>
      <c r="F1165" s="11" t="s">
        <v>177</v>
      </c>
      <c r="G1165" s="12">
        <f>[1]动作!$A1164+[1]动作!$B1164</f>
        <v>43197.457106481481</v>
      </c>
      <c r="H1165" s="12"/>
      <c r="I1165" s="11"/>
    </row>
    <row r="1166" spans="1:9" hidden="1" x14ac:dyDescent="0.3">
      <c r="A1166" s="24">
        <v>1164</v>
      </c>
      <c r="B1166" s="11" t="str">
        <f>IFERROR(INDEX({"JSNY-BJ0001-01";"JSNY-JS0022-01";"JSNY-JS0002-01"},MATCH(D1166,{"BJ_zhongyu";"JS_WX_liteer";"JS_CZ_wodefeng"},0)),"")</f>
        <v>JSNY-JS0002-01</v>
      </c>
      <c r="C1166" s="11" t="str">
        <f>IFERROR(INDEX({"北京中裕世纪大酒店";"江苏利特尔绿色包装股份有限公司";"常州市金坛沃德丰电子科技有限公司"},MATCH(D1166,{"BJ_zhongyu";"JS_WX_liteer";"JS_CZ_wodefeng"},0)),"")</f>
        <v>常州市金坛沃德丰电子科技有限公司</v>
      </c>
      <c r="D1166" s="11" t="str">
        <f>[1]动作!$G1165</f>
        <v>JS_CZ_wodefeng</v>
      </c>
      <c r="E1166" s="11" t="str">
        <f>[1]动作!$D1165</f>
        <v>分系统1BMS5SOC过低一级故障</v>
      </c>
      <c r="F1166" s="11" t="s">
        <v>177</v>
      </c>
      <c r="G1166" s="12">
        <f>[1]动作!$A1165+[1]动作!$B1165</f>
        <v>43197.457453703704</v>
      </c>
      <c r="H1166" s="12"/>
      <c r="I1166" s="11"/>
    </row>
    <row r="1167" spans="1:9" hidden="1" x14ac:dyDescent="0.3">
      <c r="A1167" s="24">
        <v>1165</v>
      </c>
      <c r="B1167" s="11" t="str">
        <f>IFERROR(INDEX({"JSNY-BJ0001-01";"JSNY-JS0022-01";"JSNY-JS0002-01"},MATCH(D1167,{"BJ_zhongyu";"JS_WX_liteer";"JS_CZ_wodefeng"},0)),"")</f>
        <v>JSNY-JS0002-01</v>
      </c>
      <c r="C1167" s="11" t="str">
        <f>IFERROR(INDEX({"北京中裕世纪大酒店";"江苏利特尔绿色包装股份有限公司";"常州市金坛沃德丰电子科技有限公司"},MATCH(D1167,{"BJ_zhongyu";"JS_WX_liteer";"JS_CZ_wodefeng"},0)),"")</f>
        <v>常州市金坛沃德丰电子科技有限公司</v>
      </c>
      <c r="D1167" s="11" t="str">
        <f>[1]动作!$G1166</f>
        <v>JS_CZ_wodefeng</v>
      </c>
      <c r="E1167" s="11" t="str">
        <f>[1]动作!$D1166</f>
        <v>分系统1BMS5SOC过低二级故障</v>
      </c>
      <c r="F1167" s="11" t="s">
        <v>177</v>
      </c>
      <c r="G1167" s="12">
        <f>[1]动作!$A1166+[1]动作!$B1166</f>
        <v>43197.457453703704</v>
      </c>
      <c r="H1167" s="12"/>
      <c r="I1167" s="11"/>
    </row>
    <row r="1168" spans="1:9" hidden="1" x14ac:dyDescent="0.3">
      <c r="A1168" s="24">
        <v>1166</v>
      </c>
      <c r="B1168" s="11" t="str">
        <f>IFERROR(INDEX({"JSNY-BJ0001-01";"JSNY-JS0022-01";"JSNY-JS0002-01"},MATCH(D1168,{"BJ_zhongyu";"JS_WX_liteer";"JS_CZ_wodefeng"},0)),"")</f>
        <v>JSNY-JS0002-01</v>
      </c>
      <c r="C1168" s="11" t="str">
        <f>IFERROR(INDEX({"北京中裕世纪大酒店";"江苏利特尔绿色包装股份有限公司";"常州市金坛沃德丰电子科技有限公司"},MATCH(D1168,{"BJ_zhongyu";"JS_WX_liteer";"JS_CZ_wodefeng"},0)),"")</f>
        <v>常州市金坛沃德丰电子科技有限公司</v>
      </c>
      <c r="D1168" s="11" t="str">
        <f>[1]动作!$G1167</f>
        <v>JS_CZ_wodefeng</v>
      </c>
      <c r="E1168" s="11" t="str">
        <f>[1]动作!$D1167</f>
        <v>分系统1BMS3单体电压过低一级故障</v>
      </c>
      <c r="F1168" s="11" t="s">
        <v>177</v>
      </c>
      <c r="G1168" s="12">
        <f>[1]动作!$A1167+[1]动作!$B1167</f>
        <v>43197.45752314815</v>
      </c>
      <c r="H1168" s="12"/>
      <c r="I1168" s="11"/>
    </row>
    <row r="1169" spans="1:9" hidden="1" x14ac:dyDescent="0.3">
      <c r="A1169" s="24">
        <v>1167</v>
      </c>
      <c r="B1169" s="11" t="str">
        <f>IFERROR(INDEX({"JSNY-BJ0001-01";"JSNY-JS0022-01";"JSNY-JS0002-01"},MATCH(D1169,{"BJ_zhongyu";"JS_WX_liteer";"JS_CZ_wodefeng"},0)),"")</f>
        <v>JSNY-JS0002-01</v>
      </c>
      <c r="C1169" s="11" t="str">
        <f>IFERROR(INDEX({"北京中裕世纪大酒店";"江苏利特尔绿色包装股份有限公司";"常州市金坛沃德丰电子科技有限公司"},MATCH(D1169,{"BJ_zhongyu";"JS_WX_liteer";"JS_CZ_wodefeng"},0)),"")</f>
        <v>常州市金坛沃德丰电子科技有限公司</v>
      </c>
      <c r="D1169" s="11" t="str">
        <f>[1]动作!$G1168</f>
        <v>JS_CZ_wodefeng</v>
      </c>
      <c r="E1169" s="11" t="str">
        <f>[1]动作!$D1168</f>
        <v>分系统1BMS3单体电压过低二级故障</v>
      </c>
      <c r="F1169" s="11" t="s">
        <v>177</v>
      </c>
      <c r="G1169" s="12">
        <f>[1]动作!$A1168+[1]动作!$B1168</f>
        <v>43197.45752314815</v>
      </c>
      <c r="H1169" s="12"/>
      <c r="I1169" s="11"/>
    </row>
    <row r="1170" spans="1:9" hidden="1" x14ac:dyDescent="0.3">
      <c r="A1170" s="24">
        <v>1168</v>
      </c>
      <c r="B1170" s="11" t="str">
        <f>IFERROR(INDEX({"JSNY-BJ0001-01";"JSNY-JS0022-01";"JSNY-JS0002-01"},MATCH(D1170,{"BJ_zhongyu";"JS_WX_liteer";"JS_CZ_wodefeng"},0)),"")</f>
        <v>JSNY-JS0002-01</v>
      </c>
      <c r="C1170" s="11" t="str">
        <f>IFERROR(INDEX({"北京中裕世纪大酒店";"江苏利特尔绿色包装股份有限公司";"常州市金坛沃德丰电子科技有限公司"},MATCH(D1170,{"BJ_zhongyu";"JS_WX_liteer";"JS_CZ_wodefeng"},0)),"")</f>
        <v>常州市金坛沃德丰电子科技有限公司</v>
      </c>
      <c r="D1170" s="11" t="str">
        <f>[1]动作!$G1169</f>
        <v>JS_CZ_wodefeng</v>
      </c>
      <c r="E1170" s="11" t="str">
        <f>[1]动作!$D1169</f>
        <v>分系统1BMS5单体电压过低一级故障</v>
      </c>
      <c r="F1170" s="11" t="s">
        <v>177</v>
      </c>
      <c r="G1170" s="12">
        <f>[1]动作!$A1169+[1]动作!$B1169</f>
        <v>43197.457627314812</v>
      </c>
      <c r="H1170" s="12"/>
      <c r="I1170" s="11"/>
    </row>
    <row r="1171" spans="1:9" hidden="1" x14ac:dyDescent="0.3">
      <c r="A1171" s="24">
        <v>1169</v>
      </c>
      <c r="B1171" s="11" t="str">
        <f>IFERROR(INDEX({"JSNY-BJ0001-01";"JSNY-JS0022-01";"JSNY-JS0002-01"},MATCH(D1171,{"BJ_zhongyu";"JS_WX_liteer";"JS_CZ_wodefeng"},0)),"")</f>
        <v>JSNY-JS0002-01</v>
      </c>
      <c r="C1171" s="11" t="str">
        <f>IFERROR(INDEX({"北京中裕世纪大酒店";"江苏利特尔绿色包装股份有限公司";"常州市金坛沃德丰电子科技有限公司"},MATCH(D1171,{"BJ_zhongyu";"JS_WX_liteer";"JS_CZ_wodefeng"},0)),"")</f>
        <v>常州市金坛沃德丰电子科技有限公司</v>
      </c>
      <c r="D1171" s="11" t="str">
        <f>[1]动作!$G1170</f>
        <v>JS_CZ_wodefeng</v>
      </c>
      <c r="E1171" s="11" t="str">
        <f>[1]动作!$D1170</f>
        <v>分系统1BMS5单体电压过低二级故障</v>
      </c>
      <c r="F1171" s="11" t="s">
        <v>177</v>
      </c>
      <c r="G1171" s="12">
        <f>[1]动作!$A1170+[1]动作!$B1170</f>
        <v>43197.457627314812</v>
      </c>
      <c r="H1171" s="12"/>
      <c r="I1171" s="11"/>
    </row>
    <row r="1172" spans="1:9" hidden="1" x14ac:dyDescent="0.3">
      <c r="A1172" s="24">
        <v>1170</v>
      </c>
      <c r="B1172" s="11" t="str">
        <f>IFERROR(INDEX({"JSNY-BJ0001-01";"JSNY-JS0022-01";"JSNY-JS0002-01"},MATCH(D1172,{"BJ_zhongyu";"JS_WX_liteer";"JS_CZ_wodefeng"},0)),"")</f>
        <v>JSNY-JS0002-01</v>
      </c>
      <c r="C1172" s="11" t="str">
        <f>IFERROR(INDEX({"北京中裕世纪大酒店";"江苏利特尔绿色包装股份有限公司";"常州市金坛沃德丰电子科技有限公司"},MATCH(D1172,{"BJ_zhongyu";"JS_WX_liteer";"JS_CZ_wodefeng"},0)),"")</f>
        <v>常州市金坛沃德丰电子科技有限公司</v>
      </c>
      <c r="D1172" s="11" t="str">
        <f>[1]动作!$G1171</f>
        <v>JS_CZ_wodefeng</v>
      </c>
      <c r="E1172" s="11" t="str">
        <f>[1]动作!$D1171</f>
        <v>分系统1BMS6单体电压过低一级故障</v>
      </c>
      <c r="F1172" s="11" t="s">
        <v>177</v>
      </c>
      <c r="G1172" s="12">
        <f>[1]动作!$A1171+[1]动作!$B1171</f>
        <v>43197.458611111113</v>
      </c>
      <c r="H1172" s="12"/>
      <c r="I1172" s="11"/>
    </row>
    <row r="1173" spans="1:9" hidden="1" x14ac:dyDescent="0.3">
      <c r="A1173" s="24">
        <v>1171</v>
      </c>
      <c r="B1173" s="11" t="str">
        <f>IFERROR(INDEX({"JSNY-BJ0001-01";"JSNY-JS0022-01";"JSNY-JS0002-01"},MATCH(D1173,{"BJ_zhongyu";"JS_WX_liteer";"JS_CZ_wodefeng"},0)),"")</f>
        <v>JSNY-JS0002-01</v>
      </c>
      <c r="C1173" s="11" t="str">
        <f>IFERROR(INDEX({"北京中裕世纪大酒店";"江苏利特尔绿色包装股份有限公司";"常州市金坛沃德丰电子科技有限公司"},MATCH(D1173,{"BJ_zhongyu";"JS_WX_liteer";"JS_CZ_wodefeng"},0)),"")</f>
        <v>常州市金坛沃德丰电子科技有限公司</v>
      </c>
      <c r="D1173" s="11" t="str">
        <f>[1]动作!$G1172</f>
        <v>JS_CZ_wodefeng</v>
      </c>
      <c r="E1173" s="11" t="str">
        <f>[1]动作!$D1172</f>
        <v>分系统1BMS6单体电压过低二级故障</v>
      </c>
      <c r="F1173" s="11" t="s">
        <v>177</v>
      </c>
      <c r="G1173" s="12">
        <f>[1]动作!$A1172+[1]动作!$B1172</f>
        <v>43197.458611111113</v>
      </c>
      <c r="H1173" s="12"/>
      <c r="I1173" s="11"/>
    </row>
    <row r="1174" spans="1:9" hidden="1" x14ac:dyDescent="0.3">
      <c r="A1174" s="24">
        <v>1172</v>
      </c>
      <c r="B1174" s="11" t="str">
        <f>IFERROR(INDEX({"JSNY-BJ0001-01";"JSNY-JS0022-01";"JSNY-JS0002-01"},MATCH(D1174,{"BJ_zhongyu";"JS_WX_liteer";"JS_CZ_wodefeng"},0)),"")</f>
        <v>JSNY-JS0002-01</v>
      </c>
      <c r="C1174" s="11" t="str">
        <f>IFERROR(INDEX({"北京中裕世纪大酒店";"江苏利特尔绿色包装股份有限公司";"常州市金坛沃德丰电子科技有限公司"},MATCH(D1174,{"BJ_zhongyu";"JS_WX_liteer";"JS_CZ_wodefeng"},0)),"")</f>
        <v>常州市金坛沃德丰电子科技有限公司</v>
      </c>
      <c r="D1174" s="11" t="str">
        <f>[1]动作!$G1173</f>
        <v>JS_CZ_wodefeng</v>
      </c>
      <c r="E1174" s="11" t="str">
        <f>[1]动作!$D1173</f>
        <v>分系统1BMS4单体电压过低一级故障</v>
      </c>
      <c r="F1174" s="11" t="s">
        <v>177</v>
      </c>
      <c r="G1174" s="12">
        <f>[1]动作!$A1173+[1]动作!$B1173</f>
        <v>43197.459016203706</v>
      </c>
      <c r="H1174" s="12"/>
      <c r="I1174" s="11"/>
    </row>
    <row r="1175" spans="1:9" hidden="1" x14ac:dyDescent="0.3">
      <c r="A1175" s="24">
        <v>1173</v>
      </c>
      <c r="B1175" s="11" t="str">
        <f>IFERROR(INDEX({"JSNY-BJ0001-01";"JSNY-JS0022-01";"JSNY-JS0002-01"},MATCH(D1175,{"BJ_zhongyu";"JS_WX_liteer";"JS_CZ_wodefeng"},0)),"")</f>
        <v>JSNY-JS0002-01</v>
      </c>
      <c r="C1175" s="11" t="str">
        <f>IFERROR(INDEX({"北京中裕世纪大酒店";"江苏利特尔绿色包装股份有限公司";"常州市金坛沃德丰电子科技有限公司"},MATCH(D1175,{"BJ_zhongyu";"JS_WX_liteer";"JS_CZ_wodefeng"},0)),"")</f>
        <v>常州市金坛沃德丰电子科技有限公司</v>
      </c>
      <c r="D1175" s="11" t="str">
        <f>[1]动作!$G1174</f>
        <v>JS_CZ_wodefeng</v>
      </c>
      <c r="E1175" s="11" t="str">
        <f>[1]动作!$D1174</f>
        <v>分系统1BMS4单体电压过低二级故障</v>
      </c>
      <c r="F1175" s="11" t="s">
        <v>177</v>
      </c>
      <c r="G1175" s="12">
        <f>[1]动作!$A1174+[1]动作!$B1174</f>
        <v>43197.459016203706</v>
      </c>
      <c r="H1175" s="12"/>
      <c r="I1175" s="11"/>
    </row>
    <row r="1176" spans="1:9" hidden="1" x14ac:dyDescent="0.3">
      <c r="A1176" s="24">
        <v>1174</v>
      </c>
      <c r="B1176" s="11" t="str">
        <f>IFERROR(INDEX({"JSNY-BJ0001-01";"JSNY-JS0022-01";"JSNY-JS0002-01"},MATCH(D1176,{"BJ_zhongyu";"JS_WX_liteer";"JS_CZ_wodefeng"},0)),"")</f>
        <v>JSNY-BJ0001-01</v>
      </c>
      <c r="C1176" s="11" t="str">
        <f>IFERROR(INDEX({"北京中裕世纪大酒店";"江苏利特尔绿色包装股份有限公司";"常州市金坛沃德丰电子科技有限公司"},MATCH(D1176,{"BJ_zhongyu";"JS_WX_liteer";"JS_CZ_wodefeng"},0)),"")</f>
        <v>北京中裕世纪大酒店</v>
      </c>
      <c r="D1176" s="11" t="str">
        <f>[1]动作!$G1175</f>
        <v>BJ_zhongyu</v>
      </c>
      <c r="E1176" s="11" t="str">
        <f>[1]动作!$D1175</f>
        <v>分系统3告警状态</v>
      </c>
      <c r="F1176" s="11" t="s">
        <v>178</v>
      </c>
      <c r="G1176" s="12">
        <f>[1]动作!$A1175+[1]动作!$B1175</f>
        <v>43197.576805555553</v>
      </c>
      <c r="H1176" s="12"/>
      <c r="I1176" s="11"/>
    </row>
    <row r="1177" spans="1:9" hidden="1" x14ac:dyDescent="0.3">
      <c r="A1177" s="24">
        <v>1175</v>
      </c>
      <c r="B1177" s="11" t="str">
        <f>IFERROR(INDEX({"JSNY-BJ0001-01";"JSNY-JS0022-01";"JSNY-JS0002-01"},MATCH(D1177,{"BJ_zhongyu";"JS_WX_liteer";"JS_CZ_wodefeng"},0)),"")</f>
        <v>JSNY-BJ0001-01</v>
      </c>
      <c r="C1177" s="11" t="str">
        <f>IFERROR(INDEX({"北京中裕世纪大酒店";"江苏利特尔绿色包装股份有限公司";"常州市金坛沃德丰电子科技有限公司"},MATCH(D1177,{"BJ_zhongyu";"JS_WX_liteer";"JS_CZ_wodefeng"},0)),"")</f>
        <v>北京中裕世纪大酒店</v>
      </c>
      <c r="D1177" s="11" t="str">
        <f>[1]动作!$G1176</f>
        <v>BJ_zhongyu</v>
      </c>
      <c r="E1177" s="11" t="str">
        <f>[1]动作!$D1176</f>
        <v>分系统3PCS告警状态</v>
      </c>
      <c r="F1177" s="11" t="s">
        <v>176</v>
      </c>
      <c r="G1177" s="12">
        <f>[1]动作!$A1176+[1]动作!$B1176</f>
        <v>43197.576805555553</v>
      </c>
      <c r="H1177" s="12"/>
      <c r="I1177" s="11"/>
    </row>
    <row r="1178" spans="1:9" hidden="1" x14ac:dyDescent="0.3">
      <c r="A1178" s="24">
        <v>1176</v>
      </c>
      <c r="B1178" s="11" t="str">
        <f>IFERROR(INDEX({"JSNY-BJ0001-01";"JSNY-JS0022-01";"JSNY-JS0002-01"},MATCH(D1178,{"BJ_zhongyu";"JS_WX_liteer";"JS_CZ_wodefeng"},0)),"")</f>
        <v>JSNY-JS0002-01</v>
      </c>
      <c r="C1178" s="11" t="str">
        <f>IFERROR(INDEX({"北京中裕世纪大酒店";"江苏利特尔绿色包装股份有限公司";"常州市金坛沃德丰电子科技有限公司"},MATCH(D1178,{"BJ_zhongyu";"JS_WX_liteer";"JS_CZ_wodefeng"},0)),"")</f>
        <v>常州市金坛沃德丰电子科技有限公司</v>
      </c>
      <c r="D1178" s="11" t="str">
        <f>[1]动作!$G1177</f>
        <v>JS_CZ_wodefeng</v>
      </c>
      <c r="E1178" s="11" t="str">
        <f>[1]动作!$D1177</f>
        <v>分系统1BMS1总电压过低一级故障</v>
      </c>
      <c r="F1178" s="11" t="s">
        <v>177</v>
      </c>
      <c r="G1178" s="12">
        <f>[1]动作!$A1177+[1]动作!$B1177</f>
        <v>43197.818194444444</v>
      </c>
      <c r="H1178" s="12"/>
      <c r="I1178" s="11"/>
    </row>
    <row r="1179" spans="1:9" hidden="1" x14ac:dyDescent="0.3">
      <c r="A1179" s="24">
        <v>1177</v>
      </c>
      <c r="B1179" s="11" t="str">
        <f>IFERROR(INDEX({"JSNY-BJ0001-01";"JSNY-JS0022-01";"JSNY-JS0002-01"},MATCH(D1179,{"BJ_zhongyu";"JS_WX_liteer";"JS_CZ_wodefeng"},0)),"")</f>
        <v>JSNY-JS0002-01</v>
      </c>
      <c r="C1179" s="11" t="str">
        <f>IFERROR(INDEX({"北京中裕世纪大酒店";"江苏利特尔绿色包装股份有限公司";"常州市金坛沃德丰电子科技有限公司"},MATCH(D1179,{"BJ_zhongyu";"JS_WX_liteer";"JS_CZ_wodefeng"},0)),"")</f>
        <v>常州市金坛沃德丰电子科技有限公司</v>
      </c>
      <c r="D1179" s="11" t="str">
        <f>[1]动作!$G1178</f>
        <v>JS_CZ_wodefeng</v>
      </c>
      <c r="E1179" s="11" t="str">
        <f>[1]动作!$D1178</f>
        <v>分系统1BMS1总电压过低二级故障</v>
      </c>
      <c r="F1179" s="11" t="s">
        <v>177</v>
      </c>
      <c r="G1179" s="12">
        <f>[1]动作!$A1178+[1]动作!$B1178</f>
        <v>43197.818194444444</v>
      </c>
      <c r="H1179" s="12"/>
      <c r="I1179" s="11"/>
    </row>
    <row r="1180" spans="1:9" hidden="1" x14ac:dyDescent="0.3">
      <c r="A1180" s="24">
        <v>1178</v>
      </c>
      <c r="B1180" s="11" t="str">
        <f>IFERROR(INDEX({"JSNY-BJ0001-01";"JSNY-JS0022-01";"JSNY-JS0002-01"},MATCH(D1180,{"BJ_zhongyu";"JS_WX_liteer";"JS_CZ_wodefeng"},0)),"")</f>
        <v>JSNY-JS0002-01</v>
      </c>
      <c r="C1180" s="11" t="str">
        <f>IFERROR(INDEX({"北京中裕世纪大酒店";"江苏利特尔绿色包装股份有限公司";"常州市金坛沃德丰电子科技有限公司"},MATCH(D1180,{"BJ_zhongyu";"JS_WX_liteer";"JS_CZ_wodefeng"},0)),"")</f>
        <v>常州市金坛沃德丰电子科技有限公司</v>
      </c>
      <c r="D1180" s="11" t="str">
        <f>[1]动作!$G1179</f>
        <v>JS_CZ_wodefeng</v>
      </c>
      <c r="E1180" s="11" t="str">
        <f>[1]动作!$D1179</f>
        <v>分系统1BMS3总电压过低一级故障</v>
      </c>
      <c r="F1180" s="11" t="s">
        <v>177</v>
      </c>
      <c r="G1180" s="12">
        <f>[1]动作!$A1179+[1]动作!$B1179</f>
        <v>43197.818599537037</v>
      </c>
      <c r="H1180" s="12"/>
      <c r="I1180" s="11"/>
    </row>
    <row r="1181" spans="1:9" hidden="1" x14ac:dyDescent="0.3">
      <c r="A1181" s="24">
        <v>1179</v>
      </c>
      <c r="B1181" s="11" t="str">
        <f>IFERROR(INDEX({"JSNY-BJ0001-01";"JSNY-JS0022-01";"JSNY-JS0002-01"},MATCH(D1181,{"BJ_zhongyu";"JS_WX_liteer";"JS_CZ_wodefeng"},0)),"")</f>
        <v>JSNY-JS0002-01</v>
      </c>
      <c r="C1181" s="11" t="str">
        <f>IFERROR(INDEX({"北京中裕世纪大酒店";"江苏利特尔绿色包装股份有限公司";"常州市金坛沃德丰电子科技有限公司"},MATCH(D1181,{"BJ_zhongyu";"JS_WX_liteer";"JS_CZ_wodefeng"},0)),"")</f>
        <v>常州市金坛沃德丰电子科技有限公司</v>
      </c>
      <c r="D1181" s="11" t="str">
        <f>[1]动作!$G1180</f>
        <v>JS_CZ_wodefeng</v>
      </c>
      <c r="E1181" s="11" t="str">
        <f>[1]动作!$D1180</f>
        <v>分系统1BMS3总电压过低二级故障</v>
      </c>
      <c r="F1181" s="11" t="s">
        <v>177</v>
      </c>
      <c r="G1181" s="12">
        <f>[1]动作!$A1180+[1]动作!$B1180</f>
        <v>43197.818599537037</v>
      </c>
      <c r="H1181" s="12"/>
      <c r="I1181" s="11"/>
    </row>
    <row r="1182" spans="1:9" hidden="1" x14ac:dyDescent="0.3">
      <c r="A1182" s="24">
        <v>1180</v>
      </c>
      <c r="B1182" s="11" t="str">
        <f>IFERROR(INDEX({"JSNY-BJ0001-01";"JSNY-JS0022-01";"JSNY-JS0002-01"},MATCH(D1182,{"BJ_zhongyu";"JS_WX_liteer";"JS_CZ_wodefeng"},0)),"")</f>
        <v>JSNY-JS0002-01</v>
      </c>
      <c r="C1182" s="11" t="str">
        <f>IFERROR(INDEX({"北京中裕世纪大酒店";"江苏利特尔绿色包装股份有限公司";"常州市金坛沃德丰电子科技有限公司"},MATCH(D1182,{"BJ_zhongyu";"JS_WX_liteer";"JS_CZ_wodefeng"},0)),"")</f>
        <v>常州市金坛沃德丰电子科技有限公司</v>
      </c>
      <c r="D1182" s="11" t="str">
        <f>[1]动作!$G1181</f>
        <v>JS_CZ_wodefeng</v>
      </c>
      <c r="E1182" s="11" t="str">
        <f>[1]动作!$D1181</f>
        <v>分系统1BMS6总电压过低一级故障</v>
      </c>
      <c r="F1182" s="11" t="s">
        <v>177</v>
      </c>
      <c r="G1182" s="12">
        <f>[1]动作!$A1181+[1]动作!$B1181</f>
        <v>43197.818935185183</v>
      </c>
      <c r="H1182" s="12"/>
      <c r="I1182" s="11"/>
    </row>
    <row r="1183" spans="1:9" hidden="1" x14ac:dyDescent="0.3">
      <c r="A1183" s="24">
        <v>1181</v>
      </c>
      <c r="B1183" s="11" t="str">
        <f>IFERROR(INDEX({"JSNY-BJ0001-01";"JSNY-JS0022-01";"JSNY-JS0002-01"},MATCH(D1183,{"BJ_zhongyu";"JS_WX_liteer";"JS_CZ_wodefeng"},0)),"")</f>
        <v>JSNY-JS0002-01</v>
      </c>
      <c r="C1183" s="11" t="str">
        <f>IFERROR(INDEX({"北京中裕世纪大酒店";"江苏利特尔绿色包装股份有限公司";"常州市金坛沃德丰电子科技有限公司"},MATCH(D1183,{"BJ_zhongyu";"JS_WX_liteer";"JS_CZ_wodefeng"},0)),"")</f>
        <v>常州市金坛沃德丰电子科技有限公司</v>
      </c>
      <c r="D1183" s="11" t="str">
        <f>[1]动作!$G1182</f>
        <v>JS_CZ_wodefeng</v>
      </c>
      <c r="E1183" s="11" t="str">
        <f>[1]动作!$D1182</f>
        <v>分系统1BMS6总电压过低二级故障</v>
      </c>
      <c r="F1183" s="11" t="s">
        <v>177</v>
      </c>
      <c r="G1183" s="12">
        <f>[1]动作!$A1182+[1]动作!$B1182</f>
        <v>43197.818935185183</v>
      </c>
      <c r="H1183" s="12"/>
      <c r="I1183" s="11"/>
    </row>
    <row r="1184" spans="1:9" hidden="1" x14ac:dyDescent="0.3">
      <c r="A1184" s="24">
        <v>1182</v>
      </c>
      <c r="B1184" s="11" t="str">
        <f>IFERROR(INDEX({"JSNY-BJ0001-01";"JSNY-JS0022-01";"JSNY-JS0002-01"},MATCH(D1184,{"BJ_zhongyu";"JS_WX_liteer";"JS_CZ_wodefeng"},0)),"")</f>
        <v>JSNY-JS0002-01</v>
      </c>
      <c r="C1184" s="11" t="str">
        <f>IFERROR(INDEX({"北京中裕世纪大酒店";"江苏利特尔绿色包装股份有限公司";"常州市金坛沃德丰电子科技有限公司"},MATCH(D1184,{"BJ_zhongyu";"JS_WX_liteer";"JS_CZ_wodefeng"},0)),"")</f>
        <v>常州市金坛沃德丰电子科技有限公司</v>
      </c>
      <c r="D1184" s="11" t="str">
        <f>[1]动作!$G1183</f>
        <v>JS_CZ_wodefeng</v>
      </c>
      <c r="E1184" s="11" t="str">
        <f>[1]动作!$D1183</f>
        <v>分系统1BMS5总电压过低一级故障</v>
      </c>
      <c r="F1184" s="11" t="s">
        <v>177</v>
      </c>
      <c r="G1184" s="12">
        <f>[1]动作!$A1183+[1]动作!$B1183</f>
        <v>43197.819456018522</v>
      </c>
      <c r="H1184" s="12"/>
      <c r="I1184" s="11"/>
    </row>
    <row r="1185" spans="1:9" hidden="1" x14ac:dyDescent="0.3">
      <c r="A1185" s="24">
        <v>1183</v>
      </c>
      <c r="B1185" s="11" t="str">
        <f>IFERROR(INDEX({"JSNY-BJ0001-01";"JSNY-JS0022-01";"JSNY-JS0002-01"},MATCH(D1185,{"BJ_zhongyu";"JS_WX_liteer";"JS_CZ_wodefeng"},0)),"")</f>
        <v>JSNY-JS0002-01</v>
      </c>
      <c r="C1185" s="11" t="str">
        <f>IFERROR(INDEX({"北京中裕世纪大酒店";"江苏利特尔绿色包装股份有限公司";"常州市金坛沃德丰电子科技有限公司"},MATCH(D1185,{"BJ_zhongyu";"JS_WX_liteer";"JS_CZ_wodefeng"},0)),"")</f>
        <v>常州市金坛沃德丰电子科技有限公司</v>
      </c>
      <c r="D1185" s="11" t="str">
        <f>[1]动作!$G1184</f>
        <v>JS_CZ_wodefeng</v>
      </c>
      <c r="E1185" s="11" t="str">
        <f>[1]动作!$D1184</f>
        <v>分系统1BMS5总电压过低二级故障</v>
      </c>
      <c r="F1185" s="11" t="s">
        <v>177</v>
      </c>
      <c r="G1185" s="12">
        <f>[1]动作!$A1184+[1]动作!$B1184</f>
        <v>43197.819456018522</v>
      </c>
      <c r="H1185" s="12"/>
      <c r="I1185" s="11"/>
    </row>
    <row r="1186" spans="1:9" hidden="1" x14ac:dyDescent="0.3">
      <c r="A1186" s="24">
        <v>1184</v>
      </c>
      <c r="B1186" s="11" t="str">
        <f>IFERROR(INDEX({"JSNY-BJ0001-01";"JSNY-JS0022-01";"JSNY-JS0002-01"},MATCH(D1186,{"BJ_zhongyu";"JS_WX_liteer";"JS_CZ_wodefeng"},0)),"")</f>
        <v>JSNY-JS0002-01</v>
      </c>
      <c r="C1186" s="11" t="str">
        <f>IFERROR(INDEX({"北京中裕世纪大酒店";"江苏利特尔绿色包装股份有限公司";"常州市金坛沃德丰电子科技有限公司"},MATCH(D1186,{"BJ_zhongyu";"JS_WX_liteer";"JS_CZ_wodefeng"},0)),"")</f>
        <v>常州市金坛沃德丰电子科技有限公司</v>
      </c>
      <c r="D1186" s="11" t="str">
        <f>[1]动作!$G1185</f>
        <v>JS_CZ_wodefeng</v>
      </c>
      <c r="E1186" s="11" t="str">
        <f>[1]动作!$D1185</f>
        <v>分系统1BMS2总电压过低一级故障</v>
      </c>
      <c r="F1186" s="11" t="s">
        <v>177</v>
      </c>
      <c r="G1186" s="12">
        <f>[1]动作!$A1185+[1]动作!$B1185</f>
        <v>43197.81958333333</v>
      </c>
      <c r="H1186" s="12"/>
      <c r="I1186" s="11"/>
    </row>
    <row r="1187" spans="1:9" hidden="1" x14ac:dyDescent="0.3">
      <c r="A1187" s="24">
        <v>1185</v>
      </c>
      <c r="B1187" s="11" t="str">
        <f>IFERROR(INDEX({"JSNY-BJ0001-01";"JSNY-JS0022-01";"JSNY-JS0002-01"},MATCH(D1187,{"BJ_zhongyu";"JS_WX_liteer";"JS_CZ_wodefeng"},0)),"")</f>
        <v>JSNY-JS0002-01</v>
      </c>
      <c r="C1187" s="11" t="str">
        <f>IFERROR(INDEX({"北京中裕世纪大酒店";"江苏利特尔绿色包装股份有限公司";"常州市金坛沃德丰电子科技有限公司"},MATCH(D1187,{"BJ_zhongyu";"JS_WX_liteer";"JS_CZ_wodefeng"},0)),"")</f>
        <v>常州市金坛沃德丰电子科技有限公司</v>
      </c>
      <c r="D1187" s="11" t="str">
        <f>[1]动作!$G1186</f>
        <v>JS_CZ_wodefeng</v>
      </c>
      <c r="E1187" s="11" t="str">
        <f>[1]动作!$D1186</f>
        <v>分系统1BMS2总电压过低二级故障</v>
      </c>
      <c r="F1187" s="11" t="s">
        <v>177</v>
      </c>
      <c r="G1187" s="12">
        <f>[1]动作!$A1186+[1]动作!$B1186</f>
        <v>43197.81958333333</v>
      </c>
      <c r="H1187" s="12"/>
      <c r="I1187" s="11"/>
    </row>
    <row r="1188" spans="1:9" hidden="1" x14ac:dyDescent="0.3">
      <c r="A1188" s="24">
        <v>1186</v>
      </c>
      <c r="B1188" s="11" t="str">
        <f>IFERROR(INDEX({"JSNY-BJ0001-01";"JSNY-JS0022-01";"JSNY-JS0002-01"},MATCH(D1188,{"BJ_zhongyu";"JS_WX_liteer";"JS_CZ_wodefeng"},0)),"")</f>
        <v>JSNY-JS0002-01</v>
      </c>
      <c r="C1188" s="11" t="str">
        <f>IFERROR(INDEX({"北京中裕世纪大酒店";"江苏利特尔绿色包装股份有限公司";"常州市金坛沃德丰电子科技有限公司"},MATCH(D1188,{"BJ_zhongyu";"JS_WX_liteer";"JS_CZ_wodefeng"},0)),"")</f>
        <v>常州市金坛沃德丰电子科技有限公司</v>
      </c>
      <c r="D1188" s="11" t="str">
        <f>[1]动作!$G1187</f>
        <v>JS_CZ_wodefeng</v>
      </c>
      <c r="E1188" s="11" t="str">
        <f>[1]动作!$D1187</f>
        <v>分系统1BMS4总电压过低一级故障</v>
      </c>
      <c r="F1188" s="11" t="s">
        <v>177</v>
      </c>
      <c r="G1188" s="12">
        <f>[1]动作!$A1187+[1]动作!$B1187</f>
        <v>43197.819699074076</v>
      </c>
      <c r="H1188" s="12"/>
      <c r="I1188" s="11"/>
    </row>
    <row r="1189" spans="1:9" hidden="1" x14ac:dyDescent="0.3">
      <c r="A1189" s="24">
        <v>1187</v>
      </c>
      <c r="B1189" s="11" t="str">
        <f>IFERROR(INDEX({"JSNY-BJ0001-01";"JSNY-JS0022-01";"JSNY-JS0002-01"},MATCH(D1189,{"BJ_zhongyu";"JS_WX_liteer";"JS_CZ_wodefeng"},0)),"")</f>
        <v>JSNY-JS0002-01</v>
      </c>
      <c r="C1189" s="11" t="str">
        <f>IFERROR(INDEX({"北京中裕世纪大酒店";"江苏利特尔绿色包装股份有限公司";"常州市金坛沃德丰电子科技有限公司"},MATCH(D1189,{"BJ_zhongyu";"JS_WX_liteer";"JS_CZ_wodefeng"},0)),"")</f>
        <v>常州市金坛沃德丰电子科技有限公司</v>
      </c>
      <c r="D1189" s="11" t="str">
        <f>[1]动作!$G1188</f>
        <v>JS_CZ_wodefeng</v>
      </c>
      <c r="E1189" s="11" t="str">
        <f>[1]动作!$D1188</f>
        <v>分系统1BMS4总电压过低二级故障</v>
      </c>
      <c r="F1189" s="11" t="s">
        <v>177</v>
      </c>
      <c r="G1189" s="12">
        <f>[1]动作!$A1188+[1]动作!$B1188</f>
        <v>43197.819699074076</v>
      </c>
      <c r="H1189" s="12"/>
      <c r="I1189" s="11"/>
    </row>
    <row r="1190" spans="1:9" hidden="1" x14ac:dyDescent="0.3">
      <c r="A1190" s="24">
        <v>1188</v>
      </c>
      <c r="B1190" s="11" t="str">
        <f>IFERROR(INDEX({"JSNY-BJ0001-01";"JSNY-JS0022-01";"JSNY-JS0002-01"},MATCH(D1190,{"BJ_zhongyu";"JS_WX_liteer";"JS_CZ_wodefeng"},0)),"")</f>
        <v>JSNY-JS0002-01</v>
      </c>
      <c r="C1190" s="11" t="str">
        <f>IFERROR(INDEX({"北京中裕世纪大酒店";"江苏利特尔绿色包装股份有限公司";"常州市金坛沃德丰电子科技有限公司"},MATCH(D1190,{"BJ_zhongyu";"JS_WX_liteer";"JS_CZ_wodefeng"},0)),"")</f>
        <v>常州市金坛沃德丰电子科技有限公司</v>
      </c>
      <c r="D1190" s="11" t="str">
        <f>[1]动作!$G1189</f>
        <v>JS_CZ_wodefeng</v>
      </c>
      <c r="E1190" s="11" t="str">
        <f>[1]动作!$D1189</f>
        <v>分系统1BMS1单体电压过低一级故障</v>
      </c>
      <c r="F1190" s="11" t="s">
        <v>177</v>
      </c>
      <c r="G1190" s="12">
        <f>[1]动作!$A1189+[1]动作!$B1189</f>
        <v>43197.825196759259</v>
      </c>
      <c r="H1190" s="12"/>
      <c r="I1190" s="11"/>
    </row>
    <row r="1191" spans="1:9" hidden="1" x14ac:dyDescent="0.3">
      <c r="A1191" s="24">
        <v>1189</v>
      </c>
      <c r="B1191" s="11" t="str">
        <f>IFERROR(INDEX({"JSNY-BJ0001-01";"JSNY-JS0022-01";"JSNY-JS0002-01"},MATCH(D1191,{"BJ_zhongyu";"JS_WX_liteer";"JS_CZ_wodefeng"},0)),"")</f>
        <v>JSNY-JS0002-01</v>
      </c>
      <c r="C1191" s="11" t="str">
        <f>IFERROR(INDEX({"北京中裕世纪大酒店";"江苏利特尔绿色包装股份有限公司";"常州市金坛沃德丰电子科技有限公司"},MATCH(D1191,{"BJ_zhongyu";"JS_WX_liteer";"JS_CZ_wodefeng"},0)),"")</f>
        <v>常州市金坛沃德丰电子科技有限公司</v>
      </c>
      <c r="D1191" s="11" t="str">
        <f>[1]动作!$G1190</f>
        <v>JS_CZ_wodefeng</v>
      </c>
      <c r="E1191" s="11" t="str">
        <f>[1]动作!$D1190</f>
        <v>分系统1BMS1单体电压过低二级故障</v>
      </c>
      <c r="F1191" s="11" t="s">
        <v>177</v>
      </c>
      <c r="G1191" s="12">
        <f>[1]动作!$A1190+[1]动作!$B1190</f>
        <v>43197.825196759259</v>
      </c>
      <c r="H1191" s="12"/>
      <c r="I1191" s="11"/>
    </row>
    <row r="1192" spans="1:9" hidden="1" x14ac:dyDescent="0.3">
      <c r="A1192" s="24">
        <v>1190</v>
      </c>
      <c r="B1192" s="11" t="str">
        <f>IFERROR(INDEX({"JSNY-BJ0001-01";"JSNY-JS0022-01";"JSNY-JS0002-01"},MATCH(D1192,{"BJ_zhongyu";"JS_WX_liteer";"JS_CZ_wodefeng"},0)),"")</f>
        <v>JSNY-JS0002-01</v>
      </c>
      <c r="C1192" s="11" t="str">
        <f>IFERROR(INDEX({"北京中裕世纪大酒店";"江苏利特尔绿色包装股份有限公司";"常州市金坛沃德丰电子科技有限公司"},MATCH(D1192,{"BJ_zhongyu";"JS_WX_liteer";"JS_CZ_wodefeng"},0)),"")</f>
        <v>常州市金坛沃德丰电子科技有限公司</v>
      </c>
      <c r="D1192" s="11" t="str">
        <f>[1]动作!$G1191</f>
        <v>JS_CZ_wodefeng</v>
      </c>
      <c r="E1192" s="11" t="str">
        <f>[1]动作!$D1191</f>
        <v>分系统1BMS2单体电压过低一级故障</v>
      </c>
      <c r="F1192" s="11" t="s">
        <v>177</v>
      </c>
      <c r="G1192" s="12">
        <f>[1]动作!$A1191+[1]动作!$B1191</f>
        <v>43197.825486111113</v>
      </c>
      <c r="H1192" s="12"/>
      <c r="I1192" s="11"/>
    </row>
    <row r="1193" spans="1:9" hidden="1" x14ac:dyDescent="0.3">
      <c r="A1193" s="24">
        <v>1191</v>
      </c>
      <c r="B1193" s="11" t="str">
        <f>IFERROR(INDEX({"JSNY-BJ0001-01";"JSNY-JS0022-01";"JSNY-JS0002-01"},MATCH(D1193,{"BJ_zhongyu";"JS_WX_liteer";"JS_CZ_wodefeng"},0)),"")</f>
        <v>JSNY-JS0002-01</v>
      </c>
      <c r="C1193" s="11" t="str">
        <f>IFERROR(INDEX({"北京中裕世纪大酒店";"江苏利特尔绿色包装股份有限公司";"常州市金坛沃德丰电子科技有限公司"},MATCH(D1193,{"BJ_zhongyu";"JS_WX_liteer";"JS_CZ_wodefeng"},0)),"")</f>
        <v>常州市金坛沃德丰电子科技有限公司</v>
      </c>
      <c r="D1193" s="11" t="str">
        <f>[1]动作!$G1192</f>
        <v>JS_CZ_wodefeng</v>
      </c>
      <c r="E1193" s="11" t="str">
        <f>[1]动作!$D1192</f>
        <v>分系统1BMS2单体电压过低二级故障</v>
      </c>
      <c r="F1193" s="11" t="s">
        <v>177</v>
      </c>
      <c r="G1193" s="12">
        <f>[1]动作!$A1192+[1]动作!$B1192</f>
        <v>43197.825486111113</v>
      </c>
      <c r="H1193" s="12"/>
      <c r="I1193" s="11"/>
    </row>
    <row r="1194" spans="1:9" hidden="1" x14ac:dyDescent="0.3">
      <c r="A1194" s="24">
        <v>1192</v>
      </c>
      <c r="B1194" s="11" t="str">
        <f>IFERROR(INDEX({"JSNY-BJ0001-01";"JSNY-JS0022-01";"JSNY-JS0002-01"},MATCH(D1194,{"BJ_zhongyu";"JS_WX_liteer";"JS_CZ_wodefeng"},0)),"")</f>
        <v>JSNY-JS0002-01</v>
      </c>
      <c r="C1194" s="11" t="str">
        <f>IFERROR(INDEX({"北京中裕世纪大酒店";"江苏利特尔绿色包装股份有限公司";"常州市金坛沃德丰电子科技有限公司"},MATCH(D1194,{"BJ_zhongyu";"JS_WX_liteer";"JS_CZ_wodefeng"},0)),"")</f>
        <v>常州市金坛沃德丰电子科技有限公司</v>
      </c>
      <c r="D1194" s="11" t="str">
        <f>[1]动作!$G1193</f>
        <v>JS_CZ_wodefeng</v>
      </c>
      <c r="E1194" s="11" t="str">
        <f>[1]动作!$D1193</f>
        <v>分系统1BMS5单体电压过低一级故障</v>
      </c>
      <c r="F1194" s="11" t="s">
        <v>177</v>
      </c>
      <c r="G1194" s="12">
        <f>[1]动作!$A1193+[1]动作!$B1193</f>
        <v>43197.825891203705</v>
      </c>
      <c r="H1194" s="12"/>
      <c r="I1194" s="11"/>
    </row>
    <row r="1195" spans="1:9" hidden="1" x14ac:dyDescent="0.3">
      <c r="A1195" s="24">
        <v>1193</v>
      </c>
      <c r="B1195" s="11" t="str">
        <f>IFERROR(INDEX({"JSNY-BJ0001-01";"JSNY-JS0022-01";"JSNY-JS0002-01"},MATCH(D1195,{"BJ_zhongyu";"JS_WX_liteer";"JS_CZ_wodefeng"},0)),"")</f>
        <v>JSNY-JS0002-01</v>
      </c>
      <c r="C1195" s="11" t="str">
        <f>IFERROR(INDEX({"北京中裕世纪大酒店";"江苏利特尔绿色包装股份有限公司";"常州市金坛沃德丰电子科技有限公司"},MATCH(D1195,{"BJ_zhongyu";"JS_WX_liteer";"JS_CZ_wodefeng"},0)),"")</f>
        <v>常州市金坛沃德丰电子科技有限公司</v>
      </c>
      <c r="D1195" s="11" t="str">
        <f>[1]动作!$G1194</f>
        <v>JS_CZ_wodefeng</v>
      </c>
      <c r="E1195" s="11" t="str">
        <f>[1]动作!$D1194</f>
        <v>分系统1BMS5单体电压过低二级故障</v>
      </c>
      <c r="F1195" s="11" t="s">
        <v>177</v>
      </c>
      <c r="G1195" s="12">
        <f>[1]动作!$A1194+[1]动作!$B1194</f>
        <v>43197.825891203705</v>
      </c>
      <c r="H1195" s="12"/>
      <c r="I1195" s="11"/>
    </row>
    <row r="1196" spans="1:9" hidden="1" x14ac:dyDescent="0.3">
      <c r="A1196" s="24">
        <v>1194</v>
      </c>
      <c r="B1196" s="11" t="str">
        <f>IFERROR(INDEX({"JSNY-BJ0001-01";"JSNY-JS0022-01";"JSNY-JS0002-01"},MATCH(D1196,{"BJ_zhongyu";"JS_WX_liteer";"JS_CZ_wodefeng"},0)),"")</f>
        <v>JSNY-JS0002-01</v>
      </c>
      <c r="C1196" s="11" t="str">
        <f>IFERROR(INDEX({"北京中裕世纪大酒店";"江苏利特尔绿色包装股份有限公司";"常州市金坛沃德丰电子科技有限公司"},MATCH(D1196,{"BJ_zhongyu";"JS_WX_liteer";"JS_CZ_wodefeng"},0)),"")</f>
        <v>常州市金坛沃德丰电子科技有限公司</v>
      </c>
      <c r="D1196" s="11" t="str">
        <f>[1]动作!$G1195</f>
        <v>JS_CZ_wodefeng</v>
      </c>
      <c r="E1196" s="11" t="str">
        <f>[1]动作!$D1195</f>
        <v>分系统1BMS3单体电压过低一级故障</v>
      </c>
      <c r="F1196" s="11" t="s">
        <v>177</v>
      </c>
      <c r="G1196" s="12">
        <f>[1]动作!$A1195+[1]动作!$B1195</f>
        <v>43197.826122685183</v>
      </c>
      <c r="H1196" s="12"/>
      <c r="I1196" s="11"/>
    </row>
    <row r="1197" spans="1:9" hidden="1" x14ac:dyDescent="0.3">
      <c r="A1197" s="24">
        <v>1195</v>
      </c>
      <c r="B1197" s="11" t="str">
        <f>IFERROR(INDEX({"JSNY-BJ0001-01";"JSNY-JS0022-01";"JSNY-JS0002-01"},MATCH(D1197,{"BJ_zhongyu";"JS_WX_liteer";"JS_CZ_wodefeng"},0)),"")</f>
        <v>JSNY-JS0002-01</v>
      </c>
      <c r="C1197" s="11" t="str">
        <f>IFERROR(INDEX({"北京中裕世纪大酒店";"江苏利特尔绿色包装股份有限公司";"常州市金坛沃德丰电子科技有限公司"},MATCH(D1197,{"BJ_zhongyu";"JS_WX_liteer";"JS_CZ_wodefeng"},0)),"")</f>
        <v>常州市金坛沃德丰电子科技有限公司</v>
      </c>
      <c r="D1197" s="11" t="str">
        <f>[1]动作!$G1196</f>
        <v>JS_CZ_wodefeng</v>
      </c>
      <c r="E1197" s="11" t="str">
        <f>[1]动作!$D1196</f>
        <v>分系统1BMS3单体电压过低二级故障</v>
      </c>
      <c r="F1197" s="11" t="s">
        <v>177</v>
      </c>
      <c r="G1197" s="12">
        <f>[1]动作!$A1196+[1]动作!$B1196</f>
        <v>43197.826122685183</v>
      </c>
      <c r="H1197" s="12"/>
      <c r="I1197" s="11"/>
    </row>
    <row r="1198" spans="1:9" hidden="1" x14ac:dyDescent="0.3">
      <c r="A1198" s="24">
        <v>1196</v>
      </c>
      <c r="B1198" s="11" t="str">
        <f>IFERROR(INDEX({"JSNY-BJ0001-01";"JSNY-JS0022-01";"JSNY-JS0002-01"},MATCH(D1198,{"BJ_zhongyu";"JS_WX_liteer";"JS_CZ_wodefeng"},0)),"")</f>
        <v>JSNY-JS0002-01</v>
      </c>
      <c r="C1198" s="11" t="str">
        <f>IFERROR(INDEX({"北京中裕世纪大酒店";"江苏利特尔绿色包装股份有限公司";"常州市金坛沃德丰电子科技有限公司"},MATCH(D1198,{"BJ_zhongyu";"JS_WX_liteer";"JS_CZ_wodefeng"},0)),"")</f>
        <v>常州市金坛沃德丰电子科技有限公司</v>
      </c>
      <c r="D1198" s="11" t="str">
        <f>[1]动作!$G1197</f>
        <v>JS_CZ_wodefeng</v>
      </c>
      <c r="E1198" s="11" t="str">
        <f>[1]动作!$D1197</f>
        <v>分系统1BMS3SOC过低一级故障</v>
      </c>
      <c r="F1198" s="11" t="s">
        <v>177</v>
      </c>
      <c r="G1198" s="12">
        <f>[1]动作!$A1197+[1]动作!$B1197</f>
        <v>43197.826643518521</v>
      </c>
      <c r="H1198" s="12"/>
      <c r="I1198" s="11"/>
    </row>
    <row r="1199" spans="1:9" hidden="1" x14ac:dyDescent="0.3">
      <c r="A1199" s="24">
        <v>1197</v>
      </c>
      <c r="B1199" s="11" t="str">
        <f>IFERROR(INDEX({"JSNY-BJ0001-01";"JSNY-JS0022-01";"JSNY-JS0002-01"},MATCH(D1199,{"BJ_zhongyu";"JS_WX_liteer";"JS_CZ_wodefeng"},0)),"")</f>
        <v>JSNY-JS0002-01</v>
      </c>
      <c r="C1199" s="11" t="str">
        <f>IFERROR(INDEX({"北京中裕世纪大酒店";"江苏利特尔绿色包装股份有限公司";"常州市金坛沃德丰电子科技有限公司"},MATCH(D1199,{"BJ_zhongyu";"JS_WX_liteer";"JS_CZ_wodefeng"},0)),"")</f>
        <v>常州市金坛沃德丰电子科技有限公司</v>
      </c>
      <c r="D1199" s="11" t="str">
        <f>[1]动作!$G1198</f>
        <v>JS_CZ_wodefeng</v>
      </c>
      <c r="E1199" s="11" t="str">
        <f>[1]动作!$D1198</f>
        <v>分系统1BMS3SOC过低二级故障</v>
      </c>
      <c r="F1199" s="11" t="s">
        <v>177</v>
      </c>
      <c r="G1199" s="12">
        <f>[1]动作!$A1198+[1]动作!$B1198</f>
        <v>43197.826643518521</v>
      </c>
      <c r="H1199" s="12"/>
      <c r="I1199" s="11"/>
    </row>
    <row r="1200" spans="1:9" hidden="1" x14ac:dyDescent="0.3">
      <c r="A1200" s="24">
        <v>1198</v>
      </c>
      <c r="B1200" s="11" t="str">
        <f>IFERROR(INDEX({"JSNY-BJ0001-01";"JSNY-JS0022-01";"JSNY-JS0002-01"},MATCH(D1200,{"BJ_zhongyu";"JS_WX_liteer";"JS_CZ_wodefeng"},0)),"")</f>
        <v>JSNY-JS0002-01</v>
      </c>
      <c r="C1200" s="11" t="str">
        <f>IFERROR(INDEX({"北京中裕世纪大酒店";"江苏利特尔绿色包装股份有限公司";"常州市金坛沃德丰电子科技有限公司"},MATCH(D1200,{"BJ_zhongyu";"JS_WX_liteer";"JS_CZ_wodefeng"},0)),"")</f>
        <v>常州市金坛沃德丰电子科技有限公司</v>
      </c>
      <c r="D1200" s="11" t="str">
        <f>[1]动作!$G1199</f>
        <v>JS_CZ_wodefeng</v>
      </c>
      <c r="E1200" s="11" t="str">
        <f>[1]动作!$D1199</f>
        <v>分系统1BMS6单体电压过低一级故障</v>
      </c>
      <c r="F1200" s="11" t="s">
        <v>177</v>
      </c>
      <c r="G1200" s="12">
        <f>[1]动作!$A1199+[1]动作!$B1199</f>
        <v>43197.827337962961</v>
      </c>
      <c r="H1200" s="12"/>
      <c r="I1200" s="11"/>
    </row>
    <row r="1201" spans="1:9" hidden="1" x14ac:dyDescent="0.3">
      <c r="A1201" s="24">
        <v>1199</v>
      </c>
      <c r="B1201" s="11" t="str">
        <f>IFERROR(INDEX({"JSNY-BJ0001-01";"JSNY-JS0022-01";"JSNY-JS0002-01"},MATCH(D1201,{"BJ_zhongyu";"JS_WX_liteer";"JS_CZ_wodefeng"},0)),"")</f>
        <v>JSNY-JS0002-01</v>
      </c>
      <c r="C1201" s="11" t="str">
        <f>IFERROR(INDEX({"北京中裕世纪大酒店";"江苏利特尔绿色包装股份有限公司";"常州市金坛沃德丰电子科技有限公司"},MATCH(D1201,{"BJ_zhongyu";"JS_WX_liteer";"JS_CZ_wodefeng"},0)),"")</f>
        <v>常州市金坛沃德丰电子科技有限公司</v>
      </c>
      <c r="D1201" s="11" t="str">
        <f>[1]动作!$G1200</f>
        <v>JS_CZ_wodefeng</v>
      </c>
      <c r="E1201" s="11" t="str">
        <f>[1]动作!$D1200</f>
        <v>分系统1BMS6单体电压过低二级故障</v>
      </c>
      <c r="F1201" s="11" t="s">
        <v>177</v>
      </c>
      <c r="G1201" s="12">
        <f>[1]动作!$A1200+[1]动作!$B1200</f>
        <v>43197.827337962961</v>
      </c>
      <c r="H1201" s="12"/>
      <c r="I1201" s="11"/>
    </row>
    <row r="1202" spans="1:9" hidden="1" x14ac:dyDescent="0.3">
      <c r="A1202" s="24">
        <v>1200</v>
      </c>
      <c r="B1202" s="11" t="str">
        <f>IFERROR(INDEX({"JSNY-BJ0001-01";"JSNY-JS0022-01";"JSNY-JS0002-01"},MATCH(D1202,{"BJ_zhongyu";"JS_WX_liteer";"JS_CZ_wodefeng"},0)),"")</f>
        <v>JSNY-JS0002-01</v>
      </c>
      <c r="C1202" s="11" t="str">
        <f>IFERROR(INDEX({"北京中裕世纪大酒店";"江苏利特尔绿色包装股份有限公司";"常州市金坛沃德丰电子科技有限公司"},MATCH(D1202,{"BJ_zhongyu";"JS_WX_liteer";"JS_CZ_wodefeng"},0)),"")</f>
        <v>常州市金坛沃德丰电子科技有限公司</v>
      </c>
      <c r="D1202" s="11" t="str">
        <f>[1]动作!$G1201</f>
        <v>JS_CZ_wodefeng</v>
      </c>
      <c r="E1202" s="11" t="str">
        <f>[1]动作!$D1201</f>
        <v>分系统1BMS4单体电压过低一级故障</v>
      </c>
      <c r="F1202" s="11" t="s">
        <v>177</v>
      </c>
      <c r="G1202" s="12">
        <f>[1]动作!$A1201+[1]动作!$B1201</f>
        <v>43197.8278125</v>
      </c>
      <c r="H1202" s="12"/>
      <c r="I1202" s="11"/>
    </row>
    <row r="1203" spans="1:9" hidden="1" x14ac:dyDescent="0.3">
      <c r="A1203" s="24">
        <v>1201</v>
      </c>
      <c r="B1203" s="11" t="str">
        <f>IFERROR(INDEX({"JSNY-BJ0001-01";"JSNY-JS0022-01";"JSNY-JS0002-01"},MATCH(D1203,{"BJ_zhongyu";"JS_WX_liteer";"JS_CZ_wodefeng"},0)),"")</f>
        <v>JSNY-JS0002-01</v>
      </c>
      <c r="C1203" s="11" t="str">
        <f>IFERROR(INDEX({"北京中裕世纪大酒店";"江苏利特尔绿色包装股份有限公司";"常州市金坛沃德丰电子科技有限公司"},MATCH(D1203,{"BJ_zhongyu";"JS_WX_liteer";"JS_CZ_wodefeng"},0)),"")</f>
        <v>常州市金坛沃德丰电子科技有限公司</v>
      </c>
      <c r="D1203" s="11" t="str">
        <f>[1]动作!$G1202</f>
        <v>JS_CZ_wodefeng</v>
      </c>
      <c r="E1203" s="11" t="str">
        <f>[1]动作!$D1202</f>
        <v>分系统1BMS4单体电压过低二级故障</v>
      </c>
      <c r="F1203" s="11" t="s">
        <v>177</v>
      </c>
      <c r="G1203" s="12">
        <f>[1]动作!$A1202+[1]动作!$B1202</f>
        <v>43197.8278125</v>
      </c>
      <c r="H1203" s="12"/>
      <c r="I1203" s="11"/>
    </row>
    <row r="1204" spans="1:9" hidden="1" x14ac:dyDescent="0.3">
      <c r="A1204" s="24">
        <v>1202</v>
      </c>
      <c r="B1204" s="11" t="str">
        <f>IFERROR(INDEX({"JSNY-BJ0001-01";"JSNY-JS0022-01";"JSNY-JS0002-01"},MATCH(D1204,{"BJ_zhongyu";"JS_WX_liteer";"JS_CZ_wodefeng"},0)),"")</f>
        <v>JSNY-JS0002-01</v>
      </c>
      <c r="C1204" s="11" t="str">
        <f>IFERROR(INDEX({"北京中裕世纪大酒店";"江苏利特尔绿色包装股份有限公司";"常州市金坛沃德丰电子科技有限公司"},MATCH(D1204,{"BJ_zhongyu";"JS_WX_liteer";"JS_CZ_wodefeng"},0)),"")</f>
        <v>常州市金坛沃德丰电子科技有限公司</v>
      </c>
      <c r="D1204" s="11" t="str">
        <f>[1]动作!$G1203</f>
        <v>JS_CZ_wodefeng</v>
      </c>
      <c r="E1204" s="11" t="str">
        <f>[1]动作!$D1203</f>
        <v>分系统1BMS5SOC过低一级故障</v>
      </c>
      <c r="F1204" s="11" t="s">
        <v>177</v>
      </c>
      <c r="G1204" s="12">
        <f>[1]动作!$A1203+[1]动作!$B1203</f>
        <v>43197.828726851854</v>
      </c>
      <c r="H1204" s="12"/>
      <c r="I1204" s="11"/>
    </row>
    <row r="1205" spans="1:9" hidden="1" x14ac:dyDescent="0.3">
      <c r="A1205" s="24">
        <v>1203</v>
      </c>
      <c r="B1205" s="11" t="str">
        <f>IFERROR(INDEX({"JSNY-BJ0001-01";"JSNY-JS0022-01";"JSNY-JS0002-01"},MATCH(D1205,{"BJ_zhongyu";"JS_WX_liteer";"JS_CZ_wodefeng"},0)),"")</f>
        <v>JSNY-JS0002-01</v>
      </c>
      <c r="C1205" s="11" t="str">
        <f>IFERROR(INDEX({"北京中裕世纪大酒店";"江苏利特尔绿色包装股份有限公司";"常州市金坛沃德丰电子科技有限公司"},MATCH(D1205,{"BJ_zhongyu";"JS_WX_liteer";"JS_CZ_wodefeng"},0)),"")</f>
        <v>常州市金坛沃德丰电子科技有限公司</v>
      </c>
      <c r="D1205" s="11" t="str">
        <f>[1]动作!$G1204</f>
        <v>JS_CZ_wodefeng</v>
      </c>
      <c r="E1205" s="11" t="str">
        <f>[1]动作!$D1204</f>
        <v>分系统1BMS5SOC过低二级故障</v>
      </c>
      <c r="F1205" s="11" t="s">
        <v>177</v>
      </c>
      <c r="G1205" s="12">
        <f>[1]动作!$A1204+[1]动作!$B1204</f>
        <v>43197.828726851854</v>
      </c>
      <c r="H1205" s="12"/>
      <c r="I1205" s="11"/>
    </row>
    <row r="1206" spans="1:9" hidden="1" x14ac:dyDescent="0.3">
      <c r="A1206" s="24">
        <v>1204</v>
      </c>
      <c r="B1206" s="11" t="str">
        <f>IFERROR(INDEX({"JSNY-BJ0001-01";"JSNY-JS0022-01";"JSNY-JS0002-01"},MATCH(D1206,{"BJ_zhongyu";"JS_WX_liteer";"JS_CZ_wodefeng"},0)),"")</f>
        <v>JSNY-JS0002-01</v>
      </c>
      <c r="C1206" s="11" t="str">
        <f>IFERROR(INDEX({"北京中裕世纪大酒店";"江苏利特尔绿色包装股份有限公司";"常州市金坛沃德丰电子科技有限公司"},MATCH(D1206,{"BJ_zhongyu";"JS_WX_liteer";"JS_CZ_wodefeng"},0)),"")</f>
        <v>常州市金坛沃德丰电子科技有限公司</v>
      </c>
      <c r="D1206" s="11" t="str">
        <f>[1]动作!$G1205</f>
        <v>JS_CZ_wodefeng</v>
      </c>
      <c r="E1206" s="11" t="str">
        <f>[1]动作!$D1205</f>
        <v>分系统1BMS1SOC过低一级故障</v>
      </c>
      <c r="F1206" s="11" t="s">
        <v>177</v>
      </c>
      <c r="G1206" s="12">
        <f>[1]动作!$A1205+[1]动作!$B1205</f>
        <v>43197.829074074078</v>
      </c>
      <c r="H1206" s="12"/>
      <c r="I1206" s="11"/>
    </row>
    <row r="1207" spans="1:9" hidden="1" x14ac:dyDescent="0.3">
      <c r="A1207" s="24">
        <v>1205</v>
      </c>
      <c r="B1207" s="11" t="str">
        <f>IFERROR(INDEX({"JSNY-BJ0001-01";"JSNY-JS0022-01";"JSNY-JS0002-01"},MATCH(D1207,{"BJ_zhongyu";"JS_WX_liteer";"JS_CZ_wodefeng"},0)),"")</f>
        <v>JSNY-JS0002-01</v>
      </c>
      <c r="C1207" s="11" t="str">
        <f>IFERROR(INDEX({"北京中裕世纪大酒店";"江苏利特尔绿色包装股份有限公司";"常州市金坛沃德丰电子科技有限公司"},MATCH(D1207,{"BJ_zhongyu";"JS_WX_liteer";"JS_CZ_wodefeng"},0)),"")</f>
        <v>常州市金坛沃德丰电子科技有限公司</v>
      </c>
      <c r="D1207" s="11" t="str">
        <f>[1]动作!$G1206</f>
        <v>JS_CZ_wodefeng</v>
      </c>
      <c r="E1207" s="11" t="str">
        <f>[1]动作!$D1206</f>
        <v>分系统1BMS1SOC过低二级故障</v>
      </c>
      <c r="F1207" s="11" t="s">
        <v>177</v>
      </c>
      <c r="G1207" s="12">
        <f>[1]动作!$A1206+[1]动作!$B1206</f>
        <v>43197.829074074078</v>
      </c>
      <c r="H1207" s="12"/>
      <c r="I1207" s="11"/>
    </row>
    <row r="1208" spans="1:9" hidden="1" x14ac:dyDescent="0.3">
      <c r="A1208" s="24">
        <v>1206</v>
      </c>
      <c r="B1208" s="11" t="str">
        <f>IFERROR(INDEX({"JSNY-BJ0001-01";"JSNY-JS0022-01";"JSNY-JS0002-01"},MATCH(D1208,{"BJ_zhongyu";"JS_WX_liteer";"JS_CZ_wodefeng"},0)),"")</f>
        <v>JSNY-JS0002-01</v>
      </c>
      <c r="C1208" s="11" t="str">
        <f>IFERROR(INDEX({"北京中裕世纪大酒店";"江苏利特尔绿色包装股份有限公司";"常州市金坛沃德丰电子科技有限公司"},MATCH(D1208,{"BJ_zhongyu";"JS_WX_liteer";"JS_CZ_wodefeng"},0)),"")</f>
        <v>常州市金坛沃德丰电子科技有限公司</v>
      </c>
      <c r="D1208" s="11" t="str">
        <f>[1]动作!$G1207</f>
        <v>JS_CZ_wodefeng</v>
      </c>
      <c r="E1208" s="11" t="str">
        <f>[1]动作!$D1207</f>
        <v>分系统1BMS6SOC过低一级故障</v>
      </c>
      <c r="F1208" s="11" t="s">
        <v>177</v>
      </c>
      <c r="G1208" s="12">
        <f>[1]动作!$A1207+[1]动作!$B1207</f>
        <v>43197.829548611109</v>
      </c>
      <c r="H1208" s="12"/>
      <c r="I1208" s="11"/>
    </row>
    <row r="1209" spans="1:9" hidden="1" x14ac:dyDescent="0.3">
      <c r="A1209" s="24">
        <v>1207</v>
      </c>
      <c r="B1209" s="11" t="str">
        <f>IFERROR(INDEX({"JSNY-BJ0001-01";"JSNY-JS0022-01";"JSNY-JS0002-01"},MATCH(D1209,{"BJ_zhongyu";"JS_WX_liteer";"JS_CZ_wodefeng"},0)),"")</f>
        <v>JSNY-JS0002-01</v>
      </c>
      <c r="C1209" s="11" t="str">
        <f>IFERROR(INDEX({"北京中裕世纪大酒店";"江苏利特尔绿色包装股份有限公司";"常州市金坛沃德丰电子科技有限公司"},MATCH(D1209,{"BJ_zhongyu";"JS_WX_liteer";"JS_CZ_wodefeng"},0)),"")</f>
        <v>常州市金坛沃德丰电子科技有限公司</v>
      </c>
      <c r="D1209" s="11" t="str">
        <f>[1]动作!$G1208</f>
        <v>JS_CZ_wodefeng</v>
      </c>
      <c r="E1209" s="11" t="str">
        <f>[1]动作!$D1208</f>
        <v>分系统1BMS6SOC过低二级故障</v>
      </c>
      <c r="F1209" s="11" t="s">
        <v>177</v>
      </c>
      <c r="G1209" s="12">
        <f>[1]动作!$A1208+[1]动作!$B1208</f>
        <v>43197.829548611109</v>
      </c>
      <c r="H1209" s="12"/>
      <c r="I1209" s="11"/>
    </row>
    <row r="1210" spans="1:9" hidden="1" x14ac:dyDescent="0.3">
      <c r="A1210" s="24">
        <v>1208</v>
      </c>
      <c r="B1210" s="11" t="str">
        <f>IFERROR(INDEX({"JSNY-BJ0001-01";"JSNY-JS0022-01";"JSNY-JS0002-01"},MATCH(D1210,{"BJ_zhongyu";"JS_WX_liteer";"JS_CZ_wodefeng"},0)),"")</f>
        <v>JSNY-JS0002-01</v>
      </c>
      <c r="C1210" s="11" t="str">
        <f>IFERROR(INDEX({"北京中裕世纪大酒店";"江苏利特尔绿色包装股份有限公司";"常州市金坛沃德丰电子科技有限公司"},MATCH(D1210,{"BJ_zhongyu";"JS_WX_liteer";"JS_CZ_wodefeng"},0)),"")</f>
        <v>常州市金坛沃德丰电子科技有限公司</v>
      </c>
      <c r="D1210" s="11" t="str">
        <f>[1]动作!$G1209</f>
        <v>JS_CZ_wodefeng</v>
      </c>
      <c r="E1210" s="11" t="str">
        <f>[1]动作!$D1209</f>
        <v>分系统1BMS4SOC过低一级故障</v>
      </c>
      <c r="F1210" s="11" t="s">
        <v>177</v>
      </c>
      <c r="G1210" s="12">
        <f>[1]动作!$A1209+[1]动作!$B1209</f>
        <v>43197.830590277779</v>
      </c>
      <c r="H1210" s="12"/>
      <c r="I1210" s="11"/>
    </row>
    <row r="1211" spans="1:9" hidden="1" x14ac:dyDescent="0.3">
      <c r="A1211" s="24">
        <v>1209</v>
      </c>
      <c r="B1211" s="11" t="str">
        <f>IFERROR(INDEX({"JSNY-BJ0001-01";"JSNY-JS0022-01";"JSNY-JS0002-01"},MATCH(D1211,{"BJ_zhongyu";"JS_WX_liteer";"JS_CZ_wodefeng"},0)),"")</f>
        <v>JSNY-JS0002-01</v>
      </c>
      <c r="C1211" s="11" t="str">
        <f>IFERROR(INDEX({"北京中裕世纪大酒店";"江苏利特尔绿色包装股份有限公司";"常州市金坛沃德丰电子科技有限公司"},MATCH(D1211,{"BJ_zhongyu";"JS_WX_liteer";"JS_CZ_wodefeng"},0)),"")</f>
        <v>常州市金坛沃德丰电子科技有限公司</v>
      </c>
      <c r="D1211" s="11" t="str">
        <f>[1]动作!$G1210</f>
        <v>JS_CZ_wodefeng</v>
      </c>
      <c r="E1211" s="11" t="str">
        <f>[1]动作!$D1210</f>
        <v>分系统1BMS4SOC过低二级故障</v>
      </c>
      <c r="F1211" s="11" t="s">
        <v>177</v>
      </c>
      <c r="G1211" s="12">
        <f>[1]动作!$A1210+[1]动作!$B1210</f>
        <v>43197.830590277779</v>
      </c>
      <c r="H1211" s="12"/>
      <c r="I1211" s="11"/>
    </row>
    <row r="1212" spans="1:9" hidden="1" x14ac:dyDescent="0.3">
      <c r="A1212" s="24">
        <v>1210</v>
      </c>
      <c r="B1212" s="11" t="str">
        <f>IFERROR(INDEX({"JSNY-BJ0001-01";"JSNY-JS0022-01";"JSNY-JS0002-01"},MATCH(D1212,{"BJ_zhongyu";"JS_WX_liteer";"JS_CZ_wodefeng"},0)),"")</f>
        <v>JSNY-JS0002-01</v>
      </c>
      <c r="C1212" s="11" t="str">
        <f>IFERROR(INDEX({"北京中裕世纪大酒店";"江苏利特尔绿色包装股份有限公司";"常州市金坛沃德丰电子科技有限公司"},MATCH(D1212,{"BJ_zhongyu";"JS_WX_liteer";"JS_CZ_wodefeng"},0)),"")</f>
        <v>常州市金坛沃德丰电子科技有限公司</v>
      </c>
      <c r="D1212" s="11" t="str">
        <f>[1]动作!$G1211</f>
        <v>JS_CZ_wodefeng</v>
      </c>
      <c r="E1212" s="11" t="str">
        <f>[1]动作!$D1211</f>
        <v>分系统1BMS2SOC过低一级故障</v>
      </c>
      <c r="F1212" s="11" t="s">
        <v>177</v>
      </c>
      <c r="G1212" s="12">
        <f>[1]动作!$A1211+[1]动作!$B1211</f>
        <v>43197.831446759257</v>
      </c>
      <c r="H1212" s="12"/>
      <c r="I1212" s="11"/>
    </row>
    <row r="1213" spans="1:9" hidden="1" x14ac:dyDescent="0.3">
      <c r="A1213" s="24">
        <v>1211</v>
      </c>
      <c r="B1213" s="11" t="str">
        <f>IFERROR(INDEX({"JSNY-BJ0001-01";"JSNY-JS0022-01";"JSNY-JS0002-01"},MATCH(D1213,{"BJ_zhongyu";"JS_WX_liteer";"JS_CZ_wodefeng"},0)),"")</f>
        <v>JSNY-JS0002-01</v>
      </c>
      <c r="C1213" s="11" t="str">
        <f>IFERROR(INDEX({"北京中裕世纪大酒店";"江苏利特尔绿色包装股份有限公司";"常州市金坛沃德丰电子科技有限公司"},MATCH(D1213,{"BJ_zhongyu";"JS_WX_liteer";"JS_CZ_wodefeng"},0)),"")</f>
        <v>常州市金坛沃德丰电子科技有限公司</v>
      </c>
      <c r="D1213" s="11" t="str">
        <f>[1]动作!$G1212</f>
        <v>JS_CZ_wodefeng</v>
      </c>
      <c r="E1213" s="11" t="str">
        <f>[1]动作!$D1212</f>
        <v>分系统1BMS2SOC过低二级故障</v>
      </c>
      <c r="F1213" s="11" t="s">
        <v>177</v>
      </c>
      <c r="G1213" s="12">
        <f>[1]动作!$A1212+[1]动作!$B1212</f>
        <v>43197.831446759257</v>
      </c>
      <c r="H1213" s="12"/>
      <c r="I1213" s="11"/>
    </row>
    <row r="1214" spans="1:9" hidden="1" x14ac:dyDescent="0.3">
      <c r="A1214" s="24">
        <v>1212</v>
      </c>
      <c r="B1214" s="11" t="str">
        <f>IFERROR(INDEX({"JSNY-BJ0001-01";"JSNY-JS0022-01";"JSNY-JS0002-01"},MATCH(D1214,{"BJ_zhongyu";"JS_WX_liteer";"JS_CZ_wodefeng"},0)),"")</f>
        <v>JSNY-JS0002-01</v>
      </c>
      <c r="C1214" s="11" t="str">
        <f>IFERROR(INDEX({"北京中裕世纪大酒店";"江苏利特尔绿色包装股份有限公司";"常州市金坛沃德丰电子科技有限公司"},MATCH(D1214,{"BJ_zhongyu";"JS_WX_liteer";"JS_CZ_wodefeng"},0)),"")</f>
        <v>常州市金坛沃德丰电子科技有限公司</v>
      </c>
      <c r="D1214" s="11" t="str">
        <f>[1]动作!$G1213</f>
        <v>JS_CZ_wodefeng</v>
      </c>
      <c r="E1214" s="11" t="str">
        <f>[1]动作!$D1213</f>
        <v>分系统1BMS5SOC过低二级故障</v>
      </c>
      <c r="F1214" s="11" t="s">
        <v>177</v>
      </c>
      <c r="G1214" s="12">
        <f>[1]动作!$A1213+[1]动作!$B1213</f>
        <v>43197.856354166666</v>
      </c>
      <c r="H1214" s="12"/>
      <c r="I1214" s="11"/>
    </row>
    <row r="1215" spans="1:9" hidden="1" x14ac:dyDescent="0.3">
      <c r="A1215" s="24">
        <v>1213</v>
      </c>
      <c r="B1215" s="11" t="str">
        <f>IFERROR(INDEX({"JSNY-BJ0001-01";"JSNY-JS0022-01";"JSNY-JS0002-01"},MATCH(D1215,{"BJ_zhongyu";"JS_WX_liteer";"JS_CZ_wodefeng"},0)),"")</f>
        <v>JSNY-JS0002-01</v>
      </c>
      <c r="C1215" s="11" t="str">
        <f>IFERROR(INDEX({"北京中裕世纪大酒店";"江苏利特尔绿色包装股份有限公司";"常州市金坛沃德丰电子科技有限公司"},MATCH(D1215,{"BJ_zhongyu";"JS_WX_liteer";"JS_CZ_wodefeng"},0)),"")</f>
        <v>常州市金坛沃德丰电子科技有限公司</v>
      </c>
      <c r="D1215" s="11" t="str">
        <f>[1]动作!$G1214</f>
        <v>JS_CZ_wodefeng</v>
      </c>
      <c r="E1215" s="11" t="str">
        <f>[1]动作!$D1214</f>
        <v>分系统1BMS4SOC过低二级故障</v>
      </c>
      <c r="F1215" s="11" t="s">
        <v>177</v>
      </c>
      <c r="G1215" s="12">
        <f>[1]动作!$A1214+[1]动作!$B1214</f>
        <v>43197.94327546296</v>
      </c>
      <c r="H1215" s="12"/>
      <c r="I1215" s="11"/>
    </row>
    <row r="1216" spans="1:9" hidden="1" x14ac:dyDescent="0.3">
      <c r="A1216" s="24">
        <v>1214</v>
      </c>
      <c r="B1216" s="11" t="str">
        <f>IFERROR(INDEX({"JSNY-BJ0001-01";"JSNY-JS0022-01";"JSNY-JS0002-01"},MATCH(D1216,{"BJ_zhongyu";"JS_WX_liteer";"JS_CZ_wodefeng"},0)),"")</f>
        <v>JSNY-JS0002-01</v>
      </c>
      <c r="C1216" s="11" t="str">
        <f>IFERROR(INDEX({"北京中裕世纪大酒店";"江苏利特尔绿色包装股份有限公司";"常州市金坛沃德丰电子科技有限公司"},MATCH(D1216,{"BJ_zhongyu";"JS_WX_liteer";"JS_CZ_wodefeng"},0)),"")</f>
        <v>常州市金坛沃德丰电子科技有限公司</v>
      </c>
      <c r="D1216" s="11" t="str">
        <f>[1]动作!$G1215</f>
        <v>JS_CZ_wodefeng</v>
      </c>
      <c r="E1216" s="11" t="str">
        <f>[1]动作!$D1215</f>
        <v>分系统1BMS4SOC过低一级故障</v>
      </c>
      <c r="F1216" s="11" t="s">
        <v>177</v>
      </c>
      <c r="G1216" s="12">
        <f>[1]动作!$A1215+[1]动作!$B1215</f>
        <v>43197.9999537037</v>
      </c>
      <c r="H1216" s="12"/>
      <c r="I1216" s="11"/>
    </row>
    <row r="1217" spans="1:9" hidden="1" x14ac:dyDescent="0.3">
      <c r="A1217" s="24">
        <v>1215</v>
      </c>
      <c r="B1217" s="11" t="str">
        <f>IFERROR(INDEX({"JSNY-BJ0001-01";"JSNY-JS0022-01";"JSNY-JS0002-01"},MATCH(D1217,{"BJ_zhongyu";"JS_WX_liteer";"JS_CZ_wodefeng"},0)),"")</f>
        <v>JSNY-JS0002-01</v>
      </c>
      <c r="C1217" s="11" t="str">
        <f>IFERROR(INDEX({"北京中裕世纪大酒店";"江苏利特尔绿色包装股份有限公司";"常州市金坛沃德丰电子科技有限公司"},MATCH(D1217,{"BJ_zhongyu";"JS_WX_liteer";"JS_CZ_wodefeng"},0)),"")</f>
        <v>常州市金坛沃德丰电子科技有限公司</v>
      </c>
      <c r="D1217" s="11" t="str">
        <f>[1]动作!$G1216</f>
        <v>JS_CZ_wodefeng</v>
      </c>
      <c r="E1217" s="11" t="str">
        <f>[1]动作!$D1216</f>
        <v>分系统1BMS1SOC过低二级故障</v>
      </c>
      <c r="F1217" s="11" t="s">
        <v>177</v>
      </c>
      <c r="G1217" s="12">
        <f>[1]动作!$A1216+[1]动作!$B1216</f>
        <v>43198.000127314815</v>
      </c>
      <c r="H1217" s="12"/>
      <c r="I1217" s="11"/>
    </row>
    <row r="1218" spans="1:9" hidden="1" x14ac:dyDescent="0.3">
      <c r="A1218" s="24">
        <v>1216</v>
      </c>
      <c r="B1218" s="11" t="str">
        <f>IFERROR(INDEX({"JSNY-BJ0001-01";"JSNY-JS0022-01";"JSNY-JS0002-01"},MATCH(D1218,{"BJ_zhongyu";"JS_WX_liteer";"JS_CZ_wodefeng"},0)),"")</f>
        <v>JSNY-JS0002-01</v>
      </c>
      <c r="C1218" s="11" t="str">
        <f>IFERROR(INDEX({"北京中裕世纪大酒店";"江苏利特尔绿色包装股份有限公司";"常州市金坛沃德丰电子科技有限公司"},MATCH(D1218,{"BJ_zhongyu";"JS_WX_liteer";"JS_CZ_wodefeng"},0)),"")</f>
        <v>常州市金坛沃德丰电子科技有限公司</v>
      </c>
      <c r="D1218" s="11" t="str">
        <f>[1]动作!$G1217</f>
        <v>JS_CZ_wodefeng</v>
      </c>
      <c r="E1218" s="11" t="str">
        <f>[1]动作!$D1217</f>
        <v>分系统1BMS2SOC过低二级故障</v>
      </c>
      <c r="F1218" s="11" t="s">
        <v>177</v>
      </c>
      <c r="G1218" s="12">
        <f>[1]动作!$A1217+[1]动作!$B1217</f>
        <v>43198.000127314815</v>
      </c>
      <c r="H1218" s="12"/>
      <c r="I1218" s="11"/>
    </row>
    <row r="1219" spans="1:9" hidden="1" x14ac:dyDescent="0.3">
      <c r="A1219" s="24">
        <v>1217</v>
      </c>
      <c r="B1219" s="11" t="str">
        <f>IFERROR(INDEX({"JSNY-BJ0001-01";"JSNY-JS0022-01";"JSNY-JS0002-01"},MATCH(D1219,{"BJ_zhongyu";"JS_WX_liteer";"JS_CZ_wodefeng"},0)),"")</f>
        <v>JSNY-JS0002-01</v>
      </c>
      <c r="C1219" s="11" t="str">
        <f>IFERROR(INDEX({"北京中裕世纪大酒店";"江苏利特尔绿色包装股份有限公司";"常州市金坛沃德丰电子科技有限公司"},MATCH(D1219,{"BJ_zhongyu";"JS_WX_liteer";"JS_CZ_wodefeng"},0)),"")</f>
        <v>常州市金坛沃德丰电子科技有限公司</v>
      </c>
      <c r="D1219" s="11" t="str">
        <f>[1]动作!$G1218</f>
        <v>JS_CZ_wodefeng</v>
      </c>
      <c r="E1219" s="11" t="str">
        <f>[1]动作!$D1218</f>
        <v>分系统1BMS4SOC过低二级故障</v>
      </c>
      <c r="F1219" s="11" t="s">
        <v>177</v>
      </c>
      <c r="G1219" s="12">
        <f>[1]动作!$A1218+[1]动作!$B1218</f>
        <v>43198.000127314815</v>
      </c>
      <c r="H1219" s="12"/>
      <c r="I1219" s="11"/>
    </row>
    <row r="1220" spans="1:9" hidden="1" x14ac:dyDescent="0.3">
      <c r="A1220" s="24">
        <v>1218</v>
      </c>
      <c r="B1220" s="11" t="str">
        <f>IFERROR(INDEX({"JSNY-BJ0001-01";"JSNY-JS0022-01";"JSNY-JS0002-01"},MATCH(D1220,{"BJ_zhongyu";"JS_WX_liteer";"JS_CZ_wodefeng"},0)),"")</f>
        <v>JSNY-JS0002-01</v>
      </c>
      <c r="C1220" s="11" t="str">
        <f>IFERROR(INDEX({"北京中裕世纪大酒店";"江苏利特尔绿色包装股份有限公司";"常州市金坛沃德丰电子科技有限公司"},MATCH(D1220,{"BJ_zhongyu";"JS_WX_liteer";"JS_CZ_wodefeng"},0)),"")</f>
        <v>常州市金坛沃德丰电子科技有限公司</v>
      </c>
      <c r="D1220" s="11" t="str">
        <f>[1]动作!$G1219</f>
        <v>JS_CZ_wodefeng</v>
      </c>
      <c r="E1220" s="11" t="str">
        <f>[1]动作!$D1219</f>
        <v>分系统1BMS6SOC过低二级故障</v>
      </c>
      <c r="F1220" s="11" t="s">
        <v>177</v>
      </c>
      <c r="G1220" s="12">
        <f>[1]动作!$A1219+[1]动作!$B1219</f>
        <v>43198.000127314815</v>
      </c>
      <c r="H1220" s="12"/>
      <c r="I1220" s="11"/>
    </row>
    <row r="1221" spans="1:9" hidden="1" x14ac:dyDescent="0.3">
      <c r="A1221" s="24">
        <v>1219</v>
      </c>
      <c r="B1221" s="11" t="str">
        <f>IFERROR(INDEX({"JSNY-BJ0001-01";"JSNY-JS0022-01";"JSNY-JS0002-01"},MATCH(D1221,{"BJ_zhongyu";"JS_WX_liteer";"JS_CZ_wodefeng"},0)),"")</f>
        <v>JSNY-JS0002-01</v>
      </c>
      <c r="C1221" s="11" t="str">
        <f>IFERROR(INDEX({"北京中裕世纪大酒店";"江苏利特尔绿色包装股份有限公司";"常州市金坛沃德丰电子科技有限公司"},MATCH(D1221,{"BJ_zhongyu";"JS_WX_liteer";"JS_CZ_wodefeng"},0)),"")</f>
        <v>常州市金坛沃德丰电子科技有限公司</v>
      </c>
      <c r="D1221" s="11" t="str">
        <f>[1]动作!$G1220</f>
        <v>JS_CZ_wodefeng</v>
      </c>
      <c r="E1221" s="11" t="str">
        <f>[1]动作!$D1220</f>
        <v>分系统1BMS1SOC过低一级故障</v>
      </c>
      <c r="F1221" s="11" t="s">
        <v>177</v>
      </c>
      <c r="G1221" s="12">
        <f>[1]动作!$A1220+[1]动作!$B1220</f>
        <v>43198.009444444448</v>
      </c>
      <c r="H1221" s="12"/>
      <c r="I1221" s="11"/>
    </row>
    <row r="1222" spans="1:9" hidden="1" x14ac:dyDescent="0.3">
      <c r="A1222" s="24">
        <v>1220</v>
      </c>
      <c r="B1222" s="11" t="str">
        <f>IFERROR(INDEX({"JSNY-BJ0001-01";"JSNY-JS0022-01";"JSNY-JS0002-01"},MATCH(D1222,{"BJ_zhongyu";"JS_WX_liteer";"JS_CZ_wodefeng"},0)),"")</f>
        <v>JSNY-JS0002-01</v>
      </c>
      <c r="C1222" s="11" t="str">
        <f>IFERROR(INDEX({"北京中裕世纪大酒店";"江苏利特尔绿色包装股份有限公司";"常州市金坛沃德丰电子科技有限公司"},MATCH(D1222,{"BJ_zhongyu";"JS_WX_liteer";"JS_CZ_wodefeng"},0)),"")</f>
        <v>常州市金坛沃德丰电子科技有限公司</v>
      </c>
      <c r="D1222" s="11" t="str">
        <f>[1]动作!$G1221</f>
        <v>JS_CZ_wodefeng</v>
      </c>
      <c r="E1222" s="11" t="str">
        <f>[1]动作!$D1221</f>
        <v>分系统1BMS3SOC过低一级故障</v>
      </c>
      <c r="F1222" s="11" t="s">
        <v>177</v>
      </c>
      <c r="G1222" s="12">
        <f>[1]动作!$A1221+[1]动作!$B1221</f>
        <v>43198.009965277779</v>
      </c>
      <c r="H1222" s="12"/>
      <c r="I1222" s="11"/>
    </row>
    <row r="1223" spans="1:9" hidden="1" x14ac:dyDescent="0.3">
      <c r="A1223" s="24">
        <v>1221</v>
      </c>
      <c r="B1223" s="11" t="str">
        <f>IFERROR(INDEX({"JSNY-BJ0001-01";"JSNY-JS0022-01";"JSNY-JS0002-01"},MATCH(D1223,{"BJ_zhongyu";"JS_WX_liteer";"JS_CZ_wodefeng"},0)),"")</f>
        <v>JSNY-JS0002-01</v>
      </c>
      <c r="C1223" s="11" t="str">
        <f>IFERROR(INDEX({"北京中裕世纪大酒店";"江苏利特尔绿色包装股份有限公司";"常州市金坛沃德丰电子科技有限公司"},MATCH(D1223,{"BJ_zhongyu";"JS_WX_liteer";"JS_CZ_wodefeng"},0)),"")</f>
        <v>常州市金坛沃德丰电子科技有限公司</v>
      </c>
      <c r="D1223" s="11" t="str">
        <f>[1]动作!$G1222</f>
        <v>JS_CZ_wodefeng</v>
      </c>
      <c r="E1223" s="11" t="str">
        <f>[1]动作!$D1222</f>
        <v>分系统1BMS6SOC过低一级故障</v>
      </c>
      <c r="F1223" s="11" t="s">
        <v>177</v>
      </c>
      <c r="G1223" s="12">
        <f>[1]动作!$A1222+[1]动作!$B1222</f>
        <v>43198.010138888887</v>
      </c>
      <c r="H1223" s="12"/>
      <c r="I1223" s="11"/>
    </row>
    <row r="1224" spans="1:9" hidden="1" x14ac:dyDescent="0.3">
      <c r="A1224" s="24">
        <v>1222</v>
      </c>
      <c r="B1224" s="11" t="str">
        <f>IFERROR(INDEX({"JSNY-BJ0001-01";"JSNY-JS0022-01";"JSNY-JS0002-01"},MATCH(D1224,{"BJ_zhongyu";"JS_WX_liteer";"JS_CZ_wodefeng"},0)),"")</f>
        <v>JSNY-JS0002-01</v>
      </c>
      <c r="C1224" s="11" t="str">
        <f>IFERROR(INDEX({"北京中裕世纪大酒店";"江苏利特尔绿色包装股份有限公司";"常州市金坛沃德丰电子科技有限公司"},MATCH(D1224,{"BJ_zhongyu";"JS_WX_liteer";"JS_CZ_wodefeng"},0)),"")</f>
        <v>常州市金坛沃德丰电子科技有限公司</v>
      </c>
      <c r="D1224" s="11" t="str">
        <f>[1]动作!$G1223</f>
        <v>JS_CZ_wodefeng</v>
      </c>
      <c r="E1224" s="11" t="str">
        <f>[1]动作!$D1223</f>
        <v>分系统1BMS5SOC过低一级故障</v>
      </c>
      <c r="F1224" s="11" t="s">
        <v>177</v>
      </c>
      <c r="G1224" s="12">
        <f>[1]动作!$A1223+[1]动作!$B1223</f>
        <v>43198.010370370372</v>
      </c>
      <c r="H1224" s="12"/>
      <c r="I1224" s="11"/>
    </row>
    <row r="1225" spans="1:9" hidden="1" x14ac:dyDescent="0.3">
      <c r="A1225" s="24">
        <v>1223</v>
      </c>
      <c r="B1225" s="11" t="str">
        <f>IFERROR(INDEX({"JSNY-BJ0001-01";"JSNY-JS0022-01";"JSNY-JS0002-01"},MATCH(D1225,{"BJ_zhongyu";"JS_WX_liteer";"JS_CZ_wodefeng"},0)),"")</f>
        <v>JSNY-JS0002-01</v>
      </c>
      <c r="C1225" s="11" t="str">
        <f>IFERROR(INDEX({"北京中裕世纪大酒店";"江苏利特尔绿色包装股份有限公司";"常州市金坛沃德丰电子科技有限公司"},MATCH(D1225,{"BJ_zhongyu";"JS_WX_liteer";"JS_CZ_wodefeng"},0)),"")</f>
        <v>常州市金坛沃德丰电子科技有限公司</v>
      </c>
      <c r="D1225" s="11" t="str">
        <f>[1]动作!$G1224</f>
        <v>JS_CZ_wodefeng</v>
      </c>
      <c r="E1225" s="11" t="str">
        <f>[1]动作!$D1224</f>
        <v>分系统1BMS2SOC过低一级故障</v>
      </c>
      <c r="F1225" s="11" t="s">
        <v>177</v>
      </c>
      <c r="G1225" s="12">
        <f>[1]动作!$A1224+[1]动作!$B1224</f>
        <v>43198.010671296295</v>
      </c>
      <c r="H1225" s="12"/>
      <c r="I1225" s="11"/>
    </row>
    <row r="1226" spans="1:9" hidden="1" x14ac:dyDescent="0.3">
      <c r="A1226" s="24">
        <v>1224</v>
      </c>
      <c r="B1226" s="11" t="str">
        <f>IFERROR(INDEX({"JSNY-BJ0001-01";"JSNY-JS0022-01";"JSNY-JS0002-01"},MATCH(D1226,{"BJ_zhongyu";"JS_WX_liteer";"JS_CZ_wodefeng"},0)),"")</f>
        <v>JSNY-JS0002-01</v>
      </c>
      <c r="C1226" s="11" t="str">
        <f>IFERROR(INDEX({"北京中裕世纪大酒店";"江苏利特尔绿色包装股份有限公司";"常州市金坛沃德丰电子科技有限公司"},MATCH(D1226,{"BJ_zhongyu";"JS_WX_liteer";"JS_CZ_wodefeng"},0)),"")</f>
        <v>常州市金坛沃德丰电子科技有限公司</v>
      </c>
      <c r="D1226" s="11" t="str">
        <f>[1]动作!$G1225</f>
        <v>JS_CZ_wodefeng</v>
      </c>
      <c r="E1226" s="11" t="str">
        <f>[1]动作!$D1225</f>
        <v>分系统1BMS4SOC过低一级故障</v>
      </c>
      <c r="F1226" s="11" t="s">
        <v>177</v>
      </c>
      <c r="G1226" s="12">
        <f>[1]动作!$A1225+[1]动作!$B1225</f>
        <v>43198.010717592595</v>
      </c>
      <c r="H1226" s="12"/>
      <c r="I1226" s="11"/>
    </row>
    <row r="1227" spans="1:9" hidden="1" x14ac:dyDescent="0.3">
      <c r="A1227" s="24">
        <v>1225</v>
      </c>
      <c r="B1227" s="11" t="str">
        <f>IFERROR(INDEX({"JSNY-BJ0001-01";"JSNY-JS0022-01";"JSNY-JS0002-01"},MATCH(D1227,{"BJ_zhongyu";"JS_WX_liteer";"JS_CZ_wodefeng"},0)),"")</f>
        <v>JSNY-JS0022-01</v>
      </c>
      <c r="C1227" s="11" t="str">
        <f>IFERROR(INDEX({"北京中裕世纪大酒店";"江苏利特尔绿色包装股份有限公司";"常州市金坛沃德丰电子科技有限公司"},MATCH(D1227,{"BJ_zhongyu";"JS_WX_liteer";"JS_CZ_wodefeng"},0)),"")</f>
        <v>江苏利特尔绿色包装股份有限公司</v>
      </c>
      <c r="D1227" s="11" t="str">
        <f>[1]动作!$G1226</f>
        <v>JS_WX_liteer</v>
      </c>
      <c r="E1227" s="11" t="str">
        <f>[1]动作!$D1226</f>
        <v>分系统1告警状态</v>
      </c>
      <c r="F1227" s="11" t="s">
        <v>178</v>
      </c>
      <c r="G1227" s="12">
        <f>[1]动作!$A1226+[1]动作!$B1226</f>
        <v>43198.383715277778</v>
      </c>
      <c r="H1227" s="12"/>
      <c r="I1227" s="11"/>
    </row>
    <row r="1228" spans="1:9" hidden="1" x14ac:dyDescent="0.3">
      <c r="A1228" s="24">
        <v>1226</v>
      </c>
      <c r="B1228" s="11" t="str">
        <f>IFERROR(INDEX({"JSNY-BJ0001-01";"JSNY-JS0022-01";"JSNY-JS0002-01"},MATCH(D1228,{"BJ_zhongyu";"JS_WX_liteer";"JS_CZ_wodefeng"},0)),"")</f>
        <v>JSNY-JS0022-01</v>
      </c>
      <c r="C1228" s="11" t="str">
        <f>IFERROR(INDEX({"北京中裕世纪大酒店";"江苏利特尔绿色包装股份有限公司";"常州市金坛沃德丰电子科技有限公司"},MATCH(D1228,{"BJ_zhongyu";"JS_WX_liteer";"JS_CZ_wodefeng"},0)),"")</f>
        <v>江苏利特尔绿色包装股份有限公司</v>
      </c>
      <c r="D1228" s="11" t="str">
        <f>[1]动作!$G1227</f>
        <v>JS_WX_liteer</v>
      </c>
      <c r="E1228" s="11" t="str">
        <f>[1]动作!$D1227</f>
        <v>分系统1PCS告警状态</v>
      </c>
      <c r="F1228" s="11" t="s">
        <v>176</v>
      </c>
      <c r="G1228" s="12">
        <f>[1]动作!$A1227+[1]动作!$B1227</f>
        <v>43198.383715277778</v>
      </c>
      <c r="H1228" s="12"/>
      <c r="I1228" s="11"/>
    </row>
    <row r="1229" spans="1:9" hidden="1" x14ac:dyDescent="0.3">
      <c r="A1229" s="24">
        <v>1227</v>
      </c>
      <c r="B1229" s="11" t="str">
        <f>IFERROR(INDEX({"JSNY-BJ0001-01";"JSNY-JS0022-01";"JSNY-JS0002-01"},MATCH(D1229,{"BJ_zhongyu";"JS_WX_liteer";"JS_CZ_wodefeng"},0)),"")</f>
        <v>JSNY-JS0022-01</v>
      </c>
      <c r="C1229" s="11" t="str">
        <f>IFERROR(INDEX({"北京中裕世纪大酒店";"江苏利特尔绿色包装股份有限公司";"常州市金坛沃德丰电子科技有限公司"},MATCH(D1229,{"BJ_zhongyu";"JS_WX_liteer";"JS_CZ_wodefeng"},0)),"")</f>
        <v>江苏利特尔绿色包装股份有限公司</v>
      </c>
      <c r="D1229" s="11" t="str">
        <f>[1]动作!$G1228</f>
        <v>JS_WX_liteer</v>
      </c>
      <c r="E1229" s="11" t="str">
        <f>[1]动作!$D1228</f>
        <v>分系统1告警状态</v>
      </c>
      <c r="F1229" s="11" t="s">
        <v>178</v>
      </c>
      <c r="G1229" s="12">
        <f>[1]动作!$A1228+[1]动作!$B1228</f>
        <v>43198.384062500001</v>
      </c>
      <c r="H1229" s="12"/>
      <c r="I1229" s="11"/>
    </row>
    <row r="1230" spans="1:9" hidden="1" x14ac:dyDescent="0.3">
      <c r="A1230" s="24">
        <v>1228</v>
      </c>
      <c r="B1230" s="11" t="str">
        <f>IFERROR(INDEX({"JSNY-BJ0001-01";"JSNY-JS0022-01";"JSNY-JS0002-01"},MATCH(D1230,{"BJ_zhongyu";"JS_WX_liteer";"JS_CZ_wodefeng"},0)),"")</f>
        <v>JSNY-JS0022-01</v>
      </c>
      <c r="C1230" s="11" t="str">
        <f>IFERROR(INDEX({"北京中裕世纪大酒店";"江苏利特尔绿色包装股份有限公司";"常州市金坛沃德丰电子科技有限公司"},MATCH(D1230,{"BJ_zhongyu";"JS_WX_liteer";"JS_CZ_wodefeng"},0)),"")</f>
        <v>江苏利特尔绿色包装股份有限公司</v>
      </c>
      <c r="D1230" s="11" t="str">
        <f>[1]动作!$G1229</f>
        <v>JS_WX_liteer</v>
      </c>
      <c r="E1230" s="11" t="str">
        <f>[1]动作!$D1229</f>
        <v>分系统1PCS告警状态</v>
      </c>
      <c r="F1230" s="11" t="s">
        <v>176</v>
      </c>
      <c r="G1230" s="12">
        <f>[1]动作!$A1229+[1]动作!$B1229</f>
        <v>43198.384062500001</v>
      </c>
      <c r="H1230" s="12"/>
      <c r="I1230" s="11"/>
    </row>
    <row r="1231" spans="1:9" x14ac:dyDescent="0.3">
      <c r="A1231" s="24">
        <v>1229</v>
      </c>
      <c r="B1231" s="11" t="str">
        <f>IFERROR(INDEX({"JSNY-BJ0001-01";"JSNY-JS0022-01";"JSNY-JS0002-01"},MATCH(D1231,{"BJ_zhongyu";"JS_WX_liteer";"JS_CZ_wodefeng"},0)),"")</f>
        <v>JSNY-JS0022-01</v>
      </c>
      <c r="C1231" s="11" t="str">
        <f>IFERROR(INDEX({"北京中裕世纪大酒店";"江苏利特尔绿色包装股份有限公司";"常州市金坛沃德丰电子科技有限公司"},MATCH(D1231,{"BJ_zhongyu";"JS_WX_liteer";"JS_CZ_wodefeng"},0)),"")</f>
        <v>江苏利特尔绿色包装股份有限公司</v>
      </c>
      <c r="D1231" s="11" t="str">
        <f>[1]动作!$G1230</f>
        <v>JS_WX_liteer</v>
      </c>
      <c r="E1231" s="11" t="str">
        <f>[1]动作!$D1230</f>
        <v>分系统1负载跟随状态</v>
      </c>
      <c r="F1231" s="11"/>
      <c r="G1231" s="12">
        <f>[1]动作!$A1230+[1]动作!$B1230</f>
        <v>43198.384062500001</v>
      </c>
      <c r="H1231" s="12"/>
      <c r="I1231" s="11"/>
    </row>
    <row r="1232" spans="1:9" hidden="1" x14ac:dyDescent="0.3">
      <c r="A1232" s="24">
        <v>1230</v>
      </c>
      <c r="B1232" s="11" t="str">
        <f>IFERROR(INDEX({"JSNY-BJ0001-01";"JSNY-JS0022-01";"JSNY-JS0002-01"},MATCH(D1232,{"BJ_zhongyu";"JS_WX_liteer";"JS_CZ_wodefeng"},0)),"")</f>
        <v>JSNY-JS0002-01</v>
      </c>
      <c r="C1232" s="11" t="str">
        <f>IFERROR(INDEX({"北京中裕世纪大酒店";"江苏利特尔绿色包装股份有限公司";"常州市金坛沃德丰电子科技有限公司"},MATCH(D1232,{"BJ_zhongyu";"JS_WX_liteer";"JS_CZ_wodefeng"},0)),"")</f>
        <v>常州市金坛沃德丰电子科技有限公司</v>
      </c>
      <c r="D1232" s="11" t="str">
        <f>[1]动作!$G1231</f>
        <v>JS_CZ_wodefeng</v>
      </c>
      <c r="E1232" s="11" t="str">
        <f>[1]动作!$D1231</f>
        <v>分系统1BMS1总电压过低一级故障</v>
      </c>
      <c r="F1232" s="11" t="s">
        <v>177</v>
      </c>
      <c r="G1232" s="12">
        <f>[1]动作!$A1231+[1]动作!$B1231</f>
        <v>43198.445034722223</v>
      </c>
      <c r="H1232" s="12"/>
      <c r="I1232" s="11"/>
    </row>
    <row r="1233" spans="1:9" hidden="1" x14ac:dyDescent="0.3">
      <c r="A1233" s="24">
        <v>1231</v>
      </c>
      <c r="B1233" s="11" t="str">
        <f>IFERROR(INDEX({"JSNY-BJ0001-01";"JSNY-JS0022-01";"JSNY-JS0002-01"},MATCH(D1233,{"BJ_zhongyu";"JS_WX_liteer";"JS_CZ_wodefeng"},0)),"")</f>
        <v>JSNY-JS0002-01</v>
      </c>
      <c r="C1233" s="11" t="str">
        <f>IFERROR(INDEX({"北京中裕世纪大酒店";"江苏利特尔绿色包装股份有限公司";"常州市金坛沃德丰电子科技有限公司"},MATCH(D1233,{"BJ_zhongyu";"JS_WX_liteer";"JS_CZ_wodefeng"},0)),"")</f>
        <v>常州市金坛沃德丰电子科技有限公司</v>
      </c>
      <c r="D1233" s="11" t="str">
        <f>[1]动作!$G1232</f>
        <v>JS_CZ_wodefeng</v>
      </c>
      <c r="E1233" s="11" t="str">
        <f>[1]动作!$D1232</f>
        <v>分系统1BMS1总电压过低二级故障</v>
      </c>
      <c r="F1233" s="11" t="s">
        <v>177</v>
      </c>
      <c r="G1233" s="12">
        <f>[1]动作!$A1232+[1]动作!$B1232</f>
        <v>43198.445034722223</v>
      </c>
      <c r="H1233" s="12"/>
      <c r="I1233" s="11"/>
    </row>
    <row r="1234" spans="1:9" hidden="1" x14ac:dyDescent="0.3">
      <c r="A1234" s="24">
        <v>1232</v>
      </c>
      <c r="B1234" s="11" t="str">
        <f>IFERROR(INDEX({"JSNY-BJ0001-01";"JSNY-JS0022-01";"JSNY-JS0002-01"},MATCH(D1234,{"BJ_zhongyu";"JS_WX_liteer";"JS_CZ_wodefeng"},0)),"")</f>
        <v>JSNY-JS0002-01</v>
      </c>
      <c r="C1234" s="11" t="str">
        <f>IFERROR(INDEX({"北京中裕世纪大酒店";"江苏利特尔绿色包装股份有限公司";"常州市金坛沃德丰电子科技有限公司"},MATCH(D1234,{"BJ_zhongyu";"JS_WX_liteer";"JS_CZ_wodefeng"},0)),"")</f>
        <v>常州市金坛沃德丰电子科技有限公司</v>
      </c>
      <c r="D1234" s="11" t="str">
        <f>[1]动作!$G1233</f>
        <v>JS_CZ_wodefeng</v>
      </c>
      <c r="E1234" s="11" t="str">
        <f>[1]动作!$D1233</f>
        <v>分系统1BMS3总电压过低一级故障</v>
      </c>
      <c r="F1234" s="11" t="s">
        <v>177</v>
      </c>
      <c r="G1234" s="12">
        <f>[1]动作!$A1233+[1]动作!$B1233</f>
        <v>43198.445555555554</v>
      </c>
      <c r="H1234" s="12"/>
      <c r="I1234" s="11"/>
    </row>
    <row r="1235" spans="1:9" hidden="1" x14ac:dyDescent="0.3">
      <c r="A1235" s="24">
        <v>1233</v>
      </c>
      <c r="B1235" s="11" t="str">
        <f>IFERROR(INDEX({"JSNY-BJ0001-01";"JSNY-JS0022-01";"JSNY-JS0002-01"},MATCH(D1235,{"BJ_zhongyu";"JS_WX_liteer";"JS_CZ_wodefeng"},0)),"")</f>
        <v>JSNY-JS0002-01</v>
      </c>
      <c r="C1235" s="11" t="str">
        <f>IFERROR(INDEX({"北京中裕世纪大酒店";"江苏利特尔绿色包装股份有限公司";"常州市金坛沃德丰电子科技有限公司"},MATCH(D1235,{"BJ_zhongyu";"JS_WX_liteer";"JS_CZ_wodefeng"},0)),"")</f>
        <v>常州市金坛沃德丰电子科技有限公司</v>
      </c>
      <c r="D1235" s="11" t="str">
        <f>[1]动作!$G1234</f>
        <v>JS_CZ_wodefeng</v>
      </c>
      <c r="E1235" s="11" t="str">
        <f>[1]动作!$D1234</f>
        <v>分系统1BMS3总电压过低二级故障</v>
      </c>
      <c r="F1235" s="11" t="s">
        <v>177</v>
      </c>
      <c r="G1235" s="12">
        <f>[1]动作!$A1234+[1]动作!$B1234</f>
        <v>43198.445555555554</v>
      </c>
      <c r="H1235" s="12"/>
      <c r="I1235" s="11"/>
    </row>
    <row r="1236" spans="1:9" hidden="1" x14ac:dyDescent="0.3">
      <c r="A1236" s="24">
        <v>1234</v>
      </c>
      <c r="B1236" s="11" t="str">
        <f>IFERROR(INDEX({"JSNY-BJ0001-01";"JSNY-JS0022-01";"JSNY-JS0002-01"},MATCH(D1236,{"BJ_zhongyu";"JS_WX_liteer";"JS_CZ_wodefeng"},0)),"")</f>
        <v>JSNY-JS0002-01</v>
      </c>
      <c r="C1236" s="11" t="str">
        <f>IFERROR(INDEX({"北京中裕世纪大酒店";"江苏利特尔绿色包装股份有限公司";"常州市金坛沃德丰电子科技有限公司"},MATCH(D1236,{"BJ_zhongyu";"JS_WX_liteer";"JS_CZ_wodefeng"},0)),"")</f>
        <v>常州市金坛沃德丰电子科技有限公司</v>
      </c>
      <c r="D1236" s="11" t="str">
        <f>[1]动作!$G1235</f>
        <v>JS_CZ_wodefeng</v>
      </c>
      <c r="E1236" s="11" t="str">
        <f>[1]动作!$D1235</f>
        <v>分系统1BMS6总电压过低一级故障</v>
      </c>
      <c r="F1236" s="11" t="s">
        <v>177</v>
      </c>
      <c r="G1236" s="12">
        <f>[1]动作!$A1235+[1]动作!$B1235</f>
        <v>43198.445844907408</v>
      </c>
      <c r="H1236" s="12"/>
      <c r="I1236" s="11"/>
    </row>
    <row r="1237" spans="1:9" hidden="1" x14ac:dyDescent="0.3">
      <c r="A1237" s="24">
        <v>1235</v>
      </c>
      <c r="B1237" s="11" t="str">
        <f>IFERROR(INDEX({"JSNY-BJ0001-01";"JSNY-JS0022-01";"JSNY-JS0002-01"},MATCH(D1237,{"BJ_zhongyu";"JS_WX_liteer";"JS_CZ_wodefeng"},0)),"")</f>
        <v>JSNY-JS0002-01</v>
      </c>
      <c r="C1237" s="11" t="str">
        <f>IFERROR(INDEX({"北京中裕世纪大酒店";"江苏利特尔绿色包装股份有限公司";"常州市金坛沃德丰电子科技有限公司"},MATCH(D1237,{"BJ_zhongyu";"JS_WX_liteer";"JS_CZ_wodefeng"},0)),"")</f>
        <v>常州市金坛沃德丰电子科技有限公司</v>
      </c>
      <c r="D1237" s="11" t="str">
        <f>[1]动作!$G1236</f>
        <v>JS_CZ_wodefeng</v>
      </c>
      <c r="E1237" s="11" t="str">
        <f>[1]动作!$D1236</f>
        <v>分系统1BMS6总电压过低二级故障</v>
      </c>
      <c r="F1237" s="11" t="s">
        <v>177</v>
      </c>
      <c r="G1237" s="12">
        <f>[1]动作!$A1236+[1]动作!$B1236</f>
        <v>43198.445844907408</v>
      </c>
      <c r="H1237" s="12"/>
      <c r="I1237" s="11"/>
    </row>
    <row r="1238" spans="1:9" hidden="1" x14ac:dyDescent="0.3">
      <c r="A1238" s="24">
        <v>1236</v>
      </c>
      <c r="B1238" s="11" t="str">
        <f>IFERROR(INDEX({"JSNY-BJ0001-01";"JSNY-JS0022-01";"JSNY-JS0002-01"},MATCH(D1238,{"BJ_zhongyu";"JS_WX_liteer";"JS_CZ_wodefeng"},0)),"")</f>
        <v>JSNY-JS0002-01</v>
      </c>
      <c r="C1238" s="11" t="str">
        <f>IFERROR(INDEX({"北京中裕世纪大酒店";"江苏利特尔绿色包装股份有限公司";"常州市金坛沃德丰电子科技有限公司"},MATCH(D1238,{"BJ_zhongyu";"JS_WX_liteer";"JS_CZ_wodefeng"},0)),"")</f>
        <v>常州市金坛沃德丰电子科技有限公司</v>
      </c>
      <c r="D1238" s="11" t="str">
        <f>[1]动作!$G1237</f>
        <v>JS_CZ_wodefeng</v>
      </c>
      <c r="E1238" s="11" t="str">
        <f>[1]动作!$D1237</f>
        <v>分系统1BMS5总电压过低一级故障</v>
      </c>
      <c r="F1238" s="11" t="s">
        <v>177</v>
      </c>
      <c r="G1238" s="12">
        <f>[1]动作!$A1237+[1]动作!$B1237</f>
        <v>43198.446319444447</v>
      </c>
      <c r="H1238" s="12"/>
      <c r="I1238" s="11"/>
    </row>
    <row r="1239" spans="1:9" hidden="1" x14ac:dyDescent="0.3">
      <c r="A1239" s="24">
        <v>1237</v>
      </c>
      <c r="B1239" s="11" t="str">
        <f>IFERROR(INDEX({"JSNY-BJ0001-01";"JSNY-JS0022-01";"JSNY-JS0002-01"},MATCH(D1239,{"BJ_zhongyu";"JS_WX_liteer";"JS_CZ_wodefeng"},0)),"")</f>
        <v>JSNY-JS0002-01</v>
      </c>
      <c r="C1239" s="11" t="str">
        <f>IFERROR(INDEX({"北京中裕世纪大酒店";"江苏利特尔绿色包装股份有限公司";"常州市金坛沃德丰电子科技有限公司"},MATCH(D1239,{"BJ_zhongyu";"JS_WX_liteer";"JS_CZ_wodefeng"},0)),"")</f>
        <v>常州市金坛沃德丰电子科技有限公司</v>
      </c>
      <c r="D1239" s="11" t="str">
        <f>[1]动作!$G1238</f>
        <v>JS_CZ_wodefeng</v>
      </c>
      <c r="E1239" s="11" t="str">
        <f>[1]动作!$D1238</f>
        <v>分系统1BMS5总电压过低二级故障</v>
      </c>
      <c r="F1239" s="11" t="s">
        <v>177</v>
      </c>
      <c r="G1239" s="12">
        <f>[1]动作!$A1238+[1]动作!$B1238</f>
        <v>43198.446319444447</v>
      </c>
      <c r="H1239" s="12"/>
      <c r="I1239" s="11"/>
    </row>
    <row r="1240" spans="1:9" hidden="1" x14ac:dyDescent="0.3">
      <c r="A1240" s="24">
        <v>1238</v>
      </c>
      <c r="B1240" s="11" t="str">
        <f>IFERROR(INDEX({"JSNY-BJ0001-01";"JSNY-JS0022-01";"JSNY-JS0002-01"},MATCH(D1240,{"BJ_zhongyu";"JS_WX_liteer";"JS_CZ_wodefeng"},0)),"")</f>
        <v>JSNY-JS0002-01</v>
      </c>
      <c r="C1240" s="11" t="str">
        <f>IFERROR(INDEX({"北京中裕世纪大酒店";"江苏利特尔绿色包装股份有限公司";"常州市金坛沃德丰电子科技有限公司"},MATCH(D1240,{"BJ_zhongyu";"JS_WX_liteer";"JS_CZ_wodefeng"},0)),"")</f>
        <v>常州市金坛沃德丰电子科技有限公司</v>
      </c>
      <c r="D1240" s="11" t="str">
        <f>[1]动作!$G1239</f>
        <v>JS_CZ_wodefeng</v>
      </c>
      <c r="E1240" s="11" t="str">
        <f>[1]动作!$D1239</f>
        <v>分系统1BMS2总电压过低一级故障</v>
      </c>
      <c r="F1240" s="11" t="s">
        <v>177</v>
      </c>
      <c r="G1240" s="12">
        <f>[1]动作!$A1239+[1]动作!$B1239</f>
        <v>43198.446493055555</v>
      </c>
      <c r="H1240" s="12"/>
      <c r="I1240" s="11"/>
    </row>
    <row r="1241" spans="1:9" hidden="1" x14ac:dyDescent="0.3">
      <c r="A1241" s="24">
        <v>1239</v>
      </c>
      <c r="B1241" s="11" t="str">
        <f>IFERROR(INDEX({"JSNY-BJ0001-01";"JSNY-JS0022-01";"JSNY-JS0002-01"},MATCH(D1241,{"BJ_zhongyu";"JS_WX_liteer";"JS_CZ_wodefeng"},0)),"")</f>
        <v>JSNY-JS0002-01</v>
      </c>
      <c r="C1241" s="11" t="str">
        <f>IFERROR(INDEX({"北京中裕世纪大酒店";"江苏利特尔绿色包装股份有限公司";"常州市金坛沃德丰电子科技有限公司"},MATCH(D1241,{"BJ_zhongyu";"JS_WX_liteer";"JS_CZ_wodefeng"},0)),"")</f>
        <v>常州市金坛沃德丰电子科技有限公司</v>
      </c>
      <c r="D1241" s="11" t="str">
        <f>[1]动作!$G1240</f>
        <v>JS_CZ_wodefeng</v>
      </c>
      <c r="E1241" s="11" t="str">
        <f>[1]动作!$D1240</f>
        <v>分系统1BMS2总电压过低二级故障</v>
      </c>
      <c r="F1241" s="11" t="s">
        <v>177</v>
      </c>
      <c r="G1241" s="12">
        <f>[1]动作!$A1240+[1]动作!$B1240</f>
        <v>43198.446493055555</v>
      </c>
      <c r="H1241" s="12"/>
      <c r="I1241" s="11"/>
    </row>
    <row r="1242" spans="1:9" hidden="1" x14ac:dyDescent="0.3">
      <c r="A1242" s="24">
        <v>1240</v>
      </c>
      <c r="B1242" s="11" t="str">
        <f>IFERROR(INDEX({"JSNY-BJ0001-01";"JSNY-JS0022-01";"JSNY-JS0002-01"},MATCH(D1242,{"BJ_zhongyu";"JS_WX_liteer";"JS_CZ_wodefeng"},0)),"")</f>
        <v>JSNY-JS0002-01</v>
      </c>
      <c r="C1242" s="11" t="str">
        <f>IFERROR(INDEX({"北京中裕世纪大酒店";"江苏利特尔绿色包装股份有限公司";"常州市金坛沃德丰电子科技有限公司"},MATCH(D1242,{"BJ_zhongyu";"JS_WX_liteer";"JS_CZ_wodefeng"},0)),"")</f>
        <v>常州市金坛沃德丰电子科技有限公司</v>
      </c>
      <c r="D1242" s="11" t="str">
        <f>[1]动作!$G1241</f>
        <v>JS_CZ_wodefeng</v>
      </c>
      <c r="E1242" s="11" t="str">
        <f>[1]动作!$D1241</f>
        <v>分系统1BMS4总电压过低一级故障</v>
      </c>
      <c r="F1242" s="11" t="s">
        <v>177</v>
      </c>
      <c r="G1242" s="12">
        <f>[1]动作!$A1241+[1]动作!$B1241</f>
        <v>43198.446493055555</v>
      </c>
      <c r="H1242" s="12"/>
      <c r="I1242" s="11"/>
    </row>
    <row r="1243" spans="1:9" hidden="1" x14ac:dyDescent="0.3">
      <c r="A1243" s="24">
        <v>1241</v>
      </c>
      <c r="B1243" s="11" t="str">
        <f>IFERROR(INDEX({"JSNY-BJ0001-01";"JSNY-JS0022-01";"JSNY-JS0002-01"},MATCH(D1243,{"BJ_zhongyu";"JS_WX_liteer";"JS_CZ_wodefeng"},0)),"")</f>
        <v>JSNY-JS0002-01</v>
      </c>
      <c r="C1243" s="11" t="str">
        <f>IFERROR(INDEX({"北京中裕世纪大酒店";"江苏利特尔绿色包装股份有限公司";"常州市金坛沃德丰电子科技有限公司"},MATCH(D1243,{"BJ_zhongyu";"JS_WX_liteer";"JS_CZ_wodefeng"},0)),"")</f>
        <v>常州市金坛沃德丰电子科技有限公司</v>
      </c>
      <c r="D1243" s="11" t="str">
        <f>[1]动作!$G1242</f>
        <v>JS_CZ_wodefeng</v>
      </c>
      <c r="E1243" s="11" t="str">
        <f>[1]动作!$D1242</f>
        <v>分系统1BMS4总电压过低二级故障</v>
      </c>
      <c r="F1243" s="11" t="s">
        <v>177</v>
      </c>
      <c r="G1243" s="12">
        <f>[1]动作!$A1242+[1]动作!$B1242</f>
        <v>43198.446493055555</v>
      </c>
      <c r="H1243" s="12"/>
      <c r="I1243" s="11"/>
    </row>
    <row r="1244" spans="1:9" hidden="1" x14ac:dyDescent="0.3">
      <c r="A1244" s="24">
        <v>1242</v>
      </c>
      <c r="B1244" s="11" t="str">
        <f>IFERROR(INDEX({"JSNY-BJ0001-01";"JSNY-JS0022-01";"JSNY-JS0002-01"},MATCH(D1244,{"BJ_zhongyu";"JS_WX_liteer";"JS_CZ_wodefeng"},0)),"")</f>
        <v>JSNY-JS0002-01</v>
      </c>
      <c r="C1244" s="11" t="str">
        <f>IFERROR(INDEX({"北京中裕世纪大酒店";"江苏利特尔绿色包装股份有限公司";"常州市金坛沃德丰电子科技有限公司"},MATCH(D1244,{"BJ_zhongyu";"JS_WX_liteer";"JS_CZ_wodefeng"},0)),"")</f>
        <v>常州市金坛沃德丰电子科技有限公司</v>
      </c>
      <c r="D1244" s="11" t="str">
        <f>[1]动作!$G1243</f>
        <v>JS_CZ_wodefeng</v>
      </c>
      <c r="E1244" s="11" t="str">
        <f>[1]动作!$D1243</f>
        <v>分系统1BMS2单体电压过低一级故障</v>
      </c>
      <c r="F1244" s="11" t="s">
        <v>177</v>
      </c>
      <c r="G1244" s="12">
        <f>[1]动作!$A1243+[1]动作!$B1243</f>
        <v>43198.452164351853</v>
      </c>
      <c r="H1244" s="12"/>
      <c r="I1244" s="11"/>
    </row>
    <row r="1245" spans="1:9" hidden="1" x14ac:dyDescent="0.3">
      <c r="A1245" s="24">
        <v>1243</v>
      </c>
      <c r="B1245" s="11" t="str">
        <f>IFERROR(INDEX({"JSNY-BJ0001-01";"JSNY-JS0022-01";"JSNY-JS0002-01"},MATCH(D1245,{"BJ_zhongyu";"JS_WX_liteer";"JS_CZ_wodefeng"},0)),"")</f>
        <v>JSNY-JS0002-01</v>
      </c>
      <c r="C1245" s="11" t="str">
        <f>IFERROR(INDEX({"北京中裕世纪大酒店";"江苏利特尔绿色包装股份有限公司";"常州市金坛沃德丰电子科技有限公司"},MATCH(D1245,{"BJ_zhongyu";"JS_WX_liteer";"JS_CZ_wodefeng"},0)),"")</f>
        <v>常州市金坛沃德丰电子科技有限公司</v>
      </c>
      <c r="D1245" s="11" t="str">
        <f>[1]动作!$G1244</f>
        <v>JS_CZ_wodefeng</v>
      </c>
      <c r="E1245" s="11" t="str">
        <f>[1]动作!$D1244</f>
        <v>分系统1BMS2单体电压过低二级故障</v>
      </c>
      <c r="F1245" s="11" t="s">
        <v>177</v>
      </c>
      <c r="G1245" s="12">
        <f>[1]动作!$A1244+[1]动作!$B1244</f>
        <v>43198.452164351853</v>
      </c>
      <c r="H1245" s="12"/>
      <c r="I1245" s="11"/>
    </row>
    <row r="1246" spans="1:9" hidden="1" x14ac:dyDescent="0.3">
      <c r="A1246" s="24">
        <v>1244</v>
      </c>
      <c r="B1246" s="11" t="str">
        <f>IFERROR(INDEX({"JSNY-BJ0001-01";"JSNY-JS0022-01";"JSNY-JS0002-01"},MATCH(D1246,{"BJ_zhongyu";"JS_WX_liteer";"JS_CZ_wodefeng"},0)),"")</f>
        <v>JSNY-JS0002-01</v>
      </c>
      <c r="C1246" s="11" t="str">
        <f>IFERROR(INDEX({"北京中裕世纪大酒店";"江苏利特尔绿色包装股份有限公司";"常州市金坛沃德丰电子科技有限公司"},MATCH(D1246,{"BJ_zhongyu";"JS_WX_liteer";"JS_CZ_wodefeng"},0)),"")</f>
        <v>常州市金坛沃德丰电子科技有限公司</v>
      </c>
      <c r="D1246" s="11" t="str">
        <f>[1]动作!$G1245</f>
        <v>JS_CZ_wodefeng</v>
      </c>
      <c r="E1246" s="11" t="str">
        <f>[1]动作!$D1245</f>
        <v>分系统1BMS1单体电压过低一级故障</v>
      </c>
      <c r="F1246" s="11" t="s">
        <v>177</v>
      </c>
      <c r="G1246" s="12">
        <f>[1]动作!$A1245+[1]动作!$B1245</f>
        <v>43198.452685185184</v>
      </c>
      <c r="H1246" s="12"/>
      <c r="I1246" s="11"/>
    </row>
    <row r="1247" spans="1:9" hidden="1" x14ac:dyDescent="0.3">
      <c r="A1247" s="24">
        <v>1245</v>
      </c>
      <c r="B1247" s="11" t="str">
        <f>IFERROR(INDEX({"JSNY-BJ0001-01";"JSNY-JS0022-01";"JSNY-JS0002-01"},MATCH(D1247,{"BJ_zhongyu";"JS_WX_liteer";"JS_CZ_wodefeng"},0)),"")</f>
        <v>JSNY-JS0002-01</v>
      </c>
      <c r="C1247" s="11" t="str">
        <f>IFERROR(INDEX({"北京中裕世纪大酒店";"江苏利特尔绿色包装股份有限公司";"常州市金坛沃德丰电子科技有限公司"},MATCH(D1247,{"BJ_zhongyu";"JS_WX_liteer";"JS_CZ_wodefeng"},0)),"")</f>
        <v>常州市金坛沃德丰电子科技有限公司</v>
      </c>
      <c r="D1247" s="11" t="str">
        <f>[1]动作!$G1246</f>
        <v>JS_CZ_wodefeng</v>
      </c>
      <c r="E1247" s="11" t="str">
        <f>[1]动作!$D1246</f>
        <v>分系统1BMS1单体电压过低二级故障</v>
      </c>
      <c r="F1247" s="11" t="s">
        <v>177</v>
      </c>
      <c r="G1247" s="12">
        <f>[1]动作!$A1246+[1]动作!$B1246</f>
        <v>43198.452685185184</v>
      </c>
      <c r="H1247" s="12"/>
      <c r="I1247" s="11"/>
    </row>
    <row r="1248" spans="1:9" hidden="1" x14ac:dyDescent="0.3">
      <c r="A1248" s="24">
        <v>1246</v>
      </c>
      <c r="B1248" s="11" t="str">
        <f>IFERROR(INDEX({"JSNY-BJ0001-01";"JSNY-JS0022-01";"JSNY-JS0002-01"},MATCH(D1248,{"BJ_zhongyu";"JS_WX_liteer";"JS_CZ_wodefeng"},0)),"")</f>
        <v>JSNY-JS0002-01</v>
      </c>
      <c r="C1248" s="11" t="str">
        <f>IFERROR(INDEX({"北京中裕世纪大酒店";"江苏利特尔绿色包装股份有限公司";"常州市金坛沃德丰电子科技有限公司"},MATCH(D1248,{"BJ_zhongyu";"JS_WX_liteer";"JS_CZ_wodefeng"},0)),"")</f>
        <v>常州市金坛沃德丰电子科技有限公司</v>
      </c>
      <c r="D1248" s="11" t="str">
        <f>[1]动作!$G1247</f>
        <v>JS_CZ_wodefeng</v>
      </c>
      <c r="E1248" s="11" t="str">
        <f>[1]动作!$D1247</f>
        <v>分系统1BMS3SOC过低一级故障</v>
      </c>
      <c r="F1248" s="11" t="s">
        <v>177</v>
      </c>
      <c r="G1248" s="12">
        <f>[1]动作!$A1247+[1]动作!$B1247</f>
        <v>43198.453090277777</v>
      </c>
      <c r="H1248" s="12"/>
      <c r="I1248" s="11"/>
    </row>
    <row r="1249" spans="1:9" hidden="1" x14ac:dyDescent="0.3">
      <c r="A1249" s="24">
        <v>1247</v>
      </c>
      <c r="B1249" s="11" t="str">
        <f>IFERROR(INDEX({"JSNY-BJ0001-01";"JSNY-JS0022-01";"JSNY-JS0002-01"},MATCH(D1249,{"BJ_zhongyu";"JS_WX_liteer";"JS_CZ_wodefeng"},0)),"")</f>
        <v>JSNY-JS0002-01</v>
      </c>
      <c r="C1249" s="11" t="str">
        <f>IFERROR(INDEX({"北京中裕世纪大酒店";"江苏利特尔绿色包装股份有限公司";"常州市金坛沃德丰电子科技有限公司"},MATCH(D1249,{"BJ_zhongyu";"JS_WX_liteer";"JS_CZ_wodefeng"},0)),"")</f>
        <v>常州市金坛沃德丰电子科技有限公司</v>
      </c>
      <c r="D1249" s="11" t="str">
        <f>[1]动作!$G1248</f>
        <v>JS_CZ_wodefeng</v>
      </c>
      <c r="E1249" s="11" t="str">
        <f>[1]动作!$D1248</f>
        <v>分系统1BMS3SOC过低二级故障</v>
      </c>
      <c r="F1249" s="11" t="s">
        <v>177</v>
      </c>
      <c r="G1249" s="12">
        <f>[1]动作!$A1248+[1]动作!$B1248</f>
        <v>43198.453090277777</v>
      </c>
      <c r="H1249" s="12"/>
      <c r="I1249" s="11"/>
    </row>
    <row r="1250" spans="1:9" hidden="1" x14ac:dyDescent="0.3">
      <c r="A1250" s="24">
        <v>1248</v>
      </c>
      <c r="B1250" s="11" t="str">
        <f>IFERROR(INDEX({"JSNY-BJ0001-01";"JSNY-JS0022-01";"JSNY-JS0002-01"},MATCH(D1250,{"BJ_zhongyu";"JS_WX_liteer";"JS_CZ_wodefeng"},0)),"")</f>
        <v>JSNY-JS0002-01</v>
      </c>
      <c r="C1250" s="11" t="str">
        <f>IFERROR(INDEX({"北京中裕世纪大酒店";"江苏利特尔绿色包装股份有限公司";"常州市金坛沃德丰电子科技有限公司"},MATCH(D1250,{"BJ_zhongyu";"JS_WX_liteer";"JS_CZ_wodefeng"},0)),"")</f>
        <v>常州市金坛沃德丰电子科技有限公司</v>
      </c>
      <c r="D1250" s="11" t="str">
        <f>[1]动作!$G1249</f>
        <v>JS_CZ_wodefeng</v>
      </c>
      <c r="E1250" s="11" t="str">
        <f>[1]动作!$D1249</f>
        <v>分系统1BMS3单体电压过低一级故障</v>
      </c>
      <c r="F1250" s="11" t="s">
        <v>177</v>
      </c>
      <c r="G1250" s="12">
        <f>[1]动作!$A1249+[1]动作!$B1249</f>
        <v>43198.453148148146</v>
      </c>
      <c r="H1250" s="12"/>
      <c r="I1250" s="11"/>
    </row>
    <row r="1251" spans="1:9" hidden="1" x14ac:dyDescent="0.3">
      <c r="A1251" s="24">
        <v>1249</v>
      </c>
      <c r="B1251" s="11" t="str">
        <f>IFERROR(INDEX({"JSNY-BJ0001-01";"JSNY-JS0022-01";"JSNY-JS0002-01"},MATCH(D1251,{"BJ_zhongyu";"JS_WX_liteer";"JS_CZ_wodefeng"},0)),"")</f>
        <v>JSNY-JS0002-01</v>
      </c>
      <c r="C1251" s="11" t="str">
        <f>IFERROR(INDEX({"北京中裕世纪大酒店";"江苏利特尔绿色包装股份有限公司";"常州市金坛沃德丰电子科技有限公司"},MATCH(D1251,{"BJ_zhongyu";"JS_WX_liteer";"JS_CZ_wodefeng"},0)),"")</f>
        <v>常州市金坛沃德丰电子科技有限公司</v>
      </c>
      <c r="D1251" s="11" t="str">
        <f>[1]动作!$G1250</f>
        <v>JS_CZ_wodefeng</v>
      </c>
      <c r="E1251" s="11" t="str">
        <f>[1]动作!$D1250</f>
        <v>分系统1BMS3单体电压过低二级故障</v>
      </c>
      <c r="F1251" s="11" t="s">
        <v>177</v>
      </c>
      <c r="G1251" s="12">
        <f>[1]动作!$A1250+[1]动作!$B1250</f>
        <v>43198.453148148146</v>
      </c>
      <c r="H1251" s="12"/>
      <c r="I1251" s="11"/>
    </row>
    <row r="1252" spans="1:9" hidden="1" x14ac:dyDescent="0.3">
      <c r="A1252" s="24">
        <v>1250</v>
      </c>
      <c r="B1252" s="11" t="str">
        <f>IFERROR(INDEX({"JSNY-BJ0001-01";"JSNY-JS0022-01";"JSNY-JS0002-01"},MATCH(D1252,{"BJ_zhongyu";"JS_WX_liteer";"JS_CZ_wodefeng"},0)),"")</f>
        <v>JSNY-JS0002-01</v>
      </c>
      <c r="C1252" s="11" t="str">
        <f>IFERROR(INDEX({"北京中裕世纪大酒店";"江苏利特尔绿色包装股份有限公司";"常州市金坛沃德丰电子科技有限公司"},MATCH(D1252,{"BJ_zhongyu";"JS_WX_liteer";"JS_CZ_wodefeng"},0)),"")</f>
        <v>常州市金坛沃德丰电子科技有限公司</v>
      </c>
      <c r="D1252" s="11" t="str">
        <f>[1]动作!$G1251</f>
        <v>JS_CZ_wodefeng</v>
      </c>
      <c r="E1252" s="11" t="str">
        <f>[1]动作!$D1251</f>
        <v>分系统1BMS5单体电压过低一级故障</v>
      </c>
      <c r="F1252" s="11" t="s">
        <v>177</v>
      </c>
      <c r="G1252" s="12">
        <f>[1]动作!$A1251+[1]动作!$B1251</f>
        <v>43198.453263888892</v>
      </c>
      <c r="H1252" s="12"/>
      <c r="I1252" s="11"/>
    </row>
    <row r="1253" spans="1:9" hidden="1" x14ac:dyDescent="0.3">
      <c r="A1253" s="24">
        <v>1251</v>
      </c>
      <c r="B1253" s="11" t="str">
        <f>IFERROR(INDEX({"JSNY-BJ0001-01";"JSNY-JS0022-01";"JSNY-JS0002-01"},MATCH(D1253,{"BJ_zhongyu";"JS_WX_liteer";"JS_CZ_wodefeng"},0)),"")</f>
        <v>JSNY-JS0002-01</v>
      </c>
      <c r="C1253" s="11" t="str">
        <f>IFERROR(INDEX({"北京中裕世纪大酒店";"江苏利特尔绿色包装股份有限公司";"常州市金坛沃德丰电子科技有限公司"},MATCH(D1253,{"BJ_zhongyu";"JS_WX_liteer";"JS_CZ_wodefeng"},0)),"")</f>
        <v>常州市金坛沃德丰电子科技有限公司</v>
      </c>
      <c r="D1253" s="11" t="str">
        <f>[1]动作!$G1252</f>
        <v>JS_CZ_wodefeng</v>
      </c>
      <c r="E1253" s="11" t="str">
        <f>[1]动作!$D1252</f>
        <v>分系统1BMS5单体电压过低二级故障</v>
      </c>
      <c r="F1253" s="11" t="s">
        <v>177</v>
      </c>
      <c r="G1253" s="12">
        <f>[1]动作!$A1252+[1]动作!$B1252</f>
        <v>43198.453263888892</v>
      </c>
      <c r="H1253" s="12"/>
      <c r="I1253" s="11"/>
    </row>
    <row r="1254" spans="1:9" hidden="1" x14ac:dyDescent="0.3">
      <c r="A1254" s="24">
        <v>1252</v>
      </c>
      <c r="B1254" s="11" t="str">
        <f>IFERROR(INDEX({"JSNY-BJ0001-01";"JSNY-JS0022-01";"JSNY-JS0002-01"},MATCH(D1254,{"BJ_zhongyu";"JS_WX_liteer";"JS_CZ_wodefeng"},0)),"")</f>
        <v>JSNY-JS0002-01</v>
      </c>
      <c r="C1254" s="11" t="str">
        <f>IFERROR(INDEX({"北京中裕世纪大酒店";"江苏利特尔绿色包装股份有限公司";"常州市金坛沃德丰电子科技有限公司"},MATCH(D1254,{"BJ_zhongyu";"JS_WX_liteer";"JS_CZ_wodefeng"},0)),"")</f>
        <v>常州市金坛沃德丰电子科技有限公司</v>
      </c>
      <c r="D1254" s="11" t="str">
        <f>[1]动作!$G1253</f>
        <v>JS_CZ_wodefeng</v>
      </c>
      <c r="E1254" s="11" t="str">
        <f>[1]动作!$D1253</f>
        <v>分系统1BMS4单体电压过低一级故障</v>
      </c>
      <c r="F1254" s="11" t="s">
        <v>177</v>
      </c>
      <c r="G1254" s="12">
        <f>[1]动作!$A1253+[1]动作!$B1253</f>
        <v>43198.454421296294</v>
      </c>
      <c r="H1254" s="12"/>
      <c r="I1254" s="11"/>
    </row>
    <row r="1255" spans="1:9" hidden="1" x14ac:dyDescent="0.3">
      <c r="A1255" s="24">
        <v>1253</v>
      </c>
      <c r="B1255" s="11" t="str">
        <f>IFERROR(INDEX({"JSNY-BJ0001-01";"JSNY-JS0022-01";"JSNY-JS0002-01"},MATCH(D1255,{"BJ_zhongyu";"JS_WX_liteer";"JS_CZ_wodefeng"},0)),"")</f>
        <v>JSNY-JS0002-01</v>
      </c>
      <c r="C1255" s="11" t="str">
        <f>IFERROR(INDEX({"北京中裕世纪大酒店";"江苏利特尔绿色包装股份有限公司";"常州市金坛沃德丰电子科技有限公司"},MATCH(D1255,{"BJ_zhongyu";"JS_WX_liteer";"JS_CZ_wodefeng"},0)),"")</f>
        <v>常州市金坛沃德丰电子科技有限公司</v>
      </c>
      <c r="D1255" s="11" t="str">
        <f>[1]动作!$G1254</f>
        <v>JS_CZ_wodefeng</v>
      </c>
      <c r="E1255" s="11" t="str">
        <f>[1]动作!$D1254</f>
        <v>分系统1BMS4单体电压过低二级故障</v>
      </c>
      <c r="F1255" s="11" t="s">
        <v>177</v>
      </c>
      <c r="G1255" s="12">
        <f>[1]动作!$A1254+[1]动作!$B1254</f>
        <v>43198.454421296294</v>
      </c>
      <c r="H1255" s="12"/>
      <c r="I1255" s="11"/>
    </row>
    <row r="1256" spans="1:9" hidden="1" x14ac:dyDescent="0.3">
      <c r="A1256" s="24">
        <v>1254</v>
      </c>
      <c r="B1256" s="11" t="str">
        <f>IFERROR(INDEX({"JSNY-BJ0001-01";"JSNY-JS0022-01";"JSNY-JS0002-01"},MATCH(D1256,{"BJ_zhongyu";"JS_WX_liteer";"JS_CZ_wodefeng"},0)),"")</f>
        <v>JSNY-JS0002-01</v>
      </c>
      <c r="C1256" s="11" t="str">
        <f>IFERROR(INDEX({"北京中裕世纪大酒店";"江苏利特尔绿色包装股份有限公司";"常州市金坛沃德丰电子科技有限公司"},MATCH(D1256,{"BJ_zhongyu";"JS_WX_liteer";"JS_CZ_wodefeng"},0)),"")</f>
        <v>常州市金坛沃德丰电子科技有限公司</v>
      </c>
      <c r="D1256" s="11" t="str">
        <f>[1]动作!$G1255</f>
        <v>JS_CZ_wodefeng</v>
      </c>
      <c r="E1256" s="11" t="str">
        <f>[1]动作!$D1255</f>
        <v>分系统1BMS1SOC过低一级故障</v>
      </c>
      <c r="F1256" s="11" t="s">
        <v>177</v>
      </c>
      <c r="G1256" s="12">
        <f>[1]动作!$A1255+[1]动作!$B1255</f>
        <v>43198.45453703704</v>
      </c>
      <c r="H1256" s="12"/>
      <c r="I1256" s="11"/>
    </row>
    <row r="1257" spans="1:9" hidden="1" x14ac:dyDescent="0.3">
      <c r="A1257" s="24">
        <v>1255</v>
      </c>
      <c r="B1257" s="11" t="str">
        <f>IFERROR(INDEX({"JSNY-BJ0001-01";"JSNY-JS0022-01";"JSNY-JS0002-01"},MATCH(D1257,{"BJ_zhongyu";"JS_WX_liteer";"JS_CZ_wodefeng"},0)),"")</f>
        <v>JSNY-JS0002-01</v>
      </c>
      <c r="C1257" s="11" t="str">
        <f>IFERROR(INDEX({"北京中裕世纪大酒店";"江苏利特尔绿色包装股份有限公司";"常州市金坛沃德丰电子科技有限公司"},MATCH(D1257,{"BJ_zhongyu";"JS_WX_liteer";"JS_CZ_wodefeng"},0)),"")</f>
        <v>常州市金坛沃德丰电子科技有限公司</v>
      </c>
      <c r="D1257" s="11" t="str">
        <f>[1]动作!$G1256</f>
        <v>JS_CZ_wodefeng</v>
      </c>
      <c r="E1257" s="11" t="str">
        <f>[1]动作!$D1256</f>
        <v>分系统1BMS1SOC过低二级故障</v>
      </c>
      <c r="F1257" s="11" t="s">
        <v>177</v>
      </c>
      <c r="G1257" s="12">
        <f>[1]动作!$A1256+[1]动作!$B1256</f>
        <v>43198.45453703704</v>
      </c>
      <c r="H1257" s="12"/>
      <c r="I1257" s="11"/>
    </row>
    <row r="1258" spans="1:9" hidden="1" x14ac:dyDescent="0.3">
      <c r="A1258" s="24">
        <v>1256</v>
      </c>
      <c r="B1258" s="11" t="str">
        <f>IFERROR(INDEX({"JSNY-BJ0001-01";"JSNY-JS0022-01";"JSNY-JS0002-01"},MATCH(D1258,{"BJ_zhongyu";"JS_WX_liteer";"JS_CZ_wodefeng"},0)),"")</f>
        <v>JSNY-JS0002-01</v>
      </c>
      <c r="C1258" s="11" t="str">
        <f>IFERROR(INDEX({"北京中裕世纪大酒店";"江苏利特尔绿色包装股份有限公司";"常州市金坛沃德丰电子科技有限公司"},MATCH(D1258,{"BJ_zhongyu";"JS_WX_liteer";"JS_CZ_wodefeng"},0)),"")</f>
        <v>常州市金坛沃德丰电子科技有限公司</v>
      </c>
      <c r="D1258" s="11" t="str">
        <f>[1]动作!$G1257</f>
        <v>JS_CZ_wodefeng</v>
      </c>
      <c r="E1258" s="11" t="str">
        <f>[1]动作!$D1257</f>
        <v>分系统1BMS6单体电压过低一级故障</v>
      </c>
      <c r="F1258" s="11" t="s">
        <v>177</v>
      </c>
      <c r="G1258" s="12">
        <f>[1]动作!$A1257+[1]动作!$B1257</f>
        <v>43198.45453703704</v>
      </c>
      <c r="H1258" s="12"/>
      <c r="I1258" s="11"/>
    </row>
    <row r="1259" spans="1:9" hidden="1" x14ac:dyDescent="0.3">
      <c r="A1259" s="24">
        <v>1257</v>
      </c>
      <c r="B1259" s="11" t="str">
        <f>IFERROR(INDEX({"JSNY-BJ0001-01";"JSNY-JS0022-01";"JSNY-JS0002-01"},MATCH(D1259,{"BJ_zhongyu";"JS_WX_liteer";"JS_CZ_wodefeng"},0)),"")</f>
        <v>JSNY-JS0002-01</v>
      </c>
      <c r="C1259" s="11" t="str">
        <f>IFERROR(INDEX({"北京中裕世纪大酒店";"江苏利特尔绿色包装股份有限公司";"常州市金坛沃德丰电子科技有限公司"},MATCH(D1259,{"BJ_zhongyu";"JS_WX_liteer";"JS_CZ_wodefeng"},0)),"")</f>
        <v>常州市金坛沃德丰电子科技有限公司</v>
      </c>
      <c r="D1259" s="11" t="str">
        <f>[1]动作!$G1258</f>
        <v>JS_CZ_wodefeng</v>
      </c>
      <c r="E1259" s="11" t="str">
        <f>[1]动作!$D1258</f>
        <v>分系统1BMS6单体电压过低二级故障</v>
      </c>
      <c r="F1259" s="11" t="s">
        <v>177</v>
      </c>
      <c r="G1259" s="12">
        <f>[1]动作!$A1258+[1]动作!$B1258</f>
        <v>43198.45453703704</v>
      </c>
      <c r="H1259" s="12"/>
      <c r="I1259" s="11"/>
    </row>
    <row r="1260" spans="1:9" hidden="1" x14ac:dyDescent="0.3">
      <c r="A1260" s="24">
        <v>1258</v>
      </c>
      <c r="B1260" s="11" t="str">
        <f>IFERROR(INDEX({"JSNY-BJ0001-01";"JSNY-JS0022-01";"JSNY-JS0002-01"},MATCH(D1260,{"BJ_zhongyu";"JS_WX_liteer";"JS_CZ_wodefeng"},0)),"")</f>
        <v>JSNY-JS0002-01</v>
      </c>
      <c r="C1260" s="11" t="str">
        <f>IFERROR(INDEX({"北京中裕世纪大酒店";"江苏利特尔绿色包装股份有限公司";"常州市金坛沃德丰电子科技有限公司"},MATCH(D1260,{"BJ_zhongyu";"JS_WX_liteer";"JS_CZ_wodefeng"},0)),"")</f>
        <v>常州市金坛沃德丰电子科技有限公司</v>
      </c>
      <c r="D1260" s="11" t="str">
        <f>[1]动作!$G1259</f>
        <v>JS_CZ_wodefeng</v>
      </c>
      <c r="E1260" s="11" t="str">
        <f>[1]动作!$D1259</f>
        <v>分系统1BMS6SOC过低一级故障</v>
      </c>
      <c r="F1260" s="11" t="s">
        <v>177</v>
      </c>
      <c r="G1260" s="12">
        <f>[1]动作!$A1259+[1]动作!$B1259</f>
        <v>43198.454594907409</v>
      </c>
      <c r="H1260" s="12"/>
      <c r="I1260" s="11"/>
    </row>
    <row r="1261" spans="1:9" hidden="1" x14ac:dyDescent="0.3">
      <c r="A1261" s="24">
        <v>1259</v>
      </c>
      <c r="B1261" s="11" t="str">
        <f>IFERROR(INDEX({"JSNY-BJ0001-01";"JSNY-JS0022-01";"JSNY-JS0002-01"},MATCH(D1261,{"BJ_zhongyu";"JS_WX_liteer";"JS_CZ_wodefeng"},0)),"")</f>
        <v>JSNY-JS0002-01</v>
      </c>
      <c r="C1261" s="11" t="str">
        <f>IFERROR(INDEX({"北京中裕世纪大酒店";"江苏利特尔绿色包装股份有限公司";"常州市金坛沃德丰电子科技有限公司"},MATCH(D1261,{"BJ_zhongyu";"JS_WX_liteer";"JS_CZ_wodefeng"},0)),"")</f>
        <v>常州市金坛沃德丰电子科技有限公司</v>
      </c>
      <c r="D1261" s="11" t="str">
        <f>[1]动作!$G1260</f>
        <v>JS_CZ_wodefeng</v>
      </c>
      <c r="E1261" s="11" t="str">
        <f>[1]动作!$D1260</f>
        <v>分系统1BMS6SOC过低二级故障</v>
      </c>
      <c r="F1261" s="11" t="s">
        <v>177</v>
      </c>
      <c r="G1261" s="12">
        <f>[1]动作!$A1260+[1]动作!$B1260</f>
        <v>43198.454594907409</v>
      </c>
      <c r="H1261" s="12"/>
      <c r="I1261" s="11"/>
    </row>
    <row r="1262" spans="1:9" hidden="1" x14ac:dyDescent="0.3">
      <c r="A1262" s="24">
        <v>1260</v>
      </c>
      <c r="B1262" s="11" t="str">
        <f>IFERROR(INDEX({"JSNY-BJ0001-01";"JSNY-JS0022-01";"JSNY-JS0002-01"},MATCH(D1262,{"BJ_zhongyu";"JS_WX_liteer";"JS_CZ_wodefeng"},0)),"")</f>
        <v>JSNY-JS0002-01</v>
      </c>
      <c r="C1262" s="11" t="str">
        <f>IFERROR(INDEX({"北京中裕世纪大酒店";"江苏利特尔绿色包装股份有限公司";"常州市金坛沃德丰电子科技有限公司"},MATCH(D1262,{"BJ_zhongyu";"JS_WX_liteer";"JS_CZ_wodefeng"},0)),"")</f>
        <v>常州市金坛沃德丰电子科技有限公司</v>
      </c>
      <c r="D1262" s="11" t="str">
        <f>[1]动作!$G1261</f>
        <v>JS_CZ_wodefeng</v>
      </c>
      <c r="E1262" s="11" t="str">
        <f>[1]动作!$D1261</f>
        <v>分系统1BMS4SOC过低一级故障</v>
      </c>
      <c r="F1262" s="11" t="s">
        <v>177</v>
      </c>
      <c r="G1262" s="12">
        <f>[1]动作!$A1261+[1]动作!$B1261</f>
        <v>43198.454942129632</v>
      </c>
      <c r="H1262" s="12"/>
      <c r="I1262" s="11"/>
    </row>
    <row r="1263" spans="1:9" hidden="1" x14ac:dyDescent="0.3">
      <c r="A1263" s="24">
        <v>1261</v>
      </c>
      <c r="B1263" s="11" t="str">
        <f>IFERROR(INDEX({"JSNY-BJ0001-01";"JSNY-JS0022-01";"JSNY-JS0002-01"},MATCH(D1263,{"BJ_zhongyu";"JS_WX_liteer";"JS_CZ_wodefeng"},0)),"")</f>
        <v>JSNY-JS0002-01</v>
      </c>
      <c r="C1263" s="11" t="str">
        <f>IFERROR(INDEX({"北京中裕世纪大酒店";"江苏利特尔绿色包装股份有限公司";"常州市金坛沃德丰电子科技有限公司"},MATCH(D1263,{"BJ_zhongyu";"JS_WX_liteer";"JS_CZ_wodefeng"},0)),"")</f>
        <v>常州市金坛沃德丰电子科技有限公司</v>
      </c>
      <c r="D1263" s="11" t="str">
        <f>[1]动作!$G1262</f>
        <v>JS_CZ_wodefeng</v>
      </c>
      <c r="E1263" s="11" t="str">
        <f>[1]动作!$D1262</f>
        <v>分系统1BMS4SOC过低二级故障</v>
      </c>
      <c r="F1263" s="11" t="s">
        <v>177</v>
      </c>
      <c r="G1263" s="12">
        <f>[1]动作!$A1262+[1]动作!$B1262</f>
        <v>43198.454942129632</v>
      </c>
      <c r="H1263" s="12"/>
      <c r="I1263" s="11"/>
    </row>
    <row r="1264" spans="1:9" hidden="1" x14ac:dyDescent="0.3">
      <c r="A1264" s="24">
        <v>1262</v>
      </c>
      <c r="B1264" s="11" t="str">
        <f>IFERROR(INDEX({"JSNY-BJ0001-01";"JSNY-JS0022-01";"JSNY-JS0002-01"},MATCH(D1264,{"BJ_zhongyu";"JS_WX_liteer";"JS_CZ_wodefeng"},0)),"")</f>
        <v>JSNY-JS0002-01</v>
      </c>
      <c r="C1264" s="11" t="str">
        <f>IFERROR(INDEX({"北京中裕世纪大酒店";"江苏利特尔绿色包装股份有限公司";"常州市金坛沃德丰电子科技有限公司"},MATCH(D1264,{"BJ_zhongyu";"JS_WX_liteer";"JS_CZ_wodefeng"},0)),"")</f>
        <v>常州市金坛沃德丰电子科技有限公司</v>
      </c>
      <c r="D1264" s="11" t="str">
        <f>[1]动作!$G1263</f>
        <v>JS_CZ_wodefeng</v>
      </c>
      <c r="E1264" s="11" t="str">
        <f>[1]动作!$D1263</f>
        <v>分系统1BMS5SOC过低一级故障</v>
      </c>
      <c r="F1264" s="11" t="s">
        <v>177</v>
      </c>
      <c r="G1264" s="12">
        <f>[1]动作!$A1263+[1]动作!$B1263</f>
        <v>43198.454942129632</v>
      </c>
      <c r="H1264" s="12"/>
      <c r="I1264" s="11"/>
    </row>
    <row r="1265" spans="1:9" hidden="1" x14ac:dyDescent="0.3">
      <c r="A1265" s="24">
        <v>1263</v>
      </c>
      <c r="B1265" s="11" t="str">
        <f>IFERROR(INDEX({"JSNY-BJ0001-01";"JSNY-JS0022-01";"JSNY-JS0002-01"},MATCH(D1265,{"BJ_zhongyu";"JS_WX_liteer";"JS_CZ_wodefeng"},0)),"")</f>
        <v>JSNY-JS0002-01</v>
      </c>
      <c r="C1265" s="11" t="str">
        <f>IFERROR(INDEX({"北京中裕世纪大酒店";"江苏利特尔绿色包装股份有限公司";"常州市金坛沃德丰电子科技有限公司"},MATCH(D1265,{"BJ_zhongyu";"JS_WX_liteer";"JS_CZ_wodefeng"},0)),"")</f>
        <v>常州市金坛沃德丰电子科技有限公司</v>
      </c>
      <c r="D1265" s="11" t="str">
        <f>[1]动作!$G1264</f>
        <v>JS_CZ_wodefeng</v>
      </c>
      <c r="E1265" s="11" t="str">
        <f>[1]动作!$D1264</f>
        <v>分系统1BMS5SOC过低二级故障</v>
      </c>
      <c r="F1265" s="11" t="s">
        <v>177</v>
      </c>
      <c r="G1265" s="12">
        <f>[1]动作!$A1264+[1]动作!$B1264</f>
        <v>43198.454942129632</v>
      </c>
      <c r="H1265" s="12"/>
      <c r="I1265" s="11"/>
    </row>
    <row r="1266" spans="1:9" hidden="1" x14ac:dyDescent="0.3">
      <c r="A1266" s="24">
        <v>1264</v>
      </c>
      <c r="B1266" s="11" t="str">
        <f>IFERROR(INDEX({"JSNY-BJ0001-01";"JSNY-JS0022-01";"JSNY-JS0002-01"},MATCH(D1266,{"BJ_zhongyu";"JS_WX_liteer";"JS_CZ_wodefeng"},0)),"")</f>
        <v>JSNY-JS0002-01</v>
      </c>
      <c r="C1266" s="11" t="str">
        <f>IFERROR(INDEX({"北京中裕世纪大酒店";"江苏利特尔绿色包装股份有限公司";"常州市金坛沃德丰电子科技有限公司"},MATCH(D1266,{"BJ_zhongyu";"JS_WX_liteer";"JS_CZ_wodefeng"},0)),"")</f>
        <v>常州市金坛沃德丰电子科技有限公司</v>
      </c>
      <c r="D1266" s="11" t="str">
        <f>[1]动作!$G1265</f>
        <v>JS_CZ_wodefeng</v>
      </c>
      <c r="E1266" s="11" t="str">
        <f>[1]动作!$D1265</f>
        <v>分系统1BMS2SOC过低一级故障</v>
      </c>
      <c r="F1266" s="11" t="s">
        <v>177</v>
      </c>
      <c r="G1266" s="12">
        <f>[1]动作!$A1265+[1]动作!$B1265</f>
        <v>43198.456909722219</v>
      </c>
      <c r="H1266" s="12"/>
      <c r="I1266" s="11"/>
    </row>
    <row r="1267" spans="1:9" hidden="1" x14ac:dyDescent="0.3">
      <c r="A1267" s="24">
        <v>1265</v>
      </c>
      <c r="B1267" s="11" t="str">
        <f>IFERROR(INDEX({"JSNY-BJ0001-01";"JSNY-JS0022-01";"JSNY-JS0002-01"},MATCH(D1267,{"BJ_zhongyu";"JS_WX_liteer";"JS_CZ_wodefeng"},0)),"")</f>
        <v>JSNY-JS0002-01</v>
      </c>
      <c r="C1267" s="11" t="str">
        <f>IFERROR(INDEX({"北京中裕世纪大酒店";"江苏利特尔绿色包装股份有限公司";"常州市金坛沃德丰电子科技有限公司"},MATCH(D1267,{"BJ_zhongyu";"JS_WX_liteer";"JS_CZ_wodefeng"},0)),"")</f>
        <v>常州市金坛沃德丰电子科技有限公司</v>
      </c>
      <c r="D1267" s="11" t="str">
        <f>[1]动作!$G1266</f>
        <v>JS_CZ_wodefeng</v>
      </c>
      <c r="E1267" s="11" t="str">
        <f>[1]动作!$D1266</f>
        <v>分系统1BMS2SOC过低二级故障</v>
      </c>
      <c r="F1267" s="11" t="s">
        <v>177</v>
      </c>
      <c r="G1267" s="12">
        <f>[1]动作!$A1266+[1]动作!$B1266</f>
        <v>43198.456909722219</v>
      </c>
      <c r="H1267" s="12"/>
      <c r="I1267" s="11"/>
    </row>
    <row r="1268" spans="1:9" hidden="1" x14ac:dyDescent="0.3">
      <c r="A1268" s="24">
        <v>1266</v>
      </c>
      <c r="B1268" s="11" t="str">
        <f>IFERROR(INDEX({"JSNY-BJ0001-01";"JSNY-JS0022-01";"JSNY-JS0002-01"},MATCH(D1268,{"BJ_zhongyu";"JS_WX_liteer";"JS_CZ_wodefeng"},0)),"")</f>
        <v>JSNY-JS0002-01</v>
      </c>
      <c r="C1268" s="11" t="str">
        <f>IFERROR(INDEX({"北京中裕世纪大酒店";"江苏利特尔绿色包装股份有限公司";"常州市金坛沃德丰电子科技有限公司"},MATCH(D1268,{"BJ_zhongyu";"JS_WX_liteer";"JS_CZ_wodefeng"},0)),"")</f>
        <v>常州市金坛沃德丰电子科技有限公司</v>
      </c>
      <c r="D1268" s="11" t="str">
        <f>[1]动作!$G1267</f>
        <v>JS_CZ_wodefeng</v>
      </c>
      <c r="E1268" s="11" t="str">
        <f>[1]动作!$D1267</f>
        <v>分系统1BMS1SOC过低二级故障</v>
      </c>
      <c r="F1268" s="11" t="s">
        <v>177</v>
      </c>
      <c r="G1268" s="12">
        <f>[1]动作!$A1267+[1]动作!$B1267</f>
        <v>43198.500104166669</v>
      </c>
      <c r="H1268" s="12"/>
      <c r="I1268" s="11"/>
    </row>
    <row r="1269" spans="1:9" hidden="1" x14ac:dyDescent="0.3">
      <c r="A1269" s="24">
        <v>1267</v>
      </c>
      <c r="B1269" s="11" t="str">
        <f>IFERROR(INDEX({"JSNY-BJ0001-01";"JSNY-JS0022-01";"JSNY-JS0002-01"},MATCH(D1269,{"BJ_zhongyu";"JS_WX_liteer";"JS_CZ_wodefeng"},0)),"")</f>
        <v>JSNY-JS0002-01</v>
      </c>
      <c r="C1269" s="11" t="str">
        <f>IFERROR(INDEX({"北京中裕世纪大酒店";"江苏利特尔绿色包装股份有限公司";"常州市金坛沃德丰电子科技有限公司"},MATCH(D1269,{"BJ_zhongyu";"JS_WX_liteer";"JS_CZ_wodefeng"},0)),"")</f>
        <v>常州市金坛沃德丰电子科技有限公司</v>
      </c>
      <c r="D1269" s="11" t="str">
        <f>[1]动作!$G1268</f>
        <v>JS_CZ_wodefeng</v>
      </c>
      <c r="E1269" s="11" t="str">
        <f>[1]动作!$D1268</f>
        <v>分系统1BMS4SOC过低二级故障</v>
      </c>
      <c r="F1269" s="11" t="s">
        <v>177</v>
      </c>
      <c r="G1269" s="12">
        <f>[1]动作!$A1268+[1]动作!$B1268</f>
        <v>43198.500104166669</v>
      </c>
      <c r="H1269" s="12"/>
      <c r="I1269" s="11"/>
    </row>
    <row r="1270" spans="1:9" hidden="1" x14ac:dyDescent="0.3">
      <c r="A1270" s="24">
        <v>1268</v>
      </c>
      <c r="B1270" s="11" t="str">
        <f>IFERROR(INDEX({"JSNY-BJ0001-01";"JSNY-JS0022-01";"JSNY-JS0002-01"},MATCH(D1270,{"BJ_zhongyu";"JS_WX_liteer";"JS_CZ_wodefeng"},0)),"")</f>
        <v>JSNY-JS0002-01</v>
      </c>
      <c r="C1270" s="11" t="str">
        <f>IFERROR(INDEX({"北京中裕世纪大酒店";"江苏利特尔绿色包装股份有限公司";"常州市金坛沃德丰电子科技有限公司"},MATCH(D1270,{"BJ_zhongyu";"JS_WX_liteer";"JS_CZ_wodefeng"},0)),"")</f>
        <v>常州市金坛沃德丰电子科技有限公司</v>
      </c>
      <c r="D1270" s="11" t="str">
        <f>[1]动作!$G1269</f>
        <v>JS_CZ_wodefeng</v>
      </c>
      <c r="E1270" s="11" t="str">
        <f>[1]动作!$D1269</f>
        <v>分系统1BMS6SOC过低二级故障</v>
      </c>
      <c r="F1270" s="11" t="s">
        <v>177</v>
      </c>
      <c r="G1270" s="12">
        <f>[1]动作!$A1269+[1]动作!$B1269</f>
        <v>43198.500104166669</v>
      </c>
      <c r="H1270" s="12"/>
      <c r="I1270" s="11"/>
    </row>
    <row r="1271" spans="1:9" hidden="1" x14ac:dyDescent="0.3">
      <c r="A1271" s="24">
        <v>1269</v>
      </c>
      <c r="B1271" s="11" t="str">
        <f>IFERROR(INDEX({"JSNY-BJ0001-01";"JSNY-JS0022-01";"JSNY-JS0002-01"},MATCH(D1271,{"BJ_zhongyu";"JS_WX_liteer";"JS_CZ_wodefeng"},0)),"")</f>
        <v>JSNY-JS0002-01</v>
      </c>
      <c r="C1271" s="11" t="str">
        <f>IFERROR(INDEX({"北京中裕世纪大酒店";"江苏利特尔绿色包装股份有限公司";"常州市金坛沃德丰电子科技有限公司"},MATCH(D1271,{"BJ_zhongyu";"JS_WX_liteer";"JS_CZ_wodefeng"},0)),"")</f>
        <v>常州市金坛沃德丰电子科技有限公司</v>
      </c>
      <c r="D1271" s="11" t="str">
        <f>[1]动作!$G1270</f>
        <v>JS_CZ_wodefeng</v>
      </c>
      <c r="E1271" s="11" t="str">
        <f>[1]动作!$D1270</f>
        <v>分系统1BMS2SOC过低二级故障</v>
      </c>
      <c r="F1271" s="11" t="s">
        <v>177</v>
      </c>
      <c r="G1271" s="12">
        <f>[1]动作!$A1270+[1]动作!$B1270</f>
        <v>43198.500162037039</v>
      </c>
      <c r="H1271" s="12"/>
      <c r="I1271" s="11"/>
    </row>
    <row r="1272" spans="1:9" hidden="1" x14ac:dyDescent="0.3">
      <c r="A1272" s="24">
        <v>1270</v>
      </c>
      <c r="B1272" s="11" t="str">
        <f>IFERROR(INDEX({"JSNY-BJ0001-01";"JSNY-JS0022-01";"JSNY-JS0002-01"},MATCH(D1272,{"BJ_zhongyu";"JS_WX_liteer";"JS_CZ_wodefeng"},0)),"")</f>
        <v>JSNY-JS0002-01</v>
      </c>
      <c r="C1272" s="11" t="str">
        <f>IFERROR(INDEX({"北京中裕世纪大酒店";"江苏利特尔绿色包装股份有限公司";"常州市金坛沃德丰电子科技有限公司"},MATCH(D1272,{"BJ_zhongyu";"JS_WX_liteer";"JS_CZ_wodefeng"},0)),"")</f>
        <v>常州市金坛沃德丰电子科技有限公司</v>
      </c>
      <c r="D1272" s="11" t="str">
        <f>[1]动作!$G1271</f>
        <v>JS_CZ_wodefeng</v>
      </c>
      <c r="E1272" s="11" t="str">
        <f>[1]动作!$D1271</f>
        <v>分系统1BMS1SOC过低一级故障</v>
      </c>
      <c r="F1272" s="11" t="s">
        <v>177</v>
      </c>
      <c r="G1272" s="12">
        <f>[1]动作!$A1271+[1]动作!$B1271</f>
        <v>43198.508159722223</v>
      </c>
      <c r="H1272" s="12"/>
      <c r="I1272" s="11"/>
    </row>
    <row r="1273" spans="1:9" hidden="1" x14ac:dyDescent="0.3">
      <c r="A1273" s="24">
        <v>1271</v>
      </c>
      <c r="B1273" s="11" t="str">
        <f>IFERROR(INDEX({"JSNY-BJ0001-01";"JSNY-JS0022-01";"JSNY-JS0002-01"},MATCH(D1273,{"BJ_zhongyu";"JS_WX_liteer";"JS_CZ_wodefeng"},0)),"")</f>
        <v>JSNY-JS0002-01</v>
      </c>
      <c r="C1273" s="11" t="str">
        <f>IFERROR(INDEX({"北京中裕世纪大酒店";"江苏利特尔绿色包装股份有限公司";"常州市金坛沃德丰电子科技有限公司"},MATCH(D1273,{"BJ_zhongyu";"JS_WX_liteer";"JS_CZ_wodefeng"},0)),"")</f>
        <v>常州市金坛沃德丰电子科技有限公司</v>
      </c>
      <c r="D1273" s="11" t="str">
        <f>[1]动作!$G1272</f>
        <v>JS_CZ_wodefeng</v>
      </c>
      <c r="E1273" s="11" t="str">
        <f>[1]动作!$D1272</f>
        <v>分系统1BMS3SOC过低一级故障</v>
      </c>
      <c r="F1273" s="11" t="s">
        <v>177</v>
      </c>
      <c r="G1273" s="12">
        <f>[1]动作!$A1272+[1]动作!$B1272</f>
        <v>43198.50885416667</v>
      </c>
      <c r="H1273" s="12"/>
      <c r="I1273" s="11"/>
    </row>
    <row r="1274" spans="1:9" hidden="1" x14ac:dyDescent="0.3">
      <c r="A1274" s="24">
        <v>1272</v>
      </c>
      <c r="B1274" s="11" t="str">
        <f>IFERROR(INDEX({"JSNY-BJ0001-01";"JSNY-JS0022-01";"JSNY-JS0002-01"},MATCH(D1274,{"BJ_zhongyu";"JS_WX_liteer";"JS_CZ_wodefeng"},0)),"")</f>
        <v>JSNY-JS0002-01</v>
      </c>
      <c r="C1274" s="11" t="str">
        <f>IFERROR(INDEX({"北京中裕世纪大酒店";"江苏利特尔绿色包装股份有限公司";"常州市金坛沃德丰电子科技有限公司"},MATCH(D1274,{"BJ_zhongyu";"JS_WX_liteer";"JS_CZ_wodefeng"},0)),"")</f>
        <v>常州市金坛沃德丰电子科技有限公司</v>
      </c>
      <c r="D1274" s="11" t="str">
        <f>[1]动作!$G1273</f>
        <v>JS_CZ_wodefeng</v>
      </c>
      <c r="E1274" s="11" t="str">
        <f>[1]动作!$D1273</f>
        <v>分系统1BMS6SOC过低一级故障</v>
      </c>
      <c r="F1274" s="11" t="s">
        <v>177</v>
      </c>
      <c r="G1274" s="12">
        <f>[1]动作!$A1273+[1]动作!$B1273</f>
        <v>43198.509027777778</v>
      </c>
      <c r="H1274" s="12"/>
      <c r="I1274" s="11"/>
    </row>
    <row r="1275" spans="1:9" hidden="1" x14ac:dyDescent="0.3">
      <c r="A1275" s="24">
        <v>1273</v>
      </c>
      <c r="B1275" s="11" t="str">
        <f>IFERROR(INDEX({"JSNY-BJ0001-01";"JSNY-JS0022-01";"JSNY-JS0002-01"},MATCH(D1275,{"BJ_zhongyu";"JS_WX_liteer";"JS_CZ_wodefeng"},0)),"")</f>
        <v>JSNY-JS0002-01</v>
      </c>
      <c r="C1275" s="11" t="str">
        <f>IFERROR(INDEX({"北京中裕世纪大酒店";"江苏利特尔绿色包装股份有限公司";"常州市金坛沃德丰电子科技有限公司"},MATCH(D1275,{"BJ_zhongyu";"JS_WX_liteer";"JS_CZ_wodefeng"},0)),"")</f>
        <v>常州市金坛沃德丰电子科技有限公司</v>
      </c>
      <c r="D1275" s="11" t="str">
        <f>[1]动作!$G1274</f>
        <v>JS_CZ_wodefeng</v>
      </c>
      <c r="E1275" s="11" t="str">
        <f>[1]动作!$D1274</f>
        <v>分系统1BMS5SOC过低一级故障</v>
      </c>
      <c r="F1275" s="11" t="s">
        <v>177</v>
      </c>
      <c r="G1275" s="12">
        <f>[1]动作!$A1274+[1]动作!$B1274</f>
        <v>43198.509201388886</v>
      </c>
      <c r="H1275" s="12"/>
      <c r="I1275" s="11"/>
    </row>
    <row r="1276" spans="1:9" hidden="1" x14ac:dyDescent="0.3">
      <c r="A1276" s="24">
        <v>1274</v>
      </c>
      <c r="B1276" s="11" t="str">
        <f>IFERROR(INDEX({"JSNY-BJ0001-01";"JSNY-JS0022-01";"JSNY-JS0002-01"},MATCH(D1276,{"BJ_zhongyu";"JS_WX_liteer";"JS_CZ_wodefeng"},0)),"")</f>
        <v>JSNY-JS0002-01</v>
      </c>
      <c r="C1276" s="11" t="str">
        <f>IFERROR(INDEX({"北京中裕世纪大酒店";"江苏利特尔绿色包装股份有限公司";"常州市金坛沃德丰电子科技有限公司"},MATCH(D1276,{"BJ_zhongyu";"JS_WX_liteer";"JS_CZ_wodefeng"},0)),"")</f>
        <v>常州市金坛沃德丰电子科技有限公司</v>
      </c>
      <c r="D1276" s="11" t="str">
        <f>[1]动作!$G1275</f>
        <v>JS_CZ_wodefeng</v>
      </c>
      <c r="E1276" s="11" t="str">
        <f>[1]动作!$D1275</f>
        <v>分系统1BMS4SOC过低一级故障</v>
      </c>
      <c r="F1276" s="11" t="s">
        <v>177</v>
      </c>
      <c r="G1276" s="12">
        <f>[1]动作!$A1275+[1]动作!$B1275</f>
        <v>43198.509606481479</v>
      </c>
      <c r="H1276" s="12"/>
      <c r="I1276" s="11"/>
    </row>
    <row r="1277" spans="1:9" hidden="1" x14ac:dyDescent="0.3">
      <c r="A1277" s="24">
        <v>1275</v>
      </c>
      <c r="B1277" s="11" t="str">
        <f>IFERROR(INDEX({"JSNY-BJ0001-01";"JSNY-JS0022-01";"JSNY-JS0002-01"},MATCH(D1277,{"BJ_zhongyu";"JS_WX_liteer";"JS_CZ_wodefeng"},0)),"")</f>
        <v>JSNY-JS0002-01</v>
      </c>
      <c r="C1277" s="11" t="str">
        <f>IFERROR(INDEX({"北京中裕世纪大酒店";"江苏利特尔绿色包装股份有限公司";"常州市金坛沃德丰电子科技有限公司"},MATCH(D1277,{"BJ_zhongyu";"JS_WX_liteer";"JS_CZ_wodefeng"},0)),"")</f>
        <v>常州市金坛沃德丰电子科技有限公司</v>
      </c>
      <c r="D1277" s="11" t="str">
        <f>[1]动作!$G1276</f>
        <v>JS_CZ_wodefeng</v>
      </c>
      <c r="E1277" s="11" t="str">
        <f>[1]动作!$D1276</f>
        <v>分系统1BMS2SOC过低一级故障</v>
      </c>
      <c r="F1277" s="11" t="s">
        <v>177</v>
      </c>
      <c r="G1277" s="12">
        <f>[1]动作!$A1276+[1]动作!$B1276</f>
        <v>43198.509722222225</v>
      </c>
      <c r="H1277" s="12"/>
      <c r="I1277" s="11"/>
    </row>
    <row r="1278" spans="1:9" hidden="1" x14ac:dyDescent="0.3">
      <c r="A1278" s="24">
        <v>1276</v>
      </c>
      <c r="B1278" s="11" t="str">
        <f>IFERROR(INDEX({"JSNY-BJ0001-01";"JSNY-JS0022-01";"JSNY-JS0002-01"},MATCH(D1278,{"BJ_zhongyu";"JS_WX_liteer";"JS_CZ_wodefeng"},0)),"")</f>
        <v>JSNY-BJ0001-01</v>
      </c>
      <c r="C1278" s="11" t="str">
        <f>IFERROR(INDEX({"北京中裕世纪大酒店";"江苏利特尔绿色包装股份有限公司";"常州市金坛沃德丰电子科技有限公司"},MATCH(D1278,{"BJ_zhongyu";"JS_WX_liteer";"JS_CZ_wodefeng"},0)),"")</f>
        <v>北京中裕世纪大酒店</v>
      </c>
      <c r="D1278" s="11" t="str">
        <f>[1]动作!$G1277</f>
        <v>BJ_zhongyu</v>
      </c>
      <c r="E1278" s="11" t="str">
        <f>[1]动作!$D1277</f>
        <v>分系统1告警状态</v>
      </c>
      <c r="F1278" s="11" t="s">
        <v>178</v>
      </c>
      <c r="G1278" s="12">
        <f>[1]动作!$A1277+[1]动作!$B1277</f>
        <v>43198.589456018519</v>
      </c>
      <c r="H1278" s="12"/>
      <c r="I1278" s="11"/>
    </row>
    <row r="1279" spans="1:9" hidden="1" x14ac:dyDescent="0.3">
      <c r="A1279" s="24">
        <v>1277</v>
      </c>
      <c r="B1279" s="11" t="str">
        <f>IFERROR(INDEX({"JSNY-BJ0001-01";"JSNY-JS0022-01";"JSNY-JS0002-01"},MATCH(D1279,{"BJ_zhongyu";"JS_WX_liteer";"JS_CZ_wodefeng"},0)),"")</f>
        <v>JSNY-BJ0001-01</v>
      </c>
      <c r="C1279" s="11" t="str">
        <f>IFERROR(INDEX({"北京中裕世纪大酒店";"江苏利特尔绿色包装股份有限公司";"常州市金坛沃德丰电子科技有限公司"},MATCH(D1279,{"BJ_zhongyu";"JS_WX_liteer";"JS_CZ_wodefeng"},0)),"")</f>
        <v>北京中裕世纪大酒店</v>
      </c>
      <c r="D1279" s="11" t="str">
        <f>[1]动作!$G1278</f>
        <v>BJ_zhongyu</v>
      </c>
      <c r="E1279" s="11" t="str">
        <f>[1]动作!$D1278</f>
        <v>分系统1PCS告警状态</v>
      </c>
      <c r="F1279" s="11" t="s">
        <v>176</v>
      </c>
      <c r="G1279" s="12">
        <f>[1]动作!$A1278+[1]动作!$B1278</f>
        <v>43198.589456018519</v>
      </c>
      <c r="H1279" s="12"/>
      <c r="I1279" s="11"/>
    </row>
    <row r="1280" spans="1:9" hidden="1" x14ac:dyDescent="0.3">
      <c r="A1280" s="24">
        <v>1278</v>
      </c>
      <c r="B1280" s="11" t="str">
        <f>IFERROR(INDEX({"JSNY-BJ0001-01";"JSNY-JS0022-01";"JSNY-JS0002-01"},MATCH(D1280,{"BJ_zhongyu";"JS_WX_liteer";"JS_CZ_wodefeng"},0)),"")</f>
        <v>JSNY-JS0002-01</v>
      </c>
      <c r="C1280" s="11" t="str">
        <f>IFERROR(INDEX({"北京中裕世纪大酒店";"江苏利特尔绿色包装股份有限公司";"常州市金坛沃德丰电子科技有限公司"},MATCH(D1280,{"BJ_zhongyu";"JS_WX_liteer";"JS_CZ_wodefeng"},0)),"")</f>
        <v>常州市金坛沃德丰电子科技有限公司</v>
      </c>
      <c r="D1280" s="11" t="str">
        <f>[1]动作!$G1279</f>
        <v>JS_CZ_wodefeng</v>
      </c>
      <c r="E1280" s="11" t="str">
        <f>[1]动作!$D1279</f>
        <v>分系统1BMS1总电压过低一级故障</v>
      </c>
      <c r="F1280" s="11" t="s">
        <v>177</v>
      </c>
      <c r="G1280" s="12">
        <f>[1]动作!$A1279+[1]动作!$B1279</f>
        <v>43198.820856481485</v>
      </c>
      <c r="H1280" s="12"/>
      <c r="I1280" s="11"/>
    </row>
    <row r="1281" spans="1:9" hidden="1" x14ac:dyDescent="0.3">
      <c r="A1281" s="24">
        <v>1279</v>
      </c>
      <c r="B1281" s="11" t="str">
        <f>IFERROR(INDEX({"JSNY-BJ0001-01";"JSNY-JS0022-01";"JSNY-JS0002-01"},MATCH(D1281,{"BJ_zhongyu";"JS_WX_liteer";"JS_CZ_wodefeng"},0)),"")</f>
        <v>JSNY-JS0002-01</v>
      </c>
      <c r="C1281" s="11" t="str">
        <f>IFERROR(INDEX({"北京中裕世纪大酒店";"江苏利特尔绿色包装股份有限公司";"常州市金坛沃德丰电子科技有限公司"},MATCH(D1281,{"BJ_zhongyu";"JS_WX_liteer";"JS_CZ_wodefeng"},0)),"")</f>
        <v>常州市金坛沃德丰电子科技有限公司</v>
      </c>
      <c r="D1281" s="11" t="str">
        <f>[1]动作!$G1280</f>
        <v>JS_CZ_wodefeng</v>
      </c>
      <c r="E1281" s="11" t="str">
        <f>[1]动作!$D1280</f>
        <v>分系统1BMS1总电压过低二级故障</v>
      </c>
      <c r="F1281" s="11" t="s">
        <v>177</v>
      </c>
      <c r="G1281" s="12">
        <f>[1]动作!$A1280+[1]动作!$B1280</f>
        <v>43198.820856481485</v>
      </c>
      <c r="H1281" s="12"/>
      <c r="I1281" s="11"/>
    </row>
    <row r="1282" spans="1:9" hidden="1" x14ac:dyDescent="0.3">
      <c r="A1282" s="24">
        <v>1280</v>
      </c>
      <c r="B1282" s="11" t="str">
        <f>IFERROR(INDEX({"JSNY-BJ0001-01";"JSNY-JS0022-01";"JSNY-JS0002-01"},MATCH(D1282,{"BJ_zhongyu";"JS_WX_liteer";"JS_CZ_wodefeng"},0)),"")</f>
        <v>JSNY-JS0002-01</v>
      </c>
      <c r="C1282" s="11" t="str">
        <f>IFERROR(INDEX({"北京中裕世纪大酒店";"江苏利特尔绿色包装股份有限公司";"常州市金坛沃德丰电子科技有限公司"},MATCH(D1282,{"BJ_zhongyu";"JS_WX_liteer";"JS_CZ_wodefeng"},0)),"")</f>
        <v>常州市金坛沃德丰电子科技有限公司</v>
      </c>
      <c r="D1282" s="11" t="str">
        <f>[1]动作!$G1281</f>
        <v>JS_CZ_wodefeng</v>
      </c>
      <c r="E1282" s="11" t="str">
        <f>[1]动作!$D1281</f>
        <v>分系统1BMS3总电压过低一级故障</v>
      </c>
      <c r="F1282" s="11" t="s">
        <v>177</v>
      </c>
      <c r="G1282" s="12">
        <f>[1]动作!$A1281+[1]动作!$B1281</f>
        <v>43198.821331018517</v>
      </c>
      <c r="H1282" s="12"/>
      <c r="I1282" s="11"/>
    </row>
    <row r="1283" spans="1:9" hidden="1" x14ac:dyDescent="0.3">
      <c r="A1283" s="24">
        <v>1281</v>
      </c>
      <c r="B1283" s="11" t="str">
        <f>IFERROR(INDEX({"JSNY-BJ0001-01";"JSNY-JS0022-01";"JSNY-JS0002-01"},MATCH(D1283,{"BJ_zhongyu";"JS_WX_liteer";"JS_CZ_wodefeng"},0)),"")</f>
        <v>JSNY-JS0002-01</v>
      </c>
      <c r="C1283" s="11" t="str">
        <f>IFERROR(INDEX({"北京中裕世纪大酒店";"江苏利特尔绿色包装股份有限公司";"常州市金坛沃德丰电子科技有限公司"},MATCH(D1283,{"BJ_zhongyu";"JS_WX_liteer";"JS_CZ_wodefeng"},0)),"")</f>
        <v>常州市金坛沃德丰电子科技有限公司</v>
      </c>
      <c r="D1283" s="11" t="str">
        <f>[1]动作!$G1282</f>
        <v>JS_CZ_wodefeng</v>
      </c>
      <c r="E1283" s="11" t="str">
        <f>[1]动作!$D1282</f>
        <v>分系统1BMS3总电压过低二级故障</v>
      </c>
      <c r="F1283" s="11" t="s">
        <v>177</v>
      </c>
      <c r="G1283" s="12">
        <f>[1]动作!$A1282+[1]动作!$B1282</f>
        <v>43198.821331018517</v>
      </c>
      <c r="H1283" s="12"/>
      <c r="I1283" s="11"/>
    </row>
    <row r="1284" spans="1:9" hidden="1" x14ac:dyDescent="0.3">
      <c r="A1284" s="24">
        <v>1282</v>
      </c>
      <c r="B1284" s="11" t="str">
        <f>IFERROR(INDEX({"JSNY-BJ0001-01";"JSNY-JS0022-01";"JSNY-JS0002-01"},MATCH(D1284,{"BJ_zhongyu";"JS_WX_liteer";"JS_CZ_wodefeng"},0)),"")</f>
        <v>JSNY-JS0002-01</v>
      </c>
      <c r="C1284" s="11" t="str">
        <f>IFERROR(INDEX({"北京中裕世纪大酒店";"江苏利特尔绿色包装股份有限公司";"常州市金坛沃德丰电子科技有限公司"},MATCH(D1284,{"BJ_zhongyu";"JS_WX_liteer";"JS_CZ_wodefeng"},0)),"")</f>
        <v>常州市金坛沃德丰电子科技有限公司</v>
      </c>
      <c r="D1284" s="11" t="str">
        <f>[1]动作!$G1283</f>
        <v>JS_CZ_wodefeng</v>
      </c>
      <c r="E1284" s="11" t="str">
        <f>[1]动作!$D1283</f>
        <v>分系统1BMS6总电压过低一级故障</v>
      </c>
      <c r="F1284" s="11" t="s">
        <v>177</v>
      </c>
      <c r="G1284" s="12">
        <f>[1]动作!$A1283+[1]动作!$B1283</f>
        <v>43198.821608796294</v>
      </c>
      <c r="H1284" s="12"/>
      <c r="I1284" s="11"/>
    </row>
    <row r="1285" spans="1:9" hidden="1" x14ac:dyDescent="0.3">
      <c r="A1285" s="24">
        <v>1283</v>
      </c>
      <c r="B1285" s="11" t="str">
        <f>IFERROR(INDEX({"JSNY-BJ0001-01";"JSNY-JS0022-01";"JSNY-JS0002-01"},MATCH(D1285,{"BJ_zhongyu";"JS_WX_liteer";"JS_CZ_wodefeng"},0)),"")</f>
        <v>JSNY-JS0002-01</v>
      </c>
      <c r="C1285" s="11" t="str">
        <f>IFERROR(INDEX({"北京中裕世纪大酒店";"江苏利特尔绿色包装股份有限公司";"常州市金坛沃德丰电子科技有限公司"},MATCH(D1285,{"BJ_zhongyu";"JS_WX_liteer";"JS_CZ_wodefeng"},0)),"")</f>
        <v>常州市金坛沃德丰电子科技有限公司</v>
      </c>
      <c r="D1285" s="11" t="str">
        <f>[1]动作!$G1284</f>
        <v>JS_CZ_wodefeng</v>
      </c>
      <c r="E1285" s="11" t="str">
        <f>[1]动作!$D1284</f>
        <v>分系统1BMS6总电压过低二级故障</v>
      </c>
      <c r="F1285" s="11" t="s">
        <v>177</v>
      </c>
      <c r="G1285" s="12">
        <f>[1]动作!$A1284+[1]动作!$B1284</f>
        <v>43198.821608796294</v>
      </c>
      <c r="H1285" s="12"/>
      <c r="I1285" s="11"/>
    </row>
    <row r="1286" spans="1:9" hidden="1" x14ac:dyDescent="0.3">
      <c r="A1286" s="24">
        <v>1284</v>
      </c>
      <c r="B1286" s="11" t="str">
        <f>IFERROR(INDEX({"JSNY-BJ0001-01";"JSNY-JS0022-01";"JSNY-JS0002-01"},MATCH(D1286,{"BJ_zhongyu";"JS_WX_liteer";"JS_CZ_wodefeng"},0)),"")</f>
        <v>JSNY-JS0002-01</v>
      </c>
      <c r="C1286" s="11" t="str">
        <f>IFERROR(INDEX({"北京中裕世纪大酒店";"江苏利特尔绿色包装股份有限公司";"常州市金坛沃德丰电子科技有限公司"},MATCH(D1286,{"BJ_zhongyu";"JS_WX_liteer";"JS_CZ_wodefeng"},0)),"")</f>
        <v>常州市金坛沃德丰电子科技有限公司</v>
      </c>
      <c r="D1286" s="11" t="str">
        <f>[1]动作!$G1285</f>
        <v>JS_CZ_wodefeng</v>
      </c>
      <c r="E1286" s="11" t="str">
        <f>[1]动作!$D1285</f>
        <v>分系统1BMS5总电压过低一级故障</v>
      </c>
      <c r="F1286" s="11" t="s">
        <v>177</v>
      </c>
      <c r="G1286" s="12">
        <f>[1]动作!$A1285+[1]动作!$B1285</f>
        <v>43198.822013888886</v>
      </c>
      <c r="H1286" s="12"/>
      <c r="I1286" s="11"/>
    </row>
    <row r="1287" spans="1:9" hidden="1" x14ac:dyDescent="0.3">
      <c r="A1287" s="24">
        <v>1285</v>
      </c>
      <c r="B1287" s="11" t="str">
        <f>IFERROR(INDEX({"JSNY-BJ0001-01";"JSNY-JS0022-01";"JSNY-JS0002-01"},MATCH(D1287,{"BJ_zhongyu";"JS_WX_liteer";"JS_CZ_wodefeng"},0)),"")</f>
        <v>JSNY-JS0002-01</v>
      </c>
      <c r="C1287" s="11" t="str">
        <f>IFERROR(INDEX({"北京中裕世纪大酒店";"江苏利特尔绿色包装股份有限公司";"常州市金坛沃德丰电子科技有限公司"},MATCH(D1287,{"BJ_zhongyu";"JS_WX_liteer";"JS_CZ_wodefeng"},0)),"")</f>
        <v>常州市金坛沃德丰电子科技有限公司</v>
      </c>
      <c r="D1287" s="11" t="str">
        <f>[1]动作!$G1286</f>
        <v>JS_CZ_wodefeng</v>
      </c>
      <c r="E1287" s="11" t="str">
        <f>[1]动作!$D1286</f>
        <v>分系统1BMS5总电压过低二级故障</v>
      </c>
      <c r="F1287" s="11" t="s">
        <v>177</v>
      </c>
      <c r="G1287" s="12">
        <f>[1]动作!$A1286+[1]动作!$B1286</f>
        <v>43198.822013888886</v>
      </c>
      <c r="H1287" s="12"/>
      <c r="I1287" s="11"/>
    </row>
    <row r="1288" spans="1:9" hidden="1" x14ac:dyDescent="0.3">
      <c r="A1288" s="24">
        <v>1286</v>
      </c>
      <c r="B1288" s="11" t="str">
        <f>IFERROR(INDEX({"JSNY-BJ0001-01";"JSNY-JS0022-01";"JSNY-JS0002-01"},MATCH(D1288,{"BJ_zhongyu";"JS_WX_liteer";"JS_CZ_wodefeng"},0)),"")</f>
        <v>JSNY-JS0002-01</v>
      </c>
      <c r="C1288" s="11" t="str">
        <f>IFERROR(INDEX({"北京中裕世纪大酒店";"江苏利特尔绿色包装股份有限公司";"常州市金坛沃德丰电子科技有限公司"},MATCH(D1288,{"BJ_zhongyu";"JS_WX_liteer";"JS_CZ_wodefeng"},0)),"")</f>
        <v>常州市金坛沃德丰电子科技有限公司</v>
      </c>
      <c r="D1288" s="11" t="str">
        <f>[1]动作!$G1287</f>
        <v>JS_CZ_wodefeng</v>
      </c>
      <c r="E1288" s="11" t="str">
        <f>[1]动作!$D1287</f>
        <v>分系统1BMS2总电压过低一级故障</v>
      </c>
      <c r="F1288" s="11" t="s">
        <v>177</v>
      </c>
      <c r="G1288" s="12">
        <f>[1]动作!$A1287+[1]动作!$B1287</f>
        <v>43198.822141203702</v>
      </c>
      <c r="H1288" s="12"/>
      <c r="I1288" s="11"/>
    </row>
    <row r="1289" spans="1:9" hidden="1" x14ac:dyDescent="0.3">
      <c r="A1289" s="24">
        <v>1287</v>
      </c>
      <c r="B1289" s="11" t="str">
        <f>IFERROR(INDEX({"JSNY-BJ0001-01";"JSNY-JS0022-01";"JSNY-JS0002-01"},MATCH(D1289,{"BJ_zhongyu";"JS_WX_liteer";"JS_CZ_wodefeng"},0)),"")</f>
        <v>JSNY-JS0002-01</v>
      </c>
      <c r="C1289" s="11" t="str">
        <f>IFERROR(INDEX({"北京中裕世纪大酒店";"江苏利特尔绿色包装股份有限公司";"常州市金坛沃德丰电子科技有限公司"},MATCH(D1289,{"BJ_zhongyu";"JS_WX_liteer";"JS_CZ_wodefeng"},0)),"")</f>
        <v>常州市金坛沃德丰电子科技有限公司</v>
      </c>
      <c r="D1289" s="11" t="str">
        <f>[1]动作!$G1288</f>
        <v>JS_CZ_wodefeng</v>
      </c>
      <c r="E1289" s="11" t="str">
        <f>[1]动作!$D1288</f>
        <v>分系统1BMS2总电压过低二级故障</v>
      </c>
      <c r="F1289" s="11" t="s">
        <v>177</v>
      </c>
      <c r="G1289" s="12">
        <f>[1]动作!$A1288+[1]动作!$B1288</f>
        <v>43198.822141203702</v>
      </c>
      <c r="H1289" s="12"/>
      <c r="I1289" s="11"/>
    </row>
    <row r="1290" spans="1:9" hidden="1" x14ac:dyDescent="0.3">
      <c r="A1290" s="24">
        <v>1288</v>
      </c>
      <c r="B1290" s="11" t="str">
        <f>IFERROR(INDEX({"JSNY-BJ0001-01";"JSNY-JS0022-01";"JSNY-JS0002-01"},MATCH(D1290,{"BJ_zhongyu";"JS_WX_liteer";"JS_CZ_wodefeng"},0)),"")</f>
        <v>JSNY-JS0002-01</v>
      </c>
      <c r="C1290" s="11" t="str">
        <f>IFERROR(INDEX({"北京中裕世纪大酒店";"江苏利特尔绿色包装股份有限公司";"常州市金坛沃德丰电子科技有限公司"},MATCH(D1290,{"BJ_zhongyu";"JS_WX_liteer";"JS_CZ_wodefeng"},0)),"")</f>
        <v>常州市金坛沃德丰电子科技有限公司</v>
      </c>
      <c r="D1290" s="11" t="str">
        <f>[1]动作!$G1289</f>
        <v>JS_CZ_wodefeng</v>
      </c>
      <c r="E1290" s="11" t="str">
        <f>[1]动作!$D1289</f>
        <v>分系统1BMS4总电压过低一级故障</v>
      </c>
      <c r="F1290" s="11" t="s">
        <v>177</v>
      </c>
      <c r="G1290" s="12">
        <f>[1]动作!$A1289+[1]动作!$B1289</f>
        <v>43198.822245370371</v>
      </c>
      <c r="H1290" s="12"/>
      <c r="I1290" s="11"/>
    </row>
    <row r="1291" spans="1:9" hidden="1" x14ac:dyDescent="0.3">
      <c r="A1291" s="24">
        <v>1289</v>
      </c>
      <c r="B1291" s="11" t="str">
        <f>IFERROR(INDEX({"JSNY-BJ0001-01";"JSNY-JS0022-01";"JSNY-JS0002-01"},MATCH(D1291,{"BJ_zhongyu";"JS_WX_liteer";"JS_CZ_wodefeng"},0)),"")</f>
        <v>JSNY-JS0002-01</v>
      </c>
      <c r="C1291" s="11" t="str">
        <f>IFERROR(INDEX({"北京中裕世纪大酒店";"江苏利特尔绿色包装股份有限公司";"常州市金坛沃德丰电子科技有限公司"},MATCH(D1291,{"BJ_zhongyu";"JS_WX_liteer";"JS_CZ_wodefeng"},0)),"")</f>
        <v>常州市金坛沃德丰电子科技有限公司</v>
      </c>
      <c r="D1291" s="11" t="str">
        <f>[1]动作!$G1290</f>
        <v>JS_CZ_wodefeng</v>
      </c>
      <c r="E1291" s="11" t="str">
        <f>[1]动作!$D1290</f>
        <v>分系统1BMS4总电压过低二级故障</v>
      </c>
      <c r="F1291" s="11" t="s">
        <v>177</v>
      </c>
      <c r="G1291" s="12">
        <f>[1]动作!$A1290+[1]动作!$B1290</f>
        <v>43198.822245370371</v>
      </c>
      <c r="H1291" s="12"/>
      <c r="I1291" s="11"/>
    </row>
    <row r="1292" spans="1:9" hidden="1" x14ac:dyDescent="0.3">
      <c r="A1292" s="24">
        <v>1290</v>
      </c>
      <c r="B1292" s="11" t="str">
        <f>IFERROR(INDEX({"JSNY-BJ0001-01";"JSNY-JS0022-01";"JSNY-JS0002-01"},MATCH(D1292,{"BJ_zhongyu";"JS_WX_liteer";"JS_CZ_wodefeng"},0)),"")</f>
        <v>JSNY-JS0002-01</v>
      </c>
      <c r="C1292" s="11" t="str">
        <f>IFERROR(INDEX({"北京中裕世纪大酒店";"江苏利特尔绿色包装股份有限公司";"常州市金坛沃德丰电子科技有限公司"},MATCH(D1292,{"BJ_zhongyu";"JS_WX_liteer";"JS_CZ_wodefeng"},0)),"")</f>
        <v>常州市金坛沃德丰电子科技有限公司</v>
      </c>
      <c r="D1292" s="11" t="str">
        <f>[1]动作!$G1291</f>
        <v>JS_CZ_wodefeng</v>
      </c>
      <c r="E1292" s="11" t="str">
        <f>[1]动作!$D1291</f>
        <v>分系统1BMS2单体电压过低一级故障</v>
      </c>
      <c r="F1292" s="11" t="s">
        <v>177</v>
      </c>
      <c r="G1292" s="12">
        <f>[1]动作!$A1291+[1]动作!$B1291</f>
        <v>43198.8278125</v>
      </c>
      <c r="H1292" s="12"/>
      <c r="I1292" s="11"/>
    </row>
    <row r="1293" spans="1:9" hidden="1" x14ac:dyDescent="0.3">
      <c r="A1293" s="24">
        <v>1291</v>
      </c>
      <c r="B1293" s="11" t="str">
        <f>IFERROR(INDEX({"JSNY-BJ0001-01";"JSNY-JS0022-01";"JSNY-JS0002-01"},MATCH(D1293,{"BJ_zhongyu";"JS_WX_liteer";"JS_CZ_wodefeng"},0)),"")</f>
        <v>JSNY-JS0002-01</v>
      </c>
      <c r="C1293" s="11" t="str">
        <f>IFERROR(INDEX({"北京中裕世纪大酒店";"江苏利特尔绿色包装股份有限公司";"常州市金坛沃德丰电子科技有限公司"},MATCH(D1293,{"BJ_zhongyu";"JS_WX_liteer";"JS_CZ_wodefeng"},0)),"")</f>
        <v>常州市金坛沃德丰电子科技有限公司</v>
      </c>
      <c r="D1293" s="11" t="str">
        <f>[1]动作!$G1292</f>
        <v>JS_CZ_wodefeng</v>
      </c>
      <c r="E1293" s="11" t="str">
        <f>[1]动作!$D1292</f>
        <v>分系统1BMS2单体电压过低二级故障</v>
      </c>
      <c r="F1293" s="11" t="s">
        <v>177</v>
      </c>
      <c r="G1293" s="12">
        <f>[1]动作!$A1292+[1]动作!$B1292</f>
        <v>43198.8278125</v>
      </c>
      <c r="H1293" s="12"/>
      <c r="I1293" s="11"/>
    </row>
    <row r="1294" spans="1:9" hidden="1" x14ac:dyDescent="0.3">
      <c r="A1294" s="24">
        <v>1292</v>
      </c>
      <c r="B1294" s="11" t="str">
        <f>IFERROR(INDEX({"JSNY-BJ0001-01";"JSNY-JS0022-01";"JSNY-JS0002-01"},MATCH(D1294,{"BJ_zhongyu";"JS_WX_liteer";"JS_CZ_wodefeng"},0)),"")</f>
        <v>JSNY-JS0002-01</v>
      </c>
      <c r="C1294" s="11" t="str">
        <f>IFERROR(INDEX({"北京中裕世纪大酒店";"江苏利特尔绿色包装股份有限公司";"常州市金坛沃德丰电子科技有限公司"},MATCH(D1294,{"BJ_zhongyu";"JS_WX_liteer";"JS_CZ_wodefeng"},0)),"")</f>
        <v>常州市金坛沃德丰电子科技有限公司</v>
      </c>
      <c r="D1294" s="11" t="str">
        <f>[1]动作!$G1293</f>
        <v>JS_CZ_wodefeng</v>
      </c>
      <c r="E1294" s="11" t="str">
        <f>[1]动作!$D1293</f>
        <v>分系统1BMS3SOC过低一级故障</v>
      </c>
      <c r="F1294" s="11" t="s">
        <v>177</v>
      </c>
      <c r="G1294" s="12">
        <f>[1]动作!$A1293+[1]动作!$B1293</f>
        <v>43198.828275462962</v>
      </c>
      <c r="H1294" s="12"/>
      <c r="I1294" s="11"/>
    </row>
    <row r="1295" spans="1:9" hidden="1" x14ac:dyDescent="0.3">
      <c r="A1295" s="24">
        <v>1293</v>
      </c>
      <c r="B1295" s="11" t="str">
        <f>IFERROR(INDEX({"JSNY-BJ0001-01";"JSNY-JS0022-01";"JSNY-JS0002-01"},MATCH(D1295,{"BJ_zhongyu";"JS_WX_liteer";"JS_CZ_wodefeng"},0)),"")</f>
        <v>JSNY-JS0002-01</v>
      </c>
      <c r="C1295" s="11" t="str">
        <f>IFERROR(INDEX({"北京中裕世纪大酒店";"江苏利特尔绿色包装股份有限公司";"常州市金坛沃德丰电子科技有限公司"},MATCH(D1295,{"BJ_zhongyu";"JS_WX_liteer";"JS_CZ_wodefeng"},0)),"")</f>
        <v>常州市金坛沃德丰电子科技有限公司</v>
      </c>
      <c r="D1295" s="11" t="str">
        <f>[1]动作!$G1294</f>
        <v>JS_CZ_wodefeng</v>
      </c>
      <c r="E1295" s="11" t="str">
        <f>[1]动作!$D1294</f>
        <v>分系统1BMS3SOC过低二级故障</v>
      </c>
      <c r="F1295" s="11" t="s">
        <v>177</v>
      </c>
      <c r="G1295" s="12">
        <f>[1]动作!$A1294+[1]动作!$B1294</f>
        <v>43198.828275462962</v>
      </c>
      <c r="H1295" s="12"/>
      <c r="I1295" s="11"/>
    </row>
    <row r="1296" spans="1:9" hidden="1" x14ac:dyDescent="0.3">
      <c r="A1296" s="24">
        <v>1294</v>
      </c>
      <c r="B1296" s="11" t="str">
        <f>IFERROR(INDEX({"JSNY-BJ0001-01";"JSNY-JS0022-01";"JSNY-JS0002-01"},MATCH(D1296,{"BJ_zhongyu";"JS_WX_liteer";"JS_CZ_wodefeng"},0)),"")</f>
        <v>JSNY-JS0002-01</v>
      </c>
      <c r="C1296" s="11" t="str">
        <f>IFERROR(INDEX({"北京中裕世纪大酒店";"江苏利特尔绿色包装股份有限公司";"常州市金坛沃德丰电子科技有限公司"},MATCH(D1296,{"BJ_zhongyu";"JS_WX_liteer";"JS_CZ_wodefeng"},0)),"")</f>
        <v>常州市金坛沃德丰电子科技有限公司</v>
      </c>
      <c r="D1296" s="11" t="str">
        <f>[1]动作!$G1295</f>
        <v>JS_CZ_wodefeng</v>
      </c>
      <c r="E1296" s="11" t="str">
        <f>[1]动作!$D1295</f>
        <v>分系统1BMS1单体电压过低一级故障</v>
      </c>
      <c r="F1296" s="11" t="s">
        <v>177</v>
      </c>
      <c r="G1296" s="12">
        <f>[1]动作!$A1295+[1]动作!$B1295</f>
        <v>43198.828449074077</v>
      </c>
      <c r="H1296" s="12"/>
      <c r="I1296" s="11"/>
    </row>
    <row r="1297" spans="1:9" hidden="1" x14ac:dyDescent="0.3">
      <c r="A1297" s="24">
        <v>1295</v>
      </c>
      <c r="B1297" s="11" t="str">
        <f>IFERROR(INDEX({"JSNY-BJ0001-01";"JSNY-JS0022-01";"JSNY-JS0002-01"},MATCH(D1297,{"BJ_zhongyu";"JS_WX_liteer";"JS_CZ_wodefeng"},0)),"")</f>
        <v>JSNY-JS0002-01</v>
      </c>
      <c r="C1297" s="11" t="str">
        <f>IFERROR(INDEX({"北京中裕世纪大酒店";"江苏利特尔绿色包装股份有限公司";"常州市金坛沃德丰电子科技有限公司"},MATCH(D1297,{"BJ_zhongyu";"JS_WX_liteer";"JS_CZ_wodefeng"},0)),"")</f>
        <v>常州市金坛沃德丰电子科技有限公司</v>
      </c>
      <c r="D1297" s="11" t="str">
        <f>[1]动作!$G1296</f>
        <v>JS_CZ_wodefeng</v>
      </c>
      <c r="E1297" s="11" t="str">
        <f>[1]动作!$D1296</f>
        <v>分系统1BMS1单体电压过低二级故障</v>
      </c>
      <c r="F1297" s="11" t="s">
        <v>177</v>
      </c>
      <c r="G1297" s="12">
        <f>[1]动作!$A1296+[1]动作!$B1296</f>
        <v>43198.828449074077</v>
      </c>
      <c r="H1297" s="12"/>
      <c r="I1297" s="11"/>
    </row>
    <row r="1298" spans="1:9" hidden="1" x14ac:dyDescent="0.3">
      <c r="A1298" s="24">
        <v>1296</v>
      </c>
      <c r="B1298" s="11" t="str">
        <f>IFERROR(INDEX({"JSNY-BJ0001-01";"JSNY-JS0022-01";"JSNY-JS0002-01"},MATCH(D1298,{"BJ_zhongyu";"JS_WX_liteer";"JS_CZ_wodefeng"},0)),"")</f>
        <v>JSNY-JS0002-01</v>
      </c>
      <c r="C1298" s="11" t="str">
        <f>IFERROR(INDEX({"北京中裕世纪大酒店";"江苏利特尔绿色包装股份有限公司";"常州市金坛沃德丰电子科技有限公司"},MATCH(D1298,{"BJ_zhongyu";"JS_WX_liteer";"JS_CZ_wodefeng"},0)),"")</f>
        <v>常州市金坛沃德丰电子科技有限公司</v>
      </c>
      <c r="D1298" s="11" t="str">
        <f>[1]动作!$G1297</f>
        <v>JS_CZ_wodefeng</v>
      </c>
      <c r="E1298" s="11" t="str">
        <f>[1]动作!$D1297</f>
        <v>分系统1BMS5单体电压过低一级故障</v>
      </c>
      <c r="F1298" s="11" t="s">
        <v>177</v>
      </c>
      <c r="G1298" s="12">
        <f>[1]动作!$A1297+[1]动作!$B1297</f>
        <v>43198.82885416667</v>
      </c>
      <c r="H1298" s="12"/>
      <c r="I1298" s="11"/>
    </row>
    <row r="1299" spans="1:9" hidden="1" x14ac:dyDescent="0.3">
      <c r="A1299" s="24">
        <v>1297</v>
      </c>
      <c r="B1299" s="11" t="str">
        <f>IFERROR(INDEX({"JSNY-BJ0001-01";"JSNY-JS0022-01";"JSNY-JS0002-01"},MATCH(D1299,{"BJ_zhongyu";"JS_WX_liteer";"JS_CZ_wodefeng"},0)),"")</f>
        <v>JSNY-JS0002-01</v>
      </c>
      <c r="C1299" s="11" t="str">
        <f>IFERROR(INDEX({"北京中裕世纪大酒店";"江苏利特尔绿色包装股份有限公司";"常州市金坛沃德丰电子科技有限公司"},MATCH(D1299,{"BJ_zhongyu";"JS_WX_liteer";"JS_CZ_wodefeng"},0)),"")</f>
        <v>常州市金坛沃德丰电子科技有限公司</v>
      </c>
      <c r="D1299" s="11" t="str">
        <f>[1]动作!$G1298</f>
        <v>JS_CZ_wodefeng</v>
      </c>
      <c r="E1299" s="11" t="str">
        <f>[1]动作!$D1298</f>
        <v>分系统1BMS5单体电压过低二级故障</v>
      </c>
      <c r="F1299" s="11" t="s">
        <v>177</v>
      </c>
      <c r="G1299" s="12">
        <f>[1]动作!$A1298+[1]动作!$B1298</f>
        <v>43198.82885416667</v>
      </c>
      <c r="H1299" s="12"/>
      <c r="I1299" s="11"/>
    </row>
    <row r="1300" spans="1:9" hidden="1" x14ac:dyDescent="0.3">
      <c r="A1300" s="24">
        <v>1298</v>
      </c>
      <c r="B1300" s="11" t="str">
        <f>IFERROR(INDEX({"JSNY-BJ0001-01";"JSNY-JS0022-01";"JSNY-JS0002-01"},MATCH(D1300,{"BJ_zhongyu";"JS_WX_liteer";"JS_CZ_wodefeng"},0)),"")</f>
        <v>JSNY-JS0002-01</v>
      </c>
      <c r="C1300" s="11" t="str">
        <f>IFERROR(INDEX({"北京中裕世纪大酒店";"江苏利特尔绿色包装股份有限公司";"常州市金坛沃德丰电子科技有限公司"},MATCH(D1300,{"BJ_zhongyu";"JS_WX_liteer";"JS_CZ_wodefeng"},0)),"")</f>
        <v>常州市金坛沃德丰电子科技有限公司</v>
      </c>
      <c r="D1300" s="11" t="str">
        <f>[1]动作!$G1299</f>
        <v>JS_CZ_wodefeng</v>
      </c>
      <c r="E1300" s="11" t="str">
        <f>[1]动作!$D1299</f>
        <v>分系统1BMS3单体电压过低一级故障</v>
      </c>
      <c r="F1300" s="11" t="s">
        <v>177</v>
      </c>
      <c r="G1300" s="12">
        <f>[1]动作!$A1299+[1]动作!$B1299</f>
        <v>43198.829085648147</v>
      </c>
      <c r="H1300" s="12"/>
      <c r="I1300" s="11"/>
    </row>
    <row r="1301" spans="1:9" hidden="1" x14ac:dyDescent="0.3">
      <c r="A1301" s="24">
        <v>1299</v>
      </c>
      <c r="B1301" s="11" t="str">
        <f>IFERROR(INDEX({"JSNY-BJ0001-01";"JSNY-JS0022-01";"JSNY-JS0002-01"},MATCH(D1301,{"BJ_zhongyu";"JS_WX_liteer";"JS_CZ_wodefeng"},0)),"")</f>
        <v>JSNY-JS0002-01</v>
      </c>
      <c r="C1301" s="11" t="str">
        <f>IFERROR(INDEX({"北京中裕世纪大酒店";"江苏利特尔绿色包装股份有限公司";"常州市金坛沃德丰电子科技有限公司"},MATCH(D1301,{"BJ_zhongyu";"JS_WX_liteer";"JS_CZ_wodefeng"},0)),"")</f>
        <v>常州市金坛沃德丰电子科技有限公司</v>
      </c>
      <c r="D1301" s="11" t="str">
        <f>[1]动作!$G1300</f>
        <v>JS_CZ_wodefeng</v>
      </c>
      <c r="E1301" s="11" t="str">
        <f>[1]动作!$D1300</f>
        <v>分系统1BMS3单体电压过低二级故障</v>
      </c>
      <c r="F1301" s="11" t="s">
        <v>177</v>
      </c>
      <c r="G1301" s="12">
        <f>[1]动作!$A1300+[1]动作!$B1300</f>
        <v>43198.829085648147</v>
      </c>
      <c r="H1301" s="12"/>
      <c r="I1301" s="11"/>
    </row>
    <row r="1302" spans="1:9" hidden="1" x14ac:dyDescent="0.3">
      <c r="A1302" s="24">
        <v>1300</v>
      </c>
      <c r="B1302" s="11" t="str">
        <f>IFERROR(INDEX({"JSNY-BJ0001-01";"JSNY-JS0022-01";"JSNY-JS0002-01"},MATCH(D1302,{"BJ_zhongyu";"JS_WX_liteer";"JS_CZ_wodefeng"},0)),"")</f>
        <v>JSNY-JS0002-01</v>
      </c>
      <c r="C1302" s="11" t="str">
        <f>IFERROR(INDEX({"北京中裕世纪大酒店";"江苏利特尔绿色包装股份有限公司";"常州市金坛沃德丰电子科技有限公司"},MATCH(D1302,{"BJ_zhongyu";"JS_WX_liteer";"JS_CZ_wodefeng"},0)),"")</f>
        <v>常州市金坛沃德丰电子科技有限公司</v>
      </c>
      <c r="D1302" s="11" t="str">
        <f>[1]动作!$G1301</f>
        <v>JS_CZ_wodefeng</v>
      </c>
      <c r="E1302" s="11" t="str">
        <f>[1]动作!$D1301</f>
        <v>分系统1BMS5SOC过低一级故障</v>
      </c>
      <c r="F1302" s="11" t="s">
        <v>177</v>
      </c>
      <c r="G1302" s="12">
        <f>[1]动作!$A1301+[1]动作!$B1301</f>
        <v>43198.829201388886</v>
      </c>
      <c r="H1302" s="12"/>
      <c r="I1302" s="11"/>
    </row>
    <row r="1303" spans="1:9" hidden="1" x14ac:dyDescent="0.3">
      <c r="A1303" s="24">
        <v>1301</v>
      </c>
      <c r="B1303" s="11" t="str">
        <f>IFERROR(INDEX({"JSNY-BJ0001-01";"JSNY-JS0022-01";"JSNY-JS0002-01"},MATCH(D1303,{"BJ_zhongyu";"JS_WX_liteer";"JS_CZ_wodefeng"},0)),"")</f>
        <v>JSNY-JS0002-01</v>
      </c>
      <c r="C1303" s="11" t="str">
        <f>IFERROR(INDEX({"北京中裕世纪大酒店";"江苏利特尔绿色包装股份有限公司";"常州市金坛沃德丰电子科技有限公司"},MATCH(D1303,{"BJ_zhongyu";"JS_WX_liteer";"JS_CZ_wodefeng"},0)),"")</f>
        <v>常州市金坛沃德丰电子科技有限公司</v>
      </c>
      <c r="D1303" s="11" t="str">
        <f>[1]动作!$G1302</f>
        <v>JS_CZ_wodefeng</v>
      </c>
      <c r="E1303" s="11" t="str">
        <f>[1]动作!$D1302</f>
        <v>分系统1BMS5SOC过低二级故障</v>
      </c>
      <c r="F1303" s="11" t="s">
        <v>177</v>
      </c>
      <c r="G1303" s="12">
        <f>[1]动作!$A1302+[1]动作!$B1302</f>
        <v>43198.829201388886</v>
      </c>
      <c r="H1303" s="12"/>
      <c r="I1303" s="11"/>
    </row>
    <row r="1304" spans="1:9" hidden="1" x14ac:dyDescent="0.3">
      <c r="A1304" s="24">
        <v>1302</v>
      </c>
      <c r="B1304" s="11" t="str">
        <f>IFERROR(INDEX({"JSNY-BJ0001-01";"JSNY-JS0022-01";"JSNY-JS0002-01"},MATCH(D1304,{"BJ_zhongyu";"JS_WX_liteer";"JS_CZ_wodefeng"},0)),"")</f>
        <v>JSNY-JS0002-01</v>
      </c>
      <c r="C1304" s="11" t="str">
        <f>IFERROR(INDEX({"北京中裕世纪大酒店";"江苏利特尔绿色包装股份有限公司";"常州市金坛沃德丰电子科技有限公司"},MATCH(D1304,{"BJ_zhongyu";"JS_WX_liteer";"JS_CZ_wodefeng"},0)),"")</f>
        <v>常州市金坛沃德丰电子科技有限公司</v>
      </c>
      <c r="D1304" s="11" t="str">
        <f>[1]动作!$G1303</f>
        <v>JS_CZ_wodefeng</v>
      </c>
      <c r="E1304" s="11" t="str">
        <f>[1]动作!$D1303</f>
        <v>分系统1BMS1SOC过低一级故障</v>
      </c>
      <c r="F1304" s="11" t="s">
        <v>177</v>
      </c>
      <c r="G1304" s="12">
        <f>[1]动作!$A1303+[1]动作!$B1303</f>
        <v>43198.829722222225</v>
      </c>
      <c r="H1304" s="12"/>
      <c r="I1304" s="11"/>
    </row>
    <row r="1305" spans="1:9" hidden="1" x14ac:dyDescent="0.3">
      <c r="A1305" s="24">
        <v>1303</v>
      </c>
      <c r="B1305" s="11" t="str">
        <f>IFERROR(INDEX({"JSNY-BJ0001-01";"JSNY-JS0022-01";"JSNY-JS0002-01"},MATCH(D1305,{"BJ_zhongyu";"JS_WX_liteer";"JS_CZ_wodefeng"},0)),"")</f>
        <v>JSNY-JS0002-01</v>
      </c>
      <c r="C1305" s="11" t="str">
        <f>IFERROR(INDEX({"北京中裕世纪大酒店";"江苏利特尔绿色包装股份有限公司";"常州市金坛沃德丰电子科技有限公司"},MATCH(D1305,{"BJ_zhongyu";"JS_WX_liteer";"JS_CZ_wodefeng"},0)),"")</f>
        <v>常州市金坛沃德丰电子科技有限公司</v>
      </c>
      <c r="D1305" s="11" t="str">
        <f>[1]动作!$G1304</f>
        <v>JS_CZ_wodefeng</v>
      </c>
      <c r="E1305" s="11" t="str">
        <f>[1]动作!$D1304</f>
        <v>分系统1BMS1SOC过低二级故障</v>
      </c>
      <c r="F1305" s="11" t="s">
        <v>177</v>
      </c>
      <c r="G1305" s="12">
        <f>[1]动作!$A1304+[1]动作!$B1304</f>
        <v>43198.829722222225</v>
      </c>
      <c r="H1305" s="12"/>
      <c r="I1305" s="11"/>
    </row>
    <row r="1306" spans="1:9" hidden="1" x14ac:dyDescent="0.3">
      <c r="A1306" s="24">
        <v>1304</v>
      </c>
      <c r="B1306" s="11" t="str">
        <f>IFERROR(INDEX({"JSNY-BJ0001-01";"JSNY-JS0022-01";"JSNY-JS0002-01"},MATCH(D1306,{"BJ_zhongyu";"JS_WX_liteer";"JS_CZ_wodefeng"},0)),"")</f>
        <v>JSNY-JS0002-01</v>
      </c>
      <c r="C1306" s="11" t="str">
        <f>IFERROR(INDEX({"北京中裕世纪大酒店";"江苏利特尔绿色包装股份有限公司";"常州市金坛沃德丰电子科技有限公司"},MATCH(D1306,{"BJ_zhongyu";"JS_WX_liteer";"JS_CZ_wodefeng"},0)),"")</f>
        <v>常州市金坛沃德丰电子科技有限公司</v>
      </c>
      <c r="D1306" s="11" t="str">
        <f>[1]动作!$G1305</f>
        <v>JS_CZ_wodefeng</v>
      </c>
      <c r="E1306" s="11" t="str">
        <f>[1]动作!$D1305</f>
        <v>分系统1BMS6SOC过低一级故障</v>
      </c>
      <c r="F1306" s="11" t="s">
        <v>177</v>
      </c>
      <c r="G1306" s="12">
        <f>[1]动作!$A1305+[1]动作!$B1305</f>
        <v>43198.829780092594</v>
      </c>
      <c r="H1306" s="12"/>
      <c r="I1306" s="11"/>
    </row>
    <row r="1307" spans="1:9" hidden="1" x14ac:dyDescent="0.3">
      <c r="A1307" s="24">
        <v>1305</v>
      </c>
      <c r="B1307" s="11" t="str">
        <f>IFERROR(INDEX({"JSNY-BJ0001-01";"JSNY-JS0022-01";"JSNY-JS0002-01"},MATCH(D1307,{"BJ_zhongyu";"JS_WX_liteer";"JS_CZ_wodefeng"},0)),"")</f>
        <v>JSNY-JS0002-01</v>
      </c>
      <c r="C1307" s="11" t="str">
        <f>IFERROR(INDEX({"北京中裕世纪大酒店";"江苏利特尔绿色包装股份有限公司";"常州市金坛沃德丰电子科技有限公司"},MATCH(D1307,{"BJ_zhongyu";"JS_WX_liteer";"JS_CZ_wodefeng"},0)),"")</f>
        <v>常州市金坛沃德丰电子科技有限公司</v>
      </c>
      <c r="D1307" s="11" t="str">
        <f>[1]动作!$G1306</f>
        <v>JS_CZ_wodefeng</v>
      </c>
      <c r="E1307" s="11" t="str">
        <f>[1]动作!$D1306</f>
        <v>分系统1BMS6SOC过低二级故障</v>
      </c>
      <c r="F1307" s="11" t="s">
        <v>177</v>
      </c>
      <c r="G1307" s="12">
        <f>[1]动作!$A1306+[1]动作!$B1306</f>
        <v>43198.829780092594</v>
      </c>
      <c r="H1307" s="12"/>
      <c r="I1307" s="11"/>
    </row>
    <row r="1308" spans="1:9" hidden="1" x14ac:dyDescent="0.3">
      <c r="A1308" s="24">
        <v>1306</v>
      </c>
      <c r="B1308" s="11" t="str">
        <f>IFERROR(INDEX({"JSNY-BJ0001-01";"JSNY-JS0022-01";"JSNY-JS0002-01"},MATCH(D1308,{"BJ_zhongyu";"JS_WX_liteer";"JS_CZ_wodefeng"},0)),"")</f>
        <v>JSNY-JS0002-01</v>
      </c>
      <c r="C1308" s="11" t="str">
        <f>IFERROR(INDEX({"北京中裕世纪大酒店";"江苏利特尔绿色包装股份有限公司";"常州市金坛沃德丰电子科技有限公司"},MATCH(D1308,{"BJ_zhongyu";"JS_WX_liteer";"JS_CZ_wodefeng"},0)),"")</f>
        <v>常州市金坛沃德丰电子科技有限公司</v>
      </c>
      <c r="D1308" s="11" t="str">
        <f>[1]动作!$G1307</f>
        <v>JS_CZ_wodefeng</v>
      </c>
      <c r="E1308" s="11" t="str">
        <f>[1]动作!$D1307</f>
        <v>分系统1BMS6单体电压过低一级故障</v>
      </c>
      <c r="F1308" s="11" t="s">
        <v>177</v>
      </c>
      <c r="G1308" s="12">
        <f>[1]动作!$A1307+[1]动作!$B1307</f>
        <v>43198.830127314817</v>
      </c>
      <c r="H1308" s="12"/>
      <c r="I1308" s="11"/>
    </row>
    <row r="1309" spans="1:9" hidden="1" x14ac:dyDescent="0.3">
      <c r="A1309" s="24">
        <v>1307</v>
      </c>
      <c r="B1309" s="11" t="str">
        <f>IFERROR(INDEX({"JSNY-BJ0001-01";"JSNY-JS0022-01";"JSNY-JS0002-01"},MATCH(D1309,{"BJ_zhongyu";"JS_WX_liteer";"JS_CZ_wodefeng"},0)),"")</f>
        <v>JSNY-JS0002-01</v>
      </c>
      <c r="C1309" s="11" t="str">
        <f>IFERROR(INDEX({"北京中裕世纪大酒店";"江苏利特尔绿色包装股份有限公司";"常州市金坛沃德丰电子科技有限公司"},MATCH(D1309,{"BJ_zhongyu";"JS_WX_liteer";"JS_CZ_wodefeng"},0)),"")</f>
        <v>常州市金坛沃德丰电子科技有限公司</v>
      </c>
      <c r="D1309" s="11" t="str">
        <f>[1]动作!$G1308</f>
        <v>JS_CZ_wodefeng</v>
      </c>
      <c r="E1309" s="11" t="str">
        <f>[1]动作!$D1308</f>
        <v>分系统1BMS6单体电压过低二级故障</v>
      </c>
      <c r="F1309" s="11" t="s">
        <v>177</v>
      </c>
      <c r="G1309" s="12">
        <f>[1]动作!$A1308+[1]动作!$B1308</f>
        <v>43198.830127314817</v>
      </c>
      <c r="H1309" s="12"/>
      <c r="I1309" s="11"/>
    </row>
    <row r="1310" spans="1:9" hidden="1" x14ac:dyDescent="0.3">
      <c r="A1310" s="24">
        <v>1308</v>
      </c>
      <c r="B1310" s="11" t="str">
        <f>IFERROR(INDEX({"JSNY-BJ0001-01";"JSNY-JS0022-01";"JSNY-JS0002-01"},MATCH(D1310,{"BJ_zhongyu";"JS_WX_liteer";"JS_CZ_wodefeng"},0)),"")</f>
        <v>JSNY-JS0002-01</v>
      </c>
      <c r="C1310" s="11" t="str">
        <f>IFERROR(INDEX({"北京中裕世纪大酒店";"江苏利特尔绿色包装股份有限公司";"常州市金坛沃德丰电子科技有限公司"},MATCH(D1310,{"BJ_zhongyu";"JS_WX_liteer";"JS_CZ_wodefeng"},0)),"")</f>
        <v>常州市金坛沃德丰电子科技有限公司</v>
      </c>
      <c r="D1310" s="11" t="str">
        <f>[1]动作!$G1309</f>
        <v>JS_CZ_wodefeng</v>
      </c>
      <c r="E1310" s="11" t="str">
        <f>[1]动作!$D1309</f>
        <v>分系统1BMS4单体电压过低一级故障</v>
      </c>
      <c r="F1310" s="11" t="s">
        <v>177</v>
      </c>
      <c r="G1310" s="12">
        <f>[1]动作!$A1309+[1]动作!$B1309</f>
        <v>43198.830243055556</v>
      </c>
      <c r="H1310" s="12"/>
      <c r="I1310" s="11"/>
    </row>
    <row r="1311" spans="1:9" hidden="1" x14ac:dyDescent="0.3">
      <c r="A1311" s="24">
        <v>1309</v>
      </c>
      <c r="B1311" s="11" t="str">
        <f>IFERROR(INDEX({"JSNY-BJ0001-01";"JSNY-JS0022-01";"JSNY-JS0002-01"},MATCH(D1311,{"BJ_zhongyu";"JS_WX_liteer";"JS_CZ_wodefeng"},0)),"")</f>
        <v>JSNY-JS0002-01</v>
      </c>
      <c r="C1311" s="11" t="str">
        <f>IFERROR(INDEX({"北京中裕世纪大酒店";"江苏利特尔绿色包装股份有限公司";"常州市金坛沃德丰电子科技有限公司"},MATCH(D1311,{"BJ_zhongyu";"JS_WX_liteer";"JS_CZ_wodefeng"},0)),"")</f>
        <v>常州市金坛沃德丰电子科技有限公司</v>
      </c>
      <c r="D1311" s="11" t="str">
        <f>[1]动作!$G1310</f>
        <v>JS_CZ_wodefeng</v>
      </c>
      <c r="E1311" s="11" t="str">
        <f>[1]动作!$D1310</f>
        <v>分系统1BMS4单体电压过低二级故障</v>
      </c>
      <c r="F1311" s="11" t="s">
        <v>177</v>
      </c>
      <c r="G1311" s="12">
        <f>[1]动作!$A1310+[1]动作!$B1310</f>
        <v>43198.830243055556</v>
      </c>
      <c r="H1311" s="12"/>
      <c r="I1311" s="11"/>
    </row>
    <row r="1312" spans="1:9" hidden="1" x14ac:dyDescent="0.3">
      <c r="A1312" s="24">
        <v>1310</v>
      </c>
      <c r="B1312" s="11" t="str">
        <f>IFERROR(INDEX({"JSNY-BJ0001-01";"JSNY-JS0022-01";"JSNY-JS0002-01"},MATCH(D1312,{"BJ_zhongyu";"JS_WX_liteer";"JS_CZ_wodefeng"},0)),"")</f>
        <v>JSNY-JS0002-01</v>
      </c>
      <c r="C1312" s="11" t="str">
        <f>IFERROR(INDEX({"北京中裕世纪大酒店";"江苏利特尔绿色包装股份有限公司";"常州市金坛沃德丰电子科技有限公司"},MATCH(D1312,{"BJ_zhongyu";"JS_WX_liteer";"JS_CZ_wodefeng"},0)),"")</f>
        <v>常州市金坛沃德丰电子科技有限公司</v>
      </c>
      <c r="D1312" s="11" t="str">
        <f>[1]动作!$G1311</f>
        <v>JS_CZ_wodefeng</v>
      </c>
      <c r="E1312" s="11" t="str">
        <f>[1]动作!$D1311</f>
        <v>分系统1BMS4SOC过低一级故障</v>
      </c>
      <c r="F1312" s="11" t="s">
        <v>177</v>
      </c>
      <c r="G1312" s="12">
        <f>[1]动作!$A1311+[1]动作!$B1311</f>
        <v>43198.830474537041</v>
      </c>
      <c r="H1312" s="12"/>
      <c r="I1312" s="11"/>
    </row>
    <row r="1313" spans="1:9" hidden="1" x14ac:dyDescent="0.3">
      <c r="A1313" s="24">
        <v>1311</v>
      </c>
      <c r="B1313" s="11" t="str">
        <f>IFERROR(INDEX({"JSNY-BJ0001-01";"JSNY-JS0022-01";"JSNY-JS0002-01"},MATCH(D1313,{"BJ_zhongyu";"JS_WX_liteer";"JS_CZ_wodefeng"},0)),"")</f>
        <v>JSNY-JS0002-01</v>
      </c>
      <c r="C1313" s="11" t="str">
        <f>IFERROR(INDEX({"北京中裕世纪大酒店";"江苏利特尔绿色包装股份有限公司";"常州市金坛沃德丰电子科技有限公司"},MATCH(D1313,{"BJ_zhongyu";"JS_WX_liteer";"JS_CZ_wodefeng"},0)),"")</f>
        <v>常州市金坛沃德丰电子科技有限公司</v>
      </c>
      <c r="D1313" s="11" t="str">
        <f>[1]动作!$G1312</f>
        <v>JS_CZ_wodefeng</v>
      </c>
      <c r="E1313" s="11" t="str">
        <f>[1]动作!$D1312</f>
        <v>分系统1BMS4SOC过低二级故障</v>
      </c>
      <c r="F1313" s="11" t="s">
        <v>177</v>
      </c>
      <c r="G1313" s="12">
        <f>[1]动作!$A1312+[1]动作!$B1312</f>
        <v>43198.830474537041</v>
      </c>
      <c r="H1313" s="12"/>
      <c r="I1313" s="11"/>
    </row>
    <row r="1314" spans="1:9" hidden="1" x14ac:dyDescent="0.3">
      <c r="A1314" s="24">
        <v>1312</v>
      </c>
      <c r="B1314" s="11" t="str">
        <f>IFERROR(INDEX({"JSNY-BJ0001-01";"JSNY-JS0022-01";"JSNY-JS0002-01"},MATCH(D1314,{"BJ_zhongyu";"JS_WX_liteer";"JS_CZ_wodefeng"},0)),"")</f>
        <v>JSNY-JS0002-01</v>
      </c>
      <c r="C1314" s="11" t="str">
        <f>IFERROR(INDEX({"北京中裕世纪大酒店";"江苏利特尔绿色包装股份有限公司";"常州市金坛沃德丰电子科技有限公司"},MATCH(D1314,{"BJ_zhongyu";"JS_WX_liteer";"JS_CZ_wodefeng"},0)),"")</f>
        <v>常州市金坛沃德丰电子科技有限公司</v>
      </c>
      <c r="D1314" s="11" t="str">
        <f>[1]动作!$G1313</f>
        <v>JS_CZ_wodefeng</v>
      </c>
      <c r="E1314" s="11" t="str">
        <f>[1]动作!$D1313</f>
        <v>分系统1BMS2SOC过低一级故障</v>
      </c>
      <c r="F1314" s="11" t="s">
        <v>177</v>
      </c>
      <c r="G1314" s="12">
        <f>[1]动作!$A1313+[1]动作!$B1313</f>
        <v>43198.831458333334</v>
      </c>
      <c r="H1314" s="12"/>
      <c r="I1314" s="11"/>
    </row>
    <row r="1315" spans="1:9" hidden="1" x14ac:dyDescent="0.3">
      <c r="A1315" s="24">
        <v>1313</v>
      </c>
      <c r="B1315" s="11" t="str">
        <f>IFERROR(INDEX({"JSNY-BJ0001-01";"JSNY-JS0022-01";"JSNY-JS0002-01"},MATCH(D1315,{"BJ_zhongyu";"JS_WX_liteer";"JS_CZ_wodefeng"},0)),"")</f>
        <v>JSNY-JS0002-01</v>
      </c>
      <c r="C1315" s="11" t="str">
        <f>IFERROR(INDEX({"北京中裕世纪大酒店";"江苏利特尔绿色包装股份有限公司";"常州市金坛沃德丰电子科技有限公司"},MATCH(D1315,{"BJ_zhongyu";"JS_WX_liteer";"JS_CZ_wodefeng"},0)),"")</f>
        <v>常州市金坛沃德丰电子科技有限公司</v>
      </c>
      <c r="D1315" s="11" t="str">
        <f>[1]动作!$G1314</f>
        <v>JS_CZ_wodefeng</v>
      </c>
      <c r="E1315" s="11" t="str">
        <f>[1]动作!$D1314</f>
        <v>分系统1BMS2SOC过低二级故障</v>
      </c>
      <c r="F1315" s="11" t="s">
        <v>177</v>
      </c>
      <c r="G1315" s="12">
        <f>[1]动作!$A1314+[1]动作!$B1314</f>
        <v>43198.831458333334</v>
      </c>
      <c r="H1315" s="12"/>
      <c r="I1315" s="11"/>
    </row>
    <row r="1316" spans="1:9" hidden="1" x14ac:dyDescent="0.3">
      <c r="A1316" s="24">
        <v>1314</v>
      </c>
      <c r="B1316" s="11" t="str">
        <f>IFERROR(INDEX({"JSNY-BJ0001-01";"JSNY-JS0022-01";"JSNY-JS0002-01"},MATCH(D1316,{"BJ_zhongyu";"JS_WX_liteer";"JS_CZ_wodefeng"},0)),"")</f>
        <v>JSNY-JS0022-01</v>
      </c>
      <c r="C1316" s="11" t="str">
        <f>IFERROR(INDEX({"北京中裕世纪大酒店";"江苏利特尔绿色包装股份有限公司";"常州市金坛沃德丰电子科技有限公司"},MATCH(D1316,{"BJ_zhongyu";"JS_WX_liteer";"JS_CZ_wodefeng"},0)),"")</f>
        <v>江苏利特尔绿色包装股份有限公司</v>
      </c>
      <c r="D1316" s="11" t="str">
        <f>[1]动作!$G1315</f>
        <v>JS_WX_liteer</v>
      </c>
      <c r="E1316" s="11" t="str">
        <f>[1]动作!$D1315</f>
        <v>分系统1BMS8总电压过低一级故障</v>
      </c>
      <c r="F1316" s="11" t="s">
        <v>177</v>
      </c>
      <c r="G1316" s="12">
        <f>[1]动作!$A1315+[1]动作!$B1315</f>
        <v>43198.85328703704</v>
      </c>
      <c r="H1316" s="12"/>
      <c r="I1316" s="11"/>
    </row>
    <row r="1317" spans="1:9" hidden="1" x14ac:dyDescent="0.3">
      <c r="A1317" s="24">
        <v>1315</v>
      </c>
      <c r="B1317" s="11" t="str">
        <f>IFERROR(INDEX({"JSNY-BJ0001-01";"JSNY-JS0022-01";"JSNY-JS0002-01"},MATCH(D1317,{"BJ_zhongyu";"JS_WX_liteer";"JS_CZ_wodefeng"},0)),"")</f>
        <v>JSNY-JS0022-01</v>
      </c>
      <c r="C1317" s="11" t="str">
        <f>IFERROR(INDEX({"北京中裕世纪大酒店";"江苏利特尔绿色包装股份有限公司";"常州市金坛沃德丰电子科技有限公司"},MATCH(D1317,{"BJ_zhongyu";"JS_WX_liteer";"JS_CZ_wodefeng"},0)),"")</f>
        <v>江苏利特尔绿色包装股份有限公司</v>
      </c>
      <c r="D1317" s="11" t="str">
        <f>[1]动作!$G1316</f>
        <v>JS_WX_liteer</v>
      </c>
      <c r="E1317" s="11" t="str">
        <f>[1]动作!$D1316</f>
        <v>分系统1BMS8总电压过低二级故障</v>
      </c>
      <c r="F1317" s="11" t="s">
        <v>177</v>
      </c>
      <c r="G1317" s="12">
        <f>[1]动作!$A1316+[1]动作!$B1316</f>
        <v>43198.85328703704</v>
      </c>
      <c r="H1317" s="12"/>
      <c r="I1317" s="11"/>
    </row>
    <row r="1318" spans="1:9" hidden="1" x14ac:dyDescent="0.3">
      <c r="A1318" s="24">
        <v>1316</v>
      </c>
      <c r="B1318" s="11" t="str">
        <f>IFERROR(INDEX({"JSNY-BJ0001-01";"JSNY-JS0022-01";"JSNY-JS0002-01"},MATCH(D1318,{"BJ_zhongyu";"JS_WX_liteer";"JS_CZ_wodefeng"},0)),"")</f>
        <v>JSNY-JS0022-01</v>
      </c>
      <c r="C1318" s="11" t="str">
        <f>IFERROR(INDEX({"北京中裕世纪大酒店";"江苏利特尔绿色包装股份有限公司";"常州市金坛沃德丰电子科技有限公司"},MATCH(D1318,{"BJ_zhongyu";"JS_WX_liteer";"JS_CZ_wodefeng"},0)),"")</f>
        <v>江苏利特尔绿色包装股份有限公司</v>
      </c>
      <c r="D1318" s="11" t="str">
        <f>[1]动作!$G1317</f>
        <v>JS_WX_liteer</v>
      </c>
      <c r="E1318" s="11" t="str">
        <f>[1]动作!$D1317</f>
        <v>分系统1BMS9总电压过低一级故障</v>
      </c>
      <c r="F1318" s="11" t="s">
        <v>177</v>
      </c>
      <c r="G1318" s="12">
        <f>[1]动作!$A1317+[1]动作!$B1317</f>
        <v>43198.853414351855</v>
      </c>
      <c r="H1318" s="12"/>
      <c r="I1318" s="11"/>
    </row>
    <row r="1319" spans="1:9" hidden="1" x14ac:dyDescent="0.3">
      <c r="A1319" s="24">
        <v>1317</v>
      </c>
      <c r="B1319" s="11" t="str">
        <f>IFERROR(INDEX({"JSNY-BJ0001-01";"JSNY-JS0022-01";"JSNY-JS0002-01"},MATCH(D1319,{"BJ_zhongyu";"JS_WX_liteer";"JS_CZ_wodefeng"},0)),"")</f>
        <v>JSNY-JS0022-01</v>
      </c>
      <c r="C1319" s="11" t="str">
        <f>IFERROR(INDEX({"北京中裕世纪大酒店";"江苏利特尔绿色包装股份有限公司";"常州市金坛沃德丰电子科技有限公司"},MATCH(D1319,{"BJ_zhongyu";"JS_WX_liteer";"JS_CZ_wodefeng"},0)),"")</f>
        <v>江苏利特尔绿色包装股份有限公司</v>
      </c>
      <c r="D1319" s="11" t="str">
        <f>[1]动作!$G1318</f>
        <v>JS_WX_liteer</v>
      </c>
      <c r="E1319" s="11" t="str">
        <f>[1]动作!$D1318</f>
        <v>分系统1BMS9总电压过低二级故障</v>
      </c>
      <c r="F1319" s="11" t="s">
        <v>177</v>
      </c>
      <c r="G1319" s="12">
        <f>[1]动作!$A1318+[1]动作!$B1318</f>
        <v>43198.853414351855</v>
      </c>
      <c r="H1319" s="12"/>
      <c r="I1319" s="11"/>
    </row>
    <row r="1320" spans="1:9" hidden="1" x14ac:dyDescent="0.3">
      <c r="A1320" s="24">
        <v>1318</v>
      </c>
      <c r="B1320" s="11" t="str">
        <f>IFERROR(INDEX({"JSNY-BJ0001-01";"JSNY-JS0022-01";"JSNY-JS0002-01"},MATCH(D1320,{"BJ_zhongyu";"JS_WX_liteer";"JS_CZ_wodefeng"},0)),"")</f>
        <v>JSNY-JS0022-01</v>
      </c>
      <c r="C1320" s="11" t="str">
        <f>IFERROR(INDEX({"北京中裕世纪大酒店";"江苏利特尔绿色包装股份有限公司";"常州市金坛沃德丰电子科技有限公司"},MATCH(D1320,{"BJ_zhongyu";"JS_WX_liteer";"JS_CZ_wodefeng"},0)),"")</f>
        <v>江苏利特尔绿色包装股份有限公司</v>
      </c>
      <c r="D1320" s="11" t="str">
        <f>[1]动作!$G1319</f>
        <v>JS_WX_liteer</v>
      </c>
      <c r="E1320" s="11" t="str">
        <f>[1]动作!$D1319</f>
        <v>分系统1BMS1总电压过低一级故障</v>
      </c>
      <c r="F1320" s="11" t="s">
        <v>177</v>
      </c>
      <c r="G1320" s="12">
        <f>[1]动作!$A1319+[1]动作!$B1319</f>
        <v>43198.853981481479</v>
      </c>
      <c r="H1320" s="12"/>
      <c r="I1320" s="11"/>
    </row>
    <row r="1321" spans="1:9" hidden="1" x14ac:dyDescent="0.3">
      <c r="A1321" s="24">
        <v>1319</v>
      </c>
      <c r="B1321" s="11" t="str">
        <f>IFERROR(INDEX({"JSNY-BJ0001-01";"JSNY-JS0022-01";"JSNY-JS0002-01"},MATCH(D1321,{"BJ_zhongyu";"JS_WX_liteer";"JS_CZ_wodefeng"},0)),"")</f>
        <v>JSNY-JS0022-01</v>
      </c>
      <c r="C1321" s="11" t="str">
        <f>IFERROR(INDEX({"北京中裕世纪大酒店";"江苏利特尔绿色包装股份有限公司";"常州市金坛沃德丰电子科技有限公司"},MATCH(D1321,{"BJ_zhongyu";"JS_WX_liteer";"JS_CZ_wodefeng"},0)),"")</f>
        <v>江苏利特尔绿色包装股份有限公司</v>
      </c>
      <c r="D1321" s="11" t="str">
        <f>[1]动作!$G1320</f>
        <v>JS_WX_liteer</v>
      </c>
      <c r="E1321" s="11" t="str">
        <f>[1]动作!$D1320</f>
        <v>分系统1BMS1总电压过低二级故障</v>
      </c>
      <c r="F1321" s="11" t="s">
        <v>177</v>
      </c>
      <c r="G1321" s="12">
        <f>[1]动作!$A1320+[1]动作!$B1320</f>
        <v>43198.853981481479</v>
      </c>
      <c r="H1321" s="12"/>
      <c r="I1321" s="11"/>
    </row>
    <row r="1322" spans="1:9" hidden="1" x14ac:dyDescent="0.3">
      <c r="A1322" s="24">
        <v>1320</v>
      </c>
      <c r="B1322" s="11" t="str">
        <f>IFERROR(INDEX({"JSNY-BJ0001-01";"JSNY-JS0022-01";"JSNY-JS0002-01"},MATCH(D1322,{"BJ_zhongyu";"JS_WX_liteer";"JS_CZ_wodefeng"},0)),"")</f>
        <v>JSNY-JS0022-01</v>
      </c>
      <c r="C1322" s="11" t="str">
        <f>IFERROR(INDEX({"北京中裕世纪大酒店";"江苏利特尔绿色包装股份有限公司";"常州市金坛沃德丰电子科技有限公司"},MATCH(D1322,{"BJ_zhongyu";"JS_WX_liteer";"JS_CZ_wodefeng"},0)),"")</f>
        <v>江苏利特尔绿色包装股份有限公司</v>
      </c>
      <c r="D1322" s="11" t="str">
        <f>[1]动作!$G1321</f>
        <v>JS_WX_liteer</v>
      </c>
      <c r="E1322" s="11" t="str">
        <f>[1]动作!$D1321</f>
        <v>分系统1BMS4总电压过低一级故障</v>
      </c>
      <c r="F1322" s="11" t="s">
        <v>177</v>
      </c>
      <c r="G1322" s="12">
        <f>[1]动作!$A1321+[1]动作!$B1321</f>
        <v>43198.854155092595</v>
      </c>
      <c r="H1322" s="12"/>
      <c r="I1322" s="11"/>
    </row>
    <row r="1323" spans="1:9" hidden="1" x14ac:dyDescent="0.3">
      <c r="A1323" s="24">
        <v>1321</v>
      </c>
      <c r="B1323" s="11" t="str">
        <f>IFERROR(INDEX({"JSNY-BJ0001-01";"JSNY-JS0022-01";"JSNY-JS0002-01"},MATCH(D1323,{"BJ_zhongyu";"JS_WX_liteer";"JS_CZ_wodefeng"},0)),"")</f>
        <v>JSNY-JS0022-01</v>
      </c>
      <c r="C1323" s="11" t="str">
        <f>IFERROR(INDEX({"北京中裕世纪大酒店";"江苏利特尔绿色包装股份有限公司";"常州市金坛沃德丰电子科技有限公司"},MATCH(D1323,{"BJ_zhongyu";"JS_WX_liteer";"JS_CZ_wodefeng"},0)),"")</f>
        <v>江苏利特尔绿色包装股份有限公司</v>
      </c>
      <c r="D1323" s="11" t="str">
        <f>[1]动作!$G1322</f>
        <v>JS_WX_liteer</v>
      </c>
      <c r="E1323" s="11" t="str">
        <f>[1]动作!$D1322</f>
        <v>分系统1BMS4总电压过低二级故障</v>
      </c>
      <c r="F1323" s="11" t="s">
        <v>177</v>
      </c>
      <c r="G1323" s="12">
        <f>[1]动作!$A1322+[1]动作!$B1322</f>
        <v>43198.854155092595</v>
      </c>
      <c r="H1323" s="12"/>
      <c r="I1323" s="11"/>
    </row>
    <row r="1324" spans="1:9" hidden="1" x14ac:dyDescent="0.3">
      <c r="A1324" s="24">
        <v>1322</v>
      </c>
      <c r="B1324" s="11" t="str">
        <f>IFERROR(INDEX({"JSNY-BJ0001-01";"JSNY-JS0022-01";"JSNY-JS0002-01"},MATCH(D1324,{"BJ_zhongyu";"JS_WX_liteer";"JS_CZ_wodefeng"},0)),"")</f>
        <v>JSNY-JS0022-01</v>
      </c>
      <c r="C1324" s="11" t="str">
        <f>IFERROR(INDEX({"北京中裕世纪大酒店";"江苏利特尔绿色包装股份有限公司";"常州市金坛沃德丰电子科技有限公司"},MATCH(D1324,{"BJ_zhongyu";"JS_WX_liteer";"JS_CZ_wodefeng"},0)),"")</f>
        <v>江苏利特尔绿色包装股份有限公司</v>
      </c>
      <c r="D1324" s="11" t="str">
        <f>[1]动作!$G1323</f>
        <v>JS_WX_liteer</v>
      </c>
      <c r="E1324" s="11" t="str">
        <f>[1]动作!$D1323</f>
        <v>分系统1BMS2总电压过低一级故障</v>
      </c>
      <c r="F1324" s="11" t="s">
        <v>177</v>
      </c>
      <c r="G1324" s="12">
        <f>[1]动作!$A1323+[1]动作!$B1323</f>
        <v>43198.854328703703</v>
      </c>
      <c r="H1324" s="12"/>
      <c r="I1324" s="11"/>
    </row>
    <row r="1325" spans="1:9" hidden="1" x14ac:dyDescent="0.3">
      <c r="A1325" s="24">
        <v>1323</v>
      </c>
      <c r="B1325" s="11" t="str">
        <f>IFERROR(INDEX({"JSNY-BJ0001-01";"JSNY-JS0022-01";"JSNY-JS0002-01"},MATCH(D1325,{"BJ_zhongyu";"JS_WX_liteer";"JS_CZ_wodefeng"},0)),"")</f>
        <v>JSNY-JS0022-01</v>
      </c>
      <c r="C1325" s="11" t="str">
        <f>IFERROR(INDEX({"北京中裕世纪大酒店";"江苏利特尔绿色包装股份有限公司";"常州市金坛沃德丰电子科技有限公司"},MATCH(D1325,{"BJ_zhongyu";"JS_WX_liteer";"JS_CZ_wodefeng"},0)),"")</f>
        <v>江苏利特尔绿色包装股份有限公司</v>
      </c>
      <c r="D1325" s="11" t="str">
        <f>[1]动作!$G1324</f>
        <v>JS_WX_liteer</v>
      </c>
      <c r="E1325" s="11" t="str">
        <f>[1]动作!$D1324</f>
        <v>分系统1BMS2总电压过低二级故障</v>
      </c>
      <c r="F1325" s="11" t="s">
        <v>177</v>
      </c>
      <c r="G1325" s="12">
        <f>[1]动作!$A1324+[1]动作!$B1324</f>
        <v>43198.854328703703</v>
      </c>
      <c r="H1325" s="12"/>
      <c r="I1325" s="11"/>
    </row>
    <row r="1326" spans="1:9" hidden="1" x14ac:dyDescent="0.3">
      <c r="A1326" s="24">
        <v>1324</v>
      </c>
      <c r="B1326" s="11" t="str">
        <f>IFERROR(INDEX({"JSNY-BJ0001-01";"JSNY-JS0022-01";"JSNY-JS0002-01"},MATCH(D1326,{"BJ_zhongyu";"JS_WX_liteer";"JS_CZ_wodefeng"},0)),"")</f>
        <v>JSNY-JS0022-01</v>
      </c>
      <c r="C1326" s="11" t="str">
        <f>IFERROR(INDEX({"北京中裕世纪大酒店";"江苏利特尔绿色包装股份有限公司";"常州市金坛沃德丰电子科技有限公司"},MATCH(D1326,{"BJ_zhongyu";"JS_WX_liteer";"JS_CZ_wodefeng"},0)),"")</f>
        <v>江苏利特尔绿色包装股份有限公司</v>
      </c>
      <c r="D1326" s="11" t="str">
        <f>[1]动作!$G1325</f>
        <v>JS_WX_liteer</v>
      </c>
      <c r="E1326" s="11" t="str">
        <f>[1]动作!$D1325</f>
        <v>分系统1BMS7总电压过低一级故障</v>
      </c>
      <c r="F1326" s="11" t="s">
        <v>177</v>
      </c>
      <c r="G1326" s="12">
        <f>[1]动作!$A1325+[1]动作!$B1325</f>
        <v>43198.854456018518</v>
      </c>
      <c r="H1326" s="12"/>
      <c r="I1326" s="11"/>
    </row>
    <row r="1327" spans="1:9" hidden="1" x14ac:dyDescent="0.3">
      <c r="A1327" s="24">
        <v>1325</v>
      </c>
      <c r="B1327" s="11" t="str">
        <f>IFERROR(INDEX({"JSNY-BJ0001-01";"JSNY-JS0022-01";"JSNY-JS0002-01"},MATCH(D1327,{"BJ_zhongyu";"JS_WX_liteer";"JS_CZ_wodefeng"},0)),"")</f>
        <v>JSNY-JS0022-01</v>
      </c>
      <c r="C1327" s="11" t="str">
        <f>IFERROR(INDEX({"北京中裕世纪大酒店";"江苏利特尔绿色包装股份有限公司";"常州市金坛沃德丰电子科技有限公司"},MATCH(D1327,{"BJ_zhongyu";"JS_WX_liteer";"JS_CZ_wodefeng"},0)),"")</f>
        <v>江苏利特尔绿色包装股份有限公司</v>
      </c>
      <c r="D1327" s="11" t="str">
        <f>[1]动作!$G1326</f>
        <v>JS_WX_liteer</v>
      </c>
      <c r="E1327" s="11" t="str">
        <f>[1]动作!$D1326</f>
        <v>分系统1BMS7总电压过低二级故障</v>
      </c>
      <c r="F1327" s="11" t="s">
        <v>177</v>
      </c>
      <c r="G1327" s="12">
        <f>[1]动作!$A1326+[1]动作!$B1326</f>
        <v>43198.854456018518</v>
      </c>
      <c r="H1327" s="12"/>
      <c r="I1327" s="11"/>
    </row>
    <row r="1328" spans="1:9" hidden="1" x14ac:dyDescent="0.3">
      <c r="A1328" s="24">
        <v>1326</v>
      </c>
      <c r="B1328" s="11" t="str">
        <f>IFERROR(INDEX({"JSNY-BJ0001-01";"JSNY-JS0022-01";"JSNY-JS0002-01"},MATCH(D1328,{"BJ_zhongyu";"JS_WX_liteer";"JS_CZ_wodefeng"},0)),"")</f>
        <v>JSNY-JS0022-01</v>
      </c>
      <c r="C1328" s="11" t="str">
        <f>IFERROR(INDEX({"北京中裕世纪大酒店";"江苏利特尔绿色包装股份有限公司";"常州市金坛沃德丰电子科技有限公司"},MATCH(D1328,{"BJ_zhongyu";"JS_WX_liteer";"JS_CZ_wodefeng"},0)),"")</f>
        <v>江苏利特尔绿色包装股份有限公司</v>
      </c>
      <c r="D1328" s="11" t="str">
        <f>[1]动作!$G1327</f>
        <v>JS_WX_liteer</v>
      </c>
      <c r="E1328" s="11" t="str">
        <f>[1]动作!$D1327</f>
        <v>分系统1BMS5总电压过低一级故障</v>
      </c>
      <c r="F1328" s="11" t="s">
        <v>177</v>
      </c>
      <c r="G1328" s="12">
        <f>[1]动作!$A1327+[1]动作!$B1327</f>
        <v>43198.854594907411</v>
      </c>
      <c r="H1328" s="12"/>
      <c r="I1328" s="11"/>
    </row>
    <row r="1329" spans="1:9" hidden="1" x14ac:dyDescent="0.3">
      <c r="A1329" s="24">
        <v>1327</v>
      </c>
      <c r="B1329" s="11" t="str">
        <f>IFERROR(INDEX({"JSNY-BJ0001-01";"JSNY-JS0022-01";"JSNY-JS0002-01"},MATCH(D1329,{"BJ_zhongyu";"JS_WX_liteer";"JS_CZ_wodefeng"},0)),"")</f>
        <v>JSNY-JS0022-01</v>
      </c>
      <c r="C1329" s="11" t="str">
        <f>IFERROR(INDEX({"北京中裕世纪大酒店";"江苏利特尔绿色包装股份有限公司";"常州市金坛沃德丰电子科技有限公司"},MATCH(D1329,{"BJ_zhongyu";"JS_WX_liteer";"JS_CZ_wodefeng"},0)),"")</f>
        <v>江苏利特尔绿色包装股份有限公司</v>
      </c>
      <c r="D1329" s="11" t="str">
        <f>[1]动作!$G1328</f>
        <v>JS_WX_liteer</v>
      </c>
      <c r="E1329" s="11" t="str">
        <f>[1]动作!$D1328</f>
        <v>分系统1BMS5总电压过低二级故障</v>
      </c>
      <c r="F1329" s="11" t="s">
        <v>177</v>
      </c>
      <c r="G1329" s="12">
        <f>[1]动作!$A1328+[1]动作!$B1328</f>
        <v>43198.854594907411</v>
      </c>
      <c r="H1329" s="12"/>
      <c r="I1329" s="11"/>
    </row>
    <row r="1330" spans="1:9" hidden="1" x14ac:dyDescent="0.3">
      <c r="A1330" s="24">
        <v>1328</v>
      </c>
      <c r="B1330" s="11" t="str">
        <f>IFERROR(INDEX({"JSNY-BJ0001-01";"JSNY-JS0022-01";"JSNY-JS0002-01"},MATCH(D1330,{"BJ_zhongyu";"JS_WX_liteer";"JS_CZ_wodefeng"},0)),"")</f>
        <v>JSNY-JS0022-01</v>
      </c>
      <c r="C1330" s="11" t="str">
        <f>IFERROR(INDEX({"北京中裕世纪大酒店";"江苏利特尔绿色包装股份有限公司";"常州市金坛沃德丰电子科技有限公司"},MATCH(D1330,{"BJ_zhongyu";"JS_WX_liteer";"JS_CZ_wodefeng"},0)),"")</f>
        <v>江苏利特尔绿色包装股份有限公司</v>
      </c>
      <c r="D1330" s="11" t="str">
        <f>[1]动作!$G1329</f>
        <v>JS_WX_liteer</v>
      </c>
      <c r="E1330" s="11" t="str">
        <f>[1]动作!$D1329</f>
        <v>分系统1BMS6总电压过低一级故障</v>
      </c>
      <c r="F1330" s="11" t="s">
        <v>177</v>
      </c>
      <c r="G1330" s="12">
        <f>[1]动作!$A1329+[1]动作!$B1329</f>
        <v>43198.854733796295</v>
      </c>
      <c r="H1330" s="12"/>
      <c r="I1330" s="11"/>
    </row>
    <row r="1331" spans="1:9" hidden="1" x14ac:dyDescent="0.3">
      <c r="A1331" s="24">
        <v>1329</v>
      </c>
      <c r="B1331" s="11" t="str">
        <f>IFERROR(INDEX({"JSNY-BJ0001-01";"JSNY-JS0022-01";"JSNY-JS0002-01"},MATCH(D1331,{"BJ_zhongyu";"JS_WX_liteer";"JS_CZ_wodefeng"},0)),"")</f>
        <v>JSNY-JS0022-01</v>
      </c>
      <c r="C1331" s="11" t="str">
        <f>IFERROR(INDEX({"北京中裕世纪大酒店";"江苏利特尔绿色包装股份有限公司";"常州市金坛沃德丰电子科技有限公司"},MATCH(D1331,{"BJ_zhongyu";"JS_WX_liteer";"JS_CZ_wodefeng"},0)),"")</f>
        <v>江苏利特尔绿色包装股份有限公司</v>
      </c>
      <c r="D1331" s="11" t="str">
        <f>[1]动作!$G1330</f>
        <v>JS_WX_liteer</v>
      </c>
      <c r="E1331" s="11" t="str">
        <f>[1]动作!$D1330</f>
        <v>分系统1BMS6总电压过低二级故障</v>
      </c>
      <c r="F1331" s="11" t="s">
        <v>177</v>
      </c>
      <c r="G1331" s="12">
        <f>[1]动作!$A1330+[1]动作!$B1330</f>
        <v>43198.854733796295</v>
      </c>
      <c r="H1331" s="12"/>
      <c r="I1331" s="11"/>
    </row>
    <row r="1332" spans="1:9" hidden="1" x14ac:dyDescent="0.3">
      <c r="A1332" s="24">
        <v>1330</v>
      </c>
      <c r="B1332" s="11" t="str">
        <f>IFERROR(INDEX({"JSNY-BJ0001-01";"JSNY-JS0022-01";"JSNY-JS0002-01"},MATCH(D1332,{"BJ_zhongyu";"JS_WX_liteer";"JS_CZ_wodefeng"},0)),"")</f>
        <v>JSNY-JS0022-01</v>
      </c>
      <c r="C1332" s="11" t="str">
        <f>IFERROR(INDEX({"北京中裕世纪大酒店";"江苏利特尔绿色包装股份有限公司";"常州市金坛沃德丰电子科技有限公司"},MATCH(D1332,{"BJ_zhongyu";"JS_WX_liteer";"JS_CZ_wodefeng"},0)),"")</f>
        <v>江苏利特尔绿色包装股份有限公司</v>
      </c>
      <c r="D1332" s="11" t="str">
        <f>[1]动作!$G1331</f>
        <v>JS_WX_liteer</v>
      </c>
      <c r="E1332" s="11" t="str">
        <f>[1]动作!$D1331</f>
        <v>分系统1BMS3总电压过低一级故障</v>
      </c>
      <c r="F1332" s="11" t="s">
        <v>177</v>
      </c>
      <c r="G1332" s="12">
        <f>[1]动作!$A1331+[1]动作!$B1331</f>
        <v>43198.855000000003</v>
      </c>
      <c r="H1332" s="12"/>
      <c r="I1332" s="11"/>
    </row>
    <row r="1333" spans="1:9" hidden="1" x14ac:dyDescent="0.3">
      <c r="A1333" s="24">
        <v>1331</v>
      </c>
      <c r="B1333" s="11" t="str">
        <f>IFERROR(INDEX({"JSNY-BJ0001-01";"JSNY-JS0022-01";"JSNY-JS0002-01"},MATCH(D1333,{"BJ_zhongyu";"JS_WX_liteer";"JS_CZ_wodefeng"},0)),"")</f>
        <v>JSNY-JS0022-01</v>
      </c>
      <c r="C1333" s="11" t="str">
        <f>IFERROR(INDEX({"北京中裕世纪大酒店";"江苏利特尔绿色包装股份有限公司";"常州市金坛沃德丰电子科技有限公司"},MATCH(D1333,{"BJ_zhongyu";"JS_WX_liteer";"JS_CZ_wodefeng"},0)),"")</f>
        <v>江苏利特尔绿色包装股份有限公司</v>
      </c>
      <c r="D1333" s="11" t="str">
        <f>[1]动作!$G1332</f>
        <v>JS_WX_liteer</v>
      </c>
      <c r="E1333" s="11" t="str">
        <f>[1]动作!$D1332</f>
        <v>分系统1BMS3总电压过低二级故障</v>
      </c>
      <c r="F1333" s="11" t="s">
        <v>177</v>
      </c>
      <c r="G1333" s="12">
        <f>[1]动作!$A1332+[1]动作!$B1332</f>
        <v>43198.855000000003</v>
      </c>
      <c r="H1333" s="12"/>
      <c r="I1333" s="11"/>
    </row>
    <row r="1334" spans="1:9" hidden="1" x14ac:dyDescent="0.3">
      <c r="A1334" s="24">
        <v>1332</v>
      </c>
      <c r="B1334" s="11" t="str">
        <f>IFERROR(INDEX({"JSNY-BJ0001-01";"JSNY-JS0022-01";"JSNY-JS0002-01"},MATCH(D1334,{"BJ_zhongyu";"JS_WX_liteer";"JS_CZ_wodefeng"},0)),"")</f>
        <v>JSNY-JS0002-01</v>
      </c>
      <c r="C1334" s="11" t="str">
        <f>IFERROR(INDEX({"北京中裕世纪大酒店";"江苏利特尔绿色包装股份有限公司";"常州市金坛沃德丰电子科技有限公司"},MATCH(D1334,{"BJ_zhongyu";"JS_WX_liteer";"JS_CZ_wodefeng"},0)),"")</f>
        <v>常州市金坛沃德丰电子科技有限公司</v>
      </c>
      <c r="D1334" s="11" t="str">
        <f>[1]动作!$G1333</f>
        <v>JS_CZ_wodefeng</v>
      </c>
      <c r="E1334" s="11" t="str">
        <f>[1]动作!$D1333</f>
        <v>分系统1BMS5SOC过低二级故障</v>
      </c>
      <c r="F1334" s="11" t="s">
        <v>177</v>
      </c>
      <c r="G1334" s="12">
        <f>[1]动作!$A1333+[1]动作!$B1333</f>
        <v>43198.859768518516</v>
      </c>
      <c r="H1334" s="12"/>
      <c r="I1334" s="11"/>
    </row>
    <row r="1335" spans="1:9" hidden="1" x14ac:dyDescent="0.3">
      <c r="A1335" s="24">
        <v>1333</v>
      </c>
      <c r="B1335" s="11" t="str">
        <f>IFERROR(INDEX({"JSNY-BJ0001-01";"JSNY-JS0022-01";"JSNY-JS0002-01"},MATCH(D1335,{"BJ_zhongyu";"JS_WX_liteer";"JS_CZ_wodefeng"},0)),"")</f>
        <v>JSNY-JS0022-01</v>
      </c>
      <c r="C1335" s="11" t="str">
        <f>IFERROR(INDEX({"北京中裕世纪大酒店";"江苏利特尔绿色包装股份有限公司";"常州市金坛沃德丰电子科技有限公司"},MATCH(D1335,{"BJ_zhongyu";"JS_WX_liteer";"JS_CZ_wodefeng"},0)),"")</f>
        <v>江苏利特尔绿色包装股份有限公司</v>
      </c>
      <c r="D1335" s="11" t="str">
        <f>[1]动作!$G1334</f>
        <v>JS_WX_liteer</v>
      </c>
      <c r="E1335" s="11" t="str">
        <f>[1]动作!$D1334</f>
        <v>分系统1BMS8单体电压过低一级故障</v>
      </c>
      <c r="F1335" s="11" t="s">
        <v>177</v>
      </c>
      <c r="G1335" s="12">
        <f>[1]动作!$A1334+[1]动作!$B1334</f>
        <v>43198.863078703704</v>
      </c>
      <c r="H1335" s="12"/>
      <c r="I1335" s="11"/>
    </row>
    <row r="1336" spans="1:9" hidden="1" x14ac:dyDescent="0.3">
      <c r="A1336" s="24">
        <v>1334</v>
      </c>
      <c r="B1336" s="11" t="str">
        <f>IFERROR(INDEX({"JSNY-BJ0001-01";"JSNY-JS0022-01";"JSNY-JS0002-01"},MATCH(D1336,{"BJ_zhongyu";"JS_WX_liteer";"JS_CZ_wodefeng"},0)),"")</f>
        <v>JSNY-JS0022-01</v>
      </c>
      <c r="C1336" s="11" t="str">
        <f>IFERROR(INDEX({"北京中裕世纪大酒店";"江苏利特尔绿色包装股份有限公司";"常州市金坛沃德丰电子科技有限公司"},MATCH(D1336,{"BJ_zhongyu";"JS_WX_liteer";"JS_CZ_wodefeng"},0)),"")</f>
        <v>江苏利特尔绿色包装股份有限公司</v>
      </c>
      <c r="D1336" s="11" t="str">
        <f>[1]动作!$G1335</f>
        <v>JS_WX_liteer</v>
      </c>
      <c r="E1336" s="11" t="str">
        <f>[1]动作!$D1335</f>
        <v>分系统1BMS8单体电压过低二级故障</v>
      </c>
      <c r="F1336" s="11" t="s">
        <v>177</v>
      </c>
      <c r="G1336" s="12">
        <f>[1]动作!$A1335+[1]动作!$B1335</f>
        <v>43198.863078703704</v>
      </c>
      <c r="H1336" s="12"/>
      <c r="I1336" s="11"/>
    </row>
    <row r="1337" spans="1:9" hidden="1" x14ac:dyDescent="0.3">
      <c r="A1337" s="24">
        <v>1335</v>
      </c>
      <c r="B1337" s="11" t="str">
        <f>IFERROR(INDEX({"JSNY-BJ0001-01";"JSNY-JS0022-01";"JSNY-JS0002-01"},MATCH(D1337,{"BJ_zhongyu";"JS_WX_liteer";"JS_CZ_wodefeng"},0)),"")</f>
        <v>JSNY-JS0022-01</v>
      </c>
      <c r="C1337" s="11" t="str">
        <f>IFERROR(INDEX({"北京中裕世纪大酒店";"江苏利特尔绿色包装股份有限公司";"常州市金坛沃德丰电子科技有限公司"},MATCH(D1337,{"BJ_zhongyu";"JS_WX_liteer";"JS_CZ_wodefeng"},0)),"")</f>
        <v>江苏利特尔绿色包装股份有限公司</v>
      </c>
      <c r="D1337" s="11" t="str">
        <f>[1]动作!$G1336</f>
        <v>JS_WX_liteer</v>
      </c>
      <c r="E1337" s="11" t="str">
        <f>[1]动作!$D1336</f>
        <v>分系统1BMS9单体电压过低一级故障</v>
      </c>
      <c r="F1337" s="11" t="s">
        <v>177</v>
      </c>
      <c r="G1337" s="12">
        <f>[1]动作!$A1336+[1]动作!$B1336</f>
        <v>43198.863530092596</v>
      </c>
      <c r="H1337" s="12"/>
      <c r="I1337" s="11"/>
    </row>
    <row r="1338" spans="1:9" hidden="1" x14ac:dyDescent="0.3">
      <c r="A1338" s="24">
        <v>1336</v>
      </c>
      <c r="B1338" s="11" t="str">
        <f>IFERROR(INDEX({"JSNY-BJ0001-01";"JSNY-JS0022-01";"JSNY-JS0002-01"},MATCH(D1338,{"BJ_zhongyu";"JS_WX_liteer";"JS_CZ_wodefeng"},0)),"")</f>
        <v>JSNY-JS0022-01</v>
      </c>
      <c r="C1338" s="11" t="str">
        <f>IFERROR(INDEX({"北京中裕世纪大酒店";"江苏利特尔绿色包装股份有限公司";"常州市金坛沃德丰电子科技有限公司"},MATCH(D1338,{"BJ_zhongyu";"JS_WX_liteer";"JS_CZ_wodefeng"},0)),"")</f>
        <v>江苏利特尔绿色包装股份有限公司</v>
      </c>
      <c r="D1338" s="11" t="str">
        <f>[1]动作!$G1337</f>
        <v>JS_WX_liteer</v>
      </c>
      <c r="E1338" s="11" t="str">
        <f>[1]动作!$D1337</f>
        <v>分系统1BMS9单体电压过低二级故障</v>
      </c>
      <c r="F1338" s="11" t="s">
        <v>177</v>
      </c>
      <c r="G1338" s="12">
        <f>[1]动作!$A1337+[1]动作!$B1337</f>
        <v>43198.863530092596</v>
      </c>
      <c r="H1338" s="12"/>
      <c r="I1338" s="11"/>
    </row>
    <row r="1339" spans="1:9" hidden="1" x14ac:dyDescent="0.3">
      <c r="A1339" s="24">
        <v>1337</v>
      </c>
      <c r="B1339" s="11" t="str">
        <f>IFERROR(INDEX({"JSNY-BJ0001-01";"JSNY-JS0022-01";"JSNY-JS0002-01"},MATCH(D1339,{"BJ_zhongyu";"JS_WX_liteer";"JS_CZ_wodefeng"},0)),"")</f>
        <v>JSNY-JS0022-01</v>
      </c>
      <c r="C1339" s="11" t="str">
        <f>IFERROR(INDEX({"北京中裕世纪大酒店";"江苏利特尔绿色包装股份有限公司";"常州市金坛沃德丰电子科技有限公司"},MATCH(D1339,{"BJ_zhongyu";"JS_WX_liteer";"JS_CZ_wodefeng"},0)),"")</f>
        <v>江苏利特尔绿色包装股份有限公司</v>
      </c>
      <c r="D1339" s="11" t="str">
        <f>[1]动作!$G1338</f>
        <v>JS_WX_liteer</v>
      </c>
      <c r="E1339" s="11" t="str">
        <f>[1]动作!$D1338</f>
        <v>分系统1BMS1单体电压过低一级故障</v>
      </c>
      <c r="F1339" s="11" t="s">
        <v>177</v>
      </c>
      <c r="G1339" s="12">
        <f>[1]动作!$A1338+[1]动作!$B1338</f>
        <v>43198.864814814813</v>
      </c>
      <c r="H1339" s="12"/>
      <c r="I1339" s="11"/>
    </row>
    <row r="1340" spans="1:9" hidden="1" x14ac:dyDescent="0.3">
      <c r="A1340" s="24">
        <v>1338</v>
      </c>
      <c r="B1340" s="11" t="str">
        <f>IFERROR(INDEX({"JSNY-BJ0001-01";"JSNY-JS0022-01";"JSNY-JS0002-01"},MATCH(D1340,{"BJ_zhongyu";"JS_WX_liteer";"JS_CZ_wodefeng"},0)),"")</f>
        <v>JSNY-JS0022-01</v>
      </c>
      <c r="C1340" s="11" t="str">
        <f>IFERROR(INDEX({"北京中裕世纪大酒店";"江苏利特尔绿色包装股份有限公司";"常州市金坛沃德丰电子科技有限公司"},MATCH(D1340,{"BJ_zhongyu";"JS_WX_liteer";"JS_CZ_wodefeng"},0)),"")</f>
        <v>江苏利特尔绿色包装股份有限公司</v>
      </c>
      <c r="D1340" s="11" t="str">
        <f>[1]动作!$G1339</f>
        <v>JS_WX_liteer</v>
      </c>
      <c r="E1340" s="11" t="str">
        <f>[1]动作!$D1339</f>
        <v>分系统1BMS1单体电压过低二级故障</v>
      </c>
      <c r="F1340" s="11" t="s">
        <v>177</v>
      </c>
      <c r="G1340" s="12">
        <f>[1]动作!$A1339+[1]动作!$B1339</f>
        <v>43198.864814814813</v>
      </c>
      <c r="H1340" s="12"/>
      <c r="I1340" s="11"/>
    </row>
    <row r="1341" spans="1:9" hidden="1" x14ac:dyDescent="0.3">
      <c r="A1341" s="24">
        <v>1339</v>
      </c>
      <c r="B1341" s="11" t="str">
        <f>IFERROR(INDEX({"JSNY-BJ0001-01";"JSNY-JS0022-01";"JSNY-JS0002-01"},MATCH(D1341,{"BJ_zhongyu";"JS_WX_liteer";"JS_CZ_wodefeng"},0)),"")</f>
        <v>JSNY-JS0022-01</v>
      </c>
      <c r="C1341" s="11" t="str">
        <f>IFERROR(INDEX({"北京中裕世纪大酒店";"江苏利特尔绿色包装股份有限公司";"常州市金坛沃德丰电子科技有限公司"},MATCH(D1341,{"BJ_zhongyu";"JS_WX_liteer";"JS_CZ_wodefeng"},0)),"")</f>
        <v>江苏利特尔绿色包装股份有限公司</v>
      </c>
      <c r="D1341" s="11" t="str">
        <f>[1]动作!$G1340</f>
        <v>JS_WX_liteer</v>
      </c>
      <c r="E1341" s="11" t="str">
        <f>[1]动作!$D1340</f>
        <v>分系统1BMS4SOC过低一级故障</v>
      </c>
      <c r="F1341" s="11" t="s">
        <v>177</v>
      </c>
      <c r="G1341" s="12">
        <f>[1]动作!$A1340+[1]动作!$B1340</f>
        <v>43198.865162037036</v>
      </c>
      <c r="H1341" s="12"/>
      <c r="I1341" s="11"/>
    </row>
    <row r="1342" spans="1:9" hidden="1" x14ac:dyDescent="0.3">
      <c r="A1342" s="24">
        <v>1340</v>
      </c>
      <c r="B1342" s="11" t="str">
        <f>IFERROR(INDEX({"JSNY-BJ0001-01";"JSNY-JS0022-01";"JSNY-JS0002-01"},MATCH(D1342,{"BJ_zhongyu";"JS_WX_liteer";"JS_CZ_wodefeng"},0)),"")</f>
        <v>JSNY-JS0022-01</v>
      </c>
      <c r="C1342" s="11" t="str">
        <f>IFERROR(INDEX({"北京中裕世纪大酒店";"江苏利特尔绿色包装股份有限公司";"常州市金坛沃德丰电子科技有限公司"},MATCH(D1342,{"BJ_zhongyu";"JS_WX_liteer";"JS_CZ_wodefeng"},0)),"")</f>
        <v>江苏利特尔绿色包装股份有限公司</v>
      </c>
      <c r="D1342" s="11" t="str">
        <f>[1]动作!$G1341</f>
        <v>JS_WX_liteer</v>
      </c>
      <c r="E1342" s="11" t="str">
        <f>[1]动作!$D1341</f>
        <v>分系统1BMS4SOC过低二级故障</v>
      </c>
      <c r="F1342" s="11" t="s">
        <v>177</v>
      </c>
      <c r="G1342" s="12">
        <f>[1]动作!$A1341+[1]动作!$B1341</f>
        <v>43198.865162037036</v>
      </c>
      <c r="H1342" s="12"/>
      <c r="I1342" s="11"/>
    </row>
    <row r="1343" spans="1:9" hidden="1" x14ac:dyDescent="0.3">
      <c r="A1343" s="24">
        <v>1341</v>
      </c>
      <c r="B1343" s="11" t="str">
        <f>IFERROR(INDEX({"JSNY-BJ0001-01";"JSNY-JS0022-01";"JSNY-JS0002-01"},MATCH(D1343,{"BJ_zhongyu";"JS_WX_liteer";"JS_CZ_wodefeng"},0)),"")</f>
        <v>JSNY-JS0022-01</v>
      </c>
      <c r="C1343" s="11" t="str">
        <f>IFERROR(INDEX({"北京中裕世纪大酒店";"江苏利特尔绿色包装股份有限公司";"常州市金坛沃德丰电子科技有限公司"},MATCH(D1343,{"BJ_zhongyu";"JS_WX_liteer";"JS_CZ_wodefeng"},0)),"")</f>
        <v>江苏利特尔绿色包装股份有限公司</v>
      </c>
      <c r="D1343" s="11" t="str">
        <f>[1]动作!$G1342</f>
        <v>JS_WX_liteer</v>
      </c>
      <c r="E1343" s="11" t="str">
        <f>[1]动作!$D1342</f>
        <v>分系统1BMS4单体电压过低一级故障</v>
      </c>
      <c r="F1343" s="11" t="s">
        <v>177</v>
      </c>
      <c r="G1343" s="12">
        <f>[1]动作!$A1342+[1]动作!$B1342</f>
        <v>43198.865347222221</v>
      </c>
      <c r="H1343" s="12"/>
      <c r="I1343" s="11"/>
    </row>
    <row r="1344" spans="1:9" hidden="1" x14ac:dyDescent="0.3">
      <c r="A1344" s="24">
        <v>1342</v>
      </c>
      <c r="B1344" s="11" t="str">
        <f>IFERROR(INDEX({"JSNY-BJ0001-01";"JSNY-JS0022-01";"JSNY-JS0002-01"},MATCH(D1344,{"BJ_zhongyu";"JS_WX_liteer";"JS_CZ_wodefeng"},0)),"")</f>
        <v>JSNY-JS0022-01</v>
      </c>
      <c r="C1344" s="11" t="str">
        <f>IFERROR(INDEX({"北京中裕世纪大酒店";"江苏利特尔绿色包装股份有限公司";"常州市金坛沃德丰电子科技有限公司"},MATCH(D1344,{"BJ_zhongyu";"JS_WX_liteer";"JS_CZ_wodefeng"},0)),"")</f>
        <v>江苏利特尔绿色包装股份有限公司</v>
      </c>
      <c r="D1344" s="11" t="str">
        <f>[1]动作!$G1343</f>
        <v>JS_WX_liteer</v>
      </c>
      <c r="E1344" s="11" t="str">
        <f>[1]动作!$D1343</f>
        <v>分系统1BMS4单体电压过低二级故障</v>
      </c>
      <c r="F1344" s="11" t="s">
        <v>177</v>
      </c>
      <c r="G1344" s="12">
        <f>[1]动作!$A1343+[1]动作!$B1343</f>
        <v>43198.865347222221</v>
      </c>
      <c r="H1344" s="12"/>
      <c r="I1344" s="11"/>
    </row>
    <row r="1345" spans="1:9" hidden="1" x14ac:dyDescent="0.3">
      <c r="A1345" s="24">
        <v>1343</v>
      </c>
      <c r="B1345" s="11" t="str">
        <f>IFERROR(INDEX({"JSNY-BJ0001-01";"JSNY-JS0022-01";"JSNY-JS0002-01"},MATCH(D1345,{"BJ_zhongyu";"JS_WX_liteer";"JS_CZ_wodefeng"},0)),"")</f>
        <v>JSNY-JS0022-01</v>
      </c>
      <c r="C1345" s="11" t="str">
        <f>IFERROR(INDEX({"北京中裕世纪大酒店";"江苏利特尔绿色包装股份有限公司";"常州市金坛沃德丰电子科技有限公司"},MATCH(D1345,{"BJ_zhongyu";"JS_WX_liteer";"JS_CZ_wodefeng"},0)),"")</f>
        <v>江苏利特尔绿色包装股份有限公司</v>
      </c>
      <c r="D1345" s="11" t="str">
        <f>[1]动作!$G1344</f>
        <v>JS_WX_liteer</v>
      </c>
      <c r="E1345" s="11" t="str">
        <f>[1]动作!$D1344</f>
        <v>分系统1BMS7单体电压过低一级故障</v>
      </c>
      <c r="F1345" s="11" t="s">
        <v>177</v>
      </c>
      <c r="G1345" s="12">
        <f>[1]动作!$A1344+[1]动作!$B1344</f>
        <v>43198.865497685183</v>
      </c>
      <c r="H1345" s="12"/>
      <c r="I1345" s="11"/>
    </row>
    <row r="1346" spans="1:9" hidden="1" x14ac:dyDescent="0.3">
      <c r="A1346" s="24">
        <v>1344</v>
      </c>
      <c r="B1346" s="11" t="str">
        <f>IFERROR(INDEX({"JSNY-BJ0001-01";"JSNY-JS0022-01";"JSNY-JS0002-01"},MATCH(D1346,{"BJ_zhongyu";"JS_WX_liteer";"JS_CZ_wodefeng"},0)),"")</f>
        <v>JSNY-JS0022-01</v>
      </c>
      <c r="C1346" s="11" t="str">
        <f>IFERROR(INDEX({"北京中裕世纪大酒店";"江苏利特尔绿色包装股份有限公司";"常州市金坛沃德丰电子科技有限公司"},MATCH(D1346,{"BJ_zhongyu";"JS_WX_liteer";"JS_CZ_wodefeng"},0)),"")</f>
        <v>江苏利特尔绿色包装股份有限公司</v>
      </c>
      <c r="D1346" s="11" t="str">
        <f>[1]动作!$G1345</f>
        <v>JS_WX_liteer</v>
      </c>
      <c r="E1346" s="11" t="str">
        <f>[1]动作!$D1345</f>
        <v>分系统1BMS7单体电压过低二级故障</v>
      </c>
      <c r="F1346" s="11" t="s">
        <v>177</v>
      </c>
      <c r="G1346" s="12">
        <f>[1]动作!$A1345+[1]动作!$B1345</f>
        <v>43198.865497685183</v>
      </c>
      <c r="H1346" s="12"/>
      <c r="I1346" s="11"/>
    </row>
    <row r="1347" spans="1:9" hidden="1" x14ac:dyDescent="0.3">
      <c r="A1347" s="24">
        <v>1345</v>
      </c>
      <c r="B1347" s="11" t="str">
        <f>IFERROR(INDEX({"JSNY-BJ0001-01";"JSNY-JS0022-01";"JSNY-JS0002-01"},MATCH(D1347,{"BJ_zhongyu";"JS_WX_liteer";"JS_CZ_wodefeng"},0)),"")</f>
        <v>JSNY-JS0022-01</v>
      </c>
      <c r="C1347" s="11" t="str">
        <f>IFERROR(INDEX({"北京中裕世纪大酒店";"江苏利特尔绿色包装股份有限公司";"常州市金坛沃德丰电子科技有限公司"},MATCH(D1347,{"BJ_zhongyu";"JS_WX_liteer";"JS_CZ_wodefeng"},0)),"")</f>
        <v>江苏利特尔绿色包装股份有限公司</v>
      </c>
      <c r="D1347" s="11" t="str">
        <f>[1]动作!$G1346</f>
        <v>JS_WX_liteer</v>
      </c>
      <c r="E1347" s="11" t="str">
        <f>[1]动作!$D1346</f>
        <v>分系统1BMS2单体电压过低一级故障</v>
      </c>
      <c r="F1347" s="11" t="s">
        <v>177</v>
      </c>
      <c r="G1347" s="12">
        <f>[1]动作!$A1346+[1]动作!$B1346</f>
        <v>43198.865624999999</v>
      </c>
      <c r="H1347" s="12"/>
      <c r="I1347" s="11"/>
    </row>
    <row r="1348" spans="1:9" hidden="1" x14ac:dyDescent="0.3">
      <c r="A1348" s="24">
        <v>1346</v>
      </c>
      <c r="B1348" s="11" t="str">
        <f>IFERROR(INDEX({"JSNY-BJ0001-01";"JSNY-JS0022-01";"JSNY-JS0002-01"},MATCH(D1348,{"BJ_zhongyu";"JS_WX_liteer";"JS_CZ_wodefeng"},0)),"")</f>
        <v>JSNY-JS0022-01</v>
      </c>
      <c r="C1348" s="11" t="str">
        <f>IFERROR(INDEX({"北京中裕世纪大酒店";"江苏利特尔绿色包装股份有限公司";"常州市金坛沃德丰电子科技有限公司"},MATCH(D1348,{"BJ_zhongyu";"JS_WX_liteer";"JS_CZ_wodefeng"},0)),"")</f>
        <v>江苏利特尔绿色包装股份有限公司</v>
      </c>
      <c r="D1348" s="11" t="str">
        <f>[1]动作!$G1347</f>
        <v>JS_WX_liteer</v>
      </c>
      <c r="E1348" s="11" t="str">
        <f>[1]动作!$D1347</f>
        <v>分系统1BMS2单体电压过低二级故障</v>
      </c>
      <c r="F1348" s="11" t="s">
        <v>177</v>
      </c>
      <c r="G1348" s="12">
        <f>[1]动作!$A1347+[1]动作!$B1347</f>
        <v>43198.865624999999</v>
      </c>
      <c r="H1348" s="12"/>
      <c r="I1348" s="11"/>
    </row>
    <row r="1349" spans="1:9" hidden="1" x14ac:dyDescent="0.3">
      <c r="A1349" s="24">
        <v>1347</v>
      </c>
      <c r="B1349" s="11" t="str">
        <f>IFERROR(INDEX({"JSNY-BJ0001-01";"JSNY-JS0022-01";"JSNY-JS0002-01"},MATCH(D1349,{"BJ_zhongyu";"JS_WX_liteer";"JS_CZ_wodefeng"},0)),"")</f>
        <v>JSNY-JS0022-01</v>
      </c>
      <c r="C1349" s="11" t="str">
        <f>IFERROR(INDEX({"北京中裕世纪大酒店";"江苏利特尔绿色包装股份有限公司";"常州市金坛沃德丰电子科技有限公司"},MATCH(D1349,{"BJ_zhongyu";"JS_WX_liteer";"JS_CZ_wodefeng"},0)),"")</f>
        <v>江苏利特尔绿色包装股份有限公司</v>
      </c>
      <c r="D1349" s="11" t="str">
        <f>[1]动作!$G1348</f>
        <v>JS_WX_liteer</v>
      </c>
      <c r="E1349" s="11" t="str">
        <f>[1]动作!$D1348</f>
        <v>分系统1BMS5单体电压过低一级故障</v>
      </c>
      <c r="F1349" s="11" t="s">
        <v>177</v>
      </c>
      <c r="G1349" s="12">
        <f>[1]动作!$A1348+[1]动作!$B1348</f>
        <v>43198.865902777776</v>
      </c>
      <c r="H1349" s="12"/>
      <c r="I1349" s="11"/>
    </row>
    <row r="1350" spans="1:9" hidden="1" x14ac:dyDescent="0.3">
      <c r="A1350" s="24">
        <v>1348</v>
      </c>
      <c r="B1350" s="11" t="str">
        <f>IFERROR(INDEX({"JSNY-BJ0001-01";"JSNY-JS0022-01";"JSNY-JS0002-01"},MATCH(D1350,{"BJ_zhongyu";"JS_WX_liteer";"JS_CZ_wodefeng"},0)),"")</f>
        <v>JSNY-JS0022-01</v>
      </c>
      <c r="C1350" s="11" t="str">
        <f>IFERROR(INDEX({"北京中裕世纪大酒店";"江苏利特尔绿色包装股份有限公司";"常州市金坛沃德丰电子科技有限公司"},MATCH(D1350,{"BJ_zhongyu";"JS_WX_liteer";"JS_CZ_wodefeng"},0)),"")</f>
        <v>江苏利特尔绿色包装股份有限公司</v>
      </c>
      <c r="D1350" s="11" t="str">
        <f>[1]动作!$G1349</f>
        <v>JS_WX_liteer</v>
      </c>
      <c r="E1350" s="11" t="str">
        <f>[1]动作!$D1349</f>
        <v>分系统1BMS5单体电压过低二级故障</v>
      </c>
      <c r="F1350" s="11" t="s">
        <v>177</v>
      </c>
      <c r="G1350" s="12">
        <f>[1]动作!$A1349+[1]动作!$B1349</f>
        <v>43198.865902777776</v>
      </c>
      <c r="H1350" s="12"/>
      <c r="I1350" s="11"/>
    </row>
    <row r="1351" spans="1:9" hidden="1" x14ac:dyDescent="0.3">
      <c r="A1351" s="24">
        <v>1349</v>
      </c>
      <c r="B1351" s="11" t="str">
        <f>IFERROR(INDEX({"JSNY-BJ0001-01";"JSNY-JS0022-01";"JSNY-JS0002-01"},MATCH(D1351,{"BJ_zhongyu";"JS_WX_liteer";"JS_CZ_wodefeng"},0)),"")</f>
        <v>JSNY-JS0022-01</v>
      </c>
      <c r="C1351" s="11" t="str">
        <f>IFERROR(INDEX({"北京中裕世纪大酒店";"江苏利特尔绿色包装股份有限公司";"常州市金坛沃德丰电子科技有限公司"},MATCH(D1351,{"BJ_zhongyu";"JS_WX_liteer";"JS_CZ_wodefeng"},0)),"")</f>
        <v>江苏利特尔绿色包装股份有限公司</v>
      </c>
      <c r="D1351" s="11" t="str">
        <f>[1]动作!$G1350</f>
        <v>JS_WX_liteer</v>
      </c>
      <c r="E1351" s="11" t="str">
        <f>[1]动作!$D1350</f>
        <v>分系统1BMS6单体电压过低一级故障</v>
      </c>
      <c r="F1351" s="11" t="s">
        <v>177</v>
      </c>
      <c r="G1351" s="12">
        <f>[1]动作!$A1350+[1]动作!$B1350</f>
        <v>43198.86614583333</v>
      </c>
      <c r="H1351" s="12"/>
      <c r="I1351" s="11"/>
    </row>
    <row r="1352" spans="1:9" hidden="1" x14ac:dyDescent="0.3">
      <c r="A1352" s="24">
        <v>1350</v>
      </c>
      <c r="B1352" s="11" t="str">
        <f>IFERROR(INDEX({"JSNY-BJ0001-01";"JSNY-JS0022-01";"JSNY-JS0002-01"},MATCH(D1352,{"BJ_zhongyu";"JS_WX_liteer";"JS_CZ_wodefeng"},0)),"")</f>
        <v>JSNY-JS0022-01</v>
      </c>
      <c r="C1352" s="11" t="str">
        <f>IFERROR(INDEX({"北京中裕世纪大酒店";"江苏利特尔绿色包装股份有限公司";"常州市金坛沃德丰电子科技有限公司"},MATCH(D1352,{"BJ_zhongyu";"JS_WX_liteer";"JS_CZ_wodefeng"},0)),"")</f>
        <v>江苏利特尔绿色包装股份有限公司</v>
      </c>
      <c r="D1352" s="11" t="str">
        <f>[1]动作!$G1351</f>
        <v>JS_WX_liteer</v>
      </c>
      <c r="E1352" s="11" t="str">
        <f>[1]动作!$D1351</f>
        <v>分系统1BMS6单体电压过低二级故障</v>
      </c>
      <c r="F1352" s="11" t="s">
        <v>177</v>
      </c>
      <c r="G1352" s="12">
        <f>[1]动作!$A1351+[1]动作!$B1351</f>
        <v>43198.86614583333</v>
      </c>
      <c r="H1352" s="12"/>
      <c r="I1352" s="11"/>
    </row>
    <row r="1353" spans="1:9" hidden="1" x14ac:dyDescent="0.3">
      <c r="A1353" s="24">
        <v>1351</v>
      </c>
      <c r="B1353" s="11" t="str">
        <f>IFERROR(INDEX({"JSNY-BJ0001-01";"JSNY-JS0022-01";"JSNY-JS0002-01"},MATCH(D1353,{"BJ_zhongyu";"JS_WX_liteer";"JS_CZ_wodefeng"},0)),"")</f>
        <v>JSNY-JS0022-01</v>
      </c>
      <c r="C1353" s="11" t="str">
        <f>IFERROR(INDEX({"北京中裕世纪大酒店";"江苏利特尔绿色包装股份有限公司";"常州市金坛沃德丰电子科技有限公司"},MATCH(D1353,{"BJ_zhongyu";"JS_WX_liteer";"JS_CZ_wodefeng"},0)),"")</f>
        <v>江苏利特尔绿色包装股份有限公司</v>
      </c>
      <c r="D1353" s="11" t="str">
        <f>[1]动作!$G1352</f>
        <v>JS_WX_liteer</v>
      </c>
      <c r="E1353" s="11" t="str">
        <f>[1]动作!$D1352</f>
        <v>分系统1BMS3单体电压过低一级故障</v>
      </c>
      <c r="F1353" s="11" t="s">
        <v>177</v>
      </c>
      <c r="G1353" s="12">
        <f>[1]动作!$A1352+[1]动作!$B1352</f>
        <v>43198.866261574076</v>
      </c>
      <c r="H1353" s="12"/>
      <c r="I1353" s="11"/>
    </row>
    <row r="1354" spans="1:9" hidden="1" x14ac:dyDescent="0.3">
      <c r="A1354" s="24">
        <v>1352</v>
      </c>
      <c r="B1354" s="11" t="str">
        <f>IFERROR(INDEX({"JSNY-BJ0001-01";"JSNY-JS0022-01";"JSNY-JS0002-01"},MATCH(D1354,{"BJ_zhongyu";"JS_WX_liteer";"JS_CZ_wodefeng"},0)),"")</f>
        <v>JSNY-JS0022-01</v>
      </c>
      <c r="C1354" s="11" t="str">
        <f>IFERROR(INDEX({"北京中裕世纪大酒店";"江苏利特尔绿色包装股份有限公司";"常州市金坛沃德丰电子科技有限公司"},MATCH(D1354,{"BJ_zhongyu";"JS_WX_liteer";"JS_CZ_wodefeng"},0)),"")</f>
        <v>江苏利特尔绿色包装股份有限公司</v>
      </c>
      <c r="D1354" s="11" t="str">
        <f>[1]动作!$G1353</f>
        <v>JS_WX_liteer</v>
      </c>
      <c r="E1354" s="11" t="str">
        <f>[1]动作!$D1353</f>
        <v>分系统1BMS3单体电压过低二级故障</v>
      </c>
      <c r="F1354" s="11" t="s">
        <v>177</v>
      </c>
      <c r="G1354" s="12">
        <f>[1]动作!$A1353+[1]动作!$B1353</f>
        <v>43198.866261574076</v>
      </c>
      <c r="H1354" s="12"/>
      <c r="I1354" s="11"/>
    </row>
    <row r="1355" spans="1:9" hidden="1" x14ac:dyDescent="0.3">
      <c r="A1355" s="24">
        <v>1353</v>
      </c>
      <c r="B1355" s="11" t="str">
        <f>IFERROR(INDEX({"JSNY-BJ0001-01";"JSNY-JS0022-01";"JSNY-JS0002-01"},MATCH(D1355,{"BJ_zhongyu";"JS_WX_liteer";"JS_CZ_wodefeng"},0)),"")</f>
        <v>JSNY-JS0022-01</v>
      </c>
      <c r="C1355" s="11" t="str">
        <f>IFERROR(INDEX({"北京中裕世纪大酒店";"江苏利特尔绿色包装股份有限公司";"常州市金坛沃德丰电子科技有限公司"},MATCH(D1355,{"BJ_zhongyu";"JS_WX_liteer";"JS_CZ_wodefeng"},0)),"")</f>
        <v>江苏利特尔绿色包装股份有限公司</v>
      </c>
      <c r="D1355" s="11" t="str">
        <f>[1]动作!$G1354</f>
        <v>JS_WX_liteer</v>
      </c>
      <c r="E1355" s="11" t="str">
        <f>[1]动作!$D1354</f>
        <v>分系统1BMS8SOC过低一级故障</v>
      </c>
      <c r="F1355" s="11" t="s">
        <v>177</v>
      </c>
      <c r="G1355" s="12">
        <f>[1]动作!$A1354+[1]动作!$B1354</f>
        <v>43198.867245370369</v>
      </c>
      <c r="H1355" s="12"/>
      <c r="I1355" s="11"/>
    </row>
    <row r="1356" spans="1:9" hidden="1" x14ac:dyDescent="0.3">
      <c r="A1356" s="24">
        <v>1354</v>
      </c>
      <c r="B1356" s="11" t="str">
        <f>IFERROR(INDEX({"JSNY-BJ0001-01";"JSNY-JS0022-01";"JSNY-JS0002-01"},MATCH(D1356,{"BJ_zhongyu";"JS_WX_liteer";"JS_CZ_wodefeng"},0)),"")</f>
        <v>JSNY-JS0022-01</v>
      </c>
      <c r="C1356" s="11" t="str">
        <f>IFERROR(INDEX({"北京中裕世纪大酒店";"江苏利特尔绿色包装股份有限公司";"常州市金坛沃德丰电子科技有限公司"},MATCH(D1356,{"BJ_zhongyu";"JS_WX_liteer";"JS_CZ_wodefeng"},0)),"")</f>
        <v>江苏利特尔绿色包装股份有限公司</v>
      </c>
      <c r="D1356" s="11" t="str">
        <f>[1]动作!$G1355</f>
        <v>JS_WX_liteer</v>
      </c>
      <c r="E1356" s="11" t="str">
        <f>[1]动作!$D1355</f>
        <v>分系统1BMS8SOC过低二级故障</v>
      </c>
      <c r="F1356" s="11" t="s">
        <v>177</v>
      </c>
      <c r="G1356" s="12">
        <f>[1]动作!$A1355+[1]动作!$B1355</f>
        <v>43198.867245370369</v>
      </c>
      <c r="H1356" s="12"/>
      <c r="I1356" s="11"/>
    </row>
    <row r="1357" spans="1:9" hidden="1" x14ac:dyDescent="0.3">
      <c r="A1357" s="24">
        <v>1355</v>
      </c>
      <c r="B1357" s="11" t="str">
        <f>IFERROR(INDEX({"JSNY-BJ0001-01";"JSNY-JS0022-01";"JSNY-JS0002-01"},MATCH(D1357,{"BJ_zhongyu";"JS_WX_liteer";"JS_CZ_wodefeng"},0)),"")</f>
        <v>JSNY-JS0022-01</v>
      </c>
      <c r="C1357" s="11" t="str">
        <f>IFERROR(INDEX({"北京中裕世纪大酒店";"江苏利特尔绿色包装股份有限公司";"常州市金坛沃德丰电子科技有限公司"},MATCH(D1357,{"BJ_zhongyu";"JS_WX_liteer";"JS_CZ_wodefeng"},0)),"")</f>
        <v>江苏利特尔绿色包装股份有限公司</v>
      </c>
      <c r="D1357" s="11" t="str">
        <f>[1]动作!$G1356</f>
        <v>JS_WX_liteer</v>
      </c>
      <c r="E1357" s="11" t="str">
        <f>[1]动作!$D1356</f>
        <v>分系统1BMS3SOC过低一级故障</v>
      </c>
      <c r="F1357" s="11" t="s">
        <v>177</v>
      </c>
      <c r="G1357" s="12">
        <f>[1]动作!$A1356+[1]动作!$B1356</f>
        <v>43198.867939814816</v>
      </c>
      <c r="H1357" s="12"/>
      <c r="I1357" s="11"/>
    </row>
    <row r="1358" spans="1:9" hidden="1" x14ac:dyDescent="0.3">
      <c r="A1358" s="24">
        <v>1356</v>
      </c>
      <c r="B1358" s="11" t="str">
        <f>IFERROR(INDEX({"JSNY-BJ0001-01";"JSNY-JS0022-01";"JSNY-JS0002-01"},MATCH(D1358,{"BJ_zhongyu";"JS_WX_liteer";"JS_CZ_wodefeng"},0)),"")</f>
        <v>JSNY-JS0022-01</v>
      </c>
      <c r="C1358" s="11" t="str">
        <f>IFERROR(INDEX({"北京中裕世纪大酒店";"江苏利特尔绿色包装股份有限公司";"常州市金坛沃德丰电子科技有限公司"},MATCH(D1358,{"BJ_zhongyu";"JS_WX_liteer";"JS_CZ_wodefeng"},0)),"")</f>
        <v>江苏利特尔绿色包装股份有限公司</v>
      </c>
      <c r="D1358" s="11" t="str">
        <f>[1]动作!$G1357</f>
        <v>JS_WX_liteer</v>
      </c>
      <c r="E1358" s="11" t="str">
        <f>[1]动作!$D1357</f>
        <v>分系统1BMS3SOC过低二级故障</v>
      </c>
      <c r="F1358" s="11" t="s">
        <v>177</v>
      </c>
      <c r="G1358" s="12">
        <f>[1]动作!$A1357+[1]动作!$B1357</f>
        <v>43198.867939814816</v>
      </c>
      <c r="H1358" s="12"/>
      <c r="I1358" s="11"/>
    </row>
    <row r="1359" spans="1:9" hidden="1" x14ac:dyDescent="0.3">
      <c r="A1359" s="24">
        <v>1357</v>
      </c>
      <c r="B1359" s="11" t="str">
        <f>IFERROR(INDEX({"JSNY-BJ0001-01";"JSNY-JS0022-01";"JSNY-JS0002-01"},MATCH(D1359,{"BJ_zhongyu";"JS_WX_liteer";"JS_CZ_wodefeng"},0)),"")</f>
        <v>JSNY-JS0022-01</v>
      </c>
      <c r="C1359" s="11" t="str">
        <f>IFERROR(INDEX({"北京中裕世纪大酒店";"江苏利特尔绿色包装股份有限公司";"常州市金坛沃德丰电子科技有限公司"},MATCH(D1359,{"BJ_zhongyu";"JS_WX_liteer";"JS_CZ_wodefeng"},0)),"")</f>
        <v>江苏利特尔绿色包装股份有限公司</v>
      </c>
      <c r="D1359" s="11" t="str">
        <f>[1]动作!$G1358</f>
        <v>JS_WX_liteer</v>
      </c>
      <c r="E1359" s="11" t="str">
        <f>[1]动作!$D1358</f>
        <v>分系统1BMS5SOC过低一级故障</v>
      </c>
      <c r="F1359" s="11" t="s">
        <v>177</v>
      </c>
      <c r="G1359" s="12">
        <f>[1]动作!$A1358+[1]动作!$B1358</f>
        <v>43198.86886574074</v>
      </c>
      <c r="H1359" s="12"/>
      <c r="I1359" s="11"/>
    </row>
    <row r="1360" spans="1:9" hidden="1" x14ac:dyDescent="0.3">
      <c r="A1360" s="24">
        <v>1358</v>
      </c>
      <c r="B1360" s="11" t="str">
        <f>IFERROR(INDEX({"JSNY-BJ0001-01";"JSNY-JS0022-01";"JSNY-JS0002-01"},MATCH(D1360,{"BJ_zhongyu";"JS_WX_liteer";"JS_CZ_wodefeng"},0)),"")</f>
        <v>JSNY-JS0022-01</v>
      </c>
      <c r="C1360" s="11" t="str">
        <f>IFERROR(INDEX({"北京中裕世纪大酒店";"江苏利特尔绿色包装股份有限公司";"常州市金坛沃德丰电子科技有限公司"},MATCH(D1360,{"BJ_zhongyu";"JS_WX_liteer";"JS_CZ_wodefeng"},0)),"")</f>
        <v>江苏利特尔绿色包装股份有限公司</v>
      </c>
      <c r="D1360" s="11" t="str">
        <f>[1]动作!$G1359</f>
        <v>JS_WX_liteer</v>
      </c>
      <c r="E1360" s="11" t="str">
        <f>[1]动作!$D1359</f>
        <v>分系统1BMS5SOC过低二级故障</v>
      </c>
      <c r="F1360" s="11" t="s">
        <v>177</v>
      </c>
      <c r="G1360" s="12">
        <f>[1]动作!$A1359+[1]动作!$B1359</f>
        <v>43198.86886574074</v>
      </c>
      <c r="H1360" s="12"/>
      <c r="I1360" s="11"/>
    </row>
    <row r="1361" spans="1:9" hidden="1" x14ac:dyDescent="0.3">
      <c r="A1361" s="24">
        <v>1359</v>
      </c>
      <c r="B1361" s="11" t="str">
        <f>IFERROR(INDEX({"JSNY-BJ0001-01";"JSNY-JS0022-01";"JSNY-JS0002-01"},MATCH(D1361,{"BJ_zhongyu";"JS_WX_liteer";"JS_CZ_wodefeng"},0)),"")</f>
        <v>JSNY-JS0022-01</v>
      </c>
      <c r="C1361" s="11" t="str">
        <f>IFERROR(INDEX({"北京中裕世纪大酒店";"江苏利特尔绿色包装股份有限公司";"常州市金坛沃德丰电子科技有限公司"},MATCH(D1361,{"BJ_zhongyu";"JS_WX_liteer";"JS_CZ_wodefeng"},0)),"")</f>
        <v>江苏利特尔绿色包装股份有限公司</v>
      </c>
      <c r="D1361" s="11" t="str">
        <f>[1]动作!$G1360</f>
        <v>JS_WX_liteer</v>
      </c>
      <c r="E1361" s="11" t="str">
        <f>[1]动作!$D1360</f>
        <v>分系统1BMS1SOC过低一级故障</v>
      </c>
      <c r="F1361" s="11" t="s">
        <v>177</v>
      </c>
      <c r="G1361" s="12">
        <f>[1]动作!$A1360+[1]动作!$B1360</f>
        <v>43198.869212962964</v>
      </c>
      <c r="H1361" s="12"/>
      <c r="I1361" s="11"/>
    </row>
    <row r="1362" spans="1:9" hidden="1" x14ac:dyDescent="0.3">
      <c r="A1362" s="24">
        <v>1360</v>
      </c>
      <c r="B1362" s="11" t="str">
        <f>IFERROR(INDEX({"JSNY-BJ0001-01";"JSNY-JS0022-01";"JSNY-JS0002-01"},MATCH(D1362,{"BJ_zhongyu";"JS_WX_liteer";"JS_CZ_wodefeng"},0)),"")</f>
        <v>JSNY-JS0022-01</v>
      </c>
      <c r="C1362" s="11" t="str">
        <f>IFERROR(INDEX({"北京中裕世纪大酒店";"江苏利特尔绿色包装股份有限公司";"常州市金坛沃德丰电子科技有限公司"},MATCH(D1362,{"BJ_zhongyu";"JS_WX_liteer";"JS_CZ_wodefeng"},0)),"")</f>
        <v>江苏利特尔绿色包装股份有限公司</v>
      </c>
      <c r="D1362" s="11" t="str">
        <f>[1]动作!$G1361</f>
        <v>JS_WX_liteer</v>
      </c>
      <c r="E1362" s="11" t="str">
        <f>[1]动作!$D1361</f>
        <v>分系统1BMS1SOC过低二级故障</v>
      </c>
      <c r="F1362" s="11" t="s">
        <v>177</v>
      </c>
      <c r="G1362" s="12">
        <f>[1]动作!$A1361+[1]动作!$B1361</f>
        <v>43198.869212962964</v>
      </c>
      <c r="H1362" s="12"/>
      <c r="I1362" s="11"/>
    </row>
    <row r="1363" spans="1:9" hidden="1" x14ac:dyDescent="0.3">
      <c r="A1363" s="24">
        <v>1361</v>
      </c>
      <c r="B1363" s="11" t="str">
        <f>IFERROR(INDEX({"JSNY-BJ0001-01";"JSNY-JS0022-01";"JSNY-JS0002-01"},MATCH(D1363,{"BJ_zhongyu";"JS_WX_liteer";"JS_CZ_wodefeng"},0)),"")</f>
        <v>JSNY-JS0022-01</v>
      </c>
      <c r="C1363" s="11" t="str">
        <f>IFERROR(INDEX({"北京中裕世纪大酒店";"江苏利特尔绿色包装股份有限公司";"常州市金坛沃德丰电子科技有限公司"},MATCH(D1363,{"BJ_zhongyu";"JS_WX_liteer";"JS_CZ_wodefeng"},0)),"")</f>
        <v>江苏利特尔绿色包装股份有限公司</v>
      </c>
      <c r="D1363" s="11" t="str">
        <f>[1]动作!$G1362</f>
        <v>JS_WX_liteer</v>
      </c>
      <c r="E1363" s="11" t="str">
        <f>[1]动作!$D1362</f>
        <v>分系统1BMS9SOC过低一级故障</v>
      </c>
      <c r="F1363" s="11" t="s">
        <v>177</v>
      </c>
      <c r="G1363" s="12">
        <f>[1]动作!$A1362+[1]动作!$B1362</f>
        <v>43198.869270833333</v>
      </c>
      <c r="H1363" s="12"/>
      <c r="I1363" s="11"/>
    </row>
    <row r="1364" spans="1:9" hidden="1" x14ac:dyDescent="0.3">
      <c r="A1364" s="24">
        <v>1362</v>
      </c>
      <c r="B1364" s="11" t="str">
        <f>IFERROR(INDEX({"JSNY-BJ0001-01";"JSNY-JS0022-01";"JSNY-JS0002-01"},MATCH(D1364,{"BJ_zhongyu";"JS_WX_liteer";"JS_CZ_wodefeng"},0)),"")</f>
        <v>JSNY-JS0022-01</v>
      </c>
      <c r="C1364" s="11" t="str">
        <f>IFERROR(INDEX({"北京中裕世纪大酒店";"江苏利特尔绿色包装股份有限公司";"常州市金坛沃德丰电子科技有限公司"},MATCH(D1364,{"BJ_zhongyu";"JS_WX_liteer";"JS_CZ_wodefeng"},0)),"")</f>
        <v>江苏利特尔绿色包装股份有限公司</v>
      </c>
      <c r="D1364" s="11" t="str">
        <f>[1]动作!$G1363</f>
        <v>JS_WX_liteer</v>
      </c>
      <c r="E1364" s="11" t="str">
        <f>[1]动作!$D1363</f>
        <v>分系统1BMS9SOC过低二级故障</v>
      </c>
      <c r="F1364" s="11" t="s">
        <v>177</v>
      </c>
      <c r="G1364" s="12">
        <f>[1]动作!$A1363+[1]动作!$B1363</f>
        <v>43198.869270833333</v>
      </c>
      <c r="H1364" s="12"/>
      <c r="I1364" s="11"/>
    </row>
    <row r="1365" spans="1:9" hidden="1" x14ac:dyDescent="0.3">
      <c r="A1365" s="24">
        <v>1363</v>
      </c>
      <c r="B1365" s="11" t="str">
        <f>IFERROR(INDEX({"JSNY-BJ0001-01";"JSNY-JS0022-01";"JSNY-JS0002-01"},MATCH(D1365,{"BJ_zhongyu";"JS_WX_liteer";"JS_CZ_wodefeng"},0)),"")</f>
        <v>JSNY-JS0022-01</v>
      </c>
      <c r="C1365" s="11" t="str">
        <f>IFERROR(INDEX({"北京中裕世纪大酒店";"江苏利特尔绿色包装股份有限公司";"常州市金坛沃德丰电子科技有限公司"},MATCH(D1365,{"BJ_zhongyu";"JS_WX_liteer";"JS_CZ_wodefeng"},0)),"")</f>
        <v>江苏利特尔绿色包装股份有限公司</v>
      </c>
      <c r="D1365" s="11" t="str">
        <f>[1]动作!$G1364</f>
        <v>JS_WX_liteer</v>
      </c>
      <c r="E1365" s="11" t="str">
        <f>[1]动作!$D1364</f>
        <v>分系统1BMS7SOC过低一级故障</v>
      </c>
      <c r="F1365" s="11" t="s">
        <v>177</v>
      </c>
      <c r="G1365" s="12">
        <f>[1]动作!$A1364+[1]动作!$B1364</f>
        <v>43198.869884259257</v>
      </c>
      <c r="H1365" s="12"/>
      <c r="I1365" s="11"/>
    </row>
    <row r="1366" spans="1:9" hidden="1" x14ac:dyDescent="0.3">
      <c r="A1366" s="24">
        <v>1364</v>
      </c>
      <c r="B1366" s="11" t="str">
        <f>IFERROR(INDEX({"JSNY-BJ0001-01";"JSNY-JS0022-01";"JSNY-JS0002-01"},MATCH(D1366,{"BJ_zhongyu";"JS_WX_liteer";"JS_CZ_wodefeng"},0)),"")</f>
        <v>JSNY-JS0022-01</v>
      </c>
      <c r="C1366" s="11" t="str">
        <f>IFERROR(INDEX({"北京中裕世纪大酒店";"江苏利特尔绿色包装股份有限公司";"常州市金坛沃德丰电子科技有限公司"},MATCH(D1366,{"BJ_zhongyu";"JS_WX_liteer";"JS_CZ_wodefeng"},0)),"")</f>
        <v>江苏利特尔绿色包装股份有限公司</v>
      </c>
      <c r="D1366" s="11" t="str">
        <f>[1]动作!$G1365</f>
        <v>JS_WX_liteer</v>
      </c>
      <c r="E1366" s="11" t="str">
        <f>[1]动作!$D1365</f>
        <v>分系统1BMS7SOC过低二级故障</v>
      </c>
      <c r="F1366" s="11" t="s">
        <v>177</v>
      </c>
      <c r="G1366" s="12">
        <f>[1]动作!$A1365+[1]动作!$B1365</f>
        <v>43198.869884259257</v>
      </c>
      <c r="H1366" s="12"/>
      <c r="I1366" s="11"/>
    </row>
    <row r="1367" spans="1:9" hidden="1" x14ac:dyDescent="0.3">
      <c r="A1367" s="24">
        <v>1365</v>
      </c>
      <c r="B1367" s="11" t="str">
        <f>IFERROR(INDEX({"JSNY-BJ0001-01";"JSNY-JS0022-01";"JSNY-JS0002-01"},MATCH(D1367,{"BJ_zhongyu";"JS_WX_liteer";"JS_CZ_wodefeng"},0)),"")</f>
        <v>JSNY-JS0022-01</v>
      </c>
      <c r="C1367" s="11" t="str">
        <f>IFERROR(INDEX({"北京中裕世纪大酒店";"江苏利特尔绿色包装股份有限公司";"常州市金坛沃德丰电子科技有限公司"},MATCH(D1367,{"BJ_zhongyu";"JS_WX_liteer";"JS_CZ_wodefeng"},0)),"")</f>
        <v>江苏利特尔绿色包装股份有限公司</v>
      </c>
      <c r="D1367" s="11" t="str">
        <f>[1]动作!$G1366</f>
        <v>JS_WX_liteer</v>
      </c>
      <c r="E1367" s="11" t="str">
        <f>[1]动作!$D1366</f>
        <v>分系统1BMS2SOC过低一级故障</v>
      </c>
      <c r="F1367" s="11" t="s">
        <v>177</v>
      </c>
      <c r="G1367" s="12">
        <f>[1]动作!$A1366+[1]动作!$B1366</f>
        <v>43198.871817129628</v>
      </c>
      <c r="H1367" s="12"/>
      <c r="I1367" s="11"/>
    </row>
    <row r="1368" spans="1:9" hidden="1" x14ac:dyDescent="0.3">
      <c r="A1368" s="24">
        <v>1366</v>
      </c>
      <c r="B1368" s="11" t="str">
        <f>IFERROR(INDEX({"JSNY-BJ0001-01";"JSNY-JS0022-01";"JSNY-JS0002-01"},MATCH(D1368,{"BJ_zhongyu";"JS_WX_liteer";"JS_CZ_wodefeng"},0)),"")</f>
        <v>JSNY-JS0022-01</v>
      </c>
      <c r="C1368" s="11" t="str">
        <f>IFERROR(INDEX({"北京中裕世纪大酒店";"江苏利特尔绿色包装股份有限公司";"常州市金坛沃德丰电子科技有限公司"},MATCH(D1368,{"BJ_zhongyu";"JS_WX_liteer";"JS_CZ_wodefeng"},0)),"")</f>
        <v>江苏利特尔绿色包装股份有限公司</v>
      </c>
      <c r="D1368" s="11" t="str">
        <f>[1]动作!$G1367</f>
        <v>JS_WX_liteer</v>
      </c>
      <c r="E1368" s="11" t="str">
        <f>[1]动作!$D1367</f>
        <v>分系统1BMS2SOC过低二级故障</v>
      </c>
      <c r="F1368" s="11" t="s">
        <v>177</v>
      </c>
      <c r="G1368" s="12">
        <f>[1]动作!$A1367+[1]动作!$B1367</f>
        <v>43198.871817129628</v>
      </c>
      <c r="H1368" s="12"/>
      <c r="I1368" s="11"/>
    </row>
    <row r="1369" spans="1:9" hidden="1" x14ac:dyDescent="0.3">
      <c r="A1369" s="24">
        <v>1367</v>
      </c>
      <c r="B1369" s="11" t="str">
        <f>IFERROR(INDEX({"JSNY-BJ0001-01";"JSNY-JS0022-01";"JSNY-JS0002-01"},MATCH(D1369,{"BJ_zhongyu";"JS_WX_liteer";"JS_CZ_wodefeng"},0)),"")</f>
        <v>JSNY-JS0022-01</v>
      </c>
      <c r="C1369" s="11" t="str">
        <f>IFERROR(INDEX({"北京中裕世纪大酒店";"江苏利特尔绿色包装股份有限公司";"常州市金坛沃德丰电子科技有限公司"},MATCH(D1369,{"BJ_zhongyu";"JS_WX_liteer";"JS_CZ_wodefeng"},0)),"")</f>
        <v>江苏利特尔绿色包装股份有限公司</v>
      </c>
      <c r="D1369" s="11" t="str">
        <f>[1]动作!$G1368</f>
        <v>JS_WX_liteer</v>
      </c>
      <c r="E1369" s="11" t="str">
        <f>[1]动作!$D1368</f>
        <v>分系统1BMS6SOC过低一级故障</v>
      </c>
      <c r="F1369" s="11" t="s">
        <v>177</v>
      </c>
      <c r="G1369" s="12">
        <f>[1]动作!$A1368+[1]动作!$B1368</f>
        <v>43198.872025462966</v>
      </c>
      <c r="H1369" s="12"/>
      <c r="I1369" s="11"/>
    </row>
    <row r="1370" spans="1:9" hidden="1" x14ac:dyDescent="0.3">
      <c r="A1370" s="24">
        <v>1368</v>
      </c>
      <c r="B1370" s="11" t="str">
        <f>IFERROR(INDEX({"JSNY-BJ0001-01";"JSNY-JS0022-01";"JSNY-JS0002-01"},MATCH(D1370,{"BJ_zhongyu";"JS_WX_liteer";"JS_CZ_wodefeng"},0)),"")</f>
        <v>JSNY-JS0022-01</v>
      </c>
      <c r="C1370" s="11" t="str">
        <f>IFERROR(INDEX({"北京中裕世纪大酒店";"江苏利特尔绿色包装股份有限公司";"常州市金坛沃德丰电子科技有限公司"},MATCH(D1370,{"BJ_zhongyu";"JS_WX_liteer";"JS_CZ_wodefeng"},0)),"")</f>
        <v>江苏利特尔绿色包装股份有限公司</v>
      </c>
      <c r="D1370" s="11" t="str">
        <f>[1]动作!$G1369</f>
        <v>JS_WX_liteer</v>
      </c>
      <c r="E1370" s="11" t="str">
        <f>[1]动作!$D1369</f>
        <v>分系统1BMS6SOC过低二级故障</v>
      </c>
      <c r="F1370" s="11" t="s">
        <v>177</v>
      </c>
      <c r="G1370" s="12">
        <f>[1]动作!$A1369+[1]动作!$B1369</f>
        <v>43198.872025462966</v>
      </c>
      <c r="H1370" s="12"/>
      <c r="I1370" s="11"/>
    </row>
    <row r="1371" spans="1:9" hidden="1" x14ac:dyDescent="0.3">
      <c r="A1371" s="24">
        <v>1369</v>
      </c>
      <c r="B1371" s="11" t="str">
        <f>IFERROR(INDEX({"JSNY-BJ0001-01";"JSNY-JS0022-01";"JSNY-JS0002-01"},MATCH(D1371,{"BJ_zhongyu";"JS_WX_liteer";"JS_CZ_wodefeng"},0)),"")</f>
        <v>JSNY-JS0002-01</v>
      </c>
      <c r="C1371" s="11" t="str">
        <f>IFERROR(INDEX({"北京中裕世纪大酒店";"江苏利特尔绿色包装股份有限公司";"常州市金坛沃德丰电子科技有限公司"},MATCH(D1371,{"BJ_zhongyu";"JS_WX_liteer";"JS_CZ_wodefeng"},0)),"")</f>
        <v>常州市金坛沃德丰电子科技有限公司</v>
      </c>
      <c r="D1371" s="11" t="str">
        <f>[1]动作!$G1370</f>
        <v>JS_CZ_wodefeng</v>
      </c>
      <c r="E1371" s="11" t="str">
        <f>[1]动作!$D1370</f>
        <v>分系统1BMS4SOC过低二级故障</v>
      </c>
      <c r="F1371" s="11" t="s">
        <v>177</v>
      </c>
      <c r="G1371" s="12">
        <f>[1]动作!$A1370+[1]动作!$B1370</f>
        <v>43198.89271990741</v>
      </c>
      <c r="H1371" s="12"/>
      <c r="I1371" s="11"/>
    </row>
    <row r="1372" spans="1:9" hidden="1" x14ac:dyDescent="0.3">
      <c r="A1372" s="24">
        <v>1370</v>
      </c>
      <c r="B1372" s="11" t="str">
        <f>IFERROR(INDEX({"JSNY-BJ0001-01";"JSNY-JS0022-01";"JSNY-JS0002-01"},MATCH(D1372,{"BJ_zhongyu";"JS_WX_liteer";"JS_CZ_wodefeng"},0)),"")</f>
        <v>JSNY-JS0002-01</v>
      </c>
      <c r="C1372" s="11" t="str">
        <f>IFERROR(INDEX({"北京中裕世纪大酒店";"江苏利特尔绿色包装股份有限公司";"常州市金坛沃德丰电子科技有限公司"},MATCH(D1372,{"BJ_zhongyu";"JS_WX_liteer";"JS_CZ_wodefeng"},0)),"")</f>
        <v>常州市金坛沃德丰电子科技有限公司</v>
      </c>
      <c r="D1372" s="11" t="str">
        <f>[1]动作!$G1371</f>
        <v>JS_CZ_wodefeng</v>
      </c>
      <c r="E1372" s="11" t="str">
        <f>[1]动作!$D1371</f>
        <v>分系统1BMS4SOC过低一级故障</v>
      </c>
      <c r="F1372" s="11" t="s">
        <v>177</v>
      </c>
      <c r="G1372" s="12">
        <f>[1]动作!$A1371+[1]动作!$B1371</f>
        <v>43198.89335648148</v>
      </c>
      <c r="H1372" s="12"/>
      <c r="I1372" s="11"/>
    </row>
    <row r="1373" spans="1:9" hidden="1" x14ac:dyDescent="0.3">
      <c r="A1373" s="24">
        <v>1371</v>
      </c>
      <c r="B1373" s="11" t="str">
        <f>IFERROR(INDEX({"JSNY-BJ0001-01";"JSNY-JS0022-01";"JSNY-JS0002-01"},MATCH(D1373,{"BJ_zhongyu";"JS_WX_liteer";"JS_CZ_wodefeng"},0)),"")</f>
        <v>JSNY-JS0002-01</v>
      </c>
      <c r="C1373" s="11" t="str">
        <f>IFERROR(INDEX({"北京中裕世纪大酒店";"江苏利特尔绿色包装股份有限公司";"常州市金坛沃德丰电子科技有限公司"},MATCH(D1373,{"BJ_zhongyu";"JS_WX_liteer";"JS_CZ_wodefeng"},0)),"")</f>
        <v>常州市金坛沃德丰电子科技有限公司</v>
      </c>
      <c r="D1373" s="11" t="str">
        <f>[1]动作!$G1372</f>
        <v>JS_CZ_wodefeng</v>
      </c>
      <c r="E1373" s="11" t="str">
        <f>[1]动作!$D1372</f>
        <v>分系统1BMS4SOC过低二级故障</v>
      </c>
      <c r="F1373" s="11" t="s">
        <v>177</v>
      </c>
      <c r="G1373" s="12">
        <f>[1]动作!$A1372+[1]动作!$B1372</f>
        <v>43198.894050925926</v>
      </c>
      <c r="H1373" s="12"/>
      <c r="I1373" s="11"/>
    </row>
    <row r="1374" spans="1:9" hidden="1" x14ac:dyDescent="0.3">
      <c r="A1374" s="24">
        <v>1372</v>
      </c>
      <c r="B1374" s="11" t="str">
        <f>IFERROR(INDEX({"JSNY-BJ0001-01";"JSNY-JS0022-01";"JSNY-JS0002-01"},MATCH(D1374,{"BJ_zhongyu";"JS_WX_liteer";"JS_CZ_wodefeng"},0)),"")</f>
        <v>JSNY-JS0002-01</v>
      </c>
      <c r="C1374" s="11" t="str">
        <f>IFERROR(INDEX({"北京中裕世纪大酒店";"江苏利特尔绿色包装股份有限公司";"常州市金坛沃德丰电子科技有限公司"},MATCH(D1374,{"BJ_zhongyu";"JS_WX_liteer";"JS_CZ_wodefeng"},0)),"")</f>
        <v>常州市金坛沃德丰电子科技有限公司</v>
      </c>
      <c r="D1374" s="11" t="str">
        <f>[1]动作!$G1373</f>
        <v>JS_CZ_wodefeng</v>
      </c>
      <c r="E1374" s="11" t="str">
        <f>[1]动作!$D1373</f>
        <v>分系统1BMS4SOC过低一级故障</v>
      </c>
      <c r="F1374" s="11" t="s">
        <v>177</v>
      </c>
      <c r="G1374" s="12">
        <f>[1]动作!$A1373+[1]动作!$B1373</f>
        <v>43198.894456018519</v>
      </c>
      <c r="H1374" s="12"/>
      <c r="I1374" s="11"/>
    </row>
    <row r="1375" spans="1:9" hidden="1" x14ac:dyDescent="0.3">
      <c r="A1375" s="24">
        <v>1373</v>
      </c>
      <c r="B1375" s="11" t="str">
        <f>IFERROR(INDEX({"JSNY-BJ0001-01";"JSNY-JS0022-01";"JSNY-JS0002-01"},MATCH(D1375,{"BJ_zhongyu";"JS_WX_liteer";"JS_CZ_wodefeng"},0)),"")</f>
        <v>JSNY-JS0002-01</v>
      </c>
      <c r="C1375" s="11" t="str">
        <f>IFERROR(INDEX({"北京中裕世纪大酒店";"江苏利特尔绿色包装股份有限公司";"常州市金坛沃德丰电子科技有限公司"},MATCH(D1375,{"BJ_zhongyu";"JS_WX_liteer";"JS_CZ_wodefeng"},0)),"")</f>
        <v>常州市金坛沃德丰电子科技有限公司</v>
      </c>
      <c r="D1375" s="11" t="str">
        <f>[1]动作!$G1374</f>
        <v>JS_CZ_wodefeng</v>
      </c>
      <c r="E1375" s="11" t="str">
        <f>[1]动作!$D1374</f>
        <v>分系统1BMS4SOC过低二级故障</v>
      </c>
      <c r="F1375" s="11" t="s">
        <v>177</v>
      </c>
      <c r="G1375" s="12">
        <f>[1]动作!$A1374+[1]动作!$B1374</f>
        <v>43198.894629629627</v>
      </c>
      <c r="H1375" s="12"/>
      <c r="I1375" s="11"/>
    </row>
    <row r="1376" spans="1:9" hidden="1" x14ac:dyDescent="0.3">
      <c r="A1376" s="24">
        <v>1374</v>
      </c>
      <c r="B1376" s="11" t="str">
        <f>IFERROR(INDEX({"JSNY-BJ0001-01";"JSNY-JS0022-01";"JSNY-JS0002-01"},MATCH(D1376,{"BJ_zhongyu";"JS_WX_liteer";"JS_CZ_wodefeng"},0)),"")</f>
        <v>JSNY-JS0002-01</v>
      </c>
      <c r="C1376" s="11" t="str">
        <f>IFERROR(INDEX({"北京中裕世纪大酒店";"江苏利特尔绿色包装股份有限公司";"常州市金坛沃德丰电子科技有限公司"},MATCH(D1376,{"BJ_zhongyu";"JS_WX_liteer";"JS_CZ_wodefeng"},0)),"")</f>
        <v>常州市金坛沃德丰电子科技有限公司</v>
      </c>
      <c r="D1376" s="11" t="str">
        <f>[1]动作!$G1375</f>
        <v>JS_CZ_wodefeng</v>
      </c>
      <c r="E1376" s="11" t="str">
        <f>[1]动作!$D1375</f>
        <v>分系统1BMS4SOC过低一级故障</v>
      </c>
      <c r="F1376" s="11" t="s">
        <v>177</v>
      </c>
      <c r="G1376" s="12">
        <f>[1]动作!$A1375+[1]动作!$B1375</f>
        <v>43198.895150462966</v>
      </c>
      <c r="H1376" s="12"/>
      <c r="I1376" s="11"/>
    </row>
    <row r="1377" spans="1:9" hidden="1" x14ac:dyDescent="0.3">
      <c r="A1377" s="24">
        <v>1375</v>
      </c>
      <c r="B1377" s="11" t="str">
        <f>IFERROR(INDEX({"JSNY-BJ0001-01";"JSNY-JS0022-01";"JSNY-JS0002-01"},MATCH(D1377,{"BJ_zhongyu";"JS_WX_liteer";"JS_CZ_wodefeng"},0)),"")</f>
        <v>JSNY-JS0002-01</v>
      </c>
      <c r="C1377" s="11" t="str">
        <f>IFERROR(INDEX({"北京中裕世纪大酒店";"江苏利特尔绿色包装股份有限公司";"常州市金坛沃德丰电子科技有限公司"},MATCH(D1377,{"BJ_zhongyu";"JS_WX_liteer";"JS_CZ_wodefeng"},0)),"")</f>
        <v>常州市金坛沃德丰电子科技有限公司</v>
      </c>
      <c r="D1377" s="11" t="str">
        <f>[1]动作!$G1376</f>
        <v>JS_CZ_wodefeng</v>
      </c>
      <c r="E1377" s="11" t="str">
        <f>[1]动作!$D1376</f>
        <v>分系统1BMS4SOC过低二级故障</v>
      </c>
      <c r="F1377" s="11" t="s">
        <v>177</v>
      </c>
      <c r="G1377" s="12">
        <f>[1]动作!$A1376+[1]动作!$B1376</f>
        <v>43198.895324074074</v>
      </c>
      <c r="H1377" s="12"/>
      <c r="I1377" s="11"/>
    </row>
    <row r="1378" spans="1:9" hidden="1" x14ac:dyDescent="0.3">
      <c r="A1378" s="24">
        <v>1376</v>
      </c>
      <c r="B1378" s="11" t="str">
        <f>IFERROR(INDEX({"JSNY-BJ0001-01";"JSNY-JS0022-01";"JSNY-JS0002-01"},MATCH(D1378,{"BJ_zhongyu";"JS_WX_liteer";"JS_CZ_wodefeng"},0)),"")</f>
        <v>JSNY-JS0002-01</v>
      </c>
      <c r="C1378" s="11" t="str">
        <f>IFERROR(INDEX({"北京中裕世纪大酒店";"江苏利特尔绿色包装股份有限公司";"常州市金坛沃德丰电子科技有限公司"},MATCH(D1378,{"BJ_zhongyu";"JS_WX_liteer";"JS_CZ_wodefeng"},0)),"")</f>
        <v>常州市金坛沃德丰电子科技有限公司</v>
      </c>
      <c r="D1378" s="11" t="str">
        <f>[1]动作!$G1377</f>
        <v>JS_CZ_wodefeng</v>
      </c>
      <c r="E1378" s="11" t="str">
        <f>[1]动作!$D1377</f>
        <v>分系统1BMS4SOC过低一级故障</v>
      </c>
      <c r="F1378" s="11" t="s">
        <v>177</v>
      </c>
      <c r="G1378" s="12">
        <f>[1]动作!$A1377+[1]动作!$B1377</f>
        <v>43198.896597222221</v>
      </c>
      <c r="H1378" s="12"/>
      <c r="I1378" s="11"/>
    </row>
    <row r="1379" spans="1:9" hidden="1" x14ac:dyDescent="0.3">
      <c r="A1379" s="24">
        <v>1377</v>
      </c>
      <c r="B1379" s="11" t="str">
        <f>IFERROR(INDEX({"JSNY-BJ0001-01";"JSNY-JS0022-01";"JSNY-JS0002-01"},MATCH(D1379,{"BJ_zhongyu";"JS_WX_liteer";"JS_CZ_wodefeng"},0)),"")</f>
        <v>JSNY-JS0002-01</v>
      </c>
      <c r="C1379" s="11" t="str">
        <f>IFERROR(INDEX({"北京中裕世纪大酒店";"江苏利特尔绿色包装股份有限公司";"常州市金坛沃德丰电子科技有限公司"},MATCH(D1379,{"BJ_zhongyu";"JS_WX_liteer";"JS_CZ_wodefeng"},0)),"")</f>
        <v>常州市金坛沃德丰电子科技有限公司</v>
      </c>
      <c r="D1379" s="11" t="str">
        <f>[1]动作!$G1378</f>
        <v>JS_CZ_wodefeng</v>
      </c>
      <c r="E1379" s="11" t="str">
        <f>[1]动作!$D1378</f>
        <v>分系统1BMS4SOC过低二级故障</v>
      </c>
      <c r="F1379" s="11" t="s">
        <v>177</v>
      </c>
      <c r="G1379" s="12">
        <f>[1]动作!$A1378+[1]动作!$B1378</f>
        <v>43198.90215277778</v>
      </c>
      <c r="H1379" s="12"/>
      <c r="I1379" s="11"/>
    </row>
    <row r="1380" spans="1:9" hidden="1" x14ac:dyDescent="0.3">
      <c r="A1380" s="24">
        <v>1378</v>
      </c>
      <c r="B1380" s="11" t="str">
        <f>IFERROR(INDEX({"JSNY-BJ0001-01";"JSNY-JS0022-01";"JSNY-JS0002-01"},MATCH(D1380,{"BJ_zhongyu";"JS_WX_liteer";"JS_CZ_wodefeng"},0)),"")</f>
        <v>JSNY-JS0002-01</v>
      </c>
      <c r="C1380" s="11" t="str">
        <f>IFERROR(INDEX({"北京中裕世纪大酒店";"江苏利特尔绿色包装股份有限公司";"常州市金坛沃德丰电子科技有限公司"},MATCH(D1380,{"BJ_zhongyu";"JS_WX_liteer";"JS_CZ_wodefeng"},0)),"")</f>
        <v>常州市金坛沃德丰电子科技有限公司</v>
      </c>
      <c r="D1380" s="11" t="str">
        <f>[1]动作!$G1379</f>
        <v>JS_CZ_wodefeng</v>
      </c>
      <c r="E1380" s="11" t="str">
        <f>[1]动作!$D1379</f>
        <v>分系统1BMS4SOC过低一级故障</v>
      </c>
      <c r="F1380" s="11" t="s">
        <v>177</v>
      </c>
      <c r="G1380" s="12">
        <f>[1]动作!$A1379+[1]动作!$B1379</f>
        <v>43198.902268518519</v>
      </c>
      <c r="H1380" s="12"/>
      <c r="I1380" s="11"/>
    </row>
    <row r="1381" spans="1:9" hidden="1" x14ac:dyDescent="0.3">
      <c r="A1381" s="24">
        <v>1379</v>
      </c>
      <c r="B1381" s="11" t="str">
        <f>IFERROR(INDEX({"JSNY-BJ0001-01";"JSNY-JS0022-01";"JSNY-JS0002-01"},MATCH(D1381,{"BJ_zhongyu";"JS_WX_liteer";"JS_CZ_wodefeng"},0)),"")</f>
        <v>JSNY-JS0002-01</v>
      </c>
      <c r="C1381" s="11" t="str">
        <f>IFERROR(INDEX({"北京中裕世纪大酒店";"江苏利特尔绿色包装股份有限公司";"常州市金坛沃德丰电子科技有限公司"},MATCH(D1381,{"BJ_zhongyu";"JS_WX_liteer";"JS_CZ_wodefeng"},0)),"")</f>
        <v>常州市金坛沃德丰电子科技有限公司</v>
      </c>
      <c r="D1381" s="11" t="str">
        <f>[1]动作!$G1380</f>
        <v>JS_CZ_wodefeng</v>
      </c>
      <c r="E1381" s="11" t="str">
        <f>[1]动作!$D1380</f>
        <v>分系统1BMS4SOC过低二级故障</v>
      </c>
      <c r="F1381" s="11" t="s">
        <v>177</v>
      </c>
      <c r="G1381" s="12">
        <f>[1]动作!$A1380+[1]动作!$B1380</f>
        <v>43198.902615740742</v>
      </c>
      <c r="H1381" s="12"/>
      <c r="I1381" s="11"/>
    </row>
    <row r="1382" spans="1:9" hidden="1" x14ac:dyDescent="0.3">
      <c r="A1382" s="24">
        <v>1380</v>
      </c>
      <c r="B1382" s="11" t="str">
        <f>IFERROR(INDEX({"JSNY-BJ0001-01";"JSNY-JS0022-01";"JSNY-JS0002-01"},MATCH(D1382,{"BJ_zhongyu";"JS_WX_liteer";"JS_CZ_wodefeng"},0)),"")</f>
        <v>JSNY-JS0002-01</v>
      </c>
      <c r="C1382" s="11" t="str">
        <f>IFERROR(INDEX({"北京中裕世纪大酒店";"江苏利特尔绿色包装股份有限公司";"常州市金坛沃德丰电子科技有限公司"},MATCH(D1382,{"BJ_zhongyu";"JS_WX_liteer";"JS_CZ_wodefeng"},0)),"")</f>
        <v>常州市金坛沃德丰电子科技有限公司</v>
      </c>
      <c r="D1382" s="11" t="str">
        <f>[1]动作!$G1381</f>
        <v>JS_CZ_wodefeng</v>
      </c>
      <c r="E1382" s="11" t="str">
        <f>[1]动作!$D1381</f>
        <v>分系统1BMS4SOC过低一级故障</v>
      </c>
      <c r="F1382" s="11" t="s">
        <v>177</v>
      </c>
      <c r="G1382" s="12">
        <f>[1]动作!$A1381+[1]动作!$B1381</f>
        <v>43198.939328703702</v>
      </c>
      <c r="H1382" s="12"/>
      <c r="I1382" s="11"/>
    </row>
    <row r="1383" spans="1:9" hidden="1" x14ac:dyDescent="0.3">
      <c r="A1383" s="24">
        <v>1381</v>
      </c>
      <c r="B1383" s="11" t="str">
        <f>IFERROR(INDEX({"JSNY-BJ0001-01";"JSNY-JS0022-01";"JSNY-JS0002-01"},MATCH(D1383,{"BJ_zhongyu";"JS_WX_liteer";"JS_CZ_wodefeng"},0)),"")</f>
        <v>JSNY-JS0002-01</v>
      </c>
      <c r="C1383" s="11" t="str">
        <f>IFERROR(INDEX({"北京中裕世纪大酒店";"江苏利特尔绿色包装股份有限公司";"常州市金坛沃德丰电子科技有限公司"},MATCH(D1383,{"BJ_zhongyu";"JS_WX_liteer";"JS_CZ_wodefeng"},0)),"")</f>
        <v>常州市金坛沃德丰电子科技有限公司</v>
      </c>
      <c r="D1383" s="11" t="str">
        <f>[1]动作!$G1382</f>
        <v>JS_CZ_wodefeng</v>
      </c>
      <c r="E1383" s="11" t="str">
        <f>[1]动作!$D1382</f>
        <v>分系统1BMS4SOC过低二级故障</v>
      </c>
      <c r="F1383" s="11" t="s">
        <v>177</v>
      </c>
      <c r="G1383" s="12">
        <f>[1]动作!$A1382+[1]动作!$B1382</f>
        <v>43198.960115740738</v>
      </c>
      <c r="H1383" s="12"/>
      <c r="I1383" s="11"/>
    </row>
    <row r="1384" spans="1:9" hidden="1" x14ac:dyDescent="0.3">
      <c r="A1384" s="24">
        <v>1382</v>
      </c>
      <c r="B1384" s="11" t="str">
        <f>IFERROR(INDEX({"JSNY-BJ0001-01";"JSNY-JS0022-01";"JSNY-JS0002-01"},MATCH(D1384,{"BJ_zhongyu";"JS_WX_liteer";"JS_CZ_wodefeng"},0)),"")</f>
        <v>JSNY-JS0002-01</v>
      </c>
      <c r="C1384" s="11" t="str">
        <f>IFERROR(INDEX({"北京中裕世纪大酒店";"江苏利特尔绿色包装股份有限公司";"常州市金坛沃德丰电子科技有限公司"},MATCH(D1384,{"BJ_zhongyu";"JS_WX_liteer";"JS_CZ_wodefeng"},0)),"")</f>
        <v>常州市金坛沃德丰电子科技有限公司</v>
      </c>
      <c r="D1384" s="11" t="str">
        <f>[1]动作!$G1383</f>
        <v>JS_CZ_wodefeng</v>
      </c>
      <c r="E1384" s="11" t="str">
        <f>[1]动作!$D1383</f>
        <v>分系统1BMS1SOC过低二级故障</v>
      </c>
      <c r="F1384" s="11" t="s">
        <v>177</v>
      </c>
      <c r="G1384" s="12">
        <f>[1]动作!$A1383+[1]动作!$B1383</f>
        <v>43199.000104166669</v>
      </c>
      <c r="H1384" s="12"/>
      <c r="I1384" s="11"/>
    </row>
    <row r="1385" spans="1:9" hidden="1" x14ac:dyDescent="0.3">
      <c r="A1385" s="24">
        <v>1383</v>
      </c>
      <c r="B1385" s="11" t="str">
        <f>IFERROR(INDEX({"JSNY-BJ0001-01";"JSNY-JS0022-01";"JSNY-JS0002-01"},MATCH(D1385,{"BJ_zhongyu";"JS_WX_liteer";"JS_CZ_wodefeng"},0)),"")</f>
        <v>JSNY-JS0002-01</v>
      </c>
      <c r="C1385" s="11" t="str">
        <f>IFERROR(INDEX({"北京中裕世纪大酒店";"江苏利特尔绿色包装股份有限公司";"常州市金坛沃德丰电子科技有限公司"},MATCH(D1385,{"BJ_zhongyu";"JS_WX_liteer";"JS_CZ_wodefeng"},0)),"")</f>
        <v>常州市金坛沃德丰电子科技有限公司</v>
      </c>
      <c r="D1385" s="11" t="str">
        <f>[1]动作!$G1384</f>
        <v>JS_CZ_wodefeng</v>
      </c>
      <c r="E1385" s="11" t="str">
        <f>[1]动作!$D1384</f>
        <v>分系统1BMS2SOC过低二级故障</v>
      </c>
      <c r="F1385" s="11" t="s">
        <v>177</v>
      </c>
      <c r="G1385" s="12">
        <f>[1]动作!$A1384+[1]动作!$B1384</f>
        <v>43199.000104166669</v>
      </c>
      <c r="H1385" s="12"/>
      <c r="I1385" s="11"/>
    </row>
    <row r="1386" spans="1:9" hidden="1" x14ac:dyDescent="0.3">
      <c r="A1386" s="24">
        <v>1384</v>
      </c>
      <c r="B1386" s="11" t="str">
        <f>IFERROR(INDEX({"JSNY-BJ0001-01";"JSNY-JS0022-01";"JSNY-JS0002-01"},MATCH(D1386,{"BJ_zhongyu";"JS_WX_liteer";"JS_CZ_wodefeng"},0)),"")</f>
        <v>JSNY-JS0002-01</v>
      </c>
      <c r="C1386" s="11" t="str">
        <f>IFERROR(INDEX({"北京中裕世纪大酒店";"江苏利特尔绿色包装股份有限公司";"常州市金坛沃德丰电子科技有限公司"},MATCH(D1386,{"BJ_zhongyu";"JS_WX_liteer";"JS_CZ_wodefeng"},0)),"")</f>
        <v>常州市金坛沃德丰电子科技有限公司</v>
      </c>
      <c r="D1386" s="11" t="str">
        <f>[1]动作!$G1385</f>
        <v>JS_CZ_wodefeng</v>
      </c>
      <c r="E1386" s="11" t="str">
        <f>[1]动作!$D1385</f>
        <v>分系统1BMS6SOC过低二级故障</v>
      </c>
      <c r="F1386" s="11" t="s">
        <v>177</v>
      </c>
      <c r="G1386" s="12">
        <f>[1]动作!$A1385+[1]动作!$B1385</f>
        <v>43199.000104166669</v>
      </c>
      <c r="H1386" s="12"/>
      <c r="I1386" s="11"/>
    </row>
    <row r="1387" spans="1:9" hidden="1" x14ac:dyDescent="0.3">
      <c r="A1387" s="24">
        <v>1385</v>
      </c>
      <c r="B1387" s="11" t="str">
        <f>IFERROR(INDEX({"JSNY-BJ0001-01";"JSNY-JS0022-01";"JSNY-JS0002-01"},MATCH(D1387,{"BJ_zhongyu";"JS_WX_liteer";"JS_CZ_wodefeng"},0)),"")</f>
        <v>JSNY-JS0022-01</v>
      </c>
      <c r="C1387" s="11" t="str">
        <f>IFERROR(INDEX({"北京中裕世纪大酒店";"江苏利特尔绿色包装股份有限公司";"常州市金坛沃德丰电子科技有限公司"},MATCH(D1387,{"BJ_zhongyu";"JS_WX_liteer";"JS_CZ_wodefeng"},0)),"")</f>
        <v>江苏利特尔绿色包装股份有限公司</v>
      </c>
      <c r="D1387" s="11" t="str">
        <f>[1]动作!$G1386</f>
        <v>JS_WX_liteer</v>
      </c>
      <c r="E1387" s="11" t="str">
        <f>[1]动作!$D1386</f>
        <v>分系统1BMS8总电压过低一级故障</v>
      </c>
      <c r="F1387" s="11" t="s">
        <v>177</v>
      </c>
      <c r="G1387" s="12">
        <f>[1]动作!$A1386+[1]动作!$B1386</f>
        <v>43199.001377314817</v>
      </c>
      <c r="H1387" s="12"/>
      <c r="I1387" s="11"/>
    </row>
    <row r="1388" spans="1:9" hidden="1" x14ac:dyDescent="0.3">
      <c r="A1388" s="24">
        <v>1386</v>
      </c>
      <c r="B1388" s="11" t="str">
        <f>IFERROR(INDEX({"JSNY-BJ0001-01";"JSNY-JS0022-01";"JSNY-JS0002-01"},MATCH(D1388,{"BJ_zhongyu";"JS_WX_liteer";"JS_CZ_wodefeng"},0)),"")</f>
        <v>JSNY-JS0022-01</v>
      </c>
      <c r="C1388" s="11" t="str">
        <f>IFERROR(INDEX({"北京中裕世纪大酒店";"江苏利特尔绿色包装股份有限公司";"常州市金坛沃德丰电子科技有限公司"},MATCH(D1388,{"BJ_zhongyu";"JS_WX_liteer";"JS_CZ_wodefeng"},0)),"")</f>
        <v>江苏利特尔绿色包装股份有限公司</v>
      </c>
      <c r="D1388" s="11" t="str">
        <f>[1]动作!$G1387</f>
        <v>JS_WX_liteer</v>
      </c>
      <c r="E1388" s="11" t="str">
        <f>[1]动作!$D1387</f>
        <v>分系统1BMS9总电压过低一级故障</v>
      </c>
      <c r="F1388" s="11" t="s">
        <v>177</v>
      </c>
      <c r="G1388" s="12">
        <f>[1]动作!$A1387+[1]动作!$B1387</f>
        <v>43199.001435185186</v>
      </c>
      <c r="H1388" s="12"/>
      <c r="I1388" s="11"/>
    </row>
    <row r="1389" spans="1:9" hidden="1" x14ac:dyDescent="0.3">
      <c r="A1389" s="24">
        <v>1387</v>
      </c>
      <c r="B1389" s="11" t="str">
        <f>IFERROR(INDEX({"JSNY-BJ0001-01";"JSNY-JS0022-01";"JSNY-JS0002-01"},MATCH(D1389,{"BJ_zhongyu";"JS_WX_liteer";"JS_CZ_wodefeng"},0)),"")</f>
        <v>JSNY-JS0022-01</v>
      </c>
      <c r="C1389" s="11" t="str">
        <f>IFERROR(INDEX({"北京中裕世纪大酒店";"江苏利特尔绿色包装股份有限公司";"常州市金坛沃德丰电子科技有限公司"},MATCH(D1389,{"BJ_zhongyu";"JS_WX_liteer";"JS_CZ_wodefeng"},0)),"")</f>
        <v>江苏利特尔绿色包装股份有限公司</v>
      </c>
      <c r="D1389" s="11" t="str">
        <f>[1]动作!$G1388</f>
        <v>JS_WX_liteer</v>
      </c>
      <c r="E1389" s="11" t="str">
        <f>[1]动作!$D1388</f>
        <v>分系统1BMS1总电压过低一级故障</v>
      </c>
      <c r="F1389" s="11" t="s">
        <v>177</v>
      </c>
      <c r="G1389" s="12">
        <f>[1]动作!$A1388+[1]动作!$B1388</f>
        <v>43199.001608796294</v>
      </c>
      <c r="H1389" s="12"/>
      <c r="I1389" s="11"/>
    </row>
    <row r="1390" spans="1:9" hidden="1" x14ac:dyDescent="0.3">
      <c r="A1390" s="24">
        <v>1388</v>
      </c>
      <c r="B1390" s="11" t="str">
        <f>IFERROR(INDEX({"JSNY-BJ0001-01";"JSNY-JS0022-01";"JSNY-JS0002-01"},MATCH(D1390,{"BJ_zhongyu";"JS_WX_liteer";"JS_CZ_wodefeng"},0)),"")</f>
        <v>JSNY-JS0022-01</v>
      </c>
      <c r="C1390" s="11" t="str">
        <f>IFERROR(INDEX({"北京中裕世纪大酒店";"江苏利特尔绿色包装股份有限公司";"常州市金坛沃德丰电子科技有限公司"},MATCH(D1390,{"BJ_zhongyu";"JS_WX_liteer";"JS_CZ_wodefeng"},0)),"")</f>
        <v>江苏利特尔绿色包装股份有限公司</v>
      </c>
      <c r="D1390" s="11" t="str">
        <f>[1]动作!$G1389</f>
        <v>JS_WX_liteer</v>
      </c>
      <c r="E1390" s="11" t="str">
        <f>[1]动作!$D1389</f>
        <v>分系统1BMS4总电压过低一级故障</v>
      </c>
      <c r="F1390" s="11" t="s">
        <v>177</v>
      </c>
      <c r="G1390" s="12">
        <f>[1]动作!$A1389+[1]动作!$B1389</f>
        <v>43199.001608796294</v>
      </c>
      <c r="H1390" s="12"/>
      <c r="I1390" s="11"/>
    </row>
    <row r="1391" spans="1:9" hidden="1" x14ac:dyDescent="0.3">
      <c r="A1391" s="24">
        <v>1389</v>
      </c>
      <c r="B1391" s="11" t="str">
        <f>IFERROR(INDEX({"JSNY-BJ0001-01";"JSNY-JS0022-01";"JSNY-JS0002-01"},MATCH(D1391,{"BJ_zhongyu";"JS_WX_liteer";"JS_CZ_wodefeng"},0)),"")</f>
        <v>JSNY-JS0022-01</v>
      </c>
      <c r="C1391" s="11" t="str">
        <f>IFERROR(INDEX({"北京中裕世纪大酒店";"江苏利特尔绿色包装股份有限公司";"常州市金坛沃德丰电子科技有限公司"},MATCH(D1391,{"BJ_zhongyu";"JS_WX_liteer";"JS_CZ_wodefeng"},0)),"")</f>
        <v>江苏利特尔绿色包装股份有限公司</v>
      </c>
      <c r="D1391" s="11" t="str">
        <f>[1]动作!$G1390</f>
        <v>JS_WX_liteer</v>
      </c>
      <c r="E1391" s="11" t="str">
        <f>[1]动作!$D1390</f>
        <v>分系统1BMS2总电压过低一级故障</v>
      </c>
      <c r="F1391" s="11" t="s">
        <v>177</v>
      </c>
      <c r="G1391" s="12">
        <f>[1]动作!$A1390+[1]动作!$B1390</f>
        <v>43199.00167824074</v>
      </c>
      <c r="H1391" s="12"/>
      <c r="I1391" s="11"/>
    </row>
    <row r="1392" spans="1:9" hidden="1" x14ac:dyDescent="0.3">
      <c r="A1392" s="24">
        <v>1390</v>
      </c>
      <c r="B1392" s="11" t="str">
        <f>IFERROR(INDEX({"JSNY-BJ0001-01";"JSNY-JS0022-01";"JSNY-JS0002-01"},MATCH(D1392,{"BJ_zhongyu";"JS_WX_liteer";"JS_CZ_wodefeng"},0)),"")</f>
        <v>JSNY-JS0022-01</v>
      </c>
      <c r="C1392" s="11" t="str">
        <f>IFERROR(INDEX({"北京中裕世纪大酒店";"江苏利特尔绿色包装股份有限公司";"常州市金坛沃德丰电子科技有限公司"},MATCH(D1392,{"BJ_zhongyu";"JS_WX_liteer";"JS_CZ_wodefeng"},0)),"")</f>
        <v>江苏利特尔绿色包装股份有限公司</v>
      </c>
      <c r="D1392" s="11" t="str">
        <f>[1]动作!$G1391</f>
        <v>JS_WX_liteer</v>
      </c>
      <c r="E1392" s="11" t="str">
        <f>[1]动作!$D1391</f>
        <v>分系统1BMS3总电压过低一级故障</v>
      </c>
      <c r="F1392" s="11" t="s">
        <v>177</v>
      </c>
      <c r="G1392" s="12">
        <f>[1]动作!$A1391+[1]动作!$B1391</f>
        <v>43199.00172453704</v>
      </c>
      <c r="H1392" s="12"/>
      <c r="I1392" s="11"/>
    </row>
    <row r="1393" spans="1:9" hidden="1" x14ac:dyDescent="0.3">
      <c r="A1393" s="24">
        <v>1391</v>
      </c>
      <c r="B1393" s="11" t="str">
        <f>IFERROR(INDEX({"JSNY-BJ0001-01";"JSNY-JS0022-01";"JSNY-JS0002-01"},MATCH(D1393,{"BJ_zhongyu";"JS_WX_liteer";"JS_CZ_wodefeng"},0)),"")</f>
        <v>JSNY-JS0022-01</v>
      </c>
      <c r="C1393" s="11" t="str">
        <f>IFERROR(INDEX({"北京中裕世纪大酒店";"江苏利特尔绿色包装股份有限公司";"常州市金坛沃德丰电子科技有限公司"},MATCH(D1393,{"BJ_zhongyu";"JS_WX_liteer";"JS_CZ_wodefeng"},0)),"")</f>
        <v>江苏利特尔绿色包装股份有限公司</v>
      </c>
      <c r="D1393" s="11" t="str">
        <f>[1]动作!$G1392</f>
        <v>JS_WX_liteer</v>
      </c>
      <c r="E1393" s="11" t="str">
        <f>[1]动作!$D1392</f>
        <v>分系统1BMS5总电压过低一级故障</v>
      </c>
      <c r="F1393" s="11" t="s">
        <v>177</v>
      </c>
      <c r="G1393" s="12">
        <f>[1]动作!$A1392+[1]动作!$B1392</f>
        <v>43199.00172453704</v>
      </c>
      <c r="H1393" s="12"/>
      <c r="I1393" s="11"/>
    </row>
    <row r="1394" spans="1:9" hidden="1" x14ac:dyDescent="0.3">
      <c r="A1394" s="24">
        <v>1392</v>
      </c>
      <c r="B1394" s="11" t="str">
        <f>IFERROR(INDEX({"JSNY-BJ0001-01";"JSNY-JS0022-01";"JSNY-JS0002-01"},MATCH(D1394,{"BJ_zhongyu";"JS_WX_liteer";"JS_CZ_wodefeng"},0)),"")</f>
        <v>JSNY-JS0022-01</v>
      </c>
      <c r="C1394" s="11" t="str">
        <f>IFERROR(INDEX({"北京中裕世纪大酒店";"江苏利特尔绿色包装股份有限公司";"常州市金坛沃德丰电子科技有限公司"},MATCH(D1394,{"BJ_zhongyu";"JS_WX_liteer";"JS_CZ_wodefeng"},0)),"")</f>
        <v>江苏利特尔绿色包装股份有限公司</v>
      </c>
      <c r="D1394" s="11" t="str">
        <f>[1]动作!$G1393</f>
        <v>JS_WX_liteer</v>
      </c>
      <c r="E1394" s="11" t="str">
        <f>[1]动作!$D1393</f>
        <v>分系统1BMS6总电压过低一级故障</v>
      </c>
      <c r="F1394" s="11" t="s">
        <v>177</v>
      </c>
      <c r="G1394" s="12">
        <f>[1]动作!$A1393+[1]动作!$B1393</f>
        <v>43199.00172453704</v>
      </c>
      <c r="H1394" s="12"/>
      <c r="I1394" s="11"/>
    </row>
    <row r="1395" spans="1:9" hidden="1" x14ac:dyDescent="0.3">
      <c r="A1395" s="24">
        <v>1393</v>
      </c>
      <c r="B1395" s="11" t="str">
        <f>IFERROR(INDEX({"JSNY-BJ0001-01";"JSNY-JS0022-01";"JSNY-JS0002-01"},MATCH(D1395,{"BJ_zhongyu";"JS_WX_liteer";"JS_CZ_wodefeng"},0)),"")</f>
        <v>JSNY-JS0022-01</v>
      </c>
      <c r="C1395" s="11" t="str">
        <f>IFERROR(INDEX({"北京中裕世纪大酒店";"江苏利特尔绿色包装股份有限公司";"常州市金坛沃德丰电子科技有限公司"},MATCH(D1395,{"BJ_zhongyu";"JS_WX_liteer";"JS_CZ_wodefeng"},0)),"")</f>
        <v>江苏利特尔绿色包装股份有限公司</v>
      </c>
      <c r="D1395" s="11" t="str">
        <f>[1]动作!$G1394</f>
        <v>JS_WX_liteer</v>
      </c>
      <c r="E1395" s="11" t="str">
        <f>[1]动作!$D1394</f>
        <v>分系统1BMS7总电压过低一级故障</v>
      </c>
      <c r="F1395" s="11" t="s">
        <v>177</v>
      </c>
      <c r="G1395" s="12">
        <f>[1]动作!$A1394+[1]动作!$B1394</f>
        <v>43199.00172453704</v>
      </c>
      <c r="H1395" s="12"/>
      <c r="I1395" s="11"/>
    </row>
    <row r="1396" spans="1:9" hidden="1" x14ac:dyDescent="0.3">
      <c r="A1396" s="24">
        <v>1394</v>
      </c>
      <c r="B1396" s="11" t="str">
        <f>IFERROR(INDEX({"JSNY-BJ0001-01";"JSNY-JS0022-01";"JSNY-JS0002-01"},MATCH(D1396,{"BJ_zhongyu";"JS_WX_liteer";"JS_CZ_wodefeng"},0)),"")</f>
        <v>JSNY-JS0002-01</v>
      </c>
      <c r="C1396" s="11" t="str">
        <f>IFERROR(INDEX({"北京中裕世纪大酒店";"江苏利特尔绿色包装股份有限公司";"常州市金坛沃德丰电子科技有限公司"},MATCH(D1396,{"BJ_zhongyu";"JS_WX_liteer";"JS_CZ_wodefeng"},0)),"")</f>
        <v>常州市金坛沃德丰电子科技有限公司</v>
      </c>
      <c r="D1396" s="11" t="str">
        <f>[1]动作!$G1395</f>
        <v>JS_CZ_wodefeng</v>
      </c>
      <c r="E1396" s="11" t="str">
        <f>[1]动作!$D1395</f>
        <v>分系统1BMS1SOC过低一级故障</v>
      </c>
      <c r="F1396" s="11" t="s">
        <v>177</v>
      </c>
      <c r="G1396" s="12">
        <f>[1]动作!$A1395+[1]动作!$B1395</f>
        <v>43199.008148148147</v>
      </c>
      <c r="H1396" s="12"/>
      <c r="I1396" s="11"/>
    </row>
    <row r="1397" spans="1:9" hidden="1" x14ac:dyDescent="0.3">
      <c r="A1397" s="24">
        <v>1395</v>
      </c>
      <c r="B1397" s="11" t="str">
        <f>IFERROR(INDEX({"JSNY-BJ0001-01";"JSNY-JS0022-01";"JSNY-JS0002-01"},MATCH(D1397,{"BJ_zhongyu";"JS_WX_liteer";"JS_CZ_wodefeng"},0)),"")</f>
        <v>JSNY-JS0002-01</v>
      </c>
      <c r="C1397" s="11" t="str">
        <f>IFERROR(INDEX({"北京中裕世纪大酒店";"江苏利特尔绿色包装股份有限公司";"常州市金坛沃德丰电子科技有限公司"},MATCH(D1397,{"BJ_zhongyu";"JS_WX_liteer";"JS_CZ_wodefeng"},0)),"")</f>
        <v>常州市金坛沃德丰电子科技有限公司</v>
      </c>
      <c r="D1397" s="11" t="str">
        <f>[1]动作!$G1396</f>
        <v>JS_CZ_wodefeng</v>
      </c>
      <c r="E1397" s="11" t="str">
        <f>[1]动作!$D1396</f>
        <v>分系统1BMS3SOC过低一级故障</v>
      </c>
      <c r="F1397" s="11" t="s">
        <v>177</v>
      </c>
      <c r="G1397" s="12">
        <f>[1]动作!$A1396+[1]动作!$B1396</f>
        <v>43199.00885416667</v>
      </c>
      <c r="H1397" s="12"/>
      <c r="I1397" s="11"/>
    </row>
    <row r="1398" spans="1:9" hidden="1" x14ac:dyDescent="0.3">
      <c r="A1398" s="24">
        <v>1396</v>
      </c>
      <c r="B1398" s="11" t="str">
        <f>IFERROR(INDEX({"JSNY-BJ0001-01";"JSNY-JS0022-01";"JSNY-JS0002-01"},MATCH(D1398,{"BJ_zhongyu";"JS_WX_liteer";"JS_CZ_wodefeng"},0)),"")</f>
        <v>JSNY-JS0002-01</v>
      </c>
      <c r="C1398" s="11" t="str">
        <f>IFERROR(INDEX({"北京中裕世纪大酒店";"江苏利特尔绿色包装股份有限公司";"常州市金坛沃德丰电子科技有限公司"},MATCH(D1398,{"BJ_zhongyu";"JS_WX_liteer";"JS_CZ_wodefeng"},0)),"")</f>
        <v>常州市金坛沃德丰电子科技有限公司</v>
      </c>
      <c r="D1398" s="11" t="str">
        <f>[1]动作!$G1397</f>
        <v>JS_CZ_wodefeng</v>
      </c>
      <c r="E1398" s="11" t="str">
        <f>[1]动作!$D1397</f>
        <v>分系统1BMS6SOC过低一级故障</v>
      </c>
      <c r="F1398" s="11" t="s">
        <v>177</v>
      </c>
      <c r="G1398" s="12">
        <f>[1]动作!$A1397+[1]动作!$B1397</f>
        <v>43199.009074074071</v>
      </c>
      <c r="H1398" s="12"/>
      <c r="I1398" s="11"/>
    </row>
    <row r="1399" spans="1:9" hidden="1" x14ac:dyDescent="0.3">
      <c r="A1399" s="24">
        <v>1397</v>
      </c>
      <c r="B1399" s="11" t="str">
        <f>IFERROR(INDEX({"JSNY-BJ0001-01";"JSNY-JS0022-01";"JSNY-JS0002-01"},MATCH(D1399,{"BJ_zhongyu";"JS_WX_liteer";"JS_CZ_wodefeng"},0)),"")</f>
        <v>JSNY-JS0002-01</v>
      </c>
      <c r="C1399" s="11" t="str">
        <f>IFERROR(INDEX({"北京中裕世纪大酒店";"江苏利特尔绿色包装股份有限公司";"常州市金坛沃德丰电子科技有限公司"},MATCH(D1399,{"BJ_zhongyu";"JS_WX_liteer";"JS_CZ_wodefeng"},0)),"")</f>
        <v>常州市金坛沃德丰电子科技有限公司</v>
      </c>
      <c r="D1399" s="11" t="str">
        <f>[1]动作!$G1398</f>
        <v>JS_CZ_wodefeng</v>
      </c>
      <c r="E1399" s="11" t="str">
        <f>[1]动作!$D1398</f>
        <v>分系统1BMS5SOC过低一级故障</v>
      </c>
      <c r="F1399" s="11" t="s">
        <v>177</v>
      </c>
      <c r="G1399" s="12">
        <f>[1]动作!$A1398+[1]动作!$B1398</f>
        <v>43199.009247685186</v>
      </c>
      <c r="H1399" s="12"/>
      <c r="I1399" s="11"/>
    </row>
    <row r="1400" spans="1:9" hidden="1" x14ac:dyDescent="0.3">
      <c r="A1400" s="24">
        <v>1398</v>
      </c>
      <c r="B1400" s="11" t="str">
        <f>IFERROR(INDEX({"JSNY-BJ0001-01";"JSNY-JS0022-01";"JSNY-JS0002-01"},MATCH(D1400,{"BJ_zhongyu";"JS_WX_liteer";"JS_CZ_wodefeng"},0)),"")</f>
        <v>JSNY-JS0002-01</v>
      </c>
      <c r="C1400" s="11" t="str">
        <f>IFERROR(INDEX({"北京中裕世纪大酒店";"江苏利特尔绿色包装股份有限公司";"常州市金坛沃德丰电子科技有限公司"},MATCH(D1400,{"BJ_zhongyu";"JS_WX_liteer";"JS_CZ_wodefeng"},0)),"")</f>
        <v>常州市金坛沃德丰电子科技有限公司</v>
      </c>
      <c r="D1400" s="11" t="str">
        <f>[1]动作!$G1399</f>
        <v>JS_CZ_wodefeng</v>
      </c>
      <c r="E1400" s="11" t="str">
        <f>[1]动作!$D1399</f>
        <v>分系统1BMS2SOC过低一级故障</v>
      </c>
      <c r="F1400" s="11" t="s">
        <v>177</v>
      </c>
      <c r="G1400" s="12">
        <f>[1]动作!$A1399+[1]动作!$B1399</f>
        <v>43199.00953703704</v>
      </c>
      <c r="H1400" s="12"/>
      <c r="I1400" s="11"/>
    </row>
    <row r="1401" spans="1:9" hidden="1" x14ac:dyDescent="0.3">
      <c r="A1401" s="24">
        <v>1399</v>
      </c>
      <c r="B1401" s="11" t="str">
        <f>IFERROR(INDEX({"JSNY-BJ0001-01";"JSNY-JS0022-01";"JSNY-JS0002-01"},MATCH(D1401,{"BJ_zhongyu";"JS_WX_liteer";"JS_CZ_wodefeng"},0)),"")</f>
        <v>JSNY-JS0002-01</v>
      </c>
      <c r="C1401" s="11" t="str">
        <f>IFERROR(INDEX({"北京中裕世纪大酒店";"江苏利特尔绿色包装股份有限公司";"常州市金坛沃德丰电子科技有限公司"},MATCH(D1401,{"BJ_zhongyu";"JS_WX_liteer";"JS_CZ_wodefeng"},0)),"")</f>
        <v>常州市金坛沃德丰电子科技有限公司</v>
      </c>
      <c r="D1401" s="11" t="str">
        <f>[1]动作!$G1400</f>
        <v>JS_CZ_wodefeng</v>
      </c>
      <c r="E1401" s="11" t="str">
        <f>[1]动作!$D1400</f>
        <v>分系统1BMS4SOC过低一级故障</v>
      </c>
      <c r="F1401" s="11" t="s">
        <v>177</v>
      </c>
      <c r="G1401" s="12">
        <f>[1]动作!$A1400+[1]动作!$B1400</f>
        <v>43199.00953703704</v>
      </c>
      <c r="H1401" s="12"/>
      <c r="I1401" s="11"/>
    </row>
    <row r="1402" spans="1:9" hidden="1" x14ac:dyDescent="0.3">
      <c r="A1402" s="24">
        <v>1400</v>
      </c>
      <c r="B1402" s="11" t="str">
        <f>IFERROR(INDEX({"JSNY-BJ0001-01";"JSNY-JS0022-01";"JSNY-JS0002-01"},MATCH(D1402,{"BJ_zhongyu";"JS_WX_liteer";"JS_CZ_wodefeng"},0)),"")</f>
        <v>JSNY-JS0002-01</v>
      </c>
      <c r="C1402" s="11" t="str">
        <f>IFERROR(INDEX({"北京中裕世纪大酒店";"江苏利特尔绿色包装股份有限公司";"常州市金坛沃德丰电子科技有限公司"},MATCH(D1402,{"BJ_zhongyu";"JS_WX_liteer";"JS_CZ_wodefeng"},0)),"")</f>
        <v>常州市金坛沃德丰电子科技有限公司</v>
      </c>
      <c r="D1402" s="11" t="str">
        <f>[1]动作!$G1401</f>
        <v>JS_CZ_wodefeng</v>
      </c>
      <c r="E1402" s="11" t="str">
        <f>[1]动作!$D1401</f>
        <v>分系统1BMS3SOC过低一级故障</v>
      </c>
      <c r="F1402" s="11" t="s">
        <v>177</v>
      </c>
      <c r="G1402" s="12">
        <f>[1]动作!$A1401+[1]动作!$B1401</f>
        <v>43199.43645833333</v>
      </c>
      <c r="H1402" s="12"/>
      <c r="I1402" s="11"/>
    </row>
    <row r="1403" spans="1:9" hidden="1" x14ac:dyDescent="0.3">
      <c r="A1403" s="24">
        <v>1401</v>
      </c>
      <c r="B1403" s="11" t="str">
        <f>IFERROR(INDEX({"JSNY-BJ0001-01";"JSNY-JS0022-01";"JSNY-JS0002-01"},MATCH(D1403,{"BJ_zhongyu";"JS_WX_liteer";"JS_CZ_wodefeng"},0)),"")</f>
        <v>JSNY-JS0002-01</v>
      </c>
      <c r="C1403" s="11" t="str">
        <f>IFERROR(INDEX({"北京中裕世纪大酒店";"江苏利特尔绿色包装股份有限公司";"常州市金坛沃德丰电子科技有限公司"},MATCH(D1403,{"BJ_zhongyu";"JS_WX_liteer";"JS_CZ_wodefeng"},0)),"")</f>
        <v>常州市金坛沃德丰电子科技有限公司</v>
      </c>
      <c r="D1403" s="11" t="str">
        <f>[1]动作!$G1402</f>
        <v>JS_CZ_wodefeng</v>
      </c>
      <c r="E1403" s="11" t="str">
        <f>[1]动作!$D1402</f>
        <v>分系统1BMS3SOC过低二级故障</v>
      </c>
      <c r="F1403" s="11" t="s">
        <v>177</v>
      </c>
      <c r="G1403" s="12">
        <f>[1]动作!$A1402+[1]动作!$B1402</f>
        <v>43199.43645833333</v>
      </c>
      <c r="H1403" s="12"/>
      <c r="I1403" s="11"/>
    </row>
    <row r="1404" spans="1:9" hidden="1" x14ac:dyDescent="0.3">
      <c r="A1404" s="24">
        <v>1402</v>
      </c>
      <c r="B1404" s="11" t="str">
        <f>IFERROR(INDEX({"JSNY-BJ0001-01";"JSNY-JS0022-01";"JSNY-JS0002-01"},MATCH(D1404,{"BJ_zhongyu";"JS_WX_liteer";"JS_CZ_wodefeng"},0)),"")</f>
        <v>JSNY-JS0002-01</v>
      </c>
      <c r="C1404" s="11" t="str">
        <f>IFERROR(INDEX({"北京中裕世纪大酒店";"江苏利特尔绿色包装股份有限公司";"常州市金坛沃德丰电子科技有限公司"},MATCH(D1404,{"BJ_zhongyu";"JS_WX_liteer";"JS_CZ_wodefeng"},0)),"")</f>
        <v>常州市金坛沃德丰电子科技有限公司</v>
      </c>
      <c r="D1404" s="11" t="str">
        <f>[1]动作!$G1403</f>
        <v>JS_CZ_wodefeng</v>
      </c>
      <c r="E1404" s="11" t="str">
        <f>[1]动作!$D1403</f>
        <v>分系统1BMS6SOC过低一级故障</v>
      </c>
      <c r="F1404" s="11" t="s">
        <v>177</v>
      </c>
      <c r="G1404" s="12">
        <f>[1]动作!$A1403+[1]动作!$B1403</f>
        <v>43199.437789351854</v>
      </c>
      <c r="H1404" s="12"/>
      <c r="I1404" s="11"/>
    </row>
    <row r="1405" spans="1:9" hidden="1" x14ac:dyDescent="0.3">
      <c r="A1405" s="24">
        <v>1403</v>
      </c>
      <c r="B1405" s="11" t="str">
        <f>IFERROR(INDEX({"JSNY-BJ0001-01";"JSNY-JS0022-01";"JSNY-JS0002-01"},MATCH(D1405,{"BJ_zhongyu";"JS_WX_liteer";"JS_CZ_wodefeng"},0)),"")</f>
        <v>JSNY-JS0002-01</v>
      </c>
      <c r="C1405" s="11" t="str">
        <f>IFERROR(INDEX({"北京中裕世纪大酒店";"江苏利特尔绿色包装股份有限公司";"常州市金坛沃德丰电子科技有限公司"},MATCH(D1405,{"BJ_zhongyu";"JS_WX_liteer";"JS_CZ_wodefeng"},0)),"")</f>
        <v>常州市金坛沃德丰电子科技有限公司</v>
      </c>
      <c r="D1405" s="11" t="str">
        <f>[1]动作!$G1404</f>
        <v>JS_CZ_wodefeng</v>
      </c>
      <c r="E1405" s="11" t="str">
        <f>[1]动作!$D1404</f>
        <v>分系统1BMS6SOC过低二级故障</v>
      </c>
      <c r="F1405" s="11" t="s">
        <v>177</v>
      </c>
      <c r="G1405" s="12">
        <f>[1]动作!$A1404+[1]动作!$B1404</f>
        <v>43199.437789351854</v>
      </c>
      <c r="H1405" s="12"/>
      <c r="I1405" s="11"/>
    </row>
    <row r="1406" spans="1:9" hidden="1" x14ac:dyDescent="0.3">
      <c r="A1406" s="24">
        <v>1404</v>
      </c>
      <c r="B1406" s="11" t="str">
        <f>IFERROR(INDEX({"JSNY-BJ0001-01";"JSNY-JS0022-01";"JSNY-JS0002-01"},MATCH(D1406,{"BJ_zhongyu";"JS_WX_liteer";"JS_CZ_wodefeng"},0)),"")</f>
        <v>JSNY-JS0002-01</v>
      </c>
      <c r="C1406" s="11" t="str">
        <f>IFERROR(INDEX({"北京中裕世纪大酒店";"江苏利特尔绿色包装股份有限公司";"常州市金坛沃德丰电子科技有限公司"},MATCH(D1406,{"BJ_zhongyu";"JS_WX_liteer";"JS_CZ_wodefeng"},0)),"")</f>
        <v>常州市金坛沃德丰电子科技有限公司</v>
      </c>
      <c r="D1406" s="11" t="str">
        <f>[1]动作!$G1405</f>
        <v>JS_CZ_wodefeng</v>
      </c>
      <c r="E1406" s="11" t="str">
        <f>[1]动作!$D1405</f>
        <v>分系统1BMS4SOC过低一级故障</v>
      </c>
      <c r="F1406" s="11" t="s">
        <v>177</v>
      </c>
      <c r="G1406" s="12">
        <f>[1]动作!$A1405+[1]动作!$B1405</f>
        <v>43199.438194444447</v>
      </c>
      <c r="H1406" s="12"/>
      <c r="I1406" s="11"/>
    </row>
    <row r="1407" spans="1:9" hidden="1" x14ac:dyDescent="0.3">
      <c r="A1407" s="24">
        <v>1405</v>
      </c>
      <c r="B1407" s="11" t="str">
        <f>IFERROR(INDEX({"JSNY-BJ0001-01";"JSNY-JS0022-01";"JSNY-JS0002-01"},MATCH(D1407,{"BJ_zhongyu";"JS_WX_liteer";"JS_CZ_wodefeng"},0)),"")</f>
        <v>JSNY-JS0002-01</v>
      </c>
      <c r="C1407" s="11" t="str">
        <f>IFERROR(INDEX({"北京中裕世纪大酒店";"江苏利特尔绿色包装股份有限公司";"常州市金坛沃德丰电子科技有限公司"},MATCH(D1407,{"BJ_zhongyu";"JS_WX_liteer";"JS_CZ_wodefeng"},0)),"")</f>
        <v>常州市金坛沃德丰电子科技有限公司</v>
      </c>
      <c r="D1407" s="11" t="str">
        <f>[1]动作!$G1406</f>
        <v>JS_CZ_wodefeng</v>
      </c>
      <c r="E1407" s="11" t="str">
        <f>[1]动作!$D1406</f>
        <v>分系统1BMS4SOC过低二级故障</v>
      </c>
      <c r="F1407" s="11" t="s">
        <v>177</v>
      </c>
      <c r="G1407" s="12">
        <f>[1]动作!$A1406+[1]动作!$B1406</f>
        <v>43199.438194444447</v>
      </c>
      <c r="H1407" s="12"/>
      <c r="I1407" s="11"/>
    </row>
    <row r="1408" spans="1:9" hidden="1" x14ac:dyDescent="0.3">
      <c r="A1408" s="24">
        <v>1406</v>
      </c>
      <c r="B1408" s="11" t="str">
        <f>IFERROR(INDEX({"JSNY-BJ0001-01";"JSNY-JS0022-01";"JSNY-JS0002-01"},MATCH(D1408,{"BJ_zhongyu";"JS_WX_liteer";"JS_CZ_wodefeng"},0)),"")</f>
        <v>JSNY-JS0002-01</v>
      </c>
      <c r="C1408" s="11" t="str">
        <f>IFERROR(INDEX({"北京中裕世纪大酒店";"江苏利特尔绿色包装股份有限公司";"常州市金坛沃德丰电子科技有限公司"},MATCH(D1408,{"BJ_zhongyu";"JS_WX_liteer";"JS_CZ_wodefeng"},0)),"")</f>
        <v>常州市金坛沃德丰电子科技有限公司</v>
      </c>
      <c r="D1408" s="11" t="str">
        <f>[1]动作!$G1407</f>
        <v>JS_CZ_wodefeng</v>
      </c>
      <c r="E1408" s="11" t="str">
        <f>[1]动作!$D1407</f>
        <v>分系统1BMS2SOC过低一级故障</v>
      </c>
      <c r="F1408" s="11" t="s">
        <v>177</v>
      </c>
      <c r="G1408" s="12">
        <f>[1]动作!$A1407+[1]动作!$B1407</f>
        <v>43199.439120370371</v>
      </c>
      <c r="H1408" s="12"/>
      <c r="I1408" s="11"/>
    </row>
    <row r="1409" spans="1:9" hidden="1" x14ac:dyDescent="0.3">
      <c r="A1409" s="24">
        <v>1407</v>
      </c>
      <c r="B1409" s="11" t="str">
        <f>IFERROR(INDEX({"JSNY-BJ0001-01";"JSNY-JS0022-01";"JSNY-JS0002-01"},MATCH(D1409,{"BJ_zhongyu";"JS_WX_liteer";"JS_CZ_wodefeng"},0)),"")</f>
        <v>JSNY-JS0002-01</v>
      </c>
      <c r="C1409" s="11" t="str">
        <f>IFERROR(INDEX({"北京中裕世纪大酒店";"江苏利特尔绿色包装股份有限公司";"常州市金坛沃德丰电子科技有限公司"},MATCH(D1409,{"BJ_zhongyu";"JS_WX_liteer";"JS_CZ_wodefeng"},0)),"")</f>
        <v>常州市金坛沃德丰电子科技有限公司</v>
      </c>
      <c r="D1409" s="11" t="str">
        <f>[1]动作!$G1408</f>
        <v>JS_CZ_wodefeng</v>
      </c>
      <c r="E1409" s="11" t="str">
        <f>[1]动作!$D1408</f>
        <v>分系统1BMS2SOC过低二级故障</v>
      </c>
      <c r="F1409" s="11" t="s">
        <v>177</v>
      </c>
      <c r="G1409" s="12">
        <f>[1]动作!$A1408+[1]动作!$B1408</f>
        <v>43199.439120370371</v>
      </c>
      <c r="H1409" s="12"/>
      <c r="I1409" s="11"/>
    </row>
    <row r="1410" spans="1:9" hidden="1" x14ac:dyDescent="0.3">
      <c r="A1410" s="24">
        <v>1408</v>
      </c>
      <c r="B1410" s="11" t="str">
        <f>IFERROR(INDEX({"JSNY-BJ0001-01";"JSNY-JS0022-01";"JSNY-JS0002-01"},MATCH(D1410,{"BJ_zhongyu";"JS_WX_liteer";"JS_CZ_wodefeng"},0)),"")</f>
        <v>JSNY-JS0002-01</v>
      </c>
      <c r="C1410" s="11" t="str">
        <f>IFERROR(INDEX({"北京中裕世纪大酒店";"江苏利特尔绿色包装股份有限公司";"常州市金坛沃德丰电子科技有限公司"},MATCH(D1410,{"BJ_zhongyu";"JS_WX_liteer";"JS_CZ_wodefeng"},0)),"")</f>
        <v>常州市金坛沃德丰电子科技有限公司</v>
      </c>
      <c r="D1410" s="11" t="str">
        <f>[1]动作!$G1409</f>
        <v>JS_CZ_wodefeng</v>
      </c>
      <c r="E1410" s="11" t="str">
        <f>[1]动作!$D1409</f>
        <v>分系统1BMS1SOC过低一级故障</v>
      </c>
      <c r="F1410" s="11" t="s">
        <v>177</v>
      </c>
      <c r="G1410" s="12">
        <f>[1]动作!$A1409+[1]动作!$B1409</f>
        <v>43199.440046296295</v>
      </c>
      <c r="H1410" s="12"/>
      <c r="I1410" s="11"/>
    </row>
    <row r="1411" spans="1:9" hidden="1" x14ac:dyDescent="0.3">
      <c r="A1411" s="24">
        <v>1409</v>
      </c>
      <c r="B1411" s="11" t="str">
        <f>IFERROR(INDEX({"JSNY-BJ0001-01";"JSNY-JS0022-01";"JSNY-JS0002-01"},MATCH(D1411,{"BJ_zhongyu";"JS_WX_liteer";"JS_CZ_wodefeng"},0)),"")</f>
        <v>JSNY-JS0002-01</v>
      </c>
      <c r="C1411" s="11" t="str">
        <f>IFERROR(INDEX({"北京中裕世纪大酒店";"江苏利特尔绿色包装股份有限公司";"常州市金坛沃德丰电子科技有限公司"},MATCH(D1411,{"BJ_zhongyu";"JS_WX_liteer";"JS_CZ_wodefeng"},0)),"")</f>
        <v>常州市金坛沃德丰电子科技有限公司</v>
      </c>
      <c r="D1411" s="11" t="str">
        <f>[1]动作!$G1410</f>
        <v>JS_CZ_wodefeng</v>
      </c>
      <c r="E1411" s="11" t="str">
        <f>[1]动作!$D1410</f>
        <v>分系统1BMS1SOC过低二级故障</v>
      </c>
      <c r="F1411" s="11" t="s">
        <v>177</v>
      </c>
      <c r="G1411" s="12">
        <f>[1]动作!$A1410+[1]动作!$B1410</f>
        <v>43199.440046296295</v>
      </c>
      <c r="H1411" s="12"/>
      <c r="I1411" s="11"/>
    </row>
    <row r="1412" spans="1:9" hidden="1" x14ac:dyDescent="0.3">
      <c r="A1412" s="24">
        <v>1410</v>
      </c>
      <c r="B1412" s="11" t="str">
        <f>IFERROR(INDEX({"JSNY-BJ0001-01";"JSNY-JS0022-01";"JSNY-JS0002-01"},MATCH(D1412,{"BJ_zhongyu";"JS_WX_liteer";"JS_CZ_wodefeng"},0)),"")</f>
        <v>JSNY-JS0002-01</v>
      </c>
      <c r="C1412" s="11" t="str">
        <f>IFERROR(INDEX({"北京中裕世纪大酒店";"江苏利特尔绿色包装股份有限公司";"常州市金坛沃德丰电子科技有限公司"},MATCH(D1412,{"BJ_zhongyu";"JS_WX_liteer";"JS_CZ_wodefeng"},0)),"")</f>
        <v>常州市金坛沃德丰电子科技有限公司</v>
      </c>
      <c r="D1412" s="11" t="str">
        <f>[1]动作!$G1411</f>
        <v>JS_CZ_wodefeng</v>
      </c>
      <c r="E1412" s="11" t="str">
        <f>[1]动作!$D1411</f>
        <v>分系统1BMS5SOC过低一级故障</v>
      </c>
      <c r="F1412" s="11" t="s">
        <v>177</v>
      </c>
      <c r="G1412" s="12">
        <f>[1]动作!$A1411+[1]动作!$B1411</f>
        <v>43199.442083333335</v>
      </c>
      <c r="H1412" s="12"/>
      <c r="I1412" s="11"/>
    </row>
    <row r="1413" spans="1:9" hidden="1" x14ac:dyDescent="0.3">
      <c r="A1413" s="24">
        <v>1411</v>
      </c>
      <c r="B1413" s="11" t="str">
        <f>IFERROR(INDEX({"JSNY-BJ0001-01";"JSNY-JS0022-01";"JSNY-JS0002-01"},MATCH(D1413,{"BJ_zhongyu";"JS_WX_liteer";"JS_CZ_wodefeng"},0)),"")</f>
        <v>JSNY-JS0002-01</v>
      </c>
      <c r="C1413" s="11" t="str">
        <f>IFERROR(INDEX({"北京中裕世纪大酒店";"江苏利特尔绿色包装股份有限公司";"常州市金坛沃德丰电子科技有限公司"},MATCH(D1413,{"BJ_zhongyu";"JS_WX_liteer";"JS_CZ_wodefeng"},0)),"")</f>
        <v>常州市金坛沃德丰电子科技有限公司</v>
      </c>
      <c r="D1413" s="11" t="str">
        <f>[1]动作!$G1412</f>
        <v>JS_CZ_wodefeng</v>
      </c>
      <c r="E1413" s="11" t="str">
        <f>[1]动作!$D1412</f>
        <v>分系统1BMS5SOC过低二级故障</v>
      </c>
      <c r="F1413" s="11" t="s">
        <v>177</v>
      </c>
      <c r="G1413" s="12">
        <f>[1]动作!$A1412+[1]动作!$B1412</f>
        <v>43199.442083333335</v>
      </c>
      <c r="H1413" s="12"/>
      <c r="I1413" s="11"/>
    </row>
    <row r="1414" spans="1:9" hidden="1" x14ac:dyDescent="0.3">
      <c r="A1414" s="24">
        <v>1412</v>
      </c>
      <c r="B1414" s="11" t="str">
        <f>IFERROR(INDEX({"JSNY-BJ0001-01";"JSNY-JS0022-01";"JSNY-JS0002-01"},MATCH(D1414,{"BJ_zhongyu";"JS_WX_liteer";"JS_CZ_wodefeng"},0)),"")</f>
        <v>JSNY-JS0002-01</v>
      </c>
      <c r="C1414" s="11" t="str">
        <f>IFERROR(INDEX({"北京中裕世纪大酒店";"江苏利特尔绿色包装股份有限公司";"常州市金坛沃德丰电子科技有限公司"},MATCH(D1414,{"BJ_zhongyu";"JS_WX_liteer";"JS_CZ_wodefeng"},0)),"")</f>
        <v>常州市金坛沃德丰电子科技有限公司</v>
      </c>
      <c r="D1414" s="11" t="str">
        <f>[1]动作!$G1413</f>
        <v>JS_CZ_wodefeng</v>
      </c>
      <c r="E1414" s="11" t="str">
        <f>[1]动作!$D1413</f>
        <v>分系统1BMS1总电压过低一级故障</v>
      </c>
      <c r="F1414" s="11" t="s">
        <v>177</v>
      </c>
      <c r="G1414" s="12">
        <f>[1]动作!$A1413+[1]动作!$B1413</f>
        <v>43199.442418981482</v>
      </c>
      <c r="H1414" s="12"/>
      <c r="I1414" s="11"/>
    </row>
    <row r="1415" spans="1:9" hidden="1" x14ac:dyDescent="0.3">
      <c r="A1415" s="24">
        <v>1413</v>
      </c>
      <c r="B1415" s="11" t="str">
        <f>IFERROR(INDEX({"JSNY-BJ0001-01";"JSNY-JS0022-01";"JSNY-JS0002-01"},MATCH(D1415,{"BJ_zhongyu";"JS_WX_liteer";"JS_CZ_wodefeng"},0)),"")</f>
        <v>JSNY-JS0002-01</v>
      </c>
      <c r="C1415" s="11" t="str">
        <f>IFERROR(INDEX({"北京中裕世纪大酒店";"江苏利特尔绿色包装股份有限公司";"常州市金坛沃德丰电子科技有限公司"},MATCH(D1415,{"BJ_zhongyu";"JS_WX_liteer";"JS_CZ_wodefeng"},0)),"")</f>
        <v>常州市金坛沃德丰电子科技有限公司</v>
      </c>
      <c r="D1415" s="11" t="str">
        <f>[1]动作!$G1414</f>
        <v>JS_CZ_wodefeng</v>
      </c>
      <c r="E1415" s="11" t="str">
        <f>[1]动作!$D1414</f>
        <v>分系统1BMS1总电压过低二级故障</v>
      </c>
      <c r="F1415" s="11" t="s">
        <v>177</v>
      </c>
      <c r="G1415" s="12">
        <f>[1]动作!$A1414+[1]动作!$B1414</f>
        <v>43199.442418981482</v>
      </c>
      <c r="H1415" s="12"/>
      <c r="I1415" s="11"/>
    </row>
    <row r="1416" spans="1:9" hidden="1" x14ac:dyDescent="0.3">
      <c r="A1416" s="24">
        <v>1414</v>
      </c>
      <c r="B1416" s="11" t="str">
        <f>IFERROR(INDEX({"JSNY-BJ0001-01";"JSNY-JS0022-01";"JSNY-JS0002-01"},MATCH(D1416,{"BJ_zhongyu";"JS_WX_liteer";"JS_CZ_wodefeng"},0)),"")</f>
        <v>JSNY-JS0002-01</v>
      </c>
      <c r="C1416" s="11" t="str">
        <f>IFERROR(INDEX({"北京中裕世纪大酒店";"江苏利特尔绿色包装股份有限公司";"常州市金坛沃德丰电子科技有限公司"},MATCH(D1416,{"BJ_zhongyu";"JS_WX_liteer";"JS_CZ_wodefeng"},0)),"")</f>
        <v>常州市金坛沃德丰电子科技有限公司</v>
      </c>
      <c r="D1416" s="11" t="str">
        <f>[1]动作!$G1415</f>
        <v>JS_CZ_wodefeng</v>
      </c>
      <c r="E1416" s="11" t="str">
        <f>[1]动作!$D1415</f>
        <v>分系统1BMS3总电压过低一级故障</v>
      </c>
      <c r="F1416" s="11" t="s">
        <v>177</v>
      </c>
      <c r="G1416" s="12">
        <f>[1]动作!$A1415+[1]动作!$B1415</f>
        <v>43199.442893518521</v>
      </c>
      <c r="H1416" s="12"/>
      <c r="I1416" s="11"/>
    </row>
    <row r="1417" spans="1:9" hidden="1" x14ac:dyDescent="0.3">
      <c r="A1417" s="24">
        <v>1415</v>
      </c>
      <c r="B1417" s="11" t="str">
        <f>IFERROR(INDEX({"JSNY-BJ0001-01";"JSNY-JS0022-01";"JSNY-JS0002-01"},MATCH(D1417,{"BJ_zhongyu";"JS_WX_liteer";"JS_CZ_wodefeng"},0)),"")</f>
        <v>JSNY-JS0002-01</v>
      </c>
      <c r="C1417" s="11" t="str">
        <f>IFERROR(INDEX({"北京中裕世纪大酒店";"江苏利特尔绿色包装股份有限公司";"常州市金坛沃德丰电子科技有限公司"},MATCH(D1417,{"BJ_zhongyu";"JS_WX_liteer";"JS_CZ_wodefeng"},0)),"")</f>
        <v>常州市金坛沃德丰电子科技有限公司</v>
      </c>
      <c r="D1417" s="11" t="str">
        <f>[1]动作!$G1416</f>
        <v>JS_CZ_wodefeng</v>
      </c>
      <c r="E1417" s="11" t="str">
        <f>[1]动作!$D1416</f>
        <v>分系统1BMS3总电压过低二级故障</v>
      </c>
      <c r="F1417" s="11" t="s">
        <v>177</v>
      </c>
      <c r="G1417" s="12">
        <f>[1]动作!$A1416+[1]动作!$B1416</f>
        <v>43199.442893518521</v>
      </c>
      <c r="H1417" s="12"/>
      <c r="I1417" s="11"/>
    </row>
    <row r="1418" spans="1:9" hidden="1" x14ac:dyDescent="0.3">
      <c r="A1418" s="24">
        <v>1416</v>
      </c>
      <c r="B1418" s="11" t="str">
        <f>IFERROR(INDEX({"JSNY-BJ0001-01";"JSNY-JS0022-01";"JSNY-JS0002-01"},MATCH(D1418,{"BJ_zhongyu";"JS_WX_liteer";"JS_CZ_wodefeng"},0)),"")</f>
        <v>JSNY-JS0002-01</v>
      </c>
      <c r="C1418" s="11" t="str">
        <f>IFERROR(INDEX({"北京中裕世纪大酒店";"江苏利特尔绿色包装股份有限公司";"常州市金坛沃德丰电子科技有限公司"},MATCH(D1418,{"BJ_zhongyu";"JS_WX_liteer";"JS_CZ_wodefeng"},0)),"")</f>
        <v>常州市金坛沃德丰电子科技有限公司</v>
      </c>
      <c r="D1418" s="11" t="str">
        <f>[1]动作!$G1417</f>
        <v>JS_CZ_wodefeng</v>
      </c>
      <c r="E1418" s="11" t="str">
        <f>[1]动作!$D1417</f>
        <v>分系统1BMS6总电压过低一级故障</v>
      </c>
      <c r="F1418" s="11" t="s">
        <v>177</v>
      </c>
      <c r="G1418" s="12">
        <f>[1]动作!$A1417+[1]动作!$B1417</f>
        <v>43199.443240740744</v>
      </c>
      <c r="H1418" s="12"/>
      <c r="I1418" s="11"/>
    </row>
    <row r="1419" spans="1:9" hidden="1" x14ac:dyDescent="0.3">
      <c r="A1419" s="24">
        <v>1417</v>
      </c>
      <c r="B1419" s="11" t="str">
        <f>IFERROR(INDEX({"JSNY-BJ0001-01";"JSNY-JS0022-01";"JSNY-JS0002-01"},MATCH(D1419,{"BJ_zhongyu";"JS_WX_liteer";"JS_CZ_wodefeng"},0)),"")</f>
        <v>JSNY-JS0002-01</v>
      </c>
      <c r="C1419" s="11" t="str">
        <f>IFERROR(INDEX({"北京中裕世纪大酒店";"江苏利特尔绿色包装股份有限公司";"常州市金坛沃德丰电子科技有限公司"},MATCH(D1419,{"BJ_zhongyu";"JS_WX_liteer";"JS_CZ_wodefeng"},0)),"")</f>
        <v>常州市金坛沃德丰电子科技有限公司</v>
      </c>
      <c r="D1419" s="11" t="str">
        <f>[1]动作!$G1418</f>
        <v>JS_CZ_wodefeng</v>
      </c>
      <c r="E1419" s="11" t="str">
        <f>[1]动作!$D1418</f>
        <v>分系统1BMS6总电压过低二级故障</v>
      </c>
      <c r="F1419" s="11" t="s">
        <v>177</v>
      </c>
      <c r="G1419" s="12">
        <f>[1]动作!$A1418+[1]动作!$B1418</f>
        <v>43199.443240740744</v>
      </c>
      <c r="H1419" s="12"/>
      <c r="I1419" s="11"/>
    </row>
    <row r="1420" spans="1:9" hidden="1" x14ac:dyDescent="0.3">
      <c r="A1420" s="24">
        <v>1418</v>
      </c>
      <c r="B1420" s="11" t="str">
        <f>IFERROR(INDEX({"JSNY-BJ0001-01";"JSNY-JS0022-01";"JSNY-JS0002-01"},MATCH(D1420,{"BJ_zhongyu";"JS_WX_liteer";"JS_CZ_wodefeng"},0)),"")</f>
        <v>JSNY-JS0002-01</v>
      </c>
      <c r="C1420" s="11" t="str">
        <f>IFERROR(INDEX({"北京中裕世纪大酒店";"江苏利特尔绿色包装股份有限公司";"常州市金坛沃德丰电子科技有限公司"},MATCH(D1420,{"BJ_zhongyu";"JS_WX_liteer";"JS_CZ_wodefeng"},0)),"")</f>
        <v>常州市金坛沃德丰电子科技有限公司</v>
      </c>
      <c r="D1420" s="11" t="str">
        <f>[1]动作!$G1419</f>
        <v>JS_CZ_wodefeng</v>
      </c>
      <c r="E1420" s="11" t="str">
        <f>[1]动作!$D1419</f>
        <v>分系统1BMS2总电压过低一级故障</v>
      </c>
      <c r="F1420" s="11" t="s">
        <v>177</v>
      </c>
      <c r="G1420" s="12">
        <f>[1]动作!$A1419+[1]动作!$B1419</f>
        <v>43199.44358796296</v>
      </c>
      <c r="H1420" s="12"/>
      <c r="I1420" s="11"/>
    </row>
    <row r="1421" spans="1:9" hidden="1" x14ac:dyDescent="0.3">
      <c r="A1421" s="24">
        <v>1419</v>
      </c>
      <c r="B1421" s="11" t="str">
        <f>IFERROR(INDEX({"JSNY-BJ0001-01";"JSNY-JS0022-01";"JSNY-JS0002-01"},MATCH(D1421,{"BJ_zhongyu";"JS_WX_liteer";"JS_CZ_wodefeng"},0)),"")</f>
        <v>JSNY-JS0002-01</v>
      </c>
      <c r="C1421" s="11" t="str">
        <f>IFERROR(INDEX({"北京中裕世纪大酒店";"江苏利特尔绿色包装股份有限公司";"常州市金坛沃德丰电子科技有限公司"},MATCH(D1421,{"BJ_zhongyu";"JS_WX_liteer";"JS_CZ_wodefeng"},0)),"")</f>
        <v>常州市金坛沃德丰电子科技有限公司</v>
      </c>
      <c r="D1421" s="11" t="str">
        <f>[1]动作!$G1420</f>
        <v>JS_CZ_wodefeng</v>
      </c>
      <c r="E1421" s="11" t="str">
        <f>[1]动作!$D1420</f>
        <v>分系统1BMS2总电压过低二级故障</v>
      </c>
      <c r="F1421" s="11" t="s">
        <v>177</v>
      </c>
      <c r="G1421" s="12">
        <f>[1]动作!$A1420+[1]动作!$B1420</f>
        <v>43199.44358796296</v>
      </c>
      <c r="H1421" s="12"/>
      <c r="I1421" s="11"/>
    </row>
    <row r="1422" spans="1:9" hidden="1" x14ac:dyDescent="0.3">
      <c r="A1422" s="24">
        <v>1420</v>
      </c>
      <c r="B1422" s="11" t="str">
        <f>IFERROR(INDEX({"JSNY-BJ0001-01";"JSNY-JS0022-01";"JSNY-JS0002-01"},MATCH(D1422,{"BJ_zhongyu";"JS_WX_liteer";"JS_CZ_wodefeng"},0)),"")</f>
        <v>JSNY-JS0002-01</v>
      </c>
      <c r="C1422" s="11" t="str">
        <f>IFERROR(INDEX({"北京中裕世纪大酒店";"江苏利特尔绿色包装股份有限公司";"常州市金坛沃德丰电子科技有限公司"},MATCH(D1422,{"BJ_zhongyu";"JS_WX_liteer";"JS_CZ_wodefeng"},0)),"")</f>
        <v>常州市金坛沃德丰电子科技有限公司</v>
      </c>
      <c r="D1422" s="11" t="str">
        <f>[1]动作!$G1421</f>
        <v>JS_CZ_wodefeng</v>
      </c>
      <c r="E1422" s="11" t="str">
        <f>[1]动作!$D1421</f>
        <v>分系统1BMS5总电压过低一级故障</v>
      </c>
      <c r="F1422" s="11" t="s">
        <v>177</v>
      </c>
      <c r="G1422" s="12">
        <f>[1]动作!$A1421+[1]动作!$B1421</f>
        <v>43199.44358796296</v>
      </c>
      <c r="H1422" s="12"/>
      <c r="I1422" s="11"/>
    </row>
    <row r="1423" spans="1:9" hidden="1" x14ac:dyDescent="0.3">
      <c r="A1423" s="24">
        <v>1421</v>
      </c>
      <c r="B1423" s="11" t="str">
        <f>IFERROR(INDEX({"JSNY-BJ0001-01";"JSNY-JS0022-01";"JSNY-JS0002-01"},MATCH(D1423,{"BJ_zhongyu";"JS_WX_liteer";"JS_CZ_wodefeng"},0)),"")</f>
        <v>JSNY-JS0002-01</v>
      </c>
      <c r="C1423" s="11" t="str">
        <f>IFERROR(INDEX({"北京中裕世纪大酒店";"江苏利特尔绿色包装股份有限公司";"常州市金坛沃德丰电子科技有限公司"},MATCH(D1423,{"BJ_zhongyu";"JS_WX_liteer";"JS_CZ_wodefeng"},0)),"")</f>
        <v>常州市金坛沃德丰电子科技有限公司</v>
      </c>
      <c r="D1423" s="11" t="str">
        <f>[1]动作!$G1422</f>
        <v>JS_CZ_wodefeng</v>
      </c>
      <c r="E1423" s="11" t="str">
        <f>[1]动作!$D1422</f>
        <v>分系统1BMS5总电压过低二级故障</v>
      </c>
      <c r="F1423" s="11" t="s">
        <v>177</v>
      </c>
      <c r="G1423" s="12">
        <f>[1]动作!$A1422+[1]动作!$B1422</f>
        <v>43199.44358796296</v>
      </c>
      <c r="H1423" s="12"/>
      <c r="I1423" s="11"/>
    </row>
    <row r="1424" spans="1:9" hidden="1" x14ac:dyDescent="0.3">
      <c r="A1424" s="24">
        <v>1422</v>
      </c>
      <c r="B1424" s="11" t="str">
        <f>IFERROR(INDEX({"JSNY-BJ0001-01";"JSNY-JS0022-01";"JSNY-JS0002-01"},MATCH(D1424,{"BJ_zhongyu";"JS_WX_liteer";"JS_CZ_wodefeng"},0)),"")</f>
        <v>JSNY-JS0002-01</v>
      </c>
      <c r="C1424" s="11" t="str">
        <f>IFERROR(INDEX({"北京中裕世纪大酒店";"江苏利特尔绿色包装股份有限公司";"常州市金坛沃德丰电子科技有限公司"},MATCH(D1424,{"BJ_zhongyu";"JS_WX_liteer";"JS_CZ_wodefeng"},0)),"")</f>
        <v>常州市金坛沃德丰电子科技有限公司</v>
      </c>
      <c r="D1424" s="11" t="str">
        <f>[1]动作!$G1423</f>
        <v>JS_CZ_wodefeng</v>
      </c>
      <c r="E1424" s="11" t="str">
        <f>[1]动作!$D1423</f>
        <v>分系统1BMS4总电压过低一级故障</v>
      </c>
      <c r="F1424" s="11" t="s">
        <v>177</v>
      </c>
      <c r="G1424" s="12">
        <f>[1]动作!$A1423+[1]动作!$B1423</f>
        <v>43199.443749999999</v>
      </c>
      <c r="H1424" s="12"/>
      <c r="I1424" s="11"/>
    </row>
    <row r="1425" spans="1:9" hidden="1" x14ac:dyDescent="0.3">
      <c r="A1425" s="24">
        <v>1423</v>
      </c>
      <c r="B1425" s="11" t="str">
        <f>IFERROR(INDEX({"JSNY-BJ0001-01";"JSNY-JS0022-01";"JSNY-JS0002-01"},MATCH(D1425,{"BJ_zhongyu";"JS_WX_liteer";"JS_CZ_wodefeng"},0)),"")</f>
        <v>JSNY-JS0002-01</v>
      </c>
      <c r="C1425" s="11" t="str">
        <f>IFERROR(INDEX({"北京中裕世纪大酒店";"江苏利特尔绿色包装股份有限公司";"常州市金坛沃德丰电子科技有限公司"},MATCH(D1425,{"BJ_zhongyu";"JS_WX_liteer";"JS_CZ_wodefeng"},0)),"")</f>
        <v>常州市金坛沃德丰电子科技有限公司</v>
      </c>
      <c r="D1425" s="11" t="str">
        <f>[1]动作!$G1424</f>
        <v>JS_CZ_wodefeng</v>
      </c>
      <c r="E1425" s="11" t="str">
        <f>[1]动作!$D1424</f>
        <v>分系统1BMS4总电压过低二级故障</v>
      </c>
      <c r="F1425" s="11" t="s">
        <v>177</v>
      </c>
      <c r="G1425" s="12">
        <f>[1]动作!$A1424+[1]动作!$B1424</f>
        <v>43199.443749999999</v>
      </c>
      <c r="H1425" s="12"/>
      <c r="I1425" s="11"/>
    </row>
    <row r="1426" spans="1:9" hidden="1" x14ac:dyDescent="0.3">
      <c r="A1426" s="24">
        <v>1424</v>
      </c>
      <c r="B1426" s="11" t="str">
        <f>IFERROR(INDEX({"JSNY-BJ0001-01";"JSNY-JS0022-01";"JSNY-JS0002-01"},MATCH(D1426,{"BJ_zhongyu";"JS_WX_liteer";"JS_CZ_wodefeng"},0)),"")</f>
        <v>JSNY-JS0002-01</v>
      </c>
      <c r="C1426" s="11" t="str">
        <f>IFERROR(INDEX({"北京中裕世纪大酒店";"江苏利特尔绿色包装股份有限公司";"常州市金坛沃德丰电子科技有限公司"},MATCH(D1426,{"BJ_zhongyu";"JS_WX_liteer";"JS_CZ_wodefeng"},0)),"")</f>
        <v>常州市金坛沃德丰电子科技有限公司</v>
      </c>
      <c r="D1426" s="11" t="str">
        <f>[1]动作!$G1425</f>
        <v>JS_CZ_wodefeng</v>
      </c>
      <c r="E1426" s="11" t="str">
        <f>[1]动作!$D1425</f>
        <v>分系统1BMS2单体电压过低一级故障</v>
      </c>
      <c r="F1426" s="11" t="s">
        <v>177</v>
      </c>
      <c r="G1426" s="12">
        <f>[1]动作!$A1425+[1]动作!$B1425</f>
        <v>43199.44908564815</v>
      </c>
      <c r="H1426" s="12"/>
      <c r="I1426" s="11"/>
    </row>
    <row r="1427" spans="1:9" hidden="1" x14ac:dyDescent="0.3">
      <c r="A1427" s="24">
        <v>1425</v>
      </c>
      <c r="B1427" s="11" t="str">
        <f>IFERROR(INDEX({"JSNY-BJ0001-01";"JSNY-JS0022-01";"JSNY-JS0002-01"},MATCH(D1427,{"BJ_zhongyu";"JS_WX_liteer";"JS_CZ_wodefeng"},0)),"")</f>
        <v>JSNY-JS0002-01</v>
      </c>
      <c r="C1427" s="11" t="str">
        <f>IFERROR(INDEX({"北京中裕世纪大酒店";"江苏利特尔绿色包装股份有限公司";"常州市金坛沃德丰电子科技有限公司"},MATCH(D1427,{"BJ_zhongyu";"JS_WX_liteer";"JS_CZ_wodefeng"},0)),"")</f>
        <v>常州市金坛沃德丰电子科技有限公司</v>
      </c>
      <c r="D1427" s="11" t="str">
        <f>[1]动作!$G1426</f>
        <v>JS_CZ_wodefeng</v>
      </c>
      <c r="E1427" s="11" t="str">
        <f>[1]动作!$D1426</f>
        <v>分系统1BMS2单体电压过低二级故障</v>
      </c>
      <c r="F1427" s="11" t="s">
        <v>177</v>
      </c>
      <c r="G1427" s="12">
        <f>[1]动作!$A1426+[1]动作!$B1426</f>
        <v>43199.44908564815</v>
      </c>
      <c r="H1427" s="12"/>
      <c r="I1427" s="11"/>
    </row>
    <row r="1428" spans="1:9" hidden="1" x14ac:dyDescent="0.3">
      <c r="A1428" s="24">
        <v>1426</v>
      </c>
      <c r="B1428" s="11" t="str">
        <f>IFERROR(INDEX({"JSNY-BJ0001-01";"JSNY-JS0022-01";"JSNY-JS0002-01"},MATCH(D1428,{"BJ_zhongyu";"JS_WX_liteer";"JS_CZ_wodefeng"},0)),"")</f>
        <v>JSNY-JS0002-01</v>
      </c>
      <c r="C1428" s="11" t="str">
        <f>IFERROR(INDEX({"北京中裕世纪大酒店";"江苏利特尔绿色包装股份有限公司";"常州市金坛沃德丰电子科技有限公司"},MATCH(D1428,{"BJ_zhongyu";"JS_WX_liteer";"JS_CZ_wodefeng"},0)),"")</f>
        <v>常州市金坛沃德丰电子科技有限公司</v>
      </c>
      <c r="D1428" s="11" t="str">
        <f>[1]动作!$G1427</f>
        <v>JS_CZ_wodefeng</v>
      </c>
      <c r="E1428" s="11" t="str">
        <f>[1]动作!$D1427</f>
        <v>分系统1BMS1单体电压过低一级故障</v>
      </c>
      <c r="F1428" s="11" t="s">
        <v>177</v>
      </c>
      <c r="G1428" s="12">
        <f>[1]动作!$A1427+[1]动作!$B1427</f>
        <v>43199.450011574074</v>
      </c>
      <c r="H1428" s="12"/>
      <c r="I1428" s="11"/>
    </row>
    <row r="1429" spans="1:9" hidden="1" x14ac:dyDescent="0.3">
      <c r="A1429" s="24">
        <v>1427</v>
      </c>
      <c r="B1429" s="11" t="str">
        <f>IFERROR(INDEX({"JSNY-BJ0001-01";"JSNY-JS0022-01";"JSNY-JS0002-01"},MATCH(D1429,{"BJ_zhongyu";"JS_WX_liteer";"JS_CZ_wodefeng"},0)),"")</f>
        <v>JSNY-JS0002-01</v>
      </c>
      <c r="C1429" s="11" t="str">
        <f>IFERROR(INDEX({"北京中裕世纪大酒店";"江苏利特尔绿色包装股份有限公司";"常州市金坛沃德丰电子科技有限公司"},MATCH(D1429,{"BJ_zhongyu";"JS_WX_liteer";"JS_CZ_wodefeng"},0)),"")</f>
        <v>常州市金坛沃德丰电子科技有限公司</v>
      </c>
      <c r="D1429" s="11" t="str">
        <f>[1]动作!$G1428</f>
        <v>JS_CZ_wodefeng</v>
      </c>
      <c r="E1429" s="11" t="str">
        <f>[1]动作!$D1428</f>
        <v>分系统1BMS1单体电压过低二级故障</v>
      </c>
      <c r="F1429" s="11" t="s">
        <v>177</v>
      </c>
      <c r="G1429" s="12">
        <f>[1]动作!$A1428+[1]动作!$B1428</f>
        <v>43199.450011574074</v>
      </c>
      <c r="H1429" s="12"/>
      <c r="I1429" s="11"/>
    </row>
    <row r="1430" spans="1:9" hidden="1" x14ac:dyDescent="0.3">
      <c r="A1430" s="24">
        <v>1428</v>
      </c>
      <c r="B1430" s="11" t="str">
        <f>IFERROR(INDEX({"JSNY-BJ0001-01";"JSNY-JS0022-01";"JSNY-JS0002-01"},MATCH(D1430,{"BJ_zhongyu";"JS_WX_liteer";"JS_CZ_wodefeng"},0)),"")</f>
        <v>JSNY-JS0002-01</v>
      </c>
      <c r="C1430" s="11" t="str">
        <f>IFERROR(INDEX({"北京中裕世纪大酒店";"江苏利特尔绿色包装股份有限公司";"常州市金坛沃德丰电子科技有限公司"},MATCH(D1430,{"BJ_zhongyu";"JS_WX_liteer";"JS_CZ_wodefeng"},0)),"")</f>
        <v>常州市金坛沃德丰电子科技有限公司</v>
      </c>
      <c r="D1430" s="11" t="str">
        <f>[1]动作!$G1429</f>
        <v>JS_CZ_wodefeng</v>
      </c>
      <c r="E1430" s="11" t="str">
        <f>[1]动作!$D1429</f>
        <v>分系统1BMS3单体电压过低一级故障</v>
      </c>
      <c r="F1430" s="11" t="s">
        <v>177</v>
      </c>
      <c r="G1430" s="12">
        <f>[1]动作!$A1429+[1]动作!$B1429</f>
        <v>43199.450474537036</v>
      </c>
      <c r="H1430" s="12"/>
      <c r="I1430" s="11"/>
    </row>
    <row r="1431" spans="1:9" hidden="1" x14ac:dyDescent="0.3">
      <c r="A1431" s="24">
        <v>1429</v>
      </c>
      <c r="B1431" s="11" t="str">
        <f>IFERROR(INDEX({"JSNY-BJ0001-01";"JSNY-JS0022-01";"JSNY-JS0002-01"},MATCH(D1431,{"BJ_zhongyu";"JS_WX_liteer";"JS_CZ_wodefeng"},0)),"")</f>
        <v>JSNY-JS0002-01</v>
      </c>
      <c r="C1431" s="11" t="str">
        <f>IFERROR(INDEX({"北京中裕世纪大酒店";"江苏利特尔绿色包装股份有限公司";"常州市金坛沃德丰电子科技有限公司"},MATCH(D1431,{"BJ_zhongyu";"JS_WX_liteer";"JS_CZ_wodefeng"},0)),"")</f>
        <v>常州市金坛沃德丰电子科技有限公司</v>
      </c>
      <c r="D1431" s="11" t="str">
        <f>[1]动作!$G1430</f>
        <v>JS_CZ_wodefeng</v>
      </c>
      <c r="E1431" s="11" t="str">
        <f>[1]动作!$D1430</f>
        <v>分系统1BMS3单体电压过低二级故障</v>
      </c>
      <c r="F1431" s="11" t="s">
        <v>177</v>
      </c>
      <c r="G1431" s="12">
        <f>[1]动作!$A1430+[1]动作!$B1430</f>
        <v>43199.450474537036</v>
      </c>
      <c r="H1431" s="12"/>
      <c r="I1431" s="11"/>
    </row>
    <row r="1432" spans="1:9" hidden="1" x14ac:dyDescent="0.3">
      <c r="A1432" s="24">
        <v>1430</v>
      </c>
      <c r="B1432" s="11" t="str">
        <f>IFERROR(INDEX({"JSNY-BJ0001-01";"JSNY-JS0022-01";"JSNY-JS0002-01"},MATCH(D1432,{"BJ_zhongyu";"JS_WX_liteer";"JS_CZ_wodefeng"},0)),"")</f>
        <v>JSNY-JS0002-01</v>
      </c>
      <c r="C1432" s="11" t="str">
        <f>IFERROR(INDEX({"北京中裕世纪大酒店";"江苏利特尔绿色包装股份有限公司";"常州市金坛沃德丰电子科技有限公司"},MATCH(D1432,{"BJ_zhongyu";"JS_WX_liteer";"JS_CZ_wodefeng"},0)),"")</f>
        <v>常州市金坛沃德丰电子科技有限公司</v>
      </c>
      <c r="D1432" s="11" t="str">
        <f>[1]动作!$G1431</f>
        <v>JS_CZ_wodefeng</v>
      </c>
      <c r="E1432" s="11" t="str">
        <f>[1]动作!$D1431</f>
        <v>分系统1BMS5单体电压过低一级故障</v>
      </c>
      <c r="F1432" s="11" t="s">
        <v>177</v>
      </c>
      <c r="G1432" s="12">
        <f>[1]动作!$A1431+[1]动作!$B1431</f>
        <v>43199.450474537036</v>
      </c>
      <c r="H1432" s="12"/>
      <c r="I1432" s="11"/>
    </row>
    <row r="1433" spans="1:9" hidden="1" x14ac:dyDescent="0.3">
      <c r="A1433" s="24">
        <v>1431</v>
      </c>
      <c r="B1433" s="11" t="str">
        <f>IFERROR(INDEX({"JSNY-BJ0001-01";"JSNY-JS0022-01";"JSNY-JS0002-01"},MATCH(D1433,{"BJ_zhongyu";"JS_WX_liteer";"JS_CZ_wodefeng"},0)),"")</f>
        <v>JSNY-JS0002-01</v>
      </c>
      <c r="C1433" s="11" t="str">
        <f>IFERROR(INDEX({"北京中裕世纪大酒店";"江苏利特尔绿色包装股份有限公司";"常州市金坛沃德丰电子科技有限公司"},MATCH(D1433,{"BJ_zhongyu";"JS_WX_liteer";"JS_CZ_wodefeng"},0)),"")</f>
        <v>常州市金坛沃德丰电子科技有限公司</v>
      </c>
      <c r="D1433" s="11" t="str">
        <f>[1]动作!$G1432</f>
        <v>JS_CZ_wodefeng</v>
      </c>
      <c r="E1433" s="11" t="str">
        <f>[1]动作!$D1432</f>
        <v>分系统1BMS5单体电压过低二级故障</v>
      </c>
      <c r="F1433" s="11" t="s">
        <v>177</v>
      </c>
      <c r="G1433" s="12">
        <f>[1]动作!$A1432+[1]动作!$B1432</f>
        <v>43199.450474537036</v>
      </c>
      <c r="H1433" s="12"/>
      <c r="I1433" s="11"/>
    </row>
    <row r="1434" spans="1:9" hidden="1" x14ac:dyDescent="0.3">
      <c r="A1434" s="24">
        <v>1432</v>
      </c>
      <c r="B1434" s="11" t="str">
        <f>IFERROR(INDEX({"JSNY-BJ0001-01";"JSNY-JS0022-01";"JSNY-JS0002-01"},MATCH(D1434,{"BJ_zhongyu";"JS_WX_liteer";"JS_CZ_wodefeng"},0)),"")</f>
        <v>JSNY-JS0002-01</v>
      </c>
      <c r="C1434" s="11" t="str">
        <f>IFERROR(INDEX({"北京中裕世纪大酒店";"江苏利特尔绿色包装股份有限公司";"常州市金坛沃德丰电子科技有限公司"},MATCH(D1434,{"BJ_zhongyu";"JS_WX_liteer";"JS_CZ_wodefeng"},0)),"")</f>
        <v>常州市金坛沃德丰电子科技有限公司</v>
      </c>
      <c r="D1434" s="11" t="str">
        <f>[1]动作!$G1433</f>
        <v>JS_CZ_wodefeng</v>
      </c>
      <c r="E1434" s="11" t="str">
        <f>[1]动作!$D1433</f>
        <v>分系统1BMS4单体电压过低一级故障</v>
      </c>
      <c r="F1434" s="11" t="s">
        <v>177</v>
      </c>
      <c r="G1434" s="12">
        <f>[1]动作!$A1433+[1]动作!$B1433</f>
        <v>43199.451921296299</v>
      </c>
      <c r="H1434" s="12"/>
      <c r="I1434" s="11"/>
    </row>
    <row r="1435" spans="1:9" hidden="1" x14ac:dyDescent="0.3">
      <c r="A1435" s="24">
        <v>1433</v>
      </c>
      <c r="B1435" s="11" t="str">
        <f>IFERROR(INDEX({"JSNY-BJ0001-01";"JSNY-JS0022-01";"JSNY-JS0002-01"},MATCH(D1435,{"BJ_zhongyu";"JS_WX_liteer";"JS_CZ_wodefeng"},0)),"")</f>
        <v>JSNY-JS0002-01</v>
      </c>
      <c r="C1435" s="11" t="str">
        <f>IFERROR(INDEX({"北京中裕世纪大酒店";"江苏利特尔绿色包装股份有限公司";"常州市金坛沃德丰电子科技有限公司"},MATCH(D1435,{"BJ_zhongyu";"JS_WX_liteer";"JS_CZ_wodefeng"},0)),"")</f>
        <v>常州市金坛沃德丰电子科技有限公司</v>
      </c>
      <c r="D1435" s="11" t="str">
        <f>[1]动作!$G1434</f>
        <v>JS_CZ_wodefeng</v>
      </c>
      <c r="E1435" s="11" t="str">
        <f>[1]动作!$D1434</f>
        <v>分系统1BMS4单体电压过低二级故障</v>
      </c>
      <c r="F1435" s="11" t="s">
        <v>177</v>
      </c>
      <c r="G1435" s="12">
        <f>[1]动作!$A1434+[1]动作!$B1434</f>
        <v>43199.451921296299</v>
      </c>
      <c r="H1435" s="12"/>
      <c r="I1435" s="11"/>
    </row>
    <row r="1436" spans="1:9" hidden="1" x14ac:dyDescent="0.3">
      <c r="A1436" s="24">
        <v>1434</v>
      </c>
      <c r="B1436" s="11" t="str">
        <f>IFERROR(INDEX({"JSNY-BJ0001-01";"JSNY-JS0022-01";"JSNY-JS0002-01"},MATCH(D1436,{"BJ_zhongyu";"JS_WX_liteer";"JS_CZ_wodefeng"},0)),"")</f>
        <v>JSNY-JS0002-01</v>
      </c>
      <c r="C1436" s="11" t="str">
        <f>IFERROR(INDEX({"北京中裕世纪大酒店";"江苏利特尔绿色包装股份有限公司";"常州市金坛沃德丰电子科技有限公司"},MATCH(D1436,{"BJ_zhongyu";"JS_WX_liteer";"JS_CZ_wodefeng"},0)),"")</f>
        <v>常州市金坛沃德丰电子科技有限公司</v>
      </c>
      <c r="D1436" s="11" t="str">
        <f>[1]动作!$G1435</f>
        <v>JS_CZ_wodefeng</v>
      </c>
      <c r="E1436" s="11" t="str">
        <f>[1]动作!$D1435</f>
        <v>分系统1BMS6单体电压过低一级故障</v>
      </c>
      <c r="F1436" s="11" t="s">
        <v>177</v>
      </c>
      <c r="G1436" s="12">
        <f>[1]动作!$A1435+[1]动作!$B1435</f>
        <v>43199.451979166668</v>
      </c>
      <c r="H1436" s="12"/>
      <c r="I1436" s="11"/>
    </row>
    <row r="1437" spans="1:9" hidden="1" x14ac:dyDescent="0.3">
      <c r="A1437" s="24">
        <v>1435</v>
      </c>
      <c r="B1437" s="11" t="str">
        <f>IFERROR(INDEX({"JSNY-BJ0001-01";"JSNY-JS0022-01";"JSNY-JS0002-01"},MATCH(D1437,{"BJ_zhongyu";"JS_WX_liteer";"JS_CZ_wodefeng"},0)),"")</f>
        <v>JSNY-JS0002-01</v>
      </c>
      <c r="C1437" s="11" t="str">
        <f>IFERROR(INDEX({"北京中裕世纪大酒店";"江苏利特尔绿色包装股份有限公司";"常州市金坛沃德丰电子科技有限公司"},MATCH(D1437,{"BJ_zhongyu";"JS_WX_liteer";"JS_CZ_wodefeng"},0)),"")</f>
        <v>常州市金坛沃德丰电子科技有限公司</v>
      </c>
      <c r="D1437" s="11" t="str">
        <f>[1]动作!$G1436</f>
        <v>JS_CZ_wodefeng</v>
      </c>
      <c r="E1437" s="11" t="str">
        <f>[1]动作!$D1436</f>
        <v>分系统1BMS6单体电压过低二级故障</v>
      </c>
      <c r="F1437" s="11" t="s">
        <v>177</v>
      </c>
      <c r="G1437" s="12">
        <f>[1]动作!$A1436+[1]动作!$B1436</f>
        <v>43199.451979166668</v>
      </c>
      <c r="H1437" s="12"/>
      <c r="I1437" s="11"/>
    </row>
    <row r="1438" spans="1:9" hidden="1" x14ac:dyDescent="0.3">
      <c r="A1438" s="24">
        <v>1436</v>
      </c>
      <c r="B1438" s="11" t="str">
        <f>IFERROR(INDEX({"JSNY-BJ0001-01";"JSNY-JS0022-01";"JSNY-JS0002-01"},MATCH(D1438,{"BJ_zhongyu";"JS_WX_liteer";"JS_CZ_wodefeng"},0)),"")</f>
        <v>JSNY-JS0002-01</v>
      </c>
      <c r="C1438" s="11" t="str">
        <f>IFERROR(INDEX({"北京中裕世纪大酒店";"江苏利特尔绿色包装股份有限公司";"常州市金坛沃德丰电子科技有限公司"},MATCH(D1438,{"BJ_zhongyu";"JS_WX_liteer";"JS_CZ_wodefeng"},0)),"")</f>
        <v>常州市金坛沃德丰电子科技有限公司</v>
      </c>
      <c r="D1438" s="11" t="str">
        <f>[1]动作!$G1437</f>
        <v>JS_CZ_wodefeng</v>
      </c>
      <c r="E1438" s="11" t="str">
        <f>[1]动作!$D1437</f>
        <v>分系统1告警状态</v>
      </c>
      <c r="F1438" s="11" t="s">
        <v>178</v>
      </c>
      <c r="G1438" s="12">
        <f>[1]动作!$A1437+[1]动作!$B1437</f>
        <v>43199.457361111112</v>
      </c>
      <c r="H1438" s="12"/>
      <c r="I1438" s="11"/>
    </row>
    <row r="1439" spans="1:9" hidden="1" x14ac:dyDescent="0.3">
      <c r="A1439" s="24">
        <v>1437</v>
      </c>
      <c r="B1439" s="11" t="str">
        <f>IFERROR(INDEX({"JSNY-BJ0001-01";"JSNY-JS0022-01";"JSNY-JS0002-01"},MATCH(D1439,{"BJ_zhongyu";"JS_WX_liteer";"JS_CZ_wodefeng"},0)),"")</f>
        <v>JSNY-JS0002-01</v>
      </c>
      <c r="C1439" s="11" t="str">
        <f>IFERROR(INDEX({"北京中裕世纪大酒店";"江苏利特尔绿色包装股份有限公司";"常州市金坛沃德丰电子科技有限公司"},MATCH(D1439,{"BJ_zhongyu";"JS_WX_liteer";"JS_CZ_wodefeng"},0)),"")</f>
        <v>常州市金坛沃德丰电子科技有限公司</v>
      </c>
      <c r="D1439" s="11" t="str">
        <f>[1]动作!$G1438</f>
        <v>JS_CZ_wodefeng</v>
      </c>
      <c r="E1439" s="11" t="str">
        <f>[1]动作!$D1438</f>
        <v>分系统1BCMS2告警状态</v>
      </c>
      <c r="F1439" s="11" t="s">
        <v>177</v>
      </c>
      <c r="G1439" s="12">
        <f>[1]动作!$A1438+[1]动作!$B1438</f>
        <v>43199.457361111112</v>
      </c>
      <c r="H1439" s="12"/>
      <c r="I1439" s="11"/>
    </row>
    <row r="1440" spans="1:9" hidden="1" x14ac:dyDescent="0.3">
      <c r="A1440" s="24">
        <v>1438</v>
      </c>
      <c r="B1440" s="11" t="str">
        <f>IFERROR(INDEX({"JSNY-BJ0001-01";"JSNY-JS0022-01";"JSNY-JS0002-01"},MATCH(D1440,{"BJ_zhongyu";"JS_WX_liteer";"JS_CZ_wodefeng"},0)),"")</f>
        <v>JSNY-JS0002-01</v>
      </c>
      <c r="C1440" s="11" t="str">
        <f>IFERROR(INDEX({"北京中裕世纪大酒店";"江苏利特尔绿色包装股份有限公司";"常州市金坛沃德丰电子科技有限公司"},MATCH(D1440,{"BJ_zhongyu";"JS_WX_liteer";"JS_CZ_wodefeng"},0)),"")</f>
        <v>常州市金坛沃德丰电子科技有限公司</v>
      </c>
      <c r="D1440" s="11" t="str">
        <f>[1]动作!$G1439</f>
        <v>JS_CZ_wodefeng</v>
      </c>
      <c r="E1440" s="11" t="str">
        <f>[1]动作!$D1439</f>
        <v>分系统1BMS2单体电压过低一级故障</v>
      </c>
      <c r="F1440" s="11" t="s">
        <v>177</v>
      </c>
      <c r="G1440" s="12">
        <f>[1]动作!$A1439+[1]动作!$B1439</f>
        <v>43199.458402777775</v>
      </c>
      <c r="H1440" s="12"/>
      <c r="I1440" s="11"/>
    </row>
    <row r="1441" spans="1:9" hidden="1" x14ac:dyDescent="0.3">
      <c r="A1441" s="24">
        <v>1439</v>
      </c>
      <c r="B1441" s="11" t="str">
        <f>IFERROR(INDEX({"JSNY-BJ0001-01";"JSNY-JS0022-01";"JSNY-JS0002-01"},MATCH(D1441,{"BJ_zhongyu";"JS_WX_liteer";"JS_CZ_wodefeng"},0)),"")</f>
        <v>JSNY-JS0022-01</v>
      </c>
      <c r="C1441" s="11" t="str">
        <f>IFERROR(INDEX({"北京中裕世纪大酒店";"江苏利特尔绿色包装股份有限公司";"常州市金坛沃德丰电子科技有限公司"},MATCH(D1441,{"BJ_zhongyu";"JS_WX_liteer";"JS_CZ_wodefeng"},0)),"")</f>
        <v>江苏利特尔绿色包装股份有限公司</v>
      </c>
      <c r="D1441" s="11" t="str">
        <f>[1]动作!$G1440</f>
        <v>JS_WX_liteer</v>
      </c>
      <c r="E1441" s="11" t="str">
        <f>[1]动作!$D1440</f>
        <v>分系统1BMS8总电压过低一级故障</v>
      </c>
      <c r="F1441" s="11" t="s">
        <v>177</v>
      </c>
      <c r="G1441" s="12">
        <f>[1]动作!$A1440+[1]动作!$B1440</f>
        <v>43199.482025462959</v>
      </c>
      <c r="H1441" s="12"/>
      <c r="I1441" s="11"/>
    </row>
    <row r="1442" spans="1:9" hidden="1" x14ac:dyDescent="0.3">
      <c r="A1442" s="24">
        <v>1440</v>
      </c>
      <c r="B1442" s="11" t="str">
        <f>IFERROR(INDEX({"JSNY-BJ0001-01";"JSNY-JS0022-01";"JSNY-JS0002-01"},MATCH(D1442,{"BJ_zhongyu";"JS_WX_liteer";"JS_CZ_wodefeng"},0)),"")</f>
        <v>JSNY-JS0022-01</v>
      </c>
      <c r="C1442" s="11" t="str">
        <f>IFERROR(INDEX({"北京中裕世纪大酒店";"江苏利特尔绿色包装股份有限公司";"常州市金坛沃德丰电子科技有限公司"},MATCH(D1442,{"BJ_zhongyu";"JS_WX_liteer";"JS_CZ_wodefeng"},0)),"")</f>
        <v>江苏利特尔绿色包装股份有限公司</v>
      </c>
      <c r="D1442" s="11" t="str">
        <f>[1]动作!$G1441</f>
        <v>JS_WX_liteer</v>
      </c>
      <c r="E1442" s="11" t="str">
        <f>[1]动作!$D1441</f>
        <v>分系统1BMS8总电压过低二级故障</v>
      </c>
      <c r="F1442" s="11" t="s">
        <v>177</v>
      </c>
      <c r="G1442" s="12">
        <f>[1]动作!$A1441+[1]动作!$B1441</f>
        <v>43199.482025462959</v>
      </c>
      <c r="H1442" s="12"/>
      <c r="I1442" s="11"/>
    </row>
    <row r="1443" spans="1:9" hidden="1" x14ac:dyDescent="0.3">
      <c r="A1443" s="24">
        <v>1441</v>
      </c>
      <c r="B1443" s="11" t="str">
        <f>IFERROR(INDEX({"JSNY-BJ0001-01";"JSNY-JS0022-01";"JSNY-JS0002-01"},MATCH(D1443,{"BJ_zhongyu";"JS_WX_liteer";"JS_CZ_wodefeng"},0)),"")</f>
        <v>JSNY-JS0022-01</v>
      </c>
      <c r="C1443" s="11" t="str">
        <f>IFERROR(INDEX({"北京中裕世纪大酒店";"江苏利特尔绿色包装股份有限公司";"常州市金坛沃德丰电子科技有限公司"},MATCH(D1443,{"BJ_zhongyu";"JS_WX_liteer";"JS_CZ_wodefeng"},0)),"")</f>
        <v>江苏利特尔绿色包装股份有限公司</v>
      </c>
      <c r="D1443" s="11" t="str">
        <f>[1]动作!$G1442</f>
        <v>JS_WX_liteer</v>
      </c>
      <c r="E1443" s="11" t="str">
        <f>[1]动作!$D1442</f>
        <v>分系统1BMS9总电压过低一级故障</v>
      </c>
      <c r="F1443" s="11" t="s">
        <v>177</v>
      </c>
      <c r="G1443" s="12">
        <f>[1]动作!$A1442+[1]动作!$B1442</f>
        <v>43199.482141203705</v>
      </c>
      <c r="H1443" s="12"/>
      <c r="I1443" s="11"/>
    </row>
    <row r="1444" spans="1:9" hidden="1" x14ac:dyDescent="0.3">
      <c r="A1444" s="24">
        <v>1442</v>
      </c>
      <c r="B1444" s="11" t="str">
        <f>IFERROR(INDEX({"JSNY-BJ0001-01";"JSNY-JS0022-01";"JSNY-JS0002-01"},MATCH(D1444,{"BJ_zhongyu";"JS_WX_liteer";"JS_CZ_wodefeng"},0)),"")</f>
        <v>JSNY-JS0022-01</v>
      </c>
      <c r="C1444" s="11" t="str">
        <f>IFERROR(INDEX({"北京中裕世纪大酒店";"江苏利特尔绿色包装股份有限公司";"常州市金坛沃德丰电子科技有限公司"},MATCH(D1444,{"BJ_zhongyu";"JS_WX_liteer";"JS_CZ_wodefeng"},0)),"")</f>
        <v>江苏利特尔绿色包装股份有限公司</v>
      </c>
      <c r="D1444" s="11" t="str">
        <f>[1]动作!$G1443</f>
        <v>JS_WX_liteer</v>
      </c>
      <c r="E1444" s="11" t="str">
        <f>[1]动作!$D1443</f>
        <v>分系统1BMS9总电压过低二级故障</v>
      </c>
      <c r="F1444" s="11" t="s">
        <v>177</v>
      </c>
      <c r="G1444" s="12">
        <f>[1]动作!$A1443+[1]动作!$B1443</f>
        <v>43199.482141203705</v>
      </c>
      <c r="H1444" s="12"/>
      <c r="I1444" s="11"/>
    </row>
    <row r="1445" spans="1:9" hidden="1" x14ac:dyDescent="0.3">
      <c r="A1445" s="24">
        <v>1443</v>
      </c>
      <c r="B1445" s="11" t="str">
        <f>IFERROR(INDEX({"JSNY-BJ0001-01";"JSNY-JS0022-01";"JSNY-JS0002-01"},MATCH(D1445,{"BJ_zhongyu";"JS_WX_liteer";"JS_CZ_wodefeng"},0)),"")</f>
        <v>JSNY-JS0022-01</v>
      </c>
      <c r="C1445" s="11" t="str">
        <f>IFERROR(INDEX({"北京中裕世纪大酒店";"江苏利特尔绿色包装股份有限公司";"常州市金坛沃德丰电子科技有限公司"},MATCH(D1445,{"BJ_zhongyu";"JS_WX_liteer";"JS_CZ_wodefeng"},0)),"")</f>
        <v>江苏利特尔绿色包装股份有限公司</v>
      </c>
      <c r="D1445" s="11" t="str">
        <f>[1]动作!$G1444</f>
        <v>JS_WX_liteer</v>
      </c>
      <c r="E1445" s="11" t="str">
        <f>[1]动作!$D1444</f>
        <v>分系统1BMS1总电压过低一级故障</v>
      </c>
      <c r="F1445" s="11" t="s">
        <v>177</v>
      </c>
      <c r="G1445" s="12">
        <f>[1]动作!$A1444+[1]动作!$B1444</f>
        <v>43199.482777777775</v>
      </c>
      <c r="H1445" s="12"/>
      <c r="I1445" s="11"/>
    </row>
    <row r="1446" spans="1:9" hidden="1" x14ac:dyDescent="0.3">
      <c r="A1446" s="24">
        <v>1444</v>
      </c>
      <c r="B1446" s="11" t="str">
        <f>IFERROR(INDEX({"JSNY-BJ0001-01";"JSNY-JS0022-01";"JSNY-JS0002-01"},MATCH(D1446,{"BJ_zhongyu";"JS_WX_liteer";"JS_CZ_wodefeng"},0)),"")</f>
        <v>JSNY-JS0022-01</v>
      </c>
      <c r="C1446" s="11" t="str">
        <f>IFERROR(INDEX({"北京中裕世纪大酒店";"江苏利特尔绿色包装股份有限公司";"常州市金坛沃德丰电子科技有限公司"},MATCH(D1446,{"BJ_zhongyu";"JS_WX_liteer";"JS_CZ_wodefeng"},0)),"")</f>
        <v>江苏利特尔绿色包装股份有限公司</v>
      </c>
      <c r="D1446" s="11" t="str">
        <f>[1]动作!$G1445</f>
        <v>JS_WX_liteer</v>
      </c>
      <c r="E1446" s="11" t="str">
        <f>[1]动作!$D1445</f>
        <v>分系统1BMS1总电压过低二级故障</v>
      </c>
      <c r="F1446" s="11" t="s">
        <v>177</v>
      </c>
      <c r="G1446" s="12">
        <f>[1]动作!$A1445+[1]动作!$B1445</f>
        <v>43199.482777777775</v>
      </c>
      <c r="H1446" s="12"/>
      <c r="I1446" s="11"/>
    </row>
    <row r="1447" spans="1:9" hidden="1" x14ac:dyDescent="0.3">
      <c r="A1447" s="24">
        <v>1445</v>
      </c>
      <c r="B1447" s="11" t="str">
        <f>IFERROR(INDEX({"JSNY-BJ0001-01";"JSNY-JS0022-01";"JSNY-JS0002-01"},MATCH(D1447,{"BJ_zhongyu";"JS_WX_liteer";"JS_CZ_wodefeng"},0)),"")</f>
        <v>JSNY-JS0022-01</v>
      </c>
      <c r="C1447" s="11" t="str">
        <f>IFERROR(INDEX({"北京中裕世纪大酒店";"江苏利特尔绿色包装股份有限公司";"常州市金坛沃德丰电子科技有限公司"},MATCH(D1447,{"BJ_zhongyu";"JS_WX_liteer";"JS_CZ_wodefeng"},0)),"")</f>
        <v>江苏利特尔绿色包装股份有限公司</v>
      </c>
      <c r="D1447" s="11" t="str">
        <f>[1]动作!$G1446</f>
        <v>JS_WX_liteer</v>
      </c>
      <c r="E1447" s="11" t="str">
        <f>[1]动作!$D1446</f>
        <v>分系统1BMS4总电压过低一级故障</v>
      </c>
      <c r="F1447" s="11" t="s">
        <v>177</v>
      </c>
      <c r="G1447" s="12">
        <f>[1]动作!$A1446+[1]动作!$B1446</f>
        <v>43199.482893518521</v>
      </c>
      <c r="H1447" s="12"/>
      <c r="I1447" s="11"/>
    </row>
    <row r="1448" spans="1:9" hidden="1" x14ac:dyDescent="0.3">
      <c r="A1448" s="24">
        <v>1446</v>
      </c>
      <c r="B1448" s="11" t="str">
        <f>IFERROR(INDEX({"JSNY-BJ0001-01";"JSNY-JS0022-01";"JSNY-JS0002-01"},MATCH(D1448,{"BJ_zhongyu";"JS_WX_liteer";"JS_CZ_wodefeng"},0)),"")</f>
        <v>JSNY-JS0022-01</v>
      </c>
      <c r="C1448" s="11" t="str">
        <f>IFERROR(INDEX({"北京中裕世纪大酒店";"江苏利特尔绿色包装股份有限公司";"常州市金坛沃德丰电子科技有限公司"},MATCH(D1448,{"BJ_zhongyu";"JS_WX_liteer";"JS_CZ_wodefeng"},0)),"")</f>
        <v>江苏利特尔绿色包装股份有限公司</v>
      </c>
      <c r="D1448" s="11" t="str">
        <f>[1]动作!$G1447</f>
        <v>JS_WX_liteer</v>
      </c>
      <c r="E1448" s="11" t="str">
        <f>[1]动作!$D1447</f>
        <v>分系统1BMS4总电压过低二级故障</v>
      </c>
      <c r="F1448" s="11" t="s">
        <v>177</v>
      </c>
      <c r="G1448" s="12">
        <f>[1]动作!$A1447+[1]动作!$B1447</f>
        <v>43199.482893518521</v>
      </c>
      <c r="H1448" s="12"/>
      <c r="I1448" s="11"/>
    </row>
    <row r="1449" spans="1:9" hidden="1" x14ac:dyDescent="0.3">
      <c r="A1449" s="24">
        <v>1447</v>
      </c>
      <c r="B1449" s="11" t="str">
        <f>IFERROR(INDEX({"JSNY-BJ0001-01";"JSNY-JS0022-01";"JSNY-JS0002-01"},MATCH(D1449,{"BJ_zhongyu";"JS_WX_liteer";"JS_CZ_wodefeng"},0)),"")</f>
        <v>JSNY-JS0022-01</v>
      </c>
      <c r="C1449" s="11" t="str">
        <f>IFERROR(INDEX({"北京中裕世纪大酒店";"江苏利特尔绿色包装股份有限公司";"常州市金坛沃德丰电子科技有限公司"},MATCH(D1449,{"BJ_zhongyu";"JS_WX_liteer";"JS_CZ_wodefeng"},0)),"")</f>
        <v>江苏利特尔绿色包装股份有限公司</v>
      </c>
      <c r="D1449" s="11" t="str">
        <f>[1]动作!$G1448</f>
        <v>JS_WX_liteer</v>
      </c>
      <c r="E1449" s="11" t="str">
        <f>[1]动作!$D1448</f>
        <v>分系统1BMS2总电压过低一级故障</v>
      </c>
      <c r="F1449" s="11" t="s">
        <v>177</v>
      </c>
      <c r="G1449" s="12">
        <f>[1]动作!$A1448+[1]动作!$B1448</f>
        <v>43199.483124999999</v>
      </c>
      <c r="H1449" s="12"/>
      <c r="I1449" s="11"/>
    </row>
    <row r="1450" spans="1:9" hidden="1" x14ac:dyDescent="0.3">
      <c r="A1450" s="24">
        <v>1448</v>
      </c>
      <c r="B1450" s="11" t="str">
        <f>IFERROR(INDEX({"JSNY-BJ0001-01";"JSNY-JS0022-01";"JSNY-JS0002-01"},MATCH(D1450,{"BJ_zhongyu";"JS_WX_liteer";"JS_CZ_wodefeng"},0)),"")</f>
        <v>JSNY-JS0022-01</v>
      </c>
      <c r="C1450" s="11" t="str">
        <f>IFERROR(INDEX({"北京中裕世纪大酒店";"江苏利特尔绿色包装股份有限公司";"常州市金坛沃德丰电子科技有限公司"},MATCH(D1450,{"BJ_zhongyu";"JS_WX_liteer";"JS_CZ_wodefeng"},0)),"")</f>
        <v>江苏利特尔绿色包装股份有限公司</v>
      </c>
      <c r="D1450" s="11" t="str">
        <f>[1]动作!$G1449</f>
        <v>JS_WX_liteer</v>
      </c>
      <c r="E1450" s="11" t="str">
        <f>[1]动作!$D1449</f>
        <v>分系统1BMS2总电压过低二级故障</v>
      </c>
      <c r="F1450" s="11" t="s">
        <v>177</v>
      </c>
      <c r="G1450" s="12">
        <f>[1]动作!$A1449+[1]动作!$B1449</f>
        <v>43199.483124999999</v>
      </c>
      <c r="H1450" s="12"/>
      <c r="I1450" s="11"/>
    </row>
    <row r="1451" spans="1:9" hidden="1" x14ac:dyDescent="0.3">
      <c r="A1451" s="24">
        <v>1449</v>
      </c>
      <c r="B1451" s="11" t="str">
        <f>IFERROR(INDEX({"JSNY-BJ0001-01";"JSNY-JS0022-01";"JSNY-JS0002-01"},MATCH(D1451,{"BJ_zhongyu";"JS_WX_liteer";"JS_CZ_wodefeng"},0)),"")</f>
        <v>JSNY-JS0022-01</v>
      </c>
      <c r="C1451" s="11" t="str">
        <f>IFERROR(INDEX({"北京中裕世纪大酒店";"江苏利特尔绿色包装股份有限公司";"常州市金坛沃德丰电子科技有限公司"},MATCH(D1451,{"BJ_zhongyu";"JS_WX_liteer";"JS_CZ_wodefeng"},0)),"")</f>
        <v>江苏利特尔绿色包装股份有限公司</v>
      </c>
      <c r="D1451" s="11" t="str">
        <f>[1]动作!$G1450</f>
        <v>JS_WX_liteer</v>
      </c>
      <c r="E1451" s="11" t="str">
        <f>[1]动作!$D1450</f>
        <v>分系统1BMS7总电压过低一级故障</v>
      </c>
      <c r="F1451" s="11" t="s">
        <v>177</v>
      </c>
      <c r="G1451" s="12">
        <f>[1]动作!$A1450+[1]动作!$B1450</f>
        <v>43199.483124999999</v>
      </c>
      <c r="H1451" s="12"/>
      <c r="I1451" s="11"/>
    </row>
    <row r="1452" spans="1:9" hidden="1" x14ac:dyDescent="0.3">
      <c r="A1452" s="24">
        <v>1450</v>
      </c>
      <c r="B1452" s="11" t="str">
        <f>IFERROR(INDEX({"JSNY-BJ0001-01";"JSNY-JS0022-01";"JSNY-JS0002-01"},MATCH(D1452,{"BJ_zhongyu";"JS_WX_liteer";"JS_CZ_wodefeng"},0)),"")</f>
        <v>JSNY-JS0022-01</v>
      </c>
      <c r="C1452" s="11" t="str">
        <f>IFERROR(INDEX({"北京中裕世纪大酒店";"江苏利特尔绿色包装股份有限公司";"常州市金坛沃德丰电子科技有限公司"},MATCH(D1452,{"BJ_zhongyu";"JS_WX_liteer";"JS_CZ_wodefeng"},0)),"")</f>
        <v>江苏利特尔绿色包装股份有限公司</v>
      </c>
      <c r="D1452" s="11" t="str">
        <f>[1]动作!$G1451</f>
        <v>JS_WX_liteer</v>
      </c>
      <c r="E1452" s="11" t="str">
        <f>[1]动作!$D1451</f>
        <v>分系统1BMS7总电压过低二级故障</v>
      </c>
      <c r="F1452" s="11" t="s">
        <v>177</v>
      </c>
      <c r="G1452" s="12">
        <f>[1]动作!$A1451+[1]动作!$B1451</f>
        <v>43199.483124999999</v>
      </c>
      <c r="H1452" s="12"/>
      <c r="I1452" s="11"/>
    </row>
    <row r="1453" spans="1:9" hidden="1" x14ac:dyDescent="0.3">
      <c r="A1453" s="24">
        <v>1451</v>
      </c>
      <c r="B1453" s="11" t="str">
        <f>IFERROR(INDEX({"JSNY-BJ0001-01";"JSNY-JS0022-01";"JSNY-JS0002-01"},MATCH(D1453,{"BJ_zhongyu";"JS_WX_liteer";"JS_CZ_wodefeng"},0)),"")</f>
        <v>JSNY-JS0022-01</v>
      </c>
      <c r="C1453" s="11" t="str">
        <f>IFERROR(INDEX({"北京中裕世纪大酒店";"江苏利特尔绿色包装股份有限公司";"常州市金坛沃德丰电子科技有限公司"},MATCH(D1453,{"BJ_zhongyu";"JS_WX_liteer";"JS_CZ_wodefeng"},0)),"")</f>
        <v>江苏利特尔绿色包装股份有限公司</v>
      </c>
      <c r="D1453" s="11" t="str">
        <f>[1]动作!$G1452</f>
        <v>JS_WX_liteer</v>
      </c>
      <c r="E1453" s="11" t="str">
        <f>[1]动作!$D1452</f>
        <v>分系统1BMS5总电压过低一级故障</v>
      </c>
      <c r="F1453" s="11" t="s">
        <v>177</v>
      </c>
      <c r="G1453" s="12">
        <f>[1]动作!$A1452+[1]动作!$B1452</f>
        <v>43199.483298611114</v>
      </c>
      <c r="H1453" s="12"/>
      <c r="I1453" s="11"/>
    </row>
    <row r="1454" spans="1:9" hidden="1" x14ac:dyDescent="0.3">
      <c r="A1454" s="24">
        <v>1452</v>
      </c>
      <c r="B1454" s="11" t="str">
        <f>IFERROR(INDEX({"JSNY-BJ0001-01";"JSNY-JS0022-01";"JSNY-JS0002-01"},MATCH(D1454,{"BJ_zhongyu";"JS_WX_liteer";"JS_CZ_wodefeng"},0)),"")</f>
        <v>JSNY-JS0022-01</v>
      </c>
      <c r="C1454" s="11" t="str">
        <f>IFERROR(INDEX({"北京中裕世纪大酒店";"江苏利特尔绿色包装股份有限公司";"常州市金坛沃德丰电子科技有限公司"},MATCH(D1454,{"BJ_zhongyu";"JS_WX_liteer";"JS_CZ_wodefeng"},0)),"")</f>
        <v>江苏利特尔绿色包装股份有限公司</v>
      </c>
      <c r="D1454" s="11" t="str">
        <f>[1]动作!$G1453</f>
        <v>JS_WX_liteer</v>
      </c>
      <c r="E1454" s="11" t="str">
        <f>[1]动作!$D1453</f>
        <v>分系统1BMS5总电压过低二级故障</v>
      </c>
      <c r="F1454" s="11" t="s">
        <v>177</v>
      </c>
      <c r="G1454" s="12">
        <f>[1]动作!$A1453+[1]动作!$B1453</f>
        <v>43199.483298611114</v>
      </c>
      <c r="H1454" s="12"/>
      <c r="I1454" s="11"/>
    </row>
    <row r="1455" spans="1:9" hidden="1" x14ac:dyDescent="0.3">
      <c r="A1455" s="24">
        <v>1453</v>
      </c>
      <c r="B1455" s="11" t="str">
        <f>IFERROR(INDEX({"JSNY-BJ0001-01";"JSNY-JS0022-01";"JSNY-JS0002-01"},MATCH(D1455,{"BJ_zhongyu";"JS_WX_liteer";"JS_CZ_wodefeng"},0)),"")</f>
        <v>JSNY-JS0022-01</v>
      </c>
      <c r="C1455" s="11" t="str">
        <f>IFERROR(INDEX({"北京中裕世纪大酒店";"江苏利特尔绿色包装股份有限公司";"常州市金坛沃德丰电子科技有限公司"},MATCH(D1455,{"BJ_zhongyu";"JS_WX_liteer";"JS_CZ_wodefeng"},0)),"")</f>
        <v>江苏利特尔绿色包装股份有限公司</v>
      </c>
      <c r="D1455" s="11" t="str">
        <f>[1]动作!$G1454</f>
        <v>JS_WX_liteer</v>
      </c>
      <c r="E1455" s="11" t="str">
        <f>[1]动作!$D1454</f>
        <v>分系统1BMS6总电压过低一级故障</v>
      </c>
      <c r="F1455" s="11" t="s">
        <v>177</v>
      </c>
      <c r="G1455" s="12">
        <f>[1]动作!$A1454+[1]动作!$B1454</f>
        <v>43199.483356481483</v>
      </c>
      <c r="H1455" s="12"/>
      <c r="I1455" s="11"/>
    </row>
    <row r="1456" spans="1:9" hidden="1" x14ac:dyDescent="0.3">
      <c r="A1456" s="24">
        <v>1454</v>
      </c>
      <c r="B1456" s="11" t="str">
        <f>IFERROR(INDEX({"JSNY-BJ0001-01";"JSNY-JS0022-01";"JSNY-JS0002-01"},MATCH(D1456,{"BJ_zhongyu";"JS_WX_liteer";"JS_CZ_wodefeng"},0)),"")</f>
        <v>JSNY-JS0022-01</v>
      </c>
      <c r="C1456" s="11" t="str">
        <f>IFERROR(INDEX({"北京中裕世纪大酒店";"江苏利特尔绿色包装股份有限公司";"常州市金坛沃德丰电子科技有限公司"},MATCH(D1456,{"BJ_zhongyu";"JS_WX_liteer";"JS_CZ_wodefeng"},0)),"")</f>
        <v>江苏利特尔绿色包装股份有限公司</v>
      </c>
      <c r="D1456" s="11" t="str">
        <f>[1]动作!$G1455</f>
        <v>JS_WX_liteer</v>
      </c>
      <c r="E1456" s="11" t="str">
        <f>[1]动作!$D1455</f>
        <v>分系统1BMS6总电压过低二级故障</v>
      </c>
      <c r="F1456" s="11" t="s">
        <v>177</v>
      </c>
      <c r="G1456" s="12">
        <f>[1]动作!$A1455+[1]动作!$B1455</f>
        <v>43199.483356481483</v>
      </c>
      <c r="H1456" s="12"/>
      <c r="I1456" s="11"/>
    </row>
    <row r="1457" spans="1:9" hidden="1" x14ac:dyDescent="0.3">
      <c r="A1457" s="24">
        <v>1455</v>
      </c>
      <c r="B1457" s="11" t="str">
        <f>IFERROR(INDEX({"JSNY-BJ0001-01";"JSNY-JS0022-01";"JSNY-JS0002-01"},MATCH(D1457,{"BJ_zhongyu";"JS_WX_liteer";"JS_CZ_wodefeng"},0)),"")</f>
        <v>JSNY-JS0022-01</v>
      </c>
      <c r="C1457" s="11" t="str">
        <f>IFERROR(INDEX({"北京中裕世纪大酒店";"江苏利特尔绿色包装股份有限公司";"常州市金坛沃德丰电子科技有限公司"},MATCH(D1457,{"BJ_zhongyu";"JS_WX_liteer";"JS_CZ_wodefeng"},0)),"")</f>
        <v>江苏利特尔绿色包装股份有限公司</v>
      </c>
      <c r="D1457" s="11" t="str">
        <f>[1]动作!$G1456</f>
        <v>JS_WX_liteer</v>
      </c>
      <c r="E1457" s="11" t="str">
        <f>[1]动作!$D1456</f>
        <v>分系统1BMS3总电压过低一级故障</v>
      </c>
      <c r="F1457" s="11" t="s">
        <v>177</v>
      </c>
      <c r="G1457" s="12">
        <f>[1]动作!$A1456+[1]动作!$B1456</f>
        <v>43199.483530092592</v>
      </c>
      <c r="H1457" s="12"/>
      <c r="I1457" s="11"/>
    </row>
    <row r="1458" spans="1:9" hidden="1" x14ac:dyDescent="0.3">
      <c r="A1458" s="24">
        <v>1456</v>
      </c>
      <c r="B1458" s="11" t="str">
        <f>IFERROR(INDEX({"JSNY-BJ0001-01";"JSNY-JS0022-01";"JSNY-JS0002-01"},MATCH(D1458,{"BJ_zhongyu";"JS_WX_liteer";"JS_CZ_wodefeng"},0)),"")</f>
        <v>JSNY-JS0022-01</v>
      </c>
      <c r="C1458" s="11" t="str">
        <f>IFERROR(INDEX({"北京中裕世纪大酒店";"江苏利特尔绿色包装股份有限公司";"常州市金坛沃德丰电子科技有限公司"},MATCH(D1458,{"BJ_zhongyu";"JS_WX_liteer";"JS_CZ_wodefeng"},0)),"")</f>
        <v>江苏利特尔绿色包装股份有限公司</v>
      </c>
      <c r="D1458" s="11" t="str">
        <f>[1]动作!$G1457</f>
        <v>JS_WX_liteer</v>
      </c>
      <c r="E1458" s="11" t="str">
        <f>[1]动作!$D1457</f>
        <v>分系统1BMS3总电压过低二级故障</v>
      </c>
      <c r="F1458" s="11" t="s">
        <v>177</v>
      </c>
      <c r="G1458" s="12">
        <f>[1]动作!$A1457+[1]动作!$B1457</f>
        <v>43199.483530092592</v>
      </c>
      <c r="H1458" s="12"/>
      <c r="I1458" s="11"/>
    </row>
    <row r="1459" spans="1:9" hidden="1" x14ac:dyDescent="0.3">
      <c r="A1459" s="24">
        <v>1457</v>
      </c>
      <c r="B1459" s="11" t="str">
        <f>IFERROR(INDEX({"JSNY-BJ0001-01";"JSNY-JS0022-01";"JSNY-JS0002-01"},MATCH(D1459,{"BJ_zhongyu";"JS_WX_liteer";"JS_CZ_wodefeng"},0)),"")</f>
        <v>JSNY-JS0022-01</v>
      </c>
      <c r="C1459" s="11" t="str">
        <f>IFERROR(INDEX({"北京中裕世纪大酒店";"江苏利特尔绿色包装股份有限公司";"常州市金坛沃德丰电子科技有限公司"},MATCH(D1459,{"BJ_zhongyu";"JS_WX_liteer";"JS_CZ_wodefeng"},0)),"")</f>
        <v>江苏利特尔绿色包装股份有限公司</v>
      </c>
      <c r="D1459" s="11" t="str">
        <f>[1]动作!$G1458</f>
        <v>JS_WX_liteer</v>
      </c>
      <c r="E1459" s="11" t="str">
        <f>[1]动作!$D1458</f>
        <v>分系统1BMS8单体电压过低一级故障</v>
      </c>
      <c r="F1459" s="11" t="s">
        <v>177</v>
      </c>
      <c r="G1459" s="12">
        <f>[1]动作!$A1458+[1]动作!$B1458</f>
        <v>43199.491990740738</v>
      </c>
      <c r="H1459" s="12"/>
      <c r="I1459" s="11"/>
    </row>
    <row r="1460" spans="1:9" hidden="1" x14ac:dyDescent="0.3">
      <c r="A1460" s="24">
        <v>1458</v>
      </c>
      <c r="B1460" s="11" t="str">
        <f>IFERROR(INDEX({"JSNY-BJ0001-01";"JSNY-JS0022-01";"JSNY-JS0002-01"},MATCH(D1460,{"BJ_zhongyu";"JS_WX_liteer";"JS_CZ_wodefeng"},0)),"")</f>
        <v>JSNY-JS0022-01</v>
      </c>
      <c r="C1460" s="11" t="str">
        <f>IFERROR(INDEX({"北京中裕世纪大酒店";"江苏利特尔绿色包装股份有限公司";"常州市金坛沃德丰电子科技有限公司"},MATCH(D1460,{"BJ_zhongyu";"JS_WX_liteer";"JS_CZ_wodefeng"},0)),"")</f>
        <v>江苏利特尔绿色包装股份有限公司</v>
      </c>
      <c r="D1460" s="11" t="str">
        <f>[1]动作!$G1459</f>
        <v>JS_WX_liteer</v>
      </c>
      <c r="E1460" s="11" t="str">
        <f>[1]动作!$D1459</f>
        <v>分系统1BMS8单体电压过低二级故障</v>
      </c>
      <c r="F1460" s="11" t="s">
        <v>177</v>
      </c>
      <c r="G1460" s="12">
        <f>[1]动作!$A1459+[1]动作!$B1459</f>
        <v>43199.491990740738</v>
      </c>
      <c r="H1460" s="12"/>
      <c r="I1460" s="11"/>
    </row>
    <row r="1461" spans="1:9" hidden="1" x14ac:dyDescent="0.3">
      <c r="A1461" s="24">
        <v>1459</v>
      </c>
      <c r="B1461" s="11" t="str">
        <f>IFERROR(INDEX({"JSNY-BJ0001-01";"JSNY-JS0022-01";"JSNY-JS0002-01"},MATCH(D1461,{"BJ_zhongyu";"JS_WX_liteer";"JS_CZ_wodefeng"},0)),"")</f>
        <v>JSNY-JS0022-01</v>
      </c>
      <c r="C1461" s="11" t="str">
        <f>IFERROR(INDEX({"北京中裕世纪大酒店";"江苏利特尔绿色包装股份有限公司";"常州市金坛沃德丰电子科技有限公司"},MATCH(D1461,{"BJ_zhongyu";"JS_WX_liteer";"JS_CZ_wodefeng"},0)),"")</f>
        <v>江苏利特尔绿色包装股份有限公司</v>
      </c>
      <c r="D1461" s="11" t="str">
        <f>[1]动作!$G1460</f>
        <v>JS_WX_liteer</v>
      </c>
      <c r="E1461" s="11" t="str">
        <f>[1]动作!$D1460</f>
        <v>分系统1BMS9单体电压过低一级故障</v>
      </c>
      <c r="F1461" s="11" t="s">
        <v>177</v>
      </c>
      <c r="G1461" s="12">
        <f>[1]动作!$A1460+[1]动作!$B1460</f>
        <v>43199.492222222223</v>
      </c>
      <c r="H1461" s="12"/>
      <c r="I1461" s="11"/>
    </row>
    <row r="1462" spans="1:9" hidden="1" x14ac:dyDescent="0.3">
      <c r="A1462" s="24">
        <v>1460</v>
      </c>
      <c r="B1462" s="11" t="str">
        <f>IFERROR(INDEX({"JSNY-BJ0001-01";"JSNY-JS0022-01";"JSNY-JS0002-01"},MATCH(D1462,{"BJ_zhongyu";"JS_WX_liteer";"JS_CZ_wodefeng"},0)),"")</f>
        <v>JSNY-JS0022-01</v>
      </c>
      <c r="C1462" s="11" t="str">
        <f>IFERROR(INDEX({"北京中裕世纪大酒店";"江苏利特尔绿色包装股份有限公司";"常州市金坛沃德丰电子科技有限公司"},MATCH(D1462,{"BJ_zhongyu";"JS_WX_liteer";"JS_CZ_wodefeng"},0)),"")</f>
        <v>江苏利特尔绿色包装股份有限公司</v>
      </c>
      <c r="D1462" s="11" t="str">
        <f>[1]动作!$G1461</f>
        <v>JS_WX_liteer</v>
      </c>
      <c r="E1462" s="11" t="str">
        <f>[1]动作!$D1461</f>
        <v>分系统1BMS9单体电压过低二级故障</v>
      </c>
      <c r="F1462" s="11" t="s">
        <v>177</v>
      </c>
      <c r="G1462" s="12">
        <f>[1]动作!$A1461+[1]动作!$B1461</f>
        <v>43199.492222222223</v>
      </c>
      <c r="H1462" s="12"/>
      <c r="I1462" s="11"/>
    </row>
    <row r="1463" spans="1:9" hidden="1" x14ac:dyDescent="0.3">
      <c r="A1463" s="24">
        <v>1461</v>
      </c>
      <c r="B1463" s="11" t="str">
        <f>IFERROR(INDEX({"JSNY-BJ0001-01";"JSNY-JS0022-01";"JSNY-JS0002-01"},MATCH(D1463,{"BJ_zhongyu";"JS_WX_liteer";"JS_CZ_wodefeng"},0)),"")</f>
        <v>JSNY-JS0022-01</v>
      </c>
      <c r="C1463" s="11" t="str">
        <f>IFERROR(INDEX({"北京中裕世纪大酒店";"江苏利特尔绿色包装股份有限公司";"常州市金坛沃德丰电子科技有限公司"},MATCH(D1463,{"BJ_zhongyu";"JS_WX_liteer";"JS_CZ_wodefeng"},0)),"")</f>
        <v>江苏利特尔绿色包装股份有限公司</v>
      </c>
      <c r="D1463" s="11" t="str">
        <f>[1]动作!$G1462</f>
        <v>JS_WX_liteer</v>
      </c>
      <c r="E1463" s="11" t="str">
        <f>[1]动作!$D1462</f>
        <v>分系统1BMS4SOC过低一级故障</v>
      </c>
      <c r="F1463" s="11" t="s">
        <v>177</v>
      </c>
      <c r="G1463" s="12">
        <f>[1]动作!$A1462+[1]动作!$B1462</f>
        <v>43199.492569444446</v>
      </c>
      <c r="H1463" s="12"/>
      <c r="I1463" s="11"/>
    </row>
    <row r="1464" spans="1:9" hidden="1" x14ac:dyDescent="0.3">
      <c r="A1464" s="24">
        <v>1462</v>
      </c>
      <c r="B1464" s="11" t="str">
        <f>IFERROR(INDEX({"JSNY-BJ0001-01";"JSNY-JS0022-01";"JSNY-JS0002-01"},MATCH(D1464,{"BJ_zhongyu";"JS_WX_liteer";"JS_CZ_wodefeng"},0)),"")</f>
        <v>JSNY-JS0022-01</v>
      </c>
      <c r="C1464" s="11" t="str">
        <f>IFERROR(INDEX({"北京中裕世纪大酒店";"江苏利特尔绿色包装股份有限公司";"常州市金坛沃德丰电子科技有限公司"},MATCH(D1464,{"BJ_zhongyu";"JS_WX_liteer";"JS_CZ_wodefeng"},0)),"")</f>
        <v>江苏利特尔绿色包装股份有限公司</v>
      </c>
      <c r="D1464" s="11" t="str">
        <f>[1]动作!$G1463</f>
        <v>JS_WX_liteer</v>
      </c>
      <c r="E1464" s="11" t="str">
        <f>[1]动作!$D1463</f>
        <v>分系统1BMS4SOC过低二级故障</v>
      </c>
      <c r="F1464" s="11" t="s">
        <v>177</v>
      </c>
      <c r="G1464" s="12">
        <f>[1]动作!$A1463+[1]动作!$B1463</f>
        <v>43199.492569444446</v>
      </c>
      <c r="H1464" s="12"/>
      <c r="I1464" s="11"/>
    </row>
    <row r="1465" spans="1:9" hidden="1" x14ac:dyDescent="0.3">
      <c r="A1465" s="24">
        <v>1463</v>
      </c>
      <c r="B1465" s="11" t="str">
        <f>IFERROR(INDEX({"JSNY-BJ0001-01";"JSNY-JS0022-01";"JSNY-JS0002-01"},MATCH(D1465,{"BJ_zhongyu";"JS_WX_liteer";"JS_CZ_wodefeng"},0)),"")</f>
        <v>JSNY-JS0022-01</v>
      </c>
      <c r="C1465" s="11" t="str">
        <f>IFERROR(INDEX({"北京中裕世纪大酒店";"江苏利特尔绿色包装股份有限公司";"常州市金坛沃德丰电子科技有限公司"},MATCH(D1465,{"BJ_zhongyu";"JS_WX_liteer";"JS_CZ_wodefeng"},0)),"")</f>
        <v>江苏利特尔绿色包装股份有限公司</v>
      </c>
      <c r="D1465" s="11" t="str">
        <f>[1]动作!$G1464</f>
        <v>JS_WX_liteer</v>
      </c>
      <c r="E1465" s="11" t="str">
        <f>[1]动作!$D1464</f>
        <v>分系统1BMS1单体电压过低一级故障</v>
      </c>
      <c r="F1465" s="11" t="s">
        <v>177</v>
      </c>
      <c r="G1465" s="12">
        <f>[1]动作!$A1464+[1]动作!$B1464</f>
        <v>43199.493611111109</v>
      </c>
      <c r="H1465" s="12"/>
      <c r="I1465" s="11"/>
    </row>
    <row r="1466" spans="1:9" hidden="1" x14ac:dyDescent="0.3">
      <c r="A1466" s="24">
        <v>1464</v>
      </c>
      <c r="B1466" s="11" t="str">
        <f>IFERROR(INDEX({"JSNY-BJ0001-01";"JSNY-JS0022-01";"JSNY-JS0002-01"},MATCH(D1466,{"BJ_zhongyu";"JS_WX_liteer";"JS_CZ_wodefeng"},0)),"")</f>
        <v>JSNY-JS0022-01</v>
      </c>
      <c r="C1466" s="11" t="str">
        <f>IFERROR(INDEX({"北京中裕世纪大酒店";"江苏利特尔绿色包装股份有限公司";"常州市金坛沃德丰电子科技有限公司"},MATCH(D1466,{"BJ_zhongyu";"JS_WX_liteer";"JS_CZ_wodefeng"},0)),"")</f>
        <v>江苏利特尔绿色包装股份有限公司</v>
      </c>
      <c r="D1466" s="11" t="str">
        <f>[1]动作!$G1465</f>
        <v>JS_WX_liteer</v>
      </c>
      <c r="E1466" s="11" t="str">
        <f>[1]动作!$D1465</f>
        <v>分系统1BMS1单体电压过低二级故障</v>
      </c>
      <c r="F1466" s="11" t="s">
        <v>177</v>
      </c>
      <c r="G1466" s="12">
        <f>[1]动作!$A1465+[1]动作!$B1465</f>
        <v>43199.493611111109</v>
      </c>
      <c r="H1466" s="12"/>
      <c r="I1466" s="11"/>
    </row>
    <row r="1467" spans="1:9" hidden="1" x14ac:dyDescent="0.3">
      <c r="A1467" s="24">
        <v>1465</v>
      </c>
      <c r="B1467" s="11" t="str">
        <f>IFERROR(INDEX({"JSNY-BJ0001-01";"JSNY-JS0022-01";"JSNY-JS0002-01"},MATCH(D1467,{"BJ_zhongyu";"JS_WX_liteer";"JS_CZ_wodefeng"},0)),"")</f>
        <v>JSNY-JS0022-01</v>
      </c>
      <c r="C1467" s="11" t="str">
        <f>IFERROR(INDEX({"北京中裕世纪大酒店";"江苏利特尔绿色包装股份有限公司";"常州市金坛沃德丰电子科技有限公司"},MATCH(D1467,{"BJ_zhongyu";"JS_WX_liteer";"JS_CZ_wodefeng"},0)),"")</f>
        <v>江苏利特尔绿色包装股份有限公司</v>
      </c>
      <c r="D1467" s="11" t="str">
        <f>[1]动作!$G1466</f>
        <v>JS_WX_liteer</v>
      </c>
      <c r="E1467" s="11" t="str">
        <f>[1]动作!$D1466</f>
        <v>分系统1BMS4单体电压过低一级故障</v>
      </c>
      <c r="F1467" s="11" t="s">
        <v>177</v>
      </c>
      <c r="G1467" s="12">
        <f>[1]动作!$A1466+[1]动作!$B1466</f>
        <v>43199.494074074071</v>
      </c>
      <c r="H1467" s="12"/>
      <c r="I1467" s="11"/>
    </row>
    <row r="1468" spans="1:9" hidden="1" x14ac:dyDescent="0.3">
      <c r="A1468" s="24">
        <v>1466</v>
      </c>
      <c r="B1468" s="11" t="str">
        <f>IFERROR(INDEX({"JSNY-BJ0001-01";"JSNY-JS0022-01";"JSNY-JS0002-01"},MATCH(D1468,{"BJ_zhongyu";"JS_WX_liteer";"JS_CZ_wodefeng"},0)),"")</f>
        <v>JSNY-JS0022-01</v>
      </c>
      <c r="C1468" s="11" t="str">
        <f>IFERROR(INDEX({"北京中裕世纪大酒店";"江苏利特尔绿色包装股份有限公司";"常州市金坛沃德丰电子科技有限公司"},MATCH(D1468,{"BJ_zhongyu";"JS_WX_liteer";"JS_CZ_wodefeng"},0)),"")</f>
        <v>江苏利特尔绿色包装股份有限公司</v>
      </c>
      <c r="D1468" s="11" t="str">
        <f>[1]动作!$G1467</f>
        <v>JS_WX_liteer</v>
      </c>
      <c r="E1468" s="11" t="str">
        <f>[1]动作!$D1467</f>
        <v>分系统1BMS4单体电压过低二级故障</v>
      </c>
      <c r="F1468" s="11" t="s">
        <v>177</v>
      </c>
      <c r="G1468" s="12">
        <f>[1]动作!$A1467+[1]动作!$B1467</f>
        <v>43199.494074074071</v>
      </c>
      <c r="H1468" s="12"/>
      <c r="I1468" s="11"/>
    </row>
    <row r="1469" spans="1:9" hidden="1" x14ac:dyDescent="0.3">
      <c r="A1469" s="24">
        <v>1467</v>
      </c>
      <c r="B1469" s="11" t="str">
        <f>IFERROR(INDEX({"JSNY-BJ0001-01";"JSNY-JS0022-01";"JSNY-JS0002-01"},MATCH(D1469,{"BJ_zhongyu";"JS_WX_liteer";"JS_CZ_wodefeng"},0)),"")</f>
        <v>JSNY-JS0022-01</v>
      </c>
      <c r="C1469" s="11" t="str">
        <f>IFERROR(INDEX({"北京中裕世纪大酒店";"江苏利特尔绿色包装股份有限公司";"常州市金坛沃德丰电子科技有限公司"},MATCH(D1469,{"BJ_zhongyu";"JS_WX_liteer";"JS_CZ_wodefeng"},0)),"")</f>
        <v>江苏利特尔绿色包装股份有限公司</v>
      </c>
      <c r="D1469" s="11" t="str">
        <f>[1]动作!$G1468</f>
        <v>JS_WX_liteer</v>
      </c>
      <c r="E1469" s="11" t="str">
        <f>[1]动作!$D1468</f>
        <v>分系统1BMS2单体电压过低一级故障</v>
      </c>
      <c r="F1469" s="11" t="s">
        <v>177</v>
      </c>
      <c r="G1469" s="12">
        <f>[1]动作!$A1468+[1]动作!$B1468</f>
        <v>43199.494247685187</v>
      </c>
      <c r="H1469" s="12"/>
      <c r="I1469" s="11"/>
    </row>
    <row r="1470" spans="1:9" hidden="1" x14ac:dyDescent="0.3">
      <c r="A1470" s="24">
        <v>1468</v>
      </c>
      <c r="B1470" s="11" t="str">
        <f>IFERROR(INDEX({"JSNY-BJ0001-01";"JSNY-JS0022-01";"JSNY-JS0002-01"},MATCH(D1470,{"BJ_zhongyu";"JS_WX_liteer";"JS_CZ_wodefeng"},0)),"")</f>
        <v>JSNY-JS0022-01</v>
      </c>
      <c r="C1470" s="11" t="str">
        <f>IFERROR(INDEX({"北京中裕世纪大酒店";"江苏利特尔绿色包装股份有限公司";"常州市金坛沃德丰电子科技有限公司"},MATCH(D1470,{"BJ_zhongyu";"JS_WX_liteer";"JS_CZ_wodefeng"},0)),"")</f>
        <v>江苏利特尔绿色包装股份有限公司</v>
      </c>
      <c r="D1470" s="11" t="str">
        <f>[1]动作!$G1469</f>
        <v>JS_WX_liteer</v>
      </c>
      <c r="E1470" s="11" t="str">
        <f>[1]动作!$D1469</f>
        <v>分系统1BMS2单体电压过低二级故障</v>
      </c>
      <c r="F1470" s="11" t="s">
        <v>177</v>
      </c>
      <c r="G1470" s="12">
        <f>[1]动作!$A1469+[1]动作!$B1469</f>
        <v>43199.494247685187</v>
      </c>
      <c r="H1470" s="12"/>
      <c r="I1470" s="11"/>
    </row>
    <row r="1471" spans="1:9" hidden="1" x14ac:dyDescent="0.3">
      <c r="A1471" s="24">
        <v>1469</v>
      </c>
      <c r="B1471" s="11" t="str">
        <f>IFERROR(INDEX({"JSNY-BJ0001-01";"JSNY-JS0022-01";"JSNY-JS0002-01"},MATCH(D1471,{"BJ_zhongyu";"JS_WX_liteer";"JS_CZ_wodefeng"},0)),"")</f>
        <v>JSNY-JS0022-01</v>
      </c>
      <c r="C1471" s="11" t="str">
        <f>IFERROR(INDEX({"北京中裕世纪大酒店";"江苏利特尔绿色包装股份有限公司";"常州市金坛沃德丰电子科技有限公司"},MATCH(D1471,{"BJ_zhongyu";"JS_WX_liteer";"JS_CZ_wodefeng"},0)),"")</f>
        <v>江苏利特尔绿色包装股份有限公司</v>
      </c>
      <c r="D1471" s="11" t="str">
        <f>[1]动作!$G1470</f>
        <v>JS_WX_liteer</v>
      </c>
      <c r="E1471" s="11" t="str">
        <f>[1]动作!$D1470</f>
        <v>分系统1BMS7单体电压过低一级故障</v>
      </c>
      <c r="F1471" s="11" t="s">
        <v>177</v>
      </c>
      <c r="G1471" s="12">
        <f>[1]动作!$A1470+[1]动作!$B1470</f>
        <v>43199.494247685187</v>
      </c>
      <c r="H1471" s="12"/>
      <c r="I1471" s="11"/>
    </row>
    <row r="1472" spans="1:9" hidden="1" x14ac:dyDescent="0.3">
      <c r="A1472" s="24">
        <v>1470</v>
      </c>
      <c r="B1472" s="11" t="str">
        <f>IFERROR(INDEX({"JSNY-BJ0001-01";"JSNY-JS0022-01";"JSNY-JS0002-01"},MATCH(D1472,{"BJ_zhongyu";"JS_WX_liteer";"JS_CZ_wodefeng"},0)),"")</f>
        <v>JSNY-JS0022-01</v>
      </c>
      <c r="C1472" s="11" t="str">
        <f>IFERROR(INDEX({"北京中裕世纪大酒店";"江苏利特尔绿色包装股份有限公司";"常州市金坛沃德丰电子科技有限公司"},MATCH(D1472,{"BJ_zhongyu";"JS_WX_liteer";"JS_CZ_wodefeng"},0)),"")</f>
        <v>江苏利特尔绿色包装股份有限公司</v>
      </c>
      <c r="D1472" s="11" t="str">
        <f>[1]动作!$G1471</f>
        <v>JS_WX_liteer</v>
      </c>
      <c r="E1472" s="11" t="str">
        <f>[1]动作!$D1471</f>
        <v>分系统1BMS7单体电压过低二级故障</v>
      </c>
      <c r="F1472" s="11" t="s">
        <v>177</v>
      </c>
      <c r="G1472" s="12">
        <f>[1]动作!$A1471+[1]动作!$B1471</f>
        <v>43199.494247685187</v>
      </c>
      <c r="H1472" s="12"/>
      <c r="I1472" s="11"/>
    </row>
    <row r="1473" spans="1:9" hidden="1" x14ac:dyDescent="0.3">
      <c r="A1473" s="24">
        <v>1471</v>
      </c>
      <c r="B1473" s="11" t="str">
        <f>IFERROR(INDEX({"JSNY-BJ0001-01";"JSNY-JS0022-01";"JSNY-JS0002-01"},MATCH(D1473,{"BJ_zhongyu";"JS_WX_liteer";"JS_CZ_wodefeng"},0)),"")</f>
        <v>JSNY-JS0022-01</v>
      </c>
      <c r="C1473" s="11" t="str">
        <f>IFERROR(INDEX({"北京中裕世纪大酒店";"江苏利特尔绿色包装股份有限公司";"常州市金坛沃德丰电子科技有限公司"},MATCH(D1473,{"BJ_zhongyu";"JS_WX_liteer";"JS_CZ_wodefeng"},0)),"")</f>
        <v>江苏利特尔绿色包装股份有限公司</v>
      </c>
      <c r="D1473" s="11" t="str">
        <f>[1]动作!$G1472</f>
        <v>JS_WX_liteer</v>
      </c>
      <c r="E1473" s="11" t="str">
        <f>[1]动作!$D1472</f>
        <v>分系统1BMS8SOC过低一级故障</v>
      </c>
      <c r="F1473" s="11" t="s">
        <v>177</v>
      </c>
      <c r="G1473" s="12">
        <f>[1]动作!$A1472+[1]动作!$B1472</f>
        <v>43199.49459490741</v>
      </c>
      <c r="H1473" s="12"/>
      <c r="I1473" s="11"/>
    </row>
    <row r="1474" spans="1:9" hidden="1" x14ac:dyDescent="0.3">
      <c r="A1474" s="24">
        <v>1472</v>
      </c>
      <c r="B1474" s="11" t="str">
        <f>IFERROR(INDEX({"JSNY-BJ0001-01";"JSNY-JS0022-01";"JSNY-JS0002-01"},MATCH(D1474,{"BJ_zhongyu";"JS_WX_liteer";"JS_CZ_wodefeng"},0)),"")</f>
        <v>JSNY-JS0022-01</v>
      </c>
      <c r="C1474" s="11" t="str">
        <f>IFERROR(INDEX({"北京中裕世纪大酒店";"江苏利特尔绿色包装股份有限公司";"常州市金坛沃德丰电子科技有限公司"},MATCH(D1474,{"BJ_zhongyu";"JS_WX_liteer";"JS_CZ_wodefeng"},0)),"")</f>
        <v>江苏利特尔绿色包装股份有限公司</v>
      </c>
      <c r="D1474" s="11" t="str">
        <f>[1]动作!$G1473</f>
        <v>JS_WX_liteer</v>
      </c>
      <c r="E1474" s="11" t="str">
        <f>[1]动作!$D1473</f>
        <v>分系统1BMS8SOC过低二级故障</v>
      </c>
      <c r="F1474" s="11" t="s">
        <v>177</v>
      </c>
      <c r="G1474" s="12">
        <f>[1]动作!$A1473+[1]动作!$B1473</f>
        <v>43199.49459490741</v>
      </c>
      <c r="H1474" s="12"/>
      <c r="I1474" s="11"/>
    </row>
    <row r="1475" spans="1:9" hidden="1" x14ac:dyDescent="0.3">
      <c r="A1475" s="24">
        <v>1473</v>
      </c>
      <c r="B1475" s="11" t="str">
        <f>IFERROR(INDEX({"JSNY-BJ0001-01";"JSNY-JS0022-01";"JSNY-JS0002-01"},MATCH(D1475,{"BJ_zhongyu";"JS_WX_liteer";"JS_CZ_wodefeng"},0)),"")</f>
        <v>JSNY-JS0022-01</v>
      </c>
      <c r="C1475" s="11" t="str">
        <f>IFERROR(INDEX({"北京中裕世纪大酒店";"江苏利特尔绿色包装股份有限公司";"常州市金坛沃德丰电子科技有限公司"},MATCH(D1475,{"BJ_zhongyu";"JS_WX_liteer";"JS_CZ_wodefeng"},0)),"")</f>
        <v>江苏利特尔绿色包装股份有限公司</v>
      </c>
      <c r="D1475" s="11" t="str">
        <f>[1]动作!$G1474</f>
        <v>JS_WX_liteer</v>
      </c>
      <c r="E1475" s="11" t="str">
        <f>[1]动作!$D1474</f>
        <v>分系统1BMS5单体电压过低一级故障</v>
      </c>
      <c r="F1475" s="11" t="s">
        <v>177</v>
      </c>
      <c r="G1475" s="12">
        <f>[1]动作!$A1474+[1]动作!$B1474</f>
        <v>43199.494768518518</v>
      </c>
      <c r="H1475" s="12"/>
      <c r="I1475" s="11"/>
    </row>
    <row r="1476" spans="1:9" hidden="1" x14ac:dyDescent="0.3">
      <c r="A1476" s="24">
        <v>1474</v>
      </c>
      <c r="B1476" s="11" t="str">
        <f>IFERROR(INDEX({"JSNY-BJ0001-01";"JSNY-JS0022-01";"JSNY-JS0002-01"},MATCH(D1476,{"BJ_zhongyu";"JS_WX_liteer";"JS_CZ_wodefeng"},0)),"")</f>
        <v>JSNY-JS0022-01</v>
      </c>
      <c r="C1476" s="11" t="str">
        <f>IFERROR(INDEX({"北京中裕世纪大酒店";"江苏利特尔绿色包装股份有限公司";"常州市金坛沃德丰电子科技有限公司"},MATCH(D1476,{"BJ_zhongyu";"JS_WX_liteer";"JS_CZ_wodefeng"},0)),"")</f>
        <v>江苏利特尔绿色包装股份有限公司</v>
      </c>
      <c r="D1476" s="11" t="str">
        <f>[1]动作!$G1475</f>
        <v>JS_WX_liteer</v>
      </c>
      <c r="E1476" s="11" t="str">
        <f>[1]动作!$D1475</f>
        <v>分系统1BMS5单体电压过低二级故障</v>
      </c>
      <c r="F1476" s="11" t="s">
        <v>177</v>
      </c>
      <c r="G1476" s="12">
        <f>[1]动作!$A1475+[1]动作!$B1475</f>
        <v>43199.494768518518</v>
      </c>
      <c r="H1476" s="12"/>
      <c r="I1476" s="11"/>
    </row>
    <row r="1477" spans="1:9" hidden="1" x14ac:dyDescent="0.3">
      <c r="A1477" s="24">
        <v>1475</v>
      </c>
      <c r="B1477" s="11" t="str">
        <f>IFERROR(INDEX({"JSNY-BJ0001-01";"JSNY-JS0022-01";"JSNY-JS0002-01"},MATCH(D1477,{"BJ_zhongyu";"JS_WX_liteer";"JS_CZ_wodefeng"},0)),"")</f>
        <v>JSNY-JS0022-01</v>
      </c>
      <c r="C1477" s="11" t="str">
        <f>IFERROR(INDEX({"北京中裕世纪大酒店";"江苏利特尔绿色包装股份有限公司";"常州市金坛沃德丰电子科技有限公司"},MATCH(D1477,{"BJ_zhongyu";"JS_WX_liteer";"JS_CZ_wodefeng"},0)),"")</f>
        <v>江苏利特尔绿色包装股份有限公司</v>
      </c>
      <c r="D1477" s="11" t="str">
        <f>[1]动作!$G1476</f>
        <v>JS_WX_liteer</v>
      </c>
      <c r="E1477" s="11" t="str">
        <f>[1]动作!$D1476</f>
        <v>分系统1BMS6单体电压过低一级故障</v>
      </c>
      <c r="F1477" s="11" t="s">
        <v>177</v>
      </c>
      <c r="G1477" s="12">
        <f>[1]动作!$A1476+[1]动作!$B1476</f>
        <v>43199.494942129626</v>
      </c>
      <c r="H1477" s="12"/>
      <c r="I1477" s="11"/>
    </row>
    <row r="1478" spans="1:9" hidden="1" x14ac:dyDescent="0.3">
      <c r="A1478" s="24">
        <v>1476</v>
      </c>
      <c r="B1478" s="11" t="str">
        <f>IFERROR(INDEX({"JSNY-BJ0001-01";"JSNY-JS0022-01";"JSNY-JS0002-01"},MATCH(D1478,{"BJ_zhongyu";"JS_WX_liteer";"JS_CZ_wodefeng"},0)),"")</f>
        <v>JSNY-JS0022-01</v>
      </c>
      <c r="C1478" s="11" t="str">
        <f>IFERROR(INDEX({"北京中裕世纪大酒店";"江苏利特尔绿色包装股份有限公司";"常州市金坛沃德丰电子科技有限公司"},MATCH(D1478,{"BJ_zhongyu";"JS_WX_liteer";"JS_CZ_wodefeng"},0)),"")</f>
        <v>江苏利特尔绿色包装股份有限公司</v>
      </c>
      <c r="D1478" s="11" t="str">
        <f>[1]动作!$G1477</f>
        <v>JS_WX_liteer</v>
      </c>
      <c r="E1478" s="11" t="str">
        <f>[1]动作!$D1477</f>
        <v>分系统1BMS6单体电压过低二级故障</v>
      </c>
      <c r="F1478" s="11" t="s">
        <v>177</v>
      </c>
      <c r="G1478" s="12">
        <f>[1]动作!$A1477+[1]动作!$B1477</f>
        <v>43199.494942129626</v>
      </c>
      <c r="H1478" s="12"/>
      <c r="I1478" s="11"/>
    </row>
    <row r="1479" spans="1:9" hidden="1" x14ac:dyDescent="0.3">
      <c r="A1479" s="24">
        <v>1477</v>
      </c>
      <c r="B1479" s="11" t="str">
        <f>IFERROR(INDEX({"JSNY-BJ0001-01";"JSNY-JS0022-01";"JSNY-JS0002-01"},MATCH(D1479,{"BJ_zhongyu";"JS_WX_liteer";"JS_CZ_wodefeng"},0)),"")</f>
        <v>JSNY-JS0022-01</v>
      </c>
      <c r="C1479" s="11" t="str">
        <f>IFERROR(INDEX({"北京中裕世纪大酒店";"江苏利特尔绿色包装股份有限公司";"常州市金坛沃德丰电子科技有限公司"},MATCH(D1479,{"BJ_zhongyu";"JS_WX_liteer";"JS_CZ_wodefeng"},0)),"")</f>
        <v>江苏利特尔绿色包装股份有限公司</v>
      </c>
      <c r="D1479" s="11" t="str">
        <f>[1]动作!$G1478</f>
        <v>JS_WX_liteer</v>
      </c>
      <c r="E1479" s="11" t="str">
        <f>[1]动作!$D1478</f>
        <v>分系统1BMS3单体电压过低一级故障</v>
      </c>
      <c r="F1479" s="11" t="s">
        <v>177</v>
      </c>
      <c r="G1479" s="12">
        <f>[1]动作!$A1478+[1]动作!$B1478</f>
        <v>43199.495000000003</v>
      </c>
      <c r="H1479" s="12"/>
      <c r="I1479" s="11"/>
    </row>
    <row r="1480" spans="1:9" hidden="1" x14ac:dyDescent="0.3">
      <c r="A1480" s="24">
        <v>1478</v>
      </c>
      <c r="B1480" s="11" t="str">
        <f>IFERROR(INDEX({"JSNY-BJ0001-01";"JSNY-JS0022-01";"JSNY-JS0002-01"},MATCH(D1480,{"BJ_zhongyu";"JS_WX_liteer";"JS_CZ_wodefeng"},0)),"")</f>
        <v>JSNY-JS0022-01</v>
      </c>
      <c r="C1480" s="11" t="str">
        <f>IFERROR(INDEX({"北京中裕世纪大酒店";"江苏利特尔绿色包装股份有限公司";"常州市金坛沃德丰电子科技有限公司"},MATCH(D1480,{"BJ_zhongyu";"JS_WX_liteer";"JS_CZ_wodefeng"},0)),"")</f>
        <v>江苏利特尔绿色包装股份有限公司</v>
      </c>
      <c r="D1480" s="11" t="str">
        <f>[1]动作!$G1479</f>
        <v>JS_WX_liteer</v>
      </c>
      <c r="E1480" s="11" t="str">
        <f>[1]动作!$D1479</f>
        <v>分系统1BMS3单体电压过低二级故障</v>
      </c>
      <c r="F1480" s="11" t="s">
        <v>177</v>
      </c>
      <c r="G1480" s="12">
        <f>[1]动作!$A1479+[1]动作!$B1479</f>
        <v>43199.495000000003</v>
      </c>
      <c r="H1480" s="12"/>
      <c r="I1480" s="11"/>
    </row>
    <row r="1481" spans="1:9" hidden="1" x14ac:dyDescent="0.3">
      <c r="A1481" s="24">
        <v>1479</v>
      </c>
      <c r="B1481" s="11" t="str">
        <f>IFERROR(INDEX({"JSNY-BJ0001-01";"JSNY-JS0022-01";"JSNY-JS0002-01"},MATCH(D1481,{"BJ_zhongyu";"JS_WX_liteer";"JS_CZ_wodefeng"},0)),"")</f>
        <v>JSNY-JS0022-01</v>
      </c>
      <c r="C1481" s="11" t="str">
        <f>IFERROR(INDEX({"北京中裕世纪大酒店";"江苏利特尔绿色包装股份有限公司";"常州市金坛沃德丰电子科技有限公司"},MATCH(D1481,{"BJ_zhongyu";"JS_WX_liteer";"JS_CZ_wodefeng"},0)),"")</f>
        <v>江苏利特尔绿色包装股份有限公司</v>
      </c>
      <c r="D1481" s="11" t="str">
        <f>[1]动作!$G1480</f>
        <v>JS_WX_liteer</v>
      </c>
      <c r="E1481" s="11" t="str">
        <f>[1]动作!$D1480</f>
        <v>分系统1BMS3SOC过低一级故障</v>
      </c>
      <c r="F1481" s="11" t="s">
        <v>177</v>
      </c>
      <c r="G1481" s="12">
        <f>[1]动作!$A1480+[1]动作!$B1480</f>
        <v>43199.495115740741</v>
      </c>
      <c r="H1481" s="12"/>
      <c r="I1481" s="11"/>
    </row>
    <row r="1482" spans="1:9" hidden="1" x14ac:dyDescent="0.3">
      <c r="A1482" s="24">
        <v>1480</v>
      </c>
      <c r="B1482" s="11" t="str">
        <f>IFERROR(INDEX({"JSNY-BJ0001-01";"JSNY-JS0022-01";"JSNY-JS0002-01"},MATCH(D1482,{"BJ_zhongyu";"JS_WX_liteer";"JS_CZ_wodefeng"},0)),"")</f>
        <v>JSNY-JS0022-01</v>
      </c>
      <c r="C1482" s="11" t="str">
        <f>IFERROR(INDEX({"北京中裕世纪大酒店";"江苏利特尔绿色包装股份有限公司";"常州市金坛沃德丰电子科技有限公司"},MATCH(D1482,{"BJ_zhongyu";"JS_WX_liteer";"JS_CZ_wodefeng"},0)),"")</f>
        <v>江苏利特尔绿色包装股份有限公司</v>
      </c>
      <c r="D1482" s="11" t="str">
        <f>[1]动作!$G1481</f>
        <v>JS_WX_liteer</v>
      </c>
      <c r="E1482" s="11" t="str">
        <f>[1]动作!$D1481</f>
        <v>分系统1BMS3SOC过低二级故障</v>
      </c>
      <c r="F1482" s="11" t="s">
        <v>177</v>
      </c>
      <c r="G1482" s="12">
        <f>[1]动作!$A1481+[1]动作!$B1481</f>
        <v>43199.495115740741</v>
      </c>
      <c r="H1482" s="12"/>
      <c r="I1482" s="11"/>
    </row>
    <row r="1483" spans="1:9" hidden="1" x14ac:dyDescent="0.3">
      <c r="A1483" s="24">
        <v>1481</v>
      </c>
      <c r="B1483" s="11" t="str">
        <f>IFERROR(INDEX({"JSNY-BJ0001-01";"JSNY-JS0022-01";"JSNY-JS0002-01"},MATCH(D1483,{"BJ_zhongyu";"JS_WX_liteer";"JS_CZ_wodefeng"},0)),"")</f>
        <v>JSNY-JS0022-01</v>
      </c>
      <c r="C1483" s="11" t="str">
        <f>IFERROR(INDEX({"北京中裕世纪大酒店";"江苏利特尔绿色包装股份有限公司";"常州市金坛沃德丰电子科技有限公司"},MATCH(D1483,{"BJ_zhongyu";"JS_WX_liteer";"JS_CZ_wodefeng"},0)),"")</f>
        <v>江苏利特尔绿色包装股份有限公司</v>
      </c>
      <c r="D1483" s="11" t="str">
        <f>[1]动作!$G1482</f>
        <v>JS_WX_liteer</v>
      </c>
      <c r="E1483" s="11" t="str">
        <f>[1]动作!$D1482</f>
        <v>分系统1BMS2SOC过低一级故障</v>
      </c>
      <c r="F1483" s="11" t="s">
        <v>177</v>
      </c>
      <c r="G1483" s="12">
        <f>[1]动作!$A1482+[1]动作!$B1482</f>
        <v>43199.496041666665</v>
      </c>
      <c r="H1483" s="12"/>
      <c r="I1483" s="11"/>
    </row>
    <row r="1484" spans="1:9" hidden="1" x14ac:dyDescent="0.3">
      <c r="A1484" s="24">
        <v>1482</v>
      </c>
      <c r="B1484" s="11" t="str">
        <f>IFERROR(INDEX({"JSNY-BJ0001-01";"JSNY-JS0022-01";"JSNY-JS0002-01"},MATCH(D1484,{"BJ_zhongyu";"JS_WX_liteer";"JS_CZ_wodefeng"},0)),"")</f>
        <v>JSNY-JS0022-01</v>
      </c>
      <c r="C1484" s="11" t="str">
        <f>IFERROR(INDEX({"北京中裕世纪大酒店";"江苏利特尔绿色包装股份有限公司";"常州市金坛沃德丰电子科技有限公司"},MATCH(D1484,{"BJ_zhongyu";"JS_WX_liteer";"JS_CZ_wodefeng"},0)),"")</f>
        <v>江苏利特尔绿色包装股份有限公司</v>
      </c>
      <c r="D1484" s="11" t="str">
        <f>[1]动作!$G1483</f>
        <v>JS_WX_liteer</v>
      </c>
      <c r="E1484" s="11" t="str">
        <f>[1]动作!$D1483</f>
        <v>分系统1BMS2SOC过低二级故障</v>
      </c>
      <c r="F1484" s="11" t="s">
        <v>177</v>
      </c>
      <c r="G1484" s="12">
        <f>[1]动作!$A1483+[1]动作!$B1483</f>
        <v>43199.496041666665</v>
      </c>
      <c r="H1484" s="12"/>
      <c r="I1484" s="11"/>
    </row>
    <row r="1485" spans="1:9" hidden="1" x14ac:dyDescent="0.3">
      <c r="A1485" s="24">
        <v>1483</v>
      </c>
      <c r="B1485" s="11" t="str">
        <f>IFERROR(INDEX({"JSNY-BJ0001-01";"JSNY-JS0022-01";"JSNY-JS0002-01"},MATCH(D1485,{"BJ_zhongyu";"JS_WX_liteer";"JS_CZ_wodefeng"},0)),"")</f>
        <v>JSNY-JS0022-01</v>
      </c>
      <c r="C1485" s="11" t="str">
        <f>IFERROR(INDEX({"北京中裕世纪大酒店";"江苏利特尔绿色包装股份有限公司";"常州市金坛沃德丰电子科技有限公司"},MATCH(D1485,{"BJ_zhongyu";"JS_WX_liteer";"JS_CZ_wodefeng"},0)),"")</f>
        <v>江苏利特尔绿色包装股份有限公司</v>
      </c>
      <c r="D1485" s="11" t="str">
        <f>[1]动作!$G1484</f>
        <v>JS_WX_liteer</v>
      </c>
      <c r="E1485" s="11" t="str">
        <f>[1]动作!$D1484</f>
        <v>分系统1BMS5SOC过低一级故障</v>
      </c>
      <c r="F1485" s="11" t="s">
        <v>177</v>
      </c>
      <c r="G1485" s="12">
        <f>[1]动作!$A1484+[1]动作!$B1484</f>
        <v>43199.497546296298</v>
      </c>
      <c r="H1485" s="12"/>
      <c r="I1485" s="11"/>
    </row>
    <row r="1486" spans="1:9" hidden="1" x14ac:dyDescent="0.3">
      <c r="A1486" s="24">
        <v>1484</v>
      </c>
      <c r="B1486" s="11" t="str">
        <f>IFERROR(INDEX({"JSNY-BJ0001-01";"JSNY-JS0022-01";"JSNY-JS0002-01"},MATCH(D1486,{"BJ_zhongyu";"JS_WX_liteer";"JS_CZ_wodefeng"},0)),"")</f>
        <v>JSNY-JS0022-01</v>
      </c>
      <c r="C1486" s="11" t="str">
        <f>IFERROR(INDEX({"北京中裕世纪大酒店";"江苏利特尔绿色包装股份有限公司";"常州市金坛沃德丰电子科技有限公司"},MATCH(D1486,{"BJ_zhongyu";"JS_WX_liteer";"JS_CZ_wodefeng"},0)),"")</f>
        <v>江苏利特尔绿色包装股份有限公司</v>
      </c>
      <c r="D1486" s="11" t="str">
        <f>[1]动作!$G1485</f>
        <v>JS_WX_liteer</v>
      </c>
      <c r="E1486" s="11" t="str">
        <f>[1]动作!$D1485</f>
        <v>分系统1BMS5SOC过低二级故障</v>
      </c>
      <c r="F1486" s="11" t="s">
        <v>177</v>
      </c>
      <c r="G1486" s="12">
        <f>[1]动作!$A1485+[1]动作!$B1485</f>
        <v>43199.497546296298</v>
      </c>
      <c r="H1486" s="12"/>
      <c r="I1486" s="11"/>
    </row>
    <row r="1487" spans="1:9" hidden="1" x14ac:dyDescent="0.3">
      <c r="A1487" s="24">
        <v>1485</v>
      </c>
      <c r="B1487" s="11" t="str">
        <f>IFERROR(INDEX({"JSNY-BJ0001-01";"JSNY-JS0022-01";"JSNY-JS0002-01"},MATCH(D1487,{"BJ_zhongyu";"JS_WX_liteer";"JS_CZ_wodefeng"},0)),"")</f>
        <v>JSNY-JS0022-01</v>
      </c>
      <c r="C1487" s="11" t="str">
        <f>IFERROR(INDEX({"北京中裕世纪大酒店";"江苏利特尔绿色包装股份有限公司";"常州市金坛沃德丰电子科技有限公司"},MATCH(D1487,{"BJ_zhongyu";"JS_WX_liteer";"JS_CZ_wodefeng"},0)),"")</f>
        <v>江苏利特尔绿色包装股份有限公司</v>
      </c>
      <c r="D1487" s="11" t="str">
        <f>[1]动作!$G1486</f>
        <v>JS_WX_liteer</v>
      </c>
      <c r="E1487" s="11" t="str">
        <f>[1]动作!$D1486</f>
        <v>分系统1BMS6SOC过低一级故障</v>
      </c>
      <c r="F1487" s="11" t="s">
        <v>177</v>
      </c>
      <c r="G1487" s="12">
        <f>[1]动作!$A1486+[1]动作!$B1486</f>
        <v>43199.497546296298</v>
      </c>
      <c r="H1487" s="12"/>
      <c r="I1487" s="11"/>
    </row>
    <row r="1488" spans="1:9" hidden="1" x14ac:dyDescent="0.3">
      <c r="A1488" s="24">
        <v>1486</v>
      </c>
      <c r="B1488" s="11" t="str">
        <f>IFERROR(INDEX({"JSNY-BJ0001-01";"JSNY-JS0022-01";"JSNY-JS0002-01"},MATCH(D1488,{"BJ_zhongyu";"JS_WX_liteer";"JS_CZ_wodefeng"},0)),"")</f>
        <v>JSNY-JS0022-01</v>
      </c>
      <c r="C1488" s="11" t="str">
        <f>IFERROR(INDEX({"北京中裕世纪大酒店";"江苏利特尔绿色包装股份有限公司";"常州市金坛沃德丰电子科技有限公司"},MATCH(D1488,{"BJ_zhongyu";"JS_WX_liteer";"JS_CZ_wodefeng"},0)),"")</f>
        <v>江苏利特尔绿色包装股份有限公司</v>
      </c>
      <c r="D1488" s="11" t="str">
        <f>[1]动作!$G1487</f>
        <v>JS_WX_liteer</v>
      </c>
      <c r="E1488" s="11" t="str">
        <f>[1]动作!$D1487</f>
        <v>分系统1BMS6SOC过低二级故障</v>
      </c>
      <c r="F1488" s="11" t="s">
        <v>177</v>
      </c>
      <c r="G1488" s="12">
        <f>[1]动作!$A1487+[1]动作!$B1487</f>
        <v>43199.497546296298</v>
      </c>
      <c r="H1488" s="12"/>
      <c r="I1488" s="11"/>
    </row>
    <row r="1489" spans="1:9" hidden="1" x14ac:dyDescent="0.3">
      <c r="A1489" s="24">
        <v>1487</v>
      </c>
      <c r="B1489" s="11" t="str">
        <f>IFERROR(INDEX({"JSNY-BJ0001-01";"JSNY-JS0022-01";"JSNY-JS0002-01"},MATCH(D1489,{"BJ_zhongyu";"JS_WX_liteer";"JS_CZ_wodefeng"},0)),"")</f>
        <v>JSNY-JS0022-01</v>
      </c>
      <c r="C1489" s="11" t="str">
        <f>IFERROR(INDEX({"北京中裕世纪大酒店";"江苏利特尔绿色包装股份有限公司";"常州市金坛沃德丰电子科技有限公司"},MATCH(D1489,{"BJ_zhongyu";"JS_WX_liteer";"JS_CZ_wodefeng"},0)),"")</f>
        <v>江苏利特尔绿色包装股份有限公司</v>
      </c>
      <c r="D1489" s="11" t="str">
        <f>[1]动作!$G1488</f>
        <v>JS_WX_liteer</v>
      </c>
      <c r="E1489" s="11" t="str">
        <f>[1]动作!$D1488</f>
        <v>分系统1BMS1SOC过低一级故障</v>
      </c>
      <c r="F1489" s="11" t="s">
        <v>177</v>
      </c>
      <c r="G1489" s="12">
        <f>[1]动作!$A1488+[1]动作!$B1488</f>
        <v>43199.49800925926</v>
      </c>
      <c r="H1489" s="12"/>
      <c r="I1489" s="11"/>
    </row>
    <row r="1490" spans="1:9" hidden="1" x14ac:dyDescent="0.3">
      <c r="A1490" s="24">
        <v>1488</v>
      </c>
      <c r="B1490" s="11" t="str">
        <f>IFERROR(INDEX({"JSNY-BJ0001-01";"JSNY-JS0022-01";"JSNY-JS0002-01"},MATCH(D1490,{"BJ_zhongyu";"JS_WX_liteer";"JS_CZ_wodefeng"},0)),"")</f>
        <v>JSNY-JS0022-01</v>
      </c>
      <c r="C1490" s="11" t="str">
        <f>IFERROR(INDEX({"北京中裕世纪大酒店";"江苏利特尔绿色包装股份有限公司";"常州市金坛沃德丰电子科技有限公司"},MATCH(D1490,{"BJ_zhongyu";"JS_WX_liteer";"JS_CZ_wodefeng"},0)),"")</f>
        <v>江苏利特尔绿色包装股份有限公司</v>
      </c>
      <c r="D1490" s="11" t="str">
        <f>[1]动作!$G1489</f>
        <v>JS_WX_liteer</v>
      </c>
      <c r="E1490" s="11" t="str">
        <f>[1]动作!$D1489</f>
        <v>分系统1BMS1SOC过低二级故障</v>
      </c>
      <c r="F1490" s="11" t="s">
        <v>177</v>
      </c>
      <c r="G1490" s="12">
        <f>[1]动作!$A1489+[1]动作!$B1489</f>
        <v>43199.49800925926</v>
      </c>
      <c r="H1490" s="12"/>
      <c r="I1490" s="11"/>
    </row>
    <row r="1491" spans="1:9" hidden="1" x14ac:dyDescent="0.3">
      <c r="A1491" s="24">
        <v>1489</v>
      </c>
      <c r="B1491" s="11" t="str">
        <f>IFERROR(INDEX({"JSNY-BJ0001-01";"JSNY-JS0022-01";"JSNY-JS0002-01"},MATCH(D1491,{"BJ_zhongyu";"JS_WX_liteer";"JS_CZ_wodefeng"},0)),"")</f>
        <v>JSNY-JS0022-01</v>
      </c>
      <c r="C1491" s="11" t="str">
        <f>IFERROR(INDEX({"北京中裕世纪大酒店";"江苏利特尔绿色包装股份有限公司";"常州市金坛沃德丰电子科技有限公司"},MATCH(D1491,{"BJ_zhongyu";"JS_WX_liteer";"JS_CZ_wodefeng"},0)),"")</f>
        <v>江苏利特尔绿色包装股份有限公司</v>
      </c>
      <c r="D1491" s="11" t="str">
        <f>[1]动作!$G1490</f>
        <v>JS_WX_liteer</v>
      </c>
      <c r="E1491" s="11" t="str">
        <f>[1]动作!$D1490</f>
        <v>分系统1BMS7SOC过低一级故障</v>
      </c>
      <c r="F1491" s="11" t="s">
        <v>177</v>
      </c>
      <c r="G1491" s="12">
        <f>[1]动作!$A1490+[1]动作!$B1490</f>
        <v>43199.498935185184</v>
      </c>
      <c r="H1491" s="12"/>
      <c r="I1491" s="11"/>
    </row>
    <row r="1492" spans="1:9" hidden="1" x14ac:dyDescent="0.3">
      <c r="A1492" s="24">
        <v>1490</v>
      </c>
      <c r="B1492" s="11" t="str">
        <f>IFERROR(INDEX({"JSNY-BJ0001-01";"JSNY-JS0022-01";"JSNY-JS0002-01"},MATCH(D1492,{"BJ_zhongyu";"JS_WX_liteer";"JS_CZ_wodefeng"},0)),"")</f>
        <v>JSNY-JS0022-01</v>
      </c>
      <c r="C1492" s="11" t="str">
        <f>IFERROR(INDEX({"北京中裕世纪大酒店";"江苏利特尔绿色包装股份有限公司";"常州市金坛沃德丰电子科技有限公司"},MATCH(D1492,{"BJ_zhongyu";"JS_WX_liteer";"JS_CZ_wodefeng"},0)),"")</f>
        <v>江苏利特尔绿色包装股份有限公司</v>
      </c>
      <c r="D1492" s="11" t="str">
        <f>[1]动作!$G1491</f>
        <v>JS_WX_liteer</v>
      </c>
      <c r="E1492" s="11" t="str">
        <f>[1]动作!$D1491</f>
        <v>分系统1BMS7SOC过低二级故障</v>
      </c>
      <c r="F1492" s="11" t="s">
        <v>177</v>
      </c>
      <c r="G1492" s="12">
        <f>[1]动作!$A1491+[1]动作!$B1491</f>
        <v>43199.498935185184</v>
      </c>
      <c r="H1492" s="12"/>
      <c r="I1492" s="11"/>
    </row>
    <row r="1493" spans="1:9" hidden="1" x14ac:dyDescent="0.3">
      <c r="A1493" s="24">
        <v>1491</v>
      </c>
      <c r="B1493" s="11" t="str">
        <f>IFERROR(INDEX({"JSNY-BJ0001-01";"JSNY-JS0022-01";"JSNY-JS0002-01"},MATCH(D1493,{"BJ_zhongyu";"JS_WX_liteer";"JS_CZ_wodefeng"},0)),"")</f>
        <v>JSNY-JS0022-01</v>
      </c>
      <c r="C1493" s="11" t="str">
        <f>IFERROR(INDEX({"北京中裕世纪大酒店";"江苏利特尔绿色包装股份有限公司";"常州市金坛沃德丰电子科技有限公司"},MATCH(D1493,{"BJ_zhongyu";"JS_WX_liteer";"JS_CZ_wodefeng"},0)),"")</f>
        <v>江苏利特尔绿色包装股份有限公司</v>
      </c>
      <c r="D1493" s="11" t="str">
        <f>[1]动作!$G1492</f>
        <v>JS_WX_liteer</v>
      </c>
      <c r="E1493" s="11" t="str">
        <f>[1]动作!$D1492</f>
        <v>分系统1BMS9SOC过低一级故障</v>
      </c>
      <c r="F1493" s="11" t="s">
        <v>177</v>
      </c>
      <c r="G1493" s="12">
        <f>[1]动作!$A1492+[1]动作!$B1492</f>
        <v>43199.499571759261</v>
      </c>
      <c r="H1493" s="12"/>
      <c r="I1493" s="11"/>
    </row>
    <row r="1494" spans="1:9" hidden="1" x14ac:dyDescent="0.3">
      <c r="A1494" s="24">
        <v>1492</v>
      </c>
      <c r="B1494" s="11" t="str">
        <f>IFERROR(INDEX({"JSNY-BJ0001-01";"JSNY-JS0022-01";"JSNY-JS0002-01"},MATCH(D1494,{"BJ_zhongyu";"JS_WX_liteer";"JS_CZ_wodefeng"},0)),"")</f>
        <v>JSNY-JS0022-01</v>
      </c>
      <c r="C1494" s="11" t="str">
        <f>IFERROR(INDEX({"北京中裕世纪大酒店";"江苏利特尔绿色包装股份有限公司";"常州市金坛沃德丰电子科技有限公司"},MATCH(D1494,{"BJ_zhongyu";"JS_WX_liteer";"JS_CZ_wodefeng"},0)),"")</f>
        <v>江苏利特尔绿色包装股份有限公司</v>
      </c>
      <c r="D1494" s="11" t="str">
        <f>[1]动作!$G1493</f>
        <v>JS_WX_liteer</v>
      </c>
      <c r="E1494" s="11" t="str">
        <f>[1]动作!$D1493</f>
        <v>分系统1BMS9SOC过低二级故障</v>
      </c>
      <c r="F1494" s="11" t="s">
        <v>177</v>
      </c>
      <c r="G1494" s="12">
        <f>[1]动作!$A1493+[1]动作!$B1493</f>
        <v>43199.499571759261</v>
      </c>
      <c r="H1494" s="12"/>
      <c r="I1494" s="11"/>
    </row>
    <row r="1495" spans="1:9" hidden="1" x14ac:dyDescent="0.3">
      <c r="A1495" s="24">
        <v>1493</v>
      </c>
      <c r="B1495" s="11" t="str">
        <f>IFERROR(INDEX({"JSNY-BJ0001-01";"JSNY-JS0022-01";"JSNY-JS0002-01"},MATCH(D1495,{"BJ_zhongyu";"JS_WX_liteer";"JS_CZ_wodefeng"},0)),"")</f>
        <v>JSNY-JS0002-01</v>
      </c>
      <c r="C1495" s="11" t="str">
        <f>IFERROR(INDEX({"北京中裕世纪大酒店";"江苏利特尔绿色包装股份有限公司";"常州市金坛沃德丰电子科技有限公司"},MATCH(D1495,{"BJ_zhongyu";"JS_WX_liteer";"JS_CZ_wodefeng"},0)),"")</f>
        <v>常州市金坛沃德丰电子科技有限公司</v>
      </c>
      <c r="D1495" s="11" t="str">
        <f>[1]动作!$G1494</f>
        <v>JS_CZ_wodefeng</v>
      </c>
      <c r="E1495" s="11" t="str">
        <f>[1]动作!$D1494</f>
        <v>分系统1BMS1SOC过低一级故障</v>
      </c>
      <c r="F1495" s="11" t="s">
        <v>177</v>
      </c>
      <c r="G1495" s="12">
        <f>[1]动作!$A1494+[1]动作!$B1494</f>
        <v>43199.499803240738</v>
      </c>
      <c r="H1495" s="12"/>
      <c r="I1495" s="11"/>
    </row>
    <row r="1496" spans="1:9" hidden="1" x14ac:dyDescent="0.3">
      <c r="A1496" s="24">
        <v>1494</v>
      </c>
      <c r="B1496" s="11" t="str">
        <f>IFERROR(INDEX({"JSNY-BJ0001-01";"JSNY-JS0022-01";"JSNY-JS0002-01"},MATCH(D1496,{"BJ_zhongyu";"JS_WX_liteer";"JS_CZ_wodefeng"},0)),"")</f>
        <v>JSNY-JS0002-01</v>
      </c>
      <c r="C1496" s="11" t="str">
        <f>IFERROR(INDEX({"北京中裕世纪大酒店";"江苏利特尔绿色包装股份有限公司";"常州市金坛沃德丰电子科技有限公司"},MATCH(D1496,{"BJ_zhongyu";"JS_WX_liteer";"JS_CZ_wodefeng"},0)),"")</f>
        <v>常州市金坛沃德丰电子科技有限公司</v>
      </c>
      <c r="D1496" s="11" t="str">
        <f>[1]动作!$G1495</f>
        <v>JS_CZ_wodefeng</v>
      </c>
      <c r="E1496" s="11" t="str">
        <f>[1]动作!$D1495</f>
        <v>分系统1BMS2SOC过低一级故障</v>
      </c>
      <c r="F1496" s="11" t="s">
        <v>177</v>
      </c>
      <c r="G1496" s="12">
        <f>[1]动作!$A1495+[1]动作!$B1495</f>
        <v>43199.499803240738</v>
      </c>
      <c r="H1496" s="12"/>
      <c r="I1496" s="11"/>
    </row>
    <row r="1497" spans="1:9" hidden="1" x14ac:dyDescent="0.3">
      <c r="A1497" s="24">
        <v>1495</v>
      </c>
      <c r="B1497" s="11" t="str">
        <f>IFERROR(INDEX({"JSNY-BJ0001-01";"JSNY-JS0022-01";"JSNY-JS0002-01"},MATCH(D1497,{"BJ_zhongyu";"JS_WX_liteer";"JS_CZ_wodefeng"},0)),"")</f>
        <v>JSNY-JS0002-01</v>
      </c>
      <c r="C1497" s="11" t="str">
        <f>IFERROR(INDEX({"北京中裕世纪大酒店";"江苏利特尔绿色包装股份有限公司";"常州市金坛沃德丰电子科技有限公司"},MATCH(D1497,{"BJ_zhongyu";"JS_WX_liteer";"JS_CZ_wodefeng"},0)),"")</f>
        <v>常州市金坛沃德丰电子科技有限公司</v>
      </c>
      <c r="D1497" s="11" t="str">
        <f>[1]动作!$G1496</f>
        <v>JS_CZ_wodefeng</v>
      </c>
      <c r="E1497" s="11" t="str">
        <f>[1]动作!$D1496</f>
        <v>分系统1BMS3SOC过低一级故障</v>
      </c>
      <c r="F1497" s="11" t="s">
        <v>177</v>
      </c>
      <c r="G1497" s="12">
        <f>[1]动作!$A1496+[1]动作!$B1496</f>
        <v>43199.499918981484</v>
      </c>
      <c r="H1497" s="12"/>
      <c r="I1497" s="11"/>
    </row>
    <row r="1498" spans="1:9" hidden="1" x14ac:dyDescent="0.3">
      <c r="A1498" s="24">
        <v>1496</v>
      </c>
      <c r="B1498" s="11" t="str">
        <f>IFERROR(INDEX({"JSNY-BJ0001-01";"JSNY-JS0022-01";"JSNY-JS0002-01"},MATCH(D1498,{"BJ_zhongyu";"JS_WX_liteer";"JS_CZ_wodefeng"},0)),"")</f>
        <v>JSNY-JS0002-01</v>
      </c>
      <c r="C1498" s="11" t="str">
        <f>IFERROR(INDEX({"北京中裕世纪大酒店";"江苏利特尔绿色包装股份有限公司";"常州市金坛沃德丰电子科技有限公司"},MATCH(D1498,{"BJ_zhongyu";"JS_WX_liteer";"JS_CZ_wodefeng"},0)),"")</f>
        <v>常州市金坛沃德丰电子科技有限公司</v>
      </c>
      <c r="D1498" s="11" t="str">
        <f>[1]动作!$G1497</f>
        <v>JS_CZ_wodefeng</v>
      </c>
      <c r="E1498" s="11" t="str">
        <f>[1]动作!$D1497</f>
        <v>分系统1BMS4SOC过低一级故障</v>
      </c>
      <c r="F1498" s="11" t="s">
        <v>177</v>
      </c>
      <c r="G1498" s="12">
        <f>[1]动作!$A1497+[1]动作!$B1497</f>
        <v>43199.499918981484</v>
      </c>
      <c r="H1498" s="12"/>
      <c r="I1498" s="11"/>
    </row>
    <row r="1499" spans="1:9" hidden="1" x14ac:dyDescent="0.3">
      <c r="A1499" s="24">
        <v>1497</v>
      </c>
      <c r="B1499" s="11" t="str">
        <f>IFERROR(INDEX({"JSNY-BJ0001-01";"JSNY-JS0022-01";"JSNY-JS0002-01"},MATCH(D1499,{"BJ_zhongyu";"JS_WX_liteer";"JS_CZ_wodefeng"},0)),"")</f>
        <v>JSNY-JS0002-01</v>
      </c>
      <c r="C1499" s="11" t="str">
        <f>IFERROR(INDEX({"北京中裕世纪大酒店";"江苏利特尔绿色包装股份有限公司";"常州市金坛沃德丰电子科技有限公司"},MATCH(D1499,{"BJ_zhongyu";"JS_WX_liteer";"JS_CZ_wodefeng"},0)),"")</f>
        <v>常州市金坛沃德丰电子科技有限公司</v>
      </c>
      <c r="D1499" s="11" t="str">
        <f>[1]动作!$G1498</f>
        <v>JS_CZ_wodefeng</v>
      </c>
      <c r="E1499" s="11" t="str">
        <f>[1]动作!$D1498</f>
        <v>分系统1BMS6SOC过低一级故障</v>
      </c>
      <c r="F1499" s="11" t="s">
        <v>177</v>
      </c>
      <c r="G1499" s="12">
        <f>[1]动作!$A1498+[1]动作!$B1498</f>
        <v>43199.499976851854</v>
      </c>
      <c r="H1499" s="12"/>
      <c r="I1499" s="11"/>
    </row>
    <row r="1500" spans="1:9" hidden="1" x14ac:dyDescent="0.3">
      <c r="A1500" s="24">
        <v>1498</v>
      </c>
      <c r="B1500" s="11" t="str">
        <f>IFERROR(INDEX({"JSNY-BJ0001-01";"JSNY-JS0022-01";"JSNY-JS0002-01"},MATCH(D1500,{"BJ_zhongyu";"JS_WX_liteer";"JS_CZ_wodefeng"},0)),"")</f>
        <v>JSNY-JS0002-01</v>
      </c>
      <c r="C1500" s="11" t="str">
        <f>IFERROR(INDEX({"北京中裕世纪大酒店";"江苏利特尔绿色包装股份有限公司";"常州市金坛沃德丰电子科技有限公司"},MATCH(D1500,{"BJ_zhongyu";"JS_WX_liteer";"JS_CZ_wodefeng"},0)),"")</f>
        <v>常州市金坛沃德丰电子科技有限公司</v>
      </c>
      <c r="D1500" s="11" t="str">
        <f>[1]动作!$G1499</f>
        <v>JS_CZ_wodefeng</v>
      </c>
      <c r="E1500" s="11" t="str">
        <f>[1]动作!$D1499</f>
        <v>分系统1BMS1SOC过低二级故障</v>
      </c>
      <c r="F1500" s="11" t="s">
        <v>177</v>
      </c>
      <c r="G1500" s="12">
        <f>[1]动作!$A1499+[1]动作!$B1499</f>
        <v>43199.500092592592</v>
      </c>
      <c r="H1500" s="12"/>
      <c r="I1500" s="11"/>
    </row>
    <row r="1501" spans="1:9" hidden="1" x14ac:dyDescent="0.3">
      <c r="A1501" s="24">
        <v>1499</v>
      </c>
      <c r="B1501" s="11" t="str">
        <f>IFERROR(INDEX({"JSNY-BJ0001-01";"JSNY-JS0022-01";"JSNY-JS0002-01"},MATCH(D1501,{"BJ_zhongyu";"JS_WX_liteer";"JS_CZ_wodefeng"},0)),"")</f>
        <v>JSNY-JS0002-01</v>
      </c>
      <c r="C1501" s="11" t="str">
        <f>IFERROR(INDEX({"北京中裕世纪大酒店";"江苏利特尔绿色包装股份有限公司";"常州市金坛沃德丰电子科技有限公司"},MATCH(D1501,{"BJ_zhongyu";"JS_WX_liteer";"JS_CZ_wodefeng"},0)),"")</f>
        <v>常州市金坛沃德丰电子科技有限公司</v>
      </c>
      <c r="D1501" s="11" t="str">
        <f>[1]动作!$G1500</f>
        <v>JS_CZ_wodefeng</v>
      </c>
      <c r="E1501" s="11" t="str">
        <f>[1]动作!$D1500</f>
        <v>分系统1BMS2SOC过低二级故障</v>
      </c>
      <c r="F1501" s="11" t="s">
        <v>177</v>
      </c>
      <c r="G1501" s="12">
        <f>[1]动作!$A1500+[1]动作!$B1500</f>
        <v>43199.500092592592</v>
      </c>
      <c r="H1501" s="12"/>
      <c r="I1501" s="11"/>
    </row>
    <row r="1502" spans="1:9" hidden="1" x14ac:dyDescent="0.3">
      <c r="A1502" s="24">
        <v>1500</v>
      </c>
      <c r="B1502" s="11" t="str">
        <f>IFERROR(INDEX({"JSNY-BJ0001-01";"JSNY-JS0022-01";"JSNY-JS0002-01"},MATCH(D1502,{"BJ_zhongyu";"JS_WX_liteer";"JS_CZ_wodefeng"},0)),"")</f>
        <v>JSNY-JS0002-01</v>
      </c>
      <c r="C1502" s="11" t="str">
        <f>IFERROR(INDEX({"北京中裕世纪大酒店";"江苏利特尔绿色包装股份有限公司";"常州市金坛沃德丰电子科技有限公司"},MATCH(D1502,{"BJ_zhongyu";"JS_WX_liteer";"JS_CZ_wodefeng"},0)),"")</f>
        <v>常州市金坛沃德丰电子科技有限公司</v>
      </c>
      <c r="D1502" s="11" t="str">
        <f>[1]动作!$G1501</f>
        <v>JS_CZ_wodefeng</v>
      </c>
      <c r="E1502" s="11" t="str">
        <f>[1]动作!$D1501</f>
        <v>分系统1BMS3SOC过低二级故障</v>
      </c>
      <c r="F1502" s="11" t="s">
        <v>177</v>
      </c>
      <c r="G1502" s="12">
        <f>[1]动作!$A1501+[1]动作!$B1501</f>
        <v>43199.500092592592</v>
      </c>
      <c r="H1502" s="12"/>
      <c r="I1502" s="11"/>
    </row>
    <row r="1503" spans="1:9" hidden="1" x14ac:dyDescent="0.3">
      <c r="A1503" s="24">
        <v>1501</v>
      </c>
      <c r="B1503" s="11" t="str">
        <f>IFERROR(INDEX({"JSNY-BJ0001-01";"JSNY-JS0022-01";"JSNY-JS0002-01"},MATCH(D1503,{"BJ_zhongyu";"JS_WX_liteer";"JS_CZ_wodefeng"},0)),"")</f>
        <v>JSNY-JS0002-01</v>
      </c>
      <c r="C1503" s="11" t="str">
        <f>IFERROR(INDEX({"北京中裕世纪大酒店";"江苏利特尔绿色包装股份有限公司";"常州市金坛沃德丰电子科技有限公司"},MATCH(D1503,{"BJ_zhongyu";"JS_WX_liteer";"JS_CZ_wodefeng"},0)),"")</f>
        <v>常州市金坛沃德丰电子科技有限公司</v>
      </c>
      <c r="D1503" s="11" t="str">
        <f>[1]动作!$G1502</f>
        <v>JS_CZ_wodefeng</v>
      </c>
      <c r="E1503" s="11" t="str">
        <f>[1]动作!$D1502</f>
        <v>分系统1BMS4SOC过低二级故障</v>
      </c>
      <c r="F1503" s="11" t="s">
        <v>177</v>
      </c>
      <c r="G1503" s="12">
        <f>[1]动作!$A1502+[1]动作!$B1502</f>
        <v>43199.500092592592</v>
      </c>
      <c r="H1503" s="12"/>
      <c r="I1503" s="11"/>
    </row>
    <row r="1504" spans="1:9" hidden="1" x14ac:dyDescent="0.3">
      <c r="A1504" s="24">
        <v>1502</v>
      </c>
      <c r="B1504" s="11" t="str">
        <f>IFERROR(INDEX({"JSNY-BJ0001-01";"JSNY-JS0022-01";"JSNY-JS0002-01"},MATCH(D1504,{"BJ_zhongyu";"JS_WX_liteer";"JS_CZ_wodefeng"},0)),"")</f>
        <v>JSNY-JS0002-01</v>
      </c>
      <c r="C1504" s="11" t="str">
        <f>IFERROR(INDEX({"北京中裕世纪大酒店";"江苏利特尔绿色包装股份有限公司";"常州市金坛沃德丰电子科技有限公司"},MATCH(D1504,{"BJ_zhongyu";"JS_WX_liteer";"JS_CZ_wodefeng"},0)),"")</f>
        <v>常州市金坛沃德丰电子科技有限公司</v>
      </c>
      <c r="D1504" s="11" t="str">
        <f>[1]动作!$G1503</f>
        <v>JS_CZ_wodefeng</v>
      </c>
      <c r="E1504" s="11" t="str">
        <f>[1]动作!$D1503</f>
        <v>分系统1BMS5SOC过低二级故障</v>
      </c>
      <c r="F1504" s="11" t="s">
        <v>177</v>
      </c>
      <c r="G1504" s="12">
        <f>[1]动作!$A1503+[1]动作!$B1503</f>
        <v>43199.500092592592</v>
      </c>
      <c r="H1504" s="12"/>
      <c r="I1504" s="11"/>
    </row>
    <row r="1505" spans="1:9" hidden="1" x14ac:dyDescent="0.3">
      <c r="A1505" s="24">
        <v>1503</v>
      </c>
      <c r="B1505" s="11" t="str">
        <f>IFERROR(INDEX({"JSNY-BJ0001-01";"JSNY-JS0022-01";"JSNY-JS0002-01"},MATCH(D1505,{"BJ_zhongyu";"JS_WX_liteer";"JS_CZ_wodefeng"},0)),"")</f>
        <v>JSNY-JS0002-01</v>
      </c>
      <c r="C1505" s="11" t="str">
        <f>IFERROR(INDEX({"北京中裕世纪大酒店";"江苏利特尔绿色包装股份有限公司";"常州市金坛沃德丰电子科技有限公司"},MATCH(D1505,{"BJ_zhongyu";"JS_WX_liteer";"JS_CZ_wodefeng"},0)),"")</f>
        <v>常州市金坛沃德丰电子科技有限公司</v>
      </c>
      <c r="D1505" s="11" t="str">
        <f>[1]动作!$G1504</f>
        <v>JS_CZ_wodefeng</v>
      </c>
      <c r="E1505" s="11" t="str">
        <f>[1]动作!$D1504</f>
        <v>分系统1BMS6SOC过低二级故障</v>
      </c>
      <c r="F1505" s="11" t="s">
        <v>177</v>
      </c>
      <c r="G1505" s="12">
        <f>[1]动作!$A1504+[1]动作!$B1504</f>
        <v>43199.500092592592</v>
      </c>
      <c r="H1505" s="12"/>
      <c r="I1505" s="11"/>
    </row>
    <row r="1506" spans="1:9" hidden="1" x14ac:dyDescent="0.3">
      <c r="A1506" s="24">
        <v>1504</v>
      </c>
      <c r="B1506" s="11" t="str">
        <f>IFERROR(INDEX({"JSNY-BJ0001-01";"JSNY-JS0022-01";"JSNY-JS0002-01"},MATCH(D1506,{"BJ_zhongyu";"JS_WX_liteer";"JS_CZ_wodefeng"},0)),"")</f>
        <v>JSNY-JS0002-01</v>
      </c>
      <c r="C1506" s="11" t="str">
        <f>IFERROR(INDEX({"北京中裕世纪大酒店";"江苏利特尔绿色包装股份有限公司";"常州市金坛沃德丰电子科技有限公司"},MATCH(D1506,{"BJ_zhongyu";"JS_WX_liteer";"JS_CZ_wodefeng"},0)),"")</f>
        <v>常州市金坛沃德丰电子科技有限公司</v>
      </c>
      <c r="D1506" s="11" t="str">
        <f>[1]动作!$G1505</f>
        <v>JS_CZ_wodefeng</v>
      </c>
      <c r="E1506" s="11" t="str">
        <f>[1]动作!$D1505</f>
        <v>分系统1BMS1SOC过低一级故障</v>
      </c>
      <c r="F1506" s="11" t="s">
        <v>177</v>
      </c>
      <c r="G1506" s="12">
        <f>[1]动作!$A1505+[1]动作!$B1505</f>
        <v>43199.5080787037</v>
      </c>
      <c r="H1506" s="12"/>
      <c r="I1506" s="11"/>
    </row>
    <row r="1507" spans="1:9" hidden="1" x14ac:dyDescent="0.3">
      <c r="A1507" s="24">
        <v>1505</v>
      </c>
      <c r="B1507" s="11" t="str">
        <f>IFERROR(INDEX({"JSNY-BJ0001-01";"JSNY-JS0022-01";"JSNY-JS0002-01"},MATCH(D1507,{"BJ_zhongyu";"JS_WX_liteer";"JS_CZ_wodefeng"},0)),"")</f>
        <v>JSNY-JS0002-01</v>
      </c>
      <c r="C1507" s="11" t="str">
        <f>IFERROR(INDEX({"北京中裕世纪大酒店";"江苏利特尔绿色包装股份有限公司";"常州市金坛沃德丰电子科技有限公司"},MATCH(D1507,{"BJ_zhongyu";"JS_WX_liteer";"JS_CZ_wodefeng"},0)),"")</f>
        <v>常州市金坛沃德丰电子科技有限公司</v>
      </c>
      <c r="D1507" s="11" t="str">
        <f>[1]动作!$G1506</f>
        <v>JS_CZ_wodefeng</v>
      </c>
      <c r="E1507" s="11" t="str">
        <f>[1]动作!$D1506</f>
        <v>分系统1BMS3SOC过低一级故障</v>
      </c>
      <c r="F1507" s="11" t="s">
        <v>177</v>
      </c>
      <c r="G1507" s="12">
        <f>[1]动作!$A1506+[1]动作!$B1506</f>
        <v>43199.508831018517</v>
      </c>
      <c r="H1507" s="12"/>
      <c r="I1507" s="11"/>
    </row>
    <row r="1508" spans="1:9" hidden="1" x14ac:dyDescent="0.3">
      <c r="A1508" s="24">
        <v>1506</v>
      </c>
      <c r="B1508" s="11" t="str">
        <f>IFERROR(INDEX({"JSNY-BJ0001-01";"JSNY-JS0022-01";"JSNY-JS0002-01"},MATCH(D1508,{"BJ_zhongyu";"JS_WX_liteer";"JS_CZ_wodefeng"},0)),"")</f>
        <v>JSNY-JS0002-01</v>
      </c>
      <c r="C1508" s="11" t="str">
        <f>IFERROR(INDEX({"北京中裕世纪大酒店";"江苏利特尔绿色包装股份有限公司";"常州市金坛沃德丰电子科技有限公司"},MATCH(D1508,{"BJ_zhongyu";"JS_WX_liteer";"JS_CZ_wodefeng"},0)),"")</f>
        <v>常州市金坛沃德丰电子科技有限公司</v>
      </c>
      <c r="D1508" s="11" t="str">
        <f>[1]动作!$G1507</f>
        <v>JS_CZ_wodefeng</v>
      </c>
      <c r="E1508" s="11" t="str">
        <f>[1]动作!$D1507</f>
        <v>分系统1BMS6SOC过低一级故障</v>
      </c>
      <c r="F1508" s="11" t="s">
        <v>177</v>
      </c>
      <c r="G1508" s="12">
        <f>[1]动作!$A1507+[1]动作!$B1507</f>
        <v>43199.509120370371</v>
      </c>
      <c r="H1508" s="12"/>
      <c r="I1508" s="11"/>
    </row>
    <row r="1509" spans="1:9" hidden="1" x14ac:dyDescent="0.3">
      <c r="A1509" s="24">
        <v>1507</v>
      </c>
      <c r="B1509" s="11" t="str">
        <f>IFERROR(INDEX({"JSNY-BJ0001-01";"JSNY-JS0022-01";"JSNY-JS0002-01"},MATCH(D1509,{"BJ_zhongyu";"JS_WX_liteer";"JS_CZ_wodefeng"},0)),"")</f>
        <v>JSNY-JS0002-01</v>
      </c>
      <c r="C1509" s="11" t="str">
        <f>IFERROR(INDEX({"北京中裕世纪大酒店";"江苏利特尔绿色包装股份有限公司";"常州市金坛沃德丰电子科技有限公司"},MATCH(D1509,{"BJ_zhongyu";"JS_WX_liteer";"JS_CZ_wodefeng"},0)),"")</f>
        <v>常州市金坛沃德丰电子科技有限公司</v>
      </c>
      <c r="D1509" s="11" t="str">
        <f>[1]动作!$G1508</f>
        <v>JS_CZ_wodefeng</v>
      </c>
      <c r="E1509" s="11" t="str">
        <f>[1]动作!$D1508</f>
        <v>分系统1BMS5SOC过低一级故障</v>
      </c>
      <c r="F1509" s="11" t="s">
        <v>177</v>
      </c>
      <c r="G1509" s="12">
        <f>[1]动作!$A1508+[1]动作!$B1508</f>
        <v>43199.509236111109</v>
      </c>
      <c r="H1509" s="12"/>
      <c r="I1509" s="11"/>
    </row>
    <row r="1510" spans="1:9" hidden="1" x14ac:dyDescent="0.3">
      <c r="A1510" s="24">
        <v>1508</v>
      </c>
      <c r="B1510" s="11" t="str">
        <f>IFERROR(INDEX({"JSNY-BJ0001-01";"JSNY-JS0022-01";"JSNY-JS0002-01"},MATCH(D1510,{"BJ_zhongyu";"JS_WX_liteer";"JS_CZ_wodefeng"},0)),"")</f>
        <v>JSNY-JS0002-01</v>
      </c>
      <c r="C1510" s="11" t="str">
        <f>IFERROR(INDEX({"北京中裕世纪大酒店";"江苏利特尔绿色包装股份有限公司";"常州市金坛沃德丰电子科技有限公司"},MATCH(D1510,{"BJ_zhongyu";"JS_WX_liteer";"JS_CZ_wodefeng"},0)),"")</f>
        <v>常州市金坛沃德丰电子科技有限公司</v>
      </c>
      <c r="D1510" s="11" t="str">
        <f>[1]动作!$G1509</f>
        <v>JS_CZ_wodefeng</v>
      </c>
      <c r="E1510" s="11" t="str">
        <f>[1]动作!$D1509</f>
        <v>分系统1BMS4SOC过低一级故障</v>
      </c>
      <c r="F1510" s="11" t="s">
        <v>177</v>
      </c>
      <c r="G1510" s="12">
        <f>[1]动作!$A1509+[1]动作!$B1509</f>
        <v>43199.509525462963</v>
      </c>
      <c r="H1510" s="12"/>
      <c r="I1510" s="11"/>
    </row>
    <row r="1511" spans="1:9" hidden="1" x14ac:dyDescent="0.3">
      <c r="A1511" s="24">
        <v>1509</v>
      </c>
      <c r="B1511" s="11" t="str">
        <f>IFERROR(INDEX({"JSNY-BJ0001-01";"JSNY-JS0022-01";"JSNY-JS0002-01"},MATCH(D1511,{"BJ_zhongyu";"JS_WX_liteer";"JS_CZ_wodefeng"},0)),"")</f>
        <v>JSNY-JS0002-01</v>
      </c>
      <c r="C1511" s="11" t="str">
        <f>IFERROR(INDEX({"北京中裕世纪大酒店";"江苏利特尔绿色包装股份有限公司";"常州市金坛沃德丰电子科技有限公司"},MATCH(D1511,{"BJ_zhongyu";"JS_WX_liteer";"JS_CZ_wodefeng"},0)),"")</f>
        <v>常州市金坛沃德丰电子科技有限公司</v>
      </c>
      <c r="D1511" s="11" t="str">
        <f>[1]动作!$G1510</f>
        <v>JS_CZ_wodefeng</v>
      </c>
      <c r="E1511" s="11" t="str">
        <f>[1]动作!$D1510</f>
        <v>分系统1BMS2SOC过低一级故障</v>
      </c>
      <c r="F1511" s="11" t="s">
        <v>177</v>
      </c>
      <c r="G1511" s="12">
        <f>[1]动作!$A1510+[1]动作!$B1510</f>
        <v>43199.509641203702</v>
      </c>
      <c r="H1511" s="12"/>
      <c r="I1511" s="11"/>
    </row>
    <row r="1512" spans="1:9" hidden="1" x14ac:dyDescent="0.3">
      <c r="A1512" s="24">
        <v>1510</v>
      </c>
      <c r="B1512" s="11" t="str">
        <f>IFERROR(INDEX({"JSNY-BJ0001-01";"JSNY-JS0022-01";"JSNY-JS0002-01"},MATCH(D1512,{"BJ_zhongyu";"JS_WX_liteer";"JS_CZ_wodefeng"},0)),"")</f>
        <v>JSNY-BJ0001-01</v>
      </c>
      <c r="C1512" s="11" t="str">
        <f>IFERROR(INDEX({"北京中裕世纪大酒店";"江苏利特尔绿色包装股份有限公司";"常州市金坛沃德丰电子科技有限公司"},MATCH(D1512,{"BJ_zhongyu";"JS_WX_liteer";"JS_CZ_wodefeng"},0)),"")</f>
        <v>北京中裕世纪大酒店</v>
      </c>
      <c r="D1512" s="11" t="str">
        <f>[1]动作!$G1511</f>
        <v>BJ_zhongyu</v>
      </c>
      <c r="E1512" s="11" t="str">
        <f>[1]动作!$D1511</f>
        <v>分系统3故障状态</v>
      </c>
      <c r="F1512" s="11" t="s">
        <v>178</v>
      </c>
      <c r="G1512" s="12">
        <f>[1]动作!$A1511+[1]动作!$B1511</f>
        <v>43199.664421296293</v>
      </c>
      <c r="H1512" s="12"/>
      <c r="I1512" s="11"/>
    </row>
    <row r="1513" spans="1:9" hidden="1" x14ac:dyDescent="0.3">
      <c r="A1513" s="24">
        <v>1511</v>
      </c>
      <c r="B1513" s="11" t="str">
        <f>IFERROR(INDEX({"JSNY-BJ0001-01";"JSNY-JS0022-01";"JSNY-JS0002-01"},MATCH(D1513,{"BJ_zhongyu";"JS_WX_liteer";"JS_CZ_wodefeng"},0)),"")</f>
        <v>JSNY-JS0002-01</v>
      </c>
      <c r="C1513" s="11" t="str">
        <f>IFERROR(INDEX({"北京中裕世纪大酒店";"江苏利特尔绿色包装股份有限公司";"常州市金坛沃德丰电子科技有限公司"},MATCH(D1513,{"BJ_zhongyu";"JS_WX_liteer";"JS_CZ_wodefeng"},0)),"")</f>
        <v>常州市金坛沃德丰电子科技有限公司</v>
      </c>
      <c r="D1513" s="11" t="str">
        <f>[1]动作!$G1512</f>
        <v>JS_CZ_wodefeng</v>
      </c>
      <c r="E1513" s="11" t="str">
        <f>[1]动作!$D1512</f>
        <v>分系统1BMS3SOC过低一级故障</v>
      </c>
      <c r="F1513" s="11" t="s">
        <v>177</v>
      </c>
      <c r="G1513" s="12">
        <f>[1]动作!$A1512+[1]动作!$B1512</f>
        <v>43199.814756944441</v>
      </c>
      <c r="H1513" s="12"/>
      <c r="I1513" s="11"/>
    </row>
    <row r="1514" spans="1:9" hidden="1" x14ac:dyDescent="0.3">
      <c r="A1514" s="24">
        <v>1512</v>
      </c>
      <c r="B1514" s="11" t="str">
        <f>IFERROR(INDEX({"JSNY-BJ0001-01";"JSNY-JS0022-01";"JSNY-JS0002-01"},MATCH(D1514,{"BJ_zhongyu";"JS_WX_liteer";"JS_CZ_wodefeng"},0)),"")</f>
        <v>JSNY-JS0002-01</v>
      </c>
      <c r="C1514" s="11" t="str">
        <f>IFERROR(INDEX({"北京中裕世纪大酒店";"江苏利特尔绿色包装股份有限公司";"常州市金坛沃德丰电子科技有限公司"},MATCH(D1514,{"BJ_zhongyu";"JS_WX_liteer";"JS_CZ_wodefeng"},0)),"")</f>
        <v>常州市金坛沃德丰电子科技有限公司</v>
      </c>
      <c r="D1514" s="11" t="str">
        <f>[1]动作!$G1513</f>
        <v>JS_CZ_wodefeng</v>
      </c>
      <c r="E1514" s="11" t="str">
        <f>[1]动作!$D1513</f>
        <v>分系统1BMS3SOC过低二级故障</v>
      </c>
      <c r="F1514" s="11" t="s">
        <v>177</v>
      </c>
      <c r="G1514" s="12">
        <f>[1]动作!$A1513+[1]动作!$B1513</f>
        <v>43199.814756944441</v>
      </c>
      <c r="H1514" s="12"/>
      <c r="I1514" s="11"/>
    </row>
    <row r="1515" spans="1:9" hidden="1" x14ac:dyDescent="0.3">
      <c r="A1515" s="24">
        <v>1513</v>
      </c>
      <c r="B1515" s="11" t="str">
        <f>IFERROR(INDEX({"JSNY-BJ0001-01";"JSNY-JS0022-01";"JSNY-JS0002-01"},MATCH(D1515,{"BJ_zhongyu";"JS_WX_liteer";"JS_CZ_wodefeng"},0)),"")</f>
        <v>JSNY-JS0002-01</v>
      </c>
      <c r="C1515" s="11" t="str">
        <f>IFERROR(INDEX({"北京中裕世纪大酒店";"江苏利特尔绿色包装股份有限公司";"常州市金坛沃德丰电子科技有限公司"},MATCH(D1515,{"BJ_zhongyu";"JS_WX_liteer";"JS_CZ_wodefeng"},0)),"")</f>
        <v>常州市金坛沃德丰电子科技有限公司</v>
      </c>
      <c r="D1515" s="11" t="str">
        <f>[1]动作!$G1514</f>
        <v>JS_CZ_wodefeng</v>
      </c>
      <c r="E1515" s="11" t="str">
        <f>[1]动作!$D1514</f>
        <v>分系统1BMS4SOC过低一级故障</v>
      </c>
      <c r="F1515" s="11" t="s">
        <v>177</v>
      </c>
      <c r="G1515" s="12">
        <f>[1]动作!$A1514+[1]动作!$B1514</f>
        <v>43199.814988425926</v>
      </c>
      <c r="H1515" s="12"/>
      <c r="I1515" s="11"/>
    </row>
    <row r="1516" spans="1:9" hidden="1" x14ac:dyDescent="0.3">
      <c r="A1516" s="24">
        <v>1514</v>
      </c>
      <c r="B1516" s="11" t="str">
        <f>IFERROR(INDEX({"JSNY-BJ0001-01";"JSNY-JS0022-01";"JSNY-JS0002-01"},MATCH(D1516,{"BJ_zhongyu";"JS_WX_liteer";"JS_CZ_wodefeng"},0)),"")</f>
        <v>JSNY-JS0002-01</v>
      </c>
      <c r="C1516" s="11" t="str">
        <f>IFERROR(INDEX({"北京中裕世纪大酒店";"江苏利特尔绿色包装股份有限公司";"常州市金坛沃德丰电子科技有限公司"},MATCH(D1516,{"BJ_zhongyu";"JS_WX_liteer";"JS_CZ_wodefeng"},0)),"")</f>
        <v>常州市金坛沃德丰电子科技有限公司</v>
      </c>
      <c r="D1516" s="11" t="str">
        <f>[1]动作!$G1515</f>
        <v>JS_CZ_wodefeng</v>
      </c>
      <c r="E1516" s="11" t="str">
        <f>[1]动作!$D1515</f>
        <v>分系统1BMS4SOC过低二级故障</v>
      </c>
      <c r="F1516" s="11" t="s">
        <v>177</v>
      </c>
      <c r="G1516" s="12">
        <f>[1]动作!$A1515+[1]动作!$B1515</f>
        <v>43199.814988425926</v>
      </c>
      <c r="H1516" s="12"/>
      <c r="I1516" s="11"/>
    </row>
    <row r="1517" spans="1:9" hidden="1" x14ac:dyDescent="0.3">
      <c r="A1517" s="24">
        <v>1515</v>
      </c>
      <c r="B1517" s="11" t="str">
        <f>IFERROR(INDEX({"JSNY-BJ0001-01";"JSNY-JS0022-01";"JSNY-JS0002-01"},MATCH(D1517,{"BJ_zhongyu";"JS_WX_liteer";"JS_CZ_wodefeng"},0)),"")</f>
        <v>JSNY-JS0002-01</v>
      </c>
      <c r="C1517" s="11" t="str">
        <f>IFERROR(INDEX({"北京中裕世纪大酒店";"江苏利特尔绿色包装股份有限公司";"常州市金坛沃德丰电子科技有限公司"},MATCH(D1517,{"BJ_zhongyu";"JS_WX_liteer";"JS_CZ_wodefeng"},0)),"")</f>
        <v>常州市金坛沃德丰电子科技有限公司</v>
      </c>
      <c r="D1517" s="11" t="str">
        <f>[1]动作!$G1516</f>
        <v>JS_CZ_wodefeng</v>
      </c>
      <c r="E1517" s="11" t="str">
        <f>[1]动作!$D1516</f>
        <v>分系统1BMS6SOC过低一级故障</v>
      </c>
      <c r="F1517" s="11" t="s">
        <v>177</v>
      </c>
      <c r="G1517" s="12">
        <f>[1]动作!$A1516+[1]动作!$B1516</f>
        <v>43199.81591435185</v>
      </c>
      <c r="H1517" s="12"/>
      <c r="I1517" s="11"/>
    </row>
    <row r="1518" spans="1:9" hidden="1" x14ac:dyDescent="0.3">
      <c r="A1518" s="24">
        <v>1516</v>
      </c>
      <c r="B1518" s="11" t="str">
        <f>IFERROR(INDEX({"JSNY-BJ0001-01";"JSNY-JS0022-01";"JSNY-JS0002-01"},MATCH(D1518,{"BJ_zhongyu";"JS_WX_liteer";"JS_CZ_wodefeng"},0)),"")</f>
        <v>JSNY-JS0002-01</v>
      </c>
      <c r="C1518" s="11" t="str">
        <f>IFERROR(INDEX({"北京中裕世纪大酒店";"江苏利特尔绿色包装股份有限公司";"常州市金坛沃德丰电子科技有限公司"},MATCH(D1518,{"BJ_zhongyu";"JS_WX_liteer";"JS_CZ_wodefeng"},0)),"")</f>
        <v>常州市金坛沃德丰电子科技有限公司</v>
      </c>
      <c r="D1518" s="11" t="str">
        <f>[1]动作!$G1517</f>
        <v>JS_CZ_wodefeng</v>
      </c>
      <c r="E1518" s="11" t="str">
        <f>[1]动作!$D1517</f>
        <v>分系统1BMS6SOC过低二级故障</v>
      </c>
      <c r="F1518" s="11" t="s">
        <v>177</v>
      </c>
      <c r="G1518" s="12">
        <f>[1]动作!$A1517+[1]动作!$B1517</f>
        <v>43199.81591435185</v>
      </c>
      <c r="H1518" s="12"/>
      <c r="I1518" s="11"/>
    </row>
    <row r="1519" spans="1:9" hidden="1" x14ac:dyDescent="0.3">
      <c r="A1519" s="24">
        <v>1517</v>
      </c>
      <c r="B1519" s="11" t="str">
        <f>IFERROR(INDEX({"JSNY-BJ0001-01";"JSNY-JS0022-01";"JSNY-JS0002-01"},MATCH(D1519,{"BJ_zhongyu";"JS_WX_liteer";"JS_CZ_wodefeng"},0)),"")</f>
        <v>JSNY-JS0002-01</v>
      </c>
      <c r="C1519" s="11" t="str">
        <f>IFERROR(INDEX({"北京中裕世纪大酒店";"江苏利特尔绿色包装股份有限公司";"常州市金坛沃德丰电子科技有限公司"},MATCH(D1519,{"BJ_zhongyu";"JS_WX_liteer";"JS_CZ_wodefeng"},0)),"")</f>
        <v>常州市金坛沃德丰电子科技有限公司</v>
      </c>
      <c r="D1519" s="11" t="str">
        <f>[1]动作!$G1518</f>
        <v>JS_CZ_wodefeng</v>
      </c>
      <c r="E1519" s="11" t="str">
        <f>[1]动作!$D1518</f>
        <v>分系统1BMS1SOC过低一级故障</v>
      </c>
      <c r="F1519" s="11" t="s">
        <v>177</v>
      </c>
      <c r="G1519" s="12">
        <f>[1]动作!$A1518+[1]动作!$B1518</f>
        <v>43199.816145833334</v>
      </c>
      <c r="H1519" s="12"/>
      <c r="I1519" s="11"/>
    </row>
    <row r="1520" spans="1:9" hidden="1" x14ac:dyDescent="0.3">
      <c r="A1520" s="24">
        <v>1518</v>
      </c>
      <c r="B1520" s="11" t="str">
        <f>IFERROR(INDEX({"JSNY-BJ0001-01";"JSNY-JS0022-01";"JSNY-JS0002-01"},MATCH(D1520,{"BJ_zhongyu";"JS_WX_liteer";"JS_CZ_wodefeng"},0)),"")</f>
        <v>JSNY-JS0002-01</v>
      </c>
      <c r="C1520" s="11" t="str">
        <f>IFERROR(INDEX({"北京中裕世纪大酒店";"江苏利特尔绿色包装股份有限公司";"常州市金坛沃德丰电子科技有限公司"},MATCH(D1520,{"BJ_zhongyu";"JS_WX_liteer";"JS_CZ_wodefeng"},0)),"")</f>
        <v>常州市金坛沃德丰电子科技有限公司</v>
      </c>
      <c r="D1520" s="11" t="str">
        <f>[1]动作!$G1519</f>
        <v>JS_CZ_wodefeng</v>
      </c>
      <c r="E1520" s="11" t="str">
        <f>[1]动作!$D1519</f>
        <v>分系统1BMS1SOC过低二级故障</v>
      </c>
      <c r="F1520" s="11" t="s">
        <v>177</v>
      </c>
      <c r="G1520" s="12">
        <f>[1]动作!$A1519+[1]动作!$B1519</f>
        <v>43199.816145833334</v>
      </c>
      <c r="H1520" s="12"/>
      <c r="I1520" s="11"/>
    </row>
    <row r="1521" spans="1:9" hidden="1" x14ac:dyDescent="0.3">
      <c r="A1521" s="24">
        <v>1519</v>
      </c>
      <c r="B1521" s="11" t="str">
        <f>IFERROR(INDEX({"JSNY-BJ0001-01";"JSNY-JS0022-01";"JSNY-JS0002-01"},MATCH(D1521,{"BJ_zhongyu";"JS_WX_liteer";"JS_CZ_wodefeng"},0)),"")</f>
        <v>JSNY-JS0002-01</v>
      </c>
      <c r="C1521" s="11" t="str">
        <f>IFERROR(INDEX({"北京中裕世纪大酒店";"江苏利特尔绿色包装股份有限公司";"常州市金坛沃德丰电子科技有限公司"},MATCH(D1521,{"BJ_zhongyu";"JS_WX_liteer";"JS_CZ_wodefeng"},0)),"")</f>
        <v>常州市金坛沃德丰电子科技有限公司</v>
      </c>
      <c r="D1521" s="11" t="str">
        <f>[1]动作!$G1520</f>
        <v>JS_CZ_wodefeng</v>
      </c>
      <c r="E1521" s="11" t="str">
        <f>[1]动作!$D1520</f>
        <v>分系统1BMS2SOC过低一级故障</v>
      </c>
      <c r="F1521" s="11" t="s">
        <v>177</v>
      </c>
      <c r="G1521" s="12">
        <f>[1]动作!$A1520+[1]动作!$B1520</f>
        <v>43199.816782407404</v>
      </c>
      <c r="H1521" s="12"/>
      <c r="I1521" s="11"/>
    </row>
    <row r="1522" spans="1:9" hidden="1" x14ac:dyDescent="0.3">
      <c r="A1522" s="24">
        <v>1520</v>
      </c>
      <c r="B1522" s="11" t="str">
        <f>IFERROR(INDEX({"JSNY-BJ0001-01";"JSNY-JS0022-01";"JSNY-JS0002-01"},MATCH(D1522,{"BJ_zhongyu";"JS_WX_liteer";"JS_CZ_wodefeng"},0)),"")</f>
        <v>JSNY-JS0002-01</v>
      </c>
      <c r="C1522" s="11" t="str">
        <f>IFERROR(INDEX({"北京中裕世纪大酒店";"江苏利特尔绿色包装股份有限公司";"常州市金坛沃德丰电子科技有限公司"},MATCH(D1522,{"BJ_zhongyu";"JS_WX_liteer";"JS_CZ_wodefeng"},0)),"")</f>
        <v>常州市金坛沃德丰电子科技有限公司</v>
      </c>
      <c r="D1522" s="11" t="str">
        <f>[1]动作!$G1521</f>
        <v>JS_CZ_wodefeng</v>
      </c>
      <c r="E1522" s="11" t="str">
        <f>[1]动作!$D1521</f>
        <v>分系统1BMS2SOC过低二级故障</v>
      </c>
      <c r="F1522" s="11" t="s">
        <v>177</v>
      </c>
      <c r="G1522" s="12">
        <f>[1]动作!$A1521+[1]动作!$B1521</f>
        <v>43199.816782407404</v>
      </c>
      <c r="H1522" s="12"/>
      <c r="I1522" s="11"/>
    </row>
    <row r="1523" spans="1:9" hidden="1" x14ac:dyDescent="0.3">
      <c r="A1523" s="24">
        <v>1521</v>
      </c>
      <c r="B1523" s="11" t="str">
        <f>IFERROR(INDEX({"JSNY-BJ0001-01";"JSNY-JS0022-01";"JSNY-JS0002-01"},MATCH(D1523,{"BJ_zhongyu";"JS_WX_liteer";"JS_CZ_wodefeng"},0)),"")</f>
        <v>JSNY-JS0002-01</v>
      </c>
      <c r="C1523" s="11" t="str">
        <f>IFERROR(INDEX({"北京中裕世纪大酒店";"江苏利特尔绿色包装股份有限公司";"常州市金坛沃德丰电子科技有限公司"},MATCH(D1523,{"BJ_zhongyu";"JS_WX_liteer";"JS_CZ_wodefeng"},0)),"")</f>
        <v>常州市金坛沃德丰电子科技有限公司</v>
      </c>
      <c r="D1523" s="11" t="str">
        <f>[1]动作!$G1522</f>
        <v>JS_CZ_wodefeng</v>
      </c>
      <c r="E1523" s="11" t="str">
        <f>[1]动作!$D1522</f>
        <v>分系统1BMS1总电压过低一级故障</v>
      </c>
      <c r="F1523" s="11" t="s">
        <v>177</v>
      </c>
      <c r="G1523" s="12">
        <f>[1]动作!$A1522+[1]动作!$B1522</f>
        <v>43199.81759259259</v>
      </c>
      <c r="H1523" s="12"/>
      <c r="I1523" s="11"/>
    </row>
    <row r="1524" spans="1:9" hidden="1" x14ac:dyDescent="0.3">
      <c r="A1524" s="24">
        <v>1522</v>
      </c>
      <c r="B1524" s="11" t="str">
        <f>IFERROR(INDEX({"JSNY-BJ0001-01";"JSNY-JS0022-01";"JSNY-JS0002-01"},MATCH(D1524,{"BJ_zhongyu";"JS_WX_liteer";"JS_CZ_wodefeng"},0)),"")</f>
        <v>JSNY-JS0002-01</v>
      </c>
      <c r="C1524" s="11" t="str">
        <f>IFERROR(INDEX({"北京中裕世纪大酒店";"江苏利特尔绿色包装股份有限公司";"常州市金坛沃德丰电子科技有限公司"},MATCH(D1524,{"BJ_zhongyu";"JS_WX_liteer";"JS_CZ_wodefeng"},0)),"")</f>
        <v>常州市金坛沃德丰电子科技有限公司</v>
      </c>
      <c r="D1524" s="11" t="str">
        <f>[1]动作!$G1523</f>
        <v>JS_CZ_wodefeng</v>
      </c>
      <c r="E1524" s="11" t="str">
        <f>[1]动作!$D1523</f>
        <v>分系统1BMS1总电压过低二级故障</v>
      </c>
      <c r="F1524" s="11" t="s">
        <v>177</v>
      </c>
      <c r="G1524" s="12">
        <f>[1]动作!$A1523+[1]动作!$B1523</f>
        <v>43199.81759259259</v>
      </c>
      <c r="H1524" s="12"/>
      <c r="I1524" s="11"/>
    </row>
    <row r="1525" spans="1:9" hidden="1" x14ac:dyDescent="0.3">
      <c r="A1525" s="24">
        <v>1523</v>
      </c>
      <c r="B1525" s="11" t="str">
        <f>IFERROR(INDEX({"JSNY-BJ0001-01";"JSNY-JS0022-01";"JSNY-JS0002-01"},MATCH(D1525,{"BJ_zhongyu";"JS_WX_liteer";"JS_CZ_wodefeng"},0)),"")</f>
        <v>JSNY-JS0002-01</v>
      </c>
      <c r="C1525" s="11" t="str">
        <f>IFERROR(INDEX({"北京中裕世纪大酒店";"江苏利特尔绿色包装股份有限公司";"常州市金坛沃德丰电子科技有限公司"},MATCH(D1525,{"BJ_zhongyu";"JS_WX_liteer";"JS_CZ_wodefeng"},0)),"")</f>
        <v>常州市金坛沃德丰电子科技有限公司</v>
      </c>
      <c r="D1525" s="11" t="str">
        <f>[1]动作!$G1524</f>
        <v>JS_CZ_wodefeng</v>
      </c>
      <c r="E1525" s="11" t="str">
        <f>[1]动作!$D1524</f>
        <v>分系统1BMS3总电压过低一级故障</v>
      </c>
      <c r="F1525" s="11" t="s">
        <v>177</v>
      </c>
      <c r="G1525" s="12">
        <f>[1]动作!$A1524+[1]动作!$B1524</f>
        <v>43199.818171296298</v>
      </c>
      <c r="H1525" s="12"/>
      <c r="I1525" s="11"/>
    </row>
    <row r="1526" spans="1:9" hidden="1" x14ac:dyDescent="0.3">
      <c r="A1526" s="24">
        <v>1524</v>
      </c>
      <c r="B1526" s="11" t="str">
        <f>IFERROR(INDEX({"JSNY-BJ0001-01";"JSNY-JS0022-01";"JSNY-JS0002-01"},MATCH(D1526,{"BJ_zhongyu";"JS_WX_liteer";"JS_CZ_wodefeng"},0)),"")</f>
        <v>JSNY-JS0002-01</v>
      </c>
      <c r="C1526" s="11" t="str">
        <f>IFERROR(INDEX({"北京中裕世纪大酒店";"江苏利特尔绿色包装股份有限公司";"常州市金坛沃德丰电子科技有限公司"},MATCH(D1526,{"BJ_zhongyu";"JS_WX_liteer";"JS_CZ_wodefeng"},0)),"")</f>
        <v>常州市金坛沃德丰电子科技有限公司</v>
      </c>
      <c r="D1526" s="11" t="str">
        <f>[1]动作!$G1525</f>
        <v>JS_CZ_wodefeng</v>
      </c>
      <c r="E1526" s="11" t="str">
        <f>[1]动作!$D1525</f>
        <v>分系统1BMS3总电压过低二级故障</v>
      </c>
      <c r="F1526" s="11" t="s">
        <v>177</v>
      </c>
      <c r="G1526" s="12">
        <f>[1]动作!$A1525+[1]动作!$B1525</f>
        <v>43199.818171296298</v>
      </c>
      <c r="H1526" s="12"/>
      <c r="I1526" s="11"/>
    </row>
    <row r="1527" spans="1:9" hidden="1" x14ac:dyDescent="0.3">
      <c r="A1527" s="24">
        <v>1525</v>
      </c>
      <c r="B1527" s="11" t="str">
        <f>IFERROR(INDEX({"JSNY-BJ0001-01";"JSNY-JS0022-01";"JSNY-JS0002-01"},MATCH(D1527,{"BJ_zhongyu";"JS_WX_liteer";"JS_CZ_wodefeng"},0)),"")</f>
        <v>JSNY-JS0002-01</v>
      </c>
      <c r="C1527" s="11" t="str">
        <f>IFERROR(INDEX({"北京中裕世纪大酒店";"江苏利特尔绿色包装股份有限公司";"常州市金坛沃德丰电子科技有限公司"},MATCH(D1527,{"BJ_zhongyu";"JS_WX_liteer";"JS_CZ_wodefeng"},0)),"")</f>
        <v>常州市金坛沃德丰电子科技有限公司</v>
      </c>
      <c r="D1527" s="11" t="str">
        <f>[1]动作!$G1526</f>
        <v>JS_CZ_wodefeng</v>
      </c>
      <c r="E1527" s="11" t="str">
        <f>[1]动作!$D1526</f>
        <v>分系统1BMS6总电压过低一级故障</v>
      </c>
      <c r="F1527" s="11" t="s">
        <v>177</v>
      </c>
      <c r="G1527" s="12">
        <f>[1]动作!$A1526+[1]动作!$B1526</f>
        <v>43199.818402777775</v>
      </c>
      <c r="H1527" s="12"/>
      <c r="I1527" s="11"/>
    </row>
    <row r="1528" spans="1:9" hidden="1" x14ac:dyDescent="0.3">
      <c r="A1528" s="24">
        <v>1526</v>
      </c>
      <c r="B1528" s="11" t="str">
        <f>IFERROR(INDEX({"JSNY-BJ0001-01";"JSNY-JS0022-01";"JSNY-JS0002-01"},MATCH(D1528,{"BJ_zhongyu";"JS_WX_liteer";"JS_CZ_wodefeng"},0)),"")</f>
        <v>JSNY-JS0002-01</v>
      </c>
      <c r="C1528" s="11" t="str">
        <f>IFERROR(INDEX({"北京中裕世纪大酒店";"江苏利特尔绿色包装股份有限公司";"常州市金坛沃德丰电子科技有限公司"},MATCH(D1528,{"BJ_zhongyu";"JS_WX_liteer";"JS_CZ_wodefeng"},0)),"")</f>
        <v>常州市金坛沃德丰电子科技有限公司</v>
      </c>
      <c r="D1528" s="11" t="str">
        <f>[1]动作!$G1527</f>
        <v>JS_CZ_wodefeng</v>
      </c>
      <c r="E1528" s="11" t="str">
        <f>[1]动作!$D1527</f>
        <v>分系统1BMS6总电压过低二级故障</v>
      </c>
      <c r="F1528" s="11" t="s">
        <v>177</v>
      </c>
      <c r="G1528" s="12">
        <f>[1]动作!$A1527+[1]动作!$B1527</f>
        <v>43199.818402777775</v>
      </c>
      <c r="H1528" s="12"/>
      <c r="I1528" s="11"/>
    </row>
    <row r="1529" spans="1:9" hidden="1" x14ac:dyDescent="0.3">
      <c r="A1529" s="24">
        <v>1527</v>
      </c>
      <c r="B1529" s="11" t="str">
        <f>IFERROR(INDEX({"JSNY-BJ0001-01";"JSNY-JS0022-01";"JSNY-JS0002-01"},MATCH(D1529,{"BJ_zhongyu";"JS_WX_liteer";"JS_CZ_wodefeng"},0)),"")</f>
        <v>JSNY-JS0002-01</v>
      </c>
      <c r="C1529" s="11" t="str">
        <f>IFERROR(INDEX({"北京中裕世纪大酒店";"江苏利特尔绿色包装股份有限公司";"常州市金坛沃德丰电子科技有限公司"},MATCH(D1529,{"BJ_zhongyu";"JS_WX_liteer";"JS_CZ_wodefeng"},0)),"")</f>
        <v>常州市金坛沃德丰电子科技有限公司</v>
      </c>
      <c r="D1529" s="11" t="str">
        <f>[1]动作!$G1528</f>
        <v>JS_CZ_wodefeng</v>
      </c>
      <c r="E1529" s="11" t="str">
        <f>[1]动作!$D1528</f>
        <v>分系统1BMS2总电压过低一级故障</v>
      </c>
      <c r="F1529" s="11" t="s">
        <v>177</v>
      </c>
      <c r="G1529" s="12">
        <f>[1]动作!$A1528+[1]动作!$B1528</f>
        <v>43199.818865740737</v>
      </c>
      <c r="H1529" s="12"/>
      <c r="I1529" s="11"/>
    </row>
    <row r="1530" spans="1:9" hidden="1" x14ac:dyDescent="0.3">
      <c r="A1530" s="24">
        <v>1528</v>
      </c>
      <c r="B1530" s="11" t="str">
        <f>IFERROR(INDEX({"JSNY-BJ0001-01";"JSNY-JS0022-01";"JSNY-JS0002-01"},MATCH(D1530,{"BJ_zhongyu";"JS_WX_liteer";"JS_CZ_wodefeng"},0)),"")</f>
        <v>JSNY-JS0002-01</v>
      </c>
      <c r="C1530" s="11" t="str">
        <f>IFERROR(INDEX({"北京中裕世纪大酒店";"江苏利特尔绿色包装股份有限公司";"常州市金坛沃德丰电子科技有限公司"},MATCH(D1530,{"BJ_zhongyu";"JS_WX_liteer";"JS_CZ_wodefeng"},0)),"")</f>
        <v>常州市金坛沃德丰电子科技有限公司</v>
      </c>
      <c r="D1530" s="11" t="str">
        <f>[1]动作!$G1529</f>
        <v>JS_CZ_wodefeng</v>
      </c>
      <c r="E1530" s="11" t="str">
        <f>[1]动作!$D1529</f>
        <v>分系统1BMS2总电压过低二级故障</v>
      </c>
      <c r="F1530" s="11" t="s">
        <v>177</v>
      </c>
      <c r="G1530" s="12">
        <f>[1]动作!$A1529+[1]动作!$B1529</f>
        <v>43199.818865740737</v>
      </c>
      <c r="H1530" s="12"/>
      <c r="I1530" s="11"/>
    </row>
    <row r="1531" spans="1:9" hidden="1" x14ac:dyDescent="0.3">
      <c r="A1531" s="24">
        <v>1529</v>
      </c>
      <c r="B1531" s="11" t="str">
        <f>IFERROR(INDEX({"JSNY-BJ0001-01";"JSNY-JS0022-01";"JSNY-JS0002-01"},MATCH(D1531,{"BJ_zhongyu";"JS_WX_liteer";"JS_CZ_wodefeng"},0)),"")</f>
        <v>JSNY-JS0002-01</v>
      </c>
      <c r="C1531" s="11" t="str">
        <f>IFERROR(INDEX({"北京中裕世纪大酒店";"江苏利特尔绿色包装股份有限公司";"常州市金坛沃德丰电子科技有限公司"},MATCH(D1531,{"BJ_zhongyu";"JS_WX_liteer";"JS_CZ_wodefeng"},0)),"")</f>
        <v>常州市金坛沃德丰电子科技有限公司</v>
      </c>
      <c r="D1531" s="11" t="str">
        <f>[1]动作!$G1530</f>
        <v>JS_CZ_wodefeng</v>
      </c>
      <c r="E1531" s="11" t="str">
        <f>[1]动作!$D1530</f>
        <v>分系统1BMS5总电压过低一级故障</v>
      </c>
      <c r="F1531" s="11" t="s">
        <v>177</v>
      </c>
      <c r="G1531" s="12">
        <f>[1]动作!$A1530+[1]动作!$B1530</f>
        <v>43199.818865740737</v>
      </c>
      <c r="H1531" s="12"/>
      <c r="I1531" s="11"/>
    </row>
    <row r="1532" spans="1:9" hidden="1" x14ac:dyDescent="0.3">
      <c r="A1532" s="24">
        <v>1530</v>
      </c>
      <c r="B1532" s="11" t="str">
        <f>IFERROR(INDEX({"JSNY-BJ0001-01";"JSNY-JS0022-01";"JSNY-JS0002-01"},MATCH(D1532,{"BJ_zhongyu";"JS_WX_liteer";"JS_CZ_wodefeng"},0)),"")</f>
        <v>JSNY-JS0002-01</v>
      </c>
      <c r="C1532" s="11" t="str">
        <f>IFERROR(INDEX({"北京中裕世纪大酒店";"江苏利特尔绿色包装股份有限公司";"常州市金坛沃德丰电子科技有限公司"},MATCH(D1532,{"BJ_zhongyu";"JS_WX_liteer";"JS_CZ_wodefeng"},0)),"")</f>
        <v>常州市金坛沃德丰电子科技有限公司</v>
      </c>
      <c r="D1532" s="11" t="str">
        <f>[1]动作!$G1531</f>
        <v>JS_CZ_wodefeng</v>
      </c>
      <c r="E1532" s="11" t="str">
        <f>[1]动作!$D1531</f>
        <v>分系统1BMS5总电压过低二级故障</v>
      </c>
      <c r="F1532" s="11" t="s">
        <v>177</v>
      </c>
      <c r="G1532" s="12">
        <f>[1]动作!$A1531+[1]动作!$B1531</f>
        <v>43199.818865740737</v>
      </c>
      <c r="H1532" s="12"/>
      <c r="I1532" s="11"/>
    </row>
    <row r="1533" spans="1:9" hidden="1" x14ac:dyDescent="0.3">
      <c r="A1533" s="24">
        <v>1531</v>
      </c>
      <c r="B1533" s="11" t="str">
        <f>IFERROR(INDEX({"JSNY-BJ0001-01";"JSNY-JS0022-01";"JSNY-JS0002-01"},MATCH(D1533,{"BJ_zhongyu";"JS_WX_liteer";"JS_CZ_wodefeng"},0)),"")</f>
        <v>JSNY-JS0002-01</v>
      </c>
      <c r="C1533" s="11" t="str">
        <f>IFERROR(INDEX({"北京中裕世纪大酒店";"江苏利特尔绿色包装股份有限公司";"常州市金坛沃德丰电子科技有限公司"},MATCH(D1533,{"BJ_zhongyu";"JS_WX_liteer";"JS_CZ_wodefeng"},0)),"")</f>
        <v>常州市金坛沃德丰电子科技有限公司</v>
      </c>
      <c r="D1533" s="11" t="str">
        <f>[1]动作!$G1532</f>
        <v>JS_CZ_wodefeng</v>
      </c>
      <c r="E1533" s="11" t="str">
        <f>[1]动作!$D1532</f>
        <v>分系统1BMS4总电压过低一级故障</v>
      </c>
      <c r="F1533" s="11" t="s">
        <v>177</v>
      </c>
      <c r="G1533" s="12">
        <f>[1]动作!$A1532+[1]动作!$B1532</f>
        <v>43199.818981481483</v>
      </c>
      <c r="H1533" s="12"/>
      <c r="I1533" s="11"/>
    </row>
    <row r="1534" spans="1:9" hidden="1" x14ac:dyDescent="0.3">
      <c r="A1534" s="24">
        <v>1532</v>
      </c>
      <c r="B1534" s="11" t="str">
        <f>IFERROR(INDEX({"JSNY-BJ0001-01";"JSNY-JS0022-01";"JSNY-JS0002-01"},MATCH(D1534,{"BJ_zhongyu";"JS_WX_liteer";"JS_CZ_wodefeng"},0)),"")</f>
        <v>JSNY-JS0002-01</v>
      </c>
      <c r="C1534" s="11" t="str">
        <f>IFERROR(INDEX({"北京中裕世纪大酒店";"江苏利特尔绿色包装股份有限公司";"常州市金坛沃德丰电子科技有限公司"},MATCH(D1534,{"BJ_zhongyu";"JS_WX_liteer";"JS_CZ_wodefeng"},0)),"")</f>
        <v>常州市金坛沃德丰电子科技有限公司</v>
      </c>
      <c r="D1534" s="11" t="str">
        <f>[1]动作!$G1533</f>
        <v>JS_CZ_wodefeng</v>
      </c>
      <c r="E1534" s="11" t="str">
        <f>[1]动作!$D1533</f>
        <v>分系统1BMS4总电压过低二级故障</v>
      </c>
      <c r="F1534" s="11" t="s">
        <v>177</v>
      </c>
      <c r="G1534" s="12">
        <f>[1]动作!$A1533+[1]动作!$B1533</f>
        <v>43199.818981481483</v>
      </c>
      <c r="H1534" s="12"/>
      <c r="I1534" s="11"/>
    </row>
    <row r="1535" spans="1:9" hidden="1" x14ac:dyDescent="0.3">
      <c r="A1535" s="24">
        <v>1533</v>
      </c>
      <c r="B1535" s="11" t="str">
        <f>IFERROR(INDEX({"JSNY-BJ0001-01";"JSNY-JS0022-01";"JSNY-JS0002-01"},MATCH(D1535,{"BJ_zhongyu";"JS_WX_liteer";"JS_CZ_wodefeng"},0)),"")</f>
        <v>JSNY-JS0002-01</v>
      </c>
      <c r="C1535" s="11" t="str">
        <f>IFERROR(INDEX({"北京中裕世纪大酒店";"江苏利特尔绿色包装股份有限公司";"常州市金坛沃德丰电子科技有限公司"},MATCH(D1535,{"BJ_zhongyu";"JS_WX_liteer";"JS_CZ_wodefeng"},0)),"")</f>
        <v>常州市金坛沃德丰电子科技有限公司</v>
      </c>
      <c r="D1535" s="11" t="str">
        <f>[1]动作!$G1534</f>
        <v>JS_CZ_wodefeng</v>
      </c>
      <c r="E1535" s="11" t="str">
        <f>[1]动作!$D1534</f>
        <v>分系统1BMS5SOC过低一级故障</v>
      </c>
      <c r="F1535" s="11" t="s">
        <v>177</v>
      </c>
      <c r="G1535" s="12">
        <f>[1]动作!$A1534+[1]动作!$B1534</f>
        <v>43199.819849537038</v>
      </c>
      <c r="H1535" s="12"/>
      <c r="I1535" s="11"/>
    </row>
    <row r="1536" spans="1:9" hidden="1" x14ac:dyDescent="0.3">
      <c r="A1536" s="24">
        <v>1534</v>
      </c>
      <c r="B1536" s="11" t="str">
        <f>IFERROR(INDEX({"JSNY-BJ0001-01";"JSNY-JS0022-01";"JSNY-JS0002-01"},MATCH(D1536,{"BJ_zhongyu";"JS_WX_liteer";"JS_CZ_wodefeng"},0)),"")</f>
        <v>JSNY-JS0002-01</v>
      </c>
      <c r="C1536" s="11" t="str">
        <f>IFERROR(INDEX({"北京中裕世纪大酒店";"江苏利特尔绿色包装股份有限公司";"常州市金坛沃德丰电子科技有限公司"},MATCH(D1536,{"BJ_zhongyu";"JS_WX_liteer";"JS_CZ_wodefeng"},0)),"")</f>
        <v>常州市金坛沃德丰电子科技有限公司</v>
      </c>
      <c r="D1536" s="11" t="str">
        <f>[1]动作!$G1535</f>
        <v>JS_CZ_wodefeng</v>
      </c>
      <c r="E1536" s="11" t="str">
        <f>[1]动作!$D1535</f>
        <v>分系统1BMS5SOC过低二级故障</v>
      </c>
      <c r="F1536" s="11" t="s">
        <v>177</v>
      </c>
      <c r="G1536" s="12">
        <f>[1]动作!$A1535+[1]动作!$B1535</f>
        <v>43199.819849537038</v>
      </c>
      <c r="H1536" s="12"/>
      <c r="I1536" s="11"/>
    </row>
    <row r="1537" spans="1:9" hidden="1" x14ac:dyDescent="0.3">
      <c r="A1537" s="24">
        <v>1535</v>
      </c>
      <c r="B1537" s="11" t="str">
        <f>IFERROR(INDEX({"JSNY-BJ0001-01";"JSNY-JS0022-01";"JSNY-JS0002-01"},MATCH(D1537,{"BJ_zhongyu";"JS_WX_liteer";"JS_CZ_wodefeng"},0)),"")</f>
        <v>JSNY-BJ0001-01</v>
      </c>
      <c r="C1537" s="11" t="str">
        <f>IFERROR(INDEX({"北京中裕世纪大酒店";"江苏利特尔绿色包装股份有限公司";"常州市金坛沃德丰电子科技有限公司"},MATCH(D1537,{"BJ_zhongyu";"JS_WX_liteer";"JS_CZ_wodefeng"},0)),"")</f>
        <v>北京中裕世纪大酒店</v>
      </c>
      <c r="D1537" s="11" t="str">
        <f>[1]动作!$G1536</f>
        <v>BJ_zhongyu</v>
      </c>
      <c r="E1537" s="11" t="str">
        <f>[1]动作!$D1536</f>
        <v>分系统2故障状态</v>
      </c>
      <c r="F1537" s="11" t="s">
        <v>178</v>
      </c>
      <c r="G1537" s="12">
        <f>[1]动作!$A1536+[1]动作!$B1536</f>
        <v>43199.823263888888</v>
      </c>
      <c r="H1537" s="12"/>
      <c r="I1537" s="11"/>
    </row>
    <row r="1538" spans="1:9" hidden="1" x14ac:dyDescent="0.3">
      <c r="A1538" s="24">
        <v>1536</v>
      </c>
      <c r="B1538" s="11" t="str">
        <f>IFERROR(INDEX({"JSNY-BJ0001-01";"JSNY-JS0022-01";"JSNY-JS0002-01"},MATCH(D1538,{"BJ_zhongyu";"JS_WX_liteer";"JS_CZ_wodefeng"},0)),"")</f>
        <v>JSNY-JS0002-01</v>
      </c>
      <c r="C1538" s="11" t="str">
        <f>IFERROR(INDEX({"北京中裕世纪大酒店";"江苏利特尔绿色包装股份有限公司";"常州市金坛沃德丰电子科技有限公司"},MATCH(D1538,{"BJ_zhongyu";"JS_WX_liteer";"JS_CZ_wodefeng"},0)),"")</f>
        <v>常州市金坛沃德丰电子科技有限公司</v>
      </c>
      <c r="D1538" s="11" t="str">
        <f>[1]动作!$G1537</f>
        <v>JS_CZ_wodefeng</v>
      </c>
      <c r="E1538" s="11" t="str">
        <f>[1]动作!$D1537</f>
        <v>分系统1BMS2单体电压过低一级故障</v>
      </c>
      <c r="F1538" s="11" t="s">
        <v>177</v>
      </c>
      <c r="G1538" s="12">
        <f>[1]动作!$A1537+[1]动作!$B1537</f>
        <v>43199.824837962966</v>
      </c>
      <c r="H1538" s="12"/>
      <c r="I1538" s="11"/>
    </row>
    <row r="1539" spans="1:9" hidden="1" x14ac:dyDescent="0.3">
      <c r="A1539" s="24">
        <v>1537</v>
      </c>
      <c r="B1539" s="11" t="str">
        <f>IFERROR(INDEX({"JSNY-BJ0001-01";"JSNY-JS0022-01";"JSNY-JS0002-01"},MATCH(D1539,{"BJ_zhongyu";"JS_WX_liteer";"JS_CZ_wodefeng"},0)),"")</f>
        <v>JSNY-JS0002-01</v>
      </c>
      <c r="C1539" s="11" t="str">
        <f>IFERROR(INDEX({"北京中裕世纪大酒店";"江苏利特尔绿色包装股份有限公司";"常州市金坛沃德丰电子科技有限公司"},MATCH(D1539,{"BJ_zhongyu";"JS_WX_liteer";"JS_CZ_wodefeng"},0)),"")</f>
        <v>常州市金坛沃德丰电子科技有限公司</v>
      </c>
      <c r="D1539" s="11" t="str">
        <f>[1]动作!$G1538</f>
        <v>JS_CZ_wodefeng</v>
      </c>
      <c r="E1539" s="11" t="str">
        <f>[1]动作!$D1538</f>
        <v>分系统1BMS2单体电压过低二级故障</v>
      </c>
      <c r="F1539" s="11" t="s">
        <v>177</v>
      </c>
      <c r="G1539" s="12">
        <f>[1]动作!$A1538+[1]动作!$B1538</f>
        <v>43199.824837962966</v>
      </c>
      <c r="H1539" s="12"/>
      <c r="I1539" s="11"/>
    </row>
    <row r="1540" spans="1:9" hidden="1" x14ac:dyDescent="0.3">
      <c r="A1540" s="24">
        <v>1538</v>
      </c>
      <c r="B1540" s="11" t="str">
        <f>IFERROR(INDEX({"JSNY-BJ0001-01";"JSNY-JS0022-01";"JSNY-JS0002-01"},MATCH(D1540,{"BJ_zhongyu";"JS_WX_liteer";"JS_CZ_wodefeng"},0)),"")</f>
        <v>JSNY-JS0002-01</v>
      </c>
      <c r="C1540" s="11" t="str">
        <f>IFERROR(INDEX({"北京中裕世纪大酒店";"江苏利特尔绿色包装股份有限公司";"常州市金坛沃德丰电子科技有限公司"},MATCH(D1540,{"BJ_zhongyu";"JS_WX_liteer";"JS_CZ_wodefeng"},0)),"")</f>
        <v>常州市金坛沃德丰电子科技有限公司</v>
      </c>
      <c r="D1540" s="11" t="str">
        <f>[1]动作!$G1539</f>
        <v>JS_CZ_wodefeng</v>
      </c>
      <c r="E1540" s="11" t="str">
        <f>[1]动作!$D1539</f>
        <v>分系统1BMS1单体电压过低一级故障</v>
      </c>
      <c r="F1540" s="11" t="s">
        <v>177</v>
      </c>
      <c r="G1540" s="12">
        <f>[1]动作!$A1539+[1]动作!$B1539</f>
        <v>43199.825289351851</v>
      </c>
      <c r="H1540" s="12"/>
      <c r="I1540" s="11"/>
    </row>
    <row r="1541" spans="1:9" hidden="1" x14ac:dyDescent="0.3">
      <c r="A1541" s="24">
        <v>1539</v>
      </c>
      <c r="B1541" s="11" t="str">
        <f>IFERROR(INDEX({"JSNY-BJ0001-01";"JSNY-JS0022-01";"JSNY-JS0002-01"},MATCH(D1541,{"BJ_zhongyu";"JS_WX_liteer";"JS_CZ_wodefeng"},0)),"")</f>
        <v>JSNY-JS0002-01</v>
      </c>
      <c r="C1541" s="11" t="str">
        <f>IFERROR(INDEX({"北京中裕世纪大酒店";"江苏利特尔绿色包装股份有限公司";"常州市金坛沃德丰电子科技有限公司"},MATCH(D1541,{"BJ_zhongyu";"JS_WX_liteer";"JS_CZ_wodefeng"},0)),"")</f>
        <v>常州市金坛沃德丰电子科技有限公司</v>
      </c>
      <c r="D1541" s="11" t="str">
        <f>[1]动作!$G1540</f>
        <v>JS_CZ_wodefeng</v>
      </c>
      <c r="E1541" s="11" t="str">
        <f>[1]动作!$D1540</f>
        <v>分系统1BMS1单体电压过低二级故障</v>
      </c>
      <c r="F1541" s="11" t="s">
        <v>177</v>
      </c>
      <c r="G1541" s="12">
        <f>[1]动作!$A1540+[1]动作!$B1540</f>
        <v>43199.825289351851</v>
      </c>
      <c r="H1541" s="12"/>
      <c r="I1541" s="11"/>
    </row>
    <row r="1542" spans="1:9" hidden="1" x14ac:dyDescent="0.3">
      <c r="A1542" s="24">
        <v>1540</v>
      </c>
      <c r="B1542" s="11" t="str">
        <f>IFERROR(INDEX({"JSNY-BJ0001-01";"JSNY-JS0022-01";"JSNY-JS0002-01"},MATCH(D1542,{"BJ_zhongyu";"JS_WX_liteer";"JS_CZ_wodefeng"},0)),"")</f>
        <v>JSNY-JS0002-01</v>
      </c>
      <c r="C1542" s="11" t="str">
        <f>IFERROR(INDEX({"北京中裕世纪大酒店";"江苏利特尔绿色包装股份有限公司";"常州市金坛沃德丰电子科技有限公司"},MATCH(D1542,{"BJ_zhongyu";"JS_WX_liteer";"JS_CZ_wodefeng"},0)),"")</f>
        <v>常州市金坛沃德丰电子科技有限公司</v>
      </c>
      <c r="D1542" s="11" t="str">
        <f>[1]动作!$G1541</f>
        <v>JS_CZ_wodefeng</v>
      </c>
      <c r="E1542" s="11" t="str">
        <f>[1]动作!$D1541</f>
        <v>分系统1BMS5单体电压过低一级故障</v>
      </c>
      <c r="F1542" s="11" t="s">
        <v>177</v>
      </c>
      <c r="G1542" s="12">
        <f>[1]动作!$A1541+[1]动作!$B1541</f>
        <v>43199.825821759259</v>
      </c>
      <c r="H1542" s="12"/>
      <c r="I1542" s="11"/>
    </row>
    <row r="1543" spans="1:9" hidden="1" x14ac:dyDescent="0.3">
      <c r="A1543" s="24">
        <v>1541</v>
      </c>
      <c r="B1543" s="11" t="str">
        <f>IFERROR(INDEX({"JSNY-BJ0001-01";"JSNY-JS0022-01";"JSNY-JS0002-01"},MATCH(D1543,{"BJ_zhongyu";"JS_WX_liteer";"JS_CZ_wodefeng"},0)),"")</f>
        <v>JSNY-JS0002-01</v>
      </c>
      <c r="C1543" s="11" t="str">
        <f>IFERROR(INDEX({"北京中裕世纪大酒店";"江苏利特尔绿色包装股份有限公司";"常州市金坛沃德丰电子科技有限公司"},MATCH(D1543,{"BJ_zhongyu";"JS_WX_liteer";"JS_CZ_wodefeng"},0)),"")</f>
        <v>常州市金坛沃德丰电子科技有限公司</v>
      </c>
      <c r="D1543" s="11" t="str">
        <f>[1]动作!$G1542</f>
        <v>JS_CZ_wodefeng</v>
      </c>
      <c r="E1543" s="11" t="str">
        <f>[1]动作!$D1542</f>
        <v>分系统1BMS5单体电压过低二级故障</v>
      </c>
      <c r="F1543" s="11" t="s">
        <v>177</v>
      </c>
      <c r="G1543" s="12">
        <f>[1]动作!$A1542+[1]动作!$B1542</f>
        <v>43199.825821759259</v>
      </c>
      <c r="H1543" s="12"/>
      <c r="I1543" s="11"/>
    </row>
    <row r="1544" spans="1:9" hidden="1" x14ac:dyDescent="0.3">
      <c r="A1544" s="24">
        <v>1542</v>
      </c>
      <c r="B1544" s="11" t="str">
        <f>IFERROR(INDEX({"JSNY-BJ0001-01";"JSNY-JS0022-01";"JSNY-JS0002-01"},MATCH(D1544,{"BJ_zhongyu";"JS_WX_liteer";"JS_CZ_wodefeng"},0)),"")</f>
        <v>JSNY-JS0002-01</v>
      </c>
      <c r="C1544" s="11" t="str">
        <f>IFERROR(INDEX({"北京中裕世纪大酒店";"江苏利特尔绿色包装股份有限公司";"常州市金坛沃德丰电子科技有限公司"},MATCH(D1544,{"BJ_zhongyu";"JS_WX_liteer";"JS_CZ_wodefeng"},0)),"")</f>
        <v>常州市金坛沃德丰电子科技有限公司</v>
      </c>
      <c r="D1544" s="11" t="str">
        <f>[1]动作!$G1543</f>
        <v>JS_CZ_wodefeng</v>
      </c>
      <c r="E1544" s="11" t="str">
        <f>[1]动作!$D1543</f>
        <v>分系统1BMS3单体电压过低一级故障</v>
      </c>
      <c r="F1544" s="11" t="s">
        <v>177</v>
      </c>
      <c r="G1544" s="12">
        <f>[1]动作!$A1543+[1]动作!$B1543</f>
        <v>43199.825937499998</v>
      </c>
      <c r="H1544" s="12"/>
      <c r="I1544" s="11"/>
    </row>
    <row r="1545" spans="1:9" hidden="1" x14ac:dyDescent="0.3">
      <c r="A1545" s="24">
        <v>1543</v>
      </c>
      <c r="B1545" s="11" t="str">
        <f>IFERROR(INDEX({"JSNY-BJ0001-01";"JSNY-JS0022-01";"JSNY-JS0002-01"},MATCH(D1545,{"BJ_zhongyu";"JS_WX_liteer";"JS_CZ_wodefeng"},0)),"")</f>
        <v>JSNY-JS0002-01</v>
      </c>
      <c r="C1545" s="11" t="str">
        <f>IFERROR(INDEX({"北京中裕世纪大酒店";"江苏利特尔绿色包装股份有限公司";"常州市金坛沃德丰电子科技有限公司"},MATCH(D1545,{"BJ_zhongyu";"JS_WX_liteer";"JS_CZ_wodefeng"},0)),"")</f>
        <v>常州市金坛沃德丰电子科技有限公司</v>
      </c>
      <c r="D1545" s="11" t="str">
        <f>[1]动作!$G1544</f>
        <v>JS_CZ_wodefeng</v>
      </c>
      <c r="E1545" s="11" t="str">
        <f>[1]动作!$D1544</f>
        <v>分系统1BMS3单体电压过低二级故障</v>
      </c>
      <c r="F1545" s="11" t="s">
        <v>177</v>
      </c>
      <c r="G1545" s="12">
        <f>[1]动作!$A1544+[1]动作!$B1544</f>
        <v>43199.825937499998</v>
      </c>
      <c r="H1545" s="12"/>
      <c r="I1545" s="11"/>
    </row>
    <row r="1546" spans="1:9" hidden="1" x14ac:dyDescent="0.3">
      <c r="A1546" s="24">
        <v>1544</v>
      </c>
      <c r="B1546" s="11" t="str">
        <f>IFERROR(INDEX({"JSNY-BJ0001-01";"JSNY-JS0022-01";"JSNY-JS0002-01"},MATCH(D1546,{"BJ_zhongyu";"JS_WX_liteer";"JS_CZ_wodefeng"},0)),"")</f>
        <v>JSNY-JS0002-01</v>
      </c>
      <c r="C1546" s="11" t="str">
        <f>IFERROR(INDEX({"北京中裕世纪大酒店";"江苏利特尔绿色包装股份有限公司";"常州市金坛沃德丰电子科技有限公司"},MATCH(D1546,{"BJ_zhongyu";"JS_WX_liteer";"JS_CZ_wodefeng"},0)),"")</f>
        <v>常州市金坛沃德丰电子科技有限公司</v>
      </c>
      <c r="D1546" s="11" t="str">
        <f>[1]动作!$G1545</f>
        <v>JS_CZ_wodefeng</v>
      </c>
      <c r="E1546" s="11" t="str">
        <f>[1]动作!$D1545</f>
        <v>分系统1BMS4单体电压过低一级故障</v>
      </c>
      <c r="F1546" s="11" t="s">
        <v>177</v>
      </c>
      <c r="G1546" s="12">
        <f>[1]动作!$A1545+[1]动作!$B1545</f>
        <v>43199.827037037037</v>
      </c>
      <c r="H1546" s="12"/>
      <c r="I1546" s="11"/>
    </row>
    <row r="1547" spans="1:9" hidden="1" x14ac:dyDescent="0.3">
      <c r="A1547" s="24">
        <v>1545</v>
      </c>
      <c r="B1547" s="11" t="str">
        <f>IFERROR(INDEX({"JSNY-BJ0001-01";"JSNY-JS0022-01";"JSNY-JS0002-01"},MATCH(D1547,{"BJ_zhongyu";"JS_WX_liteer";"JS_CZ_wodefeng"},0)),"")</f>
        <v>JSNY-JS0002-01</v>
      </c>
      <c r="C1547" s="11" t="str">
        <f>IFERROR(INDEX({"北京中裕世纪大酒店";"江苏利特尔绿色包装股份有限公司";"常州市金坛沃德丰电子科技有限公司"},MATCH(D1547,{"BJ_zhongyu";"JS_WX_liteer";"JS_CZ_wodefeng"},0)),"")</f>
        <v>常州市金坛沃德丰电子科技有限公司</v>
      </c>
      <c r="D1547" s="11" t="str">
        <f>[1]动作!$G1546</f>
        <v>JS_CZ_wodefeng</v>
      </c>
      <c r="E1547" s="11" t="str">
        <f>[1]动作!$D1546</f>
        <v>分系统1BMS4单体电压过低二级故障</v>
      </c>
      <c r="F1547" s="11" t="s">
        <v>177</v>
      </c>
      <c r="G1547" s="12">
        <f>[1]动作!$A1546+[1]动作!$B1546</f>
        <v>43199.827037037037</v>
      </c>
      <c r="H1547" s="12"/>
      <c r="I1547" s="11"/>
    </row>
    <row r="1548" spans="1:9" hidden="1" x14ac:dyDescent="0.3">
      <c r="A1548" s="24">
        <v>1546</v>
      </c>
      <c r="B1548" s="11" t="str">
        <f>IFERROR(INDEX({"JSNY-BJ0001-01";"JSNY-JS0022-01";"JSNY-JS0002-01"},MATCH(D1548,{"BJ_zhongyu";"JS_WX_liteer";"JS_CZ_wodefeng"},0)),"")</f>
        <v>JSNY-JS0002-01</v>
      </c>
      <c r="C1548" s="11" t="str">
        <f>IFERROR(INDEX({"北京中裕世纪大酒店";"江苏利特尔绿色包装股份有限公司";"常州市金坛沃德丰电子科技有限公司"},MATCH(D1548,{"BJ_zhongyu";"JS_WX_liteer";"JS_CZ_wodefeng"},0)),"")</f>
        <v>常州市金坛沃德丰电子科技有限公司</v>
      </c>
      <c r="D1548" s="11" t="str">
        <f>[1]动作!$G1547</f>
        <v>JS_CZ_wodefeng</v>
      </c>
      <c r="E1548" s="11" t="str">
        <f>[1]动作!$D1547</f>
        <v>分系统1BMS6单体电压过低一级故障</v>
      </c>
      <c r="F1548" s="11" t="s">
        <v>177</v>
      </c>
      <c r="G1548" s="12">
        <f>[1]动作!$A1547+[1]动作!$B1547</f>
        <v>43199.827094907407</v>
      </c>
      <c r="H1548" s="12"/>
      <c r="I1548" s="11"/>
    </row>
    <row r="1549" spans="1:9" hidden="1" x14ac:dyDescent="0.3">
      <c r="A1549" s="24">
        <v>1547</v>
      </c>
      <c r="B1549" s="11" t="str">
        <f>IFERROR(INDEX({"JSNY-BJ0001-01";"JSNY-JS0022-01";"JSNY-JS0002-01"},MATCH(D1549,{"BJ_zhongyu";"JS_WX_liteer";"JS_CZ_wodefeng"},0)),"")</f>
        <v>JSNY-JS0002-01</v>
      </c>
      <c r="C1549" s="11" t="str">
        <f>IFERROR(INDEX({"北京中裕世纪大酒店";"江苏利特尔绿色包装股份有限公司";"常州市金坛沃德丰电子科技有限公司"},MATCH(D1549,{"BJ_zhongyu";"JS_WX_liteer";"JS_CZ_wodefeng"},0)),"")</f>
        <v>常州市金坛沃德丰电子科技有限公司</v>
      </c>
      <c r="D1549" s="11" t="str">
        <f>[1]动作!$G1548</f>
        <v>JS_CZ_wodefeng</v>
      </c>
      <c r="E1549" s="11" t="str">
        <f>[1]动作!$D1548</f>
        <v>分系统1BMS6单体电压过低二级故障</v>
      </c>
      <c r="F1549" s="11" t="s">
        <v>177</v>
      </c>
      <c r="G1549" s="12">
        <f>[1]动作!$A1548+[1]动作!$B1548</f>
        <v>43199.827094907407</v>
      </c>
      <c r="H1549" s="12"/>
      <c r="I1549" s="11"/>
    </row>
    <row r="1550" spans="1:9" hidden="1" x14ac:dyDescent="0.3">
      <c r="A1550" s="24">
        <v>1548</v>
      </c>
      <c r="B1550" s="11" t="str">
        <f>IFERROR(INDEX({"JSNY-BJ0001-01";"JSNY-JS0022-01";"JSNY-JS0002-01"},MATCH(D1550,{"BJ_zhongyu";"JS_WX_liteer";"JS_CZ_wodefeng"},0)),"")</f>
        <v>JSNY-BJ0001-01</v>
      </c>
      <c r="C1550" s="11" t="str">
        <f>IFERROR(INDEX({"北京中裕世纪大酒店";"江苏利特尔绿色包装股份有限公司";"常州市金坛沃德丰电子科技有限公司"},MATCH(D1550,{"BJ_zhongyu";"JS_WX_liteer";"JS_CZ_wodefeng"},0)),"")</f>
        <v>北京中裕世纪大酒店</v>
      </c>
      <c r="D1550" s="11" t="str">
        <f>[1]动作!$G1549</f>
        <v>BJ_zhongyu</v>
      </c>
      <c r="E1550" s="11" t="str">
        <f>[1]动作!$D1549</f>
        <v>分系统1告警状态</v>
      </c>
      <c r="F1550" s="11" t="s">
        <v>178</v>
      </c>
      <c r="G1550" s="12">
        <f>[1]动作!$A1549+[1]动作!$B1549</f>
        <v>43199.855520833335</v>
      </c>
      <c r="H1550" s="12"/>
      <c r="I1550" s="11"/>
    </row>
    <row r="1551" spans="1:9" hidden="1" x14ac:dyDescent="0.3">
      <c r="A1551" s="24">
        <v>1549</v>
      </c>
      <c r="B1551" s="11" t="str">
        <f>IFERROR(INDEX({"JSNY-BJ0001-01";"JSNY-JS0022-01";"JSNY-JS0002-01"},MATCH(D1551,{"BJ_zhongyu";"JS_WX_liteer";"JS_CZ_wodefeng"},0)),"")</f>
        <v>JSNY-BJ0001-01</v>
      </c>
      <c r="C1551" s="11" t="str">
        <f>IFERROR(INDEX({"北京中裕世纪大酒店";"江苏利特尔绿色包装股份有限公司";"常州市金坛沃德丰电子科技有限公司"},MATCH(D1551,{"BJ_zhongyu";"JS_WX_liteer";"JS_CZ_wodefeng"},0)),"")</f>
        <v>北京中裕世纪大酒店</v>
      </c>
      <c r="D1551" s="11" t="str">
        <f>[1]动作!$G1550</f>
        <v>BJ_zhongyu</v>
      </c>
      <c r="E1551" s="11" t="str">
        <f>[1]动作!$D1550</f>
        <v>分系统1PCS告警状态</v>
      </c>
      <c r="F1551" s="11" t="s">
        <v>176</v>
      </c>
      <c r="G1551" s="12">
        <f>[1]动作!$A1550+[1]动作!$B1550</f>
        <v>43199.855520833335</v>
      </c>
      <c r="H1551" s="12"/>
      <c r="I1551" s="11"/>
    </row>
    <row r="1552" spans="1:9" hidden="1" x14ac:dyDescent="0.3">
      <c r="A1552" s="24">
        <v>1550</v>
      </c>
      <c r="B1552" s="11" t="str">
        <f>IFERROR(INDEX({"JSNY-BJ0001-01";"JSNY-JS0022-01";"JSNY-JS0002-01"},MATCH(D1552,{"BJ_zhongyu";"JS_WX_liteer";"JS_CZ_wodefeng"},0)),"")</f>
        <v>JSNY-JS0022-01</v>
      </c>
      <c r="C1552" s="11" t="str">
        <f>IFERROR(INDEX({"北京中裕世纪大酒店";"江苏利特尔绿色包装股份有限公司";"常州市金坛沃德丰电子科技有限公司"},MATCH(D1552,{"BJ_zhongyu";"JS_WX_liteer";"JS_CZ_wodefeng"},0)),"")</f>
        <v>江苏利特尔绿色包装股份有限公司</v>
      </c>
      <c r="D1552" s="11" t="str">
        <f>[1]动作!$G1551</f>
        <v>JS_WX_liteer</v>
      </c>
      <c r="E1552" s="11" t="str">
        <f>[1]动作!$D1551</f>
        <v>分系统1BMS8总电压过低一级故障</v>
      </c>
      <c r="F1552" s="11" t="s">
        <v>177</v>
      </c>
      <c r="G1552" s="12">
        <f>[1]动作!$A1551+[1]动作!$B1551</f>
        <v>43199.857685185183</v>
      </c>
      <c r="H1552" s="12"/>
      <c r="I1552" s="11"/>
    </row>
    <row r="1553" spans="1:9" hidden="1" x14ac:dyDescent="0.3">
      <c r="A1553" s="24">
        <v>1551</v>
      </c>
      <c r="B1553" s="11" t="str">
        <f>IFERROR(INDEX({"JSNY-BJ0001-01";"JSNY-JS0022-01";"JSNY-JS0002-01"},MATCH(D1553,{"BJ_zhongyu";"JS_WX_liteer";"JS_CZ_wodefeng"},0)),"")</f>
        <v>JSNY-JS0022-01</v>
      </c>
      <c r="C1553" s="11" t="str">
        <f>IFERROR(INDEX({"北京中裕世纪大酒店";"江苏利特尔绿色包装股份有限公司";"常州市金坛沃德丰电子科技有限公司"},MATCH(D1553,{"BJ_zhongyu";"JS_WX_liteer";"JS_CZ_wodefeng"},0)),"")</f>
        <v>江苏利特尔绿色包装股份有限公司</v>
      </c>
      <c r="D1553" s="11" t="str">
        <f>[1]动作!$G1552</f>
        <v>JS_WX_liteer</v>
      </c>
      <c r="E1553" s="11" t="str">
        <f>[1]动作!$D1552</f>
        <v>分系统1BMS8总电压过低二级故障</v>
      </c>
      <c r="F1553" s="11" t="s">
        <v>177</v>
      </c>
      <c r="G1553" s="12">
        <f>[1]动作!$A1552+[1]动作!$B1552</f>
        <v>43199.857685185183</v>
      </c>
      <c r="H1553" s="12"/>
      <c r="I1553" s="11"/>
    </row>
    <row r="1554" spans="1:9" hidden="1" x14ac:dyDescent="0.3">
      <c r="A1554" s="24">
        <v>1552</v>
      </c>
      <c r="B1554" s="11" t="str">
        <f>IFERROR(INDEX({"JSNY-BJ0001-01";"JSNY-JS0022-01";"JSNY-JS0002-01"},MATCH(D1554,{"BJ_zhongyu";"JS_WX_liteer";"JS_CZ_wodefeng"},0)),"")</f>
        <v>JSNY-JS0022-01</v>
      </c>
      <c r="C1554" s="11" t="str">
        <f>IFERROR(INDEX({"北京中裕世纪大酒店";"江苏利特尔绿色包装股份有限公司";"常州市金坛沃德丰电子科技有限公司"},MATCH(D1554,{"BJ_zhongyu";"JS_WX_liteer";"JS_CZ_wodefeng"},0)),"")</f>
        <v>江苏利特尔绿色包装股份有限公司</v>
      </c>
      <c r="D1554" s="11" t="str">
        <f>[1]动作!$G1553</f>
        <v>JS_WX_liteer</v>
      </c>
      <c r="E1554" s="11" t="str">
        <f>[1]动作!$D1553</f>
        <v>分系统1BMS9总电压过低一级故障</v>
      </c>
      <c r="F1554" s="11" t="s">
        <v>177</v>
      </c>
      <c r="G1554" s="12">
        <f>[1]动作!$A1553+[1]动作!$B1553</f>
        <v>43199.857731481483</v>
      </c>
      <c r="H1554" s="12"/>
      <c r="I1554" s="11"/>
    </row>
    <row r="1555" spans="1:9" hidden="1" x14ac:dyDescent="0.3">
      <c r="A1555" s="24">
        <v>1553</v>
      </c>
      <c r="B1555" s="11" t="str">
        <f>IFERROR(INDEX({"JSNY-BJ0001-01";"JSNY-JS0022-01";"JSNY-JS0002-01"},MATCH(D1555,{"BJ_zhongyu";"JS_WX_liteer";"JS_CZ_wodefeng"},0)),"")</f>
        <v>JSNY-JS0022-01</v>
      </c>
      <c r="C1555" s="11" t="str">
        <f>IFERROR(INDEX({"北京中裕世纪大酒店";"江苏利特尔绿色包装股份有限公司";"常州市金坛沃德丰电子科技有限公司"},MATCH(D1555,{"BJ_zhongyu";"JS_WX_liteer";"JS_CZ_wodefeng"},0)),"")</f>
        <v>江苏利特尔绿色包装股份有限公司</v>
      </c>
      <c r="D1555" s="11" t="str">
        <f>[1]动作!$G1554</f>
        <v>JS_WX_liteer</v>
      </c>
      <c r="E1555" s="11" t="str">
        <f>[1]动作!$D1554</f>
        <v>分系统1BMS9总电压过低二级故障</v>
      </c>
      <c r="F1555" s="11" t="s">
        <v>177</v>
      </c>
      <c r="G1555" s="12">
        <f>[1]动作!$A1554+[1]动作!$B1554</f>
        <v>43199.857731481483</v>
      </c>
      <c r="H1555" s="12"/>
      <c r="I1555" s="11"/>
    </row>
    <row r="1556" spans="1:9" hidden="1" x14ac:dyDescent="0.3">
      <c r="A1556" s="24">
        <v>1554</v>
      </c>
      <c r="B1556" s="11" t="str">
        <f>IFERROR(INDEX({"JSNY-BJ0001-01";"JSNY-JS0022-01";"JSNY-JS0002-01"},MATCH(D1556,{"BJ_zhongyu";"JS_WX_liteer";"JS_CZ_wodefeng"},0)),"")</f>
        <v>JSNY-JS0002-01</v>
      </c>
      <c r="C1556" s="11" t="str">
        <f>IFERROR(INDEX({"北京中裕世纪大酒店";"江苏利特尔绿色包装股份有限公司";"常州市金坛沃德丰电子科技有限公司"},MATCH(D1556,{"BJ_zhongyu";"JS_WX_liteer";"JS_CZ_wodefeng"},0)),"")</f>
        <v>常州市金坛沃德丰电子科技有限公司</v>
      </c>
      <c r="D1556" s="11" t="str">
        <f>[1]动作!$G1555</f>
        <v>JS_CZ_wodefeng</v>
      </c>
      <c r="E1556" s="11" t="str">
        <f>[1]动作!$D1555</f>
        <v>分系统1BMS1SOC过低一级故障</v>
      </c>
      <c r="F1556" s="11" t="s">
        <v>177</v>
      </c>
      <c r="G1556" s="12">
        <f>[1]动作!$A1555+[1]动作!$B1555</f>
        <v>43199.857835648145</v>
      </c>
      <c r="H1556" s="12"/>
      <c r="I1556" s="11"/>
    </row>
    <row r="1557" spans="1:9" hidden="1" x14ac:dyDescent="0.3">
      <c r="A1557" s="24">
        <v>1555</v>
      </c>
      <c r="B1557" s="11" t="str">
        <f>IFERROR(INDEX({"JSNY-BJ0001-01";"JSNY-JS0022-01";"JSNY-JS0002-01"},MATCH(D1557,{"BJ_zhongyu";"JS_WX_liteer";"JS_CZ_wodefeng"},0)),"")</f>
        <v>JSNY-JS0002-01</v>
      </c>
      <c r="C1557" s="11" t="str">
        <f>IFERROR(INDEX({"北京中裕世纪大酒店";"江苏利特尔绿色包装股份有限公司";"常州市金坛沃德丰电子科技有限公司"},MATCH(D1557,{"BJ_zhongyu";"JS_WX_liteer";"JS_CZ_wodefeng"},0)),"")</f>
        <v>常州市金坛沃德丰电子科技有限公司</v>
      </c>
      <c r="D1557" s="11" t="str">
        <f>[1]动作!$G1556</f>
        <v>JS_CZ_wodefeng</v>
      </c>
      <c r="E1557" s="11" t="str">
        <f>[1]动作!$D1556</f>
        <v>分系统1BMS2SOC过低一级故障</v>
      </c>
      <c r="F1557" s="11" t="s">
        <v>177</v>
      </c>
      <c r="G1557" s="12">
        <f>[1]动作!$A1556+[1]动作!$B1556</f>
        <v>43199.857835648145</v>
      </c>
      <c r="H1557" s="12"/>
      <c r="I1557" s="11"/>
    </row>
    <row r="1558" spans="1:9" hidden="1" x14ac:dyDescent="0.3">
      <c r="A1558" s="24">
        <v>1556</v>
      </c>
      <c r="B1558" s="11" t="str">
        <f>IFERROR(INDEX({"JSNY-BJ0001-01";"JSNY-JS0022-01";"JSNY-JS0002-01"},MATCH(D1558,{"BJ_zhongyu";"JS_WX_liteer";"JS_CZ_wodefeng"},0)),"")</f>
        <v>JSNY-JS0002-01</v>
      </c>
      <c r="C1558" s="11" t="str">
        <f>IFERROR(INDEX({"北京中裕世纪大酒店";"江苏利特尔绿色包装股份有限公司";"常州市金坛沃德丰电子科技有限公司"},MATCH(D1558,{"BJ_zhongyu";"JS_WX_liteer";"JS_CZ_wodefeng"},0)),"")</f>
        <v>常州市金坛沃德丰电子科技有限公司</v>
      </c>
      <c r="D1558" s="11" t="str">
        <f>[1]动作!$G1557</f>
        <v>JS_CZ_wodefeng</v>
      </c>
      <c r="E1558" s="11" t="str">
        <f>[1]动作!$D1557</f>
        <v>分系统1BMS4SOC过低一级故障</v>
      </c>
      <c r="F1558" s="11" t="s">
        <v>177</v>
      </c>
      <c r="G1558" s="12">
        <f>[1]动作!$A1557+[1]动作!$B1557</f>
        <v>43199.857951388891</v>
      </c>
      <c r="H1558" s="12"/>
      <c r="I1558" s="11"/>
    </row>
    <row r="1559" spans="1:9" hidden="1" x14ac:dyDescent="0.3">
      <c r="A1559" s="24">
        <v>1557</v>
      </c>
      <c r="B1559" s="11" t="str">
        <f>IFERROR(INDEX({"JSNY-BJ0001-01";"JSNY-JS0022-01";"JSNY-JS0002-01"},MATCH(D1559,{"BJ_zhongyu";"JS_WX_liteer";"JS_CZ_wodefeng"},0)),"")</f>
        <v>JSNY-JS0002-01</v>
      </c>
      <c r="C1559" s="11" t="str">
        <f>IFERROR(INDEX({"北京中裕世纪大酒店";"江苏利特尔绿色包装股份有限公司";"常州市金坛沃德丰电子科技有限公司"},MATCH(D1559,{"BJ_zhongyu";"JS_WX_liteer";"JS_CZ_wodefeng"},0)),"")</f>
        <v>常州市金坛沃德丰电子科技有限公司</v>
      </c>
      <c r="D1559" s="11" t="str">
        <f>[1]动作!$G1558</f>
        <v>JS_CZ_wodefeng</v>
      </c>
      <c r="E1559" s="11" t="str">
        <f>[1]动作!$D1558</f>
        <v>分系统1BMS6SOC过低一级故障</v>
      </c>
      <c r="F1559" s="11" t="s">
        <v>177</v>
      </c>
      <c r="G1559" s="12">
        <f>[1]动作!$A1558+[1]动作!$B1558</f>
        <v>43199.858020833337</v>
      </c>
      <c r="H1559" s="12"/>
      <c r="I1559" s="11"/>
    </row>
    <row r="1560" spans="1:9" hidden="1" x14ac:dyDescent="0.3">
      <c r="A1560" s="24">
        <v>1558</v>
      </c>
      <c r="B1560" s="11" t="str">
        <f>IFERROR(INDEX({"JSNY-BJ0001-01";"JSNY-JS0022-01";"JSNY-JS0002-01"},MATCH(D1560,{"BJ_zhongyu";"JS_WX_liteer";"JS_CZ_wodefeng"},0)),"")</f>
        <v>JSNY-JS0022-01</v>
      </c>
      <c r="C1560" s="11" t="str">
        <f>IFERROR(INDEX({"北京中裕世纪大酒店";"江苏利特尔绿色包装股份有限公司";"常州市金坛沃德丰电子科技有限公司"},MATCH(D1560,{"BJ_zhongyu";"JS_WX_liteer";"JS_CZ_wodefeng"},0)),"")</f>
        <v>江苏利特尔绿色包装股份有限公司</v>
      </c>
      <c r="D1560" s="11" t="str">
        <f>[1]动作!$G1559</f>
        <v>JS_WX_liteer</v>
      </c>
      <c r="E1560" s="11" t="str">
        <f>[1]动作!$D1559</f>
        <v>分系统1BMS1总电压过低一级故障</v>
      </c>
      <c r="F1560" s="11" t="s">
        <v>177</v>
      </c>
      <c r="G1560" s="12">
        <f>[1]动作!$A1559+[1]动作!$B1559</f>
        <v>43199.85837962963</v>
      </c>
      <c r="H1560" s="12"/>
      <c r="I1560" s="11"/>
    </row>
    <row r="1561" spans="1:9" hidden="1" x14ac:dyDescent="0.3">
      <c r="A1561" s="24">
        <v>1559</v>
      </c>
      <c r="B1561" s="11" t="str">
        <f>IFERROR(INDEX({"JSNY-BJ0001-01";"JSNY-JS0022-01";"JSNY-JS0002-01"},MATCH(D1561,{"BJ_zhongyu";"JS_WX_liteer";"JS_CZ_wodefeng"},0)),"")</f>
        <v>JSNY-JS0022-01</v>
      </c>
      <c r="C1561" s="11" t="str">
        <f>IFERROR(INDEX({"北京中裕世纪大酒店";"江苏利特尔绿色包装股份有限公司";"常州市金坛沃德丰电子科技有限公司"},MATCH(D1561,{"BJ_zhongyu";"JS_WX_liteer";"JS_CZ_wodefeng"},0)),"")</f>
        <v>江苏利特尔绿色包装股份有限公司</v>
      </c>
      <c r="D1561" s="11" t="str">
        <f>[1]动作!$G1560</f>
        <v>JS_WX_liteer</v>
      </c>
      <c r="E1561" s="11" t="str">
        <f>[1]动作!$D1560</f>
        <v>分系统1BMS1总电压过低二级故障</v>
      </c>
      <c r="F1561" s="11" t="s">
        <v>177</v>
      </c>
      <c r="G1561" s="12">
        <f>[1]动作!$A1560+[1]动作!$B1560</f>
        <v>43199.85837962963</v>
      </c>
      <c r="H1561" s="12"/>
      <c r="I1561" s="11"/>
    </row>
    <row r="1562" spans="1:9" hidden="1" x14ac:dyDescent="0.3">
      <c r="A1562" s="24">
        <v>1560</v>
      </c>
      <c r="B1562" s="11" t="str">
        <f>IFERROR(INDEX({"JSNY-BJ0001-01";"JSNY-JS0022-01";"JSNY-JS0002-01"},MATCH(D1562,{"BJ_zhongyu";"JS_WX_liteer";"JS_CZ_wodefeng"},0)),"")</f>
        <v>JSNY-JS0022-01</v>
      </c>
      <c r="C1562" s="11" t="str">
        <f>IFERROR(INDEX({"北京中裕世纪大酒店";"江苏利特尔绿色包装股份有限公司";"常州市金坛沃德丰电子科技有限公司"},MATCH(D1562,{"BJ_zhongyu";"JS_WX_liteer";"JS_CZ_wodefeng"},0)),"")</f>
        <v>江苏利特尔绿色包装股份有限公司</v>
      </c>
      <c r="D1562" s="11" t="str">
        <f>[1]动作!$G1561</f>
        <v>JS_WX_liteer</v>
      </c>
      <c r="E1562" s="11" t="str">
        <f>[1]动作!$D1561</f>
        <v>分系统1BMS4总电压过低一级故障</v>
      </c>
      <c r="F1562" s="11" t="s">
        <v>177</v>
      </c>
      <c r="G1562" s="12">
        <f>[1]动作!$A1561+[1]动作!$B1561</f>
        <v>43199.858553240738</v>
      </c>
      <c r="H1562" s="12"/>
      <c r="I1562" s="11"/>
    </row>
    <row r="1563" spans="1:9" hidden="1" x14ac:dyDescent="0.3">
      <c r="A1563" s="24">
        <v>1561</v>
      </c>
      <c r="B1563" s="11" t="str">
        <f>IFERROR(INDEX({"JSNY-BJ0001-01";"JSNY-JS0022-01";"JSNY-JS0002-01"},MATCH(D1563,{"BJ_zhongyu";"JS_WX_liteer";"JS_CZ_wodefeng"},0)),"")</f>
        <v>JSNY-JS0022-01</v>
      </c>
      <c r="C1563" s="11" t="str">
        <f>IFERROR(INDEX({"北京中裕世纪大酒店";"江苏利特尔绿色包装股份有限公司";"常州市金坛沃德丰电子科技有限公司"},MATCH(D1563,{"BJ_zhongyu";"JS_WX_liteer";"JS_CZ_wodefeng"},0)),"")</f>
        <v>江苏利特尔绿色包装股份有限公司</v>
      </c>
      <c r="D1563" s="11" t="str">
        <f>[1]动作!$G1562</f>
        <v>JS_WX_liteer</v>
      </c>
      <c r="E1563" s="11" t="str">
        <f>[1]动作!$D1562</f>
        <v>分系统1BMS4总电压过低二级故障</v>
      </c>
      <c r="F1563" s="11" t="s">
        <v>177</v>
      </c>
      <c r="G1563" s="12">
        <f>[1]动作!$A1562+[1]动作!$B1562</f>
        <v>43199.858553240738</v>
      </c>
      <c r="H1563" s="12"/>
      <c r="I1563" s="11"/>
    </row>
    <row r="1564" spans="1:9" hidden="1" x14ac:dyDescent="0.3">
      <c r="A1564" s="24">
        <v>1562</v>
      </c>
      <c r="B1564" s="11" t="str">
        <f>IFERROR(INDEX({"JSNY-BJ0001-01";"JSNY-JS0022-01";"JSNY-JS0002-01"},MATCH(D1564,{"BJ_zhongyu";"JS_WX_liteer";"JS_CZ_wodefeng"},0)),"")</f>
        <v>JSNY-JS0022-01</v>
      </c>
      <c r="C1564" s="11" t="str">
        <f>IFERROR(INDEX({"北京中裕世纪大酒店";"江苏利特尔绿色包装股份有限公司";"常州市金坛沃德丰电子科技有限公司"},MATCH(D1564,{"BJ_zhongyu";"JS_WX_liteer";"JS_CZ_wodefeng"},0)),"")</f>
        <v>江苏利特尔绿色包装股份有限公司</v>
      </c>
      <c r="D1564" s="11" t="str">
        <f>[1]动作!$G1563</f>
        <v>JS_WX_liteer</v>
      </c>
      <c r="E1564" s="11" t="str">
        <f>[1]动作!$D1563</f>
        <v>分系统1BMS2总电压过低一级故障</v>
      </c>
      <c r="F1564" s="11" t="s">
        <v>177</v>
      </c>
      <c r="G1564" s="12">
        <f>[1]动作!$A1563+[1]动作!$B1563</f>
        <v>43199.858726851853</v>
      </c>
      <c r="H1564" s="12"/>
      <c r="I1564" s="11"/>
    </row>
    <row r="1565" spans="1:9" hidden="1" x14ac:dyDescent="0.3">
      <c r="A1565" s="24">
        <v>1563</v>
      </c>
      <c r="B1565" s="11" t="str">
        <f>IFERROR(INDEX({"JSNY-BJ0001-01";"JSNY-JS0022-01";"JSNY-JS0002-01"},MATCH(D1565,{"BJ_zhongyu";"JS_WX_liteer";"JS_CZ_wodefeng"},0)),"")</f>
        <v>JSNY-JS0022-01</v>
      </c>
      <c r="C1565" s="11" t="str">
        <f>IFERROR(INDEX({"北京中裕世纪大酒店";"江苏利特尔绿色包装股份有限公司";"常州市金坛沃德丰电子科技有限公司"},MATCH(D1565,{"BJ_zhongyu";"JS_WX_liteer";"JS_CZ_wodefeng"},0)),"")</f>
        <v>江苏利特尔绿色包装股份有限公司</v>
      </c>
      <c r="D1565" s="11" t="str">
        <f>[1]动作!$G1564</f>
        <v>JS_WX_liteer</v>
      </c>
      <c r="E1565" s="11" t="str">
        <f>[1]动作!$D1564</f>
        <v>分系统1BMS2总电压过低二级故障</v>
      </c>
      <c r="F1565" s="11" t="s">
        <v>177</v>
      </c>
      <c r="G1565" s="12">
        <f>[1]动作!$A1564+[1]动作!$B1564</f>
        <v>43199.858726851853</v>
      </c>
      <c r="H1565" s="12"/>
      <c r="I1565" s="11"/>
    </row>
    <row r="1566" spans="1:9" hidden="1" x14ac:dyDescent="0.3">
      <c r="A1566" s="24">
        <v>1564</v>
      </c>
      <c r="B1566" s="11" t="str">
        <f>IFERROR(INDEX({"JSNY-BJ0001-01";"JSNY-JS0022-01";"JSNY-JS0002-01"},MATCH(D1566,{"BJ_zhongyu";"JS_WX_liteer";"JS_CZ_wodefeng"},0)),"")</f>
        <v>JSNY-JS0022-01</v>
      </c>
      <c r="C1566" s="11" t="str">
        <f>IFERROR(INDEX({"北京中裕世纪大酒店";"江苏利特尔绿色包装股份有限公司";"常州市金坛沃德丰电子科技有限公司"},MATCH(D1566,{"BJ_zhongyu";"JS_WX_liteer";"JS_CZ_wodefeng"},0)),"")</f>
        <v>江苏利特尔绿色包装股份有限公司</v>
      </c>
      <c r="D1566" s="11" t="str">
        <f>[1]动作!$G1565</f>
        <v>JS_WX_liteer</v>
      </c>
      <c r="E1566" s="11" t="str">
        <f>[1]动作!$D1565</f>
        <v>分系统1BMS7总电压过低一级故障</v>
      </c>
      <c r="F1566" s="11" t="s">
        <v>177</v>
      </c>
      <c r="G1566" s="12">
        <f>[1]动作!$A1565+[1]动作!$B1565</f>
        <v>43199.858726851853</v>
      </c>
      <c r="H1566" s="12"/>
      <c r="I1566" s="11"/>
    </row>
    <row r="1567" spans="1:9" hidden="1" x14ac:dyDescent="0.3">
      <c r="A1567" s="24">
        <v>1565</v>
      </c>
      <c r="B1567" s="11" t="str">
        <f>IFERROR(INDEX({"JSNY-BJ0001-01";"JSNY-JS0022-01";"JSNY-JS0002-01"},MATCH(D1567,{"BJ_zhongyu";"JS_WX_liteer";"JS_CZ_wodefeng"},0)),"")</f>
        <v>JSNY-JS0022-01</v>
      </c>
      <c r="C1567" s="11" t="str">
        <f>IFERROR(INDEX({"北京中裕世纪大酒店";"江苏利特尔绿色包装股份有限公司";"常州市金坛沃德丰电子科技有限公司"},MATCH(D1567,{"BJ_zhongyu";"JS_WX_liteer";"JS_CZ_wodefeng"},0)),"")</f>
        <v>江苏利特尔绿色包装股份有限公司</v>
      </c>
      <c r="D1567" s="11" t="str">
        <f>[1]动作!$G1566</f>
        <v>JS_WX_liteer</v>
      </c>
      <c r="E1567" s="11" t="str">
        <f>[1]动作!$D1566</f>
        <v>分系统1BMS7总电压过低二级故障</v>
      </c>
      <c r="F1567" s="11" t="s">
        <v>177</v>
      </c>
      <c r="G1567" s="12">
        <f>[1]动作!$A1566+[1]动作!$B1566</f>
        <v>43199.858726851853</v>
      </c>
      <c r="H1567" s="12"/>
      <c r="I1567" s="11"/>
    </row>
    <row r="1568" spans="1:9" hidden="1" x14ac:dyDescent="0.3">
      <c r="A1568" s="24">
        <v>1566</v>
      </c>
      <c r="B1568" s="11" t="str">
        <f>IFERROR(INDEX({"JSNY-BJ0001-01";"JSNY-JS0022-01";"JSNY-JS0002-01"},MATCH(D1568,{"BJ_zhongyu";"JS_WX_liteer";"JS_CZ_wodefeng"},0)),"")</f>
        <v>JSNY-JS0022-01</v>
      </c>
      <c r="C1568" s="11" t="str">
        <f>IFERROR(INDEX({"北京中裕世纪大酒店";"江苏利特尔绿色包装股份有限公司";"常州市金坛沃德丰电子科技有限公司"},MATCH(D1568,{"BJ_zhongyu";"JS_WX_liteer";"JS_CZ_wodefeng"},0)),"")</f>
        <v>江苏利特尔绿色包装股份有限公司</v>
      </c>
      <c r="D1568" s="11" t="str">
        <f>[1]动作!$G1567</f>
        <v>JS_WX_liteer</v>
      </c>
      <c r="E1568" s="11" t="str">
        <f>[1]动作!$D1567</f>
        <v>分系统1BMS5总电压过低一级故障</v>
      </c>
      <c r="F1568" s="11" t="s">
        <v>177</v>
      </c>
      <c r="G1568" s="12">
        <f>[1]动作!$A1567+[1]动作!$B1567</f>
        <v>43199.858946759261</v>
      </c>
      <c r="H1568" s="12"/>
      <c r="I1568" s="11"/>
    </row>
    <row r="1569" spans="1:9" hidden="1" x14ac:dyDescent="0.3">
      <c r="A1569" s="24">
        <v>1567</v>
      </c>
      <c r="B1569" s="11" t="str">
        <f>IFERROR(INDEX({"JSNY-BJ0001-01";"JSNY-JS0022-01";"JSNY-JS0002-01"},MATCH(D1569,{"BJ_zhongyu";"JS_WX_liteer";"JS_CZ_wodefeng"},0)),"")</f>
        <v>JSNY-JS0022-01</v>
      </c>
      <c r="C1569" s="11" t="str">
        <f>IFERROR(INDEX({"北京中裕世纪大酒店";"江苏利特尔绿色包装股份有限公司";"常州市金坛沃德丰电子科技有限公司"},MATCH(D1569,{"BJ_zhongyu";"JS_WX_liteer";"JS_CZ_wodefeng"},0)),"")</f>
        <v>江苏利特尔绿色包装股份有限公司</v>
      </c>
      <c r="D1569" s="11" t="str">
        <f>[1]动作!$G1568</f>
        <v>JS_WX_liteer</v>
      </c>
      <c r="E1569" s="11" t="str">
        <f>[1]动作!$D1568</f>
        <v>分系统1BMS5总电压过低二级故障</v>
      </c>
      <c r="F1569" s="11" t="s">
        <v>177</v>
      </c>
      <c r="G1569" s="12">
        <f>[1]动作!$A1568+[1]动作!$B1568</f>
        <v>43199.858946759261</v>
      </c>
      <c r="H1569" s="12"/>
      <c r="I1569" s="11"/>
    </row>
    <row r="1570" spans="1:9" hidden="1" x14ac:dyDescent="0.3">
      <c r="A1570" s="24">
        <v>1568</v>
      </c>
      <c r="B1570" s="11" t="str">
        <f>IFERROR(INDEX({"JSNY-BJ0001-01";"JSNY-JS0022-01";"JSNY-JS0002-01"},MATCH(D1570,{"BJ_zhongyu";"JS_WX_liteer";"JS_CZ_wodefeng"},0)),"")</f>
        <v>JSNY-JS0022-01</v>
      </c>
      <c r="C1570" s="11" t="str">
        <f>IFERROR(INDEX({"北京中裕世纪大酒店";"江苏利特尔绿色包装股份有限公司";"常州市金坛沃德丰电子科技有限公司"},MATCH(D1570,{"BJ_zhongyu";"JS_WX_liteer";"JS_CZ_wodefeng"},0)),"")</f>
        <v>江苏利特尔绿色包装股份有限公司</v>
      </c>
      <c r="D1570" s="11" t="str">
        <f>[1]动作!$G1569</f>
        <v>JS_WX_liteer</v>
      </c>
      <c r="E1570" s="11" t="str">
        <f>[1]动作!$D1569</f>
        <v>分系统1BMS6总电压过低一级故障</v>
      </c>
      <c r="F1570" s="11" t="s">
        <v>177</v>
      </c>
      <c r="G1570" s="12">
        <f>[1]动作!$A1569+[1]动作!$B1569</f>
        <v>43199.85900462963</v>
      </c>
      <c r="H1570" s="12"/>
      <c r="I1570" s="11"/>
    </row>
    <row r="1571" spans="1:9" hidden="1" x14ac:dyDescent="0.3">
      <c r="A1571" s="24">
        <v>1569</v>
      </c>
      <c r="B1571" s="11" t="str">
        <f>IFERROR(INDEX({"JSNY-BJ0001-01";"JSNY-JS0022-01";"JSNY-JS0002-01"},MATCH(D1571,{"BJ_zhongyu";"JS_WX_liteer";"JS_CZ_wodefeng"},0)),"")</f>
        <v>JSNY-JS0022-01</v>
      </c>
      <c r="C1571" s="11" t="str">
        <f>IFERROR(INDEX({"北京中裕世纪大酒店";"江苏利特尔绿色包装股份有限公司";"常州市金坛沃德丰电子科技有限公司"},MATCH(D1571,{"BJ_zhongyu";"JS_WX_liteer";"JS_CZ_wodefeng"},0)),"")</f>
        <v>江苏利特尔绿色包装股份有限公司</v>
      </c>
      <c r="D1571" s="11" t="str">
        <f>[1]动作!$G1570</f>
        <v>JS_WX_liteer</v>
      </c>
      <c r="E1571" s="11" t="str">
        <f>[1]动作!$D1570</f>
        <v>分系统1BMS6总电压过低二级故障</v>
      </c>
      <c r="F1571" s="11" t="s">
        <v>177</v>
      </c>
      <c r="G1571" s="12">
        <f>[1]动作!$A1570+[1]动作!$B1570</f>
        <v>43199.85900462963</v>
      </c>
      <c r="H1571" s="12"/>
      <c r="I1571" s="11"/>
    </row>
    <row r="1572" spans="1:9" hidden="1" x14ac:dyDescent="0.3">
      <c r="A1572" s="24">
        <v>1570</v>
      </c>
      <c r="B1572" s="11" t="str">
        <f>IFERROR(INDEX({"JSNY-BJ0001-01";"JSNY-JS0022-01";"JSNY-JS0002-01"},MATCH(D1572,{"BJ_zhongyu";"JS_WX_liteer";"JS_CZ_wodefeng"},0)),"")</f>
        <v>JSNY-JS0022-01</v>
      </c>
      <c r="C1572" s="11" t="str">
        <f>IFERROR(INDEX({"北京中裕世纪大酒店";"江苏利特尔绿色包装股份有限公司";"常州市金坛沃德丰电子科技有限公司"},MATCH(D1572,{"BJ_zhongyu";"JS_WX_liteer";"JS_CZ_wodefeng"},0)),"")</f>
        <v>江苏利特尔绿色包装股份有限公司</v>
      </c>
      <c r="D1572" s="11" t="str">
        <f>[1]动作!$G1571</f>
        <v>JS_WX_liteer</v>
      </c>
      <c r="E1572" s="11" t="str">
        <f>[1]动作!$D1571</f>
        <v>分系统1BMS3总电压过低一级故障</v>
      </c>
      <c r="F1572" s="11" t="s">
        <v>177</v>
      </c>
      <c r="G1572" s="12">
        <f>[1]动作!$A1571+[1]动作!$B1571</f>
        <v>43199.859178240738</v>
      </c>
      <c r="H1572" s="12"/>
      <c r="I1572" s="11"/>
    </row>
    <row r="1573" spans="1:9" hidden="1" x14ac:dyDescent="0.3">
      <c r="A1573" s="24">
        <v>1571</v>
      </c>
      <c r="B1573" s="11" t="str">
        <f>IFERROR(INDEX({"JSNY-BJ0001-01";"JSNY-JS0022-01";"JSNY-JS0002-01"},MATCH(D1573,{"BJ_zhongyu";"JS_WX_liteer";"JS_CZ_wodefeng"},0)),"")</f>
        <v>JSNY-JS0022-01</v>
      </c>
      <c r="C1573" s="11" t="str">
        <f>IFERROR(INDEX({"北京中裕世纪大酒店";"江苏利特尔绿色包装股份有限公司";"常州市金坛沃德丰电子科技有限公司"},MATCH(D1573,{"BJ_zhongyu";"JS_WX_liteer";"JS_CZ_wodefeng"},0)),"")</f>
        <v>江苏利特尔绿色包装股份有限公司</v>
      </c>
      <c r="D1573" s="11" t="str">
        <f>[1]动作!$G1572</f>
        <v>JS_WX_liteer</v>
      </c>
      <c r="E1573" s="11" t="str">
        <f>[1]动作!$D1572</f>
        <v>分系统1BMS3总电压过低二级故障</v>
      </c>
      <c r="F1573" s="11" t="s">
        <v>177</v>
      </c>
      <c r="G1573" s="12">
        <f>[1]动作!$A1572+[1]动作!$B1572</f>
        <v>43199.859178240738</v>
      </c>
      <c r="H1573" s="12"/>
      <c r="I1573" s="11"/>
    </row>
    <row r="1574" spans="1:9" hidden="1" x14ac:dyDescent="0.3">
      <c r="A1574" s="24">
        <v>1572</v>
      </c>
      <c r="B1574" s="11" t="str">
        <f>IFERROR(INDEX({"JSNY-BJ0001-01";"JSNY-JS0022-01";"JSNY-JS0002-01"},MATCH(D1574,{"BJ_zhongyu";"JS_WX_liteer";"JS_CZ_wodefeng"},0)),"")</f>
        <v>JSNY-JS0022-01</v>
      </c>
      <c r="C1574" s="11" t="str">
        <f>IFERROR(INDEX({"北京中裕世纪大酒店";"江苏利特尔绿色包装股份有限公司";"常州市金坛沃德丰电子科技有限公司"},MATCH(D1574,{"BJ_zhongyu";"JS_WX_liteer";"JS_CZ_wodefeng"},0)),"")</f>
        <v>江苏利特尔绿色包装股份有限公司</v>
      </c>
      <c r="D1574" s="11" t="str">
        <f>[1]动作!$G1573</f>
        <v>JS_WX_liteer</v>
      </c>
      <c r="E1574" s="11" t="str">
        <f>[1]动作!$D1573</f>
        <v>分系统1BMS8单体电压过低一级故障</v>
      </c>
      <c r="F1574" s="11" t="s">
        <v>177</v>
      </c>
      <c r="G1574" s="12">
        <f>[1]动作!$A1573+[1]动作!$B1573</f>
        <v>43199.867858796293</v>
      </c>
      <c r="H1574" s="12"/>
      <c r="I1574" s="11"/>
    </row>
    <row r="1575" spans="1:9" hidden="1" x14ac:dyDescent="0.3">
      <c r="A1575" s="24">
        <v>1573</v>
      </c>
      <c r="B1575" s="11" t="str">
        <f>IFERROR(INDEX({"JSNY-BJ0001-01";"JSNY-JS0022-01";"JSNY-JS0002-01"},MATCH(D1575,{"BJ_zhongyu";"JS_WX_liteer";"JS_CZ_wodefeng"},0)),"")</f>
        <v>JSNY-JS0022-01</v>
      </c>
      <c r="C1575" s="11" t="str">
        <f>IFERROR(INDEX({"北京中裕世纪大酒店";"江苏利特尔绿色包装股份有限公司";"常州市金坛沃德丰电子科技有限公司"},MATCH(D1575,{"BJ_zhongyu";"JS_WX_liteer";"JS_CZ_wodefeng"},0)),"")</f>
        <v>江苏利特尔绿色包装股份有限公司</v>
      </c>
      <c r="D1575" s="11" t="str">
        <f>[1]动作!$G1574</f>
        <v>JS_WX_liteer</v>
      </c>
      <c r="E1575" s="11" t="str">
        <f>[1]动作!$D1574</f>
        <v>分系统1BMS8单体电压过低二级故障</v>
      </c>
      <c r="F1575" s="11" t="s">
        <v>177</v>
      </c>
      <c r="G1575" s="12">
        <f>[1]动作!$A1574+[1]动作!$B1574</f>
        <v>43199.867858796293</v>
      </c>
      <c r="H1575" s="12"/>
      <c r="I1575" s="11"/>
    </row>
    <row r="1576" spans="1:9" hidden="1" x14ac:dyDescent="0.3">
      <c r="A1576" s="24">
        <v>1574</v>
      </c>
      <c r="B1576" s="11" t="str">
        <f>IFERROR(INDEX({"JSNY-BJ0001-01";"JSNY-JS0022-01";"JSNY-JS0002-01"},MATCH(D1576,{"BJ_zhongyu";"JS_WX_liteer";"JS_CZ_wodefeng"},0)),"")</f>
        <v>JSNY-JS0022-01</v>
      </c>
      <c r="C1576" s="11" t="str">
        <f>IFERROR(INDEX({"北京中裕世纪大酒店";"江苏利特尔绿色包装股份有限公司";"常州市金坛沃德丰电子科技有限公司"},MATCH(D1576,{"BJ_zhongyu";"JS_WX_liteer";"JS_CZ_wodefeng"},0)),"")</f>
        <v>江苏利特尔绿色包装股份有限公司</v>
      </c>
      <c r="D1576" s="11" t="str">
        <f>[1]动作!$G1575</f>
        <v>JS_WX_liteer</v>
      </c>
      <c r="E1576" s="11" t="str">
        <f>[1]动作!$D1575</f>
        <v>分系统1BMS9单体电压过低一级故障</v>
      </c>
      <c r="F1576" s="11" t="s">
        <v>177</v>
      </c>
      <c r="G1576" s="12">
        <f>[1]动作!$A1575+[1]动作!$B1575</f>
        <v>43199.868263888886</v>
      </c>
      <c r="H1576" s="12"/>
      <c r="I1576" s="11"/>
    </row>
    <row r="1577" spans="1:9" hidden="1" x14ac:dyDescent="0.3">
      <c r="A1577" s="24">
        <v>1575</v>
      </c>
      <c r="B1577" s="11" t="str">
        <f>IFERROR(INDEX({"JSNY-BJ0001-01";"JSNY-JS0022-01";"JSNY-JS0002-01"},MATCH(D1577,{"BJ_zhongyu";"JS_WX_liteer";"JS_CZ_wodefeng"},0)),"")</f>
        <v>JSNY-JS0022-01</v>
      </c>
      <c r="C1577" s="11" t="str">
        <f>IFERROR(INDEX({"北京中裕世纪大酒店";"江苏利特尔绿色包装股份有限公司";"常州市金坛沃德丰电子科技有限公司"},MATCH(D1577,{"BJ_zhongyu";"JS_WX_liteer";"JS_CZ_wodefeng"},0)),"")</f>
        <v>江苏利特尔绿色包装股份有限公司</v>
      </c>
      <c r="D1577" s="11" t="str">
        <f>[1]动作!$G1576</f>
        <v>JS_WX_liteer</v>
      </c>
      <c r="E1577" s="11" t="str">
        <f>[1]动作!$D1576</f>
        <v>分系统1BMS9单体电压过低二级故障</v>
      </c>
      <c r="F1577" s="11" t="s">
        <v>177</v>
      </c>
      <c r="G1577" s="12">
        <f>[1]动作!$A1576+[1]动作!$B1576</f>
        <v>43199.868263888886</v>
      </c>
      <c r="H1577" s="12"/>
      <c r="I1577" s="11"/>
    </row>
    <row r="1578" spans="1:9" hidden="1" x14ac:dyDescent="0.3">
      <c r="A1578" s="24">
        <v>1576</v>
      </c>
      <c r="B1578" s="11" t="str">
        <f>IFERROR(INDEX({"JSNY-BJ0001-01";"JSNY-JS0022-01";"JSNY-JS0002-01"},MATCH(D1578,{"BJ_zhongyu";"JS_WX_liteer";"JS_CZ_wodefeng"},0)),"")</f>
        <v>JSNY-JS0022-01</v>
      </c>
      <c r="C1578" s="11" t="str">
        <f>IFERROR(INDEX({"北京中裕世纪大酒店";"江苏利特尔绿色包装股份有限公司";"常州市金坛沃德丰电子科技有限公司"},MATCH(D1578,{"BJ_zhongyu";"JS_WX_liteer";"JS_CZ_wodefeng"},0)),"")</f>
        <v>江苏利特尔绿色包装股份有限公司</v>
      </c>
      <c r="D1578" s="11" t="str">
        <f>[1]动作!$G1577</f>
        <v>JS_WX_liteer</v>
      </c>
      <c r="E1578" s="11" t="str">
        <f>[1]动作!$D1577</f>
        <v>分系统1BMS1单体电压过低一级故障</v>
      </c>
      <c r="F1578" s="11" t="s">
        <v>177</v>
      </c>
      <c r="G1578" s="12">
        <f>[1]动作!$A1577+[1]动作!$B1577</f>
        <v>43199.869421296295</v>
      </c>
      <c r="H1578" s="12"/>
      <c r="I1578" s="11"/>
    </row>
    <row r="1579" spans="1:9" hidden="1" x14ac:dyDescent="0.3">
      <c r="A1579" s="24">
        <v>1577</v>
      </c>
      <c r="B1579" s="11" t="str">
        <f>IFERROR(INDEX({"JSNY-BJ0001-01";"JSNY-JS0022-01";"JSNY-JS0002-01"},MATCH(D1579,{"BJ_zhongyu";"JS_WX_liteer";"JS_CZ_wodefeng"},0)),"")</f>
        <v>JSNY-JS0022-01</v>
      </c>
      <c r="C1579" s="11" t="str">
        <f>IFERROR(INDEX({"北京中裕世纪大酒店";"江苏利特尔绿色包装股份有限公司";"常州市金坛沃德丰电子科技有限公司"},MATCH(D1579,{"BJ_zhongyu";"JS_WX_liteer";"JS_CZ_wodefeng"},0)),"")</f>
        <v>江苏利特尔绿色包装股份有限公司</v>
      </c>
      <c r="D1579" s="11" t="str">
        <f>[1]动作!$G1578</f>
        <v>JS_WX_liteer</v>
      </c>
      <c r="E1579" s="11" t="str">
        <f>[1]动作!$D1578</f>
        <v>分系统1BMS1单体电压过低二级故障</v>
      </c>
      <c r="F1579" s="11" t="s">
        <v>177</v>
      </c>
      <c r="G1579" s="12">
        <f>[1]动作!$A1578+[1]动作!$B1578</f>
        <v>43199.869421296295</v>
      </c>
      <c r="H1579" s="12"/>
      <c r="I1579" s="11"/>
    </row>
    <row r="1580" spans="1:9" hidden="1" x14ac:dyDescent="0.3">
      <c r="A1580" s="24">
        <v>1578</v>
      </c>
      <c r="B1580" s="11" t="str">
        <f>IFERROR(INDEX({"JSNY-BJ0001-01";"JSNY-JS0022-01";"JSNY-JS0002-01"},MATCH(D1580,{"BJ_zhongyu";"JS_WX_liteer";"JS_CZ_wodefeng"},0)),"")</f>
        <v>JSNY-JS0022-01</v>
      </c>
      <c r="C1580" s="11" t="str">
        <f>IFERROR(INDEX({"北京中裕世纪大酒店";"江苏利特尔绿色包装股份有限公司";"常州市金坛沃德丰电子科技有限公司"},MATCH(D1580,{"BJ_zhongyu";"JS_WX_liteer";"JS_CZ_wodefeng"},0)),"")</f>
        <v>江苏利特尔绿色包装股份有限公司</v>
      </c>
      <c r="D1580" s="11" t="str">
        <f>[1]动作!$G1579</f>
        <v>JS_WX_liteer</v>
      </c>
      <c r="E1580" s="11" t="str">
        <f>[1]动作!$D1579</f>
        <v>分系统1BMS4单体电压过低一级故障</v>
      </c>
      <c r="F1580" s="11" t="s">
        <v>177</v>
      </c>
      <c r="G1580" s="12">
        <f>[1]动作!$A1579+[1]动作!$B1579</f>
        <v>43199.86959490741</v>
      </c>
      <c r="H1580" s="12"/>
      <c r="I1580" s="11"/>
    </row>
    <row r="1581" spans="1:9" hidden="1" x14ac:dyDescent="0.3">
      <c r="A1581" s="24">
        <v>1579</v>
      </c>
      <c r="B1581" s="11" t="str">
        <f>IFERROR(INDEX({"JSNY-BJ0001-01";"JSNY-JS0022-01";"JSNY-JS0002-01"},MATCH(D1581,{"BJ_zhongyu";"JS_WX_liteer";"JS_CZ_wodefeng"},0)),"")</f>
        <v>JSNY-JS0022-01</v>
      </c>
      <c r="C1581" s="11" t="str">
        <f>IFERROR(INDEX({"北京中裕世纪大酒店";"江苏利特尔绿色包装股份有限公司";"常州市金坛沃德丰电子科技有限公司"},MATCH(D1581,{"BJ_zhongyu";"JS_WX_liteer";"JS_CZ_wodefeng"},0)),"")</f>
        <v>江苏利特尔绿色包装股份有限公司</v>
      </c>
      <c r="D1581" s="11" t="str">
        <f>[1]动作!$G1580</f>
        <v>JS_WX_liteer</v>
      </c>
      <c r="E1581" s="11" t="str">
        <f>[1]动作!$D1580</f>
        <v>分系统1BMS4单体电压过低二级故障</v>
      </c>
      <c r="F1581" s="11" t="s">
        <v>177</v>
      </c>
      <c r="G1581" s="12">
        <f>[1]动作!$A1580+[1]动作!$B1580</f>
        <v>43199.86959490741</v>
      </c>
      <c r="H1581" s="12"/>
      <c r="I1581" s="11"/>
    </row>
    <row r="1582" spans="1:9" hidden="1" x14ac:dyDescent="0.3">
      <c r="A1582" s="24">
        <v>1580</v>
      </c>
      <c r="B1582" s="11" t="str">
        <f>IFERROR(INDEX({"JSNY-BJ0001-01";"JSNY-JS0022-01";"JSNY-JS0002-01"},MATCH(D1582,{"BJ_zhongyu";"JS_WX_liteer";"JS_CZ_wodefeng"},0)),"")</f>
        <v>JSNY-JS0022-01</v>
      </c>
      <c r="C1582" s="11" t="str">
        <f>IFERROR(INDEX({"北京中裕世纪大酒店";"江苏利特尔绿色包装股份有限公司";"常州市金坛沃德丰电子科技有限公司"},MATCH(D1582,{"BJ_zhongyu";"JS_WX_liteer";"JS_CZ_wodefeng"},0)),"")</f>
        <v>江苏利特尔绿色包装股份有限公司</v>
      </c>
      <c r="D1582" s="11" t="str">
        <f>[1]动作!$G1581</f>
        <v>JS_WX_liteer</v>
      </c>
      <c r="E1582" s="11" t="str">
        <f>[1]动作!$D1581</f>
        <v>分系统1BMS7单体电压过低一级故障</v>
      </c>
      <c r="F1582" s="11" t="s">
        <v>177</v>
      </c>
      <c r="G1582" s="12">
        <f>[1]动作!$A1581+[1]动作!$B1581</f>
        <v>43199.870057870372</v>
      </c>
      <c r="H1582" s="12"/>
      <c r="I1582" s="11"/>
    </row>
    <row r="1583" spans="1:9" hidden="1" x14ac:dyDescent="0.3">
      <c r="A1583" s="24">
        <v>1581</v>
      </c>
      <c r="B1583" s="11" t="str">
        <f>IFERROR(INDEX({"JSNY-BJ0001-01";"JSNY-JS0022-01";"JSNY-JS0002-01"},MATCH(D1583,{"BJ_zhongyu";"JS_WX_liteer";"JS_CZ_wodefeng"},0)),"")</f>
        <v>JSNY-JS0022-01</v>
      </c>
      <c r="C1583" s="11" t="str">
        <f>IFERROR(INDEX({"北京中裕世纪大酒店";"江苏利特尔绿色包装股份有限公司";"常州市金坛沃德丰电子科技有限公司"},MATCH(D1583,{"BJ_zhongyu";"JS_WX_liteer";"JS_CZ_wodefeng"},0)),"")</f>
        <v>江苏利特尔绿色包装股份有限公司</v>
      </c>
      <c r="D1583" s="11" t="str">
        <f>[1]动作!$G1582</f>
        <v>JS_WX_liteer</v>
      </c>
      <c r="E1583" s="11" t="str">
        <f>[1]动作!$D1582</f>
        <v>分系统1BMS7单体电压过低二级故障</v>
      </c>
      <c r="F1583" s="11" t="s">
        <v>177</v>
      </c>
      <c r="G1583" s="12">
        <f>[1]动作!$A1582+[1]动作!$B1582</f>
        <v>43199.870057870372</v>
      </c>
      <c r="H1583" s="12"/>
      <c r="I1583" s="11"/>
    </row>
    <row r="1584" spans="1:9" hidden="1" x14ac:dyDescent="0.3">
      <c r="A1584" s="24">
        <v>1582</v>
      </c>
      <c r="B1584" s="11" t="str">
        <f>IFERROR(INDEX({"JSNY-BJ0001-01";"JSNY-JS0022-01";"JSNY-JS0002-01"},MATCH(D1584,{"BJ_zhongyu";"JS_WX_liteer";"JS_CZ_wodefeng"},0)),"")</f>
        <v>JSNY-JS0022-01</v>
      </c>
      <c r="C1584" s="11" t="str">
        <f>IFERROR(INDEX({"北京中裕世纪大酒店";"江苏利特尔绿色包装股份有限公司";"常州市金坛沃德丰电子科技有限公司"},MATCH(D1584,{"BJ_zhongyu";"JS_WX_liteer";"JS_CZ_wodefeng"},0)),"")</f>
        <v>江苏利特尔绿色包装股份有限公司</v>
      </c>
      <c r="D1584" s="11" t="str">
        <f>[1]动作!$G1583</f>
        <v>JS_WX_liteer</v>
      </c>
      <c r="E1584" s="11" t="str">
        <f>[1]动作!$D1583</f>
        <v>分系统1BMS2单体电压过低一级故障</v>
      </c>
      <c r="F1584" s="11" t="s">
        <v>177</v>
      </c>
      <c r="G1584" s="12">
        <f>[1]动作!$A1583+[1]动作!$B1583</f>
        <v>43199.870196759257</v>
      </c>
      <c r="H1584" s="12"/>
      <c r="I1584" s="11"/>
    </row>
    <row r="1585" spans="1:9" hidden="1" x14ac:dyDescent="0.3">
      <c r="A1585" s="24">
        <v>1583</v>
      </c>
      <c r="B1585" s="11" t="str">
        <f>IFERROR(INDEX({"JSNY-BJ0001-01";"JSNY-JS0022-01";"JSNY-JS0002-01"},MATCH(D1585,{"BJ_zhongyu";"JS_WX_liteer";"JS_CZ_wodefeng"},0)),"")</f>
        <v>JSNY-JS0022-01</v>
      </c>
      <c r="C1585" s="11" t="str">
        <f>IFERROR(INDEX({"北京中裕世纪大酒店";"江苏利特尔绿色包装股份有限公司";"常州市金坛沃德丰电子科技有限公司"},MATCH(D1585,{"BJ_zhongyu";"JS_WX_liteer";"JS_CZ_wodefeng"},0)),"")</f>
        <v>江苏利特尔绿色包装股份有限公司</v>
      </c>
      <c r="D1585" s="11" t="str">
        <f>[1]动作!$G1584</f>
        <v>JS_WX_liteer</v>
      </c>
      <c r="E1585" s="11" t="str">
        <f>[1]动作!$D1584</f>
        <v>分系统1BMS2单体电压过低二级故障</v>
      </c>
      <c r="F1585" s="11" t="s">
        <v>177</v>
      </c>
      <c r="G1585" s="12">
        <f>[1]动作!$A1584+[1]动作!$B1584</f>
        <v>43199.870196759257</v>
      </c>
      <c r="H1585" s="12"/>
      <c r="I1585" s="11"/>
    </row>
    <row r="1586" spans="1:9" hidden="1" x14ac:dyDescent="0.3">
      <c r="A1586" s="24">
        <v>1584</v>
      </c>
      <c r="B1586" s="11" t="str">
        <f>IFERROR(INDEX({"JSNY-BJ0001-01";"JSNY-JS0022-01";"JSNY-JS0002-01"},MATCH(D1586,{"BJ_zhongyu";"JS_WX_liteer";"JS_CZ_wodefeng"},0)),"")</f>
        <v>JSNY-JS0022-01</v>
      </c>
      <c r="C1586" s="11" t="str">
        <f>IFERROR(INDEX({"北京中裕世纪大酒店";"江苏利特尔绿色包装股份有限公司";"常州市金坛沃德丰电子科技有限公司"},MATCH(D1586,{"BJ_zhongyu";"JS_WX_liteer";"JS_CZ_wodefeng"},0)),"")</f>
        <v>江苏利特尔绿色包装股份有限公司</v>
      </c>
      <c r="D1586" s="11" t="str">
        <f>[1]动作!$G1585</f>
        <v>JS_WX_liteer</v>
      </c>
      <c r="E1586" s="11" t="str">
        <f>[1]动作!$D1585</f>
        <v>分系统1BMS5单体电压过低一级故障</v>
      </c>
      <c r="F1586" s="11" t="s">
        <v>177</v>
      </c>
      <c r="G1586" s="12">
        <f>[1]动作!$A1585+[1]动作!$B1585</f>
        <v>43199.870636574073</v>
      </c>
      <c r="H1586" s="12"/>
      <c r="I1586" s="11"/>
    </row>
    <row r="1587" spans="1:9" hidden="1" x14ac:dyDescent="0.3">
      <c r="A1587" s="24">
        <v>1585</v>
      </c>
      <c r="B1587" s="11" t="str">
        <f>IFERROR(INDEX({"JSNY-BJ0001-01";"JSNY-JS0022-01";"JSNY-JS0002-01"},MATCH(D1587,{"BJ_zhongyu";"JS_WX_liteer";"JS_CZ_wodefeng"},0)),"")</f>
        <v>JSNY-JS0022-01</v>
      </c>
      <c r="C1587" s="11" t="str">
        <f>IFERROR(INDEX({"北京中裕世纪大酒店";"江苏利特尔绿色包装股份有限公司";"常州市金坛沃德丰电子科技有限公司"},MATCH(D1587,{"BJ_zhongyu";"JS_WX_liteer";"JS_CZ_wodefeng"},0)),"")</f>
        <v>江苏利特尔绿色包装股份有限公司</v>
      </c>
      <c r="D1587" s="11" t="str">
        <f>[1]动作!$G1586</f>
        <v>JS_WX_liteer</v>
      </c>
      <c r="E1587" s="11" t="str">
        <f>[1]动作!$D1586</f>
        <v>分系统1BMS5单体电压过低二级故障</v>
      </c>
      <c r="F1587" s="11" t="s">
        <v>177</v>
      </c>
      <c r="G1587" s="12">
        <f>[1]动作!$A1586+[1]动作!$B1586</f>
        <v>43199.870636574073</v>
      </c>
      <c r="H1587" s="12"/>
      <c r="I1587" s="11"/>
    </row>
    <row r="1588" spans="1:9" hidden="1" x14ac:dyDescent="0.3">
      <c r="A1588" s="24">
        <v>1586</v>
      </c>
      <c r="B1588" s="11" t="str">
        <f>IFERROR(INDEX({"JSNY-BJ0001-01";"JSNY-JS0022-01";"JSNY-JS0002-01"},MATCH(D1588,{"BJ_zhongyu";"JS_WX_liteer";"JS_CZ_wodefeng"},0)),"")</f>
        <v>JSNY-JS0022-01</v>
      </c>
      <c r="C1588" s="11" t="str">
        <f>IFERROR(INDEX({"北京中裕世纪大酒店";"江苏利特尔绿色包装股份有限公司";"常州市金坛沃德丰电子科技有限公司"},MATCH(D1588,{"BJ_zhongyu";"JS_WX_liteer";"JS_CZ_wodefeng"},0)),"")</f>
        <v>江苏利特尔绿色包装股份有限公司</v>
      </c>
      <c r="D1588" s="11" t="str">
        <f>[1]动作!$G1587</f>
        <v>JS_WX_liteer</v>
      </c>
      <c r="E1588" s="11" t="str">
        <f>[1]动作!$D1587</f>
        <v>分系统1BMS3单体电压过低一级故障</v>
      </c>
      <c r="F1588" s="11" t="s">
        <v>177</v>
      </c>
      <c r="G1588" s="12">
        <f>[1]动作!$A1587+[1]动作!$B1587</f>
        <v>43199.870752314811</v>
      </c>
      <c r="H1588" s="12"/>
      <c r="I1588" s="11"/>
    </row>
    <row r="1589" spans="1:9" hidden="1" x14ac:dyDescent="0.3">
      <c r="A1589" s="24">
        <v>1587</v>
      </c>
      <c r="B1589" s="11" t="str">
        <f>IFERROR(INDEX({"JSNY-BJ0001-01";"JSNY-JS0022-01";"JSNY-JS0002-01"},MATCH(D1589,{"BJ_zhongyu";"JS_WX_liteer";"JS_CZ_wodefeng"},0)),"")</f>
        <v>JSNY-JS0022-01</v>
      </c>
      <c r="C1589" s="11" t="str">
        <f>IFERROR(INDEX({"北京中裕世纪大酒店";"江苏利特尔绿色包装股份有限公司";"常州市金坛沃德丰电子科技有限公司"},MATCH(D1589,{"BJ_zhongyu";"JS_WX_liteer";"JS_CZ_wodefeng"},0)),"")</f>
        <v>江苏利特尔绿色包装股份有限公司</v>
      </c>
      <c r="D1589" s="11" t="str">
        <f>[1]动作!$G1588</f>
        <v>JS_WX_liteer</v>
      </c>
      <c r="E1589" s="11" t="str">
        <f>[1]动作!$D1588</f>
        <v>分系统1BMS3单体电压过低二级故障</v>
      </c>
      <c r="F1589" s="11" t="s">
        <v>177</v>
      </c>
      <c r="G1589" s="12">
        <f>[1]动作!$A1588+[1]动作!$B1588</f>
        <v>43199.870752314811</v>
      </c>
      <c r="H1589" s="12"/>
      <c r="I1589" s="11"/>
    </row>
    <row r="1590" spans="1:9" hidden="1" x14ac:dyDescent="0.3">
      <c r="A1590" s="24">
        <v>1588</v>
      </c>
      <c r="B1590" s="11" t="str">
        <f>IFERROR(INDEX({"JSNY-BJ0001-01";"JSNY-JS0022-01";"JSNY-JS0002-01"},MATCH(D1590,{"BJ_zhongyu";"JS_WX_liteer";"JS_CZ_wodefeng"},0)),"")</f>
        <v>JSNY-JS0022-01</v>
      </c>
      <c r="C1590" s="11" t="str">
        <f>IFERROR(INDEX({"北京中裕世纪大酒店";"江苏利特尔绿色包装股份有限公司";"常州市金坛沃德丰电子科技有限公司"},MATCH(D1590,{"BJ_zhongyu";"JS_WX_liteer";"JS_CZ_wodefeng"},0)),"")</f>
        <v>江苏利特尔绿色包装股份有限公司</v>
      </c>
      <c r="D1590" s="11" t="str">
        <f>[1]动作!$G1589</f>
        <v>JS_WX_liteer</v>
      </c>
      <c r="E1590" s="11" t="str">
        <f>[1]动作!$D1589</f>
        <v>分系统1BMS6单体电压过低一级故障</v>
      </c>
      <c r="F1590" s="11" t="s">
        <v>177</v>
      </c>
      <c r="G1590" s="12">
        <f>[1]动作!$A1589+[1]动作!$B1589</f>
        <v>43199.870752314811</v>
      </c>
      <c r="H1590" s="12"/>
      <c r="I1590" s="11"/>
    </row>
    <row r="1591" spans="1:9" hidden="1" x14ac:dyDescent="0.3">
      <c r="A1591" s="24">
        <v>1589</v>
      </c>
      <c r="B1591" s="11" t="str">
        <f>IFERROR(INDEX({"JSNY-BJ0001-01";"JSNY-JS0022-01";"JSNY-JS0002-01"},MATCH(D1591,{"BJ_zhongyu";"JS_WX_liteer";"JS_CZ_wodefeng"},0)),"")</f>
        <v>JSNY-JS0022-01</v>
      </c>
      <c r="C1591" s="11" t="str">
        <f>IFERROR(INDEX({"北京中裕世纪大酒店";"江苏利特尔绿色包装股份有限公司";"常州市金坛沃德丰电子科技有限公司"},MATCH(D1591,{"BJ_zhongyu";"JS_WX_liteer";"JS_CZ_wodefeng"},0)),"")</f>
        <v>江苏利特尔绿色包装股份有限公司</v>
      </c>
      <c r="D1591" s="11" t="str">
        <f>[1]动作!$G1590</f>
        <v>JS_WX_liteer</v>
      </c>
      <c r="E1591" s="11" t="str">
        <f>[1]动作!$D1590</f>
        <v>分系统1BMS6单体电压过低二级故障</v>
      </c>
      <c r="F1591" s="11" t="s">
        <v>177</v>
      </c>
      <c r="G1591" s="12">
        <f>[1]动作!$A1590+[1]动作!$B1590</f>
        <v>43199.870752314811</v>
      </c>
      <c r="H1591" s="12"/>
      <c r="I1591" s="11"/>
    </row>
    <row r="1592" spans="1:9" hidden="1" x14ac:dyDescent="0.3">
      <c r="A1592" s="24">
        <v>1590</v>
      </c>
      <c r="B1592" s="11" t="str">
        <f>IFERROR(INDEX({"JSNY-BJ0001-01";"JSNY-JS0022-01";"JSNY-JS0002-01"},MATCH(D1592,{"BJ_zhongyu";"JS_WX_liteer";"JS_CZ_wodefeng"},0)),"")</f>
        <v>JSNY-JS0022-01</v>
      </c>
      <c r="C1592" s="11" t="str">
        <f>IFERROR(INDEX({"北京中裕世纪大酒店";"江苏利特尔绿色包装股份有限公司";"常州市金坛沃德丰电子科技有限公司"},MATCH(D1592,{"BJ_zhongyu";"JS_WX_liteer";"JS_CZ_wodefeng"},0)),"")</f>
        <v>江苏利特尔绿色包装股份有限公司</v>
      </c>
      <c r="D1592" s="11" t="str">
        <f>[1]动作!$G1591</f>
        <v>JS_WX_liteer</v>
      </c>
      <c r="E1592" s="11" t="str">
        <f>[1]动作!$D1591</f>
        <v>分系统1BMS8SOC过低一级故障</v>
      </c>
      <c r="F1592" s="11" t="s">
        <v>177</v>
      </c>
      <c r="G1592" s="12">
        <f>[1]动作!$A1591+[1]动作!$B1591</f>
        <v>43199.873472222222</v>
      </c>
      <c r="H1592" s="12"/>
      <c r="I1592" s="11"/>
    </row>
    <row r="1593" spans="1:9" hidden="1" x14ac:dyDescent="0.3">
      <c r="A1593" s="24">
        <v>1591</v>
      </c>
      <c r="B1593" s="11" t="str">
        <f>IFERROR(INDEX({"JSNY-BJ0001-01";"JSNY-JS0022-01";"JSNY-JS0002-01"},MATCH(D1593,{"BJ_zhongyu";"JS_WX_liteer";"JS_CZ_wodefeng"},0)),"")</f>
        <v>JSNY-JS0022-01</v>
      </c>
      <c r="C1593" s="11" t="str">
        <f>IFERROR(INDEX({"北京中裕世纪大酒店";"江苏利特尔绿色包装股份有限公司";"常州市金坛沃德丰电子科技有限公司"},MATCH(D1593,{"BJ_zhongyu";"JS_WX_liteer";"JS_CZ_wodefeng"},0)),"")</f>
        <v>江苏利特尔绿色包装股份有限公司</v>
      </c>
      <c r="D1593" s="11" t="str">
        <f>[1]动作!$G1592</f>
        <v>JS_WX_liteer</v>
      </c>
      <c r="E1593" s="11" t="str">
        <f>[1]动作!$D1592</f>
        <v>分系统1BMS8SOC过低二级故障</v>
      </c>
      <c r="F1593" s="11" t="s">
        <v>177</v>
      </c>
      <c r="G1593" s="12">
        <f>[1]动作!$A1592+[1]动作!$B1592</f>
        <v>43199.873472222222</v>
      </c>
      <c r="H1593" s="12"/>
      <c r="I1593" s="11"/>
    </row>
    <row r="1594" spans="1:9" hidden="1" x14ac:dyDescent="0.3">
      <c r="A1594" s="24">
        <v>1592</v>
      </c>
      <c r="B1594" s="11" t="str">
        <f>IFERROR(INDEX({"JSNY-BJ0001-01";"JSNY-JS0022-01";"JSNY-JS0002-01"},MATCH(D1594,{"BJ_zhongyu";"JS_WX_liteer";"JS_CZ_wodefeng"},0)),"")</f>
        <v>JSNY-JS0022-01</v>
      </c>
      <c r="C1594" s="11" t="str">
        <f>IFERROR(INDEX({"北京中裕世纪大酒店";"江苏利特尔绿色包装股份有限公司";"常州市金坛沃德丰电子科技有限公司"},MATCH(D1594,{"BJ_zhongyu";"JS_WX_liteer";"JS_CZ_wodefeng"},0)),"")</f>
        <v>江苏利特尔绿色包装股份有限公司</v>
      </c>
      <c r="D1594" s="11" t="str">
        <f>[1]动作!$G1593</f>
        <v>JS_WX_liteer</v>
      </c>
      <c r="E1594" s="11" t="str">
        <f>[1]动作!$D1593</f>
        <v>分系统1BMS3SOC过低一级故障</v>
      </c>
      <c r="F1594" s="11" t="s">
        <v>177</v>
      </c>
      <c r="G1594" s="12">
        <f>[1]动作!$A1593+[1]动作!$B1593</f>
        <v>43199.873819444445</v>
      </c>
      <c r="H1594" s="12"/>
      <c r="I1594" s="11"/>
    </row>
    <row r="1595" spans="1:9" hidden="1" x14ac:dyDescent="0.3">
      <c r="A1595" s="24">
        <v>1593</v>
      </c>
      <c r="B1595" s="11" t="str">
        <f>IFERROR(INDEX({"JSNY-BJ0001-01";"JSNY-JS0022-01";"JSNY-JS0002-01"},MATCH(D1595,{"BJ_zhongyu";"JS_WX_liteer";"JS_CZ_wodefeng"},0)),"")</f>
        <v>JSNY-JS0022-01</v>
      </c>
      <c r="C1595" s="11" t="str">
        <f>IFERROR(INDEX({"北京中裕世纪大酒店";"江苏利特尔绿色包装股份有限公司";"常州市金坛沃德丰电子科技有限公司"},MATCH(D1595,{"BJ_zhongyu";"JS_WX_liteer";"JS_CZ_wodefeng"},0)),"")</f>
        <v>江苏利特尔绿色包装股份有限公司</v>
      </c>
      <c r="D1595" s="11" t="str">
        <f>[1]动作!$G1594</f>
        <v>JS_WX_liteer</v>
      </c>
      <c r="E1595" s="11" t="str">
        <f>[1]动作!$D1594</f>
        <v>分系统1BMS3SOC过低二级故障</v>
      </c>
      <c r="F1595" s="11" t="s">
        <v>177</v>
      </c>
      <c r="G1595" s="12">
        <f>[1]动作!$A1594+[1]动作!$B1594</f>
        <v>43199.873819444445</v>
      </c>
      <c r="H1595" s="12"/>
      <c r="I1595" s="11"/>
    </row>
    <row r="1596" spans="1:9" hidden="1" x14ac:dyDescent="0.3">
      <c r="A1596" s="24">
        <v>1594</v>
      </c>
      <c r="B1596" s="11" t="str">
        <f>IFERROR(INDEX({"JSNY-BJ0001-01";"JSNY-JS0022-01";"JSNY-JS0002-01"},MATCH(D1596,{"BJ_zhongyu";"JS_WX_liteer";"JS_CZ_wodefeng"},0)),"")</f>
        <v>JSNY-JS0022-01</v>
      </c>
      <c r="C1596" s="11" t="str">
        <f>IFERROR(INDEX({"北京中裕世纪大酒店";"江苏利特尔绿色包装股份有限公司";"常州市金坛沃德丰电子科技有限公司"},MATCH(D1596,{"BJ_zhongyu";"JS_WX_liteer";"JS_CZ_wodefeng"},0)),"")</f>
        <v>江苏利特尔绿色包装股份有限公司</v>
      </c>
      <c r="D1596" s="11" t="str">
        <f>[1]动作!$G1595</f>
        <v>JS_WX_liteer</v>
      </c>
      <c r="E1596" s="11" t="str">
        <f>[1]动作!$D1595</f>
        <v>分系统1BMS4SOC过低一级故障</v>
      </c>
      <c r="F1596" s="11" t="s">
        <v>177</v>
      </c>
      <c r="G1596" s="12">
        <f>[1]动作!$A1595+[1]动作!$B1595</f>
        <v>43199.873888888891</v>
      </c>
      <c r="H1596" s="12"/>
      <c r="I1596" s="11"/>
    </row>
    <row r="1597" spans="1:9" hidden="1" x14ac:dyDescent="0.3">
      <c r="A1597" s="24">
        <v>1595</v>
      </c>
      <c r="B1597" s="11" t="str">
        <f>IFERROR(INDEX({"JSNY-BJ0001-01";"JSNY-JS0022-01";"JSNY-JS0002-01"},MATCH(D1597,{"BJ_zhongyu";"JS_WX_liteer";"JS_CZ_wodefeng"},0)),"")</f>
        <v>JSNY-JS0022-01</v>
      </c>
      <c r="C1597" s="11" t="str">
        <f>IFERROR(INDEX({"北京中裕世纪大酒店";"江苏利特尔绿色包装股份有限公司";"常州市金坛沃德丰电子科技有限公司"},MATCH(D1597,{"BJ_zhongyu";"JS_WX_liteer";"JS_CZ_wodefeng"},0)),"")</f>
        <v>江苏利特尔绿色包装股份有限公司</v>
      </c>
      <c r="D1597" s="11" t="str">
        <f>[1]动作!$G1596</f>
        <v>JS_WX_liteer</v>
      </c>
      <c r="E1597" s="11" t="str">
        <f>[1]动作!$D1596</f>
        <v>分系统1BMS4SOC过低二级故障</v>
      </c>
      <c r="F1597" s="11" t="s">
        <v>177</v>
      </c>
      <c r="G1597" s="12">
        <f>[1]动作!$A1596+[1]动作!$B1596</f>
        <v>43199.873888888891</v>
      </c>
      <c r="H1597" s="12"/>
      <c r="I1597" s="11"/>
    </row>
    <row r="1598" spans="1:9" hidden="1" x14ac:dyDescent="0.3">
      <c r="A1598" s="24">
        <v>1596</v>
      </c>
      <c r="B1598" s="11" t="str">
        <f>IFERROR(INDEX({"JSNY-BJ0001-01";"JSNY-JS0022-01";"JSNY-JS0002-01"},MATCH(D1598,{"BJ_zhongyu";"JS_WX_liteer";"JS_CZ_wodefeng"},0)),"")</f>
        <v>JSNY-JS0022-01</v>
      </c>
      <c r="C1598" s="11" t="str">
        <f>IFERROR(INDEX({"北京中裕世纪大酒店";"江苏利特尔绿色包装股份有限公司";"常州市金坛沃德丰电子科技有限公司"},MATCH(D1598,{"BJ_zhongyu";"JS_WX_liteer";"JS_CZ_wodefeng"},0)),"")</f>
        <v>江苏利特尔绿色包装股份有限公司</v>
      </c>
      <c r="D1598" s="11" t="str">
        <f>[1]动作!$G1597</f>
        <v>JS_WX_liteer</v>
      </c>
      <c r="E1598" s="11" t="str">
        <f>[1]动作!$D1597</f>
        <v>分系统1BMS2SOC过低一级故障</v>
      </c>
      <c r="F1598" s="11" t="s">
        <v>177</v>
      </c>
      <c r="G1598" s="12">
        <f>[1]动作!$A1597+[1]动作!$B1597</f>
        <v>43199.874467592592</v>
      </c>
      <c r="H1598" s="12"/>
      <c r="I1598" s="11"/>
    </row>
    <row r="1599" spans="1:9" hidden="1" x14ac:dyDescent="0.3">
      <c r="A1599" s="24">
        <v>1597</v>
      </c>
      <c r="B1599" s="11" t="str">
        <f>IFERROR(INDEX({"JSNY-BJ0001-01";"JSNY-JS0022-01";"JSNY-JS0002-01"},MATCH(D1599,{"BJ_zhongyu";"JS_WX_liteer";"JS_CZ_wodefeng"},0)),"")</f>
        <v>JSNY-JS0022-01</v>
      </c>
      <c r="C1599" s="11" t="str">
        <f>IFERROR(INDEX({"北京中裕世纪大酒店";"江苏利特尔绿色包装股份有限公司";"常州市金坛沃德丰电子科技有限公司"},MATCH(D1599,{"BJ_zhongyu";"JS_WX_liteer";"JS_CZ_wodefeng"},0)),"")</f>
        <v>江苏利特尔绿色包装股份有限公司</v>
      </c>
      <c r="D1599" s="11" t="str">
        <f>[1]动作!$G1598</f>
        <v>JS_WX_liteer</v>
      </c>
      <c r="E1599" s="11" t="str">
        <f>[1]动作!$D1598</f>
        <v>分系统1BMS2SOC过低二级故障</v>
      </c>
      <c r="F1599" s="11" t="s">
        <v>177</v>
      </c>
      <c r="G1599" s="12">
        <f>[1]动作!$A1598+[1]动作!$B1598</f>
        <v>43199.874467592592</v>
      </c>
      <c r="H1599" s="12"/>
      <c r="I1599" s="11"/>
    </row>
    <row r="1600" spans="1:9" hidden="1" x14ac:dyDescent="0.3">
      <c r="A1600" s="24">
        <v>1598</v>
      </c>
      <c r="B1600" s="11" t="str">
        <f>IFERROR(INDEX({"JSNY-BJ0001-01";"JSNY-JS0022-01";"JSNY-JS0002-01"},MATCH(D1600,{"BJ_zhongyu";"JS_WX_liteer";"JS_CZ_wodefeng"},0)),"")</f>
        <v>JSNY-JS0022-01</v>
      </c>
      <c r="C1600" s="11" t="str">
        <f>IFERROR(INDEX({"北京中裕世纪大酒店";"江苏利特尔绿色包装股份有限公司";"常州市金坛沃德丰电子科技有限公司"},MATCH(D1600,{"BJ_zhongyu";"JS_WX_liteer";"JS_CZ_wodefeng"},0)),"")</f>
        <v>江苏利特尔绿色包装股份有限公司</v>
      </c>
      <c r="D1600" s="11" t="str">
        <f>[1]动作!$G1599</f>
        <v>JS_WX_liteer</v>
      </c>
      <c r="E1600" s="11" t="str">
        <f>[1]动作!$D1599</f>
        <v>分系统1BMS1SOC过低一级故障</v>
      </c>
      <c r="F1600" s="11" t="s">
        <v>177</v>
      </c>
      <c r="G1600" s="12">
        <f>[1]动作!$A1599+[1]动作!$B1599</f>
        <v>43199.87462962963</v>
      </c>
      <c r="H1600" s="12"/>
      <c r="I1600" s="11"/>
    </row>
    <row r="1601" spans="1:9" hidden="1" x14ac:dyDescent="0.3">
      <c r="A1601" s="24">
        <v>1599</v>
      </c>
      <c r="B1601" s="11" t="str">
        <f>IFERROR(INDEX({"JSNY-BJ0001-01";"JSNY-JS0022-01";"JSNY-JS0002-01"},MATCH(D1601,{"BJ_zhongyu";"JS_WX_liteer";"JS_CZ_wodefeng"},0)),"")</f>
        <v>JSNY-JS0022-01</v>
      </c>
      <c r="C1601" s="11" t="str">
        <f>IFERROR(INDEX({"北京中裕世纪大酒店";"江苏利特尔绿色包装股份有限公司";"常州市金坛沃德丰电子科技有限公司"},MATCH(D1601,{"BJ_zhongyu";"JS_WX_liteer";"JS_CZ_wodefeng"},0)),"")</f>
        <v>江苏利特尔绿色包装股份有限公司</v>
      </c>
      <c r="D1601" s="11" t="str">
        <f>[1]动作!$G1600</f>
        <v>JS_WX_liteer</v>
      </c>
      <c r="E1601" s="11" t="str">
        <f>[1]动作!$D1600</f>
        <v>分系统1BMS1SOC过低二级故障</v>
      </c>
      <c r="F1601" s="11" t="s">
        <v>177</v>
      </c>
      <c r="G1601" s="12">
        <f>[1]动作!$A1600+[1]动作!$B1600</f>
        <v>43199.87462962963</v>
      </c>
      <c r="H1601" s="12"/>
      <c r="I1601" s="11"/>
    </row>
    <row r="1602" spans="1:9" hidden="1" x14ac:dyDescent="0.3">
      <c r="A1602" s="24">
        <v>1600</v>
      </c>
      <c r="B1602" s="11" t="str">
        <f>IFERROR(INDEX({"JSNY-BJ0001-01";"JSNY-JS0022-01";"JSNY-JS0002-01"},MATCH(D1602,{"BJ_zhongyu";"JS_WX_liteer";"JS_CZ_wodefeng"},0)),"")</f>
        <v>JSNY-JS0022-01</v>
      </c>
      <c r="C1602" s="11" t="str">
        <f>IFERROR(INDEX({"北京中裕世纪大酒店";"江苏利特尔绿色包装股份有限公司";"常州市金坛沃德丰电子科技有限公司"},MATCH(D1602,{"BJ_zhongyu";"JS_WX_liteer";"JS_CZ_wodefeng"},0)),"")</f>
        <v>江苏利特尔绿色包装股份有限公司</v>
      </c>
      <c r="D1602" s="11" t="str">
        <f>[1]动作!$G1601</f>
        <v>JS_WX_liteer</v>
      </c>
      <c r="E1602" s="11" t="str">
        <f>[1]动作!$D1601</f>
        <v>分系统1BMS7SOC过低一级故障</v>
      </c>
      <c r="F1602" s="11" t="s">
        <v>177</v>
      </c>
      <c r="G1602" s="12">
        <f>[1]动作!$A1601+[1]动作!$B1601</f>
        <v>43199.874976851854</v>
      </c>
      <c r="H1602" s="12"/>
      <c r="I1602" s="11"/>
    </row>
    <row r="1603" spans="1:9" hidden="1" x14ac:dyDescent="0.3">
      <c r="A1603" s="24">
        <v>1601</v>
      </c>
      <c r="B1603" s="11" t="str">
        <f>IFERROR(INDEX({"JSNY-BJ0001-01";"JSNY-JS0022-01";"JSNY-JS0002-01"},MATCH(D1603,{"BJ_zhongyu";"JS_WX_liteer";"JS_CZ_wodefeng"},0)),"")</f>
        <v>JSNY-JS0022-01</v>
      </c>
      <c r="C1603" s="11" t="str">
        <f>IFERROR(INDEX({"北京中裕世纪大酒店";"江苏利特尔绿色包装股份有限公司";"常州市金坛沃德丰电子科技有限公司"},MATCH(D1603,{"BJ_zhongyu";"JS_WX_liteer";"JS_CZ_wodefeng"},0)),"")</f>
        <v>江苏利特尔绿色包装股份有限公司</v>
      </c>
      <c r="D1603" s="11" t="str">
        <f>[1]动作!$G1602</f>
        <v>JS_WX_liteer</v>
      </c>
      <c r="E1603" s="11" t="str">
        <f>[1]动作!$D1602</f>
        <v>分系统1BMS7SOC过低二级故障</v>
      </c>
      <c r="F1603" s="11" t="s">
        <v>177</v>
      </c>
      <c r="G1603" s="12">
        <f>[1]动作!$A1602+[1]动作!$B1602</f>
        <v>43199.874976851854</v>
      </c>
      <c r="H1603" s="12"/>
      <c r="I1603" s="11"/>
    </row>
    <row r="1604" spans="1:9" hidden="1" x14ac:dyDescent="0.3">
      <c r="A1604" s="24">
        <v>1602</v>
      </c>
      <c r="B1604" s="11" t="str">
        <f>IFERROR(INDEX({"JSNY-BJ0001-01";"JSNY-JS0022-01";"JSNY-JS0002-01"},MATCH(D1604,{"BJ_zhongyu";"JS_WX_liteer";"JS_CZ_wodefeng"},0)),"")</f>
        <v>JSNY-JS0002-01</v>
      </c>
      <c r="C1604" s="11" t="str">
        <f>IFERROR(INDEX({"北京中裕世纪大酒店";"江苏利特尔绿色包装股份有限公司";"常州市金坛沃德丰电子科技有限公司"},MATCH(D1604,{"BJ_zhongyu";"JS_WX_liteer";"JS_CZ_wodefeng"},0)),"")</f>
        <v>常州市金坛沃德丰电子科技有限公司</v>
      </c>
      <c r="D1604" s="11" t="str">
        <f>[1]动作!$G1603</f>
        <v>JS_CZ_wodefeng</v>
      </c>
      <c r="E1604" s="11" t="str">
        <f>[1]动作!$D1603</f>
        <v>分系统1BMS2SOC过低二级故障</v>
      </c>
      <c r="F1604" s="11" t="s">
        <v>177</v>
      </c>
      <c r="G1604" s="12">
        <f>[1]动作!$A1603+[1]动作!$B1603</f>
        <v>43199.910590277781</v>
      </c>
      <c r="H1604" s="12"/>
      <c r="I1604" s="11"/>
    </row>
    <row r="1605" spans="1:9" hidden="1" x14ac:dyDescent="0.3">
      <c r="A1605" s="24">
        <v>1603</v>
      </c>
      <c r="B1605" s="11" t="str">
        <f>IFERROR(INDEX({"JSNY-BJ0001-01";"JSNY-JS0022-01";"JSNY-JS0002-01"},MATCH(D1605,{"BJ_zhongyu";"JS_WX_liteer";"JS_CZ_wodefeng"},0)),"")</f>
        <v>JSNY-JS0002-01</v>
      </c>
      <c r="C1605" s="11" t="str">
        <f>IFERROR(INDEX({"北京中裕世纪大酒店";"江苏利特尔绿色包装股份有限公司";"常州市金坛沃德丰电子科技有限公司"},MATCH(D1605,{"BJ_zhongyu";"JS_WX_liteer";"JS_CZ_wodefeng"},0)),"")</f>
        <v>常州市金坛沃德丰电子科技有限公司</v>
      </c>
      <c r="D1605" s="11" t="str">
        <f>[1]动作!$G1604</f>
        <v>JS_CZ_wodefeng</v>
      </c>
      <c r="E1605" s="11" t="str">
        <f>[1]动作!$D1604</f>
        <v>分系统1BMS1SOC过低二级故障</v>
      </c>
      <c r="F1605" s="11" t="s">
        <v>177</v>
      </c>
      <c r="G1605" s="12">
        <f>[1]动作!$A1604+[1]动作!$B1604</f>
        <v>43200.000104166669</v>
      </c>
      <c r="H1605" s="12"/>
      <c r="I1605" s="11"/>
    </row>
    <row r="1606" spans="1:9" hidden="1" x14ac:dyDescent="0.3">
      <c r="A1606" s="24">
        <v>1604</v>
      </c>
      <c r="B1606" s="11" t="str">
        <f>IFERROR(INDEX({"JSNY-BJ0001-01";"JSNY-JS0022-01";"JSNY-JS0002-01"},MATCH(D1606,{"BJ_zhongyu";"JS_WX_liteer";"JS_CZ_wodefeng"},0)),"")</f>
        <v>JSNY-JS0002-01</v>
      </c>
      <c r="C1606" s="11" t="str">
        <f>IFERROR(INDEX({"北京中裕世纪大酒店";"江苏利特尔绿色包装股份有限公司";"常州市金坛沃德丰电子科技有限公司"},MATCH(D1606,{"BJ_zhongyu";"JS_WX_liteer";"JS_CZ_wodefeng"},0)),"")</f>
        <v>常州市金坛沃德丰电子科技有限公司</v>
      </c>
      <c r="D1606" s="11" t="str">
        <f>[1]动作!$G1605</f>
        <v>JS_CZ_wodefeng</v>
      </c>
      <c r="E1606" s="11" t="str">
        <f>[1]动作!$D1605</f>
        <v>分系统1BMS4SOC过低二级故障</v>
      </c>
      <c r="F1606" s="11" t="s">
        <v>177</v>
      </c>
      <c r="G1606" s="12">
        <f>[1]动作!$A1605+[1]动作!$B1605</f>
        <v>43200.000104166669</v>
      </c>
      <c r="H1606" s="12"/>
      <c r="I1606" s="11"/>
    </row>
    <row r="1607" spans="1:9" hidden="1" x14ac:dyDescent="0.3">
      <c r="A1607" s="24">
        <v>1605</v>
      </c>
      <c r="B1607" s="11" t="str">
        <f>IFERROR(INDEX({"JSNY-BJ0001-01";"JSNY-JS0022-01";"JSNY-JS0002-01"},MATCH(D1607,{"BJ_zhongyu";"JS_WX_liteer";"JS_CZ_wodefeng"},0)),"")</f>
        <v>JSNY-JS0002-01</v>
      </c>
      <c r="C1607" s="11" t="str">
        <f>IFERROR(INDEX({"北京中裕世纪大酒店";"江苏利特尔绿色包装股份有限公司";"常州市金坛沃德丰电子科技有限公司"},MATCH(D1607,{"BJ_zhongyu";"JS_WX_liteer";"JS_CZ_wodefeng"},0)),"")</f>
        <v>常州市金坛沃德丰电子科技有限公司</v>
      </c>
      <c r="D1607" s="11" t="str">
        <f>[1]动作!$G1606</f>
        <v>JS_CZ_wodefeng</v>
      </c>
      <c r="E1607" s="11" t="str">
        <f>[1]动作!$D1606</f>
        <v>分系统1BMS6SOC过低二级故障</v>
      </c>
      <c r="F1607" s="11" t="s">
        <v>177</v>
      </c>
      <c r="G1607" s="12">
        <f>[1]动作!$A1606+[1]动作!$B1606</f>
        <v>43200.000104166669</v>
      </c>
      <c r="H1607" s="12"/>
      <c r="I1607" s="11"/>
    </row>
    <row r="1608" spans="1:9" hidden="1" x14ac:dyDescent="0.3">
      <c r="A1608" s="24">
        <v>1606</v>
      </c>
      <c r="B1608" s="11" t="str">
        <f>IFERROR(INDEX({"JSNY-BJ0001-01";"JSNY-JS0022-01";"JSNY-JS0002-01"},MATCH(D1608,{"BJ_zhongyu";"JS_WX_liteer";"JS_CZ_wodefeng"},0)),"")</f>
        <v>JSNY-JS0002-01</v>
      </c>
      <c r="C1608" s="11" t="str">
        <f>IFERROR(INDEX({"北京中裕世纪大酒店";"江苏利特尔绿色包装股份有限公司";"常州市金坛沃德丰电子科技有限公司"},MATCH(D1608,{"BJ_zhongyu";"JS_WX_liteer";"JS_CZ_wodefeng"},0)),"")</f>
        <v>常州市金坛沃德丰电子科技有限公司</v>
      </c>
      <c r="D1608" s="11" t="str">
        <f>[1]动作!$G1607</f>
        <v>JS_CZ_wodefeng</v>
      </c>
      <c r="E1608" s="11" t="str">
        <f>[1]动作!$D1607</f>
        <v>分系统1BMS1SOC过低一级故障</v>
      </c>
      <c r="F1608" s="11" t="s">
        <v>177</v>
      </c>
      <c r="G1608" s="12">
        <f>[1]动作!$A1607+[1]动作!$B1607</f>
        <v>43200.008090277777</v>
      </c>
      <c r="H1608" s="12"/>
      <c r="I1608" s="11"/>
    </row>
    <row r="1609" spans="1:9" hidden="1" x14ac:dyDescent="0.3">
      <c r="A1609" s="24">
        <v>1607</v>
      </c>
      <c r="B1609" s="11" t="str">
        <f>IFERROR(INDEX({"JSNY-BJ0001-01";"JSNY-JS0022-01";"JSNY-JS0002-01"},MATCH(D1609,{"BJ_zhongyu";"JS_WX_liteer";"JS_CZ_wodefeng"},0)),"")</f>
        <v>JSNY-JS0002-01</v>
      </c>
      <c r="C1609" s="11" t="str">
        <f>IFERROR(INDEX({"北京中裕世纪大酒店";"江苏利特尔绿色包装股份有限公司";"常州市金坛沃德丰电子科技有限公司"},MATCH(D1609,{"BJ_zhongyu";"JS_WX_liteer";"JS_CZ_wodefeng"},0)),"")</f>
        <v>常州市金坛沃德丰电子科技有限公司</v>
      </c>
      <c r="D1609" s="11" t="str">
        <f>[1]动作!$G1608</f>
        <v>JS_CZ_wodefeng</v>
      </c>
      <c r="E1609" s="11" t="str">
        <f>[1]动作!$D1608</f>
        <v>分系统1BMS3SOC过低一级故障</v>
      </c>
      <c r="F1609" s="11" t="s">
        <v>177</v>
      </c>
      <c r="G1609" s="12">
        <f>[1]动作!$A1608+[1]动作!$B1608</f>
        <v>43200.008958333332</v>
      </c>
      <c r="H1609" s="12"/>
      <c r="I1609" s="11"/>
    </row>
    <row r="1610" spans="1:9" hidden="1" x14ac:dyDescent="0.3">
      <c r="A1610" s="24">
        <v>1608</v>
      </c>
      <c r="B1610" s="11" t="str">
        <f>IFERROR(INDEX({"JSNY-BJ0001-01";"JSNY-JS0022-01";"JSNY-JS0002-01"},MATCH(D1610,{"BJ_zhongyu";"JS_WX_liteer";"JS_CZ_wodefeng"},0)),"")</f>
        <v>JSNY-JS0002-01</v>
      </c>
      <c r="C1610" s="11" t="str">
        <f>IFERROR(INDEX({"北京中裕世纪大酒店";"江苏利特尔绿色包装股份有限公司";"常州市金坛沃德丰电子科技有限公司"},MATCH(D1610,{"BJ_zhongyu";"JS_WX_liteer";"JS_CZ_wodefeng"},0)),"")</f>
        <v>常州市金坛沃德丰电子科技有限公司</v>
      </c>
      <c r="D1610" s="11" t="str">
        <f>[1]动作!$G1609</f>
        <v>JS_CZ_wodefeng</v>
      </c>
      <c r="E1610" s="11" t="str">
        <f>[1]动作!$D1609</f>
        <v>分系统1BMS6SOC过低一级故障</v>
      </c>
      <c r="F1610" s="11" t="s">
        <v>177</v>
      </c>
      <c r="G1610" s="12">
        <f>[1]动作!$A1609+[1]动作!$B1609</f>
        <v>43200.009131944447</v>
      </c>
      <c r="H1610" s="12"/>
      <c r="I1610" s="11"/>
    </row>
    <row r="1611" spans="1:9" hidden="1" x14ac:dyDescent="0.3">
      <c r="A1611" s="24">
        <v>1609</v>
      </c>
      <c r="B1611" s="11" t="str">
        <f>IFERROR(INDEX({"JSNY-BJ0001-01";"JSNY-JS0022-01";"JSNY-JS0002-01"},MATCH(D1611,{"BJ_zhongyu";"JS_WX_liteer";"JS_CZ_wodefeng"},0)),"")</f>
        <v>JSNY-JS0002-01</v>
      </c>
      <c r="C1611" s="11" t="str">
        <f>IFERROR(INDEX({"北京中裕世纪大酒店";"江苏利特尔绿色包装股份有限公司";"常州市金坛沃德丰电子科技有限公司"},MATCH(D1611,{"BJ_zhongyu";"JS_WX_liteer";"JS_CZ_wodefeng"},0)),"")</f>
        <v>常州市金坛沃德丰电子科技有限公司</v>
      </c>
      <c r="D1611" s="11" t="str">
        <f>[1]动作!$G1610</f>
        <v>JS_CZ_wodefeng</v>
      </c>
      <c r="E1611" s="11" t="str">
        <f>[1]动作!$D1610</f>
        <v>分系统1BMS5SOC过低一级故障</v>
      </c>
      <c r="F1611" s="11" t="s">
        <v>177</v>
      </c>
      <c r="G1611" s="12">
        <f>[1]动作!$A1610+[1]动作!$B1610</f>
        <v>43200.009247685186</v>
      </c>
      <c r="H1611" s="12"/>
      <c r="I1611" s="11"/>
    </row>
    <row r="1612" spans="1:9" hidden="1" x14ac:dyDescent="0.3">
      <c r="A1612" s="24">
        <v>1610</v>
      </c>
      <c r="B1612" s="11" t="str">
        <f>IFERROR(INDEX({"JSNY-BJ0001-01";"JSNY-JS0022-01";"JSNY-JS0002-01"},MATCH(D1612,{"BJ_zhongyu";"JS_WX_liteer";"JS_CZ_wodefeng"},0)),"")</f>
        <v>JSNY-JS0002-01</v>
      </c>
      <c r="C1612" s="11" t="str">
        <f>IFERROR(INDEX({"北京中裕世纪大酒店";"江苏利特尔绿色包装股份有限公司";"常州市金坛沃德丰电子科技有限公司"},MATCH(D1612,{"BJ_zhongyu";"JS_WX_liteer";"JS_CZ_wodefeng"},0)),"")</f>
        <v>常州市金坛沃德丰电子科技有限公司</v>
      </c>
      <c r="D1612" s="11" t="str">
        <f>[1]动作!$G1611</f>
        <v>JS_CZ_wodefeng</v>
      </c>
      <c r="E1612" s="11" t="str">
        <f>[1]动作!$D1611</f>
        <v>分系统1BMS2SOC过低一级故障</v>
      </c>
      <c r="F1612" s="11" t="s">
        <v>177</v>
      </c>
      <c r="G1612" s="12">
        <f>[1]动作!$A1611+[1]动作!$B1611</f>
        <v>43200.009479166663</v>
      </c>
      <c r="H1612" s="12"/>
      <c r="I1612" s="11"/>
    </row>
    <row r="1613" spans="1:9" hidden="1" x14ac:dyDescent="0.3">
      <c r="A1613" s="24">
        <v>1611</v>
      </c>
      <c r="B1613" s="11" t="str">
        <f>IFERROR(INDEX({"JSNY-BJ0001-01";"JSNY-JS0022-01";"JSNY-JS0002-01"},MATCH(D1613,{"BJ_zhongyu";"JS_WX_liteer";"JS_CZ_wodefeng"},0)),"")</f>
        <v>JSNY-JS0002-01</v>
      </c>
      <c r="C1613" s="11" t="str">
        <f>IFERROR(INDEX({"北京中裕世纪大酒店";"江苏利特尔绿色包装股份有限公司";"常州市金坛沃德丰电子科技有限公司"},MATCH(D1613,{"BJ_zhongyu";"JS_WX_liteer";"JS_CZ_wodefeng"},0)),"")</f>
        <v>常州市金坛沃德丰电子科技有限公司</v>
      </c>
      <c r="D1613" s="11" t="str">
        <f>[1]动作!$G1612</f>
        <v>JS_CZ_wodefeng</v>
      </c>
      <c r="E1613" s="11" t="str">
        <f>[1]动作!$D1612</f>
        <v>分系统1BMS4SOC过低一级故障</v>
      </c>
      <c r="F1613" s="11" t="s">
        <v>177</v>
      </c>
      <c r="G1613" s="12">
        <f>[1]动作!$A1612+[1]动作!$B1612</f>
        <v>43200.00953703704</v>
      </c>
      <c r="H1613" s="12"/>
      <c r="I1613" s="11"/>
    </row>
    <row r="1614" spans="1:9" hidden="1" x14ac:dyDescent="0.3">
      <c r="A1614" s="24">
        <v>1612</v>
      </c>
      <c r="B1614" s="11" t="str">
        <f>IFERROR(INDEX({"JSNY-BJ0001-01";"JSNY-JS0022-01";"JSNY-JS0002-01"},MATCH(D1614,{"BJ_zhongyu";"JS_WX_liteer";"JS_CZ_wodefeng"},0)),"")</f>
        <v>JSNY-JS0002-01</v>
      </c>
      <c r="C1614" s="11" t="str">
        <f>IFERROR(INDEX({"北京中裕世纪大酒店";"江苏利特尔绿色包装股份有限公司";"常州市金坛沃德丰电子科技有限公司"},MATCH(D1614,{"BJ_zhongyu";"JS_WX_liteer";"JS_CZ_wodefeng"},0)),"")</f>
        <v>常州市金坛沃德丰电子科技有限公司</v>
      </c>
      <c r="D1614" s="11" t="str">
        <f>[1]动作!$G1613</f>
        <v>JS_CZ_wodefeng</v>
      </c>
      <c r="E1614" s="11" t="str">
        <f>[1]动作!$D1613</f>
        <v>分系统1故障状态</v>
      </c>
      <c r="F1614" s="11" t="s">
        <v>178</v>
      </c>
      <c r="G1614" s="12">
        <f>[1]动作!$A1613+[1]动作!$B1613</f>
        <v>43200.245844907404</v>
      </c>
      <c r="H1614" s="12"/>
      <c r="I1614" s="11"/>
    </row>
    <row r="1615" spans="1:9" hidden="1" x14ac:dyDescent="0.3">
      <c r="A1615" s="24">
        <v>1613</v>
      </c>
      <c r="B1615" s="11" t="str">
        <f>IFERROR(INDEX({"JSNY-BJ0001-01";"JSNY-JS0022-01";"JSNY-JS0002-01"},MATCH(D1615,{"BJ_zhongyu";"JS_WX_liteer";"JS_CZ_wodefeng"},0)),"")</f>
        <v>JSNY-BJ0001-01</v>
      </c>
      <c r="C1615" s="11" t="str">
        <f>IFERROR(INDEX({"北京中裕世纪大酒店";"江苏利特尔绿色包装股份有限公司";"常州市金坛沃德丰电子科技有限公司"},MATCH(D1615,{"BJ_zhongyu";"JS_WX_liteer";"JS_CZ_wodefeng"},0)),"")</f>
        <v>北京中裕世纪大酒店</v>
      </c>
      <c r="D1615" s="11" t="str">
        <f>[1]动作!$G1614</f>
        <v>BJ_zhongyu</v>
      </c>
      <c r="E1615" s="11" t="str">
        <f>[1]动作!$D1614</f>
        <v>分系统1故障状态</v>
      </c>
      <c r="F1615" s="11" t="s">
        <v>178</v>
      </c>
      <c r="G1615" s="12">
        <f>[1]动作!$A1614+[1]动作!$B1614</f>
        <v>43200.415949074071</v>
      </c>
      <c r="H1615" s="12"/>
      <c r="I1615" s="11"/>
    </row>
    <row r="1616" spans="1:9" hidden="1" x14ac:dyDescent="0.3">
      <c r="A1616" s="24">
        <v>1614</v>
      </c>
      <c r="B1616" s="11" t="str">
        <f>IFERROR(INDEX({"JSNY-BJ0001-01";"JSNY-JS0022-01";"JSNY-JS0002-01"},MATCH(D1616,{"BJ_zhongyu";"JS_WX_liteer";"JS_CZ_wodefeng"},0)),"")</f>
        <v>JSNY-BJ0001-01</v>
      </c>
      <c r="C1616" s="11" t="str">
        <f>IFERROR(INDEX({"北京中裕世纪大酒店";"江苏利特尔绿色包装股份有限公司";"常州市金坛沃德丰电子科技有限公司"},MATCH(D1616,{"BJ_zhongyu";"JS_WX_liteer";"JS_CZ_wodefeng"},0)),"")</f>
        <v>北京中裕世纪大酒店</v>
      </c>
      <c r="D1616" s="11" t="str">
        <f>[1]动作!$G1615</f>
        <v>BJ_zhongyu</v>
      </c>
      <c r="E1616" s="11" t="str">
        <f>[1]动作!$D1615</f>
        <v>分系统1告警状态</v>
      </c>
      <c r="F1616" s="11" t="s">
        <v>178</v>
      </c>
      <c r="G1616" s="12">
        <f>[1]动作!$A1615+[1]动作!$B1615</f>
        <v>43200.416354166664</v>
      </c>
      <c r="H1616" s="12"/>
      <c r="I1616" s="11"/>
    </row>
    <row r="1617" spans="1:9" hidden="1" x14ac:dyDescent="0.3">
      <c r="A1617" s="24">
        <v>1615</v>
      </c>
      <c r="B1617" s="11" t="str">
        <f>IFERROR(INDEX({"JSNY-BJ0001-01";"JSNY-JS0022-01";"JSNY-JS0002-01"},MATCH(D1617,{"BJ_zhongyu";"JS_WX_liteer";"JS_CZ_wodefeng"},0)),"")</f>
        <v>JSNY-BJ0001-01</v>
      </c>
      <c r="C1617" s="11" t="str">
        <f>IFERROR(INDEX({"北京中裕世纪大酒店";"江苏利特尔绿色包装股份有限公司";"常州市金坛沃德丰电子科技有限公司"},MATCH(D1617,{"BJ_zhongyu";"JS_WX_liteer";"JS_CZ_wodefeng"},0)),"")</f>
        <v>北京中裕世纪大酒店</v>
      </c>
      <c r="D1617" s="11" t="str">
        <f>[1]动作!$G1616</f>
        <v>BJ_zhongyu</v>
      </c>
      <c r="E1617" s="11" t="str">
        <f>[1]动作!$D1616</f>
        <v>分系统1PCS告警状态</v>
      </c>
      <c r="F1617" s="11" t="s">
        <v>176</v>
      </c>
      <c r="G1617" s="12">
        <f>[1]动作!$A1616+[1]动作!$B1616</f>
        <v>43200.416354166664</v>
      </c>
      <c r="H1617" s="12"/>
      <c r="I1617" s="11"/>
    </row>
    <row r="1618" spans="1:9" hidden="1" x14ac:dyDescent="0.3">
      <c r="A1618" s="24">
        <v>1616</v>
      </c>
      <c r="B1618" s="11" t="str">
        <f>IFERROR(INDEX({"JSNY-BJ0001-01";"JSNY-JS0022-01";"JSNY-JS0002-01"},MATCH(D1618,{"BJ_zhongyu";"JS_WX_liteer";"JS_CZ_wodefeng"},0)),"")</f>
        <v>JSNY-JS0002-01</v>
      </c>
      <c r="C1618" s="11" t="str">
        <f>IFERROR(INDEX({"北京中裕世纪大酒店";"江苏利特尔绿色包装股份有限公司";"常州市金坛沃德丰电子科技有限公司"},MATCH(D1618,{"BJ_zhongyu";"JS_WX_liteer";"JS_CZ_wodefeng"},0)),"")</f>
        <v>常州市金坛沃德丰电子科技有限公司</v>
      </c>
      <c r="D1618" s="11" t="str">
        <f>[1]动作!$G1617</f>
        <v>JS_CZ_wodefeng</v>
      </c>
      <c r="E1618" s="11" t="str">
        <f>[1]动作!$D1617</f>
        <v>分系统1BMS1总电压过低一级故障</v>
      </c>
      <c r="F1618" s="11" t="s">
        <v>177</v>
      </c>
      <c r="G1618" s="12">
        <f>[1]动作!$A1617+[1]动作!$B1617</f>
        <v>43200.453576388885</v>
      </c>
      <c r="H1618" s="12"/>
      <c r="I1618" s="11"/>
    </row>
    <row r="1619" spans="1:9" hidden="1" x14ac:dyDescent="0.3">
      <c r="A1619" s="24">
        <v>1617</v>
      </c>
      <c r="B1619" s="11" t="str">
        <f>IFERROR(INDEX({"JSNY-BJ0001-01";"JSNY-JS0022-01";"JSNY-JS0002-01"},MATCH(D1619,{"BJ_zhongyu";"JS_WX_liteer";"JS_CZ_wodefeng"},0)),"")</f>
        <v>JSNY-JS0002-01</v>
      </c>
      <c r="C1619" s="11" t="str">
        <f>IFERROR(INDEX({"北京中裕世纪大酒店";"江苏利特尔绿色包装股份有限公司";"常州市金坛沃德丰电子科技有限公司"},MATCH(D1619,{"BJ_zhongyu";"JS_WX_liteer";"JS_CZ_wodefeng"},0)),"")</f>
        <v>常州市金坛沃德丰电子科技有限公司</v>
      </c>
      <c r="D1619" s="11" t="str">
        <f>[1]动作!$G1618</f>
        <v>JS_CZ_wodefeng</v>
      </c>
      <c r="E1619" s="11" t="str">
        <f>[1]动作!$D1618</f>
        <v>分系统1BMS1总电压过低二级故障</v>
      </c>
      <c r="F1619" s="11" t="s">
        <v>177</v>
      </c>
      <c r="G1619" s="12">
        <f>[1]动作!$A1618+[1]动作!$B1618</f>
        <v>43200.453576388885</v>
      </c>
      <c r="H1619" s="12"/>
      <c r="I1619" s="11"/>
    </row>
    <row r="1620" spans="1:9" hidden="1" x14ac:dyDescent="0.3">
      <c r="A1620" s="24">
        <v>1618</v>
      </c>
      <c r="B1620" s="11" t="str">
        <f>IFERROR(INDEX({"JSNY-BJ0001-01";"JSNY-JS0022-01";"JSNY-JS0002-01"},MATCH(D1620,{"BJ_zhongyu";"JS_WX_liteer";"JS_CZ_wodefeng"},0)),"")</f>
        <v>JSNY-JS0002-01</v>
      </c>
      <c r="C1620" s="11" t="str">
        <f>IFERROR(INDEX({"北京中裕世纪大酒店";"江苏利特尔绿色包装股份有限公司";"常州市金坛沃德丰电子科技有限公司"},MATCH(D1620,{"BJ_zhongyu";"JS_WX_liteer";"JS_CZ_wodefeng"},0)),"")</f>
        <v>常州市金坛沃德丰电子科技有限公司</v>
      </c>
      <c r="D1620" s="11" t="str">
        <f>[1]动作!$G1619</f>
        <v>JS_CZ_wodefeng</v>
      </c>
      <c r="E1620" s="11" t="str">
        <f>[1]动作!$D1619</f>
        <v>分系统1BMS3总电压过低一级故障</v>
      </c>
      <c r="F1620" s="11" t="s">
        <v>177</v>
      </c>
      <c r="G1620" s="12">
        <f>[1]动作!$A1619+[1]动作!$B1619</f>
        <v>43200.454212962963</v>
      </c>
      <c r="H1620" s="12"/>
      <c r="I1620" s="11"/>
    </row>
    <row r="1621" spans="1:9" hidden="1" x14ac:dyDescent="0.3">
      <c r="A1621" s="24">
        <v>1619</v>
      </c>
      <c r="B1621" s="11" t="str">
        <f>IFERROR(INDEX({"JSNY-BJ0001-01";"JSNY-JS0022-01";"JSNY-JS0002-01"},MATCH(D1621,{"BJ_zhongyu";"JS_WX_liteer";"JS_CZ_wodefeng"},0)),"")</f>
        <v>JSNY-JS0002-01</v>
      </c>
      <c r="C1621" s="11" t="str">
        <f>IFERROR(INDEX({"北京中裕世纪大酒店";"江苏利特尔绿色包装股份有限公司";"常州市金坛沃德丰电子科技有限公司"},MATCH(D1621,{"BJ_zhongyu";"JS_WX_liteer";"JS_CZ_wodefeng"},0)),"")</f>
        <v>常州市金坛沃德丰电子科技有限公司</v>
      </c>
      <c r="D1621" s="11" t="str">
        <f>[1]动作!$G1620</f>
        <v>JS_CZ_wodefeng</v>
      </c>
      <c r="E1621" s="11" t="str">
        <f>[1]动作!$D1620</f>
        <v>分系统1BMS3总电压过低二级故障</v>
      </c>
      <c r="F1621" s="11" t="s">
        <v>177</v>
      </c>
      <c r="G1621" s="12">
        <f>[1]动作!$A1620+[1]动作!$B1620</f>
        <v>43200.454212962963</v>
      </c>
      <c r="H1621" s="12"/>
      <c r="I1621" s="11"/>
    </row>
    <row r="1622" spans="1:9" hidden="1" x14ac:dyDescent="0.3">
      <c r="A1622" s="24">
        <v>1620</v>
      </c>
      <c r="B1622" s="11" t="str">
        <f>IFERROR(INDEX({"JSNY-BJ0001-01";"JSNY-JS0022-01";"JSNY-JS0002-01"},MATCH(D1622,{"BJ_zhongyu";"JS_WX_liteer";"JS_CZ_wodefeng"},0)),"")</f>
        <v>JSNY-JS0002-01</v>
      </c>
      <c r="C1622" s="11" t="str">
        <f>IFERROR(INDEX({"北京中裕世纪大酒店";"江苏利特尔绿色包装股份有限公司";"常州市金坛沃德丰电子科技有限公司"},MATCH(D1622,{"BJ_zhongyu";"JS_WX_liteer";"JS_CZ_wodefeng"},0)),"")</f>
        <v>常州市金坛沃德丰电子科技有限公司</v>
      </c>
      <c r="D1622" s="11" t="str">
        <f>[1]动作!$G1621</f>
        <v>JS_CZ_wodefeng</v>
      </c>
      <c r="E1622" s="11" t="str">
        <f>[1]动作!$D1621</f>
        <v>分系统1BMS6总电压过低一级故障</v>
      </c>
      <c r="F1622" s="11" t="s">
        <v>177</v>
      </c>
      <c r="G1622" s="12">
        <f>[1]动作!$A1621+[1]动作!$B1621</f>
        <v>43200.454675925925</v>
      </c>
      <c r="H1622" s="12"/>
      <c r="I1622" s="11"/>
    </row>
    <row r="1623" spans="1:9" hidden="1" x14ac:dyDescent="0.3">
      <c r="A1623" s="24">
        <v>1621</v>
      </c>
      <c r="B1623" s="11" t="str">
        <f>IFERROR(INDEX({"JSNY-BJ0001-01";"JSNY-JS0022-01";"JSNY-JS0002-01"},MATCH(D1623,{"BJ_zhongyu";"JS_WX_liteer";"JS_CZ_wodefeng"},0)),"")</f>
        <v>JSNY-JS0002-01</v>
      </c>
      <c r="C1623" s="11" t="str">
        <f>IFERROR(INDEX({"北京中裕世纪大酒店";"江苏利特尔绿色包装股份有限公司";"常州市金坛沃德丰电子科技有限公司"},MATCH(D1623,{"BJ_zhongyu";"JS_WX_liteer";"JS_CZ_wodefeng"},0)),"")</f>
        <v>常州市金坛沃德丰电子科技有限公司</v>
      </c>
      <c r="D1623" s="11" t="str">
        <f>[1]动作!$G1622</f>
        <v>JS_CZ_wodefeng</v>
      </c>
      <c r="E1623" s="11" t="str">
        <f>[1]动作!$D1622</f>
        <v>分系统1BMS6总电压过低二级故障</v>
      </c>
      <c r="F1623" s="11" t="s">
        <v>177</v>
      </c>
      <c r="G1623" s="12">
        <f>[1]动作!$A1622+[1]动作!$B1622</f>
        <v>43200.454675925925</v>
      </c>
      <c r="H1623" s="12"/>
      <c r="I1623" s="11"/>
    </row>
    <row r="1624" spans="1:9" hidden="1" x14ac:dyDescent="0.3">
      <c r="A1624" s="24">
        <v>1622</v>
      </c>
      <c r="B1624" s="11" t="str">
        <f>IFERROR(INDEX({"JSNY-BJ0001-01";"JSNY-JS0022-01";"JSNY-JS0002-01"},MATCH(D1624,{"BJ_zhongyu";"JS_WX_liteer";"JS_CZ_wodefeng"},0)),"")</f>
        <v>JSNY-JS0002-01</v>
      </c>
      <c r="C1624" s="11" t="str">
        <f>IFERROR(INDEX({"北京中裕世纪大酒店";"江苏利特尔绿色包装股份有限公司";"常州市金坛沃德丰电子科技有限公司"},MATCH(D1624,{"BJ_zhongyu";"JS_WX_liteer";"JS_CZ_wodefeng"},0)),"")</f>
        <v>常州市金坛沃德丰电子科技有限公司</v>
      </c>
      <c r="D1624" s="11" t="str">
        <f>[1]动作!$G1623</f>
        <v>JS_CZ_wodefeng</v>
      </c>
      <c r="E1624" s="11" t="str">
        <f>[1]动作!$D1623</f>
        <v>分系统1BMS2总电压过低一级故障</v>
      </c>
      <c r="F1624" s="11" t="s">
        <v>177</v>
      </c>
      <c r="G1624" s="12">
        <f>[1]动作!$A1623+[1]动作!$B1623</f>
        <v>43200.454791666663</v>
      </c>
      <c r="H1624" s="12"/>
      <c r="I1624" s="11"/>
    </row>
    <row r="1625" spans="1:9" hidden="1" x14ac:dyDescent="0.3">
      <c r="A1625" s="24">
        <v>1623</v>
      </c>
      <c r="B1625" s="11" t="str">
        <f>IFERROR(INDEX({"JSNY-BJ0001-01";"JSNY-JS0022-01";"JSNY-JS0002-01"},MATCH(D1625,{"BJ_zhongyu";"JS_WX_liteer";"JS_CZ_wodefeng"},0)),"")</f>
        <v>JSNY-JS0002-01</v>
      </c>
      <c r="C1625" s="11" t="str">
        <f>IFERROR(INDEX({"北京中裕世纪大酒店";"江苏利特尔绿色包装股份有限公司";"常州市金坛沃德丰电子科技有限公司"},MATCH(D1625,{"BJ_zhongyu";"JS_WX_liteer";"JS_CZ_wodefeng"},0)),"")</f>
        <v>常州市金坛沃德丰电子科技有限公司</v>
      </c>
      <c r="D1625" s="11" t="str">
        <f>[1]动作!$G1624</f>
        <v>JS_CZ_wodefeng</v>
      </c>
      <c r="E1625" s="11" t="str">
        <f>[1]动作!$D1624</f>
        <v>分系统1BMS2总电压过低二级故障</v>
      </c>
      <c r="F1625" s="11" t="s">
        <v>177</v>
      </c>
      <c r="G1625" s="12">
        <f>[1]动作!$A1624+[1]动作!$B1624</f>
        <v>43200.454791666663</v>
      </c>
      <c r="H1625" s="12"/>
      <c r="I1625" s="11"/>
    </row>
    <row r="1626" spans="1:9" hidden="1" x14ac:dyDescent="0.3">
      <c r="A1626" s="24">
        <v>1624</v>
      </c>
      <c r="B1626" s="11" t="str">
        <f>IFERROR(INDEX({"JSNY-BJ0001-01";"JSNY-JS0022-01";"JSNY-JS0002-01"},MATCH(D1626,{"BJ_zhongyu";"JS_WX_liteer";"JS_CZ_wodefeng"},0)),"")</f>
        <v>JSNY-JS0002-01</v>
      </c>
      <c r="C1626" s="11" t="str">
        <f>IFERROR(INDEX({"北京中裕世纪大酒店";"江苏利特尔绿色包装股份有限公司";"常州市金坛沃德丰电子科技有限公司"},MATCH(D1626,{"BJ_zhongyu";"JS_WX_liteer";"JS_CZ_wodefeng"},0)),"")</f>
        <v>常州市金坛沃德丰电子科技有限公司</v>
      </c>
      <c r="D1626" s="11" t="str">
        <f>[1]动作!$G1625</f>
        <v>JS_CZ_wodefeng</v>
      </c>
      <c r="E1626" s="11" t="str">
        <f>[1]动作!$D1625</f>
        <v>分系统1BMS5总电压过低一级故障</v>
      </c>
      <c r="F1626" s="11" t="s">
        <v>177</v>
      </c>
      <c r="G1626" s="12">
        <f>[1]动作!$A1625+[1]动作!$B1625</f>
        <v>43200.454918981479</v>
      </c>
      <c r="H1626" s="12"/>
      <c r="I1626" s="11"/>
    </row>
    <row r="1627" spans="1:9" hidden="1" x14ac:dyDescent="0.3">
      <c r="A1627" s="24">
        <v>1625</v>
      </c>
      <c r="B1627" s="11" t="str">
        <f>IFERROR(INDEX({"JSNY-BJ0001-01";"JSNY-JS0022-01";"JSNY-JS0002-01"},MATCH(D1627,{"BJ_zhongyu";"JS_WX_liteer";"JS_CZ_wodefeng"},0)),"")</f>
        <v>JSNY-JS0002-01</v>
      </c>
      <c r="C1627" s="11" t="str">
        <f>IFERROR(INDEX({"北京中裕世纪大酒店";"江苏利特尔绿色包装股份有限公司";"常州市金坛沃德丰电子科技有限公司"},MATCH(D1627,{"BJ_zhongyu";"JS_WX_liteer";"JS_CZ_wodefeng"},0)),"")</f>
        <v>常州市金坛沃德丰电子科技有限公司</v>
      </c>
      <c r="D1627" s="11" t="str">
        <f>[1]动作!$G1626</f>
        <v>JS_CZ_wodefeng</v>
      </c>
      <c r="E1627" s="11" t="str">
        <f>[1]动作!$D1626</f>
        <v>分系统1BMS5总电压过低二级故障</v>
      </c>
      <c r="F1627" s="11" t="s">
        <v>177</v>
      </c>
      <c r="G1627" s="12">
        <f>[1]动作!$A1626+[1]动作!$B1626</f>
        <v>43200.454918981479</v>
      </c>
      <c r="H1627" s="12"/>
      <c r="I1627" s="11"/>
    </row>
    <row r="1628" spans="1:9" hidden="1" x14ac:dyDescent="0.3">
      <c r="A1628" s="24">
        <v>1626</v>
      </c>
      <c r="B1628" s="11" t="str">
        <f>IFERROR(INDEX({"JSNY-BJ0001-01";"JSNY-JS0022-01";"JSNY-JS0002-01"},MATCH(D1628,{"BJ_zhongyu";"JS_WX_liteer";"JS_CZ_wodefeng"},0)),"")</f>
        <v>JSNY-JS0002-01</v>
      </c>
      <c r="C1628" s="11" t="str">
        <f>IFERROR(INDEX({"北京中裕世纪大酒店";"江苏利特尔绿色包装股份有限公司";"常州市金坛沃德丰电子科技有限公司"},MATCH(D1628,{"BJ_zhongyu";"JS_WX_liteer";"JS_CZ_wodefeng"},0)),"")</f>
        <v>常州市金坛沃德丰电子科技有限公司</v>
      </c>
      <c r="D1628" s="11" t="str">
        <f>[1]动作!$G1627</f>
        <v>JS_CZ_wodefeng</v>
      </c>
      <c r="E1628" s="11" t="str">
        <f>[1]动作!$D1627</f>
        <v>分系统1BMS4总电压过低一级故障</v>
      </c>
      <c r="F1628" s="11" t="s">
        <v>177</v>
      </c>
      <c r="G1628" s="12">
        <f>[1]动作!$A1627+[1]动作!$B1627</f>
        <v>43200.455092592594</v>
      </c>
      <c r="H1628" s="12"/>
      <c r="I1628" s="11"/>
    </row>
    <row r="1629" spans="1:9" hidden="1" x14ac:dyDescent="0.3">
      <c r="A1629" s="24">
        <v>1627</v>
      </c>
      <c r="B1629" s="11" t="str">
        <f>IFERROR(INDEX({"JSNY-BJ0001-01";"JSNY-JS0022-01";"JSNY-JS0002-01"},MATCH(D1629,{"BJ_zhongyu";"JS_WX_liteer";"JS_CZ_wodefeng"},0)),"")</f>
        <v>JSNY-JS0002-01</v>
      </c>
      <c r="C1629" s="11" t="str">
        <f>IFERROR(INDEX({"北京中裕世纪大酒店";"江苏利特尔绿色包装股份有限公司";"常州市金坛沃德丰电子科技有限公司"},MATCH(D1629,{"BJ_zhongyu";"JS_WX_liteer";"JS_CZ_wodefeng"},0)),"")</f>
        <v>常州市金坛沃德丰电子科技有限公司</v>
      </c>
      <c r="D1629" s="11" t="str">
        <f>[1]动作!$G1628</f>
        <v>JS_CZ_wodefeng</v>
      </c>
      <c r="E1629" s="11" t="str">
        <f>[1]动作!$D1628</f>
        <v>分系统1BMS4总电压过低二级故障</v>
      </c>
      <c r="F1629" s="11" t="s">
        <v>177</v>
      </c>
      <c r="G1629" s="12">
        <f>[1]动作!$A1628+[1]动作!$B1628</f>
        <v>43200.455092592594</v>
      </c>
      <c r="H1629" s="12"/>
      <c r="I1629" s="11"/>
    </row>
    <row r="1630" spans="1:9" hidden="1" x14ac:dyDescent="0.3">
      <c r="A1630" s="24">
        <v>1628</v>
      </c>
      <c r="B1630" s="11" t="str">
        <f>IFERROR(INDEX({"JSNY-BJ0001-01";"JSNY-JS0022-01";"JSNY-JS0002-01"},MATCH(D1630,{"BJ_zhongyu";"JS_WX_liteer";"JS_CZ_wodefeng"},0)),"")</f>
        <v>JSNY-JS0002-01</v>
      </c>
      <c r="C1630" s="11" t="str">
        <f>IFERROR(INDEX({"北京中裕世纪大酒店";"江苏利特尔绿色包装股份有限公司";"常州市金坛沃德丰电子科技有限公司"},MATCH(D1630,{"BJ_zhongyu";"JS_WX_liteer";"JS_CZ_wodefeng"},0)),"")</f>
        <v>常州市金坛沃德丰电子科技有限公司</v>
      </c>
      <c r="D1630" s="11" t="str">
        <f>[1]动作!$G1629</f>
        <v>JS_CZ_wodefeng</v>
      </c>
      <c r="E1630" s="11" t="str">
        <f>[1]动作!$D1629</f>
        <v>分系统1BMS2单体电压过低一级故障</v>
      </c>
      <c r="F1630" s="11" t="s">
        <v>177</v>
      </c>
      <c r="G1630" s="12">
        <f>[1]动作!$A1629+[1]动作!$B1629</f>
        <v>43200.461111111108</v>
      </c>
      <c r="H1630" s="12"/>
      <c r="I1630" s="11"/>
    </row>
    <row r="1631" spans="1:9" hidden="1" x14ac:dyDescent="0.3">
      <c r="A1631" s="24">
        <v>1629</v>
      </c>
      <c r="B1631" s="11" t="str">
        <f>IFERROR(INDEX({"JSNY-BJ0001-01";"JSNY-JS0022-01";"JSNY-JS0002-01"},MATCH(D1631,{"BJ_zhongyu";"JS_WX_liteer";"JS_CZ_wodefeng"},0)),"")</f>
        <v>JSNY-JS0002-01</v>
      </c>
      <c r="C1631" s="11" t="str">
        <f>IFERROR(INDEX({"北京中裕世纪大酒店";"江苏利特尔绿色包装股份有限公司";"常州市金坛沃德丰电子科技有限公司"},MATCH(D1631,{"BJ_zhongyu";"JS_WX_liteer";"JS_CZ_wodefeng"},0)),"")</f>
        <v>常州市金坛沃德丰电子科技有限公司</v>
      </c>
      <c r="D1631" s="11" t="str">
        <f>[1]动作!$G1630</f>
        <v>JS_CZ_wodefeng</v>
      </c>
      <c r="E1631" s="11" t="str">
        <f>[1]动作!$D1630</f>
        <v>分系统1BMS2单体电压过低二级故障</v>
      </c>
      <c r="F1631" s="11" t="s">
        <v>177</v>
      </c>
      <c r="G1631" s="12">
        <f>[1]动作!$A1630+[1]动作!$B1630</f>
        <v>43200.461111111108</v>
      </c>
      <c r="H1631" s="12"/>
      <c r="I1631" s="11"/>
    </row>
    <row r="1632" spans="1:9" hidden="1" x14ac:dyDescent="0.3">
      <c r="A1632" s="24">
        <v>1630</v>
      </c>
      <c r="B1632" s="11" t="str">
        <f>IFERROR(INDEX({"JSNY-BJ0001-01";"JSNY-JS0022-01";"JSNY-JS0002-01"},MATCH(D1632,{"BJ_zhongyu";"JS_WX_liteer";"JS_CZ_wodefeng"},0)),"")</f>
        <v>JSNY-JS0002-01</v>
      </c>
      <c r="C1632" s="11" t="str">
        <f>IFERROR(INDEX({"北京中裕世纪大酒店";"江苏利特尔绿色包装股份有限公司";"常州市金坛沃德丰电子科技有限公司"},MATCH(D1632,{"BJ_zhongyu";"JS_WX_liteer";"JS_CZ_wodefeng"},0)),"")</f>
        <v>常州市金坛沃德丰电子科技有限公司</v>
      </c>
      <c r="D1632" s="11" t="str">
        <f>[1]动作!$G1631</f>
        <v>JS_CZ_wodefeng</v>
      </c>
      <c r="E1632" s="11" t="str">
        <f>[1]动作!$D1631</f>
        <v>分系统1BMS1单体电压过低一级故障</v>
      </c>
      <c r="F1632" s="11" t="s">
        <v>177</v>
      </c>
      <c r="G1632" s="12">
        <f>[1]动作!$A1631+[1]动作!$B1631</f>
        <v>43200.461689814816</v>
      </c>
      <c r="H1632" s="12"/>
      <c r="I1632" s="11"/>
    </row>
    <row r="1633" spans="1:9" hidden="1" x14ac:dyDescent="0.3">
      <c r="A1633" s="24">
        <v>1631</v>
      </c>
      <c r="B1633" s="11" t="str">
        <f>IFERROR(INDEX({"JSNY-BJ0001-01";"JSNY-JS0022-01";"JSNY-JS0002-01"},MATCH(D1633,{"BJ_zhongyu";"JS_WX_liteer";"JS_CZ_wodefeng"},0)),"")</f>
        <v>JSNY-JS0002-01</v>
      </c>
      <c r="C1633" s="11" t="str">
        <f>IFERROR(INDEX({"北京中裕世纪大酒店";"江苏利特尔绿色包装股份有限公司";"常州市金坛沃德丰电子科技有限公司"},MATCH(D1633,{"BJ_zhongyu";"JS_WX_liteer";"JS_CZ_wodefeng"},0)),"")</f>
        <v>常州市金坛沃德丰电子科技有限公司</v>
      </c>
      <c r="D1633" s="11" t="str">
        <f>[1]动作!$G1632</f>
        <v>JS_CZ_wodefeng</v>
      </c>
      <c r="E1633" s="11" t="str">
        <f>[1]动作!$D1632</f>
        <v>分系统1BMS1单体电压过低二级故障</v>
      </c>
      <c r="F1633" s="11" t="s">
        <v>177</v>
      </c>
      <c r="G1633" s="12">
        <f>[1]动作!$A1632+[1]动作!$B1632</f>
        <v>43200.461689814816</v>
      </c>
      <c r="H1633" s="12"/>
      <c r="I1633" s="11"/>
    </row>
    <row r="1634" spans="1:9" hidden="1" x14ac:dyDescent="0.3">
      <c r="A1634" s="24">
        <v>1632</v>
      </c>
      <c r="B1634" s="11" t="str">
        <f>IFERROR(INDEX({"JSNY-BJ0001-01";"JSNY-JS0022-01";"JSNY-JS0002-01"},MATCH(D1634,{"BJ_zhongyu";"JS_WX_liteer";"JS_CZ_wodefeng"},0)),"")</f>
        <v>JSNY-JS0002-01</v>
      </c>
      <c r="C1634" s="11" t="str">
        <f>IFERROR(INDEX({"北京中裕世纪大酒店";"江苏利特尔绿色包装股份有限公司";"常州市金坛沃德丰电子科技有限公司"},MATCH(D1634,{"BJ_zhongyu";"JS_WX_liteer";"JS_CZ_wodefeng"},0)),"")</f>
        <v>常州市金坛沃德丰电子科技有限公司</v>
      </c>
      <c r="D1634" s="11" t="str">
        <f>[1]动作!$G1633</f>
        <v>JS_CZ_wodefeng</v>
      </c>
      <c r="E1634" s="11" t="str">
        <f>[1]动作!$D1633</f>
        <v>分系统1BMS5单体电压过低一级故障</v>
      </c>
      <c r="F1634" s="11" t="s">
        <v>177</v>
      </c>
      <c r="G1634" s="12">
        <f>[1]动作!$A1633+[1]动作!$B1633</f>
        <v>43200.46197916667</v>
      </c>
      <c r="H1634" s="12"/>
      <c r="I1634" s="11"/>
    </row>
    <row r="1635" spans="1:9" hidden="1" x14ac:dyDescent="0.3">
      <c r="A1635" s="24">
        <v>1633</v>
      </c>
      <c r="B1635" s="11" t="str">
        <f>IFERROR(INDEX({"JSNY-BJ0001-01";"JSNY-JS0022-01";"JSNY-JS0002-01"},MATCH(D1635,{"BJ_zhongyu";"JS_WX_liteer";"JS_CZ_wodefeng"},0)),"")</f>
        <v>JSNY-JS0002-01</v>
      </c>
      <c r="C1635" s="11" t="str">
        <f>IFERROR(INDEX({"北京中裕世纪大酒店";"江苏利特尔绿色包装股份有限公司";"常州市金坛沃德丰电子科技有限公司"},MATCH(D1635,{"BJ_zhongyu";"JS_WX_liteer";"JS_CZ_wodefeng"},0)),"")</f>
        <v>常州市金坛沃德丰电子科技有限公司</v>
      </c>
      <c r="D1635" s="11" t="str">
        <f>[1]动作!$G1634</f>
        <v>JS_CZ_wodefeng</v>
      </c>
      <c r="E1635" s="11" t="str">
        <f>[1]动作!$D1634</f>
        <v>分系统1BMS5单体电压过低二级故障</v>
      </c>
      <c r="F1635" s="11" t="s">
        <v>177</v>
      </c>
      <c r="G1635" s="12">
        <f>[1]动作!$A1634+[1]动作!$B1634</f>
        <v>43200.46197916667</v>
      </c>
      <c r="H1635" s="12"/>
      <c r="I1635" s="11"/>
    </row>
    <row r="1636" spans="1:9" hidden="1" x14ac:dyDescent="0.3">
      <c r="A1636" s="24">
        <v>1634</v>
      </c>
      <c r="B1636" s="11" t="str">
        <f>IFERROR(INDEX({"JSNY-BJ0001-01";"JSNY-JS0022-01";"JSNY-JS0002-01"},MATCH(D1636,{"BJ_zhongyu";"JS_WX_liteer";"JS_CZ_wodefeng"},0)),"")</f>
        <v>JSNY-JS0002-01</v>
      </c>
      <c r="C1636" s="11" t="str">
        <f>IFERROR(INDEX({"北京中裕世纪大酒店";"江苏利特尔绿色包装股份有限公司";"常州市金坛沃德丰电子科技有限公司"},MATCH(D1636,{"BJ_zhongyu";"JS_WX_liteer";"JS_CZ_wodefeng"},0)),"")</f>
        <v>常州市金坛沃德丰电子科技有限公司</v>
      </c>
      <c r="D1636" s="11" t="str">
        <f>[1]动作!$G1635</f>
        <v>JS_CZ_wodefeng</v>
      </c>
      <c r="E1636" s="11" t="str">
        <f>[1]动作!$D1635</f>
        <v>分系统1BMS3单体电压过低一级故障</v>
      </c>
      <c r="F1636" s="11" t="s">
        <v>177</v>
      </c>
      <c r="G1636" s="12">
        <f>[1]动作!$A1635+[1]动作!$B1635</f>
        <v>43200.462152777778</v>
      </c>
      <c r="H1636" s="12"/>
      <c r="I1636" s="11"/>
    </row>
    <row r="1637" spans="1:9" hidden="1" x14ac:dyDescent="0.3">
      <c r="A1637" s="24">
        <v>1635</v>
      </c>
      <c r="B1637" s="11" t="str">
        <f>IFERROR(INDEX({"JSNY-BJ0001-01";"JSNY-JS0022-01";"JSNY-JS0002-01"},MATCH(D1637,{"BJ_zhongyu";"JS_WX_liteer";"JS_CZ_wodefeng"},0)),"")</f>
        <v>JSNY-JS0002-01</v>
      </c>
      <c r="C1637" s="11" t="str">
        <f>IFERROR(INDEX({"北京中裕世纪大酒店";"江苏利特尔绿色包装股份有限公司";"常州市金坛沃德丰电子科技有限公司"},MATCH(D1637,{"BJ_zhongyu";"JS_WX_liteer";"JS_CZ_wodefeng"},0)),"")</f>
        <v>常州市金坛沃德丰电子科技有限公司</v>
      </c>
      <c r="D1637" s="11" t="str">
        <f>[1]动作!$G1636</f>
        <v>JS_CZ_wodefeng</v>
      </c>
      <c r="E1637" s="11" t="str">
        <f>[1]动作!$D1636</f>
        <v>分系统1BMS3单体电压过低二级故障</v>
      </c>
      <c r="F1637" s="11" t="s">
        <v>177</v>
      </c>
      <c r="G1637" s="12">
        <f>[1]动作!$A1636+[1]动作!$B1636</f>
        <v>43200.462152777778</v>
      </c>
      <c r="H1637" s="12"/>
      <c r="I1637" s="11"/>
    </row>
    <row r="1638" spans="1:9" hidden="1" x14ac:dyDescent="0.3">
      <c r="A1638" s="24">
        <v>1636</v>
      </c>
      <c r="B1638" s="11" t="str">
        <f>IFERROR(INDEX({"JSNY-BJ0001-01";"JSNY-JS0022-01";"JSNY-JS0002-01"},MATCH(D1638,{"BJ_zhongyu";"JS_WX_liteer";"JS_CZ_wodefeng"},0)),"")</f>
        <v>JSNY-JS0002-01</v>
      </c>
      <c r="C1638" s="11" t="str">
        <f>IFERROR(INDEX({"北京中裕世纪大酒店";"江苏利特尔绿色包装股份有限公司";"常州市金坛沃德丰电子科技有限公司"},MATCH(D1638,{"BJ_zhongyu";"JS_WX_liteer";"JS_CZ_wodefeng"},0)),"")</f>
        <v>常州市金坛沃德丰电子科技有限公司</v>
      </c>
      <c r="D1638" s="11" t="str">
        <f>[1]动作!$G1637</f>
        <v>JS_CZ_wodefeng</v>
      </c>
      <c r="E1638" s="11" t="str">
        <f>[1]动作!$D1637</f>
        <v>分系统1BMS4单体电压过低一级故障</v>
      </c>
      <c r="F1638" s="11" t="s">
        <v>177</v>
      </c>
      <c r="G1638" s="12">
        <f>[1]动作!$A1637+[1]动作!$B1637</f>
        <v>43200.46365740741</v>
      </c>
      <c r="H1638" s="12"/>
      <c r="I1638" s="11"/>
    </row>
    <row r="1639" spans="1:9" hidden="1" x14ac:dyDescent="0.3">
      <c r="A1639" s="24">
        <v>1637</v>
      </c>
      <c r="B1639" s="11" t="str">
        <f>IFERROR(INDEX({"JSNY-BJ0001-01";"JSNY-JS0022-01";"JSNY-JS0002-01"},MATCH(D1639,{"BJ_zhongyu";"JS_WX_liteer";"JS_CZ_wodefeng"},0)),"")</f>
        <v>JSNY-JS0002-01</v>
      </c>
      <c r="C1639" s="11" t="str">
        <f>IFERROR(INDEX({"北京中裕世纪大酒店";"江苏利特尔绿色包装股份有限公司";"常州市金坛沃德丰电子科技有限公司"},MATCH(D1639,{"BJ_zhongyu";"JS_WX_liteer";"JS_CZ_wodefeng"},0)),"")</f>
        <v>常州市金坛沃德丰电子科技有限公司</v>
      </c>
      <c r="D1639" s="11" t="str">
        <f>[1]动作!$G1638</f>
        <v>JS_CZ_wodefeng</v>
      </c>
      <c r="E1639" s="11" t="str">
        <f>[1]动作!$D1638</f>
        <v>分系统1BMS4单体电压过低二级故障</v>
      </c>
      <c r="F1639" s="11" t="s">
        <v>177</v>
      </c>
      <c r="G1639" s="12">
        <f>[1]动作!$A1638+[1]动作!$B1638</f>
        <v>43200.46365740741</v>
      </c>
      <c r="H1639" s="12"/>
      <c r="I1639" s="11"/>
    </row>
    <row r="1640" spans="1:9" hidden="1" x14ac:dyDescent="0.3">
      <c r="A1640" s="24">
        <v>1638</v>
      </c>
      <c r="B1640" s="11" t="str">
        <f>IFERROR(INDEX({"JSNY-BJ0001-01";"JSNY-JS0022-01";"JSNY-JS0002-01"},MATCH(D1640,{"BJ_zhongyu";"JS_WX_liteer";"JS_CZ_wodefeng"},0)),"")</f>
        <v>JSNY-JS0002-01</v>
      </c>
      <c r="C1640" s="11" t="str">
        <f>IFERROR(INDEX({"北京中裕世纪大酒店";"江苏利特尔绿色包装股份有限公司";"常州市金坛沃德丰电子科技有限公司"},MATCH(D1640,{"BJ_zhongyu";"JS_WX_liteer";"JS_CZ_wodefeng"},0)),"")</f>
        <v>常州市金坛沃德丰电子科技有限公司</v>
      </c>
      <c r="D1640" s="11" t="str">
        <f>[1]动作!$G1639</f>
        <v>JS_CZ_wodefeng</v>
      </c>
      <c r="E1640" s="11" t="str">
        <f>[1]动作!$D1639</f>
        <v>分系统1BMS6单体电压过低一级故障</v>
      </c>
      <c r="F1640" s="11" t="s">
        <v>177</v>
      </c>
      <c r="G1640" s="12">
        <f>[1]动作!$A1639+[1]动作!$B1639</f>
        <v>43200.46365740741</v>
      </c>
      <c r="H1640" s="12"/>
      <c r="I1640" s="11"/>
    </row>
    <row r="1641" spans="1:9" hidden="1" x14ac:dyDescent="0.3">
      <c r="A1641" s="24">
        <v>1639</v>
      </c>
      <c r="B1641" s="11" t="str">
        <f>IFERROR(INDEX({"JSNY-BJ0001-01";"JSNY-JS0022-01";"JSNY-JS0002-01"},MATCH(D1641,{"BJ_zhongyu";"JS_WX_liteer";"JS_CZ_wodefeng"},0)),"")</f>
        <v>JSNY-JS0002-01</v>
      </c>
      <c r="C1641" s="11" t="str">
        <f>IFERROR(INDEX({"北京中裕世纪大酒店";"江苏利特尔绿色包装股份有限公司";"常州市金坛沃德丰电子科技有限公司"},MATCH(D1641,{"BJ_zhongyu";"JS_WX_liteer";"JS_CZ_wodefeng"},0)),"")</f>
        <v>常州市金坛沃德丰电子科技有限公司</v>
      </c>
      <c r="D1641" s="11" t="str">
        <f>[1]动作!$G1640</f>
        <v>JS_CZ_wodefeng</v>
      </c>
      <c r="E1641" s="11" t="str">
        <f>[1]动作!$D1640</f>
        <v>分系统1BMS6单体电压过低二级故障</v>
      </c>
      <c r="F1641" s="11" t="s">
        <v>177</v>
      </c>
      <c r="G1641" s="12">
        <f>[1]动作!$A1640+[1]动作!$B1640</f>
        <v>43200.46365740741</v>
      </c>
      <c r="H1641" s="12"/>
      <c r="I1641" s="11"/>
    </row>
    <row r="1642" spans="1:9" hidden="1" x14ac:dyDescent="0.3">
      <c r="A1642" s="24">
        <v>1640</v>
      </c>
      <c r="B1642" s="11" t="str">
        <f>IFERROR(INDEX({"JSNY-BJ0001-01";"JSNY-JS0022-01";"JSNY-JS0002-01"},MATCH(D1642,{"BJ_zhongyu";"JS_WX_liteer";"JS_CZ_wodefeng"},0)),"")</f>
        <v>JSNY-JS0002-01</v>
      </c>
      <c r="C1642" s="11" t="str">
        <f>IFERROR(INDEX({"北京中裕世纪大酒店";"江苏利特尔绿色包装股份有限公司";"常州市金坛沃德丰电子科技有限公司"},MATCH(D1642,{"BJ_zhongyu";"JS_WX_liteer";"JS_CZ_wodefeng"},0)),"")</f>
        <v>常州市金坛沃德丰电子科技有限公司</v>
      </c>
      <c r="D1642" s="11" t="str">
        <f>[1]动作!$G1641</f>
        <v>JS_CZ_wodefeng</v>
      </c>
      <c r="E1642" s="11" t="str">
        <f>[1]动作!$D1641</f>
        <v>分系统1BMS3SOC过低一级故障</v>
      </c>
      <c r="F1642" s="11" t="s">
        <v>177</v>
      </c>
      <c r="G1642" s="12">
        <f>[1]动作!$A1641+[1]动作!$B1641</f>
        <v>43200.464004629626</v>
      </c>
      <c r="H1642" s="12"/>
      <c r="I1642" s="11"/>
    </row>
    <row r="1643" spans="1:9" hidden="1" x14ac:dyDescent="0.3">
      <c r="A1643" s="24">
        <v>1641</v>
      </c>
      <c r="B1643" s="11" t="str">
        <f>IFERROR(INDEX({"JSNY-BJ0001-01";"JSNY-JS0022-01";"JSNY-JS0002-01"},MATCH(D1643,{"BJ_zhongyu";"JS_WX_liteer";"JS_CZ_wodefeng"},0)),"")</f>
        <v>JSNY-JS0002-01</v>
      </c>
      <c r="C1643" s="11" t="str">
        <f>IFERROR(INDEX({"北京中裕世纪大酒店";"江苏利特尔绿色包装股份有限公司";"常州市金坛沃德丰电子科技有限公司"},MATCH(D1643,{"BJ_zhongyu";"JS_WX_liteer";"JS_CZ_wodefeng"},0)),"")</f>
        <v>常州市金坛沃德丰电子科技有限公司</v>
      </c>
      <c r="D1643" s="11" t="str">
        <f>[1]动作!$G1642</f>
        <v>JS_CZ_wodefeng</v>
      </c>
      <c r="E1643" s="11" t="str">
        <f>[1]动作!$D1642</f>
        <v>分系统1BMS3SOC过低二级故障</v>
      </c>
      <c r="F1643" s="11" t="s">
        <v>177</v>
      </c>
      <c r="G1643" s="12">
        <f>[1]动作!$A1642+[1]动作!$B1642</f>
        <v>43200.464004629626</v>
      </c>
      <c r="H1643" s="12"/>
      <c r="I1643" s="11"/>
    </row>
    <row r="1644" spans="1:9" hidden="1" x14ac:dyDescent="0.3">
      <c r="A1644" s="24">
        <v>1642</v>
      </c>
      <c r="B1644" s="11" t="str">
        <f>IFERROR(INDEX({"JSNY-BJ0001-01";"JSNY-JS0022-01";"JSNY-JS0002-01"},MATCH(D1644,{"BJ_zhongyu";"JS_WX_liteer";"JS_CZ_wodefeng"},0)),"")</f>
        <v>JSNY-JS0002-01</v>
      </c>
      <c r="C1644" s="11" t="str">
        <f>IFERROR(INDEX({"北京中裕世纪大酒店";"江苏利特尔绿色包装股份有限公司";"常州市金坛沃德丰电子科技有限公司"},MATCH(D1644,{"BJ_zhongyu";"JS_WX_liteer";"JS_CZ_wodefeng"},0)),"")</f>
        <v>常州市金坛沃德丰电子科技有限公司</v>
      </c>
      <c r="D1644" s="11" t="str">
        <f>[1]动作!$G1643</f>
        <v>JS_CZ_wodefeng</v>
      </c>
      <c r="E1644" s="11" t="str">
        <f>[1]动作!$D1643</f>
        <v>分系统1BMS6SOC过低一级故障</v>
      </c>
      <c r="F1644" s="11" t="s">
        <v>177</v>
      </c>
      <c r="G1644" s="12">
        <f>[1]动作!$A1643+[1]动作!$B1643</f>
        <v>43200.464756944442</v>
      </c>
      <c r="H1644" s="12"/>
      <c r="I1644" s="11"/>
    </row>
    <row r="1645" spans="1:9" hidden="1" x14ac:dyDescent="0.3">
      <c r="A1645" s="24">
        <v>1643</v>
      </c>
      <c r="B1645" s="11" t="str">
        <f>IFERROR(INDEX({"JSNY-BJ0001-01";"JSNY-JS0022-01";"JSNY-JS0002-01"},MATCH(D1645,{"BJ_zhongyu";"JS_WX_liteer";"JS_CZ_wodefeng"},0)),"")</f>
        <v>JSNY-JS0002-01</v>
      </c>
      <c r="C1645" s="11" t="str">
        <f>IFERROR(INDEX({"北京中裕世纪大酒店";"江苏利特尔绿色包装股份有限公司";"常州市金坛沃德丰电子科技有限公司"},MATCH(D1645,{"BJ_zhongyu";"JS_WX_liteer";"JS_CZ_wodefeng"},0)),"")</f>
        <v>常州市金坛沃德丰电子科技有限公司</v>
      </c>
      <c r="D1645" s="11" t="str">
        <f>[1]动作!$G1644</f>
        <v>JS_CZ_wodefeng</v>
      </c>
      <c r="E1645" s="11" t="str">
        <f>[1]动作!$D1644</f>
        <v>分系统1BMS6SOC过低二级故障</v>
      </c>
      <c r="F1645" s="11" t="s">
        <v>177</v>
      </c>
      <c r="G1645" s="12">
        <f>[1]动作!$A1644+[1]动作!$B1644</f>
        <v>43200.464756944442</v>
      </c>
      <c r="H1645" s="12"/>
      <c r="I1645" s="11"/>
    </row>
    <row r="1646" spans="1:9" hidden="1" x14ac:dyDescent="0.3">
      <c r="A1646" s="24">
        <v>1644</v>
      </c>
      <c r="B1646" s="11" t="str">
        <f>IFERROR(INDEX({"JSNY-BJ0001-01";"JSNY-JS0022-01";"JSNY-JS0002-01"},MATCH(D1646,{"BJ_zhongyu";"JS_WX_liteer";"JS_CZ_wodefeng"},0)),"")</f>
        <v>JSNY-JS0002-01</v>
      </c>
      <c r="C1646" s="11" t="str">
        <f>IFERROR(INDEX({"北京中裕世纪大酒店";"江苏利特尔绿色包装股份有限公司";"常州市金坛沃德丰电子科技有限公司"},MATCH(D1646,{"BJ_zhongyu";"JS_WX_liteer";"JS_CZ_wodefeng"},0)),"")</f>
        <v>常州市金坛沃德丰电子科技有限公司</v>
      </c>
      <c r="D1646" s="11" t="str">
        <f>[1]动作!$G1645</f>
        <v>JS_CZ_wodefeng</v>
      </c>
      <c r="E1646" s="11" t="str">
        <f>[1]动作!$D1645</f>
        <v>分系统1BMS1SOC过低一级故障</v>
      </c>
      <c r="F1646" s="11" t="s">
        <v>177</v>
      </c>
      <c r="G1646" s="12">
        <f>[1]动作!$A1645+[1]动作!$B1645</f>
        <v>43200.46539351852</v>
      </c>
      <c r="H1646" s="12"/>
      <c r="I1646" s="11"/>
    </row>
    <row r="1647" spans="1:9" hidden="1" x14ac:dyDescent="0.3">
      <c r="A1647" s="24">
        <v>1645</v>
      </c>
      <c r="B1647" s="11" t="str">
        <f>IFERROR(INDEX({"JSNY-BJ0001-01";"JSNY-JS0022-01";"JSNY-JS0002-01"},MATCH(D1647,{"BJ_zhongyu";"JS_WX_liteer";"JS_CZ_wodefeng"},0)),"")</f>
        <v>JSNY-JS0002-01</v>
      </c>
      <c r="C1647" s="11" t="str">
        <f>IFERROR(INDEX({"北京中裕世纪大酒店";"江苏利特尔绿色包装股份有限公司";"常州市金坛沃德丰电子科技有限公司"},MATCH(D1647,{"BJ_zhongyu";"JS_WX_liteer";"JS_CZ_wodefeng"},0)),"")</f>
        <v>常州市金坛沃德丰电子科技有限公司</v>
      </c>
      <c r="D1647" s="11" t="str">
        <f>[1]动作!$G1646</f>
        <v>JS_CZ_wodefeng</v>
      </c>
      <c r="E1647" s="11" t="str">
        <f>[1]动作!$D1646</f>
        <v>分系统1BMS1SOC过低二级故障</v>
      </c>
      <c r="F1647" s="11" t="s">
        <v>177</v>
      </c>
      <c r="G1647" s="12">
        <f>[1]动作!$A1646+[1]动作!$B1646</f>
        <v>43200.46539351852</v>
      </c>
      <c r="H1647" s="12"/>
      <c r="I1647" s="11"/>
    </row>
    <row r="1648" spans="1:9" hidden="1" x14ac:dyDescent="0.3">
      <c r="A1648" s="24">
        <v>1646</v>
      </c>
      <c r="B1648" s="11" t="str">
        <f>IFERROR(INDEX({"JSNY-BJ0001-01";"JSNY-JS0022-01";"JSNY-JS0002-01"},MATCH(D1648,{"BJ_zhongyu";"JS_WX_liteer";"JS_CZ_wodefeng"},0)),"")</f>
        <v>JSNY-JS0002-01</v>
      </c>
      <c r="C1648" s="11" t="str">
        <f>IFERROR(INDEX({"北京中裕世纪大酒店";"江苏利特尔绿色包装股份有限公司";"常州市金坛沃德丰电子科技有限公司"},MATCH(D1648,{"BJ_zhongyu";"JS_WX_liteer";"JS_CZ_wodefeng"},0)),"")</f>
        <v>常州市金坛沃德丰电子科技有限公司</v>
      </c>
      <c r="D1648" s="11" t="str">
        <f>[1]动作!$G1647</f>
        <v>JS_CZ_wodefeng</v>
      </c>
      <c r="E1648" s="11" t="str">
        <f>[1]动作!$D1647</f>
        <v>分系统1BMS2SOC过低一级故障</v>
      </c>
      <c r="F1648" s="11" t="s">
        <v>177</v>
      </c>
      <c r="G1648" s="12">
        <f>[1]动作!$A1647+[1]动作!$B1647</f>
        <v>43200.46603009259</v>
      </c>
      <c r="H1648" s="12"/>
      <c r="I1648" s="11"/>
    </row>
    <row r="1649" spans="1:9" hidden="1" x14ac:dyDescent="0.3">
      <c r="A1649" s="24">
        <v>1647</v>
      </c>
      <c r="B1649" s="11" t="str">
        <f>IFERROR(INDEX({"JSNY-BJ0001-01";"JSNY-JS0022-01";"JSNY-JS0002-01"},MATCH(D1649,{"BJ_zhongyu";"JS_WX_liteer";"JS_CZ_wodefeng"},0)),"")</f>
        <v>JSNY-JS0002-01</v>
      </c>
      <c r="C1649" s="11" t="str">
        <f>IFERROR(INDEX({"北京中裕世纪大酒店";"江苏利特尔绿色包装股份有限公司";"常州市金坛沃德丰电子科技有限公司"},MATCH(D1649,{"BJ_zhongyu";"JS_WX_liteer";"JS_CZ_wodefeng"},0)),"")</f>
        <v>常州市金坛沃德丰电子科技有限公司</v>
      </c>
      <c r="D1649" s="11" t="str">
        <f>[1]动作!$G1648</f>
        <v>JS_CZ_wodefeng</v>
      </c>
      <c r="E1649" s="11" t="str">
        <f>[1]动作!$D1648</f>
        <v>分系统1BMS2SOC过低二级故障</v>
      </c>
      <c r="F1649" s="11" t="s">
        <v>177</v>
      </c>
      <c r="G1649" s="12">
        <f>[1]动作!$A1648+[1]动作!$B1648</f>
        <v>43200.46603009259</v>
      </c>
      <c r="H1649" s="12"/>
      <c r="I1649" s="11"/>
    </row>
    <row r="1650" spans="1:9" hidden="1" x14ac:dyDescent="0.3">
      <c r="A1650" s="24">
        <v>1648</v>
      </c>
      <c r="B1650" s="11" t="str">
        <f>IFERROR(INDEX({"JSNY-BJ0001-01";"JSNY-JS0022-01";"JSNY-JS0002-01"},MATCH(D1650,{"BJ_zhongyu";"JS_WX_liteer";"JS_CZ_wodefeng"},0)),"")</f>
        <v>JSNY-JS0002-01</v>
      </c>
      <c r="C1650" s="11" t="str">
        <f>IFERROR(INDEX({"北京中裕世纪大酒店";"江苏利特尔绿色包装股份有限公司";"常州市金坛沃德丰电子科技有限公司"},MATCH(D1650,{"BJ_zhongyu";"JS_WX_liteer";"JS_CZ_wodefeng"},0)),"")</f>
        <v>常州市金坛沃德丰电子科技有限公司</v>
      </c>
      <c r="D1650" s="11" t="str">
        <f>[1]动作!$G1649</f>
        <v>JS_CZ_wodefeng</v>
      </c>
      <c r="E1650" s="11" t="str">
        <f>[1]动作!$D1649</f>
        <v>分系统1BMS5SOC过低一级故障</v>
      </c>
      <c r="F1650" s="11" t="s">
        <v>177</v>
      </c>
      <c r="G1650" s="12">
        <f>[1]动作!$A1649+[1]动作!$B1649</f>
        <v>43200.466956018521</v>
      </c>
      <c r="H1650" s="12"/>
      <c r="I1650" s="11"/>
    </row>
    <row r="1651" spans="1:9" hidden="1" x14ac:dyDescent="0.3">
      <c r="A1651" s="24">
        <v>1649</v>
      </c>
      <c r="B1651" s="11" t="str">
        <f>IFERROR(INDEX({"JSNY-BJ0001-01";"JSNY-JS0022-01";"JSNY-JS0002-01"},MATCH(D1651,{"BJ_zhongyu";"JS_WX_liteer";"JS_CZ_wodefeng"},0)),"")</f>
        <v>JSNY-JS0002-01</v>
      </c>
      <c r="C1651" s="11" t="str">
        <f>IFERROR(INDEX({"北京中裕世纪大酒店";"江苏利特尔绿色包装股份有限公司";"常州市金坛沃德丰电子科技有限公司"},MATCH(D1651,{"BJ_zhongyu";"JS_WX_liteer";"JS_CZ_wodefeng"},0)),"")</f>
        <v>常州市金坛沃德丰电子科技有限公司</v>
      </c>
      <c r="D1651" s="11" t="str">
        <f>[1]动作!$G1650</f>
        <v>JS_CZ_wodefeng</v>
      </c>
      <c r="E1651" s="11" t="str">
        <f>[1]动作!$D1650</f>
        <v>分系统1BMS5SOC过低二级故障</v>
      </c>
      <c r="F1651" s="11" t="s">
        <v>177</v>
      </c>
      <c r="G1651" s="12">
        <f>[1]动作!$A1650+[1]动作!$B1650</f>
        <v>43200.466956018521</v>
      </c>
      <c r="H1651" s="12"/>
      <c r="I1651" s="11"/>
    </row>
    <row r="1652" spans="1:9" hidden="1" x14ac:dyDescent="0.3">
      <c r="A1652" s="24">
        <v>1650</v>
      </c>
      <c r="B1652" s="11" t="str">
        <f>IFERROR(INDEX({"JSNY-BJ0001-01";"JSNY-JS0022-01";"JSNY-JS0002-01"},MATCH(D1652,{"BJ_zhongyu";"JS_WX_liteer";"JS_CZ_wodefeng"},0)),"")</f>
        <v>JSNY-JS0002-01</v>
      </c>
      <c r="C1652" s="11" t="str">
        <f>IFERROR(INDEX({"北京中裕世纪大酒店";"江苏利特尔绿色包装股份有限公司";"常州市金坛沃德丰电子科技有限公司"},MATCH(D1652,{"BJ_zhongyu";"JS_WX_liteer";"JS_CZ_wodefeng"},0)),"")</f>
        <v>常州市金坛沃德丰电子科技有限公司</v>
      </c>
      <c r="D1652" s="11" t="str">
        <f>[1]动作!$G1651</f>
        <v>JS_CZ_wodefeng</v>
      </c>
      <c r="E1652" s="11" t="str">
        <f>[1]动作!$D1651</f>
        <v>分系统1BMS4SOC过低一级故障</v>
      </c>
      <c r="F1652" s="11" t="s">
        <v>177</v>
      </c>
      <c r="G1652" s="12">
        <f>[1]动作!$A1651+[1]动作!$B1651</f>
        <v>43200.467592592591</v>
      </c>
      <c r="H1652" s="12"/>
      <c r="I1652" s="11"/>
    </row>
    <row r="1653" spans="1:9" hidden="1" x14ac:dyDescent="0.3">
      <c r="A1653" s="24">
        <v>1651</v>
      </c>
      <c r="B1653" s="11" t="str">
        <f>IFERROR(INDEX({"JSNY-BJ0001-01";"JSNY-JS0022-01";"JSNY-JS0002-01"},MATCH(D1653,{"BJ_zhongyu";"JS_WX_liteer";"JS_CZ_wodefeng"},0)),"")</f>
        <v>JSNY-JS0002-01</v>
      </c>
      <c r="C1653" s="11" t="str">
        <f>IFERROR(INDEX({"北京中裕世纪大酒店";"江苏利特尔绿色包装股份有限公司";"常州市金坛沃德丰电子科技有限公司"},MATCH(D1653,{"BJ_zhongyu";"JS_WX_liteer";"JS_CZ_wodefeng"},0)),"")</f>
        <v>常州市金坛沃德丰电子科技有限公司</v>
      </c>
      <c r="D1653" s="11" t="str">
        <f>[1]动作!$G1652</f>
        <v>JS_CZ_wodefeng</v>
      </c>
      <c r="E1653" s="11" t="str">
        <f>[1]动作!$D1652</f>
        <v>分系统1BMS4SOC过低二级故障</v>
      </c>
      <c r="F1653" s="11" t="s">
        <v>177</v>
      </c>
      <c r="G1653" s="12">
        <f>[1]动作!$A1652+[1]动作!$B1652</f>
        <v>43200.467592592591</v>
      </c>
      <c r="H1653" s="12"/>
      <c r="I1653" s="11"/>
    </row>
    <row r="1654" spans="1:9" hidden="1" x14ac:dyDescent="0.3">
      <c r="A1654" s="24">
        <v>1652</v>
      </c>
      <c r="B1654" s="11" t="str">
        <f>IFERROR(INDEX({"JSNY-BJ0001-01";"JSNY-JS0022-01";"JSNY-JS0002-01"},MATCH(D1654,{"BJ_zhongyu";"JS_WX_liteer";"JS_CZ_wodefeng"},0)),"")</f>
        <v>JSNY-JS0002-01</v>
      </c>
      <c r="C1654" s="11" t="str">
        <f>IFERROR(INDEX({"北京中裕世纪大酒店";"江苏利特尔绿色包装股份有限公司";"常州市金坛沃德丰电子科技有限公司"},MATCH(D1654,{"BJ_zhongyu";"JS_WX_liteer";"JS_CZ_wodefeng"},0)),"")</f>
        <v>常州市金坛沃德丰电子科技有限公司</v>
      </c>
      <c r="D1654" s="11" t="str">
        <f>[1]动作!$G1653</f>
        <v>JS_CZ_wodefeng</v>
      </c>
      <c r="E1654" s="11" t="str">
        <f>[1]动作!$D1653</f>
        <v>分系统1告警状态</v>
      </c>
      <c r="F1654" s="11" t="s">
        <v>178</v>
      </c>
      <c r="G1654" s="12">
        <f>[1]动作!$A1653+[1]动作!$B1653</f>
        <v>43200.469965277778</v>
      </c>
      <c r="H1654" s="12"/>
      <c r="I1654" s="11"/>
    </row>
    <row r="1655" spans="1:9" hidden="1" x14ac:dyDescent="0.3">
      <c r="A1655" s="24">
        <v>1653</v>
      </c>
      <c r="B1655" s="11" t="str">
        <f>IFERROR(INDEX({"JSNY-BJ0001-01";"JSNY-JS0022-01";"JSNY-JS0002-01"},MATCH(D1655,{"BJ_zhongyu";"JS_WX_liteer";"JS_CZ_wodefeng"},0)),"")</f>
        <v>JSNY-JS0002-01</v>
      </c>
      <c r="C1655" s="11" t="str">
        <f>IFERROR(INDEX({"北京中裕世纪大酒店";"江苏利特尔绿色包装股份有限公司";"常州市金坛沃德丰电子科技有限公司"},MATCH(D1655,{"BJ_zhongyu";"JS_WX_liteer";"JS_CZ_wodefeng"},0)),"")</f>
        <v>常州市金坛沃德丰电子科技有限公司</v>
      </c>
      <c r="D1655" s="11" t="str">
        <f>[1]动作!$G1654</f>
        <v>JS_CZ_wodefeng</v>
      </c>
      <c r="E1655" s="11" t="str">
        <f>[1]动作!$D1654</f>
        <v>分系统1BCMS2告警状态</v>
      </c>
      <c r="F1655" s="11" t="s">
        <v>177</v>
      </c>
      <c r="G1655" s="12">
        <f>[1]动作!$A1654+[1]动作!$B1654</f>
        <v>43200.469965277778</v>
      </c>
      <c r="H1655" s="12"/>
      <c r="I1655" s="11"/>
    </row>
    <row r="1656" spans="1:9" hidden="1" x14ac:dyDescent="0.3">
      <c r="A1656" s="24">
        <v>1654</v>
      </c>
      <c r="B1656" s="11" t="str">
        <f>IFERROR(INDEX({"JSNY-BJ0001-01";"JSNY-JS0022-01";"JSNY-JS0002-01"},MATCH(D1656,{"BJ_zhongyu";"JS_WX_liteer";"JS_CZ_wodefeng"},0)),"")</f>
        <v>JSNY-JS0002-01</v>
      </c>
      <c r="C1656" s="11" t="str">
        <f>IFERROR(INDEX({"北京中裕世纪大酒店";"江苏利特尔绿色包装股份有限公司";"常州市金坛沃德丰电子科技有限公司"},MATCH(D1656,{"BJ_zhongyu";"JS_WX_liteer";"JS_CZ_wodefeng"},0)),"")</f>
        <v>常州市金坛沃德丰电子科技有限公司</v>
      </c>
      <c r="D1656" s="11" t="str">
        <f>[1]动作!$G1655</f>
        <v>JS_CZ_wodefeng</v>
      </c>
      <c r="E1656" s="11" t="str">
        <f>[1]动作!$D1655</f>
        <v>分系统1BCMS5告警状态</v>
      </c>
      <c r="F1656" s="11" t="s">
        <v>177</v>
      </c>
      <c r="G1656" s="12">
        <f>[1]动作!$A1655+[1]动作!$B1655</f>
        <v>43200.47216435185</v>
      </c>
      <c r="H1656" s="12"/>
      <c r="I1656" s="11"/>
    </row>
    <row r="1657" spans="1:9" hidden="1" x14ac:dyDescent="0.3">
      <c r="A1657" s="24">
        <v>1655</v>
      </c>
      <c r="B1657" s="11" t="str">
        <f>IFERROR(INDEX({"JSNY-BJ0001-01";"JSNY-JS0022-01";"JSNY-JS0002-01"},MATCH(D1657,{"BJ_zhongyu";"JS_WX_liteer";"JS_CZ_wodefeng"},0)),"")</f>
        <v>JSNY-JS0002-01</v>
      </c>
      <c r="C1657" s="11" t="str">
        <f>IFERROR(INDEX({"北京中裕世纪大酒店";"江苏利特尔绿色包装股份有限公司";"常州市金坛沃德丰电子科技有限公司"},MATCH(D1657,{"BJ_zhongyu";"JS_WX_liteer";"JS_CZ_wodefeng"},0)),"")</f>
        <v>常州市金坛沃德丰电子科技有限公司</v>
      </c>
      <c r="D1657" s="11" t="str">
        <f>[1]动作!$G1656</f>
        <v>JS_CZ_wodefeng</v>
      </c>
      <c r="E1657" s="11" t="str">
        <f>[1]动作!$D1656</f>
        <v>分系统1BCMS3告警状态</v>
      </c>
      <c r="F1657" s="11" t="s">
        <v>177</v>
      </c>
      <c r="G1657" s="12">
        <f>[1]动作!$A1656+[1]动作!$B1656</f>
        <v>43200.472800925927</v>
      </c>
      <c r="H1657" s="12"/>
      <c r="I1657" s="11"/>
    </row>
    <row r="1658" spans="1:9" hidden="1" x14ac:dyDescent="0.3">
      <c r="A1658" s="24">
        <v>1656</v>
      </c>
      <c r="B1658" s="11" t="str">
        <f>IFERROR(INDEX({"JSNY-BJ0001-01";"JSNY-JS0022-01";"JSNY-JS0002-01"},MATCH(D1658,{"BJ_zhongyu";"JS_WX_liteer";"JS_CZ_wodefeng"},0)),"")</f>
        <v>JSNY-JS0002-01</v>
      </c>
      <c r="C1658" s="11" t="str">
        <f>IFERROR(INDEX({"北京中裕世纪大酒店";"江苏利特尔绿色包装股份有限公司";"常州市金坛沃德丰电子科技有限公司"},MATCH(D1658,{"BJ_zhongyu";"JS_WX_liteer";"JS_CZ_wodefeng"},0)),"")</f>
        <v>常州市金坛沃德丰电子科技有限公司</v>
      </c>
      <c r="D1658" s="11" t="str">
        <f>[1]动作!$G1657</f>
        <v>JS_CZ_wodefeng</v>
      </c>
      <c r="E1658" s="11" t="str">
        <f>[1]动作!$D1657</f>
        <v>分系统1BCMS1告警状态</v>
      </c>
      <c r="F1658" s="11" t="s">
        <v>177</v>
      </c>
      <c r="G1658" s="12">
        <f>[1]动作!$A1657+[1]动作!$B1657</f>
        <v>43200.473090277781</v>
      </c>
      <c r="H1658" s="12"/>
      <c r="I1658" s="11"/>
    </row>
    <row r="1659" spans="1:9" hidden="1" x14ac:dyDescent="0.3">
      <c r="A1659" s="24">
        <v>1657</v>
      </c>
      <c r="B1659" s="11" t="str">
        <f>IFERROR(INDEX({"JSNY-BJ0001-01";"JSNY-JS0022-01";"JSNY-JS0002-01"},MATCH(D1659,{"BJ_zhongyu";"JS_WX_liteer";"JS_CZ_wodefeng"},0)),"")</f>
        <v>JSNY-JS0002-01</v>
      </c>
      <c r="C1659" s="11" t="str">
        <f>IFERROR(INDEX({"北京中裕世纪大酒店";"江苏利特尔绿色包装股份有限公司";"常州市金坛沃德丰电子科技有限公司"},MATCH(D1659,{"BJ_zhongyu";"JS_WX_liteer";"JS_CZ_wodefeng"},0)),"")</f>
        <v>常州市金坛沃德丰电子科技有限公司</v>
      </c>
      <c r="D1659" s="11" t="str">
        <f>[1]动作!$G1658</f>
        <v>JS_CZ_wodefeng</v>
      </c>
      <c r="E1659" s="11" t="str">
        <f>[1]动作!$D1658</f>
        <v>分系统1BCMS6告警状态</v>
      </c>
      <c r="F1659" s="11" t="s">
        <v>177</v>
      </c>
      <c r="G1659" s="12">
        <f>[1]动作!$A1658+[1]动作!$B1658</f>
        <v>43200.473437499997</v>
      </c>
      <c r="H1659" s="12"/>
      <c r="I1659" s="11"/>
    </row>
    <row r="1660" spans="1:9" hidden="1" x14ac:dyDescent="0.3">
      <c r="A1660" s="24">
        <v>1658</v>
      </c>
      <c r="B1660" s="11" t="str">
        <f>IFERROR(INDEX({"JSNY-BJ0001-01";"JSNY-JS0022-01";"JSNY-JS0002-01"},MATCH(D1660,{"BJ_zhongyu";"JS_WX_liteer";"JS_CZ_wodefeng"},0)),"")</f>
        <v>JSNY-JS0002-01</v>
      </c>
      <c r="C1660" s="11" t="str">
        <f>IFERROR(INDEX({"北京中裕世纪大酒店";"江苏利特尔绿色包装股份有限公司";"常州市金坛沃德丰电子科技有限公司"},MATCH(D1660,{"BJ_zhongyu";"JS_WX_liteer";"JS_CZ_wodefeng"},0)),"")</f>
        <v>常州市金坛沃德丰电子科技有限公司</v>
      </c>
      <c r="D1660" s="11" t="str">
        <f>[1]动作!$G1659</f>
        <v>JS_CZ_wodefeng</v>
      </c>
      <c r="E1660" s="11" t="str">
        <f>[1]动作!$D1659</f>
        <v>分系统1BCMS4告警状态</v>
      </c>
      <c r="F1660" s="11" t="s">
        <v>177</v>
      </c>
      <c r="G1660" s="12">
        <f>[1]动作!$A1659+[1]动作!$B1659</f>
        <v>43200.473611111112</v>
      </c>
      <c r="H1660" s="12"/>
      <c r="I1660" s="11"/>
    </row>
    <row r="1661" spans="1:9" hidden="1" x14ac:dyDescent="0.3">
      <c r="A1661" s="24">
        <v>1659</v>
      </c>
      <c r="B1661" s="11" t="str">
        <f>IFERROR(INDEX({"JSNY-BJ0001-01";"JSNY-JS0022-01";"JSNY-JS0002-01"},MATCH(D1661,{"BJ_zhongyu";"JS_WX_liteer";"JS_CZ_wodefeng"},0)),"")</f>
        <v>JSNY-JS0002-01</v>
      </c>
      <c r="C1661" s="11" t="str">
        <f>IFERROR(INDEX({"北京中裕世纪大酒店";"江苏利特尔绿色包装股份有限公司";"常州市金坛沃德丰电子科技有限公司"},MATCH(D1661,{"BJ_zhongyu";"JS_WX_liteer";"JS_CZ_wodefeng"},0)),"")</f>
        <v>常州市金坛沃德丰电子科技有限公司</v>
      </c>
      <c r="D1661" s="11" t="str">
        <f>[1]动作!$G1660</f>
        <v>JS_CZ_wodefeng</v>
      </c>
      <c r="E1661" s="11" t="str">
        <f>[1]动作!$D1660</f>
        <v>分系统1故障状态</v>
      </c>
      <c r="F1661" s="11" t="s">
        <v>178</v>
      </c>
      <c r="G1661" s="12">
        <f>[1]动作!$A1660+[1]动作!$B1660</f>
        <v>43200.475462962961</v>
      </c>
      <c r="H1661" s="12"/>
      <c r="I1661" s="11"/>
    </row>
    <row r="1662" spans="1:9" hidden="1" x14ac:dyDescent="0.3">
      <c r="A1662" s="24">
        <v>1660</v>
      </c>
      <c r="B1662" s="11" t="str">
        <f>IFERROR(INDEX({"JSNY-BJ0001-01";"JSNY-JS0022-01";"JSNY-JS0002-01"},MATCH(D1662,{"BJ_zhongyu";"JS_WX_liteer";"JS_CZ_wodefeng"},0)),"")</f>
        <v>JSNY-JS0002-01</v>
      </c>
      <c r="C1662" s="11" t="str">
        <f>IFERROR(INDEX({"北京中裕世纪大酒店";"江苏利特尔绿色包装股份有限公司";"常州市金坛沃德丰电子科技有限公司"},MATCH(D1662,{"BJ_zhongyu";"JS_WX_liteer";"JS_CZ_wodefeng"},0)),"")</f>
        <v>常州市金坛沃德丰电子科技有限公司</v>
      </c>
      <c r="D1662" s="11" t="str">
        <f>[1]动作!$G1661</f>
        <v>JS_CZ_wodefeng</v>
      </c>
      <c r="E1662" s="11" t="str">
        <f>[1]动作!$D1661</f>
        <v>分系统1BCMS5故障状态</v>
      </c>
      <c r="F1662" s="11" t="s">
        <v>177</v>
      </c>
      <c r="G1662" s="12">
        <f>[1]动作!$A1661+[1]动作!$B1661</f>
        <v>43200.475462962961</v>
      </c>
      <c r="H1662" s="12"/>
      <c r="I1662" s="11"/>
    </row>
    <row r="1663" spans="1:9" hidden="1" x14ac:dyDescent="0.3">
      <c r="A1663" s="24">
        <v>1661</v>
      </c>
      <c r="B1663" s="11" t="str">
        <f>IFERROR(INDEX({"JSNY-BJ0001-01";"JSNY-JS0022-01";"JSNY-JS0002-01"},MATCH(D1663,{"BJ_zhongyu";"JS_WX_liteer";"JS_CZ_wodefeng"},0)),"")</f>
        <v>JSNY-JS0002-01</v>
      </c>
      <c r="C1663" s="11" t="str">
        <f>IFERROR(INDEX({"北京中裕世纪大酒店";"江苏利特尔绿色包装股份有限公司";"常州市金坛沃德丰电子科技有限公司"},MATCH(D1663,{"BJ_zhongyu";"JS_WX_liteer";"JS_CZ_wodefeng"},0)),"")</f>
        <v>常州市金坛沃德丰电子科技有限公司</v>
      </c>
      <c r="D1663" s="11" t="str">
        <f>[1]动作!$G1662</f>
        <v>JS_CZ_wodefeng</v>
      </c>
      <c r="E1663" s="11" t="str">
        <f>[1]动作!$D1662</f>
        <v>分系统1BMS5单体电压过低一级故障</v>
      </c>
      <c r="F1663" s="11" t="s">
        <v>177</v>
      </c>
      <c r="G1663" s="12">
        <f>[1]动作!$A1662+[1]动作!$B1662</f>
        <v>43200.475462962961</v>
      </c>
      <c r="H1663" s="12"/>
      <c r="I1663" s="11"/>
    </row>
    <row r="1664" spans="1:9" hidden="1" x14ac:dyDescent="0.3">
      <c r="A1664" s="24">
        <v>1662</v>
      </c>
      <c r="B1664" s="11" t="str">
        <f>IFERROR(INDEX({"JSNY-BJ0001-01";"JSNY-JS0022-01";"JSNY-JS0002-01"},MATCH(D1664,{"BJ_zhongyu";"JS_WX_liteer";"JS_CZ_wodefeng"},0)),"")</f>
        <v>JSNY-JS0022-01</v>
      </c>
      <c r="C1664" s="11" t="str">
        <f>IFERROR(INDEX({"北京中裕世纪大酒店";"江苏利特尔绿色包装股份有限公司";"常州市金坛沃德丰电子科技有限公司"},MATCH(D1664,{"BJ_zhongyu";"JS_WX_liteer";"JS_CZ_wodefeng"},0)),"")</f>
        <v>江苏利特尔绿色包装股份有限公司</v>
      </c>
      <c r="D1664" s="11" t="str">
        <f>[1]动作!$G1663</f>
        <v>JS_WX_liteer</v>
      </c>
      <c r="E1664" s="11" t="str">
        <f>[1]动作!$D1663</f>
        <v>分系统1BMS8总电压过低一级故障</v>
      </c>
      <c r="F1664" s="11" t="s">
        <v>177</v>
      </c>
      <c r="G1664" s="12">
        <f>[1]动作!$A1663+[1]动作!$B1663</f>
        <v>43200.48101851852</v>
      </c>
      <c r="H1664" s="12"/>
      <c r="I1664" s="11"/>
    </row>
    <row r="1665" spans="1:9" hidden="1" x14ac:dyDescent="0.3">
      <c r="A1665" s="24">
        <v>1663</v>
      </c>
      <c r="B1665" s="11" t="str">
        <f>IFERROR(INDEX({"JSNY-BJ0001-01";"JSNY-JS0022-01";"JSNY-JS0002-01"},MATCH(D1665,{"BJ_zhongyu";"JS_WX_liteer";"JS_CZ_wodefeng"},0)),"")</f>
        <v>JSNY-JS0022-01</v>
      </c>
      <c r="C1665" s="11" t="str">
        <f>IFERROR(INDEX({"北京中裕世纪大酒店";"江苏利特尔绿色包装股份有限公司";"常州市金坛沃德丰电子科技有限公司"},MATCH(D1665,{"BJ_zhongyu";"JS_WX_liteer";"JS_CZ_wodefeng"},0)),"")</f>
        <v>江苏利特尔绿色包装股份有限公司</v>
      </c>
      <c r="D1665" s="11" t="str">
        <f>[1]动作!$G1664</f>
        <v>JS_WX_liteer</v>
      </c>
      <c r="E1665" s="11" t="str">
        <f>[1]动作!$D1664</f>
        <v>分系统1BMS8总电压过低二级故障</v>
      </c>
      <c r="F1665" s="11" t="s">
        <v>177</v>
      </c>
      <c r="G1665" s="12">
        <f>[1]动作!$A1664+[1]动作!$B1664</f>
        <v>43200.48101851852</v>
      </c>
      <c r="H1665" s="12"/>
      <c r="I1665" s="11"/>
    </row>
    <row r="1666" spans="1:9" hidden="1" x14ac:dyDescent="0.3">
      <c r="A1666" s="24">
        <v>1664</v>
      </c>
      <c r="B1666" s="11" t="str">
        <f>IFERROR(INDEX({"JSNY-BJ0001-01";"JSNY-JS0022-01";"JSNY-JS0002-01"},MATCH(D1666,{"BJ_zhongyu";"JS_WX_liteer";"JS_CZ_wodefeng"},0)),"")</f>
        <v>JSNY-JS0022-01</v>
      </c>
      <c r="C1666" s="11" t="str">
        <f>IFERROR(INDEX({"北京中裕世纪大酒店";"江苏利特尔绿色包装股份有限公司";"常州市金坛沃德丰电子科技有限公司"},MATCH(D1666,{"BJ_zhongyu";"JS_WX_liteer";"JS_CZ_wodefeng"},0)),"")</f>
        <v>江苏利特尔绿色包装股份有限公司</v>
      </c>
      <c r="D1666" s="11" t="str">
        <f>[1]动作!$G1665</f>
        <v>JS_WX_liteer</v>
      </c>
      <c r="E1666" s="11" t="str">
        <f>[1]动作!$D1665</f>
        <v>分系统1BMS9总电压过低一级故障</v>
      </c>
      <c r="F1666" s="11" t="s">
        <v>177</v>
      </c>
      <c r="G1666" s="12">
        <f>[1]动作!$A1665+[1]动作!$B1665</f>
        <v>43200.481145833335</v>
      </c>
      <c r="H1666" s="12"/>
      <c r="I1666" s="11"/>
    </row>
    <row r="1667" spans="1:9" hidden="1" x14ac:dyDescent="0.3">
      <c r="A1667" s="24">
        <v>1665</v>
      </c>
      <c r="B1667" s="11" t="str">
        <f>IFERROR(INDEX({"JSNY-BJ0001-01";"JSNY-JS0022-01";"JSNY-JS0002-01"},MATCH(D1667,{"BJ_zhongyu";"JS_WX_liteer";"JS_CZ_wodefeng"},0)),"")</f>
        <v>JSNY-JS0022-01</v>
      </c>
      <c r="C1667" s="11" t="str">
        <f>IFERROR(INDEX({"北京中裕世纪大酒店";"江苏利特尔绿色包装股份有限公司";"常州市金坛沃德丰电子科技有限公司"},MATCH(D1667,{"BJ_zhongyu";"JS_WX_liteer";"JS_CZ_wodefeng"},0)),"")</f>
        <v>江苏利特尔绿色包装股份有限公司</v>
      </c>
      <c r="D1667" s="11" t="str">
        <f>[1]动作!$G1666</f>
        <v>JS_WX_liteer</v>
      </c>
      <c r="E1667" s="11" t="str">
        <f>[1]动作!$D1666</f>
        <v>分系统1BMS9总电压过低二级故障</v>
      </c>
      <c r="F1667" s="11" t="s">
        <v>177</v>
      </c>
      <c r="G1667" s="12">
        <f>[1]动作!$A1666+[1]动作!$B1666</f>
        <v>43200.481145833335</v>
      </c>
      <c r="H1667" s="12"/>
      <c r="I1667" s="11"/>
    </row>
    <row r="1668" spans="1:9" hidden="1" x14ac:dyDescent="0.3">
      <c r="A1668" s="24">
        <v>1666</v>
      </c>
      <c r="B1668" s="11" t="str">
        <f>IFERROR(INDEX({"JSNY-BJ0001-01";"JSNY-JS0022-01";"JSNY-JS0002-01"},MATCH(D1668,{"BJ_zhongyu";"JS_WX_liteer";"JS_CZ_wodefeng"},0)),"")</f>
        <v>JSNY-JS0022-01</v>
      </c>
      <c r="C1668" s="11" t="str">
        <f>IFERROR(INDEX({"北京中裕世纪大酒店";"江苏利特尔绿色包装股份有限公司";"常州市金坛沃德丰电子科技有限公司"},MATCH(D1668,{"BJ_zhongyu";"JS_WX_liteer";"JS_CZ_wodefeng"},0)),"")</f>
        <v>江苏利特尔绿色包装股份有限公司</v>
      </c>
      <c r="D1668" s="11" t="str">
        <f>[1]动作!$G1667</f>
        <v>JS_WX_liteer</v>
      </c>
      <c r="E1668" s="11" t="str">
        <f>[1]动作!$D1667</f>
        <v>分系统1BMS1总电压过低一级故障</v>
      </c>
      <c r="F1668" s="11" t="s">
        <v>177</v>
      </c>
      <c r="G1668" s="12">
        <f>[1]动作!$A1667+[1]动作!$B1667</f>
        <v>43200.481782407405</v>
      </c>
      <c r="H1668" s="12"/>
      <c r="I1668" s="11"/>
    </row>
    <row r="1669" spans="1:9" hidden="1" x14ac:dyDescent="0.3">
      <c r="A1669" s="24">
        <v>1667</v>
      </c>
      <c r="B1669" s="11" t="str">
        <f>IFERROR(INDEX({"JSNY-BJ0001-01";"JSNY-JS0022-01";"JSNY-JS0002-01"},MATCH(D1669,{"BJ_zhongyu";"JS_WX_liteer";"JS_CZ_wodefeng"},0)),"")</f>
        <v>JSNY-JS0022-01</v>
      </c>
      <c r="C1669" s="11" t="str">
        <f>IFERROR(INDEX({"北京中裕世纪大酒店";"江苏利特尔绿色包装股份有限公司";"常州市金坛沃德丰电子科技有限公司"},MATCH(D1669,{"BJ_zhongyu";"JS_WX_liteer";"JS_CZ_wodefeng"},0)),"")</f>
        <v>江苏利特尔绿色包装股份有限公司</v>
      </c>
      <c r="D1669" s="11" t="str">
        <f>[1]动作!$G1668</f>
        <v>JS_WX_liteer</v>
      </c>
      <c r="E1669" s="11" t="str">
        <f>[1]动作!$D1668</f>
        <v>分系统1BMS1总电压过低二级故障</v>
      </c>
      <c r="F1669" s="11" t="s">
        <v>177</v>
      </c>
      <c r="G1669" s="12">
        <f>[1]动作!$A1668+[1]动作!$B1668</f>
        <v>43200.481782407405</v>
      </c>
      <c r="H1669" s="12"/>
      <c r="I1669" s="11"/>
    </row>
    <row r="1670" spans="1:9" hidden="1" x14ac:dyDescent="0.3">
      <c r="A1670" s="24">
        <v>1668</v>
      </c>
      <c r="B1670" s="11" t="str">
        <f>IFERROR(INDEX({"JSNY-BJ0001-01";"JSNY-JS0022-01";"JSNY-JS0002-01"},MATCH(D1670,{"BJ_zhongyu";"JS_WX_liteer";"JS_CZ_wodefeng"},0)),"")</f>
        <v>JSNY-JS0022-01</v>
      </c>
      <c r="C1670" s="11" t="str">
        <f>IFERROR(INDEX({"北京中裕世纪大酒店";"江苏利特尔绿色包装股份有限公司";"常州市金坛沃德丰电子科技有限公司"},MATCH(D1670,{"BJ_zhongyu";"JS_WX_liteer";"JS_CZ_wodefeng"},0)),"")</f>
        <v>江苏利特尔绿色包装股份有限公司</v>
      </c>
      <c r="D1670" s="11" t="str">
        <f>[1]动作!$G1669</f>
        <v>JS_WX_liteer</v>
      </c>
      <c r="E1670" s="11" t="str">
        <f>[1]动作!$D1669</f>
        <v>分系统1BMS4总电压过低一级故障</v>
      </c>
      <c r="F1670" s="11" t="s">
        <v>177</v>
      </c>
      <c r="G1670" s="12">
        <f>[1]动作!$A1669+[1]动作!$B1669</f>
        <v>43200.481956018521</v>
      </c>
      <c r="H1670" s="12"/>
      <c r="I1670" s="11"/>
    </row>
    <row r="1671" spans="1:9" hidden="1" x14ac:dyDescent="0.3">
      <c r="A1671" s="24">
        <v>1669</v>
      </c>
      <c r="B1671" s="11" t="str">
        <f>IFERROR(INDEX({"JSNY-BJ0001-01";"JSNY-JS0022-01";"JSNY-JS0002-01"},MATCH(D1671,{"BJ_zhongyu";"JS_WX_liteer";"JS_CZ_wodefeng"},0)),"")</f>
        <v>JSNY-JS0022-01</v>
      </c>
      <c r="C1671" s="11" t="str">
        <f>IFERROR(INDEX({"北京中裕世纪大酒店";"江苏利特尔绿色包装股份有限公司";"常州市金坛沃德丰电子科技有限公司"},MATCH(D1671,{"BJ_zhongyu";"JS_WX_liteer";"JS_CZ_wodefeng"},0)),"")</f>
        <v>江苏利特尔绿色包装股份有限公司</v>
      </c>
      <c r="D1671" s="11" t="str">
        <f>[1]动作!$G1670</f>
        <v>JS_WX_liteer</v>
      </c>
      <c r="E1671" s="11" t="str">
        <f>[1]动作!$D1670</f>
        <v>分系统1BMS4总电压过低二级故障</v>
      </c>
      <c r="F1671" s="11" t="s">
        <v>177</v>
      </c>
      <c r="G1671" s="12">
        <f>[1]动作!$A1670+[1]动作!$B1670</f>
        <v>43200.481956018521</v>
      </c>
      <c r="H1671" s="12"/>
      <c r="I1671" s="11"/>
    </row>
    <row r="1672" spans="1:9" hidden="1" x14ac:dyDescent="0.3">
      <c r="A1672" s="24">
        <v>1670</v>
      </c>
      <c r="B1672" s="11" t="str">
        <f>IFERROR(INDEX({"JSNY-BJ0001-01";"JSNY-JS0022-01";"JSNY-JS0002-01"},MATCH(D1672,{"BJ_zhongyu";"JS_WX_liteer";"JS_CZ_wodefeng"},0)),"")</f>
        <v>JSNY-JS0022-01</v>
      </c>
      <c r="C1672" s="11" t="str">
        <f>IFERROR(INDEX({"北京中裕世纪大酒店";"江苏利特尔绿色包装股份有限公司";"常州市金坛沃德丰电子科技有限公司"},MATCH(D1672,{"BJ_zhongyu";"JS_WX_liteer";"JS_CZ_wodefeng"},0)),"")</f>
        <v>江苏利特尔绿色包装股份有限公司</v>
      </c>
      <c r="D1672" s="11" t="str">
        <f>[1]动作!$G1671</f>
        <v>JS_WX_liteer</v>
      </c>
      <c r="E1672" s="11" t="str">
        <f>[1]动作!$D1671</f>
        <v>分系统1BMS2总电压过低一级故障</v>
      </c>
      <c r="F1672" s="11" t="s">
        <v>177</v>
      </c>
      <c r="G1672" s="12">
        <f>[1]动作!$A1671+[1]动作!$B1671</f>
        <v>43200.482129629629</v>
      </c>
      <c r="H1672" s="12"/>
      <c r="I1672" s="11"/>
    </row>
    <row r="1673" spans="1:9" hidden="1" x14ac:dyDescent="0.3">
      <c r="A1673" s="24">
        <v>1671</v>
      </c>
      <c r="B1673" s="11" t="str">
        <f>IFERROR(INDEX({"JSNY-BJ0001-01";"JSNY-JS0022-01";"JSNY-JS0002-01"},MATCH(D1673,{"BJ_zhongyu";"JS_WX_liteer";"JS_CZ_wodefeng"},0)),"")</f>
        <v>JSNY-JS0022-01</v>
      </c>
      <c r="C1673" s="11" t="str">
        <f>IFERROR(INDEX({"北京中裕世纪大酒店";"江苏利特尔绿色包装股份有限公司";"常州市金坛沃德丰电子科技有限公司"},MATCH(D1673,{"BJ_zhongyu";"JS_WX_liteer";"JS_CZ_wodefeng"},0)),"")</f>
        <v>江苏利特尔绿色包装股份有限公司</v>
      </c>
      <c r="D1673" s="11" t="str">
        <f>[1]动作!$G1672</f>
        <v>JS_WX_liteer</v>
      </c>
      <c r="E1673" s="11" t="str">
        <f>[1]动作!$D1672</f>
        <v>分系统1BMS2总电压过低二级故障</v>
      </c>
      <c r="F1673" s="11" t="s">
        <v>177</v>
      </c>
      <c r="G1673" s="12">
        <f>[1]动作!$A1672+[1]动作!$B1672</f>
        <v>43200.482129629629</v>
      </c>
      <c r="H1673" s="12"/>
      <c r="I1673" s="11"/>
    </row>
    <row r="1674" spans="1:9" hidden="1" x14ac:dyDescent="0.3">
      <c r="A1674" s="24">
        <v>1672</v>
      </c>
      <c r="B1674" s="11" t="str">
        <f>IFERROR(INDEX({"JSNY-BJ0001-01";"JSNY-JS0022-01";"JSNY-JS0002-01"},MATCH(D1674,{"BJ_zhongyu";"JS_WX_liteer";"JS_CZ_wodefeng"},0)),"")</f>
        <v>JSNY-JS0022-01</v>
      </c>
      <c r="C1674" s="11" t="str">
        <f>IFERROR(INDEX({"北京中裕世纪大酒店";"江苏利特尔绿色包装股份有限公司";"常州市金坛沃德丰电子科技有限公司"},MATCH(D1674,{"BJ_zhongyu";"JS_WX_liteer";"JS_CZ_wodefeng"},0)),"")</f>
        <v>江苏利特尔绿色包装股份有限公司</v>
      </c>
      <c r="D1674" s="11" t="str">
        <f>[1]动作!$G1673</f>
        <v>JS_WX_liteer</v>
      </c>
      <c r="E1674" s="11" t="str">
        <f>[1]动作!$D1673</f>
        <v>分系统1BMS7总电压过低一级故障</v>
      </c>
      <c r="F1674" s="11" t="s">
        <v>177</v>
      </c>
      <c r="G1674" s="12">
        <f>[1]动作!$A1673+[1]动作!$B1673</f>
        <v>43200.482245370367</v>
      </c>
      <c r="H1674" s="12"/>
      <c r="I1674" s="11"/>
    </row>
    <row r="1675" spans="1:9" hidden="1" x14ac:dyDescent="0.3">
      <c r="A1675" s="24">
        <v>1673</v>
      </c>
      <c r="B1675" s="11" t="str">
        <f>IFERROR(INDEX({"JSNY-BJ0001-01";"JSNY-JS0022-01";"JSNY-JS0002-01"},MATCH(D1675,{"BJ_zhongyu";"JS_WX_liteer";"JS_CZ_wodefeng"},0)),"")</f>
        <v>JSNY-JS0022-01</v>
      </c>
      <c r="C1675" s="11" t="str">
        <f>IFERROR(INDEX({"北京中裕世纪大酒店";"江苏利特尔绿色包装股份有限公司";"常州市金坛沃德丰电子科技有限公司"},MATCH(D1675,{"BJ_zhongyu";"JS_WX_liteer";"JS_CZ_wodefeng"},0)),"")</f>
        <v>江苏利特尔绿色包装股份有限公司</v>
      </c>
      <c r="D1675" s="11" t="str">
        <f>[1]动作!$G1674</f>
        <v>JS_WX_liteer</v>
      </c>
      <c r="E1675" s="11" t="str">
        <f>[1]动作!$D1674</f>
        <v>分系统1BMS7总电压过低二级故障</v>
      </c>
      <c r="F1675" s="11" t="s">
        <v>177</v>
      </c>
      <c r="G1675" s="12">
        <f>[1]动作!$A1674+[1]动作!$B1674</f>
        <v>43200.482245370367</v>
      </c>
      <c r="H1675" s="12"/>
      <c r="I1675" s="11"/>
    </row>
    <row r="1676" spans="1:9" hidden="1" x14ac:dyDescent="0.3">
      <c r="A1676" s="24">
        <v>1674</v>
      </c>
      <c r="B1676" s="11" t="str">
        <f>IFERROR(INDEX({"JSNY-BJ0001-01";"JSNY-JS0022-01";"JSNY-JS0002-01"},MATCH(D1676,{"BJ_zhongyu";"JS_WX_liteer";"JS_CZ_wodefeng"},0)),"")</f>
        <v>JSNY-JS0022-01</v>
      </c>
      <c r="C1676" s="11" t="str">
        <f>IFERROR(INDEX({"北京中裕世纪大酒店";"江苏利特尔绿色包装股份有限公司";"常州市金坛沃德丰电子科技有限公司"},MATCH(D1676,{"BJ_zhongyu";"JS_WX_liteer";"JS_CZ_wodefeng"},0)),"")</f>
        <v>江苏利特尔绿色包装股份有限公司</v>
      </c>
      <c r="D1676" s="11" t="str">
        <f>[1]动作!$G1675</f>
        <v>JS_WX_liteer</v>
      </c>
      <c r="E1676" s="11" t="str">
        <f>[1]动作!$D1675</f>
        <v>分系统1BMS5总电压过低一级故障</v>
      </c>
      <c r="F1676" s="11" t="s">
        <v>177</v>
      </c>
      <c r="G1676" s="12">
        <f>[1]动作!$A1675+[1]动作!$B1675</f>
        <v>43200.482361111113</v>
      </c>
      <c r="H1676" s="12"/>
      <c r="I1676" s="11"/>
    </row>
    <row r="1677" spans="1:9" hidden="1" x14ac:dyDescent="0.3">
      <c r="A1677" s="24">
        <v>1675</v>
      </c>
      <c r="B1677" s="11" t="str">
        <f>IFERROR(INDEX({"JSNY-BJ0001-01";"JSNY-JS0022-01";"JSNY-JS0002-01"},MATCH(D1677,{"BJ_zhongyu";"JS_WX_liteer";"JS_CZ_wodefeng"},0)),"")</f>
        <v>JSNY-JS0022-01</v>
      </c>
      <c r="C1677" s="11" t="str">
        <f>IFERROR(INDEX({"北京中裕世纪大酒店";"江苏利特尔绿色包装股份有限公司";"常州市金坛沃德丰电子科技有限公司"},MATCH(D1677,{"BJ_zhongyu";"JS_WX_liteer";"JS_CZ_wodefeng"},0)),"")</f>
        <v>江苏利特尔绿色包装股份有限公司</v>
      </c>
      <c r="D1677" s="11" t="str">
        <f>[1]动作!$G1676</f>
        <v>JS_WX_liteer</v>
      </c>
      <c r="E1677" s="11" t="str">
        <f>[1]动作!$D1676</f>
        <v>分系统1BMS5总电压过低二级故障</v>
      </c>
      <c r="F1677" s="11" t="s">
        <v>177</v>
      </c>
      <c r="G1677" s="12">
        <f>[1]动作!$A1676+[1]动作!$B1676</f>
        <v>43200.482361111113</v>
      </c>
      <c r="H1677" s="12"/>
      <c r="I1677" s="11"/>
    </row>
    <row r="1678" spans="1:9" hidden="1" x14ac:dyDescent="0.3">
      <c r="A1678" s="24">
        <v>1676</v>
      </c>
      <c r="B1678" s="11" t="str">
        <f>IFERROR(INDEX({"JSNY-BJ0001-01";"JSNY-JS0022-01";"JSNY-JS0002-01"},MATCH(D1678,{"BJ_zhongyu";"JS_WX_liteer";"JS_CZ_wodefeng"},0)),"")</f>
        <v>JSNY-JS0022-01</v>
      </c>
      <c r="C1678" s="11" t="str">
        <f>IFERROR(INDEX({"北京中裕世纪大酒店";"江苏利特尔绿色包装股份有限公司";"常州市金坛沃德丰电子科技有限公司"},MATCH(D1678,{"BJ_zhongyu";"JS_WX_liteer";"JS_CZ_wodefeng"},0)),"")</f>
        <v>江苏利特尔绿色包装股份有限公司</v>
      </c>
      <c r="D1678" s="11" t="str">
        <f>[1]动作!$G1677</f>
        <v>JS_WX_liteer</v>
      </c>
      <c r="E1678" s="11" t="str">
        <f>[1]动作!$D1677</f>
        <v>分系统1BMS6总电压过低一级故障</v>
      </c>
      <c r="F1678" s="11" t="s">
        <v>177</v>
      </c>
      <c r="G1678" s="12">
        <f>[1]动作!$A1677+[1]动作!$B1677</f>
        <v>43200.482361111113</v>
      </c>
      <c r="H1678" s="12"/>
      <c r="I1678" s="11"/>
    </row>
    <row r="1679" spans="1:9" hidden="1" x14ac:dyDescent="0.3">
      <c r="A1679" s="24">
        <v>1677</v>
      </c>
      <c r="B1679" s="11" t="str">
        <f>IFERROR(INDEX({"JSNY-BJ0001-01";"JSNY-JS0022-01";"JSNY-JS0002-01"},MATCH(D1679,{"BJ_zhongyu";"JS_WX_liteer";"JS_CZ_wodefeng"},0)),"")</f>
        <v>JSNY-JS0022-01</v>
      </c>
      <c r="C1679" s="11" t="str">
        <f>IFERROR(INDEX({"北京中裕世纪大酒店";"江苏利特尔绿色包装股份有限公司";"常州市金坛沃德丰电子科技有限公司"},MATCH(D1679,{"BJ_zhongyu";"JS_WX_liteer";"JS_CZ_wodefeng"},0)),"")</f>
        <v>江苏利特尔绿色包装股份有限公司</v>
      </c>
      <c r="D1679" s="11" t="str">
        <f>[1]动作!$G1678</f>
        <v>JS_WX_liteer</v>
      </c>
      <c r="E1679" s="11" t="str">
        <f>[1]动作!$D1678</f>
        <v>分系统1BMS6总电压过低二级故障</v>
      </c>
      <c r="F1679" s="11" t="s">
        <v>177</v>
      </c>
      <c r="G1679" s="12">
        <f>[1]动作!$A1678+[1]动作!$B1678</f>
        <v>43200.482361111113</v>
      </c>
      <c r="H1679" s="12"/>
      <c r="I1679" s="11"/>
    </row>
    <row r="1680" spans="1:9" hidden="1" x14ac:dyDescent="0.3">
      <c r="A1680" s="24">
        <v>1678</v>
      </c>
      <c r="B1680" s="11" t="str">
        <f>IFERROR(INDEX({"JSNY-BJ0001-01";"JSNY-JS0022-01";"JSNY-JS0002-01"},MATCH(D1680,{"BJ_zhongyu";"JS_WX_liteer";"JS_CZ_wodefeng"},0)),"")</f>
        <v>JSNY-JS0022-01</v>
      </c>
      <c r="C1680" s="11" t="str">
        <f>IFERROR(INDEX({"北京中裕世纪大酒店";"江苏利特尔绿色包装股份有限公司";"常州市金坛沃德丰电子科技有限公司"},MATCH(D1680,{"BJ_zhongyu";"JS_WX_liteer";"JS_CZ_wodefeng"},0)),"")</f>
        <v>江苏利特尔绿色包装股份有限公司</v>
      </c>
      <c r="D1680" s="11" t="str">
        <f>[1]动作!$G1679</f>
        <v>JS_WX_liteer</v>
      </c>
      <c r="E1680" s="11" t="str">
        <f>[1]动作!$D1679</f>
        <v>分系统1BMS3总电压过低一级故障</v>
      </c>
      <c r="F1680" s="11" t="s">
        <v>177</v>
      </c>
      <c r="G1680" s="12">
        <f>[1]动作!$A1679+[1]动作!$B1679</f>
        <v>43200.482534722221</v>
      </c>
      <c r="H1680" s="12"/>
      <c r="I1680" s="11"/>
    </row>
    <row r="1681" spans="1:9" hidden="1" x14ac:dyDescent="0.3">
      <c r="A1681" s="24">
        <v>1679</v>
      </c>
      <c r="B1681" s="11" t="str">
        <f>IFERROR(INDEX({"JSNY-BJ0001-01";"JSNY-JS0022-01";"JSNY-JS0002-01"},MATCH(D1681,{"BJ_zhongyu";"JS_WX_liteer";"JS_CZ_wodefeng"},0)),"")</f>
        <v>JSNY-JS0022-01</v>
      </c>
      <c r="C1681" s="11" t="str">
        <f>IFERROR(INDEX({"北京中裕世纪大酒店";"江苏利特尔绿色包装股份有限公司";"常州市金坛沃德丰电子科技有限公司"},MATCH(D1681,{"BJ_zhongyu";"JS_WX_liteer";"JS_CZ_wodefeng"},0)),"")</f>
        <v>江苏利特尔绿色包装股份有限公司</v>
      </c>
      <c r="D1681" s="11" t="str">
        <f>[1]动作!$G1680</f>
        <v>JS_WX_liteer</v>
      </c>
      <c r="E1681" s="11" t="str">
        <f>[1]动作!$D1680</f>
        <v>分系统1BMS3总电压过低二级故障</v>
      </c>
      <c r="F1681" s="11" t="s">
        <v>177</v>
      </c>
      <c r="G1681" s="12">
        <f>[1]动作!$A1680+[1]动作!$B1680</f>
        <v>43200.482534722221</v>
      </c>
      <c r="H1681" s="12"/>
      <c r="I1681" s="11"/>
    </row>
    <row r="1682" spans="1:9" hidden="1" x14ac:dyDescent="0.3">
      <c r="A1682" s="24">
        <v>1680</v>
      </c>
      <c r="B1682" s="11" t="str">
        <f>IFERROR(INDEX({"JSNY-BJ0001-01";"JSNY-JS0022-01";"JSNY-JS0002-01"},MATCH(D1682,{"BJ_zhongyu";"JS_WX_liteer";"JS_CZ_wodefeng"},0)),"")</f>
        <v>JSNY-JS0022-01</v>
      </c>
      <c r="C1682" s="11" t="str">
        <f>IFERROR(INDEX({"北京中裕世纪大酒店";"江苏利特尔绿色包装股份有限公司";"常州市金坛沃德丰电子科技有限公司"},MATCH(D1682,{"BJ_zhongyu";"JS_WX_liteer";"JS_CZ_wodefeng"},0)),"")</f>
        <v>江苏利特尔绿色包装股份有限公司</v>
      </c>
      <c r="D1682" s="11" t="str">
        <f>[1]动作!$G1681</f>
        <v>JS_WX_liteer</v>
      </c>
      <c r="E1682" s="11" t="str">
        <f>[1]动作!$D1681</f>
        <v>分系统1BMS8单体电压过低一级故障</v>
      </c>
      <c r="F1682" s="11" t="s">
        <v>177</v>
      </c>
      <c r="G1682" s="12">
        <f>[1]动作!$A1681+[1]动作!$B1681</f>
        <v>43200.491041666668</v>
      </c>
      <c r="H1682" s="12"/>
      <c r="I1682" s="11"/>
    </row>
    <row r="1683" spans="1:9" hidden="1" x14ac:dyDescent="0.3">
      <c r="A1683" s="24">
        <v>1681</v>
      </c>
      <c r="B1683" s="11" t="str">
        <f>IFERROR(INDEX({"JSNY-BJ0001-01";"JSNY-JS0022-01";"JSNY-JS0002-01"},MATCH(D1683,{"BJ_zhongyu";"JS_WX_liteer";"JS_CZ_wodefeng"},0)),"")</f>
        <v>JSNY-JS0022-01</v>
      </c>
      <c r="C1683" s="11" t="str">
        <f>IFERROR(INDEX({"北京中裕世纪大酒店";"江苏利特尔绿色包装股份有限公司";"常州市金坛沃德丰电子科技有限公司"},MATCH(D1683,{"BJ_zhongyu";"JS_WX_liteer";"JS_CZ_wodefeng"},0)),"")</f>
        <v>江苏利特尔绿色包装股份有限公司</v>
      </c>
      <c r="D1683" s="11" t="str">
        <f>[1]动作!$G1682</f>
        <v>JS_WX_liteer</v>
      </c>
      <c r="E1683" s="11" t="str">
        <f>[1]动作!$D1682</f>
        <v>分系统1BMS8单体电压过低二级故障</v>
      </c>
      <c r="F1683" s="11" t="s">
        <v>177</v>
      </c>
      <c r="G1683" s="12">
        <f>[1]动作!$A1682+[1]动作!$B1682</f>
        <v>43200.491041666668</v>
      </c>
      <c r="H1683" s="12"/>
      <c r="I1683" s="11"/>
    </row>
    <row r="1684" spans="1:9" hidden="1" x14ac:dyDescent="0.3">
      <c r="A1684" s="24">
        <v>1682</v>
      </c>
      <c r="B1684" s="11" t="str">
        <f>IFERROR(INDEX({"JSNY-BJ0001-01";"JSNY-JS0022-01";"JSNY-JS0002-01"},MATCH(D1684,{"BJ_zhongyu";"JS_WX_liteer";"JS_CZ_wodefeng"},0)),"")</f>
        <v>JSNY-JS0022-01</v>
      </c>
      <c r="C1684" s="11" t="str">
        <f>IFERROR(INDEX({"北京中裕世纪大酒店";"江苏利特尔绿色包装股份有限公司";"常州市金坛沃德丰电子科技有限公司"},MATCH(D1684,{"BJ_zhongyu";"JS_WX_liteer";"JS_CZ_wodefeng"},0)),"")</f>
        <v>江苏利特尔绿色包装股份有限公司</v>
      </c>
      <c r="D1684" s="11" t="str">
        <f>[1]动作!$G1683</f>
        <v>JS_WX_liteer</v>
      </c>
      <c r="E1684" s="11" t="str">
        <f>[1]动作!$D1683</f>
        <v>分系统1BMS9单体电压过低一级故障</v>
      </c>
      <c r="F1684" s="11" t="s">
        <v>177</v>
      </c>
      <c r="G1684" s="12">
        <f>[1]动作!$A1683+[1]动作!$B1683</f>
        <v>43200.491284722222</v>
      </c>
      <c r="H1684" s="12"/>
      <c r="I1684" s="11"/>
    </row>
    <row r="1685" spans="1:9" hidden="1" x14ac:dyDescent="0.3">
      <c r="A1685" s="24">
        <v>1683</v>
      </c>
      <c r="B1685" s="11" t="str">
        <f>IFERROR(INDEX({"JSNY-BJ0001-01";"JSNY-JS0022-01";"JSNY-JS0002-01"},MATCH(D1685,{"BJ_zhongyu";"JS_WX_liteer";"JS_CZ_wodefeng"},0)),"")</f>
        <v>JSNY-JS0022-01</v>
      </c>
      <c r="C1685" s="11" t="str">
        <f>IFERROR(INDEX({"北京中裕世纪大酒店";"江苏利特尔绿色包装股份有限公司";"常州市金坛沃德丰电子科技有限公司"},MATCH(D1685,{"BJ_zhongyu";"JS_WX_liteer";"JS_CZ_wodefeng"},0)),"")</f>
        <v>江苏利特尔绿色包装股份有限公司</v>
      </c>
      <c r="D1685" s="11" t="str">
        <f>[1]动作!$G1684</f>
        <v>JS_WX_liteer</v>
      </c>
      <c r="E1685" s="11" t="str">
        <f>[1]动作!$D1684</f>
        <v>分系统1BMS9单体电压过低二级故障</v>
      </c>
      <c r="F1685" s="11" t="s">
        <v>177</v>
      </c>
      <c r="G1685" s="12">
        <f>[1]动作!$A1684+[1]动作!$B1684</f>
        <v>43200.491284722222</v>
      </c>
      <c r="H1685" s="12"/>
      <c r="I1685" s="11"/>
    </row>
    <row r="1686" spans="1:9" hidden="1" x14ac:dyDescent="0.3">
      <c r="A1686" s="24">
        <v>1684</v>
      </c>
      <c r="B1686" s="11" t="str">
        <f>IFERROR(INDEX({"JSNY-BJ0001-01";"JSNY-JS0022-01";"JSNY-JS0002-01"},MATCH(D1686,{"BJ_zhongyu";"JS_WX_liteer";"JS_CZ_wodefeng"},0)),"")</f>
        <v>JSNY-JS0022-01</v>
      </c>
      <c r="C1686" s="11" t="str">
        <f>IFERROR(INDEX({"北京中裕世纪大酒店";"江苏利特尔绿色包装股份有限公司";"常州市金坛沃德丰电子科技有限公司"},MATCH(D1686,{"BJ_zhongyu";"JS_WX_liteer";"JS_CZ_wodefeng"},0)),"")</f>
        <v>江苏利特尔绿色包装股份有限公司</v>
      </c>
      <c r="D1686" s="11" t="str">
        <f>[1]动作!$G1685</f>
        <v>JS_WX_liteer</v>
      </c>
      <c r="E1686" s="11" t="str">
        <f>[1]动作!$D1685</f>
        <v>分系统1BMS1单体电压过低一级故障</v>
      </c>
      <c r="F1686" s="11" t="s">
        <v>177</v>
      </c>
      <c r="G1686" s="12">
        <f>[1]动作!$A1685+[1]动作!$B1685</f>
        <v>43200.492789351854</v>
      </c>
      <c r="H1686" s="12"/>
      <c r="I1686" s="11"/>
    </row>
    <row r="1687" spans="1:9" hidden="1" x14ac:dyDescent="0.3">
      <c r="A1687" s="24">
        <v>1685</v>
      </c>
      <c r="B1687" s="11" t="str">
        <f>IFERROR(INDEX({"JSNY-BJ0001-01";"JSNY-JS0022-01";"JSNY-JS0002-01"},MATCH(D1687,{"BJ_zhongyu";"JS_WX_liteer";"JS_CZ_wodefeng"},0)),"")</f>
        <v>JSNY-JS0022-01</v>
      </c>
      <c r="C1687" s="11" t="str">
        <f>IFERROR(INDEX({"北京中裕世纪大酒店";"江苏利特尔绿色包装股份有限公司";"常州市金坛沃德丰电子科技有限公司"},MATCH(D1687,{"BJ_zhongyu";"JS_WX_liteer";"JS_CZ_wodefeng"},0)),"")</f>
        <v>江苏利特尔绿色包装股份有限公司</v>
      </c>
      <c r="D1687" s="11" t="str">
        <f>[1]动作!$G1686</f>
        <v>JS_WX_liteer</v>
      </c>
      <c r="E1687" s="11" t="str">
        <f>[1]动作!$D1686</f>
        <v>分系统1BMS1单体电压过低二级故障</v>
      </c>
      <c r="F1687" s="11" t="s">
        <v>177</v>
      </c>
      <c r="G1687" s="12">
        <f>[1]动作!$A1686+[1]动作!$B1686</f>
        <v>43200.492789351854</v>
      </c>
      <c r="H1687" s="12"/>
      <c r="I1687" s="11"/>
    </row>
    <row r="1688" spans="1:9" hidden="1" x14ac:dyDescent="0.3">
      <c r="A1688" s="24">
        <v>1686</v>
      </c>
      <c r="B1688" s="11" t="str">
        <f>IFERROR(INDEX({"JSNY-BJ0001-01";"JSNY-JS0022-01";"JSNY-JS0002-01"},MATCH(D1688,{"BJ_zhongyu";"JS_WX_liteer";"JS_CZ_wodefeng"},0)),"")</f>
        <v>JSNY-JS0022-01</v>
      </c>
      <c r="C1688" s="11" t="str">
        <f>IFERROR(INDEX({"北京中裕世纪大酒店";"江苏利特尔绿色包装股份有限公司";"常州市金坛沃德丰电子科技有限公司"},MATCH(D1688,{"BJ_zhongyu";"JS_WX_liteer";"JS_CZ_wodefeng"},0)),"")</f>
        <v>江苏利特尔绿色包装股份有限公司</v>
      </c>
      <c r="D1688" s="11" t="str">
        <f>[1]动作!$G1687</f>
        <v>JS_WX_liteer</v>
      </c>
      <c r="E1688" s="11" t="str">
        <f>[1]动作!$D1687</f>
        <v>分系统1BMS4单体电压过低一级故障</v>
      </c>
      <c r="F1688" s="11" t="s">
        <v>177</v>
      </c>
      <c r="G1688" s="12">
        <f>[1]动作!$A1687+[1]动作!$B1687</f>
        <v>43200.493194444447</v>
      </c>
      <c r="H1688" s="12"/>
      <c r="I1688" s="11"/>
    </row>
    <row r="1689" spans="1:9" hidden="1" x14ac:dyDescent="0.3">
      <c r="A1689" s="24">
        <v>1687</v>
      </c>
      <c r="B1689" s="11" t="str">
        <f>IFERROR(INDEX({"JSNY-BJ0001-01";"JSNY-JS0022-01";"JSNY-JS0002-01"},MATCH(D1689,{"BJ_zhongyu";"JS_WX_liteer";"JS_CZ_wodefeng"},0)),"")</f>
        <v>JSNY-JS0022-01</v>
      </c>
      <c r="C1689" s="11" t="str">
        <f>IFERROR(INDEX({"北京中裕世纪大酒店";"江苏利特尔绿色包装股份有限公司";"常州市金坛沃德丰电子科技有限公司"},MATCH(D1689,{"BJ_zhongyu";"JS_WX_liteer";"JS_CZ_wodefeng"},0)),"")</f>
        <v>江苏利特尔绿色包装股份有限公司</v>
      </c>
      <c r="D1689" s="11" t="str">
        <f>[1]动作!$G1688</f>
        <v>JS_WX_liteer</v>
      </c>
      <c r="E1689" s="11" t="str">
        <f>[1]动作!$D1688</f>
        <v>分系统1BMS4单体电压过低二级故障</v>
      </c>
      <c r="F1689" s="11" t="s">
        <v>177</v>
      </c>
      <c r="G1689" s="12">
        <f>[1]动作!$A1688+[1]动作!$B1688</f>
        <v>43200.493194444447</v>
      </c>
      <c r="H1689" s="12"/>
      <c r="I1689" s="11"/>
    </row>
    <row r="1690" spans="1:9" hidden="1" x14ac:dyDescent="0.3">
      <c r="A1690" s="24">
        <v>1688</v>
      </c>
      <c r="B1690" s="11" t="str">
        <f>IFERROR(INDEX({"JSNY-BJ0001-01";"JSNY-JS0022-01";"JSNY-JS0002-01"},MATCH(D1690,{"BJ_zhongyu";"JS_WX_liteer";"JS_CZ_wodefeng"},0)),"")</f>
        <v>JSNY-JS0022-01</v>
      </c>
      <c r="C1690" s="11" t="str">
        <f>IFERROR(INDEX({"北京中裕世纪大酒店";"江苏利特尔绿色包装股份有限公司";"常州市金坛沃德丰电子科技有限公司"},MATCH(D1690,{"BJ_zhongyu";"JS_WX_liteer";"JS_CZ_wodefeng"},0)),"")</f>
        <v>江苏利特尔绿色包装股份有限公司</v>
      </c>
      <c r="D1690" s="11" t="str">
        <f>[1]动作!$G1689</f>
        <v>JS_WX_liteer</v>
      </c>
      <c r="E1690" s="11" t="str">
        <f>[1]动作!$D1689</f>
        <v>分系统1BMS2单体电压过低一级故障</v>
      </c>
      <c r="F1690" s="11" t="s">
        <v>177</v>
      </c>
      <c r="G1690" s="12">
        <f>[1]动作!$A1689+[1]动作!$B1689</f>
        <v>43200.493425925924</v>
      </c>
      <c r="H1690" s="12"/>
      <c r="I1690" s="11"/>
    </row>
    <row r="1691" spans="1:9" hidden="1" x14ac:dyDescent="0.3">
      <c r="A1691" s="24">
        <v>1689</v>
      </c>
      <c r="B1691" s="11" t="str">
        <f>IFERROR(INDEX({"JSNY-BJ0001-01";"JSNY-JS0022-01";"JSNY-JS0002-01"},MATCH(D1691,{"BJ_zhongyu";"JS_WX_liteer";"JS_CZ_wodefeng"},0)),"")</f>
        <v>JSNY-JS0022-01</v>
      </c>
      <c r="C1691" s="11" t="str">
        <f>IFERROR(INDEX({"北京中裕世纪大酒店";"江苏利特尔绿色包装股份有限公司";"常州市金坛沃德丰电子科技有限公司"},MATCH(D1691,{"BJ_zhongyu";"JS_WX_liteer";"JS_CZ_wodefeng"},0)),"")</f>
        <v>江苏利特尔绿色包装股份有限公司</v>
      </c>
      <c r="D1691" s="11" t="str">
        <f>[1]动作!$G1690</f>
        <v>JS_WX_liteer</v>
      </c>
      <c r="E1691" s="11" t="str">
        <f>[1]动作!$D1690</f>
        <v>分系统1BMS2单体电压过低二级故障</v>
      </c>
      <c r="F1691" s="11" t="s">
        <v>177</v>
      </c>
      <c r="G1691" s="12">
        <f>[1]动作!$A1690+[1]动作!$B1690</f>
        <v>43200.493425925924</v>
      </c>
      <c r="H1691" s="12"/>
      <c r="I1691" s="11"/>
    </row>
    <row r="1692" spans="1:9" hidden="1" x14ac:dyDescent="0.3">
      <c r="A1692" s="24">
        <v>1690</v>
      </c>
      <c r="B1692" s="11" t="str">
        <f>IFERROR(INDEX({"JSNY-BJ0001-01";"JSNY-JS0022-01";"JSNY-JS0002-01"},MATCH(D1692,{"BJ_zhongyu";"JS_WX_liteer";"JS_CZ_wodefeng"},0)),"")</f>
        <v>JSNY-JS0022-01</v>
      </c>
      <c r="C1692" s="11" t="str">
        <f>IFERROR(INDEX({"北京中裕世纪大酒店";"江苏利特尔绿色包装股份有限公司";"常州市金坛沃德丰电子科技有限公司"},MATCH(D1692,{"BJ_zhongyu";"JS_WX_liteer";"JS_CZ_wodefeng"},0)),"")</f>
        <v>江苏利特尔绿色包装股份有限公司</v>
      </c>
      <c r="D1692" s="11" t="str">
        <f>[1]动作!$G1691</f>
        <v>JS_WX_liteer</v>
      </c>
      <c r="E1692" s="11" t="str">
        <f>[1]动作!$D1691</f>
        <v>分系统1BMS7单体电压过低一级故障</v>
      </c>
      <c r="F1692" s="11" t="s">
        <v>177</v>
      </c>
      <c r="G1692" s="12">
        <f>[1]动作!$A1691+[1]动作!$B1691</f>
        <v>43200.493483796294</v>
      </c>
      <c r="H1692" s="12"/>
      <c r="I1692" s="11"/>
    </row>
    <row r="1693" spans="1:9" hidden="1" x14ac:dyDescent="0.3">
      <c r="A1693" s="24">
        <v>1691</v>
      </c>
      <c r="B1693" s="11" t="str">
        <f>IFERROR(INDEX({"JSNY-BJ0001-01";"JSNY-JS0022-01";"JSNY-JS0002-01"},MATCH(D1693,{"BJ_zhongyu";"JS_WX_liteer";"JS_CZ_wodefeng"},0)),"")</f>
        <v>JSNY-JS0022-01</v>
      </c>
      <c r="C1693" s="11" t="str">
        <f>IFERROR(INDEX({"北京中裕世纪大酒店";"江苏利特尔绿色包装股份有限公司";"常州市金坛沃德丰电子科技有限公司"},MATCH(D1693,{"BJ_zhongyu";"JS_WX_liteer";"JS_CZ_wodefeng"},0)),"")</f>
        <v>江苏利特尔绿色包装股份有限公司</v>
      </c>
      <c r="D1693" s="11" t="str">
        <f>[1]动作!$G1692</f>
        <v>JS_WX_liteer</v>
      </c>
      <c r="E1693" s="11" t="str">
        <f>[1]动作!$D1692</f>
        <v>分系统1BMS7单体电压过低二级故障</v>
      </c>
      <c r="F1693" s="11" t="s">
        <v>177</v>
      </c>
      <c r="G1693" s="12">
        <f>[1]动作!$A1692+[1]动作!$B1692</f>
        <v>43200.493483796294</v>
      </c>
      <c r="H1693" s="12"/>
      <c r="I1693" s="11"/>
    </row>
    <row r="1694" spans="1:9" hidden="1" x14ac:dyDescent="0.3">
      <c r="A1694" s="24">
        <v>1692</v>
      </c>
      <c r="B1694" s="11" t="str">
        <f>IFERROR(INDEX({"JSNY-BJ0001-01";"JSNY-JS0022-01";"JSNY-JS0002-01"},MATCH(D1694,{"BJ_zhongyu";"JS_WX_liteer";"JS_CZ_wodefeng"},0)),"")</f>
        <v>JSNY-JS0022-01</v>
      </c>
      <c r="C1694" s="11" t="str">
        <f>IFERROR(INDEX({"北京中裕世纪大酒店";"江苏利特尔绿色包装股份有限公司";"常州市金坛沃德丰电子科技有限公司"},MATCH(D1694,{"BJ_zhongyu";"JS_WX_liteer";"JS_CZ_wodefeng"},0)),"")</f>
        <v>江苏利特尔绿色包装股份有限公司</v>
      </c>
      <c r="D1694" s="11" t="str">
        <f>[1]动作!$G1693</f>
        <v>JS_WX_liteer</v>
      </c>
      <c r="E1694" s="11" t="str">
        <f>[1]动作!$D1693</f>
        <v>分系统1BMS3单体电压过低一级故障</v>
      </c>
      <c r="F1694" s="11" t="s">
        <v>177</v>
      </c>
      <c r="G1694" s="12">
        <f>[1]动作!$A1693+[1]动作!$B1693</f>
        <v>43200.494016203702</v>
      </c>
      <c r="H1694" s="12"/>
      <c r="I1694" s="11"/>
    </row>
    <row r="1695" spans="1:9" hidden="1" x14ac:dyDescent="0.3">
      <c r="A1695" s="24">
        <v>1693</v>
      </c>
      <c r="B1695" s="11" t="str">
        <f>IFERROR(INDEX({"JSNY-BJ0001-01";"JSNY-JS0022-01";"JSNY-JS0002-01"},MATCH(D1695,{"BJ_zhongyu";"JS_WX_liteer";"JS_CZ_wodefeng"},0)),"")</f>
        <v>JSNY-JS0022-01</v>
      </c>
      <c r="C1695" s="11" t="str">
        <f>IFERROR(INDEX({"北京中裕世纪大酒店";"江苏利特尔绿色包装股份有限公司";"常州市金坛沃德丰电子科技有限公司"},MATCH(D1695,{"BJ_zhongyu";"JS_WX_liteer";"JS_CZ_wodefeng"},0)),"")</f>
        <v>江苏利特尔绿色包装股份有限公司</v>
      </c>
      <c r="D1695" s="11" t="str">
        <f>[1]动作!$G1694</f>
        <v>JS_WX_liteer</v>
      </c>
      <c r="E1695" s="11" t="str">
        <f>[1]动作!$D1694</f>
        <v>分系统1BMS3单体电压过低二级故障</v>
      </c>
      <c r="F1695" s="11" t="s">
        <v>177</v>
      </c>
      <c r="G1695" s="12">
        <f>[1]动作!$A1694+[1]动作!$B1694</f>
        <v>43200.494016203702</v>
      </c>
      <c r="H1695" s="12"/>
      <c r="I1695" s="11"/>
    </row>
    <row r="1696" spans="1:9" hidden="1" x14ac:dyDescent="0.3">
      <c r="A1696" s="24">
        <v>1694</v>
      </c>
      <c r="B1696" s="11" t="str">
        <f>IFERROR(INDEX({"JSNY-BJ0001-01";"JSNY-JS0022-01";"JSNY-JS0002-01"},MATCH(D1696,{"BJ_zhongyu";"JS_WX_liteer";"JS_CZ_wodefeng"},0)),"")</f>
        <v>JSNY-JS0022-01</v>
      </c>
      <c r="C1696" s="11" t="str">
        <f>IFERROR(INDEX({"北京中裕世纪大酒店";"江苏利特尔绿色包装股份有限公司";"常州市金坛沃德丰电子科技有限公司"},MATCH(D1696,{"BJ_zhongyu";"JS_WX_liteer";"JS_CZ_wodefeng"},0)),"")</f>
        <v>江苏利特尔绿色包装股份有限公司</v>
      </c>
      <c r="D1696" s="11" t="str">
        <f>[1]动作!$G1695</f>
        <v>JS_WX_liteer</v>
      </c>
      <c r="E1696" s="11" t="str">
        <f>[1]动作!$D1695</f>
        <v>分系统1BMS5单体电压过低一级故障</v>
      </c>
      <c r="F1696" s="11" t="s">
        <v>177</v>
      </c>
      <c r="G1696" s="12">
        <f>[1]动作!$A1695+[1]动作!$B1695</f>
        <v>43200.494016203702</v>
      </c>
      <c r="H1696" s="12"/>
      <c r="I1696" s="11"/>
    </row>
    <row r="1697" spans="1:9" hidden="1" x14ac:dyDescent="0.3">
      <c r="A1697" s="24">
        <v>1695</v>
      </c>
      <c r="B1697" s="11" t="str">
        <f>IFERROR(INDEX({"JSNY-BJ0001-01";"JSNY-JS0022-01";"JSNY-JS0002-01"},MATCH(D1697,{"BJ_zhongyu";"JS_WX_liteer";"JS_CZ_wodefeng"},0)),"")</f>
        <v>JSNY-JS0022-01</v>
      </c>
      <c r="C1697" s="11" t="str">
        <f>IFERROR(INDEX({"北京中裕世纪大酒店";"江苏利特尔绿色包装股份有限公司";"常州市金坛沃德丰电子科技有限公司"},MATCH(D1697,{"BJ_zhongyu";"JS_WX_liteer";"JS_CZ_wodefeng"},0)),"")</f>
        <v>江苏利特尔绿色包装股份有限公司</v>
      </c>
      <c r="D1697" s="11" t="str">
        <f>[1]动作!$G1696</f>
        <v>JS_WX_liteer</v>
      </c>
      <c r="E1697" s="11" t="str">
        <f>[1]动作!$D1696</f>
        <v>分系统1BMS5单体电压过低二级故障</v>
      </c>
      <c r="F1697" s="11" t="s">
        <v>177</v>
      </c>
      <c r="G1697" s="12">
        <f>[1]动作!$A1696+[1]动作!$B1696</f>
        <v>43200.494016203702</v>
      </c>
      <c r="H1697" s="12"/>
      <c r="I1697" s="11"/>
    </row>
    <row r="1698" spans="1:9" hidden="1" x14ac:dyDescent="0.3">
      <c r="A1698" s="24">
        <v>1696</v>
      </c>
      <c r="B1698" s="11" t="str">
        <f>IFERROR(INDEX({"JSNY-BJ0001-01";"JSNY-JS0022-01";"JSNY-JS0002-01"},MATCH(D1698,{"BJ_zhongyu";"JS_WX_liteer";"JS_CZ_wodefeng"},0)),"")</f>
        <v>JSNY-JS0022-01</v>
      </c>
      <c r="C1698" s="11" t="str">
        <f>IFERROR(INDEX({"北京中裕世纪大酒店";"江苏利特尔绿色包装股份有限公司";"常州市金坛沃德丰电子科技有限公司"},MATCH(D1698,{"BJ_zhongyu";"JS_WX_liteer";"JS_CZ_wodefeng"},0)),"")</f>
        <v>江苏利特尔绿色包装股份有限公司</v>
      </c>
      <c r="D1698" s="11" t="str">
        <f>[1]动作!$G1697</f>
        <v>JS_WX_liteer</v>
      </c>
      <c r="E1698" s="11" t="str">
        <f>[1]动作!$D1697</f>
        <v>分系统1BMS6单体电压过低一级故障</v>
      </c>
      <c r="F1698" s="11" t="s">
        <v>177</v>
      </c>
      <c r="G1698" s="12">
        <f>[1]动作!$A1697+[1]动作!$B1697</f>
        <v>43200.494016203702</v>
      </c>
      <c r="H1698" s="12"/>
      <c r="I1698" s="11"/>
    </row>
    <row r="1699" spans="1:9" hidden="1" x14ac:dyDescent="0.3">
      <c r="A1699" s="24">
        <v>1697</v>
      </c>
      <c r="B1699" s="11" t="str">
        <f>IFERROR(INDEX({"JSNY-BJ0001-01";"JSNY-JS0022-01";"JSNY-JS0002-01"},MATCH(D1699,{"BJ_zhongyu";"JS_WX_liteer";"JS_CZ_wodefeng"},0)),"")</f>
        <v>JSNY-JS0022-01</v>
      </c>
      <c r="C1699" s="11" t="str">
        <f>IFERROR(INDEX({"北京中裕世纪大酒店";"江苏利特尔绿色包装股份有限公司";"常州市金坛沃德丰电子科技有限公司"},MATCH(D1699,{"BJ_zhongyu";"JS_WX_liteer";"JS_CZ_wodefeng"},0)),"")</f>
        <v>江苏利特尔绿色包装股份有限公司</v>
      </c>
      <c r="D1699" s="11" t="str">
        <f>[1]动作!$G1698</f>
        <v>JS_WX_liteer</v>
      </c>
      <c r="E1699" s="11" t="str">
        <f>[1]动作!$D1698</f>
        <v>分系统1BMS6单体电压过低二级故障</v>
      </c>
      <c r="F1699" s="11" t="s">
        <v>177</v>
      </c>
      <c r="G1699" s="12">
        <f>[1]动作!$A1698+[1]动作!$B1698</f>
        <v>43200.494016203702</v>
      </c>
      <c r="H1699" s="12"/>
      <c r="I1699" s="11"/>
    </row>
    <row r="1700" spans="1:9" hidden="1" x14ac:dyDescent="0.3">
      <c r="A1700" s="24">
        <v>1698</v>
      </c>
      <c r="B1700" s="11" t="str">
        <f>IFERROR(INDEX({"JSNY-BJ0001-01";"JSNY-JS0022-01";"JSNY-JS0002-01"},MATCH(D1700,{"BJ_zhongyu";"JS_WX_liteer";"JS_CZ_wodefeng"},0)),"")</f>
        <v>JSNY-JS0022-01</v>
      </c>
      <c r="C1700" s="11" t="str">
        <f>IFERROR(INDEX({"北京中裕世纪大酒店";"江苏利特尔绿色包装股份有限公司";"常州市金坛沃德丰电子科技有限公司"},MATCH(D1700,{"BJ_zhongyu";"JS_WX_liteer";"JS_CZ_wodefeng"},0)),"")</f>
        <v>江苏利特尔绿色包装股份有限公司</v>
      </c>
      <c r="D1700" s="11" t="str">
        <f>[1]动作!$G1699</f>
        <v>JS_WX_liteer</v>
      </c>
      <c r="E1700" s="11" t="str">
        <f>[1]动作!$D1699</f>
        <v>分系统1BMS3SOC过低一级故障</v>
      </c>
      <c r="F1700" s="11" t="s">
        <v>177</v>
      </c>
      <c r="G1700" s="12">
        <f>[1]动作!$A1699+[1]动作!$B1699</f>
        <v>43200.494120370371</v>
      </c>
      <c r="H1700" s="12"/>
      <c r="I1700" s="11"/>
    </row>
    <row r="1701" spans="1:9" hidden="1" x14ac:dyDescent="0.3">
      <c r="A1701" s="24">
        <v>1699</v>
      </c>
      <c r="B1701" s="11" t="str">
        <f>IFERROR(INDEX({"JSNY-BJ0001-01";"JSNY-JS0022-01";"JSNY-JS0002-01"},MATCH(D1701,{"BJ_zhongyu";"JS_WX_liteer";"JS_CZ_wodefeng"},0)),"")</f>
        <v>JSNY-JS0022-01</v>
      </c>
      <c r="C1701" s="11" t="str">
        <f>IFERROR(INDEX({"北京中裕世纪大酒店";"江苏利特尔绿色包装股份有限公司";"常州市金坛沃德丰电子科技有限公司"},MATCH(D1701,{"BJ_zhongyu";"JS_WX_liteer";"JS_CZ_wodefeng"},0)),"")</f>
        <v>江苏利特尔绿色包装股份有限公司</v>
      </c>
      <c r="D1701" s="11" t="str">
        <f>[1]动作!$G1700</f>
        <v>JS_WX_liteer</v>
      </c>
      <c r="E1701" s="11" t="str">
        <f>[1]动作!$D1700</f>
        <v>分系统1BMS3SOC过低二级故障</v>
      </c>
      <c r="F1701" s="11" t="s">
        <v>177</v>
      </c>
      <c r="G1701" s="12">
        <f>[1]动作!$A1700+[1]动作!$B1700</f>
        <v>43200.494120370371</v>
      </c>
      <c r="H1701" s="12"/>
      <c r="I1701" s="11"/>
    </row>
    <row r="1702" spans="1:9" hidden="1" x14ac:dyDescent="0.3">
      <c r="A1702" s="24">
        <v>1700</v>
      </c>
      <c r="B1702" s="11" t="str">
        <f>IFERROR(INDEX({"JSNY-BJ0001-01";"JSNY-JS0022-01";"JSNY-JS0002-01"},MATCH(D1702,{"BJ_zhongyu";"JS_WX_liteer";"JS_CZ_wodefeng"},0)),"")</f>
        <v>JSNY-JS0022-01</v>
      </c>
      <c r="C1702" s="11" t="str">
        <f>IFERROR(INDEX({"北京中裕世纪大酒店";"江苏利特尔绿色包装股份有限公司";"常州市金坛沃德丰电子科技有限公司"},MATCH(D1702,{"BJ_zhongyu";"JS_WX_liteer";"JS_CZ_wodefeng"},0)),"")</f>
        <v>江苏利特尔绿色包装股份有限公司</v>
      </c>
      <c r="D1702" s="11" t="str">
        <f>[1]动作!$G1701</f>
        <v>JS_WX_liteer</v>
      </c>
      <c r="E1702" s="11" t="str">
        <f>[1]动作!$D1701</f>
        <v>分系统1BMS9SOC过低一级故障</v>
      </c>
      <c r="F1702" s="11" t="s">
        <v>177</v>
      </c>
      <c r="G1702" s="12">
        <f>[1]动作!$A1701+[1]动作!$B1701</f>
        <v>43200.495335648149</v>
      </c>
      <c r="H1702" s="12"/>
      <c r="I1702" s="11"/>
    </row>
    <row r="1703" spans="1:9" hidden="1" x14ac:dyDescent="0.3">
      <c r="A1703" s="24">
        <v>1701</v>
      </c>
      <c r="B1703" s="11" t="str">
        <f>IFERROR(INDEX({"JSNY-BJ0001-01";"JSNY-JS0022-01";"JSNY-JS0002-01"},MATCH(D1703,{"BJ_zhongyu";"JS_WX_liteer";"JS_CZ_wodefeng"},0)),"")</f>
        <v>JSNY-JS0022-01</v>
      </c>
      <c r="C1703" s="11" t="str">
        <f>IFERROR(INDEX({"北京中裕世纪大酒店";"江苏利特尔绿色包装股份有限公司";"常州市金坛沃德丰电子科技有限公司"},MATCH(D1703,{"BJ_zhongyu";"JS_WX_liteer";"JS_CZ_wodefeng"},0)),"")</f>
        <v>江苏利特尔绿色包装股份有限公司</v>
      </c>
      <c r="D1703" s="11" t="str">
        <f>[1]动作!$G1702</f>
        <v>JS_WX_liteer</v>
      </c>
      <c r="E1703" s="11" t="str">
        <f>[1]动作!$D1702</f>
        <v>分系统1BMS9SOC过低二级故障</v>
      </c>
      <c r="F1703" s="11" t="s">
        <v>177</v>
      </c>
      <c r="G1703" s="12">
        <f>[1]动作!$A1702+[1]动作!$B1702</f>
        <v>43200.495335648149</v>
      </c>
      <c r="H1703" s="12"/>
      <c r="I1703" s="11"/>
    </row>
    <row r="1704" spans="1:9" hidden="1" x14ac:dyDescent="0.3">
      <c r="A1704" s="24">
        <v>1702</v>
      </c>
      <c r="B1704" s="11" t="str">
        <f>IFERROR(INDEX({"JSNY-BJ0001-01";"JSNY-JS0022-01";"JSNY-JS0002-01"},MATCH(D1704,{"BJ_zhongyu";"JS_WX_liteer";"JS_CZ_wodefeng"},0)),"")</f>
        <v>JSNY-JS0022-01</v>
      </c>
      <c r="C1704" s="11" t="str">
        <f>IFERROR(INDEX({"北京中裕世纪大酒店";"江苏利特尔绿色包装股份有限公司";"常州市金坛沃德丰电子科技有限公司"},MATCH(D1704,{"BJ_zhongyu";"JS_WX_liteer";"JS_CZ_wodefeng"},0)),"")</f>
        <v>江苏利特尔绿色包装股份有限公司</v>
      </c>
      <c r="D1704" s="11" t="str">
        <f>[1]动作!$G1703</f>
        <v>JS_WX_liteer</v>
      </c>
      <c r="E1704" s="11" t="str">
        <f>[1]动作!$D1703</f>
        <v>分系统1BMS8SOC过低一级故障</v>
      </c>
      <c r="F1704" s="11" t="s">
        <v>177</v>
      </c>
      <c r="G1704" s="12">
        <f>[1]动作!$A1703+[1]动作!$B1703</f>
        <v>43200.495798611111</v>
      </c>
      <c r="H1704" s="12"/>
      <c r="I1704" s="11"/>
    </row>
    <row r="1705" spans="1:9" hidden="1" x14ac:dyDescent="0.3">
      <c r="A1705" s="24">
        <v>1703</v>
      </c>
      <c r="B1705" s="11" t="str">
        <f>IFERROR(INDEX({"JSNY-BJ0001-01";"JSNY-JS0022-01";"JSNY-JS0002-01"},MATCH(D1705,{"BJ_zhongyu";"JS_WX_liteer";"JS_CZ_wodefeng"},0)),"")</f>
        <v>JSNY-JS0022-01</v>
      </c>
      <c r="C1705" s="11" t="str">
        <f>IFERROR(INDEX({"北京中裕世纪大酒店";"江苏利特尔绿色包装股份有限公司";"常州市金坛沃德丰电子科技有限公司"},MATCH(D1705,{"BJ_zhongyu";"JS_WX_liteer";"JS_CZ_wodefeng"},0)),"")</f>
        <v>江苏利特尔绿色包装股份有限公司</v>
      </c>
      <c r="D1705" s="11" t="str">
        <f>[1]动作!$G1704</f>
        <v>JS_WX_liteer</v>
      </c>
      <c r="E1705" s="11" t="str">
        <f>[1]动作!$D1704</f>
        <v>分系统1BMS8SOC过低二级故障</v>
      </c>
      <c r="F1705" s="11" t="s">
        <v>177</v>
      </c>
      <c r="G1705" s="12">
        <f>[1]动作!$A1704+[1]动作!$B1704</f>
        <v>43200.495798611111</v>
      </c>
      <c r="H1705" s="12"/>
      <c r="I1705" s="11"/>
    </row>
    <row r="1706" spans="1:9" hidden="1" x14ac:dyDescent="0.3">
      <c r="A1706" s="24">
        <v>1704</v>
      </c>
      <c r="B1706" s="11" t="str">
        <f>IFERROR(INDEX({"JSNY-BJ0001-01";"JSNY-JS0022-01";"JSNY-JS0002-01"},MATCH(D1706,{"BJ_zhongyu";"JS_WX_liteer";"JS_CZ_wodefeng"},0)),"")</f>
        <v>JSNY-JS0022-01</v>
      </c>
      <c r="C1706" s="11" t="str">
        <f>IFERROR(INDEX({"北京中裕世纪大酒店";"江苏利特尔绿色包装股份有限公司";"常州市金坛沃德丰电子科技有限公司"},MATCH(D1706,{"BJ_zhongyu";"JS_WX_liteer";"JS_CZ_wodefeng"},0)),"")</f>
        <v>江苏利特尔绿色包装股份有限公司</v>
      </c>
      <c r="D1706" s="11" t="str">
        <f>[1]动作!$G1705</f>
        <v>JS_WX_liteer</v>
      </c>
      <c r="E1706" s="11" t="str">
        <f>[1]动作!$D1705</f>
        <v>分系统1BMS4SOC过低一级故障</v>
      </c>
      <c r="F1706" s="11" t="s">
        <v>177</v>
      </c>
      <c r="G1706" s="12">
        <f>[1]动作!$A1705+[1]动作!$B1705</f>
        <v>43200.496840277781</v>
      </c>
      <c r="H1706" s="12"/>
      <c r="I1706" s="11"/>
    </row>
    <row r="1707" spans="1:9" hidden="1" x14ac:dyDescent="0.3">
      <c r="A1707" s="24">
        <v>1705</v>
      </c>
      <c r="B1707" s="11" t="str">
        <f>IFERROR(INDEX({"JSNY-BJ0001-01";"JSNY-JS0022-01";"JSNY-JS0002-01"},MATCH(D1707,{"BJ_zhongyu";"JS_WX_liteer";"JS_CZ_wodefeng"},0)),"")</f>
        <v>JSNY-JS0022-01</v>
      </c>
      <c r="C1707" s="11" t="str">
        <f>IFERROR(INDEX({"北京中裕世纪大酒店";"江苏利特尔绿色包装股份有限公司";"常州市金坛沃德丰电子科技有限公司"},MATCH(D1707,{"BJ_zhongyu";"JS_WX_liteer";"JS_CZ_wodefeng"},0)),"")</f>
        <v>江苏利特尔绿色包装股份有限公司</v>
      </c>
      <c r="D1707" s="11" t="str">
        <f>[1]动作!$G1706</f>
        <v>JS_WX_liteer</v>
      </c>
      <c r="E1707" s="11" t="str">
        <f>[1]动作!$D1706</f>
        <v>分系统1BMS4SOC过低二级故障</v>
      </c>
      <c r="F1707" s="11" t="s">
        <v>177</v>
      </c>
      <c r="G1707" s="12">
        <f>[1]动作!$A1706+[1]动作!$B1706</f>
        <v>43200.496840277781</v>
      </c>
      <c r="H1707" s="12"/>
      <c r="I1707" s="11"/>
    </row>
    <row r="1708" spans="1:9" hidden="1" x14ac:dyDescent="0.3">
      <c r="A1708" s="24">
        <v>1706</v>
      </c>
      <c r="B1708" s="11" t="str">
        <f>IFERROR(INDEX({"JSNY-BJ0001-01";"JSNY-JS0022-01";"JSNY-JS0002-01"},MATCH(D1708,{"BJ_zhongyu";"JS_WX_liteer";"JS_CZ_wodefeng"},0)),"")</f>
        <v>JSNY-JS0022-01</v>
      </c>
      <c r="C1708" s="11" t="str">
        <f>IFERROR(INDEX({"北京中裕世纪大酒店";"江苏利特尔绿色包装股份有限公司";"常州市金坛沃德丰电子科技有限公司"},MATCH(D1708,{"BJ_zhongyu";"JS_WX_liteer";"JS_CZ_wodefeng"},0)),"")</f>
        <v>江苏利特尔绿色包装股份有限公司</v>
      </c>
      <c r="D1708" s="11" t="str">
        <f>[1]动作!$G1707</f>
        <v>JS_WX_liteer</v>
      </c>
      <c r="E1708" s="11" t="str">
        <f>[1]动作!$D1707</f>
        <v>分系统1BMS6SOC过低一级故障</v>
      </c>
      <c r="F1708" s="11" t="s">
        <v>177</v>
      </c>
      <c r="G1708" s="12">
        <f>[1]动作!$A1707+[1]动作!$B1707</f>
        <v>43200.49863425926</v>
      </c>
      <c r="H1708" s="12"/>
      <c r="I1708" s="11"/>
    </row>
    <row r="1709" spans="1:9" hidden="1" x14ac:dyDescent="0.3">
      <c r="A1709" s="24">
        <v>1707</v>
      </c>
      <c r="B1709" s="11" t="str">
        <f>IFERROR(INDEX({"JSNY-BJ0001-01";"JSNY-JS0022-01";"JSNY-JS0002-01"},MATCH(D1709,{"BJ_zhongyu";"JS_WX_liteer";"JS_CZ_wodefeng"},0)),"")</f>
        <v>JSNY-JS0022-01</v>
      </c>
      <c r="C1709" s="11" t="str">
        <f>IFERROR(INDEX({"北京中裕世纪大酒店";"江苏利特尔绿色包装股份有限公司";"常州市金坛沃德丰电子科技有限公司"},MATCH(D1709,{"BJ_zhongyu";"JS_WX_liteer";"JS_CZ_wodefeng"},0)),"")</f>
        <v>江苏利特尔绿色包装股份有限公司</v>
      </c>
      <c r="D1709" s="11" t="str">
        <f>[1]动作!$G1708</f>
        <v>JS_WX_liteer</v>
      </c>
      <c r="E1709" s="11" t="str">
        <f>[1]动作!$D1708</f>
        <v>分系统1BMS6SOC过低二级故障</v>
      </c>
      <c r="F1709" s="11" t="s">
        <v>177</v>
      </c>
      <c r="G1709" s="12">
        <f>[1]动作!$A1708+[1]动作!$B1708</f>
        <v>43200.49863425926</v>
      </c>
      <c r="H1709" s="12"/>
      <c r="I1709" s="11"/>
    </row>
    <row r="1710" spans="1:9" hidden="1" x14ac:dyDescent="0.3">
      <c r="A1710" s="24">
        <v>1708</v>
      </c>
      <c r="B1710" s="11" t="str">
        <f>IFERROR(INDEX({"JSNY-BJ0001-01";"JSNY-JS0022-01";"JSNY-JS0002-01"},MATCH(D1710,{"BJ_zhongyu";"JS_WX_liteer";"JS_CZ_wodefeng"},0)),"")</f>
        <v>JSNY-JS0022-01</v>
      </c>
      <c r="C1710" s="11" t="str">
        <f>IFERROR(INDEX({"北京中裕世纪大酒店";"江苏利特尔绿色包装股份有限公司";"常州市金坛沃德丰电子科技有限公司"},MATCH(D1710,{"BJ_zhongyu";"JS_WX_liteer";"JS_CZ_wodefeng"},0)),"")</f>
        <v>江苏利特尔绿色包装股份有限公司</v>
      </c>
      <c r="D1710" s="11" t="str">
        <f>[1]动作!$G1709</f>
        <v>JS_WX_liteer</v>
      </c>
      <c r="E1710" s="11" t="str">
        <f>[1]动作!$D1709</f>
        <v>分系统1BMS7SOC过低一级故障</v>
      </c>
      <c r="F1710" s="11" t="s">
        <v>177</v>
      </c>
      <c r="G1710" s="12">
        <f>[1]动作!$A1709+[1]动作!$B1709</f>
        <v>43200.49863425926</v>
      </c>
      <c r="H1710" s="12"/>
      <c r="I1710" s="11"/>
    </row>
    <row r="1711" spans="1:9" hidden="1" x14ac:dyDescent="0.3">
      <c r="A1711" s="24">
        <v>1709</v>
      </c>
      <c r="B1711" s="11" t="str">
        <f>IFERROR(INDEX({"JSNY-BJ0001-01";"JSNY-JS0022-01";"JSNY-JS0002-01"},MATCH(D1711,{"BJ_zhongyu";"JS_WX_liteer";"JS_CZ_wodefeng"},0)),"")</f>
        <v>JSNY-JS0022-01</v>
      </c>
      <c r="C1711" s="11" t="str">
        <f>IFERROR(INDEX({"北京中裕世纪大酒店";"江苏利特尔绿色包装股份有限公司";"常州市金坛沃德丰电子科技有限公司"},MATCH(D1711,{"BJ_zhongyu";"JS_WX_liteer";"JS_CZ_wodefeng"},0)),"")</f>
        <v>江苏利特尔绿色包装股份有限公司</v>
      </c>
      <c r="D1711" s="11" t="str">
        <f>[1]动作!$G1710</f>
        <v>JS_WX_liteer</v>
      </c>
      <c r="E1711" s="11" t="str">
        <f>[1]动作!$D1710</f>
        <v>分系统1BMS7SOC过低二级故障</v>
      </c>
      <c r="F1711" s="11" t="s">
        <v>177</v>
      </c>
      <c r="G1711" s="12">
        <f>[1]动作!$A1710+[1]动作!$B1710</f>
        <v>43200.49863425926</v>
      </c>
      <c r="H1711" s="12"/>
      <c r="I1711" s="11"/>
    </row>
    <row r="1712" spans="1:9" hidden="1" x14ac:dyDescent="0.3">
      <c r="A1712" s="24">
        <v>1710</v>
      </c>
      <c r="B1712" s="11" t="str">
        <f>IFERROR(INDEX({"JSNY-BJ0001-01";"JSNY-JS0022-01";"JSNY-JS0002-01"},MATCH(D1712,{"BJ_zhongyu";"JS_WX_liteer";"JS_CZ_wodefeng"},0)),"")</f>
        <v>JSNY-JS0022-01</v>
      </c>
      <c r="C1712" s="11" t="str">
        <f>IFERROR(INDEX({"北京中裕世纪大酒店";"江苏利特尔绿色包装股份有限公司";"常州市金坛沃德丰电子科技有限公司"},MATCH(D1712,{"BJ_zhongyu";"JS_WX_liteer";"JS_CZ_wodefeng"},0)),"")</f>
        <v>江苏利特尔绿色包装股份有限公司</v>
      </c>
      <c r="D1712" s="11" t="str">
        <f>[1]动作!$G1711</f>
        <v>JS_WX_liteer</v>
      </c>
      <c r="E1712" s="11" t="str">
        <f>[1]动作!$D1711</f>
        <v>分系统1BMS1SOC过低一级故障</v>
      </c>
      <c r="F1712" s="11" t="s">
        <v>177</v>
      </c>
      <c r="G1712" s="12">
        <f>[1]动作!$A1711+[1]动作!$B1711</f>
        <v>43200.499224537038</v>
      </c>
      <c r="H1712" s="12"/>
      <c r="I1712" s="11"/>
    </row>
    <row r="1713" spans="1:9" hidden="1" x14ac:dyDescent="0.3">
      <c r="A1713" s="24">
        <v>1711</v>
      </c>
      <c r="B1713" s="11" t="str">
        <f>IFERROR(INDEX({"JSNY-BJ0001-01";"JSNY-JS0022-01";"JSNY-JS0002-01"},MATCH(D1713,{"BJ_zhongyu";"JS_WX_liteer";"JS_CZ_wodefeng"},0)),"")</f>
        <v>JSNY-JS0022-01</v>
      </c>
      <c r="C1713" s="11" t="str">
        <f>IFERROR(INDEX({"北京中裕世纪大酒店";"江苏利特尔绿色包装股份有限公司";"常州市金坛沃德丰电子科技有限公司"},MATCH(D1713,{"BJ_zhongyu";"JS_WX_liteer";"JS_CZ_wodefeng"},0)),"")</f>
        <v>江苏利特尔绿色包装股份有限公司</v>
      </c>
      <c r="D1713" s="11" t="str">
        <f>[1]动作!$G1712</f>
        <v>JS_WX_liteer</v>
      </c>
      <c r="E1713" s="11" t="str">
        <f>[1]动作!$D1712</f>
        <v>分系统1BMS1SOC过低二级故障</v>
      </c>
      <c r="F1713" s="11" t="s">
        <v>177</v>
      </c>
      <c r="G1713" s="12">
        <f>[1]动作!$A1712+[1]动作!$B1712</f>
        <v>43200.499224537038</v>
      </c>
      <c r="H1713" s="12"/>
      <c r="I1713" s="11"/>
    </row>
    <row r="1714" spans="1:9" hidden="1" x14ac:dyDescent="0.3">
      <c r="A1714" s="24">
        <v>1712</v>
      </c>
      <c r="B1714" s="11" t="str">
        <f>IFERROR(INDEX({"JSNY-BJ0001-01";"JSNY-JS0022-01";"JSNY-JS0002-01"},MATCH(D1714,{"BJ_zhongyu";"JS_WX_liteer";"JS_CZ_wodefeng"},0)),"")</f>
        <v>JSNY-JS0022-01</v>
      </c>
      <c r="C1714" s="11" t="str">
        <f>IFERROR(INDEX({"北京中裕世纪大酒店";"江苏利特尔绿色包装股份有限公司";"常州市金坛沃德丰电子科技有限公司"},MATCH(D1714,{"BJ_zhongyu";"JS_WX_liteer";"JS_CZ_wodefeng"},0)),"")</f>
        <v>江苏利特尔绿色包装股份有限公司</v>
      </c>
      <c r="D1714" s="11" t="str">
        <f>[1]动作!$G1713</f>
        <v>JS_WX_liteer</v>
      </c>
      <c r="E1714" s="11" t="str">
        <f>[1]动作!$D1713</f>
        <v>分系统1BMS5SOC过低一级故障</v>
      </c>
      <c r="F1714" s="11" t="s">
        <v>177</v>
      </c>
      <c r="G1714" s="12">
        <f>[1]动作!$A1713+[1]动作!$B1713</f>
        <v>43200.499571759261</v>
      </c>
      <c r="H1714" s="12"/>
      <c r="I1714" s="11"/>
    </row>
    <row r="1715" spans="1:9" hidden="1" x14ac:dyDescent="0.3">
      <c r="A1715" s="24">
        <v>1713</v>
      </c>
      <c r="B1715" s="11" t="str">
        <f>IFERROR(INDEX({"JSNY-BJ0001-01";"JSNY-JS0022-01";"JSNY-JS0002-01"},MATCH(D1715,{"BJ_zhongyu";"JS_WX_liteer";"JS_CZ_wodefeng"},0)),"")</f>
        <v>JSNY-JS0022-01</v>
      </c>
      <c r="C1715" s="11" t="str">
        <f>IFERROR(INDEX({"北京中裕世纪大酒店";"江苏利特尔绿色包装股份有限公司";"常州市金坛沃德丰电子科技有限公司"},MATCH(D1715,{"BJ_zhongyu";"JS_WX_liteer";"JS_CZ_wodefeng"},0)),"")</f>
        <v>江苏利特尔绿色包装股份有限公司</v>
      </c>
      <c r="D1715" s="11" t="str">
        <f>[1]动作!$G1714</f>
        <v>JS_WX_liteer</v>
      </c>
      <c r="E1715" s="11" t="str">
        <f>[1]动作!$D1714</f>
        <v>分系统1BMS5SOC过低二级故障</v>
      </c>
      <c r="F1715" s="11" t="s">
        <v>177</v>
      </c>
      <c r="G1715" s="12">
        <f>[1]动作!$A1714+[1]动作!$B1714</f>
        <v>43200.499571759261</v>
      </c>
      <c r="H1715" s="12"/>
      <c r="I1715" s="11"/>
    </row>
    <row r="1716" spans="1:9" hidden="1" x14ac:dyDescent="0.3">
      <c r="A1716" s="24">
        <v>1714</v>
      </c>
      <c r="B1716" s="11" t="str">
        <f>IFERROR(INDEX({"JSNY-BJ0001-01";"JSNY-JS0022-01";"JSNY-JS0002-01"},MATCH(D1716,{"BJ_zhongyu";"JS_WX_liteer";"JS_CZ_wodefeng"},0)),"")</f>
        <v>JSNY-JS0002-01</v>
      </c>
      <c r="C1716" s="11" t="str">
        <f>IFERROR(INDEX({"北京中裕世纪大酒店";"江苏利特尔绿色包装股份有限公司";"常州市金坛沃德丰电子科技有限公司"},MATCH(D1716,{"BJ_zhongyu";"JS_WX_liteer";"JS_CZ_wodefeng"},0)),"")</f>
        <v>常州市金坛沃德丰电子科技有限公司</v>
      </c>
      <c r="D1716" s="11" t="str">
        <f>[1]动作!$G1715</f>
        <v>JS_CZ_wodefeng</v>
      </c>
      <c r="E1716" s="11" t="str">
        <f>[1]动作!$D1715</f>
        <v>分系统1BCMS5告警状态</v>
      </c>
      <c r="F1716" s="11" t="s">
        <v>177</v>
      </c>
      <c r="G1716" s="12">
        <f>[1]动作!$A1715+[1]动作!$B1715</f>
        <v>43200.512071759258</v>
      </c>
      <c r="H1716" s="12"/>
      <c r="I1716" s="11"/>
    </row>
    <row r="1717" spans="1:9" hidden="1" x14ac:dyDescent="0.3">
      <c r="A1717" s="24">
        <v>1715</v>
      </c>
      <c r="B1717" s="11" t="str">
        <f>IFERROR(INDEX({"JSNY-BJ0001-01";"JSNY-JS0022-01";"JSNY-JS0002-01"},MATCH(D1717,{"BJ_zhongyu";"JS_WX_liteer";"JS_CZ_wodefeng"},0)),"")</f>
        <v>JSNY-JS0002-01</v>
      </c>
      <c r="C1717" s="11" t="str">
        <f>IFERROR(INDEX({"北京中裕世纪大酒店";"江苏利特尔绿色包装股份有限公司";"常州市金坛沃德丰电子科技有限公司"},MATCH(D1717,{"BJ_zhongyu";"JS_WX_liteer";"JS_CZ_wodefeng"},0)),"")</f>
        <v>常州市金坛沃德丰电子科技有限公司</v>
      </c>
      <c r="D1717" s="11" t="str">
        <f>[1]动作!$G1716</f>
        <v>JS_CZ_wodefeng</v>
      </c>
      <c r="E1717" s="11" t="str">
        <f>[1]动作!$D1716</f>
        <v>分系统1BMS5单体电压过低二级故障</v>
      </c>
      <c r="F1717" s="11" t="s">
        <v>177</v>
      </c>
      <c r="G1717" s="12">
        <f>[1]动作!$A1716+[1]动作!$B1716</f>
        <v>43200.512071759258</v>
      </c>
      <c r="H1717" s="12"/>
      <c r="I1717" s="11"/>
    </row>
    <row r="1718" spans="1:9" hidden="1" x14ac:dyDescent="0.3">
      <c r="A1718" s="24">
        <v>1716</v>
      </c>
      <c r="B1718" s="11" t="str">
        <f>IFERROR(INDEX({"JSNY-BJ0001-01";"JSNY-JS0022-01";"JSNY-JS0002-01"},MATCH(D1718,{"BJ_zhongyu";"JS_WX_liteer";"JS_CZ_wodefeng"},0)),"")</f>
        <v>JSNY-JS0002-01</v>
      </c>
      <c r="C1718" s="11" t="str">
        <f>IFERROR(INDEX({"北京中裕世纪大酒店";"江苏利特尔绿色包装股份有限公司";"常州市金坛沃德丰电子科技有限公司"},MATCH(D1718,{"BJ_zhongyu";"JS_WX_liteer";"JS_CZ_wodefeng"},0)),"")</f>
        <v>常州市金坛沃德丰电子科技有限公司</v>
      </c>
      <c r="D1718" s="11" t="str">
        <f>[1]动作!$G1717</f>
        <v>JS_CZ_wodefeng</v>
      </c>
      <c r="E1718" s="11" t="str">
        <f>[1]动作!$D1717</f>
        <v>分系统1BMS1单体电压过低一级故障</v>
      </c>
      <c r="F1718" s="11" t="s">
        <v>177</v>
      </c>
      <c r="G1718" s="12">
        <f>[1]动作!$A1717+[1]动作!$B1717</f>
        <v>43200.517743055556</v>
      </c>
      <c r="H1718" s="12"/>
      <c r="I1718" s="11"/>
    </row>
    <row r="1719" spans="1:9" hidden="1" x14ac:dyDescent="0.3">
      <c r="A1719" s="24">
        <v>1717</v>
      </c>
      <c r="B1719" s="11" t="str">
        <f>IFERROR(INDEX({"JSNY-BJ0001-01";"JSNY-JS0022-01";"JSNY-JS0002-01"},MATCH(D1719,{"BJ_zhongyu";"JS_WX_liteer";"JS_CZ_wodefeng"},0)),"")</f>
        <v>JSNY-JS0002-01</v>
      </c>
      <c r="C1719" s="11" t="str">
        <f>IFERROR(INDEX({"北京中裕世纪大酒店";"江苏利特尔绿色包装股份有限公司";"常州市金坛沃德丰电子科技有限公司"},MATCH(D1719,{"BJ_zhongyu";"JS_WX_liteer";"JS_CZ_wodefeng"},0)),"")</f>
        <v>常州市金坛沃德丰电子科技有限公司</v>
      </c>
      <c r="D1719" s="11" t="str">
        <f>[1]动作!$G1718</f>
        <v>JS_CZ_wodefeng</v>
      </c>
      <c r="E1719" s="11" t="str">
        <f>[1]动作!$D1718</f>
        <v>分系统1BMS6单体电压过低一级故障</v>
      </c>
      <c r="F1719" s="11" t="s">
        <v>177</v>
      </c>
      <c r="G1719" s="12">
        <f>[1]动作!$A1718+[1]动作!$B1718</f>
        <v>43200.518148148149</v>
      </c>
      <c r="H1719" s="12"/>
      <c r="I1719" s="11"/>
    </row>
    <row r="1720" spans="1:9" hidden="1" x14ac:dyDescent="0.3">
      <c r="A1720" s="24">
        <v>1718</v>
      </c>
      <c r="B1720" s="11" t="str">
        <f>IFERROR(INDEX({"JSNY-BJ0001-01";"JSNY-JS0022-01";"JSNY-JS0002-01"},MATCH(D1720,{"BJ_zhongyu";"JS_WX_liteer";"JS_CZ_wodefeng"},0)),"")</f>
        <v>JSNY-JS0002-01</v>
      </c>
      <c r="C1720" s="11" t="str">
        <f>IFERROR(INDEX({"北京中裕世纪大酒店";"江苏利特尔绿色包装股份有限公司";"常州市金坛沃德丰电子科技有限公司"},MATCH(D1720,{"BJ_zhongyu";"JS_WX_liteer";"JS_CZ_wodefeng"},0)),"")</f>
        <v>常州市金坛沃德丰电子科技有限公司</v>
      </c>
      <c r="D1720" s="11" t="str">
        <f>[1]动作!$G1719</f>
        <v>JS_CZ_wodefeng</v>
      </c>
      <c r="E1720" s="11" t="str">
        <f>[1]动作!$D1719</f>
        <v>分系统1BMS3单体电压过低一级故障</v>
      </c>
      <c r="F1720" s="11" t="s">
        <v>177</v>
      </c>
      <c r="G1720" s="12">
        <f>[1]动作!$A1719+[1]动作!$B1719</f>
        <v>43200.518611111111</v>
      </c>
      <c r="H1720" s="12"/>
      <c r="I1720" s="11"/>
    </row>
    <row r="1721" spans="1:9" hidden="1" x14ac:dyDescent="0.3">
      <c r="A1721" s="24">
        <v>1719</v>
      </c>
      <c r="B1721" s="11" t="str">
        <f>IFERROR(INDEX({"JSNY-BJ0001-01";"JSNY-JS0022-01";"JSNY-JS0002-01"},MATCH(D1721,{"BJ_zhongyu";"JS_WX_liteer";"JS_CZ_wodefeng"},0)),"")</f>
        <v>JSNY-JS0002-01</v>
      </c>
      <c r="C1721" s="11" t="str">
        <f>IFERROR(INDEX({"北京中裕世纪大酒店";"江苏利特尔绿色包装股份有限公司";"常州市金坛沃德丰电子科技有限公司"},MATCH(D1721,{"BJ_zhongyu";"JS_WX_liteer";"JS_CZ_wodefeng"},0)),"")</f>
        <v>常州市金坛沃德丰电子科技有限公司</v>
      </c>
      <c r="D1721" s="11" t="str">
        <f>[1]动作!$G1720</f>
        <v>JS_CZ_wodefeng</v>
      </c>
      <c r="E1721" s="11" t="str">
        <f>[1]动作!$D1720</f>
        <v>分系统1BMS4单体电压过低一级故障</v>
      </c>
      <c r="F1721" s="11" t="s">
        <v>177</v>
      </c>
      <c r="G1721" s="12">
        <f>[1]动作!$A1720+[1]动作!$B1720</f>
        <v>43200.518784722219</v>
      </c>
      <c r="H1721" s="12"/>
      <c r="I1721" s="11"/>
    </row>
    <row r="1722" spans="1:9" hidden="1" x14ac:dyDescent="0.3">
      <c r="A1722" s="24">
        <v>1720</v>
      </c>
      <c r="B1722" s="11" t="str">
        <f>IFERROR(INDEX({"JSNY-BJ0001-01";"JSNY-JS0022-01";"JSNY-JS0002-01"},MATCH(D1722,{"BJ_zhongyu";"JS_WX_liteer";"JS_CZ_wodefeng"},0)),"")</f>
        <v>JSNY-JS0002-01</v>
      </c>
      <c r="C1722" s="11" t="str">
        <f>IFERROR(INDEX({"北京中裕世纪大酒店";"江苏利特尔绿色包装股份有限公司";"常州市金坛沃德丰电子科技有限公司"},MATCH(D1722,{"BJ_zhongyu";"JS_WX_liteer";"JS_CZ_wodefeng"},0)),"")</f>
        <v>常州市金坛沃德丰电子科技有限公司</v>
      </c>
      <c r="D1722" s="11" t="str">
        <f>[1]动作!$G1721</f>
        <v>JS_CZ_wodefeng</v>
      </c>
      <c r="E1722" s="11" t="str">
        <f>[1]动作!$D1721</f>
        <v>分系统1BMS2单体电压过低一级故障</v>
      </c>
      <c r="F1722" s="11" t="s">
        <v>177</v>
      </c>
      <c r="G1722" s="12">
        <f>[1]动作!$A1721+[1]动作!$B1721</f>
        <v>43200.519305555557</v>
      </c>
      <c r="H1722" s="12"/>
      <c r="I1722" s="11"/>
    </row>
    <row r="1723" spans="1:9" hidden="1" x14ac:dyDescent="0.3">
      <c r="A1723" s="24">
        <v>1721</v>
      </c>
      <c r="B1723" s="11" t="str">
        <f>IFERROR(INDEX({"JSNY-BJ0001-01";"JSNY-JS0022-01";"JSNY-JS0002-01"},MATCH(D1723,{"BJ_zhongyu";"JS_WX_liteer";"JS_CZ_wodefeng"},0)),"")</f>
        <v>JSNY-JS0002-01</v>
      </c>
      <c r="C1723" s="11" t="str">
        <f>IFERROR(INDEX({"北京中裕世纪大酒店";"江苏利特尔绿色包装股份有限公司";"常州市金坛沃德丰电子科技有限公司"},MATCH(D1723,{"BJ_zhongyu";"JS_WX_liteer";"JS_CZ_wodefeng"},0)),"")</f>
        <v>常州市金坛沃德丰电子科技有限公司</v>
      </c>
      <c r="D1723" s="11" t="str">
        <f>[1]动作!$G1722</f>
        <v>JS_CZ_wodefeng</v>
      </c>
      <c r="E1723" s="11" t="str">
        <f>[1]动作!$D1722</f>
        <v>分系统1BMS1总电压过低一级故障</v>
      </c>
      <c r="F1723" s="11" t="s">
        <v>177</v>
      </c>
      <c r="G1723" s="12">
        <f>[1]动作!$A1722+[1]动作!$B1722</f>
        <v>43200.521041666667</v>
      </c>
      <c r="H1723" s="12"/>
      <c r="I1723" s="11"/>
    </row>
    <row r="1724" spans="1:9" hidden="1" x14ac:dyDescent="0.3">
      <c r="A1724" s="24">
        <v>1722</v>
      </c>
      <c r="B1724" s="11" t="str">
        <f>IFERROR(INDEX({"JSNY-BJ0001-01";"JSNY-JS0022-01";"JSNY-JS0002-01"},MATCH(D1724,{"BJ_zhongyu";"JS_WX_liteer";"JS_CZ_wodefeng"},0)),"")</f>
        <v>JSNY-JS0002-01</v>
      </c>
      <c r="C1724" s="11" t="str">
        <f>IFERROR(INDEX({"北京中裕世纪大酒店";"江苏利特尔绿色包装股份有限公司";"常州市金坛沃德丰电子科技有限公司"},MATCH(D1724,{"BJ_zhongyu";"JS_WX_liteer";"JS_CZ_wodefeng"},0)),"")</f>
        <v>常州市金坛沃德丰电子科技有限公司</v>
      </c>
      <c r="D1724" s="11" t="str">
        <f>[1]动作!$G1723</f>
        <v>JS_CZ_wodefeng</v>
      </c>
      <c r="E1724" s="11" t="str">
        <f>[1]动作!$D1723</f>
        <v>分系统1BMS3总电压过低一级故障</v>
      </c>
      <c r="F1724" s="11" t="s">
        <v>177</v>
      </c>
      <c r="G1724" s="12">
        <f>[1]动作!$A1723+[1]动作!$B1723</f>
        <v>43200.521215277775</v>
      </c>
      <c r="H1724" s="12"/>
      <c r="I1724" s="11"/>
    </row>
    <row r="1725" spans="1:9" hidden="1" x14ac:dyDescent="0.3">
      <c r="A1725" s="24">
        <v>1723</v>
      </c>
      <c r="B1725" s="11" t="str">
        <f>IFERROR(INDEX({"JSNY-BJ0001-01";"JSNY-JS0022-01";"JSNY-JS0002-01"},MATCH(D1725,{"BJ_zhongyu";"JS_WX_liteer";"JS_CZ_wodefeng"},0)),"")</f>
        <v>JSNY-JS0002-01</v>
      </c>
      <c r="C1725" s="11" t="str">
        <f>IFERROR(INDEX({"北京中裕世纪大酒店";"江苏利特尔绿色包装股份有限公司";"常州市金坛沃德丰电子科技有限公司"},MATCH(D1725,{"BJ_zhongyu";"JS_WX_liteer";"JS_CZ_wodefeng"},0)),"")</f>
        <v>常州市金坛沃德丰电子科技有限公司</v>
      </c>
      <c r="D1725" s="11" t="str">
        <f>[1]动作!$G1724</f>
        <v>JS_CZ_wodefeng</v>
      </c>
      <c r="E1725" s="11" t="str">
        <f>[1]动作!$D1724</f>
        <v>分系统1BMS2总电压过低一级故障</v>
      </c>
      <c r="F1725" s="11" t="s">
        <v>177</v>
      </c>
      <c r="G1725" s="12">
        <f>[1]动作!$A1724+[1]动作!$B1724</f>
        <v>43200.521331018521</v>
      </c>
      <c r="H1725" s="12"/>
      <c r="I1725" s="11"/>
    </row>
    <row r="1726" spans="1:9" hidden="1" x14ac:dyDescent="0.3">
      <c r="A1726" s="24">
        <v>1724</v>
      </c>
      <c r="B1726" s="11" t="str">
        <f>IFERROR(INDEX({"JSNY-BJ0001-01";"JSNY-JS0022-01";"JSNY-JS0002-01"},MATCH(D1726,{"BJ_zhongyu";"JS_WX_liteer";"JS_CZ_wodefeng"},0)),"")</f>
        <v>JSNY-JS0002-01</v>
      </c>
      <c r="C1726" s="11" t="str">
        <f>IFERROR(INDEX({"北京中裕世纪大酒店";"江苏利特尔绿色包装股份有限公司";"常州市金坛沃德丰电子科技有限公司"},MATCH(D1726,{"BJ_zhongyu";"JS_WX_liteer";"JS_CZ_wodefeng"},0)),"")</f>
        <v>常州市金坛沃德丰电子科技有限公司</v>
      </c>
      <c r="D1726" s="11" t="str">
        <f>[1]动作!$G1725</f>
        <v>JS_CZ_wodefeng</v>
      </c>
      <c r="E1726" s="11" t="str">
        <f>[1]动作!$D1725</f>
        <v>分系统1BMS6总电压过低一级故障</v>
      </c>
      <c r="F1726" s="11" t="s">
        <v>177</v>
      </c>
      <c r="G1726" s="12">
        <f>[1]动作!$A1725+[1]动作!$B1725</f>
        <v>43200.521331018521</v>
      </c>
      <c r="H1726" s="12"/>
      <c r="I1726" s="11"/>
    </row>
    <row r="1727" spans="1:9" hidden="1" x14ac:dyDescent="0.3">
      <c r="A1727" s="24">
        <v>1725</v>
      </c>
      <c r="B1727" s="11" t="str">
        <f>IFERROR(INDEX({"JSNY-BJ0001-01";"JSNY-JS0022-01";"JSNY-JS0002-01"},MATCH(D1727,{"BJ_zhongyu";"JS_WX_liteer";"JS_CZ_wodefeng"},0)),"")</f>
        <v>JSNY-JS0002-01</v>
      </c>
      <c r="C1727" s="11" t="str">
        <f>IFERROR(INDEX({"北京中裕世纪大酒店";"江苏利特尔绿色包装股份有限公司";"常州市金坛沃德丰电子科技有限公司"},MATCH(D1727,{"BJ_zhongyu";"JS_WX_liteer";"JS_CZ_wodefeng"},0)),"")</f>
        <v>常州市金坛沃德丰电子科技有限公司</v>
      </c>
      <c r="D1727" s="11" t="str">
        <f>[1]动作!$G1726</f>
        <v>JS_CZ_wodefeng</v>
      </c>
      <c r="E1727" s="11" t="str">
        <f>[1]动作!$D1726</f>
        <v>分系统1BMS4总电压过低一级故障</v>
      </c>
      <c r="F1727" s="11" t="s">
        <v>177</v>
      </c>
      <c r="G1727" s="12">
        <f>[1]动作!$A1726+[1]动作!$B1726</f>
        <v>43200.52144675926</v>
      </c>
      <c r="H1727" s="12"/>
      <c r="I1727" s="11"/>
    </row>
    <row r="1728" spans="1:9" hidden="1" x14ac:dyDescent="0.3">
      <c r="A1728" s="24">
        <v>1726</v>
      </c>
      <c r="B1728" s="11" t="str">
        <f>IFERROR(INDEX({"JSNY-BJ0001-01";"JSNY-JS0022-01";"JSNY-JS0002-01"},MATCH(D1728,{"BJ_zhongyu";"JS_WX_liteer";"JS_CZ_wodefeng"},0)),"")</f>
        <v>JSNY-JS0002-01</v>
      </c>
      <c r="C1728" s="11" t="str">
        <f>IFERROR(INDEX({"北京中裕世纪大酒店";"江苏利特尔绿色包装股份有限公司";"常州市金坛沃德丰电子科技有限公司"},MATCH(D1728,{"BJ_zhongyu";"JS_WX_liteer";"JS_CZ_wodefeng"},0)),"")</f>
        <v>常州市金坛沃德丰电子科技有限公司</v>
      </c>
      <c r="D1728" s="11" t="str">
        <f>[1]动作!$G1727</f>
        <v>JS_CZ_wodefeng</v>
      </c>
      <c r="E1728" s="11" t="str">
        <f>[1]动作!$D1727</f>
        <v>分系统1BMS5总电压过低一级故障</v>
      </c>
      <c r="F1728" s="11" t="s">
        <v>177</v>
      </c>
      <c r="G1728" s="12">
        <f>[1]动作!$A1727+[1]动作!$B1727</f>
        <v>43200.52144675926</v>
      </c>
      <c r="H1728" s="12"/>
      <c r="I1728" s="11"/>
    </row>
    <row r="1729" spans="1:9" hidden="1" x14ac:dyDescent="0.3">
      <c r="A1729" s="24">
        <v>1727</v>
      </c>
      <c r="B1729" s="11" t="str">
        <f>IFERROR(INDEX({"JSNY-BJ0001-01";"JSNY-JS0022-01";"JSNY-JS0002-01"},MATCH(D1729,{"BJ_zhongyu";"JS_WX_liteer";"JS_CZ_wodefeng"},0)),"")</f>
        <v>JSNY-JS0002-01</v>
      </c>
      <c r="C1729" s="11" t="str">
        <f>IFERROR(INDEX({"北京中裕世纪大酒店";"江苏利特尔绿色包装股份有限公司";"常州市金坛沃德丰电子科技有限公司"},MATCH(D1729,{"BJ_zhongyu";"JS_WX_liteer";"JS_CZ_wodefeng"},0)),"")</f>
        <v>常州市金坛沃德丰电子科技有限公司</v>
      </c>
      <c r="D1729" s="11" t="str">
        <f>[1]动作!$G1728</f>
        <v>JS_CZ_wodefeng</v>
      </c>
      <c r="E1729" s="11" t="str">
        <f>[1]动作!$D1728</f>
        <v>分系统1BMS5单体电压过低一级故障</v>
      </c>
      <c r="F1729" s="11" t="s">
        <v>177</v>
      </c>
      <c r="G1729" s="12">
        <f>[1]动作!$A1728+[1]动作!$B1728</f>
        <v>43200.522199074076</v>
      </c>
      <c r="H1729" s="12"/>
      <c r="I1729" s="11"/>
    </row>
    <row r="1730" spans="1:9" hidden="1" x14ac:dyDescent="0.3">
      <c r="A1730" s="24">
        <v>1728</v>
      </c>
      <c r="B1730" s="11" t="str">
        <f>IFERROR(INDEX({"JSNY-BJ0001-01";"JSNY-JS0022-01";"JSNY-JS0002-01"},MATCH(D1730,{"BJ_zhongyu";"JS_WX_liteer";"JS_CZ_wodefeng"},0)),"")</f>
        <v>JSNY-JS0002-01</v>
      </c>
      <c r="C1730" s="11" t="str">
        <f>IFERROR(INDEX({"北京中裕世纪大酒店";"江苏利特尔绿色包装股份有限公司";"常州市金坛沃德丰电子科技有限公司"},MATCH(D1730,{"BJ_zhongyu";"JS_WX_liteer";"JS_CZ_wodefeng"},0)),"")</f>
        <v>常州市金坛沃德丰电子科技有限公司</v>
      </c>
      <c r="D1730" s="11" t="str">
        <f>[1]动作!$G1729</f>
        <v>JS_CZ_wodefeng</v>
      </c>
      <c r="E1730" s="11" t="str">
        <f>[1]动作!$D1729</f>
        <v>分系统1BMS1总电压过低一级故障</v>
      </c>
      <c r="F1730" s="11" t="s">
        <v>177</v>
      </c>
      <c r="G1730" s="12">
        <f>[1]动作!$A1729+[1]动作!$B1729</f>
        <v>43200.820196759261</v>
      </c>
      <c r="H1730" s="12"/>
      <c r="I1730" s="11"/>
    </row>
    <row r="1731" spans="1:9" hidden="1" x14ac:dyDescent="0.3">
      <c r="A1731" s="24">
        <v>1729</v>
      </c>
      <c r="B1731" s="11" t="str">
        <f>IFERROR(INDEX({"JSNY-BJ0001-01";"JSNY-JS0022-01";"JSNY-JS0002-01"},MATCH(D1731,{"BJ_zhongyu";"JS_WX_liteer";"JS_CZ_wodefeng"},0)),"")</f>
        <v>JSNY-JS0002-01</v>
      </c>
      <c r="C1731" s="11" t="str">
        <f>IFERROR(INDEX({"北京中裕世纪大酒店";"江苏利特尔绿色包装股份有限公司";"常州市金坛沃德丰电子科技有限公司"},MATCH(D1731,{"BJ_zhongyu";"JS_WX_liteer";"JS_CZ_wodefeng"},0)),"")</f>
        <v>常州市金坛沃德丰电子科技有限公司</v>
      </c>
      <c r="D1731" s="11" t="str">
        <f>[1]动作!$G1730</f>
        <v>JS_CZ_wodefeng</v>
      </c>
      <c r="E1731" s="11" t="str">
        <f>[1]动作!$D1730</f>
        <v>分系统1BMS1总电压过低二级故障</v>
      </c>
      <c r="F1731" s="11" t="s">
        <v>177</v>
      </c>
      <c r="G1731" s="12">
        <f>[1]动作!$A1730+[1]动作!$B1730</f>
        <v>43200.820196759261</v>
      </c>
      <c r="H1731" s="12"/>
      <c r="I1731" s="11"/>
    </row>
    <row r="1732" spans="1:9" hidden="1" x14ac:dyDescent="0.3">
      <c r="A1732" s="24">
        <v>1730</v>
      </c>
      <c r="B1732" s="11" t="str">
        <f>IFERROR(INDEX({"JSNY-BJ0001-01";"JSNY-JS0022-01";"JSNY-JS0002-01"},MATCH(D1732,{"BJ_zhongyu";"JS_WX_liteer";"JS_CZ_wodefeng"},0)),"")</f>
        <v>JSNY-JS0002-01</v>
      </c>
      <c r="C1732" s="11" t="str">
        <f>IFERROR(INDEX({"北京中裕世纪大酒店";"江苏利特尔绿色包装股份有限公司";"常州市金坛沃德丰电子科技有限公司"},MATCH(D1732,{"BJ_zhongyu";"JS_WX_liteer";"JS_CZ_wodefeng"},0)),"")</f>
        <v>常州市金坛沃德丰电子科技有限公司</v>
      </c>
      <c r="D1732" s="11" t="str">
        <f>[1]动作!$G1731</f>
        <v>JS_CZ_wodefeng</v>
      </c>
      <c r="E1732" s="11" t="str">
        <f>[1]动作!$D1731</f>
        <v>分系统1BMS3总电压过低一级故障</v>
      </c>
      <c r="F1732" s="11" t="s">
        <v>177</v>
      </c>
      <c r="G1732" s="12">
        <f>[1]动作!$A1731+[1]动作!$B1731</f>
        <v>43200.820717592593</v>
      </c>
      <c r="H1732" s="12"/>
      <c r="I1732" s="11"/>
    </row>
    <row r="1733" spans="1:9" hidden="1" x14ac:dyDescent="0.3">
      <c r="A1733" s="24">
        <v>1731</v>
      </c>
      <c r="B1733" s="11" t="str">
        <f>IFERROR(INDEX({"JSNY-BJ0001-01";"JSNY-JS0022-01";"JSNY-JS0002-01"},MATCH(D1733,{"BJ_zhongyu";"JS_WX_liteer";"JS_CZ_wodefeng"},0)),"")</f>
        <v>JSNY-JS0002-01</v>
      </c>
      <c r="C1733" s="11" t="str">
        <f>IFERROR(INDEX({"北京中裕世纪大酒店";"江苏利特尔绿色包装股份有限公司";"常州市金坛沃德丰电子科技有限公司"},MATCH(D1733,{"BJ_zhongyu";"JS_WX_liteer";"JS_CZ_wodefeng"},0)),"")</f>
        <v>常州市金坛沃德丰电子科技有限公司</v>
      </c>
      <c r="D1733" s="11" t="str">
        <f>[1]动作!$G1732</f>
        <v>JS_CZ_wodefeng</v>
      </c>
      <c r="E1733" s="11" t="str">
        <f>[1]动作!$D1732</f>
        <v>分系统1BMS3总电压过低二级故障</v>
      </c>
      <c r="F1733" s="11" t="s">
        <v>177</v>
      </c>
      <c r="G1733" s="12">
        <f>[1]动作!$A1732+[1]动作!$B1732</f>
        <v>43200.820717592593</v>
      </c>
      <c r="H1733" s="12"/>
      <c r="I1733" s="11"/>
    </row>
    <row r="1734" spans="1:9" hidden="1" x14ac:dyDescent="0.3">
      <c r="A1734" s="24">
        <v>1732</v>
      </c>
      <c r="B1734" s="11" t="str">
        <f>IFERROR(INDEX({"JSNY-BJ0001-01";"JSNY-JS0022-01";"JSNY-JS0002-01"},MATCH(D1734,{"BJ_zhongyu";"JS_WX_liteer";"JS_CZ_wodefeng"},0)),"")</f>
        <v>JSNY-JS0002-01</v>
      </c>
      <c r="C1734" s="11" t="str">
        <f>IFERROR(INDEX({"北京中裕世纪大酒店";"江苏利特尔绿色包装股份有限公司";"常州市金坛沃德丰电子科技有限公司"},MATCH(D1734,{"BJ_zhongyu";"JS_WX_liteer";"JS_CZ_wodefeng"},0)),"")</f>
        <v>常州市金坛沃德丰电子科技有限公司</v>
      </c>
      <c r="D1734" s="11" t="str">
        <f>[1]动作!$G1733</f>
        <v>JS_CZ_wodefeng</v>
      </c>
      <c r="E1734" s="11" t="str">
        <f>[1]动作!$D1733</f>
        <v>分系统1BMS6总电压过低一级故障</v>
      </c>
      <c r="F1734" s="11" t="s">
        <v>177</v>
      </c>
      <c r="G1734" s="12">
        <f>[1]动作!$A1733+[1]动作!$B1733</f>
        <v>43200.820949074077</v>
      </c>
      <c r="H1734" s="12"/>
      <c r="I1734" s="11"/>
    </row>
    <row r="1735" spans="1:9" hidden="1" x14ac:dyDescent="0.3">
      <c r="A1735" s="24">
        <v>1733</v>
      </c>
      <c r="B1735" s="11" t="str">
        <f>IFERROR(INDEX({"JSNY-BJ0001-01";"JSNY-JS0022-01";"JSNY-JS0002-01"},MATCH(D1735,{"BJ_zhongyu";"JS_WX_liteer";"JS_CZ_wodefeng"},0)),"")</f>
        <v>JSNY-JS0002-01</v>
      </c>
      <c r="C1735" s="11" t="str">
        <f>IFERROR(INDEX({"北京中裕世纪大酒店";"江苏利特尔绿色包装股份有限公司";"常州市金坛沃德丰电子科技有限公司"},MATCH(D1735,{"BJ_zhongyu";"JS_WX_liteer";"JS_CZ_wodefeng"},0)),"")</f>
        <v>常州市金坛沃德丰电子科技有限公司</v>
      </c>
      <c r="D1735" s="11" t="str">
        <f>[1]动作!$G1734</f>
        <v>JS_CZ_wodefeng</v>
      </c>
      <c r="E1735" s="11" t="str">
        <f>[1]动作!$D1734</f>
        <v>分系统1BMS6总电压过低二级故障</v>
      </c>
      <c r="F1735" s="11" t="s">
        <v>177</v>
      </c>
      <c r="G1735" s="12">
        <f>[1]动作!$A1734+[1]动作!$B1734</f>
        <v>43200.820949074077</v>
      </c>
      <c r="H1735" s="12"/>
      <c r="I1735" s="11"/>
    </row>
    <row r="1736" spans="1:9" hidden="1" x14ac:dyDescent="0.3">
      <c r="A1736" s="24">
        <v>1734</v>
      </c>
      <c r="B1736" s="11" t="str">
        <f>IFERROR(INDEX({"JSNY-BJ0001-01";"JSNY-JS0022-01";"JSNY-JS0002-01"},MATCH(D1736,{"BJ_zhongyu";"JS_WX_liteer";"JS_CZ_wodefeng"},0)),"")</f>
        <v>JSNY-JS0002-01</v>
      </c>
      <c r="C1736" s="11" t="str">
        <f>IFERROR(INDEX({"北京中裕世纪大酒店";"江苏利特尔绿色包装股份有限公司";"常州市金坛沃德丰电子科技有限公司"},MATCH(D1736,{"BJ_zhongyu";"JS_WX_liteer";"JS_CZ_wodefeng"},0)),"")</f>
        <v>常州市金坛沃德丰电子科技有限公司</v>
      </c>
      <c r="D1736" s="11" t="str">
        <f>[1]动作!$G1735</f>
        <v>JS_CZ_wodefeng</v>
      </c>
      <c r="E1736" s="11" t="str">
        <f>[1]动作!$D1735</f>
        <v>分系统1BMS5总电压过低一级故障</v>
      </c>
      <c r="F1736" s="11" t="s">
        <v>177</v>
      </c>
      <c r="G1736" s="12">
        <f>[1]动作!$A1735+[1]动作!$B1735</f>
        <v>43200.821412037039</v>
      </c>
      <c r="H1736" s="12"/>
      <c r="I1736" s="11"/>
    </row>
    <row r="1737" spans="1:9" hidden="1" x14ac:dyDescent="0.3">
      <c r="A1737" s="24">
        <v>1735</v>
      </c>
      <c r="B1737" s="11" t="str">
        <f>IFERROR(INDEX({"JSNY-BJ0001-01";"JSNY-JS0022-01";"JSNY-JS0002-01"},MATCH(D1737,{"BJ_zhongyu";"JS_WX_liteer";"JS_CZ_wodefeng"},0)),"")</f>
        <v>JSNY-JS0002-01</v>
      </c>
      <c r="C1737" s="11" t="str">
        <f>IFERROR(INDEX({"北京中裕世纪大酒店";"江苏利特尔绿色包装股份有限公司";"常州市金坛沃德丰电子科技有限公司"},MATCH(D1737,{"BJ_zhongyu";"JS_WX_liteer";"JS_CZ_wodefeng"},0)),"")</f>
        <v>常州市金坛沃德丰电子科技有限公司</v>
      </c>
      <c r="D1737" s="11" t="str">
        <f>[1]动作!$G1736</f>
        <v>JS_CZ_wodefeng</v>
      </c>
      <c r="E1737" s="11" t="str">
        <f>[1]动作!$D1736</f>
        <v>分系统1BMS5总电压过低二级故障</v>
      </c>
      <c r="F1737" s="11" t="s">
        <v>177</v>
      </c>
      <c r="G1737" s="12">
        <f>[1]动作!$A1736+[1]动作!$B1736</f>
        <v>43200.821412037039</v>
      </c>
      <c r="H1737" s="12"/>
      <c r="I1737" s="11"/>
    </row>
    <row r="1738" spans="1:9" hidden="1" x14ac:dyDescent="0.3">
      <c r="A1738" s="24">
        <v>1736</v>
      </c>
      <c r="B1738" s="11" t="str">
        <f>IFERROR(INDEX({"JSNY-BJ0001-01";"JSNY-JS0022-01";"JSNY-JS0002-01"},MATCH(D1738,{"BJ_zhongyu";"JS_WX_liteer";"JS_CZ_wodefeng"},0)),"")</f>
        <v>JSNY-JS0002-01</v>
      </c>
      <c r="C1738" s="11" t="str">
        <f>IFERROR(INDEX({"北京中裕世纪大酒店";"江苏利特尔绿色包装股份有限公司";"常州市金坛沃德丰电子科技有限公司"},MATCH(D1738,{"BJ_zhongyu";"JS_WX_liteer";"JS_CZ_wodefeng"},0)),"")</f>
        <v>常州市金坛沃德丰电子科技有限公司</v>
      </c>
      <c r="D1738" s="11" t="str">
        <f>[1]动作!$G1737</f>
        <v>JS_CZ_wodefeng</v>
      </c>
      <c r="E1738" s="11" t="str">
        <f>[1]动作!$D1737</f>
        <v>分系统1BMS4总电压过低一级故障</v>
      </c>
      <c r="F1738" s="11" t="s">
        <v>177</v>
      </c>
      <c r="G1738" s="12">
        <f>[1]动作!$A1737+[1]动作!$B1737</f>
        <v>43200.821469907409</v>
      </c>
      <c r="H1738" s="12"/>
      <c r="I1738" s="11"/>
    </row>
    <row r="1739" spans="1:9" hidden="1" x14ac:dyDescent="0.3">
      <c r="A1739" s="24">
        <v>1737</v>
      </c>
      <c r="B1739" s="11" t="str">
        <f>IFERROR(INDEX({"JSNY-BJ0001-01";"JSNY-JS0022-01";"JSNY-JS0002-01"},MATCH(D1739,{"BJ_zhongyu";"JS_WX_liteer";"JS_CZ_wodefeng"},0)),"")</f>
        <v>JSNY-JS0002-01</v>
      </c>
      <c r="C1739" s="11" t="str">
        <f>IFERROR(INDEX({"北京中裕世纪大酒店";"江苏利特尔绿色包装股份有限公司";"常州市金坛沃德丰电子科技有限公司"},MATCH(D1739,{"BJ_zhongyu";"JS_WX_liteer";"JS_CZ_wodefeng"},0)),"")</f>
        <v>常州市金坛沃德丰电子科技有限公司</v>
      </c>
      <c r="D1739" s="11" t="str">
        <f>[1]动作!$G1738</f>
        <v>JS_CZ_wodefeng</v>
      </c>
      <c r="E1739" s="11" t="str">
        <f>[1]动作!$D1738</f>
        <v>分系统1BMS4总电压过低二级故障</v>
      </c>
      <c r="F1739" s="11" t="s">
        <v>177</v>
      </c>
      <c r="G1739" s="12">
        <f>[1]动作!$A1738+[1]动作!$B1738</f>
        <v>43200.821469907409</v>
      </c>
      <c r="H1739" s="12"/>
      <c r="I1739" s="11"/>
    </row>
    <row r="1740" spans="1:9" hidden="1" x14ac:dyDescent="0.3">
      <c r="A1740" s="24">
        <v>1738</v>
      </c>
      <c r="B1740" s="11" t="str">
        <f>IFERROR(INDEX({"JSNY-BJ0001-01";"JSNY-JS0022-01";"JSNY-JS0002-01"},MATCH(D1740,{"BJ_zhongyu";"JS_WX_liteer";"JS_CZ_wodefeng"},0)),"")</f>
        <v>JSNY-JS0002-01</v>
      </c>
      <c r="C1740" s="11" t="str">
        <f>IFERROR(INDEX({"北京中裕世纪大酒店";"江苏利特尔绿色包装股份有限公司";"常州市金坛沃德丰电子科技有限公司"},MATCH(D1740,{"BJ_zhongyu";"JS_WX_liteer";"JS_CZ_wodefeng"},0)),"")</f>
        <v>常州市金坛沃德丰电子科技有限公司</v>
      </c>
      <c r="D1740" s="11" t="str">
        <f>[1]动作!$G1739</f>
        <v>JS_CZ_wodefeng</v>
      </c>
      <c r="E1740" s="11" t="str">
        <f>[1]动作!$D1739</f>
        <v>分系统1BMS2总电压过低一级故障</v>
      </c>
      <c r="F1740" s="11" t="s">
        <v>177</v>
      </c>
      <c r="G1740" s="12">
        <f>[1]动作!$A1739+[1]动作!$B1739</f>
        <v>43200.821585648147</v>
      </c>
      <c r="H1740" s="12"/>
      <c r="I1740" s="11"/>
    </row>
    <row r="1741" spans="1:9" hidden="1" x14ac:dyDescent="0.3">
      <c r="A1741" s="24">
        <v>1739</v>
      </c>
      <c r="B1741" s="11" t="str">
        <f>IFERROR(INDEX({"JSNY-BJ0001-01";"JSNY-JS0022-01";"JSNY-JS0002-01"},MATCH(D1741,{"BJ_zhongyu";"JS_WX_liteer";"JS_CZ_wodefeng"},0)),"")</f>
        <v>JSNY-JS0002-01</v>
      </c>
      <c r="C1741" s="11" t="str">
        <f>IFERROR(INDEX({"北京中裕世纪大酒店";"江苏利特尔绿色包装股份有限公司";"常州市金坛沃德丰电子科技有限公司"},MATCH(D1741,{"BJ_zhongyu";"JS_WX_liteer";"JS_CZ_wodefeng"},0)),"")</f>
        <v>常州市金坛沃德丰电子科技有限公司</v>
      </c>
      <c r="D1741" s="11" t="str">
        <f>[1]动作!$G1740</f>
        <v>JS_CZ_wodefeng</v>
      </c>
      <c r="E1741" s="11" t="str">
        <f>[1]动作!$D1740</f>
        <v>分系统1BMS2总电压过低二级故障</v>
      </c>
      <c r="F1741" s="11" t="s">
        <v>177</v>
      </c>
      <c r="G1741" s="12">
        <f>[1]动作!$A1740+[1]动作!$B1740</f>
        <v>43200.821585648147</v>
      </c>
      <c r="H1741" s="12"/>
      <c r="I1741" s="11"/>
    </row>
    <row r="1742" spans="1:9" hidden="1" x14ac:dyDescent="0.3">
      <c r="A1742" s="24">
        <v>1740</v>
      </c>
      <c r="B1742" s="11" t="str">
        <f>IFERROR(INDEX({"JSNY-BJ0001-01";"JSNY-JS0022-01";"JSNY-JS0002-01"},MATCH(D1742,{"BJ_zhongyu";"JS_WX_liteer";"JS_CZ_wodefeng"},0)),"")</f>
        <v>JSNY-JS0002-01</v>
      </c>
      <c r="C1742" s="11" t="str">
        <f>IFERROR(INDEX({"北京中裕世纪大酒店";"江苏利特尔绿色包装股份有限公司";"常州市金坛沃德丰电子科技有限公司"},MATCH(D1742,{"BJ_zhongyu";"JS_WX_liteer";"JS_CZ_wodefeng"},0)),"")</f>
        <v>常州市金坛沃德丰电子科技有限公司</v>
      </c>
      <c r="D1742" s="11" t="str">
        <f>[1]动作!$G1741</f>
        <v>JS_CZ_wodefeng</v>
      </c>
      <c r="E1742" s="11" t="str">
        <f>[1]动作!$D1741</f>
        <v>分系统1BMS6SOC过低一级故障</v>
      </c>
      <c r="F1742" s="11" t="s">
        <v>177</v>
      </c>
      <c r="G1742" s="12">
        <f>[1]动作!$A1741+[1]动作!$B1741</f>
        <v>43200.825636574074</v>
      </c>
      <c r="H1742" s="12"/>
      <c r="I1742" s="11"/>
    </row>
    <row r="1743" spans="1:9" hidden="1" x14ac:dyDescent="0.3">
      <c r="A1743" s="24">
        <v>1741</v>
      </c>
      <c r="B1743" s="11" t="str">
        <f>IFERROR(INDEX({"JSNY-BJ0001-01";"JSNY-JS0022-01";"JSNY-JS0002-01"},MATCH(D1743,{"BJ_zhongyu";"JS_WX_liteer";"JS_CZ_wodefeng"},0)),"")</f>
        <v>JSNY-JS0002-01</v>
      </c>
      <c r="C1743" s="11" t="str">
        <f>IFERROR(INDEX({"北京中裕世纪大酒店";"江苏利特尔绿色包装股份有限公司";"常州市金坛沃德丰电子科技有限公司"},MATCH(D1743,{"BJ_zhongyu";"JS_WX_liteer";"JS_CZ_wodefeng"},0)),"")</f>
        <v>常州市金坛沃德丰电子科技有限公司</v>
      </c>
      <c r="D1743" s="11" t="str">
        <f>[1]动作!$G1742</f>
        <v>JS_CZ_wodefeng</v>
      </c>
      <c r="E1743" s="11" t="str">
        <f>[1]动作!$D1742</f>
        <v>分系统1BMS6SOC过低二级故障</v>
      </c>
      <c r="F1743" s="11" t="s">
        <v>177</v>
      </c>
      <c r="G1743" s="12">
        <f>[1]动作!$A1742+[1]动作!$B1742</f>
        <v>43200.825636574074</v>
      </c>
      <c r="H1743" s="12"/>
      <c r="I1743" s="11"/>
    </row>
    <row r="1744" spans="1:9" hidden="1" x14ac:dyDescent="0.3">
      <c r="A1744" s="24">
        <v>1742</v>
      </c>
      <c r="B1744" s="11" t="str">
        <f>IFERROR(INDEX({"JSNY-BJ0001-01";"JSNY-JS0022-01";"JSNY-JS0002-01"},MATCH(D1744,{"BJ_zhongyu";"JS_WX_liteer";"JS_CZ_wodefeng"},0)),"")</f>
        <v>JSNY-JS0002-01</v>
      </c>
      <c r="C1744" s="11" t="str">
        <f>IFERROR(INDEX({"北京中裕世纪大酒店";"江苏利特尔绿色包装股份有限公司";"常州市金坛沃德丰电子科技有限公司"},MATCH(D1744,{"BJ_zhongyu";"JS_WX_liteer";"JS_CZ_wodefeng"},0)),"")</f>
        <v>常州市金坛沃德丰电子科技有限公司</v>
      </c>
      <c r="D1744" s="11" t="str">
        <f>[1]动作!$G1743</f>
        <v>JS_CZ_wodefeng</v>
      </c>
      <c r="E1744" s="11" t="str">
        <f>[1]动作!$D1743</f>
        <v>分系统1BMS3SOC过低一级故障</v>
      </c>
      <c r="F1744" s="11" t="s">
        <v>177</v>
      </c>
      <c r="G1744" s="12">
        <f>[1]动作!$A1743+[1]动作!$B1743</f>
        <v>43200.825925925928</v>
      </c>
      <c r="H1744" s="12"/>
      <c r="I1744" s="11"/>
    </row>
    <row r="1745" spans="1:9" hidden="1" x14ac:dyDescent="0.3">
      <c r="A1745" s="24">
        <v>1743</v>
      </c>
      <c r="B1745" s="11" t="str">
        <f>IFERROR(INDEX({"JSNY-BJ0001-01";"JSNY-JS0022-01";"JSNY-JS0002-01"},MATCH(D1745,{"BJ_zhongyu";"JS_WX_liteer";"JS_CZ_wodefeng"},0)),"")</f>
        <v>JSNY-JS0002-01</v>
      </c>
      <c r="C1745" s="11" t="str">
        <f>IFERROR(INDEX({"北京中裕世纪大酒店";"江苏利特尔绿色包装股份有限公司";"常州市金坛沃德丰电子科技有限公司"},MATCH(D1745,{"BJ_zhongyu";"JS_WX_liteer";"JS_CZ_wodefeng"},0)),"")</f>
        <v>常州市金坛沃德丰电子科技有限公司</v>
      </c>
      <c r="D1745" s="11" t="str">
        <f>[1]动作!$G1744</f>
        <v>JS_CZ_wodefeng</v>
      </c>
      <c r="E1745" s="11" t="str">
        <f>[1]动作!$D1744</f>
        <v>分系统1BMS3SOC过低二级故障</v>
      </c>
      <c r="F1745" s="11" t="s">
        <v>177</v>
      </c>
      <c r="G1745" s="12">
        <f>[1]动作!$A1744+[1]动作!$B1744</f>
        <v>43200.825925925928</v>
      </c>
      <c r="H1745" s="12"/>
      <c r="I1745" s="11"/>
    </row>
    <row r="1746" spans="1:9" hidden="1" x14ac:dyDescent="0.3">
      <c r="A1746" s="24">
        <v>1744</v>
      </c>
      <c r="B1746" s="11" t="str">
        <f>IFERROR(INDEX({"JSNY-BJ0001-01";"JSNY-JS0022-01";"JSNY-JS0002-01"},MATCH(D1746,{"BJ_zhongyu";"JS_WX_liteer";"JS_CZ_wodefeng"},0)),"")</f>
        <v>JSNY-JS0002-01</v>
      </c>
      <c r="C1746" s="11" t="str">
        <f>IFERROR(INDEX({"北京中裕世纪大酒店";"江苏利特尔绿色包装股份有限公司";"常州市金坛沃德丰电子科技有限公司"},MATCH(D1746,{"BJ_zhongyu";"JS_WX_liteer";"JS_CZ_wodefeng"},0)),"")</f>
        <v>常州市金坛沃德丰电子科技有限公司</v>
      </c>
      <c r="D1746" s="11" t="str">
        <f>[1]动作!$G1745</f>
        <v>JS_CZ_wodefeng</v>
      </c>
      <c r="E1746" s="11" t="str">
        <f>[1]动作!$D1745</f>
        <v>分系统1BMS1SOC过低一级故障</v>
      </c>
      <c r="F1746" s="11" t="s">
        <v>177</v>
      </c>
      <c r="G1746" s="12">
        <f>[1]动作!$A1745+[1]动作!$B1745</f>
        <v>43200.827719907407</v>
      </c>
      <c r="H1746" s="12"/>
      <c r="I1746" s="11"/>
    </row>
    <row r="1747" spans="1:9" hidden="1" x14ac:dyDescent="0.3">
      <c r="A1747" s="24">
        <v>1745</v>
      </c>
      <c r="B1747" s="11" t="str">
        <f>IFERROR(INDEX({"JSNY-BJ0001-01";"JSNY-JS0022-01";"JSNY-JS0002-01"},MATCH(D1747,{"BJ_zhongyu";"JS_WX_liteer";"JS_CZ_wodefeng"},0)),"")</f>
        <v>JSNY-JS0002-01</v>
      </c>
      <c r="C1747" s="11" t="str">
        <f>IFERROR(INDEX({"北京中裕世纪大酒店";"江苏利特尔绿色包装股份有限公司";"常州市金坛沃德丰电子科技有限公司"},MATCH(D1747,{"BJ_zhongyu";"JS_WX_liteer";"JS_CZ_wodefeng"},0)),"")</f>
        <v>常州市金坛沃德丰电子科技有限公司</v>
      </c>
      <c r="D1747" s="11" t="str">
        <f>[1]动作!$G1746</f>
        <v>JS_CZ_wodefeng</v>
      </c>
      <c r="E1747" s="11" t="str">
        <f>[1]动作!$D1746</f>
        <v>分系统1BMS1SOC过低二级故障</v>
      </c>
      <c r="F1747" s="11" t="s">
        <v>177</v>
      </c>
      <c r="G1747" s="12">
        <f>[1]动作!$A1746+[1]动作!$B1746</f>
        <v>43200.827719907407</v>
      </c>
      <c r="H1747" s="12"/>
      <c r="I1747" s="11"/>
    </row>
    <row r="1748" spans="1:9" hidden="1" x14ac:dyDescent="0.3">
      <c r="A1748" s="24">
        <v>1746</v>
      </c>
      <c r="B1748" s="11" t="str">
        <f>IFERROR(INDEX({"JSNY-BJ0001-01";"JSNY-JS0022-01";"JSNY-JS0002-01"},MATCH(D1748,{"BJ_zhongyu";"JS_WX_liteer";"JS_CZ_wodefeng"},0)),"")</f>
        <v>JSNY-JS0002-01</v>
      </c>
      <c r="C1748" s="11" t="str">
        <f>IFERROR(INDEX({"北京中裕世纪大酒店";"江苏利特尔绿色包装股份有限公司";"常州市金坛沃德丰电子科技有限公司"},MATCH(D1748,{"BJ_zhongyu";"JS_WX_liteer";"JS_CZ_wodefeng"},0)),"")</f>
        <v>常州市金坛沃德丰电子科技有限公司</v>
      </c>
      <c r="D1748" s="11" t="str">
        <f>[1]动作!$G1747</f>
        <v>JS_CZ_wodefeng</v>
      </c>
      <c r="E1748" s="11" t="str">
        <f>[1]动作!$D1747</f>
        <v>分系统1BMS4SOC过低一级故障</v>
      </c>
      <c r="F1748" s="11" t="s">
        <v>177</v>
      </c>
      <c r="G1748" s="12">
        <f>[1]动作!$A1747+[1]动作!$B1747</f>
        <v>43200.827719907407</v>
      </c>
      <c r="H1748" s="12"/>
      <c r="I1748" s="11"/>
    </row>
    <row r="1749" spans="1:9" hidden="1" x14ac:dyDescent="0.3">
      <c r="A1749" s="24">
        <v>1747</v>
      </c>
      <c r="B1749" s="11" t="str">
        <f>IFERROR(INDEX({"JSNY-BJ0001-01";"JSNY-JS0022-01";"JSNY-JS0002-01"},MATCH(D1749,{"BJ_zhongyu";"JS_WX_liteer";"JS_CZ_wodefeng"},0)),"")</f>
        <v>JSNY-JS0002-01</v>
      </c>
      <c r="C1749" s="11" t="str">
        <f>IFERROR(INDEX({"北京中裕世纪大酒店";"江苏利特尔绿色包装股份有限公司";"常州市金坛沃德丰电子科技有限公司"},MATCH(D1749,{"BJ_zhongyu";"JS_WX_liteer";"JS_CZ_wodefeng"},0)),"")</f>
        <v>常州市金坛沃德丰电子科技有限公司</v>
      </c>
      <c r="D1749" s="11" t="str">
        <f>[1]动作!$G1748</f>
        <v>JS_CZ_wodefeng</v>
      </c>
      <c r="E1749" s="11" t="str">
        <f>[1]动作!$D1748</f>
        <v>分系统1BMS4SOC过低二级故障</v>
      </c>
      <c r="F1749" s="11" t="s">
        <v>177</v>
      </c>
      <c r="G1749" s="12">
        <f>[1]动作!$A1748+[1]动作!$B1748</f>
        <v>43200.827719907407</v>
      </c>
      <c r="H1749" s="12"/>
      <c r="I1749" s="11"/>
    </row>
    <row r="1750" spans="1:9" hidden="1" x14ac:dyDescent="0.3">
      <c r="A1750" s="24">
        <v>1748</v>
      </c>
      <c r="B1750" s="11" t="str">
        <f>IFERROR(INDEX({"JSNY-BJ0001-01";"JSNY-JS0022-01";"JSNY-JS0002-01"},MATCH(D1750,{"BJ_zhongyu";"JS_WX_liteer";"JS_CZ_wodefeng"},0)),"")</f>
        <v>JSNY-JS0002-01</v>
      </c>
      <c r="C1750" s="11" t="str">
        <f>IFERROR(INDEX({"北京中裕世纪大酒店";"江苏利特尔绿色包装股份有限公司";"常州市金坛沃德丰电子科技有限公司"},MATCH(D1750,{"BJ_zhongyu";"JS_WX_liteer";"JS_CZ_wodefeng"},0)),"")</f>
        <v>常州市金坛沃德丰电子科技有限公司</v>
      </c>
      <c r="D1750" s="11" t="str">
        <f>[1]动作!$G1749</f>
        <v>JS_CZ_wodefeng</v>
      </c>
      <c r="E1750" s="11" t="str">
        <f>[1]动作!$D1749</f>
        <v>分系统1BMS5SOC过低一级故障</v>
      </c>
      <c r="F1750" s="11" t="s">
        <v>177</v>
      </c>
      <c r="G1750" s="12">
        <f>[1]动作!$A1749+[1]动作!$B1749</f>
        <v>43200.827777777777</v>
      </c>
      <c r="H1750" s="12"/>
      <c r="I1750" s="11"/>
    </row>
    <row r="1751" spans="1:9" hidden="1" x14ac:dyDescent="0.3">
      <c r="A1751" s="24">
        <v>1749</v>
      </c>
      <c r="B1751" s="11" t="str">
        <f>IFERROR(INDEX({"JSNY-BJ0001-01";"JSNY-JS0022-01";"JSNY-JS0002-01"},MATCH(D1751,{"BJ_zhongyu";"JS_WX_liteer";"JS_CZ_wodefeng"},0)),"")</f>
        <v>JSNY-JS0002-01</v>
      </c>
      <c r="C1751" s="11" t="str">
        <f>IFERROR(INDEX({"北京中裕世纪大酒店";"江苏利特尔绿色包装股份有限公司";"常州市金坛沃德丰电子科技有限公司"},MATCH(D1751,{"BJ_zhongyu";"JS_WX_liteer";"JS_CZ_wodefeng"},0)),"")</f>
        <v>常州市金坛沃德丰电子科技有限公司</v>
      </c>
      <c r="D1751" s="11" t="str">
        <f>[1]动作!$G1750</f>
        <v>JS_CZ_wodefeng</v>
      </c>
      <c r="E1751" s="11" t="str">
        <f>[1]动作!$D1750</f>
        <v>分系统1BMS5SOC过低二级故障</v>
      </c>
      <c r="F1751" s="11" t="s">
        <v>177</v>
      </c>
      <c r="G1751" s="12">
        <f>[1]动作!$A1750+[1]动作!$B1750</f>
        <v>43200.827777777777</v>
      </c>
      <c r="H1751" s="12"/>
      <c r="I1751" s="11"/>
    </row>
    <row r="1752" spans="1:9" hidden="1" x14ac:dyDescent="0.3">
      <c r="A1752" s="24">
        <v>1750</v>
      </c>
      <c r="B1752" s="11" t="str">
        <f>IFERROR(INDEX({"JSNY-BJ0001-01";"JSNY-JS0022-01";"JSNY-JS0002-01"},MATCH(D1752,{"BJ_zhongyu";"JS_WX_liteer";"JS_CZ_wodefeng"},0)),"")</f>
        <v>JSNY-JS0002-01</v>
      </c>
      <c r="C1752" s="11" t="str">
        <f>IFERROR(INDEX({"北京中裕世纪大酒店";"江苏利特尔绿色包装股份有限公司";"常州市金坛沃德丰电子科技有限公司"},MATCH(D1752,{"BJ_zhongyu";"JS_WX_liteer";"JS_CZ_wodefeng"},0)),"")</f>
        <v>常州市金坛沃德丰电子科技有限公司</v>
      </c>
      <c r="D1752" s="11" t="str">
        <f>[1]动作!$G1751</f>
        <v>JS_CZ_wodefeng</v>
      </c>
      <c r="E1752" s="11" t="str">
        <f>[1]动作!$D1751</f>
        <v>分系统1BMS1单体电压过低一级故障</v>
      </c>
      <c r="F1752" s="11" t="s">
        <v>177</v>
      </c>
      <c r="G1752" s="12">
        <f>[1]动作!$A1751+[1]动作!$B1751</f>
        <v>43200.828009259261</v>
      </c>
      <c r="H1752" s="12"/>
      <c r="I1752" s="11"/>
    </row>
    <row r="1753" spans="1:9" hidden="1" x14ac:dyDescent="0.3">
      <c r="A1753" s="24">
        <v>1751</v>
      </c>
      <c r="B1753" s="11" t="str">
        <f>IFERROR(INDEX({"JSNY-BJ0001-01";"JSNY-JS0022-01";"JSNY-JS0002-01"},MATCH(D1753,{"BJ_zhongyu";"JS_WX_liteer";"JS_CZ_wodefeng"},0)),"")</f>
        <v>JSNY-JS0002-01</v>
      </c>
      <c r="C1753" s="11" t="str">
        <f>IFERROR(INDEX({"北京中裕世纪大酒店";"江苏利特尔绿色包装股份有限公司";"常州市金坛沃德丰电子科技有限公司"},MATCH(D1753,{"BJ_zhongyu";"JS_WX_liteer";"JS_CZ_wodefeng"},0)),"")</f>
        <v>常州市金坛沃德丰电子科技有限公司</v>
      </c>
      <c r="D1753" s="11" t="str">
        <f>[1]动作!$G1752</f>
        <v>JS_CZ_wodefeng</v>
      </c>
      <c r="E1753" s="11" t="str">
        <f>[1]动作!$D1752</f>
        <v>分系统1BMS1单体电压过低二级故障</v>
      </c>
      <c r="F1753" s="11" t="s">
        <v>177</v>
      </c>
      <c r="G1753" s="12">
        <f>[1]动作!$A1752+[1]动作!$B1752</f>
        <v>43200.828009259261</v>
      </c>
      <c r="H1753" s="12"/>
      <c r="I1753" s="11"/>
    </row>
    <row r="1754" spans="1:9" hidden="1" x14ac:dyDescent="0.3">
      <c r="A1754" s="24">
        <v>1752</v>
      </c>
      <c r="B1754" s="11" t="str">
        <f>IFERROR(INDEX({"JSNY-BJ0001-01";"JSNY-JS0022-01";"JSNY-JS0002-01"},MATCH(D1754,{"BJ_zhongyu";"JS_WX_liteer";"JS_CZ_wodefeng"},0)),"")</f>
        <v>JSNY-JS0002-01</v>
      </c>
      <c r="C1754" s="11" t="str">
        <f>IFERROR(INDEX({"北京中裕世纪大酒店";"江苏利特尔绿色包装股份有限公司";"常州市金坛沃德丰电子科技有限公司"},MATCH(D1754,{"BJ_zhongyu";"JS_WX_liteer";"JS_CZ_wodefeng"},0)),"")</f>
        <v>常州市金坛沃德丰电子科技有限公司</v>
      </c>
      <c r="D1754" s="11" t="str">
        <f>[1]动作!$G1753</f>
        <v>JS_CZ_wodefeng</v>
      </c>
      <c r="E1754" s="11" t="str">
        <f>[1]动作!$D1753</f>
        <v>分系统1BMS2单体电压过低一级故障</v>
      </c>
      <c r="F1754" s="11" t="s">
        <v>177</v>
      </c>
      <c r="G1754" s="12">
        <f>[1]动作!$A1753+[1]动作!$B1753</f>
        <v>43200.828182870369</v>
      </c>
      <c r="H1754" s="12"/>
      <c r="I1754" s="11"/>
    </row>
    <row r="1755" spans="1:9" hidden="1" x14ac:dyDescent="0.3">
      <c r="A1755" s="24">
        <v>1753</v>
      </c>
      <c r="B1755" s="11" t="str">
        <f>IFERROR(INDEX({"JSNY-BJ0001-01";"JSNY-JS0022-01";"JSNY-JS0002-01"},MATCH(D1755,{"BJ_zhongyu";"JS_WX_liteer";"JS_CZ_wodefeng"},0)),"")</f>
        <v>JSNY-JS0002-01</v>
      </c>
      <c r="C1755" s="11" t="str">
        <f>IFERROR(INDEX({"北京中裕世纪大酒店";"江苏利特尔绿色包装股份有限公司";"常州市金坛沃德丰电子科技有限公司"},MATCH(D1755,{"BJ_zhongyu";"JS_WX_liteer";"JS_CZ_wodefeng"},0)),"")</f>
        <v>常州市金坛沃德丰电子科技有限公司</v>
      </c>
      <c r="D1755" s="11" t="str">
        <f>[1]动作!$G1754</f>
        <v>JS_CZ_wodefeng</v>
      </c>
      <c r="E1755" s="11" t="str">
        <f>[1]动作!$D1754</f>
        <v>分系统1BMS2单体电压过低二级故障</v>
      </c>
      <c r="F1755" s="11" t="s">
        <v>177</v>
      </c>
      <c r="G1755" s="12">
        <f>[1]动作!$A1754+[1]动作!$B1754</f>
        <v>43200.828182870369</v>
      </c>
      <c r="H1755" s="12"/>
      <c r="I1755" s="11"/>
    </row>
    <row r="1756" spans="1:9" hidden="1" x14ac:dyDescent="0.3">
      <c r="A1756" s="24">
        <v>1754</v>
      </c>
      <c r="B1756" s="11" t="str">
        <f>IFERROR(INDEX({"JSNY-BJ0001-01";"JSNY-JS0022-01";"JSNY-JS0002-01"},MATCH(D1756,{"BJ_zhongyu";"JS_WX_liteer";"JS_CZ_wodefeng"},0)),"")</f>
        <v>JSNY-JS0002-01</v>
      </c>
      <c r="C1756" s="11" t="str">
        <f>IFERROR(INDEX({"北京中裕世纪大酒店";"江苏利特尔绿色包装股份有限公司";"常州市金坛沃德丰电子科技有限公司"},MATCH(D1756,{"BJ_zhongyu";"JS_WX_liteer";"JS_CZ_wodefeng"},0)),"")</f>
        <v>常州市金坛沃德丰电子科技有限公司</v>
      </c>
      <c r="D1756" s="11" t="str">
        <f>[1]动作!$G1755</f>
        <v>JS_CZ_wodefeng</v>
      </c>
      <c r="E1756" s="11" t="str">
        <f>[1]动作!$D1755</f>
        <v>分系统1BMS5单体电压过低一级故障</v>
      </c>
      <c r="F1756" s="11" t="s">
        <v>177</v>
      </c>
      <c r="G1756" s="12">
        <f>[1]动作!$A1755+[1]动作!$B1755</f>
        <v>43200.828240740739</v>
      </c>
      <c r="H1756" s="12"/>
      <c r="I1756" s="11"/>
    </row>
    <row r="1757" spans="1:9" hidden="1" x14ac:dyDescent="0.3">
      <c r="A1757" s="24">
        <v>1755</v>
      </c>
      <c r="B1757" s="11" t="str">
        <f>IFERROR(INDEX({"JSNY-BJ0001-01";"JSNY-JS0022-01";"JSNY-JS0002-01"},MATCH(D1757,{"BJ_zhongyu";"JS_WX_liteer";"JS_CZ_wodefeng"},0)),"")</f>
        <v>JSNY-JS0002-01</v>
      </c>
      <c r="C1757" s="11" t="str">
        <f>IFERROR(INDEX({"北京中裕世纪大酒店";"江苏利特尔绿色包装股份有限公司";"常州市金坛沃德丰电子科技有限公司"},MATCH(D1757,{"BJ_zhongyu";"JS_WX_liteer";"JS_CZ_wodefeng"},0)),"")</f>
        <v>常州市金坛沃德丰电子科技有限公司</v>
      </c>
      <c r="D1757" s="11" t="str">
        <f>[1]动作!$G1756</f>
        <v>JS_CZ_wodefeng</v>
      </c>
      <c r="E1757" s="11" t="str">
        <f>[1]动作!$D1756</f>
        <v>分系统1BMS5单体电压过低二级故障</v>
      </c>
      <c r="F1757" s="11" t="s">
        <v>177</v>
      </c>
      <c r="G1757" s="12">
        <f>[1]动作!$A1756+[1]动作!$B1756</f>
        <v>43200.828240740739</v>
      </c>
      <c r="H1757" s="12"/>
      <c r="I1757" s="11"/>
    </row>
    <row r="1758" spans="1:9" hidden="1" x14ac:dyDescent="0.3">
      <c r="A1758" s="24">
        <v>1756</v>
      </c>
      <c r="B1758" s="11" t="str">
        <f>IFERROR(INDEX({"JSNY-BJ0001-01";"JSNY-JS0022-01";"JSNY-JS0002-01"},MATCH(D1758,{"BJ_zhongyu";"JS_WX_liteer";"JS_CZ_wodefeng"},0)),"")</f>
        <v>JSNY-JS0002-01</v>
      </c>
      <c r="C1758" s="11" t="str">
        <f>IFERROR(INDEX({"北京中裕世纪大酒店";"江苏利特尔绿色包装股份有限公司";"常州市金坛沃德丰电子科技有限公司"},MATCH(D1758,{"BJ_zhongyu";"JS_WX_liteer";"JS_CZ_wodefeng"},0)),"")</f>
        <v>常州市金坛沃德丰电子科技有限公司</v>
      </c>
      <c r="D1758" s="11" t="str">
        <f>[1]动作!$G1757</f>
        <v>JS_CZ_wodefeng</v>
      </c>
      <c r="E1758" s="11" t="str">
        <f>[1]动作!$D1757</f>
        <v>分系统1BMS3单体电压过低一级故障</v>
      </c>
      <c r="F1758" s="11" t="s">
        <v>177</v>
      </c>
      <c r="G1758" s="12">
        <f>[1]动作!$A1757+[1]动作!$B1757</f>
        <v>43200.828472222223</v>
      </c>
      <c r="H1758" s="12"/>
      <c r="I1758" s="11"/>
    </row>
    <row r="1759" spans="1:9" hidden="1" x14ac:dyDescent="0.3">
      <c r="A1759" s="24">
        <v>1757</v>
      </c>
      <c r="B1759" s="11" t="str">
        <f>IFERROR(INDEX({"JSNY-BJ0001-01";"JSNY-JS0022-01";"JSNY-JS0002-01"},MATCH(D1759,{"BJ_zhongyu";"JS_WX_liteer";"JS_CZ_wodefeng"},0)),"")</f>
        <v>JSNY-JS0002-01</v>
      </c>
      <c r="C1759" s="11" t="str">
        <f>IFERROR(INDEX({"北京中裕世纪大酒店";"江苏利特尔绿色包装股份有限公司";"常州市金坛沃德丰电子科技有限公司"},MATCH(D1759,{"BJ_zhongyu";"JS_WX_liteer";"JS_CZ_wodefeng"},0)),"")</f>
        <v>常州市金坛沃德丰电子科技有限公司</v>
      </c>
      <c r="D1759" s="11" t="str">
        <f>[1]动作!$G1758</f>
        <v>JS_CZ_wodefeng</v>
      </c>
      <c r="E1759" s="11" t="str">
        <f>[1]动作!$D1758</f>
        <v>分系统1BMS3单体电压过低二级故障</v>
      </c>
      <c r="F1759" s="11" t="s">
        <v>177</v>
      </c>
      <c r="G1759" s="12">
        <f>[1]动作!$A1758+[1]动作!$B1758</f>
        <v>43200.828472222223</v>
      </c>
      <c r="H1759" s="12"/>
      <c r="I1759" s="11"/>
    </row>
    <row r="1760" spans="1:9" hidden="1" x14ac:dyDescent="0.3">
      <c r="A1760" s="24">
        <v>1758</v>
      </c>
      <c r="B1760" s="11" t="str">
        <f>IFERROR(INDEX({"JSNY-BJ0001-01";"JSNY-JS0022-01";"JSNY-JS0002-01"},MATCH(D1760,{"BJ_zhongyu";"JS_WX_liteer";"JS_CZ_wodefeng"},0)),"")</f>
        <v>JSNY-JS0002-01</v>
      </c>
      <c r="C1760" s="11" t="str">
        <f>IFERROR(INDEX({"北京中裕世纪大酒店";"江苏利特尔绿色包装股份有限公司";"常州市金坛沃德丰电子科技有限公司"},MATCH(D1760,{"BJ_zhongyu";"JS_WX_liteer";"JS_CZ_wodefeng"},0)),"")</f>
        <v>常州市金坛沃德丰电子科技有限公司</v>
      </c>
      <c r="D1760" s="11" t="str">
        <f>[1]动作!$G1759</f>
        <v>JS_CZ_wodefeng</v>
      </c>
      <c r="E1760" s="11" t="str">
        <f>[1]动作!$D1759</f>
        <v>分系统1BMS2SOC过低一级故障</v>
      </c>
      <c r="F1760" s="11" t="s">
        <v>177</v>
      </c>
      <c r="G1760" s="12">
        <f>[1]动作!$A1759+[1]动作!$B1759</f>
        <v>43200.829687500001</v>
      </c>
      <c r="H1760" s="12"/>
      <c r="I1760" s="11"/>
    </row>
    <row r="1761" spans="1:9" hidden="1" x14ac:dyDescent="0.3">
      <c r="A1761" s="24">
        <v>1759</v>
      </c>
      <c r="B1761" s="11" t="str">
        <f>IFERROR(INDEX({"JSNY-BJ0001-01";"JSNY-JS0022-01";"JSNY-JS0002-01"},MATCH(D1761,{"BJ_zhongyu";"JS_WX_liteer";"JS_CZ_wodefeng"},0)),"")</f>
        <v>JSNY-JS0002-01</v>
      </c>
      <c r="C1761" s="11" t="str">
        <f>IFERROR(INDEX({"北京中裕世纪大酒店";"江苏利特尔绿色包装股份有限公司";"常州市金坛沃德丰电子科技有限公司"},MATCH(D1761,{"BJ_zhongyu";"JS_WX_liteer";"JS_CZ_wodefeng"},0)),"")</f>
        <v>常州市金坛沃德丰电子科技有限公司</v>
      </c>
      <c r="D1761" s="11" t="str">
        <f>[1]动作!$G1760</f>
        <v>JS_CZ_wodefeng</v>
      </c>
      <c r="E1761" s="11" t="str">
        <f>[1]动作!$D1760</f>
        <v>分系统1BMS2SOC过低二级故障</v>
      </c>
      <c r="F1761" s="11" t="s">
        <v>177</v>
      </c>
      <c r="G1761" s="12">
        <f>[1]动作!$A1760+[1]动作!$B1760</f>
        <v>43200.829687500001</v>
      </c>
      <c r="H1761" s="12"/>
      <c r="I1761" s="11"/>
    </row>
    <row r="1762" spans="1:9" hidden="1" x14ac:dyDescent="0.3">
      <c r="A1762" s="24">
        <v>1760</v>
      </c>
      <c r="B1762" s="11" t="str">
        <f>IFERROR(INDEX({"JSNY-BJ0001-01";"JSNY-JS0022-01";"JSNY-JS0002-01"},MATCH(D1762,{"BJ_zhongyu";"JS_WX_liteer";"JS_CZ_wodefeng"},0)),"")</f>
        <v>JSNY-JS0002-01</v>
      </c>
      <c r="C1762" s="11" t="str">
        <f>IFERROR(INDEX({"北京中裕世纪大酒店";"江苏利特尔绿色包装股份有限公司";"常州市金坛沃德丰电子科技有限公司"},MATCH(D1762,{"BJ_zhongyu";"JS_WX_liteer";"JS_CZ_wodefeng"},0)),"")</f>
        <v>常州市金坛沃德丰电子科技有限公司</v>
      </c>
      <c r="D1762" s="11" t="str">
        <f>[1]动作!$G1761</f>
        <v>JS_CZ_wodefeng</v>
      </c>
      <c r="E1762" s="11" t="str">
        <f>[1]动作!$D1761</f>
        <v>分系统1BMS4单体电压过低一级故障</v>
      </c>
      <c r="F1762" s="11" t="s">
        <v>177</v>
      </c>
      <c r="G1762" s="12">
        <f>[1]动作!$A1761+[1]动作!$B1761</f>
        <v>43200.830150462964</v>
      </c>
      <c r="H1762" s="12"/>
      <c r="I1762" s="11"/>
    </row>
    <row r="1763" spans="1:9" hidden="1" x14ac:dyDescent="0.3">
      <c r="A1763" s="24">
        <v>1761</v>
      </c>
      <c r="B1763" s="11" t="str">
        <f>IFERROR(INDEX({"JSNY-BJ0001-01";"JSNY-JS0022-01";"JSNY-JS0002-01"},MATCH(D1763,{"BJ_zhongyu";"JS_WX_liteer";"JS_CZ_wodefeng"},0)),"")</f>
        <v>JSNY-JS0002-01</v>
      </c>
      <c r="C1763" s="11" t="str">
        <f>IFERROR(INDEX({"北京中裕世纪大酒店";"江苏利特尔绿色包装股份有限公司";"常州市金坛沃德丰电子科技有限公司"},MATCH(D1763,{"BJ_zhongyu";"JS_WX_liteer";"JS_CZ_wodefeng"},0)),"")</f>
        <v>常州市金坛沃德丰电子科技有限公司</v>
      </c>
      <c r="D1763" s="11" t="str">
        <f>[1]动作!$G1762</f>
        <v>JS_CZ_wodefeng</v>
      </c>
      <c r="E1763" s="11" t="str">
        <f>[1]动作!$D1762</f>
        <v>分系统1BMS4单体电压过低二级故障</v>
      </c>
      <c r="F1763" s="11" t="s">
        <v>177</v>
      </c>
      <c r="G1763" s="12">
        <f>[1]动作!$A1762+[1]动作!$B1762</f>
        <v>43200.830150462964</v>
      </c>
      <c r="H1763" s="12"/>
      <c r="I1763" s="11"/>
    </row>
    <row r="1764" spans="1:9" hidden="1" x14ac:dyDescent="0.3">
      <c r="A1764" s="24">
        <v>1762</v>
      </c>
      <c r="B1764" s="11" t="str">
        <f>IFERROR(INDEX({"JSNY-BJ0001-01";"JSNY-JS0022-01";"JSNY-JS0002-01"},MATCH(D1764,{"BJ_zhongyu";"JS_WX_liteer";"JS_CZ_wodefeng"},0)),"")</f>
        <v>JSNY-JS0002-01</v>
      </c>
      <c r="C1764" s="11" t="str">
        <f>IFERROR(INDEX({"北京中裕世纪大酒店";"江苏利特尔绿色包装股份有限公司";"常州市金坛沃德丰电子科技有限公司"},MATCH(D1764,{"BJ_zhongyu";"JS_WX_liteer";"JS_CZ_wodefeng"},0)),"")</f>
        <v>常州市金坛沃德丰电子科技有限公司</v>
      </c>
      <c r="D1764" s="11" t="str">
        <f>[1]动作!$G1763</f>
        <v>JS_CZ_wodefeng</v>
      </c>
      <c r="E1764" s="11" t="str">
        <f>[1]动作!$D1763</f>
        <v>分系统1BMS6单体电压过低一级故障</v>
      </c>
      <c r="F1764" s="11" t="s">
        <v>177</v>
      </c>
      <c r="G1764" s="12">
        <f>[1]动作!$A1763+[1]动作!$B1763</f>
        <v>43200.830439814818</v>
      </c>
      <c r="H1764" s="12"/>
      <c r="I1764" s="11"/>
    </row>
    <row r="1765" spans="1:9" hidden="1" x14ac:dyDescent="0.3">
      <c r="A1765" s="24">
        <v>1763</v>
      </c>
      <c r="B1765" s="11" t="str">
        <f>IFERROR(INDEX({"JSNY-BJ0001-01";"JSNY-JS0022-01";"JSNY-JS0002-01"},MATCH(D1765,{"BJ_zhongyu";"JS_WX_liteer";"JS_CZ_wodefeng"},0)),"")</f>
        <v>JSNY-JS0002-01</v>
      </c>
      <c r="C1765" s="11" t="str">
        <f>IFERROR(INDEX({"北京中裕世纪大酒店";"江苏利特尔绿色包装股份有限公司";"常州市金坛沃德丰电子科技有限公司"},MATCH(D1765,{"BJ_zhongyu";"JS_WX_liteer";"JS_CZ_wodefeng"},0)),"")</f>
        <v>常州市金坛沃德丰电子科技有限公司</v>
      </c>
      <c r="D1765" s="11" t="str">
        <f>[1]动作!$G1764</f>
        <v>JS_CZ_wodefeng</v>
      </c>
      <c r="E1765" s="11" t="str">
        <f>[1]动作!$D1764</f>
        <v>分系统1BMS6单体电压过低二级故障</v>
      </c>
      <c r="F1765" s="11" t="s">
        <v>177</v>
      </c>
      <c r="G1765" s="12">
        <f>[1]动作!$A1764+[1]动作!$B1764</f>
        <v>43200.830439814818</v>
      </c>
      <c r="H1765" s="12"/>
      <c r="I1765" s="11"/>
    </row>
    <row r="1766" spans="1:9" hidden="1" x14ac:dyDescent="0.3">
      <c r="A1766" s="24">
        <v>1764</v>
      </c>
      <c r="B1766" s="11" t="str">
        <f>IFERROR(INDEX({"JSNY-BJ0001-01";"JSNY-JS0022-01";"JSNY-JS0002-01"},MATCH(D1766,{"BJ_zhongyu";"JS_WX_liteer";"JS_CZ_wodefeng"},0)),"")</f>
        <v>JSNY-JS0002-01</v>
      </c>
      <c r="C1766" s="11" t="str">
        <f>IFERROR(INDEX({"北京中裕世纪大酒店";"江苏利特尔绿色包装股份有限公司";"常州市金坛沃德丰电子科技有限公司"},MATCH(D1766,{"BJ_zhongyu";"JS_WX_liteer";"JS_CZ_wodefeng"},0)),"")</f>
        <v>常州市金坛沃德丰电子科技有限公司</v>
      </c>
      <c r="D1766" s="11" t="str">
        <f>[1]动作!$G1765</f>
        <v>JS_CZ_wodefeng</v>
      </c>
      <c r="E1766" s="11" t="str">
        <f>[1]动作!$D1765</f>
        <v>分系统1告警状态</v>
      </c>
      <c r="F1766" s="11" t="s">
        <v>178</v>
      </c>
      <c r="G1766" s="12">
        <f>[1]动作!$A1765+[1]动作!$B1765</f>
        <v>43200.838090277779</v>
      </c>
      <c r="H1766" s="12"/>
      <c r="I1766" s="11"/>
    </row>
    <row r="1767" spans="1:9" hidden="1" x14ac:dyDescent="0.3">
      <c r="A1767" s="24">
        <v>1765</v>
      </c>
      <c r="B1767" s="11" t="str">
        <f>IFERROR(INDEX({"JSNY-BJ0001-01";"JSNY-JS0022-01";"JSNY-JS0002-01"},MATCH(D1767,{"BJ_zhongyu";"JS_WX_liteer";"JS_CZ_wodefeng"},0)),"")</f>
        <v>JSNY-JS0002-01</v>
      </c>
      <c r="C1767" s="11" t="str">
        <f>IFERROR(INDEX({"北京中裕世纪大酒店";"江苏利特尔绿色包装股份有限公司";"常州市金坛沃德丰电子科技有限公司"},MATCH(D1767,{"BJ_zhongyu";"JS_WX_liteer";"JS_CZ_wodefeng"},0)),"")</f>
        <v>常州市金坛沃德丰电子科技有限公司</v>
      </c>
      <c r="D1767" s="11" t="str">
        <f>[1]动作!$G1766</f>
        <v>JS_CZ_wodefeng</v>
      </c>
      <c r="E1767" s="11" t="str">
        <f>[1]动作!$D1766</f>
        <v>分系统1BCMS2告警状态</v>
      </c>
      <c r="F1767" s="11" t="s">
        <v>177</v>
      </c>
      <c r="G1767" s="12">
        <f>[1]动作!$A1766+[1]动作!$B1766</f>
        <v>43200.838090277779</v>
      </c>
      <c r="H1767" s="12"/>
      <c r="I1767" s="11"/>
    </row>
    <row r="1768" spans="1:9" hidden="1" x14ac:dyDescent="0.3">
      <c r="A1768" s="24">
        <v>1766</v>
      </c>
      <c r="B1768" s="11" t="str">
        <f>IFERROR(INDEX({"JSNY-BJ0001-01";"JSNY-JS0022-01";"JSNY-JS0002-01"},MATCH(D1768,{"BJ_zhongyu";"JS_WX_liteer";"JS_CZ_wodefeng"},0)),"")</f>
        <v>JSNY-JS0002-01</v>
      </c>
      <c r="C1768" s="11" t="str">
        <f>IFERROR(INDEX({"北京中裕世纪大酒店";"江苏利特尔绿色包装股份有限公司";"常州市金坛沃德丰电子科技有限公司"},MATCH(D1768,{"BJ_zhongyu";"JS_WX_liteer";"JS_CZ_wodefeng"},0)),"")</f>
        <v>常州市金坛沃德丰电子科技有限公司</v>
      </c>
      <c r="D1768" s="11" t="str">
        <f>[1]动作!$G1767</f>
        <v>JS_CZ_wodefeng</v>
      </c>
      <c r="E1768" s="11" t="str">
        <f>[1]动作!$D1767</f>
        <v>分系统1BCMS5告警状态</v>
      </c>
      <c r="F1768" s="11" t="s">
        <v>177</v>
      </c>
      <c r="G1768" s="12">
        <f>[1]动作!$A1767+[1]动作!$B1767</f>
        <v>43200.839594907404</v>
      </c>
      <c r="H1768" s="12"/>
      <c r="I1768" s="11"/>
    </row>
    <row r="1769" spans="1:9" hidden="1" x14ac:dyDescent="0.3">
      <c r="A1769" s="24">
        <v>1767</v>
      </c>
      <c r="B1769" s="11" t="str">
        <f>IFERROR(INDEX({"JSNY-BJ0001-01";"JSNY-JS0022-01";"JSNY-JS0002-01"},MATCH(D1769,{"BJ_zhongyu";"JS_WX_liteer";"JS_CZ_wodefeng"},0)),"")</f>
        <v>JSNY-JS0002-01</v>
      </c>
      <c r="C1769" s="11" t="str">
        <f>IFERROR(INDEX({"北京中裕世纪大酒店";"江苏利特尔绿色包装股份有限公司";"常州市金坛沃德丰电子科技有限公司"},MATCH(D1769,{"BJ_zhongyu";"JS_WX_liteer";"JS_CZ_wodefeng"},0)),"")</f>
        <v>常州市金坛沃德丰电子科技有限公司</v>
      </c>
      <c r="D1769" s="11" t="str">
        <f>[1]动作!$G1768</f>
        <v>JS_CZ_wodefeng</v>
      </c>
      <c r="E1769" s="11" t="str">
        <f>[1]动作!$D1768</f>
        <v>分系统1BCMS3告警状态</v>
      </c>
      <c r="F1769" s="11" t="s">
        <v>177</v>
      </c>
      <c r="G1769" s="12">
        <f>[1]动作!$A1768+[1]动作!$B1768</f>
        <v>43200.84034722222</v>
      </c>
      <c r="H1769" s="12"/>
      <c r="I1769" s="11"/>
    </row>
    <row r="1770" spans="1:9" hidden="1" x14ac:dyDescent="0.3">
      <c r="A1770" s="24">
        <v>1768</v>
      </c>
      <c r="B1770" s="11" t="str">
        <f>IFERROR(INDEX({"JSNY-BJ0001-01";"JSNY-JS0022-01";"JSNY-JS0002-01"},MATCH(D1770,{"BJ_zhongyu";"JS_WX_liteer";"JS_CZ_wodefeng"},0)),"")</f>
        <v>JSNY-JS0002-01</v>
      </c>
      <c r="C1770" s="11" t="str">
        <f>IFERROR(INDEX({"北京中裕世纪大酒店";"江苏利特尔绿色包装股份有限公司";"常州市金坛沃德丰电子科技有限公司"},MATCH(D1770,{"BJ_zhongyu";"JS_WX_liteer";"JS_CZ_wodefeng"},0)),"")</f>
        <v>常州市金坛沃德丰电子科技有限公司</v>
      </c>
      <c r="D1770" s="11" t="str">
        <f>[1]动作!$G1769</f>
        <v>JS_CZ_wodefeng</v>
      </c>
      <c r="E1770" s="11" t="str">
        <f>[1]动作!$D1769</f>
        <v>分系统1BCMS1告警状态</v>
      </c>
      <c r="F1770" s="11" t="s">
        <v>177</v>
      </c>
      <c r="G1770" s="12">
        <f>[1]动作!$A1769+[1]动作!$B1769</f>
        <v>43200.840925925928</v>
      </c>
      <c r="H1770" s="12"/>
      <c r="I1770" s="11"/>
    </row>
    <row r="1771" spans="1:9" hidden="1" x14ac:dyDescent="0.3">
      <c r="A1771" s="24">
        <v>1769</v>
      </c>
      <c r="B1771" s="11" t="str">
        <f>IFERROR(INDEX({"JSNY-BJ0001-01";"JSNY-JS0022-01";"JSNY-JS0002-01"},MATCH(D1771,{"BJ_zhongyu";"JS_WX_liteer";"JS_CZ_wodefeng"},0)),"")</f>
        <v>JSNY-JS0002-01</v>
      </c>
      <c r="C1771" s="11" t="str">
        <f>IFERROR(INDEX({"北京中裕世纪大酒店";"江苏利特尔绿色包装股份有限公司";"常州市金坛沃德丰电子科技有限公司"},MATCH(D1771,{"BJ_zhongyu";"JS_WX_liteer";"JS_CZ_wodefeng"},0)),"")</f>
        <v>常州市金坛沃德丰电子科技有限公司</v>
      </c>
      <c r="D1771" s="11" t="str">
        <f>[1]动作!$G1770</f>
        <v>JS_CZ_wodefeng</v>
      </c>
      <c r="E1771" s="11" t="str">
        <f>[1]动作!$D1770</f>
        <v>分系统1BCMS6告警状态</v>
      </c>
      <c r="F1771" s="11" t="s">
        <v>177</v>
      </c>
      <c r="G1771" s="12">
        <f>[1]动作!$A1770+[1]动作!$B1770</f>
        <v>43200.841157407405</v>
      </c>
      <c r="H1771" s="12"/>
      <c r="I1771" s="11"/>
    </row>
    <row r="1772" spans="1:9" hidden="1" x14ac:dyDescent="0.3">
      <c r="A1772" s="24">
        <v>1770</v>
      </c>
      <c r="B1772" s="11" t="str">
        <f>IFERROR(INDEX({"JSNY-BJ0001-01";"JSNY-JS0022-01";"JSNY-JS0002-01"},MATCH(D1772,{"BJ_zhongyu";"JS_WX_liteer";"JS_CZ_wodefeng"},0)),"")</f>
        <v>JSNY-JS0002-01</v>
      </c>
      <c r="C1772" s="11" t="str">
        <f>IFERROR(INDEX({"北京中裕世纪大酒店";"江苏利特尔绿色包装股份有限公司";"常州市金坛沃德丰电子科技有限公司"},MATCH(D1772,{"BJ_zhongyu";"JS_WX_liteer";"JS_CZ_wodefeng"},0)),"")</f>
        <v>常州市金坛沃德丰电子科技有限公司</v>
      </c>
      <c r="D1772" s="11" t="str">
        <f>[1]动作!$G1771</f>
        <v>JS_CZ_wodefeng</v>
      </c>
      <c r="E1772" s="11" t="str">
        <f>[1]动作!$D1771</f>
        <v>分系统1BCMS4告警状态</v>
      </c>
      <c r="F1772" s="11" t="s">
        <v>177</v>
      </c>
      <c r="G1772" s="12">
        <f>[1]动作!$A1771+[1]动作!$B1771</f>
        <v>43200.841331018521</v>
      </c>
      <c r="H1772" s="12"/>
      <c r="I1772" s="11"/>
    </row>
    <row r="1773" spans="1:9" hidden="1" x14ac:dyDescent="0.3">
      <c r="A1773" s="24">
        <v>1771</v>
      </c>
      <c r="B1773" s="11" t="str">
        <f>IFERROR(INDEX({"JSNY-BJ0001-01";"JSNY-JS0022-01";"JSNY-JS0002-01"},MATCH(D1773,{"BJ_zhongyu";"JS_WX_liteer";"JS_CZ_wodefeng"},0)),"")</f>
        <v>JSNY-JS0002-01</v>
      </c>
      <c r="C1773" s="11" t="str">
        <f>IFERROR(INDEX({"北京中裕世纪大酒店";"江苏利特尔绿色包装股份有限公司";"常州市金坛沃德丰电子科技有限公司"},MATCH(D1773,{"BJ_zhongyu";"JS_WX_liteer";"JS_CZ_wodefeng"},0)),"")</f>
        <v>常州市金坛沃德丰电子科技有限公司</v>
      </c>
      <c r="D1773" s="11" t="str">
        <f>[1]动作!$G1772</f>
        <v>JS_CZ_wodefeng</v>
      </c>
      <c r="E1773" s="11" t="str">
        <f>[1]动作!$D1772</f>
        <v>分系统1故障状态</v>
      </c>
      <c r="F1773" s="11" t="s">
        <v>178</v>
      </c>
      <c r="G1773" s="12">
        <f>[1]动作!$A1772+[1]动作!$B1772</f>
        <v>43200.843530092592</v>
      </c>
      <c r="H1773" s="12"/>
      <c r="I1773" s="11"/>
    </row>
    <row r="1774" spans="1:9" hidden="1" x14ac:dyDescent="0.3">
      <c r="A1774" s="24">
        <v>1772</v>
      </c>
      <c r="B1774" s="11" t="str">
        <f>IFERROR(INDEX({"JSNY-BJ0001-01";"JSNY-JS0022-01";"JSNY-JS0002-01"},MATCH(D1774,{"BJ_zhongyu";"JS_WX_liteer";"JS_CZ_wodefeng"},0)),"")</f>
        <v>JSNY-JS0002-01</v>
      </c>
      <c r="C1774" s="11" t="str">
        <f>IFERROR(INDEX({"北京中裕世纪大酒店";"江苏利特尔绿色包装股份有限公司";"常州市金坛沃德丰电子科技有限公司"},MATCH(D1774,{"BJ_zhongyu";"JS_WX_liteer";"JS_CZ_wodefeng"},0)),"")</f>
        <v>常州市金坛沃德丰电子科技有限公司</v>
      </c>
      <c r="D1774" s="11" t="str">
        <f>[1]动作!$G1773</f>
        <v>JS_CZ_wodefeng</v>
      </c>
      <c r="E1774" s="11" t="str">
        <f>[1]动作!$D1773</f>
        <v>分系统1BCMS5故障状态</v>
      </c>
      <c r="F1774" s="11" t="s">
        <v>177</v>
      </c>
      <c r="G1774" s="12">
        <f>[1]动作!$A1773+[1]动作!$B1773</f>
        <v>43200.843530092592</v>
      </c>
      <c r="H1774" s="12"/>
      <c r="I1774" s="11"/>
    </row>
    <row r="1775" spans="1:9" hidden="1" x14ac:dyDescent="0.3">
      <c r="A1775" s="24">
        <v>1773</v>
      </c>
      <c r="B1775" s="11" t="str">
        <f>IFERROR(INDEX({"JSNY-BJ0001-01";"JSNY-JS0022-01";"JSNY-JS0002-01"},MATCH(D1775,{"BJ_zhongyu";"JS_WX_liteer";"JS_CZ_wodefeng"},0)),"")</f>
        <v>JSNY-JS0002-01</v>
      </c>
      <c r="C1775" s="11" t="str">
        <f>IFERROR(INDEX({"北京中裕世纪大酒店";"江苏利特尔绿色包装股份有限公司";"常州市金坛沃德丰电子科技有限公司"},MATCH(D1775,{"BJ_zhongyu";"JS_WX_liteer";"JS_CZ_wodefeng"},0)),"")</f>
        <v>常州市金坛沃德丰电子科技有限公司</v>
      </c>
      <c r="D1775" s="11" t="str">
        <f>[1]动作!$G1774</f>
        <v>JS_CZ_wodefeng</v>
      </c>
      <c r="E1775" s="11" t="str">
        <f>[1]动作!$D1774</f>
        <v>分系统1BMS5单体电压过低一级故障</v>
      </c>
      <c r="F1775" s="11" t="s">
        <v>177</v>
      </c>
      <c r="G1775" s="12">
        <f>[1]动作!$A1774+[1]动作!$B1774</f>
        <v>43200.843530092592</v>
      </c>
      <c r="H1775" s="12"/>
      <c r="I1775" s="11"/>
    </row>
    <row r="1776" spans="1:9" hidden="1" x14ac:dyDescent="0.3">
      <c r="A1776" s="24">
        <v>1774</v>
      </c>
      <c r="B1776" s="11" t="str">
        <f>IFERROR(INDEX({"JSNY-BJ0001-01";"JSNY-JS0022-01";"JSNY-JS0002-01"},MATCH(D1776,{"BJ_zhongyu";"JS_WX_liteer";"JS_CZ_wodefeng"},0)),"")</f>
        <v>JSNY-JS0022-01</v>
      </c>
      <c r="C1776" s="11" t="str">
        <f>IFERROR(INDEX({"北京中裕世纪大酒店";"江苏利特尔绿色包装股份有限公司";"常州市金坛沃德丰电子科技有限公司"},MATCH(D1776,{"BJ_zhongyu";"JS_WX_liteer";"JS_CZ_wodefeng"},0)),"")</f>
        <v>江苏利特尔绿色包装股份有限公司</v>
      </c>
      <c r="D1776" s="11" t="str">
        <f>[1]动作!$G1775</f>
        <v>JS_WX_liteer</v>
      </c>
      <c r="E1776" s="11" t="str">
        <f>[1]动作!$D1775</f>
        <v>分系统1BMS8总电压过低一级故障</v>
      </c>
      <c r="F1776" s="11" t="s">
        <v>177</v>
      </c>
      <c r="G1776" s="12">
        <f>[1]动作!$A1775+[1]动作!$B1775</f>
        <v>43200.85465277778</v>
      </c>
      <c r="H1776" s="12"/>
      <c r="I1776" s="11"/>
    </row>
    <row r="1777" spans="1:9" hidden="1" x14ac:dyDescent="0.3">
      <c r="A1777" s="24">
        <v>1775</v>
      </c>
      <c r="B1777" s="11" t="str">
        <f>IFERROR(INDEX({"JSNY-BJ0001-01";"JSNY-JS0022-01";"JSNY-JS0002-01"},MATCH(D1777,{"BJ_zhongyu";"JS_WX_liteer";"JS_CZ_wodefeng"},0)),"")</f>
        <v>JSNY-JS0022-01</v>
      </c>
      <c r="C1777" s="11" t="str">
        <f>IFERROR(INDEX({"北京中裕世纪大酒店";"江苏利特尔绿色包装股份有限公司";"常州市金坛沃德丰电子科技有限公司"},MATCH(D1777,{"BJ_zhongyu";"JS_WX_liteer";"JS_CZ_wodefeng"},0)),"")</f>
        <v>江苏利特尔绿色包装股份有限公司</v>
      </c>
      <c r="D1777" s="11" t="str">
        <f>[1]动作!$G1776</f>
        <v>JS_WX_liteer</v>
      </c>
      <c r="E1777" s="11" t="str">
        <f>[1]动作!$D1776</f>
        <v>分系统1BMS8总电压过低二级故障</v>
      </c>
      <c r="F1777" s="11" t="s">
        <v>177</v>
      </c>
      <c r="G1777" s="12">
        <f>[1]动作!$A1776+[1]动作!$B1776</f>
        <v>43200.85465277778</v>
      </c>
      <c r="H1777" s="12"/>
      <c r="I1777" s="11"/>
    </row>
    <row r="1778" spans="1:9" hidden="1" x14ac:dyDescent="0.3">
      <c r="A1778" s="24">
        <v>1776</v>
      </c>
      <c r="B1778" s="11" t="str">
        <f>IFERROR(INDEX({"JSNY-BJ0001-01";"JSNY-JS0022-01";"JSNY-JS0002-01"},MATCH(D1778,{"BJ_zhongyu";"JS_WX_liteer";"JS_CZ_wodefeng"},0)),"")</f>
        <v>JSNY-JS0022-01</v>
      </c>
      <c r="C1778" s="11" t="str">
        <f>IFERROR(INDEX({"北京中裕世纪大酒店";"江苏利特尔绿色包装股份有限公司";"常州市金坛沃德丰电子科技有限公司"},MATCH(D1778,{"BJ_zhongyu";"JS_WX_liteer";"JS_CZ_wodefeng"},0)),"")</f>
        <v>江苏利特尔绿色包装股份有限公司</v>
      </c>
      <c r="D1778" s="11" t="str">
        <f>[1]动作!$G1777</f>
        <v>JS_WX_liteer</v>
      </c>
      <c r="E1778" s="11" t="str">
        <f>[1]动作!$D1777</f>
        <v>分系统1BMS9总电压过低一级故障</v>
      </c>
      <c r="F1778" s="11" t="s">
        <v>177</v>
      </c>
      <c r="G1778" s="12">
        <f>[1]动作!$A1777+[1]动作!$B1777</f>
        <v>43200.854768518519</v>
      </c>
      <c r="H1778" s="12"/>
      <c r="I1778" s="11"/>
    </row>
    <row r="1779" spans="1:9" hidden="1" x14ac:dyDescent="0.3">
      <c r="A1779" s="24">
        <v>1777</v>
      </c>
      <c r="B1779" s="11" t="str">
        <f>IFERROR(INDEX({"JSNY-BJ0001-01";"JSNY-JS0022-01";"JSNY-JS0002-01"},MATCH(D1779,{"BJ_zhongyu";"JS_WX_liteer";"JS_CZ_wodefeng"},0)),"")</f>
        <v>JSNY-JS0022-01</v>
      </c>
      <c r="C1779" s="11" t="str">
        <f>IFERROR(INDEX({"北京中裕世纪大酒店";"江苏利特尔绿色包装股份有限公司";"常州市金坛沃德丰电子科技有限公司"},MATCH(D1779,{"BJ_zhongyu";"JS_WX_liteer";"JS_CZ_wodefeng"},0)),"")</f>
        <v>江苏利特尔绿色包装股份有限公司</v>
      </c>
      <c r="D1779" s="11" t="str">
        <f>[1]动作!$G1778</f>
        <v>JS_WX_liteer</v>
      </c>
      <c r="E1779" s="11" t="str">
        <f>[1]动作!$D1778</f>
        <v>分系统1BMS9总电压过低二级故障</v>
      </c>
      <c r="F1779" s="11" t="s">
        <v>177</v>
      </c>
      <c r="G1779" s="12">
        <f>[1]动作!$A1778+[1]动作!$B1778</f>
        <v>43200.854768518519</v>
      </c>
      <c r="H1779" s="12"/>
      <c r="I1779" s="11"/>
    </row>
    <row r="1780" spans="1:9" hidden="1" x14ac:dyDescent="0.3">
      <c r="A1780" s="24">
        <v>1778</v>
      </c>
      <c r="B1780" s="11" t="str">
        <f>IFERROR(INDEX({"JSNY-BJ0001-01";"JSNY-JS0022-01";"JSNY-JS0002-01"},MATCH(D1780,{"BJ_zhongyu";"JS_WX_liteer";"JS_CZ_wodefeng"},0)),"")</f>
        <v>JSNY-JS0022-01</v>
      </c>
      <c r="C1780" s="11" t="str">
        <f>IFERROR(INDEX({"北京中裕世纪大酒店";"江苏利特尔绿色包装股份有限公司";"常州市金坛沃德丰电子科技有限公司"},MATCH(D1780,{"BJ_zhongyu";"JS_WX_liteer";"JS_CZ_wodefeng"},0)),"")</f>
        <v>江苏利特尔绿色包装股份有限公司</v>
      </c>
      <c r="D1780" s="11" t="str">
        <f>[1]动作!$G1779</f>
        <v>JS_WX_liteer</v>
      </c>
      <c r="E1780" s="11" t="str">
        <f>[1]动作!$D1779</f>
        <v>分系统1BMS1总电压过低一级故障</v>
      </c>
      <c r="F1780" s="11" t="s">
        <v>177</v>
      </c>
      <c r="G1780" s="12">
        <f>[1]动作!$A1779+[1]动作!$B1779</f>
        <v>43200.855405092596</v>
      </c>
      <c r="H1780" s="12"/>
      <c r="I1780" s="11"/>
    </row>
    <row r="1781" spans="1:9" hidden="1" x14ac:dyDescent="0.3">
      <c r="A1781" s="24">
        <v>1779</v>
      </c>
      <c r="B1781" s="11" t="str">
        <f>IFERROR(INDEX({"JSNY-BJ0001-01";"JSNY-JS0022-01";"JSNY-JS0002-01"},MATCH(D1781,{"BJ_zhongyu";"JS_WX_liteer";"JS_CZ_wodefeng"},0)),"")</f>
        <v>JSNY-JS0022-01</v>
      </c>
      <c r="C1781" s="11" t="str">
        <f>IFERROR(INDEX({"北京中裕世纪大酒店";"江苏利特尔绿色包装股份有限公司";"常州市金坛沃德丰电子科技有限公司"},MATCH(D1781,{"BJ_zhongyu";"JS_WX_liteer";"JS_CZ_wodefeng"},0)),"")</f>
        <v>江苏利特尔绿色包装股份有限公司</v>
      </c>
      <c r="D1781" s="11" t="str">
        <f>[1]动作!$G1780</f>
        <v>JS_WX_liteer</v>
      </c>
      <c r="E1781" s="11" t="str">
        <f>[1]动作!$D1780</f>
        <v>分系统1BMS1总电压过低二级故障</v>
      </c>
      <c r="F1781" s="11" t="s">
        <v>177</v>
      </c>
      <c r="G1781" s="12">
        <f>[1]动作!$A1780+[1]动作!$B1780</f>
        <v>43200.855405092596</v>
      </c>
      <c r="H1781" s="12"/>
      <c r="I1781" s="11"/>
    </row>
    <row r="1782" spans="1:9" hidden="1" x14ac:dyDescent="0.3">
      <c r="A1782" s="24">
        <v>1780</v>
      </c>
      <c r="B1782" s="11" t="str">
        <f>IFERROR(INDEX({"JSNY-BJ0001-01";"JSNY-JS0022-01";"JSNY-JS0002-01"},MATCH(D1782,{"BJ_zhongyu";"JS_WX_liteer";"JS_CZ_wodefeng"},0)),"")</f>
        <v>JSNY-JS0022-01</v>
      </c>
      <c r="C1782" s="11" t="str">
        <f>IFERROR(INDEX({"北京中裕世纪大酒店";"江苏利特尔绿色包装股份有限公司";"常州市金坛沃德丰电子科技有限公司"},MATCH(D1782,{"BJ_zhongyu";"JS_WX_liteer";"JS_CZ_wodefeng"},0)),"")</f>
        <v>江苏利特尔绿色包装股份有限公司</v>
      </c>
      <c r="D1782" s="11" t="str">
        <f>[1]动作!$G1781</f>
        <v>JS_WX_liteer</v>
      </c>
      <c r="E1782" s="11" t="str">
        <f>[1]动作!$D1781</f>
        <v>分系统1BMS4总电压过低一级故障</v>
      </c>
      <c r="F1782" s="11" t="s">
        <v>177</v>
      </c>
      <c r="G1782" s="12">
        <f>[1]动作!$A1781+[1]动作!$B1781</f>
        <v>43200.855520833335</v>
      </c>
      <c r="H1782" s="12"/>
      <c r="I1782" s="11"/>
    </row>
    <row r="1783" spans="1:9" hidden="1" x14ac:dyDescent="0.3">
      <c r="A1783" s="24">
        <v>1781</v>
      </c>
      <c r="B1783" s="11" t="str">
        <f>IFERROR(INDEX({"JSNY-BJ0001-01";"JSNY-JS0022-01";"JSNY-JS0002-01"},MATCH(D1783,{"BJ_zhongyu";"JS_WX_liteer";"JS_CZ_wodefeng"},0)),"")</f>
        <v>JSNY-JS0022-01</v>
      </c>
      <c r="C1783" s="11" t="str">
        <f>IFERROR(INDEX({"北京中裕世纪大酒店";"江苏利特尔绿色包装股份有限公司";"常州市金坛沃德丰电子科技有限公司"},MATCH(D1783,{"BJ_zhongyu";"JS_WX_liteer";"JS_CZ_wodefeng"},0)),"")</f>
        <v>江苏利特尔绿色包装股份有限公司</v>
      </c>
      <c r="D1783" s="11" t="str">
        <f>[1]动作!$G1782</f>
        <v>JS_WX_liteer</v>
      </c>
      <c r="E1783" s="11" t="str">
        <f>[1]动作!$D1782</f>
        <v>分系统1BMS4总电压过低二级故障</v>
      </c>
      <c r="F1783" s="11" t="s">
        <v>177</v>
      </c>
      <c r="G1783" s="12">
        <f>[1]动作!$A1782+[1]动作!$B1782</f>
        <v>43200.855520833335</v>
      </c>
      <c r="H1783" s="12"/>
      <c r="I1783" s="11"/>
    </row>
    <row r="1784" spans="1:9" hidden="1" x14ac:dyDescent="0.3">
      <c r="A1784" s="24">
        <v>1782</v>
      </c>
      <c r="B1784" s="11" t="str">
        <f>IFERROR(INDEX({"JSNY-BJ0001-01";"JSNY-JS0022-01";"JSNY-JS0002-01"},MATCH(D1784,{"BJ_zhongyu";"JS_WX_liteer";"JS_CZ_wodefeng"},0)),"")</f>
        <v>JSNY-JS0022-01</v>
      </c>
      <c r="C1784" s="11" t="str">
        <f>IFERROR(INDEX({"北京中裕世纪大酒店";"江苏利特尔绿色包装股份有限公司";"常州市金坛沃德丰电子科技有限公司"},MATCH(D1784,{"BJ_zhongyu";"JS_WX_liteer";"JS_CZ_wodefeng"},0)),"")</f>
        <v>江苏利特尔绿色包装股份有限公司</v>
      </c>
      <c r="D1784" s="11" t="str">
        <f>[1]动作!$G1783</f>
        <v>JS_WX_liteer</v>
      </c>
      <c r="E1784" s="11" t="str">
        <f>[1]动作!$D1783</f>
        <v>分系统1BMS2总电压过低一级故障</v>
      </c>
      <c r="F1784" s="11" t="s">
        <v>177</v>
      </c>
      <c r="G1784" s="12">
        <f>[1]动作!$A1783+[1]动作!$B1783</f>
        <v>43200.855694444443</v>
      </c>
      <c r="H1784" s="12"/>
      <c r="I1784" s="11"/>
    </row>
    <row r="1785" spans="1:9" hidden="1" x14ac:dyDescent="0.3">
      <c r="A1785" s="24">
        <v>1783</v>
      </c>
      <c r="B1785" s="11" t="str">
        <f>IFERROR(INDEX({"JSNY-BJ0001-01";"JSNY-JS0022-01";"JSNY-JS0002-01"},MATCH(D1785,{"BJ_zhongyu";"JS_WX_liteer";"JS_CZ_wodefeng"},0)),"")</f>
        <v>JSNY-JS0022-01</v>
      </c>
      <c r="C1785" s="11" t="str">
        <f>IFERROR(INDEX({"北京中裕世纪大酒店";"江苏利特尔绿色包装股份有限公司";"常州市金坛沃德丰电子科技有限公司"},MATCH(D1785,{"BJ_zhongyu";"JS_WX_liteer";"JS_CZ_wodefeng"},0)),"")</f>
        <v>江苏利特尔绿色包装股份有限公司</v>
      </c>
      <c r="D1785" s="11" t="str">
        <f>[1]动作!$G1784</f>
        <v>JS_WX_liteer</v>
      </c>
      <c r="E1785" s="11" t="str">
        <f>[1]动作!$D1784</f>
        <v>分系统1BMS2总电压过低二级故障</v>
      </c>
      <c r="F1785" s="11" t="s">
        <v>177</v>
      </c>
      <c r="G1785" s="12">
        <f>[1]动作!$A1784+[1]动作!$B1784</f>
        <v>43200.855694444443</v>
      </c>
      <c r="H1785" s="12"/>
      <c r="I1785" s="11"/>
    </row>
    <row r="1786" spans="1:9" hidden="1" x14ac:dyDescent="0.3">
      <c r="A1786" s="24">
        <v>1784</v>
      </c>
      <c r="B1786" s="11" t="str">
        <f>IFERROR(INDEX({"JSNY-BJ0001-01";"JSNY-JS0022-01";"JSNY-JS0002-01"},MATCH(D1786,{"BJ_zhongyu";"JS_WX_liteer";"JS_CZ_wodefeng"},0)),"")</f>
        <v>JSNY-JS0022-01</v>
      </c>
      <c r="C1786" s="11" t="str">
        <f>IFERROR(INDEX({"北京中裕世纪大酒店";"江苏利特尔绿色包装股份有限公司";"常州市金坛沃德丰电子科技有限公司"},MATCH(D1786,{"BJ_zhongyu";"JS_WX_liteer";"JS_CZ_wodefeng"},0)),"")</f>
        <v>江苏利特尔绿色包装股份有限公司</v>
      </c>
      <c r="D1786" s="11" t="str">
        <f>[1]动作!$G1785</f>
        <v>JS_WX_liteer</v>
      </c>
      <c r="E1786" s="11" t="str">
        <f>[1]动作!$D1785</f>
        <v>分系统1BMS7总电压过低一级故障</v>
      </c>
      <c r="F1786" s="11" t="s">
        <v>177</v>
      </c>
      <c r="G1786" s="12">
        <f>[1]动作!$A1785+[1]动作!$B1785</f>
        <v>43200.855740740742</v>
      </c>
      <c r="H1786" s="12"/>
      <c r="I1786" s="11"/>
    </row>
    <row r="1787" spans="1:9" hidden="1" x14ac:dyDescent="0.3">
      <c r="A1787" s="24">
        <v>1785</v>
      </c>
      <c r="B1787" s="11" t="str">
        <f>IFERROR(INDEX({"JSNY-BJ0001-01";"JSNY-JS0022-01";"JSNY-JS0002-01"},MATCH(D1787,{"BJ_zhongyu";"JS_WX_liteer";"JS_CZ_wodefeng"},0)),"")</f>
        <v>JSNY-JS0022-01</v>
      </c>
      <c r="C1787" s="11" t="str">
        <f>IFERROR(INDEX({"北京中裕世纪大酒店";"江苏利特尔绿色包装股份有限公司";"常州市金坛沃德丰电子科技有限公司"},MATCH(D1787,{"BJ_zhongyu";"JS_WX_liteer";"JS_CZ_wodefeng"},0)),"")</f>
        <v>江苏利特尔绿色包装股份有限公司</v>
      </c>
      <c r="D1787" s="11" t="str">
        <f>[1]动作!$G1786</f>
        <v>JS_WX_liteer</v>
      </c>
      <c r="E1787" s="11" t="str">
        <f>[1]动作!$D1786</f>
        <v>分系统1BMS7总电压过低二级故障</v>
      </c>
      <c r="F1787" s="11" t="s">
        <v>177</v>
      </c>
      <c r="G1787" s="12">
        <f>[1]动作!$A1786+[1]动作!$B1786</f>
        <v>43200.855740740742</v>
      </c>
      <c r="H1787" s="12"/>
      <c r="I1787" s="11"/>
    </row>
    <row r="1788" spans="1:9" hidden="1" x14ac:dyDescent="0.3">
      <c r="A1788" s="24">
        <v>1786</v>
      </c>
      <c r="B1788" s="11" t="str">
        <f>IFERROR(INDEX({"JSNY-BJ0001-01";"JSNY-JS0022-01";"JSNY-JS0002-01"},MATCH(D1788,{"BJ_zhongyu";"JS_WX_liteer";"JS_CZ_wodefeng"},0)),"")</f>
        <v>JSNY-JS0022-01</v>
      </c>
      <c r="C1788" s="11" t="str">
        <f>IFERROR(INDEX({"北京中裕世纪大酒店";"江苏利特尔绿色包装股份有限公司";"常州市金坛沃德丰电子科技有限公司"},MATCH(D1788,{"BJ_zhongyu";"JS_WX_liteer";"JS_CZ_wodefeng"},0)),"")</f>
        <v>江苏利特尔绿色包装股份有限公司</v>
      </c>
      <c r="D1788" s="11" t="str">
        <f>[1]动作!$G1787</f>
        <v>JS_WX_liteer</v>
      </c>
      <c r="E1788" s="11" t="str">
        <f>[1]动作!$D1787</f>
        <v>分系统1BMS5总电压过低一级故障</v>
      </c>
      <c r="F1788" s="11" t="s">
        <v>177</v>
      </c>
      <c r="G1788" s="12">
        <f>[1]动作!$A1787+[1]动作!$B1787</f>
        <v>43200.855914351851</v>
      </c>
      <c r="H1788" s="12"/>
      <c r="I1788" s="11"/>
    </row>
    <row r="1789" spans="1:9" hidden="1" x14ac:dyDescent="0.3">
      <c r="A1789" s="24">
        <v>1787</v>
      </c>
      <c r="B1789" s="11" t="str">
        <f>IFERROR(INDEX({"JSNY-BJ0001-01";"JSNY-JS0022-01";"JSNY-JS0002-01"},MATCH(D1789,{"BJ_zhongyu";"JS_WX_liteer";"JS_CZ_wodefeng"},0)),"")</f>
        <v>JSNY-JS0022-01</v>
      </c>
      <c r="C1789" s="11" t="str">
        <f>IFERROR(INDEX({"北京中裕世纪大酒店";"江苏利特尔绿色包装股份有限公司";"常州市金坛沃德丰电子科技有限公司"},MATCH(D1789,{"BJ_zhongyu";"JS_WX_liteer";"JS_CZ_wodefeng"},0)),"")</f>
        <v>江苏利特尔绿色包装股份有限公司</v>
      </c>
      <c r="D1789" s="11" t="str">
        <f>[1]动作!$G1788</f>
        <v>JS_WX_liteer</v>
      </c>
      <c r="E1789" s="11" t="str">
        <f>[1]动作!$D1788</f>
        <v>分系统1BMS5总电压过低二级故障</v>
      </c>
      <c r="F1789" s="11" t="s">
        <v>177</v>
      </c>
      <c r="G1789" s="12">
        <f>[1]动作!$A1788+[1]动作!$B1788</f>
        <v>43200.855914351851</v>
      </c>
      <c r="H1789" s="12"/>
      <c r="I1789" s="11"/>
    </row>
    <row r="1790" spans="1:9" hidden="1" x14ac:dyDescent="0.3">
      <c r="A1790" s="24">
        <v>1788</v>
      </c>
      <c r="B1790" s="11" t="str">
        <f>IFERROR(INDEX({"JSNY-BJ0001-01";"JSNY-JS0022-01";"JSNY-JS0002-01"},MATCH(D1790,{"BJ_zhongyu";"JS_WX_liteer";"JS_CZ_wodefeng"},0)),"")</f>
        <v>JSNY-JS0022-01</v>
      </c>
      <c r="C1790" s="11" t="str">
        <f>IFERROR(INDEX({"北京中裕世纪大酒店";"江苏利特尔绿色包装股份有限公司";"常州市金坛沃德丰电子科技有限公司"},MATCH(D1790,{"BJ_zhongyu";"JS_WX_liteer";"JS_CZ_wodefeng"},0)),"")</f>
        <v>江苏利特尔绿色包装股份有限公司</v>
      </c>
      <c r="D1790" s="11" t="str">
        <f>[1]动作!$G1789</f>
        <v>JS_WX_liteer</v>
      </c>
      <c r="E1790" s="11" t="str">
        <f>[1]动作!$D1789</f>
        <v>分系统1BMS6总电压过低一级故障</v>
      </c>
      <c r="F1790" s="11" t="s">
        <v>177</v>
      </c>
      <c r="G1790" s="12">
        <f>[1]动作!$A1789+[1]动作!$B1789</f>
        <v>43200.855914351851</v>
      </c>
      <c r="H1790" s="12"/>
      <c r="I1790" s="11"/>
    </row>
    <row r="1791" spans="1:9" hidden="1" x14ac:dyDescent="0.3">
      <c r="A1791" s="24">
        <v>1789</v>
      </c>
      <c r="B1791" s="11" t="str">
        <f>IFERROR(INDEX({"JSNY-BJ0001-01";"JSNY-JS0022-01";"JSNY-JS0002-01"},MATCH(D1791,{"BJ_zhongyu";"JS_WX_liteer";"JS_CZ_wodefeng"},0)),"")</f>
        <v>JSNY-JS0022-01</v>
      </c>
      <c r="C1791" s="11" t="str">
        <f>IFERROR(INDEX({"北京中裕世纪大酒店";"江苏利特尔绿色包装股份有限公司";"常州市金坛沃德丰电子科技有限公司"},MATCH(D1791,{"BJ_zhongyu";"JS_WX_liteer";"JS_CZ_wodefeng"},0)),"")</f>
        <v>江苏利特尔绿色包装股份有限公司</v>
      </c>
      <c r="D1791" s="11" t="str">
        <f>[1]动作!$G1790</f>
        <v>JS_WX_liteer</v>
      </c>
      <c r="E1791" s="11" t="str">
        <f>[1]动作!$D1790</f>
        <v>分系统1BMS6总电压过低二级故障</v>
      </c>
      <c r="F1791" s="11" t="s">
        <v>177</v>
      </c>
      <c r="G1791" s="12">
        <f>[1]动作!$A1790+[1]动作!$B1790</f>
        <v>43200.855914351851</v>
      </c>
      <c r="H1791" s="12"/>
      <c r="I1791" s="11"/>
    </row>
    <row r="1792" spans="1:9" hidden="1" x14ac:dyDescent="0.3">
      <c r="A1792" s="24">
        <v>1790</v>
      </c>
      <c r="B1792" s="11" t="str">
        <f>IFERROR(INDEX({"JSNY-BJ0001-01";"JSNY-JS0022-01";"JSNY-JS0002-01"},MATCH(D1792,{"BJ_zhongyu";"JS_WX_liteer";"JS_CZ_wodefeng"},0)),"")</f>
        <v>JSNY-JS0022-01</v>
      </c>
      <c r="C1792" s="11" t="str">
        <f>IFERROR(INDEX({"北京中裕世纪大酒店";"江苏利特尔绿色包装股份有限公司";"常州市金坛沃德丰电子科技有限公司"},MATCH(D1792,{"BJ_zhongyu";"JS_WX_liteer";"JS_CZ_wodefeng"},0)),"")</f>
        <v>江苏利特尔绿色包装股份有限公司</v>
      </c>
      <c r="D1792" s="11" t="str">
        <f>[1]动作!$G1791</f>
        <v>JS_WX_liteer</v>
      </c>
      <c r="E1792" s="11" t="str">
        <f>[1]动作!$D1791</f>
        <v>分系统1BMS3总电压过低一级故障</v>
      </c>
      <c r="F1792" s="11" t="s">
        <v>177</v>
      </c>
      <c r="G1792" s="12">
        <f>[1]动作!$A1791+[1]动作!$B1791</f>
        <v>43200.856145833335</v>
      </c>
      <c r="H1792" s="12"/>
      <c r="I1792" s="11"/>
    </row>
    <row r="1793" spans="1:9" hidden="1" x14ac:dyDescent="0.3">
      <c r="A1793" s="24">
        <v>1791</v>
      </c>
      <c r="B1793" s="11" t="str">
        <f>IFERROR(INDEX({"JSNY-BJ0001-01";"JSNY-JS0022-01";"JSNY-JS0002-01"},MATCH(D1793,{"BJ_zhongyu";"JS_WX_liteer";"JS_CZ_wodefeng"},0)),"")</f>
        <v>JSNY-JS0022-01</v>
      </c>
      <c r="C1793" s="11" t="str">
        <f>IFERROR(INDEX({"北京中裕世纪大酒店";"江苏利特尔绿色包装股份有限公司";"常州市金坛沃德丰电子科技有限公司"},MATCH(D1793,{"BJ_zhongyu";"JS_WX_liteer";"JS_CZ_wodefeng"},0)),"")</f>
        <v>江苏利特尔绿色包装股份有限公司</v>
      </c>
      <c r="D1793" s="11" t="str">
        <f>[1]动作!$G1792</f>
        <v>JS_WX_liteer</v>
      </c>
      <c r="E1793" s="11" t="str">
        <f>[1]动作!$D1792</f>
        <v>分系统1BMS3总电压过低二级故障</v>
      </c>
      <c r="F1793" s="11" t="s">
        <v>177</v>
      </c>
      <c r="G1793" s="12">
        <f>[1]动作!$A1792+[1]动作!$B1792</f>
        <v>43200.856145833335</v>
      </c>
      <c r="H1793" s="12"/>
      <c r="I1793" s="11"/>
    </row>
    <row r="1794" spans="1:9" hidden="1" x14ac:dyDescent="0.3">
      <c r="A1794" s="24">
        <v>1792</v>
      </c>
      <c r="B1794" s="11" t="str">
        <f>IFERROR(INDEX({"JSNY-BJ0001-01";"JSNY-JS0022-01";"JSNY-JS0002-01"},MATCH(D1794,{"BJ_zhongyu";"JS_WX_liteer";"JS_CZ_wodefeng"},0)),"")</f>
        <v>JSNY-BJ0001-01</v>
      </c>
      <c r="C1794" s="11" t="str">
        <f>IFERROR(INDEX({"北京中裕世纪大酒店";"江苏利特尔绿色包装股份有限公司";"常州市金坛沃德丰电子科技有限公司"},MATCH(D1794,{"BJ_zhongyu";"JS_WX_liteer";"JS_CZ_wodefeng"},0)),"")</f>
        <v>北京中裕世纪大酒店</v>
      </c>
      <c r="D1794" s="11" t="str">
        <f>[1]动作!$G1793</f>
        <v>BJ_zhongyu</v>
      </c>
      <c r="E1794" s="11" t="str">
        <f>[1]动作!$D1793</f>
        <v>分系统1告警状态</v>
      </c>
      <c r="F1794" s="11" t="s">
        <v>178</v>
      </c>
      <c r="G1794" s="12">
        <f>[1]动作!$A1793+[1]动作!$B1793</f>
        <v>43200.858634259261</v>
      </c>
      <c r="H1794" s="12"/>
      <c r="I1794" s="11"/>
    </row>
    <row r="1795" spans="1:9" hidden="1" x14ac:dyDescent="0.3">
      <c r="A1795" s="24">
        <v>1793</v>
      </c>
      <c r="B1795" s="11" t="str">
        <f>IFERROR(INDEX({"JSNY-BJ0001-01";"JSNY-JS0022-01";"JSNY-JS0002-01"},MATCH(D1795,{"BJ_zhongyu";"JS_WX_liteer";"JS_CZ_wodefeng"},0)),"")</f>
        <v>JSNY-BJ0001-01</v>
      </c>
      <c r="C1795" s="11" t="str">
        <f>IFERROR(INDEX({"北京中裕世纪大酒店";"江苏利特尔绿色包装股份有限公司";"常州市金坛沃德丰电子科技有限公司"},MATCH(D1795,{"BJ_zhongyu";"JS_WX_liteer";"JS_CZ_wodefeng"},0)),"")</f>
        <v>北京中裕世纪大酒店</v>
      </c>
      <c r="D1795" s="11" t="str">
        <f>[1]动作!$G1794</f>
        <v>BJ_zhongyu</v>
      </c>
      <c r="E1795" s="11" t="str">
        <f>[1]动作!$D1794</f>
        <v>分系统1PCS告警状态</v>
      </c>
      <c r="F1795" s="11" t="s">
        <v>176</v>
      </c>
      <c r="G1795" s="12">
        <f>[1]动作!$A1794+[1]动作!$B1794</f>
        <v>43200.858634259261</v>
      </c>
      <c r="H1795" s="12"/>
      <c r="I1795" s="11"/>
    </row>
    <row r="1796" spans="1:9" hidden="1" x14ac:dyDescent="0.3">
      <c r="A1796" s="24">
        <v>1794</v>
      </c>
      <c r="B1796" s="11" t="str">
        <f>IFERROR(INDEX({"JSNY-BJ0001-01";"JSNY-JS0022-01";"JSNY-JS0002-01"},MATCH(D1796,{"BJ_zhongyu";"JS_WX_liteer";"JS_CZ_wodefeng"},0)),"")</f>
        <v>JSNY-JS0022-01</v>
      </c>
      <c r="C1796" s="11" t="str">
        <f>IFERROR(INDEX({"北京中裕世纪大酒店";"江苏利特尔绿色包装股份有限公司";"常州市金坛沃德丰电子科技有限公司"},MATCH(D1796,{"BJ_zhongyu";"JS_WX_liteer";"JS_CZ_wodefeng"},0)),"")</f>
        <v>江苏利特尔绿色包装股份有限公司</v>
      </c>
      <c r="D1796" s="11" t="str">
        <f>[1]动作!$G1795</f>
        <v>JS_WX_liteer</v>
      </c>
      <c r="E1796" s="11" t="str">
        <f>[1]动作!$D1795</f>
        <v>分系统1BMS8单体电压过低一级故障</v>
      </c>
      <c r="F1796" s="11" t="s">
        <v>177</v>
      </c>
      <c r="G1796" s="12">
        <f>[1]动作!$A1795+[1]动作!$B1795</f>
        <v>43200.864490740743</v>
      </c>
      <c r="H1796" s="12"/>
      <c r="I1796" s="11"/>
    </row>
    <row r="1797" spans="1:9" hidden="1" x14ac:dyDescent="0.3">
      <c r="A1797" s="24">
        <v>1795</v>
      </c>
      <c r="B1797" s="11" t="str">
        <f>IFERROR(INDEX({"JSNY-BJ0001-01";"JSNY-JS0022-01";"JSNY-JS0002-01"},MATCH(D1797,{"BJ_zhongyu";"JS_WX_liteer";"JS_CZ_wodefeng"},0)),"")</f>
        <v>JSNY-JS0022-01</v>
      </c>
      <c r="C1797" s="11" t="str">
        <f>IFERROR(INDEX({"北京中裕世纪大酒店";"江苏利特尔绿色包装股份有限公司";"常州市金坛沃德丰电子科技有限公司"},MATCH(D1797,{"BJ_zhongyu";"JS_WX_liteer";"JS_CZ_wodefeng"},0)),"")</f>
        <v>江苏利特尔绿色包装股份有限公司</v>
      </c>
      <c r="D1797" s="11" t="str">
        <f>[1]动作!$G1796</f>
        <v>JS_WX_liteer</v>
      </c>
      <c r="E1797" s="11" t="str">
        <f>[1]动作!$D1796</f>
        <v>分系统1BMS8单体电压过低二级故障</v>
      </c>
      <c r="F1797" s="11" t="s">
        <v>177</v>
      </c>
      <c r="G1797" s="12">
        <f>[1]动作!$A1796+[1]动作!$B1796</f>
        <v>43200.864490740743</v>
      </c>
      <c r="H1797" s="12"/>
      <c r="I1797" s="11"/>
    </row>
    <row r="1798" spans="1:9" hidden="1" x14ac:dyDescent="0.3">
      <c r="A1798" s="24">
        <v>1796</v>
      </c>
      <c r="B1798" s="11" t="str">
        <f>IFERROR(INDEX({"JSNY-BJ0001-01";"JSNY-JS0022-01";"JSNY-JS0002-01"},MATCH(D1798,{"BJ_zhongyu";"JS_WX_liteer";"JS_CZ_wodefeng"},0)),"")</f>
        <v>JSNY-JS0022-01</v>
      </c>
      <c r="C1798" s="11" t="str">
        <f>IFERROR(INDEX({"北京中裕世纪大酒店";"江苏利特尔绿色包装股份有限公司";"常州市金坛沃德丰电子科技有限公司"},MATCH(D1798,{"BJ_zhongyu";"JS_WX_liteer";"JS_CZ_wodefeng"},0)),"")</f>
        <v>江苏利特尔绿色包装股份有限公司</v>
      </c>
      <c r="D1798" s="11" t="str">
        <f>[1]动作!$G1797</f>
        <v>JS_WX_liteer</v>
      </c>
      <c r="E1798" s="11" t="str">
        <f>[1]动作!$D1797</f>
        <v>分系统1BMS9单体电压过低一级故障</v>
      </c>
      <c r="F1798" s="11" t="s">
        <v>177</v>
      </c>
      <c r="G1798" s="12">
        <f>[1]动作!$A1797+[1]动作!$B1797</f>
        <v>43200.865011574075</v>
      </c>
      <c r="H1798" s="12"/>
      <c r="I1798" s="11"/>
    </row>
    <row r="1799" spans="1:9" hidden="1" x14ac:dyDescent="0.3">
      <c r="A1799" s="24">
        <v>1797</v>
      </c>
      <c r="B1799" s="11" t="str">
        <f>IFERROR(INDEX({"JSNY-BJ0001-01";"JSNY-JS0022-01";"JSNY-JS0002-01"},MATCH(D1799,{"BJ_zhongyu";"JS_WX_liteer";"JS_CZ_wodefeng"},0)),"")</f>
        <v>JSNY-JS0022-01</v>
      </c>
      <c r="C1799" s="11" t="str">
        <f>IFERROR(INDEX({"北京中裕世纪大酒店";"江苏利特尔绿色包装股份有限公司";"常州市金坛沃德丰电子科技有限公司"},MATCH(D1799,{"BJ_zhongyu";"JS_WX_liteer";"JS_CZ_wodefeng"},0)),"")</f>
        <v>江苏利特尔绿色包装股份有限公司</v>
      </c>
      <c r="D1799" s="11" t="str">
        <f>[1]动作!$G1798</f>
        <v>JS_WX_liteer</v>
      </c>
      <c r="E1799" s="11" t="str">
        <f>[1]动作!$D1798</f>
        <v>分系统1BMS9单体电压过低二级故障</v>
      </c>
      <c r="F1799" s="11" t="s">
        <v>177</v>
      </c>
      <c r="G1799" s="12">
        <f>[1]动作!$A1798+[1]动作!$B1798</f>
        <v>43200.865011574075</v>
      </c>
      <c r="H1799" s="12"/>
      <c r="I1799" s="11"/>
    </row>
    <row r="1800" spans="1:9" hidden="1" x14ac:dyDescent="0.3">
      <c r="A1800" s="24">
        <v>1798</v>
      </c>
      <c r="B1800" s="11" t="str">
        <f>IFERROR(INDEX({"JSNY-BJ0001-01";"JSNY-JS0022-01";"JSNY-JS0002-01"},MATCH(D1800,{"BJ_zhongyu";"JS_WX_liteer";"JS_CZ_wodefeng"},0)),"")</f>
        <v>JSNY-JS0022-01</v>
      </c>
      <c r="C1800" s="11" t="str">
        <f>IFERROR(INDEX({"北京中裕世纪大酒店";"江苏利特尔绿色包装股份有限公司";"常州市金坛沃德丰电子科技有限公司"},MATCH(D1800,{"BJ_zhongyu";"JS_WX_liteer";"JS_CZ_wodefeng"},0)),"")</f>
        <v>江苏利特尔绿色包装股份有限公司</v>
      </c>
      <c r="D1800" s="11" t="str">
        <f>[1]动作!$G1799</f>
        <v>JS_WX_liteer</v>
      </c>
      <c r="E1800" s="11" t="str">
        <f>[1]动作!$D1799</f>
        <v>分系统1BMS1单体电压过低一级故障</v>
      </c>
      <c r="F1800" s="11" t="s">
        <v>177</v>
      </c>
      <c r="G1800" s="12">
        <f>[1]动作!$A1799+[1]动作!$B1799</f>
        <v>43200.866342592592</v>
      </c>
      <c r="H1800" s="12"/>
      <c r="I1800" s="11"/>
    </row>
    <row r="1801" spans="1:9" hidden="1" x14ac:dyDescent="0.3">
      <c r="A1801" s="24">
        <v>1799</v>
      </c>
      <c r="B1801" s="11" t="str">
        <f>IFERROR(INDEX({"JSNY-BJ0001-01";"JSNY-JS0022-01";"JSNY-JS0002-01"},MATCH(D1801,{"BJ_zhongyu";"JS_WX_liteer";"JS_CZ_wodefeng"},0)),"")</f>
        <v>JSNY-JS0022-01</v>
      </c>
      <c r="C1801" s="11" t="str">
        <f>IFERROR(INDEX({"北京中裕世纪大酒店";"江苏利特尔绿色包装股份有限公司";"常州市金坛沃德丰电子科技有限公司"},MATCH(D1801,{"BJ_zhongyu";"JS_WX_liteer";"JS_CZ_wodefeng"},0)),"")</f>
        <v>江苏利特尔绿色包装股份有限公司</v>
      </c>
      <c r="D1801" s="11" t="str">
        <f>[1]动作!$G1800</f>
        <v>JS_WX_liteer</v>
      </c>
      <c r="E1801" s="11" t="str">
        <f>[1]动作!$D1800</f>
        <v>分系统1BMS1单体电压过低二级故障</v>
      </c>
      <c r="F1801" s="11" t="s">
        <v>177</v>
      </c>
      <c r="G1801" s="12">
        <f>[1]动作!$A1800+[1]动作!$B1800</f>
        <v>43200.866342592592</v>
      </c>
      <c r="H1801" s="12"/>
      <c r="I1801" s="11"/>
    </row>
    <row r="1802" spans="1:9" hidden="1" x14ac:dyDescent="0.3">
      <c r="A1802" s="24">
        <v>1800</v>
      </c>
      <c r="B1802" s="11" t="str">
        <f>IFERROR(INDEX({"JSNY-BJ0001-01";"JSNY-JS0022-01";"JSNY-JS0002-01"},MATCH(D1802,{"BJ_zhongyu";"JS_WX_liteer";"JS_CZ_wodefeng"},0)),"")</f>
        <v>JSNY-JS0022-01</v>
      </c>
      <c r="C1802" s="11" t="str">
        <f>IFERROR(INDEX({"北京中裕世纪大酒店";"江苏利特尔绿色包装股份有限公司";"常州市金坛沃德丰电子科技有限公司"},MATCH(D1802,{"BJ_zhongyu";"JS_WX_liteer";"JS_CZ_wodefeng"},0)),"")</f>
        <v>江苏利特尔绿色包装股份有限公司</v>
      </c>
      <c r="D1802" s="11" t="str">
        <f>[1]动作!$G1801</f>
        <v>JS_WX_liteer</v>
      </c>
      <c r="E1802" s="11" t="str">
        <f>[1]动作!$D1801</f>
        <v>分系统1BMS4单体电压过低一级故障</v>
      </c>
      <c r="F1802" s="11" t="s">
        <v>177</v>
      </c>
      <c r="G1802" s="12">
        <f>[1]动作!$A1801+[1]动作!$B1801</f>
        <v>43200.866805555554</v>
      </c>
      <c r="H1802" s="12"/>
      <c r="I1802" s="11"/>
    </row>
    <row r="1803" spans="1:9" hidden="1" x14ac:dyDescent="0.3">
      <c r="A1803" s="24">
        <v>1801</v>
      </c>
      <c r="B1803" s="11" t="str">
        <f>IFERROR(INDEX({"JSNY-BJ0001-01";"JSNY-JS0022-01";"JSNY-JS0002-01"},MATCH(D1803,{"BJ_zhongyu";"JS_WX_liteer";"JS_CZ_wodefeng"},0)),"")</f>
        <v>JSNY-JS0022-01</v>
      </c>
      <c r="C1803" s="11" t="str">
        <f>IFERROR(INDEX({"北京中裕世纪大酒店";"江苏利特尔绿色包装股份有限公司";"常州市金坛沃德丰电子科技有限公司"},MATCH(D1803,{"BJ_zhongyu";"JS_WX_liteer";"JS_CZ_wodefeng"},0)),"")</f>
        <v>江苏利特尔绿色包装股份有限公司</v>
      </c>
      <c r="D1803" s="11" t="str">
        <f>[1]动作!$G1802</f>
        <v>JS_WX_liteer</v>
      </c>
      <c r="E1803" s="11" t="str">
        <f>[1]动作!$D1802</f>
        <v>分系统1BMS4单体电压过低二级故障</v>
      </c>
      <c r="F1803" s="11" t="s">
        <v>177</v>
      </c>
      <c r="G1803" s="12">
        <f>[1]动作!$A1802+[1]动作!$B1802</f>
        <v>43200.866805555554</v>
      </c>
      <c r="H1803" s="12"/>
      <c r="I1803" s="11"/>
    </row>
    <row r="1804" spans="1:9" hidden="1" x14ac:dyDescent="0.3">
      <c r="A1804" s="24">
        <v>1802</v>
      </c>
      <c r="B1804" s="11" t="str">
        <f>IFERROR(INDEX({"JSNY-BJ0001-01";"JSNY-JS0022-01";"JSNY-JS0002-01"},MATCH(D1804,{"BJ_zhongyu";"JS_WX_liteer";"JS_CZ_wodefeng"},0)),"")</f>
        <v>JSNY-JS0022-01</v>
      </c>
      <c r="C1804" s="11" t="str">
        <f>IFERROR(INDEX({"北京中裕世纪大酒店";"江苏利特尔绿色包装股份有限公司";"常州市金坛沃德丰电子科技有限公司"},MATCH(D1804,{"BJ_zhongyu";"JS_WX_liteer";"JS_CZ_wodefeng"},0)),"")</f>
        <v>江苏利特尔绿色包装股份有限公司</v>
      </c>
      <c r="D1804" s="11" t="str">
        <f>[1]动作!$G1803</f>
        <v>JS_WX_liteer</v>
      </c>
      <c r="E1804" s="11" t="str">
        <f>[1]动作!$D1803</f>
        <v>分系统1BMS7单体电压过低一级故障</v>
      </c>
      <c r="F1804" s="11" t="s">
        <v>177</v>
      </c>
      <c r="G1804" s="12">
        <f>[1]动作!$A1803+[1]动作!$B1803</f>
        <v>43200.867094907408</v>
      </c>
      <c r="H1804" s="12"/>
      <c r="I1804" s="11"/>
    </row>
    <row r="1805" spans="1:9" hidden="1" x14ac:dyDescent="0.3">
      <c r="A1805" s="24">
        <v>1803</v>
      </c>
      <c r="B1805" s="11" t="str">
        <f>IFERROR(INDEX({"JSNY-BJ0001-01";"JSNY-JS0022-01";"JSNY-JS0002-01"},MATCH(D1805,{"BJ_zhongyu";"JS_WX_liteer";"JS_CZ_wodefeng"},0)),"")</f>
        <v>JSNY-JS0022-01</v>
      </c>
      <c r="C1805" s="11" t="str">
        <f>IFERROR(INDEX({"北京中裕世纪大酒店";"江苏利特尔绿色包装股份有限公司";"常州市金坛沃德丰电子科技有限公司"},MATCH(D1805,{"BJ_zhongyu";"JS_WX_liteer";"JS_CZ_wodefeng"},0)),"")</f>
        <v>江苏利特尔绿色包装股份有限公司</v>
      </c>
      <c r="D1805" s="11" t="str">
        <f>[1]动作!$G1804</f>
        <v>JS_WX_liteer</v>
      </c>
      <c r="E1805" s="11" t="str">
        <f>[1]动作!$D1804</f>
        <v>分系统1BMS7单体电压过低二级故障</v>
      </c>
      <c r="F1805" s="11" t="s">
        <v>177</v>
      </c>
      <c r="G1805" s="12">
        <f>[1]动作!$A1804+[1]动作!$B1804</f>
        <v>43200.867094907408</v>
      </c>
      <c r="H1805" s="12"/>
      <c r="I1805" s="11"/>
    </row>
    <row r="1806" spans="1:9" hidden="1" x14ac:dyDescent="0.3">
      <c r="A1806" s="24">
        <v>1804</v>
      </c>
      <c r="B1806" s="11" t="str">
        <f>IFERROR(INDEX({"JSNY-BJ0001-01";"JSNY-JS0022-01";"JSNY-JS0002-01"},MATCH(D1806,{"BJ_zhongyu";"JS_WX_liteer";"JS_CZ_wodefeng"},0)),"")</f>
        <v>JSNY-JS0022-01</v>
      </c>
      <c r="C1806" s="11" t="str">
        <f>IFERROR(INDEX({"北京中裕世纪大酒店";"江苏利特尔绿色包装股份有限公司";"常州市金坛沃德丰电子科技有限公司"},MATCH(D1806,{"BJ_zhongyu";"JS_WX_liteer";"JS_CZ_wodefeng"},0)),"")</f>
        <v>江苏利特尔绿色包装股份有限公司</v>
      </c>
      <c r="D1806" s="11" t="str">
        <f>[1]动作!$G1805</f>
        <v>JS_WX_liteer</v>
      </c>
      <c r="E1806" s="11" t="str">
        <f>[1]动作!$D1805</f>
        <v>分系统1BMS2单体电压过低一级故障</v>
      </c>
      <c r="F1806" s="11" t="s">
        <v>177</v>
      </c>
      <c r="G1806" s="12">
        <f>[1]动作!$A1805+[1]动作!$B1805</f>
        <v>43200.867210648146</v>
      </c>
      <c r="H1806" s="12"/>
      <c r="I1806" s="11"/>
    </row>
    <row r="1807" spans="1:9" hidden="1" x14ac:dyDescent="0.3">
      <c r="A1807" s="24">
        <v>1805</v>
      </c>
      <c r="B1807" s="11" t="str">
        <f>IFERROR(INDEX({"JSNY-BJ0001-01";"JSNY-JS0022-01";"JSNY-JS0002-01"},MATCH(D1807,{"BJ_zhongyu";"JS_WX_liteer";"JS_CZ_wodefeng"},0)),"")</f>
        <v>JSNY-JS0022-01</v>
      </c>
      <c r="C1807" s="11" t="str">
        <f>IFERROR(INDEX({"北京中裕世纪大酒店";"江苏利特尔绿色包装股份有限公司";"常州市金坛沃德丰电子科技有限公司"},MATCH(D1807,{"BJ_zhongyu";"JS_WX_liteer";"JS_CZ_wodefeng"},0)),"")</f>
        <v>江苏利特尔绿色包装股份有限公司</v>
      </c>
      <c r="D1807" s="11" t="str">
        <f>[1]动作!$G1806</f>
        <v>JS_WX_liteer</v>
      </c>
      <c r="E1807" s="11" t="str">
        <f>[1]动作!$D1806</f>
        <v>分系统1BMS2单体电压过低二级故障</v>
      </c>
      <c r="F1807" s="11" t="s">
        <v>177</v>
      </c>
      <c r="G1807" s="12">
        <f>[1]动作!$A1806+[1]动作!$B1806</f>
        <v>43200.867210648146</v>
      </c>
      <c r="H1807" s="12"/>
      <c r="I1807" s="11"/>
    </row>
    <row r="1808" spans="1:9" hidden="1" x14ac:dyDescent="0.3">
      <c r="A1808" s="24">
        <v>1806</v>
      </c>
      <c r="B1808" s="11" t="str">
        <f>IFERROR(INDEX({"JSNY-BJ0001-01";"JSNY-JS0022-01";"JSNY-JS0002-01"},MATCH(D1808,{"BJ_zhongyu";"JS_WX_liteer";"JS_CZ_wodefeng"},0)),"")</f>
        <v>JSNY-JS0022-01</v>
      </c>
      <c r="C1808" s="11" t="str">
        <f>IFERROR(INDEX({"北京中裕世纪大酒店";"江苏利特尔绿色包装股份有限公司";"常州市金坛沃德丰电子科技有限公司"},MATCH(D1808,{"BJ_zhongyu";"JS_WX_liteer";"JS_CZ_wodefeng"},0)),"")</f>
        <v>江苏利特尔绿色包装股份有限公司</v>
      </c>
      <c r="D1808" s="11" t="str">
        <f>[1]动作!$G1807</f>
        <v>JS_WX_liteer</v>
      </c>
      <c r="E1808" s="11" t="str">
        <f>[1]动作!$D1807</f>
        <v>分系统1BMS6单体电压过低一级故障</v>
      </c>
      <c r="F1808" s="11" t="s">
        <v>177</v>
      </c>
      <c r="G1808" s="12">
        <f>[1]动作!$A1807+[1]动作!$B1807</f>
        <v>43200.867326388892</v>
      </c>
      <c r="H1808" s="12"/>
      <c r="I1808" s="11"/>
    </row>
    <row r="1809" spans="1:9" hidden="1" x14ac:dyDescent="0.3">
      <c r="A1809" s="24">
        <v>1807</v>
      </c>
      <c r="B1809" s="11" t="str">
        <f>IFERROR(INDEX({"JSNY-BJ0001-01";"JSNY-JS0022-01";"JSNY-JS0002-01"},MATCH(D1809,{"BJ_zhongyu";"JS_WX_liteer";"JS_CZ_wodefeng"},0)),"")</f>
        <v>JSNY-JS0022-01</v>
      </c>
      <c r="C1809" s="11" t="str">
        <f>IFERROR(INDEX({"北京中裕世纪大酒店";"江苏利特尔绿色包装股份有限公司";"常州市金坛沃德丰电子科技有限公司"},MATCH(D1809,{"BJ_zhongyu";"JS_WX_liteer";"JS_CZ_wodefeng"},0)),"")</f>
        <v>江苏利特尔绿色包装股份有限公司</v>
      </c>
      <c r="D1809" s="11" t="str">
        <f>[1]动作!$G1808</f>
        <v>JS_WX_liteer</v>
      </c>
      <c r="E1809" s="11" t="str">
        <f>[1]动作!$D1808</f>
        <v>分系统1BMS6单体电压过低二级故障</v>
      </c>
      <c r="F1809" s="11" t="s">
        <v>177</v>
      </c>
      <c r="G1809" s="12">
        <f>[1]动作!$A1808+[1]动作!$B1808</f>
        <v>43200.867326388892</v>
      </c>
      <c r="H1809" s="12"/>
      <c r="I1809" s="11"/>
    </row>
    <row r="1810" spans="1:9" hidden="1" x14ac:dyDescent="0.3">
      <c r="A1810" s="24">
        <v>1808</v>
      </c>
      <c r="B1810" s="11" t="str">
        <f>IFERROR(INDEX({"JSNY-BJ0001-01";"JSNY-JS0022-01";"JSNY-JS0002-01"},MATCH(D1810,{"BJ_zhongyu";"JS_WX_liteer";"JS_CZ_wodefeng"},0)),"")</f>
        <v>JSNY-JS0022-01</v>
      </c>
      <c r="C1810" s="11" t="str">
        <f>IFERROR(INDEX({"北京中裕世纪大酒店";"江苏利特尔绿色包装股份有限公司";"常州市金坛沃德丰电子科技有限公司"},MATCH(D1810,{"BJ_zhongyu";"JS_WX_liteer";"JS_CZ_wodefeng"},0)),"")</f>
        <v>江苏利特尔绿色包装股份有限公司</v>
      </c>
      <c r="D1810" s="11" t="str">
        <f>[1]动作!$G1809</f>
        <v>JS_WX_liteer</v>
      </c>
      <c r="E1810" s="11" t="str">
        <f>[1]动作!$D1809</f>
        <v>分系统1BMS5单体电压过低一级故障</v>
      </c>
      <c r="F1810" s="11" t="s">
        <v>177</v>
      </c>
      <c r="G1810" s="12">
        <f>[1]动作!$A1809+[1]动作!$B1809</f>
        <v>43200.867384259262</v>
      </c>
      <c r="H1810" s="12"/>
      <c r="I1810" s="11"/>
    </row>
    <row r="1811" spans="1:9" hidden="1" x14ac:dyDescent="0.3">
      <c r="A1811" s="24">
        <v>1809</v>
      </c>
      <c r="B1811" s="11" t="str">
        <f>IFERROR(INDEX({"JSNY-BJ0001-01";"JSNY-JS0022-01";"JSNY-JS0002-01"},MATCH(D1811,{"BJ_zhongyu";"JS_WX_liteer";"JS_CZ_wodefeng"},0)),"")</f>
        <v>JSNY-JS0022-01</v>
      </c>
      <c r="C1811" s="11" t="str">
        <f>IFERROR(INDEX({"北京中裕世纪大酒店";"江苏利特尔绿色包装股份有限公司";"常州市金坛沃德丰电子科技有限公司"},MATCH(D1811,{"BJ_zhongyu";"JS_WX_liteer";"JS_CZ_wodefeng"},0)),"")</f>
        <v>江苏利特尔绿色包装股份有限公司</v>
      </c>
      <c r="D1811" s="11" t="str">
        <f>[1]动作!$G1810</f>
        <v>JS_WX_liteer</v>
      </c>
      <c r="E1811" s="11" t="str">
        <f>[1]动作!$D1810</f>
        <v>分系统1BMS5单体电压过低二级故障</v>
      </c>
      <c r="F1811" s="11" t="s">
        <v>177</v>
      </c>
      <c r="G1811" s="12">
        <f>[1]动作!$A1810+[1]动作!$B1810</f>
        <v>43200.867384259262</v>
      </c>
      <c r="H1811" s="12"/>
      <c r="I1811" s="11"/>
    </row>
    <row r="1812" spans="1:9" hidden="1" x14ac:dyDescent="0.3">
      <c r="A1812" s="24">
        <v>1810</v>
      </c>
      <c r="B1812" s="11" t="str">
        <f>IFERROR(INDEX({"JSNY-BJ0001-01";"JSNY-JS0022-01";"JSNY-JS0002-01"},MATCH(D1812,{"BJ_zhongyu";"JS_WX_liteer";"JS_CZ_wodefeng"},0)),"")</f>
        <v>JSNY-JS0022-01</v>
      </c>
      <c r="C1812" s="11" t="str">
        <f>IFERROR(INDEX({"北京中裕世纪大酒店";"江苏利特尔绿色包装股份有限公司";"常州市金坛沃德丰电子科技有限公司"},MATCH(D1812,{"BJ_zhongyu";"JS_WX_liteer";"JS_CZ_wodefeng"},0)),"")</f>
        <v>江苏利特尔绿色包装股份有限公司</v>
      </c>
      <c r="D1812" s="11" t="str">
        <f>[1]动作!$G1811</f>
        <v>JS_WX_liteer</v>
      </c>
      <c r="E1812" s="11" t="str">
        <f>[1]动作!$D1811</f>
        <v>分系统1BMS3单体电压过低一级故障</v>
      </c>
      <c r="F1812" s="11" t="s">
        <v>177</v>
      </c>
      <c r="G1812" s="12">
        <f>[1]动作!$A1811+[1]动作!$B1811</f>
        <v>43200.867847222224</v>
      </c>
      <c r="H1812" s="12"/>
      <c r="I1812" s="11"/>
    </row>
    <row r="1813" spans="1:9" hidden="1" x14ac:dyDescent="0.3">
      <c r="A1813" s="24">
        <v>1811</v>
      </c>
      <c r="B1813" s="11" t="str">
        <f>IFERROR(INDEX({"JSNY-BJ0001-01";"JSNY-JS0022-01";"JSNY-JS0002-01"},MATCH(D1813,{"BJ_zhongyu";"JS_WX_liteer";"JS_CZ_wodefeng"},0)),"")</f>
        <v>JSNY-JS0022-01</v>
      </c>
      <c r="C1813" s="11" t="str">
        <f>IFERROR(INDEX({"北京中裕世纪大酒店";"江苏利特尔绿色包装股份有限公司";"常州市金坛沃德丰电子科技有限公司"},MATCH(D1813,{"BJ_zhongyu";"JS_WX_liteer";"JS_CZ_wodefeng"},0)),"")</f>
        <v>江苏利特尔绿色包装股份有限公司</v>
      </c>
      <c r="D1813" s="11" t="str">
        <f>[1]动作!$G1812</f>
        <v>JS_WX_liteer</v>
      </c>
      <c r="E1813" s="11" t="str">
        <f>[1]动作!$D1812</f>
        <v>分系统1BMS3单体电压过低二级故障</v>
      </c>
      <c r="F1813" s="11" t="s">
        <v>177</v>
      </c>
      <c r="G1813" s="12">
        <f>[1]动作!$A1812+[1]动作!$B1812</f>
        <v>43200.867847222224</v>
      </c>
      <c r="H1813" s="12"/>
      <c r="I1813" s="11"/>
    </row>
    <row r="1814" spans="1:9" hidden="1" x14ac:dyDescent="0.3">
      <c r="A1814" s="24">
        <v>1812</v>
      </c>
      <c r="B1814" s="11" t="str">
        <f>IFERROR(INDEX({"JSNY-BJ0001-01";"JSNY-JS0022-01";"JSNY-JS0002-01"},MATCH(D1814,{"BJ_zhongyu";"JS_WX_liteer";"JS_CZ_wodefeng"},0)),"")</f>
        <v>JSNY-JS0022-01</v>
      </c>
      <c r="C1814" s="11" t="str">
        <f>IFERROR(INDEX({"北京中裕世纪大酒店";"江苏利特尔绿色包装股份有限公司";"常州市金坛沃德丰电子科技有限公司"},MATCH(D1814,{"BJ_zhongyu";"JS_WX_liteer";"JS_CZ_wodefeng"},0)),"")</f>
        <v>江苏利特尔绿色包装股份有限公司</v>
      </c>
      <c r="D1814" s="11" t="str">
        <f>[1]动作!$G1813</f>
        <v>JS_WX_liteer</v>
      </c>
      <c r="E1814" s="11" t="str">
        <f>[1]动作!$D1813</f>
        <v>分系统1BMS7SOC过低一级故障</v>
      </c>
      <c r="F1814" s="11" t="s">
        <v>177</v>
      </c>
      <c r="G1814" s="12">
        <f>[1]动作!$A1813+[1]动作!$B1813</f>
        <v>43200.87259259259</v>
      </c>
      <c r="H1814" s="12"/>
      <c r="I1814" s="11"/>
    </row>
    <row r="1815" spans="1:9" hidden="1" x14ac:dyDescent="0.3">
      <c r="A1815" s="24">
        <v>1813</v>
      </c>
      <c r="B1815" s="11" t="str">
        <f>IFERROR(INDEX({"JSNY-BJ0001-01";"JSNY-JS0022-01";"JSNY-JS0002-01"},MATCH(D1815,{"BJ_zhongyu";"JS_WX_liteer";"JS_CZ_wodefeng"},0)),"")</f>
        <v>JSNY-JS0022-01</v>
      </c>
      <c r="C1815" s="11" t="str">
        <f>IFERROR(INDEX({"北京中裕世纪大酒店";"江苏利特尔绿色包装股份有限公司";"常州市金坛沃德丰电子科技有限公司"},MATCH(D1815,{"BJ_zhongyu";"JS_WX_liteer";"JS_CZ_wodefeng"},0)),"")</f>
        <v>江苏利特尔绿色包装股份有限公司</v>
      </c>
      <c r="D1815" s="11" t="str">
        <f>[1]动作!$G1814</f>
        <v>JS_WX_liteer</v>
      </c>
      <c r="E1815" s="11" t="str">
        <f>[1]动作!$D1814</f>
        <v>分系统1BMS7SOC过低二级故障</v>
      </c>
      <c r="F1815" s="11" t="s">
        <v>177</v>
      </c>
      <c r="G1815" s="12">
        <f>[1]动作!$A1814+[1]动作!$B1814</f>
        <v>43200.87259259259</v>
      </c>
      <c r="H1815" s="12"/>
      <c r="I1815" s="11"/>
    </row>
    <row r="1816" spans="1:9" hidden="1" x14ac:dyDescent="0.3">
      <c r="A1816" s="24">
        <v>1814</v>
      </c>
      <c r="B1816" s="11" t="str">
        <f>IFERROR(INDEX({"JSNY-BJ0001-01";"JSNY-JS0022-01";"JSNY-JS0002-01"},MATCH(D1816,{"BJ_zhongyu";"JS_WX_liteer";"JS_CZ_wodefeng"},0)),"")</f>
        <v>JSNY-JS0022-01</v>
      </c>
      <c r="C1816" s="11" t="str">
        <f>IFERROR(INDEX({"北京中裕世纪大酒店";"江苏利特尔绿色包装股份有限公司";"常州市金坛沃德丰电子科技有限公司"},MATCH(D1816,{"BJ_zhongyu";"JS_WX_liteer";"JS_CZ_wodefeng"},0)),"")</f>
        <v>江苏利特尔绿色包装股份有限公司</v>
      </c>
      <c r="D1816" s="11" t="str">
        <f>[1]动作!$G1815</f>
        <v>JS_WX_liteer</v>
      </c>
      <c r="E1816" s="11" t="str">
        <f>[1]动作!$D1815</f>
        <v>分系统1BMS3SOC过低一级故障</v>
      </c>
      <c r="F1816" s="11" t="s">
        <v>177</v>
      </c>
      <c r="G1816" s="12">
        <f>[1]动作!$A1815+[1]动作!$B1815</f>
        <v>43200.87427083333</v>
      </c>
      <c r="H1816" s="12"/>
      <c r="I1816" s="11"/>
    </row>
    <row r="1817" spans="1:9" hidden="1" x14ac:dyDescent="0.3">
      <c r="A1817" s="24">
        <v>1815</v>
      </c>
      <c r="B1817" s="11" t="str">
        <f>IFERROR(INDEX({"JSNY-BJ0001-01";"JSNY-JS0022-01";"JSNY-JS0002-01"},MATCH(D1817,{"BJ_zhongyu";"JS_WX_liteer";"JS_CZ_wodefeng"},0)),"")</f>
        <v>JSNY-JS0022-01</v>
      </c>
      <c r="C1817" s="11" t="str">
        <f>IFERROR(INDEX({"北京中裕世纪大酒店";"江苏利特尔绿色包装股份有限公司";"常州市金坛沃德丰电子科技有限公司"},MATCH(D1817,{"BJ_zhongyu";"JS_WX_liteer";"JS_CZ_wodefeng"},0)),"")</f>
        <v>江苏利特尔绿色包装股份有限公司</v>
      </c>
      <c r="D1817" s="11" t="str">
        <f>[1]动作!$G1816</f>
        <v>JS_WX_liteer</v>
      </c>
      <c r="E1817" s="11" t="str">
        <f>[1]动作!$D1816</f>
        <v>分系统1BMS3SOC过低二级故障</v>
      </c>
      <c r="F1817" s="11" t="s">
        <v>177</v>
      </c>
      <c r="G1817" s="12">
        <f>[1]动作!$A1816+[1]动作!$B1816</f>
        <v>43200.87427083333</v>
      </c>
      <c r="H1817" s="12"/>
      <c r="I1817" s="11"/>
    </row>
    <row r="1818" spans="1:9" hidden="1" x14ac:dyDescent="0.3">
      <c r="A1818" s="24">
        <v>1816</v>
      </c>
      <c r="B1818" s="11" t="str">
        <f>IFERROR(INDEX({"JSNY-BJ0001-01";"JSNY-JS0022-01";"JSNY-JS0002-01"},MATCH(D1818,{"BJ_zhongyu";"JS_WX_liteer";"JS_CZ_wodefeng"},0)),"")</f>
        <v>JSNY-JS0022-01</v>
      </c>
      <c r="C1818" s="11" t="str">
        <f>IFERROR(INDEX({"北京中裕世纪大酒店";"江苏利特尔绿色包装股份有限公司";"常州市金坛沃德丰电子科技有限公司"},MATCH(D1818,{"BJ_zhongyu";"JS_WX_liteer";"JS_CZ_wodefeng"},0)),"")</f>
        <v>江苏利特尔绿色包装股份有限公司</v>
      </c>
      <c r="D1818" s="11" t="str">
        <f>[1]动作!$G1817</f>
        <v>JS_WX_liteer</v>
      </c>
      <c r="E1818" s="11" t="str">
        <f>[1]动作!$D1817</f>
        <v>分系统1BMS4SOC过低一级故障</v>
      </c>
      <c r="F1818" s="11" t="s">
        <v>177</v>
      </c>
      <c r="G1818" s="12">
        <f>[1]动作!$A1817+[1]动作!$B1817</f>
        <v>43200.874444444446</v>
      </c>
      <c r="H1818" s="12"/>
      <c r="I1818" s="11"/>
    </row>
    <row r="1819" spans="1:9" hidden="1" x14ac:dyDescent="0.3">
      <c r="A1819" s="24">
        <v>1817</v>
      </c>
      <c r="B1819" s="11" t="str">
        <f>IFERROR(INDEX({"JSNY-BJ0001-01";"JSNY-JS0022-01";"JSNY-JS0002-01"},MATCH(D1819,{"BJ_zhongyu";"JS_WX_liteer";"JS_CZ_wodefeng"},0)),"")</f>
        <v>JSNY-JS0022-01</v>
      </c>
      <c r="C1819" s="11" t="str">
        <f>IFERROR(INDEX({"北京中裕世纪大酒店";"江苏利特尔绿色包装股份有限公司";"常州市金坛沃德丰电子科技有限公司"},MATCH(D1819,{"BJ_zhongyu";"JS_WX_liteer";"JS_CZ_wodefeng"},0)),"")</f>
        <v>江苏利特尔绿色包装股份有限公司</v>
      </c>
      <c r="D1819" s="11" t="str">
        <f>[1]动作!$G1818</f>
        <v>JS_WX_liteer</v>
      </c>
      <c r="E1819" s="11" t="str">
        <f>[1]动作!$D1818</f>
        <v>分系统1BMS4SOC过低二级故障</v>
      </c>
      <c r="F1819" s="11" t="s">
        <v>177</v>
      </c>
      <c r="G1819" s="12">
        <f>[1]动作!$A1818+[1]动作!$B1818</f>
        <v>43200.874444444446</v>
      </c>
      <c r="H1819" s="12"/>
      <c r="I1819" s="11"/>
    </row>
    <row r="1820" spans="1:9" hidden="1" x14ac:dyDescent="0.3">
      <c r="A1820" s="24">
        <v>1818</v>
      </c>
      <c r="B1820" s="11" t="str">
        <f>IFERROR(INDEX({"JSNY-BJ0001-01";"JSNY-JS0022-01";"JSNY-JS0002-01"},MATCH(D1820,{"BJ_zhongyu";"JS_WX_liteer";"JS_CZ_wodefeng"},0)),"")</f>
        <v>JSNY-JS0022-01</v>
      </c>
      <c r="C1820" s="11" t="str">
        <f>IFERROR(INDEX({"北京中裕世纪大酒店";"江苏利特尔绿色包装股份有限公司";"常州市金坛沃德丰电子科技有限公司"},MATCH(D1820,{"BJ_zhongyu";"JS_WX_liteer";"JS_CZ_wodefeng"},0)),"")</f>
        <v>江苏利特尔绿色包装股份有限公司</v>
      </c>
      <c r="D1820" s="11" t="str">
        <f>[1]动作!$G1819</f>
        <v>JS_WX_liteer</v>
      </c>
      <c r="E1820" s="11" t="str">
        <f>[1]动作!$D1819</f>
        <v>分系统1BMS8SOC过低一级故障</v>
      </c>
      <c r="F1820" s="11" t="s">
        <v>177</v>
      </c>
      <c r="G1820" s="12">
        <f>[1]动作!$A1819+[1]动作!$B1819</f>
        <v>43200.874560185184</v>
      </c>
      <c r="H1820" s="12"/>
      <c r="I1820" s="11"/>
    </row>
    <row r="1821" spans="1:9" hidden="1" x14ac:dyDescent="0.3">
      <c r="A1821" s="24">
        <v>1819</v>
      </c>
      <c r="B1821" s="11" t="str">
        <f>IFERROR(INDEX({"JSNY-BJ0001-01";"JSNY-JS0022-01";"JSNY-JS0002-01"},MATCH(D1821,{"BJ_zhongyu";"JS_WX_liteer";"JS_CZ_wodefeng"},0)),"")</f>
        <v>JSNY-JS0022-01</v>
      </c>
      <c r="C1821" s="11" t="str">
        <f>IFERROR(INDEX({"北京中裕世纪大酒店";"江苏利特尔绿色包装股份有限公司";"常州市金坛沃德丰电子科技有限公司"},MATCH(D1821,{"BJ_zhongyu";"JS_WX_liteer";"JS_CZ_wodefeng"},0)),"")</f>
        <v>江苏利特尔绿色包装股份有限公司</v>
      </c>
      <c r="D1821" s="11" t="str">
        <f>[1]动作!$G1820</f>
        <v>JS_WX_liteer</v>
      </c>
      <c r="E1821" s="11" t="str">
        <f>[1]动作!$D1820</f>
        <v>分系统1BMS8SOC过低二级故障</v>
      </c>
      <c r="F1821" s="11" t="s">
        <v>177</v>
      </c>
      <c r="G1821" s="12">
        <f>[1]动作!$A1820+[1]动作!$B1820</f>
        <v>43200.874560185184</v>
      </c>
      <c r="H1821" s="12"/>
      <c r="I1821" s="11"/>
    </row>
    <row r="1822" spans="1:9" hidden="1" x14ac:dyDescent="0.3">
      <c r="A1822" s="24">
        <v>1820</v>
      </c>
      <c r="B1822" s="11" t="str">
        <f>IFERROR(INDEX({"JSNY-BJ0001-01";"JSNY-JS0022-01";"JSNY-JS0002-01"},MATCH(D1822,{"BJ_zhongyu";"JS_WX_liteer";"JS_CZ_wodefeng"},0)),"")</f>
        <v>JSNY-JS0002-01</v>
      </c>
      <c r="C1822" s="11" t="str">
        <f>IFERROR(INDEX({"北京中裕世纪大酒店";"江苏利特尔绿色包装股份有限公司";"常州市金坛沃德丰电子科技有限公司"},MATCH(D1822,{"BJ_zhongyu";"JS_WX_liteer";"JS_CZ_wodefeng"},0)),"")</f>
        <v>常州市金坛沃德丰电子科技有限公司</v>
      </c>
      <c r="D1822" s="11" t="str">
        <f>[1]动作!$G1821</f>
        <v>JS_CZ_wodefeng</v>
      </c>
      <c r="E1822" s="11" t="str">
        <f>[1]动作!$D1821</f>
        <v>分系统1BCMS5告警状态</v>
      </c>
      <c r="F1822" s="11" t="s">
        <v>177</v>
      </c>
      <c r="G1822" s="12">
        <f>[1]动作!$A1821+[1]动作!$B1821</f>
        <v>43200.888344907406</v>
      </c>
      <c r="H1822" s="12"/>
      <c r="I1822" s="11"/>
    </row>
    <row r="1823" spans="1:9" hidden="1" x14ac:dyDescent="0.3">
      <c r="A1823" s="24">
        <v>1821</v>
      </c>
      <c r="B1823" s="11" t="str">
        <f>IFERROR(INDEX({"JSNY-BJ0001-01";"JSNY-JS0022-01";"JSNY-JS0002-01"},MATCH(D1823,{"BJ_zhongyu";"JS_WX_liteer";"JS_CZ_wodefeng"},0)),"")</f>
        <v>JSNY-JS0002-01</v>
      </c>
      <c r="C1823" s="11" t="str">
        <f>IFERROR(INDEX({"北京中裕世纪大酒店";"江苏利特尔绿色包装股份有限公司";"常州市金坛沃德丰电子科技有限公司"},MATCH(D1823,{"BJ_zhongyu";"JS_WX_liteer";"JS_CZ_wodefeng"},0)),"")</f>
        <v>常州市金坛沃德丰电子科技有限公司</v>
      </c>
      <c r="D1823" s="11" t="str">
        <f>[1]动作!$G1822</f>
        <v>JS_CZ_wodefeng</v>
      </c>
      <c r="E1823" s="11" t="str">
        <f>[1]动作!$D1822</f>
        <v>分系统1BMS5单体电压过低二级故障</v>
      </c>
      <c r="F1823" s="11" t="s">
        <v>177</v>
      </c>
      <c r="G1823" s="12">
        <f>[1]动作!$A1822+[1]动作!$B1822</f>
        <v>43200.888344907406</v>
      </c>
      <c r="H1823" s="12"/>
      <c r="I1823" s="11"/>
    </row>
    <row r="1824" spans="1:9" hidden="1" x14ac:dyDescent="0.3">
      <c r="A1824" s="24">
        <v>1822</v>
      </c>
      <c r="B1824" s="11" t="str">
        <f>IFERROR(INDEX({"JSNY-BJ0001-01";"JSNY-JS0022-01";"JSNY-JS0002-01"},MATCH(D1824,{"BJ_zhongyu";"JS_WX_liteer";"JS_CZ_wodefeng"},0)),"")</f>
        <v>JSNY-JS0002-01</v>
      </c>
      <c r="C1824" s="11" t="str">
        <f>IFERROR(INDEX({"北京中裕世纪大酒店";"江苏利特尔绿色包装股份有限公司";"常州市金坛沃德丰电子科技有限公司"},MATCH(D1824,{"BJ_zhongyu";"JS_WX_liteer";"JS_CZ_wodefeng"},0)),"")</f>
        <v>常州市金坛沃德丰电子科技有限公司</v>
      </c>
      <c r="D1824" s="11" t="str">
        <f>[1]动作!$G1823</f>
        <v>JS_CZ_wodefeng</v>
      </c>
      <c r="E1824" s="11" t="str">
        <f>[1]动作!$D1823</f>
        <v>分系统1BMS5SOC过低一级故障</v>
      </c>
      <c r="F1824" s="11" t="s">
        <v>177</v>
      </c>
      <c r="G1824" s="12">
        <f>[1]动作!$A1823+[1]动作!$B1823</f>
        <v>43200.888402777775</v>
      </c>
      <c r="H1824" s="12"/>
      <c r="I1824" s="11"/>
    </row>
    <row r="1825" spans="1:9" hidden="1" x14ac:dyDescent="0.3">
      <c r="A1825" s="24">
        <v>1823</v>
      </c>
      <c r="B1825" s="11" t="str">
        <f>IFERROR(INDEX({"JSNY-BJ0001-01";"JSNY-JS0022-01";"JSNY-JS0002-01"},MATCH(D1825,{"BJ_zhongyu";"JS_WX_liteer";"JS_CZ_wodefeng"},0)),"")</f>
        <v>JSNY-JS0002-01</v>
      </c>
      <c r="C1825" s="11" t="str">
        <f>IFERROR(INDEX({"北京中裕世纪大酒店";"江苏利特尔绿色包装股份有限公司";"常州市金坛沃德丰电子科技有限公司"},MATCH(D1825,{"BJ_zhongyu";"JS_WX_liteer";"JS_CZ_wodefeng"},0)),"")</f>
        <v>常州市金坛沃德丰电子科技有限公司</v>
      </c>
      <c r="D1825" s="11" t="str">
        <f>[1]动作!$G1824</f>
        <v>JS_CZ_wodefeng</v>
      </c>
      <c r="E1825" s="11" t="str">
        <f>[1]动作!$D1824</f>
        <v>分系统1BMS5SOC过低二级故障</v>
      </c>
      <c r="F1825" s="11" t="s">
        <v>177</v>
      </c>
      <c r="G1825" s="12">
        <f>[1]动作!$A1824+[1]动作!$B1824</f>
        <v>43200.888402777775</v>
      </c>
      <c r="H1825" s="12"/>
      <c r="I1825" s="11"/>
    </row>
    <row r="1826" spans="1:9" hidden="1" x14ac:dyDescent="0.3">
      <c r="A1826" s="24">
        <v>1824</v>
      </c>
      <c r="B1826" s="11" t="str">
        <f>IFERROR(INDEX({"JSNY-BJ0001-01";"JSNY-JS0022-01";"JSNY-JS0002-01"},MATCH(D1826,{"BJ_zhongyu";"JS_WX_liteer";"JS_CZ_wodefeng"},0)),"")</f>
        <v>JSNY-JS0002-01</v>
      </c>
      <c r="C1826" s="11" t="str">
        <f>IFERROR(INDEX({"北京中裕世纪大酒店";"江苏利特尔绿色包装股份有限公司";"常州市金坛沃德丰电子科技有限公司"},MATCH(D1826,{"BJ_zhongyu";"JS_WX_liteer";"JS_CZ_wodefeng"},0)),"")</f>
        <v>常州市金坛沃德丰电子科技有限公司</v>
      </c>
      <c r="D1826" s="11" t="str">
        <f>[1]动作!$G1825</f>
        <v>JS_CZ_wodefeng</v>
      </c>
      <c r="E1826" s="11" t="str">
        <f>[1]动作!$D1825</f>
        <v>分系统1BMS3SOC过低一级故障</v>
      </c>
      <c r="F1826" s="11" t="s">
        <v>177</v>
      </c>
      <c r="G1826" s="12">
        <f>[1]动作!$A1825+[1]动作!$B1825</f>
        <v>43200.909305555557</v>
      </c>
      <c r="H1826" s="12"/>
      <c r="I1826" s="11"/>
    </row>
    <row r="1827" spans="1:9" hidden="1" x14ac:dyDescent="0.3">
      <c r="A1827" s="24">
        <v>1825</v>
      </c>
      <c r="B1827" s="11" t="str">
        <f>IFERROR(INDEX({"JSNY-BJ0001-01";"JSNY-JS0022-01";"JSNY-JS0002-01"},MATCH(D1827,{"BJ_zhongyu";"JS_WX_liteer";"JS_CZ_wodefeng"},0)),"")</f>
        <v>JSNY-JS0002-01</v>
      </c>
      <c r="C1827" s="11" t="str">
        <f>IFERROR(INDEX({"北京中裕世纪大酒店";"江苏利特尔绿色包装股份有限公司";"常州市金坛沃德丰电子科技有限公司"},MATCH(D1827,{"BJ_zhongyu";"JS_WX_liteer";"JS_CZ_wodefeng"},0)),"")</f>
        <v>常州市金坛沃德丰电子科技有限公司</v>
      </c>
      <c r="D1827" s="11" t="str">
        <f>[1]动作!$G1826</f>
        <v>JS_CZ_wodefeng</v>
      </c>
      <c r="E1827" s="11" t="str">
        <f>[1]动作!$D1826</f>
        <v>分系统1BMS6SOC过低一级故障</v>
      </c>
      <c r="F1827" s="11" t="s">
        <v>177</v>
      </c>
      <c r="G1827" s="12">
        <f>[1]动作!$A1826+[1]动作!$B1826</f>
        <v>43200.909363425926</v>
      </c>
      <c r="H1827" s="12"/>
      <c r="I1827" s="11"/>
    </row>
    <row r="1828" spans="1:9" hidden="1" x14ac:dyDescent="0.3">
      <c r="A1828" s="24">
        <v>1826</v>
      </c>
      <c r="B1828" s="11" t="str">
        <f>IFERROR(INDEX({"JSNY-BJ0001-01";"JSNY-JS0022-01";"JSNY-JS0002-01"},MATCH(D1828,{"BJ_zhongyu";"JS_WX_liteer";"JS_CZ_wodefeng"},0)),"")</f>
        <v>JSNY-JS0002-01</v>
      </c>
      <c r="C1828" s="11" t="str">
        <f>IFERROR(INDEX({"北京中裕世纪大酒店";"江苏利特尔绿色包装股份有限公司";"常州市金坛沃德丰电子科技有限公司"},MATCH(D1828,{"BJ_zhongyu";"JS_WX_liteer";"JS_CZ_wodefeng"},0)),"")</f>
        <v>常州市金坛沃德丰电子科技有限公司</v>
      </c>
      <c r="D1828" s="11" t="str">
        <f>[1]动作!$G1827</f>
        <v>JS_CZ_wodefeng</v>
      </c>
      <c r="E1828" s="11" t="str">
        <f>[1]动作!$D1827</f>
        <v>分系统1BMS3SOC过低二级故障</v>
      </c>
      <c r="F1828" s="11" t="s">
        <v>177</v>
      </c>
      <c r="G1828" s="12">
        <f>[1]动作!$A1827+[1]动作!$B1827</f>
        <v>43200.909421296295</v>
      </c>
      <c r="H1828" s="12"/>
      <c r="I1828" s="11"/>
    </row>
    <row r="1829" spans="1:9" hidden="1" x14ac:dyDescent="0.3">
      <c r="A1829" s="24">
        <v>1827</v>
      </c>
      <c r="B1829" s="11" t="str">
        <f>IFERROR(INDEX({"JSNY-BJ0001-01";"JSNY-JS0022-01";"JSNY-JS0002-01"},MATCH(D1829,{"BJ_zhongyu";"JS_WX_liteer";"JS_CZ_wodefeng"},0)),"")</f>
        <v>JSNY-JS0002-01</v>
      </c>
      <c r="C1829" s="11" t="str">
        <f>IFERROR(INDEX({"北京中裕世纪大酒店";"江苏利特尔绿色包装股份有限公司";"常州市金坛沃德丰电子科技有限公司"},MATCH(D1829,{"BJ_zhongyu";"JS_WX_liteer";"JS_CZ_wodefeng"},0)),"")</f>
        <v>常州市金坛沃德丰电子科技有限公司</v>
      </c>
      <c r="D1829" s="11" t="str">
        <f>[1]动作!$G1828</f>
        <v>JS_CZ_wodefeng</v>
      </c>
      <c r="E1829" s="11" t="str">
        <f>[1]动作!$D1828</f>
        <v>分系统1BMS2SOC过低二级故障</v>
      </c>
      <c r="F1829" s="11" t="s">
        <v>177</v>
      </c>
      <c r="G1829" s="12">
        <f>[1]动作!$A1828+[1]动作!$B1828</f>
        <v>43200.90965277778</v>
      </c>
      <c r="H1829" s="12"/>
      <c r="I1829" s="11"/>
    </row>
    <row r="1830" spans="1:9" hidden="1" x14ac:dyDescent="0.3">
      <c r="A1830" s="24">
        <v>1828</v>
      </c>
      <c r="B1830" s="11" t="str">
        <f>IFERROR(INDEX({"JSNY-BJ0001-01";"JSNY-JS0022-01";"JSNY-JS0002-01"},MATCH(D1830,{"BJ_zhongyu";"JS_WX_liteer";"JS_CZ_wodefeng"},0)),"")</f>
        <v>JSNY-JS0002-01</v>
      </c>
      <c r="C1830" s="11" t="str">
        <f>IFERROR(INDEX({"北京中裕世纪大酒店";"江苏利特尔绿色包装股份有限公司";"常州市金坛沃德丰电子科技有限公司"},MATCH(D1830,{"BJ_zhongyu";"JS_WX_liteer";"JS_CZ_wodefeng"},0)),"")</f>
        <v>常州市金坛沃德丰电子科技有限公司</v>
      </c>
      <c r="D1830" s="11" t="str">
        <f>[1]动作!$G1829</f>
        <v>JS_CZ_wodefeng</v>
      </c>
      <c r="E1830" s="11" t="str">
        <f>[1]动作!$D1829</f>
        <v>分系统1BMS3SOC过低一级故障</v>
      </c>
      <c r="F1830" s="11" t="s">
        <v>177</v>
      </c>
      <c r="G1830" s="12">
        <f>[1]动作!$A1829+[1]动作!$B1829</f>
        <v>43200.951122685183</v>
      </c>
      <c r="H1830" s="12"/>
      <c r="I1830" s="11"/>
    </row>
    <row r="1831" spans="1:9" hidden="1" x14ac:dyDescent="0.3">
      <c r="A1831" s="24">
        <v>1829</v>
      </c>
      <c r="B1831" s="11" t="str">
        <f>IFERROR(INDEX({"JSNY-BJ0001-01";"JSNY-JS0022-01";"JSNY-JS0002-01"},MATCH(D1831,{"BJ_zhongyu";"JS_WX_liteer";"JS_CZ_wodefeng"},0)),"")</f>
        <v>JSNY-JS0002-01</v>
      </c>
      <c r="C1831" s="11" t="str">
        <f>IFERROR(INDEX({"北京中裕世纪大酒店";"江苏利特尔绿色包装股份有限公司";"常州市金坛沃德丰电子科技有限公司"},MATCH(D1831,{"BJ_zhongyu";"JS_WX_liteer";"JS_CZ_wodefeng"},0)),"")</f>
        <v>常州市金坛沃德丰电子科技有限公司</v>
      </c>
      <c r="D1831" s="11" t="str">
        <f>[1]动作!$G1830</f>
        <v>JS_CZ_wodefeng</v>
      </c>
      <c r="E1831" s="11" t="str">
        <f>[1]动作!$D1830</f>
        <v>分系统1BMS3SOC过低二级故障</v>
      </c>
      <c r="F1831" s="11" t="s">
        <v>177</v>
      </c>
      <c r="G1831" s="12">
        <f>[1]动作!$A1830+[1]动作!$B1830</f>
        <v>43200.951238425929</v>
      </c>
      <c r="H1831" s="12"/>
      <c r="I1831" s="11"/>
    </row>
    <row r="1832" spans="1:9" hidden="1" x14ac:dyDescent="0.3">
      <c r="A1832" s="24">
        <v>1830</v>
      </c>
      <c r="B1832" s="11" t="str">
        <f>IFERROR(INDEX({"JSNY-BJ0001-01";"JSNY-JS0022-01";"JSNY-JS0002-01"},MATCH(D1832,{"BJ_zhongyu";"JS_WX_liteer";"JS_CZ_wodefeng"},0)),"")</f>
        <v>JSNY-JS0002-01</v>
      </c>
      <c r="C1832" s="11" t="str">
        <f>IFERROR(INDEX({"北京中裕世纪大酒店";"江苏利特尔绿色包装股份有限公司";"常州市金坛沃德丰电子科技有限公司"},MATCH(D1832,{"BJ_zhongyu";"JS_WX_liteer";"JS_CZ_wodefeng"},0)),"")</f>
        <v>常州市金坛沃德丰电子科技有限公司</v>
      </c>
      <c r="D1832" s="11" t="str">
        <f>[1]动作!$G1831</f>
        <v>JS_CZ_wodefeng</v>
      </c>
      <c r="E1832" s="11" t="str">
        <f>[1]动作!$D1831</f>
        <v>分系统1BMS3SOC过低一级故障</v>
      </c>
      <c r="F1832" s="11" t="s">
        <v>177</v>
      </c>
      <c r="G1832" s="12">
        <f>[1]动作!$A1831+[1]动作!$B1831</f>
        <v>43200.951527777775</v>
      </c>
      <c r="H1832" s="12"/>
      <c r="I1832" s="11"/>
    </row>
    <row r="1833" spans="1:9" hidden="1" x14ac:dyDescent="0.3">
      <c r="A1833" s="24">
        <v>1831</v>
      </c>
      <c r="B1833" s="11" t="str">
        <f>IFERROR(INDEX({"JSNY-BJ0001-01";"JSNY-JS0022-01";"JSNY-JS0002-01"},MATCH(D1833,{"BJ_zhongyu";"JS_WX_liteer";"JS_CZ_wodefeng"},0)),"")</f>
        <v>JSNY-JS0002-01</v>
      </c>
      <c r="C1833" s="11" t="str">
        <f>IFERROR(INDEX({"北京中裕世纪大酒店";"江苏利特尔绿色包装股份有限公司";"常州市金坛沃德丰电子科技有限公司"},MATCH(D1833,{"BJ_zhongyu";"JS_WX_liteer";"JS_CZ_wodefeng"},0)),"")</f>
        <v>常州市金坛沃德丰电子科技有限公司</v>
      </c>
      <c r="D1833" s="11" t="str">
        <f>[1]动作!$G1832</f>
        <v>JS_CZ_wodefeng</v>
      </c>
      <c r="E1833" s="11" t="str">
        <f>[1]动作!$D1832</f>
        <v>分系统1BMS3SOC过低二级故障</v>
      </c>
      <c r="F1833" s="11" t="s">
        <v>177</v>
      </c>
      <c r="G1833" s="12">
        <f>[1]动作!$A1832+[1]动作!$B1832</f>
        <v>43200.95175925926</v>
      </c>
      <c r="H1833" s="12"/>
      <c r="I1833" s="11"/>
    </row>
    <row r="1834" spans="1:9" hidden="1" x14ac:dyDescent="0.3">
      <c r="A1834" s="24">
        <v>1832</v>
      </c>
      <c r="B1834" s="11" t="str">
        <f>IFERROR(INDEX({"JSNY-BJ0001-01";"JSNY-JS0022-01";"JSNY-JS0002-01"},MATCH(D1834,{"BJ_zhongyu";"JS_WX_liteer";"JS_CZ_wodefeng"},0)),"")</f>
        <v>JSNY-JS0002-01</v>
      </c>
      <c r="C1834" s="11" t="str">
        <f>IFERROR(INDEX({"北京中裕世纪大酒店";"江苏利特尔绿色包装股份有限公司";"常州市金坛沃德丰电子科技有限公司"},MATCH(D1834,{"BJ_zhongyu";"JS_WX_liteer";"JS_CZ_wodefeng"},0)),"")</f>
        <v>常州市金坛沃德丰电子科技有限公司</v>
      </c>
      <c r="D1834" s="11" t="str">
        <f>[1]动作!$G1833</f>
        <v>JS_CZ_wodefeng</v>
      </c>
      <c r="E1834" s="11" t="str">
        <f>[1]动作!$D1833</f>
        <v>分系统1BMS3SOC过低一级故障</v>
      </c>
      <c r="F1834" s="11" t="s">
        <v>177</v>
      </c>
      <c r="G1834" s="12">
        <f>[1]动作!$A1833+[1]动作!$B1833</f>
        <v>43200.951874999999</v>
      </c>
      <c r="H1834" s="12"/>
      <c r="I1834" s="11"/>
    </row>
    <row r="1835" spans="1:9" hidden="1" x14ac:dyDescent="0.3">
      <c r="A1835" s="24">
        <v>1833</v>
      </c>
      <c r="B1835" s="11" t="str">
        <f>IFERROR(INDEX({"JSNY-BJ0001-01";"JSNY-JS0022-01";"JSNY-JS0002-01"},MATCH(D1835,{"BJ_zhongyu";"JS_WX_liteer";"JS_CZ_wodefeng"},0)),"")</f>
        <v>JSNY-JS0022-01</v>
      </c>
      <c r="C1835" s="11" t="str">
        <f>IFERROR(INDEX({"北京中裕世纪大酒店";"江苏利特尔绿色包装股份有限公司";"常州市金坛沃德丰电子科技有限公司"},MATCH(D1835,{"BJ_zhongyu";"JS_WX_liteer";"JS_CZ_wodefeng"},0)),"")</f>
        <v>江苏利特尔绿色包装股份有限公司</v>
      </c>
      <c r="D1835" s="11" t="str">
        <f>[1]动作!$G1834</f>
        <v>JS_WX_liteer</v>
      </c>
      <c r="E1835" s="11" t="str">
        <f>[1]动作!$D1834</f>
        <v>分系统1BMS8总电压过低一级故障</v>
      </c>
      <c r="F1835" s="11" t="s">
        <v>177</v>
      </c>
      <c r="G1835" s="12">
        <f>[1]动作!$A1834+[1]动作!$B1834</f>
        <v>43201.000289351854</v>
      </c>
      <c r="H1835" s="12"/>
      <c r="I1835" s="11"/>
    </row>
    <row r="1836" spans="1:9" hidden="1" x14ac:dyDescent="0.3">
      <c r="A1836" s="24">
        <v>1834</v>
      </c>
      <c r="B1836" s="11" t="str">
        <f>IFERROR(INDEX({"JSNY-BJ0001-01";"JSNY-JS0022-01";"JSNY-JS0002-01"},MATCH(D1836,{"BJ_zhongyu";"JS_WX_liteer";"JS_CZ_wodefeng"},0)),"")</f>
        <v>JSNY-JS0022-01</v>
      </c>
      <c r="C1836" s="11" t="str">
        <f>IFERROR(INDEX({"北京中裕世纪大酒店";"江苏利特尔绿色包装股份有限公司";"常州市金坛沃德丰电子科技有限公司"},MATCH(D1836,{"BJ_zhongyu";"JS_WX_liteer";"JS_CZ_wodefeng"},0)),"")</f>
        <v>江苏利特尔绿色包装股份有限公司</v>
      </c>
      <c r="D1836" s="11" t="str">
        <f>[1]动作!$G1835</f>
        <v>JS_WX_liteer</v>
      </c>
      <c r="E1836" s="11" t="str">
        <f>[1]动作!$D1835</f>
        <v>分系统1BMS9总电压过低一级故障</v>
      </c>
      <c r="F1836" s="11" t="s">
        <v>177</v>
      </c>
      <c r="G1836" s="12">
        <f>[1]动作!$A1835+[1]动作!$B1835</f>
        <v>43201.000289351854</v>
      </c>
      <c r="H1836" s="12"/>
      <c r="I1836" s="11"/>
    </row>
    <row r="1837" spans="1:9" hidden="1" x14ac:dyDescent="0.3">
      <c r="A1837" s="24">
        <v>1835</v>
      </c>
      <c r="B1837" s="11" t="str">
        <f>IFERROR(INDEX({"JSNY-BJ0001-01";"JSNY-JS0022-01";"JSNY-JS0002-01"},MATCH(D1837,{"BJ_zhongyu";"JS_WX_liteer";"JS_CZ_wodefeng"},0)),"")</f>
        <v>JSNY-JS0002-01</v>
      </c>
      <c r="C1837" s="11" t="str">
        <f>IFERROR(INDEX({"北京中裕世纪大酒店";"江苏利特尔绿色包装股份有限公司";"常州市金坛沃德丰电子科技有限公司"},MATCH(D1837,{"BJ_zhongyu";"JS_WX_liteer";"JS_CZ_wodefeng"},0)),"")</f>
        <v>常州市金坛沃德丰电子科技有限公司</v>
      </c>
      <c r="D1837" s="11" t="str">
        <f>[1]动作!$G1836</f>
        <v>JS_CZ_wodefeng</v>
      </c>
      <c r="E1837" s="11" t="str">
        <f>[1]动作!$D1836</f>
        <v>分系统1BMS5SOC过低二级故障</v>
      </c>
      <c r="F1837" s="11" t="s">
        <v>177</v>
      </c>
      <c r="G1837" s="12">
        <f>[1]动作!$A1836+[1]动作!$B1836</f>
        <v>43201.020787037036</v>
      </c>
      <c r="H1837" s="12"/>
      <c r="I1837" s="11"/>
    </row>
    <row r="1838" spans="1:9" hidden="1" x14ac:dyDescent="0.3">
      <c r="A1838" s="24">
        <v>1836</v>
      </c>
      <c r="B1838" s="11" t="str">
        <f>IFERROR(INDEX({"JSNY-BJ0001-01";"JSNY-JS0022-01";"JSNY-JS0002-01"},MATCH(D1838,{"BJ_zhongyu";"JS_WX_liteer";"JS_CZ_wodefeng"},0)),"")</f>
        <v>JSNY-JS0002-01</v>
      </c>
      <c r="C1838" s="11" t="str">
        <f>IFERROR(INDEX({"北京中裕世纪大酒店";"江苏利特尔绿色包装股份有限公司";"常州市金坛沃德丰电子科技有限公司"},MATCH(D1838,{"BJ_zhongyu";"JS_WX_liteer";"JS_CZ_wodefeng"},0)),"")</f>
        <v>常州市金坛沃德丰电子科技有限公司</v>
      </c>
      <c r="D1838" s="11" t="str">
        <f>[1]动作!$G1837</f>
        <v>JS_CZ_wodefeng</v>
      </c>
      <c r="E1838" s="11" t="str">
        <f>[1]动作!$D1837</f>
        <v>分系统1BMS2SOC过低一级故障</v>
      </c>
      <c r="F1838" s="11" t="s">
        <v>177</v>
      </c>
      <c r="G1838" s="12">
        <f>[1]动作!$A1837+[1]动作!$B1837</f>
        <v>43201.020844907405</v>
      </c>
      <c r="H1838" s="12"/>
      <c r="I1838" s="11"/>
    </row>
    <row r="1839" spans="1:9" hidden="1" x14ac:dyDescent="0.3">
      <c r="A1839" s="24">
        <v>1837</v>
      </c>
      <c r="B1839" s="11" t="str">
        <f>IFERROR(INDEX({"JSNY-BJ0001-01";"JSNY-JS0022-01";"JSNY-JS0002-01"},MATCH(D1839,{"BJ_zhongyu";"JS_WX_liteer";"JS_CZ_wodefeng"},0)),"")</f>
        <v>JSNY-JS0002-01</v>
      </c>
      <c r="C1839" s="11" t="str">
        <f>IFERROR(INDEX({"北京中裕世纪大酒店";"江苏利特尔绿色包装股份有限公司";"常州市金坛沃德丰电子科技有限公司"},MATCH(D1839,{"BJ_zhongyu";"JS_WX_liteer";"JS_CZ_wodefeng"},0)),"")</f>
        <v>常州市金坛沃德丰电子科技有限公司</v>
      </c>
      <c r="D1839" s="11" t="str">
        <f>[1]动作!$G1838</f>
        <v>JS_CZ_wodefeng</v>
      </c>
      <c r="E1839" s="11" t="str">
        <f>[1]动作!$D1838</f>
        <v>分系统1BMS5SOC过低一级故障</v>
      </c>
      <c r="F1839" s="11" t="s">
        <v>177</v>
      </c>
      <c r="G1839" s="12">
        <f>[1]动作!$A1838+[1]动作!$B1838</f>
        <v>43201.020960648151</v>
      </c>
      <c r="H1839" s="12"/>
      <c r="I1839" s="11"/>
    </row>
    <row r="1840" spans="1:9" hidden="1" x14ac:dyDescent="0.3">
      <c r="A1840" s="24">
        <v>1838</v>
      </c>
      <c r="B1840" s="11" t="str">
        <f>IFERROR(INDEX({"JSNY-BJ0001-01";"JSNY-JS0022-01";"JSNY-JS0002-01"},MATCH(D1840,{"BJ_zhongyu";"JS_WX_liteer";"JS_CZ_wodefeng"},0)),"")</f>
        <v>JSNY-JS0002-01</v>
      </c>
      <c r="C1840" s="11" t="str">
        <f>IFERROR(INDEX({"北京中裕世纪大酒店";"江苏利特尔绿色包装股份有限公司";"常州市金坛沃德丰电子科技有限公司"},MATCH(D1840,{"BJ_zhongyu";"JS_WX_liteer";"JS_CZ_wodefeng"},0)),"")</f>
        <v>常州市金坛沃德丰电子科技有限公司</v>
      </c>
      <c r="D1840" s="11" t="str">
        <f>[1]动作!$G1839</f>
        <v>JS_CZ_wodefeng</v>
      </c>
      <c r="E1840" s="11" t="str">
        <f>[1]动作!$D1839</f>
        <v>分系统1BMS5SOC过低二级故障</v>
      </c>
      <c r="F1840" s="11" t="s">
        <v>177</v>
      </c>
      <c r="G1840" s="12">
        <f>[1]动作!$A1839+[1]动作!$B1839</f>
        <v>43201.042557870373</v>
      </c>
      <c r="H1840" s="12"/>
      <c r="I1840" s="11"/>
    </row>
    <row r="1841" spans="1:9" hidden="1" x14ac:dyDescent="0.3">
      <c r="A1841" s="24">
        <v>1839</v>
      </c>
      <c r="B1841" s="11" t="str">
        <f>IFERROR(INDEX({"JSNY-BJ0001-01";"JSNY-JS0022-01";"JSNY-JS0002-01"},MATCH(D1841,{"BJ_zhongyu";"JS_WX_liteer";"JS_CZ_wodefeng"},0)),"")</f>
        <v>JSNY-JS0002-01</v>
      </c>
      <c r="C1841" s="11" t="str">
        <f>IFERROR(INDEX({"北京中裕世纪大酒店";"江苏利特尔绿色包装股份有限公司";"常州市金坛沃德丰电子科技有限公司"},MATCH(D1841,{"BJ_zhongyu";"JS_WX_liteer";"JS_CZ_wodefeng"},0)),"")</f>
        <v>常州市金坛沃德丰电子科技有限公司</v>
      </c>
      <c r="D1841" s="11" t="str">
        <f>[1]动作!$G1840</f>
        <v>JS_CZ_wodefeng</v>
      </c>
      <c r="E1841" s="11" t="str">
        <f>[1]动作!$D1840</f>
        <v>分系统1BMS1SOC过低二级故障</v>
      </c>
      <c r="F1841" s="11" t="s">
        <v>177</v>
      </c>
      <c r="G1841" s="12">
        <f>[1]动作!$A1840+[1]动作!$B1840</f>
        <v>43201.042731481481</v>
      </c>
      <c r="H1841" s="12"/>
      <c r="I1841" s="11"/>
    </row>
    <row r="1842" spans="1:9" hidden="1" x14ac:dyDescent="0.3">
      <c r="A1842" s="24">
        <v>1840</v>
      </c>
      <c r="B1842" s="11" t="str">
        <f>IFERROR(INDEX({"JSNY-BJ0001-01";"JSNY-JS0022-01";"JSNY-JS0002-01"},MATCH(D1842,{"BJ_zhongyu";"JS_WX_liteer";"JS_CZ_wodefeng"},0)),"")</f>
        <v>JSNY-JS0002-01</v>
      </c>
      <c r="C1842" s="11" t="str">
        <f>IFERROR(INDEX({"北京中裕世纪大酒店";"江苏利特尔绿色包装股份有限公司";"常州市金坛沃德丰电子科技有限公司"},MATCH(D1842,{"BJ_zhongyu";"JS_WX_liteer";"JS_CZ_wodefeng"},0)),"")</f>
        <v>常州市金坛沃德丰电子科技有限公司</v>
      </c>
      <c r="D1842" s="11" t="str">
        <f>[1]动作!$G1841</f>
        <v>JS_CZ_wodefeng</v>
      </c>
      <c r="E1842" s="11" t="str">
        <f>[1]动作!$D1841</f>
        <v>分系统1BMS2SOC过低二级故障</v>
      </c>
      <c r="F1842" s="11" t="s">
        <v>177</v>
      </c>
      <c r="G1842" s="12">
        <f>[1]动作!$A1841+[1]动作!$B1841</f>
        <v>43201.04278935185</v>
      </c>
      <c r="H1842" s="12"/>
      <c r="I1842" s="11"/>
    </row>
    <row r="1843" spans="1:9" hidden="1" x14ac:dyDescent="0.3">
      <c r="A1843" s="24">
        <v>1841</v>
      </c>
      <c r="B1843" s="11" t="str">
        <f>IFERROR(INDEX({"JSNY-BJ0001-01";"JSNY-JS0022-01";"JSNY-JS0002-01"},MATCH(D1843,{"BJ_zhongyu";"JS_WX_liteer";"JS_CZ_wodefeng"},0)),"")</f>
        <v>JSNY-JS0002-01</v>
      </c>
      <c r="C1843" s="11" t="str">
        <f>IFERROR(INDEX({"北京中裕世纪大酒店";"江苏利特尔绿色包装股份有限公司";"常州市金坛沃德丰电子科技有限公司"},MATCH(D1843,{"BJ_zhongyu";"JS_WX_liteer";"JS_CZ_wodefeng"},0)),"")</f>
        <v>常州市金坛沃德丰电子科技有限公司</v>
      </c>
      <c r="D1843" s="11" t="str">
        <f>[1]动作!$G1842</f>
        <v>JS_CZ_wodefeng</v>
      </c>
      <c r="E1843" s="11" t="str">
        <f>[1]动作!$D1842</f>
        <v>分系统1BMS6SOC过低二级故障</v>
      </c>
      <c r="F1843" s="11" t="s">
        <v>177</v>
      </c>
      <c r="G1843" s="12">
        <f>[1]动作!$A1842+[1]动作!$B1842</f>
        <v>43201.04278935185</v>
      </c>
      <c r="H1843" s="12"/>
      <c r="I1843" s="11"/>
    </row>
    <row r="1844" spans="1:9" hidden="1" x14ac:dyDescent="0.3">
      <c r="A1844" s="24">
        <v>1842</v>
      </c>
      <c r="B1844" s="11" t="str">
        <f>IFERROR(INDEX({"JSNY-BJ0001-01";"JSNY-JS0022-01";"JSNY-JS0002-01"},MATCH(D1844,{"BJ_zhongyu";"JS_WX_liteer";"JS_CZ_wodefeng"},0)),"")</f>
        <v>JSNY-JS0002-01</v>
      </c>
      <c r="C1844" s="11" t="str">
        <f>IFERROR(INDEX({"北京中裕世纪大酒店";"江苏利特尔绿色包装股份有限公司";"常州市金坛沃德丰电子科技有限公司"},MATCH(D1844,{"BJ_zhongyu";"JS_WX_liteer";"JS_CZ_wodefeng"},0)),"")</f>
        <v>常州市金坛沃德丰电子科技有限公司</v>
      </c>
      <c r="D1844" s="11" t="str">
        <f>[1]动作!$G1843</f>
        <v>JS_CZ_wodefeng</v>
      </c>
      <c r="E1844" s="11" t="str">
        <f>[1]动作!$D1843</f>
        <v>分系统1BMS1单体电压过低一级故障</v>
      </c>
      <c r="F1844" s="11" t="s">
        <v>177</v>
      </c>
      <c r="G1844" s="12">
        <f>[1]动作!$A1843+[1]动作!$B1843</f>
        <v>43201.046550925923</v>
      </c>
      <c r="H1844" s="12"/>
      <c r="I1844" s="11"/>
    </row>
    <row r="1845" spans="1:9" hidden="1" x14ac:dyDescent="0.3">
      <c r="A1845" s="24">
        <v>1843</v>
      </c>
      <c r="B1845" s="11" t="str">
        <f>IFERROR(INDEX({"JSNY-BJ0001-01";"JSNY-JS0022-01";"JSNY-JS0002-01"},MATCH(D1845,{"BJ_zhongyu";"JS_WX_liteer";"JS_CZ_wodefeng"},0)),"")</f>
        <v>JSNY-JS0002-01</v>
      </c>
      <c r="C1845" s="11" t="str">
        <f>IFERROR(INDEX({"北京中裕世纪大酒店";"江苏利特尔绿色包装股份有限公司";"常州市金坛沃德丰电子科技有限公司"},MATCH(D1845,{"BJ_zhongyu";"JS_WX_liteer";"JS_CZ_wodefeng"},0)),"")</f>
        <v>常州市金坛沃德丰电子科技有限公司</v>
      </c>
      <c r="D1845" s="11" t="str">
        <f>[1]动作!$G1844</f>
        <v>JS_CZ_wodefeng</v>
      </c>
      <c r="E1845" s="11" t="str">
        <f>[1]动作!$D1844</f>
        <v>分系统1BMS4SOC过低二级故障</v>
      </c>
      <c r="F1845" s="11" t="s">
        <v>177</v>
      </c>
      <c r="G1845" s="12">
        <f>[1]动作!$A1844+[1]动作!$B1844</f>
        <v>43201.046898148146</v>
      </c>
      <c r="H1845" s="12"/>
      <c r="I1845" s="11"/>
    </row>
    <row r="1846" spans="1:9" hidden="1" x14ac:dyDescent="0.3">
      <c r="A1846" s="24">
        <v>1844</v>
      </c>
      <c r="B1846" s="11" t="str">
        <f>IFERROR(INDEX({"JSNY-BJ0001-01";"JSNY-JS0022-01";"JSNY-JS0002-01"},MATCH(D1846,{"BJ_zhongyu";"JS_WX_liteer";"JS_CZ_wodefeng"},0)),"")</f>
        <v>JSNY-JS0002-01</v>
      </c>
      <c r="C1846" s="11" t="str">
        <f>IFERROR(INDEX({"北京中裕世纪大酒店";"江苏利特尔绿色包装股份有限公司";"常州市金坛沃德丰电子科技有限公司"},MATCH(D1846,{"BJ_zhongyu";"JS_WX_liteer";"JS_CZ_wodefeng"},0)),"")</f>
        <v>常州市金坛沃德丰电子科技有限公司</v>
      </c>
      <c r="D1846" s="11" t="str">
        <f>[1]动作!$G1845</f>
        <v>JS_CZ_wodefeng</v>
      </c>
      <c r="E1846" s="11" t="str">
        <f>[1]动作!$D1845</f>
        <v>分系统1BMS6单体电压过低一级故障</v>
      </c>
      <c r="F1846" s="11" t="s">
        <v>177</v>
      </c>
      <c r="G1846" s="12">
        <f>[1]动作!$A1845+[1]动作!$B1845</f>
        <v>43201.046898148146</v>
      </c>
      <c r="H1846" s="12"/>
      <c r="I1846" s="11"/>
    </row>
    <row r="1847" spans="1:9" hidden="1" x14ac:dyDescent="0.3">
      <c r="A1847" s="24">
        <v>1845</v>
      </c>
      <c r="B1847" s="11" t="str">
        <f>IFERROR(INDEX({"JSNY-BJ0001-01";"JSNY-JS0022-01";"JSNY-JS0002-01"},MATCH(D1847,{"BJ_zhongyu";"JS_WX_liteer";"JS_CZ_wodefeng"},0)),"")</f>
        <v>JSNY-JS0002-01</v>
      </c>
      <c r="C1847" s="11" t="str">
        <f>IFERROR(INDEX({"北京中裕世纪大酒店";"江苏利特尔绿色包装股份有限公司";"常州市金坛沃德丰电子科技有限公司"},MATCH(D1847,{"BJ_zhongyu";"JS_WX_liteer";"JS_CZ_wodefeng"},0)),"")</f>
        <v>常州市金坛沃德丰电子科技有限公司</v>
      </c>
      <c r="D1847" s="11" t="str">
        <f>[1]动作!$G1846</f>
        <v>JS_CZ_wodefeng</v>
      </c>
      <c r="E1847" s="11" t="str">
        <f>[1]动作!$D1846</f>
        <v>分系统1BMS3单体电压过低一级故障</v>
      </c>
      <c r="F1847" s="11" t="s">
        <v>177</v>
      </c>
      <c r="G1847" s="12">
        <f>[1]动作!$A1846+[1]动作!$B1846</f>
        <v>43201.047476851854</v>
      </c>
      <c r="H1847" s="12"/>
      <c r="I1847" s="11"/>
    </row>
    <row r="1848" spans="1:9" hidden="1" x14ac:dyDescent="0.3">
      <c r="A1848" s="24">
        <v>1846</v>
      </c>
      <c r="B1848" s="11" t="str">
        <f>IFERROR(INDEX({"JSNY-BJ0001-01";"JSNY-JS0022-01";"JSNY-JS0002-01"},MATCH(D1848,{"BJ_zhongyu";"JS_WX_liteer";"JS_CZ_wodefeng"},0)),"")</f>
        <v>JSNY-JS0002-01</v>
      </c>
      <c r="C1848" s="11" t="str">
        <f>IFERROR(INDEX({"北京中裕世纪大酒店";"江苏利特尔绿色包装股份有限公司";"常州市金坛沃德丰电子科技有限公司"},MATCH(D1848,{"BJ_zhongyu";"JS_WX_liteer";"JS_CZ_wodefeng"},0)),"")</f>
        <v>常州市金坛沃德丰电子科技有限公司</v>
      </c>
      <c r="D1848" s="11" t="str">
        <f>[1]动作!$G1847</f>
        <v>JS_CZ_wodefeng</v>
      </c>
      <c r="E1848" s="11" t="str">
        <f>[1]动作!$D1847</f>
        <v>分系统1BMS4单体电压过低一级故障</v>
      </c>
      <c r="F1848" s="11" t="s">
        <v>177</v>
      </c>
      <c r="G1848" s="12">
        <f>[1]动作!$A1847+[1]动作!$B1847</f>
        <v>43201.047650462962</v>
      </c>
      <c r="H1848" s="12"/>
      <c r="I1848" s="11"/>
    </row>
    <row r="1849" spans="1:9" hidden="1" x14ac:dyDescent="0.3">
      <c r="A1849" s="24">
        <v>1847</v>
      </c>
      <c r="B1849" s="11" t="str">
        <f>IFERROR(INDEX({"JSNY-BJ0001-01";"JSNY-JS0022-01";"JSNY-JS0002-01"},MATCH(D1849,{"BJ_zhongyu";"JS_WX_liteer";"JS_CZ_wodefeng"},0)),"")</f>
        <v>JSNY-JS0002-01</v>
      </c>
      <c r="C1849" s="11" t="str">
        <f>IFERROR(INDEX({"北京中裕世纪大酒店";"江苏利特尔绿色包装股份有限公司";"常州市金坛沃德丰电子科技有限公司"},MATCH(D1849,{"BJ_zhongyu";"JS_WX_liteer";"JS_CZ_wodefeng"},0)),"")</f>
        <v>常州市金坛沃德丰电子科技有限公司</v>
      </c>
      <c r="D1849" s="11" t="str">
        <f>[1]动作!$G1848</f>
        <v>JS_CZ_wodefeng</v>
      </c>
      <c r="E1849" s="11" t="str">
        <f>[1]动作!$D1848</f>
        <v>分系统1BMS2单体电压过低一级故障</v>
      </c>
      <c r="F1849" s="11" t="s">
        <v>177</v>
      </c>
      <c r="G1849" s="12">
        <f>[1]动作!$A1848+[1]动作!$B1848</f>
        <v>43201.048171296294</v>
      </c>
      <c r="H1849" s="12"/>
      <c r="I1849" s="11"/>
    </row>
    <row r="1850" spans="1:9" hidden="1" x14ac:dyDescent="0.3">
      <c r="A1850" s="24">
        <v>1848</v>
      </c>
      <c r="B1850" s="11" t="str">
        <f>IFERROR(INDEX({"JSNY-BJ0001-01";"JSNY-JS0022-01";"JSNY-JS0002-01"},MATCH(D1850,{"BJ_zhongyu";"JS_WX_liteer";"JS_CZ_wodefeng"},0)),"")</f>
        <v>JSNY-JS0002-01</v>
      </c>
      <c r="C1850" s="11" t="str">
        <f>IFERROR(INDEX({"北京中裕世纪大酒店";"江苏利特尔绿色包装股份有限公司";"常州市金坛沃德丰电子科技有限公司"},MATCH(D1850,{"BJ_zhongyu";"JS_WX_liteer";"JS_CZ_wodefeng"},0)),"")</f>
        <v>常州市金坛沃德丰电子科技有限公司</v>
      </c>
      <c r="D1850" s="11" t="str">
        <f>[1]动作!$G1849</f>
        <v>JS_CZ_wodefeng</v>
      </c>
      <c r="E1850" s="11" t="str">
        <f>[1]动作!$D1849</f>
        <v>分系统1BMS1总电压过低一级故障</v>
      </c>
      <c r="F1850" s="11" t="s">
        <v>177</v>
      </c>
      <c r="G1850" s="12">
        <f>[1]动作!$A1849+[1]动作!$B1849</f>
        <v>43201.050011574072</v>
      </c>
      <c r="H1850" s="12"/>
      <c r="I1850" s="11"/>
    </row>
    <row r="1851" spans="1:9" hidden="1" x14ac:dyDescent="0.3">
      <c r="A1851" s="24">
        <v>1849</v>
      </c>
      <c r="B1851" s="11" t="str">
        <f>IFERROR(INDEX({"JSNY-BJ0001-01";"JSNY-JS0022-01";"JSNY-JS0002-01"},MATCH(D1851,{"BJ_zhongyu";"JS_WX_liteer";"JS_CZ_wodefeng"},0)),"")</f>
        <v>JSNY-JS0002-01</v>
      </c>
      <c r="C1851" s="11" t="str">
        <f>IFERROR(INDEX({"北京中裕世纪大酒店";"江苏利特尔绿色包装股份有限公司";"常州市金坛沃德丰电子科技有限公司"},MATCH(D1851,{"BJ_zhongyu";"JS_WX_liteer";"JS_CZ_wodefeng"},0)),"")</f>
        <v>常州市金坛沃德丰电子科技有限公司</v>
      </c>
      <c r="D1851" s="11" t="str">
        <f>[1]动作!$G1850</f>
        <v>JS_CZ_wodefeng</v>
      </c>
      <c r="E1851" s="11" t="str">
        <f>[1]动作!$D1850</f>
        <v>分系统1BMS3总电压过低一级故障</v>
      </c>
      <c r="F1851" s="11" t="s">
        <v>177</v>
      </c>
      <c r="G1851" s="12">
        <f>[1]动作!$A1850+[1]动作!$B1850</f>
        <v>43201.050138888888</v>
      </c>
      <c r="H1851" s="12"/>
      <c r="I1851" s="11"/>
    </row>
    <row r="1852" spans="1:9" hidden="1" x14ac:dyDescent="0.3">
      <c r="A1852" s="24">
        <v>1850</v>
      </c>
      <c r="B1852" s="11" t="str">
        <f>IFERROR(INDEX({"JSNY-BJ0001-01";"JSNY-JS0022-01";"JSNY-JS0002-01"},MATCH(D1852,{"BJ_zhongyu";"JS_WX_liteer";"JS_CZ_wodefeng"},0)),"")</f>
        <v>JSNY-JS0002-01</v>
      </c>
      <c r="C1852" s="11" t="str">
        <f>IFERROR(INDEX({"北京中裕世纪大酒店";"江苏利特尔绿色包装股份有限公司";"常州市金坛沃德丰电子科技有限公司"},MATCH(D1852,{"BJ_zhongyu";"JS_WX_liteer";"JS_CZ_wodefeng"},0)),"")</f>
        <v>常州市金坛沃德丰电子科技有限公司</v>
      </c>
      <c r="D1852" s="11" t="str">
        <f>[1]动作!$G1851</f>
        <v>JS_CZ_wodefeng</v>
      </c>
      <c r="E1852" s="11" t="str">
        <f>[1]动作!$D1851</f>
        <v>分系统1BMS6总电压过低一级故障</v>
      </c>
      <c r="F1852" s="11" t="s">
        <v>177</v>
      </c>
      <c r="G1852" s="12">
        <f>[1]动作!$A1851+[1]动作!$B1851</f>
        <v>43201.050208333334</v>
      </c>
      <c r="H1852" s="12"/>
      <c r="I1852" s="11"/>
    </row>
    <row r="1853" spans="1:9" hidden="1" x14ac:dyDescent="0.3">
      <c r="A1853" s="24">
        <v>1851</v>
      </c>
      <c r="B1853" s="11" t="str">
        <f>IFERROR(INDEX({"JSNY-BJ0001-01";"JSNY-JS0022-01";"JSNY-JS0002-01"},MATCH(D1853,{"BJ_zhongyu";"JS_WX_liteer";"JS_CZ_wodefeng"},0)),"")</f>
        <v>JSNY-JS0002-01</v>
      </c>
      <c r="C1853" s="11" t="str">
        <f>IFERROR(INDEX({"北京中裕世纪大酒店";"江苏利特尔绿色包装股份有限公司";"常州市金坛沃德丰电子科技有限公司"},MATCH(D1853,{"BJ_zhongyu";"JS_WX_liteer";"JS_CZ_wodefeng"},0)),"")</f>
        <v>常州市金坛沃德丰电子科技有限公司</v>
      </c>
      <c r="D1853" s="11" t="str">
        <f>[1]动作!$G1852</f>
        <v>JS_CZ_wodefeng</v>
      </c>
      <c r="E1853" s="11" t="str">
        <f>[1]动作!$D1852</f>
        <v>分系统1BMS2总电压过低一级故障</v>
      </c>
      <c r="F1853" s="11" t="s">
        <v>177</v>
      </c>
      <c r="G1853" s="12">
        <f>[1]动作!$A1852+[1]动作!$B1852</f>
        <v>43201.050254629627</v>
      </c>
      <c r="H1853" s="12"/>
      <c r="I1853" s="11"/>
    </row>
    <row r="1854" spans="1:9" hidden="1" x14ac:dyDescent="0.3">
      <c r="A1854" s="24">
        <v>1852</v>
      </c>
      <c r="B1854" s="11" t="str">
        <f>IFERROR(INDEX({"JSNY-BJ0001-01";"JSNY-JS0022-01";"JSNY-JS0002-01"},MATCH(D1854,{"BJ_zhongyu";"JS_WX_liteer";"JS_CZ_wodefeng"},0)),"")</f>
        <v>JSNY-JS0002-01</v>
      </c>
      <c r="C1854" s="11" t="str">
        <f>IFERROR(INDEX({"北京中裕世纪大酒店";"江苏利特尔绿色包装股份有限公司";"常州市金坛沃德丰电子科技有限公司"},MATCH(D1854,{"BJ_zhongyu";"JS_WX_liteer";"JS_CZ_wodefeng"},0)),"")</f>
        <v>常州市金坛沃德丰电子科技有限公司</v>
      </c>
      <c r="D1854" s="11" t="str">
        <f>[1]动作!$G1853</f>
        <v>JS_CZ_wodefeng</v>
      </c>
      <c r="E1854" s="11" t="str">
        <f>[1]动作!$D1853</f>
        <v>分系统1BMS4总电压过低一级故障</v>
      </c>
      <c r="F1854" s="11" t="s">
        <v>177</v>
      </c>
      <c r="G1854" s="12">
        <f>[1]动作!$A1853+[1]动作!$B1853</f>
        <v>43201.050370370373</v>
      </c>
      <c r="H1854" s="12"/>
      <c r="I1854" s="11"/>
    </row>
    <row r="1855" spans="1:9" hidden="1" x14ac:dyDescent="0.3">
      <c r="A1855" s="24">
        <v>1853</v>
      </c>
      <c r="B1855" s="11" t="str">
        <f>IFERROR(INDEX({"JSNY-BJ0001-01";"JSNY-JS0022-01";"JSNY-JS0002-01"},MATCH(D1855,{"BJ_zhongyu";"JS_WX_liteer";"JS_CZ_wodefeng"},0)),"")</f>
        <v>JSNY-JS0002-01</v>
      </c>
      <c r="C1855" s="11" t="str">
        <f>IFERROR(INDEX({"北京中裕世纪大酒店";"江苏利特尔绿色包装股份有限公司";"常州市金坛沃德丰电子科技有限公司"},MATCH(D1855,{"BJ_zhongyu";"JS_WX_liteer";"JS_CZ_wodefeng"},0)),"")</f>
        <v>常州市金坛沃德丰电子科技有限公司</v>
      </c>
      <c r="D1855" s="11" t="str">
        <f>[1]动作!$G1854</f>
        <v>JS_CZ_wodefeng</v>
      </c>
      <c r="E1855" s="11" t="str">
        <f>[1]动作!$D1854</f>
        <v>分系统1BMS5总电压过低一级故障</v>
      </c>
      <c r="F1855" s="11" t="s">
        <v>177</v>
      </c>
      <c r="G1855" s="12">
        <f>[1]动作!$A1854+[1]动作!$B1854</f>
        <v>43201.050370370373</v>
      </c>
      <c r="H1855" s="12"/>
      <c r="I1855" s="11"/>
    </row>
    <row r="1856" spans="1:9" hidden="1" x14ac:dyDescent="0.3">
      <c r="A1856" s="24">
        <v>1854</v>
      </c>
      <c r="B1856" s="11" t="str">
        <f>IFERROR(INDEX({"JSNY-BJ0001-01";"JSNY-JS0022-01";"JSNY-JS0002-01"},MATCH(D1856,{"BJ_zhongyu";"JS_WX_liteer";"JS_CZ_wodefeng"},0)),"")</f>
        <v>JSNY-JS0002-01</v>
      </c>
      <c r="C1856" s="11" t="str">
        <f>IFERROR(INDEX({"北京中裕世纪大酒店";"江苏利特尔绿色包装股份有限公司";"常州市金坛沃德丰电子科技有限公司"},MATCH(D1856,{"BJ_zhongyu";"JS_WX_liteer";"JS_CZ_wodefeng"},0)),"")</f>
        <v>常州市金坛沃德丰电子科技有限公司</v>
      </c>
      <c r="D1856" s="11" t="str">
        <f>[1]动作!$G1855</f>
        <v>JS_CZ_wodefeng</v>
      </c>
      <c r="E1856" s="11" t="str">
        <f>[1]动作!$D1855</f>
        <v>分系统1BMS5单体电压过低一级故障</v>
      </c>
      <c r="F1856" s="11" t="s">
        <v>177</v>
      </c>
      <c r="G1856" s="12">
        <f>[1]动作!$A1855+[1]动作!$B1855</f>
        <v>43201.050949074073</v>
      </c>
      <c r="H1856" s="12"/>
      <c r="I1856" s="11"/>
    </row>
    <row r="1857" spans="1:9" hidden="1" x14ac:dyDescent="0.3">
      <c r="A1857" s="24">
        <v>1855</v>
      </c>
      <c r="B1857" s="11" t="str">
        <f>IFERROR(INDEX({"JSNY-BJ0001-01";"JSNY-JS0022-01";"JSNY-JS0002-01"},MATCH(D1857,{"BJ_zhongyu";"JS_WX_liteer";"JS_CZ_wodefeng"},0)),"")</f>
        <v>JSNY-JS0002-01</v>
      </c>
      <c r="C1857" s="11" t="str">
        <f>IFERROR(INDEX({"北京中裕世纪大酒店";"江苏利特尔绿色包装股份有限公司";"常州市金坛沃德丰电子科技有限公司"},MATCH(D1857,{"BJ_zhongyu";"JS_WX_liteer";"JS_CZ_wodefeng"},0)),"")</f>
        <v>常州市金坛沃德丰电子科技有限公司</v>
      </c>
      <c r="D1857" s="11" t="str">
        <f>[1]动作!$G1856</f>
        <v>JS_CZ_wodefeng</v>
      </c>
      <c r="E1857" s="11" t="str">
        <f>[1]动作!$D1856</f>
        <v>分系统1BMS3SOC过低二级故障</v>
      </c>
      <c r="F1857" s="11" t="s">
        <v>177</v>
      </c>
      <c r="G1857" s="12">
        <f>[1]动作!$A1856+[1]动作!$B1856</f>
        <v>43201.052048611113</v>
      </c>
      <c r="H1857" s="12"/>
      <c r="I1857" s="11"/>
    </row>
    <row r="1858" spans="1:9" hidden="1" x14ac:dyDescent="0.3">
      <c r="A1858" s="24">
        <v>1856</v>
      </c>
      <c r="B1858" s="11" t="str">
        <f>IFERROR(INDEX({"JSNY-BJ0001-01";"JSNY-JS0022-01";"JSNY-JS0002-01"},MATCH(D1858,{"BJ_zhongyu";"JS_WX_liteer";"JS_CZ_wodefeng"},0)),"")</f>
        <v>JSNY-JS0002-01</v>
      </c>
      <c r="C1858" s="11" t="str">
        <f>IFERROR(INDEX({"北京中裕世纪大酒店";"江苏利特尔绿色包装股份有限公司";"常州市金坛沃德丰电子科技有限公司"},MATCH(D1858,{"BJ_zhongyu";"JS_WX_liteer";"JS_CZ_wodefeng"},0)),"")</f>
        <v>常州市金坛沃德丰电子科技有限公司</v>
      </c>
      <c r="D1858" s="11" t="str">
        <f>[1]动作!$G1857</f>
        <v>JS_CZ_wodefeng</v>
      </c>
      <c r="E1858" s="11" t="str">
        <f>[1]动作!$D1857</f>
        <v>分系统1BMS1SOC过低一级故障</v>
      </c>
      <c r="F1858" s="11" t="s">
        <v>177</v>
      </c>
      <c r="G1858" s="12">
        <f>[1]动作!$A1857+[1]动作!$B1857</f>
        <v>43201.056805555556</v>
      </c>
      <c r="H1858" s="12"/>
      <c r="I1858" s="11"/>
    </row>
    <row r="1859" spans="1:9" hidden="1" x14ac:dyDescent="0.3">
      <c r="A1859" s="24">
        <v>1857</v>
      </c>
      <c r="B1859" s="11" t="str">
        <f>IFERROR(INDEX({"JSNY-BJ0001-01";"JSNY-JS0022-01";"JSNY-JS0002-01"},MATCH(D1859,{"BJ_zhongyu";"JS_WX_liteer";"JS_CZ_wodefeng"},0)),"")</f>
        <v>JSNY-JS0002-01</v>
      </c>
      <c r="C1859" s="11" t="str">
        <f>IFERROR(INDEX({"北京中裕世纪大酒店";"江苏利特尔绿色包装股份有限公司";"常州市金坛沃德丰电子科技有限公司"},MATCH(D1859,{"BJ_zhongyu";"JS_WX_liteer";"JS_CZ_wodefeng"},0)),"")</f>
        <v>常州市金坛沃德丰电子科技有限公司</v>
      </c>
      <c r="D1859" s="11" t="str">
        <f>[1]动作!$G1858</f>
        <v>JS_CZ_wodefeng</v>
      </c>
      <c r="E1859" s="11" t="str">
        <f>[1]动作!$D1858</f>
        <v>分系统1BMS5SOC过低一级故障</v>
      </c>
      <c r="F1859" s="11" t="s">
        <v>177</v>
      </c>
      <c r="G1859" s="12">
        <f>[1]动作!$A1858+[1]动作!$B1858</f>
        <v>43201.057442129626</v>
      </c>
      <c r="H1859" s="12"/>
      <c r="I1859" s="11"/>
    </row>
    <row r="1860" spans="1:9" hidden="1" x14ac:dyDescent="0.3">
      <c r="A1860" s="24">
        <v>1858</v>
      </c>
      <c r="B1860" s="11" t="str">
        <f>IFERROR(INDEX({"JSNY-BJ0001-01";"JSNY-JS0022-01";"JSNY-JS0002-01"},MATCH(D1860,{"BJ_zhongyu";"JS_WX_liteer";"JS_CZ_wodefeng"},0)),"")</f>
        <v>JSNY-JS0002-01</v>
      </c>
      <c r="C1860" s="11" t="str">
        <f>IFERROR(INDEX({"北京中裕世纪大酒店";"江苏利特尔绿色包装股份有限公司";"常州市金坛沃德丰电子科技有限公司"},MATCH(D1860,{"BJ_zhongyu";"JS_WX_liteer";"JS_CZ_wodefeng"},0)),"")</f>
        <v>常州市金坛沃德丰电子科技有限公司</v>
      </c>
      <c r="D1860" s="11" t="str">
        <f>[1]动作!$G1859</f>
        <v>JS_CZ_wodefeng</v>
      </c>
      <c r="E1860" s="11" t="str">
        <f>[1]动作!$D1859</f>
        <v>分系统1BMS6SOC过低一级故障</v>
      </c>
      <c r="F1860" s="11" t="s">
        <v>177</v>
      </c>
      <c r="G1860" s="12">
        <f>[1]动作!$A1859+[1]动作!$B1859</f>
        <v>43201.057442129626</v>
      </c>
      <c r="H1860" s="12"/>
      <c r="I1860" s="11"/>
    </row>
    <row r="1861" spans="1:9" hidden="1" x14ac:dyDescent="0.3">
      <c r="A1861" s="24">
        <v>1859</v>
      </c>
      <c r="B1861" s="11" t="str">
        <f>IFERROR(INDEX({"JSNY-BJ0001-01";"JSNY-JS0022-01";"JSNY-JS0002-01"},MATCH(D1861,{"BJ_zhongyu";"JS_WX_liteer";"JS_CZ_wodefeng"},0)),"")</f>
        <v>JSNY-JS0002-01</v>
      </c>
      <c r="C1861" s="11" t="str">
        <f>IFERROR(INDEX({"北京中裕世纪大酒店";"江苏利特尔绿色包装股份有限公司";"常州市金坛沃德丰电子科技有限公司"},MATCH(D1861,{"BJ_zhongyu";"JS_WX_liteer";"JS_CZ_wodefeng"},0)),"")</f>
        <v>常州市金坛沃德丰电子科技有限公司</v>
      </c>
      <c r="D1861" s="11" t="str">
        <f>[1]动作!$G1860</f>
        <v>JS_CZ_wodefeng</v>
      </c>
      <c r="E1861" s="11" t="str">
        <f>[1]动作!$D1860</f>
        <v>分系统1BMS2SOC过低一级故障</v>
      </c>
      <c r="F1861" s="11" t="s">
        <v>177</v>
      </c>
      <c r="G1861" s="12">
        <f>[1]动作!$A1860+[1]动作!$B1860</f>
        <v>43201.05773148148</v>
      </c>
      <c r="H1861" s="12"/>
      <c r="I1861" s="11"/>
    </row>
    <row r="1862" spans="1:9" hidden="1" x14ac:dyDescent="0.3">
      <c r="A1862" s="24">
        <v>1860</v>
      </c>
      <c r="B1862" s="11" t="str">
        <f>IFERROR(INDEX({"JSNY-BJ0001-01";"JSNY-JS0022-01";"JSNY-JS0002-01"},MATCH(D1862,{"BJ_zhongyu";"JS_WX_liteer";"JS_CZ_wodefeng"},0)),"")</f>
        <v>JSNY-JS0002-01</v>
      </c>
      <c r="C1862" s="11" t="str">
        <f>IFERROR(INDEX({"北京中裕世纪大酒店";"江苏利特尔绿色包装股份有限公司";"常州市金坛沃德丰电子科技有限公司"},MATCH(D1862,{"BJ_zhongyu";"JS_WX_liteer";"JS_CZ_wodefeng"},0)),"")</f>
        <v>常州市金坛沃德丰电子科技有限公司</v>
      </c>
      <c r="D1862" s="11" t="str">
        <f>[1]动作!$G1861</f>
        <v>JS_CZ_wodefeng</v>
      </c>
      <c r="E1862" s="11" t="str">
        <f>[1]动作!$D1861</f>
        <v>分系统1BMS4SOC过低一级故障</v>
      </c>
      <c r="F1862" s="11" t="s">
        <v>177</v>
      </c>
      <c r="G1862" s="12">
        <f>[1]动作!$A1861+[1]动作!$B1861</f>
        <v>43201.059525462966</v>
      </c>
      <c r="H1862" s="12"/>
      <c r="I1862" s="11"/>
    </row>
    <row r="1863" spans="1:9" hidden="1" x14ac:dyDescent="0.3">
      <c r="A1863" s="24">
        <v>1861</v>
      </c>
      <c r="B1863" s="11" t="str">
        <f>IFERROR(INDEX({"JSNY-BJ0001-01";"JSNY-JS0022-01";"JSNY-JS0002-01"},MATCH(D1863,{"BJ_zhongyu";"JS_WX_liteer";"JS_CZ_wodefeng"},0)),"")</f>
        <v>JSNY-JS0002-01</v>
      </c>
      <c r="C1863" s="11" t="str">
        <f>IFERROR(INDEX({"北京中裕世纪大酒店";"江苏利特尔绿色包装股份有限公司";"常州市金坛沃德丰电子科技有限公司"},MATCH(D1863,{"BJ_zhongyu";"JS_WX_liteer";"JS_CZ_wodefeng"},0)),"")</f>
        <v>常州市金坛沃德丰电子科技有限公司</v>
      </c>
      <c r="D1863" s="11" t="str">
        <f>[1]动作!$G1862</f>
        <v>JS_CZ_wodefeng</v>
      </c>
      <c r="E1863" s="11" t="str">
        <f>[1]动作!$D1862</f>
        <v>分系统1BMS3SOC过低一级故障</v>
      </c>
      <c r="F1863" s="11" t="s">
        <v>177</v>
      </c>
      <c r="G1863" s="12">
        <f>[1]动作!$A1862+[1]动作!$B1862</f>
        <v>43201.060856481483</v>
      </c>
      <c r="H1863" s="12"/>
      <c r="I1863" s="11"/>
    </row>
    <row r="1864" spans="1:9" hidden="1" x14ac:dyDescent="0.3">
      <c r="A1864" s="24">
        <v>1862</v>
      </c>
      <c r="B1864" s="11" t="str">
        <f>IFERROR(INDEX({"JSNY-BJ0001-01";"JSNY-JS0022-01";"JSNY-JS0002-01"},MATCH(D1864,{"BJ_zhongyu";"JS_WX_liteer";"JS_CZ_wodefeng"},0)),"")</f>
        <v>JSNY-JS0002-01</v>
      </c>
      <c r="C1864" s="11" t="str">
        <f>IFERROR(INDEX({"北京中裕世纪大酒店";"江苏利特尔绿色包装股份有限公司";"常州市金坛沃德丰电子科技有限公司"},MATCH(D1864,{"BJ_zhongyu";"JS_WX_liteer";"JS_CZ_wodefeng"},0)),"")</f>
        <v>常州市金坛沃德丰电子科技有限公司</v>
      </c>
      <c r="D1864" s="11" t="str">
        <f>[1]动作!$G1863</f>
        <v>JS_CZ_wodefeng</v>
      </c>
      <c r="E1864" s="11" t="str">
        <f>[1]动作!$D1863</f>
        <v>分系统1BMS1总电压过低一级故障</v>
      </c>
      <c r="F1864" s="11" t="s">
        <v>177</v>
      </c>
      <c r="G1864" s="12">
        <f>[1]动作!$A1863+[1]动作!$B1863</f>
        <v>43201.450324074074</v>
      </c>
      <c r="H1864" s="12"/>
      <c r="I1864" s="11"/>
    </row>
    <row r="1865" spans="1:9" hidden="1" x14ac:dyDescent="0.3">
      <c r="A1865" s="24">
        <v>1863</v>
      </c>
      <c r="B1865" s="11" t="str">
        <f>IFERROR(INDEX({"JSNY-BJ0001-01";"JSNY-JS0022-01";"JSNY-JS0002-01"},MATCH(D1865,{"BJ_zhongyu";"JS_WX_liteer";"JS_CZ_wodefeng"},0)),"")</f>
        <v>JSNY-JS0002-01</v>
      </c>
      <c r="C1865" s="11" t="str">
        <f>IFERROR(INDEX({"北京中裕世纪大酒店";"江苏利特尔绿色包装股份有限公司";"常州市金坛沃德丰电子科技有限公司"},MATCH(D1865,{"BJ_zhongyu";"JS_WX_liteer";"JS_CZ_wodefeng"},0)),"")</f>
        <v>常州市金坛沃德丰电子科技有限公司</v>
      </c>
      <c r="D1865" s="11" t="str">
        <f>[1]动作!$G1864</f>
        <v>JS_CZ_wodefeng</v>
      </c>
      <c r="E1865" s="11" t="str">
        <f>[1]动作!$D1864</f>
        <v>分系统1BMS1总电压过低二级故障</v>
      </c>
      <c r="F1865" s="11" t="s">
        <v>177</v>
      </c>
      <c r="G1865" s="12">
        <f>[1]动作!$A1864+[1]动作!$B1864</f>
        <v>43201.450324074074</v>
      </c>
      <c r="H1865" s="12"/>
      <c r="I1865" s="11"/>
    </row>
    <row r="1866" spans="1:9" hidden="1" x14ac:dyDescent="0.3">
      <c r="A1866" s="24">
        <v>1864</v>
      </c>
      <c r="B1866" s="11" t="str">
        <f>IFERROR(INDEX({"JSNY-BJ0001-01";"JSNY-JS0022-01";"JSNY-JS0002-01"},MATCH(D1866,{"BJ_zhongyu";"JS_WX_liteer";"JS_CZ_wodefeng"},0)),"")</f>
        <v>JSNY-JS0002-01</v>
      </c>
      <c r="C1866" s="11" t="str">
        <f>IFERROR(INDEX({"北京中裕世纪大酒店";"江苏利特尔绿色包装股份有限公司";"常州市金坛沃德丰电子科技有限公司"},MATCH(D1866,{"BJ_zhongyu";"JS_WX_liteer";"JS_CZ_wodefeng"},0)),"")</f>
        <v>常州市金坛沃德丰电子科技有限公司</v>
      </c>
      <c r="D1866" s="11" t="str">
        <f>[1]动作!$G1865</f>
        <v>JS_CZ_wodefeng</v>
      </c>
      <c r="E1866" s="11" t="str">
        <f>[1]动作!$D1865</f>
        <v>分系统1BMS3总电压过低一级故障</v>
      </c>
      <c r="F1866" s="11" t="s">
        <v>177</v>
      </c>
      <c r="G1866" s="12">
        <f>[1]动作!$A1865+[1]动作!$B1865</f>
        <v>43201.450787037036</v>
      </c>
      <c r="H1866" s="12"/>
      <c r="I1866" s="11"/>
    </row>
    <row r="1867" spans="1:9" hidden="1" x14ac:dyDescent="0.3">
      <c r="A1867" s="24">
        <v>1865</v>
      </c>
      <c r="B1867" s="11" t="str">
        <f>IFERROR(INDEX({"JSNY-BJ0001-01";"JSNY-JS0022-01";"JSNY-JS0002-01"},MATCH(D1867,{"BJ_zhongyu";"JS_WX_liteer";"JS_CZ_wodefeng"},0)),"")</f>
        <v>JSNY-JS0002-01</v>
      </c>
      <c r="C1867" s="11" t="str">
        <f>IFERROR(INDEX({"北京中裕世纪大酒店";"江苏利特尔绿色包装股份有限公司";"常州市金坛沃德丰电子科技有限公司"},MATCH(D1867,{"BJ_zhongyu";"JS_WX_liteer";"JS_CZ_wodefeng"},0)),"")</f>
        <v>常州市金坛沃德丰电子科技有限公司</v>
      </c>
      <c r="D1867" s="11" t="str">
        <f>[1]动作!$G1866</f>
        <v>JS_CZ_wodefeng</v>
      </c>
      <c r="E1867" s="11" t="str">
        <f>[1]动作!$D1866</f>
        <v>分系统1BMS3总电压过低二级故障</v>
      </c>
      <c r="F1867" s="11" t="s">
        <v>177</v>
      </c>
      <c r="G1867" s="12">
        <f>[1]动作!$A1866+[1]动作!$B1866</f>
        <v>43201.450787037036</v>
      </c>
      <c r="H1867" s="12"/>
      <c r="I1867" s="11"/>
    </row>
    <row r="1868" spans="1:9" hidden="1" x14ac:dyDescent="0.3">
      <c r="A1868" s="24">
        <v>1866</v>
      </c>
      <c r="B1868" s="11" t="str">
        <f>IFERROR(INDEX({"JSNY-BJ0001-01";"JSNY-JS0022-01";"JSNY-JS0002-01"},MATCH(D1868,{"BJ_zhongyu";"JS_WX_liteer";"JS_CZ_wodefeng"},0)),"")</f>
        <v>JSNY-JS0002-01</v>
      </c>
      <c r="C1868" s="11" t="str">
        <f>IFERROR(INDEX({"北京中裕世纪大酒店";"江苏利特尔绿色包装股份有限公司";"常州市金坛沃德丰电子科技有限公司"},MATCH(D1868,{"BJ_zhongyu";"JS_WX_liteer";"JS_CZ_wodefeng"},0)),"")</f>
        <v>常州市金坛沃德丰电子科技有限公司</v>
      </c>
      <c r="D1868" s="11" t="str">
        <f>[1]动作!$G1867</f>
        <v>JS_CZ_wodefeng</v>
      </c>
      <c r="E1868" s="11" t="str">
        <f>[1]动作!$D1867</f>
        <v>分系统1BMS6总电压过低一级故障</v>
      </c>
      <c r="F1868" s="11" t="s">
        <v>177</v>
      </c>
      <c r="G1868" s="12">
        <f>[1]动作!$A1867+[1]动作!$B1867</f>
        <v>43201.450960648152</v>
      </c>
      <c r="H1868" s="12"/>
      <c r="I1868" s="11"/>
    </row>
    <row r="1869" spans="1:9" hidden="1" x14ac:dyDescent="0.3">
      <c r="A1869" s="24">
        <v>1867</v>
      </c>
      <c r="B1869" s="11" t="str">
        <f>IFERROR(INDEX({"JSNY-BJ0001-01";"JSNY-JS0022-01";"JSNY-JS0002-01"},MATCH(D1869,{"BJ_zhongyu";"JS_WX_liteer";"JS_CZ_wodefeng"},0)),"")</f>
        <v>JSNY-JS0002-01</v>
      </c>
      <c r="C1869" s="11" t="str">
        <f>IFERROR(INDEX({"北京中裕世纪大酒店";"江苏利特尔绿色包装股份有限公司";"常州市金坛沃德丰电子科技有限公司"},MATCH(D1869,{"BJ_zhongyu";"JS_WX_liteer";"JS_CZ_wodefeng"},0)),"")</f>
        <v>常州市金坛沃德丰电子科技有限公司</v>
      </c>
      <c r="D1869" s="11" t="str">
        <f>[1]动作!$G1868</f>
        <v>JS_CZ_wodefeng</v>
      </c>
      <c r="E1869" s="11" t="str">
        <f>[1]动作!$D1868</f>
        <v>分系统1BMS6总电压过低二级故障</v>
      </c>
      <c r="F1869" s="11" t="s">
        <v>177</v>
      </c>
      <c r="G1869" s="12">
        <f>[1]动作!$A1868+[1]动作!$B1868</f>
        <v>43201.450960648152</v>
      </c>
      <c r="H1869" s="12"/>
      <c r="I1869" s="11"/>
    </row>
    <row r="1870" spans="1:9" hidden="1" x14ac:dyDescent="0.3">
      <c r="A1870" s="24">
        <v>1868</v>
      </c>
      <c r="B1870" s="11" t="str">
        <f>IFERROR(INDEX({"JSNY-BJ0001-01";"JSNY-JS0022-01";"JSNY-JS0002-01"},MATCH(D1870,{"BJ_zhongyu";"JS_WX_liteer";"JS_CZ_wodefeng"},0)),"")</f>
        <v>JSNY-JS0002-01</v>
      </c>
      <c r="C1870" s="11" t="str">
        <f>IFERROR(INDEX({"北京中裕世纪大酒店";"江苏利特尔绿色包装股份有限公司";"常州市金坛沃德丰电子科技有限公司"},MATCH(D1870,{"BJ_zhongyu";"JS_WX_liteer";"JS_CZ_wodefeng"},0)),"")</f>
        <v>常州市金坛沃德丰电子科技有限公司</v>
      </c>
      <c r="D1870" s="11" t="str">
        <f>[1]动作!$G1869</f>
        <v>JS_CZ_wodefeng</v>
      </c>
      <c r="E1870" s="11" t="str">
        <f>[1]动作!$D1869</f>
        <v>分系统1BMS5总电压过低一级故障</v>
      </c>
      <c r="F1870" s="11" t="s">
        <v>177</v>
      </c>
      <c r="G1870" s="12">
        <f>[1]动作!$A1869+[1]动作!$B1869</f>
        <v>43201.451423611114</v>
      </c>
      <c r="H1870" s="12"/>
      <c r="I1870" s="11"/>
    </row>
    <row r="1871" spans="1:9" hidden="1" x14ac:dyDescent="0.3">
      <c r="A1871" s="24">
        <v>1869</v>
      </c>
      <c r="B1871" s="11" t="str">
        <f>IFERROR(INDEX({"JSNY-BJ0001-01";"JSNY-JS0022-01";"JSNY-JS0002-01"},MATCH(D1871,{"BJ_zhongyu";"JS_WX_liteer";"JS_CZ_wodefeng"},0)),"")</f>
        <v>JSNY-JS0002-01</v>
      </c>
      <c r="C1871" s="11" t="str">
        <f>IFERROR(INDEX({"北京中裕世纪大酒店";"江苏利特尔绿色包装股份有限公司";"常州市金坛沃德丰电子科技有限公司"},MATCH(D1871,{"BJ_zhongyu";"JS_WX_liteer";"JS_CZ_wodefeng"},0)),"")</f>
        <v>常州市金坛沃德丰电子科技有限公司</v>
      </c>
      <c r="D1871" s="11" t="str">
        <f>[1]动作!$G1870</f>
        <v>JS_CZ_wodefeng</v>
      </c>
      <c r="E1871" s="11" t="str">
        <f>[1]动作!$D1870</f>
        <v>分系统1BMS5总电压过低二级故障</v>
      </c>
      <c r="F1871" s="11" t="s">
        <v>177</v>
      </c>
      <c r="G1871" s="12">
        <f>[1]动作!$A1870+[1]动作!$B1870</f>
        <v>43201.451423611114</v>
      </c>
      <c r="H1871" s="12"/>
      <c r="I1871" s="11"/>
    </row>
    <row r="1872" spans="1:9" hidden="1" x14ac:dyDescent="0.3">
      <c r="A1872" s="24">
        <v>1870</v>
      </c>
      <c r="B1872" s="11" t="str">
        <f>IFERROR(INDEX({"JSNY-BJ0001-01";"JSNY-JS0022-01";"JSNY-JS0002-01"},MATCH(D1872,{"BJ_zhongyu";"JS_WX_liteer";"JS_CZ_wodefeng"},0)),"")</f>
        <v>JSNY-JS0002-01</v>
      </c>
      <c r="C1872" s="11" t="str">
        <f>IFERROR(INDEX({"北京中裕世纪大酒店";"江苏利特尔绿色包装股份有限公司";"常州市金坛沃德丰电子科技有限公司"},MATCH(D1872,{"BJ_zhongyu";"JS_WX_liteer";"JS_CZ_wodefeng"},0)),"")</f>
        <v>常州市金坛沃德丰电子科技有限公司</v>
      </c>
      <c r="D1872" s="11" t="str">
        <f>[1]动作!$G1871</f>
        <v>JS_CZ_wodefeng</v>
      </c>
      <c r="E1872" s="11" t="str">
        <f>[1]动作!$D1871</f>
        <v>分系统1BMS4总电压过低一级故障</v>
      </c>
      <c r="F1872" s="11" t="s">
        <v>177</v>
      </c>
      <c r="G1872" s="12">
        <f>[1]动作!$A1871+[1]动作!$B1871</f>
        <v>43201.451539351852</v>
      </c>
      <c r="H1872" s="12"/>
      <c r="I1872" s="11"/>
    </row>
    <row r="1873" spans="1:9" hidden="1" x14ac:dyDescent="0.3">
      <c r="A1873" s="24">
        <v>1871</v>
      </c>
      <c r="B1873" s="11" t="str">
        <f>IFERROR(INDEX({"JSNY-BJ0001-01";"JSNY-JS0022-01";"JSNY-JS0002-01"},MATCH(D1873,{"BJ_zhongyu";"JS_WX_liteer";"JS_CZ_wodefeng"},0)),"")</f>
        <v>JSNY-JS0002-01</v>
      </c>
      <c r="C1873" s="11" t="str">
        <f>IFERROR(INDEX({"北京中裕世纪大酒店";"江苏利特尔绿色包装股份有限公司";"常州市金坛沃德丰电子科技有限公司"},MATCH(D1873,{"BJ_zhongyu";"JS_WX_liteer";"JS_CZ_wodefeng"},0)),"")</f>
        <v>常州市金坛沃德丰电子科技有限公司</v>
      </c>
      <c r="D1873" s="11" t="str">
        <f>[1]动作!$G1872</f>
        <v>JS_CZ_wodefeng</v>
      </c>
      <c r="E1873" s="11" t="str">
        <f>[1]动作!$D1872</f>
        <v>分系统1BMS4总电压过低二级故障</v>
      </c>
      <c r="F1873" s="11" t="s">
        <v>177</v>
      </c>
      <c r="G1873" s="12">
        <f>[1]动作!$A1872+[1]动作!$B1872</f>
        <v>43201.451539351852</v>
      </c>
      <c r="H1873" s="12"/>
      <c r="I1873" s="11"/>
    </row>
    <row r="1874" spans="1:9" hidden="1" x14ac:dyDescent="0.3">
      <c r="A1874" s="24">
        <v>1872</v>
      </c>
      <c r="B1874" s="11" t="str">
        <f>IFERROR(INDEX({"JSNY-BJ0001-01";"JSNY-JS0022-01";"JSNY-JS0002-01"},MATCH(D1874,{"BJ_zhongyu";"JS_WX_liteer";"JS_CZ_wodefeng"},0)),"")</f>
        <v>JSNY-JS0002-01</v>
      </c>
      <c r="C1874" s="11" t="str">
        <f>IFERROR(INDEX({"北京中裕世纪大酒店";"江苏利特尔绿色包装股份有限公司";"常州市金坛沃德丰电子科技有限公司"},MATCH(D1874,{"BJ_zhongyu";"JS_WX_liteer";"JS_CZ_wodefeng"},0)),"")</f>
        <v>常州市金坛沃德丰电子科技有限公司</v>
      </c>
      <c r="D1874" s="11" t="str">
        <f>[1]动作!$G1873</f>
        <v>JS_CZ_wodefeng</v>
      </c>
      <c r="E1874" s="11" t="str">
        <f>[1]动作!$D1873</f>
        <v>分系统1BMS2总电压过低一级故障</v>
      </c>
      <c r="F1874" s="11" t="s">
        <v>177</v>
      </c>
      <c r="G1874" s="12">
        <f>[1]动作!$A1873+[1]动作!$B1873</f>
        <v>43201.451655092591</v>
      </c>
      <c r="H1874" s="12"/>
      <c r="I1874" s="11"/>
    </row>
    <row r="1875" spans="1:9" hidden="1" x14ac:dyDescent="0.3">
      <c r="A1875" s="24">
        <v>1873</v>
      </c>
      <c r="B1875" s="11" t="str">
        <f>IFERROR(INDEX({"JSNY-BJ0001-01";"JSNY-JS0022-01";"JSNY-JS0002-01"},MATCH(D1875,{"BJ_zhongyu";"JS_WX_liteer";"JS_CZ_wodefeng"},0)),"")</f>
        <v>JSNY-JS0002-01</v>
      </c>
      <c r="C1875" s="11" t="str">
        <f>IFERROR(INDEX({"北京中裕世纪大酒店";"江苏利特尔绿色包装股份有限公司";"常州市金坛沃德丰电子科技有限公司"},MATCH(D1875,{"BJ_zhongyu";"JS_WX_liteer";"JS_CZ_wodefeng"},0)),"")</f>
        <v>常州市金坛沃德丰电子科技有限公司</v>
      </c>
      <c r="D1875" s="11" t="str">
        <f>[1]动作!$G1874</f>
        <v>JS_CZ_wodefeng</v>
      </c>
      <c r="E1875" s="11" t="str">
        <f>[1]动作!$D1874</f>
        <v>分系统1BMS2总电压过低二级故障</v>
      </c>
      <c r="F1875" s="11" t="s">
        <v>177</v>
      </c>
      <c r="G1875" s="12">
        <f>[1]动作!$A1874+[1]动作!$B1874</f>
        <v>43201.451655092591</v>
      </c>
      <c r="H1875" s="12"/>
      <c r="I1875" s="11"/>
    </row>
    <row r="1876" spans="1:9" hidden="1" x14ac:dyDescent="0.3">
      <c r="A1876" s="24">
        <v>1874</v>
      </c>
      <c r="B1876" s="11" t="str">
        <f>IFERROR(INDEX({"JSNY-BJ0001-01";"JSNY-JS0022-01";"JSNY-JS0002-01"},MATCH(D1876,{"BJ_zhongyu";"JS_WX_liteer";"JS_CZ_wodefeng"},0)),"")</f>
        <v>JSNY-JS0002-01</v>
      </c>
      <c r="C1876" s="11" t="str">
        <f>IFERROR(INDEX({"北京中裕世纪大酒店";"江苏利特尔绿色包装股份有限公司";"常州市金坛沃德丰电子科技有限公司"},MATCH(D1876,{"BJ_zhongyu";"JS_WX_liteer";"JS_CZ_wodefeng"},0)),"")</f>
        <v>常州市金坛沃德丰电子科技有限公司</v>
      </c>
      <c r="D1876" s="11" t="str">
        <f>[1]动作!$G1875</f>
        <v>JS_CZ_wodefeng</v>
      </c>
      <c r="E1876" s="11" t="str">
        <f>[1]动作!$D1875</f>
        <v>分系统1BMS3SOC过低一级故障</v>
      </c>
      <c r="F1876" s="11" t="s">
        <v>177</v>
      </c>
      <c r="G1876" s="12">
        <f>[1]动作!$A1875+[1]动作!$B1875</f>
        <v>43201.453564814816</v>
      </c>
      <c r="H1876" s="12"/>
      <c r="I1876" s="11"/>
    </row>
    <row r="1877" spans="1:9" hidden="1" x14ac:dyDescent="0.3">
      <c r="A1877" s="24">
        <v>1875</v>
      </c>
      <c r="B1877" s="11" t="str">
        <f>IFERROR(INDEX({"JSNY-BJ0001-01";"JSNY-JS0022-01";"JSNY-JS0002-01"},MATCH(D1877,{"BJ_zhongyu";"JS_WX_liteer";"JS_CZ_wodefeng"},0)),"")</f>
        <v>JSNY-JS0002-01</v>
      </c>
      <c r="C1877" s="11" t="str">
        <f>IFERROR(INDEX({"北京中裕世纪大酒店";"江苏利特尔绿色包装股份有限公司";"常州市金坛沃德丰电子科技有限公司"},MATCH(D1877,{"BJ_zhongyu";"JS_WX_liteer";"JS_CZ_wodefeng"},0)),"")</f>
        <v>常州市金坛沃德丰电子科技有限公司</v>
      </c>
      <c r="D1877" s="11" t="str">
        <f>[1]动作!$G1876</f>
        <v>JS_CZ_wodefeng</v>
      </c>
      <c r="E1877" s="11" t="str">
        <f>[1]动作!$D1876</f>
        <v>分系统1BMS3SOC过低二级故障</v>
      </c>
      <c r="F1877" s="11" t="s">
        <v>177</v>
      </c>
      <c r="G1877" s="12">
        <f>[1]动作!$A1876+[1]动作!$B1876</f>
        <v>43201.453564814816</v>
      </c>
      <c r="H1877" s="12"/>
      <c r="I1877" s="11"/>
    </row>
    <row r="1878" spans="1:9" hidden="1" x14ac:dyDescent="0.3">
      <c r="A1878" s="24">
        <v>1876</v>
      </c>
      <c r="B1878" s="11" t="str">
        <f>IFERROR(INDEX({"JSNY-BJ0001-01";"JSNY-JS0022-01";"JSNY-JS0002-01"},MATCH(D1878,{"BJ_zhongyu";"JS_WX_liteer";"JS_CZ_wodefeng"},0)),"")</f>
        <v>JSNY-JS0002-01</v>
      </c>
      <c r="C1878" s="11" t="str">
        <f>IFERROR(INDEX({"北京中裕世纪大酒店";"江苏利特尔绿色包装股份有限公司";"常州市金坛沃德丰电子科技有限公司"},MATCH(D1878,{"BJ_zhongyu";"JS_WX_liteer";"JS_CZ_wodefeng"},0)),"")</f>
        <v>常州市金坛沃德丰电子科技有限公司</v>
      </c>
      <c r="D1878" s="11" t="str">
        <f>[1]动作!$G1877</f>
        <v>JS_CZ_wodefeng</v>
      </c>
      <c r="E1878" s="11" t="str">
        <f>[1]动作!$D1877</f>
        <v>分系统1BMS1SOC过低一级故障</v>
      </c>
      <c r="F1878" s="11" t="s">
        <v>177</v>
      </c>
      <c r="G1878" s="12">
        <f>[1]动作!$A1877+[1]动作!$B1877</f>
        <v>43201.454953703702</v>
      </c>
      <c r="H1878" s="12"/>
      <c r="I1878" s="11"/>
    </row>
    <row r="1879" spans="1:9" hidden="1" x14ac:dyDescent="0.3">
      <c r="A1879" s="24">
        <v>1877</v>
      </c>
      <c r="B1879" s="11" t="str">
        <f>IFERROR(INDEX({"JSNY-BJ0001-01";"JSNY-JS0022-01";"JSNY-JS0002-01"},MATCH(D1879,{"BJ_zhongyu";"JS_WX_liteer";"JS_CZ_wodefeng"},0)),"")</f>
        <v>JSNY-JS0002-01</v>
      </c>
      <c r="C1879" s="11" t="str">
        <f>IFERROR(INDEX({"北京中裕世纪大酒店";"江苏利特尔绿色包装股份有限公司";"常州市金坛沃德丰电子科技有限公司"},MATCH(D1879,{"BJ_zhongyu";"JS_WX_liteer";"JS_CZ_wodefeng"},0)),"")</f>
        <v>常州市金坛沃德丰电子科技有限公司</v>
      </c>
      <c r="D1879" s="11" t="str">
        <f>[1]动作!$G1878</f>
        <v>JS_CZ_wodefeng</v>
      </c>
      <c r="E1879" s="11" t="str">
        <f>[1]动作!$D1878</f>
        <v>分系统1BMS1SOC过低二级故障</v>
      </c>
      <c r="F1879" s="11" t="s">
        <v>177</v>
      </c>
      <c r="G1879" s="12">
        <f>[1]动作!$A1878+[1]动作!$B1878</f>
        <v>43201.454953703702</v>
      </c>
      <c r="H1879" s="12"/>
      <c r="I1879" s="11"/>
    </row>
    <row r="1880" spans="1:9" hidden="1" x14ac:dyDescent="0.3">
      <c r="A1880" s="24">
        <v>1878</v>
      </c>
      <c r="B1880" s="11" t="str">
        <f>IFERROR(INDEX({"JSNY-BJ0001-01";"JSNY-JS0022-01";"JSNY-JS0002-01"},MATCH(D1880,{"BJ_zhongyu";"JS_WX_liteer";"JS_CZ_wodefeng"},0)),"")</f>
        <v>JSNY-JS0002-01</v>
      </c>
      <c r="C1880" s="11" t="str">
        <f>IFERROR(INDEX({"北京中裕世纪大酒店";"江苏利特尔绿色包装股份有限公司";"常州市金坛沃德丰电子科技有限公司"},MATCH(D1880,{"BJ_zhongyu";"JS_WX_liteer";"JS_CZ_wodefeng"},0)),"")</f>
        <v>常州市金坛沃德丰电子科技有限公司</v>
      </c>
      <c r="D1880" s="11" t="str">
        <f>[1]动作!$G1879</f>
        <v>JS_CZ_wodefeng</v>
      </c>
      <c r="E1880" s="11" t="str">
        <f>[1]动作!$D1879</f>
        <v>分系统1BMS6SOC过低一级故障</v>
      </c>
      <c r="F1880" s="11" t="s">
        <v>177</v>
      </c>
      <c r="G1880" s="12">
        <f>[1]动作!$A1879+[1]动作!$B1879</f>
        <v>43201.454953703702</v>
      </c>
      <c r="H1880" s="12"/>
      <c r="I1880" s="11"/>
    </row>
    <row r="1881" spans="1:9" hidden="1" x14ac:dyDescent="0.3">
      <c r="A1881" s="24">
        <v>1879</v>
      </c>
      <c r="B1881" s="11" t="str">
        <f>IFERROR(INDEX({"JSNY-BJ0001-01";"JSNY-JS0022-01";"JSNY-JS0002-01"},MATCH(D1881,{"BJ_zhongyu";"JS_WX_liteer";"JS_CZ_wodefeng"},0)),"")</f>
        <v>JSNY-JS0002-01</v>
      </c>
      <c r="C1881" s="11" t="str">
        <f>IFERROR(INDEX({"北京中裕世纪大酒店";"江苏利特尔绿色包装股份有限公司";"常州市金坛沃德丰电子科技有限公司"},MATCH(D1881,{"BJ_zhongyu";"JS_WX_liteer";"JS_CZ_wodefeng"},0)),"")</f>
        <v>常州市金坛沃德丰电子科技有限公司</v>
      </c>
      <c r="D1881" s="11" t="str">
        <f>[1]动作!$G1880</f>
        <v>JS_CZ_wodefeng</v>
      </c>
      <c r="E1881" s="11" t="str">
        <f>[1]动作!$D1880</f>
        <v>分系统1BMS6SOC过低二级故障</v>
      </c>
      <c r="F1881" s="11" t="s">
        <v>177</v>
      </c>
      <c r="G1881" s="12">
        <f>[1]动作!$A1880+[1]动作!$B1880</f>
        <v>43201.454953703702</v>
      </c>
      <c r="H1881" s="12"/>
      <c r="I1881" s="11"/>
    </row>
    <row r="1882" spans="1:9" hidden="1" x14ac:dyDescent="0.3">
      <c r="A1882" s="24">
        <v>1880</v>
      </c>
      <c r="B1882" s="11" t="str">
        <f>IFERROR(INDEX({"JSNY-BJ0001-01";"JSNY-JS0022-01";"JSNY-JS0002-01"},MATCH(D1882,{"BJ_zhongyu";"JS_WX_liteer";"JS_CZ_wodefeng"},0)),"")</f>
        <v>JSNY-JS0002-01</v>
      </c>
      <c r="C1882" s="11" t="str">
        <f>IFERROR(INDEX({"北京中裕世纪大酒店";"江苏利特尔绿色包装股份有限公司";"常州市金坛沃德丰电子科技有限公司"},MATCH(D1882,{"BJ_zhongyu";"JS_WX_liteer";"JS_CZ_wodefeng"},0)),"")</f>
        <v>常州市金坛沃德丰电子科技有限公司</v>
      </c>
      <c r="D1882" s="11" t="str">
        <f>[1]动作!$G1881</f>
        <v>JS_CZ_wodefeng</v>
      </c>
      <c r="E1882" s="11" t="str">
        <f>[1]动作!$D1881</f>
        <v>分系统1BMS4SOC过低一级故障</v>
      </c>
      <c r="F1882" s="11" t="s">
        <v>177</v>
      </c>
      <c r="G1882" s="12">
        <f>[1]动作!$A1881+[1]动作!$B1881</f>
        <v>43201.45553240741</v>
      </c>
      <c r="H1882" s="12"/>
      <c r="I1882" s="11"/>
    </row>
    <row r="1883" spans="1:9" hidden="1" x14ac:dyDescent="0.3">
      <c r="A1883" s="24">
        <v>1881</v>
      </c>
      <c r="B1883" s="11" t="str">
        <f>IFERROR(INDEX({"JSNY-BJ0001-01";"JSNY-JS0022-01";"JSNY-JS0002-01"},MATCH(D1883,{"BJ_zhongyu";"JS_WX_liteer";"JS_CZ_wodefeng"},0)),"")</f>
        <v>JSNY-JS0002-01</v>
      </c>
      <c r="C1883" s="11" t="str">
        <f>IFERROR(INDEX({"北京中裕世纪大酒店";"江苏利特尔绿色包装股份有限公司";"常州市金坛沃德丰电子科技有限公司"},MATCH(D1883,{"BJ_zhongyu";"JS_WX_liteer";"JS_CZ_wodefeng"},0)),"")</f>
        <v>常州市金坛沃德丰电子科技有限公司</v>
      </c>
      <c r="D1883" s="11" t="str">
        <f>[1]动作!$G1882</f>
        <v>JS_CZ_wodefeng</v>
      </c>
      <c r="E1883" s="11" t="str">
        <f>[1]动作!$D1882</f>
        <v>分系统1BMS4SOC过低二级故障</v>
      </c>
      <c r="F1883" s="11" t="s">
        <v>177</v>
      </c>
      <c r="G1883" s="12">
        <f>[1]动作!$A1882+[1]动作!$B1882</f>
        <v>43201.45553240741</v>
      </c>
      <c r="H1883" s="12"/>
      <c r="I1883" s="11"/>
    </row>
    <row r="1884" spans="1:9" hidden="1" x14ac:dyDescent="0.3">
      <c r="A1884" s="24">
        <v>1882</v>
      </c>
      <c r="B1884" s="11" t="str">
        <f>IFERROR(INDEX({"JSNY-BJ0001-01";"JSNY-JS0022-01";"JSNY-JS0002-01"},MATCH(D1884,{"BJ_zhongyu";"JS_WX_liteer";"JS_CZ_wodefeng"},0)),"")</f>
        <v>JSNY-JS0002-01</v>
      </c>
      <c r="C1884" s="11" t="str">
        <f>IFERROR(INDEX({"北京中裕世纪大酒店";"江苏利特尔绿色包装股份有限公司";"常州市金坛沃德丰电子科技有限公司"},MATCH(D1884,{"BJ_zhongyu";"JS_WX_liteer";"JS_CZ_wodefeng"},0)),"")</f>
        <v>常州市金坛沃德丰电子科技有限公司</v>
      </c>
      <c r="D1884" s="11" t="str">
        <f>[1]动作!$G1883</f>
        <v>JS_CZ_wodefeng</v>
      </c>
      <c r="E1884" s="11" t="str">
        <f>[1]动作!$D1883</f>
        <v>分系统1BMS5SOC过低一级故障</v>
      </c>
      <c r="F1884" s="11" t="s">
        <v>177</v>
      </c>
      <c r="G1884" s="12">
        <f>[1]动作!$A1883+[1]动作!$B1883</f>
        <v>43201.455590277779</v>
      </c>
      <c r="H1884" s="12"/>
      <c r="I1884" s="11"/>
    </row>
    <row r="1885" spans="1:9" hidden="1" x14ac:dyDescent="0.3">
      <c r="A1885" s="24">
        <v>1883</v>
      </c>
      <c r="B1885" s="11" t="str">
        <f>IFERROR(INDEX({"JSNY-BJ0001-01";"JSNY-JS0022-01";"JSNY-JS0002-01"},MATCH(D1885,{"BJ_zhongyu";"JS_WX_liteer";"JS_CZ_wodefeng"},0)),"")</f>
        <v>JSNY-JS0002-01</v>
      </c>
      <c r="C1885" s="11" t="str">
        <f>IFERROR(INDEX({"北京中裕世纪大酒店";"江苏利特尔绿色包装股份有限公司";"常州市金坛沃德丰电子科技有限公司"},MATCH(D1885,{"BJ_zhongyu";"JS_WX_liteer";"JS_CZ_wodefeng"},0)),"")</f>
        <v>常州市金坛沃德丰电子科技有限公司</v>
      </c>
      <c r="D1885" s="11" t="str">
        <f>[1]动作!$G1884</f>
        <v>JS_CZ_wodefeng</v>
      </c>
      <c r="E1885" s="11" t="str">
        <f>[1]动作!$D1884</f>
        <v>分系统1BMS5SOC过低二级故障</v>
      </c>
      <c r="F1885" s="11" t="s">
        <v>177</v>
      </c>
      <c r="G1885" s="12">
        <f>[1]动作!$A1884+[1]动作!$B1884</f>
        <v>43201.455590277779</v>
      </c>
      <c r="H1885" s="12"/>
      <c r="I1885" s="11"/>
    </row>
    <row r="1886" spans="1:9" hidden="1" x14ac:dyDescent="0.3">
      <c r="A1886" s="24">
        <v>1884</v>
      </c>
      <c r="B1886" s="11" t="str">
        <f>IFERROR(INDEX({"JSNY-BJ0001-01";"JSNY-JS0022-01";"JSNY-JS0002-01"},MATCH(D1886,{"BJ_zhongyu";"JS_WX_liteer";"JS_CZ_wodefeng"},0)),"")</f>
        <v>JSNY-JS0002-01</v>
      </c>
      <c r="C1886" s="11" t="str">
        <f>IFERROR(INDEX({"北京中裕世纪大酒店";"江苏利特尔绿色包装股份有限公司";"常州市金坛沃德丰电子科技有限公司"},MATCH(D1886,{"BJ_zhongyu";"JS_WX_liteer";"JS_CZ_wodefeng"},0)),"")</f>
        <v>常州市金坛沃德丰电子科技有限公司</v>
      </c>
      <c r="D1886" s="11" t="str">
        <f>[1]动作!$G1885</f>
        <v>JS_CZ_wodefeng</v>
      </c>
      <c r="E1886" s="11" t="str">
        <f>[1]动作!$D1885</f>
        <v>分系统1BMS2SOC过低一级故障</v>
      </c>
      <c r="F1886" s="11" t="s">
        <v>177</v>
      </c>
      <c r="G1886" s="12">
        <f>[1]动作!$A1885+[1]动作!$B1885</f>
        <v>43201.456342592595</v>
      </c>
      <c r="H1886" s="12"/>
      <c r="I1886" s="11"/>
    </row>
    <row r="1887" spans="1:9" hidden="1" x14ac:dyDescent="0.3">
      <c r="A1887" s="24">
        <v>1885</v>
      </c>
      <c r="B1887" s="11" t="str">
        <f>IFERROR(INDEX({"JSNY-BJ0001-01";"JSNY-JS0022-01";"JSNY-JS0002-01"},MATCH(D1887,{"BJ_zhongyu";"JS_WX_liteer";"JS_CZ_wodefeng"},0)),"")</f>
        <v>JSNY-JS0002-01</v>
      </c>
      <c r="C1887" s="11" t="str">
        <f>IFERROR(INDEX({"北京中裕世纪大酒店";"江苏利特尔绿色包装股份有限公司";"常州市金坛沃德丰电子科技有限公司"},MATCH(D1887,{"BJ_zhongyu";"JS_WX_liteer";"JS_CZ_wodefeng"},0)),"")</f>
        <v>常州市金坛沃德丰电子科技有限公司</v>
      </c>
      <c r="D1887" s="11" t="str">
        <f>[1]动作!$G1886</f>
        <v>JS_CZ_wodefeng</v>
      </c>
      <c r="E1887" s="11" t="str">
        <f>[1]动作!$D1886</f>
        <v>分系统1BMS2SOC过低二级故障</v>
      </c>
      <c r="F1887" s="11" t="s">
        <v>177</v>
      </c>
      <c r="G1887" s="12">
        <f>[1]动作!$A1886+[1]动作!$B1886</f>
        <v>43201.456342592595</v>
      </c>
      <c r="H1887" s="12"/>
      <c r="I1887" s="11"/>
    </row>
    <row r="1888" spans="1:9" hidden="1" x14ac:dyDescent="0.3">
      <c r="A1888" s="24">
        <v>1886</v>
      </c>
      <c r="B1888" s="11" t="str">
        <f>IFERROR(INDEX({"JSNY-BJ0001-01";"JSNY-JS0022-01";"JSNY-JS0002-01"},MATCH(D1888,{"BJ_zhongyu";"JS_WX_liteer";"JS_CZ_wodefeng"},0)),"")</f>
        <v>JSNY-JS0002-01</v>
      </c>
      <c r="C1888" s="11" t="str">
        <f>IFERROR(INDEX({"北京中裕世纪大酒店";"江苏利特尔绿色包装股份有限公司";"常州市金坛沃德丰电子科技有限公司"},MATCH(D1888,{"BJ_zhongyu";"JS_WX_liteer";"JS_CZ_wodefeng"},0)),"")</f>
        <v>常州市金坛沃德丰电子科技有限公司</v>
      </c>
      <c r="D1888" s="11" t="str">
        <f>[1]动作!$G1887</f>
        <v>JS_CZ_wodefeng</v>
      </c>
      <c r="E1888" s="11" t="str">
        <f>[1]动作!$D1887</f>
        <v>分系统1BMS1单体电压过低一级故障</v>
      </c>
      <c r="F1888" s="11" t="s">
        <v>177</v>
      </c>
      <c r="G1888" s="12">
        <f>[1]动作!$A1887+[1]动作!$B1887</f>
        <v>43201.457962962966</v>
      </c>
      <c r="H1888" s="12"/>
      <c r="I1888" s="11"/>
    </row>
    <row r="1889" spans="1:9" hidden="1" x14ac:dyDescent="0.3">
      <c r="A1889" s="24">
        <v>1887</v>
      </c>
      <c r="B1889" s="11" t="str">
        <f>IFERROR(INDEX({"JSNY-BJ0001-01";"JSNY-JS0022-01";"JSNY-JS0002-01"},MATCH(D1889,{"BJ_zhongyu";"JS_WX_liteer";"JS_CZ_wodefeng"},0)),"")</f>
        <v>JSNY-JS0002-01</v>
      </c>
      <c r="C1889" s="11" t="str">
        <f>IFERROR(INDEX({"北京中裕世纪大酒店";"江苏利特尔绿色包装股份有限公司";"常州市金坛沃德丰电子科技有限公司"},MATCH(D1889,{"BJ_zhongyu";"JS_WX_liteer";"JS_CZ_wodefeng"},0)),"")</f>
        <v>常州市金坛沃德丰电子科技有限公司</v>
      </c>
      <c r="D1889" s="11" t="str">
        <f>[1]动作!$G1888</f>
        <v>JS_CZ_wodefeng</v>
      </c>
      <c r="E1889" s="11" t="str">
        <f>[1]动作!$D1888</f>
        <v>分系统1BMS1单体电压过低二级故障</v>
      </c>
      <c r="F1889" s="11" t="s">
        <v>177</v>
      </c>
      <c r="G1889" s="12">
        <f>[1]动作!$A1888+[1]动作!$B1888</f>
        <v>43201.457962962966</v>
      </c>
      <c r="H1889" s="12"/>
      <c r="I1889" s="11"/>
    </row>
    <row r="1890" spans="1:9" hidden="1" x14ac:dyDescent="0.3">
      <c r="A1890" s="24">
        <v>1888</v>
      </c>
      <c r="B1890" s="11" t="str">
        <f>IFERROR(INDEX({"JSNY-BJ0001-01";"JSNY-JS0022-01";"JSNY-JS0002-01"},MATCH(D1890,{"BJ_zhongyu";"JS_WX_liteer";"JS_CZ_wodefeng"},0)),"")</f>
        <v>JSNY-JS0002-01</v>
      </c>
      <c r="C1890" s="11" t="str">
        <f>IFERROR(INDEX({"北京中裕世纪大酒店";"江苏利特尔绿色包装股份有限公司";"常州市金坛沃德丰电子科技有限公司"},MATCH(D1890,{"BJ_zhongyu";"JS_WX_liteer";"JS_CZ_wodefeng"},0)),"")</f>
        <v>常州市金坛沃德丰电子科技有限公司</v>
      </c>
      <c r="D1890" s="11" t="str">
        <f>[1]动作!$G1889</f>
        <v>JS_CZ_wodefeng</v>
      </c>
      <c r="E1890" s="11" t="str">
        <f>[1]动作!$D1889</f>
        <v>分系统1BMS2单体电压过低一级故障</v>
      </c>
      <c r="F1890" s="11" t="s">
        <v>177</v>
      </c>
      <c r="G1890" s="12">
        <f>[1]动作!$A1889+[1]动作!$B1889</f>
        <v>43201.458136574074</v>
      </c>
      <c r="H1890" s="12"/>
      <c r="I1890" s="11"/>
    </row>
    <row r="1891" spans="1:9" hidden="1" x14ac:dyDescent="0.3">
      <c r="A1891" s="24">
        <v>1889</v>
      </c>
      <c r="B1891" s="11" t="str">
        <f>IFERROR(INDEX({"JSNY-BJ0001-01";"JSNY-JS0022-01";"JSNY-JS0002-01"},MATCH(D1891,{"BJ_zhongyu";"JS_WX_liteer";"JS_CZ_wodefeng"},0)),"")</f>
        <v>JSNY-JS0002-01</v>
      </c>
      <c r="C1891" s="11" t="str">
        <f>IFERROR(INDEX({"北京中裕世纪大酒店";"江苏利特尔绿色包装股份有限公司";"常州市金坛沃德丰电子科技有限公司"},MATCH(D1891,{"BJ_zhongyu";"JS_WX_liteer";"JS_CZ_wodefeng"},0)),"")</f>
        <v>常州市金坛沃德丰电子科技有限公司</v>
      </c>
      <c r="D1891" s="11" t="str">
        <f>[1]动作!$G1890</f>
        <v>JS_CZ_wodefeng</v>
      </c>
      <c r="E1891" s="11" t="str">
        <f>[1]动作!$D1890</f>
        <v>分系统1BMS2单体电压过低二级故障</v>
      </c>
      <c r="F1891" s="11" t="s">
        <v>177</v>
      </c>
      <c r="G1891" s="12">
        <f>[1]动作!$A1890+[1]动作!$B1890</f>
        <v>43201.458136574074</v>
      </c>
      <c r="H1891" s="12"/>
      <c r="I1891" s="11"/>
    </row>
    <row r="1892" spans="1:9" hidden="1" x14ac:dyDescent="0.3">
      <c r="A1892" s="24">
        <v>1890</v>
      </c>
      <c r="B1892" s="11" t="str">
        <f>IFERROR(INDEX({"JSNY-BJ0001-01";"JSNY-JS0022-01";"JSNY-JS0002-01"},MATCH(D1892,{"BJ_zhongyu";"JS_WX_liteer";"JS_CZ_wodefeng"},0)),"")</f>
        <v>JSNY-JS0002-01</v>
      </c>
      <c r="C1892" s="11" t="str">
        <f>IFERROR(INDEX({"北京中裕世纪大酒店";"江苏利特尔绿色包装股份有限公司";"常州市金坛沃德丰电子科技有限公司"},MATCH(D1892,{"BJ_zhongyu";"JS_WX_liteer";"JS_CZ_wodefeng"},0)),"")</f>
        <v>常州市金坛沃德丰电子科技有限公司</v>
      </c>
      <c r="D1892" s="11" t="str">
        <f>[1]动作!$G1891</f>
        <v>JS_CZ_wodefeng</v>
      </c>
      <c r="E1892" s="11" t="str">
        <f>[1]动作!$D1891</f>
        <v>分系统1BMS5单体电压过低一级故障</v>
      </c>
      <c r="F1892" s="11" t="s">
        <v>177</v>
      </c>
      <c r="G1892" s="12">
        <f>[1]动作!$A1891+[1]动作!$B1891</f>
        <v>43201.458368055559</v>
      </c>
      <c r="H1892" s="12"/>
      <c r="I1892" s="11"/>
    </row>
    <row r="1893" spans="1:9" hidden="1" x14ac:dyDescent="0.3">
      <c r="A1893" s="24">
        <v>1891</v>
      </c>
      <c r="B1893" s="11" t="str">
        <f>IFERROR(INDEX({"JSNY-BJ0001-01";"JSNY-JS0022-01";"JSNY-JS0002-01"},MATCH(D1893,{"BJ_zhongyu";"JS_WX_liteer";"JS_CZ_wodefeng"},0)),"")</f>
        <v>JSNY-JS0002-01</v>
      </c>
      <c r="C1893" s="11" t="str">
        <f>IFERROR(INDEX({"北京中裕世纪大酒店";"江苏利特尔绿色包装股份有限公司";"常州市金坛沃德丰电子科技有限公司"},MATCH(D1893,{"BJ_zhongyu";"JS_WX_liteer";"JS_CZ_wodefeng"},0)),"")</f>
        <v>常州市金坛沃德丰电子科技有限公司</v>
      </c>
      <c r="D1893" s="11" t="str">
        <f>[1]动作!$G1892</f>
        <v>JS_CZ_wodefeng</v>
      </c>
      <c r="E1893" s="11" t="str">
        <f>[1]动作!$D1892</f>
        <v>分系统1BMS5单体电压过低二级故障</v>
      </c>
      <c r="F1893" s="11" t="s">
        <v>177</v>
      </c>
      <c r="G1893" s="12">
        <f>[1]动作!$A1892+[1]动作!$B1892</f>
        <v>43201.458368055559</v>
      </c>
      <c r="H1893" s="12"/>
      <c r="I1893" s="11"/>
    </row>
    <row r="1894" spans="1:9" hidden="1" x14ac:dyDescent="0.3">
      <c r="A1894" s="24">
        <v>1892</v>
      </c>
      <c r="B1894" s="11" t="str">
        <f>IFERROR(INDEX({"JSNY-BJ0001-01";"JSNY-JS0022-01";"JSNY-JS0002-01"},MATCH(D1894,{"BJ_zhongyu";"JS_WX_liteer";"JS_CZ_wodefeng"},0)),"")</f>
        <v>JSNY-JS0002-01</v>
      </c>
      <c r="C1894" s="11" t="str">
        <f>IFERROR(INDEX({"北京中裕世纪大酒店";"江苏利特尔绿色包装股份有限公司";"常州市金坛沃德丰电子科技有限公司"},MATCH(D1894,{"BJ_zhongyu";"JS_WX_liteer";"JS_CZ_wodefeng"},0)),"")</f>
        <v>常州市金坛沃德丰电子科技有限公司</v>
      </c>
      <c r="D1894" s="11" t="str">
        <f>[1]动作!$G1893</f>
        <v>JS_CZ_wodefeng</v>
      </c>
      <c r="E1894" s="11" t="str">
        <f>[1]动作!$D1893</f>
        <v>分系统1BMS3单体电压过低一级故障</v>
      </c>
      <c r="F1894" s="11" t="s">
        <v>177</v>
      </c>
      <c r="G1894" s="12">
        <f>[1]动作!$A1893+[1]动作!$B1893</f>
        <v>43201.458599537036</v>
      </c>
      <c r="H1894" s="12"/>
      <c r="I1894" s="11"/>
    </row>
    <row r="1895" spans="1:9" hidden="1" x14ac:dyDescent="0.3">
      <c r="A1895" s="24">
        <v>1893</v>
      </c>
      <c r="B1895" s="11" t="str">
        <f>IFERROR(INDEX({"JSNY-BJ0001-01";"JSNY-JS0022-01";"JSNY-JS0002-01"},MATCH(D1895,{"BJ_zhongyu";"JS_WX_liteer";"JS_CZ_wodefeng"},0)),"")</f>
        <v>JSNY-JS0002-01</v>
      </c>
      <c r="C1895" s="11" t="str">
        <f>IFERROR(INDEX({"北京中裕世纪大酒店";"江苏利特尔绿色包装股份有限公司";"常州市金坛沃德丰电子科技有限公司"},MATCH(D1895,{"BJ_zhongyu";"JS_WX_liteer";"JS_CZ_wodefeng"},0)),"")</f>
        <v>常州市金坛沃德丰电子科技有限公司</v>
      </c>
      <c r="D1895" s="11" t="str">
        <f>[1]动作!$G1894</f>
        <v>JS_CZ_wodefeng</v>
      </c>
      <c r="E1895" s="11" t="str">
        <f>[1]动作!$D1894</f>
        <v>分系统1BMS3单体电压过低二级故障</v>
      </c>
      <c r="F1895" s="11" t="s">
        <v>177</v>
      </c>
      <c r="G1895" s="12">
        <f>[1]动作!$A1894+[1]动作!$B1894</f>
        <v>43201.458599537036</v>
      </c>
      <c r="H1895" s="12"/>
      <c r="I1895" s="11"/>
    </row>
    <row r="1896" spans="1:9" hidden="1" x14ac:dyDescent="0.3">
      <c r="A1896" s="24">
        <v>1894</v>
      </c>
      <c r="B1896" s="11" t="str">
        <f>IFERROR(INDEX({"JSNY-BJ0001-01";"JSNY-JS0022-01";"JSNY-JS0002-01"},MATCH(D1896,{"BJ_zhongyu";"JS_WX_liteer";"JS_CZ_wodefeng"},0)),"")</f>
        <v>JSNY-JS0002-01</v>
      </c>
      <c r="C1896" s="11" t="str">
        <f>IFERROR(INDEX({"北京中裕世纪大酒店";"江苏利特尔绿色包装股份有限公司";"常州市金坛沃德丰电子科技有限公司"},MATCH(D1896,{"BJ_zhongyu";"JS_WX_liteer";"JS_CZ_wodefeng"},0)),"")</f>
        <v>常州市金坛沃德丰电子科技有限公司</v>
      </c>
      <c r="D1896" s="11" t="str">
        <f>[1]动作!$G1895</f>
        <v>JS_CZ_wodefeng</v>
      </c>
      <c r="E1896" s="11" t="str">
        <f>[1]动作!$D1895</f>
        <v>分系统1BMS6单体电压过低一级故障</v>
      </c>
      <c r="F1896" s="11" t="s">
        <v>177</v>
      </c>
      <c r="G1896" s="12">
        <f>[1]动作!$A1895+[1]动作!$B1895</f>
        <v>43201.459583333337</v>
      </c>
      <c r="H1896" s="12"/>
      <c r="I1896" s="11"/>
    </row>
    <row r="1897" spans="1:9" hidden="1" x14ac:dyDescent="0.3">
      <c r="A1897" s="24">
        <v>1895</v>
      </c>
      <c r="B1897" s="11" t="str">
        <f>IFERROR(INDEX({"JSNY-BJ0001-01";"JSNY-JS0022-01";"JSNY-JS0002-01"},MATCH(D1897,{"BJ_zhongyu";"JS_WX_liteer";"JS_CZ_wodefeng"},0)),"")</f>
        <v>JSNY-JS0002-01</v>
      </c>
      <c r="C1897" s="11" t="str">
        <f>IFERROR(INDEX({"北京中裕世纪大酒店";"江苏利特尔绿色包装股份有限公司";"常州市金坛沃德丰电子科技有限公司"},MATCH(D1897,{"BJ_zhongyu";"JS_WX_liteer";"JS_CZ_wodefeng"},0)),"")</f>
        <v>常州市金坛沃德丰电子科技有限公司</v>
      </c>
      <c r="D1897" s="11" t="str">
        <f>[1]动作!$G1896</f>
        <v>JS_CZ_wodefeng</v>
      </c>
      <c r="E1897" s="11" t="str">
        <f>[1]动作!$D1896</f>
        <v>分系统1BMS6单体电压过低二级故障</v>
      </c>
      <c r="F1897" s="11" t="s">
        <v>177</v>
      </c>
      <c r="G1897" s="12">
        <f>[1]动作!$A1896+[1]动作!$B1896</f>
        <v>43201.459583333337</v>
      </c>
      <c r="H1897" s="12"/>
      <c r="I1897" s="11"/>
    </row>
    <row r="1898" spans="1:9" hidden="1" x14ac:dyDescent="0.3">
      <c r="A1898" s="24">
        <v>1896</v>
      </c>
      <c r="B1898" s="11" t="str">
        <f>IFERROR(INDEX({"JSNY-BJ0001-01";"JSNY-JS0022-01";"JSNY-JS0002-01"},MATCH(D1898,{"BJ_zhongyu";"JS_WX_liteer";"JS_CZ_wodefeng"},0)),"")</f>
        <v>JSNY-JS0002-01</v>
      </c>
      <c r="C1898" s="11" t="str">
        <f>IFERROR(INDEX({"北京中裕世纪大酒店";"江苏利特尔绿色包装股份有限公司";"常州市金坛沃德丰电子科技有限公司"},MATCH(D1898,{"BJ_zhongyu";"JS_WX_liteer";"JS_CZ_wodefeng"},0)),"")</f>
        <v>常州市金坛沃德丰电子科技有限公司</v>
      </c>
      <c r="D1898" s="11" t="str">
        <f>[1]动作!$G1897</f>
        <v>JS_CZ_wodefeng</v>
      </c>
      <c r="E1898" s="11" t="str">
        <f>[1]动作!$D1897</f>
        <v>分系统1BMS4单体电压过低一级故障</v>
      </c>
      <c r="F1898" s="11" t="s">
        <v>177</v>
      </c>
      <c r="G1898" s="12">
        <f>[1]动作!$A1897+[1]动作!$B1897</f>
        <v>43201.459930555553</v>
      </c>
      <c r="H1898" s="12"/>
      <c r="I1898" s="11"/>
    </row>
    <row r="1899" spans="1:9" hidden="1" x14ac:dyDescent="0.3">
      <c r="A1899" s="24">
        <v>1897</v>
      </c>
      <c r="B1899" s="11" t="str">
        <f>IFERROR(INDEX({"JSNY-BJ0001-01";"JSNY-JS0022-01";"JSNY-JS0002-01"},MATCH(D1899,{"BJ_zhongyu";"JS_WX_liteer";"JS_CZ_wodefeng"},0)),"")</f>
        <v>JSNY-JS0002-01</v>
      </c>
      <c r="C1899" s="11" t="str">
        <f>IFERROR(INDEX({"北京中裕世纪大酒店";"江苏利特尔绿色包装股份有限公司";"常州市金坛沃德丰电子科技有限公司"},MATCH(D1899,{"BJ_zhongyu";"JS_WX_liteer";"JS_CZ_wodefeng"},0)),"")</f>
        <v>常州市金坛沃德丰电子科技有限公司</v>
      </c>
      <c r="D1899" s="11" t="str">
        <f>[1]动作!$G1898</f>
        <v>JS_CZ_wodefeng</v>
      </c>
      <c r="E1899" s="11" t="str">
        <f>[1]动作!$D1898</f>
        <v>分系统1BMS4单体电压过低二级故障</v>
      </c>
      <c r="F1899" s="11" t="s">
        <v>177</v>
      </c>
      <c r="G1899" s="12">
        <f>[1]动作!$A1898+[1]动作!$B1898</f>
        <v>43201.459930555553</v>
      </c>
      <c r="H1899" s="12"/>
      <c r="I1899" s="11"/>
    </row>
    <row r="1900" spans="1:9" hidden="1" x14ac:dyDescent="0.3">
      <c r="A1900" s="24">
        <v>1898</v>
      </c>
      <c r="B1900" s="11" t="str">
        <f>IFERROR(INDEX({"JSNY-BJ0001-01";"JSNY-JS0022-01";"JSNY-JS0002-01"},MATCH(D1900,{"BJ_zhongyu";"JS_WX_liteer";"JS_CZ_wodefeng"},0)),"")</f>
        <v>JSNY-JS0022-01</v>
      </c>
      <c r="C1900" s="11" t="str">
        <f>IFERROR(INDEX({"北京中裕世纪大酒店";"江苏利特尔绿色包装股份有限公司";"常州市金坛沃德丰电子科技有限公司"},MATCH(D1900,{"BJ_zhongyu";"JS_WX_liteer";"JS_CZ_wodefeng"},0)),"")</f>
        <v>江苏利特尔绿色包装股份有限公司</v>
      </c>
      <c r="D1900" s="11" t="str">
        <f>[1]动作!$G1899</f>
        <v>JS_WX_liteer</v>
      </c>
      <c r="E1900" s="11" t="str">
        <f>[1]动作!$D1899</f>
        <v>分系统1BMS8总电压过低一级故障</v>
      </c>
      <c r="F1900" s="11" t="s">
        <v>177</v>
      </c>
      <c r="G1900" s="12">
        <f>[1]动作!$A1899+[1]动作!$B1899</f>
        <v>43201.478229166663</v>
      </c>
      <c r="H1900" s="12"/>
      <c r="I1900" s="11"/>
    </row>
    <row r="1901" spans="1:9" hidden="1" x14ac:dyDescent="0.3">
      <c r="A1901" s="24">
        <v>1899</v>
      </c>
      <c r="B1901" s="11" t="str">
        <f>IFERROR(INDEX({"JSNY-BJ0001-01";"JSNY-JS0022-01";"JSNY-JS0002-01"},MATCH(D1901,{"BJ_zhongyu";"JS_WX_liteer";"JS_CZ_wodefeng"},0)),"")</f>
        <v>JSNY-JS0022-01</v>
      </c>
      <c r="C1901" s="11" t="str">
        <f>IFERROR(INDEX({"北京中裕世纪大酒店";"江苏利特尔绿色包装股份有限公司";"常州市金坛沃德丰电子科技有限公司"},MATCH(D1901,{"BJ_zhongyu";"JS_WX_liteer";"JS_CZ_wodefeng"},0)),"")</f>
        <v>江苏利特尔绿色包装股份有限公司</v>
      </c>
      <c r="D1901" s="11" t="str">
        <f>[1]动作!$G1900</f>
        <v>JS_WX_liteer</v>
      </c>
      <c r="E1901" s="11" t="str">
        <f>[1]动作!$D1900</f>
        <v>分系统1BMS8总电压过低二级故障</v>
      </c>
      <c r="F1901" s="11" t="s">
        <v>177</v>
      </c>
      <c r="G1901" s="12">
        <f>[1]动作!$A1900+[1]动作!$B1900</f>
        <v>43201.478229166663</v>
      </c>
      <c r="H1901" s="12"/>
      <c r="I1901" s="11"/>
    </row>
    <row r="1902" spans="1:9" hidden="1" x14ac:dyDescent="0.3">
      <c r="A1902" s="24">
        <v>1900</v>
      </c>
      <c r="B1902" s="11" t="str">
        <f>IFERROR(INDEX({"JSNY-BJ0001-01";"JSNY-JS0022-01";"JSNY-JS0002-01"},MATCH(D1902,{"BJ_zhongyu";"JS_WX_liteer";"JS_CZ_wodefeng"},0)),"")</f>
        <v>JSNY-JS0022-01</v>
      </c>
      <c r="C1902" s="11" t="str">
        <f>IFERROR(INDEX({"北京中裕世纪大酒店";"江苏利特尔绿色包装股份有限公司";"常州市金坛沃德丰电子科技有限公司"},MATCH(D1902,{"BJ_zhongyu";"JS_WX_liteer";"JS_CZ_wodefeng"},0)),"")</f>
        <v>江苏利特尔绿色包装股份有限公司</v>
      </c>
      <c r="D1902" s="11" t="str">
        <f>[1]动作!$G1901</f>
        <v>JS_WX_liteer</v>
      </c>
      <c r="E1902" s="11" t="str">
        <f>[1]动作!$D1901</f>
        <v>分系统1BMS9总电压过低一级故障</v>
      </c>
      <c r="F1902" s="11" t="s">
        <v>177</v>
      </c>
      <c r="G1902" s="12">
        <f>[1]动作!$A1901+[1]动作!$B1901</f>
        <v>43201.478344907409</v>
      </c>
      <c r="H1902" s="12"/>
      <c r="I1902" s="11"/>
    </row>
    <row r="1903" spans="1:9" hidden="1" x14ac:dyDescent="0.3">
      <c r="A1903" s="24">
        <v>1901</v>
      </c>
      <c r="B1903" s="11" t="str">
        <f>IFERROR(INDEX({"JSNY-BJ0001-01";"JSNY-JS0022-01";"JSNY-JS0002-01"},MATCH(D1903,{"BJ_zhongyu";"JS_WX_liteer";"JS_CZ_wodefeng"},0)),"")</f>
        <v>JSNY-JS0022-01</v>
      </c>
      <c r="C1903" s="11" t="str">
        <f>IFERROR(INDEX({"北京中裕世纪大酒店";"江苏利特尔绿色包装股份有限公司";"常州市金坛沃德丰电子科技有限公司"},MATCH(D1903,{"BJ_zhongyu";"JS_WX_liteer";"JS_CZ_wodefeng"},0)),"")</f>
        <v>江苏利特尔绿色包装股份有限公司</v>
      </c>
      <c r="D1903" s="11" t="str">
        <f>[1]动作!$G1902</f>
        <v>JS_WX_liteer</v>
      </c>
      <c r="E1903" s="11" t="str">
        <f>[1]动作!$D1902</f>
        <v>分系统1BMS9总电压过低二级故障</v>
      </c>
      <c r="F1903" s="11" t="s">
        <v>177</v>
      </c>
      <c r="G1903" s="12">
        <f>[1]动作!$A1902+[1]动作!$B1902</f>
        <v>43201.478344907409</v>
      </c>
      <c r="H1903" s="12"/>
      <c r="I1903" s="11"/>
    </row>
    <row r="1904" spans="1:9" hidden="1" x14ac:dyDescent="0.3">
      <c r="A1904" s="24">
        <v>1902</v>
      </c>
      <c r="B1904" s="11" t="str">
        <f>IFERROR(INDEX({"JSNY-BJ0001-01";"JSNY-JS0022-01";"JSNY-JS0002-01"},MATCH(D1904,{"BJ_zhongyu";"JS_WX_liteer";"JS_CZ_wodefeng"},0)),"")</f>
        <v>JSNY-JS0022-01</v>
      </c>
      <c r="C1904" s="11" t="str">
        <f>IFERROR(INDEX({"北京中裕世纪大酒店";"江苏利特尔绿色包装股份有限公司";"常州市金坛沃德丰电子科技有限公司"},MATCH(D1904,{"BJ_zhongyu";"JS_WX_liteer";"JS_CZ_wodefeng"},0)),"")</f>
        <v>江苏利特尔绿色包装股份有限公司</v>
      </c>
      <c r="D1904" s="11" t="str">
        <f>[1]动作!$G1903</f>
        <v>JS_WX_liteer</v>
      </c>
      <c r="E1904" s="11" t="str">
        <f>[1]动作!$D1903</f>
        <v>分系统1BMS1总电压过低一级故障</v>
      </c>
      <c r="F1904" s="11" t="s">
        <v>177</v>
      </c>
      <c r="G1904" s="12">
        <f>[1]动作!$A1903+[1]动作!$B1903</f>
        <v>43201.47892361111</v>
      </c>
      <c r="H1904" s="12"/>
      <c r="I1904" s="11"/>
    </row>
    <row r="1905" spans="1:9" hidden="1" x14ac:dyDescent="0.3">
      <c r="A1905" s="24">
        <v>1903</v>
      </c>
      <c r="B1905" s="11" t="str">
        <f>IFERROR(INDEX({"JSNY-BJ0001-01";"JSNY-JS0022-01";"JSNY-JS0002-01"},MATCH(D1905,{"BJ_zhongyu";"JS_WX_liteer";"JS_CZ_wodefeng"},0)),"")</f>
        <v>JSNY-JS0022-01</v>
      </c>
      <c r="C1905" s="11" t="str">
        <f>IFERROR(INDEX({"北京中裕世纪大酒店";"江苏利特尔绿色包装股份有限公司";"常州市金坛沃德丰电子科技有限公司"},MATCH(D1905,{"BJ_zhongyu";"JS_WX_liteer";"JS_CZ_wodefeng"},0)),"")</f>
        <v>江苏利特尔绿色包装股份有限公司</v>
      </c>
      <c r="D1905" s="11" t="str">
        <f>[1]动作!$G1904</f>
        <v>JS_WX_liteer</v>
      </c>
      <c r="E1905" s="11" t="str">
        <f>[1]动作!$D1904</f>
        <v>分系统1BMS1总电压过低二级故障</v>
      </c>
      <c r="F1905" s="11" t="s">
        <v>177</v>
      </c>
      <c r="G1905" s="12">
        <f>[1]动作!$A1904+[1]动作!$B1904</f>
        <v>43201.47892361111</v>
      </c>
      <c r="H1905" s="12"/>
      <c r="I1905" s="11"/>
    </row>
    <row r="1906" spans="1:9" hidden="1" x14ac:dyDescent="0.3">
      <c r="A1906" s="24">
        <v>1904</v>
      </c>
      <c r="B1906" s="11" t="str">
        <f>IFERROR(INDEX({"JSNY-BJ0001-01";"JSNY-JS0022-01";"JSNY-JS0002-01"},MATCH(D1906,{"BJ_zhongyu";"JS_WX_liteer";"JS_CZ_wodefeng"},0)),"")</f>
        <v>JSNY-JS0022-01</v>
      </c>
      <c r="C1906" s="11" t="str">
        <f>IFERROR(INDEX({"北京中裕世纪大酒店";"江苏利特尔绿色包装股份有限公司";"常州市金坛沃德丰电子科技有限公司"},MATCH(D1906,{"BJ_zhongyu";"JS_WX_liteer";"JS_CZ_wodefeng"},0)),"")</f>
        <v>江苏利特尔绿色包装股份有限公司</v>
      </c>
      <c r="D1906" s="11" t="str">
        <f>[1]动作!$G1905</f>
        <v>JS_WX_liteer</v>
      </c>
      <c r="E1906" s="11" t="str">
        <f>[1]动作!$D1905</f>
        <v>分系统1BMS4总电压过低一级故障</v>
      </c>
      <c r="F1906" s="11" t="s">
        <v>177</v>
      </c>
      <c r="G1906" s="12">
        <f>[1]动作!$A1905+[1]动作!$B1905</f>
        <v>43201.479097222225</v>
      </c>
      <c r="H1906" s="12"/>
      <c r="I1906" s="11"/>
    </row>
    <row r="1907" spans="1:9" hidden="1" x14ac:dyDescent="0.3">
      <c r="A1907" s="24">
        <v>1905</v>
      </c>
      <c r="B1907" s="11" t="str">
        <f>IFERROR(INDEX({"JSNY-BJ0001-01";"JSNY-JS0022-01";"JSNY-JS0002-01"},MATCH(D1907,{"BJ_zhongyu";"JS_WX_liteer";"JS_CZ_wodefeng"},0)),"")</f>
        <v>JSNY-JS0022-01</v>
      </c>
      <c r="C1907" s="11" t="str">
        <f>IFERROR(INDEX({"北京中裕世纪大酒店";"江苏利特尔绿色包装股份有限公司";"常州市金坛沃德丰电子科技有限公司"},MATCH(D1907,{"BJ_zhongyu";"JS_WX_liteer";"JS_CZ_wodefeng"},0)),"")</f>
        <v>江苏利特尔绿色包装股份有限公司</v>
      </c>
      <c r="D1907" s="11" t="str">
        <f>[1]动作!$G1906</f>
        <v>JS_WX_liteer</v>
      </c>
      <c r="E1907" s="11" t="str">
        <f>[1]动作!$D1906</f>
        <v>分系统1BMS4总电压过低二级故障</v>
      </c>
      <c r="F1907" s="11" t="s">
        <v>177</v>
      </c>
      <c r="G1907" s="12">
        <f>[1]动作!$A1906+[1]动作!$B1906</f>
        <v>43201.479097222225</v>
      </c>
      <c r="H1907" s="12"/>
      <c r="I1907" s="11"/>
    </row>
    <row r="1908" spans="1:9" hidden="1" x14ac:dyDescent="0.3">
      <c r="A1908" s="24">
        <v>1906</v>
      </c>
      <c r="B1908" s="11" t="str">
        <f>IFERROR(INDEX({"JSNY-BJ0001-01";"JSNY-JS0022-01";"JSNY-JS0002-01"},MATCH(D1908,{"BJ_zhongyu";"JS_WX_liteer";"JS_CZ_wodefeng"},0)),"")</f>
        <v>JSNY-JS0022-01</v>
      </c>
      <c r="C1908" s="11" t="str">
        <f>IFERROR(INDEX({"北京中裕世纪大酒店";"江苏利特尔绿色包装股份有限公司";"常州市金坛沃德丰电子科技有限公司"},MATCH(D1908,{"BJ_zhongyu";"JS_WX_liteer";"JS_CZ_wodefeng"},0)),"")</f>
        <v>江苏利特尔绿色包装股份有限公司</v>
      </c>
      <c r="D1908" s="11" t="str">
        <f>[1]动作!$G1907</f>
        <v>JS_WX_liteer</v>
      </c>
      <c r="E1908" s="11" t="str">
        <f>[1]动作!$D1907</f>
        <v>分系统1BMS2总电压过低一级故障</v>
      </c>
      <c r="F1908" s="11" t="s">
        <v>177</v>
      </c>
      <c r="G1908" s="12">
        <f>[1]动作!$A1907+[1]动作!$B1907</f>
        <v>43201.479270833333</v>
      </c>
      <c r="H1908" s="12"/>
      <c r="I1908" s="11"/>
    </row>
    <row r="1909" spans="1:9" hidden="1" x14ac:dyDescent="0.3">
      <c r="A1909" s="24">
        <v>1907</v>
      </c>
      <c r="B1909" s="11" t="str">
        <f>IFERROR(INDEX({"JSNY-BJ0001-01";"JSNY-JS0022-01";"JSNY-JS0002-01"},MATCH(D1909,{"BJ_zhongyu";"JS_WX_liteer";"JS_CZ_wodefeng"},0)),"")</f>
        <v>JSNY-JS0022-01</v>
      </c>
      <c r="C1909" s="11" t="str">
        <f>IFERROR(INDEX({"北京中裕世纪大酒店";"江苏利特尔绿色包装股份有限公司";"常州市金坛沃德丰电子科技有限公司"},MATCH(D1909,{"BJ_zhongyu";"JS_WX_liteer";"JS_CZ_wodefeng"},0)),"")</f>
        <v>江苏利特尔绿色包装股份有限公司</v>
      </c>
      <c r="D1909" s="11" t="str">
        <f>[1]动作!$G1908</f>
        <v>JS_WX_liteer</v>
      </c>
      <c r="E1909" s="11" t="str">
        <f>[1]动作!$D1908</f>
        <v>分系统1BMS2总电压过低二级故障</v>
      </c>
      <c r="F1909" s="11" t="s">
        <v>177</v>
      </c>
      <c r="G1909" s="12">
        <f>[1]动作!$A1908+[1]动作!$B1908</f>
        <v>43201.479270833333</v>
      </c>
      <c r="H1909" s="12"/>
      <c r="I1909" s="11"/>
    </row>
    <row r="1910" spans="1:9" hidden="1" x14ac:dyDescent="0.3">
      <c r="A1910" s="24">
        <v>1908</v>
      </c>
      <c r="B1910" s="11" t="str">
        <f>IFERROR(INDEX({"JSNY-BJ0001-01";"JSNY-JS0022-01";"JSNY-JS0002-01"},MATCH(D1910,{"BJ_zhongyu";"JS_WX_liteer";"JS_CZ_wodefeng"},0)),"")</f>
        <v>JSNY-JS0022-01</v>
      </c>
      <c r="C1910" s="11" t="str">
        <f>IFERROR(INDEX({"北京中裕世纪大酒店";"江苏利特尔绿色包装股份有限公司";"常州市金坛沃德丰电子科技有限公司"},MATCH(D1910,{"BJ_zhongyu";"JS_WX_liteer";"JS_CZ_wodefeng"},0)),"")</f>
        <v>江苏利特尔绿色包装股份有限公司</v>
      </c>
      <c r="D1910" s="11" t="str">
        <f>[1]动作!$G1909</f>
        <v>JS_WX_liteer</v>
      </c>
      <c r="E1910" s="11" t="str">
        <f>[1]动作!$D1909</f>
        <v>分系统1BMS7总电压过低一级故障</v>
      </c>
      <c r="F1910" s="11" t="s">
        <v>177</v>
      </c>
      <c r="G1910" s="12">
        <f>[1]动作!$A1909+[1]动作!$B1909</f>
        <v>43201.479386574072</v>
      </c>
      <c r="H1910" s="12"/>
      <c r="I1910" s="11"/>
    </row>
    <row r="1911" spans="1:9" hidden="1" x14ac:dyDescent="0.3">
      <c r="A1911" s="24">
        <v>1909</v>
      </c>
      <c r="B1911" s="11" t="str">
        <f>IFERROR(INDEX({"JSNY-BJ0001-01";"JSNY-JS0022-01";"JSNY-JS0002-01"},MATCH(D1911,{"BJ_zhongyu";"JS_WX_liteer";"JS_CZ_wodefeng"},0)),"")</f>
        <v>JSNY-JS0022-01</v>
      </c>
      <c r="C1911" s="11" t="str">
        <f>IFERROR(INDEX({"北京中裕世纪大酒店";"江苏利特尔绿色包装股份有限公司";"常州市金坛沃德丰电子科技有限公司"},MATCH(D1911,{"BJ_zhongyu";"JS_WX_liteer";"JS_CZ_wodefeng"},0)),"")</f>
        <v>江苏利特尔绿色包装股份有限公司</v>
      </c>
      <c r="D1911" s="11" t="str">
        <f>[1]动作!$G1910</f>
        <v>JS_WX_liteer</v>
      </c>
      <c r="E1911" s="11" t="str">
        <f>[1]动作!$D1910</f>
        <v>分系统1BMS7总电压过低二级故障</v>
      </c>
      <c r="F1911" s="11" t="s">
        <v>177</v>
      </c>
      <c r="G1911" s="12">
        <f>[1]动作!$A1910+[1]动作!$B1910</f>
        <v>43201.479386574072</v>
      </c>
      <c r="H1911" s="12"/>
      <c r="I1911" s="11"/>
    </row>
    <row r="1912" spans="1:9" hidden="1" x14ac:dyDescent="0.3">
      <c r="A1912" s="24">
        <v>1910</v>
      </c>
      <c r="B1912" s="11" t="str">
        <f>IFERROR(INDEX({"JSNY-BJ0001-01";"JSNY-JS0022-01";"JSNY-JS0002-01"},MATCH(D1912,{"BJ_zhongyu";"JS_WX_liteer";"JS_CZ_wodefeng"},0)),"")</f>
        <v>JSNY-JS0022-01</v>
      </c>
      <c r="C1912" s="11" t="str">
        <f>IFERROR(INDEX({"北京中裕世纪大酒店";"江苏利特尔绿色包装股份有限公司";"常州市金坛沃德丰电子科技有限公司"},MATCH(D1912,{"BJ_zhongyu";"JS_WX_liteer";"JS_CZ_wodefeng"},0)),"")</f>
        <v>江苏利特尔绿色包装股份有限公司</v>
      </c>
      <c r="D1912" s="11" t="str">
        <f>[1]动作!$G1911</f>
        <v>JS_WX_liteer</v>
      </c>
      <c r="E1912" s="11" t="str">
        <f>[1]动作!$D1911</f>
        <v>分系统1BMS5总电压过低一级故障</v>
      </c>
      <c r="F1912" s="11" t="s">
        <v>177</v>
      </c>
      <c r="G1912" s="12">
        <f>[1]动作!$A1911+[1]动作!$B1911</f>
        <v>43201.479456018518</v>
      </c>
      <c r="H1912" s="12"/>
      <c r="I1912" s="11"/>
    </row>
    <row r="1913" spans="1:9" hidden="1" x14ac:dyDescent="0.3">
      <c r="A1913" s="24">
        <v>1911</v>
      </c>
      <c r="B1913" s="11" t="str">
        <f>IFERROR(INDEX({"JSNY-BJ0001-01";"JSNY-JS0022-01";"JSNY-JS0002-01"},MATCH(D1913,{"BJ_zhongyu";"JS_WX_liteer";"JS_CZ_wodefeng"},0)),"")</f>
        <v>JSNY-JS0022-01</v>
      </c>
      <c r="C1913" s="11" t="str">
        <f>IFERROR(INDEX({"北京中裕世纪大酒店";"江苏利特尔绿色包装股份有限公司";"常州市金坛沃德丰电子科技有限公司"},MATCH(D1913,{"BJ_zhongyu";"JS_WX_liteer";"JS_CZ_wodefeng"},0)),"")</f>
        <v>江苏利特尔绿色包装股份有限公司</v>
      </c>
      <c r="D1913" s="11" t="str">
        <f>[1]动作!$G1912</f>
        <v>JS_WX_liteer</v>
      </c>
      <c r="E1913" s="11" t="str">
        <f>[1]动作!$D1912</f>
        <v>分系统1BMS5总电压过低二级故障</v>
      </c>
      <c r="F1913" s="11" t="s">
        <v>177</v>
      </c>
      <c r="G1913" s="12">
        <f>[1]动作!$A1912+[1]动作!$B1912</f>
        <v>43201.479456018518</v>
      </c>
      <c r="H1913" s="12"/>
      <c r="I1913" s="11"/>
    </row>
    <row r="1914" spans="1:9" hidden="1" x14ac:dyDescent="0.3">
      <c r="A1914" s="24">
        <v>1912</v>
      </c>
      <c r="B1914" s="11" t="str">
        <f>IFERROR(INDEX({"JSNY-BJ0001-01";"JSNY-JS0022-01";"JSNY-JS0002-01"},MATCH(D1914,{"BJ_zhongyu";"JS_WX_liteer";"JS_CZ_wodefeng"},0)),"")</f>
        <v>JSNY-JS0022-01</v>
      </c>
      <c r="C1914" s="11" t="str">
        <f>IFERROR(INDEX({"北京中裕世纪大酒店";"江苏利特尔绿色包装股份有限公司";"常州市金坛沃德丰电子科技有限公司"},MATCH(D1914,{"BJ_zhongyu";"JS_WX_liteer";"JS_CZ_wodefeng"},0)),"")</f>
        <v>江苏利特尔绿色包装股份有限公司</v>
      </c>
      <c r="D1914" s="11" t="str">
        <f>[1]动作!$G1913</f>
        <v>JS_WX_liteer</v>
      </c>
      <c r="E1914" s="11" t="str">
        <f>[1]动作!$D1913</f>
        <v>分系统1BMS6总电压过低一级故障</v>
      </c>
      <c r="F1914" s="11" t="s">
        <v>177</v>
      </c>
      <c r="G1914" s="12">
        <f>[1]动作!$A1913+[1]动作!$B1913</f>
        <v>43201.479560185187</v>
      </c>
      <c r="H1914" s="12"/>
      <c r="I1914" s="11"/>
    </row>
    <row r="1915" spans="1:9" hidden="1" x14ac:dyDescent="0.3">
      <c r="A1915" s="24">
        <v>1913</v>
      </c>
      <c r="B1915" s="11" t="str">
        <f>IFERROR(INDEX({"JSNY-BJ0001-01";"JSNY-JS0022-01";"JSNY-JS0002-01"},MATCH(D1915,{"BJ_zhongyu";"JS_WX_liteer";"JS_CZ_wodefeng"},0)),"")</f>
        <v>JSNY-JS0022-01</v>
      </c>
      <c r="C1915" s="11" t="str">
        <f>IFERROR(INDEX({"北京中裕世纪大酒店";"江苏利特尔绿色包装股份有限公司";"常州市金坛沃德丰电子科技有限公司"},MATCH(D1915,{"BJ_zhongyu";"JS_WX_liteer";"JS_CZ_wodefeng"},0)),"")</f>
        <v>江苏利特尔绿色包装股份有限公司</v>
      </c>
      <c r="D1915" s="11" t="str">
        <f>[1]动作!$G1914</f>
        <v>JS_WX_liteer</v>
      </c>
      <c r="E1915" s="11" t="str">
        <f>[1]动作!$D1914</f>
        <v>分系统1BMS6总电压过低二级故障</v>
      </c>
      <c r="F1915" s="11" t="s">
        <v>177</v>
      </c>
      <c r="G1915" s="12">
        <f>[1]动作!$A1914+[1]动作!$B1914</f>
        <v>43201.479560185187</v>
      </c>
      <c r="H1915" s="12"/>
      <c r="I1915" s="11"/>
    </row>
    <row r="1916" spans="1:9" hidden="1" x14ac:dyDescent="0.3">
      <c r="A1916" s="24">
        <v>1914</v>
      </c>
      <c r="B1916" s="11" t="str">
        <f>IFERROR(INDEX({"JSNY-BJ0001-01";"JSNY-JS0022-01";"JSNY-JS0002-01"},MATCH(D1916,{"BJ_zhongyu";"JS_WX_liteer";"JS_CZ_wodefeng"},0)),"")</f>
        <v>JSNY-JS0022-01</v>
      </c>
      <c r="C1916" s="11" t="str">
        <f>IFERROR(INDEX({"北京中裕世纪大酒店";"江苏利特尔绿色包装股份有限公司";"常州市金坛沃德丰电子科技有限公司"},MATCH(D1916,{"BJ_zhongyu";"JS_WX_liteer";"JS_CZ_wodefeng"},0)),"")</f>
        <v>江苏利特尔绿色包装股份有限公司</v>
      </c>
      <c r="D1916" s="11" t="str">
        <f>[1]动作!$G1915</f>
        <v>JS_WX_liteer</v>
      </c>
      <c r="E1916" s="11" t="str">
        <f>[1]动作!$D1915</f>
        <v>分系统1BMS3总电压过低一级故障</v>
      </c>
      <c r="F1916" s="11" t="s">
        <v>177</v>
      </c>
      <c r="G1916" s="12">
        <f>[1]动作!$A1915+[1]动作!$B1915</f>
        <v>43201.479733796295</v>
      </c>
      <c r="H1916" s="12"/>
      <c r="I1916" s="11"/>
    </row>
    <row r="1917" spans="1:9" hidden="1" x14ac:dyDescent="0.3">
      <c r="A1917" s="24">
        <v>1915</v>
      </c>
      <c r="B1917" s="11" t="str">
        <f>IFERROR(INDEX({"JSNY-BJ0001-01";"JSNY-JS0022-01";"JSNY-JS0002-01"},MATCH(D1917,{"BJ_zhongyu";"JS_WX_liteer";"JS_CZ_wodefeng"},0)),"")</f>
        <v>JSNY-JS0022-01</v>
      </c>
      <c r="C1917" s="11" t="str">
        <f>IFERROR(INDEX({"北京中裕世纪大酒店";"江苏利特尔绿色包装股份有限公司";"常州市金坛沃德丰电子科技有限公司"},MATCH(D1917,{"BJ_zhongyu";"JS_WX_liteer";"JS_CZ_wodefeng"},0)),"")</f>
        <v>江苏利特尔绿色包装股份有限公司</v>
      </c>
      <c r="D1917" s="11" t="str">
        <f>[1]动作!$G1916</f>
        <v>JS_WX_liteer</v>
      </c>
      <c r="E1917" s="11" t="str">
        <f>[1]动作!$D1916</f>
        <v>分系统1BMS3总电压过低二级故障</v>
      </c>
      <c r="F1917" s="11" t="s">
        <v>177</v>
      </c>
      <c r="G1917" s="12">
        <f>[1]动作!$A1916+[1]动作!$B1916</f>
        <v>43201.479733796295</v>
      </c>
      <c r="H1917" s="12"/>
      <c r="I1917" s="11"/>
    </row>
    <row r="1918" spans="1:9" hidden="1" x14ac:dyDescent="0.3">
      <c r="A1918" s="24">
        <v>1916</v>
      </c>
      <c r="B1918" s="11" t="str">
        <f>IFERROR(INDEX({"JSNY-BJ0001-01";"JSNY-JS0022-01";"JSNY-JS0002-01"},MATCH(D1918,{"BJ_zhongyu";"JS_WX_liteer";"JS_CZ_wodefeng"},0)),"")</f>
        <v>JSNY-JS0022-01</v>
      </c>
      <c r="C1918" s="11" t="str">
        <f>IFERROR(INDEX({"北京中裕世纪大酒店";"江苏利特尔绿色包装股份有限公司";"常州市金坛沃德丰电子科技有限公司"},MATCH(D1918,{"BJ_zhongyu";"JS_WX_liteer";"JS_CZ_wodefeng"},0)),"")</f>
        <v>江苏利特尔绿色包装股份有限公司</v>
      </c>
      <c r="D1918" s="11" t="str">
        <f>[1]动作!$G1917</f>
        <v>JS_WX_liteer</v>
      </c>
      <c r="E1918" s="11" t="str">
        <f>[1]动作!$D1917</f>
        <v>分系统1BMS8单体电压过低一级故障</v>
      </c>
      <c r="F1918" s="11" t="s">
        <v>177</v>
      </c>
      <c r="G1918" s="12">
        <f>[1]动作!$A1917+[1]动作!$B1917</f>
        <v>43201.488020833334</v>
      </c>
      <c r="H1918" s="12"/>
      <c r="I1918" s="11"/>
    </row>
    <row r="1919" spans="1:9" hidden="1" x14ac:dyDescent="0.3">
      <c r="A1919" s="24">
        <v>1917</v>
      </c>
      <c r="B1919" s="11" t="str">
        <f>IFERROR(INDEX({"JSNY-BJ0001-01";"JSNY-JS0022-01";"JSNY-JS0002-01"},MATCH(D1919,{"BJ_zhongyu";"JS_WX_liteer";"JS_CZ_wodefeng"},0)),"")</f>
        <v>JSNY-JS0022-01</v>
      </c>
      <c r="C1919" s="11" t="str">
        <f>IFERROR(INDEX({"北京中裕世纪大酒店";"江苏利特尔绿色包装股份有限公司";"常州市金坛沃德丰电子科技有限公司"},MATCH(D1919,{"BJ_zhongyu";"JS_WX_liteer";"JS_CZ_wodefeng"},0)),"")</f>
        <v>江苏利特尔绿色包装股份有限公司</v>
      </c>
      <c r="D1919" s="11" t="str">
        <f>[1]动作!$G1918</f>
        <v>JS_WX_liteer</v>
      </c>
      <c r="E1919" s="11" t="str">
        <f>[1]动作!$D1918</f>
        <v>分系统1BMS8单体电压过低二级故障</v>
      </c>
      <c r="F1919" s="11" t="s">
        <v>177</v>
      </c>
      <c r="G1919" s="12">
        <f>[1]动作!$A1918+[1]动作!$B1918</f>
        <v>43201.488020833334</v>
      </c>
      <c r="H1919" s="12"/>
      <c r="I1919" s="11"/>
    </row>
    <row r="1920" spans="1:9" hidden="1" x14ac:dyDescent="0.3">
      <c r="A1920" s="24">
        <v>1918</v>
      </c>
      <c r="B1920" s="11" t="str">
        <f>IFERROR(INDEX({"JSNY-BJ0001-01";"JSNY-JS0022-01";"JSNY-JS0002-01"},MATCH(D1920,{"BJ_zhongyu";"JS_WX_liteer";"JS_CZ_wodefeng"},0)),"")</f>
        <v>JSNY-JS0022-01</v>
      </c>
      <c r="C1920" s="11" t="str">
        <f>IFERROR(INDEX({"北京中裕世纪大酒店";"江苏利特尔绿色包装股份有限公司";"常州市金坛沃德丰电子科技有限公司"},MATCH(D1920,{"BJ_zhongyu";"JS_WX_liteer";"JS_CZ_wodefeng"},0)),"")</f>
        <v>江苏利特尔绿色包装股份有限公司</v>
      </c>
      <c r="D1920" s="11" t="str">
        <f>[1]动作!$G1919</f>
        <v>JS_WX_liteer</v>
      </c>
      <c r="E1920" s="11" t="str">
        <f>[1]动作!$D1919</f>
        <v>分系统1BMS9单体电压过低一级故障</v>
      </c>
      <c r="F1920" s="11" t="s">
        <v>177</v>
      </c>
      <c r="G1920" s="12">
        <f>[1]动作!$A1919+[1]动作!$B1919</f>
        <v>43201.488252314812</v>
      </c>
      <c r="H1920" s="12"/>
      <c r="I1920" s="11"/>
    </row>
    <row r="1921" spans="1:9" hidden="1" x14ac:dyDescent="0.3">
      <c r="A1921" s="24">
        <v>1919</v>
      </c>
      <c r="B1921" s="11" t="str">
        <f>IFERROR(INDEX({"JSNY-BJ0001-01";"JSNY-JS0022-01";"JSNY-JS0002-01"},MATCH(D1921,{"BJ_zhongyu";"JS_WX_liteer";"JS_CZ_wodefeng"},0)),"")</f>
        <v>JSNY-JS0022-01</v>
      </c>
      <c r="C1921" s="11" t="str">
        <f>IFERROR(INDEX({"北京中裕世纪大酒店";"江苏利特尔绿色包装股份有限公司";"常州市金坛沃德丰电子科技有限公司"},MATCH(D1921,{"BJ_zhongyu";"JS_WX_liteer";"JS_CZ_wodefeng"},0)),"")</f>
        <v>江苏利特尔绿色包装股份有限公司</v>
      </c>
      <c r="D1921" s="11" t="str">
        <f>[1]动作!$G1920</f>
        <v>JS_WX_liteer</v>
      </c>
      <c r="E1921" s="11" t="str">
        <f>[1]动作!$D1920</f>
        <v>分系统1BMS9单体电压过低二级故障</v>
      </c>
      <c r="F1921" s="11" t="s">
        <v>177</v>
      </c>
      <c r="G1921" s="12">
        <f>[1]动作!$A1920+[1]动作!$B1920</f>
        <v>43201.488252314812</v>
      </c>
      <c r="H1921" s="12"/>
      <c r="I1921" s="11"/>
    </row>
    <row r="1922" spans="1:9" hidden="1" x14ac:dyDescent="0.3">
      <c r="A1922" s="24">
        <v>1920</v>
      </c>
      <c r="B1922" s="11" t="str">
        <f>IFERROR(INDEX({"JSNY-BJ0001-01";"JSNY-JS0022-01";"JSNY-JS0002-01"},MATCH(D1922,{"BJ_zhongyu";"JS_WX_liteer";"JS_CZ_wodefeng"},0)),"")</f>
        <v>JSNY-JS0022-01</v>
      </c>
      <c r="C1922" s="11" t="str">
        <f>IFERROR(INDEX({"北京中裕世纪大酒店";"江苏利特尔绿色包装股份有限公司";"常州市金坛沃德丰电子科技有限公司"},MATCH(D1922,{"BJ_zhongyu";"JS_WX_liteer";"JS_CZ_wodefeng"},0)),"")</f>
        <v>江苏利特尔绿色包装股份有限公司</v>
      </c>
      <c r="D1922" s="11" t="str">
        <f>[1]动作!$G1921</f>
        <v>JS_WX_liteer</v>
      </c>
      <c r="E1922" s="11" t="str">
        <f>[1]动作!$D1921</f>
        <v>分系统1BMS1单体电压过低一级故障</v>
      </c>
      <c r="F1922" s="11" t="s">
        <v>177</v>
      </c>
      <c r="G1922" s="12">
        <f>[1]动作!$A1921+[1]动作!$B1921</f>
        <v>43201.489699074074</v>
      </c>
      <c r="H1922" s="12"/>
      <c r="I1922" s="11"/>
    </row>
    <row r="1923" spans="1:9" hidden="1" x14ac:dyDescent="0.3">
      <c r="A1923" s="24">
        <v>1921</v>
      </c>
      <c r="B1923" s="11" t="str">
        <f>IFERROR(INDEX({"JSNY-BJ0001-01";"JSNY-JS0022-01";"JSNY-JS0002-01"},MATCH(D1923,{"BJ_zhongyu";"JS_WX_liteer";"JS_CZ_wodefeng"},0)),"")</f>
        <v>JSNY-JS0022-01</v>
      </c>
      <c r="C1923" s="11" t="str">
        <f>IFERROR(INDEX({"北京中裕世纪大酒店";"江苏利特尔绿色包装股份有限公司";"常州市金坛沃德丰电子科技有限公司"},MATCH(D1923,{"BJ_zhongyu";"JS_WX_liteer";"JS_CZ_wodefeng"},0)),"")</f>
        <v>江苏利特尔绿色包装股份有限公司</v>
      </c>
      <c r="D1923" s="11" t="str">
        <f>[1]动作!$G1922</f>
        <v>JS_WX_liteer</v>
      </c>
      <c r="E1923" s="11" t="str">
        <f>[1]动作!$D1922</f>
        <v>分系统1BMS1单体电压过低二级故障</v>
      </c>
      <c r="F1923" s="11" t="s">
        <v>177</v>
      </c>
      <c r="G1923" s="12">
        <f>[1]动作!$A1922+[1]动作!$B1922</f>
        <v>43201.489699074074</v>
      </c>
      <c r="H1923" s="12"/>
      <c r="I1923" s="11"/>
    </row>
    <row r="1924" spans="1:9" hidden="1" x14ac:dyDescent="0.3">
      <c r="A1924" s="24">
        <v>1922</v>
      </c>
      <c r="B1924" s="11" t="str">
        <f>IFERROR(INDEX({"JSNY-BJ0001-01";"JSNY-JS0022-01";"JSNY-JS0002-01"},MATCH(D1924,{"BJ_zhongyu";"JS_WX_liteer";"JS_CZ_wodefeng"},0)),"")</f>
        <v>JSNY-JS0022-01</v>
      </c>
      <c r="C1924" s="11" t="str">
        <f>IFERROR(INDEX({"北京中裕世纪大酒店";"江苏利特尔绿色包装股份有限公司";"常州市金坛沃德丰电子科技有限公司"},MATCH(D1924,{"BJ_zhongyu";"JS_WX_liteer";"JS_CZ_wodefeng"},0)),"")</f>
        <v>江苏利特尔绿色包装股份有限公司</v>
      </c>
      <c r="D1924" s="11" t="str">
        <f>[1]动作!$G1923</f>
        <v>JS_WX_liteer</v>
      </c>
      <c r="E1924" s="11" t="str">
        <f>[1]动作!$D1923</f>
        <v>分系统1BMS4单体电压过低一级故障</v>
      </c>
      <c r="F1924" s="11" t="s">
        <v>177</v>
      </c>
      <c r="G1924" s="12">
        <f>[1]动作!$A1923+[1]动作!$B1923</f>
        <v>43201.490104166667</v>
      </c>
      <c r="H1924" s="12"/>
      <c r="I1924" s="11"/>
    </row>
    <row r="1925" spans="1:9" hidden="1" x14ac:dyDescent="0.3">
      <c r="A1925" s="24">
        <v>1923</v>
      </c>
      <c r="B1925" s="11" t="str">
        <f>IFERROR(INDEX({"JSNY-BJ0001-01";"JSNY-JS0022-01";"JSNY-JS0002-01"},MATCH(D1925,{"BJ_zhongyu";"JS_WX_liteer";"JS_CZ_wodefeng"},0)),"")</f>
        <v>JSNY-JS0022-01</v>
      </c>
      <c r="C1925" s="11" t="str">
        <f>IFERROR(INDEX({"北京中裕世纪大酒店";"江苏利特尔绿色包装股份有限公司";"常州市金坛沃德丰电子科技有限公司"},MATCH(D1925,{"BJ_zhongyu";"JS_WX_liteer";"JS_CZ_wodefeng"},0)),"")</f>
        <v>江苏利特尔绿色包装股份有限公司</v>
      </c>
      <c r="D1925" s="11" t="str">
        <f>[1]动作!$G1924</f>
        <v>JS_WX_liteer</v>
      </c>
      <c r="E1925" s="11" t="str">
        <f>[1]动作!$D1924</f>
        <v>分系统1BMS4单体电压过低二级故障</v>
      </c>
      <c r="F1925" s="11" t="s">
        <v>177</v>
      </c>
      <c r="G1925" s="12">
        <f>[1]动作!$A1924+[1]动作!$B1924</f>
        <v>43201.490104166667</v>
      </c>
      <c r="H1925" s="12"/>
      <c r="I1925" s="11"/>
    </row>
    <row r="1926" spans="1:9" hidden="1" x14ac:dyDescent="0.3">
      <c r="A1926" s="24">
        <v>1924</v>
      </c>
      <c r="B1926" s="11" t="str">
        <f>IFERROR(INDEX({"JSNY-BJ0001-01";"JSNY-JS0022-01";"JSNY-JS0002-01"},MATCH(D1926,{"BJ_zhongyu";"JS_WX_liteer";"JS_CZ_wodefeng"},0)),"")</f>
        <v>JSNY-JS0022-01</v>
      </c>
      <c r="C1926" s="11" t="str">
        <f>IFERROR(INDEX({"北京中裕世纪大酒店";"江苏利特尔绿色包装股份有限公司";"常州市金坛沃德丰电子科技有限公司"},MATCH(D1926,{"BJ_zhongyu";"JS_WX_liteer";"JS_CZ_wodefeng"},0)),"")</f>
        <v>江苏利特尔绿色包装股份有限公司</v>
      </c>
      <c r="D1926" s="11" t="str">
        <f>[1]动作!$G1925</f>
        <v>JS_WX_liteer</v>
      </c>
      <c r="E1926" s="11" t="str">
        <f>[1]动作!$D1925</f>
        <v>分系统1BMS2单体电压过低一级故障</v>
      </c>
      <c r="F1926" s="11" t="s">
        <v>177</v>
      </c>
      <c r="G1926" s="12">
        <f>[1]动作!$A1925+[1]动作!$B1925</f>
        <v>43201.490740740737</v>
      </c>
      <c r="H1926" s="12"/>
      <c r="I1926" s="11"/>
    </row>
    <row r="1927" spans="1:9" hidden="1" x14ac:dyDescent="0.3">
      <c r="A1927" s="24">
        <v>1925</v>
      </c>
      <c r="B1927" s="11" t="str">
        <f>IFERROR(INDEX({"JSNY-BJ0001-01";"JSNY-JS0022-01";"JSNY-JS0002-01"},MATCH(D1927,{"BJ_zhongyu";"JS_WX_liteer";"JS_CZ_wodefeng"},0)),"")</f>
        <v>JSNY-JS0022-01</v>
      </c>
      <c r="C1927" s="11" t="str">
        <f>IFERROR(INDEX({"北京中裕世纪大酒店";"江苏利特尔绿色包装股份有限公司";"常州市金坛沃德丰电子科技有限公司"},MATCH(D1927,{"BJ_zhongyu";"JS_WX_liteer";"JS_CZ_wodefeng"},0)),"")</f>
        <v>江苏利特尔绿色包装股份有限公司</v>
      </c>
      <c r="D1927" s="11" t="str">
        <f>[1]动作!$G1926</f>
        <v>JS_WX_liteer</v>
      </c>
      <c r="E1927" s="11" t="str">
        <f>[1]动作!$D1926</f>
        <v>分系统1BMS2单体电压过低二级故障</v>
      </c>
      <c r="F1927" s="11" t="s">
        <v>177</v>
      </c>
      <c r="G1927" s="12">
        <f>[1]动作!$A1926+[1]动作!$B1926</f>
        <v>43201.490740740737</v>
      </c>
      <c r="H1927" s="12"/>
      <c r="I1927" s="11"/>
    </row>
    <row r="1928" spans="1:9" hidden="1" x14ac:dyDescent="0.3">
      <c r="A1928" s="24">
        <v>1926</v>
      </c>
      <c r="B1928" s="11" t="str">
        <f>IFERROR(INDEX({"JSNY-BJ0001-01";"JSNY-JS0022-01";"JSNY-JS0002-01"},MATCH(D1928,{"BJ_zhongyu";"JS_WX_liteer";"JS_CZ_wodefeng"},0)),"")</f>
        <v>JSNY-JS0022-01</v>
      </c>
      <c r="C1928" s="11" t="str">
        <f>IFERROR(INDEX({"北京中裕世纪大酒店";"江苏利特尔绿色包装股份有限公司";"常州市金坛沃德丰电子科技有限公司"},MATCH(D1928,{"BJ_zhongyu";"JS_WX_liteer";"JS_CZ_wodefeng"},0)),"")</f>
        <v>江苏利特尔绿色包装股份有限公司</v>
      </c>
      <c r="D1928" s="11" t="str">
        <f>[1]动作!$G1927</f>
        <v>JS_WX_liteer</v>
      </c>
      <c r="E1928" s="11" t="str">
        <f>[1]动作!$D1927</f>
        <v>分系统1BMS7单体电压过低一级故障</v>
      </c>
      <c r="F1928" s="11" t="s">
        <v>177</v>
      </c>
      <c r="G1928" s="12">
        <f>[1]动作!$A1927+[1]动作!$B1927</f>
        <v>43201.490740740737</v>
      </c>
      <c r="H1928" s="12"/>
      <c r="I1928" s="11"/>
    </row>
    <row r="1929" spans="1:9" hidden="1" x14ac:dyDescent="0.3">
      <c r="A1929" s="24">
        <v>1927</v>
      </c>
      <c r="B1929" s="11" t="str">
        <f>IFERROR(INDEX({"JSNY-BJ0001-01";"JSNY-JS0022-01";"JSNY-JS0002-01"},MATCH(D1929,{"BJ_zhongyu";"JS_WX_liteer";"JS_CZ_wodefeng"},0)),"")</f>
        <v>JSNY-JS0022-01</v>
      </c>
      <c r="C1929" s="11" t="str">
        <f>IFERROR(INDEX({"北京中裕世纪大酒店";"江苏利特尔绿色包装股份有限公司";"常州市金坛沃德丰电子科技有限公司"},MATCH(D1929,{"BJ_zhongyu";"JS_WX_liteer";"JS_CZ_wodefeng"},0)),"")</f>
        <v>江苏利特尔绿色包装股份有限公司</v>
      </c>
      <c r="D1929" s="11" t="str">
        <f>[1]动作!$G1928</f>
        <v>JS_WX_liteer</v>
      </c>
      <c r="E1929" s="11" t="str">
        <f>[1]动作!$D1928</f>
        <v>分系统1BMS7单体电压过低二级故障</v>
      </c>
      <c r="F1929" s="11" t="s">
        <v>177</v>
      </c>
      <c r="G1929" s="12">
        <f>[1]动作!$A1928+[1]动作!$B1928</f>
        <v>43201.490740740737</v>
      </c>
      <c r="H1929" s="12"/>
      <c r="I1929" s="11"/>
    </row>
    <row r="1930" spans="1:9" hidden="1" x14ac:dyDescent="0.3">
      <c r="A1930" s="24">
        <v>1928</v>
      </c>
      <c r="B1930" s="11" t="str">
        <f>IFERROR(INDEX({"JSNY-BJ0001-01";"JSNY-JS0022-01";"JSNY-JS0002-01"},MATCH(D1930,{"BJ_zhongyu";"JS_WX_liteer";"JS_CZ_wodefeng"},0)),"")</f>
        <v>JSNY-JS0022-01</v>
      </c>
      <c r="C1930" s="11" t="str">
        <f>IFERROR(INDEX({"北京中裕世纪大酒店";"江苏利特尔绿色包装股份有限公司";"常州市金坛沃德丰电子科技有限公司"},MATCH(D1930,{"BJ_zhongyu";"JS_WX_liteer";"JS_CZ_wodefeng"},0)),"")</f>
        <v>江苏利特尔绿色包装股份有限公司</v>
      </c>
      <c r="D1930" s="11" t="str">
        <f>[1]动作!$G1929</f>
        <v>JS_WX_liteer</v>
      </c>
      <c r="E1930" s="11" t="str">
        <f>[1]动作!$D1929</f>
        <v>分系统1BMS5单体电压过低一级故障</v>
      </c>
      <c r="F1930" s="11" t="s">
        <v>177</v>
      </c>
      <c r="G1930" s="12">
        <f>[1]动作!$A1929+[1]动作!$B1929</f>
        <v>43201.490972222222</v>
      </c>
      <c r="H1930" s="12"/>
      <c r="I1930" s="11"/>
    </row>
    <row r="1931" spans="1:9" hidden="1" x14ac:dyDescent="0.3">
      <c r="A1931" s="24">
        <v>1929</v>
      </c>
      <c r="B1931" s="11" t="str">
        <f>IFERROR(INDEX({"JSNY-BJ0001-01";"JSNY-JS0022-01";"JSNY-JS0002-01"},MATCH(D1931,{"BJ_zhongyu";"JS_WX_liteer";"JS_CZ_wodefeng"},0)),"")</f>
        <v>JSNY-JS0022-01</v>
      </c>
      <c r="C1931" s="11" t="str">
        <f>IFERROR(INDEX({"北京中裕世纪大酒店";"江苏利特尔绿色包装股份有限公司";"常州市金坛沃德丰电子科技有限公司"},MATCH(D1931,{"BJ_zhongyu";"JS_WX_liteer";"JS_CZ_wodefeng"},0)),"")</f>
        <v>江苏利特尔绿色包装股份有限公司</v>
      </c>
      <c r="D1931" s="11" t="str">
        <f>[1]动作!$G1930</f>
        <v>JS_WX_liteer</v>
      </c>
      <c r="E1931" s="11" t="str">
        <f>[1]动作!$D1930</f>
        <v>分系统1BMS5单体电压过低二级故障</v>
      </c>
      <c r="F1931" s="11" t="s">
        <v>177</v>
      </c>
      <c r="G1931" s="12">
        <f>[1]动作!$A1930+[1]动作!$B1930</f>
        <v>43201.490972222222</v>
      </c>
      <c r="H1931" s="12"/>
      <c r="I1931" s="11"/>
    </row>
    <row r="1932" spans="1:9" hidden="1" x14ac:dyDescent="0.3">
      <c r="A1932" s="24">
        <v>1930</v>
      </c>
      <c r="B1932" s="11" t="str">
        <f>IFERROR(INDEX({"JSNY-BJ0001-01";"JSNY-JS0022-01";"JSNY-JS0002-01"},MATCH(D1932,{"BJ_zhongyu";"JS_WX_liteer";"JS_CZ_wodefeng"},0)),"")</f>
        <v>JSNY-JS0022-01</v>
      </c>
      <c r="C1932" s="11" t="str">
        <f>IFERROR(INDEX({"北京中裕世纪大酒店";"江苏利特尔绿色包装股份有限公司";"常州市金坛沃德丰电子科技有限公司"},MATCH(D1932,{"BJ_zhongyu";"JS_WX_liteer";"JS_CZ_wodefeng"},0)),"")</f>
        <v>江苏利特尔绿色包装股份有限公司</v>
      </c>
      <c r="D1932" s="11" t="str">
        <f>[1]动作!$G1931</f>
        <v>JS_WX_liteer</v>
      </c>
      <c r="E1932" s="11" t="str">
        <f>[1]动作!$D1931</f>
        <v>分系统1BMS6单体电压过低一级故障</v>
      </c>
      <c r="F1932" s="11" t="s">
        <v>177</v>
      </c>
      <c r="G1932" s="12">
        <f>[1]动作!$A1931+[1]动作!$B1931</f>
        <v>43201.491261574076</v>
      </c>
      <c r="H1932" s="12"/>
      <c r="I1932" s="11"/>
    </row>
    <row r="1933" spans="1:9" hidden="1" x14ac:dyDescent="0.3">
      <c r="A1933" s="24">
        <v>1931</v>
      </c>
      <c r="B1933" s="11" t="str">
        <f>IFERROR(INDEX({"JSNY-BJ0001-01";"JSNY-JS0022-01";"JSNY-JS0002-01"},MATCH(D1933,{"BJ_zhongyu";"JS_WX_liteer";"JS_CZ_wodefeng"},0)),"")</f>
        <v>JSNY-JS0022-01</v>
      </c>
      <c r="C1933" s="11" t="str">
        <f>IFERROR(INDEX({"北京中裕世纪大酒店";"江苏利特尔绿色包装股份有限公司";"常州市金坛沃德丰电子科技有限公司"},MATCH(D1933,{"BJ_zhongyu";"JS_WX_liteer";"JS_CZ_wodefeng"},0)),"")</f>
        <v>江苏利特尔绿色包装股份有限公司</v>
      </c>
      <c r="D1933" s="11" t="str">
        <f>[1]动作!$G1932</f>
        <v>JS_WX_liteer</v>
      </c>
      <c r="E1933" s="11" t="str">
        <f>[1]动作!$D1932</f>
        <v>分系统1BMS6单体电压过低二级故障</v>
      </c>
      <c r="F1933" s="11" t="s">
        <v>177</v>
      </c>
      <c r="G1933" s="12">
        <f>[1]动作!$A1932+[1]动作!$B1932</f>
        <v>43201.491261574076</v>
      </c>
      <c r="H1933" s="12"/>
      <c r="I1933" s="11"/>
    </row>
    <row r="1934" spans="1:9" hidden="1" x14ac:dyDescent="0.3">
      <c r="A1934" s="24">
        <v>1932</v>
      </c>
      <c r="B1934" s="11" t="str">
        <f>IFERROR(INDEX({"JSNY-BJ0001-01";"JSNY-JS0022-01";"JSNY-JS0002-01"},MATCH(D1934,{"BJ_zhongyu";"JS_WX_liteer";"JS_CZ_wodefeng"},0)),"")</f>
        <v>JSNY-JS0022-01</v>
      </c>
      <c r="C1934" s="11" t="str">
        <f>IFERROR(INDEX({"北京中裕世纪大酒店";"江苏利特尔绿色包装股份有限公司";"常州市金坛沃德丰电子科技有限公司"},MATCH(D1934,{"BJ_zhongyu";"JS_WX_liteer";"JS_CZ_wodefeng"},0)),"")</f>
        <v>江苏利特尔绿色包装股份有限公司</v>
      </c>
      <c r="D1934" s="11" t="str">
        <f>[1]动作!$G1933</f>
        <v>JS_WX_liteer</v>
      </c>
      <c r="E1934" s="11" t="str">
        <f>[1]动作!$D1933</f>
        <v>分系统1BMS3单体电压过低一级故障</v>
      </c>
      <c r="F1934" s="11" t="s">
        <v>177</v>
      </c>
      <c r="G1934" s="12">
        <f>[1]动作!$A1933+[1]动作!$B1933</f>
        <v>43201.491435185184</v>
      </c>
      <c r="H1934" s="12"/>
      <c r="I1934" s="11"/>
    </row>
    <row r="1935" spans="1:9" hidden="1" x14ac:dyDescent="0.3">
      <c r="A1935" s="24">
        <v>1933</v>
      </c>
      <c r="B1935" s="11" t="str">
        <f>IFERROR(INDEX({"JSNY-BJ0001-01";"JSNY-JS0022-01";"JSNY-JS0002-01"},MATCH(D1935,{"BJ_zhongyu";"JS_WX_liteer";"JS_CZ_wodefeng"},0)),"")</f>
        <v>JSNY-JS0022-01</v>
      </c>
      <c r="C1935" s="11" t="str">
        <f>IFERROR(INDEX({"北京中裕世纪大酒店";"江苏利特尔绿色包装股份有限公司";"常州市金坛沃德丰电子科技有限公司"},MATCH(D1935,{"BJ_zhongyu";"JS_WX_liteer";"JS_CZ_wodefeng"},0)),"")</f>
        <v>江苏利特尔绿色包装股份有限公司</v>
      </c>
      <c r="D1935" s="11" t="str">
        <f>[1]动作!$G1934</f>
        <v>JS_WX_liteer</v>
      </c>
      <c r="E1935" s="11" t="str">
        <f>[1]动作!$D1934</f>
        <v>分系统1BMS3单体电压过低二级故障</v>
      </c>
      <c r="F1935" s="11" t="s">
        <v>177</v>
      </c>
      <c r="G1935" s="12">
        <f>[1]动作!$A1934+[1]动作!$B1934</f>
        <v>43201.491435185184</v>
      </c>
      <c r="H1935" s="12"/>
      <c r="I1935" s="11"/>
    </row>
    <row r="1936" spans="1:9" hidden="1" x14ac:dyDescent="0.3">
      <c r="A1936" s="24">
        <v>1934</v>
      </c>
      <c r="B1936" s="11" t="str">
        <f>IFERROR(INDEX({"JSNY-BJ0001-01";"JSNY-JS0022-01";"JSNY-JS0002-01"},MATCH(D1936,{"BJ_zhongyu";"JS_WX_liteer";"JS_CZ_wodefeng"},0)),"")</f>
        <v>JSNY-JS0022-01</v>
      </c>
      <c r="C1936" s="11" t="str">
        <f>IFERROR(INDEX({"北京中裕世纪大酒店";"江苏利特尔绿色包装股份有限公司";"常州市金坛沃德丰电子科技有限公司"},MATCH(D1936,{"BJ_zhongyu";"JS_WX_liteer";"JS_CZ_wodefeng"},0)),"")</f>
        <v>江苏利特尔绿色包装股份有限公司</v>
      </c>
      <c r="D1936" s="11" t="str">
        <f>[1]动作!$G1935</f>
        <v>JS_WX_liteer</v>
      </c>
      <c r="E1936" s="11" t="str">
        <f>[1]动作!$D1935</f>
        <v>分系统1BMS4SOC过低一级故障</v>
      </c>
      <c r="F1936" s="11" t="s">
        <v>177</v>
      </c>
      <c r="G1936" s="12">
        <f>[1]动作!$A1935+[1]动作!$B1935</f>
        <v>43201.497106481482</v>
      </c>
      <c r="H1936" s="12"/>
      <c r="I1936" s="11"/>
    </row>
    <row r="1937" spans="1:9" hidden="1" x14ac:dyDescent="0.3">
      <c r="A1937" s="24">
        <v>1935</v>
      </c>
      <c r="B1937" s="11" t="str">
        <f>IFERROR(INDEX({"JSNY-BJ0001-01";"JSNY-JS0022-01";"JSNY-JS0002-01"},MATCH(D1937,{"BJ_zhongyu";"JS_WX_liteer";"JS_CZ_wodefeng"},0)),"")</f>
        <v>JSNY-JS0022-01</v>
      </c>
      <c r="C1937" s="11" t="str">
        <f>IFERROR(INDEX({"北京中裕世纪大酒店";"江苏利特尔绿色包装股份有限公司";"常州市金坛沃德丰电子科技有限公司"},MATCH(D1937,{"BJ_zhongyu";"JS_WX_liteer";"JS_CZ_wodefeng"},0)),"")</f>
        <v>江苏利特尔绿色包装股份有限公司</v>
      </c>
      <c r="D1937" s="11" t="str">
        <f>[1]动作!$G1936</f>
        <v>JS_WX_liteer</v>
      </c>
      <c r="E1937" s="11" t="str">
        <f>[1]动作!$D1936</f>
        <v>分系统1BMS4SOC过低二级故障</v>
      </c>
      <c r="F1937" s="11" t="s">
        <v>177</v>
      </c>
      <c r="G1937" s="12">
        <f>[1]动作!$A1936+[1]动作!$B1936</f>
        <v>43201.497106481482</v>
      </c>
      <c r="H1937" s="12"/>
      <c r="I1937" s="11"/>
    </row>
    <row r="1938" spans="1:9" hidden="1" x14ac:dyDescent="0.3">
      <c r="A1938" s="24">
        <v>1936</v>
      </c>
      <c r="B1938" s="11" t="str">
        <f>IFERROR(INDEX({"JSNY-BJ0001-01";"JSNY-JS0022-01";"JSNY-JS0002-01"},MATCH(D1938,{"BJ_zhongyu";"JS_WX_liteer";"JS_CZ_wodefeng"},0)),"")</f>
        <v>JSNY-JS0022-01</v>
      </c>
      <c r="C1938" s="11" t="str">
        <f>IFERROR(INDEX({"北京中裕世纪大酒店";"江苏利特尔绿色包装股份有限公司";"常州市金坛沃德丰电子科技有限公司"},MATCH(D1938,{"BJ_zhongyu";"JS_WX_liteer";"JS_CZ_wodefeng"},0)),"")</f>
        <v>江苏利特尔绿色包装股份有限公司</v>
      </c>
      <c r="D1938" s="11" t="str">
        <f>[1]动作!$G1937</f>
        <v>JS_WX_liteer</v>
      </c>
      <c r="E1938" s="11" t="str">
        <f>[1]动作!$D1937</f>
        <v>分系统1BMS3SOC过低一级故障</v>
      </c>
      <c r="F1938" s="11" t="s">
        <v>177</v>
      </c>
      <c r="G1938" s="12">
        <f>[1]动作!$A1937+[1]动作!$B1937</f>
        <v>43201.49728009259</v>
      </c>
      <c r="H1938" s="12"/>
      <c r="I1938" s="11"/>
    </row>
    <row r="1939" spans="1:9" hidden="1" x14ac:dyDescent="0.3">
      <c r="A1939" s="24">
        <v>1937</v>
      </c>
      <c r="B1939" s="11" t="str">
        <f>IFERROR(INDEX({"JSNY-BJ0001-01";"JSNY-JS0022-01";"JSNY-JS0002-01"},MATCH(D1939,{"BJ_zhongyu";"JS_WX_liteer";"JS_CZ_wodefeng"},0)),"")</f>
        <v>JSNY-JS0022-01</v>
      </c>
      <c r="C1939" s="11" t="str">
        <f>IFERROR(INDEX({"北京中裕世纪大酒店";"江苏利特尔绿色包装股份有限公司";"常州市金坛沃德丰电子科技有限公司"},MATCH(D1939,{"BJ_zhongyu";"JS_WX_liteer";"JS_CZ_wodefeng"},0)),"")</f>
        <v>江苏利特尔绿色包装股份有限公司</v>
      </c>
      <c r="D1939" s="11" t="str">
        <f>[1]动作!$G1938</f>
        <v>JS_WX_liteer</v>
      </c>
      <c r="E1939" s="11" t="str">
        <f>[1]动作!$D1938</f>
        <v>分系统1BMS3SOC过低二级故障</v>
      </c>
      <c r="F1939" s="11" t="s">
        <v>177</v>
      </c>
      <c r="G1939" s="12">
        <f>[1]动作!$A1938+[1]动作!$B1938</f>
        <v>43201.49728009259</v>
      </c>
      <c r="H1939" s="12"/>
      <c r="I1939" s="11"/>
    </row>
    <row r="1940" spans="1:9" hidden="1" x14ac:dyDescent="0.3">
      <c r="A1940" s="24">
        <v>1938</v>
      </c>
      <c r="B1940" s="11" t="str">
        <f>IFERROR(INDEX({"JSNY-BJ0001-01";"JSNY-JS0022-01";"JSNY-JS0002-01"},MATCH(D1940,{"BJ_zhongyu";"JS_WX_liteer";"JS_CZ_wodefeng"},0)),"")</f>
        <v>JSNY-JS0022-01</v>
      </c>
      <c r="C1940" s="11" t="str">
        <f>IFERROR(INDEX({"北京中裕世纪大酒店";"江苏利特尔绿色包装股份有限公司";"常州市金坛沃德丰电子科技有限公司"},MATCH(D1940,{"BJ_zhongyu";"JS_WX_liteer";"JS_CZ_wodefeng"},0)),"")</f>
        <v>江苏利特尔绿色包装股份有限公司</v>
      </c>
      <c r="D1940" s="11" t="str">
        <f>[1]动作!$G1939</f>
        <v>JS_WX_liteer</v>
      </c>
      <c r="E1940" s="11" t="str">
        <f>[1]动作!$D1939</f>
        <v>分系统1BMS8总电压过低一级故障</v>
      </c>
      <c r="F1940" s="11" t="s">
        <v>177</v>
      </c>
      <c r="G1940" s="12">
        <f>[1]动作!$A1939+[1]动作!$B1939</f>
        <v>43201.503067129626</v>
      </c>
      <c r="H1940" s="12"/>
      <c r="I1940" s="11"/>
    </row>
    <row r="1941" spans="1:9" hidden="1" x14ac:dyDescent="0.3">
      <c r="A1941" s="24">
        <v>1939</v>
      </c>
      <c r="B1941" s="11" t="str">
        <f>IFERROR(INDEX({"JSNY-BJ0001-01";"JSNY-JS0022-01";"JSNY-JS0002-01"},MATCH(D1941,{"BJ_zhongyu";"JS_WX_liteer";"JS_CZ_wodefeng"},0)),"")</f>
        <v>JSNY-JS0022-01</v>
      </c>
      <c r="C1941" s="11" t="str">
        <f>IFERROR(INDEX({"北京中裕世纪大酒店";"江苏利特尔绿色包装股份有限公司";"常州市金坛沃德丰电子科技有限公司"},MATCH(D1941,{"BJ_zhongyu";"JS_WX_liteer";"JS_CZ_wodefeng"},0)),"")</f>
        <v>江苏利特尔绿色包装股份有限公司</v>
      </c>
      <c r="D1941" s="11" t="str">
        <f>[1]动作!$G1940</f>
        <v>JS_WX_liteer</v>
      </c>
      <c r="E1941" s="11" t="str">
        <f>[1]动作!$D1940</f>
        <v>分系统1BMS9总电压过低一级故障</v>
      </c>
      <c r="F1941" s="11" t="s">
        <v>177</v>
      </c>
      <c r="G1941" s="12">
        <f>[1]动作!$A1940+[1]动作!$B1940</f>
        <v>43201.503125000003</v>
      </c>
      <c r="H1941" s="12"/>
      <c r="I1941" s="11"/>
    </row>
    <row r="1942" spans="1:9" hidden="1" x14ac:dyDescent="0.3">
      <c r="A1942" s="24">
        <v>1940</v>
      </c>
      <c r="B1942" s="11" t="str">
        <f>IFERROR(INDEX({"JSNY-BJ0001-01";"JSNY-JS0022-01";"JSNY-JS0002-01"},MATCH(D1942,{"BJ_zhongyu";"JS_WX_liteer";"JS_CZ_wodefeng"},0)),"")</f>
        <v>JSNY-JS0022-01</v>
      </c>
      <c r="C1942" s="11" t="str">
        <f>IFERROR(INDEX({"北京中裕世纪大酒店";"江苏利特尔绿色包装股份有限公司";"常州市金坛沃德丰电子科技有限公司"},MATCH(D1942,{"BJ_zhongyu";"JS_WX_liteer";"JS_CZ_wodefeng"},0)),"")</f>
        <v>江苏利特尔绿色包装股份有限公司</v>
      </c>
      <c r="D1942" s="11" t="str">
        <f>[1]动作!$G1941</f>
        <v>JS_WX_liteer</v>
      </c>
      <c r="E1942" s="11" t="str">
        <f>[1]动作!$D1941</f>
        <v>分系统1BMS4总电压过低一级故障</v>
      </c>
      <c r="F1942" s="11" t="s">
        <v>177</v>
      </c>
      <c r="G1942" s="12">
        <f>[1]动作!$A1941+[1]动作!$B1941</f>
        <v>43201.503298611111</v>
      </c>
      <c r="H1942" s="12"/>
      <c r="I1942" s="11"/>
    </row>
    <row r="1943" spans="1:9" hidden="1" x14ac:dyDescent="0.3">
      <c r="A1943" s="24">
        <v>1941</v>
      </c>
      <c r="B1943" s="11" t="str">
        <f>IFERROR(INDEX({"JSNY-BJ0001-01";"JSNY-JS0022-01";"JSNY-JS0002-01"},MATCH(D1943,{"BJ_zhongyu";"JS_WX_liteer";"JS_CZ_wodefeng"},0)),"")</f>
        <v>JSNY-JS0022-01</v>
      </c>
      <c r="C1943" s="11" t="str">
        <f>IFERROR(INDEX({"北京中裕世纪大酒店";"江苏利特尔绿色包装股份有限公司";"常州市金坛沃德丰电子科技有限公司"},MATCH(D1943,{"BJ_zhongyu";"JS_WX_liteer";"JS_CZ_wodefeng"},0)),"")</f>
        <v>江苏利特尔绿色包装股份有限公司</v>
      </c>
      <c r="D1943" s="11" t="str">
        <f>[1]动作!$G1942</f>
        <v>JS_WX_liteer</v>
      </c>
      <c r="E1943" s="11" t="str">
        <f>[1]动作!$D1942</f>
        <v>分系统1BMS1总电压过低一级故障</v>
      </c>
      <c r="F1943" s="11" t="s">
        <v>177</v>
      </c>
      <c r="G1943" s="12">
        <f>[1]动作!$A1942+[1]动作!$B1942</f>
        <v>43201.503368055557</v>
      </c>
      <c r="H1943" s="12"/>
      <c r="I1943" s="11"/>
    </row>
    <row r="1944" spans="1:9" hidden="1" x14ac:dyDescent="0.3">
      <c r="A1944" s="24">
        <v>1942</v>
      </c>
      <c r="B1944" s="11" t="str">
        <f>IFERROR(INDEX({"JSNY-BJ0001-01";"JSNY-JS0022-01";"JSNY-JS0002-01"},MATCH(D1944,{"BJ_zhongyu";"JS_WX_liteer";"JS_CZ_wodefeng"},0)),"")</f>
        <v>JSNY-JS0022-01</v>
      </c>
      <c r="C1944" s="11" t="str">
        <f>IFERROR(INDEX({"北京中裕世纪大酒店";"江苏利特尔绿色包装股份有限公司";"常州市金坛沃德丰电子科技有限公司"},MATCH(D1944,{"BJ_zhongyu";"JS_WX_liteer";"JS_CZ_wodefeng"},0)),"")</f>
        <v>江苏利特尔绿色包装股份有限公司</v>
      </c>
      <c r="D1944" s="11" t="str">
        <f>[1]动作!$G1943</f>
        <v>JS_WX_liteer</v>
      </c>
      <c r="E1944" s="11" t="str">
        <f>[1]动作!$D1943</f>
        <v>分系统1BMS2总电压过低一级故障</v>
      </c>
      <c r="F1944" s="11" t="s">
        <v>177</v>
      </c>
      <c r="G1944" s="12">
        <f>[1]动作!$A1943+[1]动作!$B1943</f>
        <v>43201.503368055557</v>
      </c>
      <c r="H1944" s="12"/>
      <c r="I1944" s="11"/>
    </row>
    <row r="1945" spans="1:9" hidden="1" x14ac:dyDescent="0.3">
      <c r="A1945" s="24">
        <v>1943</v>
      </c>
      <c r="B1945" s="11" t="str">
        <f>IFERROR(INDEX({"JSNY-BJ0001-01";"JSNY-JS0022-01";"JSNY-JS0002-01"},MATCH(D1945,{"BJ_zhongyu";"JS_WX_liteer";"JS_CZ_wodefeng"},0)),"")</f>
        <v>JSNY-JS0022-01</v>
      </c>
      <c r="C1945" s="11" t="str">
        <f>IFERROR(INDEX({"北京中裕世纪大酒店";"江苏利特尔绿色包装股份有限公司";"常州市金坛沃德丰电子科技有限公司"},MATCH(D1945,{"BJ_zhongyu";"JS_WX_liteer";"JS_CZ_wodefeng"},0)),"")</f>
        <v>江苏利特尔绿色包装股份有限公司</v>
      </c>
      <c r="D1945" s="11" t="str">
        <f>[1]动作!$G1944</f>
        <v>JS_WX_liteer</v>
      </c>
      <c r="E1945" s="11" t="str">
        <f>[1]动作!$D1944</f>
        <v>分系统1BMS3总电压过低一级故障</v>
      </c>
      <c r="F1945" s="11" t="s">
        <v>177</v>
      </c>
      <c r="G1945" s="12">
        <f>[1]动作!$A1944+[1]动作!$B1944</f>
        <v>43201.503368055557</v>
      </c>
      <c r="H1945" s="12"/>
      <c r="I1945" s="11"/>
    </row>
    <row r="1946" spans="1:9" hidden="1" x14ac:dyDescent="0.3">
      <c r="A1946" s="24">
        <v>1944</v>
      </c>
      <c r="B1946" s="11" t="str">
        <f>IFERROR(INDEX({"JSNY-BJ0001-01";"JSNY-JS0022-01";"JSNY-JS0002-01"},MATCH(D1946,{"BJ_zhongyu";"JS_WX_liteer";"JS_CZ_wodefeng"},0)),"")</f>
        <v>JSNY-JS0022-01</v>
      </c>
      <c r="C1946" s="11" t="str">
        <f>IFERROR(INDEX({"北京中裕世纪大酒店";"江苏利特尔绿色包装股份有限公司";"常州市金坛沃德丰电子科技有限公司"},MATCH(D1946,{"BJ_zhongyu";"JS_WX_liteer";"JS_CZ_wodefeng"},0)),"")</f>
        <v>江苏利特尔绿色包装股份有限公司</v>
      </c>
      <c r="D1946" s="11" t="str">
        <f>[1]动作!$G1945</f>
        <v>JS_WX_liteer</v>
      </c>
      <c r="E1946" s="11" t="str">
        <f>[1]动作!$D1945</f>
        <v>分系统1BMS5总电压过低一级故障</v>
      </c>
      <c r="F1946" s="11" t="s">
        <v>177</v>
      </c>
      <c r="G1946" s="12">
        <f>[1]动作!$A1945+[1]动作!$B1945</f>
        <v>43201.503368055557</v>
      </c>
      <c r="H1946" s="12"/>
      <c r="I1946" s="11"/>
    </row>
    <row r="1947" spans="1:9" hidden="1" x14ac:dyDescent="0.3">
      <c r="A1947" s="24">
        <v>1945</v>
      </c>
      <c r="B1947" s="11" t="str">
        <f>IFERROR(INDEX({"JSNY-BJ0001-01";"JSNY-JS0022-01";"JSNY-JS0002-01"},MATCH(D1947,{"BJ_zhongyu";"JS_WX_liteer";"JS_CZ_wodefeng"},0)),"")</f>
        <v>JSNY-JS0022-01</v>
      </c>
      <c r="C1947" s="11" t="str">
        <f>IFERROR(INDEX({"北京中裕世纪大酒店";"江苏利特尔绿色包装股份有限公司";"常州市金坛沃德丰电子科技有限公司"},MATCH(D1947,{"BJ_zhongyu";"JS_WX_liteer";"JS_CZ_wodefeng"},0)),"")</f>
        <v>江苏利特尔绿色包装股份有限公司</v>
      </c>
      <c r="D1947" s="11" t="str">
        <f>[1]动作!$G1946</f>
        <v>JS_WX_liteer</v>
      </c>
      <c r="E1947" s="11" t="str">
        <f>[1]动作!$D1946</f>
        <v>分系统1BMS7总电压过低一级故障</v>
      </c>
      <c r="F1947" s="11" t="s">
        <v>177</v>
      </c>
      <c r="G1947" s="12">
        <f>[1]动作!$A1946+[1]动作!$B1946</f>
        <v>43201.503368055557</v>
      </c>
      <c r="H1947" s="12"/>
      <c r="I1947" s="11"/>
    </row>
    <row r="1948" spans="1:9" hidden="1" x14ac:dyDescent="0.3">
      <c r="A1948" s="24">
        <v>1946</v>
      </c>
      <c r="B1948" s="11" t="str">
        <f>IFERROR(INDEX({"JSNY-BJ0001-01";"JSNY-JS0022-01";"JSNY-JS0002-01"},MATCH(D1948,{"BJ_zhongyu";"JS_WX_liteer";"JS_CZ_wodefeng"},0)),"")</f>
        <v>JSNY-JS0022-01</v>
      </c>
      <c r="C1948" s="11" t="str">
        <f>IFERROR(INDEX({"北京中裕世纪大酒店";"江苏利特尔绿色包装股份有限公司";"常州市金坛沃德丰电子科技有限公司"},MATCH(D1948,{"BJ_zhongyu";"JS_WX_liteer";"JS_CZ_wodefeng"},0)),"")</f>
        <v>江苏利特尔绿色包装股份有限公司</v>
      </c>
      <c r="D1948" s="11" t="str">
        <f>[1]动作!$G1947</f>
        <v>JS_WX_liteer</v>
      </c>
      <c r="E1948" s="11" t="str">
        <f>[1]动作!$D1947</f>
        <v>分系统1BMS6总电压过低一级故障</v>
      </c>
      <c r="F1948" s="11" t="s">
        <v>177</v>
      </c>
      <c r="G1948" s="12">
        <f>[1]动作!$A1947+[1]动作!$B1947</f>
        <v>43201.503425925926</v>
      </c>
      <c r="H1948" s="12"/>
      <c r="I1948" s="11"/>
    </row>
    <row r="1949" spans="1:9" hidden="1" x14ac:dyDescent="0.3">
      <c r="A1949" s="24">
        <v>1947</v>
      </c>
      <c r="B1949" s="11" t="str">
        <f>IFERROR(INDEX({"JSNY-BJ0001-01";"JSNY-JS0022-01";"JSNY-JS0002-01"},MATCH(D1949,{"BJ_zhongyu";"JS_WX_liteer";"JS_CZ_wodefeng"},0)),"")</f>
        <v>JSNY-BJ0001-01</v>
      </c>
      <c r="C1949" s="11" t="str">
        <f>IFERROR(INDEX({"北京中裕世纪大酒店";"江苏利特尔绿色包装股份有限公司";"常州市金坛沃德丰电子科技有限公司"},MATCH(D1949,{"BJ_zhongyu";"JS_WX_liteer";"JS_CZ_wodefeng"},0)),"")</f>
        <v>北京中裕世纪大酒店</v>
      </c>
      <c r="D1949" s="11" t="str">
        <f>[1]动作!$G1948</f>
        <v>BJ_zhongyu</v>
      </c>
      <c r="E1949" s="11" t="str">
        <f>[1]动作!$D1948</f>
        <v>分系统4告警状态</v>
      </c>
      <c r="F1949" s="11" t="s">
        <v>178</v>
      </c>
      <c r="G1949" s="12">
        <f>[1]动作!$A1948+[1]动作!$B1948</f>
        <v>43201.564513888887</v>
      </c>
      <c r="H1949" s="12"/>
      <c r="I1949" s="11"/>
    </row>
    <row r="1950" spans="1:9" hidden="1" x14ac:dyDescent="0.3">
      <c r="A1950" s="24">
        <v>1948</v>
      </c>
      <c r="B1950" s="11" t="str">
        <f>IFERROR(INDEX({"JSNY-BJ0001-01";"JSNY-JS0022-01";"JSNY-JS0002-01"},MATCH(D1950,{"BJ_zhongyu";"JS_WX_liteer";"JS_CZ_wodefeng"},0)),"")</f>
        <v>JSNY-BJ0001-01</v>
      </c>
      <c r="C1950" s="11" t="str">
        <f>IFERROR(INDEX({"北京中裕世纪大酒店";"江苏利特尔绿色包装股份有限公司";"常州市金坛沃德丰电子科技有限公司"},MATCH(D1950,{"BJ_zhongyu";"JS_WX_liteer";"JS_CZ_wodefeng"},0)),"")</f>
        <v>北京中裕世纪大酒店</v>
      </c>
      <c r="D1950" s="11" t="str">
        <f>[1]动作!$G1949</f>
        <v>BJ_zhongyu</v>
      </c>
      <c r="E1950" s="11" t="str">
        <f>[1]动作!$D1949</f>
        <v>分系统4PCS告警状态</v>
      </c>
      <c r="F1950" s="11" t="s">
        <v>176</v>
      </c>
      <c r="G1950" s="12">
        <f>[1]动作!$A1949+[1]动作!$B1949</f>
        <v>43201.564513888887</v>
      </c>
      <c r="H1950" s="12"/>
      <c r="I1950" s="11"/>
    </row>
    <row r="1951" spans="1:9" hidden="1" x14ac:dyDescent="0.3">
      <c r="A1951" s="24">
        <v>1949</v>
      </c>
      <c r="B1951" s="11" t="str">
        <f>IFERROR(INDEX({"JSNY-BJ0001-01";"JSNY-JS0022-01";"JSNY-JS0002-01"},MATCH(D1951,{"BJ_zhongyu";"JS_WX_liteer";"JS_CZ_wodefeng"},0)),"")</f>
        <v>JSNY-BJ0001-01</v>
      </c>
      <c r="C1951" s="11" t="str">
        <f>IFERROR(INDEX({"北京中裕世纪大酒店";"江苏利特尔绿色包装股份有限公司";"常州市金坛沃德丰电子科技有限公司"},MATCH(D1951,{"BJ_zhongyu";"JS_WX_liteer";"JS_CZ_wodefeng"},0)),"")</f>
        <v>北京中裕世纪大酒店</v>
      </c>
      <c r="D1951" s="11" t="str">
        <f>[1]动作!$G1950</f>
        <v>BJ_zhongyu</v>
      </c>
      <c r="E1951" s="11" t="str">
        <f>[1]动作!$D1950</f>
        <v>分系统1告警状态</v>
      </c>
      <c r="F1951" s="11" t="s">
        <v>178</v>
      </c>
      <c r="G1951" s="12">
        <f>[1]动作!$A1950+[1]动作!$B1950</f>
        <v>43201.571631944447</v>
      </c>
      <c r="H1951" s="12"/>
      <c r="I1951" s="11"/>
    </row>
    <row r="1952" spans="1:9" hidden="1" x14ac:dyDescent="0.3">
      <c r="A1952" s="24">
        <v>1950</v>
      </c>
      <c r="B1952" s="11" t="str">
        <f>IFERROR(INDEX({"JSNY-BJ0001-01";"JSNY-JS0022-01";"JSNY-JS0002-01"},MATCH(D1952,{"BJ_zhongyu";"JS_WX_liteer";"JS_CZ_wodefeng"},0)),"")</f>
        <v>JSNY-BJ0001-01</v>
      </c>
      <c r="C1952" s="11" t="str">
        <f>IFERROR(INDEX({"北京中裕世纪大酒店";"江苏利特尔绿色包装股份有限公司";"常州市金坛沃德丰电子科技有限公司"},MATCH(D1952,{"BJ_zhongyu";"JS_WX_liteer";"JS_CZ_wodefeng"},0)),"")</f>
        <v>北京中裕世纪大酒店</v>
      </c>
      <c r="D1952" s="11" t="str">
        <f>[1]动作!$G1951</f>
        <v>BJ_zhongyu</v>
      </c>
      <c r="E1952" s="11" t="str">
        <f>[1]动作!$D1951</f>
        <v>分系统1PCS告警状态</v>
      </c>
      <c r="F1952" s="11" t="s">
        <v>176</v>
      </c>
      <c r="G1952" s="12">
        <f>[1]动作!$A1951+[1]动作!$B1951</f>
        <v>43201.571631944447</v>
      </c>
      <c r="H1952" s="12"/>
      <c r="I1952" s="11"/>
    </row>
    <row r="1953" spans="1:9" hidden="1" x14ac:dyDescent="0.3">
      <c r="A1953" s="24">
        <v>1951</v>
      </c>
      <c r="B1953" s="11" t="str">
        <f>IFERROR(INDEX({"JSNY-BJ0001-01";"JSNY-JS0022-01";"JSNY-JS0002-01"},MATCH(D1953,{"BJ_zhongyu";"JS_WX_liteer";"JS_CZ_wodefeng"},0)),"")</f>
        <v>JSNY-JS0002-01</v>
      </c>
      <c r="C1953" s="11" t="str">
        <f>IFERROR(INDEX({"北京中裕世纪大酒店";"江苏利特尔绿色包装股份有限公司";"常州市金坛沃德丰电子科技有限公司"},MATCH(D1953,{"BJ_zhongyu";"JS_WX_liteer";"JS_CZ_wodefeng"},0)),"")</f>
        <v>常州市金坛沃德丰电子科技有限公司</v>
      </c>
      <c r="D1953" s="11" t="str">
        <f>[1]动作!$G1952</f>
        <v>JS_CZ_wodefeng</v>
      </c>
      <c r="E1953" s="11" t="str">
        <f>[1]动作!$D1952</f>
        <v>电表故障</v>
      </c>
      <c r="F1953" s="11" t="s">
        <v>45</v>
      </c>
      <c r="G1953" s="12">
        <f>[1]动作!$A1952+[1]动作!$B1952</f>
        <v>43201.655162037037</v>
      </c>
      <c r="H1953" s="12"/>
      <c r="I1953" s="11"/>
    </row>
    <row r="1954" spans="1:9" hidden="1" x14ac:dyDescent="0.3">
      <c r="A1954" s="24">
        <v>1952</v>
      </c>
      <c r="B1954" s="11" t="str">
        <f>IFERROR(INDEX({"JSNY-BJ0001-01";"JSNY-JS0022-01";"JSNY-JS0002-01"},MATCH(D1954,{"BJ_zhongyu";"JS_WX_liteer";"JS_CZ_wodefeng"},0)),"")</f>
        <v>JSNY-JS0002-01</v>
      </c>
      <c r="C1954" s="11" t="str">
        <f>IFERROR(INDEX({"北京中裕世纪大酒店";"江苏利特尔绿色包装股份有限公司";"常州市金坛沃德丰电子科技有限公司"},MATCH(D1954,{"BJ_zhongyu";"JS_WX_liteer";"JS_CZ_wodefeng"},0)),"")</f>
        <v>常州市金坛沃德丰电子科技有限公司</v>
      </c>
      <c r="D1954" s="11" t="str">
        <f>[1]动作!$G1953</f>
        <v>JS_CZ_wodefeng</v>
      </c>
      <c r="E1954" s="11" t="str">
        <f>[1]动作!$D1953</f>
        <v>电表故障</v>
      </c>
      <c r="F1954" s="11" t="s">
        <v>45</v>
      </c>
      <c r="G1954" s="12">
        <f>[1]动作!$A1953+[1]动作!$B1953</f>
        <v>43201.657430555555</v>
      </c>
      <c r="H1954" s="12"/>
      <c r="I1954" s="11"/>
    </row>
    <row r="1955" spans="1:9" hidden="1" x14ac:dyDescent="0.3">
      <c r="A1955" s="24">
        <v>1953</v>
      </c>
      <c r="B1955" s="11" t="str">
        <f>IFERROR(INDEX({"JSNY-BJ0001-01";"JSNY-JS0022-01";"JSNY-JS0002-01"},MATCH(D1955,{"BJ_zhongyu";"JS_WX_liteer";"JS_CZ_wodefeng"},0)),"")</f>
        <v>JSNY-JS0002-01</v>
      </c>
      <c r="C1955" s="11" t="str">
        <f>IFERROR(INDEX({"北京中裕世纪大酒店";"江苏利特尔绿色包装股份有限公司";"常州市金坛沃德丰电子科技有限公司"},MATCH(D1955,{"BJ_zhongyu";"JS_WX_liteer";"JS_CZ_wodefeng"},0)),"")</f>
        <v>常州市金坛沃德丰电子科技有限公司</v>
      </c>
      <c r="D1955" s="11" t="str">
        <f>[1]动作!$G1954</f>
        <v>JS_CZ_wodefeng</v>
      </c>
      <c r="E1955" s="11" t="str">
        <f>[1]动作!$D1954</f>
        <v>电表故障</v>
      </c>
      <c r="F1955" s="11" t="s">
        <v>45</v>
      </c>
      <c r="G1955" s="12">
        <f>[1]动作!$A1954+[1]动作!$B1954</f>
        <v>43201.657546296294</v>
      </c>
      <c r="H1955" s="12"/>
      <c r="I1955" s="11"/>
    </row>
    <row r="1956" spans="1:9" hidden="1" x14ac:dyDescent="0.3">
      <c r="A1956" s="24">
        <v>1954</v>
      </c>
      <c r="B1956" s="11" t="str">
        <f>IFERROR(INDEX({"JSNY-BJ0001-01";"JSNY-JS0022-01";"JSNY-JS0002-01"},MATCH(D1956,{"BJ_zhongyu";"JS_WX_liteer";"JS_CZ_wodefeng"},0)),"")</f>
        <v>JSNY-JS0002-01</v>
      </c>
      <c r="C1956" s="11" t="str">
        <f>IFERROR(INDEX({"北京中裕世纪大酒店";"江苏利特尔绿色包装股份有限公司";"常州市金坛沃德丰电子科技有限公司"},MATCH(D1956,{"BJ_zhongyu";"JS_WX_liteer";"JS_CZ_wodefeng"},0)),"")</f>
        <v>常州市金坛沃德丰电子科技有限公司</v>
      </c>
      <c r="D1956" s="11" t="str">
        <f>[1]动作!$G1955</f>
        <v>JS_CZ_wodefeng</v>
      </c>
      <c r="E1956" s="11" t="str">
        <f>[1]动作!$D1955</f>
        <v>电表故障</v>
      </c>
      <c r="F1956" s="11" t="s">
        <v>45</v>
      </c>
      <c r="G1956" s="12">
        <f>[1]动作!$A1955+[1]动作!$B1955</f>
        <v>43201.657650462963</v>
      </c>
      <c r="H1956" s="12"/>
      <c r="I1956" s="11"/>
    </row>
    <row r="1957" spans="1:9" hidden="1" x14ac:dyDescent="0.3">
      <c r="A1957" s="24">
        <v>1955</v>
      </c>
      <c r="B1957" s="11" t="str">
        <f>IFERROR(INDEX({"JSNY-BJ0001-01";"JSNY-JS0022-01";"JSNY-JS0002-01"},MATCH(D1957,{"BJ_zhongyu";"JS_WX_liteer";"JS_CZ_wodefeng"},0)),"")</f>
        <v>JSNY-JS0002-01</v>
      </c>
      <c r="C1957" s="11" t="str">
        <f>IFERROR(INDEX({"北京中裕世纪大酒店";"江苏利特尔绿色包装股份有限公司";"常州市金坛沃德丰电子科技有限公司"},MATCH(D1957,{"BJ_zhongyu";"JS_WX_liteer";"JS_CZ_wodefeng"},0)),"")</f>
        <v>常州市金坛沃德丰电子科技有限公司</v>
      </c>
      <c r="D1957" s="11" t="str">
        <f>[1]动作!$G1956</f>
        <v>JS_CZ_wodefeng</v>
      </c>
      <c r="E1957" s="11" t="str">
        <f>[1]动作!$D1956</f>
        <v>电表故障</v>
      </c>
      <c r="F1957" s="11" t="s">
        <v>45</v>
      </c>
      <c r="G1957" s="12">
        <f>[1]动作!$A1956+[1]动作!$B1956</f>
        <v>43201.658518518518</v>
      </c>
      <c r="H1957" s="12"/>
      <c r="I1957" s="11"/>
    </row>
    <row r="1958" spans="1:9" hidden="1" x14ac:dyDescent="0.3">
      <c r="A1958" s="24">
        <v>1956</v>
      </c>
      <c r="B1958" s="11" t="str">
        <f>IFERROR(INDEX({"JSNY-BJ0001-01";"JSNY-JS0022-01";"JSNY-JS0002-01"},MATCH(D1958,{"BJ_zhongyu";"JS_WX_liteer";"JS_CZ_wodefeng"},0)),"")</f>
        <v>JSNY-JS0002-01</v>
      </c>
      <c r="C1958" s="11" t="str">
        <f>IFERROR(INDEX({"北京中裕世纪大酒店";"江苏利特尔绿色包装股份有限公司";"常州市金坛沃德丰电子科技有限公司"},MATCH(D1958,{"BJ_zhongyu";"JS_WX_liteer";"JS_CZ_wodefeng"},0)),"")</f>
        <v>常州市金坛沃德丰电子科技有限公司</v>
      </c>
      <c r="D1958" s="11" t="str">
        <f>[1]动作!$G1957</f>
        <v>JS_CZ_wodefeng</v>
      </c>
      <c r="E1958" s="11" t="str">
        <f>[1]动作!$D1957</f>
        <v>电表故障</v>
      </c>
      <c r="F1958" s="11" t="s">
        <v>45</v>
      </c>
      <c r="G1958" s="12">
        <f>[1]动作!$A1957+[1]动作!$B1957</f>
        <v>43201.662523148145</v>
      </c>
      <c r="H1958" s="12"/>
      <c r="I1958" s="11"/>
    </row>
    <row r="1959" spans="1:9" hidden="1" x14ac:dyDescent="0.3">
      <c r="A1959" s="24">
        <v>1957</v>
      </c>
      <c r="B1959" s="11" t="str">
        <f>IFERROR(INDEX({"JSNY-BJ0001-01";"JSNY-JS0022-01";"JSNY-JS0002-01"},MATCH(D1959,{"BJ_zhongyu";"JS_WX_liteer";"JS_CZ_wodefeng"},0)),"")</f>
        <v>JSNY-JS0002-01</v>
      </c>
      <c r="C1959" s="11" t="str">
        <f>IFERROR(INDEX({"北京中裕世纪大酒店";"江苏利特尔绿色包装股份有限公司";"常州市金坛沃德丰电子科技有限公司"},MATCH(D1959,{"BJ_zhongyu";"JS_WX_liteer";"JS_CZ_wodefeng"},0)),"")</f>
        <v>常州市金坛沃德丰电子科技有限公司</v>
      </c>
      <c r="D1959" s="11" t="str">
        <f>[1]动作!$G1958</f>
        <v>JS_CZ_wodefeng</v>
      </c>
      <c r="E1959" s="11" t="str">
        <f>[1]动作!$D1958</f>
        <v>电表故障</v>
      </c>
      <c r="F1959" s="11" t="s">
        <v>45</v>
      </c>
      <c r="G1959" s="12">
        <f>[1]动作!$A1958+[1]动作!$B1958</f>
        <v>43201.664085648146</v>
      </c>
      <c r="H1959" s="12"/>
      <c r="I1959" s="11"/>
    </row>
    <row r="1960" spans="1:9" hidden="1" x14ac:dyDescent="0.3">
      <c r="A1960" s="24">
        <v>1958</v>
      </c>
      <c r="B1960" s="11" t="str">
        <f>IFERROR(INDEX({"JSNY-BJ0001-01";"JSNY-JS0022-01";"JSNY-JS0002-01"},MATCH(D1960,{"BJ_zhongyu";"JS_WX_liteer";"JS_CZ_wodefeng"},0)),"")</f>
        <v>JSNY-JS0002-01</v>
      </c>
      <c r="C1960" s="11" t="str">
        <f>IFERROR(INDEX({"北京中裕世纪大酒店";"江苏利特尔绿色包装股份有限公司";"常州市金坛沃德丰电子科技有限公司"},MATCH(D1960,{"BJ_zhongyu";"JS_WX_liteer";"JS_CZ_wodefeng"},0)),"")</f>
        <v>常州市金坛沃德丰电子科技有限公司</v>
      </c>
      <c r="D1960" s="11" t="str">
        <f>[1]动作!$G1959</f>
        <v>JS_CZ_wodefeng</v>
      </c>
      <c r="E1960" s="11" t="str">
        <f>[1]动作!$D1959</f>
        <v>电表故障</v>
      </c>
      <c r="F1960" s="11" t="s">
        <v>45</v>
      </c>
      <c r="G1960" s="12">
        <f>[1]动作!$A1959+[1]动作!$B1959</f>
        <v>43201.667962962965</v>
      </c>
      <c r="H1960" s="12"/>
      <c r="I1960" s="11"/>
    </row>
    <row r="1961" spans="1:9" hidden="1" x14ac:dyDescent="0.3">
      <c r="A1961" s="24">
        <v>1959</v>
      </c>
      <c r="B1961" s="11" t="str">
        <f>IFERROR(INDEX({"JSNY-BJ0001-01";"JSNY-JS0022-01";"JSNY-JS0002-01"},MATCH(D1961,{"BJ_zhongyu";"JS_WX_liteer";"JS_CZ_wodefeng"},0)),"")</f>
        <v>JSNY-JS0002-01</v>
      </c>
      <c r="C1961" s="11" t="str">
        <f>IFERROR(INDEX({"北京中裕世纪大酒店";"江苏利特尔绿色包装股份有限公司";"常州市金坛沃德丰电子科技有限公司"},MATCH(D1961,{"BJ_zhongyu";"JS_WX_liteer";"JS_CZ_wodefeng"},0)),"")</f>
        <v>常州市金坛沃德丰电子科技有限公司</v>
      </c>
      <c r="D1961" s="11" t="str">
        <f>[1]动作!$G1960</f>
        <v>JS_CZ_wodefeng</v>
      </c>
      <c r="E1961" s="11" t="str">
        <f>[1]动作!$D1960</f>
        <v>电表故障</v>
      </c>
      <c r="F1961" s="11" t="s">
        <v>45</v>
      </c>
      <c r="G1961" s="12">
        <f>[1]动作!$A1960+[1]动作!$B1960</f>
        <v>43201.668946759259</v>
      </c>
      <c r="H1961" s="12"/>
      <c r="I1961" s="11"/>
    </row>
    <row r="1962" spans="1:9" hidden="1" x14ac:dyDescent="0.3">
      <c r="A1962" s="24">
        <v>1960</v>
      </c>
      <c r="B1962" s="11" t="str">
        <f>IFERROR(INDEX({"JSNY-BJ0001-01";"JSNY-JS0022-01";"JSNY-JS0002-01"},MATCH(D1962,{"BJ_zhongyu";"JS_WX_liteer";"JS_CZ_wodefeng"},0)),"")</f>
        <v>JSNY-JS0002-01</v>
      </c>
      <c r="C1962" s="11" t="str">
        <f>IFERROR(INDEX({"北京中裕世纪大酒店";"江苏利特尔绿色包装股份有限公司";"常州市金坛沃德丰电子科技有限公司"},MATCH(D1962,{"BJ_zhongyu";"JS_WX_liteer";"JS_CZ_wodefeng"},0)),"")</f>
        <v>常州市金坛沃德丰电子科技有限公司</v>
      </c>
      <c r="D1962" s="11" t="str">
        <f>[1]动作!$G1961</f>
        <v>JS_CZ_wodefeng</v>
      </c>
      <c r="E1962" s="11" t="str">
        <f>[1]动作!$D1961</f>
        <v>电表故障</v>
      </c>
      <c r="F1962" s="11" t="s">
        <v>45</v>
      </c>
      <c r="G1962" s="12">
        <f>[1]动作!$A1961+[1]动作!$B1961</f>
        <v>43201.670277777775</v>
      </c>
      <c r="H1962" s="12"/>
      <c r="I1962" s="11"/>
    </row>
    <row r="1963" spans="1:9" hidden="1" x14ac:dyDescent="0.3">
      <c r="A1963" s="24">
        <v>1961</v>
      </c>
      <c r="B1963" s="11" t="str">
        <f>IFERROR(INDEX({"JSNY-BJ0001-01";"JSNY-JS0022-01";"JSNY-JS0002-01"},MATCH(D1963,{"BJ_zhongyu";"JS_WX_liteer";"JS_CZ_wodefeng"},0)),"")</f>
        <v>JSNY-JS0002-01</v>
      </c>
      <c r="C1963" s="11" t="str">
        <f>IFERROR(INDEX({"北京中裕世纪大酒店";"江苏利特尔绿色包装股份有限公司";"常州市金坛沃德丰电子科技有限公司"},MATCH(D1963,{"BJ_zhongyu";"JS_WX_liteer";"JS_CZ_wodefeng"},0)),"")</f>
        <v>常州市金坛沃德丰电子科技有限公司</v>
      </c>
      <c r="D1963" s="11" t="str">
        <f>[1]动作!$G1962</f>
        <v>JS_CZ_wodefeng</v>
      </c>
      <c r="E1963" s="11" t="str">
        <f>[1]动作!$D1962</f>
        <v>电表故障</v>
      </c>
      <c r="F1963" s="11" t="s">
        <v>45</v>
      </c>
      <c r="G1963" s="12">
        <f>[1]动作!$A1962+[1]动作!$B1962</f>
        <v>43201.671203703707</v>
      </c>
      <c r="H1963" s="12"/>
      <c r="I1963" s="11"/>
    </row>
    <row r="1964" spans="1:9" hidden="1" x14ac:dyDescent="0.3">
      <c r="A1964" s="24">
        <v>1962</v>
      </c>
      <c r="B1964" s="11" t="str">
        <f>IFERROR(INDEX({"JSNY-BJ0001-01";"JSNY-JS0022-01";"JSNY-JS0002-01"},MATCH(D1964,{"BJ_zhongyu";"JS_WX_liteer";"JS_CZ_wodefeng"},0)),"")</f>
        <v>JSNY-JS0002-01</v>
      </c>
      <c r="C1964" s="11" t="str">
        <f>IFERROR(INDEX({"北京中裕世纪大酒店";"江苏利特尔绿色包装股份有限公司";"常州市金坛沃德丰电子科技有限公司"},MATCH(D1964,{"BJ_zhongyu";"JS_WX_liteer";"JS_CZ_wodefeng"},0)),"")</f>
        <v>常州市金坛沃德丰电子科技有限公司</v>
      </c>
      <c r="D1964" s="11" t="str">
        <f>[1]动作!$G1963</f>
        <v>JS_CZ_wodefeng</v>
      </c>
      <c r="E1964" s="11" t="str">
        <f>[1]动作!$D1963</f>
        <v>电表故障</v>
      </c>
      <c r="F1964" s="11" t="s">
        <v>45</v>
      </c>
      <c r="G1964" s="12">
        <f>[1]动作!$A1963+[1]动作!$B1963</f>
        <v>43201.671377314815</v>
      </c>
      <c r="H1964" s="12"/>
      <c r="I1964" s="11"/>
    </row>
    <row r="1965" spans="1:9" hidden="1" x14ac:dyDescent="0.3">
      <c r="A1965" s="24">
        <v>1963</v>
      </c>
      <c r="B1965" s="11" t="str">
        <f>IFERROR(INDEX({"JSNY-BJ0001-01";"JSNY-JS0022-01";"JSNY-JS0002-01"},MATCH(D1965,{"BJ_zhongyu";"JS_WX_liteer";"JS_CZ_wodefeng"},0)),"")</f>
        <v>JSNY-JS0002-01</v>
      </c>
      <c r="C1965" s="11" t="str">
        <f>IFERROR(INDEX({"北京中裕世纪大酒店";"江苏利特尔绿色包装股份有限公司";"常州市金坛沃德丰电子科技有限公司"},MATCH(D1965,{"BJ_zhongyu";"JS_WX_liteer";"JS_CZ_wodefeng"},0)),"")</f>
        <v>常州市金坛沃德丰电子科技有限公司</v>
      </c>
      <c r="D1965" s="11" t="str">
        <f>[1]动作!$G1964</f>
        <v>JS_CZ_wodefeng</v>
      </c>
      <c r="E1965" s="11" t="str">
        <f>[1]动作!$D1964</f>
        <v>电表故障</v>
      </c>
      <c r="F1965" s="11" t="s">
        <v>45</v>
      </c>
      <c r="G1965" s="12">
        <f>[1]动作!$A1964+[1]动作!$B1964</f>
        <v>43201.672662037039</v>
      </c>
      <c r="H1965" s="12"/>
      <c r="I1965" s="11"/>
    </row>
    <row r="1966" spans="1:9" hidden="1" x14ac:dyDescent="0.3">
      <c r="A1966" s="24">
        <v>1964</v>
      </c>
      <c r="B1966" s="11" t="str">
        <f>IFERROR(INDEX({"JSNY-BJ0001-01";"JSNY-JS0022-01";"JSNY-JS0002-01"},MATCH(D1966,{"BJ_zhongyu";"JS_WX_liteer";"JS_CZ_wodefeng"},0)),"")</f>
        <v>JSNY-JS0002-01</v>
      </c>
      <c r="C1966" s="11" t="str">
        <f>IFERROR(INDEX({"北京中裕世纪大酒店";"江苏利特尔绿色包装股份有限公司";"常州市金坛沃德丰电子科技有限公司"},MATCH(D1966,{"BJ_zhongyu";"JS_WX_liteer";"JS_CZ_wodefeng"},0)),"")</f>
        <v>常州市金坛沃德丰电子科技有限公司</v>
      </c>
      <c r="D1966" s="11" t="str">
        <f>[1]动作!$G1965</f>
        <v>JS_CZ_wodefeng</v>
      </c>
      <c r="E1966" s="11" t="str">
        <f>[1]动作!$D1965</f>
        <v>电表故障</v>
      </c>
      <c r="F1966" s="11" t="s">
        <v>45</v>
      </c>
      <c r="G1966" s="12">
        <f>[1]动作!$A1965+[1]动作!$B1965</f>
        <v>43201.672777777778</v>
      </c>
      <c r="H1966" s="12"/>
      <c r="I1966" s="11"/>
    </row>
    <row r="1967" spans="1:9" hidden="1" x14ac:dyDescent="0.3">
      <c r="A1967" s="24">
        <v>1965</v>
      </c>
      <c r="B1967" s="11" t="str">
        <f>IFERROR(INDEX({"JSNY-BJ0001-01";"JSNY-JS0022-01";"JSNY-JS0002-01"},MATCH(D1967,{"BJ_zhongyu";"JS_WX_liteer";"JS_CZ_wodefeng"},0)),"")</f>
        <v>JSNY-JS0002-01</v>
      </c>
      <c r="C1967" s="11" t="str">
        <f>IFERROR(INDEX({"北京中裕世纪大酒店";"江苏利特尔绿色包装股份有限公司";"常州市金坛沃德丰电子科技有限公司"},MATCH(D1967,{"BJ_zhongyu";"JS_WX_liteer";"JS_CZ_wodefeng"},0)),"")</f>
        <v>常州市金坛沃德丰电子科技有限公司</v>
      </c>
      <c r="D1967" s="11" t="str">
        <f>[1]动作!$G1966</f>
        <v>JS_CZ_wodefeng</v>
      </c>
      <c r="E1967" s="11" t="str">
        <f>[1]动作!$D1966</f>
        <v>电表故障</v>
      </c>
      <c r="F1967" s="11" t="s">
        <v>45</v>
      </c>
      <c r="G1967" s="12">
        <f>[1]动作!$A1966+[1]动作!$B1966</f>
        <v>43201.672951388886</v>
      </c>
      <c r="H1967" s="12"/>
      <c r="I1967" s="11"/>
    </row>
    <row r="1968" spans="1:9" hidden="1" x14ac:dyDescent="0.3">
      <c r="A1968" s="24">
        <v>1966</v>
      </c>
      <c r="B1968" s="11" t="str">
        <f>IFERROR(INDEX({"JSNY-BJ0001-01";"JSNY-JS0022-01";"JSNY-JS0002-01"},MATCH(D1968,{"BJ_zhongyu";"JS_WX_liteer";"JS_CZ_wodefeng"},0)),"")</f>
        <v>JSNY-JS0002-01</v>
      </c>
      <c r="C1968" s="11" t="str">
        <f>IFERROR(INDEX({"北京中裕世纪大酒店";"江苏利特尔绿色包装股份有限公司";"常州市金坛沃德丰电子科技有限公司"},MATCH(D1968,{"BJ_zhongyu";"JS_WX_liteer";"JS_CZ_wodefeng"},0)),"")</f>
        <v>常州市金坛沃德丰电子科技有限公司</v>
      </c>
      <c r="D1968" s="11" t="str">
        <f>[1]动作!$G1967</f>
        <v>JS_CZ_wodefeng</v>
      </c>
      <c r="E1968" s="11" t="str">
        <f>[1]动作!$D1967</f>
        <v>电表故障</v>
      </c>
      <c r="F1968" s="11" t="s">
        <v>45</v>
      </c>
      <c r="G1968" s="12">
        <f>[1]动作!$A1967+[1]动作!$B1967</f>
        <v>43201.674224537041</v>
      </c>
      <c r="H1968" s="12"/>
      <c r="I1968" s="11"/>
    </row>
    <row r="1969" spans="1:9" hidden="1" x14ac:dyDescent="0.3">
      <c r="A1969" s="24">
        <v>1967</v>
      </c>
      <c r="B1969" s="11" t="str">
        <f>IFERROR(INDEX({"JSNY-BJ0001-01";"JSNY-JS0022-01";"JSNY-JS0002-01"},MATCH(D1969,{"BJ_zhongyu";"JS_WX_liteer";"JS_CZ_wodefeng"},0)),"")</f>
        <v>JSNY-JS0002-01</v>
      </c>
      <c r="C1969" s="11" t="str">
        <f>IFERROR(INDEX({"北京中裕世纪大酒店";"江苏利特尔绿色包装股份有限公司";"常州市金坛沃德丰电子科技有限公司"},MATCH(D1969,{"BJ_zhongyu";"JS_WX_liteer";"JS_CZ_wodefeng"},0)),"")</f>
        <v>常州市金坛沃德丰电子科技有限公司</v>
      </c>
      <c r="D1969" s="11" t="str">
        <f>[1]动作!$G1968</f>
        <v>JS_CZ_wodefeng</v>
      </c>
      <c r="E1969" s="11" t="str">
        <f>[1]动作!$D1968</f>
        <v>电表故障</v>
      </c>
      <c r="F1969" s="11" t="s">
        <v>45</v>
      </c>
      <c r="G1969" s="12">
        <f>[1]动作!$A1968+[1]动作!$B1968</f>
        <v>43201.677928240744</v>
      </c>
      <c r="H1969" s="12"/>
      <c r="I1969" s="11"/>
    </row>
    <row r="1970" spans="1:9" hidden="1" x14ac:dyDescent="0.3">
      <c r="A1970" s="24">
        <v>1968</v>
      </c>
      <c r="B1970" s="11" t="str">
        <f>IFERROR(INDEX({"JSNY-BJ0001-01";"JSNY-JS0022-01";"JSNY-JS0002-01"},MATCH(D1970,{"BJ_zhongyu";"JS_WX_liteer";"JS_CZ_wodefeng"},0)),"")</f>
        <v>JSNY-JS0002-01</v>
      </c>
      <c r="C1970" s="11" t="str">
        <f>IFERROR(INDEX({"北京中裕世纪大酒店";"江苏利特尔绿色包装股份有限公司";"常州市金坛沃德丰电子科技有限公司"},MATCH(D1970,{"BJ_zhongyu";"JS_WX_liteer";"JS_CZ_wodefeng"},0)),"")</f>
        <v>常州市金坛沃德丰电子科技有限公司</v>
      </c>
      <c r="D1970" s="11" t="str">
        <f>[1]动作!$G1969</f>
        <v>JS_CZ_wodefeng</v>
      </c>
      <c r="E1970" s="11" t="str">
        <f>[1]动作!$D1969</f>
        <v>电表故障</v>
      </c>
      <c r="F1970" s="11" t="s">
        <v>45</v>
      </c>
      <c r="G1970" s="12">
        <f>[1]动作!$A1969+[1]动作!$B1969</f>
        <v>43201.678043981483</v>
      </c>
      <c r="H1970" s="12"/>
      <c r="I1970" s="11"/>
    </row>
    <row r="1971" spans="1:9" hidden="1" x14ac:dyDescent="0.3">
      <c r="A1971" s="24">
        <v>1969</v>
      </c>
      <c r="B1971" s="11" t="str">
        <f>IFERROR(INDEX({"JSNY-BJ0001-01";"JSNY-JS0022-01";"JSNY-JS0002-01"},MATCH(D1971,{"BJ_zhongyu";"JS_WX_liteer";"JS_CZ_wodefeng"},0)),"")</f>
        <v>JSNY-JS0002-01</v>
      </c>
      <c r="C1971" s="11" t="str">
        <f>IFERROR(INDEX({"北京中裕世纪大酒店";"江苏利特尔绿色包装股份有限公司";"常州市金坛沃德丰电子科技有限公司"},MATCH(D1971,{"BJ_zhongyu";"JS_WX_liteer";"JS_CZ_wodefeng"},0)),"")</f>
        <v>常州市金坛沃德丰电子科技有限公司</v>
      </c>
      <c r="D1971" s="11" t="str">
        <f>[1]动作!$G1970</f>
        <v>JS_CZ_wodefeng</v>
      </c>
      <c r="E1971" s="11" t="str">
        <f>[1]动作!$D1970</f>
        <v>电表故障</v>
      </c>
      <c r="F1971" s="11" t="s">
        <v>45</v>
      </c>
      <c r="G1971" s="12">
        <f>[1]动作!$A1970+[1]动作!$B1970</f>
        <v>43201.68041666667</v>
      </c>
      <c r="H1971" s="12"/>
      <c r="I1971" s="11"/>
    </row>
    <row r="1972" spans="1:9" hidden="1" x14ac:dyDescent="0.3">
      <c r="A1972" s="24">
        <v>1970</v>
      </c>
      <c r="B1972" s="11" t="str">
        <f>IFERROR(INDEX({"JSNY-BJ0001-01";"JSNY-JS0022-01";"JSNY-JS0002-01"},MATCH(D1972,{"BJ_zhongyu";"JS_WX_liteer";"JS_CZ_wodefeng"},0)),"")</f>
        <v>JSNY-JS0002-01</v>
      </c>
      <c r="C1972" s="11" t="str">
        <f>IFERROR(INDEX({"北京中裕世纪大酒店";"江苏利特尔绿色包装股份有限公司";"常州市金坛沃德丰电子科技有限公司"},MATCH(D1972,{"BJ_zhongyu";"JS_WX_liteer";"JS_CZ_wodefeng"},0)),"")</f>
        <v>常州市金坛沃德丰电子科技有限公司</v>
      </c>
      <c r="D1972" s="11" t="str">
        <f>[1]动作!$G1971</f>
        <v>JS_CZ_wodefeng</v>
      </c>
      <c r="E1972" s="11" t="str">
        <f>[1]动作!$D1971</f>
        <v>电表故障</v>
      </c>
      <c r="F1972" s="11" t="s">
        <v>45</v>
      </c>
      <c r="G1972" s="12">
        <f>[1]动作!$A1971+[1]动作!$B1971</f>
        <v>43201.681747685187</v>
      </c>
      <c r="H1972" s="12"/>
      <c r="I1972" s="11"/>
    </row>
    <row r="1973" spans="1:9" hidden="1" x14ac:dyDescent="0.3">
      <c r="A1973" s="24">
        <v>1971</v>
      </c>
      <c r="B1973" s="11" t="str">
        <f>IFERROR(INDEX({"JSNY-BJ0001-01";"JSNY-JS0022-01";"JSNY-JS0002-01"},MATCH(D1973,{"BJ_zhongyu";"JS_WX_liteer";"JS_CZ_wodefeng"},0)),"")</f>
        <v>JSNY-JS0002-01</v>
      </c>
      <c r="C1973" s="11" t="str">
        <f>IFERROR(INDEX({"北京中裕世纪大酒店";"江苏利特尔绿色包装股份有限公司";"常州市金坛沃德丰电子科技有限公司"},MATCH(D1973,{"BJ_zhongyu";"JS_WX_liteer";"JS_CZ_wodefeng"},0)),"")</f>
        <v>常州市金坛沃德丰电子科技有限公司</v>
      </c>
      <c r="D1973" s="11" t="str">
        <f>[1]动作!$G1972</f>
        <v>JS_CZ_wodefeng</v>
      </c>
      <c r="E1973" s="11" t="str">
        <f>[1]动作!$D1972</f>
        <v>电表故障</v>
      </c>
      <c r="F1973" s="11" t="s">
        <v>45</v>
      </c>
      <c r="G1973" s="12">
        <f>[1]动作!$A1972+[1]动作!$B1972</f>
        <v>43201.681863425925</v>
      </c>
      <c r="H1973" s="12"/>
      <c r="I1973" s="11"/>
    </row>
    <row r="1974" spans="1:9" hidden="1" x14ac:dyDescent="0.3">
      <c r="A1974" s="24">
        <v>1972</v>
      </c>
      <c r="B1974" s="11" t="str">
        <f>IFERROR(INDEX({"JSNY-BJ0001-01";"JSNY-JS0022-01";"JSNY-JS0002-01"},MATCH(D1974,{"BJ_zhongyu";"JS_WX_liteer";"JS_CZ_wodefeng"},0)),"")</f>
        <v>JSNY-JS0002-01</v>
      </c>
      <c r="C1974" s="11" t="str">
        <f>IFERROR(INDEX({"北京中裕世纪大酒店";"江苏利特尔绿色包装股份有限公司";"常州市金坛沃德丰电子科技有限公司"},MATCH(D1974,{"BJ_zhongyu";"JS_WX_liteer";"JS_CZ_wodefeng"},0)),"")</f>
        <v>常州市金坛沃德丰电子科技有限公司</v>
      </c>
      <c r="D1974" s="11" t="str">
        <f>[1]动作!$G1973</f>
        <v>JS_CZ_wodefeng</v>
      </c>
      <c r="E1974" s="11" t="str">
        <f>[1]动作!$D1973</f>
        <v>电表故障</v>
      </c>
      <c r="F1974" s="11" t="s">
        <v>45</v>
      </c>
      <c r="G1974" s="12">
        <f>[1]动作!$A1973+[1]动作!$B1973</f>
        <v>43201.681979166664</v>
      </c>
      <c r="H1974" s="12"/>
      <c r="I1974" s="11"/>
    </row>
    <row r="1975" spans="1:9" hidden="1" x14ac:dyDescent="0.3">
      <c r="A1975" s="24">
        <v>1973</v>
      </c>
      <c r="B1975" s="11" t="str">
        <f>IFERROR(INDEX({"JSNY-BJ0001-01";"JSNY-JS0022-01";"JSNY-JS0002-01"},MATCH(D1975,{"BJ_zhongyu";"JS_WX_liteer";"JS_CZ_wodefeng"},0)),"")</f>
        <v>JSNY-JS0002-01</v>
      </c>
      <c r="C1975" s="11" t="str">
        <f>IFERROR(INDEX({"北京中裕世纪大酒店";"江苏利特尔绿色包装股份有限公司";"常州市金坛沃德丰电子科技有限公司"},MATCH(D1975,{"BJ_zhongyu";"JS_WX_liteer";"JS_CZ_wodefeng"},0)),"")</f>
        <v>常州市金坛沃德丰电子科技有限公司</v>
      </c>
      <c r="D1975" s="11" t="str">
        <f>[1]动作!$G1974</f>
        <v>JS_CZ_wodefeng</v>
      </c>
      <c r="E1975" s="11" t="str">
        <f>[1]动作!$D1974</f>
        <v>电表故障</v>
      </c>
      <c r="F1975" s="11" t="s">
        <v>45</v>
      </c>
      <c r="G1975" s="12">
        <f>[1]动作!$A1974+[1]动作!$B1974</f>
        <v>43201.683078703703</v>
      </c>
      <c r="H1975" s="12"/>
      <c r="I1975" s="11"/>
    </row>
    <row r="1976" spans="1:9" hidden="1" x14ac:dyDescent="0.3">
      <c r="A1976" s="24">
        <v>1974</v>
      </c>
      <c r="B1976" s="11" t="str">
        <f>IFERROR(INDEX({"JSNY-BJ0001-01";"JSNY-JS0022-01";"JSNY-JS0002-01"},MATCH(D1976,{"BJ_zhongyu";"JS_WX_liteer";"JS_CZ_wodefeng"},0)),"")</f>
        <v>JSNY-JS0002-01</v>
      </c>
      <c r="C1976" s="11" t="str">
        <f>IFERROR(INDEX({"北京中裕世纪大酒店";"江苏利特尔绿色包装股份有限公司";"常州市金坛沃德丰电子科技有限公司"},MATCH(D1976,{"BJ_zhongyu";"JS_WX_liteer";"JS_CZ_wodefeng"},0)),"")</f>
        <v>常州市金坛沃德丰电子科技有限公司</v>
      </c>
      <c r="D1976" s="11" t="str">
        <f>[1]动作!$G1975</f>
        <v>JS_CZ_wodefeng</v>
      </c>
      <c r="E1976" s="11" t="str">
        <f>[1]动作!$D1975</f>
        <v>电表故障</v>
      </c>
      <c r="F1976" s="11" t="s">
        <v>45</v>
      </c>
      <c r="G1976" s="12">
        <f>[1]动作!$A1975+[1]动作!$B1975</f>
        <v>43201.685856481483</v>
      </c>
      <c r="H1976" s="12"/>
      <c r="I1976" s="11"/>
    </row>
    <row r="1977" spans="1:9" hidden="1" x14ac:dyDescent="0.3">
      <c r="A1977" s="24">
        <v>1975</v>
      </c>
      <c r="B1977" s="11" t="str">
        <f>IFERROR(INDEX({"JSNY-BJ0001-01";"JSNY-JS0022-01";"JSNY-JS0002-01"},MATCH(D1977,{"BJ_zhongyu";"JS_WX_liteer";"JS_CZ_wodefeng"},0)),"")</f>
        <v>JSNY-JS0002-01</v>
      </c>
      <c r="C1977" s="11" t="str">
        <f>IFERROR(INDEX({"北京中裕世纪大酒店";"江苏利特尔绿色包装股份有限公司";"常州市金坛沃德丰电子科技有限公司"},MATCH(D1977,{"BJ_zhongyu";"JS_WX_liteer";"JS_CZ_wodefeng"},0)),"")</f>
        <v>常州市金坛沃德丰电子科技有限公司</v>
      </c>
      <c r="D1977" s="11" t="str">
        <f>[1]动作!$G1976</f>
        <v>JS_CZ_wodefeng</v>
      </c>
      <c r="E1977" s="11" t="str">
        <f>[1]动作!$D1976</f>
        <v>电表故障</v>
      </c>
      <c r="F1977" s="11" t="s">
        <v>45</v>
      </c>
      <c r="G1977" s="12">
        <f>[1]动作!$A1976+[1]动作!$B1976</f>
        <v>43201.686840277776</v>
      </c>
      <c r="H1977" s="12"/>
      <c r="I1977" s="11"/>
    </row>
    <row r="1978" spans="1:9" hidden="1" x14ac:dyDescent="0.3">
      <c r="A1978" s="24">
        <v>1976</v>
      </c>
      <c r="B1978" s="11" t="str">
        <f>IFERROR(INDEX({"JSNY-BJ0001-01";"JSNY-JS0022-01";"JSNY-JS0002-01"},MATCH(D1978,{"BJ_zhongyu";"JS_WX_liteer";"JS_CZ_wodefeng"},0)),"")</f>
        <v>JSNY-JS0002-01</v>
      </c>
      <c r="C1978" s="11" t="str">
        <f>IFERROR(INDEX({"北京中裕世纪大酒店";"江苏利特尔绿色包装股份有限公司";"常州市金坛沃德丰电子科技有限公司"},MATCH(D1978,{"BJ_zhongyu";"JS_WX_liteer";"JS_CZ_wodefeng"},0)),"")</f>
        <v>常州市金坛沃德丰电子科技有限公司</v>
      </c>
      <c r="D1978" s="11" t="str">
        <f>[1]动作!$G1977</f>
        <v>JS_CZ_wodefeng</v>
      </c>
      <c r="E1978" s="11" t="str">
        <f>[1]动作!$D1977</f>
        <v>电表故障</v>
      </c>
      <c r="F1978" s="11" t="s">
        <v>45</v>
      </c>
      <c r="G1978" s="12">
        <f>[1]动作!$A1977+[1]动作!$B1977</f>
        <v>43201.686956018515</v>
      </c>
      <c r="H1978" s="12"/>
      <c r="I1978" s="11"/>
    </row>
    <row r="1979" spans="1:9" hidden="1" x14ac:dyDescent="0.3">
      <c r="A1979" s="24">
        <v>1977</v>
      </c>
      <c r="B1979" s="11" t="str">
        <f>IFERROR(INDEX({"JSNY-BJ0001-01";"JSNY-JS0022-01";"JSNY-JS0002-01"},MATCH(D1979,{"BJ_zhongyu";"JS_WX_liteer";"JS_CZ_wodefeng"},0)),"")</f>
        <v>JSNY-JS0002-01</v>
      </c>
      <c r="C1979" s="11" t="str">
        <f>IFERROR(INDEX({"北京中裕世纪大酒店";"江苏利特尔绿色包装股份有限公司";"常州市金坛沃德丰电子科技有限公司"},MATCH(D1979,{"BJ_zhongyu";"JS_WX_liteer";"JS_CZ_wodefeng"},0)),"")</f>
        <v>常州市金坛沃德丰电子科技有限公司</v>
      </c>
      <c r="D1979" s="11" t="str">
        <f>[1]动作!$G1978</f>
        <v>JS_CZ_wodefeng</v>
      </c>
      <c r="E1979" s="11" t="str">
        <f>[1]动作!$D1978</f>
        <v>电表故障</v>
      </c>
      <c r="F1979" s="11" t="s">
        <v>45</v>
      </c>
      <c r="G1979" s="12">
        <f>[1]动作!$A1978+[1]动作!$B1978</f>
        <v>43201.68712962963</v>
      </c>
      <c r="H1979" s="12"/>
      <c r="I1979" s="11"/>
    </row>
    <row r="1980" spans="1:9" hidden="1" x14ac:dyDescent="0.3">
      <c r="A1980" s="24">
        <v>1978</v>
      </c>
      <c r="B1980" s="11" t="str">
        <f>IFERROR(INDEX({"JSNY-BJ0001-01";"JSNY-JS0022-01";"JSNY-JS0002-01"},MATCH(D1980,{"BJ_zhongyu";"JS_WX_liteer";"JS_CZ_wodefeng"},0)),"")</f>
        <v>JSNY-JS0002-01</v>
      </c>
      <c r="C1980" s="11" t="str">
        <f>IFERROR(INDEX({"北京中裕世纪大酒店";"江苏利特尔绿色包装股份有限公司";"常州市金坛沃德丰电子科技有限公司"},MATCH(D1980,{"BJ_zhongyu";"JS_WX_liteer";"JS_CZ_wodefeng"},0)),"")</f>
        <v>常州市金坛沃德丰电子科技有限公司</v>
      </c>
      <c r="D1980" s="11" t="str">
        <f>[1]动作!$G1979</f>
        <v>JS_CZ_wodefeng</v>
      </c>
      <c r="E1980" s="11" t="str">
        <f>[1]动作!$D1979</f>
        <v>电表故障</v>
      </c>
      <c r="F1980" s="11" t="s">
        <v>45</v>
      </c>
      <c r="G1980" s="12">
        <f>[1]动作!$A1979+[1]动作!$B1979</f>
        <v>43201.687256944446</v>
      </c>
      <c r="H1980" s="12"/>
      <c r="I1980" s="11"/>
    </row>
    <row r="1981" spans="1:9" hidden="1" x14ac:dyDescent="0.3">
      <c r="A1981" s="24">
        <v>1979</v>
      </c>
      <c r="B1981" s="11" t="str">
        <f>IFERROR(INDEX({"JSNY-BJ0001-01";"JSNY-JS0022-01";"JSNY-JS0002-01"},MATCH(D1981,{"BJ_zhongyu";"JS_WX_liteer";"JS_CZ_wodefeng"},0)),"")</f>
        <v>JSNY-JS0002-01</v>
      </c>
      <c r="C1981" s="11" t="str">
        <f>IFERROR(INDEX({"北京中裕世纪大酒店";"江苏利特尔绿色包装股份有限公司";"常州市金坛沃德丰电子科技有限公司"},MATCH(D1981,{"BJ_zhongyu";"JS_WX_liteer";"JS_CZ_wodefeng"},0)),"")</f>
        <v>常州市金坛沃德丰电子科技有限公司</v>
      </c>
      <c r="D1981" s="11" t="str">
        <f>[1]动作!$G1980</f>
        <v>JS_CZ_wodefeng</v>
      </c>
      <c r="E1981" s="11" t="str">
        <f>[1]动作!$D1980</f>
        <v>电表故障</v>
      </c>
      <c r="F1981" s="11" t="s">
        <v>45</v>
      </c>
      <c r="G1981" s="12">
        <f>[1]动作!$A1980+[1]动作!$B1980</f>
        <v>43201.68822916667</v>
      </c>
      <c r="H1981" s="12"/>
      <c r="I1981" s="11"/>
    </row>
    <row r="1982" spans="1:9" hidden="1" x14ac:dyDescent="0.3">
      <c r="A1982" s="24">
        <v>1980</v>
      </c>
      <c r="B1982" s="11" t="str">
        <f>IFERROR(INDEX({"JSNY-BJ0001-01";"JSNY-JS0022-01";"JSNY-JS0002-01"},MATCH(D1982,{"BJ_zhongyu";"JS_WX_liteer";"JS_CZ_wodefeng"},0)),"")</f>
        <v>JSNY-JS0002-01</v>
      </c>
      <c r="C1982" s="11" t="str">
        <f>IFERROR(INDEX({"北京中裕世纪大酒店";"江苏利特尔绿色包装股份有限公司";"常州市金坛沃德丰电子科技有限公司"},MATCH(D1982,{"BJ_zhongyu";"JS_WX_liteer";"JS_CZ_wodefeng"},0)),"")</f>
        <v>常州市金坛沃德丰电子科技有限公司</v>
      </c>
      <c r="D1982" s="11" t="str">
        <f>[1]动作!$G1981</f>
        <v>JS_CZ_wodefeng</v>
      </c>
      <c r="E1982" s="11" t="str">
        <f>[1]动作!$D1981</f>
        <v>电表故障</v>
      </c>
      <c r="F1982" s="11" t="s">
        <v>45</v>
      </c>
      <c r="G1982" s="12">
        <f>[1]动作!$A1981+[1]动作!$B1981</f>
        <v>43201.688356481478</v>
      </c>
      <c r="H1982" s="12"/>
      <c r="I1982" s="11"/>
    </row>
    <row r="1983" spans="1:9" hidden="1" x14ac:dyDescent="0.3">
      <c r="A1983" s="24">
        <v>1981</v>
      </c>
      <c r="B1983" s="11" t="str">
        <f>IFERROR(INDEX({"JSNY-BJ0001-01";"JSNY-JS0022-01";"JSNY-JS0002-01"},MATCH(D1983,{"BJ_zhongyu";"JS_WX_liteer";"JS_CZ_wodefeng"},0)),"")</f>
        <v>JSNY-JS0002-01</v>
      </c>
      <c r="C1983" s="11" t="str">
        <f>IFERROR(INDEX({"北京中裕世纪大酒店";"江苏利特尔绿色包装股份有限公司";"常州市金坛沃德丰电子科技有限公司"},MATCH(D1983,{"BJ_zhongyu";"JS_WX_liteer";"JS_CZ_wodefeng"},0)),"")</f>
        <v>常州市金坛沃德丰电子科技有限公司</v>
      </c>
      <c r="D1983" s="11" t="str">
        <f>[1]动作!$G1982</f>
        <v>JS_CZ_wodefeng</v>
      </c>
      <c r="E1983" s="11" t="str">
        <f>[1]动作!$D1982</f>
        <v>电表故障</v>
      </c>
      <c r="F1983" s="11" t="s">
        <v>45</v>
      </c>
      <c r="G1983" s="12">
        <f>[1]动作!$A1982+[1]动作!$B1982</f>
        <v>43201.692106481481</v>
      </c>
      <c r="H1983" s="12"/>
      <c r="I1983" s="11"/>
    </row>
    <row r="1984" spans="1:9" hidden="1" x14ac:dyDescent="0.3">
      <c r="A1984" s="24">
        <v>1982</v>
      </c>
      <c r="B1984" s="11" t="str">
        <f>IFERROR(INDEX({"JSNY-BJ0001-01";"JSNY-JS0022-01";"JSNY-JS0002-01"},MATCH(D1984,{"BJ_zhongyu";"JS_WX_liteer";"JS_CZ_wodefeng"},0)),"")</f>
        <v>JSNY-JS0002-01</v>
      </c>
      <c r="C1984" s="11" t="str">
        <f>IFERROR(INDEX({"北京中裕世纪大酒店";"江苏利特尔绿色包装股份有限公司";"常州市金坛沃德丰电子科技有限公司"},MATCH(D1984,{"BJ_zhongyu";"JS_WX_liteer";"JS_CZ_wodefeng"},0)),"")</f>
        <v>常州市金坛沃德丰电子科技有限公司</v>
      </c>
      <c r="D1984" s="11" t="str">
        <f>[1]动作!$G1983</f>
        <v>JS_CZ_wodefeng</v>
      </c>
      <c r="E1984" s="11" t="str">
        <f>[1]动作!$D1983</f>
        <v>电表故障</v>
      </c>
      <c r="F1984" s="11" t="s">
        <v>45</v>
      </c>
      <c r="G1984" s="12">
        <f>[1]动作!$A1983+[1]动作!$B1983</f>
        <v>43201.693206018521</v>
      </c>
      <c r="H1984" s="12"/>
      <c r="I1984" s="11"/>
    </row>
    <row r="1985" spans="1:9" hidden="1" x14ac:dyDescent="0.3">
      <c r="A1985" s="24">
        <v>1983</v>
      </c>
      <c r="B1985" s="11" t="str">
        <f>IFERROR(INDEX({"JSNY-BJ0001-01";"JSNY-JS0022-01";"JSNY-JS0002-01"},MATCH(D1985,{"BJ_zhongyu";"JS_WX_liteer";"JS_CZ_wodefeng"},0)),"")</f>
        <v>JSNY-JS0002-01</v>
      </c>
      <c r="C1985" s="11" t="str">
        <f>IFERROR(INDEX({"北京中裕世纪大酒店";"江苏利特尔绿色包装股份有限公司";"常州市金坛沃德丰电子科技有限公司"},MATCH(D1985,{"BJ_zhongyu";"JS_WX_liteer";"JS_CZ_wodefeng"},0)),"")</f>
        <v>常州市金坛沃德丰电子科技有限公司</v>
      </c>
      <c r="D1985" s="11" t="str">
        <f>[1]动作!$G1984</f>
        <v>JS_CZ_wodefeng</v>
      </c>
      <c r="E1985" s="11" t="str">
        <f>[1]动作!$D1984</f>
        <v>电表故障</v>
      </c>
      <c r="F1985" s="11" t="s">
        <v>45</v>
      </c>
      <c r="G1985" s="12">
        <f>[1]动作!$A1984+[1]动作!$B1984</f>
        <v>43201.693437499998</v>
      </c>
      <c r="H1985" s="12"/>
      <c r="I1985" s="11"/>
    </row>
    <row r="1986" spans="1:9" hidden="1" x14ac:dyDescent="0.3">
      <c r="A1986" s="24">
        <v>1984</v>
      </c>
      <c r="B1986" s="11" t="str">
        <f>IFERROR(INDEX({"JSNY-BJ0001-01";"JSNY-JS0022-01";"JSNY-JS0002-01"},MATCH(D1986,{"BJ_zhongyu";"JS_WX_liteer";"JS_CZ_wodefeng"},0)),"")</f>
        <v>JSNY-JS0002-01</v>
      </c>
      <c r="C1986" s="11" t="str">
        <f>IFERROR(INDEX({"北京中裕世纪大酒店";"江苏利特尔绿色包装股份有限公司";"常州市金坛沃德丰电子科技有限公司"},MATCH(D1986,{"BJ_zhongyu";"JS_WX_liteer";"JS_CZ_wodefeng"},0)),"")</f>
        <v>常州市金坛沃德丰电子科技有限公司</v>
      </c>
      <c r="D1986" s="11" t="str">
        <f>[1]动作!$G1985</f>
        <v>JS_CZ_wodefeng</v>
      </c>
      <c r="E1986" s="11" t="str">
        <f>[1]动作!$D1985</f>
        <v>电表故障</v>
      </c>
      <c r="F1986" s="11" t="s">
        <v>45</v>
      </c>
      <c r="G1986" s="12">
        <f>[1]动作!$A1985+[1]动作!$B1985</f>
        <v>43201.693564814814</v>
      </c>
      <c r="H1986" s="12"/>
      <c r="I1986" s="11"/>
    </row>
    <row r="1987" spans="1:9" hidden="1" x14ac:dyDescent="0.3">
      <c r="A1987" s="24">
        <v>1985</v>
      </c>
      <c r="B1987" s="11" t="str">
        <f>IFERROR(INDEX({"JSNY-BJ0001-01";"JSNY-JS0022-01";"JSNY-JS0002-01"},MATCH(D1987,{"BJ_zhongyu";"JS_WX_liteer";"JS_CZ_wodefeng"},0)),"")</f>
        <v>JSNY-JS0002-01</v>
      </c>
      <c r="C1987" s="11" t="str">
        <f>IFERROR(INDEX({"北京中裕世纪大酒店";"江苏利特尔绿色包装股份有限公司";"常州市金坛沃德丰电子科技有限公司"},MATCH(D1987,{"BJ_zhongyu";"JS_WX_liteer";"JS_CZ_wodefeng"},0)),"")</f>
        <v>常州市金坛沃德丰电子科技有限公司</v>
      </c>
      <c r="D1987" s="11" t="str">
        <f>[1]动作!$G1986</f>
        <v>JS_CZ_wodefeng</v>
      </c>
      <c r="E1987" s="11" t="str">
        <f>[1]动作!$D1986</f>
        <v>电表故障</v>
      </c>
      <c r="F1987" s="11" t="s">
        <v>45</v>
      </c>
      <c r="G1987" s="12">
        <f>[1]动作!$A1986+[1]动作!$B1986</f>
        <v>43201.693680555552</v>
      </c>
      <c r="H1987" s="12"/>
      <c r="I1987" s="11"/>
    </row>
    <row r="1988" spans="1:9" hidden="1" x14ac:dyDescent="0.3">
      <c r="A1988" s="24">
        <v>1986</v>
      </c>
      <c r="B1988" s="11" t="str">
        <f>IFERROR(INDEX({"JSNY-BJ0001-01";"JSNY-JS0022-01";"JSNY-JS0002-01"},MATCH(D1988,{"BJ_zhongyu";"JS_WX_liteer";"JS_CZ_wodefeng"},0)),"")</f>
        <v>JSNY-JS0002-01</v>
      </c>
      <c r="C1988" s="11" t="str">
        <f>IFERROR(INDEX({"北京中裕世纪大酒店";"江苏利特尔绿色包装股份有限公司";"常州市金坛沃德丰电子科技有限公司"},MATCH(D1988,{"BJ_zhongyu";"JS_WX_liteer";"JS_CZ_wodefeng"},0)),"")</f>
        <v>常州市金坛沃德丰电子科技有限公司</v>
      </c>
      <c r="D1988" s="11" t="str">
        <f>[1]动作!$G1987</f>
        <v>JS_CZ_wodefeng</v>
      </c>
      <c r="E1988" s="11" t="str">
        <f>[1]动作!$D1987</f>
        <v>电表故障</v>
      </c>
      <c r="F1988" s="11" t="s">
        <v>45</v>
      </c>
      <c r="G1988" s="12">
        <f>[1]动作!$A1987+[1]动作!$B1987</f>
        <v>43201.694780092592</v>
      </c>
      <c r="H1988" s="12"/>
      <c r="I1988" s="11"/>
    </row>
    <row r="1989" spans="1:9" hidden="1" x14ac:dyDescent="0.3">
      <c r="A1989" s="24">
        <v>1987</v>
      </c>
      <c r="B1989" s="11" t="str">
        <f>IFERROR(INDEX({"JSNY-BJ0001-01";"JSNY-JS0022-01";"JSNY-JS0002-01"},MATCH(D1989,{"BJ_zhongyu";"JS_WX_liteer";"JS_CZ_wodefeng"},0)),"")</f>
        <v>JSNY-JS0002-01</v>
      </c>
      <c r="C1989" s="11" t="str">
        <f>IFERROR(INDEX({"北京中裕世纪大酒店";"江苏利特尔绿色包装股份有限公司";"常州市金坛沃德丰电子科技有限公司"},MATCH(D1989,{"BJ_zhongyu";"JS_WX_liteer";"JS_CZ_wodefeng"},0)),"")</f>
        <v>常州市金坛沃德丰电子科技有限公司</v>
      </c>
      <c r="D1989" s="11" t="str">
        <f>[1]动作!$G1988</f>
        <v>JS_CZ_wodefeng</v>
      </c>
      <c r="E1989" s="11" t="str">
        <f>[1]动作!$D1988</f>
        <v>电表故障</v>
      </c>
      <c r="F1989" s="11" t="s">
        <v>45</v>
      </c>
      <c r="G1989" s="12">
        <f>[1]动作!$A1988+[1]动作!$B1988</f>
        <v>43201.695821759262</v>
      </c>
      <c r="H1989" s="12"/>
      <c r="I1989" s="11"/>
    </row>
    <row r="1990" spans="1:9" hidden="1" x14ac:dyDescent="0.3">
      <c r="A1990" s="24">
        <v>1988</v>
      </c>
      <c r="B1990" s="11" t="str">
        <f>IFERROR(INDEX({"JSNY-BJ0001-01";"JSNY-JS0022-01";"JSNY-JS0002-01"},MATCH(D1990,{"BJ_zhongyu";"JS_WX_liteer";"JS_CZ_wodefeng"},0)),"")</f>
        <v>JSNY-JS0002-01</v>
      </c>
      <c r="C1990" s="11" t="str">
        <f>IFERROR(INDEX({"北京中裕世纪大酒店";"江苏利特尔绿色包装股份有限公司";"常州市金坛沃德丰电子科技有限公司"},MATCH(D1990,{"BJ_zhongyu";"JS_WX_liteer";"JS_CZ_wodefeng"},0)),"")</f>
        <v>常州市金坛沃德丰电子科技有限公司</v>
      </c>
      <c r="D1990" s="11" t="str">
        <f>[1]动作!$G1989</f>
        <v>JS_CZ_wodefeng</v>
      </c>
      <c r="E1990" s="11" t="str">
        <f>[1]动作!$D1989</f>
        <v>电表故障</v>
      </c>
      <c r="F1990" s="11" t="s">
        <v>45</v>
      </c>
      <c r="G1990" s="12">
        <f>[1]动作!$A1989+[1]动作!$B1989</f>
        <v>43201.697326388887</v>
      </c>
      <c r="H1990" s="12"/>
      <c r="I1990" s="11"/>
    </row>
    <row r="1991" spans="1:9" hidden="1" x14ac:dyDescent="0.3">
      <c r="A1991" s="24">
        <v>1989</v>
      </c>
      <c r="B1991" s="11" t="str">
        <f>IFERROR(INDEX({"JSNY-BJ0001-01";"JSNY-JS0022-01";"JSNY-JS0002-01"},MATCH(D1991,{"BJ_zhongyu";"JS_WX_liteer";"JS_CZ_wodefeng"},0)),"")</f>
        <v>JSNY-JS0002-01</v>
      </c>
      <c r="C1991" s="11" t="str">
        <f>IFERROR(INDEX({"北京中裕世纪大酒店";"江苏利特尔绿色包装股份有限公司";"常州市金坛沃德丰电子科技有限公司"},MATCH(D1991,{"BJ_zhongyu";"JS_WX_liteer";"JS_CZ_wodefeng"},0)),"")</f>
        <v>常州市金坛沃德丰电子科技有限公司</v>
      </c>
      <c r="D1991" s="11" t="str">
        <f>[1]动作!$G1990</f>
        <v>JS_CZ_wodefeng</v>
      </c>
      <c r="E1991" s="11" t="str">
        <f>[1]动作!$D1990</f>
        <v>电表故障</v>
      </c>
      <c r="F1991" s="11" t="s">
        <v>45</v>
      </c>
      <c r="G1991" s="12">
        <f>[1]动作!$A1990+[1]动作!$B1990</f>
        <v>43201.697442129633</v>
      </c>
      <c r="H1991" s="12"/>
      <c r="I1991" s="11"/>
    </row>
    <row r="1992" spans="1:9" hidden="1" x14ac:dyDescent="0.3">
      <c r="A1992" s="24">
        <v>1990</v>
      </c>
      <c r="B1992" s="11" t="str">
        <f>IFERROR(INDEX({"JSNY-BJ0001-01";"JSNY-JS0022-01";"JSNY-JS0002-01"},MATCH(D1992,{"BJ_zhongyu";"JS_WX_liteer";"JS_CZ_wodefeng"},0)),"")</f>
        <v>JSNY-JS0002-01</v>
      </c>
      <c r="C1992" s="11" t="str">
        <f>IFERROR(INDEX({"北京中裕世纪大酒店";"江苏利特尔绿色包装股份有限公司";"常州市金坛沃德丰电子科技有限公司"},MATCH(D1992,{"BJ_zhongyu";"JS_WX_liteer";"JS_CZ_wodefeng"},0)),"")</f>
        <v>常州市金坛沃德丰电子科技有限公司</v>
      </c>
      <c r="D1992" s="11" t="str">
        <f>[1]动作!$G1991</f>
        <v>JS_CZ_wodefeng</v>
      </c>
      <c r="E1992" s="11" t="str">
        <f>[1]动作!$D1991</f>
        <v>电表故障</v>
      </c>
      <c r="F1992" s="11" t="s">
        <v>45</v>
      </c>
      <c r="G1992" s="12">
        <f>[1]动作!$A1991+[1]动作!$B1991</f>
        <v>43201.697557870371</v>
      </c>
      <c r="H1992" s="12"/>
      <c r="I1992" s="11"/>
    </row>
    <row r="1993" spans="1:9" hidden="1" x14ac:dyDescent="0.3">
      <c r="A1993" s="24">
        <v>1991</v>
      </c>
      <c r="B1993" s="11" t="str">
        <f>IFERROR(INDEX({"JSNY-BJ0001-01";"JSNY-JS0022-01";"JSNY-JS0002-01"},MATCH(D1993,{"BJ_zhongyu";"JS_WX_liteer";"JS_CZ_wodefeng"},0)),"")</f>
        <v>JSNY-JS0002-01</v>
      </c>
      <c r="C1993" s="11" t="str">
        <f>IFERROR(INDEX({"北京中裕世纪大酒店";"江苏利特尔绿色包装股份有限公司";"常州市金坛沃德丰电子科技有限公司"},MATCH(D1993,{"BJ_zhongyu";"JS_WX_liteer";"JS_CZ_wodefeng"},0)),"")</f>
        <v>常州市金坛沃德丰电子科技有限公司</v>
      </c>
      <c r="D1993" s="11" t="str">
        <f>[1]动作!$G1992</f>
        <v>JS_CZ_wodefeng</v>
      </c>
      <c r="E1993" s="11" t="str">
        <f>[1]动作!$D1992</f>
        <v>电表故障</v>
      </c>
      <c r="F1993" s="11" t="s">
        <v>45</v>
      </c>
      <c r="G1993" s="12">
        <f>[1]动作!$A1992+[1]动作!$B1992</f>
        <v>43201.699930555558</v>
      </c>
      <c r="H1993" s="12"/>
      <c r="I1993" s="11"/>
    </row>
    <row r="1994" spans="1:9" x14ac:dyDescent="0.3">
      <c r="A1994" s="24">
        <v>1992</v>
      </c>
      <c r="B1994" s="11" t="str">
        <f>IFERROR(INDEX({"JSNY-BJ0001-01";"JSNY-JS0022-01";"JSNY-JS0002-01"},MATCH(D1994,{"BJ_zhongyu";"JS_WX_liteer";"JS_CZ_wodefeng"},0)),"")</f>
        <v>JSNY-JS0022-01</v>
      </c>
      <c r="C1994" s="11" t="str">
        <f>IFERROR(INDEX({"北京中裕世纪大酒店";"江苏利特尔绿色包装股份有限公司";"常州市金坛沃德丰电子科技有限公司"},MATCH(D1994,{"BJ_zhongyu";"JS_WX_liteer";"JS_CZ_wodefeng"},0)),"")</f>
        <v>江苏利特尔绿色包装股份有限公司</v>
      </c>
      <c r="D1994" s="11" t="str">
        <f>[1]动作!$G1993</f>
        <v>JS_WX_liteer</v>
      </c>
      <c r="E1994" s="11" t="str">
        <f>[1]动作!$D1993</f>
        <v>分系统1负载跟随状态</v>
      </c>
      <c r="F1994" s="11"/>
      <c r="G1994" s="12">
        <f>[1]动作!$A1993+[1]动作!$B1993</f>
        <v>43201.700682870367</v>
      </c>
      <c r="H1994" s="12"/>
      <c r="I1994" s="11"/>
    </row>
    <row r="1995" spans="1:9" x14ac:dyDescent="0.3">
      <c r="A1995" s="24">
        <v>1993</v>
      </c>
      <c r="B1995" s="11" t="str">
        <f>IFERROR(INDEX({"JSNY-BJ0001-01";"JSNY-JS0022-01";"JSNY-JS0002-01"},MATCH(D1995,{"BJ_zhongyu";"JS_WX_liteer";"JS_CZ_wodefeng"},0)),"")</f>
        <v>JSNY-JS0002-01</v>
      </c>
      <c r="C1995" s="11" t="str">
        <f>IFERROR(INDEX({"北京中裕世纪大酒店";"江苏利特尔绿色包装股份有限公司";"常州市金坛沃德丰电子科技有限公司"},MATCH(D1995,{"BJ_zhongyu";"JS_WX_liteer";"JS_CZ_wodefeng"},0)),"")</f>
        <v>常州市金坛沃德丰电子科技有限公司</v>
      </c>
      <c r="D1995" s="11" t="str">
        <f>[1]动作!$G1994</f>
        <v>JS_CZ_wodefeng</v>
      </c>
      <c r="E1995" s="11" t="str">
        <f>[1]动作!$D1994</f>
        <v>分系统1负载跟随状态</v>
      </c>
      <c r="F1995" s="11"/>
      <c r="G1995" s="12">
        <f>[1]动作!$A1994+[1]动作!$B1994</f>
        <v>43201.701550925929</v>
      </c>
      <c r="H1995" s="12"/>
      <c r="I1995" s="11"/>
    </row>
    <row r="1996" spans="1:9" hidden="1" x14ac:dyDescent="0.3">
      <c r="A1996" s="24">
        <v>1994</v>
      </c>
      <c r="B1996" s="11" t="str">
        <f>IFERROR(INDEX({"JSNY-BJ0001-01";"JSNY-JS0022-01";"JSNY-JS0002-01"},MATCH(D1996,{"BJ_zhongyu";"JS_WX_liteer";"JS_CZ_wodefeng"},0)),"")</f>
        <v>JSNY-JS0002-01</v>
      </c>
      <c r="C1996" s="11" t="str">
        <f>IFERROR(INDEX({"北京中裕世纪大酒店";"江苏利特尔绿色包装股份有限公司";"常州市金坛沃德丰电子科技有限公司"},MATCH(D1996,{"BJ_zhongyu";"JS_WX_liteer";"JS_CZ_wodefeng"},0)),"")</f>
        <v>常州市金坛沃德丰电子科技有限公司</v>
      </c>
      <c r="D1996" s="11" t="str">
        <f>[1]动作!$G1995</f>
        <v>JS_CZ_wodefeng</v>
      </c>
      <c r="E1996" s="11" t="str">
        <f>[1]动作!$D1995</f>
        <v>电表故障</v>
      </c>
      <c r="F1996" s="11" t="s">
        <v>45</v>
      </c>
      <c r="G1996" s="12">
        <f>[1]动作!$A1995+[1]动作!$B1995</f>
        <v>43201.702303240738</v>
      </c>
      <c r="H1996" s="12"/>
      <c r="I1996" s="11"/>
    </row>
    <row r="1997" spans="1:9" hidden="1" x14ac:dyDescent="0.3">
      <c r="A1997" s="24">
        <v>1995</v>
      </c>
      <c r="B1997" s="11" t="str">
        <f>IFERROR(INDEX({"JSNY-BJ0001-01";"JSNY-JS0022-01";"JSNY-JS0002-01"},MATCH(D1997,{"BJ_zhongyu";"JS_WX_liteer";"JS_CZ_wodefeng"},0)),"")</f>
        <v>JSNY-JS0002-01</v>
      </c>
      <c r="C1997" s="11" t="str">
        <f>IFERROR(INDEX({"北京中裕世纪大酒店";"江苏利特尔绿色包装股份有限公司";"常州市金坛沃德丰电子科技有限公司"},MATCH(D1997,{"BJ_zhongyu";"JS_WX_liteer";"JS_CZ_wodefeng"},0)),"")</f>
        <v>常州市金坛沃德丰电子科技有限公司</v>
      </c>
      <c r="D1997" s="11" t="str">
        <f>[1]动作!$G1996</f>
        <v>JS_CZ_wodefeng</v>
      </c>
      <c r="E1997" s="11" t="str">
        <f>[1]动作!$D1996</f>
        <v>电表故障</v>
      </c>
      <c r="F1997" s="11" t="s">
        <v>45</v>
      </c>
      <c r="G1997" s="12">
        <f>[1]动作!$A1996+[1]动作!$B1996</f>
        <v>43201.702418981484</v>
      </c>
      <c r="H1997" s="12"/>
      <c r="I1997" s="11"/>
    </row>
    <row r="1998" spans="1:9" hidden="1" x14ac:dyDescent="0.3">
      <c r="A1998" s="24">
        <v>1996</v>
      </c>
      <c r="B1998" s="11" t="str">
        <f>IFERROR(INDEX({"JSNY-BJ0001-01";"JSNY-JS0022-01";"JSNY-JS0002-01"},MATCH(D1998,{"BJ_zhongyu";"JS_WX_liteer";"JS_CZ_wodefeng"},0)),"")</f>
        <v>JSNY-JS0002-01</v>
      </c>
      <c r="C1998" s="11" t="str">
        <f>IFERROR(INDEX({"北京中裕世纪大酒店";"江苏利特尔绿色包装股份有限公司";"常州市金坛沃德丰电子科技有限公司"},MATCH(D1998,{"BJ_zhongyu";"JS_WX_liteer";"JS_CZ_wodefeng"},0)),"")</f>
        <v>常州市金坛沃德丰电子科技有限公司</v>
      </c>
      <c r="D1998" s="11" t="str">
        <f>[1]动作!$G1997</f>
        <v>JS_CZ_wodefeng</v>
      </c>
      <c r="E1998" s="11" t="str">
        <f>[1]动作!$D1997</f>
        <v>电表故障</v>
      </c>
      <c r="F1998" s="11" t="s">
        <v>45</v>
      </c>
      <c r="G1998" s="12">
        <f>[1]动作!$A1997+[1]动作!$B1997</f>
        <v>43201.702592592592</v>
      </c>
      <c r="H1998" s="12"/>
      <c r="I1998" s="11"/>
    </row>
    <row r="1999" spans="1:9" hidden="1" x14ac:dyDescent="0.3">
      <c r="A1999" s="24">
        <v>1997</v>
      </c>
      <c r="B1999" s="11" t="str">
        <f>IFERROR(INDEX({"JSNY-BJ0001-01";"JSNY-JS0022-01";"JSNY-JS0002-01"},MATCH(D1999,{"BJ_zhongyu";"JS_WX_liteer";"JS_CZ_wodefeng"},0)),"")</f>
        <v>JSNY-JS0002-01</v>
      </c>
      <c r="C1999" s="11" t="str">
        <f>IFERROR(INDEX({"北京中裕世纪大酒店";"江苏利特尔绿色包装股份有限公司";"常州市金坛沃德丰电子科技有限公司"},MATCH(D1999,{"BJ_zhongyu";"JS_WX_liteer";"JS_CZ_wodefeng"},0)),"")</f>
        <v>常州市金坛沃德丰电子科技有限公司</v>
      </c>
      <c r="D1999" s="11" t="str">
        <f>[1]动作!$G1998</f>
        <v>JS_CZ_wodefeng</v>
      </c>
      <c r="E1999" s="11" t="str">
        <f>[1]动作!$D1998</f>
        <v>电表故障</v>
      </c>
      <c r="F1999" s="11" t="s">
        <v>45</v>
      </c>
      <c r="G1999" s="12">
        <f>[1]动作!$A1998+[1]动作!$B1998</f>
        <v>43201.702824074076</v>
      </c>
      <c r="H1999" s="12"/>
      <c r="I1999" s="11"/>
    </row>
    <row r="2000" spans="1:9" hidden="1" x14ac:dyDescent="0.3">
      <c r="A2000" s="24">
        <v>1998</v>
      </c>
      <c r="B2000" s="11" t="str">
        <f>IFERROR(INDEX({"JSNY-BJ0001-01";"JSNY-JS0022-01";"JSNY-JS0002-01"},MATCH(D2000,{"BJ_zhongyu";"JS_WX_liteer";"JS_CZ_wodefeng"},0)),"")</f>
        <v>JSNY-JS0002-01</v>
      </c>
      <c r="C2000" s="11" t="str">
        <f>IFERROR(INDEX({"北京中裕世纪大酒店";"江苏利特尔绿色包装股份有限公司";"常州市金坛沃德丰电子科技有限公司"},MATCH(D2000,{"BJ_zhongyu";"JS_WX_liteer";"JS_CZ_wodefeng"},0)),"")</f>
        <v>常州市金坛沃德丰电子科技有限公司</v>
      </c>
      <c r="D2000" s="11" t="str">
        <f>[1]动作!$G1999</f>
        <v>JS_CZ_wodefeng</v>
      </c>
      <c r="E2000" s="11" t="str">
        <f>[1]动作!$D1999</f>
        <v>电表故障</v>
      </c>
      <c r="F2000" s="11" t="s">
        <v>45</v>
      </c>
      <c r="G2000" s="12">
        <f>[1]动作!$A1999+[1]动作!$B1999</f>
        <v>43201.703865740739</v>
      </c>
      <c r="H2000" s="12"/>
      <c r="I2000" s="11"/>
    </row>
    <row r="2001" spans="1:9" hidden="1" x14ac:dyDescent="0.3">
      <c r="A2001" s="24">
        <v>1999</v>
      </c>
      <c r="B2001" s="11" t="str">
        <f>IFERROR(INDEX({"JSNY-BJ0001-01";"JSNY-JS0022-01";"JSNY-JS0002-01"},MATCH(D2001,{"BJ_zhongyu";"JS_WX_liteer";"JS_CZ_wodefeng"},0)),"")</f>
        <v>JSNY-JS0002-01</v>
      </c>
      <c r="C2001" s="11" t="str">
        <f>IFERROR(INDEX({"北京中裕世纪大酒店";"江苏利特尔绿色包装股份有限公司";"常州市金坛沃德丰电子科技有限公司"},MATCH(D2001,{"BJ_zhongyu";"JS_WX_liteer";"JS_CZ_wodefeng"},0)),"")</f>
        <v>常州市金坛沃德丰电子科技有限公司</v>
      </c>
      <c r="D2001" s="11" t="str">
        <f>[1]动作!$G2000</f>
        <v>JS_CZ_wodefeng</v>
      </c>
      <c r="E2001" s="11" t="str">
        <f>[1]动作!$D2000</f>
        <v>电表故障</v>
      </c>
      <c r="F2001" s="11" t="s">
        <v>45</v>
      </c>
      <c r="G2001" s="12">
        <f>[1]动作!$A2000+[1]动作!$B2000</f>
        <v>43201.707800925928</v>
      </c>
      <c r="H2001" s="12"/>
      <c r="I2001" s="11"/>
    </row>
    <row r="2002" spans="1:9" hidden="1" x14ac:dyDescent="0.3">
      <c r="A2002" s="24">
        <v>2000</v>
      </c>
      <c r="B2002" s="11" t="str">
        <f>IFERROR(INDEX({"JSNY-BJ0001-01";"JSNY-JS0022-01";"JSNY-JS0002-01"},MATCH(D2002,{"BJ_zhongyu";"JS_WX_liteer";"JS_CZ_wodefeng"},0)),"")</f>
        <v>JSNY-JS0002-01</v>
      </c>
      <c r="C2002" s="11" t="str">
        <f>IFERROR(INDEX({"北京中裕世纪大酒店";"江苏利特尔绿色包装股份有限公司";"常州市金坛沃德丰电子科技有限公司"},MATCH(D2002,{"BJ_zhongyu";"JS_WX_liteer";"JS_CZ_wodefeng"},0)),"")</f>
        <v>常州市金坛沃德丰电子科技有限公司</v>
      </c>
      <c r="D2002" s="11" t="str">
        <f>[1]动作!$G2001</f>
        <v>JS_CZ_wodefeng</v>
      </c>
      <c r="E2002" s="11" t="str">
        <f>[1]动作!$D2001</f>
        <v>电表故障</v>
      </c>
      <c r="F2002" s="11" t="s">
        <v>45</v>
      </c>
      <c r="G2002" s="12">
        <f>[1]动作!$A2001+[1]动作!$B2001</f>
        <v>43201.711388888885</v>
      </c>
      <c r="H2002" s="12"/>
      <c r="I2002" s="11"/>
    </row>
    <row r="2003" spans="1:9" hidden="1" x14ac:dyDescent="0.3">
      <c r="A2003" s="24">
        <v>2001</v>
      </c>
      <c r="B2003" s="11" t="str">
        <f>IFERROR(INDEX({"JSNY-BJ0001-01";"JSNY-JS0022-01";"JSNY-JS0002-01"},MATCH(D2003,{"BJ_zhongyu";"JS_WX_liteer";"JS_CZ_wodefeng"},0)),"")</f>
        <v>JSNY-JS0002-01</v>
      </c>
      <c r="C2003" s="11" t="str">
        <f>IFERROR(INDEX({"北京中裕世纪大酒店";"江苏利特尔绿色包装股份有限公司";"常州市金坛沃德丰电子科技有限公司"},MATCH(D2003,{"BJ_zhongyu";"JS_WX_liteer";"JS_CZ_wodefeng"},0)),"")</f>
        <v>常州市金坛沃德丰电子科技有限公司</v>
      </c>
      <c r="D2003" s="11" t="str">
        <f>[1]动作!$G2002</f>
        <v>JS_CZ_wodefeng</v>
      </c>
      <c r="E2003" s="11" t="str">
        <f>[1]动作!$D2002</f>
        <v>电表故障</v>
      </c>
      <c r="F2003" s="11" t="s">
        <v>45</v>
      </c>
      <c r="G2003" s="12">
        <f>[1]动作!$A2002+[1]动作!$B2002</f>
        <v>43201.712962962964</v>
      </c>
      <c r="H2003" s="12"/>
      <c r="I2003" s="11"/>
    </row>
    <row r="2004" spans="1:9" hidden="1" x14ac:dyDescent="0.3">
      <c r="A2004" s="24">
        <v>2002</v>
      </c>
      <c r="B2004" s="11" t="str">
        <f>IFERROR(INDEX({"JSNY-BJ0001-01";"JSNY-JS0022-01";"JSNY-JS0002-01"},MATCH(D2004,{"BJ_zhongyu";"JS_WX_liteer";"JS_CZ_wodefeng"},0)),"")</f>
        <v>JSNY-JS0002-01</v>
      </c>
      <c r="C2004" s="11" t="str">
        <f>IFERROR(INDEX({"北京中裕世纪大酒店";"江苏利特尔绿色包装股份有限公司";"常州市金坛沃德丰电子科技有限公司"},MATCH(D2004,{"BJ_zhongyu";"JS_WX_liteer";"JS_CZ_wodefeng"},0)),"")</f>
        <v>常州市金坛沃德丰电子科技有限公司</v>
      </c>
      <c r="D2004" s="11" t="str">
        <f>[1]动作!$G2003</f>
        <v>JS_CZ_wodefeng</v>
      </c>
      <c r="E2004" s="11" t="str">
        <f>[1]动作!$D2003</f>
        <v>电表故障</v>
      </c>
      <c r="F2004" s="11" t="s">
        <v>45</v>
      </c>
      <c r="G2004" s="12">
        <f>[1]动作!$A2003+[1]动作!$B2003</f>
        <v>43201.713194444441</v>
      </c>
      <c r="H2004" s="12"/>
      <c r="I2004" s="11"/>
    </row>
    <row r="2005" spans="1:9" hidden="1" x14ac:dyDescent="0.3">
      <c r="A2005" s="24">
        <v>2003</v>
      </c>
      <c r="B2005" s="11" t="str">
        <f>IFERROR(INDEX({"JSNY-BJ0001-01";"JSNY-JS0022-01";"JSNY-JS0002-01"},MATCH(D2005,{"BJ_zhongyu";"JS_WX_liteer";"JS_CZ_wodefeng"},0)),"")</f>
        <v>JSNY-JS0002-01</v>
      </c>
      <c r="C2005" s="11" t="str">
        <f>IFERROR(INDEX({"北京中裕世纪大酒店";"江苏利特尔绿色包装股份有限公司";"常州市金坛沃德丰电子科技有限公司"},MATCH(D2005,{"BJ_zhongyu";"JS_WX_liteer";"JS_CZ_wodefeng"},0)),"")</f>
        <v>常州市金坛沃德丰电子科技有限公司</v>
      </c>
      <c r="D2005" s="11" t="str">
        <f>[1]动作!$G2004</f>
        <v>JS_CZ_wodefeng</v>
      </c>
      <c r="E2005" s="11" t="str">
        <f>[1]动作!$D2004</f>
        <v>电表故障</v>
      </c>
      <c r="F2005" s="11" t="s">
        <v>45</v>
      </c>
      <c r="G2005" s="12">
        <f>[1]动作!$A2004+[1]动作!$B2004</f>
        <v>43201.714120370372</v>
      </c>
      <c r="H2005" s="12"/>
      <c r="I2005" s="11"/>
    </row>
    <row r="2006" spans="1:9" hidden="1" x14ac:dyDescent="0.3">
      <c r="A2006" s="24">
        <v>2004</v>
      </c>
      <c r="B2006" s="11" t="str">
        <f>IFERROR(INDEX({"JSNY-BJ0001-01";"JSNY-JS0022-01";"JSNY-JS0002-01"},MATCH(D2006,{"BJ_zhongyu";"JS_WX_liteer";"JS_CZ_wodefeng"},0)),"")</f>
        <v>JSNY-JS0002-01</v>
      </c>
      <c r="C2006" s="11" t="str">
        <f>IFERROR(INDEX({"北京中裕世纪大酒店";"江苏利特尔绿色包装股份有限公司";"常州市金坛沃德丰电子科技有限公司"},MATCH(D2006,{"BJ_zhongyu";"JS_WX_liteer";"JS_CZ_wodefeng"},0)),"")</f>
        <v>常州市金坛沃德丰电子科技有限公司</v>
      </c>
      <c r="D2006" s="11" t="str">
        <f>[1]动作!$G2005</f>
        <v>JS_CZ_wodefeng</v>
      </c>
      <c r="E2006" s="11" t="str">
        <f>[1]动作!$D2005</f>
        <v>电表故障</v>
      </c>
      <c r="F2006" s="11" t="s">
        <v>45</v>
      </c>
      <c r="G2006" s="12">
        <f>[1]动作!$A2005+[1]动作!$B2005</f>
        <v>43201.71429398148</v>
      </c>
      <c r="H2006" s="12"/>
      <c r="I2006" s="11"/>
    </row>
    <row r="2007" spans="1:9" hidden="1" x14ac:dyDescent="0.3">
      <c r="A2007" s="24">
        <v>2005</v>
      </c>
      <c r="B2007" s="11" t="str">
        <f>IFERROR(INDEX({"JSNY-BJ0001-01";"JSNY-JS0022-01";"JSNY-JS0002-01"},MATCH(D2007,{"BJ_zhongyu";"JS_WX_liteer";"JS_CZ_wodefeng"},0)),"")</f>
        <v>JSNY-JS0002-01</v>
      </c>
      <c r="C2007" s="11" t="str">
        <f>IFERROR(INDEX({"北京中裕世纪大酒店";"江苏利特尔绿色包装股份有限公司";"常州市金坛沃德丰电子科技有限公司"},MATCH(D2007,{"BJ_zhongyu";"JS_WX_liteer";"JS_CZ_wodefeng"},0)),"")</f>
        <v>常州市金坛沃德丰电子科技有限公司</v>
      </c>
      <c r="D2007" s="11" t="str">
        <f>[1]动作!$G2006</f>
        <v>JS_CZ_wodefeng</v>
      </c>
      <c r="E2007" s="11" t="str">
        <f>[1]动作!$D2006</f>
        <v>电表故障</v>
      </c>
      <c r="F2007" s="11" t="s">
        <v>45</v>
      </c>
      <c r="G2007" s="12">
        <f>[1]动作!$A2006+[1]动作!$B2006</f>
        <v>43201.715567129628</v>
      </c>
      <c r="H2007" s="12"/>
      <c r="I2007" s="11"/>
    </row>
    <row r="2008" spans="1:9" hidden="1" x14ac:dyDescent="0.3">
      <c r="A2008" s="24">
        <v>2006</v>
      </c>
      <c r="B2008" s="11" t="str">
        <f>IFERROR(INDEX({"JSNY-BJ0001-01";"JSNY-JS0022-01";"JSNY-JS0002-01"},MATCH(D2008,{"BJ_zhongyu";"JS_WX_liteer";"JS_CZ_wodefeng"},0)),"")</f>
        <v>JSNY-JS0002-01</v>
      </c>
      <c r="C2008" s="11" t="str">
        <f>IFERROR(INDEX({"北京中裕世纪大酒店";"江苏利特尔绿色包装股份有限公司";"常州市金坛沃德丰电子科技有限公司"},MATCH(D2008,{"BJ_zhongyu";"JS_WX_liteer";"JS_CZ_wodefeng"},0)),"")</f>
        <v>常州市金坛沃德丰电子科技有限公司</v>
      </c>
      <c r="D2008" s="11" t="str">
        <f>[1]动作!$G2007</f>
        <v>JS_CZ_wodefeng</v>
      </c>
      <c r="E2008" s="11" t="str">
        <f>[1]动作!$D2007</f>
        <v>电表故障</v>
      </c>
      <c r="F2008" s="11" t="s">
        <v>45</v>
      </c>
      <c r="G2008" s="12">
        <f>[1]动作!$A2007+[1]动作!$B2007</f>
        <v>43201.717129629629</v>
      </c>
      <c r="H2008" s="12"/>
      <c r="I2008" s="11"/>
    </row>
    <row r="2009" spans="1:9" hidden="1" x14ac:dyDescent="0.3">
      <c r="A2009" s="24">
        <v>2007</v>
      </c>
      <c r="B2009" s="11" t="str">
        <f>IFERROR(INDEX({"JSNY-BJ0001-01";"JSNY-JS0022-01";"JSNY-JS0002-01"},MATCH(D2009,{"BJ_zhongyu";"JS_WX_liteer";"JS_CZ_wodefeng"},0)),"")</f>
        <v>JSNY-JS0002-01</v>
      </c>
      <c r="C2009" s="11" t="str">
        <f>IFERROR(INDEX({"北京中裕世纪大酒店";"江苏利特尔绿色包装股份有限公司";"常州市金坛沃德丰电子科技有限公司"},MATCH(D2009,{"BJ_zhongyu";"JS_WX_liteer";"JS_CZ_wodefeng"},0)),"")</f>
        <v>常州市金坛沃德丰电子科技有限公司</v>
      </c>
      <c r="D2009" s="11" t="str">
        <f>[1]动作!$G2008</f>
        <v>JS_CZ_wodefeng</v>
      </c>
      <c r="E2009" s="11" t="str">
        <f>[1]动作!$D2008</f>
        <v>电表故障</v>
      </c>
      <c r="F2009" s="11" t="s">
        <v>45</v>
      </c>
      <c r="G2009" s="12">
        <f>[1]动作!$A2008+[1]动作!$B2008</f>
        <v>43201.719502314816</v>
      </c>
      <c r="H2009" s="12"/>
      <c r="I2009" s="11"/>
    </row>
    <row r="2010" spans="1:9" hidden="1" x14ac:dyDescent="0.3">
      <c r="A2010" s="24">
        <v>2008</v>
      </c>
      <c r="B2010" s="11" t="str">
        <f>IFERROR(INDEX({"JSNY-BJ0001-01";"JSNY-JS0022-01";"JSNY-JS0002-01"},MATCH(D2010,{"BJ_zhongyu";"JS_WX_liteer";"JS_CZ_wodefeng"},0)),"")</f>
        <v>JSNY-JS0002-01</v>
      </c>
      <c r="C2010" s="11" t="str">
        <f>IFERROR(INDEX({"北京中裕世纪大酒店";"江苏利特尔绿色包装股份有限公司";"常州市金坛沃德丰电子科技有限公司"},MATCH(D2010,{"BJ_zhongyu";"JS_WX_liteer";"JS_CZ_wodefeng"},0)),"")</f>
        <v>常州市金坛沃德丰电子科技有限公司</v>
      </c>
      <c r="D2010" s="11" t="str">
        <f>[1]动作!$G2009</f>
        <v>JS_CZ_wodefeng</v>
      </c>
      <c r="E2010" s="11" t="str">
        <f>[1]动作!$D2009</f>
        <v>电表故障</v>
      </c>
      <c r="F2010" s="11" t="s">
        <v>45</v>
      </c>
      <c r="G2010" s="12">
        <f>[1]动作!$A2009+[1]动作!$B2009</f>
        <v>43201.72216435185</v>
      </c>
      <c r="H2010" s="12"/>
      <c r="I2010" s="11"/>
    </row>
    <row r="2011" spans="1:9" hidden="1" x14ac:dyDescent="0.3">
      <c r="A2011" s="24">
        <v>2009</v>
      </c>
      <c r="B2011" s="11" t="str">
        <f>IFERROR(INDEX({"JSNY-BJ0001-01";"JSNY-JS0022-01";"JSNY-JS0002-01"},MATCH(D2011,{"BJ_zhongyu";"JS_WX_liteer";"JS_CZ_wodefeng"},0)),"")</f>
        <v>JSNY-JS0002-01</v>
      </c>
      <c r="C2011" s="11" t="str">
        <f>IFERROR(INDEX({"北京中裕世纪大酒店";"江苏利特尔绿色包装股份有限公司";"常州市金坛沃德丰电子科技有限公司"},MATCH(D2011,{"BJ_zhongyu";"JS_WX_liteer";"JS_CZ_wodefeng"},0)),"")</f>
        <v>常州市金坛沃德丰电子科技有限公司</v>
      </c>
      <c r="D2011" s="11" t="str">
        <f>[1]动作!$G2010</f>
        <v>JS_CZ_wodefeng</v>
      </c>
      <c r="E2011" s="11" t="str">
        <f>[1]动作!$D2010</f>
        <v>电表故障</v>
      </c>
      <c r="F2011" s="11" t="s">
        <v>45</v>
      </c>
      <c r="G2011" s="12">
        <f>[1]动作!$A2010+[1]动作!$B2010</f>
        <v>43201.723495370374</v>
      </c>
      <c r="H2011" s="12"/>
      <c r="I2011" s="11"/>
    </row>
    <row r="2012" spans="1:9" hidden="1" x14ac:dyDescent="0.3">
      <c r="A2012" s="24">
        <v>2010</v>
      </c>
      <c r="B2012" s="11" t="str">
        <f>IFERROR(INDEX({"JSNY-BJ0001-01";"JSNY-JS0022-01";"JSNY-JS0002-01"},MATCH(D2012,{"BJ_zhongyu";"JS_WX_liteer";"JS_CZ_wodefeng"},0)),"")</f>
        <v>JSNY-JS0002-01</v>
      </c>
      <c r="C2012" s="11" t="str">
        <f>IFERROR(INDEX({"北京中裕世纪大酒店";"江苏利特尔绿色包装股份有限公司";"常州市金坛沃德丰电子科技有限公司"},MATCH(D2012,{"BJ_zhongyu";"JS_WX_liteer";"JS_CZ_wodefeng"},0)),"")</f>
        <v>常州市金坛沃德丰电子科技有限公司</v>
      </c>
      <c r="D2012" s="11" t="str">
        <f>[1]动作!$G2011</f>
        <v>JS_CZ_wodefeng</v>
      </c>
      <c r="E2012" s="11" t="str">
        <f>[1]动作!$D2011</f>
        <v>电表故障</v>
      </c>
      <c r="F2012" s="11" t="s">
        <v>45</v>
      </c>
      <c r="G2012" s="12">
        <f>[1]动作!$A2011+[1]动作!$B2011</f>
        <v>43201.724537037036</v>
      </c>
      <c r="H2012" s="12"/>
      <c r="I2012" s="11"/>
    </row>
    <row r="2013" spans="1:9" hidden="1" x14ac:dyDescent="0.3">
      <c r="A2013" s="24">
        <v>2011</v>
      </c>
      <c r="B2013" s="11" t="str">
        <f>IFERROR(INDEX({"JSNY-BJ0001-01";"JSNY-JS0022-01";"JSNY-JS0002-01"},MATCH(D2013,{"BJ_zhongyu";"JS_WX_liteer";"JS_CZ_wodefeng"},0)),"")</f>
        <v>JSNY-JS0002-01</v>
      </c>
      <c r="C2013" s="11" t="str">
        <f>IFERROR(INDEX({"北京中裕世纪大酒店";"江苏利特尔绿色包装股份有限公司";"常州市金坛沃德丰电子科技有限公司"},MATCH(D2013,{"BJ_zhongyu";"JS_WX_liteer";"JS_CZ_wodefeng"},0)),"")</f>
        <v>常州市金坛沃德丰电子科技有限公司</v>
      </c>
      <c r="D2013" s="11" t="str">
        <f>[1]动作!$G2012</f>
        <v>JS_CZ_wodefeng</v>
      </c>
      <c r="E2013" s="11" t="str">
        <f>[1]动作!$D2012</f>
        <v>电表故障</v>
      </c>
      <c r="F2013" s="11" t="s">
        <v>45</v>
      </c>
      <c r="G2013" s="12">
        <f>[1]动作!$A2012+[1]动作!$B2012</f>
        <v>43201.724664351852</v>
      </c>
      <c r="H2013" s="12"/>
      <c r="I2013" s="11"/>
    </row>
    <row r="2014" spans="1:9" hidden="1" x14ac:dyDescent="0.3">
      <c r="A2014" s="24">
        <v>2012</v>
      </c>
      <c r="B2014" s="11" t="str">
        <f>IFERROR(INDEX({"JSNY-BJ0001-01";"JSNY-JS0022-01";"JSNY-JS0002-01"},MATCH(D2014,{"BJ_zhongyu";"JS_WX_liteer";"JS_CZ_wodefeng"},0)),"")</f>
        <v>JSNY-JS0002-01</v>
      </c>
      <c r="C2014" s="11" t="str">
        <f>IFERROR(INDEX({"北京中裕世纪大酒店";"江苏利特尔绿色包装股份有限公司";"常州市金坛沃德丰电子科技有限公司"},MATCH(D2014,{"BJ_zhongyu";"JS_WX_liteer";"JS_CZ_wodefeng"},0)),"")</f>
        <v>常州市金坛沃德丰电子科技有限公司</v>
      </c>
      <c r="D2014" s="11" t="str">
        <f>[1]动作!$G2013</f>
        <v>JS_CZ_wodefeng</v>
      </c>
      <c r="E2014" s="11" t="str">
        <f>[1]动作!$D2013</f>
        <v>电表故障</v>
      </c>
      <c r="F2014" s="11" t="s">
        <v>45</v>
      </c>
      <c r="G2014" s="12">
        <f>[1]动作!$A2013+[1]动作!$B2013</f>
        <v>43201.726099537038</v>
      </c>
      <c r="H2014" s="12"/>
      <c r="I2014" s="11"/>
    </row>
    <row r="2015" spans="1:9" hidden="1" x14ac:dyDescent="0.3">
      <c r="A2015" s="24">
        <v>2013</v>
      </c>
      <c r="B2015" s="11" t="str">
        <f>IFERROR(INDEX({"JSNY-BJ0001-01";"JSNY-JS0022-01";"JSNY-JS0002-01"},MATCH(D2015,{"BJ_zhongyu";"JS_WX_liteer";"JS_CZ_wodefeng"},0)),"")</f>
        <v>JSNY-JS0002-01</v>
      </c>
      <c r="C2015" s="11" t="str">
        <f>IFERROR(INDEX({"北京中裕世纪大酒店";"江苏利特尔绿色包装股份有限公司";"常州市金坛沃德丰电子科技有限公司"},MATCH(D2015,{"BJ_zhongyu";"JS_WX_liteer";"JS_CZ_wodefeng"},0)),"")</f>
        <v>常州市金坛沃德丰电子科技有限公司</v>
      </c>
      <c r="D2015" s="11" t="str">
        <f>[1]动作!$G2014</f>
        <v>JS_CZ_wodefeng</v>
      </c>
      <c r="E2015" s="11" t="str">
        <f>[1]动作!$D2014</f>
        <v>电表故障</v>
      </c>
      <c r="F2015" s="11" t="s">
        <v>45</v>
      </c>
      <c r="G2015" s="12">
        <f>[1]动作!$A2014+[1]动作!$B2014</f>
        <v>43201.728587962964</v>
      </c>
      <c r="H2015" s="12"/>
      <c r="I2015" s="11"/>
    </row>
    <row r="2016" spans="1:9" hidden="1" x14ac:dyDescent="0.3">
      <c r="A2016" s="24">
        <v>2014</v>
      </c>
      <c r="B2016" s="11" t="str">
        <f>IFERROR(INDEX({"JSNY-BJ0001-01";"JSNY-JS0022-01";"JSNY-JS0002-01"},MATCH(D2016,{"BJ_zhongyu";"JS_WX_liteer";"JS_CZ_wodefeng"},0)),"")</f>
        <v>JSNY-JS0002-01</v>
      </c>
      <c r="C2016" s="11" t="str">
        <f>IFERROR(INDEX({"北京中裕世纪大酒店";"江苏利特尔绿色包装股份有限公司";"常州市金坛沃德丰电子科技有限公司"},MATCH(D2016,{"BJ_zhongyu";"JS_WX_liteer";"JS_CZ_wodefeng"},0)),"")</f>
        <v>常州市金坛沃德丰电子科技有限公司</v>
      </c>
      <c r="D2016" s="11" t="str">
        <f>[1]动作!$G2015</f>
        <v>JS_CZ_wodefeng</v>
      </c>
      <c r="E2016" s="11" t="str">
        <f>[1]动作!$D2015</f>
        <v>电表故障</v>
      </c>
      <c r="F2016" s="11" t="s">
        <v>45</v>
      </c>
      <c r="G2016" s="12">
        <f>[1]动作!$A2015+[1]动作!$B2015</f>
        <v>43201.730046296296</v>
      </c>
      <c r="H2016" s="12"/>
      <c r="I2016" s="11"/>
    </row>
    <row r="2017" spans="1:9" hidden="1" x14ac:dyDescent="0.3">
      <c r="A2017" s="24">
        <v>2015</v>
      </c>
      <c r="B2017" s="11" t="str">
        <f>IFERROR(INDEX({"JSNY-BJ0001-01";"JSNY-JS0022-01";"JSNY-JS0002-01"},MATCH(D2017,{"BJ_zhongyu";"JS_WX_liteer";"JS_CZ_wodefeng"},0)),"")</f>
        <v>JSNY-JS0002-01</v>
      </c>
      <c r="C2017" s="11" t="str">
        <f>IFERROR(INDEX({"北京中裕世纪大酒店";"江苏利特尔绿色包装股份有限公司";"常州市金坛沃德丰电子科技有限公司"},MATCH(D2017,{"BJ_zhongyu";"JS_WX_liteer";"JS_CZ_wodefeng"},0)),"")</f>
        <v>常州市金坛沃德丰电子科技有限公司</v>
      </c>
      <c r="D2017" s="11" t="str">
        <f>[1]动作!$G2016</f>
        <v>JS_CZ_wodefeng</v>
      </c>
      <c r="E2017" s="11" t="str">
        <f>[1]动作!$D2016</f>
        <v>电表故障</v>
      </c>
      <c r="F2017" s="11" t="s">
        <v>45</v>
      </c>
      <c r="G2017" s="12">
        <f>[1]动作!$A2016+[1]动作!$B2016</f>
        <v>43201.739085648151</v>
      </c>
      <c r="H2017" s="12"/>
      <c r="I2017" s="11"/>
    </row>
    <row r="2018" spans="1:9" hidden="1" x14ac:dyDescent="0.3">
      <c r="A2018" s="24">
        <v>2016</v>
      </c>
      <c r="B2018" s="11" t="str">
        <f>IFERROR(INDEX({"JSNY-BJ0001-01";"JSNY-JS0022-01";"JSNY-JS0002-01"},MATCH(D2018,{"BJ_zhongyu";"JS_WX_liteer";"JS_CZ_wodefeng"},0)),"")</f>
        <v>JSNY-JS0002-01</v>
      </c>
      <c r="C2018" s="11" t="str">
        <f>IFERROR(INDEX({"北京中裕世纪大酒店";"江苏利特尔绿色包装股份有限公司";"常州市金坛沃德丰电子科技有限公司"},MATCH(D2018,{"BJ_zhongyu";"JS_WX_liteer";"JS_CZ_wodefeng"},0)),"")</f>
        <v>常州市金坛沃德丰电子科技有限公司</v>
      </c>
      <c r="D2018" s="11" t="str">
        <f>[1]动作!$G2017</f>
        <v>JS_CZ_wodefeng</v>
      </c>
      <c r="E2018" s="11" t="str">
        <f>[1]动作!$D2017</f>
        <v>电表故障</v>
      </c>
      <c r="F2018" s="11" t="s">
        <v>45</v>
      </c>
      <c r="G2018" s="12">
        <f>[1]动作!$A2017+[1]动作!$B2017</f>
        <v>43201.739201388889</v>
      </c>
      <c r="H2018" s="12"/>
      <c r="I2018" s="11"/>
    </row>
    <row r="2019" spans="1:9" hidden="1" x14ac:dyDescent="0.3">
      <c r="A2019" s="24">
        <v>2017</v>
      </c>
      <c r="B2019" s="11" t="str">
        <f>IFERROR(INDEX({"JSNY-BJ0001-01";"JSNY-JS0022-01";"JSNY-JS0002-01"},MATCH(D2019,{"BJ_zhongyu";"JS_WX_liteer";"JS_CZ_wodefeng"},0)),"")</f>
        <v>JSNY-JS0002-01</v>
      </c>
      <c r="C2019" s="11" t="str">
        <f>IFERROR(INDEX({"北京中裕世纪大酒店";"江苏利特尔绿色包装股份有限公司";"常州市金坛沃德丰电子科技有限公司"},MATCH(D2019,{"BJ_zhongyu";"JS_WX_liteer";"JS_CZ_wodefeng"},0)),"")</f>
        <v>常州市金坛沃德丰电子科技有限公司</v>
      </c>
      <c r="D2019" s="11" t="str">
        <f>[1]动作!$G2018</f>
        <v>JS_CZ_wodefeng</v>
      </c>
      <c r="E2019" s="11" t="str">
        <f>[1]动作!$D2018</f>
        <v>电表故障</v>
      </c>
      <c r="F2019" s="11" t="s">
        <v>45</v>
      </c>
      <c r="G2019" s="12">
        <f>[1]动作!$A2018+[1]动作!$B2018</f>
        <v>43201.739317129628</v>
      </c>
      <c r="H2019" s="12"/>
      <c r="I2019" s="11"/>
    </row>
    <row r="2020" spans="1:9" hidden="1" x14ac:dyDescent="0.3">
      <c r="A2020" s="24">
        <v>2018</v>
      </c>
      <c r="B2020" s="11" t="str">
        <f>IFERROR(INDEX({"JSNY-BJ0001-01";"JSNY-JS0022-01";"JSNY-JS0002-01"},MATCH(D2020,{"BJ_zhongyu";"JS_WX_liteer";"JS_CZ_wodefeng"},0)),"")</f>
        <v>JSNY-JS0002-01</v>
      </c>
      <c r="C2020" s="11" t="str">
        <f>IFERROR(INDEX({"北京中裕世纪大酒店";"江苏利特尔绿色包装股份有限公司";"常州市金坛沃德丰电子科技有限公司"},MATCH(D2020,{"BJ_zhongyu";"JS_WX_liteer";"JS_CZ_wodefeng"},0)),"")</f>
        <v>常州市金坛沃德丰电子科技有限公司</v>
      </c>
      <c r="D2020" s="11" t="str">
        <f>[1]动作!$G2019</f>
        <v>JS_CZ_wodefeng</v>
      </c>
      <c r="E2020" s="11" t="str">
        <f>[1]动作!$D2019</f>
        <v>电表故障</v>
      </c>
      <c r="F2020" s="11" t="s">
        <v>45</v>
      </c>
      <c r="G2020" s="12">
        <f>[1]动作!$A2019+[1]动作!$B2019</f>
        <v>43201.740474537037</v>
      </c>
      <c r="H2020" s="12"/>
      <c r="I2020" s="11"/>
    </row>
    <row r="2021" spans="1:9" hidden="1" x14ac:dyDescent="0.3">
      <c r="A2021" s="24">
        <v>2019</v>
      </c>
      <c r="B2021" s="11" t="str">
        <f>IFERROR(INDEX({"JSNY-BJ0001-01";"JSNY-JS0022-01";"JSNY-JS0002-01"},MATCH(D2021,{"BJ_zhongyu";"JS_WX_liteer";"JS_CZ_wodefeng"},0)),"")</f>
        <v>JSNY-JS0002-01</v>
      </c>
      <c r="C2021" s="11" t="str">
        <f>IFERROR(INDEX({"北京中裕世纪大酒店";"江苏利特尔绿色包装股份有限公司";"常州市金坛沃德丰电子科技有限公司"},MATCH(D2021,{"BJ_zhongyu";"JS_WX_liteer";"JS_CZ_wodefeng"},0)),"")</f>
        <v>常州市金坛沃德丰电子科技有限公司</v>
      </c>
      <c r="D2021" s="11" t="str">
        <f>[1]动作!$G2020</f>
        <v>JS_CZ_wodefeng</v>
      </c>
      <c r="E2021" s="11" t="str">
        <f>[1]动作!$D2020</f>
        <v>电表故障</v>
      </c>
      <c r="F2021" s="11" t="s">
        <v>45</v>
      </c>
      <c r="G2021" s="12">
        <f>[1]动作!$A2020+[1]动作!$B2020</f>
        <v>43201.741747685184</v>
      </c>
      <c r="H2021" s="12"/>
      <c r="I2021" s="11"/>
    </row>
    <row r="2022" spans="1:9" hidden="1" x14ac:dyDescent="0.3">
      <c r="A2022" s="24">
        <v>2020</v>
      </c>
      <c r="B2022" s="11" t="str">
        <f>IFERROR(INDEX({"JSNY-BJ0001-01";"JSNY-JS0022-01";"JSNY-JS0002-01"},MATCH(D2022,{"BJ_zhongyu";"JS_WX_liteer";"JS_CZ_wodefeng"},0)),"")</f>
        <v>JSNY-JS0002-01</v>
      </c>
      <c r="C2022" s="11" t="str">
        <f>IFERROR(INDEX({"北京中裕世纪大酒店";"江苏利特尔绿色包装股份有限公司";"常州市金坛沃德丰电子科技有限公司"},MATCH(D2022,{"BJ_zhongyu";"JS_WX_liteer";"JS_CZ_wodefeng"},0)),"")</f>
        <v>常州市金坛沃德丰电子科技有限公司</v>
      </c>
      <c r="D2022" s="11" t="str">
        <f>[1]动作!$G2021</f>
        <v>JS_CZ_wodefeng</v>
      </c>
      <c r="E2022" s="11" t="str">
        <f>[1]动作!$D2021</f>
        <v>电表故障</v>
      </c>
      <c r="F2022" s="11" t="s">
        <v>45</v>
      </c>
      <c r="G2022" s="12">
        <f>[1]动作!$A2021+[1]动作!$B2021</f>
        <v>43201.745451388888</v>
      </c>
      <c r="H2022" s="12"/>
      <c r="I2022" s="11"/>
    </row>
    <row r="2023" spans="1:9" hidden="1" x14ac:dyDescent="0.3">
      <c r="A2023" s="24">
        <v>2021</v>
      </c>
      <c r="B2023" s="11" t="str">
        <f>IFERROR(INDEX({"JSNY-BJ0001-01";"JSNY-JS0022-01";"JSNY-JS0002-01"},MATCH(D2023,{"BJ_zhongyu";"JS_WX_liteer";"JS_CZ_wodefeng"},0)),"")</f>
        <v>JSNY-JS0002-01</v>
      </c>
      <c r="C2023" s="11" t="str">
        <f>IFERROR(INDEX({"北京中裕世纪大酒店";"江苏利特尔绿色包装股份有限公司";"常州市金坛沃德丰电子科技有限公司"},MATCH(D2023,{"BJ_zhongyu";"JS_WX_liteer";"JS_CZ_wodefeng"},0)),"")</f>
        <v>常州市金坛沃德丰电子科技有限公司</v>
      </c>
      <c r="D2023" s="11" t="str">
        <f>[1]动作!$G2022</f>
        <v>JS_CZ_wodefeng</v>
      </c>
      <c r="E2023" s="11" t="str">
        <f>[1]动作!$D2022</f>
        <v>电表故障</v>
      </c>
      <c r="F2023" s="11" t="s">
        <v>45</v>
      </c>
      <c r="G2023" s="12">
        <f>[1]动作!$A2022+[1]动作!$B2022</f>
        <v>43201.747766203705</v>
      </c>
      <c r="H2023" s="12"/>
      <c r="I2023" s="11"/>
    </row>
    <row r="2024" spans="1:9" hidden="1" x14ac:dyDescent="0.3">
      <c r="A2024" s="24">
        <v>2022</v>
      </c>
      <c r="B2024" s="11" t="str">
        <f>IFERROR(INDEX({"JSNY-BJ0001-01";"JSNY-JS0022-01";"JSNY-JS0002-01"},MATCH(D2024,{"BJ_zhongyu";"JS_WX_liteer";"JS_CZ_wodefeng"},0)),"")</f>
        <v>JSNY-JS0002-01</v>
      </c>
      <c r="C2024" s="11" t="str">
        <f>IFERROR(INDEX({"北京中裕世纪大酒店";"江苏利特尔绿色包装股份有限公司";"常州市金坛沃德丰电子科技有限公司"},MATCH(D2024,{"BJ_zhongyu";"JS_WX_liteer";"JS_CZ_wodefeng"},0)),"")</f>
        <v>常州市金坛沃德丰电子科技有限公司</v>
      </c>
      <c r="D2024" s="11" t="str">
        <f>[1]动作!$G2023</f>
        <v>JS_CZ_wodefeng</v>
      </c>
      <c r="E2024" s="11" t="str">
        <f>[1]动作!$D2023</f>
        <v>电表故障</v>
      </c>
      <c r="F2024" s="11" t="s">
        <v>45</v>
      </c>
      <c r="G2024" s="12">
        <f>[1]动作!$A2023+[1]动作!$B2023</f>
        <v>43201.751828703702</v>
      </c>
      <c r="H2024" s="12"/>
      <c r="I2024" s="11"/>
    </row>
    <row r="2025" spans="1:9" hidden="1" x14ac:dyDescent="0.3">
      <c r="A2025" s="24">
        <v>2023</v>
      </c>
      <c r="B2025" s="11" t="str">
        <f>IFERROR(INDEX({"JSNY-BJ0001-01";"JSNY-JS0022-01";"JSNY-JS0002-01"},MATCH(D2025,{"BJ_zhongyu";"JS_WX_liteer";"JS_CZ_wodefeng"},0)),"")</f>
        <v>JSNY-JS0002-01</v>
      </c>
      <c r="C2025" s="11" t="str">
        <f>IFERROR(INDEX({"北京中裕世纪大酒店";"江苏利特尔绿色包装股份有限公司";"常州市金坛沃德丰电子科技有限公司"},MATCH(D2025,{"BJ_zhongyu";"JS_WX_liteer";"JS_CZ_wodefeng"},0)),"")</f>
        <v>常州市金坛沃德丰电子科技有限公司</v>
      </c>
      <c r="D2025" s="11" t="str">
        <f>[1]动作!$G2024</f>
        <v>JS_CZ_wodefeng</v>
      </c>
      <c r="E2025" s="11" t="str">
        <f>[1]动作!$D2024</f>
        <v>电表故障</v>
      </c>
      <c r="F2025" s="11" t="s">
        <v>45</v>
      </c>
      <c r="G2025" s="12">
        <f>[1]动作!$A2024+[1]动作!$B2024</f>
        <v>43201.754189814812</v>
      </c>
      <c r="H2025" s="12"/>
      <c r="I2025" s="11"/>
    </row>
    <row r="2026" spans="1:9" hidden="1" x14ac:dyDescent="0.3">
      <c r="A2026" s="24">
        <v>2024</v>
      </c>
      <c r="B2026" s="11" t="str">
        <f>IFERROR(INDEX({"JSNY-BJ0001-01";"JSNY-JS0022-01";"JSNY-JS0002-01"},MATCH(D2026,{"BJ_zhongyu";"JS_WX_liteer";"JS_CZ_wodefeng"},0)),"")</f>
        <v>JSNY-JS0002-01</v>
      </c>
      <c r="C2026" s="11" t="str">
        <f>IFERROR(INDEX({"北京中裕世纪大酒店";"江苏利特尔绿色包装股份有限公司";"常州市金坛沃德丰电子科技有限公司"},MATCH(D2026,{"BJ_zhongyu";"JS_WX_liteer";"JS_CZ_wodefeng"},0)),"")</f>
        <v>常州市金坛沃德丰电子科技有限公司</v>
      </c>
      <c r="D2026" s="11" t="str">
        <f>[1]动作!$G2025</f>
        <v>JS_CZ_wodefeng</v>
      </c>
      <c r="E2026" s="11" t="str">
        <f>[1]动作!$D2025</f>
        <v>电表故障</v>
      </c>
      <c r="F2026" s="11" t="s">
        <v>45</v>
      </c>
      <c r="G2026" s="12">
        <f>[1]动作!$A2025+[1]动作!$B2025</f>
        <v>43201.754317129627</v>
      </c>
      <c r="H2026" s="12"/>
      <c r="I2026" s="11"/>
    </row>
    <row r="2027" spans="1:9" hidden="1" x14ac:dyDescent="0.3">
      <c r="A2027" s="24">
        <v>2025</v>
      </c>
      <c r="B2027" s="11" t="str">
        <f>IFERROR(INDEX({"JSNY-BJ0001-01";"JSNY-JS0022-01";"JSNY-JS0002-01"},MATCH(D2027,{"BJ_zhongyu";"JS_WX_liteer";"JS_CZ_wodefeng"},0)),"")</f>
        <v>JSNY-JS0002-01</v>
      </c>
      <c r="C2027" s="11" t="str">
        <f>IFERROR(INDEX({"北京中裕世纪大酒店";"江苏利特尔绿色包装股份有限公司";"常州市金坛沃德丰电子科技有限公司"},MATCH(D2027,{"BJ_zhongyu";"JS_WX_liteer";"JS_CZ_wodefeng"},0)),"")</f>
        <v>常州市金坛沃德丰电子科技有限公司</v>
      </c>
      <c r="D2027" s="11" t="str">
        <f>[1]动作!$G2026</f>
        <v>JS_CZ_wodefeng</v>
      </c>
      <c r="E2027" s="11" t="str">
        <f>[1]动作!$D2026</f>
        <v>电表故障</v>
      </c>
      <c r="F2027" s="11" t="s">
        <v>45</v>
      </c>
      <c r="G2027" s="12">
        <f>[1]动作!$A2026+[1]动作!$B2026</f>
        <v>43201.75576388889</v>
      </c>
      <c r="H2027" s="12"/>
      <c r="I2027" s="11"/>
    </row>
    <row r="2028" spans="1:9" hidden="1" x14ac:dyDescent="0.3">
      <c r="A2028" s="24">
        <v>2026</v>
      </c>
      <c r="B2028" s="11" t="str">
        <f>IFERROR(INDEX({"JSNY-BJ0001-01";"JSNY-JS0022-01";"JSNY-JS0002-01"},MATCH(D2028,{"BJ_zhongyu";"JS_WX_liteer";"JS_CZ_wodefeng"},0)),"")</f>
        <v>JSNY-JS0002-01</v>
      </c>
      <c r="C2028" s="11" t="str">
        <f>IFERROR(INDEX({"北京中裕世纪大酒店";"江苏利特尔绿色包装股份有限公司";"常州市金坛沃德丰电子科技有限公司"},MATCH(D2028,{"BJ_zhongyu";"JS_WX_liteer";"JS_CZ_wodefeng"},0)),"")</f>
        <v>常州市金坛沃德丰电子科技有限公司</v>
      </c>
      <c r="D2028" s="11" t="str">
        <f>[1]动作!$G2027</f>
        <v>JS_CZ_wodefeng</v>
      </c>
      <c r="E2028" s="11" t="str">
        <f>[1]动作!$D2027</f>
        <v>电表故障</v>
      </c>
      <c r="F2028" s="11" t="s">
        <v>45</v>
      </c>
      <c r="G2028" s="12">
        <f>[1]动作!$A2027+[1]动作!$B2027</f>
        <v>43201.759120370371</v>
      </c>
      <c r="H2028" s="12"/>
      <c r="I2028" s="11"/>
    </row>
    <row r="2029" spans="1:9" hidden="1" x14ac:dyDescent="0.3">
      <c r="A2029" s="24">
        <v>2027</v>
      </c>
      <c r="B2029" s="11" t="str">
        <f>IFERROR(INDEX({"JSNY-BJ0001-01";"JSNY-JS0022-01";"JSNY-JS0002-01"},MATCH(D2029,{"BJ_zhongyu";"JS_WX_liteer";"JS_CZ_wodefeng"},0)),"")</f>
        <v>JSNY-JS0002-01</v>
      </c>
      <c r="C2029" s="11" t="str">
        <f>IFERROR(INDEX({"北京中裕世纪大酒店";"江苏利特尔绿色包装股份有限公司";"常州市金坛沃德丰电子科技有限公司"},MATCH(D2029,{"BJ_zhongyu";"JS_WX_liteer";"JS_CZ_wodefeng"},0)),"")</f>
        <v>常州市金坛沃德丰电子科技有限公司</v>
      </c>
      <c r="D2029" s="11" t="str">
        <f>[1]动作!$G2028</f>
        <v>JS_CZ_wodefeng</v>
      </c>
      <c r="E2029" s="11" t="str">
        <f>[1]动作!$D2028</f>
        <v>电表故障</v>
      </c>
      <c r="F2029" s="11" t="s">
        <v>45</v>
      </c>
      <c r="G2029" s="12">
        <f>[1]动作!$A2028+[1]动作!$B2028</f>
        <v>43201.759236111109</v>
      </c>
      <c r="H2029" s="12"/>
      <c r="I2029" s="11"/>
    </row>
    <row r="2030" spans="1:9" hidden="1" x14ac:dyDescent="0.3">
      <c r="A2030" s="24">
        <v>2028</v>
      </c>
      <c r="B2030" s="11" t="str">
        <f>IFERROR(INDEX({"JSNY-BJ0001-01";"JSNY-JS0022-01";"JSNY-JS0002-01"},MATCH(D2030,{"BJ_zhongyu";"JS_WX_liteer";"JS_CZ_wodefeng"},0)),"")</f>
        <v>JSNY-JS0002-01</v>
      </c>
      <c r="C2030" s="11" t="str">
        <f>IFERROR(INDEX({"北京中裕世纪大酒店";"江苏利特尔绿色包装股份有限公司";"常州市金坛沃德丰电子科技有限公司"},MATCH(D2030,{"BJ_zhongyu";"JS_WX_liteer";"JS_CZ_wodefeng"},0)),"")</f>
        <v>常州市金坛沃德丰电子科技有限公司</v>
      </c>
      <c r="D2030" s="11" t="str">
        <f>[1]动作!$G2029</f>
        <v>JS_CZ_wodefeng</v>
      </c>
      <c r="E2030" s="11" t="str">
        <f>[1]动作!$D2029</f>
        <v>电表故障</v>
      </c>
      <c r="F2030" s="11" t="s">
        <v>45</v>
      </c>
      <c r="G2030" s="12">
        <f>[1]动作!$A2029+[1]动作!$B2029</f>
        <v>43201.760740740741</v>
      </c>
      <c r="H2030" s="12"/>
      <c r="I2030" s="11"/>
    </row>
    <row r="2031" spans="1:9" hidden="1" x14ac:dyDescent="0.3">
      <c r="A2031" s="24">
        <v>2029</v>
      </c>
      <c r="B2031" s="11" t="str">
        <f>IFERROR(INDEX({"JSNY-BJ0001-01";"JSNY-JS0022-01";"JSNY-JS0002-01"},MATCH(D2031,{"BJ_zhongyu";"JS_WX_liteer";"JS_CZ_wodefeng"},0)),"")</f>
        <v>JSNY-JS0002-01</v>
      </c>
      <c r="C2031" s="11" t="str">
        <f>IFERROR(INDEX({"北京中裕世纪大酒店";"江苏利特尔绿色包装股份有限公司";"常州市金坛沃德丰电子科技有限公司"},MATCH(D2031,{"BJ_zhongyu";"JS_WX_liteer";"JS_CZ_wodefeng"},0)),"")</f>
        <v>常州市金坛沃德丰电子科技有限公司</v>
      </c>
      <c r="D2031" s="11" t="str">
        <f>[1]动作!$G2030</f>
        <v>JS_CZ_wodefeng</v>
      </c>
      <c r="E2031" s="11" t="str">
        <f>[1]动作!$D2030</f>
        <v>电表故障</v>
      </c>
      <c r="F2031" s="11" t="s">
        <v>45</v>
      </c>
      <c r="G2031" s="12">
        <f>[1]动作!$A2030+[1]动作!$B2030</f>
        <v>43201.763113425928</v>
      </c>
      <c r="H2031" s="12"/>
      <c r="I2031" s="11"/>
    </row>
    <row r="2032" spans="1:9" hidden="1" x14ac:dyDescent="0.3">
      <c r="A2032" s="24">
        <v>2030</v>
      </c>
      <c r="B2032" s="11" t="str">
        <f>IFERROR(INDEX({"JSNY-BJ0001-01";"JSNY-JS0022-01";"JSNY-JS0002-01"},MATCH(D2032,{"BJ_zhongyu";"JS_WX_liteer";"JS_CZ_wodefeng"},0)),"")</f>
        <v>JSNY-JS0002-01</v>
      </c>
      <c r="C2032" s="11" t="str">
        <f>IFERROR(INDEX({"北京中裕世纪大酒店";"江苏利特尔绿色包装股份有限公司";"常州市金坛沃德丰电子科技有限公司"},MATCH(D2032,{"BJ_zhongyu";"JS_WX_liteer";"JS_CZ_wodefeng"},0)),"")</f>
        <v>常州市金坛沃德丰电子科技有限公司</v>
      </c>
      <c r="D2032" s="11" t="str">
        <f>[1]动作!$G2031</f>
        <v>JS_CZ_wodefeng</v>
      </c>
      <c r="E2032" s="11" t="str">
        <f>[1]动作!$D2031</f>
        <v>电表故障</v>
      </c>
      <c r="F2032" s="11" t="s">
        <v>45</v>
      </c>
      <c r="G2032" s="12">
        <f>[1]动作!$A2031+[1]动作!$B2031</f>
        <v>43201.764560185184</v>
      </c>
      <c r="H2032" s="12"/>
      <c r="I2032" s="11"/>
    </row>
    <row r="2033" spans="1:9" hidden="1" x14ac:dyDescent="0.3">
      <c r="A2033" s="24">
        <v>2031</v>
      </c>
      <c r="B2033" s="11" t="str">
        <f>IFERROR(INDEX({"JSNY-BJ0001-01";"JSNY-JS0022-01";"JSNY-JS0002-01"},MATCH(D2033,{"BJ_zhongyu";"JS_WX_liteer";"JS_CZ_wodefeng"},0)),"")</f>
        <v>JSNY-JS0002-01</v>
      </c>
      <c r="C2033" s="11" t="str">
        <f>IFERROR(INDEX({"北京中裕世纪大酒店";"江苏利特尔绿色包装股份有限公司";"常州市金坛沃德丰电子科技有限公司"},MATCH(D2033,{"BJ_zhongyu";"JS_WX_liteer";"JS_CZ_wodefeng"},0)),"")</f>
        <v>常州市金坛沃德丰电子科技有限公司</v>
      </c>
      <c r="D2033" s="11" t="str">
        <f>[1]动作!$G2032</f>
        <v>JS_CZ_wodefeng</v>
      </c>
      <c r="E2033" s="11" t="str">
        <f>[1]动作!$D2032</f>
        <v>电表故障</v>
      </c>
      <c r="F2033" s="11" t="s">
        <v>45</v>
      </c>
      <c r="G2033" s="12">
        <f>[1]动作!$A2032+[1]动作!$B2032</f>
        <v>43201.764675925922</v>
      </c>
      <c r="H2033" s="12"/>
      <c r="I2033" s="11"/>
    </row>
    <row r="2034" spans="1:9" hidden="1" x14ac:dyDescent="0.3">
      <c r="A2034" s="24">
        <v>2032</v>
      </c>
      <c r="B2034" s="11" t="str">
        <f>IFERROR(INDEX({"JSNY-BJ0001-01";"JSNY-JS0022-01";"JSNY-JS0002-01"},MATCH(D2034,{"BJ_zhongyu";"JS_WX_liteer";"JS_CZ_wodefeng"},0)),"")</f>
        <v>JSNY-JS0002-01</v>
      </c>
      <c r="C2034" s="11" t="str">
        <f>IFERROR(INDEX({"北京中裕世纪大酒店";"江苏利特尔绿色包装股份有限公司";"常州市金坛沃德丰电子科技有限公司"},MATCH(D2034,{"BJ_zhongyu";"JS_WX_liteer";"JS_CZ_wodefeng"},0)),"")</f>
        <v>常州市金坛沃德丰电子科技有限公司</v>
      </c>
      <c r="D2034" s="11" t="str">
        <f>[1]动作!$G2033</f>
        <v>JS_CZ_wodefeng</v>
      </c>
      <c r="E2034" s="11" t="str">
        <f>[1]动作!$D2033</f>
        <v>电表故障</v>
      </c>
      <c r="F2034" s="11" t="s">
        <v>45</v>
      </c>
      <c r="G2034" s="12">
        <f>[1]动作!$A2033+[1]动作!$B2033</f>
        <v>43201.767627314817</v>
      </c>
      <c r="H2034" s="12"/>
      <c r="I2034" s="11"/>
    </row>
    <row r="2035" spans="1:9" hidden="1" x14ac:dyDescent="0.3">
      <c r="A2035" s="24">
        <v>2033</v>
      </c>
      <c r="B2035" s="11" t="str">
        <f>IFERROR(INDEX({"JSNY-BJ0001-01";"JSNY-JS0022-01";"JSNY-JS0002-01"},MATCH(D2035,{"BJ_zhongyu";"JS_WX_liteer";"JS_CZ_wodefeng"},0)),"")</f>
        <v>JSNY-JS0002-01</v>
      </c>
      <c r="C2035" s="11" t="str">
        <f>IFERROR(INDEX({"北京中裕世纪大酒店";"江苏利特尔绿色包装股份有限公司";"常州市金坛沃德丰电子科技有限公司"},MATCH(D2035,{"BJ_zhongyu";"JS_WX_liteer";"JS_CZ_wodefeng"},0)),"")</f>
        <v>常州市金坛沃德丰电子科技有限公司</v>
      </c>
      <c r="D2035" s="11" t="str">
        <f>[1]动作!$G2034</f>
        <v>JS_CZ_wodefeng</v>
      </c>
      <c r="E2035" s="11" t="str">
        <f>[1]动作!$D2034</f>
        <v>电表故障</v>
      </c>
      <c r="F2035" s="11" t="s">
        <v>45</v>
      </c>
      <c r="G2035" s="12">
        <f>[1]动作!$A2034+[1]动作!$B2034</f>
        <v>43201.769131944442</v>
      </c>
      <c r="H2035" s="12"/>
      <c r="I2035" s="11"/>
    </row>
    <row r="2036" spans="1:9" hidden="1" x14ac:dyDescent="0.3">
      <c r="A2036" s="24">
        <v>2034</v>
      </c>
      <c r="B2036" s="11" t="str">
        <f>IFERROR(INDEX({"JSNY-BJ0001-01";"JSNY-JS0022-01";"JSNY-JS0002-01"},MATCH(D2036,{"BJ_zhongyu";"JS_WX_liteer";"JS_CZ_wodefeng"},0)),"")</f>
        <v>JSNY-JS0002-01</v>
      </c>
      <c r="C2036" s="11" t="str">
        <f>IFERROR(INDEX({"北京中裕世纪大酒店";"江苏利特尔绿色包装股份有限公司";"常州市金坛沃德丰电子科技有限公司"},MATCH(D2036,{"BJ_zhongyu";"JS_WX_liteer";"JS_CZ_wodefeng"},0)),"")</f>
        <v>常州市金坛沃德丰电子科技有限公司</v>
      </c>
      <c r="D2036" s="11" t="str">
        <f>[1]动作!$G2035</f>
        <v>JS_CZ_wodefeng</v>
      </c>
      <c r="E2036" s="11" t="str">
        <f>[1]动作!$D2035</f>
        <v>电表故障</v>
      </c>
      <c r="F2036" s="11" t="s">
        <v>45</v>
      </c>
      <c r="G2036" s="12">
        <f>[1]动作!$A2035+[1]动作!$B2035</f>
        <v>43201.769247685188</v>
      </c>
      <c r="H2036" s="12"/>
      <c r="I2036" s="11"/>
    </row>
    <row r="2037" spans="1:9" hidden="1" x14ac:dyDescent="0.3">
      <c r="A2037" s="24">
        <v>2035</v>
      </c>
      <c r="B2037" s="11" t="str">
        <f>IFERROR(INDEX({"JSNY-BJ0001-01";"JSNY-JS0022-01";"JSNY-JS0002-01"},MATCH(D2037,{"BJ_zhongyu";"JS_WX_liteer";"JS_CZ_wodefeng"},0)),"")</f>
        <v>JSNY-JS0002-01</v>
      </c>
      <c r="C2037" s="11" t="str">
        <f>IFERROR(INDEX({"北京中裕世纪大酒店";"江苏利特尔绿色包装股份有限公司";"常州市金坛沃德丰电子科技有限公司"},MATCH(D2037,{"BJ_zhongyu";"JS_WX_liteer";"JS_CZ_wodefeng"},0)),"")</f>
        <v>常州市金坛沃德丰电子科技有限公司</v>
      </c>
      <c r="D2037" s="11" t="str">
        <f>[1]动作!$G2036</f>
        <v>JS_CZ_wodefeng</v>
      </c>
      <c r="E2037" s="11" t="str">
        <f>[1]动作!$D2036</f>
        <v>电表故障</v>
      </c>
      <c r="F2037" s="11" t="s">
        <v>45</v>
      </c>
      <c r="G2037" s="12">
        <f>[1]动作!$A2036+[1]动作!$B2036</f>
        <v>43201.771620370368</v>
      </c>
      <c r="H2037" s="12"/>
      <c r="I2037" s="11"/>
    </row>
    <row r="2038" spans="1:9" hidden="1" x14ac:dyDescent="0.3">
      <c r="A2038" s="24">
        <v>2036</v>
      </c>
      <c r="B2038" s="11" t="str">
        <f>IFERROR(INDEX({"JSNY-BJ0001-01";"JSNY-JS0022-01";"JSNY-JS0002-01"},MATCH(D2038,{"BJ_zhongyu";"JS_WX_liteer";"JS_CZ_wodefeng"},0)),"")</f>
        <v>JSNY-JS0002-01</v>
      </c>
      <c r="C2038" s="11" t="str">
        <f>IFERROR(INDEX({"北京中裕世纪大酒店";"江苏利特尔绿色包装股份有限公司";"常州市金坛沃德丰电子科技有限公司"},MATCH(D2038,{"BJ_zhongyu";"JS_WX_liteer";"JS_CZ_wodefeng"},0)),"")</f>
        <v>常州市金坛沃德丰电子科技有限公司</v>
      </c>
      <c r="D2038" s="11" t="str">
        <f>[1]动作!$G2037</f>
        <v>JS_CZ_wodefeng</v>
      </c>
      <c r="E2038" s="11" t="str">
        <f>[1]动作!$D2037</f>
        <v>电表故障</v>
      </c>
      <c r="F2038" s="11" t="s">
        <v>45</v>
      </c>
      <c r="G2038" s="12">
        <f>[1]动作!$A2037+[1]动作!$B2037</f>
        <v>43201.774409722224</v>
      </c>
      <c r="H2038" s="12"/>
      <c r="I2038" s="11"/>
    </row>
    <row r="2039" spans="1:9" hidden="1" x14ac:dyDescent="0.3">
      <c r="A2039" s="24">
        <v>2037</v>
      </c>
      <c r="B2039" s="11" t="str">
        <f>IFERROR(INDEX({"JSNY-BJ0001-01";"JSNY-JS0022-01";"JSNY-JS0002-01"},MATCH(D2039,{"BJ_zhongyu";"JS_WX_liteer";"JS_CZ_wodefeng"},0)),"")</f>
        <v>JSNY-JS0002-01</v>
      </c>
      <c r="C2039" s="11" t="str">
        <f>IFERROR(INDEX({"北京中裕世纪大酒店";"江苏利特尔绿色包装股份有限公司";"常州市金坛沃德丰电子科技有限公司"},MATCH(D2039,{"BJ_zhongyu";"JS_WX_liteer";"JS_CZ_wodefeng"},0)),"")</f>
        <v>常州市金坛沃德丰电子科技有限公司</v>
      </c>
      <c r="D2039" s="11" t="str">
        <f>[1]动作!$G2038</f>
        <v>JS_CZ_wodefeng</v>
      </c>
      <c r="E2039" s="11" t="str">
        <f>[1]动作!$D2038</f>
        <v>电表故障</v>
      </c>
      <c r="F2039" s="11" t="s">
        <v>45</v>
      </c>
      <c r="G2039" s="12">
        <f>[1]动作!$A2038+[1]动作!$B2038</f>
        <v>43201.774525462963</v>
      </c>
      <c r="H2039" s="12"/>
      <c r="I2039" s="11"/>
    </row>
    <row r="2040" spans="1:9" hidden="1" x14ac:dyDescent="0.3">
      <c r="A2040" s="24">
        <v>2038</v>
      </c>
      <c r="B2040" s="11" t="str">
        <f>IFERROR(INDEX({"JSNY-BJ0001-01";"JSNY-JS0022-01";"JSNY-JS0002-01"},MATCH(D2040,{"BJ_zhongyu";"JS_WX_liteer";"JS_CZ_wodefeng"},0)),"")</f>
        <v>JSNY-JS0002-01</v>
      </c>
      <c r="C2040" s="11" t="str">
        <f>IFERROR(INDEX({"北京中裕世纪大酒店";"江苏利特尔绿色包装股份有限公司";"常州市金坛沃德丰电子科技有限公司"},MATCH(D2040,{"BJ_zhongyu";"JS_WX_liteer";"JS_CZ_wodefeng"},0)),"")</f>
        <v>常州市金坛沃德丰电子科技有限公司</v>
      </c>
      <c r="D2040" s="11" t="str">
        <f>[1]动作!$G2039</f>
        <v>JS_CZ_wodefeng</v>
      </c>
      <c r="E2040" s="11" t="str">
        <f>[1]动作!$D2039</f>
        <v>电表故障</v>
      </c>
      <c r="F2040" s="11" t="s">
        <v>45</v>
      </c>
      <c r="G2040" s="12">
        <f>[1]动作!$A2039+[1]动作!$B2039</f>
        <v>43201.775381944448</v>
      </c>
      <c r="H2040" s="12"/>
      <c r="I2040" s="11"/>
    </row>
    <row r="2041" spans="1:9" hidden="1" x14ac:dyDescent="0.3">
      <c r="A2041" s="24">
        <v>2039</v>
      </c>
      <c r="B2041" s="11" t="str">
        <f>IFERROR(INDEX({"JSNY-BJ0001-01";"JSNY-JS0022-01";"JSNY-JS0002-01"},MATCH(D2041,{"BJ_zhongyu";"JS_WX_liteer";"JS_CZ_wodefeng"},0)),"")</f>
        <v>JSNY-JS0002-01</v>
      </c>
      <c r="C2041" s="11" t="str">
        <f>IFERROR(INDEX({"北京中裕世纪大酒店";"江苏利特尔绿色包装股份有限公司";"常州市金坛沃德丰电子科技有限公司"},MATCH(D2041,{"BJ_zhongyu";"JS_WX_liteer";"JS_CZ_wodefeng"},0)),"")</f>
        <v>常州市金坛沃德丰电子科技有限公司</v>
      </c>
      <c r="D2041" s="11" t="str">
        <f>[1]动作!$G2040</f>
        <v>JS_CZ_wodefeng</v>
      </c>
      <c r="E2041" s="11" t="str">
        <f>[1]动作!$D2040</f>
        <v>电表故障</v>
      </c>
      <c r="F2041" s="11" t="s">
        <v>45</v>
      </c>
      <c r="G2041" s="12">
        <f>[1]动作!$A2040+[1]动作!$B2040</f>
        <v>43201.777824074074</v>
      </c>
      <c r="H2041" s="12"/>
      <c r="I2041" s="11"/>
    </row>
    <row r="2042" spans="1:9" hidden="1" x14ac:dyDescent="0.3">
      <c r="A2042" s="24">
        <v>2040</v>
      </c>
      <c r="B2042" s="11" t="str">
        <f>IFERROR(INDEX({"JSNY-BJ0001-01";"JSNY-JS0022-01";"JSNY-JS0002-01"},MATCH(D2042,{"BJ_zhongyu";"JS_WX_liteer";"JS_CZ_wodefeng"},0)),"")</f>
        <v>JSNY-JS0002-01</v>
      </c>
      <c r="C2042" s="11" t="str">
        <f>IFERROR(INDEX({"北京中裕世纪大酒店";"江苏利特尔绿色包装股份有限公司";"常州市金坛沃德丰电子科技有限公司"},MATCH(D2042,{"BJ_zhongyu";"JS_WX_liteer";"JS_CZ_wodefeng"},0)),"")</f>
        <v>常州市金坛沃德丰电子科技有限公司</v>
      </c>
      <c r="D2042" s="11" t="str">
        <f>[1]动作!$G2041</f>
        <v>JS_CZ_wodefeng</v>
      </c>
      <c r="E2042" s="11" t="str">
        <f>[1]动作!$D2041</f>
        <v>电表故障</v>
      </c>
      <c r="F2042" s="11" t="s">
        <v>45</v>
      </c>
      <c r="G2042" s="12">
        <f>[1]动作!$A2041+[1]动作!$B2041</f>
        <v>43201.779386574075</v>
      </c>
      <c r="H2042" s="12"/>
      <c r="I2042" s="11"/>
    </row>
    <row r="2043" spans="1:9" hidden="1" x14ac:dyDescent="0.3">
      <c r="A2043" s="24">
        <v>2041</v>
      </c>
      <c r="B2043" s="11" t="str">
        <f>IFERROR(INDEX({"JSNY-BJ0001-01";"JSNY-JS0022-01";"JSNY-JS0002-01"},MATCH(D2043,{"BJ_zhongyu";"JS_WX_liteer";"JS_CZ_wodefeng"},0)),"")</f>
        <v>JSNY-JS0002-01</v>
      </c>
      <c r="C2043" s="11" t="str">
        <f>IFERROR(INDEX({"北京中裕世纪大酒店";"江苏利特尔绿色包装股份有限公司";"常州市金坛沃德丰电子科技有限公司"},MATCH(D2043,{"BJ_zhongyu";"JS_WX_liteer";"JS_CZ_wodefeng"},0)),"")</f>
        <v>常州市金坛沃德丰电子科技有限公司</v>
      </c>
      <c r="D2043" s="11" t="str">
        <f>[1]动作!$G2042</f>
        <v>JS_CZ_wodefeng</v>
      </c>
      <c r="E2043" s="11" t="str">
        <f>[1]动作!$D2042</f>
        <v>电表故障</v>
      </c>
      <c r="F2043" s="11" t="s">
        <v>45</v>
      </c>
      <c r="G2043" s="12">
        <f>[1]动作!$A2042+[1]动作!$B2042</f>
        <v>43201.780486111114</v>
      </c>
      <c r="H2043" s="12"/>
      <c r="I2043" s="11"/>
    </row>
    <row r="2044" spans="1:9" hidden="1" x14ac:dyDescent="0.3">
      <c r="A2044" s="24">
        <v>2042</v>
      </c>
      <c r="B2044" s="11" t="str">
        <f>IFERROR(INDEX({"JSNY-BJ0001-01";"JSNY-JS0022-01";"JSNY-JS0002-01"},MATCH(D2044,{"BJ_zhongyu";"JS_WX_liteer";"JS_CZ_wodefeng"},0)),"")</f>
        <v>JSNY-JS0002-01</v>
      </c>
      <c r="C2044" s="11" t="str">
        <f>IFERROR(INDEX({"北京中裕世纪大酒店";"江苏利特尔绿色包装股份有限公司";"常州市金坛沃德丰电子科技有限公司"},MATCH(D2044,{"BJ_zhongyu";"JS_WX_liteer";"JS_CZ_wodefeng"},0)),"")</f>
        <v>常州市金坛沃德丰电子科技有限公司</v>
      </c>
      <c r="D2044" s="11" t="str">
        <f>[1]动作!$G2043</f>
        <v>JS_CZ_wodefeng</v>
      </c>
      <c r="E2044" s="11" t="str">
        <f>[1]动作!$D2043</f>
        <v>电表故障</v>
      </c>
      <c r="F2044" s="11" t="s">
        <v>45</v>
      </c>
      <c r="G2044" s="12">
        <f>[1]动作!$A2043+[1]动作!$B2043</f>
        <v>43201.780717592592</v>
      </c>
      <c r="H2044" s="12"/>
      <c r="I2044" s="11"/>
    </row>
    <row r="2045" spans="1:9" hidden="1" x14ac:dyDescent="0.3">
      <c r="A2045" s="24">
        <v>2043</v>
      </c>
      <c r="B2045" s="11" t="str">
        <f>IFERROR(INDEX({"JSNY-BJ0001-01";"JSNY-JS0022-01";"JSNY-JS0002-01"},MATCH(D2045,{"BJ_zhongyu";"JS_WX_liteer";"JS_CZ_wodefeng"},0)),"")</f>
        <v>JSNY-JS0002-01</v>
      </c>
      <c r="C2045" s="11" t="str">
        <f>IFERROR(INDEX({"北京中裕世纪大酒店";"江苏利特尔绿色包装股份有限公司";"常州市金坛沃德丰电子科技有限公司"},MATCH(D2045,{"BJ_zhongyu";"JS_WX_liteer";"JS_CZ_wodefeng"},0)),"")</f>
        <v>常州市金坛沃德丰电子科技有限公司</v>
      </c>
      <c r="D2045" s="11" t="str">
        <f>[1]动作!$G2044</f>
        <v>JS_CZ_wodefeng</v>
      </c>
      <c r="E2045" s="11" t="str">
        <f>[1]动作!$D2044</f>
        <v>电表故障</v>
      </c>
      <c r="F2045" s="11" t="s">
        <v>45</v>
      </c>
      <c r="G2045" s="12">
        <f>[1]动作!$A2044+[1]动作!$B2044</f>
        <v>43201.780833333331</v>
      </c>
      <c r="H2045" s="12"/>
      <c r="I2045" s="11"/>
    </row>
    <row r="2046" spans="1:9" hidden="1" x14ac:dyDescent="0.3">
      <c r="A2046" s="24">
        <v>2044</v>
      </c>
      <c r="B2046" s="11" t="str">
        <f>IFERROR(INDEX({"JSNY-BJ0001-01";"JSNY-JS0022-01";"JSNY-JS0002-01"},MATCH(D2046,{"BJ_zhongyu";"JS_WX_liteer";"JS_CZ_wodefeng"},0)),"")</f>
        <v>JSNY-JS0002-01</v>
      </c>
      <c r="C2046" s="11" t="str">
        <f>IFERROR(INDEX({"北京中裕世纪大酒店";"江苏利特尔绿色包装股份有限公司";"常州市金坛沃德丰电子科技有限公司"},MATCH(D2046,{"BJ_zhongyu";"JS_WX_liteer";"JS_CZ_wodefeng"},0)),"")</f>
        <v>常州市金坛沃德丰电子科技有限公司</v>
      </c>
      <c r="D2046" s="11" t="str">
        <f>[1]动作!$G2045</f>
        <v>JS_CZ_wodefeng</v>
      </c>
      <c r="E2046" s="11" t="str">
        <f>[1]动作!$D2045</f>
        <v>电表故障</v>
      </c>
      <c r="F2046" s="11" t="s">
        <v>45</v>
      </c>
      <c r="G2046" s="12">
        <f>[1]动作!$A2045+[1]动作!$B2045</f>
        <v>43201.784421296295</v>
      </c>
      <c r="H2046" s="12"/>
      <c r="I2046" s="11"/>
    </row>
    <row r="2047" spans="1:9" hidden="1" x14ac:dyDescent="0.3">
      <c r="A2047" s="24">
        <v>2045</v>
      </c>
      <c r="B2047" s="11" t="str">
        <f>IFERROR(INDEX({"JSNY-BJ0001-01";"JSNY-JS0022-01";"JSNY-JS0002-01"},MATCH(D2047,{"BJ_zhongyu";"JS_WX_liteer";"JS_CZ_wodefeng"},0)),"")</f>
        <v>JSNY-JS0002-01</v>
      </c>
      <c r="C2047" s="11" t="str">
        <f>IFERROR(INDEX({"北京中裕世纪大酒店";"江苏利特尔绿色包装股份有限公司";"常州市金坛沃德丰电子科技有限公司"},MATCH(D2047,{"BJ_zhongyu";"JS_WX_liteer";"JS_CZ_wodefeng"},0)),"")</f>
        <v>常州市金坛沃德丰电子科技有限公司</v>
      </c>
      <c r="D2047" s="11" t="str">
        <f>[1]动作!$G2046</f>
        <v>JS_CZ_wodefeng</v>
      </c>
      <c r="E2047" s="11" t="str">
        <f>[1]动作!$D2046</f>
        <v>电表故障</v>
      </c>
      <c r="F2047" s="11" t="s">
        <v>45</v>
      </c>
      <c r="G2047" s="12">
        <f>[1]动作!$A2046+[1]动作!$B2046</f>
        <v>43201.784537037034</v>
      </c>
      <c r="H2047" s="12"/>
      <c r="I2047" s="11"/>
    </row>
    <row r="2048" spans="1:9" hidden="1" x14ac:dyDescent="0.3">
      <c r="A2048" s="24">
        <v>2046</v>
      </c>
      <c r="B2048" s="11" t="str">
        <f>IFERROR(INDEX({"JSNY-BJ0001-01";"JSNY-JS0022-01";"JSNY-JS0002-01"},MATCH(D2048,{"BJ_zhongyu";"JS_WX_liteer";"JS_CZ_wodefeng"},0)),"")</f>
        <v>JSNY-JS0002-01</v>
      </c>
      <c r="C2048" s="11" t="str">
        <f>IFERROR(INDEX({"北京中裕世纪大酒店";"江苏利特尔绿色包装股份有限公司";"常州市金坛沃德丰电子科技有限公司"},MATCH(D2048,{"BJ_zhongyu";"JS_WX_liteer";"JS_CZ_wodefeng"},0)),"")</f>
        <v>常州市金坛沃德丰电子科技有限公司</v>
      </c>
      <c r="D2048" s="11" t="str">
        <f>[1]动作!$G2047</f>
        <v>JS_CZ_wodefeng</v>
      </c>
      <c r="E2048" s="11" t="str">
        <f>[1]动作!$D2047</f>
        <v>电表故障</v>
      </c>
      <c r="F2048" s="11" t="s">
        <v>45</v>
      </c>
      <c r="G2048" s="12">
        <f>[1]动作!$A2047+[1]动作!$B2047</f>
        <v>43201.785405092596</v>
      </c>
      <c r="H2048" s="12"/>
      <c r="I2048" s="11"/>
    </row>
    <row r="2049" spans="1:9" hidden="1" x14ac:dyDescent="0.3">
      <c r="A2049" s="24">
        <v>2047</v>
      </c>
      <c r="B2049" s="11" t="str">
        <f>IFERROR(INDEX({"JSNY-BJ0001-01";"JSNY-JS0022-01";"JSNY-JS0002-01"},MATCH(D2049,{"BJ_zhongyu";"JS_WX_liteer";"JS_CZ_wodefeng"},0)),"")</f>
        <v>JSNY-JS0002-01</v>
      </c>
      <c r="C2049" s="11" t="str">
        <f>IFERROR(INDEX({"北京中裕世纪大酒店";"江苏利特尔绿色包装股份有限公司";"常州市金坛沃德丰电子科技有限公司"},MATCH(D2049,{"BJ_zhongyu";"JS_WX_liteer";"JS_CZ_wodefeng"},0)),"")</f>
        <v>常州市金坛沃德丰电子科技有限公司</v>
      </c>
      <c r="D2049" s="11" t="str">
        <f>[1]动作!$G2048</f>
        <v>JS_CZ_wodefeng</v>
      </c>
      <c r="E2049" s="11" t="str">
        <f>[1]动作!$D2048</f>
        <v>电表故障</v>
      </c>
      <c r="F2049" s="11" t="s">
        <v>45</v>
      </c>
      <c r="G2049" s="12">
        <f>[1]动作!$A2048+[1]动作!$B2048</f>
        <v>43201.785636574074</v>
      </c>
      <c r="H2049" s="12"/>
      <c r="I2049" s="11"/>
    </row>
    <row r="2050" spans="1:9" hidden="1" x14ac:dyDescent="0.3">
      <c r="A2050" s="24">
        <v>2048</v>
      </c>
      <c r="B2050" s="11" t="str">
        <f>IFERROR(INDEX({"JSNY-BJ0001-01";"JSNY-JS0022-01";"JSNY-JS0002-01"},MATCH(D2050,{"BJ_zhongyu";"JS_WX_liteer";"JS_CZ_wodefeng"},0)),"")</f>
        <v>JSNY-JS0002-01</v>
      </c>
      <c r="C2050" s="11" t="str">
        <f>IFERROR(INDEX({"北京中裕世纪大酒店";"江苏利特尔绿色包装股份有限公司";"常州市金坛沃德丰电子科技有限公司"},MATCH(D2050,{"BJ_zhongyu";"JS_WX_liteer";"JS_CZ_wodefeng"},0)),"")</f>
        <v>常州市金坛沃德丰电子科技有限公司</v>
      </c>
      <c r="D2050" s="11" t="str">
        <f>[1]动作!$G2049</f>
        <v>JS_CZ_wodefeng</v>
      </c>
      <c r="E2050" s="11" t="str">
        <f>[1]动作!$D2049</f>
        <v>电表故障</v>
      </c>
      <c r="F2050" s="11" t="s">
        <v>45</v>
      </c>
      <c r="G2050" s="12">
        <f>[1]动作!$A2049+[1]动作!$B2049</f>
        <v>43201.785752314812</v>
      </c>
      <c r="H2050" s="12"/>
      <c r="I2050" s="11"/>
    </row>
    <row r="2051" spans="1:9" hidden="1" x14ac:dyDescent="0.3">
      <c r="A2051" s="24">
        <v>2049</v>
      </c>
      <c r="B2051" s="11" t="str">
        <f>IFERROR(INDEX({"JSNY-BJ0001-01";"JSNY-JS0022-01";"JSNY-JS0002-01"},MATCH(D2051,{"BJ_zhongyu";"JS_WX_liteer";"JS_CZ_wodefeng"},0)),"")</f>
        <v>JSNY-JS0022-01</v>
      </c>
      <c r="C2051" s="11" t="str">
        <f>IFERROR(INDEX({"北京中裕世纪大酒店";"江苏利特尔绿色包装股份有限公司";"常州市金坛沃德丰电子科技有限公司"},MATCH(D2051,{"BJ_zhongyu";"JS_WX_liteer";"JS_CZ_wodefeng"},0)),"")</f>
        <v>江苏利特尔绿色包装股份有限公司</v>
      </c>
      <c r="D2051" s="11" t="str">
        <f>[1]动作!$G2050</f>
        <v>JS_WX_liteer</v>
      </c>
      <c r="E2051" s="11" t="str">
        <f>[1]动作!$D2050</f>
        <v>分系统1告警状态</v>
      </c>
      <c r="F2051" s="11" t="s">
        <v>178</v>
      </c>
      <c r="G2051" s="12">
        <f>[1]动作!$A2050+[1]动作!$B2050</f>
        <v>43201.786099537036</v>
      </c>
      <c r="H2051" s="12"/>
      <c r="I2051" s="11"/>
    </row>
    <row r="2052" spans="1:9" hidden="1" x14ac:dyDescent="0.3">
      <c r="A2052" s="24">
        <v>2050</v>
      </c>
      <c r="B2052" s="11" t="str">
        <f>IFERROR(INDEX({"JSNY-BJ0001-01";"JSNY-JS0022-01";"JSNY-JS0002-01"},MATCH(D2052,{"BJ_zhongyu";"JS_WX_liteer";"JS_CZ_wodefeng"},0)),"")</f>
        <v>JSNY-JS0022-01</v>
      </c>
      <c r="C2052" s="11" t="str">
        <f>IFERROR(INDEX({"北京中裕世纪大酒店";"江苏利特尔绿色包装股份有限公司";"常州市金坛沃德丰电子科技有限公司"},MATCH(D2052,{"BJ_zhongyu";"JS_WX_liteer";"JS_CZ_wodefeng"},0)),"")</f>
        <v>江苏利特尔绿色包装股份有限公司</v>
      </c>
      <c r="D2052" s="11" t="str">
        <f>[1]动作!$G2051</f>
        <v>JS_WX_liteer</v>
      </c>
      <c r="E2052" s="11" t="str">
        <f>[1]动作!$D2051</f>
        <v>分系统1PCS告警状态</v>
      </c>
      <c r="F2052" s="11" t="s">
        <v>176</v>
      </c>
      <c r="G2052" s="12">
        <f>[1]动作!$A2051+[1]动作!$B2051</f>
        <v>43201.786099537036</v>
      </c>
      <c r="H2052" s="12"/>
      <c r="I2052" s="11"/>
    </row>
    <row r="2053" spans="1:9" hidden="1" x14ac:dyDescent="0.3">
      <c r="A2053" s="24">
        <v>2051</v>
      </c>
      <c r="B2053" s="11" t="str">
        <f>IFERROR(INDEX({"JSNY-BJ0001-01";"JSNY-JS0022-01";"JSNY-JS0002-01"},MATCH(D2053,{"BJ_zhongyu";"JS_WX_liteer";"JS_CZ_wodefeng"},0)),"")</f>
        <v>JSNY-JS0002-01</v>
      </c>
      <c r="C2053" s="11" t="str">
        <f>IFERROR(INDEX({"北京中裕世纪大酒店";"江苏利特尔绿色包装股份有限公司";"常州市金坛沃德丰电子科技有限公司"},MATCH(D2053,{"BJ_zhongyu";"JS_WX_liteer";"JS_CZ_wodefeng"},0)),"")</f>
        <v>常州市金坛沃德丰电子科技有限公司</v>
      </c>
      <c r="D2053" s="11" t="str">
        <f>[1]动作!$G2052</f>
        <v>JS_CZ_wodefeng</v>
      </c>
      <c r="E2053" s="11" t="str">
        <f>[1]动作!$D2052</f>
        <v>电表故障</v>
      </c>
      <c r="F2053" s="11" t="s">
        <v>45</v>
      </c>
      <c r="G2053" s="12">
        <f>[1]动作!$A2052+[1]动作!$B2052</f>
        <v>43201.786747685182</v>
      </c>
      <c r="H2053" s="12"/>
      <c r="I2053" s="11"/>
    </row>
    <row r="2054" spans="1:9" hidden="1" x14ac:dyDescent="0.3">
      <c r="A2054" s="24">
        <v>2052</v>
      </c>
      <c r="B2054" s="11" t="str">
        <f>IFERROR(INDEX({"JSNY-BJ0001-01";"JSNY-JS0022-01";"JSNY-JS0002-01"},MATCH(D2054,{"BJ_zhongyu";"JS_WX_liteer";"JS_CZ_wodefeng"},0)),"")</f>
        <v>JSNY-JS0002-01</v>
      </c>
      <c r="C2054" s="11" t="str">
        <f>IFERROR(INDEX({"北京中裕世纪大酒店";"江苏利特尔绿色包装股份有限公司";"常州市金坛沃德丰电子科技有限公司"},MATCH(D2054,{"BJ_zhongyu";"JS_WX_liteer";"JS_CZ_wodefeng"},0)),"")</f>
        <v>常州市金坛沃德丰电子科技有限公司</v>
      </c>
      <c r="D2054" s="11" t="str">
        <f>[1]动作!$G2053</f>
        <v>JS_CZ_wodefeng</v>
      </c>
      <c r="E2054" s="11" t="str">
        <f>[1]动作!$D2053</f>
        <v>电表故障</v>
      </c>
      <c r="F2054" s="11" t="s">
        <v>45</v>
      </c>
      <c r="G2054" s="12">
        <f>[1]动作!$A2053+[1]动作!$B2053</f>
        <v>43201.789409722223</v>
      </c>
      <c r="H2054" s="12"/>
      <c r="I2054" s="11"/>
    </row>
    <row r="2055" spans="1:9" hidden="1" x14ac:dyDescent="0.3">
      <c r="A2055" s="24">
        <v>2053</v>
      </c>
      <c r="B2055" s="11" t="str">
        <f>IFERROR(INDEX({"JSNY-BJ0001-01";"JSNY-JS0022-01";"JSNY-JS0002-01"},MATCH(D2055,{"BJ_zhongyu";"JS_WX_liteer";"JS_CZ_wodefeng"},0)),"")</f>
        <v>JSNY-JS0002-01</v>
      </c>
      <c r="C2055" s="11" t="str">
        <f>IFERROR(INDEX({"北京中裕世纪大酒店";"江苏利特尔绿色包装股份有限公司";"常州市金坛沃德丰电子科技有限公司"},MATCH(D2055,{"BJ_zhongyu";"JS_WX_liteer";"JS_CZ_wodefeng"},0)),"")</f>
        <v>常州市金坛沃德丰电子科技有限公司</v>
      </c>
      <c r="D2055" s="11" t="str">
        <f>[1]动作!$G2054</f>
        <v>JS_CZ_wodefeng</v>
      </c>
      <c r="E2055" s="11" t="str">
        <f>[1]动作!$D2054</f>
        <v>电表故障</v>
      </c>
      <c r="F2055" s="11" t="s">
        <v>45</v>
      </c>
      <c r="G2055" s="12">
        <f>[1]动作!$A2054+[1]动作!$B2054</f>
        <v>43201.789641203701</v>
      </c>
      <c r="H2055" s="12"/>
      <c r="I2055" s="11"/>
    </row>
    <row r="2056" spans="1:9" hidden="1" x14ac:dyDescent="0.3">
      <c r="A2056" s="24">
        <v>2054</v>
      </c>
      <c r="B2056" s="11" t="str">
        <f>IFERROR(INDEX({"JSNY-BJ0001-01";"JSNY-JS0022-01";"JSNY-JS0002-01"},MATCH(D2056,{"BJ_zhongyu";"JS_WX_liteer";"JS_CZ_wodefeng"},0)),"")</f>
        <v>JSNY-JS0002-01</v>
      </c>
      <c r="C2056" s="11" t="str">
        <f>IFERROR(INDEX({"北京中裕世纪大酒店";"江苏利特尔绿色包装股份有限公司";"常州市金坛沃德丰电子科技有限公司"},MATCH(D2056,{"BJ_zhongyu";"JS_WX_liteer";"JS_CZ_wodefeng"},0)),"")</f>
        <v>常州市金坛沃德丰电子科技有限公司</v>
      </c>
      <c r="D2056" s="11" t="str">
        <f>[1]动作!$G2055</f>
        <v>JS_CZ_wodefeng</v>
      </c>
      <c r="E2056" s="11" t="str">
        <f>[1]动作!$D2055</f>
        <v>电表故障</v>
      </c>
      <c r="F2056" s="11" t="s">
        <v>45</v>
      </c>
      <c r="G2056" s="12">
        <f>[1]动作!$A2055+[1]动作!$B2055</f>
        <v>43201.789756944447</v>
      </c>
      <c r="H2056" s="12"/>
      <c r="I2056" s="11"/>
    </row>
    <row r="2057" spans="1:9" hidden="1" x14ac:dyDescent="0.3">
      <c r="A2057" s="24">
        <v>2055</v>
      </c>
      <c r="B2057" s="11" t="str">
        <f>IFERROR(INDEX({"JSNY-BJ0001-01";"JSNY-JS0022-01";"JSNY-JS0002-01"},MATCH(D2057,{"BJ_zhongyu";"JS_WX_liteer";"JS_CZ_wodefeng"},0)),"")</f>
        <v>JSNY-JS0002-01</v>
      </c>
      <c r="C2057" s="11" t="str">
        <f>IFERROR(INDEX({"北京中裕世纪大酒店";"江苏利特尔绿色包装股份有限公司";"常州市金坛沃德丰电子科技有限公司"},MATCH(D2057,{"BJ_zhongyu";"JS_WX_liteer";"JS_CZ_wodefeng"},0)),"")</f>
        <v>常州市金坛沃德丰电子科技有限公司</v>
      </c>
      <c r="D2057" s="11" t="str">
        <f>[1]动作!$G2056</f>
        <v>JS_CZ_wodefeng</v>
      </c>
      <c r="E2057" s="11" t="str">
        <f>[1]动作!$D2056</f>
        <v>电表故障</v>
      </c>
      <c r="F2057" s="11" t="s">
        <v>45</v>
      </c>
      <c r="G2057" s="12">
        <f>[1]动作!$A2056+[1]动作!$B2056</f>
        <v>43201.790798611109</v>
      </c>
      <c r="H2057" s="12"/>
      <c r="I2057" s="11"/>
    </row>
    <row r="2058" spans="1:9" hidden="1" x14ac:dyDescent="0.3">
      <c r="A2058" s="24">
        <v>2056</v>
      </c>
      <c r="B2058" s="11" t="str">
        <f>IFERROR(INDEX({"JSNY-BJ0001-01";"JSNY-JS0022-01";"JSNY-JS0002-01"},MATCH(D2058,{"BJ_zhongyu";"JS_WX_liteer";"JS_CZ_wodefeng"},0)),"")</f>
        <v>JSNY-JS0002-01</v>
      </c>
      <c r="C2058" s="11" t="str">
        <f>IFERROR(INDEX({"北京中裕世纪大酒店";"江苏利特尔绿色包装股份有限公司";"常州市金坛沃德丰电子科技有限公司"},MATCH(D2058,{"BJ_zhongyu";"JS_WX_liteer";"JS_CZ_wodefeng"},0)),"")</f>
        <v>常州市金坛沃德丰电子科技有限公司</v>
      </c>
      <c r="D2058" s="11" t="str">
        <f>[1]动作!$G2057</f>
        <v>JS_CZ_wodefeng</v>
      </c>
      <c r="E2058" s="11" t="str">
        <f>[1]动作!$D2057</f>
        <v>电表故障</v>
      </c>
      <c r="F2058" s="11" t="s">
        <v>45</v>
      </c>
      <c r="G2058" s="12">
        <f>[1]动作!$A2057+[1]动作!$B2057</f>
        <v>43201.793981481482</v>
      </c>
      <c r="H2058" s="12"/>
      <c r="I2058" s="11"/>
    </row>
    <row r="2059" spans="1:9" hidden="1" x14ac:dyDescent="0.3">
      <c r="A2059" s="24">
        <v>2057</v>
      </c>
      <c r="B2059" s="11" t="str">
        <f>IFERROR(INDEX({"JSNY-BJ0001-01";"JSNY-JS0022-01";"JSNY-JS0002-01"},MATCH(D2059,{"BJ_zhongyu";"JS_WX_liteer";"JS_CZ_wodefeng"},0)),"")</f>
        <v>JSNY-JS0002-01</v>
      </c>
      <c r="C2059" s="11" t="str">
        <f>IFERROR(INDEX({"北京中裕世纪大酒店";"江苏利特尔绿色包装股份有限公司";"常州市金坛沃德丰电子科技有限公司"},MATCH(D2059,{"BJ_zhongyu";"JS_WX_liteer";"JS_CZ_wodefeng"},0)),"")</f>
        <v>常州市金坛沃德丰电子科技有限公司</v>
      </c>
      <c r="D2059" s="11" t="str">
        <f>[1]动作!$G2058</f>
        <v>JS_CZ_wodefeng</v>
      </c>
      <c r="E2059" s="11" t="str">
        <f>[1]动作!$D2058</f>
        <v>电表故障</v>
      </c>
      <c r="F2059" s="11" t="s">
        <v>45</v>
      </c>
      <c r="G2059" s="12">
        <f>[1]动作!$A2058+[1]动作!$B2058</f>
        <v>43201.794212962966</v>
      </c>
      <c r="H2059" s="12"/>
      <c r="I2059" s="11"/>
    </row>
    <row r="2060" spans="1:9" hidden="1" x14ac:dyDescent="0.3">
      <c r="A2060" s="24">
        <v>2058</v>
      </c>
      <c r="B2060" s="11" t="str">
        <f>IFERROR(INDEX({"JSNY-BJ0001-01";"JSNY-JS0022-01";"JSNY-JS0002-01"},MATCH(D2060,{"BJ_zhongyu";"JS_WX_liteer";"JS_CZ_wodefeng"},0)),"")</f>
        <v>JSNY-JS0002-01</v>
      </c>
      <c r="C2060" s="11" t="str">
        <f>IFERROR(INDEX({"北京中裕世纪大酒店";"江苏利特尔绿色包装股份有限公司";"常州市金坛沃德丰电子科技有限公司"},MATCH(D2060,{"BJ_zhongyu";"JS_WX_liteer";"JS_CZ_wodefeng"},0)),"")</f>
        <v>常州市金坛沃德丰电子科技有限公司</v>
      </c>
      <c r="D2060" s="11" t="str">
        <f>[1]动作!$G2059</f>
        <v>JS_CZ_wodefeng</v>
      </c>
      <c r="E2060" s="11" t="str">
        <f>[1]动作!$D2059</f>
        <v>电表故障</v>
      </c>
      <c r="F2060" s="11" t="s">
        <v>45</v>
      </c>
      <c r="G2060" s="12">
        <f>[1]动作!$A2059+[1]动作!$B2059</f>
        <v>43201.794328703705</v>
      </c>
      <c r="H2060" s="12"/>
      <c r="I2060" s="11"/>
    </row>
    <row r="2061" spans="1:9" hidden="1" x14ac:dyDescent="0.3">
      <c r="A2061" s="24">
        <v>2059</v>
      </c>
      <c r="B2061" s="11" t="str">
        <f>IFERROR(INDEX({"JSNY-BJ0001-01";"JSNY-JS0022-01";"JSNY-JS0002-01"},MATCH(D2061,{"BJ_zhongyu";"JS_WX_liteer";"JS_CZ_wodefeng"},0)),"")</f>
        <v>JSNY-JS0002-01</v>
      </c>
      <c r="C2061" s="11" t="str">
        <f>IFERROR(INDEX({"北京中裕世纪大酒店";"江苏利特尔绿色包装股份有限公司";"常州市金坛沃德丰电子科技有限公司"},MATCH(D2061,{"BJ_zhongyu";"JS_WX_liteer";"JS_CZ_wodefeng"},0)),"")</f>
        <v>常州市金坛沃德丰电子科技有限公司</v>
      </c>
      <c r="D2061" s="11" t="str">
        <f>[1]动作!$G2060</f>
        <v>JS_CZ_wodefeng</v>
      </c>
      <c r="E2061" s="11" t="str">
        <f>[1]动作!$D2060</f>
        <v>电表故障</v>
      </c>
      <c r="F2061" s="11" t="s">
        <v>45</v>
      </c>
      <c r="G2061" s="12">
        <f>[1]动作!$A2060+[1]动作!$B2060</f>
        <v>43201.794444444444</v>
      </c>
      <c r="H2061" s="12"/>
      <c r="I2061" s="11"/>
    </row>
    <row r="2062" spans="1:9" hidden="1" x14ac:dyDescent="0.3">
      <c r="A2062" s="24">
        <v>2060</v>
      </c>
      <c r="B2062" s="11" t="str">
        <f>IFERROR(INDEX({"JSNY-BJ0001-01";"JSNY-JS0022-01";"JSNY-JS0002-01"},MATCH(D2062,{"BJ_zhongyu";"JS_WX_liteer";"JS_CZ_wodefeng"},0)),"")</f>
        <v>JSNY-JS0002-01</v>
      </c>
      <c r="C2062" s="11" t="str">
        <f>IFERROR(INDEX({"北京中裕世纪大酒店";"江苏利特尔绿色包装股份有限公司";"常州市金坛沃德丰电子科技有限公司"},MATCH(D2062,{"BJ_zhongyu";"JS_WX_liteer";"JS_CZ_wodefeng"},0)),"")</f>
        <v>常州市金坛沃德丰电子科技有限公司</v>
      </c>
      <c r="D2062" s="11" t="str">
        <f>[1]动作!$G2061</f>
        <v>JS_CZ_wodefeng</v>
      </c>
      <c r="E2062" s="11" t="str">
        <f>[1]动作!$D2061</f>
        <v>电表故障</v>
      </c>
      <c r="F2062" s="11" t="s">
        <v>45</v>
      </c>
      <c r="G2062" s="12">
        <f>[1]动作!$A2061+[1]动作!$B2061</f>
        <v>43201.796817129631</v>
      </c>
      <c r="H2062" s="12"/>
      <c r="I2062" s="11"/>
    </row>
    <row r="2063" spans="1:9" hidden="1" x14ac:dyDescent="0.3">
      <c r="A2063" s="24">
        <v>2061</v>
      </c>
      <c r="B2063" s="11" t="str">
        <f>IFERROR(INDEX({"JSNY-BJ0001-01";"JSNY-JS0022-01";"JSNY-JS0002-01"},MATCH(D2063,{"BJ_zhongyu";"JS_WX_liteer";"JS_CZ_wodefeng"},0)),"")</f>
        <v>JSNY-JS0002-01</v>
      </c>
      <c r="C2063" s="11" t="str">
        <f>IFERROR(INDEX({"北京中裕世纪大酒店";"江苏利特尔绿色包装股份有限公司";"常州市金坛沃德丰电子科技有限公司"},MATCH(D2063,{"BJ_zhongyu";"JS_WX_liteer";"JS_CZ_wodefeng"},0)),"")</f>
        <v>常州市金坛沃德丰电子科技有限公司</v>
      </c>
      <c r="D2063" s="11" t="str">
        <f>[1]动作!$G2062</f>
        <v>JS_CZ_wodefeng</v>
      </c>
      <c r="E2063" s="11" t="str">
        <f>[1]动作!$D2062</f>
        <v>电表故障</v>
      </c>
      <c r="F2063" s="11" t="s">
        <v>45</v>
      </c>
      <c r="G2063" s="12">
        <f>[1]动作!$A2062+[1]动作!$B2062</f>
        <v>43201.798379629632</v>
      </c>
      <c r="H2063" s="12"/>
      <c r="I2063" s="11"/>
    </row>
    <row r="2064" spans="1:9" hidden="1" x14ac:dyDescent="0.3">
      <c r="A2064" s="24">
        <v>2062</v>
      </c>
      <c r="B2064" s="11" t="str">
        <f>IFERROR(INDEX({"JSNY-BJ0001-01";"JSNY-JS0022-01";"JSNY-JS0002-01"},MATCH(D2064,{"BJ_zhongyu";"JS_WX_liteer";"JS_CZ_wodefeng"},0)),"")</f>
        <v>JSNY-JS0002-01</v>
      </c>
      <c r="C2064" s="11" t="str">
        <f>IFERROR(INDEX({"北京中裕世纪大酒店";"江苏利特尔绿色包装股份有限公司";"常州市金坛沃德丰电子科技有限公司"},MATCH(D2064,{"BJ_zhongyu";"JS_WX_liteer";"JS_CZ_wodefeng"},0)),"")</f>
        <v>常州市金坛沃德丰电子科技有限公司</v>
      </c>
      <c r="D2064" s="11" t="str">
        <f>[1]动作!$G2063</f>
        <v>JS_CZ_wodefeng</v>
      </c>
      <c r="E2064" s="11" t="str">
        <f>[1]动作!$D2063</f>
        <v>电表故障</v>
      </c>
      <c r="F2064" s="11" t="s">
        <v>45</v>
      </c>
      <c r="G2064" s="12">
        <f>[1]动作!$A2063+[1]动作!$B2063</f>
        <v>43201.799479166664</v>
      </c>
      <c r="H2064" s="12"/>
      <c r="I2064" s="11"/>
    </row>
    <row r="2065" spans="1:9" hidden="1" x14ac:dyDescent="0.3">
      <c r="A2065" s="24">
        <v>2063</v>
      </c>
      <c r="B2065" s="11" t="str">
        <f>IFERROR(INDEX({"JSNY-BJ0001-01";"JSNY-JS0022-01";"JSNY-JS0002-01"},MATCH(D2065,{"BJ_zhongyu";"JS_WX_liteer";"JS_CZ_wodefeng"},0)),"")</f>
        <v>JSNY-JS0002-01</v>
      </c>
      <c r="C2065" s="11" t="str">
        <f>IFERROR(INDEX({"北京中裕世纪大酒店";"江苏利特尔绿色包装股份有限公司";"常州市金坛沃德丰电子科技有限公司"},MATCH(D2065,{"BJ_zhongyu";"JS_WX_liteer";"JS_CZ_wodefeng"},0)),"")</f>
        <v>常州市金坛沃德丰电子科技有限公司</v>
      </c>
      <c r="D2065" s="11" t="str">
        <f>[1]动作!$G2064</f>
        <v>JS_CZ_wodefeng</v>
      </c>
      <c r="E2065" s="11" t="str">
        <f>[1]动作!$D2064</f>
        <v>电表故障</v>
      </c>
      <c r="F2065" s="11" t="s">
        <v>45</v>
      </c>
      <c r="G2065" s="12">
        <f>[1]动作!$A2064+[1]动作!$B2064</f>
        <v>43201.800752314812</v>
      </c>
      <c r="H2065" s="12"/>
      <c r="I2065" s="11"/>
    </row>
    <row r="2066" spans="1:9" hidden="1" x14ac:dyDescent="0.3">
      <c r="A2066" s="24">
        <v>2064</v>
      </c>
      <c r="B2066" s="11" t="str">
        <f>IFERROR(INDEX({"JSNY-BJ0001-01";"JSNY-JS0022-01";"JSNY-JS0002-01"},MATCH(D2066,{"BJ_zhongyu";"JS_WX_liteer";"JS_CZ_wodefeng"},0)),"")</f>
        <v>JSNY-JS0002-01</v>
      </c>
      <c r="C2066" s="11" t="str">
        <f>IFERROR(INDEX({"北京中裕世纪大酒店";"江苏利特尔绿色包装股份有限公司";"常州市金坛沃德丰电子科技有限公司"},MATCH(D2066,{"BJ_zhongyu";"JS_WX_liteer";"JS_CZ_wodefeng"},0)),"")</f>
        <v>常州市金坛沃德丰电子科技有限公司</v>
      </c>
      <c r="D2066" s="11" t="str">
        <f>[1]动作!$G2065</f>
        <v>JS_CZ_wodefeng</v>
      </c>
      <c r="E2066" s="11" t="str">
        <f>[1]动作!$D2065</f>
        <v>电表故障</v>
      </c>
      <c r="F2066" s="11" t="s">
        <v>45</v>
      </c>
      <c r="G2066" s="12">
        <f>[1]动作!$A2065+[1]动作!$B2065</f>
        <v>43201.800868055558</v>
      </c>
      <c r="H2066" s="12"/>
      <c r="I2066" s="11"/>
    </row>
    <row r="2067" spans="1:9" hidden="1" x14ac:dyDescent="0.3">
      <c r="A2067" s="24">
        <v>2065</v>
      </c>
      <c r="B2067" s="11" t="str">
        <f>IFERROR(INDEX({"JSNY-BJ0001-01";"JSNY-JS0022-01";"JSNY-JS0002-01"},MATCH(D2067,{"BJ_zhongyu";"JS_WX_liteer";"JS_CZ_wodefeng"},0)),"")</f>
        <v>JSNY-JS0002-01</v>
      </c>
      <c r="C2067" s="11" t="str">
        <f>IFERROR(INDEX({"北京中裕世纪大酒店";"江苏利特尔绿色包装股份有限公司";"常州市金坛沃德丰电子科技有限公司"},MATCH(D2067,{"BJ_zhongyu";"JS_WX_liteer";"JS_CZ_wodefeng"},0)),"")</f>
        <v>常州市金坛沃德丰电子科技有限公司</v>
      </c>
      <c r="D2067" s="11" t="str">
        <f>[1]动作!$G2066</f>
        <v>JS_CZ_wodefeng</v>
      </c>
      <c r="E2067" s="11" t="str">
        <f>[1]动作!$D2066</f>
        <v>电表故障</v>
      </c>
      <c r="F2067" s="11" t="s">
        <v>45</v>
      </c>
      <c r="G2067" s="12">
        <f>[1]动作!$A2066+[1]动作!$B2066</f>
        <v>43201.804583333331</v>
      </c>
      <c r="H2067" s="12"/>
      <c r="I2067" s="11"/>
    </row>
    <row r="2068" spans="1:9" hidden="1" x14ac:dyDescent="0.3">
      <c r="A2068" s="24">
        <v>2066</v>
      </c>
      <c r="B2068" s="11" t="str">
        <f>IFERROR(INDEX({"JSNY-BJ0001-01";"JSNY-JS0022-01";"JSNY-JS0002-01"},MATCH(D2068,{"BJ_zhongyu";"JS_WX_liteer";"JS_CZ_wodefeng"},0)),"")</f>
        <v>JSNY-JS0002-01</v>
      </c>
      <c r="C2068" s="11" t="str">
        <f>IFERROR(INDEX({"北京中裕世纪大酒店";"江苏利特尔绿色包装股份有限公司";"常州市金坛沃德丰电子科技有限公司"},MATCH(D2068,{"BJ_zhongyu";"JS_WX_liteer";"JS_CZ_wodefeng"},0)),"")</f>
        <v>常州市金坛沃德丰电子科技有限公司</v>
      </c>
      <c r="D2068" s="11" t="str">
        <f>[1]动作!$G2067</f>
        <v>JS_CZ_wodefeng</v>
      </c>
      <c r="E2068" s="11" t="str">
        <f>[1]动作!$D2067</f>
        <v>电表故障</v>
      </c>
      <c r="F2068" s="11" t="s">
        <v>45</v>
      </c>
      <c r="G2068" s="12">
        <f>[1]动作!$A2067+[1]动作!$B2067</f>
        <v>43201.805914351855</v>
      </c>
      <c r="H2068" s="12"/>
      <c r="I2068" s="11"/>
    </row>
    <row r="2069" spans="1:9" hidden="1" x14ac:dyDescent="0.3">
      <c r="A2069" s="24">
        <v>2067</v>
      </c>
      <c r="B2069" s="11" t="str">
        <f>IFERROR(INDEX({"JSNY-BJ0001-01";"JSNY-JS0022-01";"JSNY-JS0002-01"},MATCH(D2069,{"BJ_zhongyu";"JS_WX_liteer";"JS_CZ_wodefeng"},0)),"")</f>
        <v>JSNY-JS0002-01</v>
      </c>
      <c r="C2069" s="11" t="str">
        <f>IFERROR(INDEX({"北京中裕世纪大酒店";"江苏利特尔绿色包装股份有限公司";"常州市金坛沃德丰电子科技有限公司"},MATCH(D2069,{"BJ_zhongyu";"JS_WX_liteer";"JS_CZ_wodefeng"},0)),"")</f>
        <v>常州市金坛沃德丰电子科技有限公司</v>
      </c>
      <c r="D2069" s="11" t="str">
        <f>[1]动作!$G2068</f>
        <v>JS_CZ_wodefeng</v>
      </c>
      <c r="E2069" s="11" t="str">
        <f>[1]动作!$D2068</f>
        <v>电表故障</v>
      </c>
      <c r="F2069" s="11" t="s">
        <v>45</v>
      </c>
      <c r="G2069" s="12">
        <f>[1]动作!$A2068+[1]动作!$B2068</f>
        <v>43201.806030092594</v>
      </c>
      <c r="H2069" s="12"/>
      <c r="I2069" s="11"/>
    </row>
    <row r="2070" spans="1:9" hidden="1" x14ac:dyDescent="0.3">
      <c r="A2070" s="24">
        <v>2068</v>
      </c>
      <c r="B2070" s="11" t="str">
        <f>IFERROR(INDEX({"JSNY-BJ0001-01";"JSNY-JS0022-01";"JSNY-JS0002-01"},MATCH(D2070,{"BJ_zhongyu";"JS_WX_liteer";"JS_CZ_wodefeng"},0)),"")</f>
        <v>JSNY-JS0002-01</v>
      </c>
      <c r="C2070" s="11" t="str">
        <f>IFERROR(INDEX({"北京中裕世纪大酒店";"江苏利特尔绿色包装股份有限公司";"常州市金坛沃德丰电子科技有限公司"},MATCH(D2070,{"BJ_zhongyu";"JS_WX_liteer";"JS_CZ_wodefeng"},0)),"")</f>
        <v>常州市金坛沃德丰电子科技有限公司</v>
      </c>
      <c r="D2070" s="11" t="str">
        <f>[1]动作!$G2069</f>
        <v>JS_CZ_wodefeng</v>
      </c>
      <c r="E2070" s="11" t="str">
        <f>[1]动作!$D2069</f>
        <v>电表故障</v>
      </c>
      <c r="F2070" s="11" t="s">
        <v>45</v>
      </c>
      <c r="G2070" s="12">
        <f>[1]动作!$A2069+[1]动作!$B2069</f>
        <v>43201.806145833332</v>
      </c>
      <c r="H2070" s="12"/>
      <c r="I2070" s="11"/>
    </row>
    <row r="2071" spans="1:9" hidden="1" x14ac:dyDescent="0.3">
      <c r="A2071" s="24">
        <v>2069</v>
      </c>
      <c r="B2071" s="11" t="str">
        <f>IFERROR(INDEX({"JSNY-BJ0001-01";"JSNY-JS0022-01";"JSNY-JS0002-01"},MATCH(D2071,{"BJ_zhongyu";"JS_WX_liteer";"JS_CZ_wodefeng"},0)),"")</f>
        <v>JSNY-JS0002-01</v>
      </c>
      <c r="C2071" s="11" t="str">
        <f>IFERROR(INDEX({"北京中裕世纪大酒店";"江苏利特尔绿色包装股份有限公司";"常州市金坛沃德丰电子科技有限公司"},MATCH(D2071,{"BJ_zhongyu";"JS_WX_liteer";"JS_CZ_wodefeng"},0)),"")</f>
        <v>常州市金坛沃德丰电子科技有限公司</v>
      </c>
      <c r="D2071" s="11" t="str">
        <f>[1]动作!$G2070</f>
        <v>JS_CZ_wodefeng</v>
      </c>
      <c r="E2071" s="11" t="str">
        <f>[1]动作!$D2070</f>
        <v>电表故障</v>
      </c>
      <c r="F2071" s="11" t="s">
        <v>45</v>
      </c>
      <c r="G2071" s="12">
        <f>[1]动作!$A2070+[1]动作!$B2070</f>
        <v>43201.808518518519</v>
      </c>
      <c r="H2071" s="12"/>
      <c r="I2071" s="11"/>
    </row>
    <row r="2072" spans="1:9" hidden="1" x14ac:dyDescent="0.3">
      <c r="A2072" s="24">
        <v>2070</v>
      </c>
      <c r="B2072" s="11" t="str">
        <f>IFERROR(INDEX({"JSNY-BJ0001-01";"JSNY-JS0022-01";"JSNY-JS0002-01"},MATCH(D2072,{"BJ_zhongyu";"JS_WX_liteer";"JS_CZ_wodefeng"},0)),"")</f>
        <v>JSNY-JS0002-01</v>
      </c>
      <c r="C2072" s="11" t="str">
        <f>IFERROR(INDEX({"北京中裕世纪大酒店";"江苏利特尔绿色包装股份有限公司";"常州市金坛沃德丰电子科技有限公司"},MATCH(D2072,{"BJ_zhongyu";"JS_WX_liteer";"JS_CZ_wodefeng"},0)),"")</f>
        <v>常州市金坛沃德丰电子科技有限公司</v>
      </c>
      <c r="D2072" s="11" t="str">
        <f>[1]动作!$G2071</f>
        <v>JS_CZ_wodefeng</v>
      </c>
      <c r="E2072" s="11" t="str">
        <f>[1]动作!$D2071</f>
        <v>电表故障</v>
      </c>
      <c r="F2072" s="11" t="s">
        <v>45</v>
      </c>
      <c r="G2072" s="12">
        <f>[1]动作!$A2071+[1]动作!$B2071</f>
        <v>43201.809618055559</v>
      </c>
      <c r="H2072" s="12"/>
      <c r="I2072" s="11"/>
    </row>
    <row r="2073" spans="1:9" hidden="1" x14ac:dyDescent="0.3">
      <c r="A2073" s="24">
        <v>2071</v>
      </c>
      <c r="B2073" s="11" t="str">
        <f>IFERROR(INDEX({"JSNY-BJ0001-01";"JSNY-JS0022-01";"JSNY-JS0002-01"},MATCH(D2073,{"BJ_zhongyu";"JS_WX_liteer";"JS_CZ_wodefeng"},0)),"")</f>
        <v>JSNY-JS0002-01</v>
      </c>
      <c r="C2073" s="11" t="str">
        <f>IFERROR(INDEX({"北京中裕世纪大酒店";"江苏利特尔绿色包装股份有限公司";"常州市金坛沃德丰电子科技有限公司"},MATCH(D2073,{"BJ_zhongyu";"JS_WX_liteer";"JS_CZ_wodefeng"},0)),"")</f>
        <v>常州市金坛沃德丰电子科技有限公司</v>
      </c>
      <c r="D2073" s="11" t="str">
        <f>[1]动作!$G2072</f>
        <v>JS_CZ_wodefeng</v>
      </c>
      <c r="E2073" s="11" t="str">
        <f>[1]动作!$D2072</f>
        <v>电表故障</v>
      </c>
      <c r="F2073" s="11" t="s">
        <v>45</v>
      </c>
      <c r="G2073" s="12">
        <f>[1]动作!$A2072+[1]动作!$B2072</f>
        <v>43201.810891203706</v>
      </c>
      <c r="H2073" s="12"/>
      <c r="I2073" s="11"/>
    </row>
    <row r="2074" spans="1:9" hidden="1" x14ac:dyDescent="0.3">
      <c r="A2074" s="24">
        <v>2072</v>
      </c>
      <c r="B2074" s="11" t="str">
        <f>IFERROR(INDEX({"JSNY-BJ0001-01";"JSNY-JS0022-01";"JSNY-JS0002-01"},MATCH(D2074,{"BJ_zhongyu";"JS_WX_liteer";"JS_CZ_wodefeng"},0)),"")</f>
        <v>JSNY-JS0002-01</v>
      </c>
      <c r="C2074" s="11" t="str">
        <f>IFERROR(INDEX({"北京中裕世纪大酒店";"江苏利特尔绿色包装股份有限公司";"常州市金坛沃德丰电子科技有限公司"},MATCH(D2074,{"BJ_zhongyu";"JS_WX_liteer";"JS_CZ_wodefeng"},0)),"")</f>
        <v>常州市金坛沃德丰电子科技有限公司</v>
      </c>
      <c r="D2074" s="11" t="str">
        <f>[1]动作!$G2073</f>
        <v>JS_CZ_wodefeng</v>
      </c>
      <c r="E2074" s="11" t="str">
        <f>[1]动作!$D2073</f>
        <v>电表故障</v>
      </c>
      <c r="F2074" s="11" t="s">
        <v>45</v>
      </c>
      <c r="G2074" s="12">
        <f>[1]动作!$A2073+[1]动作!$B2073</f>
        <v>43201.811006944445</v>
      </c>
      <c r="H2074" s="12"/>
      <c r="I2074" s="11"/>
    </row>
    <row r="2075" spans="1:9" hidden="1" x14ac:dyDescent="0.3">
      <c r="A2075" s="24">
        <v>2073</v>
      </c>
      <c r="B2075" s="11" t="str">
        <f>IFERROR(INDEX({"JSNY-BJ0001-01";"JSNY-JS0022-01";"JSNY-JS0002-01"},MATCH(D2075,{"BJ_zhongyu";"JS_WX_liteer";"JS_CZ_wodefeng"},0)),"")</f>
        <v>JSNY-JS0002-01</v>
      </c>
      <c r="C2075" s="11" t="str">
        <f>IFERROR(INDEX({"北京中裕世纪大酒店";"江苏利特尔绿色包装股份有限公司";"常州市金坛沃德丰电子科技有限公司"},MATCH(D2075,{"BJ_zhongyu";"JS_WX_liteer";"JS_CZ_wodefeng"},0)),"")</f>
        <v>常州市金坛沃德丰电子科技有限公司</v>
      </c>
      <c r="D2075" s="11" t="str">
        <f>[1]动作!$G2074</f>
        <v>JS_CZ_wodefeng</v>
      </c>
      <c r="E2075" s="11" t="str">
        <f>[1]动作!$D2074</f>
        <v>电表故障</v>
      </c>
      <c r="F2075" s="11" t="s">
        <v>45</v>
      </c>
      <c r="G2075" s="12">
        <f>[1]动作!$A2074+[1]动作!$B2074</f>
        <v>43201.815115740741</v>
      </c>
      <c r="H2075" s="12"/>
      <c r="I2075" s="11"/>
    </row>
    <row r="2076" spans="1:9" hidden="1" x14ac:dyDescent="0.3">
      <c r="A2076" s="24">
        <v>2074</v>
      </c>
      <c r="B2076" s="11" t="str">
        <f>IFERROR(INDEX({"JSNY-BJ0001-01";"JSNY-JS0022-01";"JSNY-JS0002-01"},MATCH(D2076,{"BJ_zhongyu";"JS_WX_liteer";"JS_CZ_wodefeng"},0)),"")</f>
        <v>JSNY-JS0002-01</v>
      </c>
      <c r="C2076" s="11" t="str">
        <f>IFERROR(INDEX({"北京中裕世纪大酒店";"江苏利特尔绿色包装股份有限公司";"常州市金坛沃德丰电子科技有限公司"},MATCH(D2076,{"BJ_zhongyu";"JS_WX_liteer";"JS_CZ_wodefeng"},0)),"")</f>
        <v>常州市金坛沃德丰电子科技有限公司</v>
      </c>
      <c r="D2076" s="11" t="str">
        <f>[1]动作!$G2075</f>
        <v>JS_CZ_wodefeng</v>
      </c>
      <c r="E2076" s="11" t="str">
        <f>[1]动作!$D2075</f>
        <v>电表故障</v>
      </c>
      <c r="F2076" s="11" t="s">
        <v>45</v>
      </c>
      <c r="G2076" s="12">
        <f>[1]动作!$A2075+[1]动作!$B2075</f>
        <v>43201.816041666665</v>
      </c>
      <c r="H2076" s="12"/>
      <c r="I2076" s="11"/>
    </row>
    <row r="2077" spans="1:9" hidden="1" x14ac:dyDescent="0.3">
      <c r="A2077" s="24">
        <v>2075</v>
      </c>
      <c r="B2077" s="11" t="str">
        <f>IFERROR(INDEX({"JSNY-BJ0001-01";"JSNY-JS0022-01";"JSNY-JS0002-01"},MATCH(D2077,{"BJ_zhongyu";"JS_WX_liteer";"JS_CZ_wodefeng"},0)),"")</f>
        <v>JSNY-JS0002-01</v>
      </c>
      <c r="C2077" s="11" t="str">
        <f>IFERROR(INDEX({"北京中裕世纪大酒店";"江苏利特尔绿色包装股份有限公司";"常州市金坛沃德丰电子科技有限公司"},MATCH(D2077,{"BJ_zhongyu";"JS_WX_liteer";"JS_CZ_wodefeng"},0)),"")</f>
        <v>常州市金坛沃德丰电子科技有限公司</v>
      </c>
      <c r="D2077" s="11" t="str">
        <f>[1]动作!$G2076</f>
        <v>JS_CZ_wodefeng</v>
      </c>
      <c r="E2077" s="11" t="str">
        <f>[1]动作!$D2076</f>
        <v>电表故障</v>
      </c>
      <c r="F2077" s="11" t="s">
        <v>45</v>
      </c>
      <c r="G2077" s="12">
        <f>[1]动作!$A2076+[1]动作!$B2076</f>
        <v>43201.81621527778</v>
      </c>
      <c r="H2077" s="12"/>
      <c r="I2077" s="11"/>
    </row>
    <row r="2078" spans="1:9" hidden="1" x14ac:dyDescent="0.3">
      <c r="A2078" s="24">
        <v>2076</v>
      </c>
      <c r="B2078" s="11" t="str">
        <f>IFERROR(INDEX({"JSNY-BJ0001-01";"JSNY-JS0022-01";"JSNY-JS0002-01"},MATCH(D2078,{"BJ_zhongyu";"JS_WX_liteer";"JS_CZ_wodefeng"},0)),"")</f>
        <v>JSNY-JS0002-01</v>
      </c>
      <c r="C2078" s="11" t="str">
        <f>IFERROR(INDEX({"北京中裕世纪大酒店";"江苏利特尔绿色包装股份有限公司";"常州市金坛沃德丰电子科技有限公司"},MATCH(D2078,{"BJ_zhongyu";"JS_WX_liteer";"JS_CZ_wodefeng"},0)),"")</f>
        <v>常州市金坛沃德丰电子科技有限公司</v>
      </c>
      <c r="D2078" s="11" t="str">
        <f>[1]动作!$G2077</f>
        <v>JS_CZ_wodefeng</v>
      </c>
      <c r="E2078" s="11" t="str">
        <f>[1]动作!$D2077</f>
        <v>电表故障</v>
      </c>
      <c r="F2078" s="11" t="s">
        <v>45</v>
      </c>
      <c r="G2078" s="12">
        <f>[1]动作!$A2077+[1]动作!$B2077</f>
        <v>43201.816446759258</v>
      </c>
      <c r="H2078" s="12"/>
      <c r="I2078" s="11"/>
    </row>
    <row r="2079" spans="1:9" hidden="1" x14ac:dyDescent="0.3">
      <c r="A2079" s="24">
        <v>2077</v>
      </c>
      <c r="B2079" s="11" t="str">
        <f>IFERROR(INDEX({"JSNY-BJ0001-01";"JSNY-JS0022-01";"JSNY-JS0002-01"},MATCH(D2079,{"BJ_zhongyu";"JS_WX_liteer";"JS_CZ_wodefeng"},0)),"")</f>
        <v>JSNY-JS0002-01</v>
      </c>
      <c r="C2079" s="11" t="str">
        <f>IFERROR(INDEX({"北京中裕世纪大酒店";"江苏利特尔绿色包装股份有限公司";"常州市金坛沃德丰电子科技有限公司"},MATCH(D2079,{"BJ_zhongyu";"JS_WX_liteer";"JS_CZ_wodefeng"},0)),"")</f>
        <v>常州市金坛沃德丰电子科技有限公司</v>
      </c>
      <c r="D2079" s="11" t="str">
        <f>[1]动作!$G2078</f>
        <v>JS_CZ_wodefeng</v>
      </c>
      <c r="E2079" s="11" t="str">
        <f>[1]动作!$D2078</f>
        <v>电表故障</v>
      </c>
      <c r="F2079" s="11" t="s">
        <v>45</v>
      </c>
      <c r="G2079" s="12">
        <f>[1]动作!$A2078+[1]动作!$B2078</f>
        <v>43201.816562499997</v>
      </c>
      <c r="H2079" s="12"/>
      <c r="I2079" s="11"/>
    </row>
    <row r="2080" spans="1:9" hidden="1" x14ac:dyDescent="0.3">
      <c r="A2080" s="24">
        <v>2078</v>
      </c>
      <c r="B2080" s="11" t="str">
        <f>IFERROR(INDEX({"JSNY-BJ0001-01";"JSNY-JS0022-01";"JSNY-JS0002-01"},MATCH(D2080,{"BJ_zhongyu";"JS_WX_liteer";"JS_CZ_wodefeng"},0)),"")</f>
        <v>JSNY-JS0002-01</v>
      </c>
      <c r="C2080" s="11" t="str">
        <f>IFERROR(INDEX({"北京中裕世纪大酒店";"江苏利特尔绿色包装股份有限公司";"常州市金坛沃德丰电子科技有限公司"},MATCH(D2080,{"BJ_zhongyu";"JS_WX_liteer";"JS_CZ_wodefeng"},0)),"")</f>
        <v>常州市金坛沃德丰电子科技有限公司</v>
      </c>
      <c r="D2080" s="11" t="str">
        <f>[1]动作!$G2079</f>
        <v>JS_CZ_wodefeng</v>
      </c>
      <c r="E2080" s="11" t="str">
        <f>[1]动作!$D2079</f>
        <v>电表故障</v>
      </c>
      <c r="F2080" s="11" t="s">
        <v>45</v>
      </c>
      <c r="G2080" s="12">
        <f>[1]动作!$A2079+[1]动作!$B2079</f>
        <v>43201.819050925929</v>
      </c>
      <c r="H2080" s="12"/>
      <c r="I2080" s="11"/>
    </row>
    <row r="2081" spans="1:9" hidden="1" x14ac:dyDescent="0.3">
      <c r="A2081" s="24">
        <v>2079</v>
      </c>
      <c r="B2081" s="11" t="str">
        <f>IFERROR(INDEX({"JSNY-BJ0001-01";"JSNY-JS0022-01";"JSNY-JS0002-01"},MATCH(D2081,{"BJ_zhongyu";"JS_WX_liteer";"JS_CZ_wodefeng"},0)),"")</f>
        <v>JSNY-JS0002-01</v>
      </c>
      <c r="C2081" s="11" t="str">
        <f>IFERROR(INDEX({"北京中裕世纪大酒店";"江苏利特尔绿色包装股份有限公司";"常州市金坛沃德丰电子科技有限公司"},MATCH(D2081,{"BJ_zhongyu";"JS_WX_liteer";"JS_CZ_wodefeng"},0)),"")</f>
        <v>常州市金坛沃德丰电子科技有限公司</v>
      </c>
      <c r="D2081" s="11" t="str">
        <f>[1]动作!$G2080</f>
        <v>JS_CZ_wodefeng</v>
      </c>
      <c r="E2081" s="11" t="str">
        <f>[1]动作!$D2080</f>
        <v>电表故障</v>
      </c>
      <c r="F2081" s="11" t="s">
        <v>45</v>
      </c>
      <c r="G2081" s="12">
        <f>[1]动作!$A2080+[1]动作!$B2080</f>
        <v>43201.819861111115</v>
      </c>
      <c r="H2081" s="12"/>
      <c r="I2081" s="11"/>
    </row>
    <row r="2082" spans="1:9" hidden="1" x14ac:dyDescent="0.3">
      <c r="A2082" s="24">
        <v>2080</v>
      </c>
      <c r="B2082" s="11" t="str">
        <f>IFERROR(INDEX({"JSNY-BJ0001-01";"JSNY-JS0022-01";"JSNY-JS0002-01"},MATCH(D2082,{"BJ_zhongyu";"JS_WX_liteer";"JS_CZ_wodefeng"},0)),"")</f>
        <v>JSNY-JS0002-01</v>
      </c>
      <c r="C2082" s="11" t="str">
        <f>IFERROR(INDEX({"北京中裕世纪大酒店";"江苏利特尔绿色包装股份有限公司";"常州市金坛沃德丰电子科技有限公司"},MATCH(D2082,{"BJ_zhongyu";"JS_WX_liteer";"JS_CZ_wodefeng"},0)),"")</f>
        <v>常州市金坛沃德丰电子科技有限公司</v>
      </c>
      <c r="D2082" s="11" t="str">
        <f>[1]动作!$G2081</f>
        <v>JS_CZ_wodefeng</v>
      </c>
      <c r="E2082" s="11" t="str">
        <f>[1]动作!$D2081</f>
        <v>电表故障</v>
      </c>
      <c r="F2082" s="11" t="s">
        <v>45</v>
      </c>
      <c r="G2082" s="12">
        <f>[1]动作!$A2081+[1]动作!$B2081</f>
        <v>43201.819976851853</v>
      </c>
      <c r="H2082" s="12"/>
      <c r="I2082" s="11"/>
    </row>
    <row r="2083" spans="1:9" hidden="1" x14ac:dyDescent="0.3">
      <c r="A2083" s="24">
        <v>2081</v>
      </c>
      <c r="B2083" s="11" t="str">
        <f>IFERROR(INDEX({"JSNY-BJ0001-01";"JSNY-JS0022-01";"JSNY-JS0002-01"},MATCH(D2083,{"BJ_zhongyu";"JS_WX_liteer";"JS_CZ_wodefeng"},0)),"")</f>
        <v>JSNY-JS0002-01</v>
      </c>
      <c r="C2083" s="11" t="str">
        <f>IFERROR(INDEX({"北京中裕世纪大酒店";"江苏利特尔绿色包装股份有限公司";"常州市金坛沃德丰电子科技有限公司"},MATCH(D2083,{"BJ_zhongyu";"JS_WX_liteer";"JS_CZ_wodefeng"},0)),"")</f>
        <v>常州市金坛沃德丰电子科技有限公司</v>
      </c>
      <c r="D2083" s="11" t="str">
        <f>[1]动作!$G2082</f>
        <v>JS_CZ_wodefeng</v>
      </c>
      <c r="E2083" s="11" t="str">
        <f>[1]动作!$D2082</f>
        <v>电表故障</v>
      </c>
      <c r="F2083" s="11" t="s">
        <v>45</v>
      </c>
      <c r="G2083" s="12">
        <f>[1]动作!$A2082+[1]动作!$B2082</f>
        <v>43201.821423611109</v>
      </c>
      <c r="H2083" s="12"/>
      <c r="I2083" s="11"/>
    </row>
    <row r="2084" spans="1:9" hidden="1" x14ac:dyDescent="0.3">
      <c r="A2084" s="24">
        <v>2082</v>
      </c>
      <c r="B2084" s="11" t="str">
        <f>IFERROR(INDEX({"JSNY-BJ0001-01";"JSNY-JS0022-01";"JSNY-JS0002-01"},MATCH(D2084,{"BJ_zhongyu";"JS_WX_liteer";"JS_CZ_wodefeng"},0)),"")</f>
        <v>JSNY-JS0002-01</v>
      </c>
      <c r="C2084" s="11" t="str">
        <f>IFERROR(INDEX({"北京中裕世纪大酒店";"江苏利特尔绿色包装股份有限公司";"常州市金坛沃德丰电子科技有限公司"},MATCH(D2084,{"BJ_zhongyu";"JS_WX_liteer";"JS_CZ_wodefeng"},0)),"")</f>
        <v>常州市金坛沃德丰电子科技有限公司</v>
      </c>
      <c r="D2084" s="11" t="str">
        <f>[1]动作!$G2083</f>
        <v>JS_CZ_wodefeng</v>
      </c>
      <c r="E2084" s="11" t="str">
        <f>[1]动作!$D2083</f>
        <v>电表故障</v>
      </c>
      <c r="F2084" s="11" t="s">
        <v>45</v>
      </c>
      <c r="G2084" s="12">
        <f>[1]动作!$A2083+[1]动作!$B2083</f>
        <v>43201.821550925924</v>
      </c>
      <c r="H2084" s="12"/>
      <c r="I2084" s="11"/>
    </row>
    <row r="2085" spans="1:9" hidden="1" x14ac:dyDescent="0.3">
      <c r="A2085" s="24">
        <v>2083</v>
      </c>
      <c r="B2085" s="11" t="str">
        <f>IFERROR(INDEX({"JSNY-BJ0001-01";"JSNY-JS0022-01";"JSNY-JS0002-01"},MATCH(D2085,{"BJ_zhongyu";"JS_WX_liteer";"JS_CZ_wodefeng"},0)),"")</f>
        <v>JSNY-JS0002-01</v>
      </c>
      <c r="C2085" s="11" t="str">
        <f>IFERROR(INDEX({"北京中裕世纪大酒店";"江苏利特尔绿色包装股份有限公司";"常州市金坛沃德丰电子科技有限公司"},MATCH(D2085,{"BJ_zhongyu";"JS_WX_liteer";"JS_CZ_wodefeng"},0)),"")</f>
        <v>常州市金坛沃德丰电子科技有限公司</v>
      </c>
      <c r="D2085" s="11" t="str">
        <f>[1]动作!$G2084</f>
        <v>JS_CZ_wodefeng</v>
      </c>
      <c r="E2085" s="11" t="str">
        <f>[1]动作!$D2084</f>
        <v>电表故障</v>
      </c>
      <c r="F2085" s="11" t="s">
        <v>45</v>
      </c>
      <c r="G2085" s="12">
        <f>[1]动作!$A2084+[1]动作!$B2084</f>
        <v>43201.822465277779</v>
      </c>
      <c r="H2085" s="12"/>
      <c r="I2085" s="11"/>
    </row>
    <row r="2086" spans="1:9" hidden="1" x14ac:dyDescent="0.3">
      <c r="A2086" s="24">
        <v>2084</v>
      </c>
      <c r="B2086" s="11" t="str">
        <f>IFERROR(INDEX({"JSNY-BJ0001-01";"JSNY-JS0022-01";"JSNY-JS0002-01"},MATCH(D2086,{"BJ_zhongyu";"JS_WX_liteer";"JS_CZ_wodefeng"},0)),"")</f>
        <v>JSNY-JS0002-01</v>
      </c>
      <c r="C2086" s="11" t="str">
        <f>IFERROR(INDEX({"北京中裕世纪大酒店";"江苏利特尔绿色包装股份有限公司";"常州市金坛沃德丰电子科技有限公司"},MATCH(D2086,{"BJ_zhongyu";"JS_WX_liteer";"JS_CZ_wodefeng"},0)),"")</f>
        <v>常州市金坛沃德丰电子科技有限公司</v>
      </c>
      <c r="D2086" s="11" t="str">
        <f>[1]动作!$G2085</f>
        <v>JS_CZ_wodefeng</v>
      </c>
      <c r="E2086" s="11" t="str">
        <f>[1]动作!$D2085</f>
        <v>分系统1BMS1总电压过低一级故障</v>
      </c>
      <c r="F2086" s="11" t="s">
        <v>177</v>
      </c>
      <c r="G2086" s="12">
        <f>[1]动作!$A2085+[1]动作!$B2085</f>
        <v>43201.82571759259</v>
      </c>
      <c r="H2086" s="12"/>
      <c r="I2086" s="11"/>
    </row>
    <row r="2087" spans="1:9" hidden="1" x14ac:dyDescent="0.3">
      <c r="A2087" s="24">
        <v>2085</v>
      </c>
      <c r="B2087" s="11" t="str">
        <f>IFERROR(INDEX({"JSNY-BJ0001-01";"JSNY-JS0022-01";"JSNY-JS0002-01"},MATCH(D2087,{"BJ_zhongyu";"JS_WX_liteer";"JS_CZ_wodefeng"},0)),"")</f>
        <v>JSNY-JS0002-01</v>
      </c>
      <c r="C2087" s="11" t="str">
        <f>IFERROR(INDEX({"北京中裕世纪大酒店";"江苏利特尔绿色包装股份有限公司";"常州市金坛沃德丰电子科技有限公司"},MATCH(D2087,{"BJ_zhongyu";"JS_WX_liteer";"JS_CZ_wodefeng"},0)),"")</f>
        <v>常州市金坛沃德丰电子科技有限公司</v>
      </c>
      <c r="D2087" s="11" t="str">
        <f>[1]动作!$G2086</f>
        <v>JS_CZ_wodefeng</v>
      </c>
      <c r="E2087" s="11" t="str">
        <f>[1]动作!$D2086</f>
        <v>分系统1BMS1总电压过低二级故障</v>
      </c>
      <c r="F2087" s="11" t="s">
        <v>177</v>
      </c>
      <c r="G2087" s="12">
        <f>[1]动作!$A2086+[1]动作!$B2086</f>
        <v>43201.82571759259</v>
      </c>
      <c r="H2087" s="12"/>
      <c r="I2087" s="11"/>
    </row>
    <row r="2088" spans="1:9" hidden="1" x14ac:dyDescent="0.3">
      <c r="A2088" s="24">
        <v>2086</v>
      </c>
      <c r="B2088" s="11" t="str">
        <f>IFERROR(INDEX({"JSNY-BJ0001-01";"JSNY-JS0022-01";"JSNY-JS0002-01"},MATCH(D2088,{"BJ_zhongyu";"JS_WX_liteer";"JS_CZ_wodefeng"},0)),"")</f>
        <v>JSNY-JS0002-01</v>
      </c>
      <c r="C2088" s="11" t="str">
        <f>IFERROR(INDEX({"北京中裕世纪大酒店";"江苏利特尔绿色包装股份有限公司";"常州市金坛沃德丰电子科技有限公司"},MATCH(D2088,{"BJ_zhongyu";"JS_WX_liteer";"JS_CZ_wodefeng"},0)),"")</f>
        <v>常州市金坛沃德丰电子科技有限公司</v>
      </c>
      <c r="D2088" s="11" t="str">
        <f>[1]动作!$G2087</f>
        <v>JS_CZ_wodefeng</v>
      </c>
      <c r="E2088" s="11" t="str">
        <f>[1]动作!$D2087</f>
        <v>分系统1BMS3总电压过低一级故障</v>
      </c>
      <c r="F2088" s="11" t="s">
        <v>177</v>
      </c>
      <c r="G2088" s="12">
        <f>[1]动作!$A2087+[1]动作!$B2087</f>
        <v>43201.826238425929</v>
      </c>
      <c r="H2088" s="12"/>
      <c r="I2088" s="11"/>
    </row>
    <row r="2089" spans="1:9" hidden="1" x14ac:dyDescent="0.3">
      <c r="A2089" s="24">
        <v>2087</v>
      </c>
      <c r="B2089" s="11" t="str">
        <f>IFERROR(INDEX({"JSNY-BJ0001-01";"JSNY-JS0022-01";"JSNY-JS0002-01"},MATCH(D2089,{"BJ_zhongyu";"JS_WX_liteer";"JS_CZ_wodefeng"},0)),"")</f>
        <v>JSNY-JS0002-01</v>
      </c>
      <c r="C2089" s="11" t="str">
        <f>IFERROR(INDEX({"北京中裕世纪大酒店";"江苏利特尔绿色包装股份有限公司";"常州市金坛沃德丰电子科技有限公司"},MATCH(D2089,{"BJ_zhongyu";"JS_WX_liteer";"JS_CZ_wodefeng"},0)),"")</f>
        <v>常州市金坛沃德丰电子科技有限公司</v>
      </c>
      <c r="D2089" s="11" t="str">
        <f>[1]动作!$G2088</f>
        <v>JS_CZ_wodefeng</v>
      </c>
      <c r="E2089" s="11" t="str">
        <f>[1]动作!$D2088</f>
        <v>分系统1BMS3总电压过低二级故障</v>
      </c>
      <c r="F2089" s="11" t="s">
        <v>177</v>
      </c>
      <c r="G2089" s="12">
        <f>[1]动作!$A2088+[1]动作!$B2088</f>
        <v>43201.826238425929</v>
      </c>
      <c r="H2089" s="12"/>
      <c r="I2089" s="11"/>
    </row>
    <row r="2090" spans="1:9" hidden="1" x14ac:dyDescent="0.3">
      <c r="A2090" s="24">
        <v>2088</v>
      </c>
      <c r="B2090" s="11" t="str">
        <f>IFERROR(INDEX({"JSNY-BJ0001-01";"JSNY-JS0022-01";"JSNY-JS0002-01"},MATCH(D2090,{"BJ_zhongyu";"JS_WX_liteer";"JS_CZ_wodefeng"},0)),"")</f>
        <v>JSNY-JS0002-01</v>
      </c>
      <c r="C2090" s="11" t="str">
        <f>IFERROR(INDEX({"北京中裕世纪大酒店";"江苏利特尔绿色包装股份有限公司";"常州市金坛沃德丰电子科技有限公司"},MATCH(D2090,{"BJ_zhongyu";"JS_WX_liteer";"JS_CZ_wodefeng"},0)),"")</f>
        <v>常州市金坛沃德丰电子科技有限公司</v>
      </c>
      <c r="D2090" s="11" t="str">
        <f>[1]动作!$G2089</f>
        <v>JS_CZ_wodefeng</v>
      </c>
      <c r="E2090" s="11" t="str">
        <f>[1]动作!$D2089</f>
        <v>电表故障</v>
      </c>
      <c r="F2090" s="11" t="s">
        <v>45</v>
      </c>
      <c r="G2090" s="12">
        <f>[1]动作!$A2089+[1]动作!$B2089</f>
        <v>43201.826412037037</v>
      </c>
      <c r="H2090" s="12"/>
      <c r="I2090" s="11"/>
    </row>
    <row r="2091" spans="1:9" hidden="1" x14ac:dyDescent="0.3">
      <c r="A2091" s="24">
        <v>2089</v>
      </c>
      <c r="B2091" s="11" t="str">
        <f>IFERROR(INDEX({"JSNY-BJ0001-01";"JSNY-JS0022-01";"JSNY-JS0002-01"},MATCH(D2091,{"BJ_zhongyu";"JS_WX_liteer";"JS_CZ_wodefeng"},0)),"")</f>
        <v>JSNY-JS0002-01</v>
      </c>
      <c r="C2091" s="11" t="str">
        <f>IFERROR(INDEX({"北京中裕世纪大酒店";"江苏利特尔绿色包装股份有限公司";"常州市金坛沃德丰电子科技有限公司"},MATCH(D2091,{"BJ_zhongyu";"JS_WX_liteer";"JS_CZ_wodefeng"},0)),"")</f>
        <v>常州市金坛沃德丰电子科技有限公司</v>
      </c>
      <c r="D2091" s="11" t="str">
        <f>[1]动作!$G2090</f>
        <v>JS_CZ_wodefeng</v>
      </c>
      <c r="E2091" s="11" t="str">
        <f>[1]动作!$D2090</f>
        <v>分系统1BMS6总电压过低一级故障</v>
      </c>
      <c r="F2091" s="11" t="s">
        <v>177</v>
      </c>
      <c r="G2091" s="12">
        <f>[1]动作!$A2090+[1]动作!$B2090</f>
        <v>43201.826469907406</v>
      </c>
      <c r="H2091" s="12"/>
      <c r="I2091" s="11"/>
    </row>
    <row r="2092" spans="1:9" hidden="1" x14ac:dyDescent="0.3">
      <c r="A2092" s="24">
        <v>2090</v>
      </c>
      <c r="B2092" s="11" t="str">
        <f>IFERROR(INDEX({"JSNY-BJ0001-01";"JSNY-JS0022-01";"JSNY-JS0002-01"},MATCH(D2092,{"BJ_zhongyu";"JS_WX_liteer";"JS_CZ_wodefeng"},0)),"")</f>
        <v>JSNY-JS0002-01</v>
      </c>
      <c r="C2092" s="11" t="str">
        <f>IFERROR(INDEX({"北京中裕世纪大酒店";"江苏利特尔绿色包装股份有限公司";"常州市金坛沃德丰电子科技有限公司"},MATCH(D2092,{"BJ_zhongyu";"JS_WX_liteer";"JS_CZ_wodefeng"},0)),"")</f>
        <v>常州市金坛沃德丰电子科技有限公司</v>
      </c>
      <c r="D2092" s="11" t="str">
        <f>[1]动作!$G2091</f>
        <v>JS_CZ_wodefeng</v>
      </c>
      <c r="E2092" s="11" t="str">
        <f>[1]动作!$D2091</f>
        <v>分系统1BMS6总电压过低二级故障</v>
      </c>
      <c r="F2092" s="11" t="s">
        <v>177</v>
      </c>
      <c r="G2092" s="12">
        <f>[1]动作!$A2091+[1]动作!$B2091</f>
        <v>43201.826469907406</v>
      </c>
      <c r="H2092" s="12"/>
      <c r="I2092" s="11"/>
    </row>
    <row r="2093" spans="1:9" hidden="1" x14ac:dyDescent="0.3">
      <c r="A2093" s="24">
        <v>2091</v>
      </c>
      <c r="B2093" s="11" t="str">
        <f>IFERROR(INDEX({"JSNY-BJ0001-01";"JSNY-JS0022-01";"JSNY-JS0002-01"},MATCH(D2093,{"BJ_zhongyu";"JS_WX_liteer";"JS_CZ_wodefeng"},0)),"")</f>
        <v>JSNY-JS0002-01</v>
      </c>
      <c r="C2093" s="11" t="str">
        <f>IFERROR(INDEX({"北京中裕世纪大酒店";"江苏利特尔绿色包装股份有限公司";"常州市金坛沃德丰电子科技有限公司"},MATCH(D2093,{"BJ_zhongyu";"JS_WX_liteer";"JS_CZ_wodefeng"},0)),"")</f>
        <v>常州市金坛沃德丰电子科技有限公司</v>
      </c>
      <c r="D2093" s="11" t="str">
        <f>[1]动作!$G2092</f>
        <v>JS_CZ_wodefeng</v>
      </c>
      <c r="E2093" s="11" t="str">
        <f>[1]动作!$D2092</f>
        <v>分系统1BMS5总电压过低一级故障</v>
      </c>
      <c r="F2093" s="11" t="s">
        <v>177</v>
      </c>
      <c r="G2093" s="12">
        <f>[1]动作!$A2092+[1]动作!$B2092</f>
        <v>43201.826817129629</v>
      </c>
      <c r="H2093" s="12"/>
      <c r="I2093" s="11"/>
    </row>
    <row r="2094" spans="1:9" hidden="1" x14ac:dyDescent="0.3">
      <c r="A2094" s="24">
        <v>2092</v>
      </c>
      <c r="B2094" s="11" t="str">
        <f>IFERROR(INDEX({"JSNY-BJ0001-01";"JSNY-JS0022-01";"JSNY-JS0002-01"},MATCH(D2094,{"BJ_zhongyu";"JS_WX_liteer";"JS_CZ_wodefeng"},0)),"")</f>
        <v>JSNY-JS0002-01</v>
      </c>
      <c r="C2094" s="11" t="str">
        <f>IFERROR(INDEX({"北京中裕世纪大酒店";"江苏利特尔绿色包装股份有限公司";"常州市金坛沃德丰电子科技有限公司"},MATCH(D2094,{"BJ_zhongyu";"JS_WX_liteer";"JS_CZ_wodefeng"},0)),"")</f>
        <v>常州市金坛沃德丰电子科技有限公司</v>
      </c>
      <c r="D2094" s="11" t="str">
        <f>[1]动作!$G2093</f>
        <v>JS_CZ_wodefeng</v>
      </c>
      <c r="E2094" s="11" t="str">
        <f>[1]动作!$D2093</f>
        <v>分系统1BMS5总电压过低二级故障</v>
      </c>
      <c r="F2094" s="11" t="s">
        <v>177</v>
      </c>
      <c r="G2094" s="12">
        <f>[1]动作!$A2093+[1]动作!$B2093</f>
        <v>43201.826817129629</v>
      </c>
      <c r="H2094" s="12"/>
      <c r="I2094" s="11"/>
    </row>
    <row r="2095" spans="1:9" hidden="1" x14ac:dyDescent="0.3">
      <c r="A2095" s="24">
        <v>2093</v>
      </c>
      <c r="B2095" s="11" t="str">
        <f>IFERROR(INDEX({"JSNY-BJ0001-01";"JSNY-JS0022-01";"JSNY-JS0002-01"},MATCH(D2095,{"BJ_zhongyu";"JS_WX_liteer";"JS_CZ_wodefeng"},0)),"")</f>
        <v>JSNY-JS0002-01</v>
      </c>
      <c r="C2095" s="11" t="str">
        <f>IFERROR(INDEX({"北京中裕世纪大酒店";"江苏利特尔绿色包装股份有限公司";"常州市金坛沃德丰电子科技有限公司"},MATCH(D2095,{"BJ_zhongyu";"JS_WX_liteer";"JS_CZ_wodefeng"},0)),"")</f>
        <v>常州市金坛沃德丰电子科技有限公司</v>
      </c>
      <c r="D2095" s="11" t="str">
        <f>[1]动作!$G2094</f>
        <v>JS_CZ_wodefeng</v>
      </c>
      <c r="E2095" s="11" t="str">
        <f>[1]动作!$D2094</f>
        <v>分系统1BMS4总电压过低一级故障</v>
      </c>
      <c r="F2095" s="11" t="s">
        <v>177</v>
      </c>
      <c r="G2095" s="12">
        <f>[1]动作!$A2094+[1]动作!$B2094</f>
        <v>43201.826932870368</v>
      </c>
      <c r="H2095" s="12"/>
      <c r="I2095" s="11"/>
    </row>
    <row r="2096" spans="1:9" hidden="1" x14ac:dyDescent="0.3">
      <c r="A2096" s="24">
        <v>2094</v>
      </c>
      <c r="B2096" s="11" t="str">
        <f>IFERROR(INDEX({"JSNY-BJ0001-01";"JSNY-JS0022-01";"JSNY-JS0002-01"},MATCH(D2096,{"BJ_zhongyu";"JS_WX_liteer";"JS_CZ_wodefeng"},0)),"")</f>
        <v>JSNY-JS0002-01</v>
      </c>
      <c r="C2096" s="11" t="str">
        <f>IFERROR(INDEX({"北京中裕世纪大酒店";"江苏利特尔绿色包装股份有限公司";"常州市金坛沃德丰电子科技有限公司"},MATCH(D2096,{"BJ_zhongyu";"JS_WX_liteer";"JS_CZ_wodefeng"},0)),"")</f>
        <v>常州市金坛沃德丰电子科技有限公司</v>
      </c>
      <c r="D2096" s="11" t="str">
        <f>[1]动作!$G2095</f>
        <v>JS_CZ_wodefeng</v>
      </c>
      <c r="E2096" s="11" t="str">
        <f>[1]动作!$D2095</f>
        <v>分系统1BMS4总电压过低二级故障</v>
      </c>
      <c r="F2096" s="11" t="s">
        <v>177</v>
      </c>
      <c r="G2096" s="12">
        <f>[1]动作!$A2095+[1]动作!$B2095</f>
        <v>43201.826932870368</v>
      </c>
      <c r="H2096" s="12"/>
      <c r="I2096" s="11"/>
    </row>
    <row r="2097" spans="1:9" hidden="1" x14ac:dyDescent="0.3">
      <c r="A2097" s="24">
        <v>2095</v>
      </c>
      <c r="B2097" s="11" t="str">
        <f>IFERROR(INDEX({"JSNY-BJ0001-01";"JSNY-JS0022-01";"JSNY-JS0002-01"},MATCH(D2097,{"BJ_zhongyu";"JS_WX_liteer";"JS_CZ_wodefeng"},0)),"")</f>
        <v>JSNY-JS0002-01</v>
      </c>
      <c r="C2097" s="11" t="str">
        <f>IFERROR(INDEX({"北京中裕世纪大酒店";"江苏利特尔绿色包装股份有限公司";"常州市金坛沃德丰电子科技有限公司"},MATCH(D2097,{"BJ_zhongyu";"JS_WX_liteer";"JS_CZ_wodefeng"},0)),"")</f>
        <v>常州市金坛沃德丰电子科技有限公司</v>
      </c>
      <c r="D2097" s="11" t="str">
        <f>[1]动作!$G2096</f>
        <v>JS_CZ_wodefeng</v>
      </c>
      <c r="E2097" s="11" t="str">
        <f>[1]动作!$D2096</f>
        <v>分系统1BMS2总电压过低一级故障</v>
      </c>
      <c r="F2097" s="11" t="s">
        <v>177</v>
      </c>
      <c r="G2097" s="12">
        <f>[1]动作!$A2096+[1]动作!$B2096</f>
        <v>43201.826990740738</v>
      </c>
      <c r="H2097" s="12"/>
      <c r="I2097" s="11"/>
    </row>
    <row r="2098" spans="1:9" hidden="1" x14ac:dyDescent="0.3">
      <c r="A2098" s="24">
        <v>2096</v>
      </c>
      <c r="B2098" s="11" t="str">
        <f>IFERROR(INDEX({"JSNY-BJ0001-01";"JSNY-JS0022-01";"JSNY-JS0002-01"},MATCH(D2098,{"BJ_zhongyu";"JS_WX_liteer";"JS_CZ_wodefeng"},0)),"")</f>
        <v>JSNY-JS0002-01</v>
      </c>
      <c r="C2098" s="11" t="str">
        <f>IFERROR(INDEX({"北京中裕世纪大酒店";"江苏利特尔绿色包装股份有限公司";"常州市金坛沃德丰电子科技有限公司"},MATCH(D2098,{"BJ_zhongyu";"JS_WX_liteer";"JS_CZ_wodefeng"},0)),"")</f>
        <v>常州市金坛沃德丰电子科技有限公司</v>
      </c>
      <c r="D2098" s="11" t="str">
        <f>[1]动作!$G2097</f>
        <v>JS_CZ_wodefeng</v>
      </c>
      <c r="E2098" s="11" t="str">
        <f>[1]动作!$D2097</f>
        <v>分系统1BMS2总电压过低二级故障</v>
      </c>
      <c r="F2098" s="11" t="s">
        <v>177</v>
      </c>
      <c r="G2098" s="12">
        <f>[1]动作!$A2097+[1]动作!$B2097</f>
        <v>43201.826990740738</v>
      </c>
      <c r="H2098" s="12"/>
      <c r="I2098" s="11"/>
    </row>
    <row r="2099" spans="1:9" hidden="1" x14ac:dyDescent="0.3">
      <c r="A2099" s="24">
        <v>2097</v>
      </c>
      <c r="B2099" s="11" t="str">
        <f>IFERROR(INDEX({"JSNY-BJ0001-01";"JSNY-JS0022-01";"JSNY-JS0002-01"},MATCH(D2099,{"BJ_zhongyu";"JS_WX_liteer";"JS_CZ_wodefeng"},0)),"")</f>
        <v>JSNY-JS0002-01</v>
      </c>
      <c r="C2099" s="11" t="str">
        <f>IFERROR(INDEX({"北京中裕世纪大酒店";"江苏利特尔绿色包装股份有限公司";"常州市金坛沃德丰电子科技有限公司"},MATCH(D2099,{"BJ_zhongyu";"JS_WX_liteer";"JS_CZ_wodefeng"},0)),"")</f>
        <v>常州市金坛沃德丰电子科技有限公司</v>
      </c>
      <c r="D2099" s="11" t="str">
        <f>[1]动作!$G2098</f>
        <v>JS_CZ_wodefeng</v>
      </c>
      <c r="E2099" s="11" t="str">
        <f>[1]动作!$D2098</f>
        <v>电表故障</v>
      </c>
      <c r="F2099" s="11" t="s">
        <v>45</v>
      </c>
      <c r="G2099" s="12">
        <f>[1]动作!$A2098+[1]动作!$B2098</f>
        <v>43201.827974537038</v>
      </c>
      <c r="H2099" s="12"/>
      <c r="I2099" s="11"/>
    </row>
    <row r="2100" spans="1:9" hidden="1" x14ac:dyDescent="0.3">
      <c r="A2100" s="24">
        <v>2098</v>
      </c>
      <c r="B2100" s="11" t="str">
        <f>IFERROR(INDEX({"JSNY-BJ0001-01";"JSNY-JS0022-01";"JSNY-JS0002-01"},MATCH(D2100,{"BJ_zhongyu";"JS_WX_liteer";"JS_CZ_wodefeng"},0)),"")</f>
        <v>JSNY-JS0002-01</v>
      </c>
      <c r="C2100" s="11" t="str">
        <f>IFERROR(INDEX({"北京中裕世纪大酒店";"江苏利特尔绿色包装股份有限公司";"常州市金坛沃德丰电子科技有限公司"},MATCH(D2100,{"BJ_zhongyu";"JS_WX_liteer";"JS_CZ_wodefeng"},0)),"")</f>
        <v>常州市金坛沃德丰电子科技有限公司</v>
      </c>
      <c r="D2100" s="11" t="str">
        <f>[1]动作!$G2099</f>
        <v>JS_CZ_wodefeng</v>
      </c>
      <c r="E2100" s="11" t="str">
        <f>[1]动作!$D2099</f>
        <v>电表故障</v>
      </c>
      <c r="F2100" s="11" t="s">
        <v>45</v>
      </c>
      <c r="G2100" s="12">
        <f>[1]动作!$A2099+[1]动作!$B2099</f>
        <v>43201.830347222225</v>
      </c>
      <c r="H2100" s="12"/>
      <c r="I2100" s="11"/>
    </row>
    <row r="2101" spans="1:9" hidden="1" x14ac:dyDescent="0.3">
      <c r="A2101" s="24">
        <v>2099</v>
      </c>
      <c r="B2101" s="11" t="str">
        <f>IFERROR(INDEX({"JSNY-BJ0001-01";"JSNY-JS0022-01";"JSNY-JS0002-01"},MATCH(D2101,{"BJ_zhongyu";"JS_WX_liteer";"JS_CZ_wodefeng"},0)),"")</f>
        <v>JSNY-JS0002-01</v>
      </c>
      <c r="C2101" s="11" t="str">
        <f>IFERROR(INDEX({"北京中裕世纪大酒店";"江苏利特尔绿色包装股份有限公司";"常州市金坛沃德丰电子科技有限公司"},MATCH(D2101,{"BJ_zhongyu";"JS_WX_liteer";"JS_CZ_wodefeng"},0)),"")</f>
        <v>常州市金坛沃德丰电子科技有限公司</v>
      </c>
      <c r="D2101" s="11" t="str">
        <f>[1]动作!$G2100</f>
        <v>JS_CZ_wodefeng</v>
      </c>
      <c r="E2101" s="11" t="str">
        <f>[1]动作!$D2100</f>
        <v>分系统1BMS2SOC过低一级故障</v>
      </c>
      <c r="F2101" s="11" t="s">
        <v>177</v>
      </c>
      <c r="G2101" s="12">
        <f>[1]动作!$A2100+[1]动作!$B2100</f>
        <v>43201.832372685189</v>
      </c>
      <c r="H2101" s="12"/>
      <c r="I2101" s="11"/>
    </row>
    <row r="2102" spans="1:9" hidden="1" x14ac:dyDescent="0.3">
      <c r="A2102" s="24">
        <v>2100</v>
      </c>
      <c r="B2102" s="11" t="str">
        <f>IFERROR(INDEX({"JSNY-BJ0001-01";"JSNY-JS0022-01";"JSNY-JS0002-01"},MATCH(D2102,{"BJ_zhongyu";"JS_WX_liteer";"JS_CZ_wodefeng"},0)),"")</f>
        <v>JSNY-JS0002-01</v>
      </c>
      <c r="C2102" s="11" t="str">
        <f>IFERROR(INDEX({"北京中裕世纪大酒店";"江苏利特尔绿色包装股份有限公司";"常州市金坛沃德丰电子科技有限公司"},MATCH(D2102,{"BJ_zhongyu";"JS_WX_liteer";"JS_CZ_wodefeng"},0)),"")</f>
        <v>常州市金坛沃德丰电子科技有限公司</v>
      </c>
      <c r="D2102" s="11" t="str">
        <f>[1]动作!$G2101</f>
        <v>JS_CZ_wodefeng</v>
      </c>
      <c r="E2102" s="11" t="str">
        <f>[1]动作!$D2101</f>
        <v>分系统1BMS2SOC过低二级故障</v>
      </c>
      <c r="F2102" s="11" t="s">
        <v>177</v>
      </c>
      <c r="G2102" s="12">
        <f>[1]动作!$A2101+[1]动作!$B2101</f>
        <v>43201.832372685189</v>
      </c>
      <c r="H2102" s="12"/>
      <c r="I2102" s="11"/>
    </row>
    <row r="2103" spans="1:9" hidden="1" x14ac:dyDescent="0.3">
      <c r="A2103" s="24">
        <v>2101</v>
      </c>
      <c r="B2103" s="11" t="str">
        <f>IFERROR(INDEX({"JSNY-BJ0001-01";"JSNY-JS0022-01";"JSNY-JS0002-01"},MATCH(D2103,{"BJ_zhongyu";"JS_WX_liteer";"JS_CZ_wodefeng"},0)),"")</f>
        <v>JSNY-JS0002-01</v>
      </c>
      <c r="C2103" s="11" t="str">
        <f>IFERROR(INDEX({"北京中裕世纪大酒店";"江苏利特尔绿色包装股份有限公司";"常州市金坛沃德丰电子科技有限公司"},MATCH(D2103,{"BJ_zhongyu";"JS_WX_liteer";"JS_CZ_wodefeng"},0)),"")</f>
        <v>常州市金坛沃德丰电子科技有限公司</v>
      </c>
      <c r="D2103" s="11" t="str">
        <f>[1]动作!$G2102</f>
        <v>JS_CZ_wodefeng</v>
      </c>
      <c r="E2103" s="11" t="str">
        <f>[1]动作!$D2102</f>
        <v>分系统1BMS1单体电压过低一级故障</v>
      </c>
      <c r="F2103" s="11" t="s">
        <v>177</v>
      </c>
      <c r="G2103" s="12">
        <f>[1]动作!$A2102+[1]动作!$B2102</f>
        <v>43201.833356481482</v>
      </c>
      <c r="H2103" s="12"/>
      <c r="I2103" s="11"/>
    </row>
    <row r="2104" spans="1:9" hidden="1" x14ac:dyDescent="0.3">
      <c r="A2104" s="24">
        <v>2102</v>
      </c>
      <c r="B2104" s="11" t="str">
        <f>IFERROR(INDEX({"JSNY-BJ0001-01";"JSNY-JS0022-01";"JSNY-JS0002-01"},MATCH(D2104,{"BJ_zhongyu";"JS_WX_liteer";"JS_CZ_wodefeng"},0)),"")</f>
        <v>JSNY-JS0002-01</v>
      </c>
      <c r="C2104" s="11" t="str">
        <f>IFERROR(INDEX({"北京中裕世纪大酒店";"江苏利特尔绿色包装股份有限公司";"常州市金坛沃德丰电子科技有限公司"},MATCH(D2104,{"BJ_zhongyu";"JS_WX_liteer";"JS_CZ_wodefeng"},0)),"")</f>
        <v>常州市金坛沃德丰电子科技有限公司</v>
      </c>
      <c r="D2104" s="11" t="str">
        <f>[1]动作!$G2103</f>
        <v>JS_CZ_wodefeng</v>
      </c>
      <c r="E2104" s="11" t="str">
        <f>[1]动作!$D2103</f>
        <v>分系统1BMS1单体电压过低二级故障</v>
      </c>
      <c r="F2104" s="11" t="s">
        <v>177</v>
      </c>
      <c r="G2104" s="12">
        <f>[1]动作!$A2103+[1]动作!$B2103</f>
        <v>43201.833356481482</v>
      </c>
      <c r="H2104" s="12"/>
      <c r="I2104" s="11"/>
    </row>
    <row r="2105" spans="1:9" hidden="1" x14ac:dyDescent="0.3">
      <c r="A2105" s="24">
        <v>2103</v>
      </c>
      <c r="B2105" s="11" t="str">
        <f>IFERROR(INDEX({"JSNY-BJ0001-01";"JSNY-JS0022-01";"JSNY-JS0002-01"},MATCH(D2105,{"BJ_zhongyu";"JS_WX_liteer";"JS_CZ_wodefeng"},0)),"")</f>
        <v>JSNY-JS0002-01</v>
      </c>
      <c r="C2105" s="11" t="str">
        <f>IFERROR(INDEX({"北京中裕世纪大酒店";"江苏利特尔绿色包装股份有限公司";"常州市金坛沃德丰电子科技有限公司"},MATCH(D2105,{"BJ_zhongyu";"JS_WX_liteer";"JS_CZ_wodefeng"},0)),"")</f>
        <v>常州市金坛沃德丰电子科技有限公司</v>
      </c>
      <c r="D2105" s="11" t="str">
        <f>[1]动作!$G2104</f>
        <v>JS_CZ_wodefeng</v>
      </c>
      <c r="E2105" s="11" t="str">
        <f>[1]动作!$D2104</f>
        <v>分系统1BMS2单体电压过低一级故障</v>
      </c>
      <c r="F2105" s="11" t="s">
        <v>177</v>
      </c>
      <c r="G2105" s="12">
        <f>[1]动作!$A2104+[1]动作!$B2104</f>
        <v>43201.833703703705</v>
      </c>
      <c r="H2105" s="12"/>
      <c r="I2105" s="11"/>
    </row>
    <row r="2106" spans="1:9" hidden="1" x14ac:dyDescent="0.3">
      <c r="A2106" s="24">
        <v>2104</v>
      </c>
      <c r="B2106" s="11" t="str">
        <f>IFERROR(INDEX({"JSNY-BJ0001-01";"JSNY-JS0022-01";"JSNY-JS0002-01"},MATCH(D2106,{"BJ_zhongyu";"JS_WX_liteer";"JS_CZ_wodefeng"},0)),"")</f>
        <v>JSNY-JS0002-01</v>
      </c>
      <c r="C2106" s="11" t="str">
        <f>IFERROR(INDEX({"北京中裕世纪大酒店";"江苏利特尔绿色包装股份有限公司";"常州市金坛沃德丰电子科技有限公司"},MATCH(D2106,{"BJ_zhongyu";"JS_WX_liteer";"JS_CZ_wodefeng"},0)),"")</f>
        <v>常州市金坛沃德丰电子科技有限公司</v>
      </c>
      <c r="D2106" s="11" t="str">
        <f>[1]动作!$G2105</f>
        <v>JS_CZ_wodefeng</v>
      </c>
      <c r="E2106" s="11" t="str">
        <f>[1]动作!$D2105</f>
        <v>分系统1BMS2单体电压过低二级故障</v>
      </c>
      <c r="F2106" s="11" t="s">
        <v>177</v>
      </c>
      <c r="G2106" s="12">
        <f>[1]动作!$A2105+[1]动作!$B2105</f>
        <v>43201.833703703705</v>
      </c>
      <c r="H2106" s="12"/>
      <c r="I2106" s="11"/>
    </row>
    <row r="2107" spans="1:9" hidden="1" x14ac:dyDescent="0.3">
      <c r="A2107" s="24">
        <v>2105</v>
      </c>
      <c r="B2107" s="11" t="str">
        <f>IFERROR(INDEX({"JSNY-BJ0001-01";"JSNY-JS0022-01";"JSNY-JS0002-01"},MATCH(D2107,{"BJ_zhongyu";"JS_WX_liteer";"JS_CZ_wodefeng"},0)),"")</f>
        <v>JSNY-JS0002-01</v>
      </c>
      <c r="C2107" s="11" t="str">
        <f>IFERROR(INDEX({"北京中裕世纪大酒店";"江苏利特尔绿色包装股份有限公司";"常州市金坛沃德丰电子科技有限公司"},MATCH(D2107,{"BJ_zhongyu";"JS_WX_liteer";"JS_CZ_wodefeng"},0)),"")</f>
        <v>常州市金坛沃德丰电子科技有限公司</v>
      </c>
      <c r="D2107" s="11" t="str">
        <f>[1]动作!$G2106</f>
        <v>JS_CZ_wodefeng</v>
      </c>
      <c r="E2107" s="11" t="str">
        <f>[1]动作!$D2106</f>
        <v>分系统1BMS5单体电压过低一级故障</v>
      </c>
      <c r="F2107" s="11" t="s">
        <v>177</v>
      </c>
      <c r="G2107" s="12">
        <f>[1]动作!$A2106+[1]动作!$B2106</f>
        <v>43201.833761574075</v>
      </c>
      <c r="H2107" s="12"/>
      <c r="I2107" s="11"/>
    </row>
    <row r="2108" spans="1:9" hidden="1" x14ac:dyDescent="0.3">
      <c r="A2108" s="24">
        <v>2106</v>
      </c>
      <c r="B2108" s="11" t="str">
        <f>IFERROR(INDEX({"JSNY-BJ0001-01";"JSNY-JS0022-01";"JSNY-JS0002-01"},MATCH(D2108,{"BJ_zhongyu";"JS_WX_liteer";"JS_CZ_wodefeng"},0)),"")</f>
        <v>JSNY-JS0002-01</v>
      </c>
      <c r="C2108" s="11" t="str">
        <f>IFERROR(INDEX({"北京中裕世纪大酒店";"江苏利特尔绿色包装股份有限公司";"常州市金坛沃德丰电子科技有限公司"},MATCH(D2108,{"BJ_zhongyu";"JS_WX_liteer";"JS_CZ_wodefeng"},0)),"")</f>
        <v>常州市金坛沃德丰电子科技有限公司</v>
      </c>
      <c r="D2108" s="11" t="str">
        <f>[1]动作!$G2107</f>
        <v>JS_CZ_wodefeng</v>
      </c>
      <c r="E2108" s="11" t="str">
        <f>[1]动作!$D2107</f>
        <v>分系统1BMS5单体电压过低二级故障</v>
      </c>
      <c r="F2108" s="11" t="s">
        <v>177</v>
      </c>
      <c r="G2108" s="12">
        <f>[1]动作!$A2107+[1]动作!$B2107</f>
        <v>43201.833761574075</v>
      </c>
      <c r="H2108" s="12"/>
      <c r="I2108" s="11"/>
    </row>
    <row r="2109" spans="1:9" hidden="1" x14ac:dyDescent="0.3">
      <c r="A2109" s="24">
        <v>2107</v>
      </c>
      <c r="B2109" s="11" t="str">
        <f>IFERROR(INDEX({"JSNY-BJ0001-01";"JSNY-JS0022-01";"JSNY-JS0002-01"},MATCH(D2109,{"BJ_zhongyu";"JS_WX_liteer";"JS_CZ_wodefeng"},0)),"")</f>
        <v>JSNY-JS0002-01</v>
      </c>
      <c r="C2109" s="11" t="str">
        <f>IFERROR(INDEX({"北京中裕世纪大酒店";"江苏利特尔绿色包装股份有限公司";"常州市金坛沃德丰电子科技有限公司"},MATCH(D2109,{"BJ_zhongyu";"JS_WX_liteer";"JS_CZ_wodefeng"},0)),"")</f>
        <v>常州市金坛沃德丰电子科技有限公司</v>
      </c>
      <c r="D2109" s="11" t="str">
        <f>[1]动作!$G2108</f>
        <v>JS_CZ_wodefeng</v>
      </c>
      <c r="E2109" s="11" t="str">
        <f>[1]动作!$D2108</f>
        <v>分系统1BMS3单体电压过低一级故障</v>
      </c>
      <c r="F2109" s="11" t="s">
        <v>177</v>
      </c>
      <c r="G2109" s="12">
        <f>[1]动作!$A2108+[1]动作!$B2108</f>
        <v>43201.833935185183</v>
      </c>
      <c r="H2109" s="12"/>
      <c r="I2109" s="11"/>
    </row>
    <row r="2110" spans="1:9" hidden="1" x14ac:dyDescent="0.3">
      <c r="A2110" s="24">
        <v>2108</v>
      </c>
      <c r="B2110" s="11" t="str">
        <f>IFERROR(INDEX({"JSNY-BJ0001-01";"JSNY-JS0022-01";"JSNY-JS0002-01"},MATCH(D2110,{"BJ_zhongyu";"JS_WX_liteer";"JS_CZ_wodefeng"},0)),"")</f>
        <v>JSNY-JS0002-01</v>
      </c>
      <c r="C2110" s="11" t="str">
        <f>IFERROR(INDEX({"北京中裕世纪大酒店";"江苏利特尔绿色包装股份有限公司";"常州市金坛沃德丰电子科技有限公司"},MATCH(D2110,{"BJ_zhongyu";"JS_WX_liteer";"JS_CZ_wodefeng"},0)),"")</f>
        <v>常州市金坛沃德丰电子科技有限公司</v>
      </c>
      <c r="D2110" s="11" t="str">
        <f>[1]动作!$G2109</f>
        <v>JS_CZ_wodefeng</v>
      </c>
      <c r="E2110" s="11" t="str">
        <f>[1]动作!$D2109</f>
        <v>分系统1BMS3单体电压过低二级故障</v>
      </c>
      <c r="F2110" s="11" t="s">
        <v>177</v>
      </c>
      <c r="G2110" s="12">
        <f>[1]动作!$A2109+[1]动作!$B2109</f>
        <v>43201.833935185183</v>
      </c>
      <c r="H2110" s="12"/>
      <c r="I2110" s="11"/>
    </row>
    <row r="2111" spans="1:9" hidden="1" x14ac:dyDescent="0.3">
      <c r="A2111" s="24">
        <v>2109</v>
      </c>
      <c r="B2111" s="11" t="str">
        <f>IFERROR(INDEX({"JSNY-BJ0001-01";"JSNY-JS0022-01";"JSNY-JS0002-01"},MATCH(D2111,{"BJ_zhongyu";"JS_WX_liteer";"JS_CZ_wodefeng"},0)),"")</f>
        <v>JSNY-JS0002-01</v>
      </c>
      <c r="C2111" s="11" t="str">
        <f>IFERROR(INDEX({"北京中裕世纪大酒店";"江苏利特尔绿色包装股份有限公司";"常州市金坛沃德丰电子科技有限公司"},MATCH(D2111,{"BJ_zhongyu";"JS_WX_liteer";"JS_CZ_wodefeng"},0)),"")</f>
        <v>常州市金坛沃德丰电子科技有限公司</v>
      </c>
      <c r="D2111" s="11" t="str">
        <f>[1]动作!$G2110</f>
        <v>JS_CZ_wodefeng</v>
      </c>
      <c r="E2111" s="11" t="str">
        <f>[1]动作!$D2110</f>
        <v>分系统1BMS6SOC过低一级故障</v>
      </c>
      <c r="F2111" s="11" t="s">
        <v>177</v>
      </c>
      <c r="G2111" s="12">
        <f>[1]动作!$A2110+[1]动作!$B2110</f>
        <v>43201.834351851852</v>
      </c>
      <c r="H2111" s="12"/>
      <c r="I2111" s="11"/>
    </row>
    <row r="2112" spans="1:9" hidden="1" x14ac:dyDescent="0.3">
      <c r="A2112" s="24">
        <v>2110</v>
      </c>
      <c r="B2112" s="11" t="str">
        <f>IFERROR(INDEX({"JSNY-BJ0001-01";"JSNY-JS0022-01";"JSNY-JS0002-01"},MATCH(D2112,{"BJ_zhongyu";"JS_WX_liteer";"JS_CZ_wodefeng"},0)),"")</f>
        <v>JSNY-JS0002-01</v>
      </c>
      <c r="C2112" s="11" t="str">
        <f>IFERROR(INDEX({"北京中裕世纪大酒店";"江苏利特尔绿色包装股份有限公司";"常州市金坛沃德丰电子科技有限公司"},MATCH(D2112,{"BJ_zhongyu";"JS_WX_liteer";"JS_CZ_wodefeng"},0)),"")</f>
        <v>常州市金坛沃德丰电子科技有限公司</v>
      </c>
      <c r="D2112" s="11" t="str">
        <f>[1]动作!$G2111</f>
        <v>JS_CZ_wodefeng</v>
      </c>
      <c r="E2112" s="11" t="str">
        <f>[1]动作!$D2111</f>
        <v>分系统1BMS6SOC过低二级故障</v>
      </c>
      <c r="F2112" s="11" t="s">
        <v>177</v>
      </c>
      <c r="G2112" s="12">
        <f>[1]动作!$A2111+[1]动作!$B2111</f>
        <v>43201.834351851852</v>
      </c>
      <c r="H2112" s="12"/>
      <c r="I2112" s="11"/>
    </row>
    <row r="2113" spans="1:9" hidden="1" x14ac:dyDescent="0.3">
      <c r="A2113" s="24">
        <v>2111</v>
      </c>
      <c r="B2113" s="11" t="str">
        <f>IFERROR(INDEX({"JSNY-BJ0001-01";"JSNY-JS0022-01";"JSNY-JS0002-01"},MATCH(D2113,{"BJ_zhongyu";"JS_WX_liteer";"JS_CZ_wodefeng"},0)),"")</f>
        <v>JSNY-JS0002-01</v>
      </c>
      <c r="C2113" s="11" t="str">
        <f>IFERROR(INDEX({"北京中裕世纪大酒店";"江苏利特尔绿色包装股份有限公司";"常州市金坛沃德丰电子科技有限公司"},MATCH(D2113,{"BJ_zhongyu";"JS_WX_liteer";"JS_CZ_wodefeng"},0)),"")</f>
        <v>常州市金坛沃德丰电子科技有限公司</v>
      </c>
      <c r="D2113" s="11" t="str">
        <f>[1]动作!$G2112</f>
        <v>JS_CZ_wodefeng</v>
      </c>
      <c r="E2113" s="11" t="str">
        <f>[1]动作!$D2112</f>
        <v>分系统1BMS3SOC过低一级故障</v>
      </c>
      <c r="F2113" s="11" t="s">
        <v>177</v>
      </c>
      <c r="G2113" s="12">
        <f>[1]动作!$A2112+[1]动作!$B2112</f>
        <v>43201.83452546296</v>
      </c>
      <c r="H2113" s="12"/>
      <c r="I2113" s="11"/>
    </row>
    <row r="2114" spans="1:9" hidden="1" x14ac:dyDescent="0.3">
      <c r="A2114" s="24">
        <v>2112</v>
      </c>
      <c r="B2114" s="11" t="str">
        <f>IFERROR(INDEX({"JSNY-BJ0001-01";"JSNY-JS0022-01";"JSNY-JS0002-01"},MATCH(D2114,{"BJ_zhongyu";"JS_WX_liteer";"JS_CZ_wodefeng"},0)),"")</f>
        <v>JSNY-JS0002-01</v>
      </c>
      <c r="C2114" s="11" t="str">
        <f>IFERROR(INDEX({"北京中裕世纪大酒店";"江苏利特尔绿色包装股份有限公司";"常州市金坛沃德丰电子科技有限公司"},MATCH(D2114,{"BJ_zhongyu";"JS_WX_liteer";"JS_CZ_wodefeng"},0)),"")</f>
        <v>常州市金坛沃德丰电子科技有限公司</v>
      </c>
      <c r="D2114" s="11" t="str">
        <f>[1]动作!$G2113</f>
        <v>JS_CZ_wodefeng</v>
      </c>
      <c r="E2114" s="11" t="str">
        <f>[1]动作!$D2113</f>
        <v>分系统1BMS3SOC过低二级故障</v>
      </c>
      <c r="F2114" s="11" t="s">
        <v>177</v>
      </c>
      <c r="G2114" s="12">
        <f>[1]动作!$A2113+[1]动作!$B2113</f>
        <v>43201.83452546296</v>
      </c>
      <c r="H2114" s="12"/>
      <c r="I2114" s="11"/>
    </row>
    <row r="2115" spans="1:9" hidden="1" x14ac:dyDescent="0.3">
      <c r="A2115" s="24">
        <v>2113</v>
      </c>
      <c r="B2115" s="11" t="str">
        <f>IFERROR(INDEX({"JSNY-BJ0001-01";"JSNY-JS0022-01";"JSNY-JS0002-01"},MATCH(D2115,{"BJ_zhongyu";"JS_WX_liteer";"JS_CZ_wodefeng"},0)),"")</f>
        <v>JSNY-JS0002-01</v>
      </c>
      <c r="C2115" s="11" t="str">
        <f>IFERROR(INDEX({"北京中裕世纪大酒店";"江苏利特尔绿色包装股份有限公司";"常州市金坛沃德丰电子科技有限公司"},MATCH(D2115,{"BJ_zhongyu";"JS_WX_liteer";"JS_CZ_wodefeng"},0)),"")</f>
        <v>常州市金坛沃德丰电子科技有限公司</v>
      </c>
      <c r="D2115" s="11" t="str">
        <f>[1]动作!$G2114</f>
        <v>JS_CZ_wodefeng</v>
      </c>
      <c r="E2115" s="11" t="str">
        <f>[1]动作!$D2114</f>
        <v>电表故障</v>
      </c>
      <c r="F2115" s="11" t="s">
        <v>45</v>
      </c>
      <c r="G2115" s="12">
        <f>[1]动作!$A2114+[1]动作!$B2114</f>
        <v>43201.834918981483</v>
      </c>
      <c r="H2115" s="12"/>
      <c r="I2115" s="11"/>
    </row>
    <row r="2116" spans="1:9" hidden="1" x14ac:dyDescent="0.3">
      <c r="A2116" s="24">
        <v>2114</v>
      </c>
      <c r="B2116" s="11" t="str">
        <f>IFERROR(INDEX({"JSNY-BJ0001-01";"JSNY-JS0022-01";"JSNY-JS0002-01"},MATCH(D2116,{"BJ_zhongyu";"JS_WX_liteer";"JS_CZ_wodefeng"},0)),"")</f>
        <v>JSNY-JS0002-01</v>
      </c>
      <c r="C2116" s="11" t="str">
        <f>IFERROR(INDEX({"北京中裕世纪大酒店";"江苏利特尔绿色包装股份有限公司";"常州市金坛沃德丰电子科技有限公司"},MATCH(D2116,{"BJ_zhongyu";"JS_WX_liteer";"JS_CZ_wodefeng"},0)),"")</f>
        <v>常州市金坛沃德丰电子科技有限公司</v>
      </c>
      <c r="D2116" s="11" t="str">
        <f>[1]动作!$G2115</f>
        <v>JS_CZ_wodefeng</v>
      </c>
      <c r="E2116" s="11" t="str">
        <f>[1]动作!$D2115</f>
        <v>分系统1BMS4单体电压过低一级故障</v>
      </c>
      <c r="F2116" s="11" t="s">
        <v>177</v>
      </c>
      <c r="G2116" s="12">
        <f>[1]动作!$A2115+[1]动作!$B2115</f>
        <v>43201.83520833333</v>
      </c>
      <c r="H2116" s="12"/>
      <c r="I2116" s="11"/>
    </row>
    <row r="2117" spans="1:9" hidden="1" x14ac:dyDescent="0.3">
      <c r="A2117" s="24">
        <v>2115</v>
      </c>
      <c r="B2117" s="11" t="str">
        <f>IFERROR(INDEX({"JSNY-BJ0001-01";"JSNY-JS0022-01";"JSNY-JS0002-01"},MATCH(D2117,{"BJ_zhongyu";"JS_WX_liteer";"JS_CZ_wodefeng"},0)),"")</f>
        <v>JSNY-JS0002-01</v>
      </c>
      <c r="C2117" s="11" t="str">
        <f>IFERROR(INDEX({"北京中裕世纪大酒店";"江苏利特尔绿色包装股份有限公司";"常州市金坛沃德丰电子科技有限公司"},MATCH(D2117,{"BJ_zhongyu";"JS_WX_liteer";"JS_CZ_wodefeng"},0)),"")</f>
        <v>常州市金坛沃德丰电子科技有限公司</v>
      </c>
      <c r="D2117" s="11" t="str">
        <f>[1]动作!$G2116</f>
        <v>JS_CZ_wodefeng</v>
      </c>
      <c r="E2117" s="11" t="str">
        <f>[1]动作!$D2116</f>
        <v>分系统1BMS4单体电压过低二级故障</v>
      </c>
      <c r="F2117" s="11" t="s">
        <v>177</v>
      </c>
      <c r="G2117" s="12">
        <f>[1]动作!$A2116+[1]动作!$B2116</f>
        <v>43201.83520833333</v>
      </c>
      <c r="H2117" s="12"/>
      <c r="I2117" s="11"/>
    </row>
    <row r="2118" spans="1:9" hidden="1" x14ac:dyDescent="0.3">
      <c r="A2118" s="24">
        <v>2116</v>
      </c>
      <c r="B2118" s="11" t="str">
        <f>IFERROR(INDEX({"JSNY-BJ0001-01";"JSNY-JS0022-01";"JSNY-JS0002-01"},MATCH(D2118,{"BJ_zhongyu";"JS_WX_liteer";"JS_CZ_wodefeng"},0)),"")</f>
        <v>JSNY-JS0002-01</v>
      </c>
      <c r="C2118" s="11" t="str">
        <f>IFERROR(INDEX({"北京中裕世纪大酒店";"江苏利特尔绿色包装股份有限公司";"常州市金坛沃德丰电子科技有限公司"},MATCH(D2118,{"BJ_zhongyu";"JS_WX_liteer";"JS_CZ_wodefeng"},0)),"")</f>
        <v>常州市金坛沃德丰电子科技有限公司</v>
      </c>
      <c r="D2118" s="11" t="str">
        <f>[1]动作!$G2117</f>
        <v>JS_CZ_wodefeng</v>
      </c>
      <c r="E2118" s="11" t="str">
        <f>[1]动作!$D2117</f>
        <v>分系统1BMS6单体电压过低一级故障</v>
      </c>
      <c r="F2118" s="11" t="s">
        <v>177</v>
      </c>
      <c r="G2118" s="12">
        <f>[1]动作!$A2117+[1]动作!$B2117</f>
        <v>43201.835277777776</v>
      </c>
      <c r="H2118" s="12"/>
      <c r="I2118" s="11"/>
    </row>
    <row r="2119" spans="1:9" hidden="1" x14ac:dyDescent="0.3">
      <c r="A2119" s="24">
        <v>2117</v>
      </c>
      <c r="B2119" s="11" t="str">
        <f>IFERROR(INDEX({"JSNY-BJ0001-01";"JSNY-JS0022-01";"JSNY-JS0002-01"},MATCH(D2119,{"BJ_zhongyu";"JS_WX_liteer";"JS_CZ_wodefeng"},0)),"")</f>
        <v>JSNY-JS0002-01</v>
      </c>
      <c r="C2119" s="11" t="str">
        <f>IFERROR(INDEX({"北京中裕世纪大酒店";"江苏利特尔绿色包装股份有限公司";"常州市金坛沃德丰电子科技有限公司"},MATCH(D2119,{"BJ_zhongyu";"JS_WX_liteer";"JS_CZ_wodefeng"},0)),"")</f>
        <v>常州市金坛沃德丰电子科技有限公司</v>
      </c>
      <c r="D2119" s="11" t="str">
        <f>[1]动作!$G2118</f>
        <v>JS_CZ_wodefeng</v>
      </c>
      <c r="E2119" s="11" t="str">
        <f>[1]动作!$D2118</f>
        <v>分系统1BMS6单体电压过低二级故障</v>
      </c>
      <c r="F2119" s="11" t="s">
        <v>177</v>
      </c>
      <c r="G2119" s="12">
        <f>[1]动作!$A2118+[1]动作!$B2118</f>
        <v>43201.835277777776</v>
      </c>
      <c r="H2119" s="12"/>
      <c r="I2119" s="11"/>
    </row>
    <row r="2120" spans="1:9" hidden="1" x14ac:dyDescent="0.3">
      <c r="A2120" s="24">
        <v>2118</v>
      </c>
      <c r="B2120" s="11" t="str">
        <f>IFERROR(INDEX({"JSNY-BJ0001-01";"JSNY-JS0022-01";"JSNY-JS0002-01"},MATCH(D2120,{"BJ_zhongyu";"JS_WX_liteer";"JS_CZ_wodefeng"},0)),"")</f>
        <v>JSNY-JS0002-01</v>
      </c>
      <c r="C2120" s="11" t="str">
        <f>IFERROR(INDEX({"北京中裕世纪大酒店";"江苏利特尔绿色包装股份有限公司";"常州市金坛沃德丰电子科技有限公司"},MATCH(D2120,{"BJ_zhongyu";"JS_WX_liteer";"JS_CZ_wodefeng"},0)),"")</f>
        <v>常州市金坛沃德丰电子科技有限公司</v>
      </c>
      <c r="D2120" s="11" t="str">
        <f>[1]动作!$G2119</f>
        <v>JS_CZ_wodefeng</v>
      </c>
      <c r="E2120" s="11" t="str">
        <f>[1]动作!$D2119</f>
        <v>分系统1BMS4SOC过低一级故障</v>
      </c>
      <c r="F2120" s="11" t="s">
        <v>177</v>
      </c>
      <c r="G2120" s="12">
        <f>[1]动作!$A2119+[1]动作!$B2119</f>
        <v>43201.8356712963</v>
      </c>
      <c r="H2120" s="12"/>
      <c r="I2120" s="11"/>
    </row>
    <row r="2121" spans="1:9" hidden="1" x14ac:dyDescent="0.3">
      <c r="A2121" s="24">
        <v>2119</v>
      </c>
      <c r="B2121" s="11" t="str">
        <f>IFERROR(INDEX({"JSNY-BJ0001-01";"JSNY-JS0022-01";"JSNY-JS0002-01"},MATCH(D2121,{"BJ_zhongyu";"JS_WX_liteer";"JS_CZ_wodefeng"},0)),"")</f>
        <v>JSNY-JS0002-01</v>
      </c>
      <c r="C2121" s="11" t="str">
        <f>IFERROR(INDEX({"北京中裕世纪大酒店";"江苏利特尔绿色包装股份有限公司";"常州市金坛沃德丰电子科技有限公司"},MATCH(D2121,{"BJ_zhongyu";"JS_WX_liteer";"JS_CZ_wodefeng"},0)),"")</f>
        <v>常州市金坛沃德丰电子科技有限公司</v>
      </c>
      <c r="D2121" s="11" t="str">
        <f>[1]动作!$G2120</f>
        <v>JS_CZ_wodefeng</v>
      </c>
      <c r="E2121" s="11" t="str">
        <f>[1]动作!$D2120</f>
        <v>分系统1BMS4SOC过低二级故障</v>
      </c>
      <c r="F2121" s="11" t="s">
        <v>177</v>
      </c>
      <c r="G2121" s="12">
        <f>[1]动作!$A2120+[1]动作!$B2120</f>
        <v>43201.8356712963</v>
      </c>
      <c r="H2121" s="12"/>
      <c r="I2121" s="11"/>
    </row>
    <row r="2122" spans="1:9" hidden="1" x14ac:dyDescent="0.3">
      <c r="A2122" s="24">
        <v>2120</v>
      </c>
      <c r="B2122" s="11" t="str">
        <f>IFERROR(INDEX({"JSNY-BJ0001-01";"JSNY-JS0022-01";"JSNY-JS0002-01"},MATCH(D2122,{"BJ_zhongyu";"JS_WX_liteer";"JS_CZ_wodefeng"},0)),"")</f>
        <v>JSNY-JS0002-01</v>
      </c>
      <c r="C2122" s="11" t="str">
        <f>IFERROR(INDEX({"北京中裕世纪大酒店";"江苏利特尔绿色包装股份有限公司";"常州市金坛沃德丰电子科技有限公司"},MATCH(D2122,{"BJ_zhongyu";"JS_WX_liteer";"JS_CZ_wodefeng"},0)),"")</f>
        <v>常州市金坛沃德丰电子科技有限公司</v>
      </c>
      <c r="D2122" s="11" t="str">
        <f>[1]动作!$G2121</f>
        <v>JS_CZ_wodefeng</v>
      </c>
      <c r="E2122" s="11" t="str">
        <f>[1]动作!$D2121</f>
        <v>分系统1BMS1SOC过低一级故障</v>
      </c>
      <c r="F2122" s="11" t="s">
        <v>177</v>
      </c>
      <c r="G2122" s="12">
        <f>[1]动作!$A2121+[1]动作!$B2121</f>
        <v>43201.835902777777</v>
      </c>
      <c r="H2122" s="12"/>
      <c r="I2122" s="11"/>
    </row>
    <row r="2123" spans="1:9" hidden="1" x14ac:dyDescent="0.3">
      <c r="A2123" s="24">
        <v>2121</v>
      </c>
      <c r="B2123" s="11" t="str">
        <f>IFERROR(INDEX({"JSNY-BJ0001-01";"JSNY-JS0022-01";"JSNY-JS0002-01"},MATCH(D2123,{"BJ_zhongyu";"JS_WX_liteer";"JS_CZ_wodefeng"},0)),"")</f>
        <v>JSNY-JS0002-01</v>
      </c>
      <c r="C2123" s="11" t="str">
        <f>IFERROR(INDEX({"北京中裕世纪大酒店";"江苏利特尔绿色包装股份有限公司";"常州市金坛沃德丰电子科技有限公司"},MATCH(D2123,{"BJ_zhongyu";"JS_WX_liteer";"JS_CZ_wodefeng"},0)),"")</f>
        <v>常州市金坛沃德丰电子科技有限公司</v>
      </c>
      <c r="D2123" s="11" t="str">
        <f>[1]动作!$G2122</f>
        <v>JS_CZ_wodefeng</v>
      </c>
      <c r="E2123" s="11" t="str">
        <f>[1]动作!$D2122</f>
        <v>分系统1BMS1SOC过低二级故障</v>
      </c>
      <c r="F2123" s="11" t="s">
        <v>177</v>
      </c>
      <c r="G2123" s="12">
        <f>[1]动作!$A2122+[1]动作!$B2122</f>
        <v>43201.835902777777</v>
      </c>
      <c r="H2123" s="12"/>
      <c r="I2123" s="11"/>
    </row>
    <row r="2124" spans="1:9" hidden="1" x14ac:dyDescent="0.3">
      <c r="A2124" s="24">
        <v>2122</v>
      </c>
      <c r="B2124" s="11" t="str">
        <f>IFERROR(INDEX({"JSNY-BJ0001-01";"JSNY-JS0022-01";"JSNY-JS0002-01"},MATCH(D2124,{"BJ_zhongyu";"JS_WX_liteer";"JS_CZ_wodefeng"},0)),"")</f>
        <v>JSNY-JS0002-01</v>
      </c>
      <c r="C2124" s="11" t="str">
        <f>IFERROR(INDEX({"北京中裕世纪大酒店";"江苏利特尔绿色包装股份有限公司";"常州市金坛沃德丰电子科技有限公司"},MATCH(D2124,{"BJ_zhongyu";"JS_WX_liteer";"JS_CZ_wodefeng"},0)),"")</f>
        <v>常州市金坛沃德丰电子科技有限公司</v>
      </c>
      <c r="D2124" s="11" t="str">
        <f>[1]动作!$G2123</f>
        <v>JS_CZ_wodefeng</v>
      </c>
      <c r="E2124" s="11" t="str">
        <f>[1]动作!$D2123</f>
        <v>电表故障</v>
      </c>
      <c r="F2124" s="11" t="s">
        <v>45</v>
      </c>
      <c r="G2124" s="12">
        <f>[1]动作!$A2123+[1]动作!$B2123</f>
        <v>43201.836481481485</v>
      </c>
      <c r="H2124" s="12"/>
      <c r="I2124" s="11"/>
    </row>
    <row r="2125" spans="1:9" hidden="1" x14ac:dyDescent="0.3">
      <c r="A2125" s="24">
        <v>2123</v>
      </c>
      <c r="B2125" s="11" t="str">
        <f>IFERROR(INDEX({"JSNY-BJ0001-01";"JSNY-JS0022-01";"JSNY-JS0002-01"},MATCH(D2125,{"BJ_zhongyu";"JS_WX_liteer";"JS_CZ_wodefeng"},0)),"")</f>
        <v>JSNY-JS0002-01</v>
      </c>
      <c r="C2125" s="11" t="str">
        <f>IFERROR(INDEX({"北京中裕世纪大酒店";"江苏利特尔绿色包装股份有限公司";"常州市金坛沃德丰电子科技有限公司"},MATCH(D2125,{"BJ_zhongyu";"JS_WX_liteer";"JS_CZ_wodefeng"},0)),"")</f>
        <v>常州市金坛沃德丰电子科技有限公司</v>
      </c>
      <c r="D2125" s="11" t="str">
        <f>[1]动作!$G2124</f>
        <v>JS_CZ_wodefeng</v>
      </c>
      <c r="E2125" s="11" t="str">
        <f>[1]动作!$D2124</f>
        <v>电表故障</v>
      </c>
      <c r="F2125" s="11" t="s">
        <v>45</v>
      </c>
      <c r="G2125" s="12">
        <f>[1]动作!$A2124+[1]动作!$B2124</f>
        <v>43201.837824074071</v>
      </c>
      <c r="H2125" s="12"/>
      <c r="I2125" s="11"/>
    </row>
    <row r="2126" spans="1:9" hidden="1" x14ac:dyDescent="0.3">
      <c r="A2126" s="24">
        <v>2124</v>
      </c>
      <c r="B2126" s="11" t="str">
        <f>IFERROR(INDEX({"JSNY-BJ0001-01";"JSNY-JS0022-01";"JSNY-JS0002-01"},MATCH(D2126,{"BJ_zhongyu";"JS_WX_liteer";"JS_CZ_wodefeng"},0)),"")</f>
        <v>JSNY-JS0002-01</v>
      </c>
      <c r="C2126" s="11" t="str">
        <f>IFERROR(INDEX({"北京中裕世纪大酒店";"江苏利特尔绿色包装股份有限公司";"常州市金坛沃德丰电子科技有限公司"},MATCH(D2126,{"BJ_zhongyu";"JS_WX_liteer";"JS_CZ_wodefeng"},0)),"")</f>
        <v>常州市金坛沃德丰电子科技有限公司</v>
      </c>
      <c r="D2126" s="11" t="str">
        <f>[1]动作!$G2125</f>
        <v>JS_CZ_wodefeng</v>
      </c>
      <c r="E2126" s="11" t="str">
        <f>[1]动作!$D2125</f>
        <v>电表故障</v>
      </c>
      <c r="F2126" s="11" t="s">
        <v>45</v>
      </c>
      <c r="G2126" s="12">
        <f>[1]动作!$A2125+[1]动作!$B2125</f>
        <v>43201.83792824074</v>
      </c>
      <c r="H2126" s="12"/>
      <c r="I2126" s="11"/>
    </row>
    <row r="2127" spans="1:9" hidden="1" x14ac:dyDescent="0.3">
      <c r="A2127" s="24">
        <v>2125</v>
      </c>
      <c r="B2127" s="11" t="str">
        <f>IFERROR(INDEX({"JSNY-BJ0001-01";"JSNY-JS0022-01";"JSNY-JS0002-01"},MATCH(D2127,{"BJ_zhongyu";"JS_WX_liteer";"JS_CZ_wodefeng"},0)),"")</f>
        <v>JSNY-JS0002-01</v>
      </c>
      <c r="C2127" s="11" t="str">
        <f>IFERROR(INDEX({"北京中裕世纪大酒店";"江苏利特尔绿色包装股份有限公司";"常州市金坛沃德丰电子科技有限公司"},MATCH(D2127,{"BJ_zhongyu";"JS_WX_liteer";"JS_CZ_wodefeng"},0)),"")</f>
        <v>常州市金坛沃德丰电子科技有限公司</v>
      </c>
      <c r="D2127" s="11" t="str">
        <f>[1]动作!$G2126</f>
        <v>JS_CZ_wodefeng</v>
      </c>
      <c r="E2127" s="11" t="str">
        <f>[1]动作!$D2126</f>
        <v>电表故障</v>
      </c>
      <c r="F2127" s="11" t="s">
        <v>45</v>
      </c>
      <c r="G2127" s="12">
        <f>[1]动作!$A2126+[1]动作!$B2126</f>
        <v>43201.838055555556</v>
      </c>
      <c r="H2127" s="12"/>
      <c r="I2127" s="11"/>
    </row>
    <row r="2128" spans="1:9" hidden="1" x14ac:dyDescent="0.3">
      <c r="A2128" s="24">
        <v>2126</v>
      </c>
      <c r="B2128" s="11" t="str">
        <f>IFERROR(INDEX({"JSNY-BJ0001-01";"JSNY-JS0022-01";"JSNY-JS0002-01"},MATCH(D2128,{"BJ_zhongyu";"JS_WX_liteer";"JS_CZ_wodefeng"},0)),"")</f>
        <v>JSNY-JS0002-01</v>
      </c>
      <c r="C2128" s="11" t="str">
        <f>IFERROR(INDEX({"北京中裕世纪大酒店";"江苏利特尔绿色包装股份有限公司";"常州市金坛沃德丰电子科技有限公司"},MATCH(D2128,{"BJ_zhongyu";"JS_WX_liteer";"JS_CZ_wodefeng"},0)),"")</f>
        <v>常州市金坛沃德丰电子科技有限公司</v>
      </c>
      <c r="D2128" s="11" t="str">
        <f>[1]动作!$G2127</f>
        <v>JS_CZ_wodefeng</v>
      </c>
      <c r="E2128" s="11" t="str">
        <f>[1]动作!$D2127</f>
        <v>电表故障</v>
      </c>
      <c r="F2128" s="11" t="s">
        <v>45</v>
      </c>
      <c r="G2128" s="12">
        <f>[1]动作!$A2127+[1]动作!$B2127</f>
        <v>43201.838854166665</v>
      </c>
      <c r="H2128" s="12"/>
      <c r="I2128" s="11"/>
    </row>
    <row r="2129" spans="1:9" hidden="1" x14ac:dyDescent="0.3">
      <c r="A2129" s="24">
        <v>2127</v>
      </c>
      <c r="B2129" s="11" t="str">
        <f>IFERROR(INDEX({"JSNY-BJ0001-01";"JSNY-JS0022-01";"JSNY-JS0002-01"},MATCH(D2129,{"BJ_zhongyu";"JS_WX_liteer";"JS_CZ_wodefeng"},0)),"")</f>
        <v>JSNY-JS0002-01</v>
      </c>
      <c r="C2129" s="11" t="str">
        <f>IFERROR(INDEX({"北京中裕世纪大酒店";"江苏利特尔绿色包装股份有限公司";"常州市金坛沃德丰电子科技有限公司"},MATCH(D2129,{"BJ_zhongyu";"JS_WX_liteer";"JS_CZ_wodefeng"},0)),"")</f>
        <v>常州市金坛沃德丰电子科技有限公司</v>
      </c>
      <c r="D2129" s="11" t="str">
        <f>[1]动作!$G2128</f>
        <v>JS_CZ_wodefeng</v>
      </c>
      <c r="E2129" s="11" t="str">
        <f>[1]动作!$D2128</f>
        <v>分系统1BMS5SOC过低一级故障</v>
      </c>
      <c r="F2129" s="11" t="s">
        <v>177</v>
      </c>
      <c r="G2129" s="12">
        <f>[1]动作!$A2128+[1]动作!$B2128</f>
        <v>43201.838969907411</v>
      </c>
      <c r="H2129" s="12"/>
      <c r="I2129" s="11"/>
    </row>
    <row r="2130" spans="1:9" hidden="1" x14ac:dyDescent="0.3">
      <c r="A2130" s="24">
        <v>2128</v>
      </c>
      <c r="B2130" s="11" t="str">
        <f>IFERROR(INDEX({"JSNY-BJ0001-01";"JSNY-JS0022-01";"JSNY-JS0002-01"},MATCH(D2130,{"BJ_zhongyu";"JS_WX_liteer";"JS_CZ_wodefeng"},0)),"")</f>
        <v>JSNY-JS0002-01</v>
      </c>
      <c r="C2130" s="11" t="str">
        <f>IFERROR(INDEX({"北京中裕世纪大酒店";"江苏利特尔绿色包装股份有限公司";"常州市金坛沃德丰电子科技有限公司"},MATCH(D2130,{"BJ_zhongyu";"JS_WX_liteer";"JS_CZ_wodefeng"},0)),"")</f>
        <v>常州市金坛沃德丰电子科技有限公司</v>
      </c>
      <c r="D2130" s="11" t="str">
        <f>[1]动作!$G2129</f>
        <v>JS_CZ_wodefeng</v>
      </c>
      <c r="E2130" s="11" t="str">
        <f>[1]动作!$D2129</f>
        <v>分系统1BMS5SOC过低二级故障</v>
      </c>
      <c r="F2130" s="11" t="s">
        <v>177</v>
      </c>
      <c r="G2130" s="12">
        <f>[1]动作!$A2129+[1]动作!$B2129</f>
        <v>43201.838969907411</v>
      </c>
      <c r="H2130" s="12"/>
      <c r="I2130" s="11"/>
    </row>
    <row r="2131" spans="1:9" hidden="1" x14ac:dyDescent="0.3">
      <c r="A2131" s="24">
        <v>2129</v>
      </c>
      <c r="B2131" s="11" t="str">
        <f>IFERROR(INDEX({"JSNY-BJ0001-01";"JSNY-JS0022-01";"JSNY-JS0002-01"},MATCH(D2131,{"BJ_zhongyu";"JS_WX_liteer";"JS_CZ_wodefeng"},0)),"")</f>
        <v>JSNY-JS0002-01</v>
      </c>
      <c r="C2131" s="11" t="str">
        <f>IFERROR(INDEX({"北京中裕世纪大酒店";"江苏利特尔绿色包装股份有限公司";"常州市金坛沃德丰电子科技有限公司"},MATCH(D2131,{"BJ_zhongyu";"JS_WX_liteer";"JS_CZ_wodefeng"},0)),"")</f>
        <v>常州市金坛沃德丰电子科技有限公司</v>
      </c>
      <c r="D2131" s="11" t="str">
        <f>[1]动作!$G2130</f>
        <v>JS_CZ_wodefeng</v>
      </c>
      <c r="E2131" s="11" t="str">
        <f>[1]动作!$D2130</f>
        <v>电表故障</v>
      </c>
      <c r="F2131" s="11" t="s">
        <v>45</v>
      </c>
      <c r="G2131" s="12">
        <f>[1]动作!$A2130+[1]动作!$B2130</f>
        <v>43201.841874999998</v>
      </c>
      <c r="H2131" s="12"/>
      <c r="I2131" s="11"/>
    </row>
    <row r="2132" spans="1:9" hidden="1" x14ac:dyDescent="0.3">
      <c r="A2132" s="24">
        <v>2130</v>
      </c>
      <c r="B2132" s="11" t="str">
        <f>IFERROR(INDEX({"JSNY-BJ0001-01";"JSNY-JS0022-01";"JSNY-JS0002-01"},MATCH(D2132,{"BJ_zhongyu";"JS_WX_liteer";"JS_CZ_wodefeng"},0)),"")</f>
        <v>JSNY-JS0002-01</v>
      </c>
      <c r="C2132" s="11" t="str">
        <f>IFERROR(INDEX({"北京中裕世纪大酒店";"江苏利特尔绿色包装股份有限公司";"常州市金坛沃德丰电子科技有限公司"},MATCH(D2132,{"BJ_zhongyu";"JS_WX_liteer";"JS_CZ_wodefeng"},0)),"")</f>
        <v>常州市金坛沃德丰电子科技有限公司</v>
      </c>
      <c r="D2132" s="11" t="str">
        <f>[1]动作!$G2131</f>
        <v>JS_CZ_wodefeng</v>
      </c>
      <c r="E2132" s="11" t="str">
        <f>[1]动作!$D2131</f>
        <v>电表故障</v>
      </c>
      <c r="F2132" s="11" t="s">
        <v>45</v>
      </c>
      <c r="G2132" s="12">
        <f>[1]动作!$A2131+[1]动作!$B2131</f>
        <v>43201.845057870371</v>
      </c>
      <c r="H2132" s="12"/>
      <c r="I2132" s="11"/>
    </row>
    <row r="2133" spans="1:9" hidden="1" x14ac:dyDescent="0.3">
      <c r="A2133" s="24">
        <v>2131</v>
      </c>
      <c r="B2133" s="11" t="str">
        <f>IFERROR(INDEX({"JSNY-BJ0001-01";"JSNY-JS0022-01";"JSNY-JS0002-01"},MATCH(D2133,{"BJ_zhongyu";"JS_WX_liteer";"JS_CZ_wodefeng"},0)),"")</f>
        <v>JSNY-JS0002-01</v>
      </c>
      <c r="C2133" s="11" t="str">
        <f>IFERROR(INDEX({"北京中裕世纪大酒店";"江苏利特尔绿色包装股份有限公司";"常州市金坛沃德丰电子科技有限公司"},MATCH(D2133,{"BJ_zhongyu";"JS_WX_liteer";"JS_CZ_wodefeng"},0)),"")</f>
        <v>常州市金坛沃德丰电子科技有限公司</v>
      </c>
      <c r="D2133" s="11" t="str">
        <f>[1]动作!$G2132</f>
        <v>JS_CZ_wodefeng</v>
      </c>
      <c r="E2133" s="11" t="str">
        <f>[1]动作!$D2132</f>
        <v>电表故障</v>
      </c>
      <c r="F2133" s="11" t="s">
        <v>45</v>
      </c>
      <c r="G2133" s="12">
        <f>[1]动作!$A2132+[1]动作!$B2132</f>
        <v>43201.846620370372</v>
      </c>
      <c r="H2133" s="12"/>
      <c r="I2133" s="11"/>
    </row>
    <row r="2134" spans="1:9" hidden="1" x14ac:dyDescent="0.3">
      <c r="A2134" s="24">
        <v>2132</v>
      </c>
      <c r="B2134" s="11" t="str">
        <f>IFERROR(INDEX({"JSNY-BJ0001-01";"JSNY-JS0022-01";"JSNY-JS0002-01"},MATCH(D2134,{"BJ_zhongyu";"JS_WX_liteer";"JS_CZ_wodefeng"},0)),"")</f>
        <v>JSNY-JS0002-01</v>
      </c>
      <c r="C2134" s="11" t="str">
        <f>IFERROR(INDEX({"北京中裕世纪大酒店";"江苏利特尔绿色包装股份有限公司";"常州市金坛沃德丰电子科技有限公司"},MATCH(D2134,{"BJ_zhongyu";"JS_WX_liteer";"JS_CZ_wodefeng"},0)),"")</f>
        <v>常州市金坛沃德丰电子科技有限公司</v>
      </c>
      <c r="D2134" s="11" t="str">
        <f>[1]动作!$G2133</f>
        <v>JS_CZ_wodefeng</v>
      </c>
      <c r="E2134" s="11" t="str">
        <f>[1]动作!$D2133</f>
        <v>电表故障</v>
      </c>
      <c r="F2134" s="11" t="s">
        <v>45</v>
      </c>
      <c r="G2134" s="12">
        <f>[1]动作!$A2133+[1]动作!$B2133</f>
        <v>43201.847951388889</v>
      </c>
      <c r="H2134" s="12"/>
      <c r="I2134" s="11"/>
    </row>
    <row r="2135" spans="1:9" hidden="1" x14ac:dyDescent="0.3">
      <c r="A2135" s="24">
        <v>2133</v>
      </c>
      <c r="B2135" s="11" t="str">
        <f>IFERROR(INDEX({"JSNY-BJ0001-01";"JSNY-JS0022-01";"JSNY-JS0002-01"},MATCH(D2135,{"BJ_zhongyu";"JS_WX_liteer";"JS_CZ_wodefeng"},0)),"")</f>
        <v>JSNY-JS0002-01</v>
      </c>
      <c r="C2135" s="11" t="str">
        <f>IFERROR(INDEX({"北京中裕世纪大酒店";"江苏利特尔绿色包装股份有限公司";"常州市金坛沃德丰电子科技有限公司"},MATCH(D2135,{"BJ_zhongyu";"JS_WX_liteer";"JS_CZ_wodefeng"},0)),"")</f>
        <v>常州市金坛沃德丰电子科技有限公司</v>
      </c>
      <c r="D2135" s="11" t="str">
        <f>[1]动作!$G2134</f>
        <v>JS_CZ_wodefeng</v>
      </c>
      <c r="E2135" s="11" t="str">
        <f>[1]动作!$D2134</f>
        <v>电表故障</v>
      </c>
      <c r="F2135" s="11" t="s">
        <v>45</v>
      </c>
      <c r="G2135" s="12">
        <f>[1]动作!$A2134+[1]动作!$B2134</f>
        <v>43201.848067129627</v>
      </c>
      <c r="H2135" s="12"/>
      <c r="I2135" s="11"/>
    </row>
    <row r="2136" spans="1:9" hidden="1" x14ac:dyDescent="0.3">
      <c r="A2136" s="24">
        <v>2134</v>
      </c>
      <c r="B2136" s="11" t="str">
        <f>IFERROR(INDEX({"JSNY-BJ0001-01";"JSNY-JS0022-01";"JSNY-JS0002-01"},MATCH(D2136,{"BJ_zhongyu";"JS_WX_liteer";"JS_CZ_wodefeng"},0)),"")</f>
        <v>JSNY-JS0002-01</v>
      </c>
      <c r="C2136" s="11" t="str">
        <f>IFERROR(INDEX({"北京中裕世纪大酒店";"江苏利特尔绿色包装股份有限公司";"常州市金坛沃德丰电子科技有限公司"},MATCH(D2136,{"BJ_zhongyu";"JS_WX_liteer";"JS_CZ_wodefeng"},0)),"")</f>
        <v>常州市金坛沃德丰电子科技有限公司</v>
      </c>
      <c r="D2136" s="11" t="str">
        <f>[1]动作!$G2135</f>
        <v>JS_CZ_wodefeng</v>
      </c>
      <c r="E2136" s="11" t="str">
        <f>[1]动作!$D2135</f>
        <v>电表故障</v>
      </c>
      <c r="F2136" s="11" t="s">
        <v>45</v>
      </c>
      <c r="G2136" s="12">
        <f>[1]动作!$A2135+[1]动作!$B2135</f>
        <v>43201.848182870373</v>
      </c>
      <c r="H2136" s="12"/>
      <c r="I2136" s="11"/>
    </row>
    <row r="2137" spans="1:9" hidden="1" x14ac:dyDescent="0.3">
      <c r="A2137" s="24">
        <v>2135</v>
      </c>
      <c r="B2137" s="11" t="str">
        <f>IFERROR(INDEX({"JSNY-BJ0001-01";"JSNY-JS0022-01";"JSNY-JS0002-01"},MATCH(D2137,{"BJ_zhongyu";"JS_WX_liteer";"JS_CZ_wodefeng"},0)),"")</f>
        <v>JSNY-JS0002-01</v>
      </c>
      <c r="C2137" s="11" t="str">
        <f>IFERROR(INDEX({"北京中裕世纪大酒店";"江苏利特尔绿色包装股份有限公司";"常州市金坛沃德丰电子科技有限公司"},MATCH(D2137,{"BJ_zhongyu";"JS_WX_liteer";"JS_CZ_wodefeng"},0)),"")</f>
        <v>常州市金坛沃德丰电子科技有限公司</v>
      </c>
      <c r="D2137" s="11" t="str">
        <f>[1]动作!$G2136</f>
        <v>JS_CZ_wodefeng</v>
      </c>
      <c r="E2137" s="11" t="str">
        <f>[1]动作!$D2136</f>
        <v>电表故障</v>
      </c>
      <c r="F2137" s="11" t="s">
        <v>45</v>
      </c>
      <c r="G2137" s="12">
        <f>[1]动作!$A2136+[1]动作!$B2136</f>
        <v>43201.849282407406</v>
      </c>
      <c r="H2137" s="12"/>
      <c r="I2137" s="11"/>
    </row>
    <row r="2138" spans="1:9" hidden="1" x14ac:dyDescent="0.3">
      <c r="A2138" s="24">
        <v>2136</v>
      </c>
      <c r="B2138" s="11" t="str">
        <f>IFERROR(INDEX({"JSNY-BJ0001-01";"JSNY-JS0022-01";"JSNY-JS0002-01"},MATCH(D2138,{"BJ_zhongyu";"JS_WX_liteer";"JS_CZ_wodefeng"},0)),"")</f>
        <v>JSNY-JS0002-01</v>
      </c>
      <c r="C2138" s="11" t="str">
        <f>IFERROR(INDEX({"北京中裕世纪大酒店";"江苏利特尔绿色包装股份有限公司";"常州市金坛沃德丰电子科技有限公司"},MATCH(D2138,{"BJ_zhongyu";"JS_WX_liteer";"JS_CZ_wodefeng"},0)),"")</f>
        <v>常州市金坛沃德丰电子科技有限公司</v>
      </c>
      <c r="D2138" s="11" t="str">
        <f>[1]动作!$G2137</f>
        <v>JS_CZ_wodefeng</v>
      </c>
      <c r="E2138" s="11" t="str">
        <f>[1]动作!$D2137</f>
        <v>电表故障</v>
      </c>
      <c r="F2138" s="11" t="s">
        <v>45</v>
      </c>
      <c r="G2138" s="12">
        <f>[1]动作!$A2137+[1]动作!$B2137</f>
        <v>43201.850555555553</v>
      </c>
      <c r="H2138" s="12"/>
      <c r="I2138" s="11"/>
    </row>
    <row r="2139" spans="1:9" hidden="1" x14ac:dyDescent="0.3">
      <c r="A2139" s="24">
        <v>2137</v>
      </c>
      <c r="B2139" s="11" t="str">
        <f>IFERROR(INDEX({"JSNY-BJ0001-01";"JSNY-JS0022-01";"JSNY-JS0002-01"},MATCH(D2139,{"BJ_zhongyu";"JS_WX_liteer";"JS_CZ_wodefeng"},0)),"")</f>
        <v>JSNY-JS0002-01</v>
      </c>
      <c r="C2139" s="11" t="str">
        <f>IFERROR(INDEX({"北京中裕世纪大酒店";"江苏利特尔绿色包装股份有限公司";"常州市金坛沃德丰电子科技有限公司"},MATCH(D2139,{"BJ_zhongyu";"JS_WX_liteer";"JS_CZ_wodefeng"},0)),"")</f>
        <v>常州市金坛沃德丰电子科技有限公司</v>
      </c>
      <c r="D2139" s="11" t="str">
        <f>[1]动作!$G2138</f>
        <v>JS_CZ_wodefeng</v>
      </c>
      <c r="E2139" s="11" t="str">
        <f>[1]动作!$D2138</f>
        <v>分系统1BMS1总电压过低一级故障</v>
      </c>
      <c r="F2139" s="11" t="s">
        <v>177</v>
      </c>
      <c r="G2139" s="12">
        <f>[1]动作!$A2138+[1]动作!$B2138</f>
        <v>43202.000034722223</v>
      </c>
      <c r="H2139" s="12"/>
      <c r="I2139" s="11"/>
    </row>
    <row r="2140" spans="1:9" hidden="1" x14ac:dyDescent="0.3">
      <c r="A2140" s="24">
        <v>2138</v>
      </c>
      <c r="B2140" s="11" t="str">
        <f>IFERROR(INDEX({"JSNY-BJ0001-01";"JSNY-JS0022-01";"JSNY-JS0002-01"},MATCH(D2140,{"BJ_zhongyu";"JS_WX_liteer";"JS_CZ_wodefeng"},0)),"")</f>
        <v>JSNY-JS0002-01</v>
      </c>
      <c r="C2140" s="11" t="str">
        <f>IFERROR(INDEX({"北京中裕世纪大酒店";"江苏利特尔绿色包装股份有限公司";"常州市金坛沃德丰电子科技有限公司"},MATCH(D2140,{"BJ_zhongyu";"JS_WX_liteer";"JS_CZ_wodefeng"},0)),"")</f>
        <v>常州市金坛沃德丰电子科技有限公司</v>
      </c>
      <c r="D2140" s="11" t="str">
        <f>[1]动作!$G2139</f>
        <v>JS_CZ_wodefeng</v>
      </c>
      <c r="E2140" s="11" t="str">
        <f>[1]动作!$D2139</f>
        <v>分系统1BMS1SOC过低一级故障</v>
      </c>
      <c r="F2140" s="11" t="s">
        <v>177</v>
      </c>
      <c r="G2140" s="12">
        <f>[1]动作!$A2139+[1]动作!$B2139</f>
        <v>43202.003333333334</v>
      </c>
      <c r="H2140" s="12"/>
      <c r="I2140" s="11"/>
    </row>
    <row r="2141" spans="1:9" hidden="1" x14ac:dyDescent="0.3">
      <c r="A2141" s="24">
        <v>2139</v>
      </c>
      <c r="B2141" s="11" t="str">
        <f>IFERROR(INDEX({"JSNY-BJ0001-01";"JSNY-JS0022-01";"JSNY-JS0002-01"},MATCH(D2141,{"BJ_zhongyu";"JS_WX_liteer";"JS_CZ_wodefeng"},0)),"")</f>
        <v>JSNY-JS0002-01</v>
      </c>
      <c r="C2141" s="11" t="str">
        <f>IFERROR(INDEX({"北京中裕世纪大酒店";"江苏利特尔绿色包装股份有限公司";"常州市金坛沃德丰电子科技有限公司"},MATCH(D2141,{"BJ_zhongyu";"JS_WX_liteer";"JS_CZ_wodefeng"},0)),"")</f>
        <v>常州市金坛沃德丰电子科技有限公司</v>
      </c>
      <c r="D2141" s="11" t="str">
        <f>[1]动作!$G2140</f>
        <v>JS_CZ_wodefeng</v>
      </c>
      <c r="E2141" s="11" t="str">
        <f>[1]动作!$D2140</f>
        <v>分系统1BMS3SOC过低一级故障</v>
      </c>
      <c r="F2141" s="11" t="s">
        <v>177</v>
      </c>
      <c r="G2141" s="12">
        <f>[1]动作!$A2140+[1]动作!$B2140</f>
        <v>43202.003680555557</v>
      </c>
      <c r="H2141" s="12"/>
      <c r="I2141" s="11"/>
    </row>
    <row r="2142" spans="1:9" hidden="1" x14ac:dyDescent="0.3">
      <c r="A2142" s="24">
        <v>2140</v>
      </c>
      <c r="B2142" s="11" t="str">
        <f>IFERROR(INDEX({"JSNY-BJ0001-01";"JSNY-JS0022-01";"JSNY-JS0002-01"},MATCH(D2142,{"BJ_zhongyu";"JS_WX_liteer";"JS_CZ_wodefeng"},0)),"")</f>
        <v>JSNY-JS0002-01</v>
      </c>
      <c r="C2142" s="11" t="str">
        <f>IFERROR(INDEX({"北京中裕世纪大酒店";"江苏利特尔绿色包装股份有限公司";"常州市金坛沃德丰电子科技有限公司"},MATCH(D2142,{"BJ_zhongyu";"JS_WX_liteer";"JS_CZ_wodefeng"},0)),"")</f>
        <v>常州市金坛沃德丰电子科技有限公司</v>
      </c>
      <c r="D2142" s="11" t="str">
        <f>[1]动作!$G2141</f>
        <v>JS_CZ_wodefeng</v>
      </c>
      <c r="E2142" s="11" t="str">
        <f>[1]动作!$D2141</f>
        <v>分系统1BMS6SOC过低一级故障</v>
      </c>
      <c r="F2142" s="11" t="s">
        <v>177</v>
      </c>
      <c r="G2142" s="12">
        <f>[1]动作!$A2141+[1]动作!$B2141</f>
        <v>43202.003738425927</v>
      </c>
      <c r="H2142" s="12"/>
      <c r="I2142" s="11"/>
    </row>
    <row r="2143" spans="1:9" hidden="1" x14ac:dyDescent="0.3">
      <c r="A2143" s="24">
        <v>2141</v>
      </c>
      <c r="B2143" s="11" t="str">
        <f>IFERROR(INDEX({"JSNY-BJ0001-01";"JSNY-JS0022-01";"JSNY-JS0002-01"},MATCH(D2143,{"BJ_zhongyu";"JS_WX_liteer";"JS_CZ_wodefeng"},0)),"")</f>
        <v>JSNY-JS0002-01</v>
      </c>
      <c r="C2143" s="11" t="str">
        <f>IFERROR(INDEX({"北京中裕世纪大酒店";"江苏利特尔绿色包装股份有限公司";"常州市金坛沃德丰电子科技有限公司"},MATCH(D2143,{"BJ_zhongyu";"JS_WX_liteer";"JS_CZ_wodefeng"},0)),"")</f>
        <v>常州市金坛沃德丰电子科技有限公司</v>
      </c>
      <c r="D2143" s="11" t="str">
        <f>[1]动作!$G2142</f>
        <v>JS_CZ_wodefeng</v>
      </c>
      <c r="E2143" s="11" t="str">
        <f>[1]动作!$D2142</f>
        <v>分系统1BMS4SOC过低一级故障</v>
      </c>
      <c r="F2143" s="11" t="s">
        <v>177</v>
      </c>
      <c r="G2143" s="12">
        <f>[1]动作!$A2142+[1]动作!$B2142</f>
        <v>43202.003796296296</v>
      </c>
      <c r="H2143" s="12"/>
      <c r="I2143" s="11"/>
    </row>
    <row r="2144" spans="1:9" hidden="1" x14ac:dyDescent="0.3">
      <c r="A2144" s="24">
        <v>2142</v>
      </c>
      <c r="B2144" s="11" t="str">
        <f>IFERROR(INDEX({"JSNY-BJ0001-01";"JSNY-JS0022-01";"JSNY-JS0002-01"},MATCH(D2144,{"BJ_zhongyu";"JS_WX_liteer";"JS_CZ_wodefeng"},0)),"")</f>
        <v>JSNY-JS0002-01</v>
      </c>
      <c r="C2144" s="11" t="str">
        <f>IFERROR(INDEX({"北京中裕世纪大酒店";"江苏利特尔绿色包装股份有限公司";"常州市金坛沃德丰电子科技有限公司"},MATCH(D2144,{"BJ_zhongyu";"JS_WX_liteer";"JS_CZ_wodefeng"},0)),"")</f>
        <v>常州市金坛沃德丰电子科技有限公司</v>
      </c>
      <c r="D2144" s="11" t="str">
        <f>[1]动作!$G2143</f>
        <v>JS_CZ_wodefeng</v>
      </c>
      <c r="E2144" s="11" t="str">
        <f>[1]动作!$D2143</f>
        <v>分系统1BMS2SOC过低一级故障</v>
      </c>
      <c r="F2144" s="11" t="s">
        <v>177</v>
      </c>
      <c r="G2144" s="12">
        <f>[1]动作!$A2143+[1]动作!$B2143</f>
        <v>43202.003854166665</v>
      </c>
      <c r="H2144" s="12"/>
      <c r="I2144" s="11"/>
    </row>
    <row r="2145" spans="1:9" hidden="1" x14ac:dyDescent="0.3">
      <c r="A2145" s="24">
        <v>2143</v>
      </c>
      <c r="B2145" s="11" t="str">
        <f>IFERROR(INDEX({"JSNY-BJ0001-01";"JSNY-JS0022-01";"JSNY-JS0002-01"},MATCH(D2145,{"BJ_zhongyu";"JS_WX_liteer";"JS_CZ_wodefeng"},0)),"")</f>
        <v>JSNY-JS0002-01</v>
      </c>
      <c r="C2145" s="11" t="str">
        <f>IFERROR(INDEX({"北京中裕世纪大酒店";"江苏利特尔绿色包装股份有限公司";"常州市金坛沃德丰电子科技有限公司"},MATCH(D2145,{"BJ_zhongyu";"JS_WX_liteer";"JS_CZ_wodefeng"},0)),"")</f>
        <v>常州市金坛沃德丰电子科技有限公司</v>
      </c>
      <c r="D2145" s="11" t="str">
        <f>[1]动作!$G2144</f>
        <v>JS_CZ_wodefeng</v>
      </c>
      <c r="E2145" s="11" t="str">
        <f>[1]动作!$D2144</f>
        <v>分系统1BMS5SOC过低一级故障</v>
      </c>
      <c r="F2145" s="11" t="s">
        <v>177</v>
      </c>
      <c r="G2145" s="12">
        <f>[1]动作!$A2144+[1]动作!$B2144</f>
        <v>43202.005486111113</v>
      </c>
      <c r="H2145" s="12"/>
      <c r="I2145" s="11"/>
    </row>
    <row r="2146" spans="1:9" hidden="1" x14ac:dyDescent="0.3">
      <c r="A2146" s="24">
        <v>2144</v>
      </c>
      <c r="B2146" s="11" t="str">
        <f>IFERROR(INDEX({"JSNY-BJ0001-01";"JSNY-JS0022-01";"JSNY-JS0002-01"},MATCH(D2146,{"BJ_zhongyu";"JS_WX_liteer";"JS_CZ_wodefeng"},0)),"")</f>
        <v>JSNY-JS0002-01</v>
      </c>
      <c r="C2146" s="11" t="str">
        <f>IFERROR(INDEX({"北京中裕世纪大酒店";"江苏利特尔绿色包装股份有限公司";"常州市金坛沃德丰电子科技有限公司"},MATCH(D2146,{"BJ_zhongyu";"JS_WX_liteer";"JS_CZ_wodefeng"},0)),"")</f>
        <v>常州市金坛沃德丰电子科技有限公司</v>
      </c>
      <c r="D2146" s="11" t="str">
        <f>[1]动作!$G2145</f>
        <v>JS_CZ_wodefeng</v>
      </c>
      <c r="E2146" s="11" t="str">
        <f>[1]动作!$D2145</f>
        <v>分系统1故障状态</v>
      </c>
      <c r="F2146" s="11" t="s">
        <v>178</v>
      </c>
      <c r="G2146" s="12">
        <f>[1]动作!$A2145+[1]动作!$B2145</f>
        <v>43202.091296296298</v>
      </c>
      <c r="H2146" s="12"/>
      <c r="I2146" s="11"/>
    </row>
    <row r="2147" spans="1:9" hidden="1" x14ac:dyDescent="0.3">
      <c r="A2147" s="24">
        <v>2145</v>
      </c>
      <c r="B2147" s="11" t="str">
        <f>IFERROR(INDEX({"JSNY-BJ0001-01";"JSNY-JS0022-01";"JSNY-JS0002-01"},MATCH(D2147,{"BJ_zhongyu";"JS_WX_liteer";"JS_CZ_wodefeng"},0)),"")</f>
        <v>JSNY-JS0002-01</v>
      </c>
      <c r="C2147" s="11" t="str">
        <f>IFERROR(INDEX({"北京中裕世纪大酒店";"江苏利特尔绿色包装股份有限公司";"常州市金坛沃德丰电子科技有限公司"},MATCH(D2147,{"BJ_zhongyu";"JS_WX_liteer";"JS_CZ_wodefeng"},0)),"")</f>
        <v>常州市金坛沃德丰电子科技有限公司</v>
      </c>
      <c r="D2147" s="11" t="str">
        <f>[1]动作!$G2146</f>
        <v>JS_CZ_wodefeng</v>
      </c>
      <c r="E2147" s="11" t="str">
        <f>[1]动作!$D2146</f>
        <v>分系统1BCMS4故障状态</v>
      </c>
      <c r="F2147" s="11" t="s">
        <v>177</v>
      </c>
      <c r="G2147" s="12">
        <f>[1]动作!$A2146+[1]动作!$B2146</f>
        <v>43202.091296296298</v>
      </c>
      <c r="H2147" s="12"/>
      <c r="I2147" s="11"/>
    </row>
    <row r="2148" spans="1:9" hidden="1" x14ac:dyDescent="0.3">
      <c r="A2148" s="24">
        <v>2146</v>
      </c>
      <c r="B2148" s="11" t="str">
        <f>IFERROR(INDEX({"JSNY-BJ0001-01";"JSNY-JS0022-01";"JSNY-JS0002-01"},MATCH(D2148,{"BJ_zhongyu";"JS_WX_liteer";"JS_CZ_wodefeng"},0)),"")</f>
        <v>JSNY-JS0002-01</v>
      </c>
      <c r="C2148" s="11" t="str">
        <f>IFERROR(INDEX({"北京中裕世纪大酒店";"江苏利特尔绿色包装股份有限公司";"常州市金坛沃德丰电子科技有限公司"},MATCH(D2148,{"BJ_zhongyu";"JS_WX_liteer";"JS_CZ_wodefeng"},0)),"")</f>
        <v>常州市金坛沃德丰电子科技有限公司</v>
      </c>
      <c r="D2148" s="11" t="str">
        <f>[1]动作!$G2147</f>
        <v>JS_CZ_wodefeng</v>
      </c>
      <c r="E2148" s="11" t="str">
        <f>[1]动作!$D2147</f>
        <v>分系统1BMS4模块自检失效故障</v>
      </c>
      <c r="F2148" s="11" t="s">
        <v>177</v>
      </c>
      <c r="G2148" s="12">
        <f>[1]动作!$A2147+[1]动作!$B2147</f>
        <v>43202.091296296298</v>
      </c>
      <c r="H2148" s="12"/>
      <c r="I2148" s="11"/>
    </row>
    <row r="2149" spans="1:9" hidden="1" x14ac:dyDescent="0.3">
      <c r="A2149" s="24">
        <v>2147</v>
      </c>
      <c r="B2149" s="11" t="str">
        <f>IFERROR(INDEX({"JSNY-BJ0001-01";"JSNY-JS0022-01";"JSNY-JS0002-01"},MATCH(D2149,{"BJ_zhongyu";"JS_WX_liteer";"JS_CZ_wodefeng"},0)),"")</f>
        <v>JSNY-JS0002-01</v>
      </c>
      <c r="C2149" s="11" t="str">
        <f>IFERROR(INDEX({"北京中裕世纪大酒店";"江苏利特尔绿色包装股份有限公司";"常州市金坛沃德丰电子科技有限公司"},MATCH(D2149,{"BJ_zhongyu";"JS_WX_liteer";"JS_CZ_wodefeng"},0)),"")</f>
        <v>常州市金坛沃德丰电子科技有限公司</v>
      </c>
      <c r="D2149" s="11" t="str">
        <f>[1]动作!$G2148</f>
        <v>JS_CZ_wodefeng</v>
      </c>
      <c r="E2149" s="11" t="str">
        <f>[1]动作!$D2148</f>
        <v>BCMS故障</v>
      </c>
      <c r="F2149" s="11" t="s">
        <v>177</v>
      </c>
      <c r="G2149" s="12">
        <f>[1]动作!$A2148+[1]动作!$B2148</f>
        <v>43202.091296296298</v>
      </c>
      <c r="H2149" s="12"/>
      <c r="I2149" s="11"/>
    </row>
    <row r="2150" spans="1:9" hidden="1" x14ac:dyDescent="0.3">
      <c r="A2150" s="24">
        <v>2148</v>
      </c>
      <c r="B2150" s="11" t="str">
        <f>IFERROR(INDEX({"JSNY-BJ0001-01";"JSNY-JS0022-01";"JSNY-JS0002-01"},MATCH(D2150,{"BJ_zhongyu";"JS_WX_liteer";"JS_CZ_wodefeng"},0)),"")</f>
        <v>JSNY-BJ0001-01</v>
      </c>
      <c r="C2150" s="11" t="str">
        <f>IFERROR(INDEX({"北京中裕世纪大酒店";"江苏利特尔绿色包装股份有限公司";"常州市金坛沃德丰电子科技有限公司"},MATCH(D2150,{"BJ_zhongyu";"JS_WX_liteer";"JS_CZ_wodefeng"},0)),"")</f>
        <v>北京中裕世纪大酒店</v>
      </c>
      <c r="D2150" s="11" t="str">
        <f>[1]动作!$G2149</f>
        <v>BJ_zhongyu</v>
      </c>
      <c r="E2150" s="11" t="str">
        <f>[1]动作!$D2149</f>
        <v>分系统1故障状态</v>
      </c>
      <c r="F2150" s="11" t="s">
        <v>178</v>
      </c>
      <c r="G2150" s="12">
        <f>[1]动作!$A2149+[1]动作!$B2149</f>
        <v>43202.442245370374</v>
      </c>
      <c r="H2150" s="12"/>
      <c r="I2150" s="11"/>
    </row>
    <row r="2151" spans="1:9" hidden="1" x14ac:dyDescent="0.3">
      <c r="A2151" s="24">
        <v>2149</v>
      </c>
      <c r="B2151" s="11" t="str">
        <f>IFERROR(INDEX({"JSNY-BJ0001-01";"JSNY-JS0022-01";"JSNY-JS0002-01"},MATCH(D2151,{"BJ_zhongyu";"JS_WX_liteer";"JS_CZ_wodefeng"},0)),"")</f>
        <v>JSNY-JS0002-01</v>
      </c>
      <c r="C2151" s="11" t="str">
        <f>IFERROR(INDEX({"北京中裕世纪大酒店";"江苏利特尔绿色包装股份有限公司";"常州市金坛沃德丰电子科技有限公司"},MATCH(D2151,{"BJ_zhongyu";"JS_WX_liteer";"JS_CZ_wodefeng"},0)),"")</f>
        <v>常州市金坛沃德丰电子科技有限公司</v>
      </c>
      <c r="D2151" s="11" t="str">
        <f>[1]动作!$G2150</f>
        <v>JS_CZ_wodefeng</v>
      </c>
      <c r="E2151" s="11" t="str">
        <f>[1]动作!$D2150</f>
        <v>分系统1BMS1总电压过低一级故障</v>
      </c>
      <c r="F2151" s="11" t="s">
        <v>177</v>
      </c>
      <c r="G2151" s="12">
        <f>[1]动作!$A2150+[1]动作!$B2150</f>
        <v>43202.44809027778</v>
      </c>
      <c r="H2151" s="12"/>
      <c r="I2151" s="11"/>
    </row>
    <row r="2152" spans="1:9" hidden="1" x14ac:dyDescent="0.3">
      <c r="A2152" s="24">
        <v>2150</v>
      </c>
      <c r="B2152" s="11" t="str">
        <f>IFERROR(INDEX({"JSNY-BJ0001-01";"JSNY-JS0022-01";"JSNY-JS0002-01"},MATCH(D2152,{"BJ_zhongyu";"JS_WX_liteer";"JS_CZ_wodefeng"},0)),"")</f>
        <v>JSNY-JS0002-01</v>
      </c>
      <c r="C2152" s="11" t="str">
        <f>IFERROR(INDEX({"北京中裕世纪大酒店";"江苏利特尔绿色包装股份有限公司";"常州市金坛沃德丰电子科技有限公司"},MATCH(D2152,{"BJ_zhongyu";"JS_WX_liteer";"JS_CZ_wodefeng"},0)),"")</f>
        <v>常州市金坛沃德丰电子科技有限公司</v>
      </c>
      <c r="D2152" s="11" t="str">
        <f>[1]动作!$G2151</f>
        <v>JS_CZ_wodefeng</v>
      </c>
      <c r="E2152" s="11" t="str">
        <f>[1]动作!$D2151</f>
        <v>分系统1BMS1总电压过低二级故障</v>
      </c>
      <c r="F2152" s="11" t="s">
        <v>177</v>
      </c>
      <c r="G2152" s="12">
        <f>[1]动作!$A2151+[1]动作!$B2151</f>
        <v>43202.44809027778</v>
      </c>
      <c r="H2152" s="12"/>
      <c r="I2152" s="11"/>
    </row>
    <row r="2153" spans="1:9" hidden="1" x14ac:dyDescent="0.3">
      <c r="A2153" s="24">
        <v>2151</v>
      </c>
      <c r="B2153" s="11" t="str">
        <f>IFERROR(INDEX({"JSNY-BJ0001-01";"JSNY-JS0022-01";"JSNY-JS0002-01"},MATCH(D2153,{"BJ_zhongyu";"JS_WX_liteer";"JS_CZ_wodefeng"},0)),"")</f>
        <v>JSNY-JS0002-01</v>
      </c>
      <c r="C2153" s="11" t="str">
        <f>IFERROR(INDEX({"北京中裕世纪大酒店";"江苏利特尔绿色包装股份有限公司";"常州市金坛沃德丰电子科技有限公司"},MATCH(D2153,{"BJ_zhongyu";"JS_WX_liteer";"JS_CZ_wodefeng"},0)),"")</f>
        <v>常州市金坛沃德丰电子科技有限公司</v>
      </c>
      <c r="D2153" s="11" t="str">
        <f>[1]动作!$G2152</f>
        <v>JS_CZ_wodefeng</v>
      </c>
      <c r="E2153" s="11" t="str">
        <f>[1]动作!$D2152</f>
        <v>分系统1BMS3总电压过低一级故障</v>
      </c>
      <c r="F2153" s="11" t="s">
        <v>177</v>
      </c>
      <c r="G2153" s="12">
        <f>[1]动作!$A2152+[1]动作!$B2152</f>
        <v>43202.448495370372</v>
      </c>
      <c r="H2153" s="12"/>
      <c r="I2153" s="11"/>
    </row>
    <row r="2154" spans="1:9" hidden="1" x14ac:dyDescent="0.3">
      <c r="A2154" s="24">
        <v>2152</v>
      </c>
      <c r="B2154" s="11" t="str">
        <f>IFERROR(INDEX({"JSNY-BJ0001-01";"JSNY-JS0022-01";"JSNY-JS0002-01"},MATCH(D2154,{"BJ_zhongyu";"JS_WX_liteer";"JS_CZ_wodefeng"},0)),"")</f>
        <v>JSNY-JS0002-01</v>
      </c>
      <c r="C2154" s="11" t="str">
        <f>IFERROR(INDEX({"北京中裕世纪大酒店";"江苏利特尔绿色包装股份有限公司";"常州市金坛沃德丰电子科技有限公司"},MATCH(D2154,{"BJ_zhongyu";"JS_WX_liteer";"JS_CZ_wodefeng"},0)),"")</f>
        <v>常州市金坛沃德丰电子科技有限公司</v>
      </c>
      <c r="D2154" s="11" t="str">
        <f>[1]动作!$G2153</f>
        <v>JS_CZ_wodefeng</v>
      </c>
      <c r="E2154" s="11" t="str">
        <f>[1]动作!$D2153</f>
        <v>分系统1BMS3总电压过低二级故障</v>
      </c>
      <c r="F2154" s="11" t="s">
        <v>177</v>
      </c>
      <c r="G2154" s="12">
        <f>[1]动作!$A2153+[1]动作!$B2153</f>
        <v>43202.448495370372</v>
      </c>
      <c r="H2154" s="12"/>
      <c r="I2154" s="11"/>
    </row>
    <row r="2155" spans="1:9" hidden="1" x14ac:dyDescent="0.3">
      <c r="A2155" s="24">
        <v>2153</v>
      </c>
      <c r="B2155" s="11" t="str">
        <f>IFERROR(INDEX({"JSNY-BJ0001-01";"JSNY-JS0022-01";"JSNY-JS0002-01"},MATCH(D2155,{"BJ_zhongyu";"JS_WX_liteer";"JS_CZ_wodefeng"},0)),"")</f>
        <v>JSNY-JS0002-01</v>
      </c>
      <c r="C2155" s="11" t="str">
        <f>IFERROR(INDEX({"北京中裕世纪大酒店";"江苏利特尔绿色包装股份有限公司";"常州市金坛沃德丰电子科技有限公司"},MATCH(D2155,{"BJ_zhongyu";"JS_WX_liteer";"JS_CZ_wodefeng"},0)),"")</f>
        <v>常州市金坛沃德丰电子科技有限公司</v>
      </c>
      <c r="D2155" s="11" t="str">
        <f>[1]动作!$G2154</f>
        <v>JS_CZ_wodefeng</v>
      </c>
      <c r="E2155" s="11" t="str">
        <f>[1]动作!$D2154</f>
        <v>分系统1BMS6总电压过低一级故障</v>
      </c>
      <c r="F2155" s="11" t="s">
        <v>177</v>
      </c>
      <c r="G2155" s="12">
        <f>[1]动作!$A2154+[1]动作!$B2154</f>
        <v>43202.449131944442</v>
      </c>
      <c r="H2155" s="12"/>
      <c r="I2155" s="11"/>
    </row>
    <row r="2156" spans="1:9" hidden="1" x14ac:dyDescent="0.3">
      <c r="A2156" s="24">
        <v>2154</v>
      </c>
      <c r="B2156" s="11" t="str">
        <f>IFERROR(INDEX({"JSNY-BJ0001-01";"JSNY-JS0022-01";"JSNY-JS0002-01"},MATCH(D2156,{"BJ_zhongyu";"JS_WX_liteer";"JS_CZ_wodefeng"},0)),"")</f>
        <v>JSNY-JS0002-01</v>
      </c>
      <c r="C2156" s="11" t="str">
        <f>IFERROR(INDEX({"北京中裕世纪大酒店";"江苏利特尔绿色包装股份有限公司";"常州市金坛沃德丰电子科技有限公司"},MATCH(D2156,{"BJ_zhongyu";"JS_WX_liteer";"JS_CZ_wodefeng"},0)),"")</f>
        <v>常州市金坛沃德丰电子科技有限公司</v>
      </c>
      <c r="D2156" s="11" t="str">
        <f>[1]动作!$G2155</f>
        <v>JS_CZ_wodefeng</v>
      </c>
      <c r="E2156" s="11" t="str">
        <f>[1]动作!$D2155</f>
        <v>分系统1BMS6总电压过低二级故障</v>
      </c>
      <c r="F2156" s="11" t="s">
        <v>177</v>
      </c>
      <c r="G2156" s="12">
        <f>[1]动作!$A2155+[1]动作!$B2155</f>
        <v>43202.449131944442</v>
      </c>
      <c r="H2156" s="12"/>
      <c r="I2156" s="11"/>
    </row>
    <row r="2157" spans="1:9" hidden="1" x14ac:dyDescent="0.3">
      <c r="A2157" s="24">
        <v>2155</v>
      </c>
      <c r="B2157" s="11" t="str">
        <f>IFERROR(INDEX({"JSNY-BJ0001-01";"JSNY-JS0022-01";"JSNY-JS0002-01"},MATCH(D2157,{"BJ_zhongyu";"JS_WX_liteer";"JS_CZ_wodefeng"},0)),"")</f>
        <v>JSNY-JS0002-01</v>
      </c>
      <c r="C2157" s="11" t="str">
        <f>IFERROR(INDEX({"北京中裕世纪大酒店";"江苏利特尔绿色包装股份有限公司";"常州市金坛沃德丰电子科技有限公司"},MATCH(D2157,{"BJ_zhongyu";"JS_WX_liteer";"JS_CZ_wodefeng"},0)),"")</f>
        <v>常州市金坛沃德丰电子科技有限公司</v>
      </c>
      <c r="D2157" s="11" t="str">
        <f>[1]动作!$G2156</f>
        <v>JS_CZ_wodefeng</v>
      </c>
      <c r="E2157" s="11" t="str">
        <f>[1]动作!$D2156</f>
        <v>分系统1BMS5总电压过低一级故障</v>
      </c>
      <c r="F2157" s="11" t="s">
        <v>177</v>
      </c>
      <c r="G2157" s="12">
        <f>[1]动作!$A2156+[1]动作!$B2156</f>
        <v>43202.449305555558</v>
      </c>
      <c r="H2157" s="12"/>
      <c r="I2157" s="11"/>
    </row>
    <row r="2158" spans="1:9" hidden="1" x14ac:dyDescent="0.3">
      <c r="A2158" s="24">
        <v>2156</v>
      </c>
      <c r="B2158" s="11" t="str">
        <f>IFERROR(INDEX({"JSNY-BJ0001-01";"JSNY-JS0022-01";"JSNY-JS0002-01"},MATCH(D2158,{"BJ_zhongyu";"JS_WX_liteer";"JS_CZ_wodefeng"},0)),"")</f>
        <v>JSNY-JS0002-01</v>
      </c>
      <c r="C2158" s="11" t="str">
        <f>IFERROR(INDEX({"北京中裕世纪大酒店";"江苏利特尔绿色包装股份有限公司";"常州市金坛沃德丰电子科技有限公司"},MATCH(D2158,{"BJ_zhongyu";"JS_WX_liteer";"JS_CZ_wodefeng"},0)),"")</f>
        <v>常州市金坛沃德丰电子科技有限公司</v>
      </c>
      <c r="D2158" s="11" t="str">
        <f>[1]动作!$G2157</f>
        <v>JS_CZ_wodefeng</v>
      </c>
      <c r="E2158" s="11" t="str">
        <f>[1]动作!$D2157</f>
        <v>分系统1BMS5总电压过低二级故障</v>
      </c>
      <c r="F2158" s="11" t="s">
        <v>177</v>
      </c>
      <c r="G2158" s="12">
        <f>[1]动作!$A2157+[1]动作!$B2157</f>
        <v>43202.449305555558</v>
      </c>
      <c r="H2158" s="12"/>
      <c r="I2158" s="11"/>
    </row>
    <row r="2159" spans="1:9" hidden="1" x14ac:dyDescent="0.3">
      <c r="A2159" s="24">
        <v>2157</v>
      </c>
      <c r="B2159" s="11" t="str">
        <f>IFERROR(INDEX({"JSNY-BJ0001-01";"JSNY-JS0022-01";"JSNY-JS0002-01"},MATCH(D2159,{"BJ_zhongyu";"JS_WX_liteer";"JS_CZ_wodefeng"},0)),"")</f>
        <v>JSNY-JS0002-01</v>
      </c>
      <c r="C2159" s="11" t="str">
        <f>IFERROR(INDEX({"北京中裕世纪大酒店";"江苏利特尔绿色包装股份有限公司";"常州市金坛沃德丰电子科技有限公司"},MATCH(D2159,{"BJ_zhongyu";"JS_WX_liteer";"JS_CZ_wodefeng"},0)),"")</f>
        <v>常州市金坛沃德丰电子科技有限公司</v>
      </c>
      <c r="D2159" s="11" t="str">
        <f>[1]动作!$G2158</f>
        <v>JS_CZ_wodefeng</v>
      </c>
      <c r="E2159" s="11" t="str">
        <f>[1]动作!$D2158</f>
        <v>分系统1BMS2总电压过低一级故障</v>
      </c>
      <c r="F2159" s="11" t="s">
        <v>177</v>
      </c>
      <c r="G2159" s="12">
        <f>[1]动作!$A2158+[1]动作!$B2158</f>
        <v>43202.449421296296</v>
      </c>
      <c r="H2159" s="12"/>
      <c r="I2159" s="11"/>
    </row>
    <row r="2160" spans="1:9" hidden="1" x14ac:dyDescent="0.3">
      <c r="A2160" s="24">
        <v>2158</v>
      </c>
      <c r="B2160" s="11" t="str">
        <f>IFERROR(INDEX({"JSNY-BJ0001-01";"JSNY-JS0022-01";"JSNY-JS0002-01"},MATCH(D2160,{"BJ_zhongyu";"JS_WX_liteer";"JS_CZ_wodefeng"},0)),"")</f>
        <v>JSNY-JS0002-01</v>
      </c>
      <c r="C2160" s="11" t="str">
        <f>IFERROR(INDEX({"北京中裕世纪大酒店";"江苏利特尔绿色包装股份有限公司";"常州市金坛沃德丰电子科技有限公司"},MATCH(D2160,{"BJ_zhongyu";"JS_WX_liteer";"JS_CZ_wodefeng"},0)),"")</f>
        <v>常州市金坛沃德丰电子科技有限公司</v>
      </c>
      <c r="D2160" s="11" t="str">
        <f>[1]动作!$G2159</f>
        <v>JS_CZ_wodefeng</v>
      </c>
      <c r="E2160" s="11" t="str">
        <f>[1]动作!$D2159</f>
        <v>分系统1BMS2总电压过低二级故障</v>
      </c>
      <c r="F2160" s="11" t="s">
        <v>177</v>
      </c>
      <c r="G2160" s="12">
        <f>[1]动作!$A2159+[1]动作!$B2159</f>
        <v>43202.449421296296</v>
      </c>
      <c r="H2160" s="12"/>
      <c r="I2160" s="11"/>
    </row>
    <row r="2161" spans="1:9" hidden="1" x14ac:dyDescent="0.3">
      <c r="A2161" s="24">
        <v>2159</v>
      </c>
      <c r="B2161" s="11" t="str">
        <f>IFERROR(INDEX({"JSNY-BJ0001-01";"JSNY-JS0022-01";"JSNY-JS0002-01"},MATCH(D2161,{"BJ_zhongyu";"JS_WX_liteer";"JS_CZ_wodefeng"},0)),"")</f>
        <v>JSNY-JS0002-01</v>
      </c>
      <c r="C2161" s="11" t="str">
        <f>IFERROR(INDEX({"北京中裕世纪大酒店";"江苏利特尔绿色包装股份有限公司";"常州市金坛沃德丰电子科技有限公司"},MATCH(D2161,{"BJ_zhongyu";"JS_WX_liteer";"JS_CZ_wodefeng"},0)),"")</f>
        <v>常州市金坛沃德丰电子科技有限公司</v>
      </c>
      <c r="D2161" s="11" t="str">
        <f>[1]动作!$G2160</f>
        <v>JS_CZ_wodefeng</v>
      </c>
      <c r="E2161" s="11" t="str">
        <f>[1]动作!$D2160</f>
        <v>分系统1BMS4总电压过低一级故障</v>
      </c>
      <c r="F2161" s="11" t="s">
        <v>177</v>
      </c>
      <c r="G2161" s="12">
        <f>[1]动作!$A2160+[1]动作!$B2160</f>
        <v>43202.449479166666</v>
      </c>
      <c r="H2161" s="12"/>
      <c r="I2161" s="11"/>
    </row>
    <row r="2162" spans="1:9" hidden="1" x14ac:dyDescent="0.3">
      <c r="A2162" s="24">
        <v>2160</v>
      </c>
      <c r="B2162" s="11" t="str">
        <f>IFERROR(INDEX({"JSNY-BJ0001-01";"JSNY-JS0022-01";"JSNY-JS0002-01"},MATCH(D2162,{"BJ_zhongyu";"JS_WX_liteer";"JS_CZ_wodefeng"},0)),"")</f>
        <v>JSNY-JS0002-01</v>
      </c>
      <c r="C2162" s="11" t="str">
        <f>IFERROR(INDEX({"北京中裕世纪大酒店";"江苏利特尔绿色包装股份有限公司";"常州市金坛沃德丰电子科技有限公司"},MATCH(D2162,{"BJ_zhongyu";"JS_WX_liteer";"JS_CZ_wodefeng"},0)),"")</f>
        <v>常州市金坛沃德丰电子科技有限公司</v>
      </c>
      <c r="D2162" s="11" t="str">
        <f>[1]动作!$G2161</f>
        <v>JS_CZ_wodefeng</v>
      </c>
      <c r="E2162" s="11" t="str">
        <f>[1]动作!$D2161</f>
        <v>分系统1BMS4总电压过低二级故障</v>
      </c>
      <c r="F2162" s="11" t="s">
        <v>177</v>
      </c>
      <c r="G2162" s="12">
        <f>[1]动作!$A2161+[1]动作!$B2161</f>
        <v>43202.449479166666</v>
      </c>
      <c r="H2162" s="12"/>
      <c r="I2162" s="11"/>
    </row>
    <row r="2163" spans="1:9" hidden="1" x14ac:dyDescent="0.3">
      <c r="A2163" s="24">
        <v>2161</v>
      </c>
      <c r="B2163" s="11" t="str">
        <f>IFERROR(INDEX({"JSNY-BJ0001-01";"JSNY-JS0022-01";"JSNY-JS0002-01"},MATCH(D2163,{"BJ_zhongyu";"JS_WX_liteer";"JS_CZ_wodefeng"},0)),"")</f>
        <v>JSNY-JS0002-01</v>
      </c>
      <c r="C2163" s="11" t="str">
        <f>IFERROR(INDEX({"北京中裕世纪大酒店";"江苏利特尔绿色包装股份有限公司";"常州市金坛沃德丰电子科技有限公司"},MATCH(D2163,{"BJ_zhongyu";"JS_WX_liteer";"JS_CZ_wodefeng"},0)),"")</f>
        <v>常州市金坛沃德丰电子科技有限公司</v>
      </c>
      <c r="D2163" s="11" t="str">
        <f>[1]动作!$G2162</f>
        <v>JS_CZ_wodefeng</v>
      </c>
      <c r="E2163" s="11" t="str">
        <f>[1]动作!$D2162</f>
        <v>分系统1BMS2单体电压过低一级故障</v>
      </c>
      <c r="F2163" s="11" t="s">
        <v>177</v>
      </c>
      <c r="G2163" s="12">
        <f>[1]动作!$A2162+[1]动作!$B2162</f>
        <v>43202.456076388888</v>
      </c>
      <c r="H2163" s="12"/>
      <c r="I2163" s="11"/>
    </row>
    <row r="2164" spans="1:9" hidden="1" x14ac:dyDescent="0.3">
      <c r="A2164" s="24">
        <v>2162</v>
      </c>
      <c r="B2164" s="11" t="str">
        <f>IFERROR(INDEX({"JSNY-BJ0001-01";"JSNY-JS0022-01";"JSNY-JS0002-01"},MATCH(D2164,{"BJ_zhongyu";"JS_WX_liteer";"JS_CZ_wodefeng"},0)),"")</f>
        <v>JSNY-JS0002-01</v>
      </c>
      <c r="C2164" s="11" t="str">
        <f>IFERROR(INDEX({"北京中裕世纪大酒店";"江苏利特尔绿色包装股份有限公司";"常州市金坛沃德丰电子科技有限公司"},MATCH(D2164,{"BJ_zhongyu";"JS_WX_liteer";"JS_CZ_wodefeng"},0)),"")</f>
        <v>常州市金坛沃德丰电子科技有限公司</v>
      </c>
      <c r="D2164" s="11" t="str">
        <f>[1]动作!$G2163</f>
        <v>JS_CZ_wodefeng</v>
      </c>
      <c r="E2164" s="11" t="str">
        <f>[1]动作!$D2163</f>
        <v>分系统1BMS2单体电压过低二级故障</v>
      </c>
      <c r="F2164" s="11" t="s">
        <v>177</v>
      </c>
      <c r="G2164" s="12">
        <f>[1]动作!$A2163+[1]动作!$B2163</f>
        <v>43202.456076388888</v>
      </c>
      <c r="H2164" s="12"/>
      <c r="I2164" s="11"/>
    </row>
    <row r="2165" spans="1:9" hidden="1" x14ac:dyDescent="0.3">
      <c r="A2165" s="24">
        <v>2163</v>
      </c>
      <c r="B2165" s="11" t="str">
        <f>IFERROR(INDEX({"JSNY-BJ0001-01";"JSNY-JS0022-01";"JSNY-JS0002-01"},MATCH(D2165,{"BJ_zhongyu";"JS_WX_liteer";"JS_CZ_wodefeng"},0)),"")</f>
        <v>JSNY-JS0002-01</v>
      </c>
      <c r="C2165" s="11" t="str">
        <f>IFERROR(INDEX({"北京中裕世纪大酒店";"江苏利特尔绿色包装股份有限公司";"常州市金坛沃德丰电子科技有限公司"},MATCH(D2165,{"BJ_zhongyu";"JS_WX_liteer";"JS_CZ_wodefeng"},0)),"")</f>
        <v>常州市金坛沃德丰电子科技有限公司</v>
      </c>
      <c r="D2165" s="11" t="str">
        <f>[1]动作!$G2164</f>
        <v>JS_CZ_wodefeng</v>
      </c>
      <c r="E2165" s="11" t="str">
        <f>[1]动作!$D2164</f>
        <v>分系统1BMS1单体电压过低一级故障</v>
      </c>
      <c r="F2165" s="11" t="s">
        <v>177</v>
      </c>
      <c r="G2165" s="12">
        <f>[1]动作!$A2164+[1]动作!$B2164</f>
        <v>43202.456782407404</v>
      </c>
      <c r="H2165" s="12"/>
      <c r="I2165" s="11"/>
    </row>
    <row r="2166" spans="1:9" hidden="1" x14ac:dyDescent="0.3">
      <c r="A2166" s="24">
        <v>2164</v>
      </c>
      <c r="B2166" s="11" t="str">
        <f>IFERROR(INDEX({"JSNY-BJ0001-01";"JSNY-JS0022-01";"JSNY-JS0002-01"},MATCH(D2166,{"BJ_zhongyu";"JS_WX_liteer";"JS_CZ_wodefeng"},0)),"")</f>
        <v>JSNY-JS0002-01</v>
      </c>
      <c r="C2166" s="11" t="str">
        <f>IFERROR(INDEX({"北京中裕世纪大酒店";"江苏利特尔绿色包装股份有限公司";"常州市金坛沃德丰电子科技有限公司"},MATCH(D2166,{"BJ_zhongyu";"JS_WX_liteer";"JS_CZ_wodefeng"},0)),"")</f>
        <v>常州市金坛沃德丰电子科技有限公司</v>
      </c>
      <c r="D2166" s="11" t="str">
        <f>[1]动作!$G2165</f>
        <v>JS_CZ_wodefeng</v>
      </c>
      <c r="E2166" s="11" t="str">
        <f>[1]动作!$D2165</f>
        <v>分系统1BMS1单体电压过低二级故障</v>
      </c>
      <c r="F2166" s="11" t="s">
        <v>177</v>
      </c>
      <c r="G2166" s="12">
        <f>[1]动作!$A2165+[1]动作!$B2165</f>
        <v>43202.456782407404</v>
      </c>
      <c r="H2166" s="12"/>
      <c r="I2166" s="11"/>
    </row>
    <row r="2167" spans="1:9" hidden="1" x14ac:dyDescent="0.3">
      <c r="A2167" s="24">
        <v>2165</v>
      </c>
      <c r="B2167" s="11" t="str">
        <f>IFERROR(INDEX({"JSNY-BJ0001-01";"JSNY-JS0022-01";"JSNY-JS0002-01"},MATCH(D2167,{"BJ_zhongyu";"JS_WX_liteer";"JS_CZ_wodefeng"},0)),"")</f>
        <v>JSNY-JS0002-01</v>
      </c>
      <c r="C2167" s="11" t="str">
        <f>IFERROR(INDEX({"北京中裕世纪大酒店";"江苏利特尔绿色包装股份有限公司";"常州市金坛沃德丰电子科技有限公司"},MATCH(D2167,{"BJ_zhongyu";"JS_WX_liteer";"JS_CZ_wodefeng"},0)),"")</f>
        <v>常州市金坛沃德丰电子科技有限公司</v>
      </c>
      <c r="D2167" s="11" t="str">
        <f>[1]动作!$G2166</f>
        <v>JS_CZ_wodefeng</v>
      </c>
      <c r="E2167" s="11" t="str">
        <f>[1]动作!$D2166</f>
        <v>分系统1BMS3单体电压过低一级故障</v>
      </c>
      <c r="F2167" s="11" t="s">
        <v>177</v>
      </c>
      <c r="G2167" s="12">
        <f>[1]动作!$A2166+[1]动作!$B2166</f>
        <v>43202.457291666666</v>
      </c>
      <c r="H2167" s="12"/>
      <c r="I2167" s="11"/>
    </row>
    <row r="2168" spans="1:9" hidden="1" x14ac:dyDescent="0.3">
      <c r="A2168" s="24">
        <v>2166</v>
      </c>
      <c r="B2168" s="11" t="str">
        <f>IFERROR(INDEX({"JSNY-BJ0001-01";"JSNY-JS0022-01";"JSNY-JS0002-01"},MATCH(D2168,{"BJ_zhongyu";"JS_WX_liteer";"JS_CZ_wodefeng"},0)),"")</f>
        <v>JSNY-JS0002-01</v>
      </c>
      <c r="C2168" s="11" t="str">
        <f>IFERROR(INDEX({"北京中裕世纪大酒店";"江苏利特尔绿色包装股份有限公司";"常州市金坛沃德丰电子科技有限公司"},MATCH(D2168,{"BJ_zhongyu";"JS_WX_liteer";"JS_CZ_wodefeng"},0)),"")</f>
        <v>常州市金坛沃德丰电子科技有限公司</v>
      </c>
      <c r="D2168" s="11" t="str">
        <f>[1]动作!$G2167</f>
        <v>JS_CZ_wodefeng</v>
      </c>
      <c r="E2168" s="11" t="str">
        <f>[1]动作!$D2167</f>
        <v>分系统1BMS3单体电压过低二级故障</v>
      </c>
      <c r="F2168" s="11" t="s">
        <v>177</v>
      </c>
      <c r="G2168" s="12">
        <f>[1]动作!$A2167+[1]动作!$B2167</f>
        <v>43202.457291666666</v>
      </c>
      <c r="H2168" s="12"/>
      <c r="I2168" s="11"/>
    </row>
    <row r="2169" spans="1:9" hidden="1" x14ac:dyDescent="0.3">
      <c r="A2169" s="24">
        <v>2167</v>
      </c>
      <c r="B2169" s="11" t="str">
        <f>IFERROR(INDEX({"JSNY-BJ0001-01";"JSNY-JS0022-01";"JSNY-JS0002-01"},MATCH(D2169,{"BJ_zhongyu";"JS_WX_liteer";"JS_CZ_wodefeng"},0)),"")</f>
        <v>JSNY-JS0002-01</v>
      </c>
      <c r="C2169" s="11" t="str">
        <f>IFERROR(INDEX({"北京中裕世纪大酒店";"江苏利特尔绿色包装股份有限公司";"常州市金坛沃德丰电子科技有限公司"},MATCH(D2169,{"BJ_zhongyu";"JS_WX_liteer";"JS_CZ_wodefeng"},0)),"")</f>
        <v>常州市金坛沃德丰电子科技有限公司</v>
      </c>
      <c r="D2169" s="11" t="str">
        <f>[1]动作!$G2168</f>
        <v>JS_CZ_wodefeng</v>
      </c>
      <c r="E2169" s="11" t="str">
        <f>[1]动作!$D2168</f>
        <v>分系统1BMS5单体电压过低一级故障</v>
      </c>
      <c r="F2169" s="11" t="s">
        <v>177</v>
      </c>
      <c r="G2169" s="12">
        <f>[1]动作!$A2168+[1]动作!$B2168</f>
        <v>43202.457361111112</v>
      </c>
      <c r="H2169" s="12"/>
      <c r="I2169" s="11"/>
    </row>
    <row r="2170" spans="1:9" hidden="1" x14ac:dyDescent="0.3">
      <c r="A2170" s="24">
        <v>2168</v>
      </c>
      <c r="B2170" s="11" t="str">
        <f>IFERROR(INDEX({"JSNY-BJ0001-01";"JSNY-JS0022-01";"JSNY-JS0002-01"},MATCH(D2170,{"BJ_zhongyu";"JS_WX_liteer";"JS_CZ_wodefeng"},0)),"")</f>
        <v>JSNY-JS0002-01</v>
      </c>
      <c r="C2170" s="11" t="str">
        <f>IFERROR(INDEX({"北京中裕世纪大酒店";"江苏利特尔绿色包装股份有限公司";"常州市金坛沃德丰电子科技有限公司"},MATCH(D2170,{"BJ_zhongyu";"JS_WX_liteer";"JS_CZ_wodefeng"},0)),"")</f>
        <v>常州市金坛沃德丰电子科技有限公司</v>
      </c>
      <c r="D2170" s="11" t="str">
        <f>[1]动作!$G2169</f>
        <v>JS_CZ_wodefeng</v>
      </c>
      <c r="E2170" s="11" t="str">
        <f>[1]动作!$D2169</f>
        <v>分系统1BMS5单体电压过低二级故障</v>
      </c>
      <c r="F2170" s="11" t="s">
        <v>177</v>
      </c>
      <c r="G2170" s="12">
        <f>[1]动作!$A2169+[1]动作!$B2169</f>
        <v>43202.457361111112</v>
      </c>
      <c r="H2170" s="12"/>
      <c r="I2170" s="11"/>
    </row>
    <row r="2171" spans="1:9" hidden="1" x14ac:dyDescent="0.3">
      <c r="A2171" s="24">
        <v>2169</v>
      </c>
      <c r="B2171" s="11" t="str">
        <f>IFERROR(INDEX({"JSNY-BJ0001-01";"JSNY-JS0022-01";"JSNY-JS0002-01"},MATCH(D2171,{"BJ_zhongyu";"JS_WX_liteer";"JS_CZ_wodefeng"},0)),"")</f>
        <v>JSNY-JS0002-01</v>
      </c>
      <c r="C2171" s="11" t="str">
        <f>IFERROR(INDEX({"北京中裕世纪大酒店";"江苏利特尔绿色包装股份有限公司";"常州市金坛沃德丰电子科技有限公司"},MATCH(D2171,{"BJ_zhongyu";"JS_WX_liteer";"JS_CZ_wodefeng"},0)),"")</f>
        <v>常州市金坛沃德丰电子科技有限公司</v>
      </c>
      <c r="D2171" s="11" t="str">
        <f>[1]动作!$G2170</f>
        <v>JS_CZ_wodefeng</v>
      </c>
      <c r="E2171" s="11" t="str">
        <f>[1]动作!$D2170</f>
        <v>分系统1BMS4单体电压过低一级故障</v>
      </c>
      <c r="F2171" s="11" t="s">
        <v>177</v>
      </c>
      <c r="G2171" s="12">
        <f>[1]动作!$A2170+[1]动作!$B2170</f>
        <v>43202.458229166667</v>
      </c>
      <c r="H2171" s="12"/>
      <c r="I2171" s="11"/>
    </row>
    <row r="2172" spans="1:9" hidden="1" x14ac:dyDescent="0.3">
      <c r="A2172" s="24">
        <v>2170</v>
      </c>
      <c r="B2172" s="11" t="str">
        <f>IFERROR(INDEX({"JSNY-BJ0001-01";"JSNY-JS0022-01";"JSNY-JS0002-01"},MATCH(D2172,{"BJ_zhongyu";"JS_WX_liteer";"JS_CZ_wodefeng"},0)),"")</f>
        <v>JSNY-JS0002-01</v>
      </c>
      <c r="C2172" s="11" t="str">
        <f>IFERROR(INDEX({"北京中裕世纪大酒店";"江苏利特尔绿色包装股份有限公司";"常州市金坛沃德丰电子科技有限公司"},MATCH(D2172,{"BJ_zhongyu";"JS_WX_liteer";"JS_CZ_wodefeng"},0)),"")</f>
        <v>常州市金坛沃德丰电子科技有限公司</v>
      </c>
      <c r="D2172" s="11" t="str">
        <f>[1]动作!$G2171</f>
        <v>JS_CZ_wodefeng</v>
      </c>
      <c r="E2172" s="11" t="str">
        <f>[1]动作!$D2171</f>
        <v>分系统1BMS4单体电压过低二级故障</v>
      </c>
      <c r="F2172" s="11" t="s">
        <v>177</v>
      </c>
      <c r="G2172" s="12">
        <f>[1]动作!$A2171+[1]动作!$B2171</f>
        <v>43202.458229166667</v>
      </c>
      <c r="H2172" s="12"/>
      <c r="I2172" s="11"/>
    </row>
    <row r="2173" spans="1:9" hidden="1" x14ac:dyDescent="0.3">
      <c r="A2173" s="24">
        <v>2171</v>
      </c>
      <c r="B2173" s="11" t="str">
        <f>IFERROR(INDEX({"JSNY-BJ0001-01";"JSNY-JS0022-01";"JSNY-JS0002-01"},MATCH(D2173,{"BJ_zhongyu";"JS_WX_liteer";"JS_CZ_wodefeng"},0)),"")</f>
        <v>JSNY-JS0002-01</v>
      </c>
      <c r="C2173" s="11" t="str">
        <f>IFERROR(INDEX({"北京中裕世纪大酒店";"江苏利特尔绿色包装股份有限公司";"常州市金坛沃德丰电子科技有限公司"},MATCH(D2173,{"BJ_zhongyu";"JS_WX_liteer";"JS_CZ_wodefeng"},0)),"")</f>
        <v>常州市金坛沃德丰电子科技有限公司</v>
      </c>
      <c r="D2173" s="11" t="str">
        <f>[1]动作!$G2172</f>
        <v>JS_CZ_wodefeng</v>
      </c>
      <c r="E2173" s="11" t="str">
        <f>[1]动作!$D2172</f>
        <v>分系统1BMS6单体电压过低一级故障</v>
      </c>
      <c r="F2173" s="11" t="s">
        <v>177</v>
      </c>
      <c r="G2173" s="12">
        <f>[1]动作!$A2172+[1]动作!$B2172</f>
        <v>43202.45857638889</v>
      </c>
      <c r="H2173" s="12"/>
      <c r="I2173" s="11"/>
    </row>
    <row r="2174" spans="1:9" hidden="1" x14ac:dyDescent="0.3">
      <c r="A2174" s="24">
        <v>2172</v>
      </c>
      <c r="B2174" s="11" t="str">
        <f>IFERROR(INDEX({"JSNY-BJ0001-01";"JSNY-JS0022-01";"JSNY-JS0002-01"},MATCH(D2174,{"BJ_zhongyu";"JS_WX_liteer";"JS_CZ_wodefeng"},0)),"")</f>
        <v>JSNY-JS0002-01</v>
      </c>
      <c r="C2174" s="11" t="str">
        <f>IFERROR(INDEX({"北京中裕世纪大酒店";"江苏利特尔绿色包装股份有限公司";"常州市金坛沃德丰电子科技有限公司"},MATCH(D2174,{"BJ_zhongyu";"JS_WX_liteer";"JS_CZ_wodefeng"},0)),"")</f>
        <v>常州市金坛沃德丰电子科技有限公司</v>
      </c>
      <c r="D2174" s="11" t="str">
        <f>[1]动作!$G2173</f>
        <v>JS_CZ_wodefeng</v>
      </c>
      <c r="E2174" s="11" t="str">
        <f>[1]动作!$D2173</f>
        <v>分系统1BMS6单体电压过低二级故障</v>
      </c>
      <c r="F2174" s="11" t="s">
        <v>177</v>
      </c>
      <c r="G2174" s="12">
        <f>[1]动作!$A2173+[1]动作!$B2173</f>
        <v>43202.45857638889</v>
      </c>
      <c r="H2174" s="12"/>
      <c r="I2174" s="11"/>
    </row>
    <row r="2175" spans="1:9" hidden="1" x14ac:dyDescent="0.3">
      <c r="A2175" s="24">
        <v>2173</v>
      </c>
      <c r="B2175" s="11" t="str">
        <f>IFERROR(INDEX({"JSNY-BJ0001-01";"JSNY-JS0022-01";"JSNY-JS0002-01"},MATCH(D2175,{"BJ_zhongyu";"JS_WX_liteer";"JS_CZ_wodefeng"},0)),"")</f>
        <v>JSNY-JS0002-01</v>
      </c>
      <c r="C2175" s="11" t="str">
        <f>IFERROR(INDEX({"北京中裕世纪大酒店";"江苏利特尔绿色包装股份有限公司";"常州市金坛沃德丰电子科技有限公司"},MATCH(D2175,{"BJ_zhongyu";"JS_WX_liteer";"JS_CZ_wodefeng"},0)),"")</f>
        <v>常州市金坛沃德丰电子科技有限公司</v>
      </c>
      <c r="D2175" s="11" t="str">
        <f>[1]动作!$G2174</f>
        <v>JS_CZ_wodefeng</v>
      </c>
      <c r="E2175" s="11" t="str">
        <f>[1]动作!$D2174</f>
        <v>分系统1BMS3SOC过低一级故障</v>
      </c>
      <c r="F2175" s="11" t="s">
        <v>177</v>
      </c>
      <c r="G2175" s="12">
        <f>[1]动作!$A2174+[1]动作!$B2174</f>
        <v>43202.459560185183</v>
      </c>
      <c r="H2175" s="12"/>
      <c r="I2175" s="11"/>
    </row>
    <row r="2176" spans="1:9" hidden="1" x14ac:dyDescent="0.3">
      <c r="A2176" s="24">
        <v>2174</v>
      </c>
      <c r="B2176" s="11" t="str">
        <f>IFERROR(INDEX({"JSNY-BJ0001-01";"JSNY-JS0022-01";"JSNY-JS0002-01"},MATCH(D2176,{"BJ_zhongyu";"JS_WX_liteer";"JS_CZ_wodefeng"},0)),"")</f>
        <v>JSNY-JS0002-01</v>
      </c>
      <c r="C2176" s="11" t="str">
        <f>IFERROR(INDEX({"北京中裕世纪大酒店";"江苏利特尔绿色包装股份有限公司";"常州市金坛沃德丰电子科技有限公司"},MATCH(D2176,{"BJ_zhongyu";"JS_WX_liteer";"JS_CZ_wodefeng"},0)),"")</f>
        <v>常州市金坛沃德丰电子科技有限公司</v>
      </c>
      <c r="D2176" s="11" t="str">
        <f>[1]动作!$G2175</f>
        <v>JS_CZ_wodefeng</v>
      </c>
      <c r="E2176" s="11" t="str">
        <f>[1]动作!$D2175</f>
        <v>分系统1BMS3SOC过低二级故障</v>
      </c>
      <c r="F2176" s="11" t="s">
        <v>177</v>
      </c>
      <c r="G2176" s="12">
        <f>[1]动作!$A2175+[1]动作!$B2175</f>
        <v>43202.459560185183</v>
      </c>
      <c r="H2176" s="12"/>
      <c r="I2176" s="11"/>
    </row>
    <row r="2177" spans="1:9" hidden="1" x14ac:dyDescent="0.3">
      <c r="A2177" s="24">
        <v>2175</v>
      </c>
      <c r="B2177" s="11" t="str">
        <f>IFERROR(INDEX({"JSNY-BJ0001-01";"JSNY-JS0022-01";"JSNY-JS0002-01"},MATCH(D2177,{"BJ_zhongyu";"JS_WX_liteer";"JS_CZ_wodefeng"},0)),"")</f>
        <v>JSNY-JS0002-01</v>
      </c>
      <c r="C2177" s="11" t="str">
        <f>IFERROR(INDEX({"北京中裕世纪大酒店";"江苏利特尔绿色包装股份有限公司";"常州市金坛沃德丰电子科技有限公司"},MATCH(D2177,{"BJ_zhongyu";"JS_WX_liteer";"JS_CZ_wodefeng"},0)),"")</f>
        <v>常州市金坛沃德丰电子科技有限公司</v>
      </c>
      <c r="D2177" s="11" t="str">
        <f>[1]动作!$G2176</f>
        <v>JS_CZ_wodefeng</v>
      </c>
      <c r="E2177" s="11" t="str">
        <f>[1]动作!$D2176</f>
        <v>分系统1BMS4SOC过低一级故障</v>
      </c>
      <c r="F2177" s="11" t="s">
        <v>177</v>
      </c>
      <c r="G2177" s="12">
        <f>[1]动作!$A2176+[1]动作!$B2176</f>
        <v>43202.460138888891</v>
      </c>
      <c r="H2177" s="12"/>
      <c r="I2177" s="11"/>
    </row>
    <row r="2178" spans="1:9" hidden="1" x14ac:dyDescent="0.3">
      <c r="A2178" s="24">
        <v>2176</v>
      </c>
      <c r="B2178" s="11" t="str">
        <f>IFERROR(INDEX({"JSNY-BJ0001-01";"JSNY-JS0022-01";"JSNY-JS0002-01"},MATCH(D2178,{"BJ_zhongyu";"JS_WX_liteer";"JS_CZ_wodefeng"},0)),"")</f>
        <v>JSNY-JS0002-01</v>
      </c>
      <c r="C2178" s="11" t="str">
        <f>IFERROR(INDEX({"北京中裕世纪大酒店";"江苏利特尔绿色包装股份有限公司";"常州市金坛沃德丰电子科技有限公司"},MATCH(D2178,{"BJ_zhongyu";"JS_WX_liteer";"JS_CZ_wodefeng"},0)),"")</f>
        <v>常州市金坛沃德丰电子科技有限公司</v>
      </c>
      <c r="D2178" s="11" t="str">
        <f>[1]动作!$G2177</f>
        <v>JS_CZ_wodefeng</v>
      </c>
      <c r="E2178" s="11" t="str">
        <f>[1]动作!$D2177</f>
        <v>分系统1BMS4SOC过低二级故障</v>
      </c>
      <c r="F2178" s="11" t="s">
        <v>177</v>
      </c>
      <c r="G2178" s="12">
        <f>[1]动作!$A2177+[1]动作!$B2177</f>
        <v>43202.460138888891</v>
      </c>
      <c r="H2178" s="12"/>
      <c r="I2178" s="11"/>
    </row>
    <row r="2179" spans="1:9" hidden="1" x14ac:dyDescent="0.3">
      <c r="A2179" s="24">
        <v>2177</v>
      </c>
      <c r="B2179" s="11" t="str">
        <f>IFERROR(INDEX({"JSNY-BJ0001-01";"JSNY-JS0022-01";"JSNY-JS0002-01"},MATCH(D2179,{"BJ_zhongyu";"JS_WX_liteer";"JS_CZ_wodefeng"},0)),"")</f>
        <v>JSNY-JS0002-01</v>
      </c>
      <c r="C2179" s="11" t="str">
        <f>IFERROR(INDEX({"北京中裕世纪大酒店";"江苏利特尔绿色包装股份有限公司";"常州市金坛沃德丰电子科技有限公司"},MATCH(D2179,{"BJ_zhongyu";"JS_WX_liteer";"JS_CZ_wodefeng"},0)),"")</f>
        <v>常州市金坛沃德丰电子科技有限公司</v>
      </c>
      <c r="D2179" s="11" t="str">
        <f>[1]动作!$G2178</f>
        <v>JS_CZ_wodefeng</v>
      </c>
      <c r="E2179" s="11" t="str">
        <f>[1]动作!$D2178</f>
        <v>分系统1BMS1SOC过低一级故障</v>
      </c>
      <c r="F2179" s="11" t="s">
        <v>177</v>
      </c>
      <c r="G2179" s="12">
        <f>[1]动作!$A2178+[1]动作!$B2178</f>
        <v>43202.461469907408</v>
      </c>
      <c r="H2179" s="12"/>
      <c r="I2179" s="11"/>
    </row>
    <row r="2180" spans="1:9" hidden="1" x14ac:dyDescent="0.3">
      <c r="A2180" s="24">
        <v>2178</v>
      </c>
      <c r="B2180" s="11" t="str">
        <f>IFERROR(INDEX({"JSNY-BJ0001-01";"JSNY-JS0022-01";"JSNY-JS0002-01"},MATCH(D2180,{"BJ_zhongyu";"JS_WX_liteer";"JS_CZ_wodefeng"},0)),"")</f>
        <v>JSNY-JS0002-01</v>
      </c>
      <c r="C2180" s="11" t="str">
        <f>IFERROR(INDEX({"北京中裕世纪大酒店";"江苏利特尔绿色包装股份有限公司";"常州市金坛沃德丰电子科技有限公司"},MATCH(D2180,{"BJ_zhongyu";"JS_WX_liteer";"JS_CZ_wodefeng"},0)),"")</f>
        <v>常州市金坛沃德丰电子科技有限公司</v>
      </c>
      <c r="D2180" s="11" t="str">
        <f>[1]动作!$G2179</f>
        <v>JS_CZ_wodefeng</v>
      </c>
      <c r="E2180" s="11" t="str">
        <f>[1]动作!$D2179</f>
        <v>分系统1BMS1SOC过低二级故障</v>
      </c>
      <c r="F2180" s="11" t="s">
        <v>177</v>
      </c>
      <c r="G2180" s="12">
        <f>[1]动作!$A2179+[1]动作!$B2179</f>
        <v>43202.461469907408</v>
      </c>
      <c r="H2180" s="12"/>
      <c r="I2180" s="11"/>
    </row>
    <row r="2181" spans="1:9" hidden="1" x14ac:dyDescent="0.3">
      <c r="A2181" s="24">
        <v>2179</v>
      </c>
      <c r="B2181" s="11" t="str">
        <f>IFERROR(INDEX({"JSNY-BJ0001-01";"JSNY-JS0022-01";"JSNY-JS0002-01"},MATCH(D2181,{"BJ_zhongyu";"JS_WX_liteer";"JS_CZ_wodefeng"},0)),"")</f>
        <v>JSNY-JS0002-01</v>
      </c>
      <c r="C2181" s="11" t="str">
        <f>IFERROR(INDEX({"北京中裕世纪大酒店";"江苏利特尔绿色包装股份有限公司";"常州市金坛沃德丰电子科技有限公司"},MATCH(D2181,{"BJ_zhongyu";"JS_WX_liteer";"JS_CZ_wodefeng"},0)),"")</f>
        <v>常州市金坛沃德丰电子科技有限公司</v>
      </c>
      <c r="D2181" s="11" t="str">
        <f>[1]动作!$G2180</f>
        <v>JS_CZ_wodefeng</v>
      </c>
      <c r="E2181" s="11" t="str">
        <f>[1]动作!$D2180</f>
        <v>分系统1BMS6SOC过低一级故障</v>
      </c>
      <c r="F2181" s="11" t="s">
        <v>177</v>
      </c>
      <c r="G2181" s="12">
        <f>[1]动作!$A2180+[1]动作!$B2180</f>
        <v>43202.461759259262</v>
      </c>
      <c r="H2181" s="12"/>
      <c r="I2181" s="11"/>
    </row>
    <row r="2182" spans="1:9" hidden="1" x14ac:dyDescent="0.3">
      <c r="A2182" s="24">
        <v>2180</v>
      </c>
      <c r="B2182" s="11" t="str">
        <f>IFERROR(INDEX({"JSNY-BJ0001-01";"JSNY-JS0022-01";"JSNY-JS0002-01"},MATCH(D2182,{"BJ_zhongyu";"JS_WX_liteer";"JS_CZ_wodefeng"},0)),"")</f>
        <v>JSNY-JS0002-01</v>
      </c>
      <c r="C2182" s="11" t="str">
        <f>IFERROR(INDEX({"北京中裕世纪大酒店";"江苏利特尔绿色包装股份有限公司";"常州市金坛沃德丰电子科技有限公司"},MATCH(D2182,{"BJ_zhongyu";"JS_WX_liteer";"JS_CZ_wodefeng"},0)),"")</f>
        <v>常州市金坛沃德丰电子科技有限公司</v>
      </c>
      <c r="D2182" s="11" t="str">
        <f>[1]动作!$G2181</f>
        <v>JS_CZ_wodefeng</v>
      </c>
      <c r="E2182" s="11" t="str">
        <f>[1]动作!$D2181</f>
        <v>分系统1BMS6SOC过低二级故障</v>
      </c>
      <c r="F2182" s="11" t="s">
        <v>177</v>
      </c>
      <c r="G2182" s="12">
        <f>[1]动作!$A2181+[1]动作!$B2181</f>
        <v>43202.461759259262</v>
      </c>
      <c r="H2182" s="12"/>
      <c r="I2182" s="11"/>
    </row>
    <row r="2183" spans="1:9" hidden="1" x14ac:dyDescent="0.3">
      <c r="A2183" s="24">
        <v>2181</v>
      </c>
      <c r="B2183" s="11" t="str">
        <f>IFERROR(INDEX({"JSNY-BJ0001-01";"JSNY-JS0022-01";"JSNY-JS0002-01"},MATCH(D2183,{"BJ_zhongyu";"JS_WX_liteer";"JS_CZ_wodefeng"},0)),"")</f>
        <v>JSNY-JS0002-01</v>
      </c>
      <c r="C2183" s="11" t="str">
        <f>IFERROR(INDEX({"北京中裕世纪大酒店";"江苏利特尔绿色包装股份有限公司";"常州市金坛沃德丰电子科技有限公司"},MATCH(D2183,{"BJ_zhongyu";"JS_WX_liteer";"JS_CZ_wodefeng"},0)),"")</f>
        <v>常州市金坛沃德丰电子科技有限公司</v>
      </c>
      <c r="D2183" s="11" t="str">
        <f>[1]动作!$G2182</f>
        <v>JS_CZ_wodefeng</v>
      </c>
      <c r="E2183" s="11" t="str">
        <f>[1]动作!$D2182</f>
        <v>分系统1BMS2SOC过低一级故障</v>
      </c>
      <c r="F2183" s="11" t="s">
        <v>177</v>
      </c>
      <c r="G2183" s="12">
        <f>[1]动作!$A2182+[1]动作!$B2182</f>
        <v>43202.463090277779</v>
      </c>
      <c r="H2183" s="12"/>
      <c r="I2183" s="11"/>
    </row>
    <row r="2184" spans="1:9" hidden="1" x14ac:dyDescent="0.3">
      <c r="A2184" s="24">
        <v>2182</v>
      </c>
      <c r="B2184" s="11" t="str">
        <f>IFERROR(INDEX({"JSNY-BJ0001-01";"JSNY-JS0022-01";"JSNY-JS0002-01"},MATCH(D2184,{"BJ_zhongyu";"JS_WX_liteer";"JS_CZ_wodefeng"},0)),"")</f>
        <v>JSNY-JS0002-01</v>
      </c>
      <c r="C2184" s="11" t="str">
        <f>IFERROR(INDEX({"北京中裕世纪大酒店";"江苏利特尔绿色包装股份有限公司";"常州市金坛沃德丰电子科技有限公司"},MATCH(D2184,{"BJ_zhongyu";"JS_WX_liteer";"JS_CZ_wodefeng"},0)),"")</f>
        <v>常州市金坛沃德丰电子科技有限公司</v>
      </c>
      <c r="D2184" s="11" t="str">
        <f>[1]动作!$G2183</f>
        <v>JS_CZ_wodefeng</v>
      </c>
      <c r="E2184" s="11" t="str">
        <f>[1]动作!$D2183</f>
        <v>分系统1BMS2SOC过低二级故障</v>
      </c>
      <c r="F2184" s="11" t="s">
        <v>177</v>
      </c>
      <c r="G2184" s="12">
        <f>[1]动作!$A2183+[1]动作!$B2183</f>
        <v>43202.463090277779</v>
      </c>
      <c r="H2184" s="12"/>
      <c r="I2184" s="11"/>
    </row>
    <row r="2185" spans="1:9" hidden="1" x14ac:dyDescent="0.3">
      <c r="A2185" s="24">
        <v>2183</v>
      </c>
      <c r="B2185" s="11" t="str">
        <f>IFERROR(INDEX({"JSNY-BJ0001-01";"JSNY-JS0022-01";"JSNY-JS0002-01"},MATCH(D2185,{"BJ_zhongyu";"JS_WX_liteer";"JS_CZ_wodefeng"},0)),"")</f>
        <v>JSNY-JS0022-01</v>
      </c>
      <c r="C2185" s="11" t="str">
        <f>IFERROR(INDEX({"北京中裕世纪大酒店";"江苏利特尔绿色包装股份有限公司";"常州市金坛沃德丰电子科技有限公司"},MATCH(D2185,{"BJ_zhongyu";"JS_WX_liteer";"JS_CZ_wodefeng"},0)),"")</f>
        <v>江苏利特尔绿色包装股份有限公司</v>
      </c>
      <c r="D2185" s="11" t="str">
        <f>[1]动作!$G2184</f>
        <v>JS_WX_liteer</v>
      </c>
      <c r="E2185" s="11" t="str">
        <f>[1]动作!$D2184</f>
        <v>分系统1BMS8总电压过低一级故障</v>
      </c>
      <c r="F2185" s="11" t="s">
        <v>177</v>
      </c>
      <c r="G2185" s="12">
        <f>[1]动作!$A2184+[1]动作!$B2184</f>
        <v>43202.473506944443</v>
      </c>
      <c r="H2185" s="12"/>
      <c r="I2185" s="11"/>
    </row>
    <row r="2186" spans="1:9" hidden="1" x14ac:dyDescent="0.3">
      <c r="A2186" s="24">
        <v>2184</v>
      </c>
      <c r="B2186" s="11" t="str">
        <f>IFERROR(INDEX({"JSNY-BJ0001-01";"JSNY-JS0022-01";"JSNY-JS0002-01"},MATCH(D2186,{"BJ_zhongyu";"JS_WX_liteer";"JS_CZ_wodefeng"},0)),"")</f>
        <v>JSNY-JS0022-01</v>
      </c>
      <c r="C2186" s="11" t="str">
        <f>IFERROR(INDEX({"北京中裕世纪大酒店";"江苏利特尔绿色包装股份有限公司";"常州市金坛沃德丰电子科技有限公司"},MATCH(D2186,{"BJ_zhongyu";"JS_WX_liteer";"JS_CZ_wodefeng"},0)),"")</f>
        <v>江苏利特尔绿色包装股份有限公司</v>
      </c>
      <c r="D2186" s="11" t="str">
        <f>[1]动作!$G2185</f>
        <v>JS_WX_liteer</v>
      </c>
      <c r="E2186" s="11" t="str">
        <f>[1]动作!$D2185</f>
        <v>分系统1BMS8总电压过低二级故障</v>
      </c>
      <c r="F2186" s="11" t="s">
        <v>177</v>
      </c>
      <c r="G2186" s="12">
        <f>[1]动作!$A2185+[1]动作!$B2185</f>
        <v>43202.473506944443</v>
      </c>
      <c r="H2186" s="12"/>
      <c r="I2186" s="11"/>
    </row>
    <row r="2187" spans="1:9" hidden="1" x14ac:dyDescent="0.3">
      <c r="A2187" s="24">
        <v>2185</v>
      </c>
      <c r="B2187" s="11" t="str">
        <f>IFERROR(INDEX({"JSNY-BJ0001-01";"JSNY-JS0022-01";"JSNY-JS0002-01"},MATCH(D2187,{"BJ_zhongyu";"JS_WX_liteer";"JS_CZ_wodefeng"},0)),"")</f>
        <v>JSNY-JS0022-01</v>
      </c>
      <c r="C2187" s="11" t="str">
        <f>IFERROR(INDEX({"北京中裕世纪大酒店";"江苏利特尔绿色包装股份有限公司";"常州市金坛沃德丰电子科技有限公司"},MATCH(D2187,{"BJ_zhongyu";"JS_WX_liteer";"JS_CZ_wodefeng"},0)),"")</f>
        <v>江苏利特尔绿色包装股份有限公司</v>
      </c>
      <c r="D2187" s="11" t="str">
        <f>[1]动作!$G2186</f>
        <v>JS_WX_liteer</v>
      </c>
      <c r="E2187" s="11" t="str">
        <f>[1]动作!$D2186</f>
        <v>分系统1BMS9总电压过低一级故障</v>
      </c>
      <c r="F2187" s="11" t="s">
        <v>177</v>
      </c>
      <c r="G2187" s="12">
        <f>[1]动作!$A2186+[1]动作!$B2186</f>
        <v>43202.473622685182</v>
      </c>
      <c r="H2187" s="12"/>
      <c r="I2187" s="11"/>
    </row>
    <row r="2188" spans="1:9" hidden="1" x14ac:dyDescent="0.3">
      <c r="A2188" s="24">
        <v>2186</v>
      </c>
      <c r="B2188" s="11" t="str">
        <f>IFERROR(INDEX({"JSNY-BJ0001-01";"JSNY-JS0022-01";"JSNY-JS0002-01"},MATCH(D2188,{"BJ_zhongyu";"JS_WX_liteer";"JS_CZ_wodefeng"},0)),"")</f>
        <v>JSNY-JS0022-01</v>
      </c>
      <c r="C2188" s="11" t="str">
        <f>IFERROR(INDEX({"北京中裕世纪大酒店";"江苏利特尔绿色包装股份有限公司";"常州市金坛沃德丰电子科技有限公司"},MATCH(D2188,{"BJ_zhongyu";"JS_WX_liteer";"JS_CZ_wodefeng"},0)),"")</f>
        <v>江苏利特尔绿色包装股份有限公司</v>
      </c>
      <c r="D2188" s="11" t="str">
        <f>[1]动作!$G2187</f>
        <v>JS_WX_liteer</v>
      </c>
      <c r="E2188" s="11" t="str">
        <f>[1]动作!$D2187</f>
        <v>分系统1BMS9总电压过低二级故障</v>
      </c>
      <c r="F2188" s="11" t="s">
        <v>177</v>
      </c>
      <c r="G2188" s="12">
        <f>[1]动作!$A2187+[1]动作!$B2187</f>
        <v>43202.473622685182</v>
      </c>
      <c r="H2188" s="12"/>
      <c r="I2188" s="11"/>
    </row>
    <row r="2189" spans="1:9" hidden="1" x14ac:dyDescent="0.3">
      <c r="A2189" s="24">
        <v>2187</v>
      </c>
      <c r="B2189" s="11" t="str">
        <f>IFERROR(INDEX({"JSNY-BJ0001-01";"JSNY-JS0022-01";"JSNY-JS0002-01"},MATCH(D2189,{"BJ_zhongyu";"JS_WX_liteer";"JS_CZ_wodefeng"},0)),"")</f>
        <v>JSNY-JS0022-01</v>
      </c>
      <c r="C2189" s="11" t="str">
        <f>IFERROR(INDEX({"北京中裕世纪大酒店";"江苏利特尔绿色包装股份有限公司";"常州市金坛沃德丰电子科技有限公司"},MATCH(D2189,{"BJ_zhongyu";"JS_WX_liteer";"JS_CZ_wodefeng"},0)),"")</f>
        <v>江苏利特尔绿色包装股份有限公司</v>
      </c>
      <c r="D2189" s="11" t="str">
        <f>[1]动作!$G2188</f>
        <v>JS_WX_liteer</v>
      </c>
      <c r="E2189" s="11" t="str">
        <f>[1]动作!$D2188</f>
        <v>分系统1BMS3总电压过低一级故障</v>
      </c>
      <c r="F2189" s="11" t="s">
        <v>177</v>
      </c>
      <c r="G2189" s="12">
        <f>[1]动作!$A2188+[1]动作!$B2188</f>
        <v>43202.473969907405</v>
      </c>
      <c r="H2189" s="12"/>
      <c r="I2189" s="11"/>
    </row>
    <row r="2190" spans="1:9" hidden="1" x14ac:dyDescent="0.3">
      <c r="A2190" s="24">
        <v>2188</v>
      </c>
      <c r="B2190" s="11" t="str">
        <f>IFERROR(INDEX({"JSNY-BJ0001-01";"JSNY-JS0022-01";"JSNY-JS0002-01"},MATCH(D2190,{"BJ_zhongyu";"JS_WX_liteer";"JS_CZ_wodefeng"},0)),"")</f>
        <v>JSNY-JS0022-01</v>
      </c>
      <c r="C2190" s="11" t="str">
        <f>IFERROR(INDEX({"北京中裕世纪大酒店";"江苏利特尔绿色包装股份有限公司";"常州市金坛沃德丰电子科技有限公司"},MATCH(D2190,{"BJ_zhongyu";"JS_WX_liteer";"JS_CZ_wodefeng"},0)),"")</f>
        <v>江苏利特尔绿色包装股份有限公司</v>
      </c>
      <c r="D2190" s="11" t="str">
        <f>[1]动作!$G2189</f>
        <v>JS_WX_liteer</v>
      </c>
      <c r="E2190" s="11" t="str">
        <f>[1]动作!$D2189</f>
        <v>分系统1BMS3总电压过低二级故障</v>
      </c>
      <c r="F2190" s="11" t="s">
        <v>177</v>
      </c>
      <c r="G2190" s="12">
        <f>[1]动作!$A2189+[1]动作!$B2189</f>
        <v>43202.473969907405</v>
      </c>
      <c r="H2190" s="12"/>
      <c r="I2190" s="11"/>
    </row>
    <row r="2191" spans="1:9" hidden="1" x14ac:dyDescent="0.3">
      <c r="A2191" s="24">
        <v>2189</v>
      </c>
      <c r="B2191" s="11" t="str">
        <f>IFERROR(INDEX({"JSNY-BJ0001-01";"JSNY-JS0022-01";"JSNY-JS0002-01"},MATCH(D2191,{"BJ_zhongyu";"JS_WX_liteer";"JS_CZ_wodefeng"},0)),"")</f>
        <v>JSNY-JS0022-01</v>
      </c>
      <c r="C2191" s="11" t="str">
        <f>IFERROR(INDEX({"北京中裕世纪大酒店";"江苏利特尔绿色包装股份有限公司";"常州市金坛沃德丰电子科技有限公司"},MATCH(D2191,{"BJ_zhongyu";"JS_WX_liteer";"JS_CZ_wodefeng"},0)),"")</f>
        <v>江苏利特尔绿色包装股份有限公司</v>
      </c>
      <c r="D2191" s="11" t="str">
        <f>[1]动作!$G2190</f>
        <v>JS_WX_liteer</v>
      </c>
      <c r="E2191" s="11" t="str">
        <f>[1]动作!$D2190</f>
        <v>分系统1BMS1总电压过低一级故障</v>
      </c>
      <c r="F2191" s="11" t="s">
        <v>177</v>
      </c>
      <c r="G2191" s="12">
        <f>[1]动作!$A2190+[1]动作!$B2190</f>
        <v>43202.474270833336</v>
      </c>
      <c r="H2191" s="12"/>
      <c r="I2191" s="11"/>
    </row>
    <row r="2192" spans="1:9" hidden="1" x14ac:dyDescent="0.3">
      <c r="A2192" s="24">
        <v>2190</v>
      </c>
      <c r="B2192" s="11" t="str">
        <f>IFERROR(INDEX({"JSNY-BJ0001-01";"JSNY-JS0022-01";"JSNY-JS0002-01"},MATCH(D2192,{"BJ_zhongyu";"JS_WX_liteer";"JS_CZ_wodefeng"},0)),"")</f>
        <v>JSNY-JS0022-01</v>
      </c>
      <c r="C2192" s="11" t="str">
        <f>IFERROR(INDEX({"北京中裕世纪大酒店";"江苏利特尔绿色包装股份有限公司";"常州市金坛沃德丰电子科技有限公司"},MATCH(D2192,{"BJ_zhongyu";"JS_WX_liteer";"JS_CZ_wodefeng"},0)),"")</f>
        <v>江苏利特尔绿色包装股份有限公司</v>
      </c>
      <c r="D2192" s="11" t="str">
        <f>[1]动作!$G2191</f>
        <v>JS_WX_liteer</v>
      </c>
      <c r="E2192" s="11" t="str">
        <f>[1]动作!$D2191</f>
        <v>分系统1BMS1总电压过低二级故障</v>
      </c>
      <c r="F2192" s="11" t="s">
        <v>177</v>
      </c>
      <c r="G2192" s="12">
        <f>[1]动作!$A2191+[1]动作!$B2191</f>
        <v>43202.474270833336</v>
      </c>
      <c r="H2192" s="12"/>
      <c r="I2192" s="11"/>
    </row>
    <row r="2193" spans="1:9" hidden="1" x14ac:dyDescent="0.3">
      <c r="A2193" s="24">
        <v>2191</v>
      </c>
      <c r="B2193" s="11" t="str">
        <f>IFERROR(INDEX({"JSNY-BJ0001-01";"JSNY-JS0022-01";"JSNY-JS0002-01"},MATCH(D2193,{"BJ_zhongyu";"JS_WX_liteer";"JS_CZ_wodefeng"},0)),"")</f>
        <v>JSNY-JS0022-01</v>
      </c>
      <c r="C2193" s="11" t="str">
        <f>IFERROR(INDEX({"北京中裕世纪大酒店";"江苏利特尔绿色包装股份有限公司";"常州市金坛沃德丰电子科技有限公司"},MATCH(D2193,{"BJ_zhongyu";"JS_WX_liteer";"JS_CZ_wodefeng"},0)),"")</f>
        <v>江苏利特尔绿色包装股份有限公司</v>
      </c>
      <c r="D2193" s="11" t="str">
        <f>[1]动作!$G2192</f>
        <v>JS_WX_liteer</v>
      </c>
      <c r="E2193" s="11" t="str">
        <f>[1]动作!$D2192</f>
        <v>分系统1BMS4总电压过低一级故障</v>
      </c>
      <c r="F2193" s="11" t="s">
        <v>177</v>
      </c>
      <c r="G2193" s="12">
        <f>[1]动作!$A2192+[1]动作!$B2192</f>
        <v>43202.474444444444</v>
      </c>
      <c r="H2193" s="12"/>
      <c r="I2193" s="11"/>
    </row>
    <row r="2194" spans="1:9" hidden="1" x14ac:dyDescent="0.3">
      <c r="A2194" s="24">
        <v>2192</v>
      </c>
      <c r="B2194" s="11" t="str">
        <f>IFERROR(INDEX({"JSNY-BJ0001-01";"JSNY-JS0022-01";"JSNY-JS0002-01"},MATCH(D2194,{"BJ_zhongyu";"JS_WX_liteer";"JS_CZ_wodefeng"},0)),"")</f>
        <v>JSNY-JS0022-01</v>
      </c>
      <c r="C2194" s="11" t="str">
        <f>IFERROR(INDEX({"北京中裕世纪大酒店";"江苏利特尔绿色包装股份有限公司";"常州市金坛沃德丰电子科技有限公司"},MATCH(D2194,{"BJ_zhongyu";"JS_WX_liteer";"JS_CZ_wodefeng"},0)),"")</f>
        <v>江苏利特尔绿色包装股份有限公司</v>
      </c>
      <c r="D2194" s="11" t="str">
        <f>[1]动作!$G2193</f>
        <v>JS_WX_liteer</v>
      </c>
      <c r="E2194" s="11" t="str">
        <f>[1]动作!$D2193</f>
        <v>分系统1BMS4总电压过低二级故障</v>
      </c>
      <c r="F2194" s="11" t="s">
        <v>177</v>
      </c>
      <c r="G2194" s="12">
        <f>[1]动作!$A2193+[1]动作!$B2193</f>
        <v>43202.474444444444</v>
      </c>
      <c r="H2194" s="12"/>
      <c r="I2194" s="11"/>
    </row>
    <row r="2195" spans="1:9" hidden="1" x14ac:dyDescent="0.3">
      <c r="A2195" s="24">
        <v>2193</v>
      </c>
      <c r="B2195" s="11" t="str">
        <f>IFERROR(INDEX({"JSNY-BJ0001-01";"JSNY-JS0022-01";"JSNY-JS0002-01"},MATCH(D2195,{"BJ_zhongyu";"JS_WX_liteer";"JS_CZ_wodefeng"},0)),"")</f>
        <v>JSNY-JS0022-01</v>
      </c>
      <c r="C2195" s="11" t="str">
        <f>IFERROR(INDEX({"北京中裕世纪大酒店";"江苏利特尔绿色包装股份有限公司";"常州市金坛沃德丰电子科技有限公司"},MATCH(D2195,{"BJ_zhongyu";"JS_WX_liteer";"JS_CZ_wodefeng"},0)),"")</f>
        <v>江苏利特尔绿色包装股份有限公司</v>
      </c>
      <c r="D2195" s="11" t="str">
        <f>[1]动作!$G2194</f>
        <v>JS_WX_liteer</v>
      </c>
      <c r="E2195" s="11" t="str">
        <f>[1]动作!$D2194</f>
        <v>分系统1BMS7总电压过低一级故障</v>
      </c>
      <c r="F2195" s="11" t="s">
        <v>177</v>
      </c>
      <c r="G2195" s="12">
        <f>[1]动作!$A2194+[1]动作!$B2194</f>
        <v>43202.474606481483</v>
      </c>
      <c r="H2195" s="12"/>
      <c r="I2195" s="11"/>
    </row>
    <row r="2196" spans="1:9" hidden="1" x14ac:dyDescent="0.3">
      <c r="A2196" s="24">
        <v>2194</v>
      </c>
      <c r="B2196" s="11" t="str">
        <f>IFERROR(INDEX({"JSNY-BJ0001-01";"JSNY-JS0022-01";"JSNY-JS0002-01"},MATCH(D2196,{"BJ_zhongyu";"JS_WX_liteer";"JS_CZ_wodefeng"},0)),"")</f>
        <v>JSNY-JS0022-01</v>
      </c>
      <c r="C2196" s="11" t="str">
        <f>IFERROR(INDEX({"北京中裕世纪大酒店";"江苏利特尔绿色包装股份有限公司";"常州市金坛沃德丰电子科技有限公司"},MATCH(D2196,{"BJ_zhongyu";"JS_WX_liteer";"JS_CZ_wodefeng"},0)),"")</f>
        <v>江苏利特尔绿色包装股份有限公司</v>
      </c>
      <c r="D2196" s="11" t="str">
        <f>[1]动作!$G2195</f>
        <v>JS_WX_liteer</v>
      </c>
      <c r="E2196" s="11" t="str">
        <f>[1]动作!$D2195</f>
        <v>分系统1BMS7总电压过低二级故障</v>
      </c>
      <c r="F2196" s="11" t="s">
        <v>177</v>
      </c>
      <c r="G2196" s="12">
        <f>[1]动作!$A2195+[1]动作!$B2195</f>
        <v>43202.474606481483</v>
      </c>
      <c r="H2196" s="12"/>
      <c r="I2196" s="11"/>
    </row>
    <row r="2197" spans="1:9" hidden="1" x14ac:dyDescent="0.3">
      <c r="A2197" s="24">
        <v>2195</v>
      </c>
      <c r="B2197" s="11" t="str">
        <f>IFERROR(INDEX({"JSNY-BJ0001-01";"JSNY-JS0022-01";"JSNY-JS0002-01"},MATCH(D2197,{"BJ_zhongyu";"JS_WX_liteer";"JS_CZ_wodefeng"},0)),"")</f>
        <v>JSNY-JS0022-01</v>
      </c>
      <c r="C2197" s="11" t="str">
        <f>IFERROR(INDEX({"北京中裕世纪大酒店";"江苏利特尔绿色包装股份有限公司";"常州市金坛沃德丰电子科技有限公司"},MATCH(D2197,{"BJ_zhongyu";"JS_WX_liteer";"JS_CZ_wodefeng"},0)),"")</f>
        <v>江苏利特尔绿色包装股份有限公司</v>
      </c>
      <c r="D2197" s="11" t="str">
        <f>[1]动作!$G2196</f>
        <v>JS_WX_liteer</v>
      </c>
      <c r="E2197" s="11" t="str">
        <f>[1]动作!$D2196</f>
        <v>分系统1BMS2总电压过低一级故障</v>
      </c>
      <c r="F2197" s="11" t="s">
        <v>177</v>
      </c>
      <c r="G2197" s="12">
        <f>[1]动作!$A2196+[1]动作!$B2196</f>
        <v>43202.474664351852</v>
      </c>
      <c r="H2197" s="12"/>
      <c r="I2197" s="11"/>
    </row>
    <row r="2198" spans="1:9" hidden="1" x14ac:dyDescent="0.3">
      <c r="A2198" s="24">
        <v>2196</v>
      </c>
      <c r="B2198" s="11" t="str">
        <f>IFERROR(INDEX({"JSNY-BJ0001-01";"JSNY-JS0022-01";"JSNY-JS0002-01"},MATCH(D2198,{"BJ_zhongyu";"JS_WX_liteer";"JS_CZ_wodefeng"},0)),"")</f>
        <v>JSNY-JS0022-01</v>
      </c>
      <c r="C2198" s="11" t="str">
        <f>IFERROR(INDEX({"北京中裕世纪大酒店";"江苏利特尔绿色包装股份有限公司";"常州市金坛沃德丰电子科技有限公司"},MATCH(D2198,{"BJ_zhongyu";"JS_WX_liteer";"JS_CZ_wodefeng"},0)),"")</f>
        <v>江苏利特尔绿色包装股份有限公司</v>
      </c>
      <c r="D2198" s="11" t="str">
        <f>[1]动作!$G2197</f>
        <v>JS_WX_liteer</v>
      </c>
      <c r="E2198" s="11" t="str">
        <f>[1]动作!$D2197</f>
        <v>分系统1BMS2总电压过低二级故障</v>
      </c>
      <c r="F2198" s="11" t="s">
        <v>177</v>
      </c>
      <c r="G2198" s="12">
        <f>[1]动作!$A2197+[1]动作!$B2197</f>
        <v>43202.474664351852</v>
      </c>
      <c r="H2198" s="12"/>
      <c r="I2198" s="11"/>
    </row>
    <row r="2199" spans="1:9" hidden="1" x14ac:dyDescent="0.3">
      <c r="A2199" s="24">
        <v>2197</v>
      </c>
      <c r="B2199" s="11" t="str">
        <f>IFERROR(INDEX({"JSNY-BJ0001-01";"JSNY-JS0022-01";"JSNY-JS0002-01"},MATCH(D2199,{"BJ_zhongyu";"JS_WX_liteer";"JS_CZ_wodefeng"},0)),"")</f>
        <v>JSNY-JS0022-01</v>
      </c>
      <c r="C2199" s="11" t="str">
        <f>IFERROR(INDEX({"北京中裕世纪大酒店";"江苏利特尔绿色包装股份有限公司";"常州市金坛沃德丰电子科技有限公司"},MATCH(D2199,{"BJ_zhongyu";"JS_WX_liteer";"JS_CZ_wodefeng"},0)),"")</f>
        <v>江苏利特尔绿色包装股份有限公司</v>
      </c>
      <c r="D2199" s="11" t="str">
        <f>[1]动作!$G2198</f>
        <v>JS_WX_liteer</v>
      </c>
      <c r="E2199" s="11" t="str">
        <f>[1]动作!$D2198</f>
        <v>分系统1BMS5总电压过低一级故障</v>
      </c>
      <c r="F2199" s="11" t="s">
        <v>177</v>
      </c>
      <c r="G2199" s="12">
        <f>[1]动作!$A2198+[1]动作!$B2198</f>
        <v>43202.474907407406</v>
      </c>
      <c r="H2199" s="12"/>
      <c r="I2199" s="11"/>
    </row>
    <row r="2200" spans="1:9" hidden="1" x14ac:dyDescent="0.3">
      <c r="A2200" s="24">
        <v>2198</v>
      </c>
      <c r="B2200" s="11" t="str">
        <f>IFERROR(INDEX({"JSNY-BJ0001-01";"JSNY-JS0022-01";"JSNY-JS0002-01"},MATCH(D2200,{"BJ_zhongyu";"JS_WX_liteer";"JS_CZ_wodefeng"},0)),"")</f>
        <v>JSNY-JS0022-01</v>
      </c>
      <c r="C2200" s="11" t="str">
        <f>IFERROR(INDEX({"北京中裕世纪大酒店";"江苏利特尔绿色包装股份有限公司";"常州市金坛沃德丰电子科技有限公司"},MATCH(D2200,{"BJ_zhongyu";"JS_WX_liteer";"JS_CZ_wodefeng"},0)),"")</f>
        <v>江苏利特尔绿色包装股份有限公司</v>
      </c>
      <c r="D2200" s="11" t="str">
        <f>[1]动作!$G2199</f>
        <v>JS_WX_liteer</v>
      </c>
      <c r="E2200" s="11" t="str">
        <f>[1]动作!$D2199</f>
        <v>分系统1BMS5总电压过低二级故障</v>
      </c>
      <c r="F2200" s="11" t="s">
        <v>177</v>
      </c>
      <c r="G2200" s="12">
        <f>[1]动作!$A2199+[1]动作!$B2199</f>
        <v>43202.474907407406</v>
      </c>
      <c r="H2200" s="12"/>
      <c r="I2200" s="11"/>
    </row>
    <row r="2201" spans="1:9" hidden="1" x14ac:dyDescent="0.3">
      <c r="A2201" s="24">
        <v>2199</v>
      </c>
      <c r="B2201" s="11" t="str">
        <f>IFERROR(INDEX({"JSNY-BJ0001-01";"JSNY-JS0022-01";"JSNY-JS0002-01"},MATCH(D2201,{"BJ_zhongyu";"JS_WX_liteer";"JS_CZ_wodefeng"},0)),"")</f>
        <v>JSNY-JS0022-01</v>
      </c>
      <c r="C2201" s="11" t="str">
        <f>IFERROR(INDEX({"北京中裕世纪大酒店";"江苏利特尔绿色包装股份有限公司";"常州市金坛沃德丰电子科技有限公司"},MATCH(D2201,{"BJ_zhongyu";"JS_WX_liteer";"JS_CZ_wodefeng"},0)),"")</f>
        <v>江苏利特尔绿色包装股份有限公司</v>
      </c>
      <c r="D2201" s="11" t="str">
        <f>[1]动作!$G2200</f>
        <v>JS_WX_liteer</v>
      </c>
      <c r="E2201" s="11" t="str">
        <f>[1]动作!$D2200</f>
        <v>分系统1BMS6总电压过低一级故障</v>
      </c>
      <c r="F2201" s="11" t="s">
        <v>177</v>
      </c>
      <c r="G2201" s="12">
        <f>[1]动作!$A2200+[1]动作!$B2200</f>
        <v>43202.474953703706</v>
      </c>
      <c r="H2201" s="12"/>
      <c r="I2201" s="11"/>
    </row>
    <row r="2202" spans="1:9" hidden="1" x14ac:dyDescent="0.3">
      <c r="A2202" s="24">
        <v>2200</v>
      </c>
      <c r="B2202" s="11" t="str">
        <f>IFERROR(INDEX({"JSNY-BJ0001-01";"JSNY-JS0022-01";"JSNY-JS0002-01"},MATCH(D2202,{"BJ_zhongyu";"JS_WX_liteer";"JS_CZ_wodefeng"},0)),"")</f>
        <v>JSNY-JS0022-01</v>
      </c>
      <c r="C2202" s="11" t="str">
        <f>IFERROR(INDEX({"北京中裕世纪大酒店";"江苏利特尔绿色包装股份有限公司";"常州市金坛沃德丰电子科技有限公司"},MATCH(D2202,{"BJ_zhongyu";"JS_WX_liteer";"JS_CZ_wodefeng"},0)),"")</f>
        <v>江苏利特尔绿色包装股份有限公司</v>
      </c>
      <c r="D2202" s="11" t="str">
        <f>[1]动作!$G2201</f>
        <v>JS_WX_liteer</v>
      </c>
      <c r="E2202" s="11" t="str">
        <f>[1]动作!$D2201</f>
        <v>分系统1BMS6总电压过低二级故障</v>
      </c>
      <c r="F2202" s="11" t="s">
        <v>177</v>
      </c>
      <c r="G2202" s="12">
        <f>[1]动作!$A2201+[1]动作!$B2201</f>
        <v>43202.474953703706</v>
      </c>
      <c r="H2202" s="12"/>
      <c r="I2202" s="11"/>
    </row>
    <row r="2203" spans="1:9" hidden="1" x14ac:dyDescent="0.3">
      <c r="A2203" s="24">
        <v>2201</v>
      </c>
      <c r="B2203" s="11" t="str">
        <f>IFERROR(INDEX({"JSNY-BJ0001-01";"JSNY-JS0022-01";"JSNY-JS0002-01"},MATCH(D2203,{"BJ_zhongyu";"JS_WX_liteer";"JS_CZ_wodefeng"},0)),"")</f>
        <v>JSNY-JS0022-01</v>
      </c>
      <c r="C2203" s="11" t="str">
        <f>IFERROR(INDEX({"北京中裕世纪大酒店";"江苏利特尔绿色包装股份有限公司";"常州市金坛沃德丰电子科技有限公司"},MATCH(D2203,{"BJ_zhongyu";"JS_WX_liteer";"JS_CZ_wodefeng"},0)),"")</f>
        <v>江苏利特尔绿色包装股份有限公司</v>
      </c>
      <c r="D2203" s="11" t="str">
        <f>[1]动作!$G2202</f>
        <v>JS_WX_liteer</v>
      </c>
      <c r="E2203" s="11" t="str">
        <f>[1]动作!$D2202</f>
        <v>分系统1BMS8单体电压过低一级故障</v>
      </c>
      <c r="F2203" s="11" t="s">
        <v>177</v>
      </c>
      <c r="G2203" s="12">
        <f>[1]动作!$A2202+[1]动作!$B2202</f>
        <v>43202.483993055554</v>
      </c>
      <c r="H2203" s="12"/>
      <c r="I2203" s="11"/>
    </row>
    <row r="2204" spans="1:9" hidden="1" x14ac:dyDescent="0.3">
      <c r="A2204" s="24">
        <v>2202</v>
      </c>
      <c r="B2204" s="11" t="str">
        <f>IFERROR(INDEX({"JSNY-BJ0001-01";"JSNY-JS0022-01";"JSNY-JS0002-01"},MATCH(D2204,{"BJ_zhongyu";"JS_WX_liteer";"JS_CZ_wodefeng"},0)),"")</f>
        <v>JSNY-JS0022-01</v>
      </c>
      <c r="C2204" s="11" t="str">
        <f>IFERROR(INDEX({"北京中裕世纪大酒店";"江苏利特尔绿色包装股份有限公司";"常州市金坛沃德丰电子科技有限公司"},MATCH(D2204,{"BJ_zhongyu";"JS_WX_liteer";"JS_CZ_wodefeng"},0)),"")</f>
        <v>江苏利特尔绿色包装股份有限公司</v>
      </c>
      <c r="D2204" s="11" t="str">
        <f>[1]动作!$G2203</f>
        <v>JS_WX_liteer</v>
      </c>
      <c r="E2204" s="11" t="str">
        <f>[1]动作!$D2203</f>
        <v>分系统1BMS8单体电压过低二级故障</v>
      </c>
      <c r="F2204" s="11" t="s">
        <v>177</v>
      </c>
      <c r="G2204" s="12">
        <f>[1]动作!$A2203+[1]动作!$B2203</f>
        <v>43202.483993055554</v>
      </c>
      <c r="H2204" s="12"/>
      <c r="I2204" s="11"/>
    </row>
    <row r="2205" spans="1:9" hidden="1" x14ac:dyDescent="0.3">
      <c r="A2205" s="24">
        <v>2203</v>
      </c>
      <c r="B2205" s="11" t="str">
        <f>IFERROR(INDEX({"JSNY-BJ0001-01";"JSNY-JS0022-01";"JSNY-JS0002-01"},MATCH(D2205,{"BJ_zhongyu";"JS_WX_liteer";"JS_CZ_wodefeng"},0)),"")</f>
        <v>JSNY-JS0022-01</v>
      </c>
      <c r="C2205" s="11" t="str">
        <f>IFERROR(INDEX({"北京中裕世纪大酒店";"江苏利特尔绿色包装股份有限公司";"常州市金坛沃德丰电子科技有限公司"},MATCH(D2205,{"BJ_zhongyu";"JS_WX_liteer";"JS_CZ_wodefeng"},0)),"")</f>
        <v>江苏利特尔绿色包装股份有限公司</v>
      </c>
      <c r="D2205" s="11" t="str">
        <f>[1]动作!$G2204</f>
        <v>JS_WX_liteer</v>
      </c>
      <c r="E2205" s="11" t="str">
        <f>[1]动作!$D2204</f>
        <v>分系统1BMS9单体电压过低一级故障</v>
      </c>
      <c r="F2205" s="11" t="s">
        <v>177</v>
      </c>
      <c r="G2205" s="12">
        <f>[1]动作!$A2204+[1]动作!$B2204</f>
        <v>43202.484282407408</v>
      </c>
      <c r="H2205" s="12"/>
      <c r="I2205" s="11"/>
    </row>
    <row r="2206" spans="1:9" hidden="1" x14ac:dyDescent="0.3">
      <c r="A2206" s="24">
        <v>2204</v>
      </c>
      <c r="B2206" s="11" t="str">
        <f>IFERROR(INDEX({"JSNY-BJ0001-01";"JSNY-JS0022-01";"JSNY-JS0002-01"},MATCH(D2206,{"BJ_zhongyu";"JS_WX_liteer";"JS_CZ_wodefeng"},0)),"")</f>
        <v>JSNY-JS0022-01</v>
      </c>
      <c r="C2206" s="11" t="str">
        <f>IFERROR(INDEX({"北京中裕世纪大酒店";"江苏利特尔绿色包装股份有限公司";"常州市金坛沃德丰电子科技有限公司"},MATCH(D2206,{"BJ_zhongyu";"JS_WX_liteer";"JS_CZ_wodefeng"},0)),"")</f>
        <v>江苏利特尔绿色包装股份有限公司</v>
      </c>
      <c r="D2206" s="11" t="str">
        <f>[1]动作!$G2205</f>
        <v>JS_WX_liteer</v>
      </c>
      <c r="E2206" s="11" t="str">
        <f>[1]动作!$D2205</f>
        <v>分系统1BMS9单体电压过低二级故障</v>
      </c>
      <c r="F2206" s="11" t="s">
        <v>177</v>
      </c>
      <c r="G2206" s="12">
        <f>[1]动作!$A2205+[1]动作!$B2205</f>
        <v>43202.484282407408</v>
      </c>
      <c r="H2206" s="12"/>
      <c r="I2206" s="11"/>
    </row>
    <row r="2207" spans="1:9" hidden="1" x14ac:dyDescent="0.3">
      <c r="A2207" s="24">
        <v>2205</v>
      </c>
      <c r="B2207" s="11" t="str">
        <f>IFERROR(INDEX({"JSNY-BJ0001-01";"JSNY-JS0022-01";"JSNY-JS0002-01"},MATCH(D2207,{"BJ_zhongyu";"JS_WX_liteer";"JS_CZ_wodefeng"},0)),"")</f>
        <v>JSNY-JS0022-01</v>
      </c>
      <c r="C2207" s="11" t="str">
        <f>IFERROR(INDEX({"北京中裕世纪大酒店";"江苏利特尔绿色包装股份有限公司";"常州市金坛沃德丰电子科技有限公司"},MATCH(D2207,{"BJ_zhongyu";"JS_WX_liteer";"JS_CZ_wodefeng"},0)),"")</f>
        <v>江苏利特尔绿色包装股份有限公司</v>
      </c>
      <c r="D2207" s="11" t="str">
        <f>[1]动作!$G2206</f>
        <v>JS_WX_liteer</v>
      </c>
      <c r="E2207" s="11" t="str">
        <f>[1]动作!$D2206</f>
        <v>分系统1BMS3单体电压过低一级故障</v>
      </c>
      <c r="F2207" s="11" t="s">
        <v>177</v>
      </c>
      <c r="G2207" s="12">
        <f>[1]动作!$A2206+[1]动作!$B2206</f>
        <v>43202.4846875</v>
      </c>
      <c r="H2207" s="12"/>
      <c r="I2207" s="11"/>
    </row>
    <row r="2208" spans="1:9" hidden="1" x14ac:dyDescent="0.3">
      <c r="A2208" s="24">
        <v>2206</v>
      </c>
      <c r="B2208" s="11" t="str">
        <f>IFERROR(INDEX({"JSNY-BJ0001-01";"JSNY-JS0022-01";"JSNY-JS0002-01"},MATCH(D2208,{"BJ_zhongyu";"JS_WX_liteer";"JS_CZ_wodefeng"},0)),"")</f>
        <v>JSNY-JS0022-01</v>
      </c>
      <c r="C2208" s="11" t="str">
        <f>IFERROR(INDEX({"北京中裕世纪大酒店";"江苏利特尔绿色包装股份有限公司";"常州市金坛沃德丰电子科技有限公司"},MATCH(D2208,{"BJ_zhongyu";"JS_WX_liteer";"JS_CZ_wodefeng"},0)),"")</f>
        <v>江苏利特尔绿色包装股份有限公司</v>
      </c>
      <c r="D2208" s="11" t="str">
        <f>[1]动作!$G2207</f>
        <v>JS_WX_liteer</v>
      </c>
      <c r="E2208" s="11" t="str">
        <f>[1]动作!$D2207</f>
        <v>分系统1BMS3单体电压过低二级故障</v>
      </c>
      <c r="F2208" s="11" t="s">
        <v>177</v>
      </c>
      <c r="G2208" s="12">
        <f>[1]动作!$A2207+[1]动作!$B2207</f>
        <v>43202.4846875</v>
      </c>
      <c r="H2208" s="12"/>
      <c r="I2208" s="11"/>
    </row>
    <row r="2209" spans="1:9" hidden="1" x14ac:dyDescent="0.3">
      <c r="A2209" s="24">
        <v>2207</v>
      </c>
      <c r="B2209" s="11" t="str">
        <f>IFERROR(INDEX({"JSNY-BJ0001-01";"JSNY-JS0022-01";"JSNY-JS0002-01"},MATCH(D2209,{"BJ_zhongyu";"JS_WX_liteer";"JS_CZ_wodefeng"},0)),"")</f>
        <v>JSNY-JS0022-01</v>
      </c>
      <c r="C2209" s="11" t="str">
        <f>IFERROR(INDEX({"北京中裕世纪大酒店";"江苏利特尔绿色包装股份有限公司";"常州市金坛沃德丰电子科技有限公司"},MATCH(D2209,{"BJ_zhongyu";"JS_WX_liteer";"JS_CZ_wodefeng"},0)),"")</f>
        <v>江苏利特尔绿色包装股份有限公司</v>
      </c>
      <c r="D2209" s="11" t="str">
        <f>[1]动作!$G2208</f>
        <v>JS_WX_liteer</v>
      </c>
      <c r="E2209" s="11" t="str">
        <f>[1]动作!$D2208</f>
        <v>分系统1BMS1单体电压过低一级故障</v>
      </c>
      <c r="F2209" s="11" t="s">
        <v>177</v>
      </c>
      <c r="G2209" s="12">
        <f>[1]动作!$A2208+[1]动作!$B2208</f>
        <v>43202.485613425924</v>
      </c>
      <c r="H2209" s="12"/>
      <c r="I2209" s="11"/>
    </row>
    <row r="2210" spans="1:9" hidden="1" x14ac:dyDescent="0.3">
      <c r="A2210" s="24">
        <v>2208</v>
      </c>
      <c r="B2210" s="11" t="str">
        <f>IFERROR(INDEX({"JSNY-BJ0001-01";"JSNY-JS0022-01";"JSNY-JS0002-01"},MATCH(D2210,{"BJ_zhongyu";"JS_WX_liteer";"JS_CZ_wodefeng"},0)),"")</f>
        <v>JSNY-JS0022-01</v>
      </c>
      <c r="C2210" s="11" t="str">
        <f>IFERROR(INDEX({"北京中裕世纪大酒店";"江苏利特尔绿色包装股份有限公司";"常州市金坛沃德丰电子科技有限公司"},MATCH(D2210,{"BJ_zhongyu";"JS_WX_liteer";"JS_CZ_wodefeng"},0)),"")</f>
        <v>江苏利特尔绿色包装股份有限公司</v>
      </c>
      <c r="D2210" s="11" t="str">
        <f>[1]动作!$G2209</f>
        <v>JS_WX_liteer</v>
      </c>
      <c r="E2210" s="11" t="str">
        <f>[1]动作!$D2209</f>
        <v>分系统1BMS1单体电压过低二级故障</v>
      </c>
      <c r="F2210" s="11" t="s">
        <v>177</v>
      </c>
      <c r="G2210" s="12">
        <f>[1]动作!$A2209+[1]动作!$B2209</f>
        <v>43202.485613425924</v>
      </c>
      <c r="H2210" s="12"/>
      <c r="I2210" s="11"/>
    </row>
    <row r="2211" spans="1:9" hidden="1" x14ac:dyDescent="0.3">
      <c r="A2211" s="24">
        <v>2209</v>
      </c>
      <c r="B2211" s="11" t="str">
        <f>IFERROR(INDEX({"JSNY-BJ0001-01";"JSNY-JS0022-01";"JSNY-JS0002-01"},MATCH(D2211,{"BJ_zhongyu";"JS_WX_liteer";"JS_CZ_wodefeng"},0)),"")</f>
        <v>JSNY-JS0022-01</v>
      </c>
      <c r="C2211" s="11" t="str">
        <f>IFERROR(INDEX({"北京中裕世纪大酒店";"江苏利特尔绿色包装股份有限公司";"常州市金坛沃德丰电子科技有限公司"},MATCH(D2211,{"BJ_zhongyu";"JS_WX_liteer";"JS_CZ_wodefeng"},0)),"")</f>
        <v>江苏利特尔绿色包装股份有限公司</v>
      </c>
      <c r="D2211" s="11" t="str">
        <f>[1]动作!$G2210</f>
        <v>JS_WX_liteer</v>
      </c>
      <c r="E2211" s="11" t="str">
        <f>[1]动作!$D2210</f>
        <v>分系统1BMS7单体电压过低一级故障</v>
      </c>
      <c r="F2211" s="11" t="s">
        <v>177</v>
      </c>
      <c r="G2211" s="12">
        <f>[1]动作!$A2210+[1]动作!$B2210</f>
        <v>43202.486076388886</v>
      </c>
      <c r="H2211" s="12"/>
      <c r="I2211" s="11"/>
    </row>
    <row r="2212" spans="1:9" hidden="1" x14ac:dyDescent="0.3">
      <c r="A2212" s="24">
        <v>2210</v>
      </c>
      <c r="B2212" s="11" t="str">
        <f>IFERROR(INDEX({"JSNY-BJ0001-01";"JSNY-JS0022-01";"JSNY-JS0002-01"},MATCH(D2212,{"BJ_zhongyu";"JS_WX_liteer";"JS_CZ_wodefeng"},0)),"")</f>
        <v>JSNY-JS0022-01</v>
      </c>
      <c r="C2212" s="11" t="str">
        <f>IFERROR(INDEX({"北京中裕世纪大酒店";"江苏利特尔绿色包装股份有限公司";"常州市金坛沃德丰电子科技有限公司"},MATCH(D2212,{"BJ_zhongyu";"JS_WX_liteer";"JS_CZ_wodefeng"},0)),"")</f>
        <v>江苏利特尔绿色包装股份有限公司</v>
      </c>
      <c r="D2212" s="11" t="str">
        <f>[1]动作!$G2211</f>
        <v>JS_WX_liteer</v>
      </c>
      <c r="E2212" s="11" t="str">
        <f>[1]动作!$D2211</f>
        <v>分系统1BMS7单体电压过低二级故障</v>
      </c>
      <c r="F2212" s="11" t="s">
        <v>177</v>
      </c>
      <c r="G2212" s="12">
        <f>[1]动作!$A2211+[1]动作!$B2211</f>
        <v>43202.486076388886</v>
      </c>
      <c r="H2212" s="12"/>
      <c r="I2212" s="11"/>
    </row>
    <row r="2213" spans="1:9" hidden="1" x14ac:dyDescent="0.3">
      <c r="A2213" s="24">
        <v>2211</v>
      </c>
      <c r="B2213" s="11" t="str">
        <f>IFERROR(INDEX({"JSNY-BJ0001-01";"JSNY-JS0022-01";"JSNY-JS0002-01"},MATCH(D2213,{"BJ_zhongyu";"JS_WX_liteer";"JS_CZ_wodefeng"},0)),"")</f>
        <v>JSNY-JS0022-01</v>
      </c>
      <c r="C2213" s="11" t="str">
        <f>IFERROR(INDEX({"北京中裕世纪大酒店";"江苏利特尔绿色包装股份有限公司";"常州市金坛沃德丰电子科技有限公司"},MATCH(D2213,{"BJ_zhongyu";"JS_WX_liteer";"JS_CZ_wodefeng"},0)),"")</f>
        <v>江苏利特尔绿色包装股份有限公司</v>
      </c>
      <c r="D2213" s="11" t="str">
        <f>[1]动作!$G2212</f>
        <v>JS_WX_liteer</v>
      </c>
      <c r="E2213" s="11" t="str">
        <f>[1]动作!$D2212</f>
        <v>分系统1BMS4单体电压过低一级故障</v>
      </c>
      <c r="F2213" s="11" t="s">
        <v>177</v>
      </c>
      <c r="G2213" s="12">
        <f>[1]动作!$A2212+[1]动作!$B2212</f>
        <v>43202.486134259256</v>
      </c>
      <c r="H2213" s="12"/>
      <c r="I2213" s="11"/>
    </row>
    <row r="2214" spans="1:9" hidden="1" x14ac:dyDescent="0.3">
      <c r="A2214" s="24">
        <v>2212</v>
      </c>
      <c r="B2214" s="11" t="str">
        <f>IFERROR(INDEX({"JSNY-BJ0001-01";"JSNY-JS0022-01";"JSNY-JS0002-01"},MATCH(D2214,{"BJ_zhongyu";"JS_WX_liteer";"JS_CZ_wodefeng"},0)),"")</f>
        <v>JSNY-JS0022-01</v>
      </c>
      <c r="C2214" s="11" t="str">
        <f>IFERROR(INDEX({"北京中裕世纪大酒店";"江苏利特尔绿色包装股份有限公司";"常州市金坛沃德丰电子科技有限公司"},MATCH(D2214,{"BJ_zhongyu";"JS_WX_liteer";"JS_CZ_wodefeng"},0)),"")</f>
        <v>江苏利特尔绿色包装股份有限公司</v>
      </c>
      <c r="D2214" s="11" t="str">
        <f>[1]动作!$G2213</f>
        <v>JS_WX_liteer</v>
      </c>
      <c r="E2214" s="11" t="str">
        <f>[1]动作!$D2213</f>
        <v>分系统1BMS4单体电压过低二级故障</v>
      </c>
      <c r="F2214" s="11" t="s">
        <v>177</v>
      </c>
      <c r="G2214" s="12">
        <f>[1]动作!$A2213+[1]动作!$B2213</f>
        <v>43202.486134259256</v>
      </c>
      <c r="H2214" s="12"/>
      <c r="I2214" s="11"/>
    </row>
    <row r="2215" spans="1:9" hidden="1" x14ac:dyDescent="0.3">
      <c r="A2215" s="24">
        <v>2213</v>
      </c>
      <c r="B2215" s="11" t="str">
        <f>IFERROR(INDEX({"JSNY-BJ0001-01";"JSNY-JS0022-01";"JSNY-JS0002-01"},MATCH(D2215,{"BJ_zhongyu";"JS_WX_liteer";"JS_CZ_wodefeng"},0)),"")</f>
        <v>JSNY-JS0022-01</v>
      </c>
      <c r="C2215" s="11" t="str">
        <f>IFERROR(INDEX({"北京中裕世纪大酒店";"江苏利特尔绿色包装股份有限公司";"常州市金坛沃德丰电子科技有限公司"},MATCH(D2215,{"BJ_zhongyu";"JS_WX_liteer";"JS_CZ_wodefeng"},0)),"")</f>
        <v>江苏利特尔绿色包装股份有限公司</v>
      </c>
      <c r="D2215" s="11" t="str">
        <f>[1]动作!$G2214</f>
        <v>JS_WX_liteer</v>
      </c>
      <c r="E2215" s="11" t="str">
        <f>[1]动作!$D2214</f>
        <v>分系统1BMS2单体电压过低一级故障</v>
      </c>
      <c r="F2215" s="11" t="s">
        <v>177</v>
      </c>
      <c r="G2215" s="12">
        <f>[1]动作!$A2214+[1]动作!$B2214</f>
        <v>43202.486435185187</v>
      </c>
      <c r="H2215" s="12"/>
      <c r="I2215" s="11"/>
    </row>
    <row r="2216" spans="1:9" hidden="1" x14ac:dyDescent="0.3">
      <c r="A2216" s="24">
        <v>2214</v>
      </c>
      <c r="B2216" s="11" t="str">
        <f>IFERROR(INDEX({"JSNY-BJ0001-01";"JSNY-JS0022-01";"JSNY-JS0002-01"},MATCH(D2216,{"BJ_zhongyu";"JS_WX_liteer";"JS_CZ_wodefeng"},0)),"")</f>
        <v>JSNY-JS0022-01</v>
      </c>
      <c r="C2216" s="11" t="str">
        <f>IFERROR(INDEX({"北京中裕世纪大酒店";"江苏利特尔绿色包装股份有限公司";"常州市金坛沃德丰电子科技有限公司"},MATCH(D2216,{"BJ_zhongyu";"JS_WX_liteer";"JS_CZ_wodefeng"},0)),"")</f>
        <v>江苏利特尔绿色包装股份有限公司</v>
      </c>
      <c r="D2216" s="11" t="str">
        <f>[1]动作!$G2215</f>
        <v>JS_WX_liteer</v>
      </c>
      <c r="E2216" s="11" t="str">
        <f>[1]动作!$D2215</f>
        <v>分系统1BMS2单体电压过低二级故障</v>
      </c>
      <c r="F2216" s="11" t="s">
        <v>177</v>
      </c>
      <c r="G2216" s="12">
        <f>[1]动作!$A2215+[1]动作!$B2215</f>
        <v>43202.486435185187</v>
      </c>
      <c r="H2216" s="12"/>
      <c r="I2216" s="11"/>
    </row>
    <row r="2217" spans="1:9" hidden="1" x14ac:dyDescent="0.3">
      <c r="A2217" s="24">
        <v>2215</v>
      </c>
      <c r="B2217" s="11" t="str">
        <f>IFERROR(INDEX({"JSNY-BJ0001-01";"JSNY-JS0022-01";"JSNY-JS0002-01"},MATCH(D2217,{"BJ_zhongyu";"JS_WX_liteer";"JS_CZ_wodefeng"},0)),"")</f>
        <v>JSNY-JS0022-01</v>
      </c>
      <c r="C2217" s="11" t="str">
        <f>IFERROR(INDEX({"北京中裕世纪大酒店";"江苏利特尔绿色包装股份有限公司";"常州市金坛沃德丰电子科技有限公司"},MATCH(D2217,{"BJ_zhongyu";"JS_WX_liteer";"JS_CZ_wodefeng"},0)),"")</f>
        <v>江苏利特尔绿色包装股份有限公司</v>
      </c>
      <c r="D2217" s="11" t="str">
        <f>[1]动作!$G2216</f>
        <v>JS_WX_liteer</v>
      </c>
      <c r="E2217" s="11" t="str">
        <f>[1]动作!$D2216</f>
        <v>分系统1BMS5单体电压过低一级故障</v>
      </c>
      <c r="F2217" s="11" t="s">
        <v>177</v>
      </c>
      <c r="G2217" s="12">
        <f>[1]动作!$A2216+[1]动作!$B2216</f>
        <v>43202.486770833333</v>
      </c>
      <c r="H2217" s="12"/>
      <c r="I2217" s="11"/>
    </row>
    <row r="2218" spans="1:9" hidden="1" x14ac:dyDescent="0.3">
      <c r="A2218" s="24">
        <v>2216</v>
      </c>
      <c r="B2218" s="11" t="str">
        <f>IFERROR(INDEX({"JSNY-BJ0001-01";"JSNY-JS0022-01";"JSNY-JS0002-01"},MATCH(D2218,{"BJ_zhongyu";"JS_WX_liteer";"JS_CZ_wodefeng"},0)),"")</f>
        <v>JSNY-JS0022-01</v>
      </c>
      <c r="C2218" s="11" t="str">
        <f>IFERROR(INDEX({"北京中裕世纪大酒店";"江苏利特尔绿色包装股份有限公司";"常州市金坛沃德丰电子科技有限公司"},MATCH(D2218,{"BJ_zhongyu";"JS_WX_liteer";"JS_CZ_wodefeng"},0)),"")</f>
        <v>江苏利特尔绿色包装股份有限公司</v>
      </c>
      <c r="D2218" s="11" t="str">
        <f>[1]动作!$G2217</f>
        <v>JS_WX_liteer</v>
      </c>
      <c r="E2218" s="11" t="str">
        <f>[1]动作!$D2217</f>
        <v>分系统1BMS5单体电压过低二级故障</v>
      </c>
      <c r="F2218" s="11" t="s">
        <v>177</v>
      </c>
      <c r="G2218" s="12">
        <f>[1]动作!$A2217+[1]动作!$B2217</f>
        <v>43202.486770833333</v>
      </c>
      <c r="H2218" s="12"/>
      <c r="I2218" s="11"/>
    </row>
    <row r="2219" spans="1:9" hidden="1" x14ac:dyDescent="0.3">
      <c r="A2219" s="24">
        <v>2217</v>
      </c>
      <c r="B2219" s="11" t="str">
        <f>IFERROR(INDEX({"JSNY-BJ0001-01";"JSNY-JS0022-01";"JSNY-JS0002-01"},MATCH(D2219,{"BJ_zhongyu";"JS_WX_liteer";"JS_CZ_wodefeng"},0)),"")</f>
        <v>JSNY-JS0022-01</v>
      </c>
      <c r="C2219" s="11" t="str">
        <f>IFERROR(INDEX({"北京中裕世纪大酒店";"江苏利特尔绿色包装股份有限公司";"常州市金坛沃德丰电子科技有限公司"},MATCH(D2219,{"BJ_zhongyu";"JS_WX_liteer";"JS_CZ_wodefeng"},0)),"")</f>
        <v>江苏利特尔绿色包装股份有限公司</v>
      </c>
      <c r="D2219" s="11" t="str">
        <f>[1]动作!$G2218</f>
        <v>JS_WX_liteer</v>
      </c>
      <c r="E2219" s="11" t="str">
        <f>[1]动作!$D2218</f>
        <v>分系统1BMS6单体电压过低一级故障</v>
      </c>
      <c r="F2219" s="11" t="s">
        <v>177</v>
      </c>
      <c r="G2219" s="12">
        <f>[1]动作!$A2218+[1]动作!$B2218</f>
        <v>43202.487002314818</v>
      </c>
      <c r="H2219" s="12"/>
      <c r="I2219" s="11"/>
    </row>
    <row r="2220" spans="1:9" hidden="1" x14ac:dyDescent="0.3">
      <c r="A2220" s="24">
        <v>2218</v>
      </c>
      <c r="B2220" s="11" t="str">
        <f>IFERROR(INDEX({"JSNY-BJ0001-01";"JSNY-JS0022-01";"JSNY-JS0002-01"},MATCH(D2220,{"BJ_zhongyu";"JS_WX_liteer";"JS_CZ_wodefeng"},0)),"")</f>
        <v>JSNY-JS0022-01</v>
      </c>
      <c r="C2220" s="11" t="str">
        <f>IFERROR(INDEX({"北京中裕世纪大酒店";"江苏利特尔绿色包装股份有限公司";"常州市金坛沃德丰电子科技有限公司"},MATCH(D2220,{"BJ_zhongyu";"JS_WX_liteer";"JS_CZ_wodefeng"},0)),"")</f>
        <v>江苏利特尔绿色包装股份有限公司</v>
      </c>
      <c r="D2220" s="11" t="str">
        <f>[1]动作!$G2219</f>
        <v>JS_WX_liteer</v>
      </c>
      <c r="E2220" s="11" t="str">
        <f>[1]动作!$D2219</f>
        <v>分系统1BMS6单体电压过低二级故障</v>
      </c>
      <c r="F2220" s="11" t="s">
        <v>177</v>
      </c>
      <c r="G2220" s="12">
        <f>[1]动作!$A2219+[1]动作!$B2219</f>
        <v>43202.487002314818</v>
      </c>
      <c r="H2220" s="12"/>
      <c r="I2220" s="11"/>
    </row>
    <row r="2221" spans="1:9" hidden="1" x14ac:dyDescent="0.3">
      <c r="A2221" s="24">
        <v>2219</v>
      </c>
      <c r="B2221" s="11" t="str">
        <f>IFERROR(INDEX({"JSNY-BJ0001-01";"JSNY-JS0022-01";"JSNY-JS0002-01"},MATCH(D2221,{"BJ_zhongyu";"JS_WX_liteer";"JS_CZ_wodefeng"},0)),"")</f>
        <v>JSNY-JS0002-01</v>
      </c>
      <c r="C2221" s="11" t="str">
        <f>IFERROR(INDEX({"北京中裕世纪大酒店";"江苏利特尔绿色包装股份有限公司";"常州市金坛沃德丰电子科技有限公司"},MATCH(D2221,{"BJ_zhongyu";"JS_WX_liteer";"JS_CZ_wodefeng"},0)),"")</f>
        <v>常州市金坛沃德丰电子科技有限公司</v>
      </c>
      <c r="D2221" s="11" t="str">
        <f>[1]动作!$G2220</f>
        <v>JS_CZ_wodefeng</v>
      </c>
      <c r="E2221" s="11" t="str">
        <f>[1]动作!$D2220</f>
        <v>分系统1BMS5SOC过低一级故障</v>
      </c>
      <c r="F2221" s="11" t="s">
        <v>177</v>
      </c>
      <c r="G2221" s="12">
        <f>[1]动作!$A2220+[1]动作!$B2220</f>
        <v>43202.488391203704</v>
      </c>
      <c r="H2221" s="12"/>
      <c r="I2221" s="11"/>
    </row>
    <row r="2222" spans="1:9" hidden="1" x14ac:dyDescent="0.3">
      <c r="A2222" s="24">
        <v>2220</v>
      </c>
      <c r="B2222" s="11" t="str">
        <f>IFERROR(INDEX({"JSNY-BJ0001-01";"JSNY-JS0022-01";"JSNY-JS0002-01"},MATCH(D2222,{"BJ_zhongyu";"JS_WX_liteer";"JS_CZ_wodefeng"},0)),"")</f>
        <v>JSNY-JS0002-01</v>
      </c>
      <c r="C2222" s="11" t="str">
        <f>IFERROR(INDEX({"北京中裕世纪大酒店";"江苏利特尔绿色包装股份有限公司";"常州市金坛沃德丰电子科技有限公司"},MATCH(D2222,{"BJ_zhongyu";"JS_WX_liteer";"JS_CZ_wodefeng"},0)),"")</f>
        <v>常州市金坛沃德丰电子科技有限公司</v>
      </c>
      <c r="D2222" s="11" t="str">
        <f>[1]动作!$G2221</f>
        <v>JS_CZ_wodefeng</v>
      </c>
      <c r="E2222" s="11" t="str">
        <f>[1]动作!$D2221</f>
        <v>分系统1BMS5SOC过低二级故障</v>
      </c>
      <c r="F2222" s="11" t="s">
        <v>177</v>
      </c>
      <c r="G2222" s="12">
        <f>[1]动作!$A2221+[1]动作!$B2221</f>
        <v>43202.488391203704</v>
      </c>
      <c r="H2222" s="12"/>
      <c r="I2222" s="11"/>
    </row>
    <row r="2223" spans="1:9" hidden="1" x14ac:dyDescent="0.3">
      <c r="A2223" s="24">
        <v>2221</v>
      </c>
      <c r="B2223" s="11" t="str">
        <f>IFERROR(INDEX({"JSNY-BJ0001-01";"JSNY-JS0022-01";"JSNY-JS0002-01"},MATCH(D2223,{"BJ_zhongyu";"JS_WX_liteer";"JS_CZ_wodefeng"},0)),"")</f>
        <v>JSNY-JS0022-01</v>
      </c>
      <c r="C2223" s="11" t="str">
        <f>IFERROR(INDEX({"北京中裕世纪大酒店";"江苏利特尔绿色包装股份有限公司";"常州市金坛沃德丰电子科技有限公司"},MATCH(D2223,{"BJ_zhongyu";"JS_WX_liteer";"JS_CZ_wodefeng"},0)),"")</f>
        <v>江苏利特尔绿色包装股份有限公司</v>
      </c>
      <c r="D2223" s="11" t="str">
        <f>[1]动作!$G2222</f>
        <v>JS_WX_liteer</v>
      </c>
      <c r="E2223" s="11" t="str">
        <f>[1]动作!$D2222</f>
        <v>分系统1BMS4SOC过低一级故障</v>
      </c>
      <c r="F2223" s="11" t="s">
        <v>177</v>
      </c>
      <c r="G2223" s="12">
        <f>[1]动作!$A2222+[1]动作!$B2222</f>
        <v>43202.492905092593</v>
      </c>
      <c r="H2223" s="12"/>
      <c r="I2223" s="11"/>
    </row>
    <row r="2224" spans="1:9" hidden="1" x14ac:dyDescent="0.3">
      <c r="A2224" s="24">
        <v>2222</v>
      </c>
      <c r="B2224" s="11" t="str">
        <f>IFERROR(INDEX({"JSNY-BJ0001-01";"JSNY-JS0022-01";"JSNY-JS0002-01"},MATCH(D2224,{"BJ_zhongyu";"JS_WX_liteer";"JS_CZ_wodefeng"},0)),"")</f>
        <v>JSNY-JS0022-01</v>
      </c>
      <c r="C2224" s="11" t="str">
        <f>IFERROR(INDEX({"北京中裕世纪大酒店";"江苏利特尔绿色包装股份有限公司";"常州市金坛沃德丰电子科技有限公司"},MATCH(D2224,{"BJ_zhongyu";"JS_WX_liteer";"JS_CZ_wodefeng"},0)),"")</f>
        <v>江苏利特尔绿色包装股份有限公司</v>
      </c>
      <c r="D2224" s="11" t="str">
        <f>[1]动作!$G2223</f>
        <v>JS_WX_liteer</v>
      </c>
      <c r="E2224" s="11" t="str">
        <f>[1]动作!$D2223</f>
        <v>分系统1BMS4SOC过低二级故障</v>
      </c>
      <c r="F2224" s="11" t="s">
        <v>177</v>
      </c>
      <c r="G2224" s="12">
        <f>[1]动作!$A2223+[1]动作!$B2223</f>
        <v>43202.492905092593</v>
      </c>
      <c r="H2224" s="12"/>
      <c r="I2224" s="11"/>
    </row>
    <row r="2225" spans="1:9" hidden="1" x14ac:dyDescent="0.3">
      <c r="A2225" s="24">
        <v>2223</v>
      </c>
      <c r="B2225" s="11" t="str">
        <f>IFERROR(INDEX({"JSNY-BJ0001-01";"JSNY-JS0022-01";"JSNY-JS0002-01"},MATCH(D2225,{"BJ_zhongyu";"JS_WX_liteer";"JS_CZ_wodefeng"},0)),"")</f>
        <v>JSNY-JS0022-01</v>
      </c>
      <c r="C2225" s="11" t="str">
        <f>IFERROR(INDEX({"北京中裕世纪大酒店";"江苏利特尔绿色包装股份有限公司";"常州市金坛沃德丰电子科技有限公司"},MATCH(D2225,{"BJ_zhongyu";"JS_WX_liteer";"JS_CZ_wodefeng"},0)),"")</f>
        <v>江苏利特尔绿色包装股份有限公司</v>
      </c>
      <c r="D2225" s="11" t="str">
        <f>[1]动作!$G2224</f>
        <v>JS_WX_liteer</v>
      </c>
      <c r="E2225" s="11" t="str">
        <f>[1]动作!$D2224</f>
        <v>分系统1BMS3SOC过低一级故障</v>
      </c>
      <c r="F2225" s="11" t="s">
        <v>177</v>
      </c>
      <c r="G2225" s="12">
        <f>[1]动作!$A2224+[1]动作!$B2224</f>
        <v>43202.494652777779</v>
      </c>
      <c r="H2225" s="12"/>
      <c r="I2225" s="11"/>
    </row>
    <row r="2226" spans="1:9" hidden="1" x14ac:dyDescent="0.3">
      <c r="A2226" s="24">
        <v>2224</v>
      </c>
      <c r="B2226" s="11" t="str">
        <f>IFERROR(INDEX({"JSNY-BJ0001-01";"JSNY-JS0022-01";"JSNY-JS0002-01"},MATCH(D2226,{"BJ_zhongyu";"JS_WX_liteer";"JS_CZ_wodefeng"},0)),"")</f>
        <v>JSNY-JS0022-01</v>
      </c>
      <c r="C2226" s="11" t="str">
        <f>IFERROR(INDEX({"北京中裕世纪大酒店";"江苏利特尔绿色包装股份有限公司";"常州市金坛沃德丰电子科技有限公司"},MATCH(D2226,{"BJ_zhongyu";"JS_WX_liteer";"JS_CZ_wodefeng"},0)),"")</f>
        <v>江苏利特尔绿色包装股份有限公司</v>
      </c>
      <c r="D2226" s="11" t="str">
        <f>[1]动作!$G2225</f>
        <v>JS_WX_liteer</v>
      </c>
      <c r="E2226" s="11" t="str">
        <f>[1]动作!$D2225</f>
        <v>分系统1BMS3SOC过低二级故障</v>
      </c>
      <c r="F2226" s="11" t="s">
        <v>177</v>
      </c>
      <c r="G2226" s="12">
        <f>[1]动作!$A2225+[1]动作!$B2225</f>
        <v>43202.494652777779</v>
      </c>
      <c r="H2226" s="12"/>
      <c r="I2226" s="11"/>
    </row>
    <row r="2227" spans="1:9" hidden="1" x14ac:dyDescent="0.3">
      <c r="A2227" s="24">
        <v>2225</v>
      </c>
      <c r="B2227" s="11" t="str">
        <f>IFERROR(INDEX({"JSNY-BJ0001-01";"JSNY-JS0022-01";"JSNY-JS0002-01"},MATCH(D2227,{"BJ_zhongyu";"JS_WX_liteer";"JS_CZ_wodefeng"},0)),"")</f>
        <v>JSNY-JS0022-01</v>
      </c>
      <c r="C2227" s="11" t="str">
        <f>IFERROR(INDEX({"北京中裕世纪大酒店";"江苏利特尔绿色包装股份有限公司";"常州市金坛沃德丰电子科技有限公司"},MATCH(D2227,{"BJ_zhongyu";"JS_WX_liteer";"JS_CZ_wodefeng"},0)),"")</f>
        <v>江苏利特尔绿色包装股份有限公司</v>
      </c>
      <c r="D2227" s="11" t="str">
        <f>[1]动作!$G2226</f>
        <v>JS_WX_liteer</v>
      </c>
      <c r="E2227" s="11" t="str">
        <f>[1]动作!$D2226</f>
        <v>分系统1BMS2SOC过低一级故障</v>
      </c>
      <c r="F2227" s="11" t="s">
        <v>177</v>
      </c>
      <c r="G2227" s="12">
        <f>[1]动作!$A2226+[1]动作!$B2226</f>
        <v>43202.49627314815</v>
      </c>
      <c r="H2227" s="12"/>
      <c r="I2227" s="11"/>
    </row>
    <row r="2228" spans="1:9" hidden="1" x14ac:dyDescent="0.3">
      <c r="A2228" s="24">
        <v>2226</v>
      </c>
      <c r="B2228" s="11" t="str">
        <f>IFERROR(INDEX({"JSNY-BJ0001-01";"JSNY-JS0022-01";"JSNY-JS0002-01"},MATCH(D2228,{"BJ_zhongyu";"JS_WX_liteer";"JS_CZ_wodefeng"},0)),"")</f>
        <v>JSNY-JS0022-01</v>
      </c>
      <c r="C2228" s="11" t="str">
        <f>IFERROR(INDEX({"北京中裕世纪大酒店";"江苏利特尔绿色包装股份有限公司";"常州市金坛沃德丰电子科技有限公司"},MATCH(D2228,{"BJ_zhongyu";"JS_WX_liteer";"JS_CZ_wodefeng"},0)),"")</f>
        <v>江苏利特尔绿色包装股份有限公司</v>
      </c>
      <c r="D2228" s="11" t="str">
        <f>[1]动作!$G2227</f>
        <v>JS_WX_liteer</v>
      </c>
      <c r="E2228" s="11" t="str">
        <f>[1]动作!$D2227</f>
        <v>分系统1BMS2SOC过低二级故障</v>
      </c>
      <c r="F2228" s="11" t="s">
        <v>177</v>
      </c>
      <c r="G2228" s="12">
        <f>[1]动作!$A2227+[1]动作!$B2227</f>
        <v>43202.49627314815</v>
      </c>
      <c r="H2228" s="12"/>
      <c r="I2228" s="11"/>
    </row>
    <row r="2229" spans="1:9" hidden="1" x14ac:dyDescent="0.3">
      <c r="A2229" s="24">
        <v>2227</v>
      </c>
      <c r="B2229" s="11" t="str">
        <f>IFERROR(INDEX({"JSNY-BJ0001-01";"JSNY-JS0022-01";"JSNY-JS0002-01"},MATCH(D2229,{"BJ_zhongyu";"JS_WX_liteer";"JS_CZ_wodefeng"},0)),"")</f>
        <v>JSNY-JS0002-01</v>
      </c>
      <c r="C2229" s="11" t="str">
        <f>IFERROR(INDEX({"北京中裕世纪大酒店";"江苏利特尔绿色包装股份有限公司";"常州市金坛沃德丰电子科技有限公司"},MATCH(D2229,{"BJ_zhongyu";"JS_WX_liteer";"JS_CZ_wodefeng"},0)),"")</f>
        <v>常州市金坛沃德丰电子科技有限公司</v>
      </c>
      <c r="D2229" s="11" t="str">
        <f>[1]动作!$G2228</f>
        <v>JS_CZ_wodefeng</v>
      </c>
      <c r="E2229" s="11" t="str">
        <f>[1]动作!$D2228</f>
        <v>分系统1BMS1SOC过低一级故障</v>
      </c>
      <c r="F2229" s="11" t="s">
        <v>177</v>
      </c>
      <c r="G2229" s="12">
        <f>[1]动作!$A2228+[1]动作!$B2228</f>
        <v>43202.500949074078</v>
      </c>
      <c r="H2229" s="12"/>
      <c r="I2229" s="11"/>
    </row>
    <row r="2230" spans="1:9" hidden="1" x14ac:dyDescent="0.3">
      <c r="A2230" s="24">
        <v>2228</v>
      </c>
      <c r="B2230" s="11" t="str">
        <f>IFERROR(INDEX({"JSNY-BJ0001-01";"JSNY-JS0022-01";"JSNY-JS0002-01"},MATCH(D2230,{"BJ_zhongyu";"JS_WX_liteer";"JS_CZ_wodefeng"},0)),"")</f>
        <v>JSNY-JS0002-01</v>
      </c>
      <c r="C2230" s="11" t="str">
        <f>IFERROR(INDEX({"北京中裕世纪大酒店";"江苏利特尔绿色包装股份有限公司";"常州市金坛沃德丰电子科技有限公司"},MATCH(D2230,{"BJ_zhongyu";"JS_WX_liteer";"JS_CZ_wodefeng"},0)),"")</f>
        <v>常州市金坛沃德丰电子科技有限公司</v>
      </c>
      <c r="D2230" s="11" t="str">
        <f>[1]动作!$G2229</f>
        <v>JS_CZ_wodefeng</v>
      </c>
      <c r="E2230" s="11" t="str">
        <f>[1]动作!$D2229</f>
        <v>分系统1BMS2SOC过低一级故障</v>
      </c>
      <c r="F2230" s="11" t="s">
        <v>177</v>
      </c>
      <c r="G2230" s="12">
        <f>[1]动作!$A2229+[1]动作!$B2229</f>
        <v>43202.500949074078</v>
      </c>
      <c r="H2230" s="12"/>
      <c r="I2230" s="11"/>
    </row>
    <row r="2231" spans="1:9" hidden="1" x14ac:dyDescent="0.3">
      <c r="A2231" s="24">
        <v>2229</v>
      </c>
      <c r="B2231" s="11" t="str">
        <f>IFERROR(INDEX({"JSNY-BJ0001-01";"JSNY-JS0022-01";"JSNY-JS0002-01"},MATCH(D2231,{"BJ_zhongyu";"JS_WX_liteer";"JS_CZ_wodefeng"},0)),"")</f>
        <v>JSNY-JS0002-01</v>
      </c>
      <c r="C2231" s="11" t="str">
        <f>IFERROR(INDEX({"北京中裕世纪大酒店";"江苏利特尔绿色包装股份有限公司";"常州市金坛沃德丰电子科技有限公司"},MATCH(D2231,{"BJ_zhongyu";"JS_WX_liteer";"JS_CZ_wodefeng"},0)),"")</f>
        <v>常州市金坛沃德丰电子科技有限公司</v>
      </c>
      <c r="D2231" s="11" t="str">
        <f>[1]动作!$G2230</f>
        <v>JS_CZ_wodefeng</v>
      </c>
      <c r="E2231" s="11" t="str">
        <f>[1]动作!$D2230</f>
        <v>分系统1BMS4SOC过低一级故障</v>
      </c>
      <c r="F2231" s="11" t="s">
        <v>177</v>
      </c>
      <c r="G2231" s="12">
        <f>[1]动作!$A2230+[1]动作!$B2230</f>
        <v>43202.500949074078</v>
      </c>
      <c r="H2231" s="12"/>
      <c r="I2231" s="11"/>
    </row>
    <row r="2232" spans="1:9" hidden="1" x14ac:dyDescent="0.3">
      <c r="A2232" s="24">
        <v>2230</v>
      </c>
      <c r="B2232" s="11" t="str">
        <f>IFERROR(INDEX({"JSNY-BJ0001-01";"JSNY-JS0022-01";"JSNY-JS0002-01"},MATCH(D2232,{"BJ_zhongyu";"JS_WX_liteer";"JS_CZ_wodefeng"},0)),"")</f>
        <v>JSNY-JS0002-01</v>
      </c>
      <c r="C2232" s="11" t="str">
        <f>IFERROR(INDEX({"北京中裕世纪大酒店";"江苏利特尔绿色包装股份有限公司";"常州市金坛沃德丰电子科技有限公司"},MATCH(D2232,{"BJ_zhongyu";"JS_WX_liteer";"JS_CZ_wodefeng"},0)),"")</f>
        <v>常州市金坛沃德丰电子科技有限公司</v>
      </c>
      <c r="D2232" s="11" t="str">
        <f>[1]动作!$G2231</f>
        <v>JS_CZ_wodefeng</v>
      </c>
      <c r="E2232" s="11" t="str">
        <f>[1]动作!$D2231</f>
        <v>分系统1BMS6SOC过低一级故障</v>
      </c>
      <c r="F2232" s="11" t="s">
        <v>177</v>
      </c>
      <c r="G2232" s="12">
        <f>[1]动作!$A2231+[1]动作!$B2231</f>
        <v>43202.500949074078</v>
      </c>
      <c r="H2232" s="12"/>
      <c r="I2232" s="11"/>
    </row>
    <row r="2233" spans="1:9" hidden="1" x14ac:dyDescent="0.3">
      <c r="A2233" s="24">
        <v>2231</v>
      </c>
      <c r="B2233" s="11" t="str">
        <f>IFERROR(INDEX({"JSNY-BJ0001-01";"JSNY-JS0022-01";"JSNY-JS0002-01"},MATCH(D2233,{"BJ_zhongyu";"JS_WX_liteer";"JS_CZ_wodefeng"},0)),"")</f>
        <v>JSNY-JS0022-01</v>
      </c>
      <c r="C2233" s="11" t="str">
        <f>IFERROR(INDEX({"北京中裕世纪大酒店";"江苏利特尔绿色包装股份有限公司";"常州市金坛沃德丰电子科技有限公司"},MATCH(D2233,{"BJ_zhongyu";"JS_WX_liteer";"JS_CZ_wodefeng"},0)),"")</f>
        <v>江苏利特尔绿色包装股份有限公司</v>
      </c>
      <c r="D2233" s="11" t="str">
        <f>[1]动作!$G2232</f>
        <v>JS_WX_liteer</v>
      </c>
      <c r="E2233" s="11" t="str">
        <f>[1]动作!$D2232</f>
        <v>分系统1BMS8总电压过低一级故障</v>
      </c>
      <c r="F2233" s="11" t="s">
        <v>177</v>
      </c>
      <c r="G2233" s="12">
        <f>[1]动作!$A2232+[1]动作!$B2232</f>
        <v>43202.503437500003</v>
      </c>
      <c r="H2233" s="12"/>
      <c r="I2233" s="11"/>
    </row>
    <row r="2234" spans="1:9" hidden="1" x14ac:dyDescent="0.3">
      <c r="A2234" s="24">
        <v>2232</v>
      </c>
      <c r="B2234" s="11" t="str">
        <f>IFERROR(INDEX({"JSNY-BJ0001-01";"JSNY-JS0022-01";"JSNY-JS0002-01"},MATCH(D2234,{"BJ_zhongyu";"JS_WX_liteer";"JS_CZ_wodefeng"},0)),"")</f>
        <v>JSNY-JS0022-01</v>
      </c>
      <c r="C2234" s="11" t="str">
        <f>IFERROR(INDEX({"北京中裕世纪大酒店";"江苏利特尔绿色包装股份有限公司";"常州市金坛沃德丰电子科技有限公司"},MATCH(D2234,{"BJ_zhongyu";"JS_WX_liteer";"JS_CZ_wodefeng"},0)),"")</f>
        <v>江苏利特尔绿色包装股份有限公司</v>
      </c>
      <c r="D2234" s="11" t="str">
        <f>[1]动作!$G2233</f>
        <v>JS_WX_liteer</v>
      </c>
      <c r="E2234" s="11" t="str">
        <f>[1]动作!$D2233</f>
        <v>分系统1BMS9总电压过低一级故障</v>
      </c>
      <c r="F2234" s="11" t="s">
        <v>177</v>
      </c>
      <c r="G2234" s="12">
        <f>[1]动作!$A2233+[1]动作!$B2233</f>
        <v>43202.503495370373</v>
      </c>
      <c r="H2234" s="12"/>
      <c r="I2234" s="11"/>
    </row>
    <row r="2235" spans="1:9" hidden="1" x14ac:dyDescent="0.3">
      <c r="A2235" s="24">
        <v>2233</v>
      </c>
      <c r="B2235" s="11" t="str">
        <f>IFERROR(INDEX({"JSNY-BJ0001-01";"JSNY-JS0022-01";"JSNY-JS0002-01"},MATCH(D2235,{"BJ_zhongyu";"JS_WX_liteer";"JS_CZ_wodefeng"},0)),"")</f>
        <v>JSNY-JS0022-01</v>
      </c>
      <c r="C2235" s="11" t="str">
        <f>IFERROR(INDEX({"北京中裕世纪大酒店";"江苏利特尔绿色包装股份有限公司";"常州市金坛沃德丰电子科技有限公司"},MATCH(D2235,{"BJ_zhongyu";"JS_WX_liteer";"JS_CZ_wodefeng"},0)),"")</f>
        <v>江苏利特尔绿色包装股份有限公司</v>
      </c>
      <c r="D2235" s="11" t="str">
        <f>[1]动作!$G2234</f>
        <v>JS_WX_liteer</v>
      </c>
      <c r="E2235" s="11" t="str">
        <f>[1]动作!$D2234</f>
        <v>分系统1BMS3总电压过低一级故障</v>
      </c>
      <c r="F2235" s="11" t="s">
        <v>177</v>
      </c>
      <c r="G2235" s="12">
        <f>[1]动作!$A2234+[1]动作!$B2234</f>
        <v>43202.503611111111</v>
      </c>
      <c r="H2235" s="12"/>
      <c r="I2235" s="11"/>
    </row>
    <row r="2236" spans="1:9" hidden="1" x14ac:dyDescent="0.3">
      <c r="A2236" s="24">
        <v>2234</v>
      </c>
      <c r="B2236" s="11" t="str">
        <f>IFERROR(INDEX({"JSNY-BJ0001-01";"JSNY-JS0022-01";"JSNY-JS0002-01"},MATCH(D2236,{"BJ_zhongyu";"JS_WX_liteer";"JS_CZ_wodefeng"},0)),"")</f>
        <v>JSNY-JS0022-01</v>
      </c>
      <c r="C2236" s="11" t="str">
        <f>IFERROR(INDEX({"北京中裕世纪大酒店";"江苏利特尔绿色包装股份有限公司";"常州市金坛沃德丰电子科技有限公司"},MATCH(D2236,{"BJ_zhongyu";"JS_WX_liteer";"JS_CZ_wodefeng"},0)),"")</f>
        <v>江苏利特尔绿色包装股份有限公司</v>
      </c>
      <c r="D2236" s="11" t="str">
        <f>[1]动作!$G2235</f>
        <v>JS_WX_liteer</v>
      </c>
      <c r="E2236" s="11" t="str">
        <f>[1]动作!$D2235</f>
        <v>分系统1BMS1总电压过低一级故障</v>
      </c>
      <c r="F2236" s="11" t="s">
        <v>177</v>
      </c>
      <c r="G2236" s="12">
        <f>[1]动作!$A2235+[1]动作!$B2235</f>
        <v>43202.50372685185</v>
      </c>
      <c r="H2236" s="12"/>
      <c r="I2236" s="11"/>
    </row>
    <row r="2237" spans="1:9" hidden="1" x14ac:dyDescent="0.3">
      <c r="A2237" s="24">
        <v>2235</v>
      </c>
      <c r="B2237" s="11" t="str">
        <f>IFERROR(INDEX({"JSNY-BJ0001-01";"JSNY-JS0022-01";"JSNY-JS0002-01"},MATCH(D2237,{"BJ_zhongyu";"JS_WX_liteer";"JS_CZ_wodefeng"},0)),"")</f>
        <v>JSNY-JS0022-01</v>
      </c>
      <c r="C2237" s="11" t="str">
        <f>IFERROR(INDEX({"北京中裕世纪大酒店";"江苏利特尔绿色包装股份有限公司";"常州市金坛沃德丰电子科技有限公司"},MATCH(D2237,{"BJ_zhongyu";"JS_WX_liteer";"JS_CZ_wodefeng"},0)),"")</f>
        <v>江苏利特尔绿色包装股份有限公司</v>
      </c>
      <c r="D2237" s="11" t="str">
        <f>[1]动作!$G2236</f>
        <v>JS_WX_liteer</v>
      </c>
      <c r="E2237" s="11" t="str">
        <f>[1]动作!$D2236</f>
        <v>分系统1BMS4总电压过低一级故障</v>
      </c>
      <c r="F2237" s="11" t="s">
        <v>177</v>
      </c>
      <c r="G2237" s="12">
        <f>[1]动作!$A2236+[1]动作!$B2236</f>
        <v>43202.50372685185</v>
      </c>
      <c r="H2237" s="12"/>
      <c r="I2237" s="11"/>
    </row>
    <row r="2238" spans="1:9" hidden="1" x14ac:dyDescent="0.3">
      <c r="A2238" s="24">
        <v>2236</v>
      </c>
      <c r="B2238" s="11" t="str">
        <f>IFERROR(INDEX({"JSNY-BJ0001-01";"JSNY-JS0022-01";"JSNY-JS0002-01"},MATCH(D2238,{"BJ_zhongyu";"JS_WX_liteer";"JS_CZ_wodefeng"},0)),"")</f>
        <v>JSNY-JS0022-01</v>
      </c>
      <c r="C2238" s="11" t="str">
        <f>IFERROR(INDEX({"北京中裕世纪大酒店";"江苏利特尔绿色包装股份有限公司";"常州市金坛沃德丰电子科技有限公司"},MATCH(D2238,{"BJ_zhongyu";"JS_WX_liteer";"JS_CZ_wodefeng"},0)),"")</f>
        <v>江苏利特尔绿色包装股份有限公司</v>
      </c>
      <c r="D2238" s="11" t="str">
        <f>[1]动作!$G2237</f>
        <v>JS_WX_liteer</v>
      </c>
      <c r="E2238" s="11" t="str">
        <f>[1]动作!$D2237</f>
        <v>分系统1BMS2总电压过低一级故障</v>
      </c>
      <c r="F2238" s="11" t="s">
        <v>177</v>
      </c>
      <c r="G2238" s="12">
        <f>[1]动作!$A2237+[1]动作!$B2237</f>
        <v>43202.503842592596</v>
      </c>
      <c r="H2238" s="12"/>
      <c r="I2238" s="11"/>
    </row>
    <row r="2239" spans="1:9" hidden="1" x14ac:dyDescent="0.3">
      <c r="A2239" s="24">
        <v>2237</v>
      </c>
      <c r="B2239" s="11" t="str">
        <f>IFERROR(INDEX({"JSNY-BJ0001-01";"JSNY-JS0022-01";"JSNY-JS0002-01"},MATCH(D2239,{"BJ_zhongyu";"JS_WX_liteer";"JS_CZ_wodefeng"},0)),"")</f>
        <v>JSNY-JS0022-01</v>
      </c>
      <c r="C2239" s="11" t="str">
        <f>IFERROR(INDEX({"北京中裕世纪大酒店";"江苏利特尔绿色包装股份有限公司";"常州市金坛沃德丰电子科技有限公司"},MATCH(D2239,{"BJ_zhongyu";"JS_WX_liteer";"JS_CZ_wodefeng"},0)),"")</f>
        <v>江苏利特尔绿色包装股份有限公司</v>
      </c>
      <c r="D2239" s="11" t="str">
        <f>[1]动作!$G2238</f>
        <v>JS_WX_liteer</v>
      </c>
      <c r="E2239" s="11" t="str">
        <f>[1]动作!$D2238</f>
        <v>分系统1BMS5总电压过低一级故障</v>
      </c>
      <c r="F2239" s="11" t="s">
        <v>177</v>
      </c>
      <c r="G2239" s="12">
        <f>[1]动作!$A2238+[1]动作!$B2238</f>
        <v>43202.503842592596</v>
      </c>
      <c r="H2239" s="12"/>
      <c r="I2239" s="11"/>
    </row>
    <row r="2240" spans="1:9" hidden="1" x14ac:dyDescent="0.3">
      <c r="A2240" s="24">
        <v>2238</v>
      </c>
      <c r="B2240" s="11" t="str">
        <f>IFERROR(INDEX({"JSNY-BJ0001-01";"JSNY-JS0022-01";"JSNY-JS0002-01"},MATCH(D2240,{"BJ_zhongyu";"JS_WX_liteer";"JS_CZ_wodefeng"},0)),"")</f>
        <v>JSNY-JS0022-01</v>
      </c>
      <c r="C2240" s="11" t="str">
        <f>IFERROR(INDEX({"北京中裕世纪大酒店";"江苏利特尔绿色包装股份有限公司";"常州市金坛沃德丰电子科技有限公司"},MATCH(D2240,{"BJ_zhongyu";"JS_WX_liteer";"JS_CZ_wodefeng"},0)),"")</f>
        <v>江苏利特尔绿色包装股份有限公司</v>
      </c>
      <c r="D2240" s="11" t="str">
        <f>[1]动作!$G2239</f>
        <v>JS_WX_liteer</v>
      </c>
      <c r="E2240" s="11" t="str">
        <f>[1]动作!$D2239</f>
        <v>分系统1BMS6总电压过低一级故障</v>
      </c>
      <c r="F2240" s="11" t="s">
        <v>177</v>
      </c>
      <c r="G2240" s="12">
        <f>[1]动作!$A2239+[1]动作!$B2239</f>
        <v>43202.503842592596</v>
      </c>
      <c r="H2240" s="12"/>
      <c r="I2240" s="11"/>
    </row>
    <row r="2241" spans="1:9" hidden="1" x14ac:dyDescent="0.3">
      <c r="A2241" s="24">
        <v>2239</v>
      </c>
      <c r="B2241" s="11" t="str">
        <f>IFERROR(INDEX({"JSNY-BJ0001-01";"JSNY-JS0022-01";"JSNY-JS0002-01"},MATCH(D2241,{"BJ_zhongyu";"JS_WX_liteer";"JS_CZ_wodefeng"},0)),"")</f>
        <v>JSNY-JS0022-01</v>
      </c>
      <c r="C2241" s="11" t="str">
        <f>IFERROR(INDEX({"北京中裕世纪大酒店";"江苏利特尔绿色包装股份有限公司";"常州市金坛沃德丰电子科技有限公司"},MATCH(D2241,{"BJ_zhongyu";"JS_WX_liteer";"JS_CZ_wodefeng"},0)),"")</f>
        <v>江苏利特尔绿色包装股份有限公司</v>
      </c>
      <c r="D2241" s="11" t="str">
        <f>[1]动作!$G2240</f>
        <v>JS_WX_liteer</v>
      </c>
      <c r="E2241" s="11" t="str">
        <f>[1]动作!$D2240</f>
        <v>分系统1BMS7总电压过低一级故障</v>
      </c>
      <c r="F2241" s="11" t="s">
        <v>177</v>
      </c>
      <c r="G2241" s="12">
        <f>[1]动作!$A2240+[1]动作!$B2240</f>
        <v>43202.503842592596</v>
      </c>
      <c r="H2241" s="12"/>
      <c r="I2241" s="11"/>
    </row>
    <row r="2242" spans="1:9" hidden="1" x14ac:dyDescent="0.3">
      <c r="A2242" s="24">
        <v>2240</v>
      </c>
      <c r="B2242" s="11" t="str">
        <f>IFERROR(INDEX({"JSNY-BJ0001-01";"JSNY-JS0022-01";"JSNY-JS0002-01"},MATCH(D2242,{"BJ_zhongyu";"JS_WX_liteer";"JS_CZ_wodefeng"},0)),"")</f>
        <v>JSNY-BJ0001-01</v>
      </c>
      <c r="C2242" s="11" t="str">
        <f>IFERROR(INDEX({"北京中裕世纪大酒店";"江苏利特尔绿色包装股份有限公司";"常州市金坛沃德丰电子科技有限公司"},MATCH(D2242,{"BJ_zhongyu";"JS_WX_liteer";"JS_CZ_wodefeng"},0)),"")</f>
        <v>北京中裕世纪大酒店</v>
      </c>
      <c r="D2242" s="11" t="str">
        <f>[1]动作!$G2241</f>
        <v>BJ_zhongyu</v>
      </c>
      <c r="E2242" s="11" t="str">
        <f>[1]动作!$D2241</f>
        <v>分系统4故障状态</v>
      </c>
      <c r="F2242" s="11" t="s">
        <v>178</v>
      </c>
      <c r="G2242" s="12">
        <f>[1]动作!$A2241+[1]动作!$B2241</f>
        <v>43202.507430555554</v>
      </c>
      <c r="H2242" s="12"/>
      <c r="I2242" s="11"/>
    </row>
    <row r="2243" spans="1:9" hidden="1" x14ac:dyDescent="0.3">
      <c r="A2243" s="24">
        <v>2241</v>
      </c>
      <c r="B2243" s="11" t="str">
        <f>IFERROR(INDEX({"JSNY-BJ0001-01";"JSNY-JS0022-01";"JSNY-JS0002-01"},MATCH(D2243,{"BJ_zhongyu";"JS_WX_liteer";"JS_CZ_wodefeng"},0)),"")</f>
        <v>JSNY-BJ0001-01</v>
      </c>
      <c r="C2243" s="11" t="str">
        <f>IFERROR(INDEX({"北京中裕世纪大酒店";"江苏利特尔绿色包装股份有限公司";"常州市金坛沃德丰电子科技有限公司"},MATCH(D2243,{"BJ_zhongyu";"JS_WX_liteer";"JS_CZ_wodefeng"},0)),"")</f>
        <v>北京中裕世纪大酒店</v>
      </c>
      <c r="D2243" s="11" t="str">
        <f>[1]动作!$G2242</f>
        <v>BJ_zhongyu</v>
      </c>
      <c r="E2243" s="11" t="str">
        <f>[1]动作!$D2242</f>
        <v>分系统1故障状态</v>
      </c>
      <c r="F2243" s="11" t="s">
        <v>178</v>
      </c>
      <c r="G2243" s="12">
        <f>[1]动作!$A2242+[1]动作!$B2242</f>
        <v>43202.604837962965</v>
      </c>
      <c r="H2243" s="12"/>
      <c r="I2243" s="11"/>
    </row>
    <row r="2244" spans="1:9" hidden="1" x14ac:dyDescent="0.3">
      <c r="A2244" s="24">
        <v>2242</v>
      </c>
      <c r="B2244" s="11" t="str">
        <f>IFERROR(INDEX({"JSNY-BJ0001-01";"JSNY-JS0022-01";"JSNY-JS0002-01"},MATCH(D2244,{"BJ_zhongyu";"JS_WX_liteer";"JS_CZ_wodefeng"},0)),"")</f>
        <v>JSNY-BJ0001-01</v>
      </c>
      <c r="C2244" s="11" t="str">
        <f>IFERROR(INDEX({"北京中裕世纪大酒店";"江苏利特尔绿色包装股份有限公司";"常州市金坛沃德丰电子科技有限公司"},MATCH(D2244,{"BJ_zhongyu";"JS_WX_liteer";"JS_CZ_wodefeng"},0)),"")</f>
        <v>北京中裕世纪大酒店</v>
      </c>
      <c r="D2244" s="11" t="str">
        <f>[1]动作!$G2243</f>
        <v>BJ_zhongyu</v>
      </c>
      <c r="E2244" s="11" t="str">
        <f>[1]动作!$D2243</f>
        <v>分系统1告警状态</v>
      </c>
      <c r="F2244" s="11" t="s">
        <v>178</v>
      </c>
      <c r="G2244" s="12">
        <f>[1]动作!$A2243+[1]动作!$B2243</f>
        <v>43202.605243055557</v>
      </c>
      <c r="H2244" s="12"/>
      <c r="I2244" s="11"/>
    </row>
    <row r="2245" spans="1:9" hidden="1" x14ac:dyDescent="0.3">
      <c r="A2245" s="24">
        <v>2243</v>
      </c>
      <c r="B2245" s="11" t="str">
        <f>IFERROR(INDEX({"JSNY-BJ0001-01";"JSNY-JS0022-01";"JSNY-JS0002-01"},MATCH(D2245,{"BJ_zhongyu";"JS_WX_liteer";"JS_CZ_wodefeng"},0)),"")</f>
        <v>JSNY-BJ0001-01</v>
      </c>
      <c r="C2245" s="11" t="str">
        <f>IFERROR(INDEX({"北京中裕世纪大酒店";"江苏利特尔绿色包装股份有限公司";"常州市金坛沃德丰电子科技有限公司"},MATCH(D2245,{"BJ_zhongyu";"JS_WX_liteer";"JS_CZ_wodefeng"},0)),"")</f>
        <v>北京中裕世纪大酒店</v>
      </c>
      <c r="D2245" s="11" t="str">
        <f>[1]动作!$G2244</f>
        <v>BJ_zhongyu</v>
      </c>
      <c r="E2245" s="11" t="str">
        <f>[1]动作!$D2244</f>
        <v>分系统1PCS告警状态</v>
      </c>
      <c r="F2245" s="11" t="s">
        <v>176</v>
      </c>
      <c r="G2245" s="12">
        <f>[1]动作!$A2244+[1]动作!$B2244</f>
        <v>43202.605243055557</v>
      </c>
      <c r="H2245" s="12"/>
      <c r="I2245" s="11"/>
    </row>
    <row r="2246" spans="1:9" hidden="1" x14ac:dyDescent="0.3">
      <c r="A2246" s="24">
        <v>2244</v>
      </c>
      <c r="B2246" s="11" t="str">
        <f>IFERROR(INDEX({"JSNY-BJ0001-01";"JSNY-JS0022-01";"JSNY-JS0002-01"},MATCH(D2246,{"BJ_zhongyu";"JS_WX_liteer";"JS_CZ_wodefeng"},0)),"")</f>
        <v>JSNY-BJ0001-01</v>
      </c>
      <c r="C2246" s="11" t="str">
        <f>IFERROR(INDEX({"北京中裕世纪大酒店";"江苏利特尔绿色包装股份有限公司";"常州市金坛沃德丰电子科技有限公司"},MATCH(D2246,{"BJ_zhongyu";"JS_WX_liteer";"JS_CZ_wodefeng"},0)),"")</f>
        <v>北京中裕世纪大酒店</v>
      </c>
      <c r="D2246" s="11" t="str">
        <f>[1]动作!$G2245</f>
        <v>BJ_zhongyu</v>
      </c>
      <c r="E2246" s="11" t="str">
        <f>[1]动作!$D2245</f>
        <v>分系统3故障状态</v>
      </c>
      <c r="F2246" s="11" t="s">
        <v>178</v>
      </c>
      <c r="G2246" s="12">
        <f>[1]动作!$A2245+[1]动作!$B2245</f>
        <v>43202.696284722224</v>
      </c>
      <c r="H2246" s="12"/>
      <c r="I2246" s="11"/>
    </row>
    <row r="2247" spans="1:9" hidden="1" x14ac:dyDescent="0.3">
      <c r="A2247" s="24">
        <v>2245</v>
      </c>
      <c r="B2247" s="11" t="str">
        <f>IFERROR(INDEX({"JSNY-BJ0001-01";"JSNY-JS0022-01";"JSNY-JS0002-01"},MATCH(D2247,{"BJ_zhongyu";"JS_WX_liteer";"JS_CZ_wodefeng"},0)),"")</f>
        <v>JSNY-JS0002-01</v>
      </c>
      <c r="C2247" s="11" t="str">
        <f>IFERROR(INDEX({"北京中裕世纪大酒店";"江苏利特尔绿色包装股份有限公司";"常州市金坛沃德丰电子科技有限公司"},MATCH(D2247,{"BJ_zhongyu";"JS_WX_liteer";"JS_CZ_wodefeng"},0)),"")</f>
        <v>常州市金坛沃德丰电子科技有限公司</v>
      </c>
      <c r="D2247" s="11" t="str">
        <f>[1]动作!$G2246</f>
        <v>JS_CZ_wodefeng</v>
      </c>
      <c r="E2247" s="11" t="str">
        <f>[1]动作!$D2246</f>
        <v>分系统1故障状态</v>
      </c>
      <c r="F2247" s="11" t="s">
        <v>178</v>
      </c>
      <c r="G2247" s="12">
        <f>[1]动作!$A2246+[1]动作!$B2246</f>
        <v>43202.758796296293</v>
      </c>
      <c r="H2247" s="12"/>
      <c r="I2247" s="11"/>
    </row>
    <row r="2248" spans="1:9" hidden="1" x14ac:dyDescent="0.3">
      <c r="A2248" s="24">
        <v>2246</v>
      </c>
      <c r="B2248" s="11" t="str">
        <f>IFERROR(INDEX({"JSNY-BJ0001-01";"JSNY-JS0022-01";"JSNY-JS0002-01"},MATCH(D2248,{"BJ_zhongyu";"JS_WX_liteer";"JS_CZ_wodefeng"},0)),"")</f>
        <v>JSNY-JS0002-01</v>
      </c>
      <c r="C2248" s="11" t="str">
        <f>IFERROR(INDEX({"北京中裕世纪大酒店";"江苏利特尔绿色包装股份有限公司";"常州市金坛沃德丰电子科技有限公司"},MATCH(D2248,{"BJ_zhongyu";"JS_WX_liteer";"JS_CZ_wodefeng"},0)),"")</f>
        <v>常州市金坛沃德丰电子科技有限公司</v>
      </c>
      <c r="D2248" s="11" t="str">
        <f>[1]动作!$G2247</f>
        <v>JS_CZ_wodefeng</v>
      </c>
      <c r="E2248" s="11" t="str">
        <f>[1]动作!$D2247</f>
        <v>分系统1BCMS6故障状态</v>
      </c>
      <c r="F2248" s="11" t="s">
        <v>177</v>
      </c>
      <c r="G2248" s="12">
        <f>[1]动作!$A2247+[1]动作!$B2247</f>
        <v>43202.758796296293</v>
      </c>
      <c r="H2248" s="12"/>
      <c r="I2248" s="11"/>
    </row>
    <row r="2249" spans="1:9" hidden="1" x14ac:dyDescent="0.3">
      <c r="A2249" s="24">
        <v>2247</v>
      </c>
      <c r="B2249" s="11" t="str">
        <f>IFERROR(INDEX({"JSNY-BJ0001-01";"JSNY-JS0022-01";"JSNY-JS0002-01"},MATCH(D2249,{"BJ_zhongyu";"JS_WX_liteer";"JS_CZ_wodefeng"},0)),"")</f>
        <v>JSNY-JS0002-01</v>
      </c>
      <c r="C2249" s="11" t="str">
        <f>IFERROR(INDEX({"北京中裕世纪大酒店";"江苏利特尔绿色包装股份有限公司";"常州市金坛沃德丰电子科技有限公司"},MATCH(D2249,{"BJ_zhongyu";"JS_WX_liteer";"JS_CZ_wodefeng"},0)),"")</f>
        <v>常州市金坛沃德丰电子科技有限公司</v>
      </c>
      <c r="D2249" s="11" t="str">
        <f>[1]动作!$G2248</f>
        <v>JS_CZ_wodefeng</v>
      </c>
      <c r="E2249" s="11" t="str">
        <f>[1]动作!$D2248</f>
        <v>分系统1BMS6单体自检失效故障</v>
      </c>
      <c r="F2249" s="11" t="s">
        <v>177</v>
      </c>
      <c r="G2249" s="12">
        <f>[1]动作!$A2248+[1]动作!$B2248</f>
        <v>43202.758796296293</v>
      </c>
      <c r="H2249" s="12"/>
      <c r="I2249" s="11"/>
    </row>
    <row r="2250" spans="1:9" hidden="1" x14ac:dyDescent="0.3">
      <c r="A2250" s="24">
        <v>2248</v>
      </c>
      <c r="B2250" s="11" t="str">
        <f>IFERROR(INDEX({"JSNY-BJ0001-01";"JSNY-JS0022-01";"JSNY-JS0002-01"},MATCH(D2250,{"BJ_zhongyu";"JS_WX_liteer";"JS_CZ_wodefeng"},0)),"")</f>
        <v>JSNY-JS0002-01</v>
      </c>
      <c r="C2250" s="11" t="str">
        <f>IFERROR(INDEX({"北京中裕世纪大酒店";"江苏利特尔绿色包装股份有限公司";"常州市金坛沃德丰电子科技有限公司"},MATCH(D2250,{"BJ_zhongyu";"JS_WX_liteer";"JS_CZ_wodefeng"},0)),"")</f>
        <v>常州市金坛沃德丰电子科技有限公司</v>
      </c>
      <c r="D2250" s="11" t="str">
        <f>[1]动作!$G2249</f>
        <v>JS_CZ_wodefeng</v>
      </c>
      <c r="E2250" s="11" t="str">
        <f>[1]动作!$D2249</f>
        <v>BCMS故障</v>
      </c>
      <c r="F2250" s="11" t="s">
        <v>177</v>
      </c>
      <c r="G2250" s="12">
        <f>[1]动作!$A2249+[1]动作!$B2249</f>
        <v>43202.758796296293</v>
      </c>
      <c r="H2250" s="12"/>
      <c r="I2250" s="11"/>
    </row>
    <row r="2251" spans="1:9" hidden="1" x14ac:dyDescent="0.3">
      <c r="A2251" s="24">
        <v>2249</v>
      </c>
      <c r="B2251" s="11" t="str">
        <f>IFERROR(INDEX({"JSNY-BJ0001-01";"JSNY-JS0022-01";"JSNY-JS0002-01"},MATCH(D2251,{"BJ_zhongyu";"JS_WX_liteer";"JS_CZ_wodefeng"},0)),"")</f>
        <v>JSNY-JS0002-01</v>
      </c>
      <c r="C2251" s="11" t="str">
        <f>IFERROR(INDEX({"北京中裕世纪大酒店";"江苏利特尔绿色包装股份有限公司";"常州市金坛沃德丰电子科技有限公司"},MATCH(D2251,{"BJ_zhongyu";"JS_WX_liteer";"JS_CZ_wodefeng"},0)),"")</f>
        <v>常州市金坛沃德丰电子科技有限公司</v>
      </c>
      <c r="D2251" s="11" t="str">
        <f>[1]动作!$G2250</f>
        <v>JS_CZ_wodefeng</v>
      </c>
      <c r="E2251" s="11" t="str">
        <f>[1]动作!$D2250</f>
        <v>分系统1BMS1总电压过低一级故障</v>
      </c>
      <c r="F2251" s="11" t="s">
        <v>177</v>
      </c>
      <c r="G2251" s="12">
        <f>[1]动作!$A2250+[1]动作!$B2250</f>
        <v>43202.81590277778</v>
      </c>
      <c r="H2251" s="12"/>
      <c r="I2251" s="11"/>
    </row>
    <row r="2252" spans="1:9" hidden="1" x14ac:dyDescent="0.3">
      <c r="A2252" s="24">
        <v>2250</v>
      </c>
      <c r="B2252" s="11" t="str">
        <f>IFERROR(INDEX({"JSNY-BJ0001-01";"JSNY-JS0022-01";"JSNY-JS0002-01"},MATCH(D2252,{"BJ_zhongyu";"JS_WX_liteer";"JS_CZ_wodefeng"},0)),"")</f>
        <v>JSNY-JS0002-01</v>
      </c>
      <c r="C2252" s="11" t="str">
        <f>IFERROR(INDEX({"北京中裕世纪大酒店";"江苏利特尔绿色包装股份有限公司";"常州市金坛沃德丰电子科技有限公司"},MATCH(D2252,{"BJ_zhongyu";"JS_WX_liteer";"JS_CZ_wodefeng"},0)),"")</f>
        <v>常州市金坛沃德丰电子科技有限公司</v>
      </c>
      <c r="D2252" s="11" t="str">
        <f>[1]动作!$G2251</f>
        <v>JS_CZ_wodefeng</v>
      </c>
      <c r="E2252" s="11" t="str">
        <f>[1]动作!$D2251</f>
        <v>分系统1BMS1总电压过低二级故障</v>
      </c>
      <c r="F2252" s="11" t="s">
        <v>177</v>
      </c>
      <c r="G2252" s="12">
        <f>[1]动作!$A2251+[1]动作!$B2251</f>
        <v>43202.81590277778</v>
      </c>
      <c r="H2252" s="12"/>
      <c r="I2252" s="11"/>
    </row>
    <row r="2253" spans="1:9" hidden="1" x14ac:dyDescent="0.3">
      <c r="A2253" s="24">
        <v>2251</v>
      </c>
      <c r="B2253" s="11" t="str">
        <f>IFERROR(INDEX({"JSNY-BJ0001-01";"JSNY-JS0022-01";"JSNY-JS0002-01"},MATCH(D2253,{"BJ_zhongyu";"JS_WX_liteer";"JS_CZ_wodefeng"},0)),"")</f>
        <v>JSNY-JS0002-01</v>
      </c>
      <c r="C2253" s="11" t="str">
        <f>IFERROR(INDEX({"北京中裕世纪大酒店";"江苏利特尔绿色包装股份有限公司";"常州市金坛沃德丰电子科技有限公司"},MATCH(D2253,{"BJ_zhongyu";"JS_WX_liteer";"JS_CZ_wodefeng"},0)),"")</f>
        <v>常州市金坛沃德丰电子科技有限公司</v>
      </c>
      <c r="D2253" s="11" t="str">
        <f>[1]动作!$G2252</f>
        <v>JS_CZ_wodefeng</v>
      </c>
      <c r="E2253" s="11" t="str">
        <f>[1]动作!$D2252</f>
        <v>分系统1BMS3总电压过低一级故障</v>
      </c>
      <c r="F2253" s="11" t="s">
        <v>177</v>
      </c>
      <c r="G2253" s="12">
        <f>[1]动作!$A2252+[1]动作!$B2252</f>
        <v>43202.816423611112</v>
      </c>
      <c r="H2253" s="12"/>
      <c r="I2253" s="11"/>
    </row>
    <row r="2254" spans="1:9" hidden="1" x14ac:dyDescent="0.3">
      <c r="A2254" s="24">
        <v>2252</v>
      </c>
      <c r="B2254" s="11" t="str">
        <f>IFERROR(INDEX({"JSNY-BJ0001-01";"JSNY-JS0022-01";"JSNY-JS0002-01"},MATCH(D2254,{"BJ_zhongyu";"JS_WX_liteer";"JS_CZ_wodefeng"},0)),"")</f>
        <v>JSNY-JS0002-01</v>
      </c>
      <c r="C2254" s="11" t="str">
        <f>IFERROR(INDEX({"北京中裕世纪大酒店";"江苏利特尔绿色包装股份有限公司";"常州市金坛沃德丰电子科技有限公司"},MATCH(D2254,{"BJ_zhongyu";"JS_WX_liteer";"JS_CZ_wodefeng"},0)),"")</f>
        <v>常州市金坛沃德丰电子科技有限公司</v>
      </c>
      <c r="D2254" s="11" t="str">
        <f>[1]动作!$G2253</f>
        <v>JS_CZ_wodefeng</v>
      </c>
      <c r="E2254" s="11" t="str">
        <f>[1]动作!$D2253</f>
        <v>分系统1BMS3总电压过低二级故障</v>
      </c>
      <c r="F2254" s="11" t="s">
        <v>177</v>
      </c>
      <c r="G2254" s="12">
        <f>[1]动作!$A2253+[1]动作!$B2253</f>
        <v>43202.816423611112</v>
      </c>
      <c r="H2254" s="12"/>
      <c r="I2254" s="11"/>
    </row>
    <row r="2255" spans="1:9" hidden="1" x14ac:dyDescent="0.3">
      <c r="A2255" s="24">
        <v>2253</v>
      </c>
      <c r="B2255" s="11" t="str">
        <f>IFERROR(INDEX({"JSNY-BJ0001-01";"JSNY-JS0022-01";"JSNY-JS0002-01"},MATCH(D2255,{"BJ_zhongyu";"JS_WX_liteer";"JS_CZ_wodefeng"},0)),"")</f>
        <v>JSNY-JS0002-01</v>
      </c>
      <c r="C2255" s="11" t="str">
        <f>IFERROR(INDEX({"北京中裕世纪大酒店";"江苏利特尔绿色包装股份有限公司";"常州市金坛沃德丰电子科技有限公司"},MATCH(D2255,{"BJ_zhongyu";"JS_WX_liteer";"JS_CZ_wodefeng"},0)),"")</f>
        <v>常州市金坛沃德丰电子科技有限公司</v>
      </c>
      <c r="D2255" s="11" t="str">
        <f>[1]动作!$G2254</f>
        <v>JS_CZ_wodefeng</v>
      </c>
      <c r="E2255" s="11" t="str">
        <f>[1]动作!$D2254</f>
        <v>分系统1BMS6总电压过低一级故障</v>
      </c>
      <c r="F2255" s="11" t="s">
        <v>177</v>
      </c>
      <c r="G2255" s="12">
        <f>[1]动作!$A2254+[1]动作!$B2254</f>
        <v>43202.816655092596</v>
      </c>
      <c r="H2255" s="12"/>
      <c r="I2255" s="11"/>
    </row>
    <row r="2256" spans="1:9" hidden="1" x14ac:dyDescent="0.3">
      <c r="A2256" s="24">
        <v>2254</v>
      </c>
      <c r="B2256" s="11" t="str">
        <f>IFERROR(INDEX({"JSNY-BJ0001-01";"JSNY-JS0022-01";"JSNY-JS0002-01"},MATCH(D2256,{"BJ_zhongyu";"JS_WX_liteer";"JS_CZ_wodefeng"},0)),"")</f>
        <v>JSNY-JS0002-01</v>
      </c>
      <c r="C2256" s="11" t="str">
        <f>IFERROR(INDEX({"北京中裕世纪大酒店";"江苏利特尔绿色包装股份有限公司";"常州市金坛沃德丰电子科技有限公司"},MATCH(D2256,{"BJ_zhongyu";"JS_WX_liteer";"JS_CZ_wodefeng"},0)),"")</f>
        <v>常州市金坛沃德丰电子科技有限公司</v>
      </c>
      <c r="D2256" s="11" t="str">
        <f>[1]动作!$G2255</f>
        <v>JS_CZ_wodefeng</v>
      </c>
      <c r="E2256" s="11" t="str">
        <f>[1]动作!$D2255</f>
        <v>分系统1BMS6总电压过低二级故障</v>
      </c>
      <c r="F2256" s="11" t="s">
        <v>177</v>
      </c>
      <c r="G2256" s="12">
        <f>[1]动作!$A2255+[1]动作!$B2255</f>
        <v>43202.816655092596</v>
      </c>
      <c r="H2256" s="12"/>
      <c r="I2256" s="11"/>
    </row>
    <row r="2257" spans="1:9" hidden="1" x14ac:dyDescent="0.3">
      <c r="A2257" s="24">
        <v>2255</v>
      </c>
      <c r="B2257" s="11" t="str">
        <f>IFERROR(INDEX({"JSNY-BJ0001-01";"JSNY-JS0022-01";"JSNY-JS0002-01"},MATCH(D2257,{"BJ_zhongyu";"JS_WX_liteer";"JS_CZ_wodefeng"},0)),"")</f>
        <v>JSNY-JS0002-01</v>
      </c>
      <c r="C2257" s="11" t="str">
        <f>IFERROR(INDEX({"北京中裕世纪大酒店";"江苏利特尔绿色包装股份有限公司";"常州市金坛沃德丰电子科技有限公司"},MATCH(D2257,{"BJ_zhongyu";"JS_WX_liteer";"JS_CZ_wodefeng"},0)),"")</f>
        <v>常州市金坛沃德丰电子科技有限公司</v>
      </c>
      <c r="D2257" s="11" t="str">
        <f>[1]动作!$G2256</f>
        <v>JS_CZ_wodefeng</v>
      </c>
      <c r="E2257" s="11" t="str">
        <f>[1]动作!$D2256</f>
        <v>分系统1BMS5总电压过低一级故障</v>
      </c>
      <c r="F2257" s="11" t="s">
        <v>177</v>
      </c>
      <c r="G2257" s="12">
        <f>[1]动作!$A2256+[1]动作!$B2256</f>
        <v>43202.817060185182</v>
      </c>
      <c r="H2257" s="12"/>
      <c r="I2257" s="11"/>
    </row>
    <row r="2258" spans="1:9" hidden="1" x14ac:dyDescent="0.3">
      <c r="A2258" s="24">
        <v>2256</v>
      </c>
      <c r="B2258" s="11" t="str">
        <f>IFERROR(INDEX({"JSNY-BJ0001-01";"JSNY-JS0022-01";"JSNY-JS0002-01"},MATCH(D2258,{"BJ_zhongyu";"JS_WX_liteer";"JS_CZ_wodefeng"},0)),"")</f>
        <v>JSNY-JS0002-01</v>
      </c>
      <c r="C2258" s="11" t="str">
        <f>IFERROR(INDEX({"北京中裕世纪大酒店";"江苏利特尔绿色包装股份有限公司";"常州市金坛沃德丰电子科技有限公司"},MATCH(D2258,{"BJ_zhongyu";"JS_WX_liteer";"JS_CZ_wodefeng"},0)),"")</f>
        <v>常州市金坛沃德丰电子科技有限公司</v>
      </c>
      <c r="D2258" s="11" t="str">
        <f>[1]动作!$G2257</f>
        <v>JS_CZ_wodefeng</v>
      </c>
      <c r="E2258" s="11" t="str">
        <f>[1]动作!$D2257</f>
        <v>分系统1BMS5总电压过低二级故障</v>
      </c>
      <c r="F2258" s="11" t="s">
        <v>177</v>
      </c>
      <c r="G2258" s="12">
        <f>[1]动作!$A2257+[1]动作!$B2257</f>
        <v>43202.817060185182</v>
      </c>
      <c r="H2258" s="12"/>
      <c r="I2258" s="11"/>
    </row>
    <row r="2259" spans="1:9" hidden="1" x14ac:dyDescent="0.3">
      <c r="A2259" s="24">
        <v>2257</v>
      </c>
      <c r="B2259" s="11" t="str">
        <f>IFERROR(INDEX({"JSNY-BJ0001-01";"JSNY-JS0022-01";"JSNY-JS0002-01"},MATCH(D2259,{"BJ_zhongyu";"JS_WX_liteer";"JS_CZ_wodefeng"},0)),"")</f>
        <v>JSNY-JS0002-01</v>
      </c>
      <c r="C2259" s="11" t="str">
        <f>IFERROR(INDEX({"北京中裕世纪大酒店";"江苏利特尔绿色包装股份有限公司";"常州市金坛沃德丰电子科技有限公司"},MATCH(D2259,{"BJ_zhongyu";"JS_WX_liteer";"JS_CZ_wodefeng"},0)),"")</f>
        <v>常州市金坛沃德丰电子科技有限公司</v>
      </c>
      <c r="D2259" s="11" t="str">
        <f>[1]动作!$G2258</f>
        <v>JS_CZ_wodefeng</v>
      </c>
      <c r="E2259" s="11" t="str">
        <f>[1]动作!$D2258</f>
        <v>分系统1BMS2总电压过低一级故障</v>
      </c>
      <c r="F2259" s="11" t="s">
        <v>177</v>
      </c>
      <c r="G2259" s="12">
        <f>[1]动作!$A2258+[1]动作!$B2258</f>
        <v>43202.817118055558</v>
      </c>
      <c r="H2259" s="12"/>
      <c r="I2259" s="11"/>
    </row>
    <row r="2260" spans="1:9" hidden="1" x14ac:dyDescent="0.3">
      <c r="A2260" s="24">
        <v>2258</v>
      </c>
      <c r="B2260" s="11" t="str">
        <f>IFERROR(INDEX({"JSNY-BJ0001-01";"JSNY-JS0022-01";"JSNY-JS0002-01"},MATCH(D2260,{"BJ_zhongyu";"JS_WX_liteer";"JS_CZ_wodefeng"},0)),"")</f>
        <v>JSNY-JS0002-01</v>
      </c>
      <c r="C2260" s="11" t="str">
        <f>IFERROR(INDEX({"北京中裕世纪大酒店";"江苏利特尔绿色包装股份有限公司";"常州市金坛沃德丰电子科技有限公司"},MATCH(D2260,{"BJ_zhongyu";"JS_WX_liteer";"JS_CZ_wodefeng"},0)),"")</f>
        <v>常州市金坛沃德丰电子科技有限公司</v>
      </c>
      <c r="D2260" s="11" t="str">
        <f>[1]动作!$G2259</f>
        <v>JS_CZ_wodefeng</v>
      </c>
      <c r="E2260" s="11" t="str">
        <f>[1]动作!$D2259</f>
        <v>分系统1BMS2总电压过低二级故障</v>
      </c>
      <c r="F2260" s="11" t="s">
        <v>177</v>
      </c>
      <c r="G2260" s="12">
        <f>[1]动作!$A2259+[1]动作!$B2259</f>
        <v>43202.817118055558</v>
      </c>
      <c r="H2260" s="12"/>
      <c r="I2260" s="11"/>
    </row>
    <row r="2261" spans="1:9" hidden="1" x14ac:dyDescent="0.3">
      <c r="A2261" s="24">
        <v>2259</v>
      </c>
      <c r="B2261" s="11" t="str">
        <f>IFERROR(INDEX({"JSNY-BJ0001-01";"JSNY-JS0022-01";"JSNY-JS0002-01"},MATCH(D2261,{"BJ_zhongyu";"JS_WX_liteer";"JS_CZ_wodefeng"},0)),"")</f>
        <v>JSNY-JS0002-01</v>
      </c>
      <c r="C2261" s="11" t="str">
        <f>IFERROR(INDEX({"北京中裕世纪大酒店";"江苏利特尔绿色包装股份有限公司";"常州市金坛沃德丰电子科技有限公司"},MATCH(D2261,{"BJ_zhongyu";"JS_WX_liteer";"JS_CZ_wodefeng"},0)),"")</f>
        <v>常州市金坛沃德丰电子科技有限公司</v>
      </c>
      <c r="D2261" s="11" t="str">
        <f>[1]动作!$G2260</f>
        <v>JS_CZ_wodefeng</v>
      </c>
      <c r="E2261" s="11" t="str">
        <f>[1]动作!$D2260</f>
        <v>分系统1BMS4总电压过低一级故障</v>
      </c>
      <c r="F2261" s="11" t="s">
        <v>177</v>
      </c>
      <c r="G2261" s="12">
        <f>[1]动作!$A2260+[1]动作!$B2260</f>
        <v>43202.817233796297</v>
      </c>
      <c r="H2261" s="12"/>
      <c r="I2261" s="11"/>
    </row>
    <row r="2262" spans="1:9" hidden="1" x14ac:dyDescent="0.3">
      <c r="A2262" s="24">
        <v>2260</v>
      </c>
      <c r="B2262" s="11" t="str">
        <f>IFERROR(INDEX({"JSNY-BJ0001-01";"JSNY-JS0022-01";"JSNY-JS0002-01"},MATCH(D2262,{"BJ_zhongyu";"JS_WX_liteer";"JS_CZ_wodefeng"},0)),"")</f>
        <v>JSNY-JS0002-01</v>
      </c>
      <c r="C2262" s="11" t="str">
        <f>IFERROR(INDEX({"北京中裕世纪大酒店";"江苏利特尔绿色包装股份有限公司";"常州市金坛沃德丰电子科技有限公司"},MATCH(D2262,{"BJ_zhongyu";"JS_WX_liteer";"JS_CZ_wodefeng"},0)),"")</f>
        <v>常州市金坛沃德丰电子科技有限公司</v>
      </c>
      <c r="D2262" s="11" t="str">
        <f>[1]动作!$G2261</f>
        <v>JS_CZ_wodefeng</v>
      </c>
      <c r="E2262" s="11" t="str">
        <f>[1]动作!$D2261</f>
        <v>分系统1BMS4总电压过低二级故障</v>
      </c>
      <c r="F2262" s="11" t="s">
        <v>177</v>
      </c>
      <c r="G2262" s="12">
        <f>[1]动作!$A2261+[1]动作!$B2261</f>
        <v>43202.817233796297</v>
      </c>
      <c r="H2262" s="12"/>
      <c r="I2262" s="11"/>
    </row>
    <row r="2263" spans="1:9" hidden="1" x14ac:dyDescent="0.3">
      <c r="A2263" s="24">
        <v>2261</v>
      </c>
      <c r="B2263" s="11" t="str">
        <f>IFERROR(INDEX({"JSNY-BJ0001-01";"JSNY-JS0022-01";"JSNY-JS0002-01"},MATCH(D2263,{"BJ_zhongyu";"JS_WX_liteer";"JS_CZ_wodefeng"},0)),"")</f>
        <v>JSNY-JS0002-01</v>
      </c>
      <c r="C2263" s="11" t="str">
        <f>IFERROR(INDEX({"北京中裕世纪大酒店";"江苏利特尔绿色包装股份有限公司";"常州市金坛沃德丰电子科技有限公司"},MATCH(D2263,{"BJ_zhongyu";"JS_WX_liteer";"JS_CZ_wodefeng"},0)),"")</f>
        <v>常州市金坛沃德丰电子科技有限公司</v>
      </c>
      <c r="D2263" s="11" t="str">
        <f>[1]动作!$G2262</f>
        <v>JS_CZ_wodefeng</v>
      </c>
      <c r="E2263" s="11" t="str">
        <f>[1]动作!$D2262</f>
        <v>分系统1BMS3SOC过低一级故障</v>
      </c>
      <c r="F2263" s="11" t="s">
        <v>177</v>
      </c>
      <c r="G2263" s="12">
        <f>[1]动作!$A2262+[1]动作!$B2262</f>
        <v>43202.82712962963</v>
      </c>
      <c r="H2263" s="12"/>
      <c r="I2263" s="11"/>
    </row>
    <row r="2264" spans="1:9" hidden="1" x14ac:dyDescent="0.3">
      <c r="A2264" s="24">
        <v>2262</v>
      </c>
      <c r="B2264" s="11" t="str">
        <f>IFERROR(INDEX({"JSNY-BJ0001-01";"JSNY-JS0022-01";"JSNY-JS0002-01"},MATCH(D2264,{"BJ_zhongyu";"JS_WX_liteer";"JS_CZ_wodefeng"},0)),"")</f>
        <v>JSNY-JS0002-01</v>
      </c>
      <c r="C2264" s="11" t="str">
        <f>IFERROR(INDEX({"北京中裕世纪大酒店";"江苏利特尔绿色包装股份有限公司";"常州市金坛沃德丰电子科技有限公司"},MATCH(D2264,{"BJ_zhongyu";"JS_WX_liteer";"JS_CZ_wodefeng"},0)),"")</f>
        <v>常州市金坛沃德丰电子科技有限公司</v>
      </c>
      <c r="D2264" s="11" t="str">
        <f>[1]动作!$G2263</f>
        <v>JS_CZ_wodefeng</v>
      </c>
      <c r="E2264" s="11" t="str">
        <f>[1]动作!$D2263</f>
        <v>分系统1BMS3SOC过低二级故障</v>
      </c>
      <c r="F2264" s="11" t="s">
        <v>177</v>
      </c>
      <c r="G2264" s="12">
        <f>[1]动作!$A2263+[1]动作!$B2263</f>
        <v>43202.82712962963</v>
      </c>
      <c r="H2264" s="12"/>
      <c r="I2264" s="11"/>
    </row>
    <row r="2265" spans="1:9" hidden="1" x14ac:dyDescent="0.3">
      <c r="A2265" s="24">
        <v>2263</v>
      </c>
      <c r="B2265" s="11" t="str">
        <f>IFERROR(INDEX({"JSNY-BJ0001-01";"JSNY-JS0022-01";"JSNY-JS0002-01"},MATCH(D2265,{"BJ_zhongyu";"JS_WX_liteer";"JS_CZ_wodefeng"},0)),"")</f>
        <v>JSNY-JS0002-01</v>
      </c>
      <c r="C2265" s="11" t="str">
        <f>IFERROR(INDEX({"北京中裕世纪大酒店";"江苏利特尔绿色包装股份有限公司";"常州市金坛沃德丰电子科技有限公司"},MATCH(D2265,{"BJ_zhongyu";"JS_WX_liteer";"JS_CZ_wodefeng"},0)),"")</f>
        <v>常州市金坛沃德丰电子科技有限公司</v>
      </c>
      <c r="D2265" s="11" t="str">
        <f>[1]动作!$G2264</f>
        <v>JS_CZ_wodefeng</v>
      </c>
      <c r="E2265" s="11" t="str">
        <f>[1]动作!$D2264</f>
        <v>分系统1BMS2单体电压过低一级故障</v>
      </c>
      <c r="F2265" s="11" t="s">
        <v>177</v>
      </c>
      <c r="G2265" s="12">
        <f>[1]动作!$A2264+[1]动作!$B2264</f>
        <v>43202.828460648147</v>
      </c>
      <c r="H2265" s="12"/>
      <c r="I2265" s="11"/>
    </row>
    <row r="2266" spans="1:9" hidden="1" x14ac:dyDescent="0.3">
      <c r="A2266" s="24">
        <v>2264</v>
      </c>
      <c r="B2266" s="11" t="str">
        <f>IFERROR(INDEX({"JSNY-BJ0001-01";"JSNY-JS0022-01";"JSNY-JS0002-01"},MATCH(D2266,{"BJ_zhongyu";"JS_WX_liteer";"JS_CZ_wodefeng"},0)),"")</f>
        <v>JSNY-JS0002-01</v>
      </c>
      <c r="C2266" s="11" t="str">
        <f>IFERROR(INDEX({"北京中裕世纪大酒店";"江苏利特尔绿色包装股份有限公司";"常州市金坛沃德丰电子科技有限公司"},MATCH(D2266,{"BJ_zhongyu";"JS_WX_liteer";"JS_CZ_wodefeng"},0)),"")</f>
        <v>常州市金坛沃德丰电子科技有限公司</v>
      </c>
      <c r="D2266" s="11" t="str">
        <f>[1]动作!$G2265</f>
        <v>JS_CZ_wodefeng</v>
      </c>
      <c r="E2266" s="11" t="str">
        <f>[1]动作!$D2265</f>
        <v>分系统1BMS2单体电压过低二级故障</v>
      </c>
      <c r="F2266" s="11" t="s">
        <v>177</v>
      </c>
      <c r="G2266" s="12">
        <f>[1]动作!$A2265+[1]动作!$B2265</f>
        <v>43202.828460648147</v>
      </c>
      <c r="H2266" s="12"/>
      <c r="I2266" s="11"/>
    </row>
    <row r="2267" spans="1:9" hidden="1" x14ac:dyDescent="0.3">
      <c r="A2267" s="24">
        <v>2265</v>
      </c>
      <c r="B2267" s="11" t="str">
        <f>IFERROR(INDEX({"JSNY-BJ0001-01";"JSNY-JS0022-01";"JSNY-JS0002-01"},MATCH(D2267,{"BJ_zhongyu";"JS_WX_liteer";"JS_CZ_wodefeng"},0)),"")</f>
        <v>JSNY-JS0002-01</v>
      </c>
      <c r="C2267" s="11" t="str">
        <f>IFERROR(INDEX({"北京中裕世纪大酒店";"江苏利特尔绿色包装股份有限公司";"常州市金坛沃德丰电子科技有限公司"},MATCH(D2267,{"BJ_zhongyu";"JS_WX_liteer";"JS_CZ_wodefeng"},0)),"")</f>
        <v>常州市金坛沃德丰电子科技有限公司</v>
      </c>
      <c r="D2267" s="11" t="str">
        <f>[1]动作!$G2266</f>
        <v>JS_CZ_wodefeng</v>
      </c>
      <c r="E2267" s="11" t="str">
        <f>[1]动作!$D2266</f>
        <v>分系统1BMS4SOC过低一级故障</v>
      </c>
      <c r="F2267" s="11" t="s">
        <v>177</v>
      </c>
      <c r="G2267" s="12">
        <f>[1]动作!$A2266+[1]动作!$B2266</f>
        <v>43202.829224537039</v>
      </c>
      <c r="H2267" s="12"/>
      <c r="I2267" s="11"/>
    </row>
    <row r="2268" spans="1:9" hidden="1" x14ac:dyDescent="0.3">
      <c r="A2268" s="24">
        <v>2266</v>
      </c>
      <c r="B2268" s="11" t="str">
        <f>IFERROR(INDEX({"JSNY-BJ0001-01";"JSNY-JS0022-01";"JSNY-JS0002-01"},MATCH(D2268,{"BJ_zhongyu";"JS_WX_liteer";"JS_CZ_wodefeng"},0)),"")</f>
        <v>JSNY-JS0002-01</v>
      </c>
      <c r="C2268" s="11" t="str">
        <f>IFERROR(INDEX({"北京中裕世纪大酒店";"江苏利特尔绿色包装股份有限公司";"常州市金坛沃德丰电子科技有限公司"},MATCH(D2268,{"BJ_zhongyu";"JS_WX_liteer";"JS_CZ_wodefeng"},0)),"")</f>
        <v>常州市金坛沃德丰电子科技有限公司</v>
      </c>
      <c r="D2268" s="11" t="str">
        <f>[1]动作!$G2267</f>
        <v>JS_CZ_wodefeng</v>
      </c>
      <c r="E2268" s="11" t="str">
        <f>[1]动作!$D2267</f>
        <v>分系统1BMS4SOC过低二级故障</v>
      </c>
      <c r="F2268" s="11" t="s">
        <v>177</v>
      </c>
      <c r="G2268" s="12">
        <f>[1]动作!$A2267+[1]动作!$B2267</f>
        <v>43202.829224537039</v>
      </c>
      <c r="H2268" s="12"/>
      <c r="I2268" s="11"/>
    </row>
    <row r="2269" spans="1:9" hidden="1" x14ac:dyDescent="0.3">
      <c r="A2269" s="24">
        <v>2267</v>
      </c>
      <c r="B2269" s="11" t="str">
        <f>IFERROR(INDEX({"JSNY-BJ0001-01";"JSNY-JS0022-01";"JSNY-JS0002-01"},MATCH(D2269,{"BJ_zhongyu";"JS_WX_liteer";"JS_CZ_wodefeng"},0)),"")</f>
        <v>JSNY-JS0002-01</v>
      </c>
      <c r="C2269" s="11" t="str">
        <f>IFERROR(INDEX({"北京中裕世纪大酒店";"江苏利特尔绿色包装股份有限公司";"常州市金坛沃德丰电子科技有限公司"},MATCH(D2269,{"BJ_zhongyu";"JS_WX_liteer";"JS_CZ_wodefeng"},0)),"")</f>
        <v>常州市金坛沃德丰电子科技有限公司</v>
      </c>
      <c r="D2269" s="11" t="str">
        <f>[1]动作!$G2268</f>
        <v>JS_CZ_wodefeng</v>
      </c>
      <c r="E2269" s="11" t="str">
        <f>[1]动作!$D2268</f>
        <v>分系统1BMS2SOC过低一级故障</v>
      </c>
      <c r="F2269" s="11" t="s">
        <v>177</v>
      </c>
      <c r="G2269" s="12">
        <f>[1]动作!$A2268+[1]动作!$B2268</f>
        <v>43202.829444444447</v>
      </c>
      <c r="H2269" s="12"/>
      <c r="I2269" s="11"/>
    </row>
    <row r="2270" spans="1:9" hidden="1" x14ac:dyDescent="0.3">
      <c r="A2270" s="24">
        <v>2268</v>
      </c>
      <c r="B2270" s="11" t="str">
        <f>IFERROR(INDEX({"JSNY-BJ0001-01";"JSNY-JS0022-01";"JSNY-JS0002-01"},MATCH(D2270,{"BJ_zhongyu";"JS_WX_liteer";"JS_CZ_wodefeng"},0)),"")</f>
        <v>JSNY-JS0002-01</v>
      </c>
      <c r="C2270" s="11" t="str">
        <f>IFERROR(INDEX({"北京中裕世纪大酒店";"江苏利特尔绿色包装股份有限公司";"常州市金坛沃德丰电子科技有限公司"},MATCH(D2270,{"BJ_zhongyu";"JS_WX_liteer";"JS_CZ_wodefeng"},0)),"")</f>
        <v>常州市金坛沃德丰电子科技有限公司</v>
      </c>
      <c r="D2270" s="11" t="str">
        <f>[1]动作!$G2269</f>
        <v>JS_CZ_wodefeng</v>
      </c>
      <c r="E2270" s="11" t="str">
        <f>[1]动作!$D2269</f>
        <v>分系统1BMS2SOC过低二级故障</v>
      </c>
      <c r="F2270" s="11" t="s">
        <v>177</v>
      </c>
      <c r="G2270" s="12">
        <f>[1]动作!$A2269+[1]动作!$B2269</f>
        <v>43202.829444444447</v>
      </c>
      <c r="H2270" s="12"/>
      <c r="I2270" s="11"/>
    </row>
    <row r="2271" spans="1:9" hidden="1" x14ac:dyDescent="0.3">
      <c r="A2271" s="24">
        <v>2269</v>
      </c>
      <c r="B2271" s="11" t="str">
        <f>IFERROR(INDEX({"JSNY-BJ0001-01";"JSNY-JS0022-01";"JSNY-JS0002-01"},MATCH(D2271,{"BJ_zhongyu";"JS_WX_liteer";"JS_CZ_wodefeng"},0)),"")</f>
        <v>JSNY-JS0002-01</v>
      </c>
      <c r="C2271" s="11" t="str">
        <f>IFERROR(INDEX({"北京中裕世纪大酒店";"江苏利特尔绿色包装股份有限公司";"常州市金坛沃德丰电子科技有限公司"},MATCH(D2271,{"BJ_zhongyu";"JS_WX_liteer";"JS_CZ_wodefeng"},0)),"")</f>
        <v>常州市金坛沃德丰电子科技有限公司</v>
      </c>
      <c r="D2271" s="11" t="str">
        <f>[1]动作!$G2270</f>
        <v>JS_CZ_wodefeng</v>
      </c>
      <c r="E2271" s="11" t="str">
        <f>[1]动作!$D2270</f>
        <v>分系统1BMS1单体电压过低一级故障</v>
      </c>
      <c r="F2271" s="11" t="s">
        <v>177</v>
      </c>
      <c r="G2271" s="12">
        <f>[1]动作!$A2270+[1]动作!$B2270</f>
        <v>43202.832175925927</v>
      </c>
      <c r="H2271" s="12"/>
      <c r="I2271" s="11"/>
    </row>
    <row r="2272" spans="1:9" hidden="1" x14ac:dyDescent="0.3">
      <c r="A2272" s="24">
        <v>2270</v>
      </c>
      <c r="B2272" s="11" t="str">
        <f>IFERROR(INDEX({"JSNY-BJ0001-01";"JSNY-JS0022-01";"JSNY-JS0002-01"},MATCH(D2272,{"BJ_zhongyu";"JS_WX_liteer";"JS_CZ_wodefeng"},0)),"")</f>
        <v>JSNY-JS0002-01</v>
      </c>
      <c r="C2272" s="11" t="str">
        <f>IFERROR(INDEX({"北京中裕世纪大酒店";"江苏利特尔绿色包装股份有限公司";"常州市金坛沃德丰电子科技有限公司"},MATCH(D2272,{"BJ_zhongyu";"JS_WX_liteer";"JS_CZ_wodefeng"},0)),"")</f>
        <v>常州市金坛沃德丰电子科技有限公司</v>
      </c>
      <c r="D2272" s="11" t="str">
        <f>[1]动作!$G2271</f>
        <v>JS_CZ_wodefeng</v>
      </c>
      <c r="E2272" s="11" t="str">
        <f>[1]动作!$D2271</f>
        <v>分系统1BMS1单体电压过低二级故障</v>
      </c>
      <c r="F2272" s="11" t="s">
        <v>177</v>
      </c>
      <c r="G2272" s="12">
        <f>[1]动作!$A2271+[1]动作!$B2271</f>
        <v>43202.832175925927</v>
      </c>
      <c r="H2272" s="12"/>
      <c r="I2272" s="11"/>
    </row>
    <row r="2273" spans="1:9" hidden="1" x14ac:dyDescent="0.3">
      <c r="A2273" s="24">
        <v>2271</v>
      </c>
      <c r="B2273" s="11" t="str">
        <f>IFERROR(INDEX({"JSNY-BJ0001-01";"JSNY-JS0022-01";"JSNY-JS0002-01"},MATCH(D2273,{"BJ_zhongyu";"JS_WX_liteer";"JS_CZ_wodefeng"},0)),"")</f>
        <v>JSNY-JS0002-01</v>
      </c>
      <c r="C2273" s="11" t="str">
        <f>IFERROR(INDEX({"北京中裕世纪大酒店";"江苏利特尔绿色包装股份有限公司";"常州市金坛沃德丰电子科技有限公司"},MATCH(D2273,{"BJ_zhongyu";"JS_WX_liteer";"JS_CZ_wodefeng"},0)),"")</f>
        <v>常州市金坛沃德丰电子科技有限公司</v>
      </c>
      <c r="D2273" s="11" t="str">
        <f>[1]动作!$G2272</f>
        <v>JS_CZ_wodefeng</v>
      </c>
      <c r="E2273" s="11" t="str">
        <f>[1]动作!$D2272</f>
        <v>分系统1BMS5单体电压过低一级故障</v>
      </c>
      <c r="F2273" s="11" t="s">
        <v>177</v>
      </c>
      <c r="G2273" s="12">
        <f>[1]动作!$A2272+[1]动作!$B2272</f>
        <v>43202.83222222222</v>
      </c>
      <c r="H2273" s="12"/>
      <c r="I2273" s="11"/>
    </row>
    <row r="2274" spans="1:9" hidden="1" x14ac:dyDescent="0.3">
      <c r="A2274" s="24">
        <v>2272</v>
      </c>
      <c r="B2274" s="11" t="str">
        <f>IFERROR(INDEX({"JSNY-BJ0001-01";"JSNY-JS0022-01";"JSNY-JS0002-01"},MATCH(D2274,{"BJ_zhongyu";"JS_WX_liteer";"JS_CZ_wodefeng"},0)),"")</f>
        <v>JSNY-JS0002-01</v>
      </c>
      <c r="C2274" s="11" t="str">
        <f>IFERROR(INDEX({"北京中裕世纪大酒店";"江苏利特尔绿色包装股份有限公司";"常州市金坛沃德丰电子科技有限公司"},MATCH(D2274,{"BJ_zhongyu";"JS_WX_liteer";"JS_CZ_wodefeng"},0)),"")</f>
        <v>常州市金坛沃德丰电子科技有限公司</v>
      </c>
      <c r="D2274" s="11" t="str">
        <f>[1]动作!$G2273</f>
        <v>JS_CZ_wodefeng</v>
      </c>
      <c r="E2274" s="11" t="str">
        <f>[1]动作!$D2273</f>
        <v>分系统1BMS5单体电压过低二级故障</v>
      </c>
      <c r="F2274" s="11" t="s">
        <v>177</v>
      </c>
      <c r="G2274" s="12">
        <f>[1]动作!$A2273+[1]动作!$B2273</f>
        <v>43202.83222222222</v>
      </c>
      <c r="H2274" s="12"/>
      <c r="I2274" s="11"/>
    </row>
    <row r="2275" spans="1:9" hidden="1" x14ac:dyDescent="0.3">
      <c r="A2275" s="24">
        <v>2273</v>
      </c>
      <c r="B2275" s="11" t="str">
        <f>IFERROR(INDEX({"JSNY-BJ0001-01";"JSNY-JS0022-01";"JSNY-JS0002-01"},MATCH(D2275,{"BJ_zhongyu";"JS_WX_liteer";"JS_CZ_wodefeng"},0)),"")</f>
        <v>JSNY-JS0002-01</v>
      </c>
      <c r="C2275" s="11" t="str">
        <f>IFERROR(INDEX({"北京中裕世纪大酒店";"江苏利特尔绿色包装股份有限公司";"常州市金坛沃德丰电子科技有限公司"},MATCH(D2275,{"BJ_zhongyu";"JS_WX_liteer";"JS_CZ_wodefeng"},0)),"")</f>
        <v>常州市金坛沃德丰电子科技有限公司</v>
      </c>
      <c r="D2275" s="11" t="str">
        <f>[1]动作!$G2274</f>
        <v>JS_CZ_wodefeng</v>
      </c>
      <c r="E2275" s="11" t="str">
        <f>[1]动作!$D2274</f>
        <v>分系统1BMS3单体电压过低一级故障</v>
      </c>
      <c r="F2275" s="11" t="s">
        <v>177</v>
      </c>
      <c r="G2275" s="12">
        <f>[1]动作!$A2274+[1]动作!$B2274</f>
        <v>43202.832858796297</v>
      </c>
      <c r="H2275" s="12"/>
      <c r="I2275" s="11"/>
    </row>
    <row r="2276" spans="1:9" hidden="1" x14ac:dyDescent="0.3">
      <c r="A2276" s="24">
        <v>2274</v>
      </c>
      <c r="B2276" s="11" t="str">
        <f>IFERROR(INDEX({"JSNY-BJ0001-01";"JSNY-JS0022-01";"JSNY-JS0002-01"},MATCH(D2276,{"BJ_zhongyu";"JS_WX_liteer";"JS_CZ_wodefeng"},0)),"")</f>
        <v>JSNY-JS0002-01</v>
      </c>
      <c r="C2276" s="11" t="str">
        <f>IFERROR(INDEX({"北京中裕世纪大酒店";"江苏利特尔绿色包装股份有限公司";"常州市金坛沃德丰电子科技有限公司"},MATCH(D2276,{"BJ_zhongyu";"JS_WX_liteer";"JS_CZ_wodefeng"},0)),"")</f>
        <v>常州市金坛沃德丰电子科技有限公司</v>
      </c>
      <c r="D2276" s="11" t="str">
        <f>[1]动作!$G2275</f>
        <v>JS_CZ_wodefeng</v>
      </c>
      <c r="E2276" s="11" t="str">
        <f>[1]动作!$D2275</f>
        <v>分系统1BMS3单体电压过低二级故障</v>
      </c>
      <c r="F2276" s="11" t="s">
        <v>177</v>
      </c>
      <c r="G2276" s="12">
        <f>[1]动作!$A2275+[1]动作!$B2275</f>
        <v>43202.832858796297</v>
      </c>
      <c r="H2276" s="12"/>
      <c r="I2276" s="11"/>
    </row>
    <row r="2277" spans="1:9" hidden="1" x14ac:dyDescent="0.3">
      <c r="A2277" s="24">
        <v>2275</v>
      </c>
      <c r="B2277" s="11" t="str">
        <f>IFERROR(INDEX({"JSNY-BJ0001-01";"JSNY-JS0022-01";"JSNY-JS0002-01"},MATCH(D2277,{"BJ_zhongyu";"JS_WX_liteer";"JS_CZ_wodefeng"},0)),"")</f>
        <v>JSNY-JS0002-01</v>
      </c>
      <c r="C2277" s="11" t="str">
        <f>IFERROR(INDEX({"北京中裕世纪大酒店";"江苏利特尔绿色包装股份有限公司";"常州市金坛沃德丰电子科技有限公司"},MATCH(D2277,{"BJ_zhongyu";"JS_WX_liteer";"JS_CZ_wodefeng"},0)),"")</f>
        <v>常州市金坛沃德丰电子科技有限公司</v>
      </c>
      <c r="D2277" s="11" t="str">
        <f>[1]动作!$G2276</f>
        <v>JS_CZ_wodefeng</v>
      </c>
      <c r="E2277" s="11" t="str">
        <f>[1]动作!$D2276</f>
        <v>分系统1BMS1SOC过低一级故障</v>
      </c>
      <c r="F2277" s="11" t="s">
        <v>177</v>
      </c>
      <c r="G2277" s="12">
        <f>[1]动作!$A2276+[1]动作!$B2276</f>
        <v>43202.83321759259</v>
      </c>
      <c r="H2277" s="12"/>
      <c r="I2277" s="11"/>
    </row>
    <row r="2278" spans="1:9" hidden="1" x14ac:dyDescent="0.3">
      <c r="A2278" s="24">
        <v>2276</v>
      </c>
      <c r="B2278" s="11" t="str">
        <f>IFERROR(INDEX({"JSNY-BJ0001-01";"JSNY-JS0022-01";"JSNY-JS0002-01"},MATCH(D2278,{"BJ_zhongyu";"JS_WX_liteer";"JS_CZ_wodefeng"},0)),"")</f>
        <v>JSNY-JS0002-01</v>
      </c>
      <c r="C2278" s="11" t="str">
        <f>IFERROR(INDEX({"北京中裕世纪大酒店";"江苏利特尔绿色包装股份有限公司";"常州市金坛沃德丰电子科技有限公司"},MATCH(D2278,{"BJ_zhongyu";"JS_WX_liteer";"JS_CZ_wodefeng"},0)),"")</f>
        <v>常州市金坛沃德丰电子科技有限公司</v>
      </c>
      <c r="D2278" s="11" t="str">
        <f>[1]动作!$G2277</f>
        <v>JS_CZ_wodefeng</v>
      </c>
      <c r="E2278" s="11" t="str">
        <f>[1]动作!$D2277</f>
        <v>分系统1BMS1SOC过低二级故障</v>
      </c>
      <c r="F2278" s="11" t="s">
        <v>177</v>
      </c>
      <c r="G2278" s="12">
        <f>[1]动作!$A2277+[1]动作!$B2277</f>
        <v>43202.83321759259</v>
      </c>
      <c r="H2278" s="12"/>
      <c r="I2278" s="11"/>
    </row>
    <row r="2279" spans="1:9" hidden="1" x14ac:dyDescent="0.3">
      <c r="A2279" s="24">
        <v>2277</v>
      </c>
      <c r="B2279" s="11" t="str">
        <f>IFERROR(INDEX({"JSNY-BJ0001-01";"JSNY-JS0022-01";"JSNY-JS0002-01"},MATCH(D2279,{"BJ_zhongyu";"JS_WX_liteer";"JS_CZ_wodefeng"},0)),"")</f>
        <v>JSNY-JS0002-01</v>
      </c>
      <c r="C2279" s="11" t="str">
        <f>IFERROR(INDEX({"北京中裕世纪大酒店";"江苏利特尔绿色包装股份有限公司";"常州市金坛沃德丰电子科技有限公司"},MATCH(D2279,{"BJ_zhongyu";"JS_WX_liteer";"JS_CZ_wodefeng"},0)),"")</f>
        <v>常州市金坛沃德丰电子科技有限公司</v>
      </c>
      <c r="D2279" s="11" t="str">
        <f>[1]动作!$G2278</f>
        <v>JS_CZ_wodefeng</v>
      </c>
      <c r="E2279" s="11" t="str">
        <f>[1]动作!$D2278</f>
        <v>分系统1BMS6SOC过低一级故障</v>
      </c>
      <c r="F2279" s="11" t="s">
        <v>177</v>
      </c>
      <c r="G2279" s="12">
        <f>[1]动作!$A2278+[1]动作!$B2278</f>
        <v>43202.833495370367</v>
      </c>
      <c r="H2279" s="12"/>
      <c r="I2279" s="11"/>
    </row>
    <row r="2280" spans="1:9" hidden="1" x14ac:dyDescent="0.3">
      <c r="A2280" s="24">
        <v>2278</v>
      </c>
      <c r="B2280" s="11" t="str">
        <f>IFERROR(INDEX({"JSNY-BJ0001-01";"JSNY-JS0022-01";"JSNY-JS0002-01"},MATCH(D2280,{"BJ_zhongyu";"JS_WX_liteer";"JS_CZ_wodefeng"},0)),"")</f>
        <v>JSNY-JS0002-01</v>
      </c>
      <c r="C2280" s="11" t="str">
        <f>IFERROR(INDEX({"北京中裕世纪大酒店";"江苏利特尔绿色包装股份有限公司";"常州市金坛沃德丰电子科技有限公司"},MATCH(D2280,{"BJ_zhongyu";"JS_WX_liteer";"JS_CZ_wodefeng"},0)),"")</f>
        <v>常州市金坛沃德丰电子科技有限公司</v>
      </c>
      <c r="D2280" s="11" t="str">
        <f>[1]动作!$G2279</f>
        <v>JS_CZ_wodefeng</v>
      </c>
      <c r="E2280" s="11" t="str">
        <f>[1]动作!$D2279</f>
        <v>分系统1BMS6SOC过低二级故障</v>
      </c>
      <c r="F2280" s="11" t="s">
        <v>177</v>
      </c>
      <c r="G2280" s="12">
        <f>[1]动作!$A2279+[1]动作!$B2279</f>
        <v>43202.833495370367</v>
      </c>
      <c r="H2280" s="12"/>
      <c r="I2280" s="11"/>
    </row>
    <row r="2281" spans="1:9" hidden="1" x14ac:dyDescent="0.3">
      <c r="A2281" s="24">
        <v>2279</v>
      </c>
      <c r="B2281" s="11" t="str">
        <f>IFERROR(INDEX({"JSNY-BJ0001-01";"JSNY-JS0022-01";"JSNY-JS0002-01"},MATCH(D2281,{"BJ_zhongyu";"JS_WX_liteer";"JS_CZ_wodefeng"},0)),"")</f>
        <v>JSNY-JS0002-01</v>
      </c>
      <c r="C2281" s="11" t="str">
        <f>IFERROR(INDEX({"北京中裕世纪大酒店";"江苏利特尔绿色包装股份有限公司";"常州市金坛沃德丰电子科技有限公司"},MATCH(D2281,{"BJ_zhongyu";"JS_WX_liteer";"JS_CZ_wodefeng"},0)),"")</f>
        <v>常州市金坛沃德丰电子科技有限公司</v>
      </c>
      <c r="D2281" s="11" t="str">
        <f>[1]动作!$G2280</f>
        <v>JS_CZ_wodefeng</v>
      </c>
      <c r="E2281" s="11" t="str">
        <f>[1]动作!$D2280</f>
        <v>分系统1BMS5SOC过低一级故障</v>
      </c>
      <c r="F2281" s="11" t="s">
        <v>177</v>
      </c>
      <c r="G2281" s="12">
        <f>[1]动作!$A2280+[1]动作!$B2280</f>
        <v>43202.833564814813</v>
      </c>
      <c r="H2281" s="12"/>
      <c r="I2281" s="11"/>
    </row>
    <row r="2282" spans="1:9" hidden="1" x14ac:dyDescent="0.3">
      <c r="A2282" s="24">
        <v>2280</v>
      </c>
      <c r="B2282" s="11" t="str">
        <f>IFERROR(INDEX({"JSNY-BJ0001-01";"JSNY-JS0022-01";"JSNY-JS0002-01"},MATCH(D2282,{"BJ_zhongyu";"JS_WX_liteer";"JS_CZ_wodefeng"},0)),"")</f>
        <v>JSNY-JS0002-01</v>
      </c>
      <c r="C2282" s="11" t="str">
        <f>IFERROR(INDEX({"北京中裕世纪大酒店";"江苏利特尔绿色包装股份有限公司";"常州市金坛沃德丰电子科技有限公司"},MATCH(D2282,{"BJ_zhongyu";"JS_WX_liteer";"JS_CZ_wodefeng"},0)),"")</f>
        <v>常州市金坛沃德丰电子科技有限公司</v>
      </c>
      <c r="D2282" s="11" t="str">
        <f>[1]动作!$G2281</f>
        <v>JS_CZ_wodefeng</v>
      </c>
      <c r="E2282" s="11" t="str">
        <f>[1]动作!$D2281</f>
        <v>分系统1BMS5SOC过低二级故障</v>
      </c>
      <c r="F2282" s="11" t="s">
        <v>177</v>
      </c>
      <c r="G2282" s="12">
        <f>[1]动作!$A2281+[1]动作!$B2281</f>
        <v>43202.833564814813</v>
      </c>
      <c r="H2282" s="12"/>
      <c r="I2282" s="11"/>
    </row>
    <row r="2283" spans="1:9" hidden="1" x14ac:dyDescent="0.3">
      <c r="A2283" s="24">
        <v>2281</v>
      </c>
      <c r="B2283" s="11" t="str">
        <f>IFERROR(INDEX({"JSNY-BJ0001-01";"JSNY-JS0022-01";"JSNY-JS0002-01"},MATCH(D2283,{"BJ_zhongyu";"JS_WX_liteer";"JS_CZ_wodefeng"},0)),"")</f>
        <v>JSNY-JS0002-01</v>
      </c>
      <c r="C2283" s="11" t="str">
        <f>IFERROR(INDEX({"北京中裕世纪大酒店";"江苏利特尔绿色包装股份有限公司";"常州市金坛沃德丰电子科技有限公司"},MATCH(D2283,{"BJ_zhongyu";"JS_WX_liteer";"JS_CZ_wodefeng"},0)),"")</f>
        <v>常州市金坛沃德丰电子科技有限公司</v>
      </c>
      <c r="D2283" s="11" t="str">
        <f>[1]动作!$G2282</f>
        <v>JS_CZ_wodefeng</v>
      </c>
      <c r="E2283" s="11" t="str">
        <f>[1]动作!$D2282</f>
        <v>分系统1BMS6单体电压过低一级故障</v>
      </c>
      <c r="F2283" s="11" t="s">
        <v>177</v>
      </c>
      <c r="G2283" s="12">
        <f>[1]动作!$A2282+[1]动作!$B2282</f>
        <v>43202.833854166667</v>
      </c>
      <c r="H2283" s="12"/>
      <c r="I2283" s="11"/>
    </row>
    <row r="2284" spans="1:9" hidden="1" x14ac:dyDescent="0.3">
      <c r="A2284" s="24">
        <v>2282</v>
      </c>
      <c r="B2284" s="11" t="str">
        <f>IFERROR(INDEX({"JSNY-BJ0001-01";"JSNY-JS0022-01";"JSNY-JS0002-01"},MATCH(D2284,{"BJ_zhongyu";"JS_WX_liteer";"JS_CZ_wodefeng"},0)),"")</f>
        <v>JSNY-JS0002-01</v>
      </c>
      <c r="C2284" s="11" t="str">
        <f>IFERROR(INDEX({"北京中裕世纪大酒店";"江苏利特尔绿色包装股份有限公司";"常州市金坛沃德丰电子科技有限公司"},MATCH(D2284,{"BJ_zhongyu";"JS_WX_liteer";"JS_CZ_wodefeng"},0)),"")</f>
        <v>常州市金坛沃德丰电子科技有限公司</v>
      </c>
      <c r="D2284" s="11" t="str">
        <f>[1]动作!$G2283</f>
        <v>JS_CZ_wodefeng</v>
      </c>
      <c r="E2284" s="11" t="str">
        <f>[1]动作!$D2283</f>
        <v>分系统1BMS6单体电压过低二级故障</v>
      </c>
      <c r="F2284" s="11" t="s">
        <v>177</v>
      </c>
      <c r="G2284" s="12">
        <f>[1]动作!$A2283+[1]动作!$B2283</f>
        <v>43202.833854166667</v>
      </c>
      <c r="H2284" s="12"/>
      <c r="I2284" s="11"/>
    </row>
    <row r="2285" spans="1:9" hidden="1" x14ac:dyDescent="0.3">
      <c r="A2285" s="24">
        <v>2283</v>
      </c>
      <c r="B2285" s="11" t="str">
        <f>IFERROR(INDEX({"JSNY-BJ0001-01";"JSNY-JS0022-01";"JSNY-JS0002-01"},MATCH(D2285,{"BJ_zhongyu";"JS_WX_liteer";"JS_CZ_wodefeng"},0)),"")</f>
        <v>JSNY-JS0002-01</v>
      </c>
      <c r="C2285" s="11" t="str">
        <f>IFERROR(INDEX({"北京中裕世纪大酒店";"江苏利特尔绿色包装股份有限公司";"常州市金坛沃德丰电子科技有限公司"},MATCH(D2285,{"BJ_zhongyu";"JS_WX_liteer";"JS_CZ_wodefeng"},0)),"")</f>
        <v>常州市金坛沃德丰电子科技有限公司</v>
      </c>
      <c r="D2285" s="11" t="str">
        <f>[1]动作!$G2284</f>
        <v>JS_CZ_wodefeng</v>
      </c>
      <c r="E2285" s="11" t="str">
        <f>[1]动作!$D2284</f>
        <v>分系统1BMS4单体电压过低一级故障</v>
      </c>
      <c r="F2285" s="11" t="s">
        <v>177</v>
      </c>
      <c r="G2285" s="12">
        <f>[1]动作!$A2284+[1]动作!$B2284</f>
        <v>43202.833912037036</v>
      </c>
      <c r="H2285" s="12"/>
      <c r="I2285" s="11"/>
    </row>
    <row r="2286" spans="1:9" hidden="1" x14ac:dyDescent="0.3">
      <c r="A2286" s="24">
        <v>2284</v>
      </c>
      <c r="B2286" s="11" t="str">
        <f>IFERROR(INDEX({"JSNY-BJ0001-01";"JSNY-JS0022-01";"JSNY-JS0002-01"},MATCH(D2286,{"BJ_zhongyu";"JS_WX_liteer";"JS_CZ_wodefeng"},0)),"")</f>
        <v>JSNY-JS0002-01</v>
      </c>
      <c r="C2286" s="11" t="str">
        <f>IFERROR(INDEX({"北京中裕世纪大酒店";"江苏利特尔绿色包装股份有限公司";"常州市金坛沃德丰电子科技有限公司"},MATCH(D2286,{"BJ_zhongyu";"JS_WX_liteer";"JS_CZ_wodefeng"},0)),"")</f>
        <v>常州市金坛沃德丰电子科技有限公司</v>
      </c>
      <c r="D2286" s="11" t="str">
        <f>[1]动作!$G2285</f>
        <v>JS_CZ_wodefeng</v>
      </c>
      <c r="E2286" s="11" t="str">
        <f>[1]动作!$D2285</f>
        <v>分系统1BMS4单体电压过低二级故障</v>
      </c>
      <c r="F2286" s="11" t="s">
        <v>177</v>
      </c>
      <c r="G2286" s="12">
        <f>[1]动作!$A2285+[1]动作!$B2285</f>
        <v>43202.833912037036</v>
      </c>
      <c r="H2286" s="12"/>
      <c r="I2286" s="11"/>
    </row>
    <row r="2287" spans="1:9" hidden="1" x14ac:dyDescent="0.3">
      <c r="A2287" s="24">
        <v>2285</v>
      </c>
      <c r="B2287" s="11" t="str">
        <f>IFERROR(INDEX({"JSNY-BJ0001-01";"JSNY-JS0022-01";"JSNY-JS0002-01"},MATCH(D2287,{"BJ_zhongyu";"JS_WX_liteer";"JS_CZ_wodefeng"},0)),"")</f>
        <v>JSNY-JS0002-01</v>
      </c>
      <c r="C2287" s="11" t="str">
        <f>IFERROR(INDEX({"北京中裕世纪大酒店";"江苏利特尔绿色包装股份有限公司";"常州市金坛沃德丰电子科技有限公司"},MATCH(D2287,{"BJ_zhongyu";"JS_WX_liteer";"JS_CZ_wodefeng"},0)),"")</f>
        <v>常州市金坛沃德丰电子科技有限公司</v>
      </c>
      <c r="D2287" s="11" t="str">
        <f>[1]动作!$G2286</f>
        <v>JS_CZ_wodefeng</v>
      </c>
      <c r="E2287" s="11" t="str">
        <f>[1]动作!$D2286</f>
        <v>分系统1告警状态</v>
      </c>
      <c r="F2287" s="11" t="s">
        <v>178</v>
      </c>
      <c r="G2287" s="12">
        <f>[1]动作!$A2286+[1]动作!$B2286</f>
        <v>43202.841203703705</v>
      </c>
      <c r="H2287" s="12"/>
      <c r="I2287" s="11"/>
    </row>
    <row r="2288" spans="1:9" hidden="1" x14ac:dyDescent="0.3">
      <c r="A2288" s="24">
        <v>2286</v>
      </c>
      <c r="B2288" s="11" t="str">
        <f>IFERROR(INDEX({"JSNY-BJ0001-01";"JSNY-JS0022-01";"JSNY-JS0002-01"},MATCH(D2288,{"BJ_zhongyu";"JS_WX_liteer";"JS_CZ_wodefeng"},0)),"")</f>
        <v>JSNY-JS0002-01</v>
      </c>
      <c r="C2288" s="11" t="str">
        <f>IFERROR(INDEX({"北京中裕世纪大酒店";"江苏利特尔绿色包装股份有限公司";"常州市金坛沃德丰电子科技有限公司"},MATCH(D2288,{"BJ_zhongyu";"JS_WX_liteer";"JS_CZ_wodefeng"},0)),"")</f>
        <v>常州市金坛沃德丰电子科技有限公司</v>
      </c>
      <c r="D2288" s="11" t="str">
        <f>[1]动作!$G2287</f>
        <v>JS_CZ_wodefeng</v>
      </c>
      <c r="E2288" s="11" t="str">
        <f>[1]动作!$D2287</f>
        <v>分系统1BCMS2告警状态</v>
      </c>
      <c r="F2288" s="11" t="s">
        <v>177</v>
      </c>
      <c r="G2288" s="12">
        <f>[1]动作!$A2287+[1]动作!$B2287</f>
        <v>43202.841203703705</v>
      </c>
      <c r="H2288" s="12"/>
      <c r="I2288" s="11"/>
    </row>
    <row r="2289" spans="1:9" hidden="1" x14ac:dyDescent="0.3">
      <c r="A2289" s="24">
        <v>2287</v>
      </c>
      <c r="B2289" s="11" t="str">
        <f>IFERROR(INDEX({"JSNY-BJ0001-01";"JSNY-JS0022-01";"JSNY-JS0002-01"},MATCH(D2289,{"BJ_zhongyu";"JS_WX_liteer";"JS_CZ_wodefeng"},0)),"")</f>
        <v>JSNY-JS0002-01</v>
      </c>
      <c r="C2289" s="11" t="str">
        <f>IFERROR(INDEX({"北京中裕世纪大酒店";"江苏利特尔绿色包装股份有限公司";"常州市金坛沃德丰电子科技有限公司"},MATCH(D2289,{"BJ_zhongyu";"JS_WX_liteer";"JS_CZ_wodefeng"},0)),"")</f>
        <v>常州市金坛沃德丰电子科技有限公司</v>
      </c>
      <c r="D2289" s="11" t="str">
        <f>[1]动作!$G2288</f>
        <v>JS_CZ_wodefeng</v>
      </c>
      <c r="E2289" s="11" t="str">
        <f>[1]动作!$D2288</f>
        <v>分系统1BMS2单体电压过低一级故障</v>
      </c>
      <c r="F2289" s="11" t="s">
        <v>177</v>
      </c>
      <c r="G2289" s="12">
        <f>[1]动作!$A2288+[1]动作!$B2288</f>
        <v>43202.843518518515</v>
      </c>
      <c r="H2289" s="12"/>
      <c r="I2289" s="11"/>
    </row>
    <row r="2290" spans="1:9" hidden="1" x14ac:dyDescent="0.3">
      <c r="A2290" s="24">
        <v>2288</v>
      </c>
      <c r="B2290" s="11" t="str">
        <f>IFERROR(INDEX({"JSNY-BJ0001-01";"JSNY-JS0022-01";"JSNY-JS0002-01"},MATCH(D2290,{"BJ_zhongyu";"JS_WX_liteer";"JS_CZ_wodefeng"},0)),"")</f>
        <v>JSNY-JS0022-01</v>
      </c>
      <c r="C2290" s="11" t="str">
        <f>IFERROR(INDEX({"北京中裕世纪大酒店";"江苏利特尔绿色包装股份有限公司";"常州市金坛沃德丰电子科技有限公司"},MATCH(D2290,{"BJ_zhongyu";"JS_WX_liteer";"JS_CZ_wodefeng"},0)),"")</f>
        <v>江苏利特尔绿色包装股份有限公司</v>
      </c>
      <c r="D2290" s="11" t="str">
        <f>[1]动作!$G2289</f>
        <v>JS_WX_liteer</v>
      </c>
      <c r="E2290" s="11" t="str">
        <f>[1]动作!$D2289</f>
        <v>分系统1BMS8总电压过低一级故障</v>
      </c>
      <c r="F2290" s="11" t="s">
        <v>177</v>
      </c>
      <c r="G2290" s="12">
        <f>[1]动作!$A2289+[1]动作!$B2289</f>
        <v>43202.850636574076</v>
      </c>
      <c r="H2290" s="12"/>
      <c r="I2290" s="11"/>
    </row>
    <row r="2291" spans="1:9" hidden="1" x14ac:dyDescent="0.3">
      <c r="A2291" s="24">
        <v>2289</v>
      </c>
      <c r="B2291" s="11" t="str">
        <f>IFERROR(INDEX({"JSNY-BJ0001-01";"JSNY-JS0022-01";"JSNY-JS0002-01"},MATCH(D2291,{"BJ_zhongyu";"JS_WX_liteer";"JS_CZ_wodefeng"},0)),"")</f>
        <v>JSNY-JS0022-01</v>
      </c>
      <c r="C2291" s="11" t="str">
        <f>IFERROR(INDEX({"北京中裕世纪大酒店";"江苏利特尔绿色包装股份有限公司";"常州市金坛沃德丰电子科技有限公司"},MATCH(D2291,{"BJ_zhongyu";"JS_WX_liteer";"JS_CZ_wodefeng"},0)),"")</f>
        <v>江苏利特尔绿色包装股份有限公司</v>
      </c>
      <c r="D2291" s="11" t="str">
        <f>[1]动作!$G2290</f>
        <v>JS_WX_liteer</v>
      </c>
      <c r="E2291" s="11" t="str">
        <f>[1]动作!$D2290</f>
        <v>分系统1BMS8总电压过低二级故障</v>
      </c>
      <c r="F2291" s="11" t="s">
        <v>177</v>
      </c>
      <c r="G2291" s="12">
        <f>[1]动作!$A2290+[1]动作!$B2290</f>
        <v>43202.850636574076</v>
      </c>
      <c r="H2291" s="12"/>
      <c r="I2291" s="11"/>
    </row>
    <row r="2292" spans="1:9" hidden="1" x14ac:dyDescent="0.3">
      <c r="A2292" s="24">
        <v>2290</v>
      </c>
      <c r="B2292" s="11" t="str">
        <f>IFERROR(INDEX({"JSNY-BJ0001-01";"JSNY-JS0022-01";"JSNY-JS0002-01"},MATCH(D2292,{"BJ_zhongyu";"JS_WX_liteer";"JS_CZ_wodefeng"},0)),"")</f>
        <v>JSNY-JS0022-01</v>
      </c>
      <c r="C2292" s="11" t="str">
        <f>IFERROR(INDEX({"北京中裕世纪大酒店";"江苏利特尔绿色包装股份有限公司";"常州市金坛沃德丰电子科技有限公司"},MATCH(D2292,{"BJ_zhongyu";"JS_WX_liteer";"JS_CZ_wodefeng"},0)),"")</f>
        <v>江苏利特尔绿色包装股份有限公司</v>
      </c>
      <c r="D2292" s="11" t="str">
        <f>[1]动作!$G2291</f>
        <v>JS_WX_liteer</v>
      </c>
      <c r="E2292" s="11" t="str">
        <f>[1]动作!$D2291</f>
        <v>分系统1BMS9总电压过低一级故障</v>
      </c>
      <c r="F2292" s="11" t="s">
        <v>177</v>
      </c>
      <c r="G2292" s="12">
        <f>[1]动作!$A2291+[1]动作!$B2291</f>
        <v>43202.850694444445</v>
      </c>
      <c r="H2292" s="12"/>
      <c r="I2292" s="11"/>
    </row>
    <row r="2293" spans="1:9" hidden="1" x14ac:dyDescent="0.3">
      <c r="A2293" s="24">
        <v>2291</v>
      </c>
      <c r="B2293" s="11" t="str">
        <f>IFERROR(INDEX({"JSNY-BJ0001-01";"JSNY-JS0022-01";"JSNY-JS0002-01"},MATCH(D2293,{"BJ_zhongyu";"JS_WX_liteer";"JS_CZ_wodefeng"},0)),"")</f>
        <v>JSNY-JS0022-01</v>
      </c>
      <c r="C2293" s="11" t="str">
        <f>IFERROR(INDEX({"北京中裕世纪大酒店";"江苏利特尔绿色包装股份有限公司";"常州市金坛沃德丰电子科技有限公司"},MATCH(D2293,{"BJ_zhongyu";"JS_WX_liteer";"JS_CZ_wodefeng"},0)),"")</f>
        <v>江苏利特尔绿色包装股份有限公司</v>
      </c>
      <c r="D2293" s="11" t="str">
        <f>[1]动作!$G2292</f>
        <v>JS_WX_liteer</v>
      </c>
      <c r="E2293" s="11" t="str">
        <f>[1]动作!$D2292</f>
        <v>分系统1BMS9总电压过低二级故障</v>
      </c>
      <c r="F2293" s="11" t="s">
        <v>177</v>
      </c>
      <c r="G2293" s="12">
        <f>[1]动作!$A2292+[1]动作!$B2292</f>
        <v>43202.850694444445</v>
      </c>
      <c r="H2293" s="12"/>
      <c r="I2293" s="11"/>
    </row>
    <row r="2294" spans="1:9" hidden="1" x14ac:dyDescent="0.3">
      <c r="A2294" s="24">
        <v>2292</v>
      </c>
      <c r="B2294" s="11" t="str">
        <f>IFERROR(INDEX({"JSNY-BJ0001-01";"JSNY-JS0022-01";"JSNY-JS0002-01"},MATCH(D2294,{"BJ_zhongyu";"JS_WX_liteer";"JS_CZ_wodefeng"},0)),"")</f>
        <v>JSNY-JS0022-01</v>
      </c>
      <c r="C2294" s="11" t="str">
        <f>IFERROR(INDEX({"北京中裕世纪大酒店";"江苏利特尔绿色包装股份有限公司";"常州市金坛沃德丰电子科技有限公司"},MATCH(D2294,{"BJ_zhongyu";"JS_WX_liteer";"JS_CZ_wodefeng"},0)),"")</f>
        <v>江苏利特尔绿色包装股份有限公司</v>
      </c>
      <c r="D2294" s="11" t="str">
        <f>[1]动作!$G2293</f>
        <v>JS_WX_liteer</v>
      </c>
      <c r="E2294" s="11" t="str">
        <f>[1]动作!$D2293</f>
        <v>分系统1BMS3总电压过低一级故障</v>
      </c>
      <c r="F2294" s="11" t="s">
        <v>177</v>
      </c>
      <c r="G2294" s="12">
        <f>[1]动作!$A2293+[1]动作!$B2293</f>
        <v>43202.851041666669</v>
      </c>
      <c r="H2294" s="12"/>
      <c r="I2294" s="11"/>
    </row>
    <row r="2295" spans="1:9" hidden="1" x14ac:dyDescent="0.3">
      <c r="A2295" s="24">
        <v>2293</v>
      </c>
      <c r="B2295" s="11" t="str">
        <f>IFERROR(INDEX({"JSNY-BJ0001-01";"JSNY-JS0022-01";"JSNY-JS0002-01"},MATCH(D2295,{"BJ_zhongyu";"JS_WX_liteer";"JS_CZ_wodefeng"},0)),"")</f>
        <v>JSNY-JS0022-01</v>
      </c>
      <c r="C2295" s="11" t="str">
        <f>IFERROR(INDEX({"北京中裕世纪大酒店";"江苏利特尔绿色包装股份有限公司";"常州市金坛沃德丰电子科技有限公司"},MATCH(D2295,{"BJ_zhongyu";"JS_WX_liteer";"JS_CZ_wodefeng"},0)),"")</f>
        <v>江苏利特尔绿色包装股份有限公司</v>
      </c>
      <c r="D2295" s="11" t="str">
        <f>[1]动作!$G2294</f>
        <v>JS_WX_liteer</v>
      </c>
      <c r="E2295" s="11" t="str">
        <f>[1]动作!$D2294</f>
        <v>分系统1BMS3总电压过低二级故障</v>
      </c>
      <c r="F2295" s="11" t="s">
        <v>177</v>
      </c>
      <c r="G2295" s="12">
        <f>[1]动作!$A2294+[1]动作!$B2294</f>
        <v>43202.851041666669</v>
      </c>
      <c r="H2295" s="12"/>
      <c r="I2295" s="11"/>
    </row>
    <row r="2296" spans="1:9" hidden="1" x14ac:dyDescent="0.3">
      <c r="A2296" s="24">
        <v>2294</v>
      </c>
      <c r="B2296" s="11" t="str">
        <f>IFERROR(INDEX({"JSNY-BJ0001-01";"JSNY-JS0022-01";"JSNY-JS0002-01"},MATCH(D2296,{"BJ_zhongyu";"JS_WX_liteer";"JS_CZ_wodefeng"},0)),"")</f>
        <v>JSNY-JS0022-01</v>
      </c>
      <c r="C2296" s="11" t="str">
        <f>IFERROR(INDEX({"北京中裕世纪大酒店";"江苏利特尔绿色包装股份有限公司";"常州市金坛沃德丰电子科技有限公司"},MATCH(D2296,{"BJ_zhongyu";"JS_WX_liteer";"JS_CZ_wodefeng"},0)),"")</f>
        <v>江苏利特尔绿色包装股份有限公司</v>
      </c>
      <c r="D2296" s="11" t="str">
        <f>[1]动作!$G2295</f>
        <v>JS_WX_liteer</v>
      </c>
      <c r="E2296" s="11" t="str">
        <f>[1]动作!$D2295</f>
        <v>分系统1BMS1总电压过低一级故障</v>
      </c>
      <c r="F2296" s="11" t="s">
        <v>177</v>
      </c>
      <c r="G2296" s="12">
        <f>[1]动作!$A2295+[1]动作!$B2295</f>
        <v>43202.851388888892</v>
      </c>
      <c r="H2296" s="12"/>
      <c r="I2296" s="11"/>
    </row>
    <row r="2297" spans="1:9" hidden="1" x14ac:dyDescent="0.3">
      <c r="A2297" s="24">
        <v>2295</v>
      </c>
      <c r="B2297" s="11" t="str">
        <f>IFERROR(INDEX({"JSNY-BJ0001-01";"JSNY-JS0022-01";"JSNY-JS0002-01"},MATCH(D2297,{"BJ_zhongyu";"JS_WX_liteer";"JS_CZ_wodefeng"},0)),"")</f>
        <v>JSNY-JS0022-01</v>
      </c>
      <c r="C2297" s="11" t="str">
        <f>IFERROR(INDEX({"北京中裕世纪大酒店";"江苏利特尔绿色包装股份有限公司";"常州市金坛沃德丰电子科技有限公司"},MATCH(D2297,{"BJ_zhongyu";"JS_WX_liteer";"JS_CZ_wodefeng"},0)),"")</f>
        <v>江苏利特尔绿色包装股份有限公司</v>
      </c>
      <c r="D2297" s="11" t="str">
        <f>[1]动作!$G2296</f>
        <v>JS_WX_liteer</v>
      </c>
      <c r="E2297" s="11" t="str">
        <f>[1]动作!$D2296</f>
        <v>分系统1BMS1总电压过低二级故障</v>
      </c>
      <c r="F2297" s="11" t="s">
        <v>177</v>
      </c>
      <c r="G2297" s="12">
        <f>[1]动作!$A2296+[1]动作!$B2296</f>
        <v>43202.851388888892</v>
      </c>
      <c r="H2297" s="12"/>
      <c r="I2297" s="11"/>
    </row>
    <row r="2298" spans="1:9" hidden="1" x14ac:dyDescent="0.3">
      <c r="A2298" s="24">
        <v>2296</v>
      </c>
      <c r="B2298" s="11" t="str">
        <f>IFERROR(INDEX({"JSNY-BJ0001-01";"JSNY-JS0022-01";"JSNY-JS0002-01"},MATCH(D2298,{"BJ_zhongyu";"JS_WX_liteer";"JS_CZ_wodefeng"},0)),"")</f>
        <v>JSNY-JS0022-01</v>
      </c>
      <c r="C2298" s="11" t="str">
        <f>IFERROR(INDEX({"北京中裕世纪大酒店";"江苏利特尔绿色包装股份有限公司";"常州市金坛沃德丰电子科技有限公司"},MATCH(D2298,{"BJ_zhongyu";"JS_WX_liteer";"JS_CZ_wodefeng"},0)),"")</f>
        <v>江苏利特尔绿色包装股份有限公司</v>
      </c>
      <c r="D2298" s="11" t="str">
        <f>[1]动作!$G2297</f>
        <v>JS_WX_liteer</v>
      </c>
      <c r="E2298" s="11" t="str">
        <f>[1]动作!$D2297</f>
        <v>分系统1BMS4总电压过低一级故障</v>
      </c>
      <c r="F2298" s="11" t="s">
        <v>177</v>
      </c>
      <c r="G2298" s="12">
        <f>[1]动作!$A2297+[1]动作!$B2297</f>
        <v>43202.8515162037</v>
      </c>
      <c r="H2298" s="12"/>
      <c r="I2298" s="11"/>
    </row>
    <row r="2299" spans="1:9" hidden="1" x14ac:dyDescent="0.3">
      <c r="A2299" s="24">
        <v>2297</v>
      </c>
      <c r="B2299" s="11" t="str">
        <f>IFERROR(INDEX({"JSNY-BJ0001-01";"JSNY-JS0022-01";"JSNY-JS0002-01"},MATCH(D2299,{"BJ_zhongyu";"JS_WX_liteer";"JS_CZ_wodefeng"},0)),"")</f>
        <v>JSNY-JS0022-01</v>
      </c>
      <c r="C2299" s="11" t="str">
        <f>IFERROR(INDEX({"北京中裕世纪大酒店";"江苏利特尔绿色包装股份有限公司";"常州市金坛沃德丰电子科技有限公司"},MATCH(D2299,{"BJ_zhongyu";"JS_WX_liteer";"JS_CZ_wodefeng"},0)),"")</f>
        <v>江苏利特尔绿色包装股份有限公司</v>
      </c>
      <c r="D2299" s="11" t="str">
        <f>[1]动作!$G2298</f>
        <v>JS_WX_liteer</v>
      </c>
      <c r="E2299" s="11" t="str">
        <f>[1]动作!$D2298</f>
        <v>分系统1BMS4总电压过低二级故障</v>
      </c>
      <c r="F2299" s="11" t="s">
        <v>177</v>
      </c>
      <c r="G2299" s="12">
        <f>[1]动作!$A2298+[1]动作!$B2298</f>
        <v>43202.8515162037</v>
      </c>
      <c r="H2299" s="12"/>
      <c r="I2299" s="11"/>
    </row>
    <row r="2300" spans="1:9" hidden="1" x14ac:dyDescent="0.3">
      <c r="A2300" s="24">
        <v>2298</v>
      </c>
      <c r="B2300" s="11" t="str">
        <f>IFERROR(INDEX({"JSNY-BJ0001-01";"JSNY-JS0022-01";"JSNY-JS0002-01"},MATCH(D2300,{"BJ_zhongyu";"JS_WX_liteer";"JS_CZ_wodefeng"},0)),"")</f>
        <v>JSNY-JS0022-01</v>
      </c>
      <c r="C2300" s="11" t="str">
        <f>IFERROR(INDEX({"北京中裕世纪大酒店";"江苏利特尔绿色包装股份有限公司";"常州市金坛沃德丰电子科技有限公司"},MATCH(D2300,{"BJ_zhongyu";"JS_WX_liteer";"JS_CZ_wodefeng"},0)),"")</f>
        <v>江苏利特尔绿色包装股份有限公司</v>
      </c>
      <c r="D2300" s="11" t="str">
        <f>[1]动作!$G2299</f>
        <v>JS_WX_liteer</v>
      </c>
      <c r="E2300" s="11" t="str">
        <f>[1]动作!$D2299</f>
        <v>分系统1BMS2总电压过低一级故障</v>
      </c>
      <c r="F2300" s="11" t="s">
        <v>177</v>
      </c>
      <c r="G2300" s="12">
        <f>[1]动作!$A2299+[1]动作!$B2299</f>
        <v>43202.851736111108</v>
      </c>
      <c r="H2300" s="12"/>
      <c r="I2300" s="11"/>
    </row>
    <row r="2301" spans="1:9" hidden="1" x14ac:dyDescent="0.3">
      <c r="A2301" s="24">
        <v>2299</v>
      </c>
      <c r="B2301" s="11" t="str">
        <f>IFERROR(INDEX({"JSNY-BJ0001-01";"JSNY-JS0022-01";"JSNY-JS0002-01"},MATCH(D2301,{"BJ_zhongyu";"JS_WX_liteer";"JS_CZ_wodefeng"},0)),"")</f>
        <v>JSNY-JS0022-01</v>
      </c>
      <c r="C2301" s="11" t="str">
        <f>IFERROR(INDEX({"北京中裕世纪大酒店";"江苏利特尔绿色包装股份有限公司";"常州市金坛沃德丰电子科技有限公司"},MATCH(D2301,{"BJ_zhongyu";"JS_WX_liteer";"JS_CZ_wodefeng"},0)),"")</f>
        <v>江苏利特尔绿色包装股份有限公司</v>
      </c>
      <c r="D2301" s="11" t="str">
        <f>[1]动作!$G2300</f>
        <v>JS_WX_liteer</v>
      </c>
      <c r="E2301" s="11" t="str">
        <f>[1]动作!$D2300</f>
        <v>分系统1BMS2总电压过低二级故障</v>
      </c>
      <c r="F2301" s="11" t="s">
        <v>177</v>
      </c>
      <c r="G2301" s="12">
        <f>[1]动作!$A2300+[1]动作!$B2300</f>
        <v>43202.851736111108</v>
      </c>
      <c r="H2301" s="12"/>
      <c r="I2301" s="11"/>
    </row>
    <row r="2302" spans="1:9" hidden="1" x14ac:dyDescent="0.3">
      <c r="A2302" s="24">
        <v>2300</v>
      </c>
      <c r="B2302" s="11" t="str">
        <f>IFERROR(INDEX({"JSNY-BJ0001-01";"JSNY-JS0022-01";"JSNY-JS0002-01"},MATCH(D2302,{"BJ_zhongyu";"JS_WX_liteer";"JS_CZ_wodefeng"},0)),"")</f>
        <v>JSNY-JS0022-01</v>
      </c>
      <c r="C2302" s="11" t="str">
        <f>IFERROR(INDEX({"北京中裕世纪大酒店";"江苏利特尔绿色包装股份有限公司";"常州市金坛沃德丰电子科技有限公司"},MATCH(D2302,{"BJ_zhongyu";"JS_WX_liteer";"JS_CZ_wodefeng"},0)),"")</f>
        <v>江苏利特尔绿色包装股份有限公司</v>
      </c>
      <c r="D2302" s="11" t="str">
        <f>[1]动作!$G2301</f>
        <v>JS_WX_liteer</v>
      </c>
      <c r="E2302" s="11" t="str">
        <f>[1]动作!$D2301</f>
        <v>分系统1BMS7总电压过低一级故障</v>
      </c>
      <c r="F2302" s="11" t="s">
        <v>177</v>
      </c>
      <c r="G2302" s="12">
        <f>[1]动作!$A2301+[1]动作!$B2301</f>
        <v>43202.851736111108</v>
      </c>
      <c r="H2302" s="12"/>
      <c r="I2302" s="11"/>
    </row>
    <row r="2303" spans="1:9" hidden="1" x14ac:dyDescent="0.3">
      <c r="A2303" s="24">
        <v>2301</v>
      </c>
      <c r="B2303" s="11" t="str">
        <f>IFERROR(INDEX({"JSNY-BJ0001-01";"JSNY-JS0022-01";"JSNY-JS0002-01"},MATCH(D2303,{"BJ_zhongyu";"JS_WX_liteer";"JS_CZ_wodefeng"},0)),"")</f>
        <v>JSNY-JS0022-01</v>
      </c>
      <c r="C2303" s="11" t="str">
        <f>IFERROR(INDEX({"北京中裕世纪大酒店";"江苏利特尔绿色包装股份有限公司";"常州市金坛沃德丰电子科技有限公司"},MATCH(D2303,{"BJ_zhongyu";"JS_WX_liteer";"JS_CZ_wodefeng"},0)),"")</f>
        <v>江苏利特尔绿色包装股份有限公司</v>
      </c>
      <c r="D2303" s="11" t="str">
        <f>[1]动作!$G2302</f>
        <v>JS_WX_liteer</v>
      </c>
      <c r="E2303" s="11" t="str">
        <f>[1]动作!$D2302</f>
        <v>分系统1BMS7总电压过低二级故障</v>
      </c>
      <c r="F2303" s="11" t="s">
        <v>177</v>
      </c>
      <c r="G2303" s="12">
        <f>[1]动作!$A2302+[1]动作!$B2302</f>
        <v>43202.851736111108</v>
      </c>
      <c r="H2303" s="12"/>
      <c r="I2303" s="11"/>
    </row>
    <row r="2304" spans="1:9" hidden="1" x14ac:dyDescent="0.3">
      <c r="A2304" s="24">
        <v>2302</v>
      </c>
      <c r="B2304" s="11" t="str">
        <f>IFERROR(INDEX({"JSNY-BJ0001-01";"JSNY-JS0022-01";"JSNY-JS0002-01"},MATCH(D2304,{"BJ_zhongyu";"JS_WX_liteer";"JS_CZ_wodefeng"},0)),"")</f>
        <v>JSNY-JS0022-01</v>
      </c>
      <c r="C2304" s="11" t="str">
        <f>IFERROR(INDEX({"北京中裕世纪大酒店";"江苏利特尔绿色包装股份有限公司";"常州市金坛沃德丰电子科技有限公司"},MATCH(D2304,{"BJ_zhongyu";"JS_WX_liteer";"JS_CZ_wodefeng"},0)),"")</f>
        <v>江苏利特尔绿色包装股份有限公司</v>
      </c>
      <c r="D2304" s="11" t="str">
        <f>[1]动作!$G2303</f>
        <v>JS_WX_liteer</v>
      </c>
      <c r="E2304" s="11" t="str">
        <f>[1]动作!$D2303</f>
        <v>分系统1BMS5总电压过低一级故障</v>
      </c>
      <c r="F2304" s="11" t="s">
        <v>177</v>
      </c>
      <c r="G2304" s="12">
        <f>[1]动作!$A2303+[1]动作!$B2303</f>
        <v>43202.851863425924</v>
      </c>
      <c r="H2304" s="12"/>
      <c r="I2304" s="11"/>
    </row>
    <row r="2305" spans="1:9" hidden="1" x14ac:dyDescent="0.3">
      <c r="A2305" s="24">
        <v>2303</v>
      </c>
      <c r="B2305" s="11" t="str">
        <f>IFERROR(INDEX({"JSNY-BJ0001-01";"JSNY-JS0022-01";"JSNY-JS0002-01"},MATCH(D2305,{"BJ_zhongyu";"JS_WX_liteer";"JS_CZ_wodefeng"},0)),"")</f>
        <v>JSNY-JS0022-01</v>
      </c>
      <c r="C2305" s="11" t="str">
        <f>IFERROR(INDEX({"北京中裕世纪大酒店";"江苏利特尔绿色包装股份有限公司";"常州市金坛沃德丰电子科技有限公司"},MATCH(D2305,{"BJ_zhongyu";"JS_WX_liteer";"JS_CZ_wodefeng"},0)),"")</f>
        <v>江苏利特尔绿色包装股份有限公司</v>
      </c>
      <c r="D2305" s="11" t="str">
        <f>[1]动作!$G2304</f>
        <v>JS_WX_liteer</v>
      </c>
      <c r="E2305" s="11" t="str">
        <f>[1]动作!$D2304</f>
        <v>分系统1BMS5总电压过低二级故障</v>
      </c>
      <c r="F2305" s="11" t="s">
        <v>177</v>
      </c>
      <c r="G2305" s="12">
        <f>[1]动作!$A2304+[1]动作!$B2304</f>
        <v>43202.851863425924</v>
      </c>
      <c r="H2305" s="12"/>
      <c r="I2305" s="11"/>
    </row>
    <row r="2306" spans="1:9" hidden="1" x14ac:dyDescent="0.3">
      <c r="A2306" s="24">
        <v>2304</v>
      </c>
      <c r="B2306" s="11" t="str">
        <f>IFERROR(INDEX({"JSNY-BJ0001-01";"JSNY-JS0022-01";"JSNY-JS0002-01"},MATCH(D2306,{"BJ_zhongyu";"JS_WX_liteer";"JS_CZ_wodefeng"},0)),"")</f>
        <v>JSNY-JS0022-01</v>
      </c>
      <c r="C2306" s="11" t="str">
        <f>IFERROR(INDEX({"北京中裕世纪大酒店";"江苏利特尔绿色包装股份有限公司";"常州市金坛沃德丰电子科技有限公司"},MATCH(D2306,{"BJ_zhongyu";"JS_WX_liteer";"JS_CZ_wodefeng"},0)),"")</f>
        <v>江苏利特尔绿色包装股份有限公司</v>
      </c>
      <c r="D2306" s="11" t="str">
        <f>[1]动作!$G2305</f>
        <v>JS_WX_liteer</v>
      </c>
      <c r="E2306" s="11" t="str">
        <f>[1]动作!$D2305</f>
        <v>分系统1BMS6总电压过低一级故障</v>
      </c>
      <c r="F2306" s="11" t="s">
        <v>177</v>
      </c>
      <c r="G2306" s="12">
        <f>[1]动作!$A2305+[1]动作!$B2305</f>
        <v>43202.851909722223</v>
      </c>
      <c r="H2306" s="12"/>
      <c r="I2306" s="11"/>
    </row>
    <row r="2307" spans="1:9" hidden="1" x14ac:dyDescent="0.3">
      <c r="A2307" s="24">
        <v>2305</v>
      </c>
      <c r="B2307" s="11" t="str">
        <f>IFERROR(INDEX({"JSNY-BJ0001-01";"JSNY-JS0022-01";"JSNY-JS0002-01"},MATCH(D2307,{"BJ_zhongyu";"JS_WX_liteer";"JS_CZ_wodefeng"},0)),"")</f>
        <v>JSNY-JS0022-01</v>
      </c>
      <c r="C2307" s="11" t="str">
        <f>IFERROR(INDEX({"北京中裕世纪大酒店";"江苏利特尔绿色包装股份有限公司";"常州市金坛沃德丰电子科技有限公司"},MATCH(D2307,{"BJ_zhongyu";"JS_WX_liteer";"JS_CZ_wodefeng"},0)),"")</f>
        <v>江苏利特尔绿色包装股份有限公司</v>
      </c>
      <c r="D2307" s="11" t="str">
        <f>[1]动作!$G2306</f>
        <v>JS_WX_liteer</v>
      </c>
      <c r="E2307" s="11" t="str">
        <f>[1]动作!$D2306</f>
        <v>分系统1BMS6总电压过低二级故障</v>
      </c>
      <c r="F2307" s="11" t="s">
        <v>177</v>
      </c>
      <c r="G2307" s="12">
        <f>[1]动作!$A2306+[1]动作!$B2306</f>
        <v>43202.851909722223</v>
      </c>
      <c r="H2307" s="12"/>
      <c r="I2307" s="11"/>
    </row>
    <row r="2308" spans="1:9" hidden="1" x14ac:dyDescent="0.3">
      <c r="A2308" s="24">
        <v>2306</v>
      </c>
      <c r="B2308" s="11" t="str">
        <f>IFERROR(INDEX({"JSNY-BJ0001-01";"JSNY-JS0022-01";"JSNY-JS0002-01"},MATCH(D2308,{"BJ_zhongyu";"JS_WX_liteer";"JS_CZ_wodefeng"},0)),"")</f>
        <v>JSNY-JS0022-01</v>
      </c>
      <c r="C2308" s="11" t="str">
        <f>IFERROR(INDEX({"北京中裕世纪大酒店";"江苏利特尔绿色包装股份有限公司";"常州市金坛沃德丰电子科技有限公司"},MATCH(D2308,{"BJ_zhongyu";"JS_WX_liteer";"JS_CZ_wodefeng"},0)),"")</f>
        <v>江苏利特尔绿色包装股份有限公司</v>
      </c>
      <c r="D2308" s="11" t="str">
        <f>[1]动作!$G2307</f>
        <v>JS_WX_liteer</v>
      </c>
      <c r="E2308" s="11" t="str">
        <f>[1]动作!$D2307</f>
        <v>分系统1BMS8单体电压过低一级故障</v>
      </c>
      <c r="F2308" s="11" t="s">
        <v>177</v>
      </c>
      <c r="G2308" s="12">
        <f>[1]动作!$A2307+[1]动作!$B2307</f>
        <v>43202.860891203702</v>
      </c>
      <c r="H2308" s="12"/>
      <c r="I2308" s="11"/>
    </row>
    <row r="2309" spans="1:9" hidden="1" x14ac:dyDescent="0.3">
      <c r="A2309" s="24">
        <v>2307</v>
      </c>
      <c r="B2309" s="11" t="str">
        <f>IFERROR(INDEX({"JSNY-BJ0001-01";"JSNY-JS0022-01";"JSNY-JS0002-01"},MATCH(D2309,{"BJ_zhongyu";"JS_WX_liteer";"JS_CZ_wodefeng"},0)),"")</f>
        <v>JSNY-JS0022-01</v>
      </c>
      <c r="C2309" s="11" t="str">
        <f>IFERROR(INDEX({"北京中裕世纪大酒店";"江苏利特尔绿色包装股份有限公司";"常州市金坛沃德丰电子科技有限公司"},MATCH(D2309,{"BJ_zhongyu";"JS_WX_liteer";"JS_CZ_wodefeng"},0)),"")</f>
        <v>江苏利特尔绿色包装股份有限公司</v>
      </c>
      <c r="D2309" s="11" t="str">
        <f>[1]动作!$G2308</f>
        <v>JS_WX_liteer</v>
      </c>
      <c r="E2309" s="11" t="str">
        <f>[1]动作!$D2308</f>
        <v>分系统1BMS8单体电压过低二级故障</v>
      </c>
      <c r="F2309" s="11" t="s">
        <v>177</v>
      </c>
      <c r="G2309" s="12">
        <f>[1]动作!$A2308+[1]动作!$B2308</f>
        <v>43202.860891203702</v>
      </c>
      <c r="H2309" s="12"/>
      <c r="I2309" s="11"/>
    </row>
    <row r="2310" spans="1:9" hidden="1" x14ac:dyDescent="0.3">
      <c r="A2310" s="24">
        <v>2308</v>
      </c>
      <c r="B2310" s="11" t="str">
        <f>IFERROR(INDEX({"JSNY-BJ0001-01";"JSNY-JS0022-01";"JSNY-JS0002-01"},MATCH(D2310,{"BJ_zhongyu";"JS_WX_liteer";"JS_CZ_wodefeng"},0)),"")</f>
        <v>JSNY-JS0022-01</v>
      </c>
      <c r="C2310" s="11" t="str">
        <f>IFERROR(INDEX({"北京中裕世纪大酒店";"江苏利特尔绿色包装股份有限公司";"常州市金坛沃德丰电子科技有限公司"},MATCH(D2310,{"BJ_zhongyu";"JS_WX_liteer";"JS_CZ_wodefeng"},0)),"")</f>
        <v>江苏利特尔绿色包装股份有限公司</v>
      </c>
      <c r="D2310" s="11" t="str">
        <f>[1]动作!$G2309</f>
        <v>JS_WX_liteer</v>
      </c>
      <c r="E2310" s="11" t="str">
        <f>[1]动作!$D2309</f>
        <v>分系统1BMS9单体电压过低一级故障</v>
      </c>
      <c r="F2310" s="11" t="s">
        <v>177</v>
      </c>
      <c r="G2310" s="12">
        <f>[1]动作!$A2309+[1]动作!$B2309</f>
        <v>43202.861354166664</v>
      </c>
      <c r="H2310" s="12"/>
      <c r="I2310" s="11"/>
    </row>
    <row r="2311" spans="1:9" hidden="1" x14ac:dyDescent="0.3">
      <c r="A2311" s="24">
        <v>2309</v>
      </c>
      <c r="B2311" s="11" t="str">
        <f>IFERROR(INDEX({"JSNY-BJ0001-01";"JSNY-JS0022-01";"JSNY-JS0002-01"},MATCH(D2311,{"BJ_zhongyu";"JS_WX_liteer";"JS_CZ_wodefeng"},0)),"")</f>
        <v>JSNY-JS0022-01</v>
      </c>
      <c r="C2311" s="11" t="str">
        <f>IFERROR(INDEX({"北京中裕世纪大酒店";"江苏利特尔绿色包装股份有限公司";"常州市金坛沃德丰电子科技有限公司"},MATCH(D2311,{"BJ_zhongyu";"JS_WX_liteer";"JS_CZ_wodefeng"},0)),"")</f>
        <v>江苏利特尔绿色包装股份有限公司</v>
      </c>
      <c r="D2311" s="11" t="str">
        <f>[1]动作!$G2310</f>
        <v>JS_WX_liteer</v>
      </c>
      <c r="E2311" s="11" t="str">
        <f>[1]动作!$D2310</f>
        <v>分系统1BMS9单体电压过低二级故障</v>
      </c>
      <c r="F2311" s="11" t="s">
        <v>177</v>
      </c>
      <c r="G2311" s="12">
        <f>[1]动作!$A2310+[1]动作!$B2310</f>
        <v>43202.861354166664</v>
      </c>
      <c r="H2311" s="12"/>
      <c r="I2311" s="11"/>
    </row>
    <row r="2312" spans="1:9" hidden="1" x14ac:dyDescent="0.3">
      <c r="A2312" s="24">
        <v>2310</v>
      </c>
      <c r="B2312" s="11" t="str">
        <f>IFERROR(INDEX({"JSNY-BJ0001-01";"JSNY-JS0022-01";"JSNY-JS0002-01"},MATCH(D2312,{"BJ_zhongyu";"JS_WX_liteer";"JS_CZ_wodefeng"},0)),"")</f>
        <v>JSNY-JS0022-01</v>
      </c>
      <c r="C2312" s="11" t="str">
        <f>IFERROR(INDEX({"北京中裕世纪大酒店";"江苏利特尔绿色包装股份有限公司";"常州市金坛沃德丰电子科技有限公司"},MATCH(D2312,{"BJ_zhongyu";"JS_WX_liteer";"JS_CZ_wodefeng"},0)),"")</f>
        <v>江苏利特尔绿色包装股份有限公司</v>
      </c>
      <c r="D2312" s="11" t="str">
        <f>[1]动作!$G2311</f>
        <v>JS_WX_liteer</v>
      </c>
      <c r="E2312" s="11" t="str">
        <f>[1]动作!$D2311</f>
        <v>分系统1BMS3单体电压过低一级故障</v>
      </c>
      <c r="F2312" s="11" t="s">
        <v>177</v>
      </c>
      <c r="G2312" s="12">
        <f>[1]动作!$A2311+[1]动作!$B2311</f>
        <v>43202.861759259256</v>
      </c>
      <c r="H2312" s="12"/>
      <c r="I2312" s="11"/>
    </row>
    <row r="2313" spans="1:9" hidden="1" x14ac:dyDescent="0.3">
      <c r="A2313" s="24">
        <v>2311</v>
      </c>
      <c r="B2313" s="11" t="str">
        <f>IFERROR(INDEX({"JSNY-BJ0001-01";"JSNY-JS0022-01";"JSNY-JS0002-01"},MATCH(D2313,{"BJ_zhongyu";"JS_WX_liteer";"JS_CZ_wodefeng"},0)),"")</f>
        <v>JSNY-JS0022-01</v>
      </c>
      <c r="C2313" s="11" t="str">
        <f>IFERROR(INDEX({"北京中裕世纪大酒店";"江苏利特尔绿色包装股份有限公司";"常州市金坛沃德丰电子科技有限公司"},MATCH(D2313,{"BJ_zhongyu";"JS_WX_liteer";"JS_CZ_wodefeng"},0)),"")</f>
        <v>江苏利特尔绿色包装股份有限公司</v>
      </c>
      <c r="D2313" s="11" t="str">
        <f>[1]动作!$G2312</f>
        <v>JS_WX_liteer</v>
      </c>
      <c r="E2313" s="11" t="str">
        <f>[1]动作!$D2312</f>
        <v>分系统1BMS3单体电压过低二级故障</v>
      </c>
      <c r="F2313" s="11" t="s">
        <v>177</v>
      </c>
      <c r="G2313" s="12">
        <f>[1]动作!$A2312+[1]动作!$B2312</f>
        <v>43202.861759259256</v>
      </c>
      <c r="H2313" s="12"/>
      <c r="I2313" s="11"/>
    </row>
    <row r="2314" spans="1:9" hidden="1" x14ac:dyDescent="0.3">
      <c r="A2314" s="24">
        <v>2312</v>
      </c>
      <c r="B2314" s="11" t="str">
        <f>IFERROR(INDEX({"JSNY-BJ0001-01";"JSNY-JS0022-01";"JSNY-JS0002-01"},MATCH(D2314,{"BJ_zhongyu";"JS_WX_liteer";"JS_CZ_wodefeng"},0)),"")</f>
        <v>JSNY-JS0022-01</v>
      </c>
      <c r="C2314" s="11" t="str">
        <f>IFERROR(INDEX({"北京中裕世纪大酒店";"江苏利特尔绿色包装股份有限公司";"常州市金坛沃德丰电子科技有限公司"},MATCH(D2314,{"BJ_zhongyu";"JS_WX_liteer";"JS_CZ_wodefeng"},0)),"")</f>
        <v>江苏利特尔绿色包装股份有限公司</v>
      </c>
      <c r="D2314" s="11" t="str">
        <f>[1]动作!$G2313</f>
        <v>JS_WX_liteer</v>
      </c>
      <c r="E2314" s="11" t="str">
        <f>[1]动作!$D2313</f>
        <v>分系统1BMS1单体电压过低一级故障</v>
      </c>
      <c r="F2314" s="11" t="s">
        <v>177</v>
      </c>
      <c r="G2314" s="12">
        <f>[1]动作!$A2313+[1]动作!$B2313</f>
        <v>43202.862395833334</v>
      </c>
      <c r="H2314" s="12"/>
      <c r="I2314" s="11"/>
    </row>
    <row r="2315" spans="1:9" hidden="1" x14ac:dyDescent="0.3">
      <c r="A2315" s="24">
        <v>2313</v>
      </c>
      <c r="B2315" s="11" t="str">
        <f>IFERROR(INDEX({"JSNY-BJ0001-01";"JSNY-JS0022-01";"JSNY-JS0002-01"},MATCH(D2315,{"BJ_zhongyu";"JS_WX_liteer";"JS_CZ_wodefeng"},0)),"")</f>
        <v>JSNY-JS0022-01</v>
      </c>
      <c r="C2315" s="11" t="str">
        <f>IFERROR(INDEX({"北京中裕世纪大酒店";"江苏利特尔绿色包装股份有限公司";"常州市金坛沃德丰电子科技有限公司"},MATCH(D2315,{"BJ_zhongyu";"JS_WX_liteer";"JS_CZ_wodefeng"},0)),"")</f>
        <v>江苏利特尔绿色包装股份有限公司</v>
      </c>
      <c r="D2315" s="11" t="str">
        <f>[1]动作!$G2314</f>
        <v>JS_WX_liteer</v>
      </c>
      <c r="E2315" s="11" t="str">
        <f>[1]动作!$D2314</f>
        <v>分系统1BMS1单体电压过低二级故障</v>
      </c>
      <c r="F2315" s="11" t="s">
        <v>177</v>
      </c>
      <c r="G2315" s="12">
        <f>[1]动作!$A2314+[1]动作!$B2314</f>
        <v>43202.862395833334</v>
      </c>
      <c r="H2315" s="12"/>
      <c r="I2315" s="11"/>
    </row>
    <row r="2316" spans="1:9" hidden="1" x14ac:dyDescent="0.3">
      <c r="A2316" s="24">
        <v>2314</v>
      </c>
      <c r="B2316" s="11" t="str">
        <f>IFERROR(INDEX({"JSNY-BJ0001-01";"JSNY-JS0022-01";"JSNY-JS0002-01"},MATCH(D2316,{"BJ_zhongyu";"JS_WX_liteer";"JS_CZ_wodefeng"},0)),"")</f>
        <v>JSNY-JS0022-01</v>
      </c>
      <c r="C2316" s="11" t="str">
        <f>IFERROR(INDEX({"北京中裕世纪大酒店";"江苏利特尔绿色包装股份有限公司";"常州市金坛沃德丰电子科技有限公司"},MATCH(D2316,{"BJ_zhongyu";"JS_WX_liteer";"JS_CZ_wodefeng"},0)),"")</f>
        <v>江苏利特尔绿色包装股份有限公司</v>
      </c>
      <c r="D2316" s="11" t="str">
        <f>[1]动作!$G2315</f>
        <v>JS_WX_liteer</v>
      </c>
      <c r="E2316" s="11" t="str">
        <f>[1]动作!$D2315</f>
        <v>分系统1BMS4单体电压过低一级故障</v>
      </c>
      <c r="F2316" s="11" t="s">
        <v>177</v>
      </c>
      <c r="G2316" s="12">
        <f>[1]动作!$A2315+[1]动作!$B2315</f>
        <v>43202.86309027778</v>
      </c>
      <c r="H2316" s="12"/>
      <c r="I2316" s="11"/>
    </row>
    <row r="2317" spans="1:9" hidden="1" x14ac:dyDescent="0.3">
      <c r="A2317" s="24">
        <v>2315</v>
      </c>
      <c r="B2317" s="11" t="str">
        <f>IFERROR(INDEX({"JSNY-BJ0001-01";"JSNY-JS0022-01";"JSNY-JS0002-01"},MATCH(D2317,{"BJ_zhongyu";"JS_WX_liteer";"JS_CZ_wodefeng"},0)),"")</f>
        <v>JSNY-JS0022-01</v>
      </c>
      <c r="C2317" s="11" t="str">
        <f>IFERROR(INDEX({"北京中裕世纪大酒店";"江苏利特尔绿色包装股份有限公司";"常州市金坛沃德丰电子科技有限公司"},MATCH(D2317,{"BJ_zhongyu";"JS_WX_liteer";"JS_CZ_wodefeng"},0)),"")</f>
        <v>江苏利特尔绿色包装股份有限公司</v>
      </c>
      <c r="D2317" s="11" t="str">
        <f>[1]动作!$G2316</f>
        <v>JS_WX_liteer</v>
      </c>
      <c r="E2317" s="11" t="str">
        <f>[1]动作!$D2316</f>
        <v>分系统1BMS4单体电压过低二级故障</v>
      </c>
      <c r="F2317" s="11" t="s">
        <v>177</v>
      </c>
      <c r="G2317" s="12">
        <f>[1]动作!$A2316+[1]动作!$B2316</f>
        <v>43202.86309027778</v>
      </c>
      <c r="H2317" s="12"/>
      <c r="I2317" s="11"/>
    </row>
    <row r="2318" spans="1:9" hidden="1" x14ac:dyDescent="0.3">
      <c r="A2318" s="24">
        <v>2316</v>
      </c>
      <c r="B2318" s="11" t="str">
        <f>IFERROR(INDEX({"JSNY-BJ0001-01";"JSNY-JS0022-01";"JSNY-JS0002-01"},MATCH(D2318,{"BJ_zhongyu";"JS_WX_liteer";"JS_CZ_wodefeng"},0)),"")</f>
        <v>JSNY-JS0022-01</v>
      </c>
      <c r="C2318" s="11" t="str">
        <f>IFERROR(INDEX({"北京中裕世纪大酒店";"江苏利特尔绿色包装股份有限公司";"常州市金坛沃德丰电子科技有限公司"},MATCH(D2318,{"BJ_zhongyu";"JS_WX_liteer";"JS_CZ_wodefeng"},0)),"")</f>
        <v>江苏利特尔绿色包装股份有限公司</v>
      </c>
      <c r="D2318" s="11" t="str">
        <f>[1]动作!$G2317</f>
        <v>JS_WX_liteer</v>
      </c>
      <c r="E2318" s="11" t="str">
        <f>[1]动作!$D2317</f>
        <v>分系统1BMS7单体电压过低一级故障</v>
      </c>
      <c r="F2318" s="11" t="s">
        <v>177</v>
      </c>
      <c r="G2318" s="12">
        <f>[1]动作!$A2317+[1]动作!$B2317</f>
        <v>43202.863379629627</v>
      </c>
      <c r="H2318" s="12"/>
      <c r="I2318" s="11"/>
    </row>
    <row r="2319" spans="1:9" hidden="1" x14ac:dyDescent="0.3">
      <c r="A2319" s="24">
        <v>2317</v>
      </c>
      <c r="B2319" s="11" t="str">
        <f>IFERROR(INDEX({"JSNY-BJ0001-01";"JSNY-JS0022-01";"JSNY-JS0002-01"},MATCH(D2319,{"BJ_zhongyu";"JS_WX_liteer";"JS_CZ_wodefeng"},0)),"")</f>
        <v>JSNY-JS0022-01</v>
      </c>
      <c r="C2319" s="11" t="str">
        <f>IFERROR(INDEX({"北京中裕世纪大酒店";"江苏利特尔绿色包装股份有限公司";"常州市金坛沃德丰电子科技有限公司"},MATCH(D2319,{"BJ_zhongyu";"JS_WX_liteer";"JS_CZ_wodefeng"},0)),"")</f>
        <v>江苏利特尔绿色包装股份有限公司</v>
      </c>
      <c r="D2319" s="11" t="str">
        <f>[1]动作!$G2318</f>
        <v>JS_WX_liteer</v>
      </c>
      <c r="E2319" s="11" t="str">
        <f>[1]动作!$D2318</f>
        <v>分系统1BMS7单体电压过低二级故障</v>
      </c>
      <c r="F2319" s="11" t="s">
        <v>177</v>
      </c>
      <c r="G2319" s="12">
        <f>[1]动作!$A2318+[1]动作!$B2318</f>
        <v>43202.863379629627</v>
      </c>
      <c r="H2319" s="12"/>
      <c r="I2319" s="11"/>
    </row>
    <row r="2320" spans="1:9" hidden="1" x14ac:dyDescent="0.3">
      <c r="A2320" s="24">
        <v>2318</v>
      </c>
      <c r="B2320" s="11" t="str">
        <f>IFERROR(INDEX({"JSNY-BJ0001-01";"JSNY-JS0022-01";"JSNY-JS0002-01"},MATCH(D2320,{"BJ_zhongyu";"JS_WX_liteer";"JS_CZ_wodefeng"},0)),"")</f>
        <v>JSNY-JS0022-01</v>
      </c>
      <c r="C2320" s="11" t="str">
        <f>IFERROR(INDEX({"北京中裕世纪大酒店";"江苏利特尔绿色包装股份有限公司";"常州市金坛沃德丰电子科技有限公司"},MATCH(D2320,{"BJ_zhongyu";"JS_WX_liteer";"JS_CZ_wodefeng"},0)),"")</f>
        <v>江苏利特尔绿色包装股份有限公司</v>
      </c>
      <c r="D2320" s="11" t="str">
        <f>[1]动作!$G2319</f>
        <v>JS_WX_liteer</v>
      </c>
      <c r="E2320" s="11" t="str">
        <f>[1]动作!$D2319</f>
        <v>分系统1BMS2单体电压过低一级故障</v>
      </c>
      <c r="F2320" s="11" t="s">
        <v>177</v>
      </c>
      <c r="G2320" s="12">
        <f>[1]动作!$A2319+[1]动作!$B2319</f>
        <v>43202.863437499997</v>
      </c>
      <c r="H2320" s="12"/>
      <c r="I2320" s="11"/>
    </row>
    <row r="2321" spans="1:9" hidden="1" x14ac:dyDescent="0.3">
      <c r="A2321" s="24">
        <v>2319</v>
      </c>
      <c r="B2321" s="11" t="str">
        <f>IFERROR(INDEX({"JSNY-BJ0001-01";"JSNY-JS0022-01";"JSNY-JS0002-01"},MATCH(D2321,{"BJ_zhongyu";"JS_WX_liteer";"JS_CZ_wodefeng"},0)),"")</f>
        <v>JSNY-JS0022-01</v>
      </c>
      <c r="C2321" s="11" t="str">
        <f>IFERROR(INDEX({"北京中裕世纪大酒店";"江苏利特尔绿色包装股份有限公司";"常州市金坛沃德丰电子科技有限公司"},MATCH(D2321,{"BJ_zhongyu";"JS_WX_liteer";"JS_CZ_wodefeng"},0)),"")</f>
        <v>江苏利特尔绿色包装股份有限公司</v>
      </c>
      <c r="D2321" s="11" t="str">
        <f>[1]动作!$G2320</f>
        <v>JS_WX_liteer</v>
      </c>
      <c r="E2321" s="11" t="str">
        <f>[1]动作!$D2320</f>
        <v>分系统1BMS2单体电压过低二级故障</v>
      </c>
      <c r="F2321" s="11" t="s">
        <v>177</v>
      </c>
      <c r="G2321" s="12">
        <f>[1]动作!$A2320+[1]动作!$B2320</f>
        <v>43202.863437499997</v>
      </c>
      <c r="H2321" s="12"/>
      <c r="I2321" s="11"/>
    </row>
    <row r="2322" spans="1:9" hidden="1" x14ac:dyDescent="0.3">
      <c r="A2322" s="24">
        <v>2320</v>
      </c>
      <c r="B2322" s="11" t="str">
        <f>IFERROR(INDEX({"JSNY-BJ0001-01";"JSNY-JS0022-01";"JSNY-JS0002-01"},MATCH(D2322,{"BJ_zhongyu";"JS_WX_liteer";"JS_CZ_wodefeng"},0)),"")</f>
        <v>JSNY-JS0022-01</v>
      </c>
      <c r="C2322" s="11" t="str">
        <f>IFERROR(INDEX({"北京中裕世纪大酒店";"江苏利特尔绿色包装股份有限公司";"常州市金坛沃德丰电子科技有限公司"},MATCH(D2322,{"BJ_zhongyu";"JS_WX_liteer";"JS_CZ_wodefeng"},0)),"")</f>
        <v>江苏利特尔绿色包装股份有限公司</v>
      </c>
      <c r="D2322" s="11" t="str">
        <f>[1]动作!$G2321</f>
        <v>JS_WX_liteer</v>
      </c>
      <c r="E2322" s="11" t="str">
        <f>[1]动作!$D2321</f>
        <v>分系统1BMS5单体电压过低一级故障</v>
      </c>
      <c r="F2322" s="11" t="s">
        <v>177</v>
      </c>
      <c r="G2322" s="12">
        <f>[1]动作!$A2321+[1]动作!$B2321</f>
        <v>43202.863900462966</v>
      </c>
      <c r="H2322" s="12"/>
      <c r="I2322" s="11"/>
    </row>
    <row r="2323" spans="1:9" hidden="1" x14ac:dyDescent="0.3">
      <c r="A2323" s="24">
        <v>2321</v>
      </c>
      <c r="B2323" s="11" t="str">
        <f>IFERROR(INDEX({"JSNY-BJ0001-01";"JSNY-JS0022-01";"JSNY-JS0002-01"},MATCH(D2323,{"BJ_zhongyu";"JS_WX_liteer";"JS_CZ_wodefeng"},0)),"")</f>
        <v>JSNY-JS0022-01</v>
      </c>
      <c r="C2323" s="11" t="str">
        <f>IFERROR(INDEX({"北京中裕世纪大酒店";"江苏利特尔绿色包装股份有限公司";"常州市金坛沃德丰电子科技有限公司"},MATCH(D2323,{"BJ_zhongyu";"JS_WX_liteer";"JS_CZ_wodefeng"},0)),"")</f>
        <v>江苏利特尔绿色包装股份有限公司</v>
      </c>
      <c r="D2323" s="11" t="str">
        <f>[1]动作!$G2322</f>
        <v>JS_WX_liteer</v>
      </c>
      <c r="E2323" s="11" t="str">
        <f>[1]动作!$D2322</f>
        <v>分系统1BMS5单体电压过低二级故障</v>
      </c>
      <c r="F2323" s="11" t="s">
        <v>177</v>
      </c>
      <c r="G2323" s="12">
        <f>[1]动作!$A2322+[1]动作!$B2322</f>
        <v>43202.863900462966</v>
      </c>
      <c r="H2323" s="12"/>
      <c r="I2323" s="11"/>
    </row>
    <row r="2324" spans="1:9" hidden="1" x14ac:dyDescent="0.3">
      <c r="A2324" s="24">
        <v>2322</v>
      </c>
      <c r="B2324" s="11" t="str">
        <f>IFERROR(INDEX({"JSNY-BJ0001-01";"JSNY-JS0022-01";"JSNY-JS0002-01"},MATCH(D2324,{"BJ_zhongyu";"JS_WX_liteer";"JS_CZ_wodefeng"},0)),"")</f>
        <v>JSNY-JS0022-01</v>
      </c>
      <c r="C2324" s="11" t="str">
        <f>IFERROR(INDEX({"北京中裕世纪大酒店";"江苏利特尔绿色包装股份有限公司";"常州市金坛沃德丰电子科技有限公司"},MATCH(D2324,{"BJ_zhongyu";"JS_WX_liteer";"JS_CZ_wodefeng"},0)),"")</f>
        <v>江苏利特尔绿色包装股份有限公司</v>
      </c>
      <c r="D2324" s="11" t="str">
        <f>[1]动作!$G2323</f>
        <v>JS_WX_liteer</v>
      </c>
      <c r="E2324" s="11" t="str">
        <f>[1]动作!$D2323</f>
        <v>分系统1BMS6单体电压过低一级故障</v>
      </c>
      <c r="F2324" s="11" t="s">
        <v>177</v>
      </c>
      <c r="G2324" s="12">
        <f>[1]动作!$A2323+[1]动作!$B2323</f>
        <v>43202.863900462966</v>
      </c>
      <c r="H2324" s="12"/>
      <c r="I2324" s="11"/>
    </row>
    <row r="2325" spans="1:9" hidden="1" x14ac:dyDescent="0.3">
      <c r="A2325" s="24">
        <v>2323</v>
      </c>
      <c r="B2325" s="11" t="str">
        <f>IFERROR(INDEX({"JSNY-BJ0001-01";"JSNY-JS0022-01";"JSNY-JS0002-01"},MATCH(D2325,{"BJ_zhongyu";"JS_WX_liteer";"JS_CZ_wodefeng"},0)),"")</f>
        <v>JSNY-JS0022-01</v>
      </c>
      <c r="C2325" s="11" t="str">
        <f>IFERROR(INDEX({"北京中裕世纪大酒店";"江苏利特尔绿色包装股份有限公司";"常州市金坛沃德丰电子科技有限公司"},MATCH(D2325,{"BJ_zhongyu";"JS_WX_liteer";"JS_CZ_wodefeng"},0)),"")</f>
        <v>江苏利特尔绿色包装股份有限公司</v>
      </c>
      <c r="D2325" s="11" t="str">
        <f>[1]动作!$G2324</f>
        <v>JS_WX_liteer</v>
      </c>
      <c r="E2325" s="11" t="str">
        <f>[1]动作!$D2324</f>
        <v>分系统1BMS6单体电压过低二级故障</v>
      </c>
      <c r="F2325" s="11" t="s">
        <v>177</v>
      </c>
      <c r="G2325" s="12">
        <f>[1]动作!$A2324+[1]动作!$B2324</f>
        <v>43202.863900462966</v>
      </c>
      <c r="H2325" s="12"/>
      <c r="I2325" s="11"/>
    </row>
    <row r="2326" spans="1:9" hidden="1" x14ac:dyDescent="0.3">
      <c r="A2326" s="24">
        <v>2324</v>
      </c>
      <c r="B2326" s="11" t="str">
        <f>IFERROR(INDEX({"JSNY-BJ0001-01";"JSNY-JS0022-01";"JSNY-JS0002-01"},MATCH(D2326,{"BJ_zhongyu";"JS_WX_liteer";"JS_CZ_wodefeng"},0)),"")</f>
        <v>JSNY-JS0022-01</v>
      </c>
      <c r="C2326" s="11" t="str">
        <f>IFERROR(INDEX({"北京中裕世纪大酒店";"江苏利特尔绿色包装股份有限公司";"常州市金坛沃德丰电子科技有限公司"},MATCH(D2326,{"BJ_zhongyu";"JS_WX_liteer";"JS_CZ_wodefeng"},0)),"")</f>
        <v>江苏利特尔绿色包装股份有限公司</v>
      </c>
      <c r="D2326" s="11" t="str">
        <f>[1]动作!$G2325</f>
        <v>JS_WX_liteer</v>
      </c>
      <c r="E2326" s="11" t="str">
        <f>[1]动作!$D2325</f>
        <v>分系统1BMS8SOC过低一级故障</v>
      </c>
      <c r="F2326" s="11" t="s">
        <v>177</v>
      </c>
      <c r="G2326" s="12">
        <f>[1]动作!$A2325+[1]动作!$B2325</f>
        <v>43202.870625000003</v>
      </c>
      <c r="H2326" s="12"/>
      <c r="I2326" s="11"/>
    </row>
    <row r="2327" spans="1:9" hidden="1" x14ac:dyDescent="0.3">
      <c r="A2327" s="24">
        <v>2325</v>
      </c>
      <c r="B2327" s="11" t="str">
        <f>IFERROR(INDEX({"JSNY-BJ0001-01";"JSNY-JS0022-01";"JSNY-JS0002-01"},MATCH(D2327,{"BJ_zhongyu";"JS_WX_liteer";"JS_CZ_wodefeng"},0)),"")</f>
        <v>JSNY-JS0022-01</v>
      </c>
      <c r="C2327" s="11" t="str">
        <f>IFERROR(INDEX({"北京中裕世纪大酒店";"江苏利特尔绿色包装股份有限公司";"常州市金坛沃德丰电子科技有限公司"},MATCH(D2327,{"BJ_zhongyu";"JS_WX_liteer";"JS_CZ_wodefeng"},0)),"")</f>
        <v>江苏利特尔绿色包装股份有限公司</v>
      </c>
      <c r="D2327" s="11" t="str">
        <f>[1]动作!$G2326</f>
        <v>JS_WX_liteer</v>
      </c>
      <c r="E2327" s="11" t="str">
        <f>[1]动作!$D2326</f>
        <v>分系统1BMS8SOC过低二级故障</v>
      </c>
      <c r="F2327" s="11" t="s">
        <v>177</v>
      </c>
      <c r="G2327" s="12">
        <f>[1]动作!$A2326+[1]动作!$B2326</f>
        <v>43202.870625000003</v>
      </c>
      <c r="H2327" s="12"/>
      <c r="I2327" s="11"/>
    </row>
    <row r="2328" spans="1:9" hidden="1" x14ac:dyDescent="0.3">
      <c r="A2328" s="24">
        <v>2326</v>
      </c>
      <c r="B2328" s="11" t="str">
        <f>IFERROR(INDEX({"JSNY-BJ0001-01";"JSNY-JS0022-01";"JSNY-JS0002-01"},MATCH(D2328,{"BJ_zhongyu";"JS_WX_liteer";"JS_CZ_wodefeng"},0)),"")</f>
        <v>JSNY-JS0022-01</v>
      </c>
      <c r="C2328" s="11" t="str">
        <f>IFERROR(INDEX({"北京中裕世纪大酒店";"江苏利特尔绿色包装股份有限公司";"常州市金坛沃德丰电子科技有限公司"},MATCH(D2328,{"BJ_zhongyu";"JS_WX_liteer";"JS_CZ_wodefeng"},0)),"")</f>
        <v>江苏利特尔绿色包装股份有限公司</v>
      </c>
      <c r="D2328" s="11" t="str">
        <f>[1]动作!$G2327</f>
        <v>JS_WX_liteer</v>
      </c>
      <c r="E2328" s="11" t="str">
        <f>[1]动作!$D2327</f>
        <v>分系统1BMS4SOC过低一级故障</v>
      </c>
      <c r="F2328" s="11" t="s">
        <v>177</v>
      </c>
      <c r="G2328" s="12">
        <f>[1]动作!$A2327+[1]动作!$B2327</f>
        <v>43202.871550925927</v>
      </c>
      <c r="H2328" s="12"/>
      <c r="I2328" s="11"/>
    </row>
    <row r="2329" spans="1:9" hidden="1" x14ac:dyDescent="0.3">
      <c r="A2329" s="24">
        <v>2327</v>
      </c>
      <c r="B2329" s="11" t="str">
        <f>IFERROR(INDEX({"JSNY-BJ0001-01";"JSNY-JS0022-01";"JSNY-JS0002-01"},MATCH(D2329,{"BJ_zhongyu";"JS_WX_liteer";"JS_CZ_wodefeng"},0)),"")</f>
        <v>JSNY-JS0022-01</v>
      </c>
      <c r="C2329" s="11" t="str">
        <f>IFERROR(INDEX({"北京中裕世纪大酒店";"江苏利特尔绿色包装股份有限公司";"常州市金坛沃德丰电子科技有限公司"},MATCH(D2329,{"BJ_zhongyu";"JS_WX_liteer";"JS_CZ_wodefeng"},0)),"")</f>
        <v>江苏利特尔绿色包装股份有限公司</v>
      </c>
      <c r="D2329" s="11" t="str">
        <f>[1]动作!$G2328</f>
        <v>JS_WX_liteer</v>
      </c>
      <c r="E2329" s="11" t="str">
        <f>[1]动作!$D2328</f>
        <v>分系统1BMS4SOC过低二级故障</v>
      </c>
      <c r="F2329" s="11" t="s">
        <v>177</v>
      </c>
      <c r="G2329" s="12">
        <f>[1]动作!$A2328+[1]动作!$B2328</f>
        <v>43202.871550925927</v>
      </c>
      <c r="H2329" s="12"/>
      <c r="I2329" s="11"/>
    </row>
    <row r="2330" spans="1:9" hidden="1" x14ac:dyDescent="0.3">
      <c r="A2330" s="24">
        <v>2328</v>
      </c>
      <c r="B2330" s="11" t="str">
        <f>IFERROR(INDEX({"JSNY-BJ0001-01";"JSNY-JS0022-01";"JSNY-JS0002-01"},MATCH(D2330,{"BJ_zhongyu";"JS_WX_liteer";"JS_CZ_wodefeng"},0)),"")</f>
        <v>JSNY-JS0022-01</v>
      </c>
      <c r="C2330" s="11" t="str">
        <f>IFERROR(INDEX({"北京中裕世纪大酒店";"江苏利特尔绿色包装股份有限公司";"常州市金坛沃德丰电子科技有限公司"},MATCH(D2330,{"BJ_zhongyu";"JS_WX_liteer";"JS_CZ_wodefeng"},0)),"")</f>
        <v>江苏利特尔绿色包装股份有限公司</v>
      </c>
      <c r="D2330" s="11" t="str">
        <f>[1]动作!$G2329</f>
        <v>JS_WX_liteer</v>
      </c>
      <c r="E2330" s="11" t="str">
        <f>[1]动作!$D2329</f>
        <v>分系统1BMS3SOC过低一级故障</v>
      </c>
      <c r="F2330" s="11" t="s">
        <v>177</v>
      </c>
      <c r="G2330" s="12">
        <f>[1]动作!$A2329+[1]动作!$B2329</f>
        <v>43202.872129629628</v>
      </c>
      <c r="H2330" s="12"/>
      <c r="I2330" s="11"/>
    </row>
    <row r="2331" spans="1:9" hidden="1" x14ac:dyDescent="0.3">
      <c r="A2331" s="24">
        <v>2329</v>
      </c>
      <c r="B2331" s="11" t="str">
        <f>IFERROR(INDEX({"JSNY-BJ0001-01";"JSNY-JS0022-01";"JSNY-JS0002-01"},MATCH(D2331,{"BJ_zhongyu";"JS_WX_liteer";"JS_CZ_wodefeng"},0)),"")</f>
        <v>JSNY-JS0022-01</v>
      </c>
      <c r="C2331" s="11" t="str">
        <f>IFERROR(INDEX({"北京中裕世纪大酒店";"江苏利特尔绿色包装股份有限公司";"常州市金坛沃德丰电子科技有限公司"},MATCH(D2331,{"BJ_zhongyu";"JS_WX_liteer";"JS_CZ_wodefeng"},0)),"")</f>
        <v>江苏利特尔绿色包装股份有限公司</v>
      </c>
      <c r="D2331" s="11" t="str">
        <f>[1]动作!$G2330</f>
        <v>JS_WX_liteer</v>
      </c>
      <c r="E2331" s="11" t="str">
        <f>[1]动作!$D2330</f>
        <v>分系统1BMS3SOC过低二级故障</v>
      </c>
      <c r="F2331" s="11" t="s">
        <v>177</v>
      </c>
      <c r="G2331" s="12">
        <f>[1]动作!$A2330+[1]动作!$B2330</f>
        <v>43202.872129629628</v>
      </c>
      <c r="H2331" s="12"/>
      <c r="I2331" s="11"/>
    </row>
    <row r="2332" spans="1:9" hidden="1" x14ac:dyDescent="0.3">
      <c r="A2332" s="24">
        <v>2330</v>
      </c>
      <c r="B2332" s="11" t="str">
        <f>IFERROR(INDEX({"JSNY-BJ0001-01";"JSNY-JS0022-01";"JSNY-JS0002-01"},MATCH(D2332,{"BJ_zhongyu";"JS_WX_liteer";"JS_CZ_wodefeng"},0)),"")</f>
        <v>JSNY-JS0022-01</v>
      </c>
      <c r="C2332" s="11" t="str">
        <f>IFERROR(INDEX({"北京中裕世纪大酒店";"江苏利特尔绿色包装股份有限公司";"常州市金坛沃德丰电子科技有限公司"},MATCH(D2332,{"BJ_zhongyu";"JS_WX_liteer";"JS_CZ_wodefeng"},0)),"")</f>
        <v>江苏利特尔绿色包装股份有限公司</v>
      </c>
      <c r="D2332" s="11" t="str">
        <f>[1]动作!$G2331</f>
        <v>JS_WX_liteer</v>
      </c>
      <c r="E2332" s="11" t="str">
        <f>[1]动作!$D2331</f>
        <v>分系统1BMS6SOC过低一级故障</v>
      </c>
      <c r="F2332" s="11" t="s">
        <v>177</v>
      </c>
      <c r="G2332" s="12">
        <f>[1]动作!$A2331+[1]动作!$B2331</f>
        <v>43202.877800925926</v>
      </c>
      <c r="H2332" s="12"/>
      <c r="I2332" s="11"/>
    </row>
    <row r="2333" spans="1:9" hidden="1" x14ac:dyDescent="0.3">
      <c r="A2333" s="24">
        <v>2331</v>
      </c>
      <c r="B2333" s="11" t="str">
        <f>IFERROR(INDEX({"JSNY-BJ0001-01";"JSNY-JS0022-01";"JSNY-JS0002-01"},MATCH(D2333,{"BJ_zhongyu";"JS_WX_liteer";"JS_CZ_wodefeng"},0)),"")</f>
        <v>JSNY-JS0022-01</v>
      </c>
      <c r="C2333" s="11" t="str">
        <f>IFERROR(INDEX({"北京中裕世纪大酒店";"江苏利特尔绿色包装股份有限公司";"常州市金坛沃德丰电子科技有限公司"},MATCH(D2333,{"BJ_zhongyu";"JS_WX_liteer";"JS_CZ_wodefeng"},0)),"")</f>
        <v>江苏利特尔绿色包装股份有限公司</v>
      </c>
      <c r="D2333" s="11" t="str">
        <f>[1]动作!$G2332</f>
        <v>JS_WX_liteer</v>
      </c>
      <c r="E2333" s="11" t="str">
        <f>[1]动作!$D2332</f>
        <v>分系统1BMS6SOC过低二级故障</v>
      </c>
      <c r="F2333" s="11" t="s">
        <v>177</v>
      </c>
      <c r="G2333" s="12">
        <f>[1]动作!$A2332+[1]动作!$B2332</f>
        <v>43202.877800925926</v>
      </c>
      <c r="H2333" s="12"/>
      <c r="I2333" s="11"/>
    </row>
    <row r="2334" spans="1:9" hidden="1" x14ac:dyDescent="0.3">
      <c r="A2334" s="24">
        <v>2332</v>
      </c>
      <c r="B2334" s="11" t="str">
        <f>IFERROR(INDEX({"JSNY-BJ0001-01";"JSNY-JS0022-01";"JSNY-JS0002-01"},MATCH(D2334,{"BJ_zhongyu";"JS_WX_liteer";"JS_CZ_wodefeng"},0)),"")</f>
        <v>JSNY-JS0002-01</v>
      </c>
      <c r="C2334" s="11" t="str">
        <f>IFERROR(INDEX({"北京中裕世纪大酒店";"江苏利特尔绿色包装股份有限公司";"常州市金坛沃德丰电子科技有限公司"},MATCH(D2334,{"BJ_zhongyu";"JS_WX_liteer";"JS_CZ_wodefeng"},0)),"")</f>
        <v>常州市金坛沃德丰电子科技有限公司</v>
      </c>
      <c r="D2334" s="11" t="str">
        <f>[1]动作!$G2333</f>
        <v>JS_CZ_wodefeng</v>
      </c>
      <c r="E2334" s="11" t="str">
        <f>[1]动作!$D2333</f>
        <v>分系统1BMS1SOC过低一级故障</v>
      </c>
      <c r="F2334" s="11" t="s">
        <v>177</v>
      </c>
      <c r="G2334" s="12">
        <f>[1]动作!$A2333+[1]动作!$B2333</f>
        <v>43203.001631944448</v>
      </c>
      <c r="H2334" s="12"/>
      <c r="I2334" s="11"/>
    </row>
    <row r="2335" spans="1:9" hidden="1" x14ac:dyDescent="0.3">
      <c r="A2335" s="24">
        <v>2333</v>
      </c>
      <c r="B2335" s="11" t="str">
        <f>IFERROR(INDEX({"JSNY-BJ0001-01";"JSNY-JS0022-01";"JSNY-JS0002-01"},MATCH(D2335,{"BJ_zhongyu";"JS_WX_liteer";"JS_CZ_wodefeng"},0)),"")</f>
        <v>JSNY-JS0002-01</v>
      </c>
      <c r="C2335" s="11" t="str">
        <f>IFERROR(INDEX({"北京中裕世纪大酒店";"江苏利特尔绿色包装股份有限公司";"常州市金坛沃德丰电子科技有限公司"},MATCH(D2335,{"BJ_zhongyu";"JS_WX_liteer";"JS_CZ_wodefeng"},0)),"")</f>
        <v>常州市金坛沃德丰电子科技有限公司</v>
      </c>
      <c r="D2335" s="11" t="str">
        <f>[1]动作!$G2334</f>
        <v>JS_CZ_wodefeng</v>
      </c>
      <c r="E2335" s="11" t="str">
        <f>[1]动作!$D2334</f>
        <v>分系统1BMS6SOC过低一级故障</v>
      </c>
      <c r="F2335" s="11" t="s">
        <v>177</v>
      </c>
      <c r="G2335" s="12">
        <f>[1]动作!$A2334+[1]动作!$B2334</f>
        <v>43203.001805555556</v>
      </c>
      <c r="H2335" s="12"/>
      <c r="I2335" s="11"/>
    </row>
    <row r="2336" spans="1:9" hidden="1" x14ac:dyDescent="0.3">
      <c r="A2336" s="24">
        <v>2334</v>
      </c>
      <c r="B2336" s="11" t="str">
        <f>IFERROR(INDEX({"JSNY-BJ0001-01";"JSNY-JS0022-01";"JSNY-JS0002-01"},MATCH(D2336,{"BJ_zhongyu";"JS_WX_liteer";"JS_CZ_wodefeng"},0)),"")</f>
        <v>JSNY-JS0002-01</v>
      </c>
      <c r="C2336" s="11" t="str">
        <f>IFERROR(INDEX({"北京中裕世纪大酒店";"江苏利特尔绿色包装股份有限公司";"常州市金坛沃德丰电子科技有限公司"},MATCH(D2336,{"BJ_zhongyu";"JS_WX_liteer";"JS_CZ_wodefeng"},0)),"")</f>
        <v>常州市金坛沃德丰电子科技有限公司</v>
      </c>
      <c r="D2336" s="11" t="str">
        <f>[1]动作!$G2335</f>
        <v>JS_CZ_wodefeng</v>
      </c>
      <c r="E2336" s="11" t="str">
        <f>[1]动作!$D2335</f>
        <v>分系统1BMS3SOC过低一级故障</v>
      </c>
      <c r="F2336" s="11" t="s">
        <v>177</v>
      </c>
      <c r="G2336" s="12">
        <f>[1]动作!$A2335+[1]动作!$B2335</f>
        <v>43203.001863425925</v>
      </c>
      <c r="H2336" s="12"/>
      <c r="I2336" s="11"/>
    </row>
    <row r="2337" spans="1:9" hidden="1" x14ac:dyDescent="0.3">
      <c r="A2337" s="24">
        <v>2335</v>
      </c>
      <c r="B2337" s="11" t="str">
        <f>IFERROR(INDEX({"JSNY-BJ0001-01";"JSNY-JS0022-01";"JSNY-JS0002-01"},MATCH(D2337,{"BJ_zhongyu";"JS_WX_liteer";"JS_CZ_wodefeng"},0)),"")</f>
        <v>JSNY-JS0002-01</v>
      </c>
      <c r="C2337" s="11" t="str">
        <f>IFERROR(INDEX({"北京中裕世纪大酒店";"江苏利特尔绿色包装股份有限公司";"常州市金坛沃德丰电子科技有限公司"},MATCH(D2337,{"BJ_zhongyu";"JS_WX_liteer";"JS_CZ_wodefeng"},0)),"")</f>
        <v>常州市金坛沃德丰电子科技有限公司</v>
      </c>
      <c r="D2337" s="11" t="str">
        <f>[1]动作!$G2336</f>
        <v>JS_CZ_wodefeng</v>
      </c>
      <c r="E2337" s="11" t="str">
        <f>[1]动作!$D2336</f>
        <v>分系统1BMS2SOC过低一级故障</v>
      </c>
      <c r="F2337" s="11" t="s">
        <v>177</v>
      </c>
      <c r="G2337" s="12">
        <f>[1]动作!$A2336+[1]动作!$B2336</f>
        <v>43203.001921296294</v>
      </c>
      <c r="H2337" s="12"/>
      <c r="I2337" s="11"/>
    </row>
    <row r="2338" spans="1:9" hidden="1" x14ac:dyDescent="0.3">
      <c r="A2338" s="24">
        <v>2336</v>
      </c>
      <c r="B2338" s="11" t="str">
        <f>IFERROR(INDEX({"JSNY-BJ0001-01";"JSNY-JS0022-01";"JSNY-JS0002-01"},MATCH(D2338,{"BJ_zhongyu";"JS_WX_liteer";"JS_CZ_wodefeng"},0)),"")</f>
        <v>JSNY-JS0022-01</v>
      </c>
      <c r="C2338" s="11" t="str">
        <f>IFERROR(INDEX({"北京中裕世纪大酒店";"江苏利特尔绿色包装股份有限公司";"常州市金坛沃德丰电子科技有限公司"},MATCH(D2338,{"BJ_zhongyu";"JS_WX_liteer";"JS_CZ_wodefeng"},0)),"")</f>
        <v>江苏利特尔绿色包装股份有限公司</v>
      </c>
      <c r="D2338" s="11" t="str">
        <f>[1]动作!$G2337</f>
        <v>JS_WX_liteer</v>
      </c>
      <c r="E2338" s="11" t="str">
        <f>[1]动作!$D2337</f>
        <v>分系统1BMS8总电压过低一级故障</v>
      </c>
      <c r="F2338" s="11" t="s">
        <v>177</v>
      </c>
      <c r="G2338" s="12">
        <f>[1]动作!$A2337+[1]动作!$B2337</f>
        <v>43203.001979166664</v>
      </c>
      <c r="H2338" s="12"/>
      <c r="I2338" s="11"/>
    </row>
    <row r="2339" spans="1:9" hidden="1" x14ac:dyDescent="0.3">
      <c r="A2339" s="24">
        <v>2337</v>
      </c>
      <c r="B2339" s="11" t="str">
        <f>IFERROR(INDEX({"JSNY-BJ0001-01";"JSNY-JS0022-01";"JSNY-JS0002-01"},MATCH(D2339,{"BJ_zhongyu";"JS_WX_liteer";"JS_CZ_wodefeng"},0)),"")</f>
        <v>JSNY-JS0022-01</v>
      </c>
      <c r="C2339" s="11" t="str">
        <f>IFERROR(INDEX({"北京中裕世纪大酒店";"江苏利特尔绿色包装股份有限公司";"常州市金坛沃德丰电子科技有限公司"},MATCH(D2339,{"BJ_zhongyu";"JS_WX_liteer";"JS_CZ_wodefeng"},0)),"")</f>
        <v>江苏利特尔绿色包装股份有限公司</v>
      </c>
      <c r="D2339" s="11" t="str">
        <f>[1]动作!$G2338</f>
        <v>JS_WX_liteer</v>
      </c>
      <c r="E2339" s="11" t="str">
        <f>[1]动作!$D2338</f>
        <v>分系统1BMS9总电压过低一级故障</v>
      </c>
      <c r="F2339" s="11" t="s">
        <v>177</v>
      </c>
      <c r="G2339" s="12">
        <f>[1]动作!$A2338+[1]动作!$B2338</f>
        <v>43203.001979166664</v>
      </c>
      <c r="H2339" s="12"/>
      <c r="I2339" s="11"/>
    </row>
    <row r="2340" spans="1:9" hidden="1" x14ac:dyDescent="0.3">
      <c r="A2340" s="24">
        <v>2338</v>
      </c>
      <c r="B2340" s="11" t="str">
        <f>IFERROR(INDEX({"JSNY-BJ0001-01";"JSNY-JS0022-01";"JSNY-JS0002-01"},MATCH(D2340,{"BJ_zhongyu";"JS_WX_liteer";"JS_CZ_wodefeng"},0)),"")</f>
        <v>JSNY-JS0022-01</v>
      </c>
      <c r="C2340" s="11" t="str">
        <f>IFERROR(INDEX({"北京中裕世纪大酒店";"江苏利特尔绿色包装股份有限公司";"常州市金坛沃德丰电子科技有限公司"},MATCH(D2340,{"BJ_zhongyu";"JS_WX_liteer";"JS_CZ_wodefeng"},0)),"")</f>
        <v>江苏利特尔绿色包装股份有限公司</v>
      </c>
      <c r="D2340" s="11" t="str">
        <f>[1]动作!$G2339</f>
        <v>JS_WX_liteer</v>
      </c>
      <c r="E2340" s="11" t="str">
        <f>[1]动作!$D2339</f>
        <v>分系统1BMS3总电压过低一级故障</v>
      </c>
      <c r="F2340" s="11" t="s">
        <v>177</v>
      </c>
      <c r="G2340" s="12">
        <f>[1]动作!$A2339+[1]动作!$B2339</f>
        <v>43203.002152777779</v>
      </c>
      <c r="H2340" s="12"/>
      <c r="I2340" s="11"/>
    </row>
    <row r="2341" spans="1:9" hidden="1" x14ac:dyDescent="0.3">
      <c r="A2341" s="24">
        <v>2339</v>
      </c>
      <c r="B2341" s="11" t="str">
        <f>IFERROR(INDEX({"JSNY-BJ0001-01";"JSNY-JS0022-01";"JSNY-JS0002-01"},MATCH(D2341,{"BJ_zhongyu";"JS_WX_liteer";"JS_CZ_wodefeng"},0)),"")</f>
        <v>JSNY-JS0022-01</v>
      </c>
      <c r="C2341" s="11" t="str">
        <f>IFERROR(INDEX({"北京中裕世纪大酒店";"江苏利特尔绿色包装股份有限公司";"常州市金坛沃德丰电子科技有限公司"},MATCH(D2341,{"BJ_zhongyu";"JS_WX_liteer";"JS_CZ_wodefeng"},0)),"")</f>
        <v>江苏利特尔绿色包装股份有限公司</v>
      </c>
      <c r="D2341" s="11" t="str">
        <f>[1]动作!$G2340</f>
        <v>JS_WX_liteer</v>
      </c>
      <c r="E2341" s="11" t="str">
        <f>[1]动作!$D2340</f>
        <v>分系统1BMS1总电压过低一级故障</v>
      </c>
      <c r="F2341" s="11" t="s">
        <v>177</v>
      </c>
      <c r="G2341" s="12">
        <f>[1]动作!$A2340+[1]动作!$B2340</f>
        <v>43203.002210648148</v>
      </c>
      <c r="H2341" s="12"/>
      <c r="I2341" s="11"/>
    </row>
    <row r="2342" spans="1:9" hidden="1" x14ac:dyDescent="0.3">
      <c r="A2342" s="24">
        <v>2340</v>
      </c>
      <c r="B2342" s="11" t="str">
        <f>IFERROR(INDEX({"JSNY-BJ0001-01";"JSNY-JS0022-01";"JSNY-JS0002-01"},MATCH(D2342,{"BJ_zhongyu";"JS_WX_liteer";"JS_CZ_wodefeng"},0)),"")</f>
        <v>JSNY-JS0022-01</v>
      </c>
      <c r="C2342" s="11" t="str">
        <f>IFERROR(INDEX({"北京中裕世纪大酒店";"江苏利特尔绿色包装股份有限公司";"常州市金坛沃德丰电子科技有限公司"},MATCH(D2342,{"BJ_zhongyu";"JS_WX_liteer";"JS_CZ_wodefeng"},0)),"")</f>
        <v>江苏利特尔绿色包装股份有限公司</v>
      </c>
      <c r="D2342" s="11" t="str">
        <f>[1]动作!$G2341</f>
        <v>JS_WX_liteer</v>
      </c>
      <c r="E2342" s="11" t="str">
        <f>[1]动作!$D2341</f>
        <v>分系统1BMS4总电压过低一级故障</v>
      </c>
      <c r="F2342" s="11" t="s">
        <v>177</v>
      </c>
      <c r="G2342" s="12">
        <f>[1]动作!$A2341+[1]动作!$B2341</f>
        <v>43203.002268518518</v>
      </c>
      <c r="H2342" s="12"/>
      <c r="I2342" s="11"/>
    </row>
    <row r="2343" spans="1:9" hidden="1" x14ac:dyDescent="0.3">
      <c r="A2343" s="24">
        <v>2341</v>
      </c>
      <c r="B2343" s="11" t="str">
        <f>IFERROR(INDEX({"JSNY-BJ0001-01";"JSNY-JS0022-01";"JSNY-JS0002-01"},MATCH(D2343,{"BJ_zhongyu";"JS_WX_liteer";"JS_CZ_wodefeng"},0)),"")</f>
        <v>JSNY-JS0022-01</v>
      </c>
      <c r="C2343" s="11" t="str">
        <f>IFERROR(INDEX({"北京中裕世纪大酒店";"江苏利特尔绿色包装股份有限公司";"常州市金坛沃德丰电子科技有限公司"},MATCH(D2343,{"BJ_zhongyu";"JS_WX_liteer";"JS_CZ_wodefeng"},0)),"")</f>
        <v>江苏利特尔绿色包装股份有限公司</v>
      </c>
      <c r="D2343" s="11" t="str">
        <f>[1]动作!$G2342</f>
        <v>JS_WX_liteer</v>
      </c>
      <c r="E2343" s="11" t="str">
        <f>[1]动作!$D2342</f>
        <v>分系统1BMS7总电压过低一级故障</v>
      </c>
      <c r="F2343" s="11" t="s">
        <v>177</v>
      </c>
      <c r="G2343" s="12">
        <f>[1]动作!$A2342+[1]动作!$B2342</f>
        <v>43203.002268518518</v>
      </c>
      <c r="H2343" s="12"/>
      <c r="I2343" s="11"/>
    </row>
    <row r="2344" spans="1:9" hidden="1" x14ac:dyDescent="0.3">
      <c r="A2344" s="24">
        <v>2342</v>
      </c>
      <c r="B2344" s="11" t="str">
        <f>IFERROR(INDEX({"JSNY-BJ0001-01";"JSNY-JS0022-01";"JSNY-JS0002-01"},MATCH(D2344,{"BJ_zhongyu";"JS_WX_liteer";"JS_CZ_wodefeng"},0)),"")</f>
        <v>JSNY-JS0022-01</v>
      </c>
      <c r="C2344" s="11" t="str">
        <f>IFERROR(INDEX({"北京中裕世纪大酒店";"江苏利特尔绿色包装股份有限公司";"常州市金坛沃德丰电子科技有限公司"},MATCH(D2344,{"BJ_zhongyu";"JS_WX_liteer";"JS_CZ_wodefeng"},0)),"")</f>
        <v>江苏利特尔绿色包装股份有限公司</v>
      </c>
      <c r="D2344" s="11" t="str">
        <f>[1]动作!$G2343</f>
        <v>JS_WX_liteer</v>
      </c>
      <c r="E2344" s="11" t="str">
        <f>[1]动作!$D2343</f>
        <v>分系统1BMS2总电压过低一级故障</v>
      </c>
      <c r="F2344" s="11" t="s">
        <v>177</v>
      </c>
      <c r="G2344" s="12">
        <f>[1]动作!$A2343+[1]动作!$B2343</f>
        <v>43203.002326388887</v>
      </c>
      <c r="H2344" s="12"/>
      <c r="I2344" s="11"/>
    </row>
    <row r="2345" spans="1:9" hidden="1" x14ac:dyDescent="0.3">
      <c r="A2345" s="24">
        <v>2343</v>
      </c>
      <c r="B2345" s="11" t="str">
        <f>IFERROR(INDEX({"JSNY-BJ0001-01";"JSNY-JS0022-01";"JSNY-JS0002-01"},MATCH(D2345,{"BJ_zhongyu";"JS_WX_liteer";"JS_CZ_wodefeng"},0)),"")</f>
        <v>JSNY-JS0022-01</v>
      </c>
      <c r="C2345" s="11" t="str">
        <f>IFERROR(INDEX({"北京中裕世纪大酒店";"江苏利特尔绿色包装股份有限公司";"常州市金坛沃德丰电子科技有限公司"},MATCH(D2345,{"BJ_zhongyu";"JS_WX_liteer";"JS_CZ_wodefeng"},0)),"")</f>
        <v>江苏利特尔绿色包装股份有限公司</v>
      </c>
      <c r="D2345" s="11" t="str">
        <f>[1]动作!$G2344</f>
        <v>JS_WX_liteer</v>
      </c>
      <c r="E2345" s="11" t="str">
        <f>[1]动作!$D2344</f>
        <v>分系统1BMS5总电压过低一级故障</v>
      </c>
      <c r="F2345" s="11" t="s">
        <v>177</v>
      </c>
      <c r="G2345" s="12">
        <f>[1]动作!$A2344+[1]动作!$B2344</f>
        <v>43203.002326388887</v>
      </c>
      <c r="H2345" s="12"/>
      <c r="I2345" s="11"/>
    </row>
    <row r="2346" spans="1:9" hidden="1" x14ac:dyDescent="0.3">
      <c r="A2346" s="24">
        <v>2344</v>
      </c>
      <c r="B2346" s="11" t="str">
        <f>IFERROR(INDEX({"JSNY-BJ0001-01";"JSNY-JS0022-01";"JSNY-JS0002-01"},MATCH(D2346,{"BJ_zhongyu";"JS_WX_liteer";"JS_CZ_wodefeng"},0)),"")</f>
        <v>JSNY-JS0022-01</v>
      </c>
      <c r="C2346" s="11" t="str">
        <f>IFERROR(INDEX({"北京中裕世纪大酒店";"江苏利特尔绿色包装股份有限公司";"常州市金坛沃德丰电子科技有限公司"},MATCH(D2346,{"BJ_zhongyu";"JS_WX_liteer";"JS_CZ_wodefeng"},0)),"")</f>
        <v>江苏利特尔绿色包装股份有限公司</v>
      </c>
      <c r="D2346" s="11" t="str">
        <f>[1]动作!$G2345</f>
        <v>JS_WX_liteer</v>
      </c>
      <c r="E2346" s="11" t="str">
        <f>[1]动作!$D2345</f>
        <v>分系统1BMS6总电压过低一级故障</v>
      </c>
      <c r="F2346" s="11" t="s">
        <v>177</v>
      </c>
      <c r="G2346" s="12">
        <f>[1]动作!$A2345+[1]动作!$B2345</f>
        <v>43203.002326388887</v>
      </c>
      <c r="H2346" s="12"/>
      <c r="I2346" s="11"/>
    </row>
    <row r="2347" spans="1:9" hidden="1" x14ac:dyDescent="0.3">
      <c r="A2347" s="24">
        <v>2345</v>
      </c>
      <c r="B2347" s="11" t="str">
        <f>IFERROR(INDEX({"JSNY-BJ0001-01";"JSNY-JS0022-01";"JSNY-JS0002-01"},MATCH(D2347,{"BJ_zhongyu";"JS_WX_liteer";"JS_CZ_wodefeng"},0)),"")</f>
        <v>JSNY-JS0002-01</v>
      </c>
      <c r="C2347" s="11" t="str">
        <f>IFERROR(INDEX({"北京中裕世纪大酒店";"江苏利特尔绿色包装股份有限公司";"常州市金坛沃德丰电子科技有限公司"},MATCH(D2347,{"BJ_zhongyu";"JS_WX_liteer";"JS_CZ_wodefeng"},0)),"")</f>
        <v>常州市金坛沃德丰电子科技有限公司</v>
      </c>
      <c r="D2347" s="11" t="str">
        <f>[1]动作!$G2346</f>
        <v>JS_CZ_wodefeng</v>
      </c>
      <c r="E2347" s="11" t="str">
        <f>[1]动作!$D2346</f>
        <v>分系统1BMS5SOC过低一级故障</v>
      </c>
      <c r="F2347" s="11" t="s">
        <v>177</v>
      </c>
      <c r="G2347" s="12">
        <f>[1]动作!$A2346+[1]动作!$B2346</f>
        <v>43203.003657407404</v>
      </c>
      <c r="H2347" s="12"/>
      <c r="I2347" s="11"/>
    </row>
    <row r="2348" spans="1:9" hidden="1" x14ac:dyDescent="0.3">
      <c r="A2348" s="24">
        <v>2346</v>
      </c>
      <c r="B2348" s="11" t="str">
        <f>IFERROR(INDEX({"JSNY-BJ0001-01";"JSNY-JS0022-01";"JSNY-JS0002-01"},MATCH(D2348,{"BJ_zhongyu";"JS_WX_liteer";"JS_CZ_wodefeng"},0)),"")</f>
        <v>JSNY-JS0002-01</v>
      </c>
      <c r="C2348" s="11" t="str">
        <f>IFERROR(INDEX({"北京中裕世纪大酒店";"江苏利特尔绿色包装股份有限公司";"常州市金坛沃德丰电子科技有限公司"},MATCH(D2348,{"BJ_zhongyu";"JS_WX_liteer";"JS_CZ_wodefeng"},0)),"")</f>
        <v>常州市金坛沃德丰电子科技有限公司</v>
      </c>
      <c r="D2348" s="11" t="str">
        <f>[1]动作!$G2347</f>
        <v>JS_CZ_wodefeng</v>
      </c>
      <c r="E2348" s="11" t="str">
        <f>[1]动作!$D2347</f>
        <v>分系统1BMS4SOC过低一级故障</v>
      </c>
      <c r="F2348" s="11" t="s">
        <v>177</v>
      </c>
      <c r="G2348" s="12">
        <f>[1]动作!$A2347+[1]动作!$B2347</f>
        <v>43203.00377314815</v>
      </c>
      <c r="H2348" s="12"/>
      <c r="I2348" s="11"/>
    </row>
    <row r="2349" spans="1:9" hidden="1" x14ac:dyDescent="0.3">
      <c r="A2349" s="24">
        <v>2347</v>
      </c>
      <c r="B2349" s="11" t="str">
        <f>IFERROR(INDEX({"JSNY-BJ0001-01";"JSNY-JS0022-01";"JSNY-JS0002-01"},MATCH(D2349,{"BJ_zhongyu";"JS_WX_liteer";"JS_CZ_wodefeng"},0)),"")</f>
        <v>JSNY-BJ0001-01</v>
      </c>
      <c r="C2349" s="11" t="str">
        <f>IFERROR(INDEX({"北京中裕世纪大酒店";"江苏利特尔绿色包装股份有限公司";"常州市金坛沃德丰电子科技有限公司"},MATCH(D2349,{"BJ_zhongyu";"JS_WX_liteer";"JS_CZ_wodefeng"},0)),"")</f>
        <v>北京中裕世纪大酒店</v>
      </c>
      <c r="D2349" s="11" t="str">
        <f>[1]动作!$G2348</f>
        <v>BJ_zhongyu</v>
      </c>
      <c r="E2349" s="11" t="str">
        <f>[1]动作!$D2348</f>
        <v>分系统1告警状态</v>
      </c>
      <c r="F2349" s="11" t="s">
        <v>178</v>
      </c>
      <c r="G2349" s="12">
        <f>[1]动作!$A2348+[1]动作!$B2348</f>
        <v>43203.163946759261</v>
      </c>
      <c r="H2349" s="12"/>
      <c r="I2349" s="11"/>
    </row>
    <row r="2350" spans="1:9" hidden="1" x14ac:dyDescent="0.3">
      <c r="A2350" s="24">
        <v>2348</v>
      </c>
      <c r="B2350" s="11" t="str">
        <f>IFERROR(INDEX({"JSNY-BJ0001-01";"JSNY-JS0022-01";"JSNY-JS0002-01"},MATCH(D2350,{"BJ_zhongyu";"JS_WX_liteer";"JS_CZ_wodefeng"},0)),"")</f>
        <v>JSNY-BJ0001-01</v>
      </c>
      <c r="C2350" s="11" t="str">
        <f>IFERROR(INDEX({"北京中裕世纪大酒店";"江苏利特尔绿色包装股份有限公司";"常州市金坛沃德丰电子科技有限公司"},MATCH(D2350,{"BJ_zhongyu";"JS_WX_liteer";"JS_CZ_wodefeng"},0)),"")</f>
        <v>北京中裕世纪大酒店</v>
      </c>
      <c r="D2350" s="11" t="str">
        <f>[1]动作!$G2349</f>
        <v>BJ_zhongyu</v>
      </c>
      <c r="E2350" s="11" t="str">
        <f>[1]动作!$D2349</f>
        <v>分系统1PCS告警状态</v>
      </c>
      <c r="F2350" s="11" t="s">
        <v>176</v>
      </c>
      <c r="G2350" s="12">
        <f>[1]动作!$A2349+[1]动作!$B2349</f>
        <v>43203.163946759261</v>
      </c>
      <c r="H2350" s="12"/>
      <c r="I2350" s="11"/>
    </row>
    <row r="2351" spans="1:9" hidden="1" x14ac:dyDescent="0.3">
      <c r="A2351" s="24">
        <v>2349</v>
      </c>
      <c r="B2351" s="11" t="str">
        <f>IFERROR(INDEX({"JSNY-BJ0001-01";"JSNY-JS0022-01";"JSNY-JS0002-01"},MATCH(D2351,{"BJ_zhongyu";"JS_WX_liteer";"JS_CZ_wodefeng"},0)),"")</f>
        <v>JSNY-BJ0001-01</v>
      </c>
      <c r="C2351" s="11" t="str">
        <f>IFERROR(INDEX({"北京中裕世纪大酒店";"江苏利特尔绿色包装股份有限公司";"常州市金坛沃德丰电子科技有限公司"},MATCH(D2351,{"BJ_zhongyu";"JS_WX_liteer";"JS_CZ_wodefeng"},0)),"")</f>
        <v>北京中裕世纪大酒店</v>
      </c>
      <c r="D2351" s="11" t="str">
        <f>[1]动作!$G2350</f>
        <v>BJ_zhongyu</v>
      </c>
      <c r="E2351" s="11" t="str">
        <f>[1]动作!$D2350</f>
        <v>分系统1故障状态</v>
      </c>
      <c r="F2351" s="11" t="s">
        <v>178</v>
      </c>
      <c r="G2351" s="12">
        <f>[1]动作!$A2350+[1]动作!$B2350</f>
        <v>43203.415879629632</v>
      </c>
      <c r="H2351" s="12"/>
      <c r="I2351" s="11"/>
    </row>
    <row r="2352" spans="1:9" hidden="1" x14ac:dyDescent="0.3">
      <c r="A2352" s="24">
        <v>2350</v>
      </c>
      <c r="B2352" s="11" t="str">
        <f>IFERROR(INDEX({"JSNY-BJ0001-01";"JSNY-JS0022-01";"JSNY-JS0002-01"},MATCH(D2352,{"BJ_zhongyu";"JS_WX_liteer";"JS_CZ_wodefeng"},0)),"")</f>
        <v>JSNY-BJ0001-01</v>
      </c>
      <c r="C2352" s="11" t="str">
        <f>IFERROR(INDEX({"北京中裕世纪大酒店";"江苏利特尔绿色包装股份有限公司";"常州市金坛沃德丰电子科技有限公司"},MATCH(D2352,{"BJ_zhongyu";"JS_WX_liteer";"JS_CZ_wodefeng"},0)),"")</f>
        <v>北京中裕世纪大酒店</v>
      </c>
      <c r="D2352" s="11" t="str">
        <f>[1]动作!$G2351</f>
        <v>BJ_zhongyu</v>
      </c>
      <c r="E2352" s="11" t="str">
        <f>[1]动作!$D2351</f>
        <v>分系统1告警状态</v>
      </c>
      <c r="F2352" s="11" t="s">
        <v>178</v>
      </c>
      <c r="G2352" s="12">
        <f>[1]动作!$A2351+[1]动作!$B2351</f>
        <v>43203.416261574072</v>
      </c>
      <c r="H2352" s="12"/>
      <c r="I2352" s="11"/>
    </row>
    <row r="2353" spans="1:9" hidden="1" x14ac:dyDescent="0.3">
      <c r="A2353" s="24">
        <v>2351</v>
      </c>
      <c r="B2353" s="11" t="str">
        <f>IFERROR(INDEX({"JSNY-BJ0001-01";"JSNY-JS0022-01";"JSNY-JS0002-01"},MATCH(D2353,{"BJ_zhongyu";"JS_WX_liteer";"JS_CZ_wodefeng"},0)),"")</f>
        <v>JSNY-BJ0001-01</v>
      </c>
      <c r="C2353" s="11" t="str">
        <f>IFERROR(INDEX({"北京中裕世纪大酒店";"江苏利特尔绿色包装股份有限公司";"常州市金坛沃德丰电子科技有限公司"},MATCH(D2353,{"BJ_zhongyu";"JS_WX_liteer";"JS_CZ_wodefeng"},0)),"")</f>
        <v>北京中裕世纪大酒店</v>
      </c>
      <c r="D2353" s="11" t="str">
        <f>[1]动作!$G2352</f>
        <v>BJ_zhongyu</v>
      </c>
      <c r="E2353" s="11" t="str">
        <f>[1]动作!$D2352</f>
        <v>分系统1PCS告警状态</v>
      </c>
      <c r="F2353" s="11" t="s">
        <v>176</v>
      </c>
      <c r="G2353" s="12">
        <f>[1]动作!$A2352+[1]动作!$B2352</f>
        <v>43203.416261574072</v>
      </c>
      <c r="H2353" s="12"/>
      <c r="I2353" s="11"/>
    </row>
    <row r="2354" spans="1:9" hidden="1" x14ac:dyDescent="0.3">
      <c r="A2354" s="24">
        <v>2352</v>
      </c>
      <c r="B2354" s="11" t="str">
        <f>IFERROR(INDEX({"JSNY-BJ0001-01";"JSNY-JS0022-01";"JSNY-JS0002-01"},MATCH(D2354,{"BJ_zhongyu";"JS_WX_liteer";"JS_CZ_wodefeng"},0)),"")</f>
        <v>JSNY-JS0002-01</v>
      </c>
      <c r="C2354" s="11" t="str">
        <f>IFERROR(INDEX({"北京中裕世纪大酒店";"江苏利特尔绿色包装股份有限公司";"常州市金坛沃德丰电子科技有限公司"},MATCH(D2354,{"BJ_zhongyu";"JS_WX_liteer";"JS_CZ_wodefeng"},0)),"")</f>
        <v>常州市金坛沃德丰电子科技有限公司</v>
      </c>
      <c r="D2354" s="11" t="str">
        <f>[1]动作!$G2353</f>
        <v>JS_CZ_wodefeng</v>
      </c>
      <c r="E2354" s="11" t="str">
        <f>[1]动作!$D2353</f>
        <v>分系统1BMS1总电压过低一级故障</v>
      </c>
      <c r="F2354" s="11" t="s">
        <v>177</v>
      </c>
      <c r="G2354" s="12">
        <f>[1]动作!$A2353+[1]动作!$B2353</f>
        <v>43203.446840277778</v>
      </c>
      <c r="H2354" s="12"/>
      <c r="I2354" s="11"/>
    </row>
    <row r="2355" spans="1:9" hidden="1" x14ac:dyDescent="0.3">
      <c r="A2355" s="24">
        <v>2353</v>
      </c>
      <c r="B2355" s="11" t="str">
        <f>IFERROR(INDEX({"JSNY-BJ0001-01";"JSNY-JS0022-01";"JSNY-JS0002-01"},MATCH(D2355,{"BJ_zhongyu";"JS_WX_liteer";"JS_CZ_wodefeng"},0)),"")</f>
        <v>JSNY-JS0002-01</v>
      </c>
      <c r="C2355" s="11" t="str">
        <f>IFERROR(INDEX({"北京中裕世纪大酒店";"江苏利特尔绿色包装股份有限公司";"常州市金坛沃德丰电子科技有限公司"},MATCH(D2355,{"BJ_zhongyu";"JS_WX_liteer";"JS_CZ_wodefeng"},0)),"")</f>
        <v>常州市金坛沃德丰电子科技有限公司</v>
      </c>
      <c r="D2355" s="11" t="str">
        <f>[1]动作!$G2354</f>
        <v>JS_CZ_wodefeng</v>
      </c>
      <c r="E2355" s="11" t="str">
        <f>[1]动作!$D2354</f>
        <v>分系统1BMS1总电压过低二级故障</v>
      </c>
      <c r="F2355" s="11" t="s">
        <v>177</v>
      </c>
      <c r="G2355" s="12">
        <f>[1]动作!$A2354+[1]动作!$B2354</f>
        <v>43203.446840277778</v>
      </c>
      <c r="H2355" s="12"/>
      <c r="I2355" s="11"/>
    </row>
    <row r="2356" spans="1:9" hidden="1" x14ac:dyDescent="0.3">
      <c r="A2356" s="24">
        <v>2354</v>
      </c>
      <c r="B2356" s="11" t="str">
        <f>IFERROR(INDEX({"JSNY-BJ0001-01";"JSNY-JS0022-01";"JSNY-JS0002-01"},MATCH(D2356,{"BJ_zhongyu";"JS_WX_liteer";"JS_CZ_wodefeng"},0)),"")</f>
        <v>JSNY-JS0002-01</v>
      </c>
      <c r="C2356" s="11" t="str">
        <f>IFERROR(INDEX({"北京中裕世纪大酒店";"江苏利特尔绿色包装股份有限公司";"常州市金坛沃德丰电子科技有限公司"},MATCH(D2356,{"BJ_zhongyu";"JS_WX_liteer";"JS_CZ_wodefeng"},0)),"")</f>
        <v>常州市金坛沃德丰电子科技有限公司</v>
      </c>
      <c r="D2356" s="11" t="str">
        <f>[1]动作!$G2355</f>
        <v>JS_CZ_wodefeng</v>
      </c>
      <c r="E2356" s="11" t="str">
        <f>[1]动作!$D2355</f>
        <v>分系统1BMS3总电压过低一级故障</v>
      </c>
      <c r="F2356" s="11" t="s">
        <v>177</v>
      </c>
      <c r="G2356" s="12">
        <f>[1]动作!$A2355+[1]动作!$B2355</f>
        <v>43203.447314814817</v>
      </c>
      <c r="H2356" s="12"/>
      <c r="I2356" s="11"/>
    </row>
    <row r="2357" spans="1:9" hidden="1" x14ac:dyDescent="0.3">
      <c r="A2357" s="24">
        <v>2355</v>
      </c>
      <c r="B2357" s="11" t="str">
        <f>IFERROR(INDEX({"JSNY-BJ0001-01";"JSNY-JS0022-01";"JSNY-JS0002-01"},MATCH(D2357,{"BJ_zhongyu";"JS_WX_liteer";"JS_CZ_wodefeng"},0)),"")</f>
        <v>JSNY-JS0002-01</v>
      </c>
      <c r="C2357" s="11" t="str">
        <f>IFERROR(INDEX({"北京中裕世纪大酒店";"江苏利特尔绿色包装股份有限公司";"常州市金坛沃德丰电子科技有限公司"},MATCH(D2357,{"BJ_zhongyu";"JS_WX_liteer";"JS_CZ_wodefeng"},0)),"")</f>
        <v>常州市金坛沃德丰电子科技有限公司</v>
      </c>
      <c r="D2357" s="11" t="str">
        <f>[1]动作!$G2356</f>
        <v>JS_CZ_wodefeng</v>
      </c>
      <c r="E2357" s="11" t="str">
        <f>[1]动作!$D2356</f>
        <v>分系统1BMS3总电压过低二级故障</v>
      </c>
      <c r="F2357" s="11" t="s">
        <v>177</v>
      </c>
      <c r="G2357" s="12">
        <f>[1]动作!$A2356+[1]动作!$B2356</f>
        <v>43203.447314814817</v>
      </c>
      <c r="H2357" s="12"/>
      <c r="I2357" s="11"/>
    </row>
    <row r="2358" spans="1:9" hidden="1" x14ac:dyDescent="0.3">
      <c r="A2358" s="24">
        <v>2356</v>
      </c>
      <c r="B2358" s="11" t="str">
        <f>IFERROR(INDEX({"JSNY-BJ0001-01";"JSNY-JS0022-01";"JSNY-JS0002-01"},MATCH(D2358,{"BJ_zhongyu";"JS_WX_liteer";"JS_CZ_wodefeng"},0)),"")</f>
        <v>JSNY-JS0002-01</v>
      </c>
      <c r="C2358" s="11" t="str">
        <f>IFERROR(INDEX({"北京中裕世纪大酒店";"江苏利特尔绿色包装股份有限公司";"常州市金坛沃德丰电子科技有限公司"},MATCH(D2358,{"BJ_zhongyu";"JS_WX_liteer";"JS_CZ_wodefeng"},0)),"")</f>
        <v>常州市金坛沃德丰电子科技有限公司</v>
      </c>
      <c r="D2358" s="11" t="str">
        <f>[1]动作!$G2357</f>
        <v>JS_CZ_wodefeng</v>
      </c>
      <c r="E2358" s="11" t="str">
        <f>[1]动作!$D2357</f>
        <v>分系统1BMS6总电压过低一级故障</v>
      </c>
      <c r="F2358" s="11" t="s">
        <v>177</v>
      </c>
      <c r="G2358" s="12">
        <f>[1]动作!$A2357+[1]动作!$B2357</f>
        <v>43203.447650462964</v>
      </c>
      <c r="H2358" s="12"/>
      <c r="I2358" s="11"/>
    </row>
    <row r="2359" spans="1:9" hidden="1" x14ac:dyDescent="0.3">
      <c r="A2359" s="24">
        <v>2357</v>
      </c>
      <c r="B2359" s="11" t="str">
        <f>IFERROR(INDEX({"JSNY-BJ0001-01";"JSNY-JS0022-01";"JSNY-JS0002-01"},MATCH(D2359,{"BJ_zhongyu";"JS_WX_liteer";"JS_CZ_wodefeng"},0)),"")</f>
        <v>JSNY-JS0002-01</v>
      </c>
      <c r="C2359" s="11" t="str">
        <f>IFERROR(INDEX({"北京中裕世纪大酒店";"江苏利特尔绿色包装股份有限公司";"常州市金坛沃德丰电子科技有限公司"},MATCH(D2359,{"BJ_zhongyu";"JS_WX_liteer";"JS_CZ_wodefeng"},0)),"")</f>
        <v>常州市金坛沃德丰电子科技有限公司</v>
      </c>
      <c r="D2359" s="11" t="str">
        <f>[1]动作!$G2358</f>
        <v>JS_CZ_wodefeng</v>
      </c>
      <c r="E2359" s="11" t="str">
        <f>[1]动作!$D2358</f>
        <v>分系统1BMS6总电压过低二级故障</v>
      </c>
      <c r="F2359" s="11" t="s">
        <v>177</v>
      </c>
      <c r="G2359" s="12">
        <f>[1]动作!$A2358+[1]动作!$B2358</f>
        <v>43203.447650462964</v>
      </c>
      <c r="H2359" s="12"/>
      <c r="I2359" s="11"/>
    </row>
    <row r="2360" spans="1:9" hidden="1" x14ac:dyDescent="0.3">
      <c r="A2360" s="24">
        <v>2358</v>
      </c>
      <c r="B2360" s="11" t="str">
        <f>IFERROR(INDEX({"JSNY-BJ0001-01";"JSNY-JS0022-01";"JSNY-JS0002-01"},MATCH(D2360,{"BJ_zhongyu";"JS_WX_liteer";"JS_CZ_wodefeng"},0)),"")</f>
        <v>JSNY-JS0002-01</v>
      </c>
      <c r="C2360" s="11" t="str">
        <f>IFERROR(INDEX({"北京中裕世纪大酒店";"江苏利特尔绿色包装股份有限公司";"常州市金坛沃德丰电子科技有限公司"},MATCH(D2360,{"BJ_zhongyu";"JS_WX_liteer";"JS_CZ_wodefeng"},0)),"")</f>
        <v>常州市金坛沃德丰电子科技有限公司</v>
      </c>
      <c r="D2360" s="11" t="str">
        <f>[1]动作!$G2359</f>
        <v>JS_CZ_wodefeng</v>
      </c>
      <c r="E2360" s="11" t="str">
        <f>[1]动作!$D2359</f>
        <v>分系统1BMS5总电压过低一级故障</v>
      </c>
      <c r="F2360" s="11" t="s">
        <v>177</v>
      </c>
      <c r="G2360" s="12">
        <f>[1]动作!$A2359+[1]动作!$B2359</f>
        <v>43203.448067129626</v>
      </c>
      <c r="H2360" s="12"/>
      <c r="I2360" s="11"/>
    </row>
    <row r="2361" spans="1:9" hidden="1" x14ac:dyDescent="0.3">
      <c r="A2361" s="24">
        <v>2359</v>
      </c>
      <c r="B2361" s="11" t="str">
        <f>IFERROR(INDEX({"JSNY-BJ0001-01";"JSNY-JS0022-01";"JSNY-JS0002-01"},MATCH(D2361,{"BJ_zhongyu";"JS_WX_liteer";"JS_CZ_wodefeng"},0)),"")</f>
        <v>JSNY-JS0002-01</v>
      </c>
      <c r="C2361" s="11" t="str">
        <f>IFERROR(INDEX({"北京中裕世纪大酒店";"江苏利特尔绿色包装股份有限公司";"常州市金坛沃德丰电子科技有限公司"},MATCH(D2361,{"BJ_zhongyu";"JS_WX_liteer";"JS_CZ_wodefeng"},0)),"")</f>
        <v>常州市金坛沃德丰电子科技有限公司</v>
      </c>
      <c r="D2361" s="11" t="str">
        <f>[1]动作!$G2360</f>
        <v>JS_CZ_wodefeng</v>
      </c>
      <c r="E2361" s="11" t="str">
        <f>[1]动作!$D2360</f>
        <v>分系统1BMS5总电压过低二级故障</v>
      </c>
      <c r="F2361" s="11" t="s">
        <v>177</v>
      </c>
      <c r="G2361" s="12">
        <f>[1]动作!$A2360+[1]动作!$B2360</f>
        <v>43203.448067129626</v>
      </c>
      <c r="H2361" s="12"/>
      <c r="I2361" s="11"/>
    </row>
    <row r="2362" spans="1:9" hidden="1" x14ac:dyDescent="0.3">
      <c r="A2362" s="24">
        <v>2360</v>
      </c>
      <c r="B2362" s="11" t="str">
        <f>IFERROR(INDEX({"JSNY-BJ0001-01";"JSNY-JS0022-01";"JSNY-JS0002-01"},MATCH(D2362,{"BJ_zhongyu";"JS_WX_liteer";"JS_CZ_wodefeng"},0)),"")</f>
        <v>JSNY-JS0002-01</v>
      </c>
      <c r="C2362" s="11" t="str">
        <f>IFERROR(INDEX({"北京中裕世纪大酒店";"江苏利特尔绿色包装股份有限公司";"常州市金坛沃德丰电子科技有限公司"},MATCH(D2362,{"BJ_zhongyu";"JS_WX_liteer";"JS_CZ_wodefeng"},0)),"")</f>
        <v>常州市金坛沃德丰电子科技有限公司</v>
      </c>
      <c r="D2362" s="11" t="str">
        <f>[1]动作!$G2361</f>
        <v>JS_CZ_wodefeng</v>
      </c>
      <c r="E2362" s="11" t="str">
        <f>[1]动作!$D2361</f>
        <v>分系统1BMS2总电压过低一级故障</v>
      </c>
      <c r="F2362" s="11" t="s">
        <v>177</v>
      </c>
      <c r="G2362" s="12">
        <f>[1]动作!$A2361+[1]动作!$B2361</f>
        <v>43203.448113425926</v>
      </c>
      <c r="H2362" s="12"/>
      <c r="I2362" s="11"/>
    </row>
    <row r="2363" spans="1:9" hidden="1" x14ac:dyDescent="0.3">
      <c r="A2363" s="24">
        <v>2361</v>
      </c>
      <c r="B2363" s="11" t="str">
        <f>IFERROR(INDEX({"JSNY-BJ0001-01";"JSNY-JS0022-01";"JSNY-JS0002-01"},MATCH(D2363,{"BJ_zhongyu";"JS_WX_liteer";"JS_CZ_wodefeng"},0)),"")</f>
        <v>JSNY-JS0002-01</v>
      </c>
      <c r="C2363" s="11" t="str">
        <f>IFERROR(INDEX({"北京中裕世纪大酒店";"江苏利特尔绿色包装股份有限公司";"常州市金坛沃德丰电子科技有限公司"},MATCH(D2363,{"BJ_zhongyu";"JS_WX_liteer";"JS_CZ_wodefeng"},0)),"")</f>
        <v>常州市金坛沃德丰电子科技有限公司</v>
      </c>
      <c r="D2363" s="11" t="str">
        <f>[1]动作!$G2362</f>
        <v>JS_CZ_wodefeng</v>
      </c>
      <c r="E2363" s="11" t="str">
        <f>[1]动作!$D2362</f>
        <v>分系统1BMS2总电压过低二级故障</v>
      </c>
      <c r="F2363" s="11" t="s">
        <v>177</v>
      </c>
      <c r="G2363" s="12">
        <f>[1]动作!$A2362+[1]动作!$B2362</f>
        <v>43203.448113425926</v>
      </c>
      <c r="H2363" s="12"/>
      <c r="I2363" s="11"/>
    </row>
    <row r="2364" spans="1:9" hidden="1" x14ac:dyDescent="0.3">
      <c r="A2364" s="24">
        <v>2362</v>
      </c>
      <c r="B2364" s="11" t="str">
        <f>IFERROR(INDEX({"JSNY-BJ0001-01";"JSNY-JS0022-01";"JSNY-JS0002-01"},MATCH(D2364,{"BJ_zhongyu";"JS_WX_liteer";"JS_CZ_wodefeng"},0)),"")</f>
        <v>JSNY-JS0002-01</v>
      </c>
      <c r="C2364" s="11" t="str">
        <f>IFERROR(INDEX({"北京中裕世纪大酒店";"江苏利特尔绿色包装股份有限公司";"常州市金坛沃德丰电子科技有限公司"},MATCH(D2364,{"BJ_zhongyu";"JS_WX_liteer";"JS_CZ_wodefeng"},0)),"")</f>
        <v>常州市金坛沃德丰电子科技有限公司</v>
      </c>
      <c r="D2364" s="11" t="str">
        <f>[1]动作!$G2363</f>
        <v>JS_CZ_wodefeng</v>
      </c>
      <c r="E2364" s="11" t="str">
        <f>[1]动作!$D2363</f>
        <v>分系统1BMS4总电压过低一级故障</v>
      </c>
      <c r="F2364" s="11" t="s">
        <v>177</v>
      </c>
      <c r="G2364" s="12">
        <f>[1]动作!$A2363+[1]动作!$B2363</f>
        <v>43203.448240740741</v>
      </c>
      <c r="H2364" s="12"/>
      <c r="I2364" s="11"/>
    </row>
    <row r="2365" spans="1:9" hidden="1" x14ac:dyDescent="0.3">
      <c r="A2365" s="24">
        <v>2363</v>
      </c>
      <c r="B2365" s="11" t="str">
        <f>IFERROR(INDEX({"JSNY-BJ0001-01";"JSNY-JS0022-01";"JSNY-JS0002-01"},MATCH(D2365,{"BJ_zhongyu";"JS_WX_liteer";"JS_CZ_wodefeng"},0)),"")</f>
        <v>JSNY-JS0002-01</v>
      </c>
      <c r="C2365" s="11" t="str">
        <f>IFERROR(INDEX({"北京中裕世纪大酒店";"江苏利特尔绿色包装股份有限公司";"常州市金坛沃德丰电子科技有限公司"},MATCH(D2365,{"BJ_zhongyu";"JS_WX_liteer";"JS_CZ_wodefeng"},0)),"")</f>
        <v>常州市金坛沃德丰电子科技有限公司</v>
      </c>
      <c r="D2365" s="11" t="str">
        <f>[1]动作!$G2364</f>
        <v>JS_CZ_wodefeng</v>
      </c>
      <c r="E2365" s="11" t="str">
        <f>[1]动作!$D2364</f>
        <v>分系统1BMS4总电压过低二级故障</v>
      </c>
      <c r="F2365" s="11" t="s">
        <v>177</v>
      </c>
      <c r="G2365" s="12">
        <f>[1]动作!$A2364+[1]动作!$B2364</f>
        <v>43203.448240740741</v>
      </c>
      <c r="H2365" s="12"/>
      <c r="I2365" s="11"/>
    </row>
    <row r="2366" spans="1:9" hidden="1" x14ac:dyDescent="0.3">
      <c r="A2366" s="24">
        <v>2364</v>
      </c>
      <c r="B2366" s="11" t="str">
        <f>IFERROR(INDEX({"JSNY-BJ0001-01";"JSNY-JS0022-01";"JSNY-JS0002-01"},MATCH(D2366,{"BJ_zhongyu";"JS_WX_liteer";"JS_CZ_wodefeng"},0)),"")</f>
        <v>JSNY-JS0002-01</v>
      </c>
      <c r="C2366" s="11" t="str">
        <f>IFERROR(INDEX({"北京中裕世纪大酒店";"江苏利特尔绿色包装股份有限公司";"常州市金坛沃德丰电子科技有限公司"},MATCH(D2366,{"BJ_zhongyu";"JS_WX_liteer";"JS_CZ_wodefeng"},0)),"")</f>
        <v>常州市金坛沃德丰电子科技有限公司</v>
      </c>
      <c r="D2366" s="11" t="str">
        <f>[1]动作!$G2365</f>
        <v>JS_CZ_wodefeng</v>
      </c>
      <c r="E2366" s="11" t="str">
        <f>[1]动作!$D2365</f>
        <v>分系统1BMS2单体电压过低一级故障</v>
      </c>
      <c r="F2366" s="11" t="s">
        <v>177</v>
      </c>
      <c r="G2366" s="12">
        <f>[1]动作!$A2365+[1]动作!$B2365</f>
        <v>43203.453796296293</v>
      </c>
      <c r="H2366" s="12"/>
      <c r="I2366" s="11"/>
    </row>
    <row r="2367" spans="1:9" hidden="1" x14ac:dyDescent="0.3">
      <c r="A2367" s="24">
        <v>2365</v>
      </c>
      <c r="B2367" s="11" t="str">
        <f>IFERROR(INDEX({"JSNY-BJ0001-01";"JSNY-JS0022-01";"JSNY-JS0002-01"},MATCH(D2367,{"BJ_zhongyu";"JS_WX_liteer";"JS_CZ_wodefeng"},0)),"")</f>
        <v>JSNY-JS0002-01</v>
      </c>
      <c r="C2367" s="11" t="str">
        <f>IFERROR(INDEX({"北京中裕世纪大酒店";"江苏利特尔绿色包装股份有限公司";"常州市金坛沃德丰电子科技有限公司"},MATCH(D2367,{"BJ_zhongyu";"JS_WX_liteer";"JS_CZ_wodefeng"},0)),"")</f>
        <v>常州市金坛沃德丰电子科技有限公司</v>
      </c>
      <c r="D2367" s="11" t="str">
        <f>[1]动作!$G2366</f>
        <v>JS_CZ_wodefeng</v>
      </c>
      <c r="E2367" s="11" t="str">
        <f>[1]动作!$D2366</f>
        <v>分系统1BMS2单体电压过低二级故障</v>
      </c>
      <c r="F2367" s="11" t="s">
        <v>177</v>
      </c>
      <c r="G2367" s="12">
        <f>[1]动作!$A2366+[1]动作!$B2366</f>
        <v>43203.453796296293</v>
      </c>
      <c r="H2367" s="12"/>
      <c r="I2367" s="11"/>
    </row>
    <row r="2368" spans="1:9" hidden="1" x14ac:dyDescent="0.3">
      <c r="A2368" s="24">
        <v>2366</v>
      </c>
      <c r="B2368" s="11" t="str">
        <f>IFERROR(INDEX({"JSNY-BJ0001-01";"JSNY-JS0022-01";"JSNY-JS0002-01"},MATCH(D2368,{"BJ_zhongyu";"JS_WX_liteer";"JS_CZ_wodefeng"},0)),"")</f>
        <v>JSNY-JS0002-01</v>
      </c>
      <c r="C2368" s="11" t="str">
        <f>IFERROR(INDEX({"北京中裕世纪大酒店";"江苏利特尔绿色包装股份有限公司";"常州市金坛沃德丰电子科技有限公司"},MATCH(D2368,{"BJ_zhongyu";"JS_WX_liteer";"JS_CZ_wodefeng"},0)),"")</f>
        <v>常州市金坛沃德丰电子科技有限公司</v>
      </c>
      <c r="D2368" s="11" t="str">
        <f>[1]动作!$G2367</f>
        <v>JS_CZ_wodefeng</v>
      </c>
      <c r="E2368" s="11" t="str">
        <f>[1]动作!$D2367</f>
        <v>分系统1BMS1单体电压过低一级故障</v>
      </c>
      <c r="F2368" s="11" t="s">
        <v>177</v>
      </c>
      <c r="G2368" s="12">
        <f>[1]动作!$A2367+[1]动作!$B2367</f>
        <v>43203.45449074074</v>
      </c>
      <c r="H2368" s="12"/>
      <c r="I2368" s="11"/>
    </row>
    <row r="2369" spans="1:9" hidden="1" x14ac:dyDescent="0.3">
      <c r="A2369" s="24">
        <v>2367</v>
      </c>
      <c r="B2369" s="11" t="str">
        <f>IFERROR(INDEX({"JSNY-BJ0001-01";"JSNY-JS0022-01";"JSNY-JS0002-01"},MATCH(D2369,{"BJ_zhongyu";"JS_WX_liteer";"JS_CZ_wodefeng"},0)),"")</f>
        <v>JSNY-JS0002-01</v>
      </c>
      <c r="C2369" s="11" t="str">
        <f>IFERROR(INDEX({"北京中裕世纪大酒店";"江苏利特尔绿色包装股份有限公司";"常州市金坛沃德丰电子科技有限公司"},MATCH(D2369,{"BJ_zhongyu";"JS_WX_liteer";"JS_CZ_wodefeng"},0)),"")</f>
        <v>常州市金坛沃德丰电子科技有限公司</v>
      </c>
      <c r="D2369" s="11" t="str">
        <f>[1]动作!$G2368</f>
        <v>JS_CZ_wodefeng</v>
      </c>
      <c r="E2369" s="11" t="str">
        <f>[1]动作!$D2368</f>
        <v>分系统1BMS1单体电压过低二级故障</v>
      </c>
      <c r="F2369" s="11" t="s">
        <v>177</v>
      </c>
      <c r="G2369" s="12">
        <f>[1]动作!$A2368+[1]动作!$B2368</f>
        <v>43203.45449074074</v>
      </c>
      <c r="H2369" s="12"/>
      <c r="I2369" s="11"/>
    </row>
    <row r="2370" spans="1:9" hidden="1" x14ac:dyDescent="0.3">
      <c r="A2370" s="24">
        <v>2368</v>
      </c>
      <c r="B2370" s="11" t="str">
        <f>IFERROR(INDEX({"JSNY-BJ0001-01";"JSNY-JS0022-01";"JSNY-JS0002-01"},MATCH(D2370,{"BJ_zhongyu";"JS_WX_liteer";"JS_CZ_wodefeng"},0)),"")</f>
        <v>JSNY-JS0002-01</v>
      </c>
      <c r="C2370" s="11" t="str">
        <f>IFERROR(INDEX({"北京中裕世纪大酒店";"江苏利特尔绿色包装股份有限公司";"常州市金坛沃德丰电子科技有限公司"},MATCH(D2370,{"BJ_zhongyu";"JS_WX_liteer";"JS_CZ_wodefeng"},0)),"")</f>
        <v>常州市金坛沃德丰电子科技有限公司</v>
      </c>
      <c r="D2370" s="11" t="str">
        <f>[1]动作!$G2369</f>
        <v>JS_CZ_wodefeng</v>
      </c>
      <c r="E2370" s="11" t="str">
        <f>[1]动作!$D2369</f>
        <v>分系统1BMS3单体电压过低一级故障</v>
      </c>
      <c r="F2370" s="11" t="s">
        <v>177</v>
      </c>
      <c r="G2370" s="12">
        <f>[1]动作!$A2369+[1]动作!$B2369</f>
        <v>43203.455300925925</v>
      </c>
      <c r="H2370" s="12"/>
      <c r="I2370" s="11"/>
    </row>
    <row r="2371" spans="1:9" hidden="1" x14ac:dyDescent="0.3">
      <c r="A2371" s="24">
        <v>2369</v>
      </c>
      <c r="B2371" s="11" t="str">
        <f>IFERROR(INDEX({"JSNY-BJ0001-01";"JSNY-JS0022-01";"JSNY-JS0002-01"},MATCH(D2371,{"BJ_zhongyu";"JS_WX_liteer";"JS_CZ_wodefeng"},0)),"")</f>
        <v>JSNY-JS0002-01</v>
      </c>
      <c r="C2371" s="11" t="str">
        <f>IFERROR(INDEX({"北京中裕世纪大酒店";"江苏利特尔绿色包装股份有限公司";"常州市金坛沃德丰电子科技有限公司"},MATCH(D2371,{"BJ_zhongyu";"JS_WX_liteer";"JS_CZ_wodefeng"},0)),"")</f>
        <v>常州市金坛沃德丰电子科技有限公司</v>
      </c>
      <c r="D2371" s="11" t="str">
        <f>[1]动作!$G2370</f>
        <v>JS_CZ_wodefeng</v>
      </c>
      <c r="E2371" s="11" t="str">
        <f>[1]动作!$D2370</f>
        <v>分系统1BMS3单体电压过低二级故障</v>
      </c>
      <c r="F2371" s="11" t="s">
        <v>177</v>
      </c>
      <c r="G2371" s="12">
        <f>[1]动作!$A2370+[1]动作!$B2370</f>
        <v>43203.455300925925</v>
      </c>
      <c r="H2371" s="12"/>
      <c r="I2371" s="11"/>
    </row>
    <row r="2372" spans="1:9" hidden="1" x14ac:dyDescent="0.3">
      <c r="A2372" s="24">
        <v>2370</v>
      </c>
      <c r="B2372" s="11" t="str">
        <f>IFERROR(INDEX({"JSNY-BJ0001-01";"JSNY-JS0022-01";"JSNY-JS0002-01"},MATCH(D2372,{"BJ_zhongyu";"JS_WX_liteer";"JS_CZ_wodefeng"},0)),"")</f>
        <v>JSNY-JS0002-01</v>
      </c>
      <c r="C2372" s="11" t="str">
        <f>IFERROR(INDEX({"北京中裕世纪大酒店";"江苏利特尔绿色包装股份有限公司";"常州市金坛沃德丰电子科技有限公司"},MATCH(D2372,{"BJ_zhongyu";"JS_WX_liteer";"JS_CZ_wodefeng"},0)),"")</f>
        <v>常州市金坛沃德丰电子科技有限公司</v>
      </c>
      <c r="D2372" s="11" t="str">
        <f>[1]动作!$G2371</f>
        <v>JS_CZ_wodefeng</v>
      </c>
      <c r="E2372" s="11" t="str">
        <f>[1]动作!$D2371</f>
        <v>分系统1BMS5单体电压过低一级故障</v>
      </c>
      <c r="F2372" s="11" t="s">
        <v>177</v>
      </c>
      <c r="G2372" s="12">
        <f>[1]动作!$A2371+[1]动作!$B2371</f>
        <v>43203.455416666664</v>
      </c>
      <c r="H2372" s="12"/>
      <c r="I2372" s="11"/>
    </row>
    <row r="2373" spans="1:9" hidden="1" x14ac:dyDescent="0.3">
      <c r="A2373" s="24">
        <v>2371</v>
      </c>
      <c r="B2373" s="11" t="str">
        <f>IFERROR(INDEX({"JSNY-BJ0001-01";"JSNY-JS0022-01";"JSNY-JS0002-01"},MATCH(D2373,{"BJ_zhongyu";"JS_WX_liteer";"JS_CZ_wodefeng"},0)),"")</f>
        <v>JSNY-JS0002-01</v>
      </c>
      <c r="C2373" s="11" t="str">
        <f>IFERROR(INDEX({"北京中裕世纪大酒店";"江苏利特尔绿色包装股份有限公司";"常州市金坛沃德丰电子科技有限公司"},MATCH(D2373,{"BJ_zhongyu";"JS_WX_liteer";"JS_CZ_wodefeng"},0)),"")</f>
        <v>常州市金坛沃德丰电子科技有限公司</v>
      </c>
      <c r="D2373" s="11" t="str">
        <f>[1]动作!$G2372</f>
        <v>JS_CZ_wodefeng</v>
      </c>
      <c r="E2373" s="11" t="str">
        <f>[1]动作!$D2372</f>
        <v>分系统1BMS5单体电压过低二级故障</v>
      </c>
      <c r="F2373" s="11" t="s">
        <v>177</v>
      </c>
      <c r="G2373" s="12">
        <f>[1]动作!$A2372+[1]动作!$B2372</f>
        <v>43203.455416666664</v>
      </c>
      <c r="H2373" s="12"/>
      <c r="I2373" s="11"/>
    </row>
    <row r="2374" spans="1:9" hidden="1" x14ac:dyDescent="0.3">
      <c r="A2374" s="24">
        <v>2372</v>
      </c>
      <c r="B2374" s="11" t="str">
        <f>IFERROR(INDEX({"JSNY-BJ0001-01";"JSNY-JS0022-01";"JSNY-JS0002-01"},MATCH(D2374,{"BJ_zhongyu";"JS_WX_liteer";"JS_CZ_wodefeng"},0)),"")</f>
        <v>JSNY-JS0002-01</v>
      </c>
      <c r="C2374" s="11" t="str">
        <f>IFERROR(INDEX({"北京中裕世纪大酒店";"江苏利特尔绿色包装股份有限公司";"常州市金坛沃德丰电子科技有限公司"},MATCH(D2374,{"BJ_zhongyu";"JS_WX_liteer";"JS_CZ_wodefeng"},0)),"")</f>
        <v>常州市金坛沃德丰电子科技有限公司</v>
      </c>
      <c r="D2374" s="11" t="str">
        <f>[1]动作!$G2373</f>
        <v>JS_CZ_wodefeng</v>
      </c>
      <c r="E2374" s="11" t="str">
        <f>[1]动作!$D2373</f>
        <v>分系统1BMS4SOC过低一级故障</v>
      </c>
      <c r="F2374" s="11" t="s">
        <v>177</v>
      </c>
      <c r="G2374" s="12">
        <f>[1]动作!$A2373+[1]动作!$B2373</f>
        <v>43203.456111111111</v>
      </c>
      <c r="H2374" s="12"/>
      <c r="I2374" s="11"/>
    </row>
    <row r="2375" spans="1:9" hidden="1" x14ac:dyDescent="0.3">
      <c r="A2375" s="24">
        <v>2373</v>
      </c>
      <c r="B2375" s="11" t="str">
        <f>IFERROR(INDEX({"JSNY-BJ0001-01";"JSNY-JS0022-01";"JSNY-JS0002-01"},MATCH(D2375,{"BJ_zhongyu";"JS_WX_liteer";"JS_CZ_wodefeng"},0)),"")</f>
        <v>JSNY-JS0002-01</v>
      </c>
      <c r="C2375" s="11" t="str">
        <f>IFERROR(INDEX({"北京中裕世纪大酒店";"江苏利特尔绿色包装股份有限公司";"常州市金坛沃德丰电子科技有限公司"},MATCH(D2375,{"BJ_zhongyu";"JS_WX_liteer";"JS_CZ_wodefeng"},0)),"")</f>
        <v>常州市金坛沃德丰电子科技有限公司</v>
      </c>
      <c r="D2375" s="11" t="str">
        <f>[1]动作!$G2374</f>
        <v>JS_CZ_wodefeng</v>
      </c>
      <c r="E2375" s="11" t="str">
        <f>[1]动作!$D2374</f>
        <v>分系统1BMS4SOC过低二级故障</v>
      </c>
      <c r="F2375" s="11" t="s">
        <v>177</v>
      </c>
      <c r="G2375" s="12">
        <f>[1]动作!$A2374+[1]动作!$B2374</f>
        <v>43203.456111111111</v>
      </c>
      <c r="H2375" s="12"/>
      <c r="I2375" s="11"/>
    </row>
    <row r="2376" spans="1:9" hidden="1" x14ac:dyDescent="0.3">
      <c r="A2376" s="24">
        <v>2374</v>
      </c>
      <c r="B2376" s="11" t="str">
        <f>IFERROR(INDEX({"JSNY-BJ0001-01";"JSNY-JS0022-01";"JSNY-JS0002-01"},MATCH(D2376,{"BJ_zhongyu";"JS_WX_liteer";"JS_CZ_wodefeng"},0)),"")</f>
        <v>JSNY-JS0002-01</v>
      </c>
      <c r="C2376" s="11" t="str">
        <f>IFERROR(INDEX({"北京中裕世纪大酒店";"江苏利特尔绿色包装股份有限公司";"常州市金坛沃德丰电子科技有限公司"},MATCH(D2376,{"BJ_zhongyu";"JS_WX_liteer";"JS_CZ_wodefeng"},0)),"")</f>
        <v>常州市金坛沃德丰电子科技有限公司</v>
      </c>
      <c r="D2376" s="11" t="str">
        <f>[1]动作!$G2375</f>
        <v>JS_CZ_wodefeng</v>
      </c>
      <c r="E2376" s="11" t="str">
        <f>[1]动作!$D2375</f>
        <v>分系统1BMS6单体电压过低一级故障</v>
      </c>
      <c r="F2376" s="11" t="s">
        <v>177</v>
      </c>
      <c r="G2376" s="12">
        <f>[1]动作!$A2375+[1]动作!$B2375</f>
        <v>43203.456516203703</v>
      </c>
      <c r="H2376" s="12"/>
      <c r="I2376" s="11"/>
    </row>
    <row r="2377" spans="1:9" hidden="1" x14ac:dyDescent="0.3">
      <c r="A2377" s="24">
        <v>2375</v>
      </c>
      <c r="B2377" s="11" t="str">
        <f>IFERROR(INDEX({"JSNY-BJ0001-01";"JSNY-JS0022-01";"JSNY-JS0002-01"},MATCH(D2377,{"BJ_zhongyu";"JS_WX_liteer";"JS_CZ_wodefeng"},0)),"")</f>
        <v>JSNY-JS0002-01</v>
      </c>
      <c r="C2377" s="11" t="str">
        <f>IFERROR(INDEX({"北京中裕世纪大酒店";"江苏利特尔绿色包装股份有限公司";"常州市金坛沃德丰电子科技有限公司"},MATCH(D2377,{"BJ_zhongyu";"JS_WX_liteer";"JS_CZ_wodefeng"},0)),"")</f>
        <v>常州市金坛沃德丰电子科技有限公司</v>
      </c>
      <c r="D2377" s="11" t="str">
        <f>[1]动作!$G2376</f>
        <v>JS_CZ_wodefeng</v>
      </c>
      <c r="E2377" s="11" t="str">
        <f>[1]动作!$D2376</f>
        <v>分系统1BMS6单体电压过低二级故障</v>
      </c>
      <c r="F2377" s="11" t="s">
        <v>177</v>
      </c>
      <c r="G2377" s="12">
        <f>[1]动作!$A2376+[1]动作!$B2376</f>
        <v>43203.456516203703</v>
      </c>
      <c r="H2377" s="12"/>
      <c r="I2377" s="11"/>
    </row>
    <row r="2378" spans="1:9" hidden="1" x14ac:dyDescent="0.3">
      <c r="A2378" s="24">
        <v>2376</v>
      </c>
      <c r="B2378" s="11" t="str">
        <f>IFERROR(INDEX({"JSNY-BJ0001-01";"JSNY-JS0022-01";"JSNY-JS0002-01"},MATCH(D2378,{"BJ_zhongyu";"JS_WX_liteer";"JS_CZ_wodefeng"},0)),"")</f>
        <v>JSNY-JS0002-01</v>
      </c>
      <c r="C2378" s="11" t="str">
        <f>IFERROR(INDEX({"北京中裕世纪大酒店";"江苏利特尔绿色包装股份有限公司";"常州市金坛沃德丰电子科技有限公司"},MATCH(D2378,{"BJ_zhongyu";"JS_WX_liteer";"JS_CZ_wodefeng"},0)),"")</f>
        <v>常州市金坛沃德丰电子科技有限公司</v>
      </c>
      <c r="D2378" s="11" t="str">
        <f>[1]动作!$G2377</f>
        <v>JS_CZ_wodefeng</v>
      </c>
      <c r="E2378" s="11" t="str">
        <f>[1]动作!$D2377</f>
        <v>分系统1BMS3SOC过低一级故障</v>
      </c>
      <c r="F2378" s="11" t="s">
        <v>177</v>
      </c>
      <c r="G2378" s="12">
        <f>[1]动作!$A2377+[1]动作!$B2377</f>
        <v>43203.456574074073</v>
      </c>
      <c r="H2378" s="12"/>
      <c r="I2378" s="11"/>
    </row>
    <row r="2379" spans="1:9" hidden="1" x14ac:dyDescent="0.3">
      <c r="A2379" s="24">
        <v>2377</v>
      </c>
      <c r="B2379" s="11" t="str">
        <f>IFERROR(INDEX({"JSNY-BJ0001-01";"JSNY-JS0022-01";"JSNY-JS0002-01"},MATCH(D2379,{"BJ_zhongyu";"JS_WX_liteer";"JS_CZ_wodefeng"},0)),"")</f>
        <v>JSNY-JS0002-01</v>
      </c>
      <c r="C2379" s="11" t="str">
        <f>IFERROR(INDEX({"北京中裕世纪大酒店";"江苏利特尔绿色包装股份有限公司";"常州市金坛沃德丰电子科技有限公司"},MATCH(D2379,{"BJ_zhongyu";"JS_WX_liteer";"JS_CZ_wodefeng"},0)),"")</f>
        <v>常州市金坛沃德丰电子科技有限公司</v>
      </c>
      <c r="D2379" s="11" t="str">
        <f>[1]动作!$G2378</f>
        <v>JS_CZ_wodefeng</v>
      </c>
      <c r="E2379" s="11" t="str">
        <f>[1]动作!$D2378</f>
        <v>分系统1BMS3SOC过低二级故障</v>
      </c>
      <c r="F2379" s="11" t="s">
        <v>177</v>
      </c>
      <c r="G2379" s="12">
        <f>[1]动作!$A2378+[1]动作!$B2378</f>
        <v>43203.456574074073</v>
      </c>
      <c r="H2379" s="12"/>
      <c r="I2379" s="11"/>
    </row>
    <row r="2380" spans="1:9" hidden="1" x14ac:dyDescent="0.3">
      <c r="A2380" s="24">
        <v>2378</v>
      </c>
      <c r="B2380" s="11" t="str">
        <f>IFERROR(INDEX({"JSNY-BJ0001-01";"JSNY-JS0022-01";"JSNY-JS0002-01"},MATCH(D2380,{"BJ_zhongyu";"JS_WX_liteer";"JS_CZ_wodefeng"},0)),"")</f>
        <v>JSNY-JS0002-01</v>
      </c>
      <c r="C2380" s="11" t="str">
        <f>IFERROR(INDEX({"北京中裕世纪大酒店";"江苏利特尔绿色包装股份有限公司";"常州市金坛沃德丰电子科技有限公司"},MATCH(D2380,{"BJ_zhongyu";"JS_WX_liteer";"JS_CZ_wodefeng"},0)),"")</f>
        <v>常州市金坛沃德丰电子科技有限公司</v>
      </c>
      <c r="D2380" s="11" t="str">
        <f>[1]动作!$G2379</f>
        <v>JS_CZ_wodefeng</v>
      </c>
      <c r="E2380" s="11" t="str">
        <f>[1]动作!$D2379</f>
        <v>分系统1BMS6SOC过低一级故障</v>
      </c>
      <c r="F2380" s="11" t="s">
        <v>177</v>
      </c>
      <c r="G2380" s="12">
        <f>[1]动作!$A2379+[1]动作!$B2379</f>
        <v>43203.456574074073</v>
      </c>
      <c r="H2380" s="12"/>
      <c r="I2380" s="11"/>
    </row>
    <row r="2381" spans="1:9" hidden="1" x14ac:dyDescent="0.3">
      <c r="A2381" s="24">
        <v>2379</v>
      </c>
      <c r="B2381" s="11" t="str">
        <f>IFERROR(INDEX({"JSNY-BJ0001-01";"JSNY-JS0022-01";"JSNY-JS0002-01"},MATCH(D2381,{"BJ_zhongyu";"JS_WX_liteer";"JS_CZ_wodefeng"},0)),"")</f>
        <v>JSNY-JS0002-01</v>
      </c>
      <c r="C2381" s="11" t="str">
        <f>IFERROR(INDEX({"北京中裕世纪大酒店";"江苏利特尔绿色包装股份有限公司";"常州市金坛沃德丰电子科技有限公司"},MATCH(D2381,{"BJ_zhongyu";"JS_WX_liteer";"JS_CZ_wodefeng"},0)),"")</f>
        <v>常州市金坛沃德丰电子科技有限公司</v>
      </c>
      <c r="D2381" s="11" t="str">
        <f>[1]动作!$G2380</f>
        <v>JS_CZ_wodefeng</v>
      </c>
      <c r="E2381" s="11" t="str">
        <f>[1]动作!$D2380</f>
        <v>分系统1BMS6SOC过低二级故障</v>
      </c>
      <c r="F2381" s="11" t="s">
        <v>177</v>
      </c>
      <c r="G2381" s="12">
        <f>[1]动作!$A2380+[1]动作!$B2380</f>
        <v>43203.456574074073</v>
      </c>
      <c r="H2381" s="12"/>
      <c r="I2381" s="11"/>
    </row>
    <row r="2382" spans="1:9" hidden="1" x14ac:dyDescent="0.3">
      <c r="A2382" s="24">
        <v>2380</v>
      </c>
      <c r="B2382" s="11" t="str">
        <f>IFERROR(INDEX({"JSNY-BJ0001-01";"JSNY-JS0022-01";"JSNY-JS0002-01"},MATCH(D2382,{"BJ_zhongyu";"JS_WX_liteer";"JS_CZ_wodefeng"},0)),"")</f>
        <v>JSNY-JS0002-01</v>
      </c>
      <c r="C2382" s="11" t="str">
        <f>IFERROR(INDEX({"北京中裕世纪大酒店";"江苏利特尔绿色包装股份有限公司";"常州市金坛沃德丰电子科技有限公司"},MATCH(D2382,{"BJ_zhongyu";"JS_WX_liteer";"JS_CZ_wodefeng"},0)),"")</f>
        <v>常州市金坛沃德丰电子科技有限公司</v>
      </c>
      <c r="D2382" s="11" t="str">
        <f>[1]动作!$G2381</f>
        <v>JS_CZ_wodefeng</v>
      </c>
      <c r="E2382" s="11" t="str">
        <f>[1]动作!$D2381</f>
        <v>分系统1BMS4单体电压过低一级故障</v>
      </c>
      <c r="F2382" s="11" t="s">
        <v>177</v>
      </c>
      <c r="G2382" s="12">
        <f>[1]动作!$A2381+[1]动作!$B2381</f>
        <v>43203.456631944442</v>
      </c>
      <c r="H2382" s="12"/>
      <c r="I2382" s="11"/>
    </row>
    <row r="2383" spans="1:9" hidden="1" x14ac:dyDescent="0.3">
      <c r="A2383" s="24">
        <v>2381</v>
      </c>
      <c r="B2383" s="11" t="str">
        <f>IFERROR(INDEX({"JSNY-BJ0001-01";"JSNY-JS0022-01";"JSNY-JS0002-01"},MATCH(D2383,{"BJ_zhongyu";"JS_WX_liteer";"JS_CZ_wodefeng"},0)),"")</f>
        <v>JSNY-JS0002-01</v>
      </c>
      <c r="C2383" s="11" t="str">
        <f>IFERROR(INDEX({"北京中裕世纪大酒店";"江苏利特尔绿色包装股份有限公司";"常州市金坛沃德丰电子科技有限公司"},MATCH(D2383,{"BJ_zhongyu";"JS_WX_liteer";"JS_CZ_wodefeng"},0)),"")</f>
        <v>常州市金坛沃德丰电子科技有限公司</v>
      </c>
      <c r="D2383" s="11" t="str">
        <f>[1]动作!$G2382</f>
        <v>JS_CZ_wodefeng</v>
      </c>
      <c r="E2383" s="11" t="str">
        <f>[1]动作!$D2382</f>
        <v>分系统1BMS4单体电压过低二级故障</v>
      </c>
      <c r="F2383" s="11" t="s">
        <v>177</v>
      </c>
      <c r="G2383" s="12">
        <f>[1]动作!$A2382+[1]动作!$B2382</f>
        <v>43203.456631944442</v>
      </c>
      <c r="H2383" s="12"/>
      <c r="I2383" s="11"/>
    </row>
    <row r="2384" spans="1:9" hidden="1" x14ac:dyDescent="0.3">
      <c r="A2384" s="24">
        <v>2382</v>
      </c>
      <c r="B2384" s="11" t="str">
        <f>IFERROR(INDEX({"JSNY-BJ0001-01";"JSNY-JS0022-01";"JSNY-JS0002-01"},MATCH(D2384,{"BJ_zhongyu";"JS_WX_liteer";"JS_CZ_wodefeng"},0)),"")</f>
        <v>JSNY-JS0002-01</v>
      </c>
      <c r="C2384" s="11" t="str">
        <f>IFERROR(INDEX({"北京中裕世纪大酒店";"江苏利特尔绿色包装股份有限公司";"常州市金坛沃德丰电子科技有限公司"},MATCH(D2384,{"BJ_zhongyu";"JS_WX_liteer";"JS_CZ_wodefeng"},0)),"")</f>
        <v>常州市金坛沃德丰电子科技有限公司</v>
      </c>
      <c r="D2384" s="11" t="str">
        <f>[1]动作!$G2383</f>
        <v>JS_CZ_wodefeng</v>
      </c>
      <c r="E2384" s="11" t="str">
        <f>[1]动作!$D2383</f>
        <v>分系统1BMS1SOC过低一级故障</v>
      </c>
      <c r="F2384" s="11" t="s">
        <v>177</v>
      </c>
      <c r="G2384" s="12">
        <f>[1]动作!$A2383+[1]动作!$B2383</f>
        <v>43203.457615740743</v>
      </c>
      <c r="H2384" s="12"/>
      <c r="I2384" s="11"/>
    </row>
    <row r="2385" spans="1:9" hidden="1" x14ac:dyDescent="0.3">
      <c r="A2385" s="24">
        <v>2383</v>
      </c>
      <c r="B2385" s="11" t="str">
        <f>IFERROR(INDEX({"JSNY-BJ0001-01";"JSNY-JS0022-01";"JSNY-JS0002-01"},MATCH(D2385,{"BJ_zhongyu";"JS_WX_liteer";"JS_CZ_wodefeng"},0)),"")</f>
        <v>JSNY-JS0002-01</v>
      </c>
      <c r="C2385" s="11" t="str">
        <f>IFERROR(INDEX({"北京中裕世纪大酒店";"江苏利特尔绿色包装股份有限公司";"常州市金坛沃德丰电子科技有限公司"},MATCH(D2385,{"BJ_zhongyu";"JS_WX_liteer";"JS_CZ_wodefeng"},0)),"")</f>
        <v>常州市金坛沃德丰电子科技有限公司</v>
      </c>
      <c r="D2385" s="11" t="str">
        <f>[1]动作!$G2384</f>
        <v>JS_CZ_wodefeng</v>
      </c>
      <c r="E2385" s="11" t="str">
        <f>[1]动作!$D2384</f>
        <v>分系统1BMS1SOC过低二级故障</v>
      </c>
      <c r="F2385" s="11" t="s">
        <v>177</v>
      </c>
      <c r="G2385" s="12">
        <f>[1]动作!$A2384+[1]动作!$B2384</f>
        <v>43203.457615740743</v>
      </c>
      <c r="H2385" s="12"/>
      <c r="I2385" s="11"/>
    </row>
    <row r="2386" spans="1:9" hidden="1" x14ac:dyDescent="0.3">
      <c r="A2386" s="24">
        <v>2384</v>
      </c>
      <c r="B2386" s="11" t="str">
        <f>IFERROR(INDEX({"JSNY-BJ0001-01";"JSNY-JS0022-01";"JSNY-JS0002-01"},MATCH(D2386,{"BJ_zhongyu";"JS_WX_liteer";"JS_CZ_wodefeng"},0)),"")</f>
        <v>JSNY-JS0002-01</v>
      </c>
      <c r="C2386" s="11" t="str">
        <f>IFERROR(INDEX({"北京中裕世纪大酒店";"江苏利特尔绿色包装股份有限公司";"常州市金坛沃德丰电子科技有限公司"},MATCH(D2386,{"BJ_zhongyu";"JS_WX_liteer";"JS_CZ_wodefeng"},0)),"")</f>
        <v>常州市金坛沃德丰电子科技有限公司</v>
      </c>
      <c r="D2386" s="11" t="str">
        <f>[1]动作!$G2385</f>
        <v>JS_CZ_wodefeng</v>
      </c>
      <c r="E2386" s="11" t="str">
        <f>[1]动作!$D2385</f>
        <v>分系统1BMS2SOC过低一级故障</v>
      </c>
      <c r="F2386" s="11" t="s">
        <v>177</v>
      </c>
      <c r="G2386" s="12">
        <f>[1]动作!$A2385+[1]动作!$B2385</f>
        <v>43203.457615740743</v>
      </c>
      <c r="H2386" s="12"/>
      <c r="I2386" s="11"/>
    </row>
    <row r="2387" spans="1:9" hidden="1" x14ac:dyDescent="0.3">
      <c r="A2387" s="24">
        <v>2385</v>
      </c>
      <c r="B2387" s="11" t="str">
        <f>IFERROR(INDEX({"JSNY-BJ0001-01";"JSNY-JS0022-01";"JSNY-JS0002-01"},MATCH(D2387,{"BJ_zhongyu";"JS_WX_liteer";"JS_CZ_wodefeng"},0)),"")</f>
        <v>JSNY-JS0002-01</v>
      </c>
      <c r="C2387" s="11" t="str">
        <f>IFERROR(INDEX({"北京中裕世纪大酒店";"江苏利特尔绿色包装股份有限公司";"常州市金坛沃德丰电子科技有限公司"},MATCH(D2387,{"BJ_zhongyu";"JS_WX_liteer";"JS_CZ_wodefeng"},0)),"")</f>
        <v>常州市金坛沃德丰电子科技有限公司</v>
      </c>
      <c r="D2387" s="11" t="str">
        <f>[1]动作!$G2386</f>
        <v>JS_CZ_wodefeng</v>
      </c>
      <c r="E2387" s="11" t="str">
        <f>[1]动作!$D2386</f>
        <v>分系统1BMS2SOC过低二级故障</v>
      </c>
      <c r="F2387" s="11" t="s">
        <v>177</v>
      </c>
      <c r="G2387" s="12">
        <f>[1]动作!$A2386+[1]动作!$B2386</f>
        <v>43203.457615740743</v>
      </c>
      <c r="H2387" s="12"/>
      <c r="I2387" s="11"/>
    </row>
    <row r="2388" spans="1:9" hidden="1" x14ac:dyDescent="0.3">
      <c r="A2388" s="24">
        <v>2386</v>
      </c>
      <c r="B2388" s="11" t="str">
        <f>IFERROR(INDEX({"JSNY-BJ0001-01";"JSNY-JS0022-01";"JSNY-JS0002-01"},MATCH(D2388,{"BJ_zhongyu";"JS_WX_liteer";"JS_CZ_wodefeng"},0)),"")</f>
        <v>JSNY-JS0002-01</v>
      </c>
      <c r="C2388" s="11" t="str">
        <f>IFERROR(INDEX({"北京中裕世纪大酒店";"江苏利特尔绿色包装股份有限公司";"常州市金坛沃德丰电子科技有限公司"},MATCH(D2388,{"BJ_zhongyu";"JS_WX_liteer";"JS_CZ_wodefeng"},0)),"")</f>
        <v>常州市金坛沃德丰电子科技有限公司</v>
      </c>
      <c r="D2388" s="11" t="str">
        <f>[1]动作!$G2387</f>
        <v>JS_CZ_wodefeng</v>
      </c>
      <c r="E2388" s="11" t="str">
        <f>[1]动作!$D2387</f>
        <v>分系统1BMS5SOC过低一级故障</v>
      </c>
      <c r="F2388" s="11" t="s">
        <v>177</v>
      </c>
      <c r="G2388" s="12">
        <f>[1]动作!$A2387+[1]动作!$B2387</f>
        <v>43203.460162037038</v>
      </c>
      <c r="H2388" s="12"/>
      <c r="I2388" s="11"/>
    </row>
    <row r="2389" spans="1:9" hidden="1" x14ac:dyDescent="0.3">
      <c r="A2389" s="24">
        <v>2387</v>
      </c>
      <c r="B2389" s="11" t="str">
        <f>IFERROR(INDEX({"JSNY-BJ0001-01";"JSNY-JS0022-01";"JSNY-JS0002-01"},MATCH(D2389,{"BJ_zhongyu";"JS_WX_liteer";"JS_CZ_wodefeng"},0)),"")</f>
        <v>JSNY-JS0002-01</v>
      </c>
      <c r="C2389" s="11" t="str">
        <f>IFERROR(INDEX({"北京中裕世纪大酒店";"江苏利特尔绿色包装股份有限公司";"常州市金坛沃德丰电子科技有限公司"},MATCH(D2389,{"BJ_zhongyu";"JS_WX_liteer";"JS_CZ_wodefeng"},0)),"")</f>
        <v>常州市金坛沃德丰电子科技有限公司</v>
      </c>
      <c r="D2389" s="11" t="str">
        <f>[1]动作!$G2388</f>
        <v>JS_CZ_wodefeng</v>
      </c>
      <c r="E2389" s="11" t="str">
        <f>[1]动作!$D2388</f>
        <v>分系统1BMS5SOC过低二级故障</v>
      </c>
      <c r="F2389" s="11" t="s">
        <v>177</v>
      </c>
      <c r="G2389" s="12">
        <f>[1]动作!$A2388+[1]动作!$B2388</f>
        <v>43203.460162037038</v>
      </c>
      <c r="H2389" s="12"/>
      <c r="I2389" s="11"/>
    </row>
    <row r="2390" spans="1:9" hidden="1" x14ac:dyDescent="0.3">
      <c r="A2390" s="24">
        <v>2388</v>
      </c>
      <c r="B2390" s="11" t="str">
        <f>IFERROR(INDEX({"JSNY-BJ0001-01";"JSNY-JS0022-01";"JSNY-JS0002-01"},MATCH(D2390,{"BJ_zhongyu";"JS_WX_liteer";"JS_CZ_wodefeng"},0)),"")</f>
        <v>JSNY-JS0022-01</v>
      </c>
      <c r="C2390" s="11" t="str">
        <f>IFERROR(INDEX({"北京中裕世纪大酒店";"江苏利特尔绿色包装股份有限公司";"常州市金坛沃德丰电子科技有限公司"},MATCH(D2390,{"BJ_zhongyu";"JS_WX_liteer";"JS_CZ_wodefeng"},0)),"")</f>
        <v>江苏利特尔绿色包装股份有限公司</v>
      </c>
      <c r="D2390" s="11" t="str">
        <f>[1]动作!$G2389</f>
        <v>JS_WX_liteer</v>
      </c>
      <c r="E2390" s="11" t="str">
        <f>[1]动作!$D2389</f>
        <v>分系统1BMS8总电压过低一级故障</v>
      </c>
      <c r="F2390" s="11" t="s">
        <v>177</v>
      </c>
      <c r="G2390" s="12">
        <f>[1]动作!$A2389+[1]动作!$B2389</f>
        <v>43203.477766203701</v>
      </c>
      <c r="H2390" s="12"/>
      <c r="I2390" s="11"/>
    </row>
    <row r="2391" spans="1:9" hidden="1" x14ac:dyDescent="0.3">
      <c r="A2391" s="24">
        <v>2389</v>
      </c>
      <c r="B2391" s="11" t="str">
        <f>IFERROR(INDEX({"JSNY-BJ0001-01";"JSNY-JS0022-01";"JSNY-JS0002-01"},MATCH(D2391,{"BJ_zhongyu";"JS_WX_liteer";"JS_CZ_wodefeng"},0)),"")</f>
        <v>JSNY-JS0022-01</v>
      </c>
      <c r="C2391" s="11" t="str">
        <f>IFERROR(INDEX({"北京中裕世纪大酒店";"江苏利特尔绿色包装股份有限公司";"常州市金坛沃德丰电子科技有限公司"},MATCH(D2391,{"BJ_zhongyu";"JS_WX_liteer";"JS_CZ_wodefeng"},0)),"")</f>
        <v>江苏利特尔绿色包装股份有限公司</v>
      </c>
      <c r="D2391" s="11" t="str">
        <f>[1]动作!$G2390</f>
        <v>JS_WX_liteer</v>
      </c>
      <c r="E2391" s="11" t="str">
        <f>[1]动作!$D2390</f>
        <v>分系统1BMS8总电压过低二级故障</v>
      </c>
      <c r="F2391" s="11" t="s">
        <v>177</v>
      </c>
      <c r="G2391" s="12">
        <f>[1]动作!$A2390+[1]动作!$B2390</f>
        <v>43203.477766203701</v>
      </c>
      <c r="H2391" s="12"/>
      <c r="I2391" s="11"/>
    </row>
    <row r="2392" spans="1:9" hidden="1" x14ac:dyDescent="0.3">
      <c r="A2392" s="24">
        <v>2390</v>
      </c>
      <c r="B2392" s="11" t="str">
        <f>IFERROR(INDEX({"JSNY-BJ0001-01";"JSNY-JS0022-01";"JSNY-JS0002-01"},MATCH(D2392,{"BJ_zhongyu";"JS_WX_liteer";"JS_CZ_wodefeng"},0)),"")</f>
        <v>JSNY-JS0022-01</v>
      </c>
      <c r="C2392" s="11" t="str">
        <f>IFERROR(INDEX({"北京中裕世纪大酒店";"江苏利特尔绿色包装股份有限公司";"常州市金坛沃德丰电子科技有限公司"},MATCH(D2392,{"BJ_zhongyu";"JS_WX_liteer";"JS_CZ_wodefeng"},0)),"")</f>
        <v>江苏利特尔绿色包装股份有限公司</v>
      </c>
      <c r="D2392" s="11" t="str">
        <f>[1]动作!$G2391</f>
        <v>JS_WX_liteer</v>
      </c>
      <c r="E2392" s="11" t="str">
        <f>[1]动作!$D2391</f>
        <v>分系统1BMS9总电压过低一级故障</v>
      </c>
      <c r="F2392" s="11" t="s">
        <v>177</v>
      </c>
      <c r="G2392" s="12">
        <f>[1]动作!$A2391+[1]动作!$B2391</f>
        <v>43203.477893518517</v>
      </c>
      <c r="H2392" s="12"/>
      <c r="I2392" s="11"/>
    </row>
    <row r="2393" spans="1:9" hidden="1" x14ac:dyDescent="0.3">
      <c r="A2393" s="24">
        <v>2391</v>
      </c>
      <c r="B2393" s="11" t="str">
        <f>IFERROR(INDEX({"JSNY-BJ0001-01";"JSNY-JS0022-01";"JSNY-JS0002-01"},MATCH(D2393,{"BJ_zhongyu";"JS_WX_liteer";"JS_CZ_wodefeng"},0)),"")</f>
        <v>JSNY-JS0022-01</v>
      </c>
      <c r="C2393" s="11" t="str">
        <f>IFERROR(INDEX({"北京中裕世纪大酒店";"江苏利特尔绿色包装股份有限公司";"常州市金坛沃德丰电子科技有限公司"},MATCH(D2393,{"BJ_zhongyu";"JS_WX_liteer";"JS_CZ_wodefeng"},0)),"")</f>
        <v>江苏利特尔绿色包装股份有限公司</v>
      </c>
      <c r="D2393" s="11" t="str">
        <f>[1]动作!$G2392</f>
        <v>JS_WX_liteer</v>
      </c>
      <c r="E2393" s="11" t="str">
        <f>[1]动作!$D2392</f>
        <v>分系统1BMS9总电压过低二级故障</v>
      </c>
      <c r="F2393" s="11" t="s">
        <v>177</v>
      </c>
      <c r="G2393" s="12">
        <f>[1]动作!$A2392+[1]动作!$B2392</f>
        <v>43203.477893518517</v>
      </c>
      <c r="H2393" s="12"/>
      <c r="I2393" s="11"/>
    </row>
    <row r="2394" spans="1:9" hidden="1" x14ac:dyDescent="0.3">
      <c r="A2394" s="24">
        <v>2392</v>
      </c>
      <c r="B2394" s="11" t="str">
        <f>IFERROR(INDEX({"JSNY-BJ0001-01";"JSNY-JS0022-01";"JSNY-JS0002-01"},MATCH(D2394,{"BJ_zhongyu";"JS_WX_liteer";"JS_CZ_wodefeng"},0)),"")</f>
        <v>JSNY-JS0022-01</v>
      </c>
      <c r="C2394" s="11" t="str">
        <f>IFERROR(INDEX({"北京中裕世纪大酒店";"江苏利特尔绿色包装股份有限公司";"常州市金坛沃德丰电子科技有限公司"},MATCH(D2394,{"BJ_zhongyu";"JS_WX_liteer";"JS_CZ_wodefeng"},0)),"")</f>
        <v>江苏利特尔绿色包装股份有限公司</v>
      </c>
      <c r="D2394" s="11" t="str">
        <f>[1]动作!$G2393</f>
        <v>JS_WX_liteer</v>
      </c>
      <c r="E2394" s="11" t="str">
        <f>[1]动作!$D2393</f>
        <v>分系统1BMS3总电压过低一级故障</v>
      </c>
      <c r="F2394" s="11" t="s">
        <v>177</v>
      </c>
      <c r="G2394" s="12">
        <f>[1]动作!$A2393+[1]动作!$B2393</f>
        <v>43203.478171296294</v>
      </c>
      <c r="H2394" s="12"/>
      <c r="I2394" s="11"/>
    </row>
    <row r="2395" spans="1:9" hidden="1" x14ac:dyDescent="0.3">
      <c r="A2395" s="24">
        <v>2393</v>
      </c>
      <c r="B2395" s="11" t="str">
        <f>IFERROR(INDEX({"JSNY-BJ0001-01";"JSNY-JS0022-01";"JSNY-JS0002-01"},MATCH(D2395,{"BJ_zhongyu";"JS_WX_liteer";"JS_CZ_wodefeng"},0)),"")</f>
        <v>JSNY-JS0022-01</v>
      </c>
      <c r="C2395" s="11" t="str">
        <f>IFERROR(INDEX({"北京中裕世纪大酒店";"江苏利特尔绿色包装股份有限公司";"常州市金坛沃德丰电子科技有限公司"},MATCH(D2395,{"BJ_zhongyu";"JS_WX_liteer";"JS_CZ_wodefeng"},0)),"")</f>
        <v>江苏利特尔绿色包装股份有限公司</v>
      </c>
      <c r="D2395" s="11" t="str">
        <f>[1]动作!$G2394</f>
        <v>JS_WX_liteer</v>
      </c>
      <c r="E2395" s="11" t="str">
        <f>[1]动作!$D2394</f>
        <v>分系统1BMS3总电压过低二级故障</v>
      </c>
      <c r="F2395" s="11" t="s">
        <v>177</v>
      </c>
      <c r="G2395" s="12">
        <f>[1]动作!$A2394+[1]动作!$B2394</f>
        <v>43203.478171296294</v>
      </c>
      <c r="H2395" s="12"/>
      <c r="I2395" s="11"/>
    </row>
    <row r="2396" spans="1:9" hidden="1" x14ac:dyDescent="0.3">
      <c r="A2396" s="24">
        <v>2394</v>
      </c>
      <c r="B2396" s="11" t="str">
        <f>IFERROR(INDEX({"JSNY-BJ0001-01";"JSNY-JS0022-01";"JSNY-JS0002-01"},MATCH(D2396,{"BJ_zhongyu";"JS_WX_liteer";"JS_CZ_wodefeng"},0)),"")</f>
        <v>JSNY-JS0022-01</v>
      </c>
      <c r="C2396" s="11" t="str">
        <f>IFERROR(INDEX({"北京中裕世纪大酒店";"江苏利特尔绿色包装股份有限公司";"常州市金坛沃德丰电子科技有限公司"},MATCH(D2396,{"BJ_zhongyu";"JS_WX_liteer";"JS_CZ_wodefeng"},0)),"")</f>
        <v>江苏利特尔绿色包装股份有限公司</v>
      </c>
      <c r="D2396" s="11" t="str">
        <f>[1]动作!$G2395</f>
        <v>JS_WX_liteer</v>
      </c>
      <c r="E2396" s="11" t="str">
        <f>[1]动作!$D2395</f>
        <v>分系统1BMS1总电压过低一级故障</v>
      </c>
      <c r="F2396" s="11" t="s">
        <v>177</v>
      </c>
      <c r="G2396" s="12">
        <f>[1]动作!$A2395+[1]动作!$B2395</f>
        <v>43203.478472222225</v>
      </c>
      <c r="H2396" s="12"/>
      <c r="I2396" s="11"/>
    </row>
    <row r="2397" spans="1:9" hidden="1" x14ac:dyDescent="0.3">
      <c r="A2397" s="24">
        <v>2395</v>
      </c>
      <c r="B2397" s="11" t="str">
        <f>IFERROR(INDEX({"JSNY-BJ0001-01";"JSNY-JS0022-01";"JSNY-JS0002-01"},MATCH(D2397,{"BJ_zhongyu";"JS_WX_liteer";"JS_CZ_wodefeng"},0)),"")</f>
        <v>JSNY-JS0022-01</v>
      </c>
      <c r="C2397" s="11" t="str">
        <f>IFERROR(INDEX({"北京中裕世纪大酒店";"江苏利特尔绿色包装股份有限公司";"常州市金坛沃德丰电子科技有限公司"},MATCH(D2397,{"BJ_zhongyu";"JS_WX_liteer";"JS_CZ_wodefeng"},0)),"")</f>
        <v>江苏利特尔绿色包装股份有限公司</v>
      </c>
      <c r="D2397" s="11" t="str">
        <f>[1]动作!$G2396</f>
        <v>JS_WX_liteer</v>
      </c>
      <c r="E2397" s="11" t="str">
        <f>[1]动作!$D2396</f>
        <v>分系统1BMS1总电压过低二级故障</v>
      </c>
      <c r="F2397" s="11" t="s">
        <v>177</v>
      </c>
      <c r="G2397" s="12">
        <f>[1]动作!$A2396+[1]动作!$B2396</f>
        <v>43203.478472222225</v>
      </c>
      <c r="H2397" s="12"/>
      <c r="I2397" s="11"/>
    </row>
    <row r="2398" spans="1:9" hidden="1" x14ac:dyDescent="0.3">
      <c r="A2398" s="24">
        <v>2396</v>
      </c>
      <c r="B2398" s="11" t="str">
        <f>IFERROR(INDEX({"JSNY-BJ0001-01";"JSNY-JS0022-01";"JSNY-JS0002-01"},MATCH(D2398,{"BJ_zhongyu";"JS_WX_liteer";"JS_CZ_wodefeng"},0)),"")</f>
        <v>JSNY-JS0022-01</v>
      </c>
      <c r="C2398" s="11" t="str">
        <f>IFERROR(INDEX({"北京中裕世纪大酒店";"江苏利特尔绿色包装股份有限公司";"常州市金坛沃德丰电子科技有限公司"},MATCH(D2398,{"BJ_zhongyu";"JS_WX_liteer";"JS_CZ_wodefeng"},0)),"")</f>
        <v>江苏利特尔绿色包装股份有限公司</v>
      </c>
      <c r="D2398" s="11" t="str">
        <f>[1]动作!$G2397</f>
        <v>JS_WX_liteer</v>
      </c>
      <c r="E2398" s="11" t="str">
        <f>[1]动作!$D2397</f>
        <v>分系统1BMS4总电压过低一级故障</v>
      </c>
      <c r="F2398" s="11" t="s">
        <v>177</v>
      </c>
      <c r="G2398" s="12">
        <f>[1]动作!$A2397+[1]动作!$B2397</f>
        <v>43203.478645833333</v>
      </c>
      <c r="H2398" s="12"/>
      <c r="I2398" s="11"/>
    </row>
    <row r="2399" spans="1:9" hidden="1" x14ac:dyDescent="0.3">
      <c r="A2399" s="24">
        <v>2397</v>
      </c>
      <c r="B2399" s="11" t="str">
        <f>IFERROR(INDEX({"JSNY-BJ0001-01";"JSNY-JS0022-01";"JSNY-JS0002-01"},MATCH(D2399,{"BJ_zhongyu";"JS_WX_liteer";"JS_CZ_wodefeng"},0)),"")</f>
        <v>JSNY-JS0022-01</v>
      </c>
      <c r="C2399" s="11" t="str">
        <f>IFERROR(INDEX({"北京中裕世纪大酒店";"江苏利特尔绿色包装股份有限公司";"常州市金坛沃德丰电子科技有限公司"},MATCH(D2399,{"BJ_zhongyu";"JS_WX_liteer";"JS_CZ_wodefeng"},0)),"")</f>
        <v>江苏利特尔绿色包装股份有限公司</v>
      </c>
      <c r="D2399" s="11" t="str">
        <f>[1]动作!$G2398</f>
        <v>JS_WX_liteer</v>
      </c>
      <c r="E2399" s="11" t="str">
        <f>[1]动作!$D2398</f>
        <v>分系统1BMS4总电压过低二级故障</v>
      </c>
      <c r="F2399" s="11" t="s">
        <v>177</v>
      </c>
      <c r="G2399" s="12">
        <f>[1]动作!$A2398+[1]动作!$B2398</f>
        <v>43203.478645833333</v>
      </c>
      <c r="H2399" s="12"/>
      <c r="I2399" s="11"/>
    </row>
    <row r="2400" spans="1:9" hidden="1" x14ac:dyDescent="0.3">
      <c r="A2400" s="24">
        <v>2398</v>
      </c>
      <c r="B2400" s="11" t="str">
        <f>IFERROR(INDEX({"JSNY-BJ0001-01";"JSNY-JS0022-01";"JSNY-JS0002-01"},MATCH(D2400,{"BJ_zhongyu";"JS_WX_liteer";"JS_CZ_wodefeng"},0)),"")</f>
        <v>JSNY-JS0022-01</v>
      </c>
      <c r="C2400" s="11" t="str">
        <f>IFERROR(INDEX({"北京中裕世纪大酒店";"江苏利特尔绿色包装股份有限公司";"常州市金坛沃德丰电子科技有限公司"},MATCH(D2400,{"BJ_zhongyu";"JS_WX_liteer";"JS_CZ_wodefeng"},0)),"")</f>
        <v>江苏利特尔绿色包装股份有限公司</v>
      </c>
      <c r="D2400" s="11" t="str">
        <f>[1]动作!$G2399</f>
        <v>JS_WX_liteer</v>
      </c>
      <c r="E2400" s="11" t="str">
        <f>[1]动作!$D2399</f>
        <v>分系统1BMS7总电压过低一级故障</v>
      </c>
      <c r="F2400" s="11" t="s">
        <v>177</v>
      </c>
      <c r="G2400" s="12">
        <f>[1]动作!$A2399+[1]动作!$B2399</f>
        <v>43203.478819444441</v>
      </c>
      <c r="H2400" s="12"/>
      <c r="I2400" s="11"/>
    </row>
    <row r="2401" spans="1:9" hidden="1" x14ac:dyDescent="0.3">
      <c r="A2401" s="24">
        <v>2399</v>
      </c>
      <c r="B2401" s="11" t="str">
        <f>IFERROR(INDEX({"JSNY-BJ0001-01";"JSNY-JS0022-01";"JSNY-JS0002-01"},MATCH(D2401,{"BJ_zhongyu";"JS_WX_liteer";"JS_CZ_wodefeng"},0)),"")</f>
        <v>JSNY-JS0022-01</v>
      </c>
      <c r="C2401" s="11" t="str">
        <f>IFERROR(INDEX({"北京中裕世纪大酒店";"江苏利特尔绿色包装股份有限公司";"常州市金坛沃德丰电子科技有限公司"},MATCH(D2401,{"BJ_zhongyu";"JS_WX_liteer";"JS_CZ_wodefeng"},0)),"")</f>
        <v>江苏利特尔绿色包装股份有限公司</v>
      </c>
      <c r="D2401" s="11" t="str">
        <f>[1]动作!$G2400</f>
        <v>JS_WX_liteer</v>
      </c>
      <c r="E2401" s="11" t="str">
        <f>[1]动作!$D2400</f>
        <v>分系统1BMS7总电压过低二级故障</v>
      </c>
      <c r="F2401" s="11" t="s">
        <v>177</v>
      </c>
      <c r="G2401" s="12">
        <f>[1]动作!$A2400+[1]动作!$B2400</f>
        <v>43203.478819444441</v>
      </c>
      <c r="H2401" s="12"/>
      <c r="I2401" s="11"/>
    </row>
    <row r="2402" spans="1:9" hidden="1" x14ac:dyDescent="0.3">
      <c r="A2402" s="24">
        <v>2400</v>
      </c>
      <c r="B2402" s="11" t="str">
        <f>IFERROR(INDEX({"JSNY-BJ0001-01";"JSNY-JS0022-01";"JSNY-JS0002-01"},MATCH(D2402,{"BJ_zhongyu";"JS_WX_liteer";"JS_CZ_wodefeng"},0)),"")</f>
        <v>JSNY-JS0022-01</v>
      </c>
      <c r="C2402" s="11" t="str">
        <f>IFERROR(INDEX({"北京中裕世纪大酒店";"江苏利特尔绿色包装股份有限公司";"常州市金坛沃德丰电子科技有限公司"},MATCH(D2402,{"BJ_zhongyu";"JS_WX_liteer";"JS_CZ_wodefeng"},0)),"")</f>
        <v>江苏利特尔绿色包装股份有限公司</v>
      </c>
      <c r="D2402" s="11" t="str">
        <f>[1]动作!$G2401</f>
        <v>JS_WX_liteer</v>
      </c>
      <c r="E2402" s="11" t="str">
        <f>[1]动作!$D2401</f>
        <v>分系统1BMS2总电压过低一级故障</v>
      </c>
      <c r="F2402" s="11" t="s">
        <v>177</v>
      </c>
      <c r="G2402" s="12">
        <f>[1]动作!$A2401+[1]动作!$B2401</f>
        <v>43203.478877314818</v>
      </c>
      <c r="H2402" s="12"/>
      <c r="I2402" s="11"/>
    </row>
    <row r="2403" spans="1:9" hidden="1" x14ac:dyDescent="0.3">
      <c r="A2403" s="24">
        <v>2401</v>
      </c>
      <c r="B2403" s="11" t="str">
        <f>IFERROR(INDEX({"JSNY-BJ0001-01";"JSNY-JS0022-01";"JSNY-JS0002-01"},MATCH(D2403,{"BJ_zhongyu";"JS_WX_liteer";"JS_CZ_wodefeng"},0)),"")</f>
        <v>JSNY-JS0022-01</v>
      </c>
      <c r="C2403" s="11" t="str">
        <f>IFERROR(INDEX({"北京中裕世纪大酒店";"江苏利特尔绿色包装股份有限公司";"常州市金坛沃德丰电子科技有限公司"},MATCH(D2403,{"BJ_zhongyu";"JS_WX_liteer";"JS_CZ_wodefeng"},0)),"")</f>
        <v>江苏利特尔绿色包装股份有限公司</v>
      </c>
      <c r="D2403" s="11" t="str">
        <f>[1]动作!$G2402</f>
        <v>JS_WX_liteer</v>
      </c>
      <c r="E2403" s="11" t="str">
        <f>[1]动作!$D2402</f>
        <v>分系统1BMS2总电压过低二级故障</v>
      </c>
      <c r="F2403" s="11" t="s">
        <v>177</v>
      </c>
      <c r="G2403" s="12">
        <f>[1]动作!$A2402+[1]动作!$B2402</f>
        <v>43203.478877314818</v>
      </c>
      <c r="H2403" s="12"/>
      <c r="I2403" s="11"/>
    </row>
    <row r="2404" spans="1:9" hidden="1" x14ac:dyDescent="0.3">
      <c r="A2404" s="24">
        <v>2402</v>
      </c>
      <c r="B2404" s="11" t="str">
        <f>IFERROR(INDEX({"JSNY-BJ0001-01";"JSNY-JS0022-01";"JSNY-JS0002-01"},MATCH(D2404,{"BJ_zhongyu";"JS_WX_liteer";"JS_CZ_wodefeng"},0)),"")</f>
        <v>JSNY-JS0022-01</v>
      </c>
      <c r="C2404" s="11" t="str">
        <f>IFERROR(INDEX({"北京中裕世纪大酒店";"江苏利特尔绿色包装股份有限公司";"常州市金坛沃德丰电子科技有限公司"},MATCH(D2404,{"BJ_zhongyu";"JS_WX_liteer";"JS_CZ_wodefeng"},0)),"")</f>
        <v>江苏利特尔绿色包装股份有限公司</v>
      </c>
      <c r="D2404" s="11" t="str">
        <f>[1]动作!$G2403</f>
        <v>JS_WX_liteer</v>
      </c>
      <c r="E2404" s="11" t="str">
        <f>[1]动作!$D2403</f>
        <v>分系统1BMS6总电压过低一级故障</v>
      </c>
      <c r="F2404" s="11" t="s">
        <v>177</v>
      </c>
      <c r="G2404" s="12">
        <f>[1]动作!$A2403+[1]动作!$B2403</f>
        <v>43203.479050925926</v>
      </c>
      <c r="H2404" s="12"/>
      <c r="I2404" s="11"/>
    </row>
    <row r="2405" spans="1:9" hidden="1" x14ac:dyDescent="0.3">
      <c r="A2405" s="24">
        <v>2403</v>
      </c>
      <c r="B2405" s="11" t="str">
        <f>IFERROR(INDEX({"JSNY-BJ0001-01";"JSNY-JS0022-01";"JSNY-JS0002-01"},MATCH(D2405,{"BJ_zhongyu";"JS_WX_liteer";"JS_CZ_wodefeng"},0)),"")</f>
        <v>JSNY-JS0022-01</v>
      </c>
      <c r="C2405" s="11" t="str">
        <f>IFERROR(INDEX({"北京中裕世纪大酒店";"江苏利特尔绿色包装股份有限公司";"常州市金坛沃德丰电子科技有限公司"},MATCH(D2405,{"BJ_zhongyu";"JS_WX_liteer";"JS_CZ_wodefeng"},0)),"")</f>
        <v>江苏利特尔绿色包装股份有限公司</v>
      </c>
      <c r="D2405" s="11" t="str">
        <f>[1]动作!$G2404</f>
        <v>JS_WX_liteer</v>
      </c>
      <c r="E2405" s="11" t="str">
        <f>[1]动作!$D2404</f>
        <v>分系统1BMS6总电压过低二级故障</v>
      </c>
      <c r="F2405" s="11" t="s">
        <v>177</v>
      </c>
      <c r="G2405" s="12">
        <f>[1]动作!$A2404+[1]动作!$B2404</f>
        <v>43203.479050925926</v>
      </c>
      <c r="H2405" s="12"/>
      <c r="I2405" s="11"/>
    </row>
    <row r="2406" spans="1:9" hidden="1" x14ac:dyDescent="0.3">
      <c r="A2406" s="24">
        <v>2404</v>
      </c>
      <c r="B2406" s="11" t="str">
        <f>IFERROR(INDEX({"JSNY-BJ0001-01";"JSNY-JS0022-01";"JSNY-JS0002-01"},MATCH(D2406,{"BJ_zhongyu";"JS_WX_liteer";"JS_CZ_wodefeng"},0)),"")</f>
        <v>JSNY-JS0022-01</v>
      </c>
      <c r="C2406" s="11" t="str">
        <f>IFERROR(INDEX({"北京中裕世纪大酒店";"江苏利特尔绿色包装股份有限公司";"常州市金坛沃德丰电子科技有限公司"},MATCH(D2406,{"BJ_zhongyu";"JS_WX_liteer";"JS_CZ_wodefeng"},0)),"")</f>
        <v>江苏利特尔绿色包装股份有限公司</v>
      </c>
      <c r="D2406" s="11" t="str">
        <f>[1]动作!$G2405</f>
        <v>JS_WX_liteer</v>
      </c>
      <c r="E2406" s="11" t="str">
        <f>[1]动作!$D2405</f>
        <v>分系统1BMS5总电压过低一级故障</v>
      </c>
      <c r="F2406" s="11" t="s">
        <v>177</v>
      </c>
      <c r="G2406" s="12">
        <f>[1]动作!$A2405+[1]动作!$B2405</f>
        <v>43203.479166666664</v>
      </c>
      <c r="H2406" s="12"/>
      <c r="I2406" s="11"/>
    </row>
    <row r="2407" spans="1:9" hidden="1" x14ac:dyDescent="0.3">
      <c r="A2407" s="24">
        <v>2405</v>
      </c>
      <c r="B2407" s="11" t="str">
        <f>IFERROR(INDEX({"JSNY-BJ0001-01";"JSNY-JS0022-01";"JSNY-JS0002-01"},MATCH(D2407,{"BJ_zhongyu";"JS_WX_liteer";"JS_CZ_wodefeng"},0)),"")</f>
        <v>JSNY-JS0022-01</v>
      </c>
      <c r="C2407" s="11" t="str">
        <f>IFERROR(INDEX({"北京中裕世纪大酒店";"江苏利特尔绿色包装股份有限公司";"常州市金坛沃德丰电子科技有限公司"},MATCH(D2407,{"BJ_zhongyu";"JS_WX_liteer";"JS_CZ_wodefeng"},0)),"")</f>
        <v>江苏利特尔绿色包装股份有限公司</v>
      </c>
      <c r="D2407" s="11" t="str">
        <f>[1]动作!$G2406</f>
        <v>JS_WX_liteer</v>
      </c>
      <c r="E2407" s="11" t="str">
        <f>[1]动作!$D2406</f>
        <v>分系统1BMS5总电压过低二级故障</v>
      </c>
      <c r="F2407" s="11" t="s">
        <v>177</v>
      </c>
      <c r="G2407" s="12">
        <f>[1]动作!$A2406+[1]动作!$B2406</f>
        <v>43203.479166666664</v>
      </c>
      <c r="H2407" s="12"/>
      <c r="I2407" s="11"/>
    </row>
    <row r="2408" spans="1:9" hidden="1" x14ac:dyDescent="0.3">
      <c r="A2408" s="24">
        <v>2406</v>
      </c>
      <c r="B2408" s="11" t="str">
        <f>IFERROR(INDEX({"JSNY-BJ0001-01";"JSNY-JS0022-01";"JSNY-JS0002-01"},MATCH(D2408,{"BJ_zhongyu";"JS_WX_liteer";"JS_CZ_wodefeng"},0)),"")</f>
        <v>JSNY-JS0022-01</v>
      </c>
      <c r="C2408" s="11" t="str">
        <f>IFERROR(INDEX({"北京中裕世纪大酒店";"江苏利特尔绿色包装股份有限公司";"常州市金坛沃德丰电子科技有限公司"},MATCH(D2408,{"BJ_zhongyu";"JS_WX_liteer";"JS_CZ_wodefeng"},0)),"")</f>
        <v>江苏利特尔绿色包装股份有限公司</v>
      </c>
      <c r="D2408" s="11" t="str">
        <f>[1]动作!$G2407</f>
        <v>JS_WX_liteer</v>
      </c>
      <c r="E2408" s="11" t="str">
        <f>[1]动作!$D2407</f>
        <v>分系统1BMS8单体电压过低一级故障</v>
      </c>
      <c r="F2408" s="11" t="s">
        <v>177</v>
      </c>
      <c r="G2408" s="12">
        <f>[1]动作!$A2407+[1]动作!$B2407</f>
        <v>43203.488136574073</v>
      </c>
      <c r="H2408" s="12"/>
      <c r="I2408" s="11"/>
    </row>
    <row r="2409" spans="1:9" hidden="1" x14ac:dyDescent="0.3">
      <c r="A2409" s="24">
        <v>2407</v>
      </c>
      <c r="B2409" s="11" t="str">
        <f>IFERROR(INDEX({"JSNY-BJ0001-01";"JSNY-JS0022-01";"JSNY-JS0002-01"},MATCH(D2409,{"BJ_zhongyu";"JS_WX_liteer";"JS_CZ_wodefeng"},0)),"")</f>
        <v>JSNY-JS0022-01</v>
      </c>
      <c r="C2409" s="11" t="str">
        <f>IFERROR(INDEX({"北京中裕世纪大酒店";"江苏利特尔绿色包装股份有限公司";"常州市金坛沃德丰电子科技有限公司"},MATCH(D2409,{"BJ_zhongyu";"JS_WX_liteer";"JS_CZ_wodefeng"},0)),"")</f>
        <v>江苏利特尔绿色包装股份有限公司</v>
      </c>
      <c r="D2409" s="11" t="str">
        <f>[1]动作!$G2408</f>
        <v>JS_WX_liteer</v>
      </c>
      <c r="E2409" s="11" t="str">
        <f>[1]动作!$D2408</f>
        <v>分系统1BMS8单体电压过低二级故障</v>
      </c>
      <c r="F2409" s="11" t="s">
        <v>177</v>
      </c>
      <c r="G2409" s="12">
        <f>[1]动作!$A2408+[1]动作!$B2408</f>
        <v>43203.488136574073</v>
      </c>
      <c r="H2409" s="12"/>
      <c r="I2409" s="11"/>
    </row>
    <row r="2410" spans="1:9" hidden="1" x14ac:dyDescent="0.3">
      <c r="A2410" s="24">
        <v>2408</v>
      </c>
      <c r="B2410" s="11" t="str">
        <f>IFERROR(INDEX({"JSNY-BJ0001-01";"JSNY-JS0022-01";"JSNY-JS0002-01"},MATCH(D2410,{"BJ_zhongyu";"JS_WX_liteer";"JS_CZ_wodefeng"},0)),"")</f>
        <v>JSNY-JS0022-01</v>
      </c>
      <c r="C2410" s="11" t="str">
        <f>IFERROR(INDEX({"北京中裕世纪大酒店";"江苏利特尔绿色包装股份有限公司";"常州市金坛沃德丰电子科技有限公司"},MATCH(D2410,{"BJ_zhongyu";"JS_WX_liteer";"JS_CZ_wodefeng"},0)),"")</f>
        <v>江苏利特尔绿色包装股份有限公司</v>
      </c>
      <c r="D2410" s="11" t="str">
        <f>[1]动作!$G2409</f>
        <v>JS_WX_liteer</v>
      </c>
      <c r="E2410" s="11" t="str">
        <f>[1]动作!$D2409</f>
        <v>分系统1BMS9单体电压过低一级故障</v>
      </c>
      <c r="F2410" s="11" t="s">
        <v>177</v>
      </c>
      <c r="G2410" s="12">
        <f>[1]动作!$A2409+[1]动作!$B2409</f>
        <v>43203.488483796296</v>
      </c>
      <c r="H2410" s="12"/>
      <c r="I2410" s="11"/>
    </row>
    <row r="2411" spans="1:9" hidden="1" x14ac:dyDescent="0.3">
      <c r="A2411" s="24">
        <v>2409</v>
      </c>
      <c r="B2411" s="11" t="str">
        <f>IFERROR(INDEX({"JSNY-BJ0001-01";"JSNY-JS0022-01";"JSNY-JS0002-01"},MATCH(D2411,{"BJ_zhongyu";"JS_WX_liteer";"JS_CZ_wodefeng"},0)),"")</f>
        <v>JSNY-JS0022-01</v>
      </c>
      <c r="C2411" s="11" t="str">
        <f>IFERROR(INDEX({"北京中裕世纪大酒店";"江苏利特尔绿色包装股份有限公司";"常州市金坛沃德丰电子科技有限公司"},MATCH(D2411,{"BJ_zhongyu";"JS_WX_liteer";"JS_CZ_wodefeng"},0)),"")</f>
        <v>江苏利特尔绿色包装股份有限公司</v>
      </c>
      <c r="D2411" s="11" t="str">
        <f>[1]动作!$G2410</f>
        <v>JS_WX_liteer</v>
      </c>
      <c r="E2411" s="11" t="str">
        <f>[1]动作!$D2410</f>
        <v>分系统1BMS9单体电压过低二级故障</v>
      </c>
      <c r="F2411" s="11" t="s">
        <v>177</v>
      </c>
      <c r="G2411" s="12">
        <f>[1]动作!$A2410+[1]动作!$B2410</f>
        <v>43203.488483796296</v>
      </c>
      <c r="H2411" s="12"/>
      <c r="I2411" s="11"/>
    </row>
    <row r="2412" spans="1:9" hidden="1" x14ac:dyDescent="0.3">
      <c r="A2412" s="24">
        <v>2410</v>
      </c>
      <c r="B2412" s="11" t="str">
        <f>IFERROR(INDEX({"JSNY-BJ0001-01";"JSNY-JS0022-01";"JSNY-JS0002-01"},MATCH(D2412,{"BJ_zhongyu";"JS_WX_liteer";"JS_CZ_wodefeng"},0)),"")</f>
        <v>JSNY-JS0022-01</v>
      </c>
      <c r="C2412" s="11" t="str">
        <f>IFERROR(INDEX({"北京中裕世纪大酒店";"江苏利特尔绿色包装股份有限公司";"常州市金坛沃德丰电子科技有限公司"},MATCH(D2412,{"BJ_zhongyu";"JS_WX_liteer";"JS_CZ_wodefeng"},0)),"")</f>
        <v>江苏利特尔绿色包装股份有限公司</v>
      </c>
      <c r="D2412" s="11" t="str">
        <f>[1]动作!$G2411</f>
        <v>JS_WX_liteer</v>
      </c>
      <c r="E2412" s="11" t="str">
        <f>[1]动作!$D2411</f>
        <v>分系统1BMS3单体电压过低一级故障</v>
      </c>
      <c r="F2412" s="11" t="s">
        <v>177</v>
      </c>
      <c r="G2412" s="12">
        <f>[1]动作!$A2411+[1]动作!$B2411</f>
        <v>43203.488888888889</v>
      </c>
      <c r="H2412" s="12"/>
      <c r="I2412" s="11"/>
    </row>
    <row r="2413" spans="1:9" hidden="1" x14ac:dyDescent="0.3">
      <c r="A2413" s="24">
        <v>2411</v>
      </c>
      <c r="B2413" s="11" t="str">
        <f>IFERROR(INDEX({"JSNY-BJ0001-01";"JSNY-JS0022-01";"JSNY-JS0002-01"},MATCH(D2413,{"BJ_zhongyu";"JS_WX_liteer";"JS_CZ_wodefeng"},0)),"")</f>
        <v>JSNY-JS0022-01</v>
      </c>
      <c r="C2413" s="11" t="str">
        <f>IFERROR(INDEX({"北京中裕世纪大酒店";"江苏利特尔绿色包装股份有限公司";"常州市金坛沃德丰电子科技有限公司"},MATCH(D2413,{"BJ_zhongyu";"JS_WX_liteer";"JS_CZ_wodefeng"},0)),"")</f>
        <v>江苏利特尔绿色包装股份有限公司</v>
      </c>
      <c r="D2413" s="11" t="str">
        <f>[1]动作!$G2412</f>
        <v>JS_WX_liteer</v>
      </c>
      <c r="E2413" s="11" t="str">
        <f>[1]动作!$D2412</f>
        <v>分系统1BMS3单体电压过低二级故障</v>
      </c>
      <c r="F2413" s="11" t="s">
        <v>177</v>
      </c>
      <c r="G2413" s="12">
        <f>[1]动作!$A2412+[1]动作!$B2412</f>
        <v>43203.488888888889</v>
      </c>
      <c r="H2413" s="12"/>
      <c r="I2413" s="11"/>
    </row>
    <row r="2414" spans="1:9" hidden="1" x14ac:dyDescent="0.3">
      <c r="A2414" s="24">
        <v>2412</v>
      </c>
      <c r="B2414" s="11" t="str">
        <f>IFERROR(INDEX({"JSNY-BJ0001-01";"JSNY-JS0022-01";"JSNY-JS0002-01"},MATCH(D2414,{"BJ_zhongyu";"JS_WX_liteer";"JS_CZ_wodefeng"},0)),"")</f>
        <v>JSNY-JS0022-01</v>
      </c>
      <c r="C2414" s="11" t="str">
        <f>IFERROR(INDEX({"北京中裕世纪大酒店";"江苏利特尔绿色包装股份有限公司";"常州市金坛沃德丰电子科技有限公司"},MATCH(D2414,{"BJ_zhongyu";"JS_WX_liteer";"JS_CZ_wodefeng"},0)),"")</f>
        <v>江苏利特尔绿色包装股份有限公司</v>
      </c>
      <c r="D2414" s="11" t="str">
        <f>[1]动作!$G2413</f>
        <v>JS_WX_liteer</v>
      </c>
      <c r="E2414" s="11" t="str">
        <f>[1]动作!$D2413</f>
        <v>分系统1BMS1单体电压过低一级故障</v>
      </c>
      <c r="F2414" s="11" t="s">
        <v>177</v>
      </c>
      <c r="G2414" s="12">
        <f>[1]动作!$A2413+[1]动作!$B2413</f>
        <v>43203.489814814813</v>
      </c>
      <c r="H2414" s="12"/>
      <c r="I2414" s="11"/>
    </row>
    <row r="2415" spans="1:9" hidden="1" x14ac:dyDescent="0.3">
      <c r="A2415" s="24">
        <v>2413</v>
      </c>
      <c r="B2415" s="11" t="str">
        <f>IFERROR(INDEX({"JSNY-BJ0001-01";"JSNY-JS0022-01";"JSNY-JS0002-01"},MATCH(D2415,{"BJ_zhongyu";"JS_WX_liteer";"JS_CZ_wodefeng"},0)),"")</f>
        <v>JSNY-JS0022-01</v>
      </c>
      <c r="C2415" s="11" t="str">
        <f>IFERROR(INDEX({"北京中裕世纪大酒店";"江苏利特尔绿色包装股份有限公司";"常州市金坛沃德丰电子科技有限公司"},MATCH(D2415,{"BJ_zhongyu";"JS_WX_liteer";"JS_CZ_wodefeng"},0)),"")</f>
        <v>江苏利特尔绿色包装股份有限公司</v>
      </c>
      <c r="D2415" s="11" t="str">
        <f>[1]动作!$G2414</f>
        <v>JS_WX_liteer</v>
      </c>
      <c r="E2415" s="11" t="str">
        <f>[1]动作!$D2414</f>
        <v>分系统1BMS1单体电压过低二级故障</v>
      </c>
      <c r="F2415" s="11" t="s">
        <v>177</v>
      </c>
      <c r="G2415" s="12">
        <f>[1]动作!$A2414+[1]动作!$B2414</f>
        <v>43203.489814814813</v>
      </c>
      <c r="H2415" s="12"/>
      <c r="I2415" s="11"/>
    </row>
    <row r="2416" spans="1:9" hidden="1" x14ac:dyDescent="0.3">
      <c r="A2416" s="24">
        <v>2414</v>
      </c>
      <c r="B2416" s="11" t="str">
        <f>IFERROR(INDEX({"JSNY-BJ0001-01";"JSNY-JS0022-01";"JSNY-JS0002-01"},MATCH(D2416,{"BJ_zhongyu";"JS_WX_liteer";"JS_CZ_wodefeng"},0)),"")</f>
        <v>JSNY-JS0022-01</v>
      </c>
      <c r="C2416" s="11" t="str">
        <f>IFERROR(INDEX({"北京中裕世纪大酒店";"江苏利特尔绿色包装股份有限公司";"常州市金坛沃德丰电子科技有限公司"},MATCH(D2416,{"BJ_zhongyu";"JS_WX_liteer";"JS_CZ_wodefeng"},0)),"")</f>
        <v>江苏利特尔绿色包装股份有限公司</v>
      </c>
      <c r="D2416" s="11" t="str">
        <f>[1]动作!$G2415</f>
        <v>JS_WX_liteer</v>
      </c>
      <c r="E2416" s="11" t="str">
        <f>[1]动作!$D2415</f>
        <v>分系统1BMS4单体电压过低一级故障</v>
      </c>
      <c r="F2416" s="11" t="s">
        <v>177</v>
      </c>
      <c r="G2416" s="12">
        <f>[1]动作!$A2415+[1]动作!$B2415</f>
        <v>43203.490277777775</v>
      </c>
      <c r="H2416" s="12"/>
      <c r="I2416" s="11"/>
    </row>
    <row r="2417" spans="1:9" hidden="1" x14ac:dyDescent="0.3">
      <c r="A2417" s="24">
        <v>2415</v>
      </c>
      <c r="B2417" s="11" t="str">
        <f>IFERROR(INDEX({"JSNY-BJ0001-01";"JSNY-JS0022-01";"JSNY-JS0002-01"},MATCH(D2417,{"BJ_zhongyu";"JS_WX_liteer";"JS_CZ_wodefeng"},0)),"")</f>
        <v>JSNY-JS0022-01</v>
      </c>
      <c r="C2417" s="11" t="str">
        <f>IFERROR(INDEX({"北京中裕世纪大酒店";"江苏利特尔绿色包装股份有限公司";"常州市金坛沃德丰电子科技有限公司"},MATCH(D2417,{"BJ_zhongyu";"JS_WX_liteer";"JS_CZ_wodefeng"},0)),"")</f>
        <v>江苏利特尔绿色包装股份有限公司</v>
      </c>
      <c r="D2417" s="11" t="str">
        <f>[1]动作!$G2416</f>
        <v>JS_WX_liteer</v>
      </c>
      <c r="E2417" s="11" t="str">
        <f>[1]动作!$D2416</f>
        <v>分系统1BMS4单体电压过低二级故障</v>
      </c>
      <c r="F2417" s="11" t="s">
        <v>177</v>
      </c>
      <c r="G2417" s="12">
        <f>[1]动作!$A2416+[1]动作!$B2416</f>
        <v>43203.490277777775</v>
      </c>
      <c r="H2417" s="12"/>
      <c r="I2417" s="11"/>
    </row>
    <row r="2418" spans="1:9" hidden="1" x14ac:dyDescent="0.3">
      <c r="A2418" s="24">
        <v>2416</v>
      </c>
      <c r="B2418" s="11" t="str">
        <f>IFERROR(INDEX({"JSNY-BJ0001-01";"JSNY-JS0022-01";"JSNY-JS0002-01"},MATCH(D2418,{"BJ_zhongyu";"JS_WX_liteer";"JS_CZ_wodefeng"},0)),"")</f>
        <v>JSNY-JS0022-01</v>
      </c>
      <c r="C2418" s="11" t="str">
        <f>IFERROR(INDEX({"北京中裕世纪大酒店";"江苏利特尔绿色包装股份有限公司";"常州市金坛沃德丰电子科技有限公司"},MATCH(D2418,{"BJ_zhongyu";"JS_WX_liteer";"JS_CZ_wodefeng"},0)),"")</f>
        <v>江苏利特尔绿色包装股份有限公司</v>
      </c>
      <c r="D2418" s="11" t="str">
        <f>[1]动作!$G2417</f>
        <v>JS_WX_liteer</v>
      </c>
      <c r="E2418" s="11" t="str">
        <f>[1]动作!$D2417</f>
        <v>分系统1BMS7单体电压过低一级故障</v>
      </c>
      <c r="F2418" s="11" t="s">
        <v>177</v>
      </c>
      <c r="G2418" s="12">
        <f>[1]动作!$A2417+[1]动作!$B2417</f>
        <v>43203.49050925926</v>
      </c>
      <c r="H2418" s="12"/>
      <c r="I2418" s="11"/>
    </row>
    <row r="2419" spans="1:9" hidden="1" x14ac:dyDescent="0.3">
      <c r="A2419" s="24">
        <v>2417</v>
      </c>
      <c r="B2419" s="11" t="str">
        <f>IFERROR(INDEX({"JSNY-BJ0001-01";"JSNY-JS0022-01";"JSNY-JS0002-01"},MATCH(D2419,{"BJ_zhongyu";"JS_WX_liteer";"JS_CZ_wodefeng"},0)),"")</f>
        <v>JSNY-JS0022-01</v>
      </c>
      <c r="C2419" s="11" t="str">
        <f>IFERROR(INDEX({"北京中裕世纪大酒店";"江苏利特尔绿色包装股份有限公司";"常州市金坛沃德丰电子科技有限公司"},MATCH(D2419,{"BJ_zhongyu";"JS_WX_liteer";"JS_CZ_wodefeng"},0)),"")</f>
        <v>江苏利特尔绿色包装股份有限公司</v>
      </c>
      <c r="D2419" s="11" t="str">
        <f>[1]动作!$G2418</f>
        <v>JS_WX_liteer</v>
      </c>
      <c r="E2419" s="11" t="str">
        <f>[1]动作!$D2418</f>
        <v>分系统1BMS7单体电压过低二级故障</v>
      </c>
      <c r="F2419" s="11" t="s">
        <v>177</v>
      </c>
      <c r="G2419" s="12">
        <f>[1]动作!$A2418+[1]动作!$B2418</f>
        <v>43203.49050925926</v>
      </c>
      <c r="H2419" s="12"/>
      <c r="I2419" s="11"/>
    </row>
    <row r="2420" spans="1:9" hidden="1" x14ac:dyDescent="0.3">
      <c r="A2420" s="24">
        <v>2418</v>
      </c>
      <c r="B2420" s="11" t="str">
        <f>IFERROR(INDEX({"JSNY-BJ0001-01";"JSNY-JS0022-01";"JSNY-JS0002-01"},MATCH(D2420,{"BJ_zhongyu";"JS_WX_liteer";"JS_CZ_wodefeng"},0)),"")</f>
        <v>JSNY-JS0022-01</v>
      </c>
      <c r="C2420" s="11" t="str">
        <f>IFERROR(INDEX({"北京中裕世纪大酒店";"江苏利特尔绿色包装股份有限公司";"常州市金坛沃德丰电子科技有限公司"},MATCH(D2420,{"BJ_zhongyu";"JS_WX_liteer";"JS_CZ_wodefeng"},0)),"")</f>
        <v>江苏利特尔绿色包装股份有限公司</v>
      </c>
      <c r="D2420" s="11" t="str">
        <f>[1]动作!$G2419</f>
        <v>JS_WX_liteer</v>
      </c>
      <c r="E2420" s="11" t="str">
        <f>[1]动作!$D2419</f>
        <v>分系统1BMS2单体电压过低一级故障</v>
      </c>
      <c r="F2420" s="11" t="s">
        <v>177</v>
      </c>
      <c r="G2420" s="12">
        <f>[1]动作!$A2419+[1]动作!$B2419</f>
        <v>43203.490624999999</v>
      </c>
      <c r="H2420" s="12"/>
      <c r="I2420" s="11"/>
    </row>
    <row r="2421" spans="1:9" hidden="1" x14ac:dyDescent="0.3">
      <c r="A2421" s="24">
        <v>2419</v>
      </c>
      <c r="B2421" s="11" t="str">
        <f>IFERROR(INDEX({"JSNY-BJ0001-01";"JSNY-JS0022-01";"JSNY-JS0002-01"},MATCH(D2421,{"BJ_zhongyu";"JS_WX_liteer";"JS_CZ_wodefeng"},0)),"")</f>
        <v>JSNY-JS0022-01</v>
      </c>
      <c r="C2421" s="11" t="str">
        <f>IFERROR(INDEX({"北京中裕世纪大酒店";"江苏利特尔绿色包装股份有限公司";"常州市金坛沃德丰电子科技有限公司"},MATCH(D2421,{"BJ_zhongyu";"JS_WX_liteer";"JS_CZ_wodefeng"},0)),"")</f>
        <v>江苏利特尔绿色包装股份有限公司</v>
      </c>
      <c r="D2421" s="11" t="str">
        <f>[1]动作!$G2420</f>
        <v>JS_WX_liteer</v>
      </c>
      <c r="E2421" s="11" t="str">
        <f>[1]动作!$D2420</f>
        <v>分系统1BMS2单体电压过低二级故障</v>
      </c>
      <c r="F2421" s="11" t="s">
        <v>177</v>
      </c>
      <c r="G2421" s="12">
        <f>[1]动作!$A2420+[1]动作!$B2420</f>
        <v>43203.490624999999</v>
      </c>
      <c r="H2421" s="12"/>
      <c r="I2421" s="11"/>
    </row>
    <row r="2422" spans="1:9" hidden="1" x14ac:dyDescent="0.3">
      <c r="A2422" s="24">
        <v>2420</v>
      </c>
      <c r="B2422" s="11" t="str">
        <f>IFERROR(INDEX({"JSNY-BJ0001-01";"JSNY-JS0022-01";"JSNY-JS0002-01"},MATCH(D2422,{"BJ_zhongyu";"JS_WX_liteer";"JS_CZ_wodefeng"},0)),"")</f>
        <v>JSNY-JS0022-01</v>
      </c>
      <c r="C2422" s="11" t="str">
        <f>IFERROR(INDEX({"北京中裕世纪大酒店";"江苏利特尔绿色包装股份有限公司";"常州市金坛沃德丰电子科技有限公司"},MATCH(D2422,{"BJ_zhongyu";"JS_WX_liteer";"JS_CZ_wodefeng"},0)),"")</f>
        <v>江苏利特尔绿色包装股份有限公司</v>
      </c>
      <c r="D2422" s="11" t="str">
        <f>[1]动作!$G2421</f>
        <v>JS_WX_liteer</v>
      </c>
      <c r="E2422" s="11" t="str">
        <f>[1]动作!$D2421</f>
        <v>分系统1BMS6单体电压过低一级故障</v>
      </c>
      <c r="F2422" s="11" t="s">
        <v>177</v>
      </c>
      <c r="G2422" s="12">
        <f>[1]动作!$A2421+[1]动作!$B2421</f>
        <v>43203.491087962961</v>
      </c>
      <c r="H2422" s="12"/>
      <c r="I2422" s="11"/>
    </row>
    <row r="2423" spans="1:9" hidden="1" x14ac:dyDescent="0.3">
      <c r="A2423" s="24">
        <v>2421</v>
      </c>
      <c r="B2423" s="11" t="str">
        <f>IFERROR(INDEX({"JSNY-BJ0001-01";"JSNY-JS0022-01";"JSNY-JS0002-01"},MATCH(D2423,{"BJ_zhongyu";"JS_WX_liteer";"JS_CZ_wodefeng"},0)),"")</f>
        <v>JSNY-JS0022-01</v>
      </c>
      <c r="C2423" s="11" t="str">
        <f>IFERROR(INDEX({"北京中裕世纪大酒店";"江苏利特尔绿色包装股份有限公司";"常州市金坛沃德丰电子科技有限公司"},MATCH(D2423,{"BJ_zhongyu";"JS_WX_liteer";"JS_CZ_wodefeng"},0)),"")</f>
        <v>江苏利特尔绿色包装股份有限公司</v>
      </c>
      <c r="D2423" s="11" t="str">
        <f>[1]动作!$G2422</f>
        <v>JS_WX_liteer</v>
      </c>
      <c r="E2423" s="11" t="str">
        <f>[1]动作!$D2422</f>
        <v>分系统1BMS6单体电压过低二级故障</v>
      </c>
      <c r="F2423" s="11" t="s">
        <v>177</v>
      </c>
      <c r="G2423" s="12">
        <f>[1]动作!$A2422+[1]动作!$B2422</f>
        <v>43203.491087962961</v>
      </c>
      <c r="H2423" s="12"/>
      <c r="I2423" s="11"/>
    </row>
    <row r="2424" spans="1:9" hidden="1" x14ac:dyDescent="0.3">
      <c r="A2424" s="24">
        <v>2422</v>
      </c>
      <c r="B2424" s="11" t="str">
        <f>IFERROR(INDEX({"JSNY-BJ0001-01";"JSNY-JS0022-01";"JSNY-JS0002-01"},MATCH(D2424,{"BJ_zhongyu";"JS_WX_liteer";"JS_CZ_wodefeng"},0)),"")</f>
        <v>JSNY-JS0022-01</v>
      </c>
      <c r="C2424" s="11" t="str">
        <f>IFERROR(INDEX({"北京中裕世纪大酒店";"江苏利特尔绿色包装股份有限公司";"常州市金坛沃德丰电子科技有限公司"},MATCH(D2424,{"BJ_zhongyu";"JS_WX_liteer";"JS_CZ_wodefeng"},0)),"")</f>
        <v>江苏利特尔绿色包装股份有限公司</v>
      </c>
      <c r="D2424" s="11" t="str">
        <f>[1]动作!$G2423</f>
        <v>JS_WX_liteer</v>
      </c>
      <c r="E2424" s="11" t="str">
        <f>[1]动作!$D2423</f>
        <v>分系统1BMS5单体电压过低一级故障</v>
      </c>
      <c r="F2424" s="11" t="s">
        <v>177</v>
      </c>
      <c r="G2424" s="12">
        <f>[1]动作!$A2423+[1]动作!$B2423</f>
        <v>43203.49114583333</v>
      </c>
      <c r="H2424" s="12"/>
      <c r="I2424" s="11"/>
    </row>
    <row r="2425" spans="1:9" hidden="1" x14ac:dyDescent="0.3">
      <c r="A2425" s="24">
        <v>2423</v>
      </c>
      <c r="B2425" s="11" t="str">
        <f>IFERROR(INDEX({"JSNY-BJ0001-01";"JSNY-JS0022-01";"JSNY-JS0002-01"},MATCH(D2425,{"BJ_zhongyu";"JS_WX_liteer";"JS_CZ_wodefeng"},0)),"")</f>
        <v>JSNY-JS0022-01</v>
      </c>
      <c r="C2425" s="11" t="str">
        <f>IFERROR(INDEX({"北京中裕世纪大酒店";"江苏利特尔绿色包装股份有限公司";"常州市金坛沃德丰电子科技有限公司"},MATCH(D2425,{"BJ_zhongyu";"JS_WX_liteer";"JS_CZ_wodefeng"},0)),"")</f>
        <v>江苏利特尔绿色包装股份有限公司</v>
      </c>
      <c r="D2425" s="11" t="str">
        <f>[1]动作!$G2424</f>
        <v>JS_WX_liteer</v>
      </c>
      <c r="E2425" s="11" t="str">
        <f>[1]动作!$D2424</f>
        <v>分系统1BMS5单体电压过低二级故障</v>
      </c>
      <c r="F2425" s="11" t="s">
        <v>177</v>
      </c>
      <c r="G2425" s="12">
        <f>[1]动作!$A2424+[1]动作!$B2424</f>
        <v>43203.49114583333</v>
      </c>
      <c r="H2425" s="12"/>
      <c r="I2425" s="11"/>
    </row>
    <row r="2426" spans="1:9" hidden="1" x14ac:dyDescent="0.3">
      <c r="A2426" s="24">
        <v>2424</v>
      </c>
      <c r="B2426" s="11" t="str">
        <f>IFERROR(INDEX({"JSNY-BJ0001-01";"JSNY-JS0022-01";"JSNY-JS0002-01"},MATCH(D2426,{"BJ_zhongyu";"JS_WX_liteer";"JS_CZ_wodefeng"},0)),"")</f>
        <v>JSNY-JS0022-01</v>
      </c>
      <c r="C2426" s="11" t="str">
        <f>IFERROR(INDEX({"北京中裕世纪大酒店";"江苏利特尔绿色包装股份有限公司";"常州市金坛沃德丰电子科技有限公司"},MATCH(D2426,{"BJ_zhongyu";"JS_WX_liteer";"JS_CZ_wodefeng"},0)),"")</f>
        <v>江苏利特尔绿色包装股份有限公司</v>
      </c>
      <c r="D2426" s="11" t="str">
        <f>[1]动作!$G2425</f>
        <v>JS_WX_liteer</v>
      </c>
      <c r="E2426" s="11" t="str">
        <f>[1]动作!$D2425</f>
        <v>分系统1BMS3SOC过低一级故障</v>
      </c>
      <c r="F2426" s="11" t="s">
        <v>177</v>
      </c>
      <c r="G2426" s="12">
        <f>[1]动作!$A2425+[1]动作!$B2425</f>
        <v>43203.499247685184</v>
      </c>
      <c r="H2426" s="12"/>
      <c r="I2426" s="11"/>
    </row>
    <row r="2427" spans="1:9" hidden="1" x14ac:dyDescent="0.3">
      <c r="A2427" s="24">
        <v>2425</v>
      </c>
      <c r="B2427" s="11" t="str">
        <f>IFERROR(INDEX({"JSNY-BJ0001-01";"JSNY-JS0022-01";"JSNY-JS0002-01"},MATCH(D2427,{"BJ_zhongyu";"JS_WX_liteer";"JS_CZ_wodefeng"},0)),"")</f>
        <v>JSNY-JS0022-01</v>
      </c>
      <c r="C2427" s="11" t="str">
        <f>IFERROR(INDEX({"北京中裕世纪大酒店";"江苏利特尔绿色包装股份有限公司";"常州市金坛沃德丰电子科技有限公司"},MATCH(D2427,{"BJ_zhongyu";"JS_WX_liteer";"JS_CZ_wodefeng"},0)),"")</f>
        <v>江苏利特尔绿色包装股份有限公司</v>
      </c>
      <c r="D2427" s="11" t="str">
        <f>[1]动作!$G2426</f>
        <v>JS_WX_liteer</v>
      </c>
      <c r="E2427" s="11" t="str">
        <f>[1]动作!$D2426</f>
        <v>分系统1BMS3SOC过低二级故障</v>
      </c>
      <c r="F2427" s="11" t="s">
        <v>177</v>
      </c>
      <c r="G2427" s="12">
        <f>[1]动作!$A2426+[1]动作!$B2426</f>
        <v>43203.499247685184</v>
      </c>
      <c r="H2427" s="12"/>
      <c r="I2427" s="11"/>
    </row>
    <row r="2428" spans="1:9" hidden="1" x14ac:dyDescent="0.3">
      <c r="A2428" s="24">
        <v>2426</v>
      </c>
      <c r="B2428" s="11" t="str">
        <f>IFERROR(INDEX({"JSNY-BJ0001-01";"JSNY-JS0022-01";"JSNY-JS0002-01"},MATCH(D2428,{"BJ_zhongyu";"JS_WX_liteer";"JS_CZ_wodefeng"},0)),"")</f>
        <v>JSNY-JS0022-01</v>
      </c>
      <c r="C2428" s="11" t="str">
        <f>IFERROR(INDEX({"北京中裕世纪大酒店";"江苏利特尔绿色包装股份有限公司";"常州市金坛沃德丰电子科技有限公司"},MATCH(D2428,{"BJ_zhongyu";"JS_WX_liteer";"JS_CZ_wodefeng"},0)),"")</f>
        <v>江苏利特尔绿色包装股份有限公司</v>
      </c>
      <c r="D2428" s="11" t="str">
        <f>[1]动作!$G2427</f>
        <v>JS_WX_liteer</v>
      </c>
      <c r="E2428" s="11" t="str">
        <f>[1]动作!$D2427</f>
        <v>分系统1BMS8总电压过低一级故障</v>
      </c>
      <c r="F2428" s="11" t="s">
        <v>177</v>
      </c>
      <c r="G2428" s="12">
        <f>[1]动作!$A2427+[1]动作!$B2427</f>
        <v>43203.504062499997</v>
      </c>
      <c r="H2428" s="12"/>
      <c r="I2428" s="11"/>
    </row>
    <row r="2429" spans="1:9" hidden="1" x14ac:dyDescent="0.3">
      <c r="A2429" s="24">
        <v>2427</v>
      </c>
      <c r="B2429" s="11" t="str">
        <f>IFERROR(INDEX({"JSNY-BJ0001-01";"JSNY-JS0022-01";"JSNY-JS0002-01"},MATCH(D2429,{"BJ_zhongyu";"JS_WX_liteer";"JS_CZ_wodefeng"},0)),"")</f>
        <v>JSNY-JS0022-01</v>
      </c>
      <c r="C2429" s="11" t="str">
        <f>IFERROR(INDEX({"北京中裕世纪大酒店";"江苏利特尔绿色包装股份有限公司";"常州市金坛沃德丰电子科技有限公司"},MATCH(D2429,{"BJ_zhongyu";"JS_WX_liteer";"JS_CZ_wodefeng"},0)),"")</f>
        <v>江苏利特尔绿色包装股份有限公司</v>
      </c>
      <c r="D2429" s="11" t="str">
        <f>[1]动作!$G2428</f>
        <v>JS_WX_liteer</v>
      </c>
      <c r="E2429" s="11" t="str">
        <f>[1]动作!$D2428</f>
        <v>分系统1BMS9总电压过低一级故障</v>
      </c>
      <c r="F2429" s="11" t="s">
        <v>177</v>
      </c>
      <c r="G2429" s="12">
        <f>[1]动作!$A2428+[1]动作!$B2428</f>
        <v>43203.504120370373</v>
      </c>
      <c r="H2429" s="12"/>
      <c r="I2429" s="11"/>
    </row>
    <row r="2430" spans="1:9" hidden="1" x14ac:dyDescent="0.3">
      <c r="A2430" s="24">
        <v>2428</v>
      </c>
      <c r="B2430" s="11" t="str">
        <f>IFERROR(INDEX({"JSNY-BJ0001-01";"JSNY-JS0022-01";"JSNY-JS0002-01"},MATCH(D2430,{"BJ_zhongyu";"JS_WX_liteer";"JS_CZ_wodefeng"},0)),"")</f>
        <v>JSNY-JS0022-01</v>
      </c>
      <c r="C2430" s="11" t="str">
        <f>IFERROR(INDEX({"北京中裕世纪大酒店";"江苏利特尔绿色包装股份有限公司";"常州市金坛沃德丰电子科技有限公司"},MATCH(D2430,{"BJ_zhongyu";"JS_WX_liteer";"JS_CZ_wodefeng"},0)),"")</f>
        <v>江苏利特尔绿色包装股份有限公司</v>
      </c>
      <c r="D2430" s="11" t="str">
        <f>[1]动作!$G2429</f>
        <v>JS_WX_liteer</v>
      </c>
      <c r="E2430" s="11" t="str">
        <f>[1]动作!$D2429</f>
        <v>分系统1BMS3总电压过低一级故障</v>
      </c>
      <c r="F2430" s="11" t="s">
        <v>177</v>
      </c>
      <c r="G2430" s="12">
        <f>[1]动作!$A2429+[1]动作!$B2429</f>
        <v>43203.504178240742</v>
      </c>
      <c r="H2430" s="12"/>
      <c r="I2430" s="11"/>
    </row>
    <row r="2431" spans="1:9" hidden="1" x14ac:dyDescent="0.3">
      <c r="A2431" s="24">
        <v>2429</v>
      </c>
      <c r="B2431" s="11" t="str">
        <f>IFERROR(INDEX({"JSNY-BJ0001-01";"JSNY-JS0022-01";"JSNY-JS0002-01"},MATCH(D2431,{"BJ_zhongyu";"JS_WX_liteer";"JS_CZ_wodefeng"},0)),"")</f>
        <v>JSNY-JS0022-01</v>
      </c>
      <c r="C2431" s="11" t="str">
        <f>IFERROR(INDEX({"北京中裕世纪大酒店";"江苏利特尔绿色包装股份有限公司";"常州市金坛沃德丰电子科技有限公司"},MATCH(D2431,{"BJ_zhongyu";"JS_WX_liteer";"JS_CZ_wodefeng"},0)),"")</f>
        <v>江苏利特尔绿色包装股份有限公司</v>
      </c>
      <c r="D2431" s="11" t="str">
        <f>[1]动作!$G2430</f>
        <v>JS_WX_liteer</v>
      </c>
      <c r="E2431" s="11" t="str">
        <f>[1]动作!$D2430</f>
        <v>分系统1BMS1总电压过低一级故障</v>
      </c>
      <c r="F2431" s="11" t="s">
        <v>177</v>
      </c>
      <c r="G2431" s="12">
        <f>[1]动作!$A2430+[1]动作!$B2430</f>
        <v>43203.504293981481</v>
      </c>
      <c r="H2431" s="12"/>
      <c r="I2431" s="11"/>
    </row>
    <row r="2432" spans="1:9" hidden="1" x14ac:dyDescent="0.3">
      <c r="A2432" s="24">
        <v>2430</v>
      </c>
      <c r="B2432" s="11" t="str">
        <f>IFERROR(INDEX({"JSNY-BJ0001-01";"JSNY-JS0022-01";"JSNY-JS0002-01"},MATCH(D2432,{"BJ_zhongyu";"JS_WX_liteer";"JS_CZ_wodefeng"},0)),"")</f>
        <v>JSNY-JS0022-01</v>
      </c>
      <c r="C2432" s="11" t="str">
        <f>IFERROR(INDEX({"北京中裕世纪大酒店";"江苏利特尔绿色包装股份有限公司";"常州市金坛沃德丰电子科技有限公司"},MATCH(D2432,{"BJ_zhongyu";"JS_WX_liteer";"JS_CZ_wodefeng"},0)),"")</f>
        <v>江苏利特尔绿色包装股份有限公司</v>
      </c>
      <c r="D2432" s="11" t="str">
        <f>[1]动作!$G2431</f>
        <v>JS_WX_liteer</v>
      </c>
      <c r="E2432" s="11" t="str">
        <f>[1]动作!$D2431</f>
        <v>分系统1BMS4总电压过低一级故障</v>
      </c>
      <c r="F2432" s="11" t="s">
        <v>177</v>
      </c>
      <c r="G2432" s="12">
        <f>[1]动作!$A2431+[1]动作!$B2431</f>
        <v>43203.504293981481</v>
      </c>
      <c r="H2432" s="12"/>
      <c r="I2432" s="11"/>
    </row>
    <row r="2433" spans="1:9" hidden="1" x14ac:dyDescent="0.3">
      <c r="A2433" s="24">
        <v>2431</v>
      </c>
      <c r="B2433" s="11" t="str">
        <f>IFERROR(INDEX({"JSNY-BJ0001-01";"JSNY-JS0022-01";"JSNY-JS0002-01"},MATCH(D2433,{"BJ_zhongyu";"JS_WX_liteer";"JS_CZ_wodefeng"},0)),"")</f>
        <v>JSNY-JS0022-01</v>
      </c>
      <c r="C2433" s="11" t="str">
        <f>IFERROR(INDEX({"北京中裕世纪大酒店";"江苏利特尔绿色包装股份有限公司";"常州市金坛沃德丰电子科技有限公司"},MATCH(D2433,{"BJ_zhongyu";"JS_WX_liteer";"JS_CZ_wodefeng"},0)),"")</f>
        <v>江苏利特尔绿色包装股份有限公司</v>
      </c>
      <c r="D2433" s="11" t="str">
        <f>[1]动作!$G2432</f>
        <v>JS_WX_liteer</v>
      </c>
      <c r="E2433" s="11" t="str">
        <f>[1]动作!$D2432</f>
        <v>分系统1BMS5总电压过低一级故障</v>
      </c>
      <c r="F2433" s="11" t="s">
        <v>177</v>
      </c>
      <c r="G2433" s="12">
        <f>[1]动作!$A2432+[1]动作!$B2432</f>
        <v>43203.504351851851</v>
      </c>
      <c r="H2433" s="12"/>
      <c r="I2433" s="11"/>
    </row>
    <row r="2434" spans="1:9" hidden="1" x14ac:dyDescent="0.3">
      <c r="A2434" s="24">
        <v>2432</v>
      </c>
      <c r="B2434" s="11" t="str">
        <f>IFERROR(INDEX({"JSNY-BJ0001-01";"JSNY-JS0022-01";"JSNY-JS0002-01"},MATCH(D2434,{"BJ_zhongyu";"JS_WX_liteer";"JS_CZ_wodefeng"},0)),"")</f>
        <v>JSNY-JS0022-01</v>
      </c>
      <c r="C2434" s="11" t="str">
        <f>IFERROR(INDEX({"北京中裕世纪大酒店";"江苏利特尔绿色包装股份有限公司";"常州市金坛沃德丰电子科技有限公司"},MATCH(D2434,{"BJ_zhongyu";"JS_WX_liteer";"JS_CZ_wodefeng"},0)),"")</f>
        <v>江苏利特尔绿色包装股份有限公司</v>
      </c>
      <c r="D2434" s="11" t="str">
        <f>[1]动作!$G2433</f>
        <v>JS_WX_liteer</v>
      </c>
      <c r="E2434" s="11" t="str">
        <f>[1]动作!$D2433</f>
        <v>分系统1BMS7总电压过低一级故障</v>
      </c>
      <c r="F2434" s="11" t="s">
        <v>177</v>
      </c>
      <c r="G2434" s="12">
        <f>[1]动作!$A2433+[1]动作!$B2433</f>
        <v>43203.504351851851</v>
      </c>
      <c r="H2434" s="12"/>
      <c r="I2434" s="11"/>
    </row>
    <row r="2435" spans="1:9" hidden="1" x14ac:dyDescent="0.3">
      <c r="A2435" s="24">
        <v>2433</v>
      </c>
      <c r="B2435" s="11" t="str">
        <f>IFERROR(INDEX({"JSNY-BJ0001-01";"JSNY-JS0022-01";"JSNY-JS0002-01"},MATCH(D2435,{"BJ_zhongyu";"JS_WX_liteer";"JS_CZ_wodefeng"},0)),"")</f>
        <v>JSNY-JS0022-01</v>
      </c>
      <c r="C2435" s="11" t="str">
        <f>IFERROR(INDEX({"北京中裕世纪大酒店";"江苏利特尔绿色包装股份有限公司";"常州市金坛沃德丰电子科技有限公司"},MATCH(D2435,{"BJ_zhongyu";"JS_WX_liteer";"JS_CZ_wodefeng"},0)),"")</f>
        <v>江苏利特尔绿色包装股份有限公司</v>
      </c>
      <c r="D2435" s="11" t="str">
        <f>[1]动作!$G2434</f>
        <v>JS_WX_liteer</v>
      </c>
      <c r="E2435" s="11" t="str">
        <f>[1]动作!$D2434</f>
        <v>分系统1BMS2总电压过低一级故障</v>
      </c>
      <c r="F2435" s="11" t="s">
        <v>177</v>
      </c>
      <c r="G2435" s="12">
        <f>[1]动作!$A2434+[1]动作!$B2434</f>
        <v>43203.50440972222</v>
      </c>
      <c r="H2435" s="12"/>
      <c r="I2435" s="11"/>
    </row>
    <row r="2436" spans="1:9" hidden="1" x14ac:dyDescent="0.3">
      <c r="A2436" s="24">
        <v>2434</v>
      </c>
      <c r="B2436" s="11" t="str">
        <f>IFERROR(INDEX({"JSNY-BJ0001-01";"JSNY-JS0022-01";"JSNY-JS0002-01"},MATCH(D2436,{"BJ_zhongyu";"JS_WX_liteer";"JS_CZ_wodefeng"},0)),"")</f>
        <v>JSNY-JS0022-01</v>
      </c>
      <c r="C2436" s="11" t="str">
        <f>IFERROR(INDEX({"北京中裕世纪大酒店";"江苏利特尔绿色包装股份有限公司";"常州市金坛沃德丰电子科技有限公司"},MATCH(D2436,{"BJ_zhongyu";"JS_WX_liteer";"JS_CZ_wodefeng"},0)),"")</f>
        <v>江苏利特尔绿色包装股份有限公司</v>
      </c>
      <c r="D2436" s="11" t="str">
        <f>[1]动作!$G2435</f>
        <v>JS_WX_liteer</v>
      </c>
      <c r="E2436" s="11" t="str">
        <f>[1]动作!$D2435</f>
        <v>分系统1BMS6总电压过低一级故障</v>
      </c>
      <c r="F2436" s="11" t="s">
        <v>177</v>
      </c>
      <c r="G2436" s="12">
        <f>[1]动作!$A2435+[1]动作!$B2435</f>
        <v>43203.50440972222</v>
      </c>
      <c r="H2436" s="12"/>
      <c r="I2436" s="11"/>
    </row>
    <row r="2437" spans="1:9" hidden="1" x14ac:dyDescent="0.3">
      <c r="A2437" s="24">
        <v>2435</v>
      </c>
      <c r="B2437" s="11" t="str">
        <f>IFERROR(INDEX({"JSNY-BJ0001-01";"JSNY-JS0022-01";"JSNY-JS0002-01"},MATCH(D2437,{"BJ_zhongyu";"JS_WX_liteer";"JS_CZ_wodefeng"},0)),"")</f>
        <v>JSNY-JS0002-01</v>
      </c>
      <c r="C2437" s="11" t="str">
        <f>IFERROR(INDEX({"北京中裕世纪大酒店";"江苏利特尔绿色包装股份有限公司";"常州市金坛沃德丰电子科技有限公司"},MATCH(D2437,{"BJ_zhongyu";"JS_WX_liteer";"JS_CZ_wodefeng"},0)),"")</f>
        <v>常州市金坛沃德丰电子科技有限公司</v>
      </c>
      <c r="D2437" s="11" t="str">
        <f>[1]动作!$G2436</f>
        <v>JS_CZ_wodefeng</v>
      </c>
      <c r="E2437" s="11" t="str">
        <f>[1]动作!$D2436</f>
        <v>分系统1BMS1总电压过低一级故障</v>
      </c>
      <c r="F2437" s="11" t="s">
        <v>177</v>
      </c>
      <c r="G2437" s="12">
        <f>[1]动作!$A2436+[1]动作!$B2436</f>
        <v>43203.816631944443</v>
      </c>
      <c r="H2437" s="12"/>
      <c r="I2437" s="11"/>
    </row>
    <row r="2438" spans="1:9" hidden="1" x14ac:dyDescent="0.3">
      <c r="A2438" s="24">
        <v>2436</v>
      </c>
      <c r="B2438" s="11" t="str">
        <f>IFERROR(INDEX({"JSNY-BJ0001-01";"JSNY-JS0022-01";"JSNY-JS0002-01"},MATCH(D2438,{"BJ_zhongyu";"JS_WX_liteer";"JS_CZ_wodefeng"},0)),"")</f>
        <v>JSNY-JS0002-01</v>
      </c>
      <c r="C2438" s="11" t="str">
        <f>IFERROR(INDEX({"北京中裕世纪大酒店";"江苏利特尔绿色包装股份有限公司";"常州市金坛沃德丰电子科技有限公司"},MATCH(D2438,{"BJ_zhongyu";"JS_WX_liteer";"JS_CZ_wodefeng"},0)),"")</f>
        <v>常州市金坛沃德丰电子科技有限公司</v>
      </c>
      <c r="D2438" s="11" t="str">
        <f>[1]动作!$G2437</f>
        <v>JS_CZ_wodefeng</v>
      </c>
      <c r="E2438" s="11" t="str">
        <f>[1]动作!$D2437</f>
        <v>分系统1BMS1总电压过低二级故障</v>
      </c>
      <c r="F2438" s="11" t="s">
        <v>177</v>
      </c>
      <c r="G2438" s="12">
        <f>[1]动作!$A2437+[1]动作!$B2437</f>
        <v>43203.816631944443</v>
      </c>
      <c r="H2438" s="12"/>
      <c r="I2438" s="11"/>
    </row>
    <row r="2439" spans="1:9" hidden="1" x14ac:dyDescent="0.3">
      <c r="A2439" s="24">
        <v>2437</v>
      </c>
      <c r="B2439" s="11" t="str">
        <f>IFERROR(INDEX({"JSNY-BJ0001-01";"JSNY-JS0022-01";"JSNY-JS0002-01"},MATCH(D2439,{"BJ_zhongyu";"JS_WX_liteer";"JS_CZ_wodefeng"},0)),"")</f>
        <v>JSNY-JS0002-01</v>
      </c>
      <c r="C2439" s="11" t="str">
        <f>IFERROR(INDEX({"北京中裕世纪大酒店";"江苏利特尔绿色包装股份有限公司";"常州市金坛沃德丰电子科技有限公司"},MATCH(D2439,{"BJ_zhongyu";"JS_WX_liteer";"JS_CZ_wodefeng"},0)),"")</f>
        <v>常州市金坛沃德丰电子科技有限公司</v>
      </c>
      <c r="D2439" s="11" t="str">
        <f>[1]动作!$G2438</f>
        <v>JS_CZ_wodefeng</v>
      </c>
      <c r="E2439" s="11" t="str">
        <f>[1]动作!$D2438</f>
        <v>分系统1BMS3总电压过低一级故障</v>
      </c>
      <c r="F2439" s="11" t="s">
        <v>177</v>
      </c>
      <c r="G2439" s="12">
        <f>[1]动作!$A2438+[1]动作!$B2438</f>
        <v>43203.817048611112</v>
      </c>
      <c r="H2439" s="12"/>
      <c r="I2439" s="11"/>
    </row>
    <row r="2440" spans="1:9" hidden="1" x14ac:dyDescent="0.3">
      <c r="A2440" s="24">
        <v>2438</v>
      </c>
      <c r="B2440" s="11" t="str">
        <f>IFERROR(INDEX({"JSNY-BJ0001-01";"JSNY-JS0022-01";"JSNY-JS0002-01"},MATCH(D2440,{"BJ_zhongyu";"JS_WX_liteer";"JS_CZ_wodefeng"},0)),"")</f>
        <v>JSNY-JS0002-01</v>
      </c>
      <c r="C2440" s="11" t="str">
        <f>IFERROR(INDEX({"北京中裕世纪大酒店";"江苏利特尔绿色包装股份有限公司";"常州市金坛沃德丰电子科技有限公司"},MATCH(D2440,{"BJ_zhongyu";"JS_WX_liteer";"JS_CZ_wodefeng"},0)),"")</f>
        <v>常州市金坛沃德丰电子科技有限公司</v>
      </c>
      <c r="D2440" s="11" t="str">
        <f>[1]动作!$G2439</f>
        <v>JS_CZ_wodefeng</v>
      </c>
      <c r="E2440" s="11" t="str">
        <f>[1]动作!$D2439</f>
        <v>分系统1BMS3总电压过低二级故障</v>
      </c>
      <c r="F2440" s="11" t="s">
        <v>177</v>
      </c>
      <c r="G2440" s="12">
        <f>[1]动作!$A2439+[1]动作!$B2439</f>
        <v>43203.817048611112</v>
      </c>
      <c r="H2440" s="12"/>
      <c r="I2440" s="11"/>
    </row>
    <row r="2441" spans="1:9" hidden="1" x14ac:dyDescent="0.3">
      <c r="A2441" s="24">
        <v>2439</v>
      </c>
      <c r="B2441" s="11" t="str">
        <f>IFERROR(INDEX({"JSNY-BJ0001-01";"JSNY-JS0022-01";"JSNY-JS0002-01"},MATCH(D2441,{"BJ_zhongyu";"JS_WX_liteer";"JS_CZ_wodefeng"},0)),"")</f>
        <v>JSNY-JS0002-01</v>
      </c>
      <c r="C2441" s="11" t="str">
        <f>IFERROR(INDEX({"北京中裕世纪大酒店";"江苏利特尔绿色包装股份有限公司";"常州市金坛沃德丰电子科技有限公司"},MATCH(D2441,{"BJ_zhongyu";"JS_WX_liteer";"JS_CZ_wodefeng"},0)),"")</f>
        <v>常州市金坛沃德丰电子科技有限公司</v>
      </c>
      <c r="D2441" s="11" t="str">
        <f>[1]动作!$G2440</f>
        <v>JS_CZ_wodefeng</v>
      </c>
      <c r="E2441" s="11" t="str">
        <f>[1]动作!$D2440</f>
        <v>分系统1BMS6总电压过低一级故障</v>
      </c>
      <c r="F2441" s="11" t="s">
        <v>177</v>
      </c>
      <c r="G2441" s="12">
        <f>[1]动作!$A2440+[1]动作!$B2440</f>
        <v>43203.817453703705</v>
      </c>
      <c r="H2441" s="12"/>
      <c r="I2441" s="11"/>
    </row>
    <row r="2442" spans="1:9" hidden="1" x14ac:dyDescent="0.3">
      <c r="A2442" s="24">
        <v>2440</v>
      </c>
      <c r="B2442" s="11" t="str">
        <f>IFERROR(INDEX({"JSNY-BJ0001-01";"JSNY-JS0022-01";"JSNY-JS0002-01"},MATCH(D2442,{"BJ_zhongyu";"JS_WX_liteer";"JS_CZ_wodefeng"},0)),"")</f>
        <v>JSNY-JS0002-01</v>
      </c>
      <c r="C2442" s="11" t="str">
        <f>IFERROR(INDEX({"北京中裕世纪大酒店";"江苏利特尔绿色包装股份有限公司";"常州市金坛沃德丰电子科技有限公司"},MATCH(D2442,{"BJ_zhongyu";"JS_WX_liteer";"JS_CZ_wodefeng"},0)),"")</f>
        <v>常州市金坛沃德丰电子科技有限公司</v>
      </c>
      <c r="D2442" s="11" t="str">
        <f>[1]动作!$G2441</f>
        <v>JS_CZ_wodefeng</v>
      </c>
      <c r="E2442" s="11" t="str">
        <f>[1]动作!$D2441</f>
        <v>分系统1BMS6总电压过低二级故障</v>
      </c>
      <c r="F2442" s="11" t="s">
        <v>177</v>
      </c>
      <c r="G2442" s="12">
        <f>[1]动作!$A2441+[1]动作!$B2441</f>
        <v>43203.817453703705</v>
      </c>
      <c r="H2442" s="12"/>
      <c r="I2442" s="11"/>
    </row>
    <row r="2443" spans="1:9" hidden="1" x14ac:dyDescent="0.3">
      <c r="A2443" s="24">
        <v>2441</v>
      </c>
      <c r="B2443" s="11" t="str">
        <f>IFERROR(INDEX({"JSNY-BJ0001-01";"JSNY-JS0022-01";"JSNY-JS0002-01"},MATCH(D2443,{"BJ_zhongyu";"JS_WX_liteer";"JS_CZ_wodefeng"},0)),"")</f>
        <v>JSNY-JS0002-01</v>
      </c>
      <c r="C2443" s="11" t="str">
        <f>IFERROR(INDEX({"北京中裕世纪大酒店";"江苏利特尔绿色包装股份有限公司";"常州市金坛沃德丰电子科技有限公司"},MATCH(D2443,{"BJ_zhongyu";"JS_WX_liteer";"JS_CZ_wodefeng"},0)),"")</f>
        <v>常州市金坛沃德丰电子科技有限公司</v>
      </c>
      <c r="D2443" s="11" t="str">
        <f>[1]动作!$G2442</f>
        <v>JS_CZ_wodefeng</v>
      </c>
      <c r="E2443" s="11" t="str">
        <f>[1]动作!$D2442</f>
        <v>分系统1BMS5总电压过低一级故障</v>
      </c>
      <c r="F2443" s="11" t="s">
        <v>177</v>
      </c>
      <c r="G2443" s="12">
        <f>[1]动作!$A2442+[1]动作!$B2442</f>
        <v>43203.817858796298</v>
      </c>
      <c r="H2443" s="12"/>
      <c r="I2443" s="11"/>
    </row>
    <row r="2444" spans="1:9" hidden="1" x14ac:dyDescent="0.3">
      <c r="A2444" s="24">
        <v>2442</v>
      </c>
      <c r="B2444" s="11" t="str">
        <f>IFERROR(INDEX({"JSNY-BJ0001-01";"JSNY-JS0022-01";"JSNY-JS0002-01"},MATCH(D2444,{"BJ_zhongyu";"JS_WX_liteer";"JS_CZ_wodefeng"},0)),"")</f>
        <v>JSNY-JS0002-01</v>
      </c>
      <c r="C2444" s="11" t="str">
        <f>IFERROR(INDEX({"北京中裕世纪大酒店";"江苏利特尔绿色包装股份有限公司";"常州市金坛沃德丰电子科技有限公司"},MATCH(D2444,{"BJ_zhongyu";"JS_WX_liteer";"JS_CZ_wodefeng"},0)),"")</f>
        <v>常州市金坛沃德丰电子科技有限公司</v>
      </c>
      <c r="D2444" s="11" t="str">
        <f>[1]动作!$G2443</f>
        <v>JS_CZ_wodefeng</v>
      </c>
      <c r="E2444" s="11" t="str">
        <f>[1]动作!$D2443</f>
        <v>分系统1BMS5总电压过低二级故障</v>
      </c>
      <c r="F2444" s="11" t="s">
        <v>177</v>
      </c>
      <c r="G2444" s="12">
        <f>[1]动作!$A2443+[1]动作!$B2443</f>
        <v>43203.817858796298</v>
      </c>
      <c r="H2444" s="12"/>
      <c r="I2444" s="11"/>
    </row>
    <row r="2445" spans="1:9" hidden="1" x14ac:dyDescent="0.3">
      <c r="A2445" s="24">
        <v>2443</v>
      </c>
      <c r="B2445" s="11" t="str">
        <f>IFERROR(INDEX({"JSNY-BJ0001-01";"JSNY-JS0022-01";"JSNY-JS0002-01"},MATCH(D2445,{"BJ_zhongyu";"JS_WX_liteer";"JS_CZ_wodefeng"},0)),"")</f>
        <v>JSNY-JS0002-01</v>
      </c>
      <c r="C2445" s="11" t="str">
        <f>IFERROR(INDEX({"北京中裕世纪大酒店";"江苏利特尔绿色包装股份有限公司";"常州市金坛沃德丰电子科技有限公司"},MATCH(D2445,{"BJ_zhongyu";"JS_WX_liteer";"JS_CZ_wodefeng"},0)),"")</f>
        <v>常州市金坛沃德丰电子科技有限公司</v>
      </c>
      <c r="D2445" s="11" t="str">
        <f>[1]动作!$G2444</f>
        <v>JS_CZ_wodefeng</v>
      </c>
      <c r="E2445" s="11" t="str">
        <f>[1]动作!$D2444</f>
        <v>分系统1BMS2总电压过低一级故障</v>
      </c>
      <c r="F2445" s="11" t="s">
        <v>177</v>
      </c>
      <c r="G2445" s="12">
        <f>[1]动作!$A2444+[1]动作!$B2444</f>
        <v>43203.817916666667</v>
      </c>
      <c r="H2445" s="12"/>
      <c r="I2445" s="11"/>
    </row>
    <row r="2446" spans="1:9" hidden="1" x14ac:dyDescent="0.3">
      <c r="A2446" s="24">
        <v>2444</v>
      </c>
      <c r="B2446" s="11" t="str">
        <f>IFERROR(INDEX({"JSNY-BJ0001-01";"JSNY-JS0022-01";"JSNY-JS0002-01"},MATCH(D2446,{"BJ_zhongyu";"JS_WX_liteer";"JS_CZ_wodefeng"},0)),"")</f>
        <v>JSNY-JS0002-01</v>
      </c>
      <c r="C2446" s="11" t="str">
        <f>IFERROR(INDEX({"北京中裕世纪大酒店";"江苏利特尔绿色包装股份有限公司";"常州市金坛沃德丰电子科技有限公司"},MATCH(D2446,{"BJ_zhongyu";"JS_WX_liteer";"JS_CZ_wodefeng"},0)),"")</f>
        <v>常州市金坛沃德丰电子科技有限公司</v>
      </c>
      <c r="D2446" s="11" t="str">
        <f>[1]动作!$G2445</f>
        <v>JS_CZ_wodefeng</v>
      </c>
      <c r="E2446" s="11" t="str">
        <f>[1]动作!$D2445</f>
        <v>分系统1BMS2总电压过低二级故障</v>
      </c>
      <c r="F2446" s="11" t="s">
        <v>177</v>
      </c>
      <c r="G2446" s="12">
        <f>[1]动作!$A2445+[1]动作!$B2445</f>
        <v>43203.817916666667</v>
      </c>
      <c r="H2446" s="12"/>
      <c r="I2446" s="11"/>
    </row>
    <row r="2447" spans="1:9" hidden="1" x14ac:dyDescent="0.3">
      <c r="A2447" s="24">
        <v>2445</v>
      </c>
      <c r="B2447" s="11" t="str">
        <f>IFERROR(INDEX({"JSNY-BJ0001-01";"JSNY-JS0022-01";"JSNY-JS0002-01"},MATCH(D2447,{"BJ_zhongyu";"JS_WX_liteer";"JS_CZ_wodefeng"},0)),"")</f>
        <v>JSNY-JS0002-01</v>
      </c>
      <c r="C2447" s="11" t="str">
        <f>IFERROR(INDEX({"北京中裕世纪大酒店";"江苏利特尔绿色包装股份有限公司";"常州市金坛沃德丰电子科技有限公司"},MATCH(D2447,{"BJ_zhongyu";"JS_WX_liteer";"JS_CZ_wodefeng"},0)),"")</f>
        <v>常州市金坛沃德丰电子科技有限公司</v>
      </c>
      <c r="D2447" s="11" t="str">
        <f>[1]动作!$G2446</f>
        <v>JS_CZ_wodefeng</v>
      </c>
      <c r="E2447" s="11" t="str">
        <f>[1]动作!$D2446</f>
        <v>分系统1BMS4总电压过低一级故障</v>
      </c>
      <c r="F2447" s="11" t="s">
        <v>177</v>
      </c>
      <c r="G2447" s="12">
        <f>[1]动作!$A2446+[1]动作!$B2446</f>
        <v>43203.817974537036</v>
      </c>
      <c r="H2447" s="12"/>
      <c r="I2447" s="11"/>
    </row>
    <row r="2448" spans="1:9" hidden="1" x14ac:dyDescent="0.3">
      <c r="A2448" s="24">
        <v>2446</v>
      </c>
      <c r="B2448" s="11" t="str">
        <f>IFERROR(INDEX({"JSNY-BJ0001-01";"JSNY-JS0022-01";"JSNY-JS0002-01"},MATCH(D2448,{"BJ_zhongyu";"JS_WX_liteer";"JS_CZ_wodefeng"},0)),"")</f>
        <v>JSNY-JS0002-01</v>
      </c>
      <c r="C2448" s="11" t="str">
        <f>IFERROR(INDEX({"北京中裕世纪大酒店";"江苏利特尔绿色包装股份有限公司";"常州市金坛沃德丰电子科技有限公司"},MATCH(D2448,{"BJ_zhongyu";"JS_WX_liteer";"JS_CZ_wodefeng"},0)),"")</f>
        <v>常州市金坛沃德丰电子科技有限公司</v>
      </c>
      <c r="D2448" s="11" t="str">
        <f>[1]动作!$G2447</f>
        <v>JS_CZ_wodefeng</v>
      </c>
      <c r="E2448" s="11" t="str">
        <f>[1]动作!$D2447</f>
        <v>分系统1BMS4总电压过低二级故障</v>
      </c>
      <c r="F2448" s="11" t="s">
        <v>177</v>
      </c>
      <c r="G2448" s="12">
        <f>[1]动作!$A2447+[1]动作!$B2447</f>
        <v>43203.817974537036</v>
      </c>
      <c r="H2448" s="12"/>
      <c r="I2448" s="11"/>
    </row>
    <row r="2449" spans="1:9" hidden="1" x14ac:dyDescent="0.3">
      <c r="A2449" s="24">
        <v>2447</v>
      </c>
      <c r="B2449" s="11" t="str">
        <f>IFERROR(INDEX({"JSNY-BJ0001-01";"JSNY-JS0022-01";"JSNY-JS0002-01"},MATCH(D2449,{"BJ_zhongyu";"JS_WX_liteer";"JS_CZ_wodefeng"},0)),"")</f>
        <v>JSNY-JS0002-01</v>
      </c>
      <c r="C2449" s="11" t="str">
        <f>IFERROR(INDEX({"北京中裕世纪大酒店";"江苏利特尔绿色包装股份有限公司";"常州市金坛沃德丰电子科技有限公司"},MATCH(D2449,{"BJ_zhongyu";"JS_WX_liteer";"JS_CZ_wodefeng"},0)),"")</f>
        <v>常州市金坛沃德丰电子科技有限公司</v>
      </c>
      <c r="D2449" s="11" t="str">
        <f>[1]动作!$G2448</f>
        <v>JS_CZ_wodefeng</v>
      </c>
      <c r="E2449" s="11" t="str">
        <f>[1]动作!$D2448</f>
        <v>分系统1BMS2单体电压过低一级故障</v>
      </c>
      <c r="F2449" s="11" t="s">
        <v>177</v>
      </c>
      <c r="G2449" s="12">
        <f>[1]动作!$A2448+[1]动作!$B2448</f>
        <v>43203.823819444442</v>
      </c>
      <c r="H2449" s="12"/>
      <c r="I2449" s="11"/>
    </row>
    <row r="2450" spans="1:9" hidden="1" x14ac:dyDescent="0.3">
      <c r="A2450" s="24">
        <v>2448</v>
      </c>
      <c r="B2450" s="11" t="str">
        <f>IFERROR(INDEX({"JSNY-BJ0001-01";"JSNY-JS0022-01";"JSNY-JS0002-01"},MATCH(D2450,{"BJ_zhongyu";"JS_WX_liteer";"JS_CZ_wodefeng"},0)),"")</f>
        <v>JSNY-JS0002-01</v>
      </c>
      <c r="C2450" s="11" t="str">
        <f>IFERROR(INDEX({"北京中裕世纪大酒店";"江苏利特尔绿色包装股份有限公司";"常州市金坛沃德丰电子科技有限公司"},MATCH(D2450,{"BJ_zhongyu";"JS_WX_liteer";"JS_CZ_wodefeng"},0)),"")</f>
        <v>常州市金坛沃德丰电子科技有限公司</v>
      </c>
      <c r="D2450" s="11" t="str">
        <f>[1]动作!$G2449</f>
        <v>JS_CZ_wodefeng</v>
      </c>
      <c r="E2450" s="11" t="str">
        <f>[1]动作!$D2449</f>
        <v>分系统1BMS2单体电压过低二级故障</v>
      </c>
      <c r="F2450" s="11" t="s">
        <v>177</v>
      </c>
      <c r="G2450" s="12">
        <f>[1]动作!$A2449+[1]动作!$B2449</f>
        <v>43203.823819444442</v>
      </c>
      <c r="H2450" s="12"/>
      <c r="I2450" s="11"/>
    </row>
    <row r="2451" spans="1:9" hidden="1" x14ac:dyDescent="0.3">
      <c r="A2451" s="24">
        <v>2449</v>
      </c>
      <c r="B2451" s="11" t="str">
        <f>IFERROR(INDEX({"JSNY-BJ0001-01";"JSNY-JS0022-01";"JSNY-JS0002-01"},MATCH(D2451,{"BJ_zhongyu";"JS_WX_liteer";"JS_CZ_wodefeng"},0)),"")</f>
        <v>JSNY-JS0002-01</v>
      </c>
      <c r="C2451" s="11" t="str">
        <f>IFERROR(INDEX({"北京中裕世纪大酒店";"江苏利特尔绿色包装股份有限公司";"常州市金坛沃德丰电子科技有限公司"},MATCH(D2451,{"BJ_zhongyu";"JS_WX_liteer";"JS_CZ_wodefeng"},0)),"")</f>
        <v>常州市金坛沃德丰电子科技有限公司</v>
      </c>
      <c r="D2451" s="11" t="str">
        <f>[1]动作!$G2450</f>
        <v>JS_CZ_wodefeng</v>
      </c>
      <c r="E2451" s="11" t="str">
        <f>[1]动作!$D2450</f>
        <v>分系统1BMS1单体电压过低一级故障</v>
      </c>
      <c r="F2451" s="11" t="s">
        <v>177</v>
      </c>
      <c r="G2451" s="12">
        <f>[1]动作!$A2450+[1]动作!$B2450</f>
        <v>43203.82439814815</v>
      </c>
      <c r="H2451" s="12"/>
      <c r="I2451" s="11"/>
    </row>
    <row r="2452" spans="1:9" hidden="1" x14ac:dyDescent="0.3">
      <c r="A2452" s="24">
        <v>2450</v>
      </c>
      <c r="B2452" s="11" t="str">
        <f>IFERROR(INDEX({"JSNY-BJ0001-01";"JSNY-JS0022-01";"JSNY-JS0002-01"},MATCH(D2452,{"BJ_zhongyu";"JS_WX_liteer";"JS_CZ_wodefeng"},0)),"")</f>
        <v>JSNY-JS0002-01</v>
      </c>
      <c r="C2452" s="11" t="str">
        <f>IFERROR(INDEX({"北京中裕世纪大酒店";"江苏利特尔绿色包装股份有限公司";"常州市金坛沃德丰电子科技有限公司"},MATCH(D2452,{"BJ_zhongyu";"JS_WX_liteer";"JS_CZ_wodefeng"},0)),"")</f>
        <v>常州市金坛沃德丰电子科技有限公司</v>
      </c>
      <c r="D2452" s="11" t="str">
        <f>[1]动作!$G2451</f>
        <v>JS_CZ_wodefeng</v>
      </c>
      <c r="E2452" s="11" t="str">
        <f>[1]动作!$D2451</f>
        <v>分系统1BMS1单体电压过低二级故障</v>
      </c>
      <c r="F2452" s="11" t="s">
        <v>177</v>
      </c>
      <c r="G2452" s="12">
        <f>[1]动作!$A2451+[1]动作!$B2451</f>
        <v>43203.82439814815</v>
      </c>
      <c r="H2452" s="12"/>
      <c r="I2452" s="11"/>
    </row>
    <row r="2453" spans="1:9" hidden="1" x14ac:dyDescent="0.3">
      <c r="A2453" s="24">
        <v>2451</v>
      </c>
      <c r="B2453" s="11" t="str">
        <f>IFERROR(INDEX({"JSNY-BJ0001-01";"JSNY-JS0022-01";"JSNY-JS0002-01"},MATCH(D2453,{"BJ_zhongyu";"JS_WX_liteer";"JS_CZ_wodefeng"},0)),"")</f>
        <v>JSNY-JS0002-01</v>
      </c>
      <c r="C2453" s="11" t="str">
        <f>IFERROR(INDEX({"北京中裕世纪大酒店";"江苏利特尔绿色包装股份有限公司";"常州市金坛沃德丰电子科技有限公司"},MATCH(D2453,{"BJ_zhongyu";"JS_WX_liteer";"JS_CZ_wodefeng"},0)),"")</f>
        <v>常州市金坛沃德丰电子科技有限公司</v>
      </c>
      <c r="D2453" s="11" t="str">
        <f>[1]动作!$G2452</f>
        <v>JS_CZ_wodefeng</v>
      </c>
      <c r="E2453" s="11" t="str">
        <f>[1]动作!$D2452</f>
        <v>分系统1BMS3单体电压过低一级故障</v>
      </c>
      <c r="F2453" s="11" t="s">
        <v>177</v>
      </c>
      <c r="G2453" s="12">
        <f>[1]动作!$A2452+[1]动作!$B2452</f>
        <v>43203.824745370373</v>
      </c>
      <c r="H2453" s="12"/>
      <c r="I2453" s="11"/>
    </row>
    <row r="2454" spans="1:9" hidden="1" x14ac:dyDescent="0.3">
      <c r="A2454" s="24">
        <v>2452</v>
      </c>
      <c r="B2454" s="11" t="str">
        <f>IFERROR(INDEX({"JSNY-BJ0001-01";"JSNY-JS0022-01";"JSNY-JS0002-01"},MATCH(D2454,{"BJ_zhongyu";"JS_WX_liteer";"JS_CZ_wodefeng"},0)),"")</f>
        <v>JSNY-JS0002-01</v>
      </c>
      <c r="C2454" s="11" t="str">
        <f>IFERROR(INDEX({"北京中裕世纪大酒店";"江苏利特尔绿色包装股份有限公司";"常州市金坛沃德丰电子科技有限公司"},MATCH(D2454,{"BJ_zhongyu";"JS_WX_liteer";"JS_CZ_wodefeng"},0)),"")</f>
        <v>常州市金坛沃德丰电子科技有限公司</v>
      </c>
      <c r="D2454" s="11" t="str">
        <f>[1]动作!$G2453</f>
        <v>JS_CZ_wodefeng</v>
      </c>
      <c r="E2454" s="11" t="str">
        <f>[1]动作!$D2453</f>
        <v>分系统1BMS3单体电压过低二级故障</v>
      </c>
      <c r="F2454" s="11" t="s">
        <v>177</v>
      </c>
      <c r="G2454" s="12">
        <f>[1]动作!$A2453+[1]动作!$B2453</f>
        <v>43203.824745370373</v>
      </c>
      <c r="H2454" s="12"/>
      <c r="I2454" s="11"/>
    </row>
    <row r="2455" spans="1:9" hidden="1" x14ac:dyDescent="0.3">
      <c r="A2455" s="24">
        <v>2453</v>
      </c>
      <c r="B2455" s="11" t="str">
        <f>IFERROR(INDEX({"JSNY-BJ0001-01";"JSNY-JS0022-01";"JSNY-JS0002-01"},MATCH(D2455,{"BJ_zhongyu";"JS_WX_liteer";"JS_CZ_wodefeng"},0)),"")</f>
        <v>JSNY-JS0002-01</v>
      </c>
      <c r="C2455" s="11" t="str">
        <f>IFERROR(INDEX({"北京中裕世纪大酒店";"江苏利特尔绿色包装股份有限公司";"常州市金坛沃德丰电子科技有限公司"},MATCH(D2455,{"BJ_zhongyu";"JS_WX_liteer";"JS_CZ_wodefeng"},0)),"")</f>
        <v>常州市金坛沃德丰电子科技有限公司</v>
      </c>
      <c r="D2455" s="11" t="str">
        <f>[1]动作!$G2454</f>
        <v>JS_CZ_wodefeng</v>
      </c>
      <c r="E2455" s="11" t="str">
        <f>[1]动作!$D2454</f>
        <v>分系统1BMS5单体电压过低一级故障</v>
      </c>
      <c r="F2455" s="11" t="s">
        <v>177</v>
      </c>
      <c r="G2455" s="12">
        <f>[1]动作!$A2454+[1]动作!$B2454</f>
        <v>43203.824803240743</v>
      </c>
      <c r="H2455" s="12"/>
      <c r="I2455" s="11"/>
    </row>
    <row r="2456" spans="1:9" hidden="1" x14ac:dyDescent="0.3">
      <c r="A2456" s="24">
        <v>2454</v>
      </c>
      <c r="B2456" s="11" t="str">
        <f>IFERROR(INDEX({"JSNY-BJ0001-01";"JSNY-JS0022-01";"JSNY-JS0002-01"},MATCH(D2456,{"BJ_zhongyu";"JS_WX_liteer";"JS_CZ_wodefeng"},0)),"")</f>
        <v>JSNY-JS0002-01</v>
      </c>
      <c r="C2456" s="11" t="str">
        <f>IFERROR(INDEX({"北京中裕世纪大酒店";"江苏利特尔绿色包装股份有限公司";"常州市金坛沃德丰电子科技有限公司"},MATCH(D2456,{"BJ_zhongyu";"JS_WX_liteer";"JS_CZ_wodefeng"},0)),"")</f>
        <v>常州市金坛沃德丰电子科技有限公司</v>
      </c>
      <c r="D2456" s="11" t="str">
        <f>[1]动作!$G2455</f>
        <v>JS_CZ_wodefeng</v>
      </c>
      <c r="E2456" s="11" t="str">
        <f>[1]动作!$D2455</f>
        <v>分系统1BMS5单体电压过低二级故障</v>
      </c>
      <c r="F2456" s="11" t="s">
        <v>177</v>
      </c>
      <c r="G2456" s="12">
        <f>[1]动作!$A2455+[1]动作!$B2455</f>
        <v>43203.824803240743</v>
      </c>
      <c r="H2456" s="12"/>
      <c r="I2456" s="11"/>
    </row>
    <row r="2457" spans="1:9" hidden="1" x14ac:dyDescent="0.3">
      <c r="A2457" s="24">
        <v>2455</v>
      </c>
      <c r="B2457" s="11" t="str">
        <f>IFERROR(INDEX({"JSNY-BJ0001-01";"JSNY-JS0022-01";"JSNY-JS0002-01"},MATCH(D2457,{"BJ_zhongyu";"JS_WX_liteer";"JS_CZ_wodefeng"},0)),"")</f>
        <v>JSNY-JS0002-01</v>
      </c>
      <c r="C2457" s="11" t="str">
        <f>IFERROR(INDEX({"北京中裕世纪大酒店";"江苏利特尔绿色包装股份有限公司";"常州市金坛沃德丰电子科技有限公司"},MATCH(D2457,{"BJ_zhongyu";"JS_WX_liteer";"JS_CZ_wodefeng"},0)),"")</f>
        <v>常州市金坛沃德丰电子科技有限公司</v>
      </c>
      <c r="D2457" s="11" t="str">
        <f>[1]动作!$G2456</f>
        <v>JS_CZ_wodefeng</v>
      </c>
      <c r="E2457" s="11" t="str">
        <f>[1]动作!$D2456</f>
        <v>分系统1BMS4单体电压过低一级故障</v>
      </c>
      <c r="F2457" s="11" t="s">
        <v>177</v>
      </c>
      <c r="G2457" s="12">
        <f>[1]动作!$A2456+[1]动作!$B2456</f>
        <v>43203.82607638889</v>
      </c>
      <c r="H2457" s="12"/>
      <c r="I2457" s="11"/>
    </row>
    <row r="2458" spans="1:9" hidden="1" x14ac:dyDescent="0.3">
      <c r="A2458" s="24">
        <v>2456</v>
      </c>
      <c r="B2458" s="11" t="str">
        <f>IFERROR(INDEX({"JSNY-BJ0001-01";"JSNY-JS0022-01";"JSNY-JS0002-01"},MATCH(D2458,{"BJ_zhongyu";"JS_WX_liteer";"JS_CZ_wodefeng"},0)),"")</f>
        <v>JSNY-JS0002-01</v>
      </c>
      <c r="C2458" s="11" t="str">
        <f>IFERROR(INDEX({"北京中裕世纪大酒店";"江苏利特尔绿色包装股份有限公司";"常州市金坛沃德丰电子科技有限公司"},MATCH(D2458,{"BJ_zhongyu";"JS_WX_liteer";"JS_CZ_wodefeng"},0)),"")</f>
        <v>常州市金坛沃德丰电子科技有限公司</v>
      </c>
      <c r="D2458" s="11" t="str">
        <f>[1]动作!$G2457</f>
        <v>JS_CZ_wodefeng</v>
      </c>
      <c r="E2458" s="11" t="str">
        <f>[1]动作!$D2457</f>
        <v>分系统1BMS4单体电压过低二级故障</v>
      </c>
      <c r="F2458" s="11" t="s">
        <v>177</v>
      </c>
      <c r="G2458" s="12">
        <f>[1]动作!$A2457+[1]动作!$B2457</f>
        <v>43203.82607638889</v>
      </c>
      <c r="H2458" s="12"/>
      <c r="I2458" s="11"/>
    </row>
    <row r="2459" spans="1:9" hidden="1" x14ac:dyDescent="0.3">
      <c r="A2459" s="24">
        <v>2457</v>
      </c>
      <c r="B2459" s="11" t="str">
        <f>IFERROR(INDEX({"JSNY-BJ0001-01";"JSNY-JS0022-01";"JSNY-JS0002-01"},MATCH(D2459,{"BJ_zhongyu";"JS_WX_liteer";"JS_CZ_wodefeng"},0)),"")</f>
        <v>JSNY-JS0002-01</v>
      </c>
      <c r="C2459" s="11" t="str">
        <f>IFERROR(INDEX({"北京中裕世纪大酒店";"江苏利特尔绿色包装股份有限公司";"常州市金坛沃德丰电子科技有限公司"},MATCH(D2459,{"BJ_zhongyu";"JS_WX_liteer";"JS_CZ_wodefeng"},0)),"")</f>
        <v>常州市金坛沃德丰电子科技有限公司</v>
      </c>
      <c r="D2459" s="11" t="str">
        <f>[1]动作!$G2458</f>
        <v>JS_CZ_wodefeng</v>
      </c>
      <c r="E2459" s="11" t="str">
        <f>[1]动作!$D2458</f>
        <v>分系统1BMS6单体电压过低一级故障</v>
      </c>
      <c r="F2459" s="11" t="s">
        <v>177</v>
      </c>
      <c r="G2459" s="12">
        <f>[1]动作!$A2458+[1]动作!$B2458</f>
        <v>43203.826192129629</v>
      </c>
      <c r="H2459" s="12"/>
      <c r="I2459" s="11"/>
    </row>
    <row r="2460" spans="1:9" hidden="1" x14ac:dyDescent="0.3">
      <c r="A2460" s="24">
        <v>2458</v>
      </c>
      <c r="B2460" s="11" t="str">
        <f>IFERROR(INDEX({"JSNY-BJ0001-01";"JSNY-JS0022-01";"JSNY-JS0002-01"},MATCH(D2460,{"BJ_zhongyu";"JS_WX_liteer";"JS_CZ_wodefeng"},0)),"")</f>
        <v>JSNY-JS0002-01</v>
      </c>
      <c r="C2460" s="11" t="str">
        <f>IFERROR(INDEX({"北京中裕世纪大酒店";"江苏利特尔绿色包装股份有限公司";"常州市金坛沃德丰电子科技有限公司"},MATCH(D2460,{"BJ_zhongyu";"JS_WX_liteer";"JS_CZ_wodefeng"},0)),"")</f>
        <v>常州市金坛沃德丰电子科技有限公司</v>
      </c>
      <c r="D2460" s="11" t="str">
        <f>[1]动作!$G2459</f>
        <v>JS_CZ_wodefeng</v>
      </c>
      <c r="E2460" s="11" t="str">
        <f>[1]动作!$D2459</f>
        <v>分系统1BMS6单体电压过低二级故障</v>
      </c>
      <c r="F2460" s="11" t="s">
        <v>177</v>
      </c>
      <c r="G2460" s="12">
        <f>[1]动作!$A2459+[1]动作!$B2459</f>
        <v>43203.826192129629</v>
      </c>
      <c r="H2460" s="12"/>
      <c r="I2460" s="11"/>
    </row>
    <row r="2461" spans="1:9" hidden="1" x14ac:dyDescent="0.3">
      <c r="A2461" s="24">
        <v>2459</v>
      </c>
      <c r="B2461" s="11" t="str">
        <f>IFERROR(INDEX({"JSNY-BJ0001-01";"JSNY-JS0022-01";"JSNY-JS0002-01"},MATCH(D2461,{"BJ_zhongyu";"JS_WX_liteer";"JS_CZ_wodefeng"},0)),"")</f>
        <v>JSNY-JS0002-01</v>
      </c>
      <c r="C2461" s="11" t="str">
        <f>IFERROR(INDEX({"北京中裕世纪大酒店";"江苏利特尔绿色包装股份有限公司";"常州市金坛沃德丰电子科技有限公司"},MATCH(D2461,{"BJ_zhongyu";"JS_WX_liteer";"JS_CZ_wodefeng"},0)),"")</f>
        <v>常州市金坛沃德丰电子科技有限公司</v>
      </c>
      <c r="D2461" s="11" t="str">
        <f>[1]动作!$G2460</f>
        <v>JS_CZ_wodefeng</v>
      </c>
      <c r="E2461" s="11" t="str">
        <f>[1]动作!$D2460</f>
        <v>分系统1BMS3SOC过低一级故障</v>
      </c>
      <c r="F2461" s="11" t="s">
        <v>177</v>
      </c>
      <c r="G2461" s="12">
        <f>[1]动作!$A2460+[1]动作!$B2460</f>
        <v>43203.827349537038</v>
      </c>
      <c r="H2461" s="12"/>
      <c r="I2461" s="11"/>
    </row>
    <row r="2462" spans="1:9" hidden="1" x14ac:dyDescent="0.3">
      <c r="A2462" s="24">
        <v>2460</v>
      </c>
      <c r="B2462" s="11" t="str">
        <f>IFERROR(INDEX({"JSNY-BJ0001-01";"JSNY-JS0022-01";"JSNY-JS0002-01"},MATCH(D2462,{"BJ_zhongyu";"JS_WX_liteer";"JS_CZ_wodefeng"},0)),"")</f>
        <v>JSNY-JS0002-01</v>
      </c>
      <c r="C2462" s="11" t="str">
        <f>IFERROR(INDEX({"北京中裕世纪大酒店";"江苏利特尔绿色包装股份有限公司";"常州市金坛沃德丰电子科技有限公司"},MATCH(D2462,{"BJ_zhongyu";"JS_WX_liteer";"JS_CZ_wodefeng"},0)),"")</f>
        <v>常州市金坛沃德丰电子科技有限公司</v>
      </c>
      <c r="D2462" s="11" t="str">
        <f>[1]动作!$G2461</f>
        <v>JS_CZ_wodefeng</v>
      </c>
      <c r="E2462" s="11" t="str">
        <f>[1]动作!$D2461</f>
        <v>分系统1BMS3SOC过低二级故障</v>
      </c>
      <c r="F2462" s="11" t="s">
        <v>177</v>
      </c>
      <c r="G2462" s="12">
        <f>[1]动作!$A2461+[1]动作!$B2461</f>
        <v>43203.827349537038</v>
      </c>
      <c r="H2462" s="12"/>
      <c r="I2462" s="11"/>
    </row>
    <row r="2463" spans="1:9" hidden="1" x14ac:dyDescent="0.3">
      <c r="A2463" s="24">
        <v>2461</v>
      </c>
      <c r="B2463" s="11" t="str">
        <f>IFERROR(INDEX({"JSNY-BJ0001-01";"JSNY-JS0022-01";"JSNY-JS0002-01"},MATCH(D2463,{"BJ_zhongyu";"JS_WX_liteer";"JS_CZ_wodefeng"},0)),"")</f>
        <v>JSNY-JS0002-01</v>
      </c>
      <c r="C2463" s="11" t="str">
        <f>IFERROR(INDEX({"北京中裕世纪大酒店";"江苏利特尔绿色包装股份有限公司";"常州市金坛沃德丰电子科技有限公司"},MATCH(D2463,{"BJ_zhongyu";"JS_WX_liteer";"JS_CZ_wodefeng"},0)),"")</f>
        <v>常州市金坛沃德丰电子科技有限公司</v>
      </c>
      <c r="D2463" s="11" t="str">
        <f>[1]动作!$G2462</f>
        <v>JS_CZ_wodefeng</v>
      </c>
      <c r="E2463" s="11" t="str">
        <f>[1]动作!$D2462</f>
        <v>分系统1BMS2SOC过低一级故障</v>
      </c>
      <c r="F2463" s="11" t="s">
        <v>177</v>
      </c>
      <c r="G2463" s="12">
        <f>[1]动作!$A2462+[1]动作!$B2462</f>
        <v>43203.828333333331</v>
      </c>
      <c r="H2463" s="12"/>
      <c r="I2463" s="11"/>
    </row>
    <row r="2464" spans="1:9" hidden="1" x14ac:dyDescent="0.3">
      <c r="A2464" s="24">
        <v>2462</v>
      </c>
      <c r="B2464" s="11" t="str">
        <f>IFERROR(INDEX({"JSNY-BJ0001-01";"JSNY-JS0022-01";"JSNY-JS0002-01"},MATCH(D2464,{"BJ_zhongyu";"JS_WX_liteer";"JS_CZ_wodefeng"},0)),"")</f>
        <v>JSNY-JS0002-01</v>
      </c>
      <c r="C2464" s="11" t="str">
        <f>IFERROR(INDEX({"北京中裕世纪大酒店";"江苏利特尔绿色包装股份有限公司";"常州市金坛沃德丰电子科技有限公司"},MATCH(D2464,{"BJ_zhongyu";"JS_WX_liteer";"JS_CZ_wodefeng"},0)),"")</f>
        <v>常州市金坛沃德丰电子科技有限公司</v>
      </c>
      <c r="D2464" s="11" t="str">
        <f>[1]动作!$G2463</f>
        <v>JS_CZ_wodefeng</v>
      </c>
      <c r="E2464" s="11" t="str">
        <f>[1]动作!$D2463</f>
        <v>分系统1BMS2SOC过低二级故障</v>
      </c>
      <c r="F2464" s="11" t="s">
        <v>177</v>
      </c>
      <c r="G2464" s="12">
        <f>[1]动作!$A2463+[1]动作!$B2463</f>
        <v>43203.828333333331</v>
      </c>
      <c r="H2464" s="12"/>
      <c r="I2464" s="11"/>
    </row>
    <row r="2465" spans="1:9" hidden="1" x14ac:dyDescent="0.3">
      <c r="A2465" s="24">
        <v>2463</v>
      </c>
      <c r="B2465" s="11" t="str">
        <f>IFERROR(INDEX({"JSNY-BJ0001-01";"JSNY-JS0022-01";"JSNY-JS0002-01"},MATCH(D2465,{"BJ_zhongyu";"JS_WX_liteer";"JS_CZ_wodefeng"},0)),"")</f>
        <v>JSNY-JS0002-01</v>
      </c>
      <c r="C2465" s="11" t="str">
        <f>IFERROR(INDEX({"北京中裕世纪大酒店";"江苏利特尔绿色包装股份有限公司";"常州市金坛沃德丰电子科技有限公司"},MATCH(D2465,{"BJ_zhongyu";"JS_WX_liteer";"JS_CZ_wodefeng"},0)),"")</f>
        <v>常州市金坛沃德丰电子科技有限公司</v>
      </c>
      <c r="D2465" s="11" t="str">
        <f>[1]动作!$G2464</f>
        <v>JS_CZ_wodefeng</v>
      </c>
      <c r="E2465" s="11" t="str">
        <f>[1]动作!$D2464</f>
        <v>分系统1BMS1SOC过低一级故障</v>
      </c>
      <c r="F2465" s="11" t="s">
        <v>177</v>
      </c>
      <c r="G2465" s="12">
        <f>[1]动作!$A2464+[1]动作!$B2464</f>
        <v>43203.829085648147</v>
      </c>
      <c r="H2465" s="12"/>
      <c r="I2465" s="11"/>
    </row>
    <row r="2466" spans="1:9" hidden="1" x14ac:dyDescent="0.3">
      <c r="A2466" s="24">
        <v>2464</v>
      </c>
      <c r="B2466" s="11" t="str">
        <f>IFERROR(INDEX({"JSNY-BJ0001-01";"JSNY-JS0022-01";"JSNY-JS0002-01"},MATCH(D2466,{"BJ_zhongyu";"JS_WX_liteer";"JS_CZ_wodefeng"},0)),"")</f>
        <v>JSNY-JS0002-01</v>
      </c>
      <c r="C2466" s="11" t="str">
        <f>IFERROR(INDEX({"北京中裕世纪大酒店";"江苏利特尔绿色包装股份有限公司";"常州市金坛沃德丰电子科技有限公司"},MATCH(D2466,{"BJ_zhongyu";"JS_WX_liteer";"JS_CZ_wodefeng"},0)),"")</f>
        <v>常州市金坛沃德丰电子科技有限公司</v>
      </c>
      <c r="D2466" s="11" t="str">
        <f>[1]动作!$G2465</f>
        <v>JS_CZ_wodefeng</v>
      </c>
      <c r="E2466" s="11" t="str">
        <f>[1]动作!$D2465</f>
        <v>分系统1BMS1SOC过低二级故障</v>
      </c>
      <c r="F2466" s="11" t="s">
        <v>177</v>
      </c>
      <c r="G2466" s="12">
        <f>[1]动作!$A2465+[1]动作!$B2465</f>
        <v>43203.829085648147</v>
      </c>
      <c r="H2466" s="12"/>
      <c r="I2466" s="11"/>
    </row>
    <row r="2467" spans="1:9" hidden="1" x14ac:dyDescent="0.3">
      <c r="A2467" s="24">
        <v>2465</v>
      </c>
      <c r="B2467" s="11" t="str">
        <f>IFERROR(INDEX({"JSNY-BJ0001-01";"JSNY-JS0022-01";"JSNY-JS0002-01"},MATCH(D2467,{"BJ_zhongyu";"JS_WX_liteer";"JS_CZ_wodefeng"},0)),"")</f>
        <v>JSNY-JS0002-01</v>
      </c>
      <c r="C2467" s="11" t="str">
        <f>IFERROR(INDEX({"北京中裕世纪大酒店";"江苏利特尔绿色包装股份有限公司";"常州市金坛沃德丰电子科技有限公司"},MATCH(D2467,{"BJ_zhongyu";"JS_WX_liteer";"JS_CZ_wodefeng"},0)),"")</f>
        <v>常州市金坛沃德丰电子科技有限公司</v>
      </c>
      <c r="D2467" s="11" t="str">
        <f>[1]动作!$G2466</f>
        <v>JS_CZ_wodefeng</v>
      </c>
      <c r="E2467" s="11" t="str">
        <f>[1]动作!$D2466</f>
        <v>分系统1BMS6SOC过低一级故障</v>
      </c>
      <c r="F2467" s="11" t="s">
        <v>177</v>
      </c>
      <c r="G2467" s="12">
        <f>[1]动作!$A2466+[1]动作!$B2466</f>
        <v>43203.829259259262</v>
      </c>
      <c r="H2467" s="12"/>
      <c r="I2467" s="11"/>
    </row>
    <row r="2468" spans="1:9" hidden="1" x14ac:dyDescent="0.3">
      <c r="A2468" s="24">
        <v>2466</v>
      </c>
      <c r="B2468" s="11" t="str">
        <f>IFERROR(INDEX({"JSNY-BJ0001-01";"JSNY-JS0022-01";"JSNY-JS0002-01"},MATCH(D2468,{"BJ_zhongyu";"JS_WX_liteer";"JS_CZ_wodefeng"},0)),"")</f>
        <v>JSNY-JS0002-01</v>
      </c>
      <c r="C2468" s="11" t="str">
        <f>IFERROR(INDEX({"北京中裕世纪大酒店";"江苏利特尔绿色包装股份有限公司";"常州市金坛沃德丰电子科技有限公司"},MATCH(D2468,{"BJ_zhongyu";"JS_WX_liteer";"JS_CZ_wodefeng"},0)),"")</f>
        <v>常州市金坛沃德丰电子科技有限公司</v>
      </c>
      <c r="D2468" s="11" t="str">
        <f>[1]动作!$G2467</f>
        <v>JS_CZ_wodefeng</v>
      </c>
      <c r="E2468" s="11" t="str">
        <f>[1]动作!$D2467</f>
        <v>分系统1BMS6SOC过低二级故障</v>
      </c>
      <c r="F2468" s="11" t="s">
        <v>177</v>
      </c>
      <c r="G2468" s="12">
        <f>[1]动作!$A2467+[1]动作!$B2467</f>
        <v>43203.829259259262</v>
      </c>
      <c r="H2468" s="12"/>
      <c r="I2468" s="11"/>
    </row>
    <row r="2469" spans="1:9" hidden="1" x14ac:dyDescent="0.3">
      <c r="A2469" s="24">
        <v>2467</v>
      </c>
      <c r="B2469" s="11" t="str">
        <f>IFERROR(INDEX({"JSNY-BJ0001-01";"JSNY-JS0022-01";"JSNY-JS0002-01"},MATCH(D2469,{"BJ_zhongyu";"JS_WX_liteer";"JS_CZ_wodefeng"},0)),"")</f>
        <v>JSNY-JS0002-01</v>
      </c>
      <c r="C2469" s="11" t="str">
        <f>IFERROR(INDEX({"北京中裕世纪大酒店";"江苏利特尔绿色包装股份有限公司";"常州市金坛沃德丰电子科技有限公司"},MATCH(D2469,{"BJ_zhongyu";"JS_WX_liteer";"JS_CZ_wodefeng"},0)),"")</f>
        <v>常州市金坛沃德丰电子科技有限公司</v>
      </c>
      <c r="D2469" s="11" t="str">
        <f>[1]动作!$G2468</f>
        <v>JS_CZ_wodefeng</v>
      </c>
      <c r="E2469" s="11" t="str">
        <f>[1]动作!$D2468</f>
        <v>分系统1BMS4SOC过低一级故障</v>
      </c>
      <c r="F2469" s="11" t="s">
        <v>177</v>
      </c>
      <c r="G2469" s="12">
        <f>[1]动作!$A2468+[1]动作!$B2468</f>
        <v>43203.835625</v>
      </c>
      <c r="H2469" s="12"/>
      <c r="I2469" s="11"/>
    </row>
    <row r="2470" spans="1:9" hidden="1" x14ac:dyDescent="0.3">
      <c r="A2470" s="24">
        <v>2468</v>
      </c>
      <c r="B2470" s="11" t="str">
        <f>IFERROR(INDEX({"JSNY-BJ0001-01";"JSNY-JS0022-01";"JSNY-JS0002-01"},MATCH(D2470,{"BJ_zhongyu";"JS_WX_liteer";"JS_CZ_wodefeng"},0)),"")</f>
        <v>JSNY-JS0002-01</v>
      </c>
      <c r="C2470" s="11" t="str">
        <f>IFERROR(INDEX({"北京中裕世纪大酒店";"江苏利特尔绿色包装股份有限公司";"常州市金坛沃德丰电子科技有限公司"},MATCH(D2470,{"BJ_zhongyu";"JS_WX_liteer";"JS_CZ_wodefeng"},0)),"")</f>
        <v>常州市金坛沃德丰电子科技有限公司</v>
      </c>
      <c r="D2470" s="11" t="str">
        <f>[1]动作!$G2469</f>
        <v>JS_CZ_wodefeng</v>
      </c>
      <c r="E2470" s="11" t="str">
        <f>[1]动作!$D2469</f>
        <v>分系统1BMS4SOC过低二级故障</v>
      </c>
      <c r="F2470" s="11" t="s">
        <v>177</v>
      </c>
      <c r="G2470" s="12">
        <f>[1]动作!$A2469+[1]动作!$B2469</f>
        <v>43203.835625</v>
      </c>
      <c r="H2470" s="12"/>
      <c r="I2470" s="11"/>
    </row>
    <row r="2471" spans="1:9" hidden="1" x14ac:dyDescent="0.3">
      <c r="A2471" s="24">
        <v>2469</v>
      </c>
      <c r="B2471" s="11" t="str">
        <f>IFERROR(INDEX({"JSNY-BJ0001-01";"JSNY-JS0022-01";"JSNY-JS0002-01"},MATCH(D2471,{"BJ_zhongyu";"JS_WX_liteer";"JS_CZ_wodefeng"},0)),"")</f>
        <v>JSNY-JS0022-01</v>
      </c>
      <c r="C2471" s="11" t="str">
        <f>IFERROR(INDEX({"北京中裕世纪大酒店";"江苏利特尔绿色包装股份有限公司";"常州市金坛沃德丰电子科技有限公司"},MATCH(D2471,{"BJ_zhongyu";"JS_WX_liteer";"JS_CZ_wodefeng"},0)),"")</f>
        <v>江苏利特尔绿色包装股份有限公司</v>
      </c>
      <c r="D2471" s="11" t="str">
        <f>[1]动作!$G2470</f>
        <v>JS_WX_liteer</v>
      </c>
      <c r="E2471" s="11" t="str">
        <f>[1]动作!$D2470</f>
        <v>分系统1BMS8总电压过低一级故障</v>
      </c>
      <c r="F2471" s="11" t="s">
        <v>177</v>
      </c>
      <c r="G2471" s="12">
        <f>[1]动作!$A2470+[1]动作!$B2470</f>
        <v>43203.847916666666</v>
      </c>
      <c r="H2471" s="12"/>
      <c r="I2471" s="11"/>
    </row>
    <row r="2472" spans="1:9" hidden="1" x14ac:dyDescent="0.3">
      <c r="A2472" s="24">
        <v>2470</v>
      </c>
      <c r="B2472" s="11" t="str">
        <f>IFERROR(INDEX({"JSNY-BJ0001-01";"JSNY-JS0022-01";"JSNY-JS0002-01"},MATCH(D2472,{"BJ_zhongyu";"JS_WX_liteer";"JS_CZ_wodefeng"},0)),"")</f>
        <v>JSNY-JS0022-01</v>
      </c>
      <c r="C2472" s="11" t="str">
        <f>IFERROR(INDEX({"北京中裕世纪大酒店";"江苏利特尔绿色包装股份有限公司";"常州市金坛沃德丰电子科技有限公司"},MATCH(D2472,{"BJ_zhongyu";"JS_WX_liteer";"JS_CZ_wodefeng"},0)),"")</f>
        <v>江苏利特尔绿色包装股份有限公司</v>
      </c>
      <c r="D2472" s="11" t="str">
        <f>[1]动作!$G2471</f>
        <v>JS_WX_liteer</v>
      </c>
      <c r="E2472" s="11" t="str">
        <f>[1]动作!$D2471</f>
        <v>分系统1BMS8总电压过低二级故障</v>
      </c>
      <c r="F2472" s="11" t="s">
        <v>177</v>
      </c>
      <c r="G2472" s="12">
        <f>[1]动作!$A2471+[1]动作!$B2471</f>
        <v>43203.847916666666</v>
      </c>
      <c r="H2472" s="12"/>
      <c r="I2472" s="11"/>
    </row>
    <row r="2473" spans="1:9" hidden="1" x14ac:dyDescent="0.3">
      <c r="A2473" s="24">
        <v>2471</v>
      </c>
      <c r="B2473" s="11" t="str">
        <f>IFERROR(INDEX({"JSNY-BJ0001-01";"JSNY-JS0022-01";"JSNY-JS0002-01"},MATCH(D2473,{"BJ_zhongyu";"JS_WX_liteer";"JS_CZ_wodefeng"},0)),"")</f>
        <v>JSNY-JS0022-01</v>
      </c>
      <c r="C2473" s="11" t="str">
        <f>IFERROR(INDEX({"北京中裕世纪大酒店";"江苏利特尔绿色包装股份有限公司";"常州市金坛沃德丰电子科技有限公司"},MATCH(D2473,{"BJ_zhongyu";"JS_WX_liteer";"JS_CZ_wodefeng"},0)),"")</f>
        <v>江苏利特尔绿色包装股份有限公司</v>
      </c>
      <c r="D2473" s="11" t="str">
        <f>[1]动作!$G2472</f>
        <v>JS_WX_liteer</v>
      </c>
      <c r="E2473" s="11" t="str">
        <f>[1]动作!$D2472</f>
        <v>分系统1BMS9总电压过低一级故障</v>
      </c>
      <c r="F2473" s="11" t="s">
        <v>177</v>
      </c>
      <c r="G2473" s="12">
        <f>[1]动作!$A2472+[1]动作!$B2472</f>
        <v>43203.847974537035</v>
      </c>
      <c r="H2473" s="12"/>
      <c r="I2473" s="11"/>
    </row>
    <row r="2474" spans="1:9" hidden="1" x14ac:dyDescent="0.3">
      <c r="A2474" s="24">
        <v>2472</v>
      </c>
      <c r="B2474" s="11" t="str">
        <f>IFERROR(INDEX({"JSNY-BJ0001-01";"JSNY-JS0022-01";"JSNY-JS0002-01"},MATCH(D2474,{"BJ_zhongyu";"JS_WX_liteer";"JS_CZ_wodefeng"},0)),"")</f>
        <v>JSNY-JS0022-01</v>
      </c>
      <c r="C2474" s="11" t="str">
        <f>IFERROR(INDEX({"北京中裕世纪大酒店";"江苏利特尔绿色包装股份有限公司";"常州市金坛沃德丰电子科技有限公司"},MATCH(D2474,{"BJ_zhongyu";"JS_WX_liteer";"JS_CZ_wodefeng"},0)),"")</f>
        <v>江苏利特尔绿色包装股份有限公司</v>
      </c>
      <c r="D2474" s="11" t="str">
        <f>[1]动作!$G2473</f>
        <v>JS_WX_liteer</v>
      </c>
      <c r="E2474" s="11" t="str">
        <f>[1]动作!$D2473</f>
        <v>分系统1BMS9总电压过低二级故障</v>
      </c>
      <c r="F2474" s="11" t="s">
        <v>177</v>
      </c>
      <c r="G2474" s="12">
        <f>[1]动作!$A2473+[1]动作!$B2473</f>
        <v>43203.847974537035</v>
      </c>
      <c r="H2474" s="12"/>
      <c r="I2474" s="11"/>
    </row>
    <row r="2475" spans="1:9" hidden="1" x14ac:dyDescent="0.3">
      <c r="A2475" s="24">
        <v>2473</v>
      </c>
      <c r="B2475" s="11" t="str">
        <f>IFERROR(INDEX({"JSNY-BJ0001-01";"JSNY-JS0022-01";"JSNY-JS0002-01"},MATCH(D2475,{"BJ_zhongyu";"JS_WX_liteer";"JS_CZ_wodefeng"},0)),"")</f>
        <v>JSNY-JS0022-01</v>
      </c>
      <c r="C2475" s="11" t="str">
        <f>IFERROR(INDEX({"北京中裕世纪大酒店";"江苏利特尔绿色包装股份有限公司";"常州市金坛沃德丰电子科技有限公司"},MATCH(D2475,{"BJ_zhongyu";"JS_WX_liteer";"JS_CZ_wodefeng"},0)),"")</f>
        <v>江苏利特尔绿色包装股份有限公司</v>
      </c>
      <c r="D2475" s="11" t="str">
        <f>[1]动作!$G2474</f>
        <v>JS_WX_liteer</v>
      </c>
      <c r="E2475" s="11" t="str">
        <f>[1]动作!$D2474</f>
        <v>分系统1BMS3总电压过低一级故障</v>
      </c>
      <c r="F2475" s="11" t="s">
        <v>177</v>
      </c>
      <c r="G2475" s="12">
        <f>[1]动作!$A2474+[1]动作!$B2474</f>
        <v>43203.848263888889</v>
      </c>
      <c r="H2475" s="12"/>
      <c r="I2475" s="11"/>
    </row>
    <row r="2476" spans="1:9" hidden="1" x14ac:dyDescent="0.3">
      <c r="A2476" s="24">
        <v>2474</v>
      </c>
      <c r="B2476" s="11" t="str">
        <f>IFERROR(INDEX({"JSNY-BJ0001-01";"JSNY-JS0022-01";"JSNY-JS0002-01"},MATCH(D2476,{"BJ_zhongyu";"JS_WX_liteer";"JS_CZ_wodefeng"},0)),"")</f>
        <v>JSNY-JS0022-01</v>
      </c>
      <c r="C2476" s="11" t="str">
        <f>IFERROR(INDEX({"北京中裕世纪大酒店";"江苏利特尔绿色包装股份有限公司";"常州市金坛沃德丰电子科技有限公司"},MATCH(D2476,{"BJ_zhongyu";"JS_WX_liteer";"JS_CZ_wodefeng"},0)),"")</f>
        <v>江苏利特尔绿色包装股份有限公司</v>
      </c>
      <c r="D2476" s="11" t="str">
        <f>[1]动作!$G2475</f>
        <v>JS_WX_liteer</v>
      </c>
      <c r="E2476" s="11" t="str">
        <f>[1]动作!$D2475</f>
        <v>分系统1BMS3总电压过低二级故障</v>
      </c>
      <c r="F2476" s="11" t="s">
        <v>177</v>
      </c>
      <c r="G2476" s="12">
        <f>[1]动作!$A2475+[1]动作!$B2475</f>
        <v>43203.848263888889</v>
      </c>
      <c r="H2476" s="12"/>
      <c r="I2476" s="11"/>
    </row>
    <row r="2477" spans="1:9" hidden="1" x14ac:dyDescent="0.3">
      <c r="A2477" s="24">
        <v>2475</v>
      </c>
      <c r="B2477" s="11" t="str">
        <f>IFERROR(INDEX({"JSNY-BJ0001-01";"JSNY-JS0022-01";"JSNY-JS0002-01"},MATCH(D2477,{"BJ_zhongyu";"JS_WX_liteer";"JS_CZ_wodefeng"},0)),"")</f>
        <v>JSNY-JS0022-01</v>
      </c>
      <c r="C2477" s="11" t="str">
        <f>IFERROR(INDEX({"北京中裕世纪大酒店";"江苏利特尔绿色包装股份有限公司";"常州市金坛沃德丰电子科技有限公司"},MATCH(D2477,{"BJ_zhongyu";"JS_WX_liteer";"JS_CZ_wodefeng"},0)),"")</f>
        <v>江苏利特尔绿色包装股份有限公司</v>
      </c>
      <c r="D2477" s="11" t="str">
        <f>[1]动作!$G2476</f>
        <v>JS_WX_liteer</v>
      </c>
      <c r="E2477" s="11" t="str">
        <f>[1]动作!$D2476</f>
        <v>分系统1BMS1总电压过低一级故障</v>
      </c>
      <c r="F2477" s="11" t="s">
        <v>177</v>
      </c>
      <c r="G2477" s="12">
        <f>[1]动作!$A2476+[1]动作!$B2476</f>
        <v>43203.848611111112</v>
      </c>
      <c r="H2477" s="12"/>
      <c r="I2477" s="11"/>
    </row>
    <row r="2478" spans="1:9" hidden="1" x14ac:dyDescent="0.3">
      <c r="A2478" s="24">
        <v>2476</v>
      </c>
      <c r="B2478" s="11" t="str">
        <f>IFERROR(INDEX({"JSNY-BJ0001-01";"JSNY-JS0022-01";"JSNY-JS0002-01"},MATCH(D2478,{"BJ_zhongyu";"JS_WX_liteer";"JS_CZ_wodefeng"},0)),"")</f>
        <v>JSNY-JS0022-01</v>
      </c>
      <c r="C2478" s="11" t="str">
        <f>IFERROR(INDEX({"北京中裕世纪大酒店";"江苏利特尔绿色包装股份有限公司";"常州市金坛沃德丰电子科技有限公司"},MATCH(D2478,{"BJ_zhongyu";"JS_WX_liteer";"JS_CZ_wodefeng"},0)),"")</f>
        <v>江苏利特尔绿色包装股份有限公司</v>
      </c>
      <c r="D2478" s="11" t="str">
        <f>[1]动作!$G2477</f>
        <v>JS_WX_liteer</v>
      </c>
      <c r="E2478" s="11" t="str">
        <f>[1]动作!$D2477</f>
        <v>分系统1BMS1总电压过低二级故障</v>
      </c>
      <c r="F2478" s="11" t="s">
        <v>177</v>
      </c>
      <c r="G2478" s="12">
        <f>[1]动作!$A2477+[1]动作!$B2477</f>
        <v>43203.848611111112</v>
      </c>
      <c r="H2478" s="12"/>
      <c r="I2478" s="11"/>
    </row>
    <row r="2479" spans="1:9" hidden="1" x14ac:dyDescent="0.3">
      <c r="A2479" s="24">
        <v>2477</v>
      </c>
      <c r="B2479" s="11" t="str">
        <f>IFERROR(INDEX({"JSNY-BJ0001-01";"JSNY-JS0022-01";"JSNY-JS0002-01"},MATCH(D2479,{"BJ_zhongyu";"JS_WX_liteer";"JS_CZ_wodefeng"},0)),"")</f>
        <v>JSNY-JS0022-01</v>
      </c>
      <c r="C2479" s="11" t="str">
        <f>IFERROR(INDEX({"北京中裕世纪大酒店";"江苏利特尔绿色包装股份有限公司";"常州市金坛沃德丰电子科技有限公司"},MATCH(D2479,{"BJ_zhongyu";"JS_WX_liteer";"JS_CZ_wodefeng"},0)),"")</f>
        <v>江苏利特尔绿色包装股份有限公司</v>
      </c>
      <c r="D2479" s="11" t="str">
        <f>[1]动作!$G2478</f>
        <v>JS_WX_liteer</v>
      </c>
      <c r="E2479" s="11" t="str">
        <f>[1]动作!$D2478</f>
        <v>分系统1BMS4总电压过低一级故障</v>
      </c>
      <c r="F2479" s="11" t="s">
        <v>177</v>
      </c>
      <c r="G2479" s="12">
        <f>[1]动作!$A2478+[1]动作!$B2478</f>
        <v>43203.84878472222</v>
      </c>
      <c r="H2479" s="12"/>
      <c r="I2479" s="11"/>
    </row>
    <row r="2480" spans="1:9" hidden="1" x14ac:dyDescent="0.3">
      <c r="A2480" s="24">
        <v>2478</v>
      </c>
      <c r="B2480" s="11" t="str">
        <f>IFERROR(INDEX({"JSNY-BJ0001-01";"JSNY-JS0022-01";"JSNY-JS0002-01"},MATCH(D2480,{"BJ_zhongyu";"JS_WX_liteer";"JS_CZ_wodefeng"},0)),"")</f>
        <v>JSNY-JS0022-01</v>
      </c>
      <c r="C2480" s="11" t="str">
        <f>IFERROR(INDEX({"北京中裕世纪大酒店";"江苏利特尔绿色包装股份有限公司";"常州市金坛沃德丰电子科技有限公司"},MATCH(D2480,{"BJ_zhongyu";"JS_WX_liteer";"JS_CZ_wodefeng"},0)),"")</f>
        <v>江苏利特尔绿色包装股份有限公司</v>
      </c>
      <c r="D2480" s="11" t="str">
        <f>[1]动作!$G2479</f>
        <v>JS_WX_liteer</v>
      </c>
      <c r="E2480" s="11" t="str">
        <f>[1]动作!$D2479</f>
        <v>分系统1BMS4总电压过低二级故障</v>
      </c>
      <c r="F2480" s="11" t="s">
        <v>177</v>
      </c>
      <c r="G2480" s="12">
        <f>[1]动作!$A2479+[1]动作!$B2479</f>
        <v>43203.84878472222</v>
      </c>
      <c r="H2480" s="12"/>
      <c r="I2480" s="11"/>
    </row>
    <row r="2481" spans="1:9" hidden="1" x14ac:dyDescent="0.3">
      <c r="A2481" s="24">
        <v>2479</v>
      </c>
      <c r="B2481" s="11" t="str">
        <f>IFERROR(INDEX({"JSNY-BJ0001-01";"JSNY-JS0022-01";"JSNY-JS0002-01"},MATCH(D2481,{"BJ_zhongyu";"JS_WX_liteer";"JS_CZ_wodefeng"},0)),"")</f>
        <v>JSNY-JS0022-01</v>
      </c>
      <c r="C2481" s="11" t="str">
        <f>IFERROR(INDEX({"北京中裕世纪大酒店";"江苏利特尔绿色包装股份有限公司";"常州市金坛沃德丰电子科技有限公司"},MATCH(D2481,{"BJ_zhongyu";"JS_WX_liteer";"JS_CZ_wodefeng"},0)),"")</f>
        <v>江苏利特尔绿色包装股份有限公司</v>
      </c>
      <c r="D2481" s="11" t="str">
        <f>[1]动作!$G2480</f>
        <v>JS_WX_liteer</v>
      </c>
      <c r="E2481" s="11" t="str">
        <f>[1]动作!$D2480</f>
        <v>分系统1BMS2总电压过低一级故障</v>
      </c>
      <c r="F2481" s="11" t="s">
        <v>177</v>
      </c>
      <c r="G2481" s="12">
        <f>[1]动作!$A2480+[1]动作!$B2480</f>
        <v>43203.848900462966</v>
      </c>
      <c r="H2481" s="12"/>
      <c r="I2481" s="11"/>
    </row>
    <row r="2482" spans="1:9" hidden="1" x14ac:dyDescent="0.3">
      <c r="A2482" s="24">
        <v>2480</v>
      </c>
      <c r="B2482" s="11" t="str">
        <f>IFERROR(INDEX({"JSNY-BJ0001-01";"JSNY-JS0022-01";"JSNY-JS0002-01"},MATCH(D2482,{"BJ_zhongyu";"JS_WX_liteer";"JS_CZ_wodefeng"},0)),"")</f>
        <v>JSNY-JS0022-01</v>
      </c>
      <c r="C2482" s="11" t="str">
        <f>IFERROR(INDEX({"北京中裕世纪大酒店";"江苏利特尔绿色包装股份有限公司";"常州市金坛沃德丰电子科技有限公司"},MATCH(D2482,{"BJ_zhongyu";"JS_WX_liteer";"JS_CZ_wodefeng"},0)),"")</f>
        <v>江苏利特尔绿色包装股份有限公司</v>
      </c>
      <c r="D2482" s="11" t="str">
        <f>[1]动作!$G2481</f>
        <v>JS_WX_liteer</v>
      </c>
      <c r="E2482" s="11" t="str">
        <f>[1]动作!$D2481</f>
        <v>分系统1BMS2总电压过低二级故障</v>
      </c>
      <c r="F2482" s="11" t="s">
        <v>177</v>
      </c>
      <c r="G2482" s="12">
        <f>[1]动作!$A2481+[1]动作!$B2481</f>
        <v>43203.848900462966</v>
      </c>
      <c r="H2482" s="12"/>
      <c r="I2482" s="11"/>
    </row>
    <row r="2483" spans="1:9" hidden="1" x14ac:dyDescent="0.3">
      <c r="A2483" s="24">
        <v>2481</v>
      </c>
      <c r="B2483" s="11" t="str">
        <f>IFERROR(INDEX({"JSNY-BJ0001-01";"JSNY-JS0022-01";"JSNY-JS0002-01"},MATCH(D2483,{"BJ_zhongyu";"JS_WX_liteer";"JS_CZ_wodefeng"},0)),"")</f>
        <v>JSNY-JS0022-01</v>
      </c>
      <c r="C2483" s="11" t="str">
        <f>IFERROR(INDEX({"北京中裕世纪大酒店";"江苏利特尔绿色包装股份有限公司";"常州市金坛沃德丰电子科技有限公司"},MATCH(D2483,{"BJ_zhongyu";"JS_WX_liteer";"JS_CZ_wodefeng"},0)),"")</f>
        <v>江苏利特尔绿色包装股份有限公司</v>
      </c>
      <c r="D2483" s="11" t="str">
        <f>[1]动作!$G2482</f>
        <v>JS_WX_liteer</v>
      </c>
      <c r="E2483" s="11" t="str">
        <f>[1]动作!$D2482</f>
        <v>分系统1BMS7总电压过低一级故障</v>
      </c>
      <c r="F2483" s="11" t="s">
        <v>177</v>
      </c>
      <c r="G2483" s="12">
        <f>[1]动作!$A2482+[1]动作!$B2482</f>
        <v>43203.848900462966</v>
      </c>
      <c r="H2483" s="12"/>
      <c r="I2483" s="11"/>
    </row>
    <row r="2484" spans="1:9" hidden="1" x14ac:dyDescent="0.3">
      <c r="A2484" s="24">
        <v>2482</v>
      </c>
      <c r="B2484" s="11" t="str">
        <f>IFERROR(INDEX({"JSNY-BJ0001-01";"JSNY-JS0022-01";"JSNY-JS0002-01"},MATCH(D2484,{"BJ_zhongyu";"JS_WX_liteer";"JS_CZ_wodefeng"},0)),"")</f>
        <v>JSNY-JS0022-01</v>
      </c>
      <c r="C2484" s="11" t="str">
        <f>IFERROR(INDEX({"北京中裕世纪大酒店";"江苏利特尔绿色包装股份有限公司";"常州市金坛沃德丰电子科技有限公司"},MATCH(D2484,{"BJ_zhongyu";"JS_WX_liteer";"JS_CZ_wodefeng"},0)),"")</f>
        <v>江苏利特尔绿色包装股份有限公司</v>
      </c>
      <c r="D2484" s="11" t="str">
        <f>[1]动作!$G2483</f>
        <v>JS_WX_liteer</v>
      </c>
      <c r="E2484" s="11" t="str">
        <f>[1]动作!$D2483</f>
        <v>分系统1BMS7总电压过低二级故障</v>
      </c>
      <c r="F2484" s="11" t="s">
        <v>177</v>
      </c>
      <c r="G2484" s="12">
        <f>[1]动作!$A2483+[1]动作!$B2483</f>
        <v>43203.848900462966</v>
      </c>
      <c r="H2484" s="12"/>
      <c r="I2484" s="11"/>
    </row>
    <row r="2485" spans="1:9" hidden="1" x14ac:dyDescent="0.3">
      <c r="A2485" s="24">
        <v>2483</v>
      </c>
      <c r="B2485" s="11" t="str">
        <f>IFERROR(INDEX({"JSNY-BJ0001-01";"JSNY-JS0022-01";"JSNY-JS0002-01"},MATCH(D2485,{"BJ_zhongyu";"JS_WX_liteer";"JS_CZ_wodefeng"},0)),"")</f>
        <v>JSNY-JS0022-01</v>
      </c>
      <c r="C2485" s="11" t="str">
        <f>IFERROR(INDEX({"北京中裕世纪大酒店";"江苏利特尔绿色包装股份有限公司";"常州市金坛沃德丰电子科技有限公司"},MATCH(D2485,{"BJ_zhongyu";"JS_WX_liteer";"JS_CZ_wodefeng"},0)),"")</f>
        <v>江苏利特尔绿色包装股份有限公司</v>
      </c>
      <c r="D2485" s="11" t="str">
        <f>[1]动作!$G2484</f>
        <v>JS_WX_liteer</v>
      </c>
      <c r="E2485" s="11" t="str">
        <f>[1]动作!$D2484</f>
        <v>分系统1BMS5总电压过低一级故障</v>
      </c>
      <c r="F2485" s="11" t="s">
        <v>177</v>
      </c>
      <c r="G2485" s="12">
        <f>[1]动作!$A2484+[1]动作!$B2484</f>
        <v>43203.849074074074</v>
      </c>
      <c r="H2485" s="12"/>
      <c r="I2485" s="11"/>
    </row>
    <row r="2486" spans="1:9" hidden="1" x14ac:dyDescent="0.3">
      <c r="A2486" s="24">
        <v>2484</v>
      </c>
      <c r="B2486" s="11" t="str">
        <f>IFERROR(INDEX({"JSNY-BJ0001-01";"JSNY-JS0022-01";"JSNY-JS0002-01"},MATCH(D2486,{"BJ_zhongyu";"JS_WX_liteer";"JS_CZ_wodefeng"},0)),"")</f>
        <v>JSNY-JS0022-01</v>
      </c>
      <c r="C2486" s="11" t="str">
        <f>IFERROR(INDEX({"北京中裕世纪大酒店";"江苏利特尔绿色包装股份有限公司";"常州市金坛沃德丰电子科技有限公司"},MATCH(D2486,{"BJ_zhongyu";"JS_WX_liteer";"JS_CZ_wodefeng"},0)),"")</f>
        <v>江苏利特尔绿色包装股份有限公司</v>
      </c>
      <c r="D2486" s="11" t="str">
        <f>[1]动作!$G2485</f>
        <v>JS_WX_liteer</v>
      </c>
      <c r="E2486" s="11" t="str">
        <f>[1]动作!$D2485</f>
        <v>分系统1BMS5总电压过低二级故障</v>
      </c>
      <c r="F2486" s="11" t="s">
        <v>177</v>
      </c>
      <c r="G2486" s="12">
        <f>[1]动作!$A2485+[1]动作!$B2485</f>
        <v>43203.849074074074</v>
      </c>
      <c r="H2486" s="12"/>
      <c r="I2486" s="11"/>
    </row>
    <row r="2487" spans="1:9" hidden="1" x14ac:dyDescent="0.3">
      <c r="A2487" s="24">
        <v>2485</v>
      </c>
      <c r="B2487" s="11" t="str">
        <f>IFERROR(INDEX({"JSNY-BJ0001-01";"JSNY-JS0022-01";"JSNY-JS0002-01"},MATCH(D2487,{"BJ_zhongyu";"JS_WX_liteer";"JS_CZ_wodefeng"},0)),"")</f>
        <v>JSNY-JS0022-01</v>
      </c>
      <c r="C2487" s="11" t="str">
        <f>IFERROR(INDEX({"北京中裕世纪大酒店";"江苏利特尔绿色包装股份有限公司";"常州市金坛沃德丰电子科技有限公司"},MATCH(D2487,{"BJ_zhongyu";"JS_WX_liteer";"JS_CZ_wodefeng"},0)),"")</f>
        <v>江苏利特尔绿色包装股份有限公司</v>
      </c>
      <c r="D2487" s="11" t="str">
        <f>[1]动作!$G2486</f>
        <v>JS_WX_liteer</v>
      </c>
      <c r="E2487" s="11" t="str">
        <f>[1]动作!$D2486</f>
        <v>分系统1BMS6总电压过低一级故障</v>
      </c>
      <c r="F2487" s="11" t="s">
        <v>177</v>
      </c>
      <c r="G2487" s="12">
        <f>[1]动作!$A2486+[1]动作!$B2486</f>
        <v>43203.849189814813</v>
      </c>
      <c r="H2487" s="12"/>
      <c r="I2487" s="11"/>
    </row>
    <row r="2488" spans="1:9" hidden="1" x14ac:dyDescent="0.3">
      <c r="A2488" s="24">
        <v>2486</v>
      </c>
      <c r="B2488" s="11" t="str">
        <f>IFERROR(INDEX({"JSNY-BJ0001-01";"JSNY-JS0022-01";"JSNY-JS0002-01"},MATCH(D2488,{"BJ_zhongyu";"JS_WX_liteer";"JS_CZ_wodefeng"},0)),"")</f>
        <v>JSNY-JS0022-01</v>
      </c>
      <c r="C2488" s="11" t="str">
        <f>IFERROR(INDEX({"北京中裕世纪大酒店";"江苏利特尔绿色包装股份有限公司";"常州市金坛沃德丰电子科技有限公司"},MATCH(D2488,{"BJ_zhongyu";"JS_WX_liteer";"JS_CZ_wodefeng"},0)),"")</f>
        <v>江苏利特尔绿色包装股份有限公司</v>
      </c>
      <c r="D2488" s="11" t="str">
        <f>[1]动作!$G2487</f>
        <v>JS_WX_liteer</v>
      </c>
      <c r="E2488" s="11" t="str">
        <f>[1]动作!$D2487</f>
        <v>分系统1BMS6总电压过低二级故障</v>
      </c>
      <c r="F2488" s="11" t="s">
        <v>177</v>
      </c>
      <c r="G2488" s="12">
        <f>[1]动作!$A2487+[1]动作!$B2487</f>
        <v>43203.849189814813</v>
      </c>
      <c r="H2488" s="12"/>
      <c r="I2488" s="11"/>
    </row>
    <row r="2489" spans="1:9" hidden="1" x14ac:dyDescent="0.3">
      <c r="A2489" s="24">
        <v>2487</v>
      </c>
      <c r="B2489" s="11" t="str">
        <f>IFERROR(INDEX({"JSNY-BJ0001-01";"JSNY-JS0022-01";"JSNY-JS0002-01"},MATCH(D2489,{"BJ_zhongyu";"JS_WX_liteer";"JS_CZ_wodefeng"},0)),"")</f>
        <v>JSNY-JS0002-01</v>
      </c>
      <c r="C2489" s="11" t="str">
        <f>IFERROR(INDEX({"北京中裕世纪大酒店";"江苏利特尔绿色包装股份有限公司";"常州市金坛沃德丰电子科技有限公司"},MATCH(D2489,{"BJ_zhongyu";"JS_WX_liteer";"JS_CZ_wodefeng"},0)),"")</f>
        <v>常州市金坛沃德丰电子科技有限公司</v>
      </c>
      <c r="D2489" s="11" t="str">
        <f>[1]动作!$G2488</f>
        <v>JS_CZ_wodefeng</v>
      </c>
      <c r="E2489" s="11" t="str">
        <f>[1]动作!$D2488</f>
        <v>分系统1BMS5SOC过低二级故障</v>
      </c>
      <c r="F2489" s="11" t="s">
        <v>177</v>
      </c>
      <c r="G2489" s="12">
        <f>[1]动作!$A2488+[1]动作!$B2488</f>
        <v>43203.855034722219</v>
      </c>
      <c r="H2489" s="12"/>
      <c r="I2489" s="11"/>
    </row>
    <row r="2490" spans="1:9" hidden="1" x14ac:dyDescent="0.3">
      <c r="A2490" s="24">
        <v>2488</v>
      </c>
      <c r="B2490" s="11" t="str">
        <f>IFERROR(INDEX({"JSNY-BJ0001-01";"JSNY-JS0022-01";"JSNY-JS0002-01"},MATCH(D2490,{"BJ_zhongyu";"JS_WX_liteer";"JS_CZ_wodefeng"},0)),"")</f>
        <v>JSNY-JS0022-01</v>
      </c>
      <c r="C2490" s="11" t="str">
        <f>IFERROR(INDEX({"北京中裕世纪大酒店";"江苏利特尔绿色包装股份有限公司";"常州市金坛沃德丰电子科技有限公司"},MATCH(D2490,{"BJ_zhongyu";"JS_WX_liteer";"JS_CZ_wodefeng"},0)),"")</f>
        <v>江苏利特尔绿色包装股份有限公司</v>
      </c>
      <c r="D2490" s="11" t="str">
        <f>[1]动作!$G2489</f>
        <v>JS_WX_liteer</v>
      </c>
      <c r="E2490" s="11" t="str">
        <f>[1]动作!$D2489</f>
        <v>分系统1BMS8单体电压过低一级故障</v>
      </c>
      <c r="F2490" s="11" t="s">
        <v>177</v>
      </c>
      <c r="G2490" s="12">
        <f>[1]动作!$A2489+[1]动作!$B2489</f>
        <v>43203.858101851853</v>
      </c>
      <c r="H2490" s="12"/>
      <c r="I2490" s="11"/>
    </row>
    <row r="2491" spans="1:9" hidden="1" x14ac:dyDescent="0.3">
      <c r="A2491" s="24">
        <v>2489</v>
      </c>
      <c r="B2491" s="11" t="str">
        <f>IFERROR(INDEX({"JSNY-BJ0001-01";"JSNY-JS0022-01";"JSNY-JS0002-01"},MATCH(D2491,{"BJ_zhongyu";"JS_WX_liteer";"JS_CZ_wodefeng"},0)),"")</f>
        <v>JSNY-JS0022-01</v>
      </c>
      <c r="C2491" s="11" t="str">
        <f>IFERROR(INDEX({"北京中裕世纪大酒店";"江苏利特尔绿色包装股份有限公司";"常州市金坛沃德丰电子科技有限公司"},MATCH(D2491,{"BJ_zhongyu";"JS_WX_liteer";"JS_CZ_wodefeng"},0)),"")</f>
        <v>江苏利特尔绿色包装股份有限公司</v>
      </c>
      <c r="D2491" s="11" t="str">
        <f>[1]动作!$G2490</f>
        <v>JS_WX_liteer</v>
      </c>
      <c r="E2491" s="11" t="str">
        <f>[1]动作!$D2490</f>
        <v>分系统1BMS8单体电压过低二级故障</v>
      </c>
      <c r="F2491" s="11" t="s">
        <v>177</v>
      </c>
      <c r="G2491" s="12">
        <f>[1]动作!$A2490+[1]动作!$B2490</f>
        <v>43203.858101851853</v>
      </c>
      <c r="H2491" s="12"/>
      <c r="I2491" s="11"/>
    </row>
    <row r="2492" spans="1:9" hidden="1" x14ac:dyDescent="0.3">
      <c r="A2492" s="24">
        <v>2490</v>
      </c>
      <c r="B2492" s="11" t="str">
        <f>IFERROR(INDEX({"JSNY-BJ0001-01";"JSNY-JS0022-01";"JSNY-JS0002-01"},MATCH(D2492,{"BJ_zhongyu";"JS_WX_liteer";"JS_CZ_wodefeng"},0)),"")</f>
        <v>JSNY-JS0022-01</v>
      </c>
      <c r="C2492" s="11" t="str">
        <f>IFERROR(INDEX({"北京中裕世纪大酒店";"江苏利特尔绿色包装股份有限公司";"常州市金坛沃德丰电子科技有限公司"},MATCH(D2492,{"BJ_zhongyu";"JS_WX_liteer";"JS_CZ_wodefeng"},0)),"")</f>
        <v>江苏利特尔绿色包装股份有限公司</v>
      </c>
      <c r="D2492" s="11" t="str">
        <f>[1]动作!$G2491</f>
        <v>JS_WX_liteer</v>
      </c>
      <c r="E2492" s="11" t="str">
        <f>[1]动作!$D2491</f>
        <v>分系统1BMS9单体电压过低一级故障</v>
      </c>
      <c r="F2492" s="11" t="s">
        <v>177</v>
      </c>
      <c r="G2492" s="12">
        <f>[1]动作!$A2491+[1]动作!$B2491</f>
        <v>43203.858506944445</v>
      </c>
      <c r="H2492" s="12"/>
      <c r="I2492" s="11"/>
    </row>
    <row r="2493" spans="1:9" hidden="1" x14ac:dyDescent="0.3">
      <c r="A2493" s="24">
        <v>2491</v>
      </c>
      <c r="B2493" s="11" t="str">
        <f>IFERROR(INDEX({"JSNY-BJ0001-01";"JSNY-JS0022-01";"JSNY-JS0002-01"},MATCH(D2493,{"BJ_zhongyu";"JS_WX_liteer";"JS_CZ_wodefeng"},0)),"")</f>
        <v>JSNY-JS0022-01</v>
      </c>
      <c r="C2493" s="11" t="str">
        <f>IFERROR(INDEX({"北京中裕世纪大酒店";"江苏利特尔绿色包装股份有限公司";"常州市金坛沃德丰电子科技有限公司"},MATCH(D2493,{"BJ_zhongyu";"JS_WX_liteer";"JS_CZ_wodefeng"},0)),"")</f>
        <v>江苏利特尔绿色包装股份有限公司</v>
      </c>
      <c r="D2493" s="11" t="str">
        <f>[1]动作!$G2492</f>
        <v>JS_WX_liteer</v>
      </c>
      <c r="E2493" s="11" t="str">
        <f>[1]动作!$D2492</f>
        <v>分系统1BMS9单体电压过低二级故障</v>
      </c>
      <c r="F2493" s="11" t="s">
        <v>177</v>
      </c>
      <c r="G2493" s="12">
        <f>[1]动作!$A2492+[1]动作!$B2492</f>
        <v>43203.858506944445</v>
      </c>
      <c r="H2493" s="12"/>
      <c r="I2493" s="11"/>
    </row>
    <row r="2494" spans="1:9" hidden="1" x14ac:dyDescent="0.3">
      <c r="A2494" s="24">
        <v>2492</v>
      </c>
      <c r="B2494" s="11" t="str">
        <f>IFERROR(INDEX({"JSNY-BJ0001-01";"JSNY-JS0022-01";"JSNY-JS0002-01"},MATCH(D2494,{"BJ_zhongyu";"JS_WX_liteer";"JS_CZ_wodefeng"},0)),"")</f>
        <v>JSNY-JS0022-01</v>
      </c>
      <c r="C2494" s="11" t="str">
        <f>IFERROR(INDEX({"北京中裕世纪大酒店";"江苏利特尔绿色包装股份有限公司";"常州市金坛沃德丰电子科技有限公司"},MATCH(D2494,{"BJ_zhongyu";"JS_WX_liteer";"JS_CZ_wodefeng"},0)),"")</f>
        <v>江苏利特尔绿色包装股份有限公司</v>
      </c>
      <c r="D2494" s="11" t="str">
        <f>[1]动作!$G2493</f>
        <v>JS_WX_liteer</v>
      </c>
      <c r="E2494" s="11" t="str">
        <f>[1]动作!$D2493</f>
        <v>分系统1BMS3单体电压过低一级故障</v>
      </c>
      <c r="F2494" s="11" t="s">
        <v>177</v>
      </c>
      <c r="G2494" s="12">
        <f>[1]动作!$A2493+[1]动作!$B2493</f>
        <v>43203.858854166669</v>
      </c>
      <c r="H2494" s="12"/>
      <c r="I2494" s="11"/>
    </row>
    <row r="2495" spans="1:9" hidden="1" x14ac:dyDescent="0.3">
      <c r="A2495" s="24">
        <v>2493</v>
      </c>
      <c r="B2495" s="11" t="str">
        <f>IFERROR(INDEX({"JSNY-BJ0001-01";"JSNY-JS0022-01";"JSNY-JS0002-01"},MATCH(D2495,{"BJ_zhongyu";"JS_WX_liteer";"JS_CZ_wodefeng"},0)),"")</f>
        <v>JSNY-JS0022-01</v>
      </c>
      <c r="C2495" s="11" t="str">
        <f>IFERROR(INDEX({"北京中裕世纪大酒店";"江苏利特尔绿色包装股份有限公司";"常州市金坛沃德丰电子科技有限公司"},MATCH(D2495,{"BJ_zhongyu";"JS_WX_liteer";"JS_CZ_wodefeng"},0)),"")</f>
        <v>江苏利特尔绿色包装股份有限公司</v>
      </c>
      <c r="D2495" s="11" t="str">
        <f>[1]动作!$G2494</f>
        <v>JS_WX_liteer</v>
      </c>
      <c r="E2495" s="11" t="str">
        <f>[1]动作!$D2494</f>
        <v>分系统1BMS3单体电压过低二级故障</v>
      </c>
      <c r="F2495" s="11" t="s">
        <v>177</v>
      </c>
      <c r="G2495" s="12">
        <f>[1]动作!$A2494+[1]动作!$B2494</f>
        <v>43203.858854166669</v>
      </c>
      <c r="H2495" s="12"/>
      <c r="I2495" s="11"/>
    </row>
    <row r="2496" spans="1:9" hidden="1" x14ac:dyDescent="0.3">
      <c r="A2496" s="24">
        <v>2494</v>
      </c>
      <c r="B2496" s="11" t="str">
        <f>IFERROR(INDEX({"JSNY-BJ0001-01";"JSNY-JS0022-01";"JSNY-JS0002-01"},MATCH(D2496,{"BJ_zhongyu";"JS_WX_liteer";"JS_CZ_wodefeng"},0)),"")</f>
        <v>JSNY-JS0022-01</v>
      </c>
      <c r="C2496" s="11" t="str">
        <f>IFERROR(INDEX({"北京中裕世纪大酒店";"江苏利特尔绿色包装股份有限公司";"常州市金坛沃德丰电子科技有限公司"},MATCH(D2496,{"BJ_zhongyu";"JS_WX_liteer";"JS_CZ_wodefeng"},0)),"")</f>
        <v>江苏利特尔绿色包装股份有限公司</v>
      </c>
      <c r="D2496" s="11" t="str">
        <f>[1]动作!$G2495</f>
        <v>JS_WX_liteer</v>
      </c>
      <c r="E2496" s="11" t="str">
        <f>[1]动作!$D2495</f>
        <v>分系统1BMS1单体电压过低一级故障</v>
      </c>
      <c r="F2496" s="11" t="s">
        <v>177</v>
      </c>
      <c r="G2496" s="12">
        <f>[1]动作!$A2495+[1]动作!$B2495</f>
        <v>43203.860069444447</v>
      </c>
      <c r="H2496" s="12"/>
      <c r="I2496" s="11"/>
    </row>
    <row r="2497" spans="1:9" hidden="1" x14ac:dyDescent="0.3">
      <c r="A2497" s="24">
        <v>2495</v>
      </c>
      <c r="B2497" s="11" t="str">
        <f>IFERROR(INDEX({"JSNY-BJ0001-01";"JSNY-JS0022-01";"JSNY-JS0002-01"},MATCH(D2497,{"BJ_zhongyu";"JS_WX_liteer";"JS_CZ_wodefeng"},0)),"")</f>
        <v>JSNY-JS0022-01</v>
      </c>
      <c r="C2497" s="11" t="str">
        <f>IFERROR(INDEX({"北京中裕世纪大酒店";"江苏利特尔绿色包装股份有限公司";"常州市金坛沃德丰电子科技有限公司"},MATCH(D2497,{"BJ_zhongyu";"JS_WX_liteer";"JS_CZ_wodefeng"},0)),"")</f>
        <v>江苏利特尔绿色包装股份有限公司</v>
      </c>
      <c r="D2497" s="11" t="str">
        <f>[1]动作!$G2496</f>
        <v>JS_WX_liteer</v>
      </c>
      <c r="E2497" s="11" t="str">
        <f>[1]动作!$D2496</f>
        <v>分系统1BMS1单体电压过低二级故障</v>
      </c>
      <c r="F2497" s="11" t="s">
        <v>177</v>
      </c>
      <c r="G2497" s="12">
        <f>[1]动作!$A2496+[1]动作!$B2496</f>
        <v>43203.860069444447</v>
      </c>
      <c r="H2497" s="12"/>
      <c r="I2497" s="11"/>
    </row>
    <row r="2498" spans="1:9" hidden="1" x14ac:dyDescent="0.3">
      <c r="A2498" s="24">
        <v>2496</v>
      </c>
      <c r="B2498" s="11" t="str">
        <f>IFERROR(INDEX({"JSNY-BJ0001-01";"JSNY-JS0022-01";"JSNY-JS0002-01"},MATCH(D2498,{"BJ_zhongyu";"JS_WX_liteer";"JS_CZ_wodefeng"},0)),"")</f>
        <v>JSNY-JS0022-01</v>
      </c>
      <c r="C2498" s="11" t="str">
        <f>IFERROR(INDEX({"北京中裕世纪大酒店";"江苏利特尔绿色包装股份有限公司";"常州市金坛沃德丰电子科技有限公司"},MATCH(D2498,{"BJ_zhongyu";"JS_WX_liteer";"JS_CZ_wodefeng"},0)),"")</f>
        <v>江苏利特尔绿色包装股份有限公司</v>
      </c>
      <c r="D2498" s="11" t="str">
        <f>[1]动作!$G2497</f>
        <v>JS_WX_liteer</v>
      </c>
      <c r="E2498" s="11" t="str">
        <f>[1]动作!$D2497</f>
        <v>分系统1BMS4单体电压过低一级故障</v>
      </c>
      <c r="F2498" s="11" t="s">
        <v>177</v>
      </c>
      <c r="G2498" s="12">
        <f>[1]动作!$A2497+[1]动作!$B2497</f>
        <v>43203.860300925924</v>
      </c>
      <c r="H2498" s="12"/>
      <c r="I2498" s="11"/>
    </row>
    <row r="2499" spans="1:9" hidden="1" x14ac:dyDescent="0.3">
      <c r="A2499" s="24">
        <v>2497</v>
      </c>
      <c r="B2499" s="11" t="str">
        <f>IFERROR(INDEX({"JSNY-BJ0001-01";"JSNY-JS0022-01";"JSNY-JS0002-01"},MATCH(D2499,{"BJ_zhongyu";"JS_WX_liteer";"JS_CZ_wodefeng"},0)),"")</f>
        <v>JSNY-JS0022-01</v>
      </c>
      <c r="C2499" s="11" t="str">
        <f>IFERROR(INDEX({"北京中裕世纪大酒店";"江苏利特尔绿色包装股份有限公司";"常州市金坛沃德丰电子科技有限公司"},MATCH(D2499,{"BJ_zhongyu";"JS_WX_liteer";"JS_CZ_wodefeng"},0)),"")</f>
        <v>江苏利特尔绿色包装股份有限公司</v>
      </c>
      <c r="D2499" s="11" t="str">
        <f>[1]动作!$G2498</f>
        <v>JS_WX_liteer</v>
      </c>
      <c r="E2499" s="11" t="str">
        <f>[1]动作!$D2498</f>
        <v>分系统1BMS4单体电压过低二级故障</v>
      </c>
      <c r="F2499" s="11" t="s">
        <v>177</v>
      </c>
      <c r="G2499" s="12">
        <f>[1]动作!$A2498+[1]动作!$B2498</f>
        <v>43203.860300925924</v>
      </c>
      <c r="H2499" s="12"/>
      <c r="I2499" s="11"/>
    </row>
    <row r="2500" spans="1:9" hidden="1" x14ac:dyDescent="0.3">
      <c r="A2500" s="24">
        <v>2498</v>
      </c>
      <c r="B2500" s="11" t="str">
        <f>IFERROR(INDEX({"JSNY-BJ0001-01";"JSNY-JS0022-01";"JSNY-JS0002-01"},MATCH(D2500,{"BJ_zhongyu";"JS_WX_liteer";"JS_CZ_wodefeng"},0)),"")</f>
        <v>JSNY-JS0022-01</v>
      </c>
      <c r="C2500" s="11" t="str">
        <f>IFERROR(INDEX({"北京中裕世纪大酒店";"江苏利特尔绿色包装股份有限公司";"常州市金坛沃德丰电子科技有限公司"},MATCH(D2500,{"BJ_zhongyu";"JS_WX_liteer";"JS_CZ_wodefeng"},0)),"")</f>
        <v>江苏利特尔绿色包装股份有限公司</v>
      </c>
      <c r="D2500" s="11" t="str">
        <f>[1]动作!$G2499</f>
        <v>JS_WX_liteer</v>
      </c>
      <c r="E2500" s="11" t="str">
        <f>[1]动作!$D2499</f>
        <v>分系统1BMS7单体电压过低一级故障</v>
      </c>
      <c r="F2500" s="11" t="s">
        <v>177</v>
      </c>
      <c r="G2500" s="12">
        <f>[1]动作!$A2499+[1]动作!$B2499</f>
        <v>43203.860474537039</v>
      </c>
      <c r="H2500" s="12"/>
      <c r="I2500" s="11"/>
    </row>
    <row r="2501" spans="1:9" hidden="1" x14ac:dyDescent="0.3">
      <c r="A2501" s="24">
        <v>2499</v>
      </c>
      <c r="B2501" s="11" t="str">
        <f>IFERROR(INDEX({"JSNY-BJ0001-01";"JSNY-JS0022-01";"JSNY-JS0002-01"},MATCH(D2501,{"BJ_zhongyu";"JS_WX_liteer";"JS_CZ_wodefeng"},0)),"")</f>
        <v>JSNY-JS0022-01</v>
      </c>
      <c r="C2501" s="11" t="str">
        <f>IFERROR(INDEX({"北京中裕世纪大酒店";"江苏利特尔绿色包装股份有限公司";"常州市金坛沃德丰电子科技有限公司"},MATCH(D2501,{"BJ_zhongyu";"JS_WX_liteer";"JS_CZ_wodefeng"},0)),"")</f>
        <v>江苏利特尔绿色包装股份有限公司</v>
      </c>
      <c r="D2501" s="11" t="str">
        <f>[1]动作!$G2500</f>
        <v>JS_WX_liteer</v>
      </c>
      <c r="E2501" s="11" t="str">
        <f>[1]动作!$D2500</f>
        <v>分系统1BMS7单体电压过低二级故障</v>
      </c>
      <c r="F2501" s="11" t="s">
        <v>177</v>
      </c>
      <c r="G2501" s="12">
        <f>[1]动作!$A2500+[1]动作!$B2500</f>
        <v>43203.860474537039</v>
      </c>
      <c r="H2501" s="12"/>
      <c r="I2501" s="11"/>
    </row>
    <row r="2502" spans="1:9" hidden="1" x14ac:dyDescent="0.3">
      <c r="A2502" s="24">
        <v>2500</v>
      </c>
      <c r="B2502" s="11" t="str">
        <f>IFERROR(INDEX({"JSNY-BJ0001-01";"JSNY-JS0022-01";"JSNY-JS0002-01"},MATCH(D2502,{"BJ_zhongyu";"JS_WX_liteer";"JS_CZ_wodefeng"},0)),"")</f>
        <v>JSNY-JS0022-01</v>
      </c>
      <c r="C2502" s="11" t="str">
        <f>IFERROR(INDEX({"北京中裕世纪大酒店";"江苏利特尔绿色包装股份有限公司";"常州市金坛沃德丰电子科技有限公司"},MATCH(D2502,{"BJ_zhongyu";"JS_WX_liteer";"JS_CZ_wodefeng"},0)),"")</f>
        <v>江苏利特尔绿色包装股份有限公司</v>
      </c>
      <c r="D2502" s="11" t="str">
        <f>[1]动作!$G2501</f>
        <v>JS_WX_liteer</v>
      </c>
      <c r="E2502" s="11" t="str">
        <f>[1]动作!$D2501</f>
        <v>分系统1BMS2单体电压过低一级故障</v>
      </c>
      <c r="F2502" s="11" t="s">
        <v>177</v>
      </c>
      <c r="G2502" s="12">
        <f>[1]动作!$A2501+[1]动作!$B2501</f>
        <v>43203.860937500001</v>
      </c>
      <c r="H2502" s="12"/>
      <c r="I2502" s="11"/>
    </row>
    <row r="2503" spans="1:9" hidden="1" x14ac:dyDescent="0.3">
      <c r="A2503" s="24">
        <v>2501</v>
      </c>
      <c r="B2503" s="11" t="str">
        <f>IFERROR(INDEX({"JSNY-BJ0001-01";"JSNY-JS0022-01";"JSNY-JS0002-01"},MATCH(D2503,{"BJ_zhongyu";"JS_WX_liteer";"JS_CZ_wodefeng"},0)),"")</f>
        <v>JSNY-JS0022-01</v>
      </c>
      <c r="C2503" s="11" t="str">
        <f>IFERROR(INDEX({"北京中裕世纪大酒店";"江苏利特尔绿色包装股份有限公司";"常州市金坛沃德丰电子科技有限公司"},MATCH(D2503,{"BJ_zhongyu";"JS_WX_liteer";"JS_CZ_wodefeng"},0)),"")</f>
        <v>江苏利特尔绿色包装股份有限公司</v>
      </c>
      <c r="D2503" s="11" t="str">
        <f>[1]动作!$G2502</f>
        <v>JS_WX_liteer</v>
      </c>
      <c r="E2503" s="11" t="str">
        <f>[1]动作!$D2502</f>
        <v>分系统1BMS2单体电压过低二级故障</v>
      </c>
      <c r="F2503" s="11" t="s">
        <v>177</v>
      </c>
      <c r="G2503" s="12">
        <f>[1]动作!$A2502+[1]动作!$B2502</f>
        <v>43203.860937500001</v>
      </c>
      <c r="H2503" s="12"/>
      <c r="I2503" s="11"/>
    </row>
    <row r="2504" spans="1:9" hidden="1" x14ac:dyDescent="0.3">
      <c r="A2504" s="24">
        <v>2502</v>
      </c>
      <c r="B2504" s="11" t="str">
        <f>IFERROR(INDEX({"JSNY-BJ0001-01";"JSNY-JS0022-01";"JSNY-JS0002-01"},MATCH(D2504,{"BJ_zhongyu";"JS_WX_liteer";"JS_CZ_wodefeng"},0)),"")</f>
        <v>JSNY-JS0022-01</v>
      </c>
      <c r="C2504" s="11" t="str">
        <f>IFERROR(INDEX({"北京中裕世纪大酒店";"江苏利特尔绿色包装股份有限公司";"常州市金坛沃德丰电子科技有限公司"},MATCH(D2504,{"BJ_zhongyu";"JS_WX_liteer";"JS_CZ_wodefeng"},0)),"")</f>
        <v>江苏利特尔绿色包装股份有限公司</v>
      </c>
      <c r="D2504" s="11" t="str">
        <f>[1]动作!$G2503</f>
        <v>JS_WX_liteer</v>
      </c>
      <c r="E2504" s="11" t="str">
        <f>[1]动作!$D2503</f>
        <v>分系统1BMS5单体电压过低一级故障</v>
      </c>
      <c r="F2504" s="11" t="s">
        <v>177</v>
      </c>
      <c r="G2504" s="12">
        <f>[1]动作!$A2503+[1]动作!$B2503</f>
        <v>43203.860937500001</v>
      </c>
      <c r="H2504" s="12"/>
      <c r="I2504" s="11"/>
    </row>
    <row r="2505" spans="1:9" hidden="1" x14ac:dyDescent="0.3">
      <c r="A2505" s="24">
        <v>2503</v>
      </c>
      <c r="B2505" s="11" t="str">
        <f>IFERROR(INDEX({"JSNY-BJ0001-01";"JSNY-JS0022-01";"JSNY-JS0002-01"},MATCH(D2505,{"BJ_zhongyu";"JS_WX_liteer";"JS_CZ_wodefeng"},0)),"")</f>
        <v>JSNY-JS0022-01</v>
      </c>
      <c r="C2505" s="11" t="str">
        <f>IFERROR(INDEX({"北京中裕世纪大酒店";"江苏利特尔绿色包装股份有限公司";"常州市金坛沃德丰电子科技有限公司"},MATCH(D2505,{"BJ_zhongyu";"JS_WX_liteer";"JS_CZ_wodefeng"},0)),"")</f>
        <v>江苏利特尔绿色包装股份有限公司</v>
      </c>
      <c r="D2505" s="11" t="str">
        <f>[1]动作!$G2504</f>
        <v>JS_WX_liteer</v>
      </c>
      <c r="E2505" s="11" t="str">
        <f>[1]动作!$D2504</f>
        <v>分系统1BMS5单体电压过低二级故障</v>
      </c>
      <c r="F2505" s="11" t="s">
        <v>177</v>
      </c>
      <c r="G2505" s="12">
        <f>[1]动作!$A2504+[1]动作!$B2504</f>
        <v>43203.860937500001</v>
      </c>
      <c r="H2505" s="12"/>
      <c r="I2505" s="11"/>
    </row>
    <row r="2506" spans="1:9" hidden="1" x14ac:dyDescent="0.3">
      <c r="A2506" s="24">
        <v>2504</v>
      </c>
      <c r="B2506" s="11" t="str">
        <f>IFERROR(INDEX({"JSNY-BJ0001-01";"JSNY-JS0022-01";"JSNY-JS0002-01"},MATCH(D2506,{"BJ_zhongyu";"JS_WX_liteer";"JS_CZ_wodefeng"},0)),"")</f>
        <v>JSNY-JS0022-01</v>
      </c>
      <c r="C2506" s="11" t="str">
        <f>IFERROR(INDEX({"北京中裕世纪大酒店";"江苏利特尔绿色包装股份有限公司";"常州市金坛沃德丰电子科技有限公司"},MATCH(D2506,{"BJ_zhongyu";"JS_WX_liteer";"JS_CZ_wodefeng"},0)),"")</f>
        <v>江苏利特尔绿色包装股份有限公司</v>
      </c>
      <c r="D2506" s="11" t="str">
        <f>[1]动作!$G2505</f>
        <v>JS_WX_liteer</v>
      </c>
      <c r="E2506" s="11" t="str">
        <f>[1]动作!$D2505</f>
        <v>分系统1BMS6单体电压过低一级故障</v>
      </c>
      <c r="F2506" s="11" t="s">
        <v>177</v>
      </c>
      <c r="G2506" s="12">
        <f>[1]动作!$A2505+[1]动作!$B2505</f>
        <v>43203.861226851855</v>
      </c>
      <c r="H2506" s="12"/>
      <c r="I2506" s="11"/>
    </row>
    <row r="2507" spans="1:9" hidden="1" x14ac:dyDescent="0.3">
      <c r="A2507" s="24">
        <v>2505</v>
      </c>
      <c r="B2507" s="11" t="str">
        <f>IFERROR(INDEX({"JSNY-BJ0001-01";"JSNY-JS0022-01";"JSNY-JS0002-01"},MATCH(D2507,{"BJ_zhongyu";"JS_WX_liteer";"JS_CZ_wodefeng"},0)),"")</f>
        <v>JSNY-JS0022-01</v>
      </c>
      <c r="C2507" s="11" t="str">
        <f>IFERROR(INDEX({"北京中裕世纪大酒店";"江苏利特尔绿色包装股份有限公司";"常州市金坛沃德丰电子科技有限公司"},MATCH(D2507,{"BJ_zhongyu";"JS_WX_liteer";"JS_CZ_wodefeng"},0)),"")</f>
        <v>江苏利特尔绿色包装股份有限公司</v>
      </c>
      <c r="D2507" s="11" t="str">
        <f>[1]动作!$G2506</f>
        <v>JS_WX_liteer</v>
      </c>
      <c r="E2507" s="11" t="str">
        <f>[1]动作!$D2506</f>
        <v>分系统1BMS6单体电压过低二级故障</v>
      </c>
      <c r="F2507" s="11" t="s">
        <v>177</v>
      </c>
      <c r="G2507" s="12">
        <f>[1]动作!$A2506+[1]动作!$B2506</f>
        <v>43203.861226851855</v>
      </c>
      <c r="H2507" s="12"/>
      <c r="I2507" s="11"/>
    </row>
    <row r="2508" spans="1:9" hidden="1" x14ac:dyDescent="0.3">
      <c r="A2508" s="24">
        <v>2506</v>
      </c>
      <c r="B2508" s="11" t="str">
        <f>IFERROR(INDEX({"JSNY-BJ0001-01";"JSNY-JS0022-01";"JSNY-JS0002-01"},MATCH(D2508,{"BJ_zhongyu";"JS_WX_liteer";"JS_CZ_wodefeng"},0)),"")</f>
        <v>JSNY-JS0022-01</v>
      </c>
      <c r="C2508" s="11" t="str">
        <f>IFERROR(INDEX({"北京中裕世纪大酒店";"江苏利特尔绿色包装股份有限公司";"常州市金坛沃德丰电子科技有限公司"},MATCH(D2508,{"BJ_zhongyu";"JS_WX_liteer";"JS_CZ_wodefeng"},0)),"")</f>
        <v>江苏利特尔绿色包装股份有限公司</v>
      </c>
      <c r="D2508" s="11" t="str">
        <f>[1]动作!$G2507</f>
        <v>JS_WX_liteer</v>
      </c>
      <c r="E2508" s="11" t="str">
        <f>[1]动作!$D2507</f>
        <v>分系统1BMS3SOC过低一级故障</v>
      </c>
      <c r="F2508" s="11" t="s">
        <v>177</v>
      </c>
      <c r="G2508" s="12">
        <f>[1]动作!$A2507+[1]动作!$B2507</f>
        <v>43203.867893518516</v>
      </c>
      <c r="H2508" s="12"/>
      <c r="I2508" s="11"/>
    </row>
    <row r="2509" spans="1:9" hidden="1" x14ac:dyDescent="0.3">
      <c r="A2509" s="24">
        <v>2507</v>
      </c>
      <c r="B2509" s="11" t="str">
        <f>IFERROR(INDEX({"JSNY-BJ0001-01";"JSNY-JS0022-01";"JSNY-JS0002-01"},MATCH(D2509,{"BJ_zhongyu";"JS_WX_liteer";"JS_CZ_wodefeng"},0)),"")</f>
        <v>JSNY-JS0022-01</v>
      </c>
      <c r="C2509" s="11" t="str">
        <f>IFERROR(INDEX({"北京中裕世纪大酒店";"江苏利特尔绿色包装股份有限公司";"常州市金坛沃德丰电子科技有限公司"},MATCH(D2509,{"BJ_zhongyu";"JS_WX_liteer";"JS_CZ_wodefeng"},0)),"")</f>
        <v>江苏利特尔绿色包装股份有限公司</v>
      </c>
      <c r="D2509" s="11" t="str">
        <f>[1]动作!$G2508</f>
        <v>JS_WX_liteer</v>
      </c>
      <c r="E2509" s="11" t="str">
        <f>[1]动作!$D2508</f>
        <v>分系统1BMS3SOC过低二级故障</v>
      </c>
      <c r="F2509" s="11" t="s">
        <v>177</v>
      </c>
      <c r="G2509" s="12">
        <f>[1]动作!$A2508+[1]动作!$B2508</f>
        <v>43203.867893518516</v>
      </c>
      <c r="H2509" s="12"/>
      <c r="I2509" s="11"/>
    </row>
    <row r="2510" spans="1:9" hidden="1" x14ac:dyDescent="0.3">
      <c r="A2510" s="24">
        <v>2508</v>
      </c>
      <c r="B2510" s="11" t="str">
        <f>IFERROR(INDEX({"JSNY-BJ0001-01";"JSNY-JS0022-01";"JSNY-JS0002-01"},MATCH(D2510,{"BJ_zhongyu";"JS_WX_liteer";"JS_CZ_wodefeng"},0)),"")</f>
        <v>JSNY-JS0002-01</v>
      </c>
      <c r="C2510" s="11" t="str">
        <f>IFERROR(INDEX({"北京中裕世纪大酒店";"江苏利特尔绿色包装股份有限公司";"常州市金坛沃德丰电子科技有限公司"},MATCH(D2510,{"BJ_zhongyu";"JS_WX_liteer";"JS_CZ_wodefeng"},0)),"")</f>
        <v>常州市金坛沃德丰电子科技有限公司</v>
      </c>
      <c r="D2510" s="11" t="str">
        <f>[1]动作!$G2509</f>
        <v>JS_CZ_wodefeng</v>
      </c>
      <c r="E2510" s="11" t="str">
        <f>[1]动作!$D2509</f>
        <v>分系统1BMS5SOC过低一级故障</v>
      </c>
      <c r="F2510" s="11" t="s">
        <v>177</v>
      </c>
      <c r="G2510" s="12">
        <f>[1]动作!$A2509+[1]动作!$B2509</f>
        <v>43203.879305555558</v>
      </c>
      <c r="H2510" s="12"/>
      <c r="I2510" s="11"/>
    </row>
    <row r="2511" spans="1:9" hidden="1" x14ac:dyDescent="0.3">
      <c r="A2511" s="24">
        <v>2509</v>
      </c>
      <c r="B2511" s="11" t="str">
        <f>IFERROR(INDEX({"JSNY-BJ0001-01";"JSNY-JS0022-01";"JSNY-JS0002-01"},MATCH(D2511,{"BJ_zhongyu";"JS_WX_liteer";"JS_CZ_wodefeng"},0)),"")</f>
        <v>JSNY-JS0002-01</v>
      </c>
      <c r="C2511" s="11" t="str">
        <f>IFERROR(INDEX({"北京中裕世纪大酒店";"江苏利特尔绿色包装股份有限公司";"常州市金坛沃德丰电子科技有限公司"},MATCH(D2511,{"BJ_zhongyu";"JS_WX_liteer";"JS_CZ_wodefeng"},0)),"")</f>
        <v>常州市金坛沃德丰电子科技有限公司</v>
      </c>
      <c r="D2511" s="11" t="str">
        <f>[1]动作!$G2510</f>
        <v>JS_CZ_wodefeng</v>
      </c>
      <c r="E2511" s="11" t="str">
        <f>[1]动作!$D2510</f>
        <v>分系统1BMS5SOC过低一级故障</v>
      </c>
      <c r="F2511" s="11" t="s">
        <v>177</v>
      </c>
      <c r="G2511" s="12">
        <f>[1]动作!$A2510+[1]动作!$B2510</f>
        <v>43203.879594907405</v>
      </c>
      <c r="H2511" s="12"/>
      <c r="I2511" s="11"/>
    </row>
    <row r="2512" spans="1:9" hidden="1" x14ac:dyDescent="0.3">
      <c r="A2512" s="24">
        <v>2510</v>
      </c>
      <c r="B2512" s="11" t="str">
        <f>IFERROR(INDEX({"JSNY-BJ0001-01";"JSNY-JS0022-01";"JSNY-JS0002-01"},MATCH(D2512,{"BJ_zhongyu";"JS_WX_liteer";"JS_CZ_wodefeng"},0)),"")</f>
        <v>JSNY-JS0002-01</v>
      </c>
      <c r="C2512" s="11" t="str">
        <f>IFERROR(INDEX({"北京中裕世纪大酒店";"江苏利特尔绿色包装股份有限公司";"常州市金坛沃德丰电子科技有限公司"},MATCH(D2512,{"BJ_zhongyu";"JS_WX_liteer";"JS_CZ_wodefeng"},0)),"")</f>
        <v>常州市金坛沃德丰电子科技有限公司</v>
      </c>
      <c r="D2512" s="11" t="str">
        <f>[1]动作!$G2511</f>
        <v>JS_CZ_wodefeng</v>
      </c>
      <c r="E2512" s="11" t="str">
        <f>[1]动作!$D2511</f>
        <v>分系统1BMS5SOC过低一级故障</v>
      </c>
      <c r="F2512" s="11" t="s">
        <v>177</v>
      </c>
      <c r="G2512" s="12">
        <f>[1]动作!$A2511+[1]动作!$B2511</f>
        <v>43203.879942129628</v>
      </c>
      <c r="H2512" s="12"/>
      <c r="I2512" s="11"/>
    </row>
    <row r="2513" spans="1:9" hidden="1" x14ac:dyDescent="0.3">
      <c r="A2513" s="24">
        <v>2511</v>
      </c>
      <c r="B2513" s="11" t="str">
        <f>IFERROR(INDEX({"JSNY-BJ0001-01";"JSNY-JS0022-01";"JSNY-JS0002-01"},MATCH(D2513,{"BJ_zhongyu";"JS_WX_liteer";"JS_CZ_wodefeng"},0)),"")</f>
        <v>JSNY-JS0002-01</v>
      </c>
      <c r="C2513" s="11" t="str">
        <f>IFERROR(INDEX({"北京中裕世纪大酒店";"江苏利特尔绿色包装股份有限公司";"常州市金坛沃德丰电子科技有限公司"},MATCH(D2513,{"BJ_zhongyu";"JS_WX_liteer";"JS_CZ_wodefeng"},0)),"")</f>
        <v>常州市金坛沃德丰电子科技有限公司</v>
      </c>
      <c r="D2513" s="11" t="str">
        <f>[1]动作!$G2512</f>
        <v>JS_CZ_wodefeng</v>
      </c>
      <c r="E2513" s="11" t="str">
        <f>[1]动作!$D2512</f>
        <v>分系统1BMS1SOC过低一级故障</v>
      </c>
      <c r="F2513" s="11" t="s">
        <v>177</v>
      </c>
      <c r="G2513" s="12">
        <f>[1]动作!$A2512+[1]动作!$B2512</f>
        <v>43203.999930555554</v>
      </c>
      <c r="H2513" s="12"/>
      <c r="I2513" s="11"/>
    </row>
    <row r="2514" spans="1:9" hidden="1" x14ac:dyDescent="0.3">
      <c r="A2514" s="24">
        <v>2512</v>
      </c>
      <c r="B2514" s="11" t="str">
        <f>IFERROR(INDEX({"JSNY-BJ0001-01";"JSNY-JS0022-01";"JSNY-JS0002-01"},MATCH(D2514,{"BJ_zhongyu";"JS_WX_liteer";"JS_CZ_wodefeng"},0)),"")</f>
        <v>JSNY-JS0002-01</v>
      </c>
      <c r="C2514" s="11" t="str">
        <f>IFERROR(INDEX({"北京中裕世纪大酒店";"江苏利特尔绿色包装股份有限公司";"常州市金坛沃德丰电子科技有限公司"},MATCH(D2514,{"BJ_zhongyu";"JS_WX_liteer";"JS_CZ_wodefeng"},0)),"")</f>
        <v>常州市金坛沃德丰电子科技有限公司</v>
      </c>
      <c r="D2514" s="11" t="str">
        <f>[1]动作!$G2513</f>
        <v>JS_CZ_wodefeng</v>
      </c>
      <c r="E2514" s="11" t="str">
        <f>[1]动作!$D2513</f>
        <v>分系统1BMS2SOC过低一级故障</v>
      </c>
      <c r="F2514" s="11" t="s">
        <v>177</v>
      </c>
      <c r="G2514" s="12">
        <f>[1]动作!$A2513+[1]动作!$B2513</f>
        <v>43203.999930555554</v>
      </c>
      <c r="H2514" s="12"/>
      <c r="I2514" s="11"/>
    </row>
    <row r="2515" spans="1:9" hidden="1" x14ac:dyDescent="0.3">
      <c r="A2515" s="24">
        <v>2513</v>
      </c>
      <c r="B2515" s="11" t="str">
        <f>IFERROR(INDEX({"JSNY-BJ0001-01";"JSNY-JS0022-01";"JSNY-JS0002-01"},MATCH(D2515,{"BJ_zhongyu";"JS_WX_liteer";"JS_CZ_wodefeng"},0)),"")</f>
        <v>JSNY-JS0002-01</v>
      </c>
      <c r="C2515" s="11" t="str">
        <f>IFERROR(INDEX({"北京中裕世纪大酒店";"江苏利特尔绿色包装股份有限公司";"常州市金坛沃德丰电子科技有限公司"},MATCH(D2515,{"BJ_zhongyu";"JS_WX_liteer";"JS_CZ_wodefeng"},0)),"")</f>
        <v>常州市金坛沃德丰电子科技有限公司</v>
      </c>
      <c r="D2515" s="11" t="str">
        <f>[1]动作!$G2514</f>
        <v>JS_CZ_wodefeng</v>
      </c>
      <c r="E2515" s="11" t="str">
        <f>[1]动作!$D2514</f>
        <v>分系统1BMS4SOC过低一级故障</v>
      </c>
      <c r="F2515" s="11" t="s">
        <v>177</v>
      </c>
      <c r="G2515" s="12">
        <f>[1]动作!$A2514+[1]动作!$B2514</f>
        <v>43203.999930555554</v>
      </c>
      <c r="H2515" s="12"/>
      <c r="I2515" s="11"/>
    </row>
    <row r="2516" spans="1:9" hidden="1" x14ac:dyDescent="0.3">
      <c r="A2516" s="24">
        <v>2514</v>
      </c>
      <c r="B2516" s="11" t="str">
        <f>IFERROR(INDEX({"JSNY-BJ0001-01";"JSNY-JS0022-01";"JSNY-JS0002-01"},MATCH(D2516,{"BJ_zhongyu";"JS_WX_liteer";"JS_CZ_wodefeng"},0)),"")</f>
        <v>JSNY-JS0002-01</v>
      </c>
      <c r="C2516" s="11" t="str">
        <f>IFERROR(INDEX({"北京中裕世纪大酒店";"江苏利特尔绿色包装股份有限公司";"常州市金坛沃德丰电子科技有限公司"},MATCH(D2516,{"BJ_zhongyu";"JS_WX_liteer";"JS_CZ_wodefeng"},0)),"")</f>
        <v>常州市金坛沃德丰电子科技有限公司</v>
      </c>
      <c r="D2516" s="11" t="str">
        <f>[1]动作!$G2515</f>
        <v>JS_CZ_wodefeng</v>
      </c>
      <c r="E2516" s="11" t="str">
        <f>[1]动作!$D2515</f>
        <v>分系统1BMS6SOC过低一级故障</v>
      </c>
      <c r="F2516" s="11" t="s">
        <v>177</v>
      </c>
      <c r="G2516" s="12">
        <f>[1]动作!$A2515+[1]动作!$B2515</f>
        <v>43203.999930555554</v>
      </c>
      <c r="H2516" s="12"/>
      <c r="I2516" s="11"/>
    </row>
    <row r="2517" spans="1:9" hidden="1" x14ac:dyDescent="0.3">
      <c r="A2517" s="24">
        <v>2515</v>
      </c>
      <c r="B2517" s="11" t="str">
        <f>IFERROR(INDEX({"JSNY-BJ0001-01";"JSNY-JS0022-01";"JSNY-JS0002-01"},MATCH(D2517,{"BJ_zhongyu";"JS_WX_liteer";"JS_CZ_wodefeng"},0)),"")</f>
        <v>JSNY-JS0022-01</v>
      </c>
      <c r="C2517" s="11" t="str">
        <f>IFERROR(INDEX({"北京中裕世纪大酒店";"江苏利特尔绿色包装股份有限公司";"常州市金坛沃德丰电子科技有限公司"},MATCH(D2517,{"BJ_zhongyu";"JS_WX_liteer";"JS_CZ_wodefeng"},0)),"")</f>
        <v>江苏利特尔绿色包装股份有限公司</v>
      </c>
      <c r="D2517" s="11" t="str">
        <f>[1]动作!$G2516</f>
        <v>JS_WX_liteer</v>
      </c>
      <c r="E2517" s="11" t="str">
        <f>[1]动作!$D2516</f>
        <v>分系统1BMS8总电压过低一级故障</v>
      </c>
      <c r="F2517" s="11" t="s">
        <v>177</v>
      </c>
      <c r="G2517" s="12">
        <f>[1]动作!$A2516+[1]动作!$B2516</f>
        <v>43204.002418981479</v>
      </c>
      <c r="H2517" s="12"/>
      <c r="I2517" s="11"/>
    </row>
    <row r="2518" spans="1:9" hidden="1" x14ac:dyDescent="0.3">
      <c r="A2518" s="24">
        <v>2516</v>
      </c>
      <c r="B2518" s="11" t="str">
        <f>IFERROR(INDEX({"JSNY-BJ0001-01";"JSNY-JS0022-01";"JSNY-JS0002-01"},MATCH(D2518,{"BJ_zhongyu";"JS_WX_liteer";"JS_CZ_wodefeng"},0)),"")</f>
        <v>JSNY-JS0022-01</v>
      </c>
      <c r="C2518" s="11" t="str">
        <f>IFERROR(INDEX({"北京中裕世纪大酒店";"江苏利特尔绿色包装股份有限公司";"常州市金坛沃德丰电子科技有限公司"},MATCH(D2518,{"BJ_zhongyu";"JS_WX_liteer";"JS_CZ_wodefeng"},0)),"")</f>
        <v>江苏利特尔绿色包装股份有限公司</v>
      </c>
      <c r="D2518" s="11" t="str">
        <f>[1]动作!$G2517</f>
        <v>JS_WX_liteer</v>
      </c>
      <c r="E2518" s="11" t="str">
        <f>[1]动作!$D2517</f>
        <v>分系统1BMS9总电压过低一级故障</v>
      </c>
      <c r="F2518" s="11" t="s">
        <v>177</v>
      </c>
      <c r="G2518" s="12">
        <f>[1]动作!$A2517+[1]动作!$B2517</f>
        <v>43204.002476851849</v>
      </c>
      <c r="H2518" s="12"/>
      <c r="I2518" s="11"/>
    </row>
    <row r="2519" spans="1:9" hidden="1" x14ac:dyDescent="0.3">
      <c r="A2519" s="24">
        <v>2517</v>
      </c>
      <c r="B2519" s="11" t="str">
        <f>IFERROR(INDEX({"JSNY-BJ0001-01";"JSNY-JS0022-01";"JSNY-JS0002-01"},MATCH(D2519,{"BJ_zhongyu";"JS_WX_liteer";"JS_CZ_wodefeng"},0)),"")</f>
        <v>JSNY-JS0022-01</v>
      </c>
      <c r="C2519" s="11" t="str">
        <f>IFERROR(INDEX({"北京中裕世纪大酒店";"江苏利特尔绿色包装股份有限公司";"常州市金坛沃德丰电子科技有限公司"},MATCH(D2519,{"BJ_zhongyu";"JS_WX_liteer";"JS_CZ_wodefeng"},0)),"")</f>
        <v>江苏利特尔绿色包装股份有限公司</v>
      </c>
      <c r="D2519" s="11" t="str">
        <f>[1]动作!$G2518</f>
        <v>JS_WX_liteer</v>
      </c>
      <c r="E2519" s="11" t="str">
        <f>[1]动作!$D2518</f>
        <v>分系统1BMS3总电压过低一级故障</v>
      </c>
      <c r="F2519" s="11" t="s">
        <v>177</v>
      </c>
      <c r="G2519" s="12">
        <f>[1]动作!$A2518+[1]动作!$B2518</f>
        <v>43204.002592592595</v>
      </c>
      <c r="H2519" s="12"/>
      <c r="I2519" s="11"/>
    </row>
    <row r="2520" spans="1:9" hidden="1" x14ac:dyDescent="0.3">
      <c r="A2520" s="24">
        <v>2518</v>
      </c>
      <c r="B2520" s="11" t="str">
        <f>IFERROR(INDEX({"JSNY-BJ0001-01";"JSNY-JS0022-01";"JSNY-JS0002-01"},MATCH(D2520,{"BJ_zhongyu";"JS_WX_liteer";"JS_CZ_wodefeng"},0)),"")</f>
        <v>JSNY-JS0022-01</v>
      </c>
      <c r="C2520" s="11" t="str">
        <f>IFERROR(INDEX({"北京中裕世纪大酒店";"江苏利特尔绿色包装股份有限公司";"常州市金坛沃德丰电子科技有限公司"},MATCH(D2520,{"BJ_zhongyu";"JS_WX_liteer";"JS_CZ_wodefeng"},0)),"")</f>
        <v>江苏利特尔绿色包装股份有限公司</v>
      </c>
      <c r="D2520" s="11" t="str">
        <f>[1]动作!$G2519</f>
        <v>JS_WX_liteer</v>
      </c>
      <c r="E2520" s="11" t="str">
        <f>[1]动作!$D2519</f>
        <v>分系统1BMS4总电压过低一级故障</v>
      </c>
      <c r="F2520" s="11" t="s">
        <v>177</v>
      </c>
      <c r="G2520" s="12">
        <f>[1]动作!$A2519+[1]动作!$B2519</f>
        <v>43204.002650462964</v>
      </c>
      <c r="H2520" s="12"/>
      <c r="I2520" s="11"/>
    </row>
    <row r="2521" spans="1:9" hidden="1" x14ac:dyDescent="0.3">
      <c r="A2521" s="24">
        <v>2519</v>
      </c>
      <c r="B2521" s="11" t="str">
        <f>IFERROR(INDEX({"JSNY-BJ0001-01";"JSNY-JS0022-01";"JSNY-JS0002-01"},MATCH(D2521,{"BJ_zhongyu";"JS_WX_liteer";"JS_CZ_wodefeng"},0)),"")</f>
        <v>JSNY-JS0022-01</v>
      </c>
      <c r="C2521" s="11" t="str">
        <f>IFERROR(INDEX({"北京中裕世纪大酒店";"江苏利特尔绿色包装股份有限公司";"常州市金坛沃德丰电子科技有限公司"},MATCH(D2521,{"BJ_zhongyu";"JS_WX_liteer";"JS_CZ_wodefeng"},0)),"")</f>
        <v>江苏利特尔绿色包装股份有限公司</v>
      </c>
      <c r="D2521" s="11" t="str">
        <f>[1]动作!$G2520</f>
        <v>JS_WX_liteer</v>
      </c>
      <c r="E2521" s="11" t="str">
        <f>[1]动作!$D2520</f>
        <v>分系统1BMS1总电压过低一级故障</v>
      </c>
      <c r="F2521" s="11" t="s">
        <v>177</v>
      </c>
      <c r="G2521" s="12">
        <f>[1]动作!$A2520+[1]动作!$B2520</f>
        <v>43204.00271990741</v>
      </c>
      <c r="H2521" s="12"/>
      <c r="I2521" s="11"/>
    </row>
    <row r="2522" spans="1:9" hidden="1" x14ac:dyDescent="0.3">
      <c r="A2522" s="24">
        <v>2520</v>
      </c>
      <c r="B2522" s="11" t="str">
        <f>IFERROR(INDEX({"JSNY-BJ0001-01";"JSNY-JS0022-01";"JSNY-JS0002-01"},MATCH(D2522,{"BJ_zhongyu";"JS_WX_liteer";"JS_CZ_wodefeng"},0)),"")</f>
        <v>JSNY-JS0022-01</v>
      </c>
      <c r="C2522" s="11" t="str">
        <f>IFERROR(INDEX({"北京中裕世纪大酒店";"江苏利特尔绿色包装股份有限公司";"常州市金坛沃德丰电子科技有限公司"},MATCH(D2522,{"BJ_zhongyu";"JS_WX_liteer";"JS_CZ_wodefeng"},0)),"")</f>
        <v>江苏利特尔绿色包装股份有限公司</v>
      </c>
      <c r="D2522" s="11" t="str">
        <f>[1]动作!$G2521</f>
        <v>JS_WX_liteer</v>
      </c>
      <c r="E2522" s="11" t="str">
        <f>[1]动作!$D2521</f>
        <v>分系统1BMS2总电压过低一级故障</v>
      </c>
      <c r="F2522" s="11" t="s">
        <v>177</v>
      </c>
      <c r="G2522" s="12">
        <f>[1]动作!$A2521+[1]动作!$B2521</f>
        <v>43204.002766203703</v>
      </c>
      <c r="H2522" s="12"/>
      <c r="I2522" s="11"/>
    </row>
    <row r="2523" spans="1:9" hidden="1" x14ac:dyDescent="0.3">
      <c r="A2523" s="24">
        <v>2521</v>
      </c>
      <c r="B2523" s="11" t="str">
        <f>IFERROR(INDEX({"JSNY-BJ0001-01";"JSNY-JS0022-01";"JSNY-JS0002-01"},MATCH(D2523,{"BJ_zhongyu";"JS_WX_liteer";"JS_CZ_wodefeng"},0)),"")</f>
        <v>JSNY-JS0022-01</v>
      </c>
      <c r="C2523" s="11" t="str">
        <f>IFERROR(INDEX({"北京中裕世纪大酒店";"江苏利特尔绿色包装股份有限公司";"常州市金坛沃德丰电子科技有限公司"},MATCH(D2523,{"BJ_zhongyu";"JS_WX_liteer";"JS_CZ_wodefeng"},0)),"")</f>
        <v>江苏利特尔绿色包装股份有限公司</v>
      </c>
      <c r="D2523" s="11" t="str">
        <f>[1]动作!$G2522</f>
        <v>JS_WX_liteer</v>
      </c>
      <c r="E2523" s="11" t="str">
        <f>[1]动作!$D2522</f>
        <v>分系统1BMS7总电压过低一级故障</v>
      </c>
      <c r="F2523" s="11" t="s">
        <v>177</v>
      </c>
      <c r="G2523" s="12">
        <f>[1]动作!$A2522+[1]动作!$B2522</f>
        <v>43204.002766203703</v>
      </c>
      <c r="H2523" s="12"/>
      <c r="I2523" s="11"/>
    </row>
    <row r="2524" spans="1:9" hidden="1" x14ac:dyDescent="0.3">
      <c r="A2524" s="24">
        <v>2522</v>
      </c>
      <c r="B2524" s="11" t="str">
        <f>IFERROR(INDEX({"JSNY-BJ0001-01";"JSNY-JS0022-01";"JSNY-JS0002-01"},MATCH(D2524,{"BJ_zhongyu";"JS_WX_liteer";"JS_CZ_wodefeng"},0)),"")</f>
        <v>JSNY-JS0022-01</v>
      </c>
      <c r="C2524" s="11" t="str">
        <f>IFERROR(INDEX({"北京中裕世纪大酒店";"江苏利特尔绿色包装股份有限公司";"常州市金坛沃德丰电子科技有限公司"},MATCH(D2524,{"BJ_zhongyu";"JS_WX_liteer";"JS_CZ_wodefeng"},0)),"")</f>
        <v>江苏利特尔绿色包装股份有限公司</v>
      </c>
      <c r="D2524" s="11" t="str">
        <f>[1]动作!$G2523</f>
        <v>JS_WX_liteer</v>
      </c>
      <c r="E2524" s="11" t="str">
        <f>[1]动作!$D2523</f>
        <v>分系统1BMS6总电压过低一级故障</v>
      </c>
      <c r="F2524" s="11" t="s">
        <v>177</v>
      </c>
      <c r="G2524" s="12">
        <f>[1]动作!$A2523+[1]动作!$B2523</f>
        <v>43204.002824074072</v>
      </c>
      <c r="H2524" s="12"/>
      <c r="I2524" s="11"/>
    </row>
    <row r="2525" spans="1:9" hidden="1" x14ac:dyDescent="0.3">
      <c r="A2525" s="24">
        <v>2523</v>
      </c>
      <c r="B2525" s="11" t="str">
        <f>IFERROR(INDEX({"JSNY-BJ0001-01";"JSNY-JS0022-01";"JSNY-JS0002-01"},MATCH(D2525,{"BJ_zhongyu";"JS_WX_liteer";"JS_CZ_wodefeng"},0)),"")</f>
        <v>JSNY-JS0022-01</v>
      </c>
      <c r="C2525" s="11" t="str">
        <f>IFERROR(INDEX({"北京中裕世纪大酒店";"江苏利特尔绿色包装股份有限公司";"常州市金坛沃德丰电子科技有限公司"},MATCH(D2525,{"BJ_zhongyu";"JS_WX_liteer";"JS_CZ_wodefeng"},0)),"")</f>
        <v>江苏利特尔绿色包装股份有限公司</v>
      </c>
      <c r="D2525" s="11" t="str">
        <f>[1]动作!$G2524</f>
        <v>JS_WX_liteer</v>
      </c>
      <c r="E2525" s="11" t="str">
        <f>[1]动作!$D2524</f>
        <v>分系统1BMS5总电压过低一级故障</v>
      </c>
      <c r="F2525" s="11" t="s">
        <v>177</v>
      </c>
      <c r="G2525" s="12">
        <f>[1]动作!$A2524+[1]动作!$B2524</f>
        <v>43204.002893518518</v>
      </c>
      <c r="H2525" s="12"/>
      <c r="I2525" s="11"/>
    </row>
    <row r="2526" spans="1:9" hidden="1" x14ac:dyDescent="0.3">
      <c r="A2526" s="24">
        <v>2524</v>
      </c>
      <c r="B2526" s="11" t="str">
        <f>IFERROR(INDEX({"JSNY-BJ0001-01";"JSNY-JS0022-01";"JSNY-JS0002-01"},MATCH(D2526,{"BJ_zhongyu";"JS_WX_liteer";"JS_CZ_wodefeng"},0)),"")</f>
        <v>JSNY-JS0002-01</v>
      </c>
      <c r="C2526" s="11" t="str">
        <f>IFERROR(INDEX({"北京中裕世纪大酒店";"江苏利特尔绿色包装股份有限公司";"常州市金坛沃德丰电子科技有限公司"},MATCH(D2526,{"BJ_zhongyu";"JS_WX_liteer";"JS_CZ_wodefeng"},0)),"")</f>
        <v>常州市金坛沃德丰电子科技有限公司</v>
      </c>
      <c r="D2526" s="11" t="str">
        <f>[1]动作!$G2525</f>
        <v>JS_CZ_wodefeng</v>
      </c>
      <c r="E2526" s="11" t="str">
        <f>[1]动作!$D2525</f>
        <v>分系统1BMS1总电压过低一级故障</v>
      </c>
      <c r="F2526" s="11" t="s">
        <v>177</v>
      </c>
      <c r="G2526" s="12">
        <f>[1]动作!$A2525+[1]动作!$B2525</f>
        <v>43204.444664351853</v>
      </c>
      <c r="H2526" s="12"/>
      <c r="I2526" s="11"/>
    </row>
    <row r="2527" spans="1:9" hidden="1" x14ac:dyDescent="0.3">
      <c r="A2527" s="24">
        <v>2525</v>
      </c>
      <c r="B2527" s="11" t="str">
        <f>IFERROR(INDEX({"JSNY-BJ0001-01";"JSNY-JS0022-01";"JSNY-JS0002-01"},MATCH(D2527,{"BJ_zhongyu";"JS_WX_liteer";"JS_CZ_wodefeng"},0)),"")</f>
        <v>JSNY-JS0002-01</v>
      </c>
      <c r="C2527" s="11" t="str">
        <f>IFERROR(INDEX({"北京中裕世纪大酒店";"江苏利特尔绿色包装股份有限公司";"常州市金坛沃德丰电子科技有限公司"},MATCH(D2527,{"BJ_zhongyu";"JS_WX_liteer";"JS_CZ_wodefeng"},0)),"")</f>
        <v>常州市金坛沃德丰电子科技有限公司</v>
      </c>
      <c r="D2527" s="11" t="str">
        <f>[1]动作!$G2526</f>
        <v>JS_CZ_wodefeng</v>
      </c>
      <c r="E2527" s="11" t="str">
        <f>[1]动作!$D2526</f>
        <v>分系统1BMS1总电压过低二级故障</v>
      </c>
      <c r="F2527" s="11" t="s">
        <v>177</v>
      </c>
      <c r="G2527" s="12">
        <f>[1]动作!$A2526+[1]动作!$B2526</f>
        <v>43204.444664351853</v>
      </c>
      <c r="H2527" s="12"/>
      <c r="I2527" s="11"/>
    </row>
    <row r="2528" spans="1:9" hidden="1" x14ac:dyDescent="0.3">
      <c r="A2528" s="24">
        <v>2526</v>
      </c>
      <c r="B2528" s="11" t="str">
        <f>IFERROR(INDEX({"JSNY-BJ0001-01";"JSNY-JS0022-01";"JSNY-JS0002-01"},MATCH(D2528,{"BJ_zhongyu";"JS_WX_liteer";"JS_CZ_wodefeng"},0)),"")</f>
        <v>JSNY-JS0002-01</v>
      </c>
      <c r="C2528" s="11" t="str">
        <f>IFERROR(INDEX({"北京中裕世纪大酒店";"江苏利特尔绿色包装股份有限公司";"常州市金坛沃德丰电子科技有限公司"},MATCH(D2528,{"BJ_zhongyu";"JS_WX_liteer";"JS_CZ_wodefeng"},0)),"")</f>
        <v>常州市金坛沃德丰电子科技有限公司</v>
      </c>
      <c r="D2528" s="11" t="str">
        <f>[1]动作!$G2527</f>
        <v>JS_CZ_wodefeng</v>
      </c>
      <c r="E2528" s="11" t="str">
        <f>[1]动作!$D2527</f>
        <v>分系统1BMS3总电压过低一级故障</v>
      </c>
      <c r="F2528" s="11" t="s">
        <v>177</v>
      </c>
      <c r="G2528" s="12">
        <f>[1]动作!$A2527+[1]动作!$B2527</f>
        <v>43204.444953703707</v>
      </c>
      <c r="H2528" s="12"/>
      <c r="I2528" s="11"/>
    </row>
    <row r="2529" spans="1:9" hidden="1" x14ac:dyDescent="0.3">
      <c r="A2529" s="24">
        <v>2527</v>
      </c>
      <c r="B2529" s="11" t="str">
        <f>IFERROR(INDEX({"JSNY-BJ0001-01";"JSNY-JS0022-01";"JSNY-JS0002-01"},MATCH(D2529,{"BJ_zhongyu";"JS_WX_liteer";"JS_CZ_wodefeng"},0)),"")</f>
        <v>JSNY-JS0002-01</v>
      </c>
      <c r="C2529" s="11" t="str">
        <f>IFERROR(INDEX({"北京中裕世纪大酒店";"江苏利特尔绿色包装股份有限公司";"常州市金坛沃德丰电子科技有限公司"},MATCH(D2529,{"BJ_zhongyu";"JS_WX_liteer";"JS_CZ_wodefeng"},0)),"")</f>
        <v>常州市金坛沃德丰电子科技有限公司</v>
      </c>
      <c r="D2529" s="11" t="str">
        <f>[1]动作!$G2528</f>
        <v>JS_CZ_wodefeng</v>
      </c>
      <c r="E2529" s="11" t="str">
        <f>[1]动作!$D2528</f>
        <v>分系统1BMS3总电压过低二级故障</v>
      </c>
      <c r="F2529" s="11" t="s">
        <v>177</v>
      </c>
      <c r="G2529" s="12">
        <f>[1]动作!$A2528+[1]动作!$B2528</f>
        <v>43204.444953703707</v>
      </c>
      <c r="H2529" s="12"/>
      <c r="I2529" s="11"/>
    </row>
    <row r="2530" spans="1:9" hidden="1" x14ac:dyDescent="0.3">
      <c r="A2530" s="24">
        <v>2528</v>
      </c>
      <c r="B2530" s="11" t="str">
        <f>IFERROR(INDEX({"JSNY-BJ0001-01";"JSNY-JS0022-01";"JSNY-JS0002-01"},MATCH(D2530,{"BJ_zhongyu";"JS_WX_liteer";"JS_CZ_wodefeng"},0)),"")</f>
        <v>JSNY-JS0002-01</v>
      </c>
      <c r="C2530" s="11" t="str">
        <f>IFERROR(INDEX({"北京中裕世纪大酒店";"江苏利特尔绿色包装股份有限公司";"常州市金坛沃德丰电子科技有限公司"},MATCH(D2530,{"BJ_zhongyu";"JS_WX_liteer";"JS_CZ_wodefeng"},0)),"")</f>
        <v>常州市金坛沃德丰电子科技有限公司</v>
      </c>
      <c r="D2530" s="11" t="str">
        <f>[1]动作!$G2529</f>
        <v>JS_CZ_wodefeng</v>
      </c>
      <c r="E2530" s="11" t="str">
        <f>[1]动作!$D2529</f>
        <v>分系统1BMS6总电压过低一级故障</v>
      </c>
      <c r="F2530" s="11" t="s">
        <v>177</v>
      </c>
      <c r="G2530" s="12">
        <f>[1]动作!$A2529+[1]动作!$B2529</f>
        <v>43204.445243055554</v>
      </c>
      <c r="H2530" s="12"/>
      <c r="I2530" s="11"/>
    </row>
    <row r="2531" spans="1:9" hidden="1" x14ac:dyDescent="0.3">
      <c r="A2531" s="24">
        <v>2529</v>
      </c>
      <c r="B2531" s="11" t="str">
        <f>IFERROR(INDEX({"JSNY-BJ0001-01";"JSNY-JS0022-01";"JSNY-JS0002-01"},MATCH(D2531,{"BJ_zhongyu";"JS_WX_liteer";"JS_CZ_wodefeng"},0)),"")</f>
        <v>JSNY-JS0002-01</v>
      </c>
      <c r="C2531" s="11" t="str">
        <f>IFERROR(INDEX({"北京中裕世纪大酒店";"江苏利特尔绿色包装股份有限公司";"常州市金坛沃德丰电子科技有限公司"},MATCH(D2531,{"BJ_zhongyu";"JS_WX_liteer";"JS_CZ_wodefeng"},0)),"")</f>
        <v>常州市金坛沃德丰电子科技有限公司</v>
      </c>
      <c r="D2531" s="11" t="str">
        <f>[1]动作!$G2530</f>
        <v>JS_CZ_wodefeng</v>
      </c>
      <c r="E2531" s="11" t="str">
        <f>[1]动作!$D2530</f>
        <v>分系统1BMS6总电压过低二级故障</v>
      </c>
      <c r="F2531" s="11" t="s">
        <v>177</v>
      </c>
      <c r="G2531" s="12">
        <f>[1]动作!$A2530+[1]动作!$B2530</f>
        <v>43204.445243055554</v>
      </c>
      <c r="H2531" s="12"/>
      <c r="I2531" s="11"/>
    </row>
    <row r="2532" spans="1:9" hidden="1" x14ac:dyDescent="0.3">
      <c r="A2532" s="24">
        <v>2530</v>
      </c>
      <c r="B2532" s="11" t="str">
        <f>IFERROR(INDEX({"JSNY-BJ0001-01";"JSNY-JS0022-01";"JSNY-JS0002-01"},MATCH(D2532,{"BJ_zhongyu";"JS_WX_liteer";"JS_CZ_wodefeng"},0)),"")</f>
        <v>JSNY-JS0002-01</v>
      </c>
      <c r="C2532" s="11" t="str">
        <f>IFERROR(INDEX({"北京中裕世纪大酒店";"江苏利特尔绿色包装股份有限公司";"常州市金坛沃德丰电子科技有限公司"},MATCH(D2532,{"BJ_zhongyu";"JS_WX_liteer";"JS_CZ_wodefeng"},0)),"")</f>
        <v>常州市金坛沃德丰电子科技有限公司</v>
      </c>
      <c r="D2532" s="11" t="str">
        <f>[1]动作!$G2531</f>
        <v>JS_CZ_wodefeng</v>
      </c>
      <c r="E2532" s="11" t="str">
        <f>[1]动作!$D2531</f>
        <v>分系统1BMS2总电压过低一级故障</v>
      </c>
      <c r="F2532" s="11" t="s">
        <v>177</v>
      </c>
      <c r="G2532" s="12">
        <f>[1]动作!$A2531+[1]动作!$B2531</f>
        <v>43204.445648148147</v>
      </c>
      <c r="H2532" s="12"/>
      <c r="I2532" s="11"/>
    </row>
    <row r="2533" spans="1:9" hidden="1" x14ac:dyDescent="0.3">
      <c r="A2533" s="24">
        <v>2531</v>
      </c>
      <c r="B2533" s="11" t="str">
        <f>IFERROR(INDEX({"JSNY-BJ0001-01";"JSNY-JS0022-01";"JSNY-JS0002-01"},MATCH(D2533,{"BJ_zhongyu";"JS_WX_liteer";"JS_CZ_wodefeng"},0)),"")</f>
        <v>JSNY-JS0002-01</v>
      </c>
      <c r="C2533" s="11" t="str">
        <f>IFERROR(INDEX({"北京中裕世纪大酒店";"江苏利特尔绿色包装股份有限公司";"常州市金坛沃德丰电子科技有限公司"},MATCH(D2533,{"BJ_zhongyu";"JS_WX_liteer";"JS_CZ_wodefeng"},0)),"")</f>
        <v>常州市金坛沃德丰电子科技有限公司</v>
      </c>
      <c r="D2533" s="11" t="str">
        <f>[1]动作!$G2532</f>
        <v>JS_CZ_wodefeng</v>
      </c>
      <c r="E2533" s="11" t="str">
        <f>[1]动作!$D2532</f>
        <v>分系统1BMS2总电压过低二级故障</v>
      </c>
      <c r="F2533" s="11" t="s">
        <v>177</v>
      </c>
      <c r="G2533" s="12">
        <f>[1]动作!$A2532+[1]动作!$B2532</f>
        <v>43204.445648148147</v>
      </c>
      <c r="H2533" s="12"/>
      <c r="I2533" s="11"/>
    </row>
    <row r="2534" spans="1:9" hidden="1" x14ac:dyDescent="0.3">
      <c r="A2534" s="24">
        <v>2532</v>
      </c>
      <c r="B2534" s="11" t="str">
        <f>IFERROR(INDEX({"JSNY-BJ0001-01";"JSNY-JS0022-01";"JSNY-JS0002-01"},MATCH(D2534,{"BJ_zhongyu";"JS_WX_liteer";"JS_CZ_wodefeng"},0)),"")</f>
        <v>JSNY-JS0002-01</v>
      </c>
      <c r="C2534" s="11" t="str">
        <f>IFERROR(INDEX({"北京中裕世纪大酒店";"江苏利特尔绿色包装股份有限公司";"常州市金坛沃德丰电子科技有限公司"},MATCH(D2534,{"BJ_zhongyu";"JS_WX_liteer";"JS_CZ_wodefeng"},0)),"")</f>
        <v>常州市金坛沃德丰电子科技有限公司</v>
      </c>
      <c r="D2534" s="11" t="str">
        <f>[1]动作!$G2533</f>
        <v>JS_CZ_wodefeng</v>
      </c>
      <c r="E2534" s="11" t="str">
        <f>[1]动作!$D2533</f>
        <v>分系统1BMS4总电压过低一级故障</v>
      </c>
      <c r="F2534" s="11" t="s">
        <v>177</v>
      </c>
      <c r="G2534" s="12">
        <f>[1]动作!$A2533+[1]动作!$B2533</f>
        <v>43204.445821759262</v>
      </c>
      <c r="H2534" s="12"/>
      <c r="I2534" s="11"/>
    </row>
    <row r="2535" spans="1:9" hidden="1" x14ac:dyDescent="0.3">
      <c r="A2535" s="24">
        <v>2533</v>
      </c>
      <c r="B2535" s="11" t="str">
        <f>IFERROR(INDEX({"JSNY-BJ0001-01";"JSNY-JS0022-01";"JSNY-JS0002-01"},MATCH(D2535,{"BJ_zhongyu";"JS_WX_liteer";"JS_CZ_wodefeng"},0)),"")</f>
        <v>JSNY-JS0002-01</v>
      </c>
      <c r="C2535" s="11" t="str">
        <f>IFERROR(INDEX({"北京中裕世纪大酒店";"江苏利特尔绿色包装股份有限公司";"常州市金坛沃德丰电子科技有限公司"},MATCH(D2535,{"BJ_zhongyu";"JS_WX_liteer";"JS_CZ_wodefeng"},0)),"")</f>
        <v>常州市金坛沃德丰电子科技有限公司</v>
      </c>
      <c r="D2535" s="11" t="str">
        <f>[1]动作!$G2534</f>
        <v>JS_CZ_wodefeng</v>
      </c>
      <c r="E2535" s="11" t="str">
        <f>[1]动作!$D2534</f>
        <v>分系统1BMS4总电压过低二级故障</v>
      </c>
      <c r="F2535" s="11" t="s">
        <v>177</v>
      </c>
      <c r="G2535" s="12">
        <f>[1]动作!$A2534+[1]动作!$B2534</f>
        <v>43204.445821759262</v>
      </c>
      <c r="H2535" s="12"/>
      <c r="I2535" s="11"/>
    </row>
    <row r="2536" spans="1:9" hidden="1" x14ac:dyDescent="0.3">
      <c r="A2536" s="24">
        <v>2534</v>
      </c>
      <c r="B2536" s="11" t="str">
        <f>IFERROR(INDEX({"JSNY-BJ0001-01";"JSNY-JS0022-01";"JSNY-JS0002-01"},MATCH(D2536,{"BJ_zhongyu";"JS_WX_liteer";"JS_CZ_wodefeng"},0)),"")</f>
        <v>JSNY-JS0002-01</v>
      </c>
      <c r="C2536" s="11" t="str">
        <f>IFERROR(INDEX({"北京中裕世纪大酒店";"江苏利特尔绿色包装股份有限公司";"常州市金坛沃德丰电子科技有限公司"},MATCH(D2536,{"BJ_zhongyu";"JS_WX_liteer";"JS_CZ_wodefeng"},0)),"")</f>
        <v>常州市金坛沃德丰电子科技有限公司</v>
      </c>
      <c r="D2536" s="11" t="str">
        <f>[1]动作!$G2535</f>
        <v>JS_CZ_wodefeng</v>
      </c>
      <c r="E2536" s="11" t="str">
        <f>[1]动作!$D2535</f>
        <v>分系统1BMS5总电压过低一级故障</v>
      </c>
      <c r="F2536" s="11" t="s">
        <v>177</v>
      </c>
      <c r="G2536" s="12">
        <f>[1]动作!$A2535+[1]动作!$B2535</f>
        <v>43204.445821759262</v>
      </c>
      <c r="H2536" s="12"/>
      <c r="I2536" s="11"/>
    </row>
    <row r="2537" spans="1:9" hidden="1" x14ac:dyDescent="0.3">
      <c r="A2537" s="24">
        <v>2535</v>
      </c>
      <c r="B2537" s="11" t="str">
        <f>IFERROR(INDEX({"JSNY-BJ0001-01";"JSNY-JS0022-01";"JSNY-JS0002-01"},MATCH(D2537,{"BJ_zhongyu";"JS_WX_liteer";"JS_CZ_wodefeng"},0)),"")</f>
        <v>JSNY-JS0002-01</v>
      </c>
      <c r="C2537" s="11" t="str">
        <f>IFERROR(INDEX({"北京中裕世纪大酒店";"江苏利特尔绿色包装股份有限公司";"常州市金坛沃德丰电子科技有限公司"},MATCH(D2537,{"BJ_zhongyu";"JS_WX_liteer";"JS_CZ_wodefeng"},0)),"")</f>
        <v>常州市金坛沃德丰电子科技有限公司</v>
      </c>
      <c r="D2537" s="11" t="str">
        <f>[1]动作!$G2536</f>
        <v>JS_CZ_wodefeng</v>
      </c>
      <c r="E2537" s="11" t="str">
        <f>[1]动作!$D2536</f>
        <v>分系统1BMS5总电压过低二级故障</v>
      </c>
      <c r="F2537" s="11" t="s">
        <v>177</v>
      </c>
      <c r="G2537" s="12">
        <f>[1]动作!$A2536+[1]动作!$B2536</f>
        <v>43204.445821759262</v>
      </c>
      <c r="H2537" s="12"/>
      <c r="I2537" s="11"/>
    </row>
    <row r="2538" spans="1:9" hidden="1" x14ac:dyDescent="0.3">
      <c r="A2538" s="24">
        <v>2536</v>
      </c>
      <c r="B2538" s="11" t="str">
        <f>IFERROR(INDEX({"JSNY-BJ0001-01";"JSNY-JS0022-01";"JSNY-JS0002-01"},MATCH(D2538,{"BJ_zhongyu";"JS_WX_liteer";"JS_CZ_wodefeng"},0)),"")</f>
        <v>JSNY-JS0002-01</v>
      </c>
      <c r="C2538" s="11" t="str">
        <f>IFERROR(INDEX({"北京中裕世纪大酒店";"江苏利特尔绿色包装股份有限公司";"常州市金坛沃德丰电子科技有限公司"},MATCH(D2538,{"BJ_zhongyu";"JS_WX_liteer";"JS_CZ_wodefeng"},0)),"")</f>
        <v>常州市金坛沃德丰电子科技有限公司</v>
      </c>
      <c r="D2538" s="11" t="str">
        <f>[1]动作!$G2537</f>
        <v>JS_CZ_wodefeng</v>
      </c>
      <c r="E2538" s="11" t="str">
        <f>[1]动作!$D2537</f>
        <v>分系统1BMS2单体电压过低一级故障</v>
      </c>
      <c r="F2538" s="11" t="s">
        <v>177</v>
      </c>
      <c r="G2538" s="12">
        <f>[1]动作!$A2537+[1]动作!$B2537</f>
        <v>43204.451145833336</v>
      </c>
      <c r="H2538" s="12"/>
      <c r="I2538" s="11"/>
    </row>
    <row r="2539" spans="1:9" hidden="1" x14ac:dyDescent="0.3">
      <c r="A2539" s="24">
        <v>2537</v>
      </c>
      <c r="B2539" s="11" t="str">
        <f>IFERROR(INDEX({"JSNY-BJ0001-01";"JSNY-JS0022-01";"JSNY-JS0002-01"},MATCH(D2539,{"BJ_zhongyu";"JS_WX_liteer";"JS_CZ_wodefeng"},0)),"")</f>
        <v>JSNY-JS0002-01</v>
      </c>
      <c r="C2539" s="11" t="str">
        <f>IFERROR(INDEX({"北京中裕世纪大酒店";"江苏利特尔绿色包装股份有限公司";"常州市金坛沃德丰电子科技有限公司"},MATCH(D2539,{"BJ_zhongyu";"JS_WX_liteer";"JS_CZ_wodefeng"},0)),"")</f>
        <v>常州市金坛沃德丰电子科技有限公司</v>
      </c>
      <c r="D2539" s="11" t="str">
        <f>[1]动作!$G2538</f>
        <v>JS_CZ_wodefeng</v>
      </c>
      <c r="E2539" s="11" t="str">
        <f>[1]动作!$D2538</f>
        <v>分系统1BMS2单体电压过低二级故障</v>
      </c>
      <c r="F2539" s="11" t="s">
        <v>177</v>
      </c>
      <c r="G2539" s="12">
        <f>[1]动作!$A2538+[1]动作!$B2538</f>
        <v>43204.451145833336</v>
      </c>
      <c r="H2539" s="12"/>
      <c r="I2539" s="11"/>
    </row>
    <row r="2540" spans="1:9" hidden="1" x14ac:dyDescent="0.3">
      <c r="A2540" s="24">
        <v>2538</v>
      </c>
      <c r="B2540" s="11" t="str">
        <f>IFERROR(INDEX({"JSNY-BJ0001-01";"JSNY-JS0022-01";"JSNY-JS0002-01"},MATCH(D2540,{"BJ_zhongyu";"JS_WX_liteer";"JS_CZ_wodefeng"},0)),"")</f>
        <v>JSNY-JS0002-01</v>
      </c>
      <c r="C2540" s="11" t="str">
        <f>IFERROR(INDEX({"北京中裕世纪大酒店";"江苏利特尔绿色包装股份有限公司";"常州市金坛沃德丰电子科技有限公司"},MATCH(D2540,{"BJ_zhongyu";"JS_WX_liteer";"JS_CZ_wodefeng"},0)),"")</f>
        <v>常州市金坛沃德丰电子科技有限公司</v>
      </c>
      <c r="D2540" s="11" t="str">
        <f>[1]动作!$G2539</f>
        <v>JS_CZ_wodefeng</v>
      </c>
      <c r="E2540" s="11" t="str">
        <f>[1]动作!$D2539</f>
        <v>分系统1BMS3SOC过低一级故障</v>
      </c>
      <c r="F2540" s="11" t="s">
        <v>177</v>
      </c>
      <c r="G2540" s="12">
        <f>[1]动作!$A2539+[1]动作!$B2539</f>
        <v>43204.452372685184</v>
      </c>
      <c r="H2540" s="12"/>
      <c r="I2540" s="11"/>
    </row>
    <row r="2541" spans="1:9" hidden="1" x14ac:dyDescent="0.3">
      <c r="A2541" s="24">
        <v>2539</v>
      </c>
      <c r="B2541" s="11" t="str">
        <f>IFERROR(INDEX({"JSNY-BJ0001-01";"JSNY-JS0022-01";"JSNY-JS0002-01"},MATCH(D2541,{"BJ_zhongyu";"JS_WX_liteer";"JS_CZ_wodefeng"},0)),"")</f>
        <v>JSNY-JS0002-01</v>
      </c>
      <c r="C2541" s="11" t="str">
        <f>IFERROR(INDEX({"北京中裕世纪大酒店";"江苏利特尔绿色包装股份有限公司";"常州市金坛沃德丰电子科技有限公司"},MATCH(D2541,{"BJ_zhongyu";"JS_WX_liteer";"JS_CZ_wodefeng"},0)),"")</f>
        <v>常州市金坛沃德丰电子科技有限公司</v>
      </c>
      <c r="D2541" s="11" t="str">
        <f>[1]动作!$G2540</f>
        <v>JS_CZ_wodefeng</v>
      </c>
      <c r="E2541" s="11" t="str">
        <f>[1]动作!$D2540</f>
        <v>分系统1BMS3SOC过低二级故障</v>
      </c>
      <c r="F2541" s="11" t="s">
        <v>177</v>
      </c>
      <c r="G2541" s="12">
        <f>[1]动作!$A2540+[1]动作!$B2540</f>
        <v>43204.452372685184</v>
      </c>
      <c r="H2541" s="12"/>
      <c r="I2541" s="11"/>
    </row>
    <row r="2542" spans="1:9" hidden="1" x14ac:dyDescent="0.3">
      <c r="A2542" s="24">
        <v>2540</v>
      </c>
      <c r="B2542" s="11" t="str">
        <f>IFERROR(INDEX({"JSNY-BJ0001-01";"JSNY-JS0022-01";"JSNY-JS0002-01"},MATCH(D2542,{"BJ_zhongyu";"JS_WX_liteer";"JS_CZ_wodefeng"},0)),"")</f>
        <v>JSNY-JS0002-01</v>
      </c>
      <c r="C2542" s="11" t="str">
        <f>IFERROR(INDEX({"北京中裕世纪大酒店";"江苏利特尔绿色包装股份有限公司";"常州市金坛沃德丰电子科技有限公司"},MATCH(D2542,{"BJ_zhongyu";"JS_WX_liteer";"JS_CZ_wodefeng"},0)),"")</f>
        <v>常州市金坛沃德丰电子科技有限公司</v>
      </c>
      <c r="D2542" s="11" t="str">
        <f>[1]动作!$G2541</f>
        <v>JS_CZ_wodefeng</v>
      </c>
      <c r="E2542" s="11" t="str">
        <f>[1]动作!$D2541</f>
        <v>分系统1BMS1单体电压过低一级故障</v>
      </c>
      <c r="F2542" s="11" t="s">
        <v>177</v>
      </c>
      <c r="G2542" s="12">
        <f>[1]动作!$A2541+[1]动作!$B2541</f>
        <v>43204.452476851853</v>
      </c>
      <c r="H2542" s="12"/>
      <c r="I2542" s="11"/>
    </row>
    <row r="2543" spans="1:9" hidden="1" x14ac:dyDescent="0.3">
      <c r="A2543" s="24">
        <v>2541</v>
      </c>
      <c r="B2543" s="11" t="str">
        <f>IFERROR(INDEX({"JSNY-BJ0001-01";"JSNY-JS0022-01";"JSNY-JS0002-01"},MATCH(D2543,{"BJ_zhongyu";"JS_WX_liteer";"JS_CZ_wodefeng"},0)),"")</f>
        <v>JSNY-JS0002-01</v>
      </c>
      <c r="C2543" s="11" t="str">
        <f>IFERROR(INDEX({"北京中裕世纪大酒店";"江苏利特尔绿色包装股份有限公司";"常州市金坛沃德丰电子科技有限公司"},MATCH(D2543,{"BJ_zhongyu";"JS_WX_liteer";"JS_CZ_wodefeng"},0)),"")</f>
        <v>常州市金坛沃德丰电子科技有限公司</v>
      </c>
      <c r="D2543" s="11" t="str">
        <f>[1]动作!$G2542</f>
        <v>JS_CZ_wodefeng</v>
      </c>
      <c r="E2543" s="11" t="str">
        <f>[1]动作!$D2542</f>
        <v>分系统1BMS1单体电压过低二级故障</v>
      </c>
      <c r="F2543" s="11" t="s">
        <v>177</v>
      </c>
      <c r="G2543" s="12">
        <f>[1]动作!$A2542+[1]动作!$B2542</f>
        <v>43204.452476851853</v>
      </c>
      <c r="H2543" s="12"/>
      <c r="I2543" s="11"/>
    </row>
    <row r="2544" spans="1:9" hidden="1" x14ac:dyDescent="0.3">
      <c r="A2544" s="24">
        <v>2542</v>
      </c>
      <c r="B2544" s="11" t="str">
        <f>IFERROR(INDEX({"JSNY-BJ0001-01";"JSNY-JS0022-01";"JSNY-JS0002-01"},MATCH(D2544,{"BJ_zhongyu";"JS_WX_liteer";"JS_CZ_wodefeng"},0)),"")</f>
        <v>JSNY-JS0002-01</v>
      </c>
      <c r="C2544" s="11" t="str">
        <f>IFERROR(INDEX({"北京中裕世纪大酒店";"江苏利特尔绿色包装股份有限公司";"常州市金坛沃德丰电子科技有限公司"},MATCH(D2544,{"BJ_zhongyu";"JS_WX_liteer";"JS_CZ_wodefeng"},0)),"")</f>
        <v>常州市金坛沃德丰电子科技有限公司</v>
      </c>
      <c r="D2544" s="11" t="str">
        <f>[1]动作!$G2543</f>
        <v>JS_CZ_wodefeng</v>
      </c>
      <c r="E2544" s="11" t="str">
        <f>[1]动作!$D2543</f>
        <v>分系统1BMS3单体电压过低一级故障</v>
      </c>
      <c r="F2544" s="11" t="s">
        <v>177</v>
      </c>
      <c r="G2544" s="12">
        <f>[1]动作!$A2543+[1]动作!$B2543</f>
        <v>43204.453067129631</v>
      </c>
      <c r="H2544" s="12"/>
      <c r="I2544" s="11"/>
    </row>
    <row r="2545" spans="1:9" hidden="1" x14ac:dyDescent="0.3">
      <c r="A2545" s="24">
        <v>2543</v>
      </c>
      <c r="B2545" s="11" t="str">
        <f>IFERROR(INDEX({"JSNY-BJ0001-01";"JSNY-JS0022-01";"JSNY-JS0002-01"},MATCH(D2545,{"BJ_zhongyu";"JS_WX_liteer";"JS_CZ_wodefeng"},0)),"")</f>
        <v>JSNY-JS0002-01</v>
      </c>
      <c r="C2545" s="11" t="str">
        <f>IFERROR(INDEX({"北京中裕世纪大酒店";"江苏利特尔绿色包装股份有限公司";"常州市金坛沃德丰电子科技有限公司"},MATCH(D2545,{"BJ_zhongyu";"JS_WX_liteer";"JS_CZ_wodefeng"},0)),"")</f>
        <v>常州市金坛沃德丰电子科技有限公司</v>
      </c>
      <c r="D2545" s="11" t="str">
        <f>[1]动作!$G2544</f>
        <v>JS_CZ_wodefeng</v>
      </c>
      <c r="E2545" s="11" t="str">
        <f>[1]动作!$D2544</f>
        <v>分系统1BMS3单体电压过低二级故障</v>
      </c>
      <c r="F2545" s="11" t="s">
        <v>177</v>
      </c>
      <c r="G2545" s="12">
        <f>[1]动作!$A2544+[1]动作!$B2544</f>
        <v>43204.453067129631</v>
      </c>
      <c r="H2545" s="12"/>
      <c r="I2545" s="11"/>
    </row>
    <row r="2546" spans="1:9" hidden="1" x14ac:dyDescent="0.3">
      <c r="A2546" s="24">
        <v>2544</v>
      </c>
      <c r="B2546" s="11" t="str">
        <f>IFERROR(INDEX({"JSNY-BJ0001-01";"JSNY-JS0022-01";"JSNY-JS0002-01"},MATCH(D2546,{"BJ_zhongyu";"JS_WX_liteer";"JS_CZ_wodefeng"},0)),"")</f>
        <v>JSNY-JS0002-01</v>
      </c>
      <c r="C2546" s="11" t="str">
        <f>IFERROR(INDEX({"北京中裕世纪大酒店";"江苏利特尔绿色包装股份有限公司";"常州市金坛沃德丰电子科技有限公司"},MATCH(D2546,{"BJ_zhongyu";"JS_WX_liteer";"JS_CZ_wodefeng"},0)),"")</f>
        <v>常州市金坛沃德丰电子科技有限公司</v>
      </c>
      <c r="D2546" s="11" t="str">
        <f>[1]动作!$G2545</f>
        <v>JS_CZ_wodefeng</v>
      </c>
      <c r="E2546" s="11" t="str">
        <f>[1]动作!$D2545</f>
        <v>分系统1BMS5单体电压过低一级故障</v>
      </c>
      <c r="F2546" s="11" t="s">
        <v>177</v>
      </c>
      <c r="G2546" s="12">
        <f>[1]动作!$A2545+[1]动作!$B2545</f>
        <v>43204.453125</v>
      </c>
      <c r="H2546" s="12"/>
      <c r="I2546" s="11"/>
    </row>
    <row r="2547" spans="1:9" hidden="1" x14ac:dyDescent="0.3">
      <c r="A2547" s="24">
        <v>2545</v>
      </c>
      <c r="B2547" s="11" t="str">
        <f>IFERROR(INDEX({"JSNY-BJ0001-01";"JSNY-JS0022-01";"JSNY-JS0002-01"},MATCH(D2547,{"BJ_zhongyu";"JS_WX_liteer";"JS_CZ_wodefeng"},0)),"")</f>
        <v>JSNY-JS0002-01</v>
      </c>
      <c r="C2547" s="11" t="str">
        <f>IFERROR(INDEX({"北京中裕世纪大酒店";"江苏利特尔绿色包装股份有限公司";"常州市金坛沃德丰电子科技有限公司"},MATCH(D2547,{"BJ_zhongyu";"JS_WX_liteer";"JS_CZ_wodefeng"},0)),"")</f>
        <v>常州市金坛沃德丰电子科技有限公司</v>
      </c>
      <c r="D2547" s="11" t="str">
        <f>[1]动作!$G2546</f>
        <v>JS_CZ_wodefeng</v>
      </c>
      <c r="E2547" s="11" t="str">
        <f>[1]动作!$D2546</f>
        <v>分系统1BMS5单体电压过低二级故障</v>
      </c>
      <c r="F2547" s="11" t="s">
        <v>177</v>
      </c>
      <c r="G2547" s="12">
        <f>[1]动作!$A2546+[1]动作!$B2546</f>
        <v>43204.453125</v>
      </c>
      <c r="H2547" s="12"/>
      <c r="I2547" s="11"/>
    </row>
    <row r="2548" spans="1:9" hidden="1" x14ac:dyDescent="0.3">
      <c r="A2548" s="24">
        <v>2546</v>
      </c>
      <c r="B2548" s="11" t="str">
        <f>IFERROR(INDEX({"JSNY-BJ0001-01";"JSNY-JS0022-01";"JSNY-JS0002-01"},MATCH(D2548,{"BJ_zhongyu";"JS_WX_liteer";"JS_CZ_wodefeng"},0)),"")</f>
        <v>JSNY-JS0002-01</v>
      </c>
      <c r="C2548" s="11" t="str">
        <f>IFERROR(INDEX({"北京中裕世纪大酒店";"江苏利特尔绿色包装股份有限公司";"常州市金坛沃德丰电子科技有限公司"},MATCH(D2548,{"BJ_zhongyu";"JS_WX_liteer";"JS_CZ_wodefeng"},0)),"")</f>
        <v>常州市金坛沃德丰电子科技有限公司</v>
      </c>
      <c r="D2548" s="11" t="str">
        <f>[1]动作!$G2547</f>
        <v>JS_CZ_wodefeng</v>
      </c>
      <c r="E2548" s="11" t="str">
        <f>[1]动作!$D2547</f>
        <v>分系统1BMS2SOC过低一级故障</v>
      </c>
      <c r="F2548" s="11" t="s">
        <v>177</v>
      </c>
      <c r="G2548" s="12">
        <f>[1]动作!$A2547+[1]动作!$B2547</f>
        <v>43204.453402777777</v>
      </c>
      <c r="H2548" s="12"/>
      <c r="I2548" s="11"/>
    </row>
    <row r="2549" spans="1:9" hidden="1" x14ac:dyDescent="0.3">
      <c r="A2549" s="24">
        <v>2547</v>
      </c>
      <c r="B2549" s="11" t="str">
        <f>IFERROR(INDEX({"JSNY-BJ0001-01";"JSNY-JS0022-01";"JSNY-JS0002-01"},MATCH(D2549,{"BJ_zhongyu";"JS_WX_liteer";"JS_CZ_wodefeng"},0)),"")</f>
        <v>JSNY-JS0002-01</v>
      </c>
      <c r="C2549" s="11" t="str">
        <f>IFERROR(INDEX({"北京中裕世纪大酒店";"江苏利特尔绿色包装股份有限公司";"常州市金坛沃德丰电子科技有限公司"},MATCH(D2549,{"BJ_zhongyu";"JS_WX_liteer";"JS_CZ_wodefeng"},0)),"")</f>
        <v>常州市金坛沃德丰电子科技有限公司</v>
      </c>
      <c r="D2549" s="11" t="str">
        <f>[1]动作!$G2548</f>
        <v>JS_CZ_wodefeng</v>
      </c>
      <c r="E2549" s="11" t="str">
        <f>[1]动作!$D2548</f>
        <v>分系统1BMS2SOC过低二级故障</v>
      </c>
      <c r="F2549" s="11" t="s">
        <v>177</v>
      </c>
      <c r="G2549" s="12">
        <f>[1]动作!$A2548+[1]动作!$B2548</f>
        <v>43204.453402777777</v>
      </c>
      <c r="H2549" s="12"/>
      <c r="I2549" s="11"/>
    </row>
    <row r="2550" spans="1:9" hidden="1" x14ac:dyDescent="0.3">
      <c r="A2550" s="24">
        <v>2548</v>
      </c>
      <c r="B2550" s="11" t="str">
        <f>IFERROR(INDEX({"JSNY-BJ0001-01";"JSNY-JS0022-01";"JSNY-JS0002-01"},MATCH(D2550,{"BJ_zhongyu";"JS_WX_liteer";"JS_CZ_wodefeng"},0)),"")</f>
        <v>JSNY-JS0002-01</v>
      </c>
      <c r="C2550" s="11" t="str">
        <f>IFERROR(INDEX({"北京中裕世纪大酒店";"江苏利特尔绿色包装股份有限公司";"常州市金坛沃德丰电子科技有限公司"},MATCH(D2550,{"BJ_zhongyu";"JS_WX_liteer";"JS_CZ_wodefeng"},0)),"")</f>
        <v>常州市金坛沃德丰电子科技有限公司</v>
      </c>
      <c r="D2550" s="11" t="str">
        <f>[1]动作!$G2549</f>
        <v>JS_CZ_wodefeng</v>
      </c>
      <c r="E2550" s="11" t="str">
        <f>[1]动作!$D2549</f>
        <v>分系统1BMS4SOC过低一级故障</v>
      </c>
      <c r="F2550" s="11" t="s">
        <v>177</v>
      </c>
      <c r="G2550" s="12">
        <f>[1]动作!$A2549+[1]动作!$B2549</f>
        <v>43204.453692129631</v>
      </c>
      <c r="H2550" s="12"/>
      <c r="I2550" s="11"/>
    </row>
    <row r="2551" spans="1:9" hidden="1" x14ac:dyDescent="0.3">
      <c r="A2551" s="24">
        <v>2549</v>
      </c>
      <c r="B2551" s="11" t="str">
        <f>IFERROR(INDEX({"JSNY-BJ0001-01";"JSNY-JS0022-01";"JSNY-JS0002-01"},MATCH(D2551,{"BJ_zhongyu";"JS_WX_liteer";"JS_CZ_wodefeng"},0)),"")</f>
        <v>JSNY-JS0002-01</v>
      </c>
      <c r="C2551" s="11" t="str">
        <f>IFERROR(INDEX({"北京中裕世纪大酒店";"江苏利特尔绿色包装股份有限公司";"常州市金坛沃德丰电子科技有限公司"},MATCH(D2551,{"BJ_zhongyu";"JS_WX_liteer";"JS_CZ_wodefeng"},0)),"")</f>
        <v>常州市金坛沃德丰电子科技有限公司</v>
      </c>
      <c r="D2551" s="11" t="str">
        <f>[1]动作!$G2550</f>
        <v>JS_CZ_wodefeng</v>
      </c>
      <c r="E2551" s="11" t="str">
        <f>[1]动作!$D2550</f>
        <v>分系统1BMS4SOC过低二级故障</v>
      </c>
      <c r="F2551" s="11" t="s">
        <v>177</v>
      </c>
      <c r="G2551" s="12">
        <f>[1]动作!$A2550+[1]动作!$B2550</f>
        <v>43204.453692129631</v>
      </c>
      <c r="H2551" s="12"/>
      <c r="I2551" s="11"/>
    </row>
    <row r="2552" spans="1:9" hidden="1" x14ac:dyDescent="0.3">
      <c r="A2552" s="24">
        <v>2550</v>
      </c>
      <c r="B2552" s="11" t="str">
        <f>IFERROR(INDEX({"JSNY-BJ0001-01";"JSNY-JS0022-01";"JSNY-JS0002-01"},MATCH(D2552,{"BJ_zhongyu";"JS_WX_liteer";"JS_CZ_wodefeng"},0)),"")</f>
        <v>JSNY-JS0002-01</v>
      </c>
      <c r="C2552" s="11" t="str">
        <f>IFERROR(INDEX({"北京中裕世纪大酒店";"江苏利特尔绿色包装股份有限公司";"常州市金坛沃德丰电子科技有限公司"},MATCH(D2552,{"BJ_zhongyu";"JS_WX_liteer";"JS_CZ_wodefeng"},0)),"")</f>
        <v>常州市金坛沃德丰电子科技有限公司</v>
      </c>
      <c r="D2552" s="11" t="str">
        <f>[1]动作!$G2551</f>
        <v>JS_CZ_wodefeng</v>
      </c>
      <c r="E2552" s="11" t="str">
        <f>[1]动作!$D2551</f>
        <v>分系统1BMS4单体电压过低一级故障</v>
      </c>
      <c r="F2552" s="11" t="s">
        <v>177</v>
      </c>
      <c r="G2552" s="12">
        <f>[1]动作!$A2551+[1]动作!$B2551</f>
        <v>43204.453877314816</v>
      </c>
      <c r="H2552" s="12"/>
      <c r="I2552" s="11"/>
    </row>
    <row r="2553" spans="1:9" hidden="1" x14ac:dyDescent="0.3">
      <c r="A2553" s="24">
        <v>2551</v>
      </c>
      <c r="B2553" s="11" t="str">
        <f>IFERROR(INDEX({"JSNY-BJ0001-01";"JSNY-JS0022-01";"JSNY-JS0002-01"},MATCH(D2553,{"BJ_zhongyu";"JS_WX_liteer";"JS_CZ_wodefeng"},0)),"")</f>
        <v>JSNY-JS0002-01</v>
      </c>
      <c r="C2553" s="11" t="str">
        <f>IFERROR(INDEX({"北京中裕世纪大酒店";"江苏利特尔绿色包装股份有限公司";"常州市金坛沃德丰电子科技有限公司"},MATCH(D2553,{"BJ_zhongyu";"JS_WX_liteer";"JS_CZ_wodefeng"},0)),"")</f>
        <v>常州市金坛沃德丰电子科技有限公司</v>
      </c>
      <c r="D2553" s="11" t="str">
        <f>[1]动作!$G2552</f>
        <v>JS_CZ_wodefeng</v>
      </c>
      <c r="E2553" s="11" t="str">
        <f>[1]动作!$D2552</f>
        <v>分系统1BMS4单体电压过低二级故障</v>
      </c>
      <c r="F2553" s="11" t="s">
        <v>177</v>
      </c>
      <c r="G2553" s="12">
        <f>[1]动作!$A2552+[1]动作!$B2552</f>
        <v>43204.453877314816</v>
      </c>
      <c r="H2553" s="12"/>
      <c r="I2553" s="11"/>
    </row>
    <row r="2554" spans="1:9" hidden="1" x14ac:dyDescent="0.3">
      <c r="A2554" s="24">
        <v>2552</v>
      </c>
      <c r="B2554" s="11" t="str">
        <f>IFERROR(INDEX({"JSNY-BJ0001-01";"JSNY-JS0022-01";"JSNY-JS0002-01"},MATCH(D2554,{"BJ_zhongyu";"JS_WX_liteer";"JS_CZ_wodefeng"},0)),"")</f>
        <v>JSNY-JS0002-01</v>
      </c>
      <c r="C2554" s="11" t="str">
        <f>IFERROR(INDEX({"北京中裕世纪大酒店";"江苏利特尔绿色包装股份有限公司";"常州市金坛沃德丰电子科技有限公司"},MATCH(D2554,{"BJ_zhongyu";"JS_WX_liteer";"JS_CZ_wodefeng"},0)),"")</f>
        <v>常州市金坛沃德丰电子科技有限公司</v>
      </c>
      <c r="D2554" s="11" t="str">
        <f>[1]动作!$G2553</f>
        <v>JS_CZ_wodefeng</v>
      </c>
      <c r="E2554" s="11" t="str">
        <f>[1]动作!$D2553</f>
        <v>分系统1BMS6SOC过低一级故障</v>
      </c>
      <c r="F2554" s="11" t="s">
        <v>177</v>
      </c>
      <c r="G2554" s="12">
        <f>[1]动作!$A2553+[1]动作!$B2553</f>
        <v>43204.453877314816</v>
      </c>
      <c r="H2554" s="12"/>
      <c r="I2554" s="11"/>
    </row>
    <row r="2555" spans="1:9" hidden="1" x14ac:dyDescent="0.3">
      <c r="A2555" s="24">
        <v>2553</v>
      </c>
      <c r="B2555" s="11" t="str">
        <f>IFERROR(INDEX({"JSNY-BJ0001-01";"JSNY-JS0022-01";"JSNY-JS0002-01"},MATCH(D2555,{"BJ_zhongyu";"JS_WX_liteer";"JS_CZ_wodefeng"},0)),"")</f>
        <v>JSNY-JS0002-01</v>
      </c>
      <c r="C2555" s="11" t="str">
        <f>IFERROR(INDEX({"北京中裕世纪大酒店";"江苏利特尔绿色包装股份有限公司";"常州市金坛沃德丰电子科技有限公司"},MATCH(D2555,{"BJ_zhongyu";"JS_WX_liteer";"JS_CZ_wodefeng"},0)),"")</f>
        <v>常州市金坛沃德丰电子科技有限公司</v>
      </c>
      <c r="D2555" s="11" t="str">
        <f>[1]动作!$G2554</f>
        <v>JS_CZ_wodefeng</v>
      </c>
      <c r="E2555" s="11" t="str">
        <f>[1]动作!$D2554</f>
        <v>分系统1BMS6SOC过低二级故障</v>
      </c>
      <c r="F2555" s="11" t="s">
        <v>177</v>
      </c>
      <c r="G2555" s="12">
        <f>[1]动作!$A2554+[1]动作!$B2554</f>
        <v>43204.453877314816</v>
      </c>
      <c r="H2555" s="12"/>
      <c r="I2555" s="11"/>
    </row>
    <row r="2556" spans="1:9" hidden="1" x14ac:dyDescent="0.3">
      <c r="A2556" s="24">
        <v>2554</v>
      </c>
      <c r="B2556" s="11" t="str">
        <f>IFERROR(INDEX({"JSNY-BJ0001-01";"JSNY-JS0022-01";"JSNY-JS0002-01"},MATCH(D2556,{"BJ_zhongyu";"JS_WX_liteer";"JS_CZ_wodefeng"},0)),"")</f>
        <v>JSNY-JS0002-01</v>
      </c>
      <c r="C2556" s="11" t="str">
        <f>IFERROR(INDEX({"北京中裕世纪大酒店";"江苏利特尔绿色包装股份有限公司";"常州市金坛沃德丰电子科技有限公司"},MATCH(D2556,{"BJ_zhongyu";"JS_WX_liteer";"JS_CZ_wodefeng"},0)),"")</f>
        <v>常州市金坛沃德丰电子科技有限公司</v>
      </c>
      <c r="D2556" s="11" t="str">
        <f>[1]动作!$G2555</f>
        <v>JS_CZ_wodefeng</v>
      </c>
      <c r="E2556" s="11" t="str">
        <f>[1]动作!$D2555</f>
        <v>分系统1BMS6单体电压过低一级故障</v>
      </c>
      <c r="F2556" s="11" t="s">
        <v>177</v>
      </c>
      <c r="G2556" s="12">
        <f>[1]动作!$A2555+[1]动作!$B2555</f>
        <v>43204.454050925924</v>
      </c>
      <c r="H2556" s="12"/>
      <c r="I2556" s="11"/>
    </row>
    <row r="2557" spans="1:9" hidden="1" x14ac:dyDescent="0.3">
      <c r="A2557" s="24">
        <v>2555</v>
      </c>
      <c r="B2557" s="11" t="str">
        <f>IFERROR(INDEX({"JSNY-BJ0001-01";"JSNY-JS0022-01";"JSNY-JS0002-01"},MATCH(D2557,{"BJ_zhongyu";"JS_WX_liteer";"JS_CZ_wodefeng"},0)),"")</f>
        <v>JSNY-JS0002-01</v>
      </c>
      <c r="C2557" s="11" t="str">
        <f>IFERROR(INDEX({"北京中裕世纪大酒店";"江苏利特尔绿色包装股份有限公司";"常州市金坛沃德丰电子科技有限公司"},MATCH(D2557,{"BJ_zhongyu";"JS_WX_liteer";"JS_CZ_wodefeng"},0)),"")</f>
        <v>常州市金坛沃德丰电子科技有限公司</v>
      </c>
      <c r="D2557" s="11" t="str">
        <f>[1]动作!$G2556</f>
        <v>JS_CZ_wodefeng</v>
      </c>
      <c r="E2557" s="11" t="str">
        <f>[1]动作!$D2556</f>
        <v>分系统1BMS6单体电压过低二级故障</v>
      </c>
      <c r="F2557" s="11" t="s">
        <v>177</v>
      </c>
      <c r="G2557" s="12">
        <f>[1]动作!$A2556+[1]动作!$B2556</f>
        <v>43204.454050925924</v>
      </c>
      <c r="H2557" s="12"/>
      <c r="I2557" s="11"/>
    </row>
    <row r="2558" spans="1:9" hidden="1" x14ac:dyDescent="0.3">
      <c r="A2558" s="24">
        <v>2556</v>
      </c>
      <c r="B2558" s="11" t="str">
        <f>IFERROR(INDEX({"JSNY-BJ0001-01";"JSNY-JS0022-01";"JSNY-JS0002-01"},MATCH(D2558,{"BJ_zhongyu";"JS_WX_liteer";"JS_CZ_wodefeng"},0)),"")</f>
        <v>JSNY-JS0002-01</v>
      </c>
      <c r="C2558" s="11" t="str">
        <f>IFERROR(INDEX({"北京中裕世纪大酒店";"江苏利特尔绿色包装股份有限公司";"常州市金坛沃德丰电子科技有限公司"},MATCH(D2558,{"BJ_zhongyu";"JS_WX_liteer";"JS_CZ_wodefeng"},0)),"")</f>
        <v>常州市金坛沃德丰电子科技有限公司</v>
      </c>
      <c r="D2558" s="11" t="str">
        <f>[1]动作!$G2557</f>
        <v>JS_CZ_wodefeng</v>
      </c>
      <c r="E2558" s="11" t="str">
        <f>[1]动作!$D2557</f>
        <v>分系统1BMS1SOC过低一级故障</v>
      </c>
      <c r="F2558" s="11" t="s">
        <v>177</v>
      </c>
      <c r="G2558" s="12">
        <f>[1]动作!$A2557+[1]动作!$B2557</f>
        <v>43204.455208333333</v>
      </c>
      <c r="H2558" s="12"/>
      <c r="I2558" s="11"/>
    </row>
    <row r="2559" spans="1:9" hidden="1" x14ac:dyDescent="0.3">
      <c r="A2559" s="24">
        <v>2557</v>
      </c>
      <c r="B2559" s="11" t="str">
        <f>IFERROR(INDEX({"JSNY-BJ0001-01";"JSNY-JS0022-01";"JSNY-JS0002-01"},MATCH(D2559,{"BJ_zhongyu";"JS_WX_liteer";"JS_CZ_wodefeng"},0)),"")</f>
        <v>JSNY-JS0002-01</v>
      </c>
      <c r="C2559" s="11" t="str">
        <f>IFERROR(INDEX({"北京中裕世纪大酒店";"江苏利特尔绿色包装股份有限公司";"常州市金坛沃德丰电子科技有限公司"},MATCH(D2559,{"BJ_zhongyu";"JS_WX_liteer";"JS_CZ_wodefeng"},0)),"")</f>
        <v>常州市金坛沃德丰电子科技有限公司</v>
      </c>
      <c r="D2559" s="11" t="str">
        <f>[1]动作!$G2558</f>
        <v>JS_CZ_wodefeng</v>
      </c>
      <c r="E2559" s="11" t="str">
        <f>[1]动作!$D2558</f>
        <v>分系统1BMS1SOC过低二级故障</v>
      </c>
      <c r="F2559" s="11" t="s">
        <v>177</v>
      </c>
      <c r="G2559" s="12">
        <f>[1]动作!$A2558+[1]动作!$B2558</f>
        <v>43204.455208333333</v>
      </c>
      <c r="H2559" s="12"/>
      <c r="I2559" s="11"/>
    </row>
    <row r="2560" spans="1:9" hidden="1" x14ac:dyDescent="0.3">
      <c r="A2560" s="24">
        <v>2558</v>
      </c>
      <c r="B2560" s="11" t="str">
        <f>IFERROR(INDEX({"JSNY-BJ0001-01";"JSNY-JS0022-01";"JSNY-JS0002-01"},MATCH(D2560,{"BJ_zhongyu";"JS_WX_liteer";"JS_CZ_wodefeng"},0)),"")</f>
        <v>JSNY-JS0002-01</v>
      </c>
      <c r="C2560" s="11" t="str">
        <f>IFERROR(INDEX({"北京中裕世纪大酒店";"江苏利特尔绿色包装股份有限公司";"常州市金坛沃德丰电子科技有限公司"},MATCH(D2560,{"BJ_zhongyu";"JS_WX_liteer";"JS_CZ_wodefeng"},0)),"")</f>
        <v>常州市金坛沃德丰电子科技有限公司</v>
      </c>
      <c r="D2560" s="11" t="str">
        <f>[1]动作!$G2559</f>
        <v>JS_CZ_wodefeng</v>
      </c>
      <c r="E2560" s="11" t="str">
        <f>[1]动作!$D2559</f>
        <v>分系统1BMS5SOC过低一级故障</v>
      </c>
      <c r="F2560" s="11" t="s">
        <v>177</v>
      </c>
      <c r="G2560" s="12">
        <f>[1]动作!$A2559+[1]动作!$B2559</f>
        <v>43204.457349537035</v>
      </c>
      <c r="H2560" s="12"/>
      <c r="I2560" s="11"/>
    </row>
    <row r="2561" spans="1:9" hidden="1" x14ac:dyDescent="0.3">
      <c r="A2561" s="24">
        <v>2559</v>
      </c>
      <c r="B2561" s="11" t="str">
        <f>IFERROR(INDEX({"JSNY-BJ0001-01";"JSNY-JS0022-01";"JSNY-JS0002-01"},MATCH(D2561,{"BJ_zhongyu";"JS_WX_liteer";"JS_CZ_wodefeng"},0)),"")</f>
        <v>JSNY-JS0002-01</v>
      </c>
      <c r="C2561" s="11" t="str">
        <f>IFERROR(INDEX({"北京中裕世纪大酒店";"江苏利特尔绿色包装股份有限公司";"常州市金坛沃德丰电子科技有限公司"},MATCH(D2561,{"BJ_zhongyu";"JS_WX_liteer";"JS_CZ_wodefeng"},0)),"")</f>
        <v>常州市金坛沃德丰电子科技有限公司</v>
      </c>
      <c r="D2561" s="11" t="str">
        <f>[1]动作!$G2560</f>
        <v>JS_CZ_wodefeng</v>
      </c>
      <c r="E2561" s="11" t="str">
        <f>[1]动作!$D2560</f>
        <v>分系统1BMS5SOC过低二级故障</v>
      </c>
      <c r="F2561" s="11" t="s">
        <v>177</v>
      </c>
      <c r="G2561" s="12">
        <f>[1]动作!$A2560+[1]动作!$B2560</f>
        <v>43204.457349537035</v>
      </c>
      <c r="H2561" s="12"/>
      <c r="I2561" s="11"/>
    </row>
    <row r="2562" spans="1:9" hidden="1" x14ac:dyDescent="0.3">
      <c r="A2562" s="24">
        <v>2560</v>
      </c>
      <c r="B2562" s="11" t="str">
        <f>IFERROR(INDEX({"JSNY-BJ0001-01";"JSNY-JS0022-01";"JSNY-JS0002-01"},MATCH(D2562,{"BJ_zhongyu";"JS_WX_liteer";"JS_CZ_wodefeng"},0)),"")</f>
        <v>JSNY-JS0022-01</v>
      </c>
      <c r="C2562" s="11" t="str">
        <f>IFERROR(INDEX({"北京中裕世纪大酒店";"江苏利特尔绿色包装股份有限公司";"常州市金坛沃德丰电子科技有限公司"},MATCH(D2562,{"BJ_zhongyu";"JS_WX_liteer";"JS_CZ_wodefeng"},0)),"")</f>
        <v>江苏利特尔绿色包装股份有限公司</v>
      </c>
      <c r="D2562" s="11" t="str">
        <f>[1]动作!$G2561</f>
        <v>JS_WX_liteer</v>
      </c>
      <c r="E2562" s="11" t="str">
        <f>[1]动作!$D2561</f>
        <v>分系统1BMS8总电压过低一级故障</v>
      </c>
      <c r="F2562" s="11" t="s">
        <v>177</v>
      </c>
      <c r="G2562" s="12">
        <f>[1]动作!$A2561+[1]动作!$B2561</f>
        <v>43204.474895833337</v>
      </c>
      <c r="H2562" s="12"/>
      <c r="I2562" s="11"/>
    </row>
    <row r="2563" spans="1:9" hidden="1" x14ac:dyDescent="0.3">
      <c r="A2563" s="24">
        <v>2561</v>
      </c>
      <c r="B2563" s="11" t="str">
        <f>IFERROR(INDEX({"JSNY-BJ0001-01";"JSNY-JS0022-01";"JSNY-JS0002-01"},MATCH(D2563,{"BJ_zhongyu";"JS_WX_liteer";"JS_CZ_wodefeng"},0)),"")</f>
        <v>JSNY-JS0022-01</v>
      </c>
      <c r="C2563" s="11" t="str">
        <f>IFERROR(INDEX({"北京中裕世纪大酒店";"江苏利特尔绿色包装股份有限公司";"常州市金坛沃德丰电子科技有限公司"},MATCH(D2563,{"BJ_zhongyu";"JS_WX_liteer";"JS_CZ_wodefeng"},0)),"")</f>
        <v>江苏利特尔绿色包装股份有限公司</v>
      </c>
      <c r="D2563" s="11" t="str">
        <f>[1]动作!$G2562</f>
        <v>JS_WX_liteer</v>
      </c>
      <c r="E2563" s="11" t="str">
        <f>[1]动作!$D2562</f>
        <v>分系统1BMS8总电压过低二级故障</v>
      </c>
      <c r="F2563" s="11" t="s">
        <v>177</v>
      </c>
      <c r="G2563" s="12">
        <f>[1]动作!$A2562+[1]动作!$B2562</f>
        <v>43204.474895833337</v>
      </c>
      <c r="H2563" s="12"/>
      <c r="I2563" s="11"/>
    </row>
    <row r="2564" spans="1:9" hidden="1" x14ac:dyDescent="0.3">
      <c r="A2564" s="24">
        <v>2562</v>
      </c>
      <c r="B2564" s="11" t="str">
        <f>IFERROR(INDEX({"JSNY-BJ0001-01";"JSNY-JS0022-01";"JSNY-JS0002-01"},MATCH(D2564,{"BJ_zhongyu";"JS_WX_liteer";"JS_CZ_wodefeng"},0)),"")</f>
        <v>JSNY-JS0022-01</v>
      </c>
      <c r="C2564" s="11" t="str">
        <f>IFERROR(INDEX({"北京中裕世纪大酒店";"江苏利特尔绿色包装股份有限公司";"常州市金坛沃德丰电子科技有限公司"},MATCH(D2564,{"BJ_zhongyu";"JS_WX_liteer";"JS_CZ_wodefeng"},0)),"")</f>
        <v>江苏利特尔绿色包装股份有限公司</v>
      </c>
      <c r="D2564" s="11" t="str">
        <f>[1]动作!$G2563</f>
        <v>JS_WX_liteer</v>
      </c>
      <c r="E2564" s="11" t="str">
        <f>[1]动作!$D2563</f>
        <v>分系统1BMS9总电压过低一级故障</v>
      </c>
      <c r="F2564" s="11" t="s">
        <v>177</v>
      </c>
      <c r="G2564" s="12">
        <f>[1]动作!$A2563+[1]动作!$B2563</f>
        <v>43204.474953703706</v>
      </c>
      <c r="H2564" s="12"/>
      <c r="I2564" s="11"/>
    </row>
    <row r="2565" spans="1:9" hidden="1" x14ac:dyDescent="0.3">
      <c r="A2565" s="24">
        <v>2563</v>
      </c>
      <c r="B2565" s="11" t="str">
        <f>IFERROR(INDEX({"JSNY-BJ0001-01";"JSNY-JS0022-01";"JSNY-JS0002-01"},MATCH(D2565,{"BJ_zhongyu";"JS_WX_liteer";"JS_CZ_wodefeng"},0)),"")</f>
        <v>JSNY-JS0022-01</v>
      </c>
      <c r="C2565" s="11" t="str">
        <f>IFERROR(INDEX({"北京中裕世纪大酒店";"江苏利特尔绿色包装股份有限公司";"常州市金坛沃德丰电子科技有限公司"},MATCH(D2565,{"BJ_zhongyu";"JS_WX_liteer";"JS_CZ_wodefeng"},0)),"")</f>
        <v>江苏利特尔绿色包装股份有限公司</v>
      </c>
      <c r="D2565" s="11" t="str">
        <f>[1]动作!$G2564</f>
        <v>JS_WX_liteer</v>
      </c>
      <c r="E2565" s="11" t="str">
        <f>[1]动作!$D2564</f>
        <v>分系统1BMS9总电压过低二级故障</v>
      </c>
      <c r="F2565" s="11" t="s">
        <v>177</v>
      </c>
      <c r="G2565" s="12">
        <f>[1]动作!$A2564+[1]动作!$B2564</f>
        <v>43204.474953703706</v>
      </c>
      <c r="H2565" s="12"/>
      <c r="I2565" s="11"/>
    </row>
    <row r="2566" spans="1:9" hidden="1" x14ac:dyDescent="0.3">
      <c r="A2566" s="24">
        <v>2564</v>
      </c>
      <c r="B2566" s="11" t="str">
        <f>IFERROR(INDEX({"JSNY-BJ0001-01";"JSNY-JS0022-01";"JSNY-JS0002-01"},MATCH(D2566,{"BJ_zhongyu";"JS_WX_liteer";"JS_CZ_wodefeng"},0)),"")</f>
        <v>JSNY-JS0022-01</v>
      </c>
      <c r="C2566" s="11" t="str">
        <f>IFERROR(INDEX({"北京中裕世纪大酒店";"江苏利特尔绿色包装股份有限公司";"常州市金坛沃德丰电子科技有限公司"},MATCH(D2566,{"BJ_zhongyu";"JS_WX_liteer";"JS_CZ_wodefeng"},0)),"")</f>
        <v>江苏利特尔绿色包装股份有限公司</v>
      </c>
      <c r="D2566" s="11" t="str">
        <f>[1]动作!$G2565</f>
        <v>JS_WX_liteer</v>
      </c>
      <c r="E2566" s="11" t="str">
        <f>[1]动作!$D2565</f>
        <v>分系统1BMS3总电压过低一级故障</v>
      </c>
      <c r="F2566" s="11" t="s">
        <v>177</v>
      </c>
      <c r="G2566" s="12">
        <f>[1]动作!$A2565+[1]动作!$B2565</f>
        <v>43204.475243055553</v>
      </c>
      <c r="H2566" s="12"/>
      <c r="I2566" s="11"/>
    </row>
    <row r="2567" spans="1:9" hidden="1" x14ac:dyDescent="0.3">
      <c r="A2567" s="24">
        <v>2565</v>
      </c>
      <c r="B2567" s="11" t="str">
        <f>IFERROR(INDEX({"JSNY-BJ0001-01";"JSNY-JS0022-01";"JSNY-JS0002-01"},MATCH(D2567,{"BJ_zhongyu";"JS_WX_liteer";"JS_CZ_wodefeng"},0)),"")</f>
        <v>JSNY-JS0022-01</v>
      </c>
      <c r="C2567" s="11" t="str">
        <f>IFERROR(INDEX({"北京中裕世纪大酒店";"江苏利特尔绿色包装股份有限公司";"常州市金坛沃德丰电子科技有限公司"},MATCH(D2567,{"BJ_zhongyu";"JS_WX_liteer";"JS_CZ_wodefeng"},0)),"")</f>
        <v>江苏利特尔绿色包装股份有限公司</v>
      </c>
      <c r="D2567" s="11" t="str">
        <f>[1]动作!$G2566</f>
        <v>JS_WX_liteer</v>
      </c>
      <c r="E2567" s="11" t="str">
        <f>[1]动作!$D2566</f>
        <v>分系统1BMS3总电压过低二级故障</v>
      </c>
      <c r="F2567" s="11" t="s">
        <v>177</v>
      </c>
      <c r="G2567" s="12">
        <f>[1]动作!$A2566+[1]动作!$B2566</f>
        <v>43204.475243055553</v>
      </c>
      <c r="H2567" s="12"/>
      <c r="I2567" s="11"/>
    </row>
    <row r="2568" spans="1:9" hidden="1" x14ac:dyDescent="0.3">
      <c r="A2568" s="24">
        <v>2566</v>
      </c>
      <c r="B2568" s="11" t="str">
        <f>IFERROR(INDEX({"JSNY-BJ0001-01";"JSNY-JS0022-01";"JSNY-JS0002-01"},MATCH(D2568,{"BJ_zhongyu";"JS_WX_liteer";"JS_CZ_wodefeng"},0)),"")</f>
        <v>JSNY-JS0022-01</v>
      </c>
      <c r="C2568" s="11" t="str">
        <f>IFERROR(INDEX({"北京中裕世纪大酒店";"江苏利特尔绿色包装股份有限公司";"常州市金坛沃德丰电子科技有限公司"},MATCH(D2568,{"BJ_zhongyu";"JS_WX_liteer";"JS_CZ_wodefeng"},0)),"")</f>
        <v>江苏利特尔绿色包装股份有限公司</v>
      </c>
      <c r="D2568" s="11" t="str">
        <f>[1]动作!$G2567</f>
        <v>JS_WX_liteer</v>
      </c>
      <c r="E2568" s="11" t="str">
        <f>[1]动作!$D2567</f>
        <v>分系统1BMS1总电压过低一级故障</v>
      </c>
      <c r="F2568" s="11" t="s">
        <v>177</v>
      </c>
      <c r="G2568" s="12">
        <f>[1]动作!$A2567+[1]动作!$B2567</f>
        <v>43204.475590277776</v>
      </c>
      <c r="H2568" s="12"/>
      <c r="I2568" s="11"/>
    </row>
    <row r="2569" spans="1:9" hidden="1" x14ac:dyDescent="0.3">
      <c r="A2569" s="24">
        <v>2567</v>
      </c>
      <c r="B2569" s="11" t="str">
        <f>IFERROR(INDEX({"JSNY-BJ0001-01";"JSNY-JS0022-01";"JSNY-JS0002-01"},MATCH(D2569,{"BJ_zhongyu";"JS_WX_liteer";"JS_CZ_wodefeng"},0)),"")</f>
        <v>JSNY-JS0022-01</v>
      </c>
      <c r="C2569" s="11" t="str">
        <f>IFERROR(INDEX({"北京中裕世纪大酒店";"江苏利特尔绿色包装股份有限公司";"常州市金坛沃德丰电子科技有限公司"},MATCH(D2569,{"BJ_zhongyu";"JS_WX_liteer";"JS_CZ_wodefeng"},0)),"")</f>
        <v>江苏利特尔绿色包装股份有限公司</v>
      </c>
      <c r="D2569" s="11" t="str">
        <f>[1]动作!$G2568</f>
        <v>JS_WX_liteer</v>
      </c>
      <c r="E2569" s="11" t="str">
        <f>[1]动作!$D2568</f>
        <v>分系统1BMS1总电压过低二级故障</v>
      </c>
      <c r="F2569" s="11" t="s">
        <v>177</v>
      </c>
      <c r="G2569" s="12">
        <f>[1]动作!$A2568+[1]动作!$B2568</f>
        <v>43204.475590277776</v>
      </c>
      <c r="H2569" s="12"/>
      <c r="I2569" s="11"/>
    </row>
    <row r="2570" spans="1:9" hidden="1" x14ac:dyDescent="0.3">
      <c r="A2570" s="24">
        <v>2568</v>
      </c>
      <c r="B2570" s="11" t="str">
        <f>IFERROR(INDEX({"JSNY-BJ0001-01";"JSNY-JS0022-01";"JSNY-JS0002-01"},MATCH(D2570,{"BJ_zhongyu";"JS_WX_liteer";"JS_CZ_wodefeng"},0)),"")</f>
        <v>JSNY-JS0022-01</v>
      </c>
      <c r="C2570" s="11" t="str">
        <f>IFERROR(INDEX({"北京中裕世纪大酒店";"江苏利特尔绿色包装股份有限公司";"常州市金坛沃德丰电子科技有限公司"},MATCH(D2570,{"BJ_zhongyu";"JS_WX_liteer";"JS_CZ_wodefeng"},0)),"")</f>
        <v>江苏利特尔绿色包装股份有限公司</v>
      </c>
      <c r="D2570" s="11" t="str">
        <f>[1]动作!$G2569</f>
        <v>JS_WX_liteer</v>
      </c>
      <c r="E2570" s="11" t="str">
        <f>[1]动作!$D2569</f>
        <v>分系统1BMS4总电压过低一级故障</v>
      </c>
      <c r="F2570" s="11" t="s">
        <v>177</v>
      </c>
      <c r="G2570" s="12">
        <f>[1]动作!$A2569+[1]动作!$B2569</f>
        <v>43204.475648148145</v>
      </c>
      <c r="H2570" s="12"/>
      <c r="I2570" s="11"/>
    </row>
    <row r="2571" spans="1:9" hidden="1" x14ac:dyDescent="0.3">
      <c r="A2571" s="24">
        <v>2569</v>
      </c>
      <c r="B2571" s="11" t="str">
        <f>IFERROR(INDEX({"JSNY-BJ0001-01";"JSNY-JS0022-01";"JSNY-JS0002-01"},MATCH(D2571,{"BJ_zhongyu";"JS_WX_liteer";"JS_CZ_wodefeng"},0)),"")</f>
        <v>JSNY-JS0022-01</v>
      </c>
      <c r="C2571" s="11" t="str">
        <f>IFERROR(INDEX({"北京中裕世纪大酒店";"江苏利特尔绿色包装股份有限公司";"常州市金坛沃德丰电子科技有限公司"},MATCH(D2571,{"BJ_zhongyu";"JS_WX_liteer";"JS_CZ_wodefeng"},0)),"")</f>
        <v>江苏利特尔绿色包装股份有限公司</v>
      </c>
      <c r="D2571" s="11" t="str">
        <f>[1]动作!$G2570</f>
        <v>JS_WX_liteer</v>
      </c>
      <c r="E2571" s="11" t="str">
        <f>[1]动作!$D2570</f>
        <v>分系统1BMS4总电压过低二级故障</v>
      </c>
      <c r="F2571" s="11" t="s">
        <v>177</v>
      </c>
      <c r="G2571" s="12">
        <f>[1]动作!$A2570+[1]动作!$B2570</f>
        <v>43204.475648148145</v>
      </c>
      <c r="H2571" s="12"/>
      <c r="I2571" s="11"/>
    </row>
    <row r="2572" spans="1:9" hidden="1" x14ac:dyDescent="0.3">
      <c r="A2572" s="24">
        <v>2570</v>
      </c>
      <c r="B2572" s="11" t="str">
        <f>IFERROR(INDEX({"JSNY-BJ0001-01";"JSNY-JS0022-01";"JSNY-JS0002-01"},MATCH(D2572,{"BJ_zhongyu";"JS_WX_liteer";"JS_CZ_wodefeng"},0)),"")</f>
        <v>JSNY-JS0022-01</v>
      </c>
      <c r="C2572" s="11" t="str">
        <f>IFERROR(INDEX({"北京中裕世纪大酒店";"江苏利特尔绿色包装股份有限公司";"常州市金坛沃德丰电子科技有限公司"},MATCH(D2572,{"BJ_zhongyu";"JS_WX_liteer";"JS_CZ_wodefeng"},0)),"")</f>
        <v>江苏利特尔绿色包装股份有限公司</v>
      </c>
      <c r="D2572" s="11" t="str">
        <f>[1]动作!$G2571</f>
        <v>JS_WX_liteer</v>
      </c>
      <c r="E2572" s="11" t="str">
        <f>[1]动作!$D2571</f>
        <v>分系统1BMS7总电压过低一级故障</v>
      </c>
      <c r="F2572" s="11" t="s">
        <v>177</v>
      </c>
      <c r="G2572" s="12">
        <f>[1]动作!$A2571+[1]动作!$B2571</f>
        <v>43204.475995370369</v>
      </c>
      <c r="H2572" s="12"/>
      <c r="I2572" s="11"/>
    </row>
    <row r="2573" spans="1:9" hidden="1" x14ac:dyDescent="0.3">
      <c r="A2573" s="24">
        <v>2571</v>
      </c>
      <c r="B2573" s="11" t="str">
        <f>IFERROR(INDEX({"JSNY-BJ0001-01";"JSNY-JS0022-01";"JSNY-JS0002-01"},MATCH(D2573,{"BJ_zhongyu";"JS_WX_liteer";"JS_CZ_wodefeng"},0)),"")</f>
        <v>JSNY-JS0022-01</v>
      </c>
      <c r="C2573" s="11" t="str">
        <f>IFERROR(INDEX({"北京中裕世纪大酒店";"江苏利特尔绿色包装股份有限公司";"常州市金坛沃德丰电子科技有限公司"},MATCH(D2573,{"BJ_zhongyu";"JS_WX_liteer";"JS_CZ_wodefeng"},0)),"")</f>
        <v>江苏利特尔绿色包装股份有限公司</v>
      </c>
      <c r="D2573" s="11" t="str">
        <f>[1]动作!$G2572</f>
        <v>JS_WX_liteer</v>
      </c>
      <c r="E2573" s="11" t="str">
        <f>[1]动作!$D2572</f>
        <v>分系统1BMS7总电压过低二级故障</v>
      </c>
      <c r="F2573" s="11" t="s">
        <v>177</v>
      </c>
      <c r="G2573" s="12">
        <f>[1]动作!$A2572+[1]动作!$B2572</f>
        <v>43204.475995370369</v>
      </c>
      <c r="H2573" s="12"/>
      <c r="I2573" s="11"/>
    </row>
    <row r="2574" spans="1:9" hidden="1" x14ac:dyDescent="0.3">
      <c r="A2574" s="24">
        <v>2572</v>
      </c>
      <c r="B2574" s="11" t="str">
        <f>IFERROR(INDEX({"JSNY-BJ0001-01";"JSNY-JS0022-01";"JSNY-JS0002-01"},MATCH(D2574,{"BJ_zhongyu";"JS_WX_liteer";"JS_CZ_wodefeng"},0)),"")</f>
        <v>JSNY-JS0022-01</v>
      </c>
      <c r="C2574" s="11" t="str">
        <f>IFERROR(INDEX({"北京中裕世纪大酒店";"江苏利特尔绿色包装股份有限公司";"常州市金坛沃德丰电子科技有限公司"},MATCH(D2574,{"BJ_zhongyu";"JS_WX_liteer";"JS_CZ_wodefeng"},0)),"")</f>
        <v>江苏利特尔绿色包装股份有限公司</v>
      </c>
      <c r="D2574" s="11" t="str">
        <f>[1]动作!$G2573</f>
        <v>JS_WX_liteer</v>
      </c>
      <c r="E2574" s="11" t="str">
        <f>[1]动作!$D2573</f>
        <v>分系统1BMS2总电压过低一级故障</v>
      </c>
      <c r="F2574" s="11" t="s">
        <v>177</v>
      </c>
      <c r="G2574" s="12">
        <f>[1]动作!$A2573+[1]动作!$B2573</f>
        <v>43204.476053240738</v>
      </c>
      <c r="H2574" s="12"/>
      <c r="I2574" s="11"/>
    </row>
    <row r="2575" spans="1:9" hidden="1" x14ac:dyDescent="0.3">
      <c r="A2575" s="24">
        <v>2573</v>
      </c>
      <c r="B2575" s="11" t="str">
        <f>IFERROR(INDEX({"JSNY-BJ0001-01";"JSNY-JS0022-01";"JSNY-JS0002-01"},MATCH(D2575,{"BJ_zhongyu";"JS_WX_liteer";"JS_CZ_wodefeng"},0)),"")</f>
        <v>JSNY-JS0022-01</v>
      </c>
      <c r="C2575" s="11" t="str">
        <f>IFERROR(INDEX({"北京中裕世纪大酒店";"江苏利特尔绿色包装股份有限公司";"常州市金坛沃德丰电子科技有限公司"},MATCH(D2575,{"BJ_zhongyu";"JS_WX_liteer";"JS_CZ_wodefeng"},0)),"")</f>
        <v>江苏利特尔绿色包装股份有限公司</v>
      </c>
      <c r="D2575" s="11" t="str">
        <f>[1]动作!$G2574</f>
        <v>JS_WX_liteer</v>
      </c>
      <c r="E2575" s="11" t="str">
        <f>[1]动作!$D2574</f>
        <v>分系统1BMS2总电压过低二级故障</v>
      </c>
      <c r="F2575" s="11" t="s">
        <v>177</v>
      </c>
      <c r="G2575" s="12">
        <f>[1]动作!$A2574+[1]动作!$B2574</f>
        <v>43204.476053240738</v>
      </c>
      <c r="H2575" s="12"/>
      <c r="I2575" s="11"/>
    </row>
    <row r="2576" spans="1:9" hidden="1" x14ac:dyDescent="0.3">
      <c r="A2576" s="24">
        <v>2574</v>
      </c>
      <c r="B2576" s="11" t="str">
        <f>IFERROR(INDEX({"JSNY-BJ0001-01";"JSNY-JS0022-01";"JSNY-JS0002-01"},MATCH(D2576,{"BJ_zhongyu";"JS_WX_liteer";"JS_CZ_wodefeng"},0)),"")</f>
        <v>JSNY-JS0022-01</v>
      </c>
      <c r="C2576" s="11" t="str">
        <f>IFERROR(INDEX({"北京中裕世纪大酒店";"江苏利特尔绿色包装股份有限公司";"常州市金坛沃德丰电子科技有限公司"},MATCH(D2576,{"BJ_zhongyu";"JS_WX_liteer";"JS_CZ_wodefeng"},0)),"")</f>
        <v>江苏利特尔绿色包装股份有限公司</v>
      </c>
      <c r="D2576" s="11" t="str">
        <f>[1]动作!$G2575</f>
        <v>JS_WX_liteer</v>
      </c>
      <c r="E2576" s="11" t="str">
        <f>[1]动作!$D2575</f>
        <v>分系统1BMS5总电压过低一级故障</v>
      </c>
      <c r="F2576" s="11" t="s">
        <v>177</v>
      </c>
      <c r="G2576" s="12">
        <f>[1]动作!$A2575+[1]动作!$B2575</f>
        <v>43204.476053240738</v>
      </c>
      <c r="H2576" s="12"/>
      <c r="I2576" s="11"/>
    </row>
    <row r="2577" spans="1:9" hidden="1" x14ac:dyDescent="0.3">
      <c r="A2577" s="24">
        <v>2575</v>
      </c>
      <c r="B2577" s="11" t="str">
        <f>IFERROR(INDEX({"JSNY-BJ0001-01";"JSNY-JS0022-01";"JSNY-JS0002-01"},MATCH(D2577,{"BJ_zhongyu";"JS_WX_liteer";"JS_CZ_wodefeng"},0)),"")</f>
        <v>JSNY-JS0022-01</v>
      </c>
      <c r="C2577" s="11" t="str">
        <f>IFERROR(INDEX({"北京中裕世纪大酒店";"江苏利特尔绿色包装股份有限公司";"常州市金坛沃德丰电子科技有限公司"},MATCH(D2577,{"BJ_zhongyu";"JS_WX_liteer";"JS_CZ_wodefeng"},0)),"")</f>
        <v>江苏利特尔绿色包装股份有限公司</v>
      </c>
      <c r="D2577" s="11" t="str">
        <f>[1]动作!$G2576</f>
        <v>JS_WX_liteer</v>
      </c>
      <c r="E2577" s="11" t="str">
        <f>[1]动作!$D2576</f>
        <v>分系统1BMS5总电压过低二级故障</v>
      </c>
      <c r="F2577" s="11" t="s">
        <v>177</v>
      </c>
      <c r="G2577" s="12">
        <f>[1]动作!$A2576+[1]动作!$B2576</f>
        <v>43204.476053240738</v>
      </c>
      <c r="H2577" s="12"/>
      <c r="I2577" s="11"/>
    </row>
    <row r="2578" spans="1:9" hidden="1" x14ac:dyDescent="0.3">
      <c r="A2578" s="24">
        <v>2576</v>
      </c>
      <c r="B2578" s="11" t="str">
        <f>IFERROR(INDEX({"JSNY-BJ0001-01";"JSNY-JS0022-01";"JSNY-JS0002-01"},MATCH(D2578,{"BJ_zhongyu";"JS_WX_liteer";"JS_CZ_wodefeng"},0)),"")</f>
        <v>JSNY-JS0022-01</v>
      </c>
      <c r="C2578" s="11" t="str">
        <f>IFERROR(INDEX({"北京中裕世纪大酒店";"江苏利特尔绿色包装股份有限公司";"常州市金坛沃德丰电子科技有限公司"},MATCH(D2578,{"BJ_zhongyu";"JS_WX_liteer";"JS_CZ_wodefeng"},0)),"")</f>
        <v>江苏利特尔绿色包装股份有限公司</v>
      </c>
      <c r="D2578" s="11" t="str">
        <f>[1]动作!$G2577</f>
        <v>JS_WX_liteer</v>
      </c>
      <c r="E2578" s="11" t="str">
        <f>[1]动作!$D2577</f>
        <v>分系统1BMS6总电压过低一级故障</v>
      </c>
      <c r="F2578" s="11" t="s">
        <v>177</v>
      </c>
      <c r="G2578" s="12">
        <f>[1]动作!$A2577+[1]动作!$B2577</f>
        <v>43204.476168981484</v>
      </c>
      <c r="H2578" s="12"/>
      <c r="I2578" s="11"/>
    </row>
    <row r="2579" spans="1:9" hidden="1" x14ac:dyDescent="0.3">
      <c r="A2579" s="24">
        <v>2577</v>
      </c>
      <c r="B2579" s="11" t="str">
        <f>IFERROR(INDEX({"JSNY-BJ0001-01";"JSNY-JS0022-01";"JSNY-JS0002-01"},MATCH(D2579,{"BJ_zhongyu";"JS_WX_liteer";"JS_CZ_wodefeng"},0)),"")</f>
        <v>JSNY-JS0022-01</v>
      </c>
      <c r="C2579" s="11" t="str">
        <f>IFERROR(INDEX({"北京中裕世纪大酒店";"江苏利特尔绿色包装股份有限公司";"常州市金坛沃德丰电子科技有限公司"},MATCH(D2579,{"BJ_zhongyu";"JS_WX_liteer";"JS_CZ_wodefeng"},0)),"")</f>
        <v>江苏利特尔绿色包装股份有限公司</v>
      </c>
      <c r="D2579" s="11" t="str">
        <f>[1]动作!$G2578</f>
        <v>JS_WX_liteer</v>
      </c>
      <c r="E2579" s="11" t="str">
        <f>[1]动作!$D2578</f>
        <v>分系统1BMS6总电压过低二级故障</v>
      </c>
      <c r="F2579" s="11" t="s">
        <v>177</v>
      </c>
      <c r="G2579" s="12">
        <f>[1]动作!$A2578+[1]动作!$B2578</f>
        <v>43204.476168981484</v>
      </c>
      <c r="H2579" s="12"/>
      <c r="I2579" s="11"/>
    </row>
    <row r="2580" spans="1:9" hidden="1" x14ac:dyDescent="0.3">
      <c r="A2580" s="24">
        <v>2578</v>
      </c>
      <c r="B2580" s="11" t="str">
        <f>IFERROR(INDEX({"JSNY-BJ0001-01";"JSNY-JS0022-01";"JSNY-JS0002-01"},MATCH(D2580,{"BJ_zhongyu";"JS_WX_liteer";"JS_CZ_wodefeng"},0)),"")</f>
        <v>JSNY-JS0022-01</v>
      </c>
      <c r="C2580" s="11" t="str">
        <f>IFERROR(INDEX({"北京中裕世纪大酒店";"江苏利特尔绿色包装股份有限公司";"常州市金坛沃德丰电子科技有限公司"},MATCH(D2580,{"BJ_zhongyu";"JS_WX_liteer";"JS_CZ_wodefeng"},0)),"")</f>
        <v>江苏利特尔绿色包装股份有限公司</v>
      </c>
      <c r="D2580" s="11" t="str">
        <f>[1]动作!$G2579</f>
        <v>JS_WX_liteer</v>
      </c>
      <c r="E2580" s="11" t="str">
        <f>[1]动作!$D2579</f>
        <v>分系统1BMS9单体电压过低一级故障</v>
      </c>
      <c r="F2580" s="11" t="s">
        <v>177</v>
      </c>
      <c r="G2580" s="12">
        <f>[1]动作!$A2579+[1]动作!$B2579</f>
        <v>43204.485439814816</v>
      </c>
      <c r="H2580" s="12"/>
      <c r="I2580" s="11"/>
    </row>
    <row r="2581" spans="1:9" hidden="1" x14ac:dyDescent="0.3">
      <c r="A2581" s="24">
        <v>2579</v>
      </c>
      <c r="B2581" s="11" t="str">
        <f>IFERROR(INDEX({"JSNY-BJ0001-01";"JSNY-JS0022-01";"JSNY-JS0002-01"},MATCH(D2581,{"BJ_zhongyu";"JS_WX_liteer";"JS_CZ_wodefeng"},0)),"")</f>
        <v>JSNY-JS0022-01</v>
      </c>
      <c r="C2581" s="11" t="str">
        <f>IFERROR(INDEX({"北京中裕世纪大酒店";"江苏利特尔绿色包装股份有限公司";"常州市金坛沃德丰电子科技有限公司"},MATCH(D2581,{"BJ_zhongyu";"JS_WX_liteer";"JS_CZ_wodefeng"},0)),"")</f>
        <v>江苏利特尔绿色包装股份有限公司</v>
      </c>
      <c r="D2581" s="11" t="str">
        <f>[1]动作!$G2580</f>
        <v>JS_WX_liteer</v>
      </c>
      <c r="E2581" s="11" t="str">
        <f>[1]动作!$D2580</f>
        <v>分系统1BMS9单体电压过低二级故障</v>
      </c>
      <c r="F2581" s="11" t="s">
        <v>177</v>
      </c>
      <c r="G2581" s="12">
        <f>[1]动作!$A2580+[1]动作!$B2580</f>
        <v>43204.485439814816</v>
      </c>
      <c r="H2581" s="12"/>
      <c r="I2581" s="11"/>
    </row>
    <row r="2582" spans="1:9" hidden="1" x14ac:dyDescent="0.3">
      <c r="A2582" s="24">
        <v>2580</v>
      </c>
      <c r="B2582" s="11" t="str">
        <f>IFERROR(INDEX({"JSNY-BJ0001-01";"JSNY-JS0022-01";"JSNY-JS0002-01"},MATCH(D2582,{"BJ_zhongyu";"JS_WX_liteer";"JS_CZ_wodefeng"},0)),"")</f>
        <v>JSNY-JS0022-01</v>
      </c>
      <c r="C2582" s="11" t="str">
        <f>IFERROR(INDEX({"北京中裕世纪大酒店";"江苏利特尔绿色包装股份有限公司";"常州市金坛沃德丰电子科技有限公司"},MATCH(D2582,{"BJ_zhongyu";"JS_WX_liteer";"JS_CZ_wodefeng"},0)),"")</f>
        <v>江苏利特尔绿色包装股份有限公司</v>
      </c>
      <c r="D2582" s="11" t="str">
        <f>[1]动作!$G2581</f>
        <v>JS_WX_liteer</v>
      </c>
      <c r="E2582" s="11" t="str">
        <f>[1]动作!$D2581</f>
        <v>分系统1BMS8单体电压过低一级故障</v>
      </c>
      <c r="F2582" s="11" t="s">
        <v>177</v>
      </c>
      <c r="G2582" s="12">
        <f>[1]动作!$A2581+[1]动作!$B2581</f>
        <v>43204.485497685186</v>
      </c>
      <c r="H2582" s="12"/>
      <c r="I2582" s="11"/>
    </row>
    <row r="2583" spans="1:9" hidden="1" x14ac:dyDescent="0.3">
      <c r="A2583" s="24">
        <v>2581</v>
      </c>
      <c r="B2583" s="11" t="str">
        <f>IFERROR(INDEX({"JSNY-BJ0001-01";"JSNY-JS0022-01";"JSNY-JS0002-01"},MATCH(D2583,{"BJ_zhongyu";"JS_WX_liteer";"JS_CZ_wodefeng"},0)),"")</f>
        <v>JSNY-JS0022-01</v>
      </c>
      <c r="C2583" s="11" t="str">
        <f>IFERROR(INDEX({"北京中裕世纪大酒店";"江苏利特尔绿色包装股份有限公司";"常州市金坛沃德丰电子科技有限公司"},MATCH(D2583,{"BJ_zhongyu";"JS_WX_liteer";"JS_CZ_wodefeng"},0)),"")</f>
        <v>江苏利特尔绿色包装股份有限公司</v>
      </c>
      <c r="D2583" s="11" t="str">
        <f>[1]动作!$G2582</f>
        <v>JS_WX_liteer</v>
      </c>
      <c r="E2583" s="11" t="str">
        <f>[1]动作!$D2582</f>
        <v>分系统1BMS8单体电压过低二级故障</v>
      </c>
      <c r="F2583" s="11" t="s">
        <v>177</v>
      </c>
      <c r="G2583" s="12">
        <f>[1]动作!$A2582+[1]动作!$B2582</f>
        <v>43204.485497685186</v>
      </c>
      <c r="H2583" s="12"/>
      <c r="I2583" s="11"/>
    </row>
    <row r="2584" spans="1:9" hidden="1" x14ac:dyDescent="0.3">
      <c r="A2584" s="24">
        <v>2582</v>
      </c>
      <c r="B2584" s="11" t="str">
        <f>IFERROR(INDEX({"JSNY-BJ0001-01";"JSNY-JS0022-01";"JSNY-JS0002-01"},MATCH(D2584,{"BJ_zhongyu";"JS_WX_liteer";"JS_CZ_wodefeng"},0)),"")</f>
        <v>JSNY-JS0022-01</v>
      </c>
      <c r="C2584" s="11" t="str">
        <f>IFERROR(INDEX({"北京中裕世纪大酒店";"江苏利特尔绿色包装股份有限公司";"常州市金坛沃德丰电子科技有限公司"},MATCH(D2584,{"BJ_zhongyu";"JS_WX_liteer";"JS_CZ_wodefeng"},0)),"")</f>
        <v>江苏利特尔绿色包装股份有限公司</v>
      </c>
      <c r="D2584" s="11" t="str">
        <f>[1]动作!$G2583</f>
        <v>JS_WX_liteer</v>
      </c>
      <c r="E2584" s="11" t="str">
        <f>[1]动作!$D2583</f>
        <v>分系统1BMS3单体电压过低一级故障</v>
      </c>
      <c r="F2584" s="11" t="s">
        <v>177</v>
      </c>
      <c r="G2584" s="12">
        <f>[1]动作!$A2583+[1]动作!$B2583</f>
        <v>43204.486018518517</v>
      </c>
      <c r="H2584" s="12"/>
      <c r="I2584" s="11"/>
    </row>
    <row r="2585" spans="1:9" hidden="1" x14ac:dyDescent="0.3">
      <c r="A2585" s="24">
        <v>2583</v>
      </c>
      <c r="B2585" s="11" t="str">
        <f>IFERROR(INDEX({"JSNY-BJ0001-01";"JSNY-JS0022-01";"JSNY-JS0002-01"},MATCH(D2585,{"BJ_zhongyu";"JS_WX_liteer";"JS_CZ_wodefeng"},0)),"")</f>
        <v>JSNY-JS0022-01</v>
      </c>
      <c r="C2585" s="11" t="str">
        <f>IFERROR(INDEX({"北京中裕世纪大酒店";"江苏利特尔绿色包装股份有限公司";"常州市金坛沃德丰电子科技有限公司"},MATCH(D2585,{"BJ_zhongyu";"JS_WX_liteer";"JS_CZ_wodefeng"},0)),"")</f>
        <v>江苏利特尔绿色包装股份有限公司</v>
      </c>
      <c r="D2585" s="11" t="str">
        <f>[1]动作!$G2584</f>
        <v>JS_WX_liteer</v>
      </c>
      <c r="E2585" s="11" t="str">
        <f>[1]动作!$D2584</f>
        <v>分系统1BMS3单体电压过低二级故障</v>
      </c>
      <c r="F2585" s="11" t="s">
        <v>177</v>
      </c>
      <c r="G2585" s="12">
        <f>[1]动作!$A2584+[1]动作!$B2584</f>
        <v>43204.486018518517</v>
      </c>
      <c r="H2585" s="12"/>
      <c r="I2585" s="11"/>
    </row>
    <row r="2586" spans="1:9" hidden="1" x14ac:dyDescent="0.3">
      <c r="A2586" s="24">
        <v>2584</v>
      </c>
      <c r="B2586" s="11" t="str">
        <f>IFERROR(INDEX({"JSNY-BJ0001-01";"JSNY-JS0022-01";"JSNY-JS0002-01"},MATCH(D2586,{"BJ_zhongyu";"JS_WX_liteer";"JS_CZ_wodefeng"},0)),"")</f>
        <v>JSNY-JS0022-01</v>
      </c>
      <c r="C2586" s="11" t="str">
        <f>IFERROR(INDEX({"北京中裕世纪大酒店";"江苏利特尔绿色包装股份有限公司";"常州市金坛沃德丰电子科技有限公司"},MATCH(D2586,{"BJ_zhongyu";"JS_WX_liteer";"JS_CZ_wodefeng"},0)),"")</f>
        <v>江苏利特尔绿色包装股份有限公司</v>
      </c>
      <c r="D2586" s="11" t="str">
        <f>[1]动作!$G2585</f>
        <v>JS_WX_liteer</v>
      </c>
      <c r="E2586" s="11" t="str">
        <f>[1]动作!$D2585</f>
        <v>分系统1BMS1单体电压过低一级故障</v>
      </c>
      <c r="F2586" s="11" t="s">
        <v>177</v>
      </c>
      <c r="G2586" s="12">
        <f>[1]动作!$A2585+[1]动作!$B2585</f>
        <v>43204.486770833333</v>
      </c>
      <c r="H2586" s="12"/>
      <c r="I2586" s="11"/>
    </row>
    <row r="2587" spans="1:9" hidden="1" x14ac:dyDescent="0.3">
      <c r="A2587" s="24">
        <v>2585</v>
      </c>
      <c r="B2587" s="11" t="str">
        <f>IFERROR(INDEX({"JSNY-BJ0001-01";"JSNY-JS0022-01";"JSNY-JS0002-01"},MATCH(D2587,{"BJ_zhongyu";"JS_WX_liteer";"JS_CZ_wodefeng"},0)),"")</f>
        <v>JSNY-JS0022-01</v>
      </c>
      <c r="C2587" s="11" t="str">
        <f>IFERROR(INDEX({"北京中裕世纪大酒店";"江苏利特尔绿色包装股份有限公司";"常州市金坛沃德丰电子科技有限公司"},MATCH(D2587,{"BJ_zhongyu";"JS_WX_liteer";"JS_CZ_wodefeng"},0)),"")</f>
        <v>江苏利特尔绿色包装股份有限公司</v>
      </c>
      <c r="D2587" s="11" t="str">
        <f>[1]动作!$G2586</f>
        <v>JS_WX_liteer</v>
      </c>
      <c r="E2587" s="11" t="str">
        <f>[1]动作!$D2586</f>
        <v>分系统1BMS1单体电压过低二级故障</v>
      </c>
      <c r="F2587" s="11" t="s">
        <v>177</v>
      </c>
      <c r="G2587" s="12">
        <f>[1]动作!$A2586+[1]动作!$B2586</f>
        <v>43204.486770833333</v>
      </c>
      <c r="H2587" s="12"/>
      <c r="I2587" s="11"/>
    </row>
    <row r="2588" spans="1:9" hidden="1" x14ac:dyDescent="0.3">
      <c r="A2588" s="24">
        <v>2586</v>
      </c>
      <c r="B2588" s="11" t="str">
        <f>IFERROR(INDEX({"JSNY-BJ0001-01";"JSNY-JS0022-01";"JSNY-JS0002-01"},MATCH(D2588,{"BJ_zhongyu";"JS_WX_liteer";"JS_CZ_wodefeng"},0)),"")</f>
        <v>JSNY-JS0022-01</v>
      </c>
      <c r="C2588" s="11" t="str">
        <f>IFERROR(INDEX({"北京中裕世纪大酒店";"江苏利特尔绿色包装股份有限公司";"常州市金坛沃德丰电子科技有限公司"},MATCH(D2588,{"BJ_zhongyu";"JS_WX_liteer";"JS_CZ_wodefeng"},0)),"")</f>
        <v>江苏利特尔绿色包装股份有限公司</v>
      </c>
      <c r="D2588" s="11" t="str">
        <f>[1]动作!$G2587</f>
        <v>JS_WX_liteer</v>
      </c>
      <c r="E2588" s="11" t="str">
        <f>[1]动作!$D2587</f>
        <v>分系统1BMS4单体电压过低一级故障</v>
      </c>
      <c r="F2588" s="11" t="s">
        <v>177</v>
      </c>
      <c r="G2588" s="12">
        <f>[1]动作!$A2587+[1]动作!$B2587</f>
        <v>43204.487118055556</v>
      </c>
      <c r="H2588" s="12"/>
      <c r="I2588" s="11"/>
    </row>
    <row r="2589" spans="1:9" hidden="1" x14ac:dyDescent="0.3">
      <c r="A2589" s="24">
        <v>2587</v>
      </c>
      <c r="B2589" s="11" t="str">
        <f>IFERROR(INDEX({"JSNY-BJ0001-01";"JSNY-JS0022-01";"JSNY-JS0002-01"},MATCH(D2589,{"BJ_zhongyu";"JS_WX_liteer";"JS_CZ_wodefeng"},0)),"")</f>
        <v>JSNY-JS0022-01</v>
      </c>
      <c r="C2589" s="11" t="str">
        <f>IFERROR(INDEX({"北京中裕世纪大酒店";"江苏利特尔绿色包装股份有限公司";"常州市金坛沃德丰电子科技有限公司"},MATCH(D2589,{"BJ_zhongyu";"JS_WX_liteer";"JS_CZ_wodefeng"},0)),"")</f>
        <v>江苏利特尔绿色包装股份有限公司</v>
      </c>
      <c r="D2589" s="11" t="str">
        <f>[1]动作!$G2588</f>
        <v>JS_WX_liteer</v>
      </c>
      <c r="E2589" s="11" t="str">
        <f>[1]动作!$D2588</f>
        <v>分系统1BMS4单体电压过低二级故障</v>
      </c>
      <c r="F2589" s="11" t="s">
        <v>177</v>
      </c>
      <c r="G2589" s="12">
        <f>[1]动作!$A2588+[1]动作!$B2588</f>
        <v>43204.487118055556</v>
      </c>
      <c r="H2589" s="12"/>
      <c r="I2589" s="11"/>
    </row>
    <row r="2590" spans="1:9" hidden="1" x14ac:dyDescent="0.3">
      <c r="A2590" s="24">
        <v>2588</v>
      </c>
      <c r="B2590" s="11" t="str">
        <f>IFERROR(INDEX({"JSNY-BJ0001-01";"JSNY-JS0022-01";"JSNY-JS0002-01"},MATCH(D2590,{"BJ_zhongyu";"JS_WX_liteer";"JS_CZ_wodefeng"},0)),"")</f>
        <v>JSNY-JS0022-01</v>
      </c>
      <c r="C2590" s="11" t="str">
        <f>IFERROR(INDEX({"北京中裕世纪大酒店";"江苏利特尔绿色包装股份有限公司";"常州市金坛沃德丰电子科技有限公司"},MATCH(D2590,{"BJ_zhongyu";"JS_WX_liteer";"JS_CZ_wodefeng"},0)),"")</f>
        <v>江苏利特尔绿色包装股份有限公司</v>
      </c>
      <c r="D2590" s="11" t="str">
        <f>[1]动作!$G2589</f>
        <v>JS_WX_liteer</v>
      </c>
      <c r="E2590" s="11" t="str">
        <f>[1]动作!$D2589</f>
        <v>分系统1BMS7单体电压过低一级故障</v>
      </c>
      <c r="F2590" s="11" t="s">
        <v>177</v>
      </c>
      <c r="G2590" s="12">
        <f>[1]动作!$A2589+[1]动作!$B2589</f>
        <v>43204.487696759257</v>
      </c>
      <c r="H2590" s="12"/>
      <c r="I2590" s="11"/>
    </row>
    <row r="2591" spans="1:9" hidden="1" x14ac:dyDescent="0.3">
      <c r="A2591" s="24">
        <v>2589</v>
      </c>
      <c r="B2591" s="11" t="str">
        <f>IFERROR(INDEX({"JSNY-BJ0001-01";"JSNY-JS0022-01";"JSNY-JS0002-01"},MATCH(D2591,{"BJ_zhongyu";"JS_WX_liteer";"JS_CZ_wodefeng"},0)),"")</f>
        <v>JSNY-JS0022-01</v>
      </c>
      <c r="C2591" s="11" t="str">
        <f>IFERROR(INDEX({"北京中裕世纪大酒店";"江苏利特尔绿色包装股份有限公司";"常州市金坛沃德丰电子科技有限公司"},MATCH(D2591,{"BJ_zhongyu";"JS_WX_liteer";"JS_CZ_wodefeng"},0)),"")</f>
        <v>江苏利特尔绿色包装股份有限公司</v>
      </c>
      <c r="D2591" s="11" t="str">
        <f>[1]动作!$G2590</f>
        <v>JS_WX_liteer</v>
      </c>
      <c r="E2591" s="11" t="str">
        <f>[1]动作!$D2590</f>
        <v>分系统1BMS7单体电压过低二级故障</v>
      </c>
      <c r="F2591" s="11" t="s">
        <v>177</v>
      </c>
      <c r="G2591" s="12">
        <f>[1]动作!$A2590+[1]动作!$B2590</f>
        <v>43204.487696759257</v>
      </c>
      <c r="H2591" s="12"/>
      <c r="I2591" s="11"/>
    </row>
    <row r="2592" spans="1:9" hidden="1" x14ac:dyDescent="0.3">
      <c r="A2592" s="24">
        <v>2590</v>
      </c>
      <c r="B2592" s="11" t="str">
        <f>IFERROR(INDEX({"JSNY-BJ0001-01";"JSNY-JS0022-01";"JSNY-JS0002-01"},MATCH(D2592,{"BJ_zhongyu";"JS_WX_liteer";"JS_CZ_wodefeng"},0)),"")</f>
        <v>JSNY-JS0022-01</v>
      </c>
      <c r="C2592" s="11" t="str">
        <f>IFERROR(INDEX({"北京中裕世纪大酒店";"江苏利特尔绿色包装股份有限公司";"常州市金坛沃德丰电子科技有限公司"},MATCH(D2592,{"BJ_zhongyu";"JS_WX_liteer";"JS_CZ_wodefeng"},0)),"")</f>
        <v>江苏利特尔绿色包装股份有限公司</v>
      </c>
      <c r="D2592" s="11" t="str">
        <f>[1]动作!$G2591</f>
        <v>JS_WX_liteer</v>
      </c>
      <c r="E2592" s="11" t="str">
        <f>[1]动作!$D2591</f>
        <v>分系统1BMS5单体电压过低一级故障</v>
      </c>
      <c r="F2592" s="11" t="s">
        <v>177</v>
      </c>
      <c r="G2592" s="12">
        <f>[1]动作!$A2591+[1]动作!$B2591</f>
        <v>43204.488043981481</v>
      </c>
      <c r="H2592" s="12"/>
      <c r="I2592" s="11"/>
    </row>
    <row r="2593" spans="1:9" hidden="1" x14ac:dyDescent="0.3">
      <c r="A2593" s="24">
        <v>2591</v>
      </c>
      <c r="B2593" s="11" t="str">
        <f>IFERROR(INDEX({"JSNY-BJ0001-01";"JSNY-JS0022-01";"JSNY-JS0002-01"},MATCH(D2593,{"BJ_zhongyu";"JS_WX_liteer";"JS_CZ_wodefeng"},0)),"")</f>
        <v>JSNY-JS0022-01</v>
      </c>
      <c r="C2593" s="11" t="str">
        <f>IFERROR(INDEX({"北京中裕世纪大酒店";"江苏利特尔绿色包装股份有限公司";"常州市金坛沃德丰电子科技有限公司"},MATCH(D2593,{"BJ_zhongyu";"JS_WX_liteer";"JS_CZ_wodefeng"},0)),"")</f>
        <v>江苏利特尔绿色包装股份有限公司</v>
      </c>
      <c r="D2593" s="11" t="str">
        <f>[1]动作!$G2592</f>
        <v>JS_WX_liteer</v>
      </c>
      <c r="E2593" s="11" t="str">
        <f>[1]动作!$D2592</f>
        <v>分系统1BMS5单体电压过低二级故障</v>
      </c>
      <c r="F2593" s="11" t="s">
        <v>177</v>
      </c>
      <c r="G2593" s="12">
        <f>[1]动作!$A2592+[1]动作!$B2592</f>
        <v>43204.488043981481</v>
      </c>
      <c r="H2593" s="12"/>
      <c r="I2593" s="11"/>
    </row>
    <row r="2594" spans="1:9" hidden="1" x14ac:dyDescent="0.3">
      <c r="A2594" s="24">
        <v>2592</v>
      </c>
      <c r="B2594" s="11" t="str">
        <f>IFERROR(INDEX({"JSNY-BJ0001-01";"JSNY-JS0022-01";"JSNY-JS0002-01"},MATCH(D2594,{"BJ_zhongyu";"JS_WX_liteer";"JS_CZ_wodefeng"},0)),"")</f>
        <v>JSNY-JS0022-01</v>
      </c>
      <c r="C2594" s="11" t="str">
        <f>IFERROR(INDEX({"北京中裕世纪大酒店";"江苏利特尔绿色包装股份有限公司";"常州市金坛沃德丰电子科技有限公司"},MATCH(D2594,{"BJ_zhongyu";"JS_WX_liteer";"JS_CZ_wodefeng"},0)),"")</f>
        <v>江苏利特尔绿色包装股份有限公司</v>
      </c>
      <c r="D2594" s="11" t="str">
        <f>[1]动作!$G2593</f>
        <v>JS_WX_liteer</v>
      </c>
      <c r="E2594" s="11" t="str">
        <f>[1]动作!$D2593</f>
        <v>分系统1BMS6单体电压过低一级故障</v>
      </c>
      <c r="F2594" s="11" t="s">
        <v>177</v>
      </c>
      <c r="G2594" s="12">
        <f>[1]动作!$A2593+[1]动作!$B2593</f>
        <v>43204.48810185185</v>
      </c>
      <c r="H2594" s="12"/>
      <c r="I2594" s="11"/>
    </row>
    <row r="2595" spans="1:9" hidden="1" x14ac:dyDescent="0.3">
      <c r="A2595" s="24">
        <v>2593</v>
      </c>
      <c r="B2595" s="11" t="str">
        <f>IFERROR(INDEX({"JSNY-BJ0001-01";"JSNY-JS0022-01";"JSNY-JS0002-01"},MATCH(D2595,{"BJ_zhongyu";"JS_WX_liteer";"JS_CZ_wodefeng"},0)),"")</f>
        <v>JSNY-JS0022-01</v>
      </c>
      <c r="C2595" s="11" t="str">
        <f>IFERROR(INDEX({"北京中裕世纪大酒店";"江苏利特尔绿色包装股份有限公司";"常州市金坛沃德丰电子科技有限公司"},MATCH(D2595,{"BJ_zhongyu";"JS_WX_liteer";"JS_CZ_wodefeng"},0)),"")</f>
        <v>江苏利特尔绿色包装股份有限公司</v>
      </c>
      <c r="D2595" s="11" t="str">
        <f>[1]动作!$G2594</f>
        <v>JS_WX_liteer</v>
      </c>
      <c r="E2595" s="11" t="str">
        <f>[1]动作!$D2594</f>
        <v>分系统1BMS6单体电压过低二级故障</v>
      </c>
      <c r="F2595" s="11" t="s">
        <v>177</v>
      </c>
      <c r="G2595" s="12">
        <f>[1]动作!$A2594+[1]动作!$B2594</f>
        <v>43204.48810185185</v>
      </c>
      <c r="H2595" s="12"/>
      <c r="I2595" s="11"/>
    </row>
    <row r="2596" spans="1:9" hidden="1" x14ac:dyDescent="0.3">
      <c r="A2596" s="24">
        <v>2594</v>
      </c>
      <c r="B2596" s="11" t="str">
        <f>IFERROR(INDEX({"JSNY-BJ0001-01";"JSNY-JS0022-01";"JSNY-JS0002-01"},MATCH(D2596,{"BJ_zhongyu";"JS_WX_liteer";"JS_CZ_wodefeng"},0)),"")</f>
        <v>JSNY-JS0022-01</v>
      </c>
      <c r="C2596" s="11" t="str">
        <f>IFERROR(INDEX({"北京中裕世纪大酒店";"江苏利特尔绿色包装股份有限公司";"常州市金坛沃德丰电子科技有限公司"},MATCH(D2596,{"BJ_zhongyu";"JS_WX_liteer";"JS_CZ_wodefeng"},0)),"")</f>
        <v>江苏利特尔绿色包装股份有限公司</v>
      </c>
      <c r="D2596" s="11" t="str">
        <f>[1]动作!$G2595</f>
        <v>JS_WX_liteer</v>
      </c>
      <c r="E2596" s="11" t="str">
        <f>[1]动作!$D2595</f>
        <v>分系统1BMS2单体电压过低一级故障</v>
      </c>
      <c r="F2596" s="11" t="s">
        <v>177</v>
      </c>
      <c r="G2596" s="12">
        <f>[1]动作!$A2595+[1]动作!$B2595</f>
        <v>43204.488159722219</v>
      </c>
      <c r="H2596" s="12"/>
      <c r="I2596" s="11"/>
    </row>
    <row r="2597" spans="1:9" hidden="1" x14ac:dyDescent="0.3">
      <c r="A2597" s="24">
        <v>2595</v>
      </c>
      <c r="B2597" s="11" t="str">
        <f>IFERROR(INDEX({"JSNY-BJ0001-01";"JSNY-JS0022-01";"JSNY-JS0002-01"},MATCH(D2597,{"BJ_zhongyu";"JS_WX_liteer";"JS_CZ_wodefeng"},0)),"")</f>
        <v>JSNY-JS0022-01</v>
      </c>
      <c r="C2597" s="11" t="str">
        <f>IFERROR(INDEX({"北京中裕世纪大酒店";"江苏利特尔绿色包装股份有限公司";"常州市金坛沃德丰电子科技有限公司"},MATCH(D2597,{"BJ_zhongyu";"JS_WX_liteer";"JS_CZ_wodefeng"},0)),"")</f>
        <v>江苏利特尔绿色包装股份有限公司</v>
      </c>
      <c r="D2597" s="11" t="str">
        <f>[1]动作!$G2596</f>
        <v>JS_WX_liteer</v>
      </c>
      <c r="E2597" s="11" t="str">
        <f>[1]动作!$D2596</f>
        <v>分系统1BMS2单体电压过低二级故障</v>
      </c>
      <c r="F2597" s="11" t="s">
        <v>177</v>
      </c>
      <c r="G2597" s="12">
        <f>[1]动作!$A2596+[1]动作!$B2596</f>
        <v>43204.488159722219</v>
      </c>
      <c r="H2597" s="12"/>
      <c r="I2597" s="11"/>
    </row>
    <row r="2598" spans="1:9" hidden="1" x14ac:dyDescent="0.3">
      <c r="A2598" s="24">
        <v>2596</v>
      </c>
      <c r="B2598" s="11" t="str">
        <f>IFERROR(INDEX({"JSNY-BJ0001-01";"JSNY-JS0022-01";"JSNY-JS0002-01"},MATCH(D2598,{"BJ_zhongyu";"JS_WX_liteer";"JS_CZ_wodefeng"},0)),"")</f>
        <v>JSNY-JS0002-01</v>
      </c>
      <c r="C2598" s="11" t="str">
        <f>IFERROR(INDEX({"北京中裕世纪大酒店";"江苏利特尔绿色包装股份有限公司";"常州市金坛沃德丰电子科技有限公司"},MATCH(D2598,{"BJ_zhongyu";"JS_WX_liteer";"JS_CZ_wodefeng"},0)),"")</f>
        <v>常州市金坛沃德丰电子科技有限公司</v>
      </c>
      <c r="D2598" s="11" t="str">
        <f>[1]动作!$G2597</f>
        <v>JS_CZ_wodefeng</v>
      </c>
      <c r="E2598" s="11" t="str">
        <f>[1]动作!$D2597</f>
        <v>分系统1BMS5SOC过低一级故障</v>
      </c>
      <c r="F2598" s="11" t="s">
        <v>177</v>
      </c>
      <c r="G2598" s="12">
        <f>[1]动作!$A2597+[1]动作!$B2597</f>
        <v>43204.488738425927</v>
      </c>
      <c r="H2598" s="12"/>
      <c r="I2598" s="11"/>
    </row>
    <row r="2599" spans="1:9" hidden="1" x14ac:dyDescent="0.3">
      <c r="A2599" s="24">
        <v>2597</v>
      </c>
      <c r="B2599" s="11" t="str">
        <f>IFERROR(INDEX({"JSNY-BJ0001-01";"JSNY-JS0022-01";"JSNY-JS0002-01"},MATCH(D2599,{"BJ_zhongyu";"JS_WX_liteer";"JS_CZ_wodefeng"},0)),"")</f>
        <v>JSNY-JS0022-01</v>
      </c>
      <c r="C2599" s="11" t="str">
        <f>IFERROR(INDEX({"北京中裕世纪大酒店";"江苏利特尔绿色包装股份有限公司";"常州市金坛沃德丰电子科技有限公司"},MATCH(D2599,{"BJ_zhongyu";"JS_WX_liteer";"JS_CZ_wodefeng"},0)),"")</f>
        <v>江苏利特尔绿色包装股份有限公司</v>
      </c>
      <c r="D2599" s="11" t="str">
        <f>[1]动作!$G2598</f>
        <v>JS_WX_liteer</v>
      </c>
      <c r="E2599" s="11" t="str">
        <f>[1]动作!$D2598</f>
        <v>分系统1BMS3SOC过低一级故障</v>
      </c>
      <c r="F2599" s="11" t="s">
        <v>177</v>
      </c>
      <c r="G2599" s="12">
        <f>[1]动作!$A2598+[1]动作!$B2598</f>
        <v>43204.495057870372</v>
      </c>
      <c r="H2599" s="12"/>
      <c r="I2599" s="11"/>
    </row>
    <row r="2600" spans="1:9" hidden="1" x14ac:dyDescent="0.3">
      <c r="A2600" s="24">
        <v>2598</v>
      </c>
      <c r="B2600" s="11" t="str">
        <f>IFERROR(INDEX({"JSNY-BJ0001-01";"JSNY-JS0022-01";"JSNY-JS0002-01"},MATCH(D2600,{"BJ_zhongyu";"JS_WX_liteer";"JS_CZ_wodefeng"},0)),"")</f>
        <v>JSNY-JS0022-01</v>
      </c>
      <c r="C2600" s="11" t="str">
        <f>IFERROR(INDEX({"北京中裕世纪大酒店";"江苏利特尔绿色包装股份有限公司";"常州市金坛沃德丰电子科技有限公司"},MATCH(D2600,{"BJ_zhongyu";"JS_WX_liteer";"JS_CZ_wodefeng"},0)),"")</f>
        <v>江苏利特尔绿色包装股份有限公司</v>
      </c>
      <c r="D2600" s="11" t="str">
        <f>[1]动作!$G2599</f>
        <v>JS_WX_liteer</v>
      </c>
      <c r="E2600" s="11" t="str">
        <f>[1]动作!$D2599</f>
        <v>分系统1BMS3SOC过低二级故障</v>
      </c>
      <c r="F2600" s="11" t="s">
        <v>177</v>
      </c>
      <c r="G2600" s="12">
        <f>[1]动作!$A2599+[1]动作!$B2599</f>
        <v>43204.495057870372</v>
      </c>
      <c r="H2600" s="12"/>
      <c r="I2600" s="11"/>
    </row>
    <row r="2601" spans="1:9" hidden="1" x14ac:dyDescent="0.3">
      <c r="A2601" s="24">
        <v>2599</v>
      </c>
      <c r="B2601" s="11" t="str">
        <f>IFERROR(INDEX({"JSNY-BJ0001-01";"JSNY-JS0022-01";"JSNY-JS0002-01"},MATCH(D2601,{"BJ_zhongyu";"JS_WX_liteer";"JS_CZ_wodefeng"},0)),"")</f>
        <v>JSNY-JS0022-01</v>
      </c>
      <c r="C2601" s="11" t="str">
        <f>IFERROR(INDEX({"北京中裕世纪大酒店";"江苏利特尔绿色包装股份有限公司";"常州市金坛沃德丰电子科技有限公司"},MATCH(D2601,{"BJ_zhongyu";"JS_WX_liteer";"JS_CZ_wodefeng"},0)),"")</f>
        <v>江苏利特尔绿色包装股份有限公司</v>
      </c>
      <c r="D2601" s="11" t="str">
        <f>[1]动作!$G2600</f>
        <v>JS_WX_liteer</v>
      </c>
      <c r="E2601" s="11" t="str">
        <f>[1]动作!$D2600</f>
        <v>分系统1BMS4SOC过低一级故障</v>
      </c>
      <c r="F2601" s="11" t="s">
        <v>177</v>
      </c>
      <c r="G2601" s="12">
        <f>[1]动作!$A2600+[1]动作!$B2600</f>
        <v>43204.495115740741</v>
      </c>
      <c r="H2601" s="12"/>
      <c r="I2601" s="11"/>
    </row>
    <row r="2602" spans="1:9" hidden="1" x14ac:dyDescent="0.3">
      <c r="A2602" s="24">
        <v>2600</v>
      </c>
      <c r="B2602" s="11" t="str">
        <f>IFERROR(INDEX({"JSNY-BJ0001-01";"JSNY-JS0022-01";"JSNY-JS0002-01"},MATCH(D2602,{"BJ_zhongyu";"JS_WX_liteer";"JS_CZ_wodefeng"},0)),"")</f>
        <v>JSNY-JS0022-01</v>
      </c>
      <c r="C2602" s="11" t="str">
        <f>IFERROR(INDEX({"北京中裕世纪大酒店";"江苏利特尔绿色包装股份有限公司";"常州市金坛沃德丰电子科技有限公司"},MATCH(D2602,{"BJ_zhongyu";"JS_WX_liteer";"JS_CZ_wodefeng"},0)),"")</f>
        <v>江苏利特尔绿色包装股份有限公司</v>
      </c>
      <c r="D2602" s="11" t="str">
        <f>[1]动作!$G2601</f>
        <v>JS_WX_liteer</v>
      </c>
      <c r="E2602" s="11" t="str">
        <f>[1]动作!$D2601</f>
        <v>分系统1BMS4SOC过低二级故障</v>
      </c>
      <c r="F2602" s="11" t="s">
        <v>177</v>
      </c>
      <c r="G2602" s="12">
        <f>[1]动作!$A2601+[1]动作!$B2601</f>
        <v>43204.495115740741</v>
      </c>
      <c r="H2602" s="12"/>
      <c r="I2602" s="11"/>
    </row>
    <row r="2603" spans="1:9" hidden="1" x14ac:dyDescent="0.3">
      <c r="A2603" s="24">
        <v>2601</v>
      </c>
      <c r="B2603" s="11" t="str">
        <f>IFERROR(INDEX({"JSNY-BJ0001-01";"JSNY-JS0022-01";"JSNY-JS0002-01"},MATCH(D2603,{"BJ_zhongyu";"JS_WX_liteer";"JS_CZ_wodefeng"},0)),"")</f>
        <v>JSNY-JS0022-01</v>
      </c>
      <c r="C2603" s="11" t="str">
        <f>IFERROR(INDEX({"北京中裕世纪大酒店";"江苏利特尔绿色包装股份有限公司";"常州市金坛沃德丰电子科技有限公司"},MATCH(D2603,{"BJ_zhongyu";"JS_WX_liteer";"JS_CZ_wodefeng"},0)),"")</f>
        <v>江苏利特尔绿色包装股份有限公司</v>
      </c>
      <c r="D2603" s="11" t="str">
        <f>[1]动作!$G2602</f>
        <v>JS_WX_liteer</v>
      </c>
      <c r="E2603" s="11" t="str">
        <f>[1]动作!$D2602</f>
        <v>分系统1BMS8SOC过低一级故障</v>
      </c>
      <c r="F2603" s="11" t="s">
        <v>177</v>
      </c>
      <c r="G2603" s="12">
        <f>[1]动作!$A2602+[1]动作!$B2602</f>
        <v>43204.496388888889</v>
      </c>
      <c r="H2603" s="12"/>
      <c r="I2603" s="11"/>
    </row>
    <row r="2604" spans="1:9" hidden="1" x14ac:dyDescent="0.3">
      <c r="A2604" s="24">
        <v>2602</v>
      </c>
      <c r="B2604" s="11" t="str">
        <f>IFERROR(INDEX({"JSNY-BJ0001-01";"JSNY-JS0022-01";"JSNY-JS0002-01"},MATCH(D2604,{"BJ_zhongyu";"JS_WX_liteer";"JS_CZ_wodefeng"},0)),"")</f>
        <v>JSNY-JS0022-01</v>
      </c>
      <c r="C2604" s="11" t="str">
        <f>IFERROR(INDEX({"北京中裕世纪大酒店";"江苏利特尔绿色包装股份有限公司";"常州市金坛沃德丰电子科技有限公司"},MATCH(D2604,{"BJ_zhongyu";"JS_WX_liteer";"JS_CZ_wodefeng"},0)),"")</f>
        <v>江苏利特尔绿色包装股份有限公司</v>
      </c>
      <c r="D2604" s="11" t="str">
        <f>[1]动作!$G2603</f>
        <v>JS_WX_liteer</v>
      </c>
      <c r="E2604" s="11" t="str">
        <f>[1]动作!$D2603</f>
        <v>分系统1BMS8SOC过低二级故障</v>
      </c>
      <c r="F2604" s="11" t="s">
        <v>177</v>
      </c>
      <c r="G2604" s="12">
        <f>[1]动作!$A2603+[1]动作!$B2603</f>
        <v>43204.496388888889</v>
      </c>
      <c r="H2604" s="12"/>
      <c r="I2604" s="11"/>
    </row>
    <row r="2605" spans="1:9" hidden="1" x14ac:dyDescent="0.3">
      <c r="A2605" s="24">
        <v>2603</v>
      </c>
      <c r="B2605" s="11" t="str">
        <f>IFERROR(INDEX({"JSNY-BJ0001-01";"JSNY-JS0022-01";"JSNY-JS0002-01"},MATCH(D2605,{"BJ_zhongyu";"JS_WX_liteer";"JS_CZ_wodefeng"},0)),"")</f>
        <v>JSNY-JS0002-01</v>
      </c>
      <c r="C2605" s="11" t="str">
        <f>IFERROR(INDEX({"北京中裕世纪大酒店";"江苏利特尔绿色包装股份有限公司";"常州市金坛沃德丰电子科技有限公司"},MATCH(D2605,{"BJ_zhongyu";"JS_WX_liteer";"JS_CZ_wodefeng"},0)),"")</f>
        <v>常州市金坛沃德丰电子科技有限公司</v>
      </c>
      <c r="D2605" s="11" t="str">
        <f>[1]动作!$G2604</f>
        <v>JS_CZ_wodefeng</v>
      </c>
      <c r="E2605" s="11" t="str">
        <f>[1]动作!$D2604</f>
        <v>分系统1BMS1SOC过低一级故障</v>
      </c>
      <c r="F2605" s="11" t="s">
        <v>177</v>
      </c>
      <c r="G2605" s="12">
        <f>[1]动作!$A2604+[1]动作!$B2604</f>
        <v>43204.499918981484</v>
      </c>
      <c r="H2605" s="12"/>
      <c r="I2605" s="11"/>
    </row>
    <row r="2606" spans="1:9" hidden="1" x14ac:dyDescent="0.3">
      <c r="A2606" s="24">
        <v>2604</v>
      </c>
      <c r="B2606" s="11" t="str">
        <f>IFERROR(INDEX({"JSNY-BJ0001-01";"JSNY-JS0022-01";"JSNY-JS0002-01"},MATCH(D2606,{"BJ_zhongyu";"JS_WX_liteer";"JS_CZ_wodefeng"},0)),"")</f>
        <v>JSNY-JS0002-01</v>
      </c>
      <c r="C2606" s="11" t="str">
        <f>IFERROR(INDEX({"北京中裕世纪大酒店";"江苏利特尔绿色包装股份有限公司";"常州市金坛沃德丰电子科技有限公司"},MATCH(D2606,{"BJ_zhongyu";"JS_WX_liteer";"JS_CZ_wodefeng"},0)),"")</f>
        <v>常州市金坛沃德丰电子科技有限公司</v>
      </c>
      <c r="D2606" s="11" t="str">
        <f>[1]动作!$G2605</f>
        <v>JS_CZ_wodefeng</v>
      </c>
      <c r="E2606" s="11" t="str">
        <f>[1]动作!$D2605</f>
        <v>分系统1BMS2SOC过低一级故障</v>
      </c>
      <c r="F2606" s="11" t="s">
        <v>177</v>
      </c>
      <c r="G2606" s="12">
        <f>[1]动作!$A2605+[1]动作!$B2605</f>
        <v>43204.499918981484</v>
      </c>
      <c r="H2606" s="12"/>
      <c r="I2606" s="11"/>
    </row>
    <row r="2607" spans="1:9" hidden="1" x14ac:dyDescent="0.3">
      <c r="A2607" s="24">
        <v>2605</v>
      </c>
      <c r="B2607" s="11" t="str">
        <f>IFERROR(INDEX({"JSNY-BJ0001-01";"JSNY-JS0022-01";"JSNY-JS0002-01"},MATCH(D2607,{"BJ_zhongyu";"JS_WX_liteer";"JS_CZ_wodefeng"},0)),"")</f>
        <v>JSNY-JS0002-01</v>
      </c>
      <c r="C2607" s="11" t="str">
        <f>IFERROR(INDEX({"北京中裕世纪大酒店";"江苏利特尔绿色包装股份有限公司";"常州市金坛沃德丰电子科技有限公司"},MATCH(D2607,{"BJ_zhongyu";"JS_WX_liteer";"JS_CZ_wodefeng"},0)),"")</f>
        <v>常州市金坛沃德丰电子科技有限公司</v>
      </c>
      <c r="D2607" s="11" t="str">
        <f>[1]动作!$G2606</f>
        <v>JS_CZ_wodefeng</v>
      </c>
      <c r="E2607" s="11" t="str">
        <f>[1]动作!$D2606</f>
        <v>分系统1BMS4SOC过低一级故障</v>
      </c>
      <c r="F2607" s="11" t="s">
        <v>177</v>
      </c>
      <c r="G2607" s="12">
        <f>[1]动作!$A2606+[1]动作!$B2606</f>
        <v>43204.499918981484</v>
      </c>
      <c r="H2607" s="12"/>
      <c r="I2607" s="11"/>
    </row>
    <row r="2608" spans="1:9" hidden="1" x14ac:dyDescent="0.3">
      <c r="A2608" s="24">
        <v>2606</v>
      </c>
      <c r="B2608" s="11" t="str">
        <f>IFERROR(INDEX({"JSNY-BJ0001-01";"JSNY-JS0022-01";"JSNY-JS0002-01"},MATCH(D2608,{"BJ_zhongyu";"JS_WX_liteer";"JS_CZ_wodefeng"},0)),"")</f>
        <v>JSNY-JS0002-01</v>
      </c>
      <c r="C2608" s="11" t="str">
        <f>IFERROR(INDEX({"北京中裕世纪大酒店";"江苏利特尔绿色包装股份有限公司";"常州市金坛沃德丰电子科技有限公司"},MATCH(D2608,{"BJ_zhongyu";"JS_WX_liteer";"JS_CZ_wodefeng"},0)),"")</f>
        <v>常州市金坛沃德丰电子科技有限公司</v>
      </c>
      <c r="D2608" s="11" t="str">
        <f>[1]动作!$G2607</f>
        <v>JS_CZ_wodefeng</v>
      </c>
      <c r="E2608" s="11" t="str">
        <f>[1]动作!$D2607</f>
        <v>分系统1BMS6SOC过低一级故障</v>
      </c>
      <c r="F2608" s="11" t="s">
        <v>177</v>
      </c>
      <c r="G2608" s="12">
        <f>[1]动作!$A2607+[1]动作!$B2607</f>
        <v>43204.499918981484</v>
      </c>
      <c r="H2608" s="12"/>
      <c r="I2608" s="11"/>
    </row>
    <row r="2609" spans="1:9" hidden="1" x14ac:dyDescent="0.3">
      <c r="A2609" s="24">
        <v>2607</v>
      </c>
      <c r="B2609" s="11" t="str">
        <f>IFERROR(INDEX({"JSNY-BJ0001-01";"JSNY-JS0022-01";"JSNY-JS0002-01"},MATCH(D2609,{"BJ_zhongyu";"JS_WX_liteer";"JS_CZ_wodefeng"},0)),"")</f>
        <v>JSNY-JS0022-01</v>
      </c>
      <c r="C2609" s="11" t="str">
        <f>IFERROR(INDEX({"北京中裕世纪大酒店";"江苏利特尔绿色包装股份有限公司";"常州市金坛沃德丰电子科技有限公司"},MATCH(D2609,{"BJ_zhongyu";"JS_WX_liteer";"JS_CZ_wodefeng"},0)),"")</f>
        <v>江苏利特尔绿色包装股份有限公司</v>
      </c>
      <c r="D2609" s="11" t="str">
        <f>[1]动作!$G2608</f>
        <v>JS_WX_liteer</v>
      </c>
      <c r="E2609" s="11" t="str">
        <f>[1]动作!$D2608</f>
        <v>分系统1BMS8总电压过低一级故障</v>
      </c>
      <c r="F2609" s="11" t="s">
        <v>177</v>
      </c>
      <c r="G2609" s="12">
        <f>[1]动作!$A2608+[1]动作!$B2608</f>
        <v>43204.503564814811</v>
      </c>
      <c r="H2609" s="12"/>
      <c r="I2609" s="11"/>
    </row>
    <row r="2610" spans="1:9" hidden="1" x14ac:dyDescent="0.3">
      <c r="A2610" s="24">
        <v>2608</v>
      </c>
      <c r="B2610" s="11" t="str">
        <f>IFERROR(INDEX({"JSNY-BJ0001-01";"JSNY-JS0022-01";"JSNY-JS0002-01"},MATCH(D2610,{"BJ_zhongyu";"JS_WX_liteer";"JS_CZ_wodefeng"},0)),"")</f>
        <v>JSNY-JS0022-01</v>
      </c>
      <c r="C2610" s="11" t="str">
        <f>IFERROR(INDEX({"北京中裕世纪大酒店";"江苏利特尔绿色包装股份有限公司";"常州市金坛沃德丰电子科技有限公司"},MATCH(D2610,{"BJ_zhongyu";"JS_WX_liteer";"JS_CZ_wodefeng"},0)),"")</f>
        <v>江苏利特尔绿色包装股份有限公司</v>
      </c>
      <c r="D2610" s="11" t="str">
        <f>[1]动作!$G2609</f>
        <v>JS_WX_liteer</v>
      </c>
      <c r="E2610" s="11" t="str">
        <f>[1]动作!$D2609</f>
        <v>分系统1BMS9总电压过低一级故障</v>
      </c>
      <c r="F2610" s="11" t="s">
        <v>177</v>
      </c>
      <c r="G2610" s="12">
        <f>[1]动作!$A2609+[1]动作!$B2609</f>
        <v>43204.503622685188</v>
      </c>
      <c r="H2610" s="12"/>
      <c r="I2610" s="11"/>
    </row>
    <row r="2611" spans="1:9" hidden="1" x14ac:dyDescent="0.3">
      <c r="A2611" s="24">
        <v>2609</v>
      </c>
      <c r="B2611" s="11" t="str">
        <f>IFERROR(INDEX({"JSNY-BJ0001-01";"JSNY-JS0022-01";"JSNY-JS0002-01"},MATCH(D2611,{"BJ_zhongyu";"JS_WX_liteer";"JS_CZ_wodefeng"},0)),"")</f>
        <v>JSNY-JS0022-01</v>
      </c>
      <c r="C2611" s="11" t="str">
        <f>IFERROR(INDEX({"北京中裕世纪大酒店";"江苏利特尔绿色包装股份有限公司";"常州市金坛沃德丰电子科技有限公司"},MATCH(D2611,{"BJ_zhongyu";"JS_WX_liteer";"JS_CZ_wodefeng"},0)),"")</f>
        <v>江苏利特尔绿色包装股份有限公司</v>
      </c>
      <c r="D2611" s="11" t="str">
        <f>[1]动作!$G2610</f>
        <v>JS_WX_liteer</v>
      </c>
      <c r="E2611" s="11" t="str">
        <f>[1]动作!$D2610</f>
        <v>分系统1BMS3总电压过低一级故障</v>
      </c>
      <c r="F2611" s="11" t="s">
        <v>177</v>
      </c>
      <c r="G2611" s="12">
        <f>[1]动作!$A2610+[1]动作!$B2610</f>
        <v>43204.503680555557</v>
      </c>
      <c r="H2611" s="12"/>
      <c r="I2611" s="11"/>
    </row>
    <row r="2612" spans="1:9" hidden="1" x14ac:dyDescent="0.3">
      <c r="A2612" s="24">
        <v>2610</v>
      </c>
      <c r="B2612" s="11" t="str">
        <f>IFERROR(INDEX({"JSNY-BJ0001-01";"JSNY-JS0022-01";"JSNY-JS0002-01"},MATCH(D2612,{"BJ_zhongyu";"JS_WX_liteer";"JS_CZ_wodefeng"},0)),"")</f>
        <v>JSNY-JS0022-01</v>
      </c>
      <c r="C2612" s="11" t="str">
        <f>IFERROR(INDEX({"北京中裕世纪大酒店";"江苏利特尔绿色包装股份有限公司";"常州市金坛沃德丰电子科技有限公司"},MATCH(D2612,{"BJ_zhongyu";"JS_WX_liteer";"JS_CZ_wodefeng"},0)),"")</f>
        <v>江苏利特尔绿色包装股份有限公司</v>
      </c>
      <c r="D2612" s="11" t="str">
        <f>[1]动作!$G2611</f>
        <v>JS_WX_liteer</v>
      </c>
      <c r="E2612" s="11" t="str">
        <f>[1]动作!$D2611</f>
        <v>分系统1BMS4总电压过低一级故障</v>
      </c>
      <c r="F2612" s="11" t="s">
        <v>177</v>
      </c>
      <c r="G2612" s="12">
        <f>[1]动作!$A2611+[1]动作!$B2611</f>
        <v>43204.503796296296</v>
      </c>
      <c r="H2612" s="12"/>
      <c r="I2612" s="11"/>
    </row>
    <row r="2613" spans="1:9" hidden="1" x14ac:dyDescent="0.3">
      <c r="A2613" s="24">
        <v>2611</v>
      </c>
      <c r="B2613" s="11" t="str">
        <f>IFERROR(INDEX({"JSNY-BJ0001-01";"JSNY-JS0022-01";"JSNY-JS0002-01"},MATCH(D2613,{"BJ_zhongyu";"JS_WX_liteer";"JS_CZ_wodefeng"},0)),"")</f>
        <v>JSNY-JS0022-01</v>
      </c>
      <c r="C2613" s="11" t="str">
        <f>IFERROR(INDEX({"北京中裕世纪大酒店";"江苏利特尔绿色包装股份有限公司";"常州市金坛沃德丰电子科技有限公司"},MATCH(D2613,{"BJ_zhongyu";"JS_WX_liteer";"JS_CZ_wodefeng"},0)),"")</f>
        <v>江苏利特尔绿色包装股份有限公司</v>
      </c>
      <c r="D2613" s="11" t="str">
        <f>[1]动作!$G2612</f>
        <v>JS_WX_liteer</v>
      </c>
      <c r="E2613" s="11" t="str">
        <f>[1]动作!$D2612</f>
        <v>分系统1BMS1总电压过低一级故障</v>
      </c>
      <c r="F2613" s="11" t="s">
        <v>177</v>
      </c>
      <c r="G2613" s="12">
        <f>[1]动作!$A2612+[1]动作!$B2612</f>
        <v>43204.503854166665</v>
      </c>
      <c r="H2613" s="12"/>
      <c r="I2613" s="11"/>
    </row>
    <row r="2614" spans="1:9" hidden="1" x14ac:dyDescent="0.3">
      <c r="A2614" s="24">
        <v>2612</v>
      </c>
      <c r="B2614" s="11" t="str">
        <f>IFERROR(INDEX({"JSNY-BJ0001-01";"JSNY-JS0022-01";"JSNY-JS0002-01"},MATCH(D2614,{"BJ_zhongyu";"JS_WX_liteer";"JS_CZ_wodefeng"},0)),"")</f>
        <v>JSNY-JS0022-01</v>
      </c>
      <c r="C2614" s="11" t="str">
        <f>IFERROR(INDEX({"北京中裕世纪大酒店";"江苏利特尔绿色包装股份有限公司";"常州市金坛沃德丰电子科技有限公司"},MATCH(D2614,{"BJ_zhongyu";"JS_WX_liteer";"JS_CZ_wodefeng"},0)),"")</f>
        <v>江苏利特尔绿色包装股份有限公司</v>
      </c>
      <c r="D2614" s="11" t="str">
        <f>[1]动作!$G2613</f>
        <v>JS_WX_liteer</v>
      </c>
      <c r="E2614" s="11" t="str">
        <f>[1]动作!$D2613</f>
        <v>分系统1BMS7总电压过低一级故障</v>
      </c>
      <c r="F2614" s="11" t="s">
        <v>177</v>
      </c>
      <c r="G2614" s="12">
        <f>[1]动作!$A2613+[1]动作!$B2613</f>
        <v>43204.503912037035</v>
      </c>
      <c r="H2614" s="12"/>
      <c r="I2614" s="11"/>
    </row>
    <row r="2615" spans="1:9" hidden="1" x14ac:dyDescent="0.3">
      <c r="A2615" s="24">
        <v>2613</v>
      </c>
      <c r="B2615" s="11" t="str">
        <f>IFERROR(INDEX({"JSNY-BJ0001-01";"JSNY-JS0022-01";"JSNY-JS0002-01"},MATCH(D2615,{"BJ_zhongyu";"JS_WX_liteer";"JS_CZ_wodefeng"},0)),"")</f>
        <v>JSNY-JS0022-01</v>
      </c>
      <c r="C2615" s="11" t="str">
        <f>IFERROR(INDEX({"北京中裕世纪大酒店";"江苏利特尔绿色包装股份有限公司";"常州市金坛沃德丰电子科技有限公司"},MATCH(D2615,{"BJ_zhongyu";"JS_WX_liteer";"JS_CZ_wodefeng"},0)),"")</f>
        <v>江苏利特尔绿色包装股份有限公司</v>
      </c>
      <c r="D2615" s="11" t="str">
        <f>[1]动作!$G2614</f>
        <v>JS_WX_liteer</v>
      </c>
      <c r="E2615" s="11" t="str">
        <f>[1]动作!$D2614</f>
        <v>分系统1BMS5总电压过低一级故障</v>
      </c>
      <c r="F2615" s="11" t="s">
        <v>177</v>
      </c>
      <c r="G2615" s="12">
        <f>[1]动作!$A2614+[1]动作!$B2614</f>
        <v>43204.503969907404</v>
      </c>
      <c r="H2615" s="12"/>
      <c r="I2615" s="11"/>
    </row>
    <row r="2616" spans="1:9" hidden="1" x14ac:dyDescent="0.3">
      <c r="A2616" s="24">
        <v>2614</v>
      </c>
      <c r="B2616" s="11" t="str">
        <f>IFERROR(INDEX({"JSNY-BJ0001-01";"JSNY-JS0022-01";"JSNY-JS0002-01"},MATCH(D2616,{"BJ_zhongyu";"JS_WX_liteer";"JS_CZ_wodefeng"},0)),"")</f>
        <v>JSNY-JS0022-01</v>
      </c>
      <c r="C2616" s="11" t="str">
        <f>IFERROR(INDEX({"北京中裕世纪大酒店";"江苏利特尔绿色包装股份有限公司";"常州市金坛沃德丰电子科技有限公司"},MATCH(D2616,{"BJ_zhongyu";"JS_WX_liteer";"JS_CZ_wodefeng"},0)),"")</f>
        <v>江苏利特尔绿色包装股份有限公司</v>
      </c>
      <c r="D2616" s="11" t="str">
        <f>[1]动作!$G2615</f>
        <v>JS_WX_liteer</v>
      </c>
      <c r="E2616" s="11" t="str">
        <f>[1]动作!$D2615</f>
        <v>分系统1BMS6总电压过低一级故障</v>
      </c>
      <c r="F2616" s="11" t="s">
        <v>177</v>
      </c>
      <c r="G2616" s="12">
        <f>[1]动作!$A2615+[1]动作!$B2615</f>
        <v>43204.503969907404</v>
      </c>
      <c r="H2616" s="12"/>
      <c r="I2616" s="11"/>
    </row>
    <row r="2617" spans="1:9" hidden="1" x14ac:dyDescent="0.3">
      <c r="A2617" s="24">
        <v>2615</v>
      </c>
      <c r="B2617" s="11" t="str">
        <f>IFERROR(INDEX({"JSNY-BJ0001-01";"JSNY-JS0022-01";"JSNY-JS0002-01"},MATCH(D2617,{"BJ_zhongyu";"JS_WX_liteer";"JS_CZ_wodefeng"},0)),"")</f>
        <v>JSNY-JS0022-01</v>
      </c>
      <c r="C2617" s="11" t="str">
        <f>IFERROR(INDEX({"北京中裕世纪大酒店";"江苏利特尔绿色包装股份有限公司";"常州市金坛沃德丰电子科技有限公司"},MATCH(D2617,{"BJ_zhongyu";"JS_WX_liteer";"JS_CZ_wodefeng"},0)),"")</f>
        <v>江苏利特尔绿色包装股份有限公司</v>
      </c>
      <c r="D2617" s="11" t="str">
        <f>[1]动作!$G2616</f>
        <v>JS_WX_liteer</v>
      </c>
      <c r="E2617" s="11" t="str">
        <f>[1]动作!$D2616</f>
        <v>分系统1BMS2总电压过低一级故障</v>
      </c>
      <c r="F2617" s="11" t="s">
        <v>177</v>
      </c>
      <c r="G2617" s="12">
        <f>[1]动作!$A2616+[1]动作!$B2616</f>
        <v>43204.504027777781</v>
      </c>
      <c r="H2617" s="12"/>
      <c r="I2617" s="11"/>
    </row>
    <row r="2618" spans="1:9" hidden="1" x14ac:dyDescent="0.3">
      <c r="A2618" s="24">
        <v>2616</v>
      </c>
      <c r="B2618" s="11" t="str">
        <f>IFERROR(INDEX({"JSNY-BJ0001-01";"JSNY-JS0022-01";"JSNY-JS0002-01"},MATCH(D2618,{"BJ_zhongyu";"JS_WX_liteer";"JS_CZ_wodefeng"},0)),"")</f>
        <v>JSNY-JS0002-01</v>
      </c>
      <c r="C2618" s="11" t="str">
        <f>IFERROR(INDEX({"北京中裕世纪大酒店";"江苏利特尔绿色包装股份有限公司";"常州市金坛沃德丰电子科技有限公司"},MATCH(D2618,{"BJ_zhongyu";"JS_WX_liteer";"JS_CZ_wodefeng"},0)),"")</f>
        <v>常州市金坛沃德丰电子科技有限公司</v>
      </c>
      <c r="D2618" s="11" t="str">
        <f>[1]动作!$G2617</f>
        <v>JS_CZ_wodefeng</v>
      </c>
      <c r="E2618" s="11" t="str">
        <f>[1]动作!$D2617</f>
        <v>分系统1BMS1总电压过低一级故障</v>
      </c>
      <c r="F2618" s="11" t="s">
        <v>177</v>
      </c>
      <c r="G2618" s="12">
        <f>[1]动作!$A2617+[1]动作!$B2617</f>
        <v>43204.822025462963</v>
      </c>
      <c r="H2618" s="12"/>
      <c r="I2618" s="11"/>
    </row>
    <row r="2619" spans="1:9" hidden="1" x14ac:dyDescent="0.3">
      <c r="A2619" s="24">
        <v>2617</v>
      </c>
      <c r="B2619" s="11" t="str">
        <f>IFERROR(INDEX({"JSNY-BJ0001-01";"JSNY-JS0022-01";"JSNY-JS0002-01"},MATCH(D2619,{"BJ_zhongyu";"JS_WX_liteer";"JS_CZ_wodefeng"},0)),"")</f>
        <v>JSNY-JS0002-01</v>
      </c>
      <c r="C2619" s="11" t="str">
        <f>IFERROR(INDEX({"北京中裕世纪大酒店";"江苏利特尔绿色包装股份有限公司";"常州市金坛沃德丰电子科技有限公司"},MATCH(D2619,{"BJ_zhongyu";"JS_WX_liteer";"JS_CZ_wodefeng"},0)),"")</f>
        <v>常州市金坛沃德丰电子科技有限公司</v>
      </c>
      <c r="D2619" s="11" t="str">
        <f>[1]动作!$G2618</f>
        <v>JS_CZ_wodefeng</v>
      </c>
      <c r="E2619" s="11" t="str">
        <f>[1]动作!$D2618</f>
        <v>分系统1BMS1总电压过低二级故障</v>
      </c>
      <c r="F2619" s="11" t="s">
        <v>177</v>
      </c>
      <c r="G2619" s="12">
        <f>[1]动作!$A2618+[1]动作!$B2618</f>
        <v>43204.822025462963</v>
      </c>
      <c r="H2619" s="12"/>
      <c r="I2619" s="11"/>
    </row>
    <row r="2620" spans="1:9" hidden="1" x14ac:dyDescent="0.3">
      <c r="A2620" s="24">
        <v>2618</v>
      </c>
      <c r="B2620" s="11" t="str">
        <f>IFERROR(INDEX({"JSNY-BJ0001-01";"JSNY-JS0022-01";"JSNY-JS0002-01"},MATCH(D2620,{"BJ_zhongyu";"JS_WX_liteer";"JS_CZ_wodefeng"},0)),"")</f>
        <v>JSNY-JS0002-01</v>
      </c>
      <c r="C2620" s="11" t="str">
        <f>IFERROR(INDEX({"北京中裕世纪大酒店";"江苏利特尔绿色包装股份有限公司";"常州市金坛沃德丰电子科技有限公司"},MATCH(D2620,{"BJ_zhongyu";"JS_WX_liteer";"JS_CZ_wodefeng"},0)),"")</f>
        <v>常州市金坛沃德丰电子科技有限公司</v>
      </c>
      <c r="D2620" s="11" t="str">
        <f>[1]动作!$G2619</f>
        <v>JS_CZ_wodefeng</v>
      </c>
      <c r="E2620" s="11" t="str">
        <f>[1]动作!$D2619</f>
        <v>分系统1BMS3总电压过低一级故障</v>
      </c>
      <c r="F2620" s="11" t="s">
        <v>177</v>
      </c>
      <c r="G2620" s="12">
        <f>[1]动作!$A2619+[1]动作!$B2619</f>
        <v>43204.822372685187</v>
      </c>
      <c r="H2620" s="12"/>
      <c r="I2620" s="11"/>
    </row>
    <row r="2621" spans="1:9" hidden="1" x14ac:dyDescent="0.3">
      <c r="A2621" s="24">
        <v>2619</v>
      </c>
      <c r="B2621" s="11" t="str">
        <f>IFERROR(INDEX({"JSNY-BJ0001-01";"JSNY-JS0022-01";"JSNY-JS0002-01"},MATCH(D2621,{"BJ_zhongyu";"JS_WX_liteer";"JS_CZ_wodefeng"},0)),"")</f>
        <v>JSNY-JS0002-01</v>
      </c>
      <c r="C2621" s="11" t="str">
        <f>IFERROR(INDEX({"北京中裕世纪大酒店";"江苏利特尔绿色包装股份有限公司";"常州市金坛沃德丰电子科技有限公司"},MATCH(D2621,{"BJ_zhongyu";"JS_WX_liteer";"JS_CZ_wodefeng"},0)),"")</f>
        <v>常州市金坛沃德丰电子科技有限公司</v>
      </c>
      <c r="D2621" s="11" t="str">
        <f>[1]动作!$G2620</f>
        <v>JS_CZ_wodefeng</v>
      </c>
      <c r="E2621" s="11" t="str">
        <f>[1]动作!$D2620</f>
        <v>分系统1BMS3总电压过低二级故障</v>
      </c>
      <c r="F2621" s="11" t="s">
        <v>177</v>
      </c>
      <c r="G2621" s="12">
        <f>[1]动作!$A2620+[1]动作!$B2620</f>
        <v>43204.822372685187</v>
      </c>
      <c r="H2621" s="12"/>
      <c r="I2621" s="11"/>
    </row>
    <row r="2622" spans="1:9" hidden="1" x14ac:dyDescent="0.3">
      <c r="A2622" s="24">
        <v>2620</v>
      </c>
      <c r="B2622" s="11" t="str">
        <f>IFERROR(INDEX({"JSNY-BJ0001-01";"JSNY-JS0022-01";"JSNY-JS0002-01"},MATCH(D2622,{"BJ_zhongyu";"JS_WX_liteer";"JS_CZ_wodefeng"},0)),"")</f>
        <v>JSNY-JS0002-01</v>
      </c>
      <c r="C2622" s="11" t="str">
        <f>IFERROR(INDEX({"北京中裕世纪大酒店";"江苏利特尔绿色包装股份有限公司";"常州市金坛沃德丰电子科技有限公司"},MATCH(D2622,{"BJ_zhongyu";"JS_WX_liteer";"JS_CZ_wodefeng"},0)),"")</f>
        <v>常州市金坛沃德丰电子科技有限公司</v>
      </c>
      <c r="D2622" s="11" t="str">
        <f>[1]动作!$G2621</f>
        <v>JS_CZ_wodefeng</v>
      </c>
      <c r="E2622" s="11" t="str">
        <f>[1]动作!$D2621</f>
        <v>分系统1BMS6总电压过低一级故障</v>
      </c>
      <c r="F2622" s="11" t="s">
        <v>177</v>
      </c>
      <c r="G2622" s="12">
        <f>[1]动作!$A2621+[1]动作!$B2621</f>
        <v>43204.82271990741</v>
      </c>
      <c r="H2622" s="12"/>
      <c r="I2622" s="11"/>
    </row>
    <row r="2623" spans="1:9" hidden="1" x14ac:dyDescent="0.3">
      <c r="A2623" s="24">
        <v>2621</v>
      </c>
      <c r="B2623" s="11" t="str">
        <f>IFERROR(INDEX({"JSNY-BJ0001-01";"JSNY-JS0022-01";"JSNY-JS0002-01"},MATCH(D2623,{"BJ_zhongyu";"JS_WX_liteer";"JS_CZ_wodefeng"},0)),"")</f>
        <v>JSNY-JS0002-01</v>
      </c>
      <c r="C2623" s="11" t="str">
        <f>IFERROR(INDEX({"北京中裕世纪大酒店";"江苏利特尔绿色包装股份有限公司";"常州市金坛沃德丰电子科技有限公司"},MATCH(D2623,{"BJ_zhongyu";"JS_WX_liteer";"JS_CZ_wodefeng"},0)),"")</f>
        <v>常州市金坛沃德丰电子科技有限公司</v>
      </c>
      <c r="D2623" s="11" t="str">
        <f>[1]动作!$G2622</f>
        <v>JS_CZ_wodefeng</v>
      </c>
      <c r="E2623" s="11" t="str">
        <f>[1]动作!$D2622</f>
        <v>分系统1BMS6总电压过低二级故障</v>
      </c>
      <c r="F2623" s="11" t="s">
        <v>177</v>
      </c>
      <c r="G2623" s="12">
        <f>[1]动作!$A2622+[1]动作!$B2622</f>
        <v>43204.82271990741</v>
      </c>
      <c r="H2623" s="12"/>
      <c r="I2623" s="11"/>
    </row>
    <row r="2624" spans="1:9" hidden="1" x14ac:dyDescent="0.3">
      <c r="A2624" s="24">
        <v>2622</v>
      </c>
      <c r="B2624" s="11" t="str">
        <f>IFERROR(INDEX({"JSNY-BJ0001-01";"JSNY-JS0022-01";"JSNY-JS0002-01"},MATCH(D2624,{"BJ_zhongyu";"JS_WX_liteer";"JS_CZ_wodefeng"},0)),"")</f>
        <v>JSNY-JS0002-01</v>
      </c>
      <c r="C2624" s="11" t="str">
        <f>IFERROR(INDEX({"北京中裕世纪大酒店";"江苏利特尔绿色包装股份有限公司";"常州市金坛沃德丰电子科技有限公司"},MATCH(D2624,{"BJ_zhongyu";"JS_WX_liteer";"JS_CZ_wodefeng"},0)),"")</f>
        <v>常州市金坛沃德丰电子科技有限公司</v>
      </c>
      <c r="D2624" s="11" t="str">
        <f>[1]动作!$G2623</f>
        <v>JS_CZ_wodefeng</v>
      </c>
      <c r="E2624" s="11" t="str">
        <f>[1]动作!$D2623</f>
        <v>分系统1BMS2总电压过低一级故障</v>
      </c>
      <c r="F2624" s="11" t="s">
        <v>177</v>
      </c>
      <c r="G2624" s="12">
        <f>[1]动作!$A2623+[1]动作!$B2623</f>
        <v>43204.823067129626</v>
      </c>
      <c r="H2624" s="12"/>
      <c r="I2624" s="11"/>
    </row>
    <row r="2625" spans="1:9" hidden="1" x14ac:dyDescent="0.3">
      <c r="A2625" s="24">
        <v>2623</v>
      </c>
      <c r="B2625" s="11" t="str">
        <f>IFERROR(INDEX({"JSNY-BJ0001-01";"JSNY-JS0022-01";"JSNY-JS0002-01"},MATCH(D2625,{"BJ_zhongyu";"JS_WX_liteer";"JS_CZ_wodefeng"},0)),"")</f>
        <v>JSNY-JS0002-01</v>
      </c>
      <c r="C2625" s="11" t="str">
        <f>IFERROR(INDEX({"北京中裕世纪大酒店";"江苏利特尔绿色包装股份有限公司";"常州市金坛沃德丰电子科技有限公司"},MATCH(D2625,{"BJ_zhongyu";"JS_WX_liteer";"JS_CZ_wodefeng"},0)),"")</f>
        <v>常州市金坛沃德丰电子科技有限公司</v>
      </c>
      <c r="D2625" s="11" t="str">
        <f>[1]动作!$G2624</f>
        <v>JS_CZ_wodefeng</v>
      </c>
      <c r="E2625" s="11" t="str">
        <f>[1]动作!$D2624</f>
        <v>分系统1BMS2总电压过低二级故障</v>
      </c>
      <c r="F2625" s="11" t="s">
        <v>177</v>
      </c>
      <c r="G2625" s="12">
        <f>[1]动作!$A2624+[1]动作!$B2624</f>
        <v>43204.823067129626</v>
      </c>
      <c r="H2625" s="12"/>
      <c r="I2625" s="11"/>
    </row>
    <row r="2626" spans="1:9" hidden="1" x14ac:dyDescent="0.3">
      <c r="A2626" s="24">
        <v>2624</v>
      </c>
      <c r="B2626" s="11" t="str">
        <f>IFERROR(INDEX({"JSNY-BJ0001-01";"JSNY-JS0022-01";"JSNY-JS0002-01"},MATCH(D2626,{"BJ_zhongyu";"JS_WX_liteer";"JS_CZ_wodefeng"},0)),"")</f>
        <v>JSNY-JS0002-01</v>
      </c>
      <c r="C2626" s="11" t="str">
        <f>IFERROR(INDEX({"北京中裕世纪大酒店";"江苏利特尔绿色包装股份有限公司";"常州市金坛沃德丰电子科技有限公司"},MATCH(D2626,{"BJ_zhongyu";"JS_WX_liteer";"JS_CZ_wodefeng"},0)),"")</f>
        <v>常州市金坛沃德丰电子科技有限公司</v>
      </c>
      <c r="D2626" s="11" t="str">
        <f>[1]动作!$G2625</f>
        <v>JS_CZ_wodefeng</v>
      </c>
      <c r="E2626" s="11" t="str">
        <f>[1]动作!$D2625</f>
        <v>分系统1BMS5总电压过低一级故障</v>
      </c>
      <c r="F2626" s="11" t="s">
        <v>177</v>
      </c>
      <c r="G2626" s="12">
        <f>[1]动作!$A2625+[1]动作!$B2625</f>
        <v>43204.823125000003</v>
      </c>
      <c r="H2626" s="12"/>
      <c r="I2626" s="11"/>
    </row>
    <row r="2627" spans="1:9" hidden="1" x14ac:dyDescent="0.3">
      <c r="A2627" s="24">
        <v>2625</v>
      </c>
      <c r="B2627" s="11" t="str">
        <f>IFERROR(INDEX({"JSNY-BJ0001-01";"JSNY-JS0022-01";"JSNY-JS0002-01"},MATCH(D2627,{"BJ_zhongyu";"JS_WX_liteer";"JS_CZ_wodefeng"},0)),"")</f>
        <v>JSNY-JS0002-01</v>
      </c>
      <c r="C2627" s="11" t="str">
        <f>IFERROR(INDEX({"北京中裕世纪大酒店";"江苏利特尔绿色包装股份有限公司";"常州市金坛沃德丰电子科技有限公司"},MATCH(D2627,{"BJ_zhongyu";"JS_WX_liteer";"JS_CZ_wodefeng"},0)),"")</f>
        <v>常州市金坛沃德丰电子科技有限公司</v>
      </c>
      <c r="D2627" s="11" t="str">
        <f>[1]动作!$G2626</f>
        <v>JS_CZ_wodefeng</v>
      </c>
      <c r="E2627" s="11" t="str">
        <f>[1]动作!$D2626</f>
        <v>分系统1BMS5总电压过低二级故障</v>
      </c>
      <c r="F2627" s="11" t="s">
        <v>177</v>
      </c>
      <c r="G2627" s="12">
        <f>[1]动作!$A2626+[1]动作!$B2626</f>
        <v>43204.823125000003</v>
      </c>
      <c r="H2627" s="12"/>
      <c r="I2627" s="11"/>
    </row>
    <row r="2628" spans="1:9" hidden="1" x14ac:dyDescent="0.3">
      <c r="A2628" s="24">
        <v>2626</v>
      </c>
      <c r="B2628" s="11" t="str">
        <f>IFERROR(INDEX({"JSNY-BJ0001-01";"JSNY-JS0022-01";"JSNY-JS0002-01"},MATCH(D2628,{"BJ_zhongyu";"JS_WX_liteer";"JS_CZ_wodefeng"},0)),"")</f>
        <v>JSNY-JS0002-01</v>
      </c>
      <c r="C2628" s="11" t="str">
        <f>IFERROR(INDEX({"北京中裕世纪大酒店";"江苏利特尔绿色包装股份有限公司";"常州市金坛沃德丰电子科技有限公司"},MATCH(D2628,{"BJ_zhongyu";"JS_WX_liteer";"JS_CZ_wodefeng"},0)),"")</f>
        <v>常州市金坛沃德丰电子科技有限公司</v>
      </c>
      <c r="D2628" s="11" t="str">
        <f>[1]动作!$G2627</f>
        <v>JS_CZ_wodefeng</v>
      </c>
      <c r="E2628" s="11" t="str">
        <f>[1]动作!$D2627</f>
        <v>分系统1BMS4总电压过低一级故障</v>
      </c>
      <c r="F2628" s="11" t="s">
        <v>177</v>
      </c>
      <c r="G2628" s="12">
        <f>[1]动作!$A2627+[1]动作!$B2627</f>
        <v>43204.823298611111</v>
      </c>
      <c r="H2628" s="12"/>
      <c r="I2628" s="11"/>
    </row>
    <row r="2629" spans="1:9" hidden="1" x14ac:dyDescent="0.3">
      <c r="A2629" s="24">
        <v>2627</v>
      </c>
      <c r="B2629" s="11" t="str">
        <f>IFERROR(INDEX({"JSNY-BJ0001-01";"JSNY-JS0022-01";"JSNY-JS0002-01"},MATCH(D2629,{"BJ_zhongyu";"JS_WX_liteer";"JS_CZ_wodefeng"},0)),"")</f>
        <v>JSNY-JS0002-01</v>
      </c>
      <c r="C2629" s="11" t="str">
        <f>IFERROR(INDEX({"北京中裕世纪大酒店";"江苏利特尔绿色包装股份有限公司";"常州市金坛沃德丰电子科技有限公司"},MATCH(D2629,{"BJ_zhongyu";"JS_WX_liteer";"JS_CZ_wodefeng"},0)),"")</f>
        <v>常州市金坛沃德丰电子科技有限公司</v>
      </c>
      <c r="D2629" s="11" t="str">
        <f>[1]动作!$G2628</f>
        <v>JS_CZ_wodefeng</v>
      </c>
      <c r="E2629" s="11" t="str">
        <f>[1]动作!$D2628</f>
        <v>分系统1BMS4总电压过低二级故障</v>
      </c>
      <c r="F2629" s="11" t="s">
        <v>177</v>
      </c>
      <c r="G2629" s="12">
        <f>[1]动作!$A2628+[1]动作!$B2628</f>
        <v>43204.823298611111</v>
      </c>
      <c r="H2629" s="12"/>
      <c r="I2629" s="11"/>
    </row>
    <row r="2630" spans="1:9" hidden="1" x14ac:dyDescent="0.3">
      <c r="A2630" s="24">
        <v>2628</v>
      </c>
      <c r="B2630" s="11" t="str">
        <f>IFERROR(INDEX({"JSNY-BJ0001-01";"JSNY-JS0022-01";"JSNY-JS0002-01"},MATCH(D2630,{"BJ_zhongyu";"JS_WX_liteer";"JS_CZ_wodefeng"},0)),"")</f>
        <v>JSNY-JS0002-01</v>
      </c>
      <c r="C2630" s="11" t="str">
        <f>IFERROR(INDEX({"北京中裕世纪大酒店";"江苏利特尔绿色包装股份有限公司";"常州市金坛沃德丰电子科技有限公司"},MATCH(D2630,{"BJ_zhongyu";"JS_WX_liteer";"JS_CZ_wodefeng"},0)),"")</f>
        <v>常州市金坛沃德丰电子科技有限公司</v>
      </c>
      <c r="D2630" s="11" t="str">
        <f>[1]动作!$G2629</f>
        <v>JS_CZ_wodefeng</v>
      </c>
      <c r="E2630" s="11" t="str">
        <f>[1]动作!$D2629</f>
        <v>分系统1BMS3SOC过低一级故障</v>
      </c>
      <c r="F2630" s="11" t="s">
        <v>177</v>
      </c>
      <c r="G2630" s="12">
        <f>[1]动作!$A2629+[1]动作!$B2629</f>
        <v>43204.828969907408</v>
      </c>
      <c r="H2630" s="12"/>
      <c r="I2630" s="11"/>
    </row>
    <row r="2631" spans="1:9" hidden="1" x14ac:dyDescent="0.3">
      <c r="A2631" s="24">
        <v>2629</v>
      </c>
      <c r="B2631" s="11" t="str">
        <f>IFERROR(INDEX({"JSNY-BJ0001-01";"JSNY-JS0022-01";"JSNY-JS0002-01"},MATCH(D2631,{"BJ_zhongyu";"JS_WX_liteer";"JS_CZ_wodefeng"},0)),"")</f>
        <v>JSNY-JS0002-01</v>
      </c>
      <c r="C2631" s="11" t="str">
        <f>IFERROR(INDEX({"北京中裕世纪大酒店";"江苏利特尔绿色包装股份有限公司";"常州市金坛沃德丰电子科技有限公司"},MATCH(D2631,{"BJ_zhongyu";"JS_WX_liteer";"JS_CZ_wodefeng"},0)),"")</f>
        <v>常州市金坛沃德丰电子科技有限公司</v>
      </c>
      <c r="D2631" s="11" t="str">
        <f>[1]动作!$G2630</f>
        <v>JS_CZ_wodefeng</v>
      </c>
      <c r="E2631" s="11" t="str">
        <f>[1]动作!$D2630</f>
        <v>分系统1BMS3SOC过低二级故障</v>
      </c>
      <c r="F2631" s="11" t="s">
        <v>177</v>
      </c>
      <c r="G2631" s="12">
        <f>[1]动作!$A2630+[1]动作!$B2630</f>
        <v>43204.828969907408</v>
      </c>
      <c r="H2631" s="12"/>
      <c r="I2631" s="11"/>
    </row>
    <row r="2632" spans="1:9" hidden="1" x14ac:dyDescent="0.3">
      <c r="A2632" s="24">
        <v>2630</v>
      </c>
      <c r="B2632" s="11" t="str">
        <f>IFERROR(INDEX({"JSNY-BJ0001-01";"JSNY-JS0022-01";"JSNY-JS0002-01"},MATCH(D2632,{"BJ_zhongyu";"JS_WX_liteer";"JS_CZ_wodefeng"},0)),"")</f>
        <v>JSNY-JS0002-01</v>
      </c>
      <c r="C2632" s="11" t="str">
        <f>IFERROR(INDEX({"北京中裕世纪大酒店";"江苏利特尔绿色包装股份有限公司";"常州市金坛沃德丰电子科技有限公司"},MATCH(D2632,{"BJ_zhongyu";"JS_WX_liteer";"JS_CZ_wodefeng"},0)),"")</f>
        <v>常州市金坛沃德丰电子科技有限公司</v>
      </c>
      <c r="D2632" s="11" t="str">
        <f>[1]动作!$G2631</f>
        <v>JS_CZ_wodefeng</v>
      </c>
      <c r="E2632" s="11" t="str">
        <f>[1]动作!$D2631</f>
        <v>分系统1BMS2单体电压过低一级故障</v>
      </c>
      <c r="F2632" s="11" t="s">
        <v>177</v>
      </c>
      <c r="G2632" s="12">
        <f>[1]动作!$A2631+[1]动作!$B2631</f>
        <v>43204.829143518517</v>
      </c>
      <c r="H2632" s="12"/>
      <c r="I2632" s="11"/>
    </row>
    <row r="2633" spans="1:9" hidden="1" x14ac:dyDescent="0.3">
      <c r="A2633" s="24">
        <v>2631</v>
      </c>
      <c r="B2633" s="11" t="str">
        <f>IFERROR(INDEX({"JSNY-BJ0001-01";"JSNY-JS0022-01";"JSNY-JS0002-01"},MATCH(D2633,{"BJ_zhongyu";"JS_WX_liteer";"JS_CZ_wodefeng"},0)),"")</f>
        <v>JSNY-JS0002-01</v>
      </c>
      <c r="C2633" s="11" t="str">
        <f>IFERROR(INDEX({"北京中裕世纪大酒店";"江苏利特尔绿色包装股份有限公司";"常州市金坛沃德丰电子科技有限公司"},MATCH(D2633,{"BJ_zhongyu";"JS_WX_liteer";"JS_CZ_wodefeng"},0)),"")</f>
        <v>常州市金坛沃德丰电子科技有限公司</v>
      </c>
      <c r="D2633" s="11" t="str">
        <f>[1]动作!$G2632</f>
        <v>JS_CZ_wodefeng</v>
      </c>
      <c r="E2633" s="11" t="str">
        <f>[1]动作!$D2632</f>
        <v>分系统1BMS2单体电压过低二级故障</v>
      </c>
      <c r="F2633" s="11" t="s">
        <v>177</v>
      </c>
      <c r="G2633" s="12">
        <f>[1]动作!$A2632+[1]动作!$B2632</f>
        <v>43204.829143518517</v>
      </c>
      <c r="H2633" s="12"/>
      <c r="I2633" s="11"/>
    </row>
    <row r="2634" spans="1:9" hidden="1" x14ac:dyDescent="0.3">
      <c r="A2634" s="24">
        <v>2632</v>
      </c>
      <c r="B2634" s="11" t="str">
        <f>IFERROR(INDEX({"JSNY-BJ0001-01";"JSNY-JS0022-01";"JSNY-JS0002-01"},MATCH(D2634,{"BJ_zhongyu";"JS_WX_liteer";"JS_CZ_wodefeng"},0)),"")</f>
        <v>JSNY-JS0002-01</v>
      </c>
      <c r="C2634" s="11" t="str">
        <f>IFERROR(INDEX({"北京中裕世纪大酒店";"江苏利特尔绿色包装股份有限公司";"常州市金坛沃德丰电子科技有限公司"},MATCH(D2634,{"BJ_zhongyu";"JS_WX_liteer";"JS_CZ_wodefeng"},0)),"")</f>
        <v>常州市金坛沃德丰电子科技有限公司</v>
      </c>
      <c r="D2634" s="11" t="str">
        <f>[1]动作!$G2633</f>
        <v>JS_CZ_wodefeng</v>
      </c>
      <c r="E2634" s="11" t="str">
        <f>[1]动作!$D2633</f>
        <v>分系统1BMS5SOC过低一级故障</v>
      </c>
      <c r="F2634" s="11" t="s">
        <v>177</v>
      </c>
      <c r="G2634" s="12">
        <f>[1]动作!$A2633+[1]动作!$B2633</f>
        <v>43204.829375000001</v>
      </c>
      <c r="H2634" s="12"/>
      <c r="I2634" s="11"/>
    </row>
    <row r="2635" spans="1:9" hidden="1" x14ac:dyDescent="0.3">
      <c r="A2635" s="24">
        <v>2633</v>
      </c>
      <c r="B2635" s="11" t="str">
        <f>IFERROR(INDEX({"JSNY-BJ0001-01";"JSNY-JS0022-01";"JSNY-JS0002-01"},MATCH(D2635,{"BJ_zhongyu";"JS_WX_liteer";"JS_CZ_wodefeng"},0)),"")</f>
        <v>JSNY-JS0002-01</v>
      </c>
      <c r="C2635" s="11" t="str">
        <f>IFERROR(INDEX({"北京中裕世纪大酒店";"江苏利特尔绿色包装股份有限公司";"常州市金坛沃德丰电子科技有限公司"},MATCH(D2635,{"BJ_zhongyu";"JS_WX_liteer";"JS_CZ_wodefeng"},0)),"")</f>
        <v>常州市金坛沃德丰电子科技有限公司</v>
      </c>
      <c r="D2635" s="11" t="str">
        <f>[1]动作!$G2634</f>
        <v>JS_CZ_wodefeng</v>
      </c>
      <c r="E2635" s="11" t="str">
        <f>[1]动作!$D2634</f>
        <v>分系统1BMS5SOC过低二级故障</v>
      </c>
      <c r="F2635" s="11" t="s">
        <v>177</v>
      </c>
      <c r="G2635" s="12">
        <f>[1]动作!$A2634+[1]动作!$B2634</f>
        <v>43204.829375000001</v>
      </c>
      <c r="H2635" s="12"/>
      <c r="I2635" s="11"/>
    </row>
    <row r="2636" spans="1:9" hidden="1" x14ac:dyDescent="0.3">
      <c r="A2636" s="24">
        <v>2634</v>
      </c>
      <c r="B2636" s="11" t="str">
        <f>IFERROR(INDEX({"JSNY-BJ0001-01";"JSNY-JS0022-01";"JSNY-JS0002-01"},MATCH(D2636,{"BJ_zhongyu";"JS_WX_liteer";"JS_CZ_wodefeng"},0)),"")</f>
        <v>JSNY-JS0002-01</v>
      </c>
      <c r="C2636" s="11" t="str">
        <f>IFERROR(INDEX({"北京中裕世纪大酒店";"江苏利特尔绿色包装股份有限公司";"常州市金坛沃德丰电子科技有限公司"},MATCH(D2636,{"BJ_zhongyu";"JS_WX_liteer";"JS_CZ_wodefeng"},0)),"")</f>
        <v>常州市金坛沃德丰电子科技有限公司</v>
      </c>
      <c r="D2636" s="11" t="str">
        <f>[1]动作!$G2635</f>
        <v>JS_CZ_wodefeng</v>
      </c>
      <c r="E2636" s="11" t="str">
        <f>[1]动作!$D2635</f>
        <v>分系统1BMS1单体电压过低一级故障</v>
      </c>
      <c r="F2636" s="11" t="s">
        <v>177</v>
      </c>
      <c r="G2636" s="12">
        <f>[1]动作!$A2635+[1]动作!$B2635</f>
        <v>43204.82949074074</v>
      </c>
      <c r="H2636" s="12"/>
      <c r="I2636" s="11"/>
    </row>
    <row r="2637" spans="1:9" hidden="1" x14ac:dyDescent="0.3">
      <c r="A2637" s="24">
        <v>2635</v>
      </c>
      <c r="B2637" s="11" t="str">
        <f>IFERROR(INDEX({"JSNY-BJ0001-01";"JSNY-JS0022-01";"JSNY-JS0002-01"},MATCH(D2637,{"BJ_zhongyu";"JS_WX_liteer";"JS_CZ_wodefeng"},0)),"")</f>
        <v>JSNY-JS0002-01</v>
      </c>
      <c r="C2637" s="11" t="str">
        <f>IFERROR(INDEX({"北京中裕世纪大酒店";"江苏利特尔绿色包装股份有限公司";"常州市金坛沃德丰电子科技有限公司"},MATCH(D2637,{"BJ_zhongyu";"JS_WX_liteer";"JS_CZ_wodefeng"},0)),"")</f>
        <v>常州市金坛沃德丰电子科技有限公司</v>
      </c>
      <c r="D2637" s="11" t="str">
        <f>[1]动作!$G2636</f>
        <v>JS_CZ_wodefeng</v>
      </c>
      <c r="E2637" s="11" t="str">
        <f>[1]动作!$D2636</f>
        <v>分系统1BMS1单体电压过低二级故障</v>
      </c>
      <c r="F2637" s="11" t="s">
        <v>177</v>
      </c>
      <c r="G2637" s="12">
        <f>[1]动作!$A2636+[1]动作!$B2636</f>
        <v>43204.82949074074</v>
      </c>
      <c r="H2637" s="12"/>
      <c r="I2637" s="11"/>
    </row>
    <row r="2638" spans="1:9" hidden="1" x14ac:dyDescent="0.3">
      <c r="A2638" s="24">
        <v>2636</v>
      </c>
      <c r="B2638" s="11" t="str">
        <f>IFERROR(INDEX({"JSNY-BJ0001-01";"JSNY-JS0022-01";"JSNY-JS0002-01"},MATCH(D2638,{"BJ_zhongyu";"JS_WX_liteer";"JS_CZ_wodefeng"},0)),"")</f>
        <v>JSNY-JS0002-01</v>
      </c>
      <c r="C2638" s="11" t="str">
        <f>IFERROR(INDEX({"北京中裕世纪大酒店";"江苏利特尔绿色包装股份有限公司";"常州市金坛沃德丰电子科技有限公司"},MATCH(D2638,{"BJ_zhongyu";"JS_WX_liteer";"JS_CZ_wodefeng"},0)),"")</f>
        <v>常州市金坛沃德丰电子科技有限公司</v>
      </c>
      <c r="D2638" s="11" t="str">
        <f>[1]动作!$G2637</f>
        <v>JS_CZ_wodefeng</v>
      </c>
      <c r="E2638" s="11" t="str">
        <f>[1]动作!$D2637</f>
        <v>分系统1BMS3单体电压过低一级故障</v>
      </c>
      <c r="F2638" s="11" t="s">
        <v>177</v>
      </c>
      <c r="G2638" s="12">
        <f>[1]动作!$A2637+[1]动作!$B2637</f>
        <v>43204.830011574071</v>
      </c>
      <c r="H2638" s="12"/>
      <c r="I2638" s="11"/>
    </row>
    <row r="2639" spans="1:9" hidden="1" x14ac:dyDescent="0.3">
      <c r="A2639" s="24">
        <v>2637</v>
      </c>
      <c r="B2639" s="11" t="str">
        <f>IFERROR(INDEX({"JSNY-BJ0001-01";"JSNY-JS0022-01";"JSNY-JS0002-01"},MATCH(D2639,{"BJ_zhongyu";"JS_WX_liteer";"JS_CZ_wodefeng"},0)),"")</f>
        <v>JSNY-JS0002-01</v>
      </c>
      <c r="C2639" s="11" t="str">
        <f>IFERROR(INDEX({"北京中裕世纪大酒店";"江苏利特尔绿色包装股份有限公司";"常州市金坛沃德丰电子科技有限公司"},MATCH(D2639,{"BJ_zhongyu";"JS_WX_liteer";"JS_CZ_wodefeng"},0)),"")</f>
        <v>常州市金坛沃德丰电子科技有限公司</v>
      </c>
      <c r="D2639" s="11" t="str">
        <f>[1]动作!$G2638</f>
        <v>JS_CZ_wodefeng</v>
      </c>
      <c r="E2639" s="11" t="str">
        <f>[1]动作!$D2638</f>
        <v>分系统1BMS3单体电压过低二级故障</v>
      </c>
      <c r="F2639" s="11" t="s">
        <v>177</v>
      </c>
      <c r="G2639" s="12">
        <f>[1]动作!$A2638+[1]动作!$B2638</f>
        <v>43204.830011574071</v>
      </c>
      <c r="H2639" s="12"/>
      <c r="I2639" s="11"/>
    </row>
    <row r="2640" spans="1:9" hidden="1" x14ac:dyDescent="0.3">
      <c r="A2640" s="24">
        <v>2638</v>
      </c>
      <c r="B2640" s="11" t="str">
        <f>IFERROR(INDEX({"JSNY-BJ0001-01";"JSNY-JS0022-01";"JSNY-JS0002-01"},MATCH(D2640,{"BJ_zhongyu";"JS_WX_liteer";"JS_CZ_wodefeng"},0)),"")</f>
        <v>JSNY-JS0002-01</v>
      </c>
      <c r="C2640" s="11" t="str">
        <f>IFERROR(INDEX({"北京中裕世纪大酒店";"江苏利特尔绿色包装股份有限公司";"常州市金坛沃德丰电子科技有限公司"},MATCH(D2640,{"BJ_zhongyu";"JS_WX_liteer";"JS_CZ_wodefeng"},0)),"")</f>
        <v>常州市金坛沃德丰电子科技有限公司</v>
      </c>
      <c r="D2640" s="11" t="str">
        <f>[1]动作!$G2639</f>
        <v>JS_CZ_wodefeng</v>
      </c>
      <c r="E2640" s="11" t="str">
        <f>[1]动作!$D2639</f>
        <v>分系统1BMS5单体电压过低一级故障</v>
      </c>
      <c r="F2640" s="11" t="s">
        <v>177</v>
      </c>
      <c r="G2640" s="12">
        <f>[1]动作!$A2639+[1]动作!$B2639</f>
        <v>43204.830243055556</v>
      </c>
      <c r="H2640" s="12"/>
      <c r="I2640" s="11"/>
    </row>
    <row r="2641" spans="1:9" hidden="1" x14ac:dyDescent="0.3">
      <c r="A2641" s="24">
        <v>2639</v>
      </c>
      <c r="B2641" s="11" t="str">
        <f>IFERROR(INDEX({"JSNY-BJ0001-01";"JSNY-JS0022-01";"JSNY-JS0002-01"},MATCH(D2641,{"BJ_zhongyu";"JS_WX_liteer";"JS_CZ_wodefeng"},0)),"")</f>
        <v>JSNY-JS0002-01</v>
      </c>
      <c r="C2641" s="11" t="str">
        <f>IFERROR(INDEX({"北京中裕世纪大酒店";"江苏利特尔绿色包装股份有限公司";"常州市金坛沃德丰电子科技有限公司"},MATCH(D2641,{"BJ_zhongyu";"JS_WX_liteer";"JS_CZ_wodefeng"},0)),"")</f>
        <v>常州市金坛沃德丰电子科技有限公司</v>
      </c>
      <c r="D2641" s="11" t="str">
        <f>[1]动作!$G2640</f>
        <v>JS_CZ_wodefeng</v>
      </c>
      <c r="E2641" s="11" t="str">
        <f>[1]动作!$D2640</f>
        <v>分系统1BMS5单体电压过低二级故障</v>
      </c>
      <c r="F2641" s="11" t="s">
        <v>177</v>
      </c>
      <c r="G2641" s="12">
        <f>[1]动作!$A2640+[1]动作!$B2640</f>
        <v>43204.830243055556</v>
      </c>
      <c r="H2641" s="12"/>
      <c r="I2641" s="11"/>
    </row>
    <row r="2642" spans="1:9" hidden="1" x14ac:dyDescent="0.3">
      <c r="A2642" s="24">
        <v>2640</v>
      </c>
      <c r="B2642" s="11" t="str">
        <f>IFERROR(INDEX({"JSNY-BJ0001-01";"JSNY-JS0022-01";"JSNY-JS0002-01"},MATCH(D2642,{"BJ_zhongyu";"JS_WX_liteer";"JS_CZ_wodefeng"},0)),"")</f>
        <v>JSNY-JS0002-01</v>
      </c>
      <c r="C2642" s="11" t="str">
        <f>IFERROR(INDEX({"北京中裕世纪大酒店";"江苏利特尔绿色包装股份有限公司";"常州市金坛沃德丰电子科技有限公司"},MATCH(D2642,{"BJ_zhongyu";"JS_WX_liteer";"JS_CZ_wodefeng"},0)),"")</f>
        <v>常州市金坛沃德丰电子科技有限公司</v>
      </c>
      <c r="D2642" s="11" t="str">
        <f>[1]动作!$G2641</f>
        <v>JS_CZ_wodefeng</v>
      </c>
      <c r="E2642" s="11" t="str">
        <f>[1]动作!$D2641</f>
        <v>分系统1BMS6SOC过低一级故障</v>
      </c>
      <c r="F2642" s="11" t="s">
        <v>177</v>
      </c>
      <c r="G2642" s="12">
        <f>[1]动作!$A2641+[1]动作!$B2641</f>
        <v>43204.83053240741</v>
      </c>
      <c r="H2642" s="12"/>
      <c r="I2642" s="11"/>
    </row>
    <row r="2643" spans="1:9" hidden="1" x14ac:dyDescent="0.3">
      <c r="A2643" s="24">
        <v>2641</v>
      </c>
      <c r="B2643" s="11" t="str">
        <f>IFERROR(INDEX({"JSNY-BJ0001-01";"JSNY-JS0022-01";"JSNY-JS0002-01"},MATCH(D2643,{"BJ_zhongyu";"JS_WX_liteer";"JS_CZ_wodefeng"},0)),"")</f>
        <v>JSNY-JS0002-01</v>
      </c>
      <c r="C2643" s="11" t="str">
        <f>IFERROR(INDEX({"北京中裕世纪大酒店";"江苏利特尔绿色包装股份有限公司";"常州市金坛沃德丰电子科技有限公司"},MATCH(D2643,{"BJ_zhongyu";"JS_WX_liteer";"JS_CZ_wodefeng"},0)),"")</f>
        <v>常州市金坛沃德丰电子科技有限公司</v>
      </c>
      <c r="D2643" s="11" t="str">
        <f>[1]动作!$G2642</f>
        <v>JS_CZ_wodefeng</v>
      </c>
      <c r="E2643" s="11" t="str">
        <f>[1]动作!$D2642</f>
        <v>分系统1BMS6SOC过低二级故障</v>
      </c>
      <c r="F2643" s="11" t="s">
        <v>177</v>
      </c>
      <c r="G2643" s="12">
        <f>[1]动作!$A2642+[1]动作!$B2642</f>
        <v>43204.83053240741</v>
      </c>
      <c r="H2643" s="12"/>
      <c r="I2643" s="11"/>
    </row>
    <row r="2644" spans="1:9" hidden="1" x14ac:dyDescent="0.3">
      <c r="A2644" s="24">
        <v>2642</v>
      </c>
      <c r="B2644" s="11" t="str">
        <f>IFERROR(INDEX({"JSNY-BJ0001-01";"JSNY-JS0022-01";"JSNY-JS0002-01"},MATCH(D2644,{"BJ_zhongyu";"JS_WX_liteer";"JS_CZ_wodefeng"},0)),"")</f>
        <v>JSNY-JS0002-01</v>
      </c>
      <c r="C2644" s="11" t="str">
        <f>IFERROR(INDEX({"北京中裕世纪大酒店";"江苏利特尔绿色包装股份有限公司";"常州市金坛沃德丰电子科技有限公司"},MATCH(D2644,{"BJ_zhongyu";"JS_WX_liteer";"JS_CZ_wodefeng"},0)),"")</f>
        <v>常州市金坛沃德丰电子科技有限公司</v>
      </c>
      <c r="D2644" s="11" t="str">
        <f>[1]动作!$G2643</f>
        <v>JS_CZ_wodefeng</v>
      </c>
      <c r="E2644" s="11" t="str">
        <f>[1]动作!$D2643</f>
        <v>分系统1BMS4SOC过低一级故障</v>
      </c>
      <c r="F2644" s="11" t="s">
        <v>177</v>
      </c>
      <c r="G2644" s="12">
        <f>[1]动作!$A2643+[1]动作!$B2643</f>
        <v>43204.831064814818</v>
      </c>
      <c r="H2644" s="12"/>
      <c r="I2644" s="11"/>
    </row>
    <row r="2645" spans="1:9" hidden="1" x14ac:dyDescent="0.3">
      <c r="A2645" s="24">
        <v>2643</v>
      </c>
      <c r="B2645" s="11" t="str">
        <f>IFERROR(INDEX({"JSNY-BJ0001-01";"JSNY-JS0022-01";"JSNY-JS0002-01"},MATCH(D2645,{"BJ_zhongyu";"JS_WX_liteer";"JS_CZ_wodefeng"},0)),"")</f>
        <v>JSNY-JS0002-01</v>
      </c>
      <c r="C2645" s="11" t="str">
        <f>IFERROR(INDEX({"北京中裕世纪大酒店";"江苏利特尔绿色包装股份有限公司";"常州市金坛沃德丰电子科技有限公司"},MATCH(D2645,{"BJ_zhongyu";"JS_WX_liteer";"JS_CZ_wodefeng"},0)),"")</f>
        <v>常州市金坛沃德丰电子科技有限公司</v>
      </c>
      <c r="D2645" s="11" t="str">
        <f>[1]动作!$G2644</f>
        <v>JS_CZ_wodefeng</v>
      </c>
      <c r="E2645" s="11" t="str">
        <f>[1]动作!$D2644</f>
        <v>分系统1BMS4SOC过低二级故障</v>
      </c>
      <c r="F2645" s="11" t="s">
        <v>177</v>
      </c>
      <c r="G2645" s="12">
        <f>[1]动作!$A2644+[1]动作!$B2644</f>
        <v>43204.831064814818</v>
      </c>
      <c r="H2645" s="12"/>
      <c r="I2645" s="11"/>
    </row>
    <row r="2646" spans="1:9" hidden="1" x14ac:dyDescent="0.3">
      <c r="A2646" s="24">
        <v>2644</v>
      </c>
      <c r="B2646" s="11" t="str">
        <f>IFERROR(INDEX({"JSNY-BJ0001-01";"JSNY-JS0022-01";"JSNY-JS0002-01"},MATCH(D2646,{"BJ_zhongyu";"JS_WX_liteer";"JS_CZ_wodefeng"},0)),"")</f>
        <v>JSNY-JS0002-01</v>
      </c>
      <c r="C2646" s="11" t="str">
        <f>IFERROR(INDEX({"北京中裕世纪大酒店";"江苏利特尔绿色包装股份有限公司";"常州市金坛沃德丰电子科技有限公司"},MATCH(D2646,{"BJ_zhongyu";"JS_WX_liteer";"JS_CZ_wodefeng"},0)),"")</f>
        <v>常州市金坛沃德丰电子科技有限公司</v>
      </c>
      <c r="D2646" s="11" t="str">
        <f>[1]动作!$G2645</f>
        <v>JS_CZ_wodefeng</v>
      </c>
      <c r="E2646" s="11" t="str">
        <f>[1]动作!$D2645</f>
        <v>分系统1BMS4单体电压过低一级故障</v>
      </c>
      <c r="F2646" s="11" t="s">
        <v>177</v>
      </c>
      <c r="G2646" s="12">
        <f>[1]动作!$A2645+[1]动作!$B2645</f>
        <v>43204.831284722219</v>
      </c>
      <c r="H2646" s="12"/>
      <c r="I2646" s="11"/>
    </row>
    <row r="2647" spans="1:9" hidden="1" x14ac:dyDescent="0.3">
      <c r="A2647" s="24">
        <v>2645</v>
      </c>
      <c r="B2647" s="11" t="str">
        <f>IFERROR(INDEX({"JSNY-BJ0001-01";"JSNY-JS0022-01";"JSNY-JS0002-01"},MATCH(D2647,{"BJ_zhongyu";"JS_WX_liteer";"JS_CZ_wodefeng"},0)),"")</f>
        <v>JSNY-JS0002-01</v>
      </c>
      <c r="C2647" s="11" t="str">
        <f>IFERROR(INDEX({"北京中裕世纪大酒店";"江苏利特尔绿色包装股份有限公司";"常州市金坛沃德丰电子科技有限公司"},MATCH(D2647,{"BJ_zhongyu";"JS_WX_liteer";"JS_CZ_wodefeng"},0)),"")</f>
        <v>常州市金坛沃德丰电子科技有限公司</v>
      </c>
      <c r="D2647" s="11" t="str">
        <f>[1]动作!$G2646</f>
        <v>JS_CZ_wodefeng</v>
      </c>
      <c r="E2647" s="11" t="str">
        <f>[1]动作!$D2646</f>
        <v>分系统1BMS4单体电压过低二级故障</v>
      </c>
      <c r="F2647" s="11" t="s">
        <v>177</v>
      </c>
      <c r="G2647" s="12">
        <f>[1]动作!$A2646+[1]动作!$B2646</f>
        <v>43204.831284722219</v>
      </c>
      <c r="H2647" s="12"/>
      <c r="I2647" s="11"/>
    </row>
    <row r="2648" spans="1:9" hidden="1" x14ac:dyDescent="0.3">
      <c r="A2648" s="24">
        <v>2646</v>
      </c>
      <c r="B2648" s="11" t="str">
        <f>IFERROR(INDEX({"JSNY-BJ0001-01";"JSNY-JS0022-01";"JSNY-JS0002-01"},MATCH(D2648,{"BJ_zhongyu";"JS_WX_liteer";"JS_CZ_wodefeng"},0)),"")</f>
        <v>JSNY-JS0002-01</v>
      </c>
      <c r="C2648" s="11" t="str">
        <f>IFERROR(INDEX({"北京中裕世纪大酒店";"江苏利特尔绿色包装股份有限公司";"常州市金坛沃德丰电子科技有限公司"},MATCH(D2648,{"BJ_zhongyu";"JS_WX_liteer";"JS_CZ_wodefeng"},0)),"")</f>
        <v>常州市金坛沃德丰电子科技有限公司</v>
      </c>
      <c r="D2648" s="11" t="str">
        <f>[1]动作!$G2647</f>
        <v>JS_CZ_wodefeng</v>
      </c>
      <c r="E2648" s="11" t="str">
        <f>[1]动作!$D2647</f>
        <v>分系统1BMS6单体电压过低一级故障</v>
      </c>
      <c r="F2648" s="11" t="s">
        <v>177</v>
      </c>
      <c r="G2648" s="12">
        <f>[1]动作!$A2647+[1]动作!$B2647</f>
        <v>43204.831284722219</v>
      </c>
      <c r="H2648" s="12"/>
      <c r="I2648" s="11"/>
    </row>
    <row r="2649" spans="1:9" hidden="1" x14ac:dyDescent="0.3">
      <c r="A2649" s="24">
        <v>2647</v>
      </c>
      <c r="B2649" s="11" t="str">
        <f>IFERROR(INDEX({"JSNY-BJ0001-01";"JSNY-JS0022-01";"JSNY-JS0002-01"},MATCH(D2649,{"BJ_zhongyu";"JS_WX_liteer";"JS_CZ_wodefeng"},0)),"")</f>
        <v>JSNY-JS0002-01</v>
      </c>
      <c r="C2649" s="11" t="str">
        <f>IFERROR(INDEX({"北京中裕世纪大酒店";"江苏利特尔绿色包装股份有限公司";"常州市金坛沃德丰电子科技有限公司"},MATCH(D2649,{"BJ_zhongyu";"JS_WX_liteer";"JS_CZ_wodefeng"},0)),"")</f>
        <v>常州市金坛沃德丰电子科技有限公司</v>
      </c>
      <c r="D2649" s="11" t="str">
        <f>[1]动作!$G2648</f>
        <v>JS_CZ_wodefeng</v>
      </c>
      <c r="E2649" s="11" t="str">
        <f>[1]动作!$D2648</f>
        <v>分系统1BMS6单体电压过低二级故障</v>
      </c>
      <c r="F2649" s="11" t="s">
        <v>177</v>
      </c>
      <c r="G2649" s="12">
        <f>[1]动作!$A2648+[1]动作!$B2648</f>
        <v>43204.831284722219</v>
      </c>
      <c r="H2649" s="12"/>
      <c r="I2649" s="11"/>
    </row>
    <row r="2650" spans="1:9" hidden="1" x14ac:dyDescent="0.3">
      <c r="A2650" s="24">
        <v>2648</v>
      </c>
      <c r="B2650" s="11" t="str">
        <f>IFERROR(INDEX({"JSNY-BJ0001-01";"JSNY-JS0022-01";"JSNY-JS0002-01"},MATCH(D2650,{"BJ_zhongyu";"JS_WX_liteer";"JS_CZ_wodefeng"},0)),"")</f>
        <v>JSNY-JS0002-01</v>
      </c>
      <c r="C2650" s="11" t="str">
        <f>IFERROR(INDEX({"北京中裕世纪大酒店";"江苏利特尔绿色包装股份有限公司";"常州市金坛沃德丰电子科技有限公司"},MATCH(D2650,{"BJ_zhongyu";"JS_WX_liteer";"JS_CZ_wodefeng"},0)),"")</f>
        <v>常州市金坛沃德丰电子科技有限公司</v>
      </c>
      <c r="D2650" s="11" t="str">
        <f>[1]动作!$G2649</f>
        <v>JS_CZ_wodefeng</v>
      </c>
      <c r="E2650" s="11" t="str">
        <f>[1]动作!$D2649</f>
        <v>分系统1BMS1SOC过低一级故障</v>
      </c>
      <c r="F2650" s="11" t="s">
        <v>177</v>
      </c>
      <c r="G2650" s="12">
        <f>[1]动作!$A2649+[1]动作!$B2649</f>
        <v>43204.831921296296</v>
      </c>
      <c r="H2650" s="12"/>
      <c r="I2650" s="11"/>
    </row>
    <row r="2651" spans="1:9" hidden="1" x14ac:dyDescent="0.3">
      <c r="A2651" s="24">
        <v>2649</v>
      </c>
      <c r="B2651" s="11" t="str">
        <f>IFERROR(INDEX({"JSNY-BJ0001-01";"JSNY-JS0022-01";"JSNY-JS0002-01"},MATCH(D2651,{"BJ_zhongyu";"JS_WX_liteer";"JS_CZ_wodefeng"},0)),"")</f>
        <v>JSNY-JS0002-01</v>
      </c>
      <c r="C2651" s="11" t="str">
        <f>IFERROR(INDEX({"北京中裕世纪大酒店";"江苏利特尔绿色包装股份有限公司";"常州市金坛沃德丰电子科技有限公司"},MATCH(D2651,{"BJ_zhongyu";"JS_WX_liteer";"JS_CZ_wodefeng"},0)),"")</f>
        <v>常州市金坛沃德丰电子科技有限公司</v>
      </c>
      <c r="D2651" s="11" t="str">
        <f>[1]动作!$G2650</f>
        <v>JS_CZ_wodefeng</v>
      </c>
      <c r="E2651" s="11" t="str">
        <f>[1]动作!$D2650</f>
        <v>分系统1BMS1SOC过低二级故障</v>
      </c>
      <c r="F2651" s="11" t="s">
        <v>177</v>
      </c>
      <c r="G2651" s="12">
        <f>[1]动作!$A2650+[1]动作!$B2650</f>
        <v>43204.831921296296</v>
      </c>
      <c r="H2651" s="12"/>
      <c r="I2651" s="11"/>
    </row>
    <row r="2652" spans="1:9" hidden="1" x14ac:dyDescent="0.3">
      <c r="A2652" s="24">
        <v>2650</v>
      </c>
      <c r="B2652" s="11" t="str">
        <f>IFERROR(INDEX({"JSNY-BJ0001-01";"JSNY-JS0022-01";"JSNY-JS0002-01"},MATCH(D2652,{"BJ_zhongyu";"JS_WX_liteer";"JS_CZ_wodefeng"},0)),"")</f>
        <v>JSNY-JS0002-01</v>
      </c>
      <c r="C2652" s="11" t="str">
        <f>IFERROR(INDEX({"北京中裕世纪大酒店";"江苏利特尔绿色包装股份有限公司";"常州市金坛沃德丰电子科技有限公司"},MATCH(D2652,{"BJ_zhongyu";"JS_WX_liteer";"JS_CZ_wodefeng"},0)),"")</f>
        <v>常州市金坛沃德丰电子科技有限公司</v>
      </c>
      <c r="D2652" s="11" t="str">
        <f>[1]动作!$G2651</f>
        <v>JS_CZ_wodefeng</v>
      </c>
      <c r="E2652" s="11" t="str">
        <f>[1]动作!$D2651</f>
        <v>分系统1BMS2SOC过低一级故障</v>
      </c>
      <c r="F2652" s="11" t="s">
        <v>177</v>
      </c>
      <c r="G2652" s="12">
        <f>[1]动作!$A2651+[1]动作!$B2651</f>
        <v>43204.831979166665</v>
      </c>
      <c r="H2652" s="12"/>
      <c r="I2652" s="11"/>
    </row>
    <row r="2653" spans="1:9" hidden="1" x14ac:dyDescent="0.3">
      <c r="A2653" s="24">
        <v>2651</v>
      </c>
      <c r="B2653" s="11" t="str">
        <f>IFERROR(INDEX({"JSNY-BJ0001-01";"JSNY-JS0022-01";"JSNY-JS0002-01"},MATCH(D2653,{"BJ_zhongyu";"JS_WX_liteer";"JS_CZ_wodefeng"},0)),"")</f>
        <v>JSNY-JS0002-01</v>
      </c>
      <c r="C2653" s="11" t="str">
        <f>IFERROR(INDEX({"北京中裕世纪大酒店";"江苏利特尔绿色包装股份有限公司";"常州市金坛沃德丰电子科技有限公司"},MATCH(D2653,{"BJ_zhongyu";"JS_WX_liteer";"JS_CZ_wodefeng"},0)),"")</f>
        <v>常州市金坛沃德丰电子科技有限公司</v>
      </c>
      <c r="D2653" s="11" t="str">
        <f>[1]动作!$G2652</f>
        <v>JS_CZ_wodefeng</v>
      </c>
      <c r="E2653" s="11" t="str">
        <f>[1]动作!$D2652</f>
        <v>分系统1BMS2SOC过低二级故障</v>
      </c>
      <c r="F2653" s="11" t="s">
        <v>177</v>
      </c>
      <c r="G2653" s="12">
        <f>[1]动作!$A2652+[1]动作!$B2652</f>
        <v>43204.831979166665</v>
      </c>
      <c r="H2653" s="12"/>
      <c r="I2653" s="11"/>
    </row>
    <row r="2654" spans="1:9" hidden="1" x14ac:dyDescent="0.3">
      <c r="A2654" s="24">
        <v>2652</v>
      </c>
      <c r="B2654" s="11" t="str">
        <f>IFERROR(INDEX({"JSNY-BJ0001-01";"JSNY-JS0022-01";"JSNY-JS0002-01"},MATCH(D2654,{"BJ_zhongyu";"JS_WX_liteer";"JS_CZ_wodefeng"},0)),"")</f>
        <v>JSNY-JS0022-01</v>
      </c>
      <c r="C2654" s="11" t="str">
        <f>IFERROR(INDEX({"北京中裕世纪大酒店";"江苏利特尔绿色包装股份有限公司";"常州市金坛沃德丰电子科技有限公司"},MATCH(D2654,{"BJ_zhongyu";"JS_WX_liteer";"JS_CZ_wodefeng"},0)),"")</f>
        <v>江苏利特尔绿色包装股份有限公司</v>
      </c>
      <c r="D2654" s="11" t="str">
        <f>[1]动作!$G2653</f>
        <v>JS_WX_liteer</v>
      </c>
      <c r="E2654" s="11" t="str">
        <f>[1]动作!$D2653</f>
        <v>分系统1BMS8总电压过低一级故障</v>
      </c>
      <c r="F2654" s="11" t="s">
        <v>177</v>
      </c>
      <c r="G2654" s="12">
        <f>[1]动作!$A2653+[1]动作!$B2653</f>
        <v>43204.848090277781</v>
      </c>
      <c r="H2654" s="12"/>
      <c r="I2654" s="11"/>
    </row>
    <row r="2655" spans="1:9" hidden="1" x14ac:dyDescent="0.3">
      <c r="A2655" s="24">
        <v>2653</v>
      </c>
      <c r="B2655" s="11" t="str">
        <f>IFERROR(INDEX({"JSNY-BJ0001-01";"JSNY-JS0022-01";"JSNY-JS0002-01"},MATCH(D2655,{"BJ_zhongyu";"JS_WX_liteer";"JS_CZ_wodefeng"},0)),"")</f>
        <v>JSNY-JS0022-01</v>
      </c>
      <c r="C2655" s="11" t="str">
        <f>IFERROR(INDEX({"北京中裕世纪大酒店";"江苏利特尔绿色包装股份有限公司";"常州市金坛沃德丰电子科技有限公司"},MATCH(D2655,{"BJ_zhongyu";"JS_WX_liteer";"JS_CZ_wodefeng"},0)),"")</f>
        <v>江苏利特尔绿色包装股份有限公司</v>
      </c>
      <c r="D2655" s="11" t="str">
        <f>[1]动作!$G2654</f>
        <v>JS_WX_liteer</v>
      </c>
      <c r="E2655" s="11" t="str">
        <f>[1]动作!$D2654</f>
        <v>分系统1BMS8总电压过低二级故障</v>
      </c>
      <c r="F2655" s="11" t="s">
        <v>177</v>
      </c>
      <c r="G2655" s="12">
        <f>[1]动作!$A2654+[1]动作!$B2654</f>
        <v>43204.848090277781</v>
      </c>
      <c r="H2655" s="12"/>
      <c r="I2655" s="11"/>
    </row>
    <row r="2656" spans="1:9" hidden="1" x14ac:dyDescent="0.3">
      <c r="A2656" s="24">
        <v>2654</v>
      </c>
      <c r="B2656" s="11" t="str">
        <f>IFERROR(INDEX({"JSNY-BJ0001-01";"JSNY-JS0022-01";"JSNY-JS0002-01"},MATCH(D2656,{"BJ_zhongyu";"JS_WX_liteer";"JS_CZ_wodefeng"},0)),"")</f>
        <v>JSNY-JS0022-01</v>
      </c>
      <c r="C2656" s="11" t="str">
        <f>IFERROR(INDEX({"北京中裕世纪大酒店";"江苏利特尔绿色包装股份有限公司";"常州市金坛沃德丰电子科技有限公司"},MATCH(D2656,{"BJ_zhongyu";"JS_WX_liteer";"JS_CZ_wodefeng"},0)),"")</f>
        <v>江苏利特尔绿色包装股份有限公司</v>
      </c>
      <c r="D2656" s="11" t="str">
        <f>[1]动作!$G2655</f>
        <v>JS_WX_liteer</v>
      </c>
      <c r="E2656" s="11" t="str">
        <f>[1]动作!$D2655</f>
        <v>分系统1BMS9总电压过低一级故障</v>
      </c>
      <c r="F2656" s="11" t="s">
        <v>177</v>
      </c>
      <c r="G2656" s="12">
        <f>[1]动作!$A2655+[1]动作!$B2655</f>
        <v>43204.84814814815</v>
      </c>
      <c r="H2656" s="12"/>
      <c r="I2656" s="11"/>
    </row>
    <row r="2657" spans="1:9" hidden="1" x14ac:dyDescent="0.3">
      <c r="A2657" s="24">
        <v>2655</v>
      </c>
      <c r="B2657" s="11" t="str">
        <f>IFERROR(INDEX({"JSNY-BJ0001-01";"JSNY-JS0022-01";"JSNY-JS0002-01"},MATCH(D2657,{"BJ_zhongyu";"JS_WX_liteer";"JS_CZ_wodefeng"},0)),"")</f>
        <v>JSNY-JS0022-01</v>
      </c>
      <c r="C2657" s="11" t="str">
        <f>IFERROR(INDEX({"北京中裕世纪大酒店";"江苏利特尔绿色包装股份有限公司";"常州市金坛沃德丰电子科技有限公司"},MATCH(D2657,{"BJ_zhongyu";"JS_WX_liteer";"JS_CZ_wodefeng"},0)),"")</f>
        <v>江苏利特尔绿色包装股份有限公司</v>
      </c>
      <c r="D2657" s="11" t="str">
        <f>[1]动作!$G2656</f>
        <v>JS_WX_liteer</v>
      </c>
      <c r="E2657" s="11" t="str">
        <f>[1]动作!$D2656</f>
        <v>分系统1BMS9总电压过低二级故障</v>
      </c>
      <c r="F2657" s="11" t="s">
        <v>177</v>
      </c>
      <c r="G2657" s="12">
        <f>[1]动作!$A2656+[1]动作!$B2656</f>
        <v>43204.84814814815</v>
      </c>
      <c r="H2657" s="12"/>
      <c r="I2657" s="11"/>
    </row>
    <row r="2658" spans="1:9" hidden="1" x14ac:dyDescent="0.3">
      <c r="A2658" s="24">
        <v>2656</v>
      </c>
      <c r="B2658" s="11" t="str">
        <f>IFERROR(INDEX({"JSNY-BJ0001-01";"JSNY-JS0022-01";"JSNY-JS0002-01"},MATCH(D2658,{"BJ_zhongyu";"JS_WX_liteer";"JS_CZ_wodefeng"},0)),"")</f>
        <v>JSNY-JS0022-01</v>
      </c>
      <c r="C2658" s="11" t="str">
        <f>IFERROR(INDEX({"北京中裕世纪大酒店";"江苏利特尔绿色包装股份有限公司";"常州市金坛沃德丰电子科技有限公司"},MATCH(D2658,{"BJ_zhongyu";"JS_WX_liteer";"JS_CZ_wodefeng"},0)),"")</f>
        <v>江苏利特尔绿色包装股份有限公司</v>
      </c>
      <c r="D2658" s="11" t="str">
        <f>[1]动作!$G2657</f>
        <v>JS_WX_liteer</v>
      </c>
      <c r="E2658" s="11" t="str">
        <f>[1]动作!$D2657</f>
        <v>分系统1BMS3总电压过低一级故障</v>
      </c>
      <c r="F2658" s="11" t="s">
        <v>177</v>
      </c>
      <c r="G2658" s="12">
        <f>[1]动作!$A2657+[1]动作!$B2657</f>
        <v>43204.848495370374</v>
      </c>
      <c r="H2658" s="12"/>
      <c r="I2658" s="11"/>
    </row>
    <row r="2659" spans="1:9" hidden="1" x14ac:dyDescent="0.3">
      <c r="A2659" s="24">
        <v>2657</v>
      </c>
      <c r="B2659" s="11" t="str">
        <f>IFERROR(INDEX({"JSNY-BJ0001-01";"JSNY-JS0022-01";"JSNY-JS0002-01"},MATCH(D2659,{"BJ_zhongyu";"JS_WX_liteer";"JS_CZ_wodefeng"},0)),"")</f>
        <v>JSNY-JS0022-01</v>
      </c>
      <c r="C2659" s="11" t="str">
        <f>IFERROR(INDEX({"北京中裕世纪大酒店";"江苏利特尔绿色包装股份有限公司";"常州市金坛沃德丰电子科技有限公司"},MATCH(D2659,{"BJ_zhongyu";"JS_WX_liteer";"JS_CZ_wodefeng"},0)),"")</f>
        <v>江苏利特尔绿色包装股份有限公司</v>
      </c>
      <c r="D2659" s="11" t="str">
        <f>[1]动作!$G2658</f>
        <v>JS_WX_liteer</v>
      </c>
      <c r="E2659" s="11" t="str">
        <f>[1]动作!$D2658</f>
        <v>分系统1BMS3总电压过低二级故障</v>
      </c>
      <c r="F2659" s="11" t="s">
        <v>177</v>
      </c>
      <c r="G2659" s="12">
        <f>[1]动作!$A2658+[1]动作!$B2658</f>
        <v>43204.848495370374</v>
      </c>
      <c r="H2659" s="12"/>
      <c r="I2659" s="11"/>
    </row>
    <row r="2660" spans="1:9" hidden="1" x14ac:dyDescent="0.3">
      <c r="A2660" s="24">
        <v>2658</v>
      </c>
      <c r="B2660" s="11" t="str">
        <f>IFERROR(INDEX({"JSNY-BJ0001-01";"JSNY-JS0022-01";"JSNY-JS0002-01"},MATCH(D2660,{"BJ_zhongyu";"JS_WX_liteer";"JS_CZ_wodefeng"},0)),"")</f>
        <v>JSNY-JS0022-01</v>
      </c>
      <c r="C2660" s="11" t="str">
        <f>IFERROR(INDEX({"北京中裕世纪大酒店";"江苏利特尔绿色包装股份有限公司";"常州市金坛沃德丰电子科技有限公司"},MATCH(D2660,{"BJ_zhongyu";"JS_WX_liteer";"JS_CZ_wodefeng"},0)),"")</f>
        <v>江苏利特尔绿色包装股份有限公司</v>
      </c>
      <c r="D2660" s="11" t="str">
        <f>[1]动作!$G2659</f>
        <v>JS_WX_liteer</v>
      </c>
      <c r="E2660" s="11" t="str">
        <f>[1]动作!$D2659</f>
        <v>分系统1BMS1总电压过低一级故障</v>
      </c>
      <c r="F2660" s="11" t="s">
        <v>177</v>
      </c>
      <c r="G2660" s="12">
        <f>[1]动作!$A2659+[1]动作!$B2659</f>
        <v>43204.84878472222</v>
      </c>
      <c r="H2660" s="12"/>
      <c r="I2660" s="11"/>
    </row>
    <row r="2661" spans="1:9" hidden="1" x14ac:dyDescent="0.3">
      <c r="A2661" s="24">
        <v>2659</v>
      </c>
      <c r="B2661" s="11" t="str">
        <f>IFERROR(INDEX({"JSNY-BJ0001-01";"JSNY-JS0022-01";"JSNY-JS0002-01"},MATCH(D2661,{"BJ_zhongyu";"JS_WX_liteer";"JS_CZ_wodefeng"},0)),"")</f>
        <v>JSNY-JS0022-01</v>
      </c>
      <c r="C2661" s="11" t="str">
        <f>IFERROR(INDEX({"北京中裕世纪大酒店";"江苏利特尔绿色包装股份有限公司";"常州市金坛沃德丰电子科技有限公司"},MATCH(D2661,{"BJ_zhongyu";"JS_WX_liteer";"JS_CZ_wodefeng"},0)),"")</f>
        <v>江苏利特尔绿色包装股份有限公司</v>
      </c>
      <c r="D2661" s="11" t="str">
        <f>[1]动作!$G2660</f>
        <v>JS_WX_liteer</v>
      </c>
      <c r="E2661" s="11" t="str">
        <f>[1]动作!$D2660</f>
        <v>分系统1BMS1总电压过低二级故障</v>
      </c>
      <c r="F2661" s="11" t="s">
        <v>177</v>
      </c>
      <c r="G2661" s="12">
        <f>[1]动作!$A2660+[1]动作!$B2660</f>
        <v>43204.84878472222</v>
      </c>
      <c r="H2661" s="12"/>
      <c r="I2661" s="11"/>
    </row>
    <row r="2662" spans="1:9" hidden="1" x14ac:dyDescent="0.3">
      <c r="A2662" s="24">
        <v>2660</v>
      </c>
      <c r="B2662" s="11" t="str">
        <f>IFERROR(INDEX({"JSNY-BJ0001-01";"JSNY-JS0022-01";"JSNY-JS0002-01"},MATCH(D2662,{"BJ_zhongyu";"JS_WX_liteer";"JS_CZ_wodefeng"},0)),"")</f>
        <v>JSNY-JS0022-01</v>
      </c>
      <c r="C2662" s="11" t="str">
        <f>IFERROR(INDEX({"北京中裕世纪大酒店";"江苏利特尔绿色包装股份有限公司";"常州市金坛沃德丰电子科技有限公司"},MATCH(D2662,{"BJ_zhongyu";"JS_WX_liteer";"JS_CZ_wodefeng"},0)),"")</f>
        <v>江苏利特尔绿色包装股份有限公司</v>
      </c>
      <c r="D2662" s="11" t="str">
        <f>[1]动作!$G2661</f>
        <v>JS_WX_liteer</v>
      </c>
      <c r="E2662" s="11" t="str">
        <f>[1]动作!$D2661</f>
        <v>分系统1BMS4总电压过低一级故障</v>
      </c>
      <c r="F2662" s="11" t="s">
        <v>177</v>
      </c>
      <c r="G2662" s="12">
        <f>[1]动作!$A2661+[1]动作!$B2661</f>
        <v>43204.848900462966</v>
      </c>
      <c r="H2662" s="12"/>
      <c r="I2662" s="11"/>
    </row>
    <row r="2663" spans="1:9" hidden="1" x14ac:dyDescent="0.3">
      <c r="A2663" s="24">
        <v>2661</v>
      </c>
      <c r="B2663" s="11" t="str">
        <f>IFERROR(INDEX({"JSNY-BJ0001-01";"JSNY-JS0022-01";"JSNY-JS0002-01"},MATCH(D2663,{"BJ_zhongyu";"JS_WX_liteer";"JS_CZ_wodefeng"},0)),"")</f>
        <v>JSNY-JS0022-01</v>
      </c>
      <c r="C2663" s="11" t="str">
        <f>IFERROR(INDEX({"北京中裕世纪大酒店";"江苏利特尔绿色包装股份有限公司";"常州市金坛沃德丰电子科技有限公司"},MATCH(D2663,{"BJ_zhongyu";"JS_WX_liteer";"JS_CZ_wodefeng"},0)),"")</f>
        <v>江苏利特尔绿色包装股份有限公司</v>
      </c>
      <c r="D2663" s="11" t="str">
        <f>[1]动作!$G2662</f>
        <v>JS_WX_liteer</v>
      </c>
      <c r="E2663" s="11" t="str">
        <f>[1]动作!$D2662</f>
        <v>分系统1BMS4总电压过低二级故障</v>
      </c>
      <c r="F2663" s="11" t="s">
        <v>177</v>
      </c>
      <c r="G2663" s="12">
        <f>[1]动作!$A2662+[1]动作!$B2662</f>
        <v>43204.848900462966</v>
      </c>
      <c r="H2663" s="12"/>
      <c r="I2663" s="11"/>
    </row>
    <row r="2664" spans="1:9" hidden="1" x14ac:dyDescent="0.3">
      <c r="A2664" s="24">
        <v>2662</v>
      </c>
      <c r="B2664" s="11" t="str">
        <f>IFERROR(INDEX({"JSNY-BJ0001-01";"JSNY-JS0022-01";"JSNY-JS0002-01"},MATCH(D2664,{"BJ_zhongyu";"JS_WX_liteer";"JS_CZ_wodefeng"},0)),"")</f>
        <v>JSNY-JS0022-01</v>
      </c>
      <c r="C2664" s="11" t="str">
        <f>IFERROR(INDEX({"北京中裕世纪大酒店";"江苏利特尔绿色包装股份有限公司";"常州市金坛沃德丰电子科技有限公司"},MATCH(D2664,{"BJ_zhongyu";"JS_WX_liteer";"JS_CZ_wodefeng"},0)),"")</f>
        <v>江苏利特尔绿色包装股份有限公司</v>
      </c>
      <c r="D2664" s="11" t="str">
        <f>[1]动作!$G2663</f>
        <v>JS_WX_liteer</v>
      </c>
      <c r="E2664" s="11" t="str">
        <f>[1]动作!$D2663</f>
        <v>分系统1BMS7总电压过低一级故障</v>
      </c>
      <c r="F2664" s="11" t="s">
        <v>177</v>
      </c>
      <c r="G2664" s="12">
        <f>[1]动作!$A2663+[1]动作!$B2663</f>
        <v>43204.849074074074</v>
      </c>
      <c r="H2664" s="12"/>
      <c r="I2664" s="11"/>
    </row>
    <row r="2665" spans="1:9" hidden="1" x14ac:dyDescent="0.3">
      <c r="A2665" s="24">
        <v>2663</v>
      </c>
      <c r="B2665" s="11" t="str">
        <f>IFERROR(INDEX({"JSNY-BJ0001-01";"JSNY-JS0022-01";"JSNY-JS0002-01"},MATCH(D2665,{"BJ_zhongyu";"JS_WX_liteer";"JS_CZ_wodefeng"},0)),"")</f>
        <v>JSNY-JS0022-01</v>
      </c>
      <c r="C2665" s="11" t="str">
        <f>IFERROR(INDEX({"北京中裕世纪大酒店";"江苏利特尔绿色包装股份有限公司";"常州市金坛沃德丰电子科技有限公司"},MATCH(D2665,{"BJ_zhongyu";"JS_WX_liteer";"JS_CZ_wodefeng"},0)),"")</f>
        <v>江苏利特尔绿色包装股份有限公司</v>
      </c>
      <c r="D2665" s="11" t="str">
        <f>[1]动作!$G2664</f>
        <v>JS_WX_liteer</v>
      </c>
      <c r="E2665" s="11" t="str">
        <f>[1]动作!$D2664</f>
        <v>分系统1BMS7总电压过低二级故障</v>
      </c>
      <c r="F2665" s="11" t="s">
        <v>177</v>
      </c>
      <c r="G2665" s="12">
        <f>[1]动作!$A2664+[1]动作!$B2664</f>
        <v>43204.849074074074</v>
      </c>
      <c r="H2665" s="12"/>
      <c r="I2665" s="11"/>
    </row>
    <row r="2666" spans="1:9" hidden="1" x14ac:dyDescent="0.3">
      <c r="A2666" s="24">
        <v>2664</v>
      </c>
      <c r="B2666" s="11" t="str">
        <f>IFERROR(INDEX({"JSNY-BJ0001-01";"JSNY-JS0022-01";"JSNY-JS0002-01"},MATCH(D2666,{"BJ_zhongyu";"JS_WX_liteer";"JS_CZ_wodefeng"},0)),"")</f>
        <v>JSNY-JS0022-01</v>
      </c>
      <c r="C2666" s="11" t="str">
        <f>IFERROR(INDEX({"北京中裕世纪大酒店";"江苏利特尔绿色包装股份有限公司";"常州市金坛沃德丰电子科技有限公司"},MATCH(D2666,{"BJ_zhongyu";"JS_WX_liteer";"JS_CZ_wodefeng"},0)),"")</f>
        <v>江苏利特尔绿色包装股份有限公司</v>
      </c>
      <c r="D2666" s="11" t="str">
        <f>[1]动作!$G2665</f>
        <v>JS_WX_liteer</v>
      </c>
      <c r="E2666" s="11" t="str">
        <f>[1]动作!$D2665</f>
        <v>分系统1BMS2总电压过低一级故障</v>
      </c>
      <c r="F2666" s="11" t="s">
        <v>177</v>
      </c>
      <c r="G2666" s="12">
        <f>[1]动作!$A2665+[1]动作!$B2665</f>
        <v>43204.849189814813</v>
      </c>
      <c r="H2666" s="12"/>
      <c r="I2666" s="11"/>
    </row>
    <row r="2667" spans="1:9" hidden="1" x14ac:dyDescent="0.3">
      <c r="A2667" s="24">
        <v>2665</v>
      </c>
      <c r="B2667" s="11" t="str">
        <f>IFERROR(INDEX({"JSNY-BJ0001-01";"JSNY-JS0022-01";"JSNY-JS0002-01"},MATCH(D2667,{"BJ_zhongyu";"JS_WX_liteer";"JS_CZ_wodefeng"},0)),"")</f>
        <v>JSNY-JS0022-01</v>
      </c>
      <c r="C2667" s="11" t="str">
        <f>IFERROR(INDEX({"北京中裕世纪大酒店";"江苏利特尔绿色包装股份有限公司";"常州市金坛沃德丰电子科技有限公司"},MATCH(D2667,{"BJ_zhongyu";"JS_WX_liteer";"JS_CZ_wodefeng"},0)),"")</f>
        <v>江苏利特尔绿色包装股份有限公司</v>
      </c>
      <c r="D2667" s="11" t="str">
        <f>[1]动作!$G2666</f>
        <v>JS_WX_liteer</v>
      </c>
      <c r="E2667" s="11" t="str">
        <f>[1]动作!$D2666</f>
        <v>分系统1BMS2总电压过低二级故障</v>
      </c>
      <c r="F2667" s="11" t="s">
        <v>177</v>
      </c>
      <c r="G2667" s="12">
        <f>[1]动作!$A2666+[1]动作!$B2666</f>
        <v>43204.849189814813</v>
      </c>
      <c r="H2667" s="12"/>
      <c r="I2667" s="11"/>
    </row>
    <row r="2668" spans="1:9" hidden="1" x14ac:dyDescent="0.3">
      <c r="A2668" s="24">
        <v>2666</v>
      </c>
      <c r="B2668" s="11" t="str">
        <f>IFERROR(INDEX({"JSNY-BJ0001-01";"JSNY-JS0022-01";"JSNY-JS0002-01"},MATCH(D2668,{"BJ_zhongyu";"JS_WX_liteer";"JS_CZ_wodefeng"},0)),"")</f>
        <v>JSNY-JS0022-01</v>
      </c>
      <c r="C2668" s="11" t="str">
        <f>IFERROR(INDEX({"北京中裕世纪大酒店";"江苏利特尔绿色包装股份有限公司";"常州市金坛沃德丰电子科技有限公司"},MATCH(D2668,{"BJ_zhongyu";"JS_WX_liteer";"JS_CZ_wodefeng"},0)),"")</f>
        <v>江苏利特尔绿色包装股份有限公司</v>
      </c>
      <c r="D2668" s="11" t="str">
        <f>[1]动作!$G2667</f>
        <v>JS_WX_liteer</v>
      </c>
      <c r="E2668" s="11" t="str">
        <f>[1]动作!$D2667</f>
        <v>分系统1BMS6总电压过低一级故障</v>
      </c>
      <c r="F2668" s="11" t="s">
        <v>177</v>
      </c>
      <c r="G2668" s="12">
        <f>[1]动作!$A2667+[1]动作!$B2667</f>
        <v>43204.849305555559</v>
      </c>
      <c r="H2668" s="12"/>
      <c r="I2668" s="11"/>
    </row>
    <row r="2669" spans="1:9" hidden="1" x14ac:dyDescent="0.3">
      <c r="A2669" s="24">
        <v>2667</v>
      </c>
      <c r="B2669" s="11" t="str">
        <f>IFERROR(INDEX({"JSNY-BJ0001-01";"JSNY-JS0022-01";"JSNY-JS0002-01"},MATCH(D2669,{"BJ_zhongyu";"JS_WX_liteer";"JS_CZ_wodefeng"},0)),"")</f>
        <v>JSNY-JS0022-01</v>
      </c>
      <c r="C2669" s="11" t="str">
        <f>IFERROR(INDEX({"北京中裕世纪大酒店";"江苏利特尔绿色包装股份有限公司";"常州市金坛沃德丰电子科技有限公司"},MATCH(D2669,{"BJ_zhongyu";"JS_WX_liteer";"JS_CZ_wodefeng"},0)),"")</f>
        <v>江苏利特尔绿色包装股份有限公司</v>
      </c>
      <c r="D2669" s="11" t="str">
        <f>[1]动作!$G2668</f>
        <v>JS_WX_liteer</v>
      </c>
      <c r="E2669" s="11" t="str">
        <f>[1]动作!$D2668</f>
        <v>分系统1BMS6总电压过低二级故障</v>
      </c>
      <c r="F2669" s="11" t="s">
        <v>177</v>
      </c>
      <c r="G2669" s="12">
        <f>[1]动作!$A2668+[1]动作!$B2668</f>
        <v>43204.849305555559</v>
      </c>
      <c r="H2669" s="12"/>
      <c r="I2669" s="11"/>
    </row>
    <row r="2670" spans="1:9" hidden="1" x14ac:dyDescent="0.3">
      <c r="A2670" s="24">
        <v>2668</v>
      </c>
      <c r="B2670" s="11" t="str">
        <f>IFERROR(INDEX({"JSNY-BJ0001-01";"JSNY-JS0022-01";"JSNY-JS0002-01"},MATCH(D2670,{"BJ_zhongyu";"JS_WX_liteer";"JS_CZ_wodefeng"},0)),"")</f>
        <v>JSNY-JS0022-01</v>
      </c>
      <c r="C2670" s="11" t="str">
        <f>IFERROR(INDEX({"北京中裕世纪大酒店";"江苏利特尔绿色包装股份有限公司";"常州市金坛沃德丰电子科技有限公司"},MATCH(D2670,{"BJ_zhongyu";"JS_WX_liteer";"JS_CZ_wodefeng"},0)),"")</f>
        <v>江苏利特尔绿色包装股份有限公司</v>
      </c>
      <c r="D2670" s="11" t="str">
        <f>[1]动作!$G2669</f>
        <v>JS_WX_liteer</v>
      </c>
      <c r="E2670" s="11" t="str">
        <f>[1]动作!$D2669</f>
        <v>分系统1BMS5总电压过低一级故障</v>
      </c>
      <c r="F2670" s="11" t="s">
        <v>177</v>
      </c>
      <c r="G2670" s="12">
        <f>[1]动作!$A2669+[1]动作!$B2669</f>
        <v>43204.849363425928</v>
      </c>
      <c r="H2670" s="12"/>
      <c r="I2670" s="11"/>
    </row>
    <row r="2671" spans="1:9" hidden="1" x14ac:dyDescent="0.3">
      <c r="A2671" s="24">
        <v>2669</v>
      </c>
      <c r="B2671" s="11" t="str">
        <f>IFERROR(INDEX({"JSNY-BJ0001-01";"JSNY-JS0022-01";"JSNY-JS0002-01"},MATCH(D2671,{"BJ_zhongyu";"JS_WX_liteer";"JS_CZ_wodefeng"},0)),"")</f>
        <v>JSNY-JS0022-01</v>
      </c>
      <c r="C2671" s="11" t="str">
        <f>IFERROR(INDEX({"北京中裕世纪大酒店";"江苏利特尔绿色包装股份有限公司";"常州市金坛沃德丰电子科技有限公司"},MATCH(D2671,{"BJ_zhongyu";"JS_WX_liteer";"JS_CZ_wodefeng"},0)),"")</f>
        <v>江苏利特尔绿色包装股份有限公司</v>
      </c>
      <c r="D2671" s="11" t="str">
        <f>[1]动作!$G2670</f>
        <v>JS_WX_liteer</v>
      </c>
      <c r="E2671" s="11" t="str">
        <f>[1]动作!$D2670</f>
        <v>分系统1BMS5总电压过低二级故障</v>
      </c>
      <c r="F2671" s="11" t="s">
        <v>177</v>
      </c>
      <c r="G2671" s="12">
        <f>[1]动作!$A2670+[1]动作!$B2670</f>
        <v>43204.849363425928</v>
      </c>
      <c r="H2671" s="12"/>
      <c r="I2671" s="11"/>
    </row>
    <row r="2672" spans="1:9" hidden="1" x14ac:dyDescent="0.3">
      <c r="A2672" s="24">
        <v>2670</v>
      </c>
      <c r="B2672" s="11" t="str">
        <f>IFERROR(INDEX({"JSNY-BJ0001-01";"JSNY-JS0022-01";"JSNY-JS0002-01"},MATCH(D2672,{"BJ_zhongyu";"JS_WX_liteer";"JS_CZ_wodefeng"},0)),"")</f>
        <v>JSNY-JS0022-01</v>
      </c>
      <c r="C2672" s="11" t="str">
        <f>IFERROR(INDEX({"北京中裕世纪大酒店";"江苏利特尔绿色包装股份有限公司";"常州市金坛沃德丰电子科技有限公司"},MATCH(D2672,{"BJ_zhongyu";"JS_WX_liteer";"JS_CZ_wodefeng"},0)),"")</f>
        <v>江苏利特尔绿色包装股份有限公司</v>
      </c>
      <c r="D2672" s="11" t="str">
        <f>[1]动作!$G2671</f>
        <v>JS_WX_liteer</v>
      </c>
      <c r="E2672" s="11" t="str">
        <f>[1]动作!$D2671</f>
        <v>分系统1BMS8单体电压过低一级故障</v>
      </c>
      <c r="F2672" s="11" t="s">
        <v>177</v>
      </c>
      <c r="G2672" s="12">
        <f>[1]动作!$A2671+[1]动作!$B2671</f>
        <v>43204.858287037037</v>
      </c>
      <c r="H2672" s="12"/>
      <c r="I2672" s="11"/>
    </row>
    <row r="2673" spans="1:9" hidden="1" x14ac:dyDescent="0.3">
      <c r="A2673" s="24">
        <v>2671</v>
      </c>
      <c r="B2673" s="11" t="str">
        <f>IFERROR(INDEX({"JSNY-BJ0001-01";"JSNY-JS0022-01";"JSNY-JS0002-01"},MATCH(D2673,{"BJ_zhongyu";"JS_WX_liteer";"JS_CZ_wodefeng"},0)),"")</f>
        <v>JSNY-JS0022-01</v>
      </c>
      <c r="C2673" s="11" t="str">
        <f>IFERROR(INDEX({"北京中裕世纪大酒店";"江苏利特尔绿色包装股份有限公司";"常州市金坛沃德丰电子科技有限公司"},MATCH(D2673,{"BJ_zhongyu";"JS_WX_liteer";"JS_CZ_wodefeng"},0)),"")</f>
        <v>江苏利特尔绿色包装股份有限公司</v>
      </c>
      <c r="D2673" s="11" t="str">
        <f>[1]动作!$G2672</f>
        <v>JS_WX_liteer</v>
      </c>
      <c r="E2673" s="11" t="str">
        <f>[1]动作!$D2672</f>
        <v>分系统1BMS8单体电压过低二级故障</v>
      </c>
      <c r="F2673" s="11" t="s">
        <v>177</v>
      </c>
      <c r="G2673" s="12">
        <f>[1]动作!$A2672+[1]动作!$B2672</f>
        <v>43204.858287037037</v>
      </c>
      <c r="H2673" s="12"/>
      <c r="I2673" s="11"/>
    </row>
    <row r="2674" spans="1:9" hidden="1" x14ac:dyDescent="0.3">
      <c r="A2674" s="24">
        <v>2672</v>
      </c>
      <c r="B2674" s="11" t="str">
        <f>IFERROR(INDEX({"JSNY-BJ0001-01";"JSNY-JS0022-01";"JSNY-JS0002-01"},MATCH(D2674,{"BJ_zhongyu";"JS_WX_liteer";"JS_CZ_wodefeng"},0)),"")</f>
        <v>JSNY-JS0022-01</v>
      </c>
      <c r="C2674" s="11" t="str">
        <f>IFERROR(INDEX({"北京中裕世纪大酒店";"江苏利特尔绿色包装股份有限公司";"常州市金坛沃德丰电子科技有限公司"},MATCH(D2674,{"BJ_zhongyu";"JS_WX_liteer";"JS_CZ_wodefeng"},0)),"")</f>
        <v>江苏利特尔绿色包装股份有限公司</v>
      </c>
      <c r="D2674" s="11" t="str">
        <f>[1]动作!$G2673</f>
        <v>JS_WX_liteer</v>
      </c>
      <c r="E2674" s="11" t="str">
        <f>[1]动作!$D2673</f>
        <v>分系统1BMS9单体电压过低一级故障</v>
      </c>
      <c r="F2674" s="11" t="s">
        <v>177</v>
      </c>
      <c r="G2674" s="12">
        <f>[1]动作!$A2673+[1]动作!$B2673</f>
        <v>43204.85869212963</v>
      </c>
      <c r="H2674" s="12"/>
      <c r="I2674" s="11"/>
    </row>
    <row r="2675" spans="1:9" hidden="1" x14ac:dyDescent="0.3">
      <c r="A2675" s="24">
        <v>2673</v>
      </c>
      <c r="B2675" s="11" t="str">
        <f>IFERROR(INDEX({"JSNY-BJ0001-01";"JSNY-JS0022-01";"JSNY-JS0002-01"},MATCH(D2675,{"BJ_zhongyu";"JS_WX_liteer";"JS_CZ_wodefeng"},0)),"")</f>
        <v>JSNY-JS0022-01</v>
      </c>
      <c r="C2675" s="11" t="str">
        <f>IFERROR(INDEX({"北京中裕世纪大酒店";"江苏利特尔绿色包装股份有限公司";"常州市金坛沃德丰电子科技有限公司"},MATCH(D2675,{"BJ_zhongyu";"JS_WX_liteer";"JS_CZ_wodefeng"},0)),"")</f>
        <v>江苏利特尔绿色包装股份有限公司</v>
      </c>
      <c r="D2675" s="11" t="str">
        <f>[1]动作!$G2674</f>
        <v>JS_WX_liteer</v>
      </c>
      <c r="E2675" s="11" t="str">
        <f>[1]动作!$D2674</f>
        <v>分系统1BMS9单体电压过低二级故障</v>
      </c>
      <c r="F2675" s="11" t="s">
        <v>177</v>
      </c>
      <c r="G2675" s="12">
        <f>[1]动作!$A2674+[1]动作!$B2674</f>
        <v>43204.85869212963</v>
      </c>
      <c r="H2675" s="12"/>
      <c r="I2675" s="11"/>
    </row>
    <row r="2676" spans="1:9" hidden="1" x14ac:dyDescent="0.3">
      <c r="A2676" s="24">
        <v>2674</v>
      </c>
      <c r="B2676" s="11" t="str">
        <f>IFERROR(INDEX({"JSNY-BJ0001-01";"JSNY-JS0022-01";"JSNY-JS0002-01"},MATCH(D2676,{"BJ_zhongyu";"JS_WX_liteer";"JS_CZ_wodefeng"},0)),"")</f>
        <v>JSNY-JS0022-01</v>
      </c>
      <c r="C2676" s="11" t="str">
        <f>IFERROR(INDEX({"北京中裕世纪大酒店";"江苏利特尔绿色包装股份有限公司";"常州市金坛沃德丰电子科技有限公司"},MATCH(D2676,{"BJ_zhongyu";"JS_WX_liteer";"JS_CZ_wodefeng"},0)),"")</f>
        <v>江苏利特尔绿色包装股份有限公司</v>
      </c>
      <c r="D2676" s="11" t="str">
        <f>[1]动作!$G2675</f>
        <v>JS_WX_liteer</v>
      </c>
      <c r="E2676" s="11" t="str">
        <f>[1]动作!$D2675</f>
        <v>分系统1BMS3单体电压过低一级故障</v>
      </c>
      <c r="F2676" s="11" t="s">
        <v>177</v>
      </c>
      <c r="G2676" s="12">
        <f>[1]动作!$A2675+[1]动作!$B2675</f>
        <v>43204.859097222223</v>
      </c>
      <c r="H2676" s="12"/>
      <c r="I2676" s="11"/>
    </row>
    <row r="2677" spans="1:9" hidden="1" x14ac:dyDescent="0.3">
      <c r="A2677" s="24">
        <v>2675</v>
      </c>
      <c r="B2677" s="11" t="str">
        <f>IFERROR(INDEX({"JSNY-BJ0001-01";"JSNY-JS0022-01";"JSNY-JS0002-01"},MATCH(D2677,{"BJ_zhongyu";"JS_WX_liteer";"JS_CZ_wodefeng"},0)),"")</f>
        <v>JSNY-JS0022-01</v>
      </c>
      <c r="C2677" s="11" t="str">
        <f>IFERROR(INDEX({"北京中裕世纪大酒店";"江苏利特尔绿色包装股份有限公司";"常州市金坛沃德丰电子科技有限公司"},MATCH(D2677,{"BJ_zhongyu";"JS_WX_liteer";"JS_CZ_wodefeng"},0)),"")</f>
        <v>江苏利特尔绿色包装股份有限公司</v>
      </c>
      <c r="D2677" s="11" t="str">
        <f>[1]动作!$G2676</f>
        <v>JS_WX_liteer</v>
      </c>
      <c r="E2677" s="11" t="str">
        <f>[1]动作!$D2676</f>
        <v>分系统1BMS3单体电压过低二级故障</v>
      </c>
      <c r="F2677" s="11" t="s">
        <v>177</v>
      </c>
      <c r="G2677" s="12">
        <f>[1]动作!$A2676+[1]动作!$B2676</f>
        <v>43204.859097222223</v>
      </c>
      <c r="H2677" s="12"/>
      <c r="I2677" s="11"/>
    </row>
    <row r="2678" spans="1:9" hidden="1" x14ac:dyDescent="0.3">
      <c r="A2678" s="24">
        <v>2676</v>
      </c>
      <c r="B2678" s="11" t="str">
        <f>IFERROR(INDEX({"JSNY-BJ0001-01";"JSNY-JS0022-01";"JSNY-JS0002-01"},MATCH(D2678,{"BJ_zhongyu";"JS_WX_liteer";"JS_CZ_wodefeng"},0)),"")</f>
        <v>JSNY-JS0022-01</v>
      </c>
      <c r="C2678" s="11" t="str">
        <f>IFERROR(INDEX({"北京中裕世纪大酒店";"江苏利特尔绿色包装股份有限公司";"常州市金坛沃德丰电子科技有限公司"},MATCH(D2678,{"BJ_zhongyu";"JS_WX_liteer";"JS_CZ_wodefeng"},0)),"")</f>
        <v>江苏利特尔绿色包装股份有限公司</v>
      </c>
      <c r="D2678" s="11" t="str">
        <f>[1]动作!$G2677</f>
        <v>JS_WX_liteer</v>
      </c>
      <c r="E2678" s="11" t="str">
        <f>[1]动作!$D2677</f>
        <v>分系统1BMS1单体电压过低一级故障</v>
      </c>
      <c r="F2678" s="11" t="s">
        <v>177</v>
      </c>
      <c r="G2678" s="12">
        <f>[1]动作!$A2677+[1]动作!$B2677</f>
        <v>43204.860092592593</v>
      </c>
      <c r="H2678" s="12"/>
      <c r="I2678" s="11"/>
    </row>
    <row r="2679" spans="1:9" hidden="1" x14ac:dyDescent="0.3">
      <c r="A2679" s="24">
        <v>2677</v>
      </c>
      <c r="B2679" s="11" t="str">
        <f>IFERROR(INDEX({"JSNY-BJ0001-01";"JSNY-JS0022-01";"JSNY-JS0002-01"},MATCH(D2679,{"BJ_zhongyu";"JS_WX_liteer";"JS_CZ_wodefeng"},0)),"")</f>
        <v>JSNY-JS0022-01</v>
      </c>
      <c r="C2679" s="11" t="str">
        <f>IFERROR(INDEX({"北京中裕世纪大酒店";"江苏利特尔绿色包装股份有限公司";"常州市金坛沃德丰电子科技有限公司"},MATCH(D2679,{"BJ_zhongyu";"JS_WX_liteer";"JS_CZ_wodefeng"},0)),"")</f>
        <v>江苏利特尔绿色包装股份有限公司</v>
      </c>
      <c r="D2679" s="11" t="str">
        <f>[1]动作!$G2678</f>
        <v>JS_WX_liteer</v>
      </c>
      <c r="E2679" s="11" t="str">
        <f>[1]动作!$D2678</f>
        <v>分系统1BMS1单体电压过低二级故障</v>
      </c>
      <c r="F2679" s="11" t="s">
        <v>177</v>
      </c>
      <c r="G2679" s="12">
        <f>[1]动作!$A2678+[1]动作!$B2678</f>
        <v>43204.860092592593</v>
      </c>
      <c r="H2679" s="12"/>
      <c r="I2679" s="11"/>
    </row>
    <row r="2680" spans="1:9" hidden="1" x14ac:dyDescent="0.3">
      <c r="A2680" s="24">
        <v>2678</v>
      </c>
      <c r="B2680" s="11" t="str">
        <f>IFERROR(INDEX({"JSNY-BJ0001-01";"JSNY-JS0022-01";"JSNY-JS0002-01"},MATCH(D2680,{"BJ_zhongyu";"JS_WX_liteer";"JS_CZ_wodefeng"},0)),"")</f>
        <v>JSNY-JS0022-01</v>
      </c>
      <c r="C2680" s="11" t="str">
        <f>IFERROR(INDEX({"北京中裕世纪大酒店";"江苏利特尔绿色包装股份有限公司";"常州市金坛沃德丰电子科技有限公司"},MATCH(D2680,{"BJ_zhongyu";"JS_WX_liteer";"JS_CZ_wodefeng"},0)),"")</f>
        <v>江苏利特尔绿色包装股份有限公司</v>
      </c>
      <c r="D2680" s="11" t="str">
        <f>[1]动作!$G2679</f>
        <v>JS_WX_liteer</v>
      </c>
      <c r="E2680" s="11" t="str">
        <f>[1]动作!$D2679</f>
        <v>分系统1BMS4单体电压过低一级故障</v>
      </c>
      <c r="F2680" s="11" t="s">
        <v>177</v>
      </c>
      <c r="G2680" s="12">
        <f>[1]动作!$A2679+[1]动作!$B2679</f>
        <v>43204.860439814816</v>
      </c>
      <c r="H2680" s="12"/>
      <c r="I2680" s="11"/>
    </row>
    <row r="2681" spans="1:9" hidden="1" x14ac:dyDescent="0.3">
      <c r="A2681" s="24">
        <v>2679</v>
      </c>
      <c r="B2681" s="11" t="str">
        <f>IFERROR(INDEX({"JSNY-BJ0001-01";"JSNY-JS0022-01";"JSNY-JS0002-01"},MATCH(D2681,{"BJ_zhongyu";"JS_WX_liteer";"JS_CZ_wodefeng"},0)),"")</f>
        <v>JSNY-JS0022-01</v>
      </c>
      <c r="C2681" s="11" t="str">
        <f>IFERROR(INDEX({"北京中裕世纪大酒店";"江苏利特尔绿色包装股份有限公司";"常州市金坛沃德丰电子科技有限公司"},MATCH(D2681,{"BJ_zhongyu";"JS_WX_liteer";"JS_CZ_wodefeng"},0)),"")</f>
        <v>江苏利特尔绿色包装股份有限公司</v>
      </c>
      <c r="D2681" s="11" t="str">
        <f>[1]动作!$G2680</f>
        <v>JS_WX_liteer</v>
      </c>
      <c r="E2681" s="11" t="str">
        <f>[1]动作!$D2680</f>
        <v>分系统1BMS4单体电压过低二级故障</v>
      </c>
      <c r="F2681" s="11" t="s">
        <v>177</v>
      </c>
      <c r="G2681" s="12">
        <f>[1]动作!$A2680+[1]动作!$B2680</f>
        <v>43204.860439814816</v>
      </c>
      <c r="H2681" s="12"/>
      <c r="I2681" s="11"/>
    </row>
    <row r="2682" spans="1:9" hidden="1" x14ac:dyDescent="0.3">
      <c r="A2682" s="24">
        <v>2680</v>
      </c>
      <c r="B2682" s="11" t="str">
        <f>IFERROR(INDEX({"JSNY-BJ0001-01";"JSNY-JS0022-01";"JSNY-JS0002-01"},MATCH(D2682,{"BJ_zhongyu";"JS_WX_liteer";"JS_CZ_wodefeng"},0)),"")</f>
        <v>JSNY-JS0022-01</v>
      </c>
      <c r="C2682" s="11" t="str">
        <f>IFERROR(INDEX({"北京中裕世纪大酒店";"江苏利特尔绿色包装股份有限公司";"常州市金坛沃德丰电子科技有限公司"},MATCH(D2682,{"BJ_zhongyu";"JS_WX_liteer";"JS_CZ_wodefeng"},0)),"")</f>
        <v>江苏利特尔绿色包装股份有限公司</v>
      </c>
      <c r="D2682" s="11" t="str">
        <f>[1]动作!$G2681</f>
        <v>JS_WX_liteer</v>
      </c>
      <c r="E2682" s="11" t="str">
        <f>[1]动作!$D2681</f>
        <v>分系统1BMS7单体电压过低一级故障</v>
      </c>
      <c r="F2682" s="11" t="s">
        <v>177</v>
      </c>
      <c r="G2682" s="12">
        <f>[1]动作!$A2681+[1]动作!$B2681</f>
        <v>43204.86078703704</v>
      </c>
      <c r="H2682" s="12"/>
      <c r="I2682" s="11"/>
    </row>
    <row r="2683" spans="1:9" hidden="1" x14ac:dyDescent="0.3">
      <c r="A2683" s="24">
        <v>2681</v>
      </c>
      <c r="B2683" s="11" t="str">
        <f>IFERROR(INDEX({"JSNY-BJ0001-01";"JSNY-JS0022-01";"JSNY-JS0002-01"},MATCH(D2683,{"BJ_zhongyu";"JS_WX_liteer";"JS_CZ_wodefeng"},0)),"")</f>
        <v>JSNY-JS0022-01</v>
      </c>
      <c r="C2683" s="11" t="str">
        <f>IFERROR(INDEX({"北京中裕世纪大酒店";"江苏利特尔绿色包装股份有限公司";"常州市金坛沃德丰电子科技有限公司"},MATCH(D2683,{"BJ_zhongyu";"JS_WX_liteer";"JS_CZ_wodefeng"},0)),"")</f>
        <v>江苏利特尔绿色包装股份有限公司</v>
      </c>
      <c r="D2683" s="11" t="str">
        <f>[1]动作!$G2682</f>
        <v>JS_WX_liteer</v>
      </c>
      <c r="E2683" s="11" t="str">
        <f>[1]动作!$D2682</f>
        <v>分系统1BMS7单体电压过低二级故障</v>
      </c>
      <c r="F2683" s="11" t="s">
        <v>177</v>
      </c>
      <c r="G2683" s="12">
        <f>[1]动作!$A2682+[1]动作!$B2682</f>
        <v>43204.86078703704</v>
      </c>
      <c r="H2683" s="12"/>
      <c r="I2683" s="11"/>
    </row>
    <row r="2684" spans="1:9" hidden="1" x14ac:dyDescent="0.3">
      <c r="A2684" s="24">
        <v>2682</v>
      </c>
      <c r="B2684" s="11" t="str">
        <f>IFERROR(INDEX({"JSNY-BJ0001-01";"JSNY-JS0022-01";"JSNY-JS0002-01"},MATCH(D2684,{"BJ_zhongyu";"JS_WX_liteer";"JS_CZ_wodefeng"},0)),"")</f>
        <v>JSNY-JS0022-01</v>
      </c>
      <c r="C2684" s="11" t="str">
        <f>IFERROR(INDEX({"北京中裕世纪大酒店";"江苏利特尔绿色包装股份有限公司";"常州市金坛沃德丰电子科技有限公司"},MATCH(D2684,{"BJ_zhongyu";"JS_WX_liteer";"JS_CZ_wodefeng"},0)),"")</f>
        <v>江苏利特尔绿色包装股份有限公司</v>
      </c>
      <c r="D2684" s="11" t="str">
        <f>[1]动作!$G2683</f>
        <v>JS_WX_liteer</v>
      </c>
      <c r="E2684" s="11" t="str">
        <f>[1]动作!$D2683</f>
        <v>分系统1BMS2单体电压过低一级故障</v>
      </c>
      <c r="F2684" s="11" t="s">
        <v>177</v>
      </c>
      <c r="G2684" s="12">
        <f>[1]动作!$A2683+[1]动作!$B2683</f>
        <v>43204.861192129632</v>
      </c>
      <c r="H2684" s="12"/>
      <c r="I2684" s="11"/>
    </row>
    <row r="2685" spans="1:9" hidden="1" x14ac:dyDescent="0.3">
      <c r="A2685" s="24">
        <v>2683</v>
      </c>
      <c r="B2685" s="11" t="str">
        <f>IFERROR(INDEX({"JSNY-BJ0001-01";"JSNY-JS0022-01";"JSNY-JS0002-01"},MATCH(D2685,{"BJ_zhongyu";"JS_WX_liteer";"JS_CZ_wodefeng"},0)),"")</f>
        <v>JSNY-JS0022-01</v>
      </c>
      <c r="C2685" s="11" t="str">
        <f>IFERROR(INDEX({"北京中裕世纪大酒店";"江苏利特尔绿色包装股份有限公司";"常州市金坛沃德丰电子科技有限公司"},MATCH(D2685,{"BJ_zhongyu";"JS_WX_liteer";"JS_CZ_wodefeng"},0)),"")</f>
        <v>江苏利特尔绿色包装股份有限公司</v>
      </c>
      <c r="D2685" s="11" t="str">
        <f>[1]动作!$G2684</f>
        <v>JS_WX_liteer</v>
      </c>
      <c r="E2685" s="11" t="str">
        <f>[1]动作!$D2684</f>
        <v>分系统1BMS2单体电压过低二级故障</v>
      </c>
      <c r="F2685" s="11" t="s">
        <v>177</v>
      </c>
      <c r="G2685" s="12">
        <f>[1]动作!$A2684+[1]动作!$B2684</f>
        <v>43204.861192129632</v>
      </c>
      <c r="H2685" s="12"/>
      <c r="I2685" s="11"/>
    </row>
    <row r="2686" spans="1:9" hidden="1" x14ac:dyDescent="0.3">
      <c r="A2686" s="24">
        <v>2684</v>
      </c>
      <c r="B2686" s="11" t="str">
        <f>IFERROR(INDEX({"JSNY-BJ0001-01";"JSNY-JS0022-01";"JSNY-JS0002-01"},MATCH(D2686,{"BJ_zhongyu";"JS_WX_liteer";"JS_CZ_wodefeng"},0)),"")</f>
        <v>JSNY-JS0022-01</v>
      </c>
      <c r="C2686" s="11" t="str">
        <f>IFERROR(INDEX({"北京中裕世纪大酒店";"江苏利特尔绿色包装股份有限公司";"常州市金坛沃德丰电子科技有限公司"},MATCH(D2686,{"BJ_zhongyu";"JS_WX_liteer";"JS_CZ_wodefeng"},0)),"")</f>
        <v>江苏利特尔绿色包装股份有限公司</v>
      </c>
      <c r="D2686" s="11" t="str">
        <f>[1]动作!$G2685</f>
        <v>JS_WX_liteer</v>
      </c>
      <c r="E2686" s="11" t="str">
        <f>[1]动作!$D2685</f>
        <v>分系统1BMS5单体电压过低一级故障</v>
      </c>
      <c r="F2686" s="11" t="s">
        <v>177</v>
      </c>
      <c r="G2686" s="12">
        <f>[1]动作!$A2685+[1]动作!$B2685</f>
        <v>43204.86142361111</v>
      </c>
      <c r="H2686" s="12"/>
      <c r="I2686" s="11"/>
    </row>
    <row r="2687" spans="1:9" hidden="1" x14ac:dyDescent="0.3">
      <c r="A2687" s="24">
        <v>2685</v>
      </c>
      <c r="B2687" s="11" t="str">
        <f>IFERROR(INDEX({"JSNY-BJ0001-01";"JSNY-JS0022-01";"JSNY-JS0002-01"},MATCH(D2687,{"BJ_zhongyu";"JS_WX_liteer";"JS_CZ_wodefeng"},0)),"")</f>
        <v>JSNY-JS0022-01</v>
      </c>
      <c r="C2687" s="11" t="str">
        <f>IFERROR(INDEX({"北京中裕世纪大酒店";"江苏利特尔绿色包装股份有限公司";"常州市金坛沃德丰电子科技有限公司"},MATCH(D2687,{"BJ_zhongyu";"JS_WX_liteer";"JS_CZ_wodefeng"},0)),"")</f>
        <v>江苏利特尔绿色包装股份有限公司</v>
      </c>
      <c r="D2687" s="11" t="str">
        <f>[1]动作!$G2686</f>
        <v>JS_WX_liteer</v>
      </c>
      <c r="E2687" s="11" t="str">
        <f>[1]动作!$D2686</f>
        <v>分系统1BMS5单体电压过低二级故障</v>
      </c>
      <c r="F2687" s="11" t="s">
        <v>177</v>
      </c>
      <c r="G2687" s="12">
        <f>[1]动作!$A2686+[1]动作!$B2686</f>
        <v>43204.86142361111</v>
      </c>
      <c r="H2687" s="12"/>
      <c r="I2687" s="11"/>
    </row>
    <row r="2688" spans="1:9" hidden="1" x14ac:dyDescent="0.3">
      <c r="A2688" s="24">
        <v>2686</v>
      </c>
      <c r="B2688" s="11" t="str">
        <f>IFERROR(INDEX({"JSNY-BJ0001-01";"JSNY-JS0022-01";"JSNY-JS0002-01"},MATCH(D2688,{"BJ_zhongyu";"JS_WX_liteer";"JS_CZ_wodefeng"},0)),"")</f>
        <v>JSNY-JS0022-01</v>
      </c>
      <c r="C2688" s="11" t="str">
        <f>IFERROR(INDEX({"北京中裕世纪大酒店";"江苏利特尔绿色包装股份有限公司";"常州市金坛沃德丰电子科技有限公司"},MATCH(D2688,{"BJ_zhongyu";"JS_WX_liteer";"JS_CZ_wodefeng"},0)),"")</f>
        <v>江苏利特尔绿色包装股份有限公司</v>
      </c>
      <c r="D2688" s="11" t="str">
        <f>[1]动作!$G2687</f>
        <v>JS_WX_liteer</v>
      </c>
      <c r="E2688" s="11" t="str">
        <f>[1]动作!$D2687</f>
        <v>分系统1BMS6单体电压过低一级故障</v>
      </c>
      <c r="F2688" s="11" t="s">
        <v>177</v>
      </c>
      <c r="G2688" s="12">
        <f>[1]动作!$A2687+[1]动作!$B2687</f>
        <v>43204.86142361111</v>
      </c>
      <c r="H2688" s="12"/>
      <c r="I2688" s="11"/>
    </row>
    <row r="2689" spans="1:9" hidden="1" x14ac:dyDescent="0.3">
      <c r="A2689" s="24">
        <v>2687</v>
      </c>
      <c r="B2689" s="11" t="str">
        <f>IFERROR(INDEX({"JSNY-BJ0001-01";"JSNY-JS0022-01";"JSNY-JS0002-01"},MATCH(D2689,{"BJ_zhongyu";"JS_WX_liteer";"JS_CZ_wodefeng"},0)),"")</f>
        <v>JSNY-JS0022-01</v>
      </c>
      <c r="C2689" s="11" t="str">
        <f>IFERROR(INDEX({"北京中裕世纪大酒店";"江苏利特尔绿色包装股份有限公司";"常州市金坛沃德丰电子科技有限公司"},MATCH(D2689,{"BJ_zhongyu";"JS_WX_liteer";"JS_CZ_wodefeng"},0)),"")</f>
        <v>江苏利特尔绿色包装股份有限公司</v>
      </c>
      <c r="D2689" s="11" t="str">
        <f>[1]动作!$G2688</f>
        <v>JS_WX_liteer</v>
      </c>
      <c r="E2689" s="11" t="str">
        <f>[1]动作!$D2688</f>
        <v>分系统1BMS6单体电压过低二级故障</v>
      </c>
      <c r="F2689" s="11" t="s">
        <v>177</v>
      </c>
      <c r="G2689" s="12">
        <f>[1]动作!$A2688+[1]动作!$B2688</f>
        <v>43204.86142361111</v>
      </c>
      <c r="H2689" s="12"/>
      <c r="I2689" s="11"/>
    </row>
    <row r="2690" spans="1:9" hidden="1" x14ac:dyDescent="0.3">
      <c r="A2690" s="24">
        <v>2688</v>
      </c>
      <c r="B2690" s="11" t="str">
        <f>IFERROR(INDEX({"JSNY-BJ0001-01";"JSNY-JS0022-01";"JSNY-JS0002-01"},MATCH(D2690,{"BJ_zhongyu";"JS_WX_liteer";"JS_CZ_wodefeng"},0)),"")</f>
        <v>JSNY-JS0022-01</v>
      </c>
      <c r="C2690" s="11" t="str">
        <f>IFERROR(INDEX({"北京中裕世纪大酒店";"江苏利特尔绿色包装股份有限公司";"常州市金坛沃德丰电子科技有限公司"},MATCH(D2690,{"BJ_zhongyu";"JS_WX_liteer";"JS_CZ_wodefeng"},0)),"")</f>
        <v>江苏利特尔绿色包装股份有限公司</v>
      </c>
      <c r="D2690" s="11" t="str">
        <f>[1]动作!$G2689</f>
        <v>JS_WX_liteer</v>
      </c>
      <c r="E2690" s="11" t="str">
        <f>[1]动作!$D2689</f>
        <v>分系统1BMS3SOC过低一级故障</v>
      </c>
      <c r="F2690" s="11" t="s">
        <v>177</v>
      </c>
      <c r="G2690" s="12">
        <f>[1]动作!$A2689+[1]动作!$B2689</f>
        <v>43204.869641203702</v>
      </c>
      <c r="H2690" s="12"/>
      <c r="I2690" s="11"/>
    </row>
    <row r="2691" spans="1:9" hidden="1" x14ac:dyDescent="0.3">
      <c r="A2691" s="24">
        <v>2689</v>
      </c>
      <c r="B2691" s="11" t="str">
        <f>IFERROR(INDEX({"JSNY-BJ0001-01";"JSNY-JS0022-01";"JSNY-JS0002-01"},MATCH(D2691,{"BJ_zhongyu";"JS_WX_liteer";"JS_CZ_wodefeng"},0)),"")</f>
        <v>JSNY-JS0022-01</v>
      </c>
      <c r="C2691" s="11" t="str">
        <f>IFERROR(INDEX({"北京中裕世纪大酒店";"江苏利特尔绿色包装股份有限公司";"常州市金坛沃德丰电子科技有限公司"},MATCH(D2691,{"BJ_zhongyu";"JS_WX_liteer";"JS_CZ_wodefeng"},0)),"")</f>
        <v>江苏利特尔绿色包装股份有限公司</v>
      </c>
      <c r="D2691" s="11" t="str">
        <f>[1]动作!$G2690</f>
        <v>JS_WX_liteer</v>
      </c>
      <c r="E2691" s="11" t="str">
        <f>[1]动作!$D2690</f>
        <v>分系统1BMS3SOC过低二级故障</v>
      </c>
      <c r="F2691" s="11" t="s">
        <v>177</v>
      </c>
      <c r="G2691" s="12">
        <f>[1]动作!$A2690+[1]动作!$B2690</f>
        <v>43204.869641203702</v>
      </c>
      <c r="H2691" s="12"/>
      <c r="I2691" s="11"/>
    </row>
    <row r="2692" spans="1:9" hidden="1" x14ac:dyDescent="0.3">
      <c r="A2692" s="24">
        <v>2690</v>
      </c>
      <c r="B2692" s="11" t="str">
        <f>IFERROR(INDEX({"JSNY-BJ0001-01";"JSNY-JS0022-01";"JSNY-JS0002-01"},MATCH(D2692,{"BJ_zhongyu";"JS_WX_liteer";"JS_CZ_wodefeng"},0)),"")</f>
        <v>JSNY-JS0022-01</v>
      </c>
      <c r="C2692" s="11" t="str">
        <f>IFERROR(INDEX({"北京中裕世纪大酒店";"江苏利特尔绿色包装股份有限公司";"常州市金坛沃德丰电子科技有限公司"},MATCH(D2692,{"BJ_zhongyu";"JS_WX_liteer";"JS_CZ_wodefeng"},0)),"")</f>
        <v>江苏利特尔绿色包装股份有限公司</v>
      </c>
      <c r="D2692" s="11" t="str">
        <f>[1]动作!$G2691</f>
        <v>JS_WX_liteer</v>
      </c>
      <c r="E2692" s="11" t="str">
        <f>[1]动作!$D2691</f>
        <v>分系统1BMS4SOC过低一级故障</v>
      </c>
      <c r="F2692" s="11" t="s">
        <v>177</v>
      </c>
      <c r="G2692" s="12">
        <f>[1]动作!$A2691+[1]动作!$B2691</f>
        <v>43204.869641203702</v>
      </c>
      <c r="H2692" s="12"/>
      <c r="I2692" s="11"/>
    </row>
    <row r="2693" spans="1:9" hidden="1" x14ac:dyDescent="0.3">
      <c r="A2693" s="24">
        <v>2691</v>
      </c>
      <c r="B2693" s="11" t="str">
        <f>IFERROR(INDEX({"JSNY-BJ0001-01";"JSNY-JS0022-01";"JSNY-JS0002-01"},MATCH(D2693,{"BJ_zhongyu";"JS_WX_liteer";"JS_CZ_wodefeng"},0)),"")</f>
        <v>JSNY-JS0022-01</v>
      </c>
      <c r="C2693" s="11" t="str">
        <f>IFERROR(INDEX({"北京中裕世纪大酒店";"江苏利特尔绿色包装股份有限公司";"常州市金坛沃德丰电子科技有限公司"},MATCH(D2693,{"BJ_zhongyu";"JS_WX_liteer";"JS_CZ_wodefeng"},0)),"")</f>
        <v>江苏利特尔绿色包装股份有限公司</v>
      </c>
      <c r="D2693" s="11" t="str">
        <f>[1]动作!$G2692</f>
        <v>JS_WX_liteer</v>
      </c>
      <c r="E2693" s="11" t="str">
        <f>[1]动作!$D2692</f>
        <v>分系统1BMS4SOC过低二级故障</v>
      </c>
      <c r="F2693" s="11" t="s">
        <v>177</v>
      </c>
      <c r="G2693" s="12">
        <f>[1]动作!$A2692+[1]动作!$B2692</f>
        <v>43204.869641203702</v>
      </c>
      <c r="H2693" s="12"/>
      <c r="I2693" s="11"/>
    </row>
    <row r="2694" spans="1:9" hidden="1" x14ac:dyDescent="0.3">
      <c r="A2694" s="24">
        <v>2692</v>
      </c>
      <c r="B2694" s="11" t="str">
        <f>IFERROR(INDEX({"JSNY-BJ0001-01";"JSNY-JS0022-01";"JSNY-JS0002-01"},MATCH(D2694,{"BJ_zhongyu";"JS_WX_liteer";"JS_CZ_wodefeng"},0)),"")</f>
        <v>JSNY-JS0002-01</v>
      </c>
      <c r="C2694" s="11" t="str">
        <f>IFERROR(INDEX({"北京中裕世纪大酒店";"江苏利特尔绿色包装股份有限公司";"常州市金坛沃德丰电子科技有限公司"},MATCH(D2694,{"BJ_zhongyu";"JS_WX_liteer";"JS_CZ_wodefeng"},0)),"")</f>
        <v>常州市金坛沃德丰电子科技有限公司</v>
      </c>
      <c r="D2694" s="11" t="str">
        <f>[1]动作!$G2693</f>
        <v>JS_CZ_wodefeng</v>
      </c>
      <c r="E2694" s="11" t="str">
        <f>[1]动作!$D2693</f>
        <v>分系统1BMS5SOC过低一级故障</v>
      </c>
      <c r="F2694" s="11" t="s">
        <v>177</v>
      </c>
      <c r="G2694" s="12">
        <f>[1]动作!$A2693+[1]动作!$B2693</f>
        <v>43204.902777777781</v>
      </c>
      <c r="H2694" s="12"/>
      <c r="I2694" s="11"/>
    </row>
    <row r="2695" spans="1:9" hidden="1" x14ac:dyDescent="0.3">
      <c r="A2695" s="24">
        <v>2693</v>
      </c>
      <c r="B2695" s="11" t="str">
        <f>IFERROR(INDEX({"JSNY-BJ0001-01";"JSNY-JS0022-01";"JSNY-JS0002-01"},MATCH(D2695,{"BJ_zhongyu";"JS_WX_liteer";"JS_CZ_wodefeng"},0)),"")</f>
        <v>JSNY-JS0002-01</v>
      </c>
      <c r="C2695" s="11" t="str">
        <f>IFERROR(INDEX({"北京中裕世纪大酒店";"江苏利特尔绿色包装股份有限公司";"常州市金坛沃德丰电子科技有限公司"},MATCH(D2695,{"BJ_zhongyu";"JS_WX_liteer";"JS_CZ_wodefeng"},0)),"")</f>
        <v>常州市金坛沃德丰电子科技有限公司</v>
      </c>
      <c r="D2695" s="11" t="str">
        <f>[1]动作!$G2694</f>
        <v>JS_CZ_wodefeng</v>
      </c>
      <c r="E2695" s="11" t="str">
        <f>[1]动作!$D2694</f>
        <v>分系统1BMS5SOC过低一级故障</v>
      </c>
      <c r="F2695" s="11" t="s">
        <v>177</v>
      </c>
      <c r="G2695" s="12">
        <f>[1]动作!$A2694+[1]动作!$B2694</f>
        <v>43204.904930555553</v>
      </c>
      <c r="H2695" s="12"/>
      <c r="I2695" s="11"/>
    </row>
    <row r="2696" spans="1:9" hidden="1" x14ac:dyDescent="0.3">
      <c r="A2696" s="24">
        <v>2694</v>
      </c>
      <c r="B2696" s="11" t="str">
        <f>IFERROR(INDEX({"JSNY-BJ0001-01";"JSNY-JS0022-01";"JSNY-JS0002-01"},MATCH(D2696,{"BJ_zhongyu";"JS_WX_liteer";"JS_CZ_wodefeng"},0)),"")</f>
        <v>JSNY-JS0002-01</v>
      </c>
      <c r="C2696" s="11" t="str">
        <f>IFERROR(INDEX({"北京中裕世纪大酒店";"江苏利特尔绿色包装股份有限公司";"常州市金坛沃德丰电子科技有限公司"},MATCH(D2696,{"BJ_zhongyu";"JS_WX_liteer";"JS_CZ_wodefeng"},0)),"")</f>
        <v>常州市金坛沃德丰电子科技有限公司</v>
      </c>
      <c r="D2696" s="11" t="str">
        <f>[1]动作!$G2695</f>
        <v>JS_CZ_wodefeng</v>
      </c>
      <c r="E2696" s="11" t="str">
        <f>[1]动作!$D2695</f>
        <v>分系统1BMS5SOC过低一级故障</v>
      </c>
      <c r="F2696" s="11" t="s">
        <v>177</v>
      </c>
      <c r="G2696" s="12">
        <f>[1]动作!$A2695+[1]动作!$B2695</f>
        <v>43204.905162037037</v>
      </c>
      <c r="H2696" s="12"/>
      <c r="I2696" s="11"/>
    </row>
    <row r="2697" spans="1:9" hidden="1" x14ac:dyDescent="0.3">
      <c r="A2697" s="24">
        <v>2695</v>
      </c>
      <c r="B2697" s="11" t="str">
        <f>IFERROR(INDEX({"JSNY-BJ0001-01";"JSNY-JS0022-01";"JSNY-JS0002-01"},MATCH(D2697,{"BJ_zhongyu";"JS_WX_liteer";"JS_CZ_wodefeng"},0)),"")</f>
        <v>JSNY-JS0002-01</v>
      </c>
      <c r="C2697" s="11" t="str">
        <f>IFERROR(INDEX({"北京中裕世纪大酒店";"江苏利特尔绿色包装股份有限公司";"常州市金坛沃德丰电子科技有限公司"},MATCH(D2697,{"BJ_zhongyu";"JS_WX_liteer";"JS_CZ_wodefeng"},0)),"")</f>
        <v>常州市金坛沃德丰电子科技有限公司</v>
      </c>
      <c r="D2697" s="11" t="str">
        <f>[1]动作!$G2696</f>
        <v>JS_CZ_wodefeng</v>
      </c>
      <c r="E2697" s="11" t="str">
        <f>[1]动作!$D2696</f>
        <v>分系统1BMS5SOC过低一级故障</v>
      </c>
      <c r="F2697" s="11" t="s">
        <v>177</v>
      </c>
      <c r="G2697" s="12">
        <f>[1]动作!$A2696+[1]动作!$B2696</f>
        <v>43204.905277777776</v>
      </c>
      <c r="H2697" s="12"/>
      <c r="I2697" s="11"/>
    </row>
    <row r="2698" spans="1:9" hidden="1" x14ac:dyDescent="0.3">
      <c r="A2698" s="24">
        <v>2696</v>
      </c>
      <c r="B2698" s="11" t="str">
        <f>IFERROR(INDEX({"JSNY-BJ0001-01";"JSNY-JS0022-01";"JSNY-JS0002-01"},MATCH(D2698,{"BJ_zhongyu";"JS_WX_liteer";"JS_CZ_wodefeng"},0)),"")</f>
        <v>JSNY-JS0002-01</v>
      </c>
      <c r="C2698" s="11" t="str">
        <f>IFERROR(INDEX({"北京中裕世纪大酒店";"江苏利特尔绿色包装股份有限公司";"常州市金坛沃德丰电子科技有限公司"},MATCH(D2698,{"BJ_zhongyu";"JS_WX_liteer";"JS_CZ_wodefeng"},0)),"")</f>
        <v>常州市金坛沃德丰电子科技有限公司</v>
      </c>
      <c r="D2698" s="11" t="str">
        <f>[1]动作!$G2697</f>
        <v>JS_CZ_wodefeng</v>
      </c>
      <c r="E2698" s="11" t="str">
        <f>[1]动作!$D2697</f>
        <v>分系统1BMS5SOC过低一级故障</v>
      </c>
      <c r="F2698" s="11" t="s">
        <v>177</v>
      </c>
      <c r="G2698" s="12">
        <f>[1]动作!$A2697+[1]动作!$B2697</f>
        <v>43204.906261574077</v>
      </c>
      <c r="H2698" s="12"/>
      <c r="I2698" s="11"/>
    </row>
    <row r="2699" spans="1:9" hidden="1" x14ac:dyDescent="0.3">
      <c r="A2699" s="24">
        <v>2697</v>
      </c>
      <c r="B2699" s="11" t="str">
        <f>IFERROR(INDEX({"JSNY-BJ0001-01";"JSNY-JS0022-01";"JSNY-JS0002-01"},MATCH(D2699,{"BJ_zhongyu";"JS_WX_liteer";"JS_CZ_wodefeng"},0)),"")</f>
        <v>JSNY-JS0002-01</v>
      </c>
      <c r="C2699" s="11" t="str">
        <f>IFERROR(INDEX({"北京中裕世纪大酒店";"江苏利特尔绿色包装股份有限公司";"常州市金坛沃德丰电子科技有限公司"},MATCH(D2699,{"BJ_zhongyu";"JS_WX_liteer";"JS_CZ_wodefeng"},0)),"")</f>
        <v>常州市金坛沃德丰电子科技有限公司</v>
      </c>
      <c r="D2699" s="11" t="str">
        <f>[1]动作!$G2698</f>
        <v>JS_CZ_wodefeng</v>
      </c>
      <c r="E2699" s="11" t="str">
        <f>[1]动作!$D2698</f>
        <v>分系统1BMS5SOC过低一级故障</v>
      </c>
      <c r="F2699" s="11" t="s">
        <v>177</v>
      </c>
      <c r="G2699" s="12">
        <f>[1]动作!$A2698+[1]动作!$B2698</f>
        <v>43204.906493055554</v>
      </c>
      <c r="H2699" s="12"/>
      <c r="I2699" s="11"/>
    </row>
    <row r="2700" spans="1:9" hidden="1" x14ac:dyDescent="0.3">
      <c r="A2700" s="24">
        <v>2698</v>
      </c>
      <c r="B2700" s="11" t="str">
        <f>IFERROR(INDEX({"JSNY-BJ0001-01";"JSNY-JS0022-01";"JSNY-JS0002-01"},MATCH(D2700,{"BJ_zhongyu";"JS_WX_liteer";"JS_CZ_wodefeng"},0)),"")</f>
        <v>JSNY-JS0002-01</v>
      </c>
      <c r="C2700" s="11" t="str">
        <f>IFERROR(INDEX({"北京中裕世纪大酒店";"江苏利特尔绿色包装股份有限公司";"常州市金坛沃德丰电子科技有限公司"},MATCH(D2700,{"BJ_zhongyu";"JS_WX_liteer";"JS_CZ_wodefeng"},0)),"")</f>
        <v>常州市金坛沃德丰电子科技有限公司</v>
      </c>
      <c r="D2700" s="11" t="str">
        <f>[1]动作!$G2699</f>
        <v>JS_CZ_wodefeng</v>
      </c>
      <c r="E2700" s="11" t="str">
        <f>[1]动作!$D2699</f>
        <v>分系统1BMS5SOC过低一级故障</v>
      </c>
      <c r="F2700" s="11" t="s">
        <v>177</v>
      </c>
      <c r="G2700" s="12">
        <f>[1]动作!$A2699+[1]动作!$B2699</f>
        <v>43204.906782407408</v>
      </c>
      <c r="H2700" s="12"/>
      <c r="I2700" s="11"/>
    </row>
    <row r="2701" spans="1:9" hidden="1" x14ac:dyDescent="0.3">
      <c r="A2701" s="24">
        <v>2699</v>
      </c>
      <c r="B2701" s="11" t="str">
        <f>IFERROR(INDEX({"JSNY-BJ0001-01";"JSNY-JS0022-01";"JSNY-JS0002-01"},MATCH(D2701,{"BJ_zhongyu";"JS_WX_liteer";"JS_CZ_wodefeng"},0)),"")</f>
        <v>JSNY-JS0002-01</v>
      </c>
      <c r="C2701" s="11" t="str">
        <f>IFERROR(INDEX({"北京中裕世纪大酒店";"江苏利特尔绿色包装股份有限公司";"常州市金坛沃德丰电子科技有限公司"},MATCH(D2701,{"BJ_zhongyu";"JS_WX_liteer";"JS_CZ_wodefeng"},0)),"")</f>
        <v>常州市金坛沃德丰电子科技有限公司</v>
      </c>
      <c r="D2701" s="11" t="str">
        <f>[1]动作!$G2700</f>
        <v>JS_CZ_wodefeng</v>
      </c>
      <c r="E2701" s="11" t="str">
        <f>[1]动作!$D2700</f>
        <v>分系统1BMS5SOC过低一级故障</v>
      </c>
      <c r="F2701" s="11" t="s">
        <v>177</v>
      </c>
      <c r="G2701" s="12">
        <f>[1]动作!$A2700+[1]动作!$B2700</f>
        <v>43204.906956018516</v>
      </c>
      <c r="H2701" s="12"/>
      <c r="I2701" s="11"/>
    </row>
    <row r="2702" spans="1:9" hidden="1" x14ac:dyDescent="0.3">
      <c r="A2702" s="24">
        <v>2700</v>
      </c>
      <c r="B2702" s="11" t="str">
        <f>IFERROR(INDEX({"JSNY-BJ0001-01";"JSNY-JS0022-01";"JSNY-JS0002-01"},MATCH(D2702,{"BJ_zhongyu";"JS_WX_liteer";"JS_CZ_wodefeng"},0)),"")</f>
        <v>JSNY-JS0022-01</v>
      </c>
      <c r="C2702" s="11" t="str">
        <f>IFERROR(INDEX({"北京中裕世纪大酒店";"江苏利特尔绿色包装股份有限公司";"常州市金坛沃德丰电子科技有限公司"},MATCH(D2702,{"BJ_zhongyu";"JS_WX_liteer";"JS_CZ_wodefeng"},0)),"")</f>
        <v>江苏利特尔绿色包装股份有限公司</v>
      </c>
      <c r="D2702" s="11" t="str">
        <f>[1]动作!$G2701</f>
        <v>JS_WX_liteer</v>
      </c>
      <c r="E2702" s="11" t="str">
        <f>[1]动作!$D2701</f>
        <v>分系统1BMS1SOC过低一级故障</v>
      </c>
      <c r="F2702" s="11" t="s">
        <v>177</v>
      </c>
      <c r="G2702" s="12">
        <f>[1]动作!$A2701+[1]动作!$B2701</f>
        <v>43204.918483796297</v>
      </c>
      <c r="H2702" s="12"/>
      <c r="I2702" s="11"/>
    </row>
    <row r="2703" spans="1:9" hidden="1" x14ac:dyDescent="0.3">
      <c r="A2703" s="24">
        <v>2701</v>
      </c>
      <c r="B2703" s="11" t="str">
        <f>IFERROR(INDEX({"JSNY-BJ0001-01";"JSNY-JS0022-01";"JSNY-JS0002-01"},MATCH(D2703,{"BJ_zhongyu";"JS_WX_liteer";"JS_CZ_wodefeng"},0)),"")</f>
        <v>JSNY-JS0022-01</v>
      </c>
      <c r="C2703" s="11" t="str">
        <f>IFERROR(INDEX({"北京中裕世纪大酒店";"江苏利特尔绿色包装股份有限公司";"常州市金坛沃德丰电子科技有限公司"},MATCH(D2703,{"BJ_zhongyu";"JS_WX_liteer";"JS_CZ_wodefeng"},0)),"")</f>
        <v>江苏利特尔绿色包装股份有限公司</v>
      </c>
      <c r="D2703" s="11" t="str">
        <f>[1]动作!$G2702</f>
        <v>JS_WX_liteer</v>
      </c>
      <c r="E2703" s="11" t="str">
        <f>[1]动作!$D2702</f>
        <v>分系统1BMS1SOC过低二级故障</v>
      </c>
      <c r="F2703" s="11" t="s">
        <v>177</v>
      </c>
      <c r="G2703" s="12">
        <f>[1]动作!$A2702+[1]动作!$B2702</f>
        <v>43204.918483796297</v>
      </c>
      <c r="H2703" s="12"/>
      <c r="I2703" s="11"/>
    </row>
    <row r="2704" spans="1:9" hidden="1" x14ac:dyDescent="0.3">
      <c r="A2704" s="24">
        <v>2702</v>
      </c>
      <c r="B2704" s="11" t="str">
        <f>IFERROR(INDEX({"JSNY-BJ0001-01";"JSNY-JS0022-01";"JSNY-JS0002-01"},MATCH(D2704,{"BJ_zhongyu";"JS_WX_liteer";"JS_CZ_wodefeng"},0)),"")</f>
        <v>JSNY-JS0022-01</v>
      </c>
      <c r="C2704" s="11" t="str">
        <f>IFERROR(INDEX({"北京中裕世纪大酒店";"江苏利特尔绿色包装股份有限公司";"常州市金坛沃德丰电子科技有限公司"},MATCH(D2704,{"BJ_zhongyu";"JS_WX_liteer";"JS_CZ_wodefeng"},0)),"")</f>
        <v>江苏利特尔绿色包装股份有限公司</v>
      </c>
      <c r="D2704" s="11" t="str">
        <f>[1]动作!$G2703</f>
        <v>JS_WX_liteer</v>
      </c>
      <c r="E2704" s="11" t="str">
        <f>[1]动作!$D2703</f>
        <v>分系统1BMS2SOC过低二级故障</v>
      </c>
      <c r="F2704" s="11" t="s">
        <v>177</v>
      </c>
      <c r="G2704" s="12">
        <f>[1]动作!$A2703+[1]动作!$B2703</f>
        <v>43204.918541666666</v>
      </c>
      <c r="H2704" s="12"/>
      <c r="I2704" s="11"/>
    </row>
    <row r="2705" spans="1:9" hidden="1" x14ac:dyDescent="0.3">
      <c r="A2705" s="24">
        <v>2703</v>
      </c>
      <c r="B2705" s="11" t="str">
        <f>IFERROR(INDEX({"JSNY-BJ0001-01";"JSNY-JS0022-01";"JSNY-JS0002-01"},MATCH(D2705,{"BJ_zhongyu";"JS_WX_liteer";"JS_CZ_wodefeng"},0)),"")</f>
        <v>JSNY-JS0022-01</v>
      </c>
      <c r="C2705" s="11" t="str">
        <f>IFERROR(INDEX({"北京中裕世纪大酒店";"江苏利特尔绿色包装股份有限公司";"常州市金坛沃德丰电子科技有限公司"},MATCH(D2705,{"BJ_zhongyu";"JS_WX_liteer";"JS_CZ_wodefeng"},0)),"")</f>
        <v>江苏利特尔绿色包装股份有限公司</v>
      </c>
      <c r="D2705" s="11" t="str">
        <f>[1]动作!$G2704</f>
        <v>JS_WX_liteer</v>
      </c>
      <c r="E2705" s="11" t="str">
        <f>[1]动作!$D2704</f>
        <v>分系统1BMS8SOC过低一级故障</v>
      </c>
      <c r="F2705" s="11" t="s">
        <v>177</v>
      </c>
      <c r="G2705" s="12">
        <f>[1]动作!$A2704+[1]动作!$B2704</f>
        <v>43204.918611111112</v>
      </c>
      <c r="H2705" s="12"/>
      <c r="I2705" s="11"/>
    </row>
    <row r="2706" spans="1:9" hidden="1" x14ac:dyDescent="0.3">
      <c r="A2706" s="24">
        <v>2704</v>
      </c>
      <c r="B2706" s="11" t="str">
        <f>IFERROR(INDEX({"JSNY-BJ0001-01";"JSNY-JS0022-01";"JSNY-JS0002-01"},MATCH(D2706,{"BJ_zhongyu";"JS_WX_liteer";"JS_CZ_wodefeng"},0)),"")</f>
        <v>JSNY-JS0022-01</v>
      </c>
      <c r="C2706" s="11" t="str">
        <f>IFERROR(INDEX({"北京中裕世纪大酒店";"江苏利特尔绿色包装股份有限公司";"常州市金坛沃德丰电子科技有限公司"},MATCH(D2706,{"BJ_zhongyu";"JS_WX_liteer";"JS_CZ_wodefeng"},0)),"")</f>
        <v>江苏利特尔绿色包装股份有限公司</v>
      </c>
      <c r="D2706" s="11" t="str">
        <f>[1]动作!$G2705</f>
        <v>JS_WX_liteer</v>
      </c>
      <c r="E2706" s="11" t="str">
        <f>[1]动作!$D2705</f>
        <v>分系统1BMS8SOC过低二级故障</v>
      </c>
      <c r="F2706" s="11" t="s">
        <v>177</v>
      </c>
      <c r="G2706" s="12">
        <f>[1]动作!$A2705+[1]动作!$B2705</f>
        <v>43204.918611111112</v>
      </c>
      <c r="H2706" s="12"/>
      <c r="I2706" s="11"/>
    </row>
    <row r="2707" spans="1:9" hidden="1" x14ac:dyDescent="0.3">
      <c r="A2707" s="24">
        <v>2705</v>
      </c>
      <c r="B2707" s="11" t="str">
        <f>IFERROR(INDEX({"JSNY-BJ0001-01";"JSNY-JS0022-01";"JSNY-JS0002-01"},MATCH(D2707,{"BJ_zhongyu";"JS_WX_liteer";"JS_CZ_wodefeng"},0)),"")</f>
        <v>JSNY-JS0022-01</v>
      </c>
      <c r="C2707" s="11" t="str">
        <f>IFERROR(INDEX({"北京中裕世纪大酒店";"江苏利特尔绿色包装股份有限公司";"常州市金坛沃德丰电子科技有限公司"},MATCH(D2707,{"BJ_zhongyu";"JS_WX_liteer";"JS_CZ_wodefeng"},0)),"")</f>
        <v>江苏利特尔绿色包装股份有限公司</v>
      </c>
      <c r="D2707" s="11" t="str">
        <f>[1]动作!$G2706</f>
        <v>JS_WX_liteer</v>
      </c>
      <c r="E2707" s="11" t="str">
        <f>[1]动作!$D2706</f>
        <v>分系统1BMS9SOC过低一级故障</v>
      </c>
      <c r="F2707" s="11" t="s">
        <v>177</v>
      </c>
      <c r="G2707" s="12">
        <f>[1]动作!$A2706+[1]动作!$B2706</f>
        <v>43204.918611111112</v>
      </c>
      <c r="H2707" s="12"/>
      <c r="I2707" s="11"/>
    </row>
    <row r="2708" spans="1:9" hidden="1" x14ac:dyDescent="0.3">
      <c r="A2708" s="24">
        <v>2706</v>
      </c>
      <c r="B2708" s="11" t="str">
        <f>IFERROR(INDEX({"JSNY-BJ0001-01";"JSNY-JS0022-01";"JSNY-JS0002-01"},MATCH(D2708,{"BJ_zhongyu";"JS_WX_liteer";"JS_CZ_wodefeng"},0)),"")</f>
        <v>JSNY-JS0022-01</v>
      </c>
      <c r="C2708" s="11" t="str">
        <f>IFERROR(INDEX({"北京中裕世纪大酒店";"江苏利特尔绿色包装股份有限公司";"常州市金坛沃德丰电子科技有限公司"},MATCH(D2708,{"BJ_zhongyu";"JS_WX_liteer";"JS_CZ_wodefeng"},0)),"")</f>
        <v>江苏利特尔绿色包装股份有限公司</v>
      </c>
      <c r="D2708" s="11" t="str">
        <f>[1]动作!$G2707</f>
        <v>JS_WX_liteer</v>
      </c>
      <c r="E2708" s="11" t="str">
        <f>[1]动作!$D2707</f>
        <v>分系统1BMS9SOC过低二级故障</v>
      </c>
      <c r="F2708" s="11" t="s">
        <v>177</v>
      </c>
      <c r="G2708" s="12">
        <f>[1]动作!$A2707+[1]动作!$B2707</f>
        <v>43204.918611111112</v>
      </c>
      <c r="H2708" s="12"/>
      <c r="I2708" s="11"/>
    </row>
    <row r="2709" spans="1:9" hidden="1" x14ac:dyDescent="0.3">
      <c r="A2709" s="24">
        <v>2707</v>
      </c>
      <c r="B2709" s="11" t="str">
        <f>IFERROR(INDEX({"JSNY-BJ0001-01";"JSNY-JS0022-01";"JSNY-JS0002-01"},MATCH(D2709,{"BJ_zhongyu";"JS_WX_liteer";"JS_CZ_wodefeng"},0)),"")</f>
        <v>JSNY-JS0022-01</v>
      </c>
      <c r="C2709" s="11" t="str">
        <f>IFERROR(INDEX({"北京中裕世纪大酒店";"江苏利特尔绿色包装股份有限公司";"常州市金坛沃德丰电子科技有限公司"},MATCH(D2709,{"BJ_zhongyu";"JS_WX_liteer";"JS_CZ_wodefeng"},0)),"")</f>
        <v>江苏利特尔绿色包装股份有限公司</v>
      </c>
      <c r="D2709" s="11" t="str">
        <f>[1]动作!$G2708</f>
        <v>JS_WX_liteer</v>
      </c>
      <c r="E2709" s="11" t="str">
        <f>[1]动作!$D2708</f>
        <v>分系统1BMS2SOC过低一级故障</v>
      </c>
      <c r="F2709" s="11" t="s">
        <v>177</v>
      </c>
      <c r="G2709" s="12">
        <f>[1]动作!$A2708+[1]动作!$B2708</f>
        <v>43204.918715277781</v>
      </c>
      <c r="H2709" s="12"/>
      <c r="I2709" s="11"/>
    </row>
    <row r="2710" spans="1:9" hidden="1" x14ac:dyDescent="0.3">
      <c r="A2710" s="24">
        <v>2708</v>
      </c>
      <c r="B2710" s="11" t="str">
        <f>IFERROR(INDEX({"JSNY-BJ0001-01";"JSNY-JS0022-01";"JSNY-JS0002-01"},MATCH(D2710,{"BJ_zhongyu";"JS_WX_liteer";"JS_CZ_wodefeng"},0)),"")</f>
        <v>JSNY-JS0022-01</v>
      </c>
      <c r="C2710" s="11" t="str">
        <f>IFERROR(INDEX({"北京中裕世纪大酒店";"江苏利特尔绿色包装股份有限公司";"常州市金坛沃德丰电子科技有限公司"},MATCH(D2710,{"BJ_zhongyu";"JS_WX_liteer";"JS_CZ_wodefeng"},0)),"")</f>
        <v>江苏利特尔绿色包装股份有限公司</v>
      </c>
      <c r="D2710" s="11" t="str">
        <f>[1]动作!$G2709</f>
        <v>JS_WX_liteer</v>
      </c>
      <c r="E2710" s="11" t="str">
        <f>[1]动作!$D2709</f>
        <v>分系统1BMS5SOC过低一级故障</v>
      </c>
      <c r="F2710" s="11" t="s">
        <v>177</v>
      </c>
      <c r="G2710" s="12">
        <f>[1]动作!$A2709+[1]动作!$B2709</f>
        <v>43204.918773148151</v>
      </c>
      <c r="H2710" s="12"/>
      <c r="I2710" s="11"/>
    </row>
    <row r="2711" spans="1:9" hidden="1" x14ac:dyDescent="0.3">
      <c r="A2711" s="24">
        <v>2709</v>
      </c>
      <c r="B2711" s="11" t="str">
        <f>IFERROR(INDEX({"JSNY-BJ0001-01";"JSNY-JS0022-01";"JSNY-JS0002-01"},MATCH(D2711,{"BJ_zhongyu";"JS_WX_liteer";"JS_CZ_wodefeng"},0)),"")</f>
        <v>JSNY-JS0022-01</v>
      </c>
      <c r="C2711" s="11" t="str">
        <f>IFERROR(INDEX({"北京中裕世纪大酒店";"江苏利特尔绿色包装股份有限公司";"常州市金坛沃德丰电子科技有限公司"},MATCH(D2711,{"BJ_zhongyu";"JS_WX_liteer";"JS_CZ_wodefeng"},0)),"")</f>
        <v>江苏利特尔绿色包装股份有限公司</v>
      </c>
      <c r="D2711" s="11" t="str">
        <f>[1]动作!$G2710</f>
        <v>JS_WX_liteer</v>
      </c>
      <c r="E2711" s="11" t="str">
        <f>[1]动作!$D2710</f>
        <v>分系统1BMS5SOC过低二级故障</v>
      </c>
      <c r="F2711" s="11" t="s">
        <v>177</v>
      </c>
      <c r="G2711" s="12">
        <f>[1]动作!$A2710+[1]动作!$B2710</f>
        <v>43204.918773148151</v>
      </c>
      <c r="H2711" s="12"/>
      <c r="I2711" s="11"/>
    </row>
    <row r="2712" spans="1:9" hidden="1" x14ac:dyDescent="0.3">
      <c r="A2712" s="24">
        <v>2710</v>
      </c>
      <c r="B2712" s="11" t="str">
        <f>IFERROR(INDEX({"JSNY-BJ0001-01";"JSNY-JS0022-01";"JSNY-JS0002-01"},MATCH(D2712,{"BJ_zhongyu";"JS_WX_liteer";"JS_CZ_wodefeng"},0)),"")</f>
        <v>JSNY-JS0022-01</v>
      </c>
      <c r="C2712" s="11" t="str">
        <f>IFERROR(INDEX({"北京中裕世纪大酒店";"江苏利特尔绿色包装股份有限公司";"常州市金坛沃德丰电子科技有限公司"},MATCH(D2712,{"BJ_zhongyu";"JS_WX_liteer";"JS_CZ_wodefeng"},0)),"")</f>
        <v>江苏利特尔绿色包装股份有限公司</v>
      </c>
      <c r="D2712" s="11" t="str">
        <f>[1]动作!$G2711</f>
        <v>JS_WX_liteer</v>
      </c>
      <c r="E2712" s="11" t="str">
        <f>[1]动作!$D2711</f>
        <v>分系统1BMS6SOC过低一级故障</v>
      </c>
      <c r="F2712" s="11" t="s">
        <v>177</v>
      </c>
      <c r="G2712" s="12">
        <f>[1]动作!$A2711+[1]动作!$B2711</f>
        <v>43204.918888888889</v>
      </c>
      <c r="H2712" s="12"/>
      <c r="I2712" s="11"/>
    </row>
    <row r="2713" spans="1:9" hidden="1" x14ac:dyDescent="0.3">
      <c r="A2713" s="24">
        <v>2711</v>
      </c>
      <c r="B2713" s="11" t="str">
        <f>IFERROR(INDEX({"JSNY-BJ0001-01";"JSNY-JS0022-01";"JSNY-JS0002-01"},MATCH(D2713,{"BJ_zhongyu";"JS_WX_liteer";"JS_CZ_wodefeng"},0)),"")</f>
        <v>JSNY-JS0022-01</v>
      </c>
      <c r="C2713" s="11" t="str">
        <f>IFERROR(INDEX({"北京中裕世纪大酒店";"江苏利特尔绿色包装股份有限公司";"常州市金坛沃德丰电子科技有限公司"},MATCH(D2713,{"BJ_zhongyu";"JS_WX_liteer";"JS_CZ_wodefeng"},0)),"")</f>
        <v>江苏利特尔绿色包装股份有限公司</v>
      </c>
      <c r="D2713" s="11" t="str">
        <f>[1]动作!$G2712</f>
        <v>JS_WX_liteer</v>
      </c>
      <c r="E2713" s="11" t="str">
        <f>[1]动作!$D2712</f>
        <v>分系统1BMS6SOC过低二级故障</v>
      </c>
      <c r="F2713" s="11" t="s">
        <v>177</v>
      </c>
      <c r="G2713" s="12">
        <f>[1]动作!$A2712+[1]动作!$B2712</f>
        <v>43204.918888888889</v>
      </c>
      <c r="H2713" s="12"/>
      <c r="I2713" s="11"/>
    </row>
    <row r="2714" spans="1:9" hidden="1" x14ac:dyDescent="0.3">
      <c r="A2714" s="24">
        <v>2712</v>
      </c>
      <c r="B2714" s="11" t="str">
        <f>IFERROR(INDEX({"JSNY-BJ0001-01";"JSNY-JS0022-01";"JSNY-JS0002-01"},MATCH(D2714,{"BJ_zhongyu";"JS_WX_liteer";"JS_CZ_wodefeng"},0)),"")</f>
        <v>JSNY-JS0022-01</v>
      </c>
      <c r="C2714" s="11" t="str">
        <f>IFERROR(INDEX({"北京中裕世纪大酒店";"江苏利特尔绿色包装股份有限公司";"常州市金坛沃德丰电子科技有限公司"},MATCH(D2714,{"BJ_zhongyu";"JS_WX_liteer";"JS_CZ_wodefeng"},0)),"")</f>
        <v>江苏利特尔绿色包装股份有限公司</v>
      </c>
      <c r="D2714" s="11" t="str">
        <f>[1]动作!$G2713</f>
        <v>JS_WX_liteer</v>
      </c>
      <c r="E2714" s="11" t="str">
        <f>[1]动作!$D2713</f>
        <v>分系统1BMS7SOC过低一级故障</v>
      </c>
      <c r="F2714" s="11" t="s">
        <v>177</v>
      </c>
      <c r="G2714" s="12">
        <f>[1]动作!$A2713+[1]动作!$B2713</f>
        <v>43204.918888888889</v>
      </c>
      <c r="H2714" s="12"/>
      <c r="I2714" s="11"/>
    </row>
    <row r="2715" spans="1:9" hidden="1" x14ac:dyDescent="0.3">
      <c r="A2715" s="24">
        <v>2713</v>
      </c>
      <c r="B2715" s="11" t="str">
        <f>IFERROR(INDEX({"JSNY-BJ0001-01";"JSNY-JS0022-01";"JSNY-JS0002-01"},MATCH(D2715,{"BJ_zhongyu";"JS_WX_liteer";"JS_CZ_wodefeng"},0)),"")</f>
        <v>JSNY-JS0022-01</v>
      </c>
      <c r="C2715" s="11" t="str">
        <f>IFERROR(INDEX({"北京中裕世纪大酒店";"江苏利特尔绿色包装股份有限公司";"常州市金坛沃德丰电子科技有限公司"},MATCH(D2715,{"BJ_zhongyu";"JS_WX_liteer";"JS_CZ_wodefeng"},0)),"")</f>
        <v>江苏利特尔绿色包装股份有限公司</v>
      </c>
      <c r="D2715" s="11" t="str">
        <f>[1]动作!$G2714</f>
        <v>JS_WX_liteer</v>
      </c>
      <c r="E2715" s="11" t="str">
        <f>[1]动作!$D2714</f>
        <v>分系统1BMS7SOC过低二级故障</v>
      </c>
      <c r="F2715" s="11" t="s">
        <v>177</v>
      </c>
      <c r="G2715" s="12">
        <f>[1]动作!$A2714+[1]动作!$B2714</f>
        <v>43204.918888888889</v>
      </c>
      <c r="H2715" s="12"/>
      <c r="I2715" s="11"/>
    </row>
    <row r="2716" spans="1:9" hidden="1" x14ac:dyDescent="0.3">
      <c r="A2716" s="24">
        <v>2714</v>
      </c>
      <c r="B2716" s="11" t="str">
        <f>IFERROR(INDEX({"JSNY-BJ0001-01";"JSNY-JS0022-01";"JSNY-JS0002-01"},MATCH(D2716,{"BJ_zhongyu";"JS_WX_liteer";"JS_CZ_wodefeng"},0)),"")</f>
        <v>JSNY-JS0022-01</v>
      </c>
      <c r="C2716" s="11" t="str">
        <f>IFERROR(INDEX({"北京中裕世纪大酒店";"江苏利特尔绿色包装股份有限公司";"常州市金坛沃德丰电子科技有限公司"},MATCH(D2716,{"BJ_zhongyu";"JS_WX_liteer";"JS_CZ_wodefeng"},0)),"")</f>
        <v>江苏利特尔绿色包装股份有限公司</v>
      </c>
      <c r="D2716" s="11" t="str">
        <f>[1]动作!$G2715</f>
        <v>JS_WX_liteer</v>
      </c>
      <c r="E2716" s="11" t="str">
        <f>[1]动作!$D2715</f>
        <v>分系统1BMS2SOC过低二级故障</v>
      </c>
      <c r="F2716" s="11" t="s">
        <v>177</v>
      </c>
      <c r="G2716" s="12">
        <f>[1]动作!$A2715+[1]动作!$B2715</f>
        <v>43204.91946759259</v>
      </c>
      <c r="H2716" s="12"/>
      <c r="I2716" s="11"/>
    </row>
    <row r="2717" spans="1:9" hidden="1" x14ac:dyDescent="0.3">
      <c r="A2717" s="24">
        <v>2715</v>
      </c>
      <c r="B2717" s="11" t="str">
        <f>IFERROR(INDEX({"JSNY-BJ0001-01";"JSNY-JS0022-01";"JSNY-JS0002-01"},MATCH(D2717,{"BJ_zhongyu";"JS_WX_liteer";"JS_CZ_wodefeng"},0)),"")</f>
        <v>JSNY-JS0022-01</v>
      </c>
      <c r="C2717" s="11" t="str">
        <f>IFERROR(INDEX({"北京中裕世纪大酒店";"江苏利特尔绿色包装股份有限公司";"常州市金坛沃德丰电子科技有限公司"},MATCH(D2717,{"BJ_zhongyu";"JS_WX_liteer";"JS_CZ_wodefeng"},0)),"")</f>
        <v>江苏利特尔绿色包装股份有限公司</v>
      </c>
      <c r="D2717" s="11" t="str">
        <f>[1]动作!$G2716</f>
        <v>JS_WX_liteer</v>
      </c>
      <c r="E2717" s="11" t="str">
        <f>[1]动作!$D2716</f>
        <v>分系统1BMS5SOC过低二级故障</v>
      </c>
      <c r="F2717" s="11" t="s">
        <v>177</v>
      </c>
      <c r="G2717" s="12">
        <f>[1]动作!$A2716+[1]动作!$B2716</f>
        <v>43204.919583333336</v>
      </c>
      <c r="H2717" s="12"/>
      <c r="I2717" s="11"/>
    </row>
    <row r="2718" spans="1:9" hidden="1" x14ac:dyDescent="0.3">
      <c r="A2718" s="24">
        <v>2716</v>
      </c>
      <c r="B2718" s="11" t="str">
        <f>IFERROR(INDEX({"JSNY-BJ0001-01";"JSNY-JS0022-01";"JSNY-JS0002-01"},MATCH(D2718,{"BJ_zhongyu";"JS_WX_liteer";"JS_CZ_wodefeng"},0)),"")</f>
        <v>JSNY-JS0022-01</v>
      </c>
      <c r="C2718" s="11" t="str">
        <f>IFERROR(INDEX({"北京中裕世纪大酒店";"江苏利特尔绿色包装股份有限公司";"常州市金坛沃德丰电子科技有限公司"},MATCH(D2718,{"BJ_zhongyu";"JS_WX_liteer";"JS_CZ_wodefeng"},0)),"")</f>
        <v>江苏利特尔绿色包装股份有限公司</v>
      </c>
      <c r="D2718" s="11" t="str">
        <f>[1]动作!$G2717</f>
        <v>JS_WX_liteer</v>
      </c>
      <c r="E2718" s="11" t="str">
        <f>[1]动作!$D2717</f>
        <v>分系统1BMS6SOC过低二级故障</v>
      </c>
      <c r="F2718" s="11" t="s">
        <v>177</v>
      </c>
      <c r="G2718" s="12">
        <f>[1]动作!$A2717+[1]动作!$B2717</f>
        <v>43204.919652777775</v>
      </c>
      <c r="H2718" s="12"/>
      <c r="I2718" s="11"/>
    </row>
    <row r="2719" spans="1:9" hidden="1" x14ac:dyDescent="0.3">
      <c r="A2719" s="24">
        <v>2717</v>
      </c>
      <c r="B2719" s="11" t="str">
        <f>IFERROR(INDEX({"JSNY-BJ0001-01";"JSNY-JS0022-01";"JSNY-JS0002-01"},MATCH(D2719,{"BJ_zhongyu";"JS_WX_liteer";"JS_CZ_wodefeng"},0)),"")</f>
        <v>JSNY-JS0002-01</v>
      </c>
      <c r="C2719" s="11" t="str">
        <f>IFERROR(INDEX({"北京中裕世纪大酒店";"江苏利特尔绿色包装股份有限公司";"常州市金坛沃德丰电子科技有限公司"},MATCH(D2719,{"BJ_zhongyu";"JS_WX_liteer";"JS_CZ_wodefeng"},0)),"")</f>
        <v>常州市金坛沃德丰电子科技有限公司</v>
      </c>
      <c r="D2719" s="11" t="str">
        <f>[1]动作!$G2718</f>
        <v>JS_CZ_wodefeng</v>
      </c>
      <c r="E2719" s="11" t="str">
        <f>[1]动作!$D2718</f>
        <v>分系统1BMS1SOC过低一级故障</v>
      </c>
      <c r="F2719" s="11" t="s">
        <v>177</v>
      </c>
      <c r="G2719" s="12">
        <f>[1]动作!$A2718+[1]动作!$B2718</f>
        <v>43204.999872685185</v>
      </c>
      <c r="H2719" s="12"/>
      <c r="I2719" s="11"/>
    </row>
    <row r="2720" spans="1:9" hidden="1" x14ac:dyDescent="0.3">
      <c r="A2720" s="24">
        <v>2718</v>
      </c>
      <c r="B2720" s="11" t="str">
        <f>IFERROR(INDEX({"JSNY-BJ0001-01";"JSNY-JS0022-01";"JSNY-JS0002-01"},MATCH(D2720,{"BJ_zhongyu";"JS_WX_liteer";"JS_CZ_wodefeng"},0)),"")</f>
        <v>JSNY-JS0002-01</v>
      </c>
      <c r="C2720" s="11" t="str">
        <f>IFERROR(INDEX({"北京中裕世纪大酒店";"江苏利特尔绿色包装股份有限公司";"常州市金坛沃德丰电子科技有限公司"},MATCH(D2720,{"BJ_zhongyu";"JS_WX_liteer";"JS_CZ_wodefeng"},0)),"")</f>
        <v>常州市金坛沃德丰电子科技有限公司</v>
      </c>
      <c r="D2720" s="11" t="str">
        <f>[1]动作!$G2719</f>
        <v>JS_CZ_wodefeng</v>
      </c>
      <c r="E2720" s="11" t="str">
        <f>[1]动作!$D2719</f>
        <v>分系统1BMS2SOC过低一级故障</v>
      </c>
      <c r="F2720" s="11" t="s">
        <v>177</v>
      </c>
      <c r="G2720" s="12">
        <f>[1]动作!$A2719+[1]动作!$B2719</f>
        <v>43204.999872685185</v>
      </c>
      <c r="H2720" s="12"/>
      <c r="I2720" s="11"/>
    </row>
    <row r="2721" spans="1:9" hidden="1" x14ac:dyDescent="0.3">
      <c r="A2721" s="24">
        <v>2719</v>
      </c>
      <c r="B2721" s="11" t="str">
        <f>IFERROR(INDEX({"JSNY-BJ0001-01";"JSNY-JS0022-01";"JSNY-JS0002-01"},MATCH(D2721,{"BJ_zhongyu";"JS_WX_liteer";"JS_CZ_wodefeng"},0)),"")</f>
        <v>JSNY-JS0002-01</v>
      </c>
      <c r="C2721" s="11" t="str">
        <f>IFERROR(INDEX({"北京中裕世纪大酒店";"江苏利特尔绿色包装股份有限公司";"常州市金坛沃德丰电子科技有限公司"},MATCH(D2721,{"BJ_zhongyu";"JS_WX_liteer";"JS_CZ_wodefeng"},0)),"")</f>
        <v>常州市金坛沃德丰电子科技有限公司</v>
      </c>
      <c r="D2721" s="11" t="str">
        <f>[1]动作!$G2720</f>
        <v>JS_CZ_wodefeng</v>
      </c>
      <c r="E2721" s="11" t="str">
        <f>[1]动作!$D2720</f>
        <v>分系统1BMS4SOC过低一级故障</v>
      </c>
      <c r="F2721" s="11" t="s">
        <v>177</v>
      </c>
      <c r="G2721" s="12">
        <f>[1]动作!$A2720+[1]动作!$B2720</f>
        <v>43204.999872685185</v>
      </c>
      <c r="H2721" s="12"/>
      <c r="I2721" s="11"/>
    </row>
    <row r="2722" spans="1:9" hidden="1" x14ac:dyDescent="0.3">
      <c r="A2722" s="24">
        <v>2720</v>
      </c>
      <c r="B2722" s="11" t="str">
        <f>IFERROR(INDEX({"JSNY-BJ0001-01";"JSNY-JS0022-01";"JSNY-JS0002-01"},MATCH(D2722,{"BJ_zhongyu";"JS_WX_liteer";"JS_CZ_wodefeng"},0)),"")</f>
        <v>JSNY-JS0002-01</v>
      </c>
      <c r="C2722" s="11" t="str">
        <f>IFERROR(INDEX({"北京中裕世纪大酒店";"江苏利特尔绿色包装股份有限公司";"常州市金坛沃德丰电子科技有限公司"},MATCH(D2722,{"BJ_zhongyu";"JS_WX_liteer";"JS_CZ_wodefeng"},0)),"")</f>
        <v>常州市金坛沃德丰电子科技有限公司</v>
      </c>
      <c r="D2722" s="11" t="str">
        <f>[1]动作!$G2721</f>
        <v>JS_CZ_wodefeng</v>
      </c>
      <c r="E2722" s="11" t="str">
        <f>[1]动作!$D2721</f>
        <v>分系统1BMS6SOC过低一级故障</v>
      </c>
      <c r="F2722" s="11" t="s">
        <v>177</v>
      </c>
      <c r="G2722" s="12">
        <f>[1]动作!$A2721+[1]动作!$B2721</f>
        <v>43204.999872685185</v>
      </c>
      <c r="H2722" s="12"/>
      <c r="I2722" s="11"/>
    </row>
    <row r="2723" spans="1:9" hidden="1" x14ac:dyDescent="0.3">
      <c r="A2723" s="24">
        <v>2721</v>
      </c>
      <c r="B2723" s="11" t="str">
        <f>IFERROR(INDEX({"JSNY-BJ0001-01";"JSNY-JS0022-01";"JSNY-JS0002-01"},MATCH(D2723,{"BJ_zhongyu";"JS_WX_liteer";"JS_CZ_wodefeng"},0)),"")</f>
        <v>JSNY-JS0022-01</v>
      </c>
      <c r="C2723" s="11" t="str">
        <f>IFERROR(INDEX({"北京中裕世纪大酒店";"江苏利特尔绿色包装股份有限公司";"常州市金坛沃德丰电子科技有限公司"},MATCH(D2723,{"BJ_zhongyu";"JS_WX_liteer";"JS_CZ_wodefeng"},0)),"")</f>
        <v>江苏利特尔绿色包装股份有限公司</v>
      </c>
      <c r="D2723" s="11" t="str">
        <f>[1]动作!$G2722</f>
        <v>JS_WX_liteer</v>
      </c>
      <c r="E2723" s="11" t="str">
        <f>[1]动作!$D2722</f>
        <v>分系统1BMS7SOC过低一级故障</v>
      </c>
      <c r="F2723" s="11" t="s">
        <v>177</v>
      </c>
      <c r="G2723" s="12">
        <f>[1]动作!$A2722+[1]动作!$B2722</f>
        <v>43205.000277777777</v>
      </c>
      <c r="H2723" s="12"/>
      <c r="I2723" s="11"/>
    </row>
    <row r="2724" spans="1:9" hidden="1" x14ac:dyDescent="0.3">
      <c r="A2724" s="24">
        <v>2722</v>
      </c>
      <c r="B2724" s="11" t="str">
        <f>IFERROR(INDEX({"JSNY-BJ0001-01";"JSNY-JS0022-01";"JSNY-JS0002-01"},MATCH(D2724,{"BJ_zhongyu";"JS_WX_liteer";"JS_CZ_wodefeng"},0)),"")</f>
        <v>JSNY-JS0022-01</v>
      </c>
      <c r="C2724" s="11" t="str">
        <f>IFERROR(INDEX({"北京中裕世纪大酒店";"江苏利特尔绿色包装股份有限公司";"常州市金坛沃德丰电子科技有限公司"},MATCH(D2724,{"BJ_zhongyu";"JS_WX_liteer";"JS_CZ_wodefeng"},0)),"")</f>
        <v>江苏利特尔绿色包装股份有限公司</v>
      </c>
      <c r="D2724" s="11" t="str">
        <f>[1]动作!$G2723</f>
        <v>JS_WX_liteer</v>
      </c>
      <c r="E2724" s="11" t="str">
        <f>[1]动作!$D2723</f>
        <v>分系统1BMS8总电压过低一级故障</v>
      </c>
      <c r="F2724" s="11" t="s">
        <v>177</v>
      </c>
      <c r="G2724" s="12">
        <f>[1]动作!$A2723+[1]动作!$B2723</f>
        <v>43205.002418981479</v>
      </c>
      <c r="H2724" s="12"/>
      <c r="I2724" s="11"/>
    </row>
    <row r="2725" spans="1:9" hidden="1" x14ac:dyDescent="0.3">
      <c r="A2725" s="24">
        <v>2723</v>
      </c>
      <c r="B2725" s="11" t="str">
        <f>IFERROR(INDEX({"JSNY-BJ0001-01";"JSNY-JS0022-01";"JSNY-JS0002-01"},MATCH(D2725,{"BJ_zhongyu";"JS_WX_liteer";"JS_CZ_wodefeng"},0)),"")</f>
        <v>JSNY-JS0022-01</v>
      </c>
      <c r="C2725" s="11" t="str">
        <f>IFERROR(INDEX({"北京中裕世纪大酒店";"江苏利特尔绿色包装股份有限公司";"常州市金坛沃德丰电子科技有限公司"},MATCH(D2725,{"BJ_zhongyu";"JS_WX_liteer";"JS_CZ_wodefeng"},0)),"")</f>
        <v>江苏利特尔绿色包装股份有限公司</v>
      </c>
      <c r="D2725" s="11" t="str">
        <f>[1]动作!$G2724</f>
        <v>JS_WX_liteer</v>
      </c>
      <c r="E2725" s="11" t="str">
        <f>[1]动作!$D2724</f>
        <v>分系统1BMS9总电压过低一级故障</v>
      </c>
      <c r="F2725" s="11" t="s">
        <v>177</v>
      </c>
      <c r="G2725" s="12">
        <f>[1]动作!$A2724+[1]动作!$B2724</f>
        <v>43205.002418981479</v>
      </c>
      <c r="H2725" s="12"/>
      <c r="I2725" s="11"/>
    </row>
    <row r="2726" spans="1:9" hidden="1" x14ac:dyDescent="0.3">
      <c r="A2726" s="24">
        <v>2724</v>
      </c>
      <c r="B2726" s="11" t="str">
        <f>IFERROR(INDEX({"JSNY-BJ0001-01";"JSNY-JS0022-01";"JSNY-JS0002-01"},MATCH(D2726,{"BJ_zhongyu";"JS_WX_liteer";"JS_CZ_wodefeng"},0)),"")</f>
        <v>JSNY-JS0022-01</v>
      </c>
      <c r="C2726" s="11" t="str">
        <f>IFERROR(INDEX({"北京中裕世纪大酒店";"江苏利特尔绿色包装股份有限公司";"常州市金坛沃德丰电子科技有限公司"},MATCH(D2726,{"BJ_zhongyu";"JS_WX_liteer";"JS_CZ_wodefeng"},0)),"")</f>
        <v>江苏利特尔绿色包装股份有限公司</v>
      </c>
      <c r="D2726" s="11" t="str">
        <f>[1]动作!$G2725</f>
        <v>JS_WX_liteer</v>
      </c>
      <c r="E2726" s="11" t="str">
        <f>[1]动作!$D2725</f>
        <v>分系统1BMS3总电压过低一级故障</v>
      </c>
      <c r="F2726" s="11" t="s">
        <v>177</v>
      </c>
      <c r="G2726" s="12">
        <f>[1]动作!$A2725+[1]动作!$B2725</f>
        <v>43205.002534722225</v>
      </c>
      <c r="H2726" s="12"/>
      <c r="I2726" s="11"/>
    </row>
    <row r="2727" spans="1:9" hidden="1" x14ac:dyDescent="0.3">
      <c r="A2727" s="24">
        <v>2725</v>
      </c>
      <c r="B2727" s="11" t="str">
        <f>IFERROR(INDEX({"JSNY-BJ0001-01";"JSNY-JS0022-01";"JSNY-JS0002-01"},MATCH(D2727,{"BJ_zhongyu";"JS_WX_liteer";"JS_CZ_wodefeng"},0)),"")</f>
        <v>JSNY-JS0022-01</v>
      </c>
      <c r="C2727" s="11" t="str">
        <f>IFERROR(INDEX({"北京中裕世纪大酒店";"江苏利特尔绿色包装股份有限公司";"常州市金坛沃德丰电子科技有限公司"},MATCH(D2727,{"BJ_zhongyu";"JS_WX_liteer";"JS_CZ_wodefeng"},0)),"")</f>
        <v>江苏利特尔绿色包装股份有限公司</v>
      </c>
      <c r="D2727" s="11" t="str">
        <f>[1]动作!$G2726</f>
        <v>JS_WX_liteer</v>
      </c>
      <c r="E2727" s="11" t="str">
        <f>[1]动作!$D2726</f>
        <v>分系统1BMS4总电压过低一级故障</v>
      </c>
      <c r="F2727" s="11" t="s">
        <v>177</v>
      </c>
      <c r="G2727" s="12">
        <f>[1]动作!$A2726+[1]动作!$B2726</f>
        <v>43205.002650462964</v>
      </c>
      <c r="H2727" s="12"/>
      <c r="I2727" s="11"/>
    </row>
    <row r="2728" spans="1:9" hidden="1" x14ac:dyDescent="0.3">
      <c r="A2728" s="24">
        <v>2726</v>
      </c>
      <c r="B2728" s="11" t="str">
        <f>IFERROR(INDEX({"JSNY-BJ0001-01";"JSNY-JS0022-01";"JSNY-JS0002-01"},MATCH(D2728,{"BJ_zhongyu";"JS_WX_liteer";"JS_CZ_wodefeng"},0)),"")</f>
        <v>JSNY-JS0022-01</v>
      </c>
      <c r="C2728" s="11" t="str">
        <f>IFERROR(INDEX({"北京中裕世纪大酒店";"江苏利特尔绿色包装股份有限公司";"常州市金坛沃德丰电子科技有限公司"},MATCH(D2728,{"BJ_zhongyu";"JS_WX_liteer";"JS_CZ_wodefeng"},0)),"")</f>
        <v>江苏利特尔绿色包装股份有限公司</v>
      </c>
      <c r="D2728" s="11" t="str">
        <f>[1]动作!$G2727</f>
        <v>JS_WX_liteer</v>
      </c>
      <c r="E2728" s="11" t="str">
        <f>[1]动作!$D2727</f>
        <v>分系统1BMS1总电压过低一级故障</v>
      </c>
      <c r="F2728" s="11" t="s">
        <v>177</v>
      </c>
      <c r="G2728" s="12">
        <f>[1]动作!$A2727+[1]动作!$B2727</f>
        <v>43205.002708333333</v>
      </c>
      <c r="H2728" s="12"/>
      <c r="I2728" s="11"/>
    </row>
    <row r="2729" spans="1:9" hidden="1" x14ac:dyDescent="0.3">
      <c r="A2729" s="24">
        <v>2727</v>
      </c>
      <c r="B2729" s="11" t="str">
        <f>IFERROR(INDEX({"JSNY-BJ0001-01";"JSNY-JS0022-01";"JSNY-JS0002-01"},MATCH(D2729,{"BJ_zhongyu";"JS_WX_liteer";"JS_CZ_wodefeng"},0)),"")</f>
        <v>JSNY-JS0022-01</v>
      </c>
      <c r="C2729" s="11" t="str">
        <f>IFERROR(INDEX({"北京中裕世纪大酒店";"江苏利特尔绿色包装股份有限公司";"常州市金坛沃德丰电子科技有限公司"},MATCH(D2729,{"BJ_zhongyu";"JS_WX_liteer";"JS_CZ_wodefeng"},0)),"")</f>
        <v>江苏利特尔绿色包装股份有限公司</v>
      </c>
      <c r="D2729" s="11" t="str">
        <f>[1]动作!$G2728</f>
        <v>JS_WX_liteer</v>
      </c>
      <c r="E2729" s="11" t="str">
        <f>[1]动作!$D2728</f>
        <v>分系统1BMS7总电压过低一级故障</v>
      </c>
      <c r="F2729" s="11" t="s">
        <v>177</v>
      </c>
      <c r="G2729" s="12">
        <f>[1]动作!$A2728+[1]动作!$B2728</f>
        <v>43205.002766203703</v>
      </c>
      <c r="H2729" s="12"/>
      <c r="I2729" s="11"/>
    </row>
    <row r="2730" spans="1:9" hidden="1" x14ac:dyDescent="0.3">
      <c r="A2730" s="24">
        <v>2728</v>
      </c>
      <c r="B2730" s="11" t="str">
        <f>IFERROR(INDEX({"JSNY-BJ0001-01";"JSNY-JS0022-01";"JSNY-JS0002-01"},MATCH(D2730,{"BJ_zhongyu";"JS_WX_liteer";"JS_CZ_wodefeng"},0)),"")</f>
        <v>JSNY-JS0022-01</v>
      </c>
      <c r="C2730" s="11" t="str">
        <f>IFERROR(INDEX({"北京中裕世纪大酒店";"江苏利特尔绿色包装股份有限公司";"常州市金坛沃德丰电子科技有限公司"},MATCH(D2730,{"BJ_zhongyu";"JS_WX_liteer";"JS_CZ_wodefeng"},0)),"")</f>
        <v>江苏利特尔绿色包装股份有限公司</v>
      </c>
      <c r="D2730" s="11" t="str">
        <f>[1]动作!$G2729</f>
        <v>JS_WX_liteer</v>
      </c>
      <c r="E2730" s="11" t="str">
        <f>[1]动作!$D2729</f>
        <v>分系统1BMS6总电压过低一级故障</v>
      </c>
      <c r="F2730" s="11" t="s">
        <v>177</v>
      </c>
      <c r="G2730" s="12">
        <f>[1]动作!$A2729+[1]动作!$B2729</f>
        <v>43205.002824074072</v>
      </c>
      <c r="H2730" s="12"/>
      <c r="I2730" s="11"/>
    </row>
    <row r="2731" spans="1:9" hidden="1" x14ac:dyDescent="0.3">
      <c r="A2731" s="24">
        <v>2729</v>
      </c>
      <c r="B2731" s="11" t="str">
        <f>IFERROR(INDEX({"JSNY-BJ0001-01";"JSNY-JS0022-01";"JSNY-JS0002-01"},MATCH(D2731,{"BJ_zhongyu";"JS_WX_liteer";"JS_CZ_wodefeng"},0)),"")</f>
        <v>JSNY-JS0022-01</v>
      </c>
      <c r="C2731" s="11" t="str">
        <f>IFERROR(INDEX({"北京中裕世纪大酒店";"江苏利特尔绿色包装股份有限公司";"常州市金坛沃德丰电子科技有限公司"},MATCH(D2731,{"BJ_zhongyu";"JS_WX_liteer";"JS_CZ_wodefeng"},0)),"")</f>
        <v>江苏利特尔绿色包装股份有限公司</v>
      </c>
      <c r="D2731" s="11" t="str">
        <f>[1]动作!$G2730</f>
        <v>JS_WX_liteer</v>
      </c>
      <c r="E2731" s="11" t="str">
        <f>[1]动作!$D2730</f>
        <v>分系统1BMS2总电压过低一级故障</v>
      </c>
      <c r="F2731" s="11" t="s">
        <v>177</v>
      </c>
      <c r="G2731" s="12">
        <f>[1]动作!$A2730+[1]动作!$B2730</f>
        <v>43205.002881944441</v>
      </c>
      <c r="H2731" s="12"/>
      <c r="I2731" s="11"/>
    </row>
    <row r="2732" spans="1:9" hidden="1" x14ac:dyDescent="0.3">
      <c r="A2732" s="24">
        <v>2730</v>
      </c>
      <c r="B2732" s="11" t="str">
        <f>IFERROR(INDEX({"JSNY-BJ0001-01";"JSNY-JS0022-01";"JSNY-JS0002-01"},MATCH(D2732,{"BJ_zhongyu";"JS_WX_liteer";"JS_CZ_wodefeng"},0)),"")</f>
        <v>JSNY-JS0022-01</v>
      </c>
      <c r="C2732" s="11" t="str">
        <f>IFERROR(INDEX({"北京中裕世纪大酒店";"江苏利特尔绿色包装股份有限公司";"常州市金坛沃德丰电子科技有限公司"},MATCH(D2732,{"BJ_zhongyu";"JS_WX_liteer";"JS_CZ_wodefeng"},0)),"")</f>
        <v>江苏利特尔绿色包装股份有限公司</v>
      </c>
      <c r="D2732" s="11" t="str">
        <f>[1]动作!$G2731</f>
        <v>JS_WX_liteer</v>
      </c>
      <c r="E2732" s="11" t="str">
        <f>[1]动作!$D2731</f>
        <v>分系统1BMS5总电压过低一级故障</v>
      </c>
      <c r="F2732" s="11" t="s">
        <v>177</v>
      </c>
      <c r="G2732" s="12">
        <f>[1]动作!$A2731+[1]动作!$B2731</f>
        <v>43205.002939814818</v>
      </c>
      <c r="H2732" s="12"/>
      <c r="I2732" s="11"/>
    </row>
    <row r="2733" spans="1:9" hidden="1" x14ac:dyDescent="0.3">
      <c r="A2733" s="24">
        <v>2731</v>
      </c>
      <c r="B2733" s="11" t="str">
        <f>IFERROR(INDEX({"JSNY-BJ0001-01";"JSNY-JS0022-01";"JSNY-JS0002-01"},MATCH(D2733,{"BJ_zhongyu";"JS_WX_liteer";"JS_CZ_wodefeng"},0)),"")</f>
        <v>JSNY-JS0022-01</v>
      </c>
      <c r="C2733" s="11" t="str">
        <f>IFERROR(INDEX({"北京中裕世纪大酒店";"江苏利特尔绿色包装股份有限公司";"常州市金坛沃德丰电子科技有限公司"},MATCH(D2733,{"BJ_zhongyu";"JS_WX_liteer";"JS_CZ_wodefeng"},0)),"")</f>
        <v>江苏利特尔绿色包装股份有限公司</v>
      </c>
      <c r="D2733" s="11" t="str">
        <f>[1]动作!$G2732</f>
        <v>JS_WX_liteer</v>
      </c>
      <c r="E2733" s="11" t="str">
        <f>[1]动作!$D2732</f>
        <v>分系统1BMS8SOC过低一级故障</v>
      </c>
      <c r="F2733" s="11" t="s">
        <v>177</v>
      </c>
      <c r="G2733" s="12">
        <f>[1]动作!$A2732+[1]动作!$B2732</f>
        <v>43205.003634259258</v>
      </c>
      <c r="H2733" s="12"/>
      <c r="I2733" s="11"/>
    </row>
    <row r="2734" spans="1:9" hidden="1" x14ac:dyDescent="0.3">
      <c r="A2734" s="24">
        <v>2732</v>
      </c>
      <c r="B2734" s="11" t="str">
        <f>IFERROR(INDEX({"JSNY-BJ0001-01";"JSNY-JS0022-01";"JSNY-JS0002-01"},MATCH(D2734,{"BJ_zhongyu";"JS_WX_liteer";"JS_CZ_wodefeng"},0)),"")</f>
        <v>JSNY-JS0022-01</v>
      </c>
      <c r="C2734" s="11" t="str">
        <f>IFERROR(INDEX({"北京中裕世纪大酒店";"江苏利特尔绿色包装股份有限公司";"常州市金坛沃德丰电子科技有限公司"},MATCH(D2734,{"BJ_zhongyu";"JS_WX_liteer";"JS_CZ_wodefeng"},0)),"")</f>
        <v>江苏利特尔绿色包装股份有限公司</v>
      </c>
      <c r="D2734" s="11" t="str">
        <f>[1]动作!$G2733</f>
        <v>JS_WX_liteer</v>
      </c>
      <c r="E2734" s="11" t="str">
        <f>[1]动作!$D2733</f>
        <v>分系统1BMS9SOC过低一级故障</v>
      </c>
      <c r="F2734" s="11" t="s">
        <v>177</v>
      </c>
      <c r="G2734" s="12">
        <f>[1]动作!$A2733+[1]动作!$B2733</f>
        <v>43205.005486111113</v>
      </c>
      <c r="H2734" s="12"/>
      <c r="I2734" s="11"/>
    </row>
    <row r="2735" spans="1:9" hidden="1" x14ac:dyDescent="0.3">
      <c r="A2735" s="24">
        <v>2733</v>
      </c>
      <c r="B2735" s="11" t="str">
        <f>IFERROR(INDEX({"JSNY-BJ0001-01";"JSNY-JS0022-01";"JSNY-JS0002-01"},MATCH(D2735,{"BJ_zhongyu";"JS_WX_liteer";"JS_CZ_wodefeng"},0)),"")</f>
        <v>JSNY-JS0022-01</v>
      </c>
      <c r="C2735" s="11" t="str">
        <f>IFERROR(INDEX({"北京中裕世纪大酒店";"江苏利特尔绿色包装股份有限公司";"常州市金坛沃德丰电子科技有限公司"},MATCH(D2735,{"BJ_zhongyu";"JS_WX_liteer";"JS_CZ_wodefeng"},0)),"")</f>
        <v>江苏利特尔绿色包装股份有限公司</v>
      </c>
      <c r="D2735" s="11" t="str">
        <f>[1]动作!$G2734</f>
        <v>JS_WX_liteer</v>
      </c>
      <c r="E2735" s="11" t="str">
        <f>[1]动作!$D2734</f>
        <v>分系统1BMS3SOC过低一级故障</v>
      </c>
      <c r="F2735" s="11" t="s">
        <v>177</v>
      </c>
      <c r="G2735" s="12">
        <f>[1]动作!$A2734+[1]动作!$B2734</f>
        <v>43205.005659722221</v>
      </c>
      <c r="H2735" s="12"/>
      <c r="I2735" s="11"/>
    </row>
    <row r="2736" spans="1:9" hidden="1" x14ac:dyDescent="0.3">
      <c r="A2736" s="24">
        <v>2734</v>
      </c>
      <c r="B2736" s="11" t="str">
        <f>IFERROR(INDEX({"JSNY-BJ0001-01";"JSNY-JS0022-01";"JSNY-JS0002-01"},MATCH(D2736,{"BJ_zhongyu";"JS_WX_liteer";"JS_CZ_wodefeng"},0)),"")</f>
        <v>JSNY-JS0022-01</v>
      </c>
      <c r="C2736" s="11" t="str">
        <f>IFERROR(INDEX({"北京中裕世纪大酒店";"江苏利特尔绿色包装股份有限公司";"常州市金坛沃德丰电子科技有限公司"},MATCH(D2736,{"BJ_zhongyu";"JS_WX_liteer";"JS_CZ_wodefeng"},0)),"")</f>
        <v>江苏利特尔绿色包装股份有限公司</v>
      </c>
      <c r="D2736" s="11" t="str">
        <f>[1]动作!$G2735</f>
        <v>JS_WX_liteer</v>
      </c>
      <c r="E2736" s="11" t="str">
        <f>[1]动作!$D2735</f>
        <v>分系统1BMS4SOC过低一级故障</v>
      </c>
      <c r="F2736" s="11" t="s">
        <v>177</v>
      </c>
      <c r="G2736" s="12">
        <f>[1]动作!$A2735+[1]动作!$B2735</f>
        <v>43205.005659722221</v>
      </c>
      <c r="H2736" s="12"/>
      <c r="I2736" s="11"/>
    </row>
    <row r="2737" spans="1:9" hidden="1" x14ac:dyDescent="0.3">
      <c r="A2737" s="24">
        <v>2735</v>
      </c>
      <c r="B2737" s="11" t="str">
        <f>IFERROR(INDEX({"JSNY-BJ0001-01";"JSNY-JS0022-01";"JSNY-JS0002-01"},MATCH(D2737,{"BJ_zhongyu";"JS_WX_liteer";"JS_CZ_wodefeng"},0)),"")</f>
        <v>JSNY-JS0022-01</v>
      </c>
      <c r="C2737" s="11" t="str">
        <f>IFERROR(INDEX({"北京中裕世纪大酒店";"江苏利特尔绿色包装股份有限公司";"常州市金坛沃德丰电子科技有限公司"},MATCH(D2737,{"BJ_zhongyu";"JS_WX_liteer";"JS_CZ_wodefeng"},0)),"")</f>
        <v>江苏利特尔绿色包装股份有限公司</v>
      </c>
      <c r="D2737" s="11" t="str">
        <f>[1]动作!$G2736</f>
        <v>JS_WX_liteer</v>
      </c>
      <c r="E2737" s="11" t="str">
        <f>[1]动作!$D2736</f>
        <v>分系统1BMS1SOC过低一级故障</v>
      </c>
      <c r="F2737" s="11" t="s">
        <v>177</v>
      </c>
      <c r="G2737" s="12">
        <f>[1]动作!$A2736+[1]动作!$B2736</f>
        <v>43205.00571759259</v>
      </c>
      <c r="H2737" s="12"/>
      <c r="I2737" s="11"/>
    </row>
    <row r="2738" spans="1:9" hidden="1" x14ac:dyDescent="0.3">
      <c r="A2738" s="24">
        <v>2736</v>
      </c>
      <c r="B2738" s="11" t="str">
        <f>IFERROR(INDEX({"JSNY-BJ0001-01";"JSNY-JS0022-01";"JSNY-JS0002-01"},MATCH(D2738,{"BJ_zhongyu";"JS_WX_liteer";"JS_CZ_wodefeng"},0)),"")</f>
        <v>JSNY-JS0022-01</v>
      </c>
      <c r="C2738" s="11" t="str">
        <f>IFERROR(INDEX({"北京中裕世纪大酒店";"江苏利特尔绿色包装股份有限公司";"常州市金坛沃德丰电子科技有限公司"},MATCH(D2738,{"BJ_zhongyu";"JS_WX_liteer";"JS_CZ_wodefeng"},0)),"")</f>
        <v>江苏利特尔绿色包装股份有限公司</v>
      </c>
      <c r="D2738" s="11" t="str">
        <f>[1]动作!$G2737</f>
        <v>JS_WX_liteer</v>
      </c>
      <c r="E2738" s="11" t="str">
        <f>[1]动作!$D2737</f>
        <v>分系统1BMS2SOC过低一级故障</v>
      </c>
      <c r="F2738" s="11" t="s">
        <v>177</v>
      </c>
      <c r="G2738" s="12">
        <f>[1]动作!$A2737+[1]动作!$B2737</f>
        <v>43205.006006944444</v>
      </c>
      <c r="H2738" s="12"/>
      <c r="I2738" s="11"/>
    </row>
    <row r="2739" spans="1:9" hidden="1" x14ac:dyDescent="0.3">
      <c r="A2739" s="24">
        <v>2737</v>
      </c>
      <c r="B2739" s="11" t="str">
        <f>IFERROR(INDEX({"JSNY-BJ0001-01";"JSNY-JS0022-01";"JSNY-JS0002-01"},MATCH(D2739,{"BJ_zhongyu";"JS_WX_liteer";"JS_CZ_wodefeng"},0)),"")</f>
        <v>JSNY-JS0022-01</v>
      </c>
      <c r="C2739" s="11" t="str">
        <f>IFERROR(INDEX({"北京中裕世纪大酒店";"江苏利特尔绿色包装股份有限公司";"常州市金坛沃德丰电子科技有限公司"},MATCH(D2739,{"BJ_zhongyu";"JS_WX_liteer";"JS_CZ_wodefeng"},0)),"")</f>
        <v>江苏利特尔绿色包装股份有限公司</v>
      </c>
      <c r="D2739" s="11" t="str">
        <f>[1]动作!$G2738</f>
        <v>JS_WX_liteer</v>
      </c>
      <c r="E2739" s="11" t="str">
        <f>[1]动作!$D2738</f>
        <v>分系统1BMS5SOC过低一级故障</v>
      </c>
      <c r="F2739" s="11" t="s">
        <v>177</v>
      </c>
      <c r="G2739" s="12">
        <f>[1]动作!$A2738+[1]动作!$B2738</f>
        <v>43205.006006944444</v>
      </c>
      <c r="H2739" s="12"/>
      <c r="I2739" s="11"/>
    </row>
    <row r="2740" spans="1:9" hidden="1" x14ac:dyDescent="0.3">
      <c r="A2740" s="24">
        <v>2738</v>
      </c>
      <c r="B2740" s="11" t="str">
        <f>IFERROR(INDEX({"JSNY-BJ0001-01";"JSNY-JS0022-01";"JSNY-JS0002-01"},MATCH(D2740,{"BJ_zhongyu";"JS_WX_liteer";"JS_CZ_wodefeng"},0)),"")</f>
        <v>JSNY-JS0022-01</v>
      </c>
      <c r="C2740" s="11" t="str">
        <f>IFERROR(INDEX({"北京中裕世纪大酒店";"江苏利特尔绿色包装股份有限公司";"常州市金坛沃德丰电子科技有限公司"},MATCH(D2740,{"BJ_zhongyu";"JS_WX_liteer";"JS_CZ_wodefeng"},0)),"")</f>
        <v>江苏利特尔绿色包装股份有限公司</v>
      </c>
      <c r="D2740" s="11" t="str">
        <f>[1]动作!$G2739</f>
        <v>JS_WX_liteer</v>
      </c>
      <c r="E2740" s="11" t="str">
        <f>[1]动作!$D2739</f>
        <v>分系统1BMS6SOC过低一级故障</v>
      </c>
      <c r="F2740" s="11" t="s">
        <v>177</v>
      </c>
      <c r="G2740" s="12">
        <f>[1]动作!$A2739+[1]动作!$B2739</f>
        <v>43205.006064814814</v>
      </c>
      <c r="H2740" s="12"/>
      <c r="I2740" s="11"/>
    </row>
    <row r="2741" spans="1:9" hidden="1" x14ac:dyDescent="0.3">
      <c r="A2741" s="24">
        <v>2739</v>
      </c>
      <c r="B2741" s="11" t="str">
        <f>IFERROR(INDEX({"JSNY-BJ0001-01";"JSNY-JS0022-01";"JSNY-JS0002-01"},MATCH(D2741,{"BJ_zhongyu";"JS_WX_liteer";"JS_CZ_wodefeng"},0)),"")</f>
        <v>JSNY-BJ0001-01</v>
      </c>
      <c r="C2741" s="11" t="str">
        <f>IFERROR(INDEX({"北京中裕世纪大酒店";"江苏利特尔绿色包装股份有限公司";"常州市金坛沃德丰电子科技有限公司"},MATCH(D2741,{"BJ_zhongyu";"JS_WX_liteer";"JS_CZ_wodefeng"},0)),"")</f>
        <v>北京中裕世纪大酒店</v>
      </c>
      <c r="D2741" s="11" t="str">
        <f>[1]动作!$G2740</f>
        <v>BJ_zhongyu</v>
      </c>
      <c r="E2741" s="11" t="str">
        <f>[1]动作!$D2740</f>
        <v>分系统1告警状态</v>
      </c>
      <c r="F2741" s="11" t="s">
        <v>178</v>
      </c>
      <c r="G2741" s="12">
        <f>[1]动作!$A2740+[1]动作!$B2740</f>
        <v>43205.180358796293</v>
      </c>
      <c r="H2741" s="12"/>
      <c r="I2741" s="11"/>
    </row>
    <row r="2742" spans="1:9" hidden="1" x14ac:dyDescent="0.3">
      <c r="A2742" s="24">
        <v>2740</v>
      </c>
      <c r="B2742" s="11" t="str">
        <f>IFERROR(INDEX({"JSNY-BJ0001-01";"JSNY-JS0022-01";"JSNY-JS0002-01"},MATCH(D2742,{"BJ_zhongyu";"JS_WX_liteer";"JS_CZ_wodefeng"},0)),"")</f>
        <v>JSNY-BJ0001-01</v>
      </c>
      <c r="C2742" s="11" t="str">
        <f>IFERROR(INDEX({"北京中裕世纪大酒店";"江苏利特尔绿色包装股份有限公司";"常州市金坛沃德丰电子科技有限公司"},MATCH(D2742,{"BJ_zhongyu";"JS_WX_liteer";"JS_CZ_wodefeng"},0)),"")</f>
        <v>北京中裕世纪大酒店</v>
      </c>
      <c r="D2742" s="11" t="str">
        <f>[1]动作!$G2741</f>
        <v>BJ_zhongyu</v>
      </c>
      <c r="E2742" s="11" t="str">
        <f>[1]动作!$D2741</f>
        <v>分系统1PCS告警状态</v>
      </c>
      <c r="F2742" s="11" t="s">
        <v>176</v>
      </c>
      <c r="G2742" s="12">
        <f>[1]动作!$A2741+[1]动作!$B2741</f>
        <v>43205.180358796293</v>
      </c>
      <c r="H2742" s="12"/>
      <c r="I2742" s="11"/>
    </row>
    <row r="2743" spans="1:9" hidden="1" x14ac:dyDescent="0.3">
      <c r="A2743" s="24">
        <v>2741</v>
      </c>
      <c r="B2743" s="11" t="str">
        <f>IFERROR(INDEX({"JSNY-BJ0001-01";"JSNY-JS0022-01";"JSNY-JS0002-01"},MATCH(D2743,{"BJ_zhongyu";"JS_WX_liteer";"JS_CZ_wodefeng"},0)),"")</f>
        <v>JSNY-JS0002-01</v>
      </c>
      <c r="C2743" s="11" t="str">
        <f>IFERROR(INDEX({"北京中裕世纪大酒店";"江苏利特尔绿色包装股份有限公司";"常州市金坛沃德丰电子科技有限公司"},MATCH(D2743,{"BJ_zhongyu";"JS_WX_liteer";"JS_CZ_wodefeng"},0)),"")</f>
        <v>常州市金坛沃德丰电子科技有限公司</v>
      </c>
      <c r="D2743" s="11" t="str">
        <f>[1]动作!$G2742</f>
        <v>JS_CZ_wodefeng</v>
      </c>
      <c r="E2743" s="11" t="str">
        <f>[1]动作!$D2742</f>
        <v>分系统1故障状态</v>
      </c>
      <c r="F2743" s="11" t="s">
        <v>178</v>
      </c>
      <c r="G2743" s="12">
        <f>[1]动作!$A2742+[1]动作!$B2742</f>
        <v>43205.185115740744</v>
      </c>
      <c r="H2743" s="12"/>
      <c r="I2743" s="11"/>
    </row>
    <row r="2744" spans="1:9" hidden="1" x14ac:dyDescent="0.3">
      <c r="A2744" s="24">
        <v>2742</v>
      </c>
      <c r="B2744" s="11" t="str">
        <f>IFERROR(INDEX({"JSNY-BJ0001-01";"JSNY-JS0022-01";"JSNY-JS0002-01"},MATCH(D2744,{"BJ_zhongyu";"JS_WX_liteer";"JS_CZ_wodefeng"},0)),"")</f>
        <v>JSNY-JS0002-01</v>
      </c>
      <c r="C2744" s="11" t="str">
        <f>IFERROR(INDEX({"北京中裕世纪大酒店";"江苏利特尔绿色包装股份有限公司";"常州市金坛沃德丰电子科技有限公司"},MATCH(D2744,{"BJ_zhongyu";"JS_WX_liteer";"JS_CZ_wodefeng"},0)),"")</f>
        <v>常州市金坛沃德丰电子科技有限公司</v>
      </c>
      <c r="D2744" s="11" t="str">
        <f>[1]动作!$G2743</f>
        <v>JS_CZ_wodefeng</v>
      </c>
      <c r="E2744" s="11" t="str">
        <f>[1]动作!$D2743</f>
        <v>分系统1故障状态</v>
      </c>
      <c r="F2744" s="11" t="s">
        <v>178</v>
      </c>
      <c r="G2744" s="12">
        <f>[1]动作!$A2743+[1]动作!$B2743</f>
        <v>43205.216504629629</v>
      </c>
      <c r="H2744" s="12"/>
      <c r="I2744" s="11"/>
    </row>
    <row r="2745" spans="1:9" hidden="1" x14ac:dyDescent="0.3">
      <c r="A2745" s="24">
        <v>2743</v>
      </c>
      <c r="B2745" s="11" t="str">
        <f>IFERROR(INDEX({"JSNY-BJ0001-01";"JSNY-JS0022-01";"JSNY-JS0002-01"},MATCH(D2745,{"BJ_zhongyu";"JS_WX_liteer";"JS_CZ_wodefeng"},0)),"")</f>
        <v>JSNY-JS0002-01</v>
      </c>
      <c r="C2745" s="11" t="str">
        <f>IFERROR(INDEX({"北京中裕世纪大酒店";"江苏利特尔绿色包装股份有限公司";"常州市金坛沃德丰电子科技有限公司"},MATCH(D2745,{"BJ_zhongyu";"JS_WX_liteer";"JS_CZ_wodefeng"},0)),"")</f>
        <v>常州市金坛沃德丰电子科技有限公司</v>
      </c>
      <c r="D2745" s="11" t="str">
        <f>[1]动作!$G2744</f>
        <v>JS_CZ_wodefeng</v>
      </c>
      <c r="E2745" s="11" t="str">
        <f>[1]动作!$D2744</f>
        <v>分系统1BCMS2故障状态</v>
      </c>
      <c r="F2745" s="11" t="s">
        <v>177</v>
      </c>
      <c r="G2745" s="12">
        <f>[1]动作!$A2744+[1]动作!$B2744</f>
        <v>43205.216504629629</v>
      </c>
      <c r="H2745" s="12"/>
      <c r="I2745" s="11"/>
    </row>
    <row r="2746" spans="1:9" hidden="1" x14ac:dyDescent="0.3">
      <c r="A2746" s="24">
        <v>2744</v>
      </c>
      <c r="B2746" s="11" t="str">
        <f>IFERROR(INDEX({"JSNY-BJ0001-01";"JSNY-JS0022-01";"JSNY-JS0002-01"},MATCH(D2746,{"BJ_zhongyu";"JS_WX_liteer";"JS_CZ_wodefeng"},0)),"")</f>
        <v>JSNY-JS0002-01</v>
      </c>
      <c r="C2746" s="11" t="str">
        <f>IFERROR(INDEX({"北京中裕世纪大酒店";"江苏利特尔绿色包装股份有限公司";"常州市金坛沃德丰电子科技有限公司"},MATCH(D2746,{"BJ_zhongyu";"JS_WX_liteer";"JS_CZ_wodefeng"},0)),"")</f>
        <v>常州市金坛沃德丰电子科技有限公司</v>
      </c>
      <c r="D2746" s="11" t="str">
        <f>[1]动作!$G2745</f>
        <v>JS_CZ_wodefeng</v>
      </c>
      <c r="E2746" s="11" t="str">
        <f>[1]动作!$D2745</f>
        <v>分系统1BMS2模块自检失效故障</v>
      </c>
      <c r="F2746" s="11" t="s">
        <v>177</v>
      </c>
      <c r="G2746" s="12">
        <f>[1]动作!$A2745+[1]动作!$B2745</f>
        <v>43205.216504629629</v>
      </c>
      <c r="H2746" s="12"/>
      <c r="I2746" s="11"/>
    </row>
    <row r="2747" spans="1:9" hidden="1" x14ac:dyDescent="0.3">
      <c r="A2747" s="24">
        <v>2745</v>
      </c>
      <c r="B2747" s="11" t="str">
        <f>IFERROR(INDEX({"JSNY-BJ0001-01";"JSNY-JS0022-01";"JSNY-JS0002-01"},MATCH(D2747,{"BJ_zhongyu";"JS_WX_liteer";"JS_CZ_wodefeng"},0)),"")</f>
        <v>JSNY-JS0002-01</v>
      </c>
      <c r="C2747" s="11" t="str">
        <f>IFERROR(INDEX({"北京中裕世纪大酒店";"江苏利特尔绿色包装股份有限公司";"常州市金坛沃德丰电子科技有限公司"},MATCH(D2747,{"BJ_zhongyu";"JS_WX_liteer";"JS_CZ_wodefeng"},0)),"")</f>
        <v>常州市金坛沃德丰电子科技有限公司</v>
      </c>
      <c r="D2747" s="11" t="str">
        <f>[1]动作!$G2746</f>
        <v>JS_CZ_wodefeng</v>
      </c>
      <c r="E2747" s="11" t="str">
        <f>[1]动作!$D2746</f>
        <v>BCMS故障</v>
      </c>
      <c r="F2747" s="11" t="s">
        <v>177</v>
      </c>
      <c r="G2747" s="12">
        <f>[1]动作!$A2746+[1]动作!$B2746</f>
        <v>43205.216504629629</v>
      </c>
      <c r="H2747" s="12"/>
      <c r="I2747" s="11"/>
    </row>
    <row r="2748" spans="1:9" hidden="1" x14ac:dyDescent="0.3">
      <c r="A2748" s="24">
        <v>2746</v>
      </c>
      <c r="B2748" s="11" t="str">
        <f>IFERROR(INDEX({"JSNY-BJ0001-01";"JSNY-JS0022-01";"JSNY-JS0002-01"},MATCH(D2748,{"BJ_zhongyu";"JS_WX_liteer";"JS_CZ_wodefeng"},0)),"")</f>
        <v>JSNY-BJ0001-01</v>
      </c>
      <c r="C2748" s="11" t="str">
        <f>IFERROR(INDEX({"北京中裕世纪大酒店";"江苏利特尔绿色包装股份有限公司";"常州市金坛沃德丰电子科技有限公司"},MATCH(D2748,{"BJ_zhongyu";"JS_WX_liteer";"JS_CZ_wodefeng"},0)),"")</f>
        <v>北京中裕世纪大酒店</v>
      </c>
      <c r="D2748" s="11" t="str">
        <f>[1]动作!$G2747</f>
        <v>BJ_zhongyu</v>
      </c>
      <c r="E2748" s="11" t="str">
        <f>[1]动作!$D2747</f>
        <v>分系统3故障状态</v>
      </c>
      <c r="F2748" s="11" t="s">
        <v>178</v>
      </c>
      <c r="G2748" s="12">
        <f>[1]动作!$A2747+[1]动作!$B2747</f>
        <v>43205.415868055556</v>
      </c>
      <c r="H2748" s="12"/>
      <c r="I2748" s="11"/>
    </row>
    <row r="2749" spans="1:9" hidden="1" x14ac:dyDescent="0.3">
      <c r="A2749" s="24">
        <v>2747</v>
      </c>
      <c r="B2749" s="11" t="str">
        <f>IFERROR(INDEX({"JSNY-BJ0001-01";"JSNY-JS0022-01";"JSNY-JS0002-01"},MATCH(D2749,{"BJ_zhongyu";"JS_WX_liteer";"JS_CZ_wodefeng"},0)),"")</f>
        <v>JSNY-JS0002-01</v>
      </c>
      <c r="C2749" s="11" t="str">
        <f>IFERROR(INDEX({"北京中裕世纪大酒店";"江苏利特尔绿色包装股份有限公司";"常州市金坛沃德丰电子科技有限公司"},MATCH(D2749,{"BJ_zhongyu";"JS_WX_liteer";"JS_CZ_wodefeng"},0)),"")</f>
        <v>常州市金坛沃德丰电子科技有限公司</v>
      </c>
      <c r="D2749" s="11" t="str">
        <f>[1]动作!$G2748</f>
        <v>JS_CZ_wodefeng</v>
      </c>
      <c r="E2749" s="11" t="str">
        <f>[1]动作!$D2748</f>
        <v>分系统1BMS1总电压过低一级故障</v>
      </c>
      <c r="F2749" s="11" t="s">
        <v>177</v>
      </c>
      <c r="G2749" s="12">
        <f>[1]动作!$A2748+[1]动作!$B2748</f>
        <v>43205.454791666663</v>
      </c>
      <c r="H2749" s="12"/>
      <c r="I2749" s="11"/>
    </row>
    <row r="2750" spans="1:9" hidden="1" x14ac:dyDescent="0.3">
      <c r="A2750" s="24">
        <v>2748</v>
      </c>
      <c r="B2750" s="11" t="str">
        <f>IFERROR(INDEX({"JSNY-BJ0001-01";"JSNY-JS0022-01";"JSNY-JS0002-01"},MATCH(D2750,{"BJ_zhongyu";"JS_WX_liteer";"JS_CZ_wodefeng"},0)),"")</f>
        <v>JSNY-JS0002-01</v>
      </c>
      <c r="C2750" s="11" t="str">
        <f>IFERROR(INDEX({"北京中裕世纪大酒店";"江苏利特尔绿色包装股份有限公司";"常州市金坛沃德丰电子科技有限公司"},MATCH(D2750,{"BJ_zhongyu";"JS_WX_liteer";"JS_CZ_wodefeng"},0)),"")</f>
        <v>常州市金坛沃德丰电子科技有限公司</v>
      </c>
      <c r="D2750" s="11" t="str">
        <f>[1]动作!$G2749</f>
        <v>JS_CZ_wodefeng</v>
      </c>
      <c r="E2750" s="11" t="str">
        <f>[1]动作!$D2749</f>
        <v>分系统1BMS1总电压过低二级故障</v>
      </c>
      <c r="F2750" s="11" t="s">
        <v>177</v>
      </c>
      <c r="G2750" s="12">
        <f>[1]动作!$A2749+[1]动作!$B2749</f>
        <v>43205.454791666663</v>
      </c>
      <c r="H2750" s="12"/>
      <c r="I2750" s="11"/>
    </row>
    <row r="2751" spans="1:9" hidden="1" x14ac:dyDescent="0.3">
      <c r="A2751" s="24">
        <v>2749</v>
      </c>
      <c r="B2751" s="11" t="str">
        <f>IFERROR(INDEX({"JSNY-BJ0001-01";"JSNY-JS0022-01";"JSNY-JS0002-01"},MATCH(D2751,{"BJ_zhongyu";"JS_WX_liteer";"JS_CZ_wodefeng"},0)),"")</f>
        <v>JSNY-JS0002-01</v>
      </c>
      <c r="C2751" s="11" t="str">
        <f>IFERROR(INDEX({"北京中裕世纪大酒店";"江苏利特尔绿色包装股份有限公司";"常州市金坛沃德丰电子科技有限公司"},MATCH(D2751,{"BJ_zhongyu";"JS_WX_liteer";"JS_CZ_wodefeng"},0)),"")</f>
        <v>常州市金坛沃德丰电子科技有限公司</v>
      </c>
      <c r="D2751" s="11" t="str">
        <f>[1]动作!$G2750</f>
        <v>JS_CZ_wodefeng</v>
      </c>
      <c r="E2751" s="11" t="str">
        <f>[1]动作!$D2750</f>
        <v>分系统1BMS3总电压过低一级故障</v>
      </c>
      <c r="F2751" s="11" t="s">
        <v>177</v>
      </c>
      <c r="G2751" s="12">
        <f>[1]动作!$A2750+[1]动作!$B2750</f>
        <v>43205.455138888887</v>
      </c>
      <c r="H2751" s="12"/>
      <c r="I2751" s="11"/>
    </row>
    <row r="2752" spans="1:9" hidden="1" x14ac:dyDescent="0.3">
      <c r="A2752" s="24">
        <v>2750</v>
      </c>
      <c r="B2752" s="11" t="str">
        <f>IFERROR(INDEX({"JSNY-BJ0001-01";"JSNY-JS0022-01";"JSNY-JS0002-01"},MATCH(D2752,{"BJ_zhongyu";"JS_WX_liteer";"JS_CZ_wodefeng"},0)),"")</f>
        <v>JSNY-JS0002-01</v>
      </c>
      <c r="C2752" s="11" t="str">
        <f>IFERROR(INDEX({"北京中裕世纪大酒店";"江苏利特尔绿色包装股份有限公司";"常州市金坛沃德丰电子科技有限公司"},MATCH(D2752,{"BJ_zhongyu";"JS_WX_liteer";"JS_CZ_wodefeng"},0)),"")</f>
        <v>常州市金坛沃德丰电子科技有限公司</v>
      </c>
      <c r="D2752" s="11" t="str">
        <f>[1]动作!$G2751</f>
        <v>JS_CZ_wodefeng</v>
      </c>
      <c r="E2752" s="11" t="str">
        <f>[1]动作!$D2751</f>
        <v>分系统1BMS3总电压过低二级故障</v>
      </c>
      <c r="F2752" s="11" t="s">
        <v>177</v>
      </c>
      <c r="G2752" s="12">
        <f>[1]动作!$A2751+[1]动作!$B2751</f>
        <v>43205.455138888887</v>
      </c>
      <c r="H2752" s="12"/>
      <c r="I2752" s="11"/>
    </row>
    <row r="2753" spans="1:9" hidden="1" x14ac:dyDescent="0.3">
      <c r="A2753" s="24">
        <v>2751</v>
      </c>
      <c r="B2753" s="11" t="str">
        <f>IFERROR(INDEX({"JSNY-BJ0001-01";"JSNY-JS0022-01";"JSNY-JS0002-01"},MATCH(D2753,{"BJ_zhongyu";"JS_WX_liteer";"JS_CZ_wodefeng"},0)),"")</f>
        <v>JSNY-JS0002-01</v>
      </c>
      <c r="C2753" s="11" t="str">
        <f>IFERROR(INDEX({"北京中裕世纪大酒店";"江苏利特尔绿色包装股份有限公司";"常州市金坛沃德丰电子科技有限公司"},MATCH(D2753,{"BJ_zhongyu";"JS_WX_liteer";"JS_CZ_wodefeng"},0)),"")</f>
        <v>常州市金坛沃德丰电子科技有限公司</v>
      </c>
      <c r="D2753" s="11" t="str">
        <f>[1]动作!$G2752</f>
        <v>JS_CZ_wodefeng</v>
      </c>
      <c r="E2753" s="11" t="str">
        <f>[1]动作!$D2752</f>
        <v>分系统1BMS6总电压过低一级故障</v>
      </c>
      <c r="F2753" s="11" t="s">
        <v>177</v>
      </c>
      <c r="G2753" s="12">
        <f>[1]动作!$A2752+[1]动作!$B2752</f>
        <v>43205.455601851849</v>
      </c>
      <c r="H2753" s="12"/>
      <c r="I2753" s="11"/>
    </row>
    <row r="2754" spans="1:9" hidden="1" x14ac:dyDescent="0.3">
      <c r="A2754" s="24">
        <v>2752</v>
      </c>
      <c r="B2754" s="11" t="str">
        <f>IFERROR(INDEX({"JSNY-BJ0001-01";"JSNY-JS0022-01";"JSNY-JS0002-01"},MATCH(D2754,{"BJ_zhongyu";"JS_WX_liteer";"JS_CZ_wodefeng"},0)),"")</f>
        <v>JSNY-JS0002-01</v>
      </c>
      <c r="C2754" s="11" t="str">
        <f>IFERROR(INDEX({"北京中裕世纪大酒店";"江苏利特尔绿色包装股份有限公司";"常州市金坛沃德丰电子科技有限公司"},MATCH(D2754,{"BJ_zhongyu";"JS_WX_liteer";"JS_CZ_wodefeng"},0)),"")</f>
        <v>常州市金坛沃德丰电子科技有限公司</v>
      </c>
      <c r="D2754" s="11" t="str">
        <f>[1]动作!$G2753</f>
        <v>JS_CZ_wodefeng</v>
      </c>
      <c r="E2754" s="11" t="str">
        <f>[1]动作!$D2753</f>
        <v>分系统1BMS6总电压过低二级故障</v>
      </c>
      <c r="F2754" s="11" t="s">
        <v>177</v>
      </c>
      <c r="G2754" s="12">
        <f>[1]动作!$A2753+[1]动作!$B2753</f>
        <v>43205.455601851849</v>
      </c>
      <c r="H2754" s="12"/>
      <c r="I2754" s="11"/>
    </row>
    <row r="2755" spans="1:9" hidden="1" x14ac:dyDescent="0.3">
      <c r="A2755" s="24">
        <v>2753</v>
      </c>
      <c r="B2755" s="11" t="str">
        <f>IFERROR(INDEX({"JSNY-BJ0001-01";"JSNY-JS0022-01";"JSNY-JS0002-01"},MATCH(D2755,{"BJ_zhongyu";"JS_WX_liteer";"JS_CZ_wodefeng"},0)),"")</f>
        <v>JSNY-JS0002-01</v>
      </c>
      <c r="C2755" s="11" t="str">
        <f>IFERROR(INDEX({"北京中裕世纪大酒店";"江苏利特尔绿色包装股份有限公司";"常州市金坛沃德丰电子科技有限公司"},MATCH(D2755,{"BJ_zhongyu";"JS_WX_liteer";"JS_CZ_wodefeng"},0)),"")</f>
        <v>常州市金坛沃德丰电子科技有限公司</v>
      </c>
      <c r="D2755" s="11" t="str">
        <f>[1]动作!$G2754</f>
        <v>JS_CZ_wodefeng</v>
      </c>
      <c r="E2755" s="11" t="str">
        <f>[1]动作!$D2754</f>
        <v>分系统1BMS2总电压过低一级故障</v>
      </c>
      <c r="F2755" s="11" t="s">
        <v>177</v>
      </c>
      <c r="G2755" s="12">
        <f>[1]动作!$A2754+[1]动作!$B2754</f>
        <v>43205.455949074072</v>
      </c>
      <c r="H2755" s="12"/>
      <c r="I2755" s="11"/>
    </row>
    <row r="2756" spans="1:9" hidden="1" x14ac:dyDescent="0.3">
      <c r="A2756" s="24">
        <v>2754</v>
      </c>
      <c r="B2756" s="11" t="str">
        <f>IFERROR(INDEX({"JSNY-BJ0001-01";"JSNY-JS0022-01";"JSNY-JS0002-01"},MATCH(D2756,{"BJ_zhongyu";"JS_WX_liteer";"JS_CZ_wodefeng"},0)),"")</f>
        <v>JSNY-JS0002-01</v>
      </c>
      <c r="C2756" s="11" t="str">
        <f>IFERROR(INDEX({"北京中裕世纪大酒店";"江苏利特尔绿色包装股份有限公司";"常州市金坛沃德丰电子科技有限公司"},MATCH(D2756,{"BJ_zhongyu";"JS_WX_liteer";"JS_CZ_wodefeng"},0)),"")</f>
        <v>常州市金坛沃德丰电子科技有限公司</v>
      </c>
      <c r="D2756" s="11" t="str">
        <f>[1]动作!$G2755</f>
        <v>JS_CZ_wodefeng</v>
      </c>
      <c r="E2756" s="11" t="str">
        <f>[1]动作!$D2755</f>
        <v>分系统1BMS2总电压过低二级故障</v>
      </c>
      <c r="F2756" s="11" t="s">
        <v>177</v>
      </c>
      <c r="G2756" s="12">
        <f>[1]动作!$A2755+[1]动作!$B2755</f>
        <v>43205.455949074072</v>
      </c>
      <c r="H2756" s="12"/>
      <c r="I2756" s="11"/>
    </row>
    <row r="2757" spans="1:9" hidden="1" x14ac:dyDescent="0.3">
      <c r="A2757" s="24">
        <v>2755</v>
      </c>
      <c r="B2757" s="11" t="str">
        <f>IFERROR(INDEX({"JSNY-BJ0001-01";"JSNY-JS0022-01";"JSNY-JS0002-01"},MATCH(D2757,{"BJ_zhongyu";"JS_WX_liteer";"JS_CZ_wodefeng"},0)),"")</f>
        <v>JSNY-JS0002-01</v>
      </c>
      <c r="C2757" s="11" t="str">
        <f>IFERROR(INDEX({"北京中裕世纪大酒店";"江苏利特尔绿色包装股份有限公司";"常州市金坛沃德丰电子科技有限公司"},MATCH(D2757,{"BJ_zhongyu";"JS_WX_liteer";"JS_CZ_wodefeng"},0)),"")</f>
        <v>常州市金坛沃德丰电子科技有限公司</v>
      </c>
      <c r="D2757" s="11" t="str">
        <f>[1]动作!$G2756</f>
        <v>JS_CZ_wodefeng</v>
      </c>
      <c r="E2757" s="11" t="str">
        <f>[1]动作!$D2756</f>
        <v>分系统1BMS4总电压过低一级故障</v>
      </c>
      <c r="F2757" s="11" t="s">
        <v>177</v>
      </c>
      <c r="G2757" s="12">
        <f>[1]动作!$A2756+[1]动作!$B2756</f>
        <v>43205.456064814818</v>
      </c>
      <c r="H2757" s="12"/>
      <c r="I2757" s="11"/>
    </row>
    <row r="2758" spans="1:9" hidden="1" x14ac:dyDescent="0.3">
      <c r="A2758" s="24">
        <v>2756</v>
      </c>
      <c r="B2758" s="11" t="str">
        <f>IFERROR(INDEX({"JSNY-BJ0001-01";"JSNY-JS0022-01";"JSNY-JS0002-01"},MATCH(D2758,{"BJ_zhongyu";"JS_WX_liteer";"JS_CZ_wodefeng"},0)),"")</f>
        <v>JSNY-JS0002-01</v>
      </c>
      <c r="C2758" s="11" t="str">
        <f>IFERROR(INDEX({"北京中裕世纪大酒店";"江苏利特尔绿色包装股份有限公司";"常州市金坛沃德丰电子科技有限公司"},MATCH(D2758,{"BJ_zhongyu";"JS_WX_liteer";"JS_CZ_wodefeng"},0)),"")</f>
        <v>常州市金坛沃德丰电子科技有限公司</v>
      </c>
      <c r="D2758" s="11" t="str">
        <f>[1]动作!$G2757</f>
        <v>JS_CZ_wodefeng</v>
      </c>
      <c r="E2758" s="11" t="str">
        <f>[1]动作!$D2757</f>
        <v>分系统1BMS4总电压过低二级故障</v>
      </c>
      <c r="F2758" s="11" t="s">
        <v>177</v>
      </c>
      <c r="G2758" s="12">
        <f>[1]动作!$A2757+[1]动作!$B2757</f>
        <v>43205.456064814818</v>
      </c>
      <c r="H2758" s="12"/>
      <c r="I2758" s="11"/>
    </row>
    <row r="2759" spans="1:9" hidden="1" x14ac:dyDescent="0.3">
      <c r="A2759" s="24">
        <v>2757</v>
      </c>
      <c r="B2759" s="11" t="str">
        <f>IFERROR(INDEX({"JSNY-BJ0001-01";"JSNY-JS0022-01";"JSNY-JS0002-01"},MATCH(D2759,{"BJ_zhongyu";"JS_WX_liteer";"JS_CZ_wodefeng"},0)),"")</f>
        <v>JSNY-JS0002-01</v>
      </c>
      <c r="C2759" s="11" t="str">
        <f>IFERROR(INDEX({"北京中裕世纪大酒店";"江苏利特尔绿色包装股份有限公司";"常州市金坛沃德丰电子科技有限公司"},MATCH(D2759,{"BJ_zhongyu";"JS_WX_liteer";"JS_CZ_wodefeng"},0)),"")</f>
        <v>常州市金坛沃德丰电子科技有限公司</v>
      </c>
      <c r="D2759" s="11" t="str">
        <f>[1]动作!$G2758</f>
        <v>JS_CZ_wodefeng</v>
      </c>
      <c r="E2759" s="11" t="str">
        <f>[1]动作!$D2758</f>
        <v>分系统1BMS5总电压过低一级故障</v>
      </c>
      <c r="F2759" s="11" t="s">
        <v>177</v>
      </c>
      <c r="G2759" s="12">
        <f>[1]动作!$A2758+[1]动作!$B2758</f>
        <v>43205.456122685187</v>
      </c>
      <c r="H2759" s="12"/>
      <c r="I2759" s="11"/>
    </row>
    <row r="2760" spans="1:9" hidden="1" x14ac:dyDescent="0.3">
      <c r="A2760" s="24">
        <v>2758</v>
      </c>
      <c r="B2760" s="11" t="str">
        <f>IFERROR(INDEX({"JSNY-BJ0001-01";"JSNY-JS0022-01";"JSNY-JS0002-01"},MATCH(D2760,{"BJ_zhongyu";"JS_WX_liteer";"JS_CZ_wodefeng"},0)),"")</f>
        <v>JSNY-JS0002-01</v>
      </c>
      <c r="C2760" s="11" t="str">
        <f>IFERROR(INDEX({"北京中裕世纪大酒店";"江苏利特尔绿色包装股份有限公司";"常州市金坛沃德丰电子科技有限公司"},MATCH(D2760,{"BJ_zhongyu";"JS_WX_liteer";"JS_CZ_wodefeng"},0)),"")</f>
        <v>常州市金坛沃德丰电子科技有限公司</v>
      </c>
      <c r="D2760" s="11" t="str">
        <f>[1]动作!$G2759</f>
        <v>JS_CZ_wodefeng</v>
      </c>
      <c r="E2760" s="11" t="str">
        <f>[1]动作!$D2759</f>
        <v>分系统1BMS5总电压过低二级故障</v>
      </c>
      <c r="F2760" s="11" t="s">
        <v>177</v>
      </c>
      <c r="G2760" s="12">
        <f>[1]动作!$A2759+[1]动作!$B2759</f>
        <v>43205.456122685187</v>
      </c>
      <c r="H2760" s="12"/>
      <c r="I2760" s="11"/>
    </row>
    <row r="2761" spans="1:9" hidden="1" x14ac:dyDescent="0.3">
      <c r="A2761" s="24">
        <v>2759</v>
      </c>
      <c r="B2761" s="11" t="str">
        <f>IFERROR(INDEX({"JSNY-BJ0001-01";"JSNY-JS0022-01";"JSNY-JS0002-01"},MATCH(D2761,{"BJ_zhongyu";"JS_WX_liteer";"JS_CZ_wodefeng"},0)),"")</f>
        <v>JSNY-JS0002-01</v>
      </c>
      <c r="C2761" s="11" t="str">
        <f>IFERROR(INDEX({"北京中裕世纪大酒店";"江苏利特尔绿色包装股份有限公司";"常州市金坛沃德丰电子科技有限公司"},MATCH(D2761,{"BJ_zhongyu";"JS_WX_liteer";"JS_CZ_wodefeng"},0)),"")</f>
        <v>常州市金坛沃德丰电子科技有限公司</v>
      </c>
      <c r="D2761" s="11" t="str">
        <f>[1]动作!$G2760</f>
        <v>JS_CZ_wodefeng</v>
      </c>
      <c r="E2761" s="11" t="str">
        <f>[1]动作!$D2760</f>
        <v>分系统1BMS3SOC过低一级故障</v>
      </c>
      <c r="F2761" s="11" t="s">
        <v>177</v>
      </c>
      <c r="G2761" s="12">
        <f>[1]动作!$A2760+[1]动作!$B2760</f>
        <v>43205.461863425924</v>
      </c>
      <c r="H2761" s="12"/>
      <c r="I2761" s="11"/>
    </row>
    <row r="2762" spans="1:9" hidden="1" x14ac:dyDescent="0.3">
      <c r="A2762" s="24">
        <v>2760</v>
      </c>
      <c r="B2762" s="11" t="str">
        <f>IFERROR(INDEX({"JSNY-BJ0001-01";"JSNY-JS0022-01";"JSNY-JS0002-01"},MATCH(D2762,{"BJ_zhongyu";"JS_WX_liteer";"JS_CZ_wodefeng"},0)),"")</f>
        <v>JSNY-JS0002-01</v>
      </c>
      <c r="C2762" s="11" t="str">
        <f>IFERROR(INDEX({"北京中裕世纪大酒店";"江苏利特尔绿色包装股份有限公司";"常州市金坛沃德丰电子科技有限公司"},MATCH(D2762,{"BJ_zhongyu";"JS_WX_liteer";"JS_CZ_wodefeng"},0)),"")</f>
        <v>常州市金坛沃德丰电子科技有限公司</v>
      </c>
      <c r="D2762" s="11" t="str">
        <f>[1]动作!$G2761</f>
        <v>JS_CZ_wodefeng</v>
      </c>
      <c r="E2762" s="11" t="str">
        <f>[1]动作!$D2761</f>
        <v>分系统1BMS3SOC过低二级故障</v>
      </c>
      <c r="F2762" s="11" t="s">
        <v>177</v>
      </c>
      <c r="G2762" s="12">
        <f>[1]动作!$A2761+[1]动作!$B2761</f>
        <v>43205.461863425924</v>
      </c>
      <c r="H2762" s="12"/>
      <c r="I2762" s="11"/>
    </row>
    <row r="2763" spans="1:9" hidden="1" x14ac:dyDescent="0.3">
      <c r="A2763" s="24">
        <v>2761</v>
      </c>
      <c r="B2763" s="11" t="str">
        <f>IFERROR(INDEX({"JSNY-BJ0001-01";"JSNY-JS0022-01";"JSNY-JS0002-01"},MATCH(D2763,{"BJ_zhongyu";"JS_WX_liteer";"JS_CZ_wodefeng"},0)),"")</f>
        <v>JSNY-JS0002-01</v>
      </c>
      <c r="C2763" s="11" t="str">
        <f>IFERROR(INDEX({"北京中裕世纪大酒店";"江苏利特尔绿色包装股份有限公司";"常州市金坛沃德丰电子科技有限公司"},MATCH(D2763,{"BJ_zhongyu";"JS_WX_liteer";"JS_CZ_wodefeng"},0)),"")</f>
        <v>常州市金坛沃德丰电子科技有限公司</v>
      </c>
      <c r="D2763" s="11" t="str">
        <f>[1]动作!$G2762</f>
        <v>JS_CZ_wodefeng</v>
      </c>
      <c r="E2763" s="11" t="str">
        <f>[1]动作!$D2762</f>
        <v>分系统1BMS1单体电压过低一级故障</v>
      </c>
      <c r="F2763" s="11" t="s">
        <v>177</v>
      </c>
      <c r="G2763" s="12">
        <f>[1]动作!$A2762+[1]动作!$B2762</f>
        <v>43205.462557870371</v>
      </c>
      <c r="H2763" s="12"/>
      <c r="I2763" s="11"/>
    </row>
    <row r="2764" spans="1:9" hidden="1" x14ac:dyDescent="0.3">
      <c r="A2764" s="24">
        <v>2762</v>
      </c>
      <c r="B2764" s="11" t="str">
        <f>IFERROR(INDEX({"JSNY-BJ0001-01";"JSNY-JS0022-01";"JSNY-JS0002-01"},MATCH(D2764,{"BJ_zhongyu";"JS_WX_liteer";"JS_CZ_wodefeng"},0)),"")</f>
        <v>JSNY-JS0002-01</v>
      </c>
      <c r="C2764" s="11" t="str">
        <f>IFERROR(INDEX({"北京中裕世纪大酒店";"江苏利特尔绿色包装股份有限公司";"常州市金坛沃德丰电子科技有限公司"},MATCH(D2764,{"BJ_zhongyu";"JS_WX_liteer";"JS_CZ_wodefeng"},0)),"")</f>
        <v>常州市金坛沃德丰电子科技有限公司</v>
      </c>
      <c r="D2764" s="11" t="str">
        <f>[1]动作!$G2763</f>
        <v>JS_CZ_wodefeng</v>
      </c>
      <c r="E2764" s="11" t="str">
        <f>[1]动作!$D2763</f>
        <v>分系统1BMS1单体电压过低二级故障</v>
      </c>
      <c r="F2764" s="11" t="s">
        <v>177</v>
      </c>
      <c r="G2764" s="12">
        <f>[1]动作!$A2763+[1]动作!$B2763</f>
        <v>43205.462557870371</v>
      </c>
      <c r="H2764" s="12"/>
      <c r="I2764" s="11"/>
    </row>
    <row r="2765" spans="1:9" hidden="1" x14ac:dyDescent="0.3">
      <c r="A2765" s="24">
        <v>2763</v>
      </c>
      <c r="B2765" s="11" t="str">
        <f>IFERROR(INDEX({"JSNY-BJ0001-01";"JSNY-JS0022-01";"JSNY-JS0002-01"},MATCH(D2765,{"BJ_zhongyu";"JS_WX_liteer";"JS_CZ_wodefeng"},0)),"")</f>
        <v>JSNY-JS0002-01</v>
      </c>
      <c r="C2765" s="11" t="str">
        <f>IFERROR(INDEX({"北京中裕世纪大酒店";"江苏利特尔绿色包装股份有限公司";"常州市金坛沃德丰电子科技有限公司"},MATCH(D2765,{"BJ_zhongyu";"JS_WX_liteer";"JS_CZ_wodefeng"},0)),"")</f>
        <v>常州市金坛沃德丰电子科技有限公司</v>
      </c>
      <c r="D2765" s="11" t="str">
        <f>[1]动作!$G2764</f>
        <v>JS_CZ_wodefeng</v>
      </c>
      <c r="E2765" s="11" t="str">
        <f>[1]动作!$D2764</f>
        <v>分系统1BMS3单体电压过低一级故障</v>
      </c>
      <c r="F2765" s="11" t="s">
        <v>177</v>
      </c>
      <c r="G2765" s="12">
        <f>[1]动作!$A2764+[1]动作!$B2764</f>
        <v>43205.462847222225</v>
      </c>
      <c r="H2765" s="12"/>
      <c r="I2765" s="11"/>
    </row>
    <row r="2766" spans="1:9" hidden="1" x14ac:dyDescent="0.3">
      <c r="A2766" s="24">
        <v>2764</v>
      </c>
      <c r="B2766" s="11" t="str">
        <f>IFERROR(INDEX({"JSNY-BJ0001-01";"JSNY-JS0022-01";"JSNY-JS0002-01"},MATCH(D2766,{"BJ_zhongyu";"JS_WX_liteer";"JS_CZ_wodefeng"},0)),"")</f>
        <v>JSNY-JS0002-01</v>
      </c>
      <c r="C2766" s="11" t="str">
        <f>IFERROR(INDEX({"北京中裕世纪大酒店";"江苏利特尔绿色包装股份有限公司";"常州市金坛沃德丰电子科技有限公司"},MATCH(D2766,{"BJ_zhongyu";"JS_WX_liteer";"JS_CZ_wodefeng"},0)),"")</f>
        <v>常州市金坛沃德丰电子科技有限公司</v>
      </c>
      <c r="D2766" s="11" t="str">
        <f>[1]动作!$G2765</f>
        <v>JS_CZ_wodefeng</v>
      </c>
      <c r="E2766" s="11" t="str">
        <f>[1]动作!$D2765</f>
        <v>分系统1BMS3单体电压过低二级故障</v>
      </c>
      <c r="F2766" s="11" t="s">
        <v>177</v>
      </c>
      <c r="G2766" s="12">
        <f>[1]动作!$A2765+[1]动作!$B2765</f>
        <v>43205.462847222225</v>
      </c>
      <c r="H2766" s="12"/>
      <c r="I2766" s="11"/>
    </row>
    <row r="2767" spans="1:9" hidden="1" x14ac:dyDescent="0.3">
      <c r="A2767" s="24">
        <v>2765</v>
      </c>
      <c r="B2767" s="11" t="str">
        <f>IFERROR(INDEX({"JSNY-BJ0001-01";"JSNY-JS0022-01";"JSNY-JS0002-01"},MATCH(D2767,{"BJ_zhongyu";"JS_WX_liteer";"JS_CZ_wodefeng"},0)),"")</f>
        <v>JSNY-JS0002-01</v>
      </c>
      <c r="C2767" s="11" t="str">
        <f>IFERROR(INDEX({"北京中裕世纪大酒店";"江苏利特尔绿色包装股份有限公司";"常州市金坛沃德丰电子科技有限公司"},MATCH(D2767,{"BJ_zhongyu";"JS_WX_liteer";"JS_CZ_wodefeng"},0)),"")</f>
        <v>常州市金坛沃德丰电子科技有限公司</v>
      </c>
      <c r="D2767" s="11" t="str">
        <f>[1]动作!$G2766</f>
        <v>JS_CZ_wodefeng</v>
      </c>
      <c r="E2767" s="11" t="str">
        <f>[1]动作!$D2766</f>
        <v>分系统1BMS2单体电压过低一级故障</v>
      </c>
      <c r="F2767" s="11" t="s">
        <v>177</v>
      </c>
      <c r="G2767" s="12">
        <f>[1]动作!$A2766+[1]动作!$B2766</f>
        <v>43205.463136574072</v>
      </c>
      <c r="H2767" s="12"/>
      <c r="I2767" s="11"/>
    </row>
    <row r="2768" spans="1:9" hidden="1" x14ac:dyDescent="0.3">
      <c r="A2768" s="24">
        <v>2766</v>
      </c>
      <c r="B2768" s="11" t="str">
        <f>IFERROR(INDEX({"JSNY-BJ0001-01";"JSNY-JS0022-01";"JSNY-JS0002-01"},MATCH(D2768,{"BJ_zhongyu";"JS_WX_liteer";"JS_CZ_wodefeng"},0)),"")</f>
        <v>JSNY-JS0002-01</v>
      </c>
      <c r="C2768" s="11" t="str">
        <f>IFERROR(INDEX({"北京中裕世纪大酒店";"江苏利特尔绿色包装股份有限公司";"常州市金坛沃德丰电子科技有限公司"},MATCH(D2768,{"BJ_zhongyu";"JS_WX_liteer";"JS_CZ_wodefeng"},0)),"")</f>
        <v>常州市金坛沃德丰电子科技有限公司</v>
      </c>
      <c r="D2768" s="11" t="str">
        <f>[1]动作!$G2767</f>
        <v>JS_CZ_wodefeng</v>
      </c>
      <c r="E2768" s="11" t="str">
        <f>[1]动作!$D2767</f>
        <v>分系统1BMS2单体电压过低二级故障</v>
      </c>
      <c r="F2768" s="11" t="s">
        <v>177</v>
      </c>
      <c r="G2768" s="12">
        <f>[1]动作!$A2767+[1]动作!$B2767</f>
        <v>43205.463136574072</v>
      </c>
      <c r="H2768" s="12"/>
      <c r="I2768" s="11"/>
    </row>
    <row r="2769" spans="1:9" hidden="1" x14ac:dyDescent="0.3">
      <c r="A2769" s="24">
        <v>2767</v>
      </c>
      <c r="B2769" s="11" t="str">
        <f>IFERROR(INDEX({"JSNY-BJ0001-01";"JSNY-JS0022-01";"JSNY-JS0002-01"},MATCH(D2769,{"BJ_zhongyu";"JS_WX_liteer";"JS_CZ_wodefeng"},0)),"")</f>
        <v>JSNY-JS0002-01</v>
      </c>
      <c r="C2769" s="11" t="str">
        <f>IFERROR(INDEX({"北京中裕世纪大酒店";"江苏利特尔绿色包装股份有限公司";"常州市金坛沃德丰电子科技有限公司"},MATCH(D2769,{"BJ_zhongyu";"JS_WX_liteer";"JS_CZ_wodefeng"},0)),"")</f>
        <v>常州市金坛沃德丰电子科技有限公司</v>
      </c>
      <c r="D2769" s="11" t="str">
        <f>[1]动作!$G2768</f>
        <v>JS_CZ_wodefeng</v>
      </c>
      <c r="E2769" s="11" t="str">
        <f>[1]动作!$D2768</f>
        <v>分系统1BMS5SOC过低一级故障</v>
      </c>
      <c r="F2769" s="11" t="s">
        <v>177</v>
      </c>
      <c r="G2769" s="12">
        <f>[1]动作!$A2768+[1]动作!$B2768</f>
        <v>43205.463483796295</v>
      </c>
      <c r="H2769" s="12"/>
      <c r="I2769" s="11"/>
    </row>
    <row r="2770" spans="1:9" hidden="1" x14ac:dyDescent="0.3">
      <c r="A2770" s="24">
        <v>2768</v>
      </c>
      <c r="B2770" s="11" t="str">
        <f>IFERROR(INDEX({"JSNY-BJ0001-01";"JSNY-JS0022-01";"JSNY-JS0002-01"},MATCH(D2770,{"BJ_zhongyu";"JS_WX_liteer";"JS_CZ_wodefeng"},0)),"")</f>
        <v>JSNY-JS0002-01</v>
      </c>
      <c r="C2770" s="11" t="str">
        <f>IFERROR(INDEX({"北京中裕世纪大酒店";"江苏利特尔绿色包装股份有限公司";"常州市金坛沃德丰电子科技有限公司"},MATCH(D2770,{"BJ_zhongyu";"JS_WX_liteer";"JS_CZ_wodefeng"},0)),"")</f>
        <v>常州市金坛沃德丰电子科技有限公司</v>
      </c>
      <c r="D2770" s="11" t="str">
        <f>[1]动作!$G2769</f>
        <v>JS_CZ_wodefeng</v>
      </c>
      <c r="E2770" s="11" t="str">
        <f>[1]动作!$D2769</f>
        <v>分系统1BMS5SOC过低二级故障</v>
      </c>
      <c r="F2770" s="11" t="s">
        <v>177</v>
      </c>
      <c r="G2770" s="12">
        <f>[1]动作!$A2769+[1]动作!$B2769</f>
        <v>43205.463483796295</v>
      </c>
      <c r="H2770" s="12"/>
      <c r="I2770" s="11"/>
    </row>
    <row r="2771" spans="1:9" hidden="1" x14ac:dyDescent="0.3">
      <c r="A2771" s="24">
        <v>2769</v>
      </c>
      <c r="B2771" s="11" t="str">
        <f>IFERROR(INDEX({"JSNY-BJ0001-01";"JSNY-JS0022-01";"JSNY-JS0002-01"},MATCH(D2771,{"BJ_zhongyu";"JS_WX_liteer";"JS_CZ_wodefeng"},0)),"")</f>
        <v>JSNY-JS0002-01</v>
      </c>
      <c r="C2771" s="11" t="str">
        <f>IFERROR(INDEX({"北京中裕世纪大酒店";"江苏利特尔绿色包装股份有限公司";"常州市金坛沃德丰电子科技有限公司"},MATCH(D2771,{"BJ_zhongyu";"JS_WX_liteer";"JS_CZ_wodefeng"},0)),"")</f>
        <v>常州市金坛沃德丰电子科技有限公司</v>
      </c>
      <c r="D2771" s="11" t="str">
        <f>[1]动作!$G2770</f>
        <v>JS_CZ_wodefeng</v>
      </c>
      <c r="E2771" s="11" t="str">
        <f>[1]动作!$D2770</f>
        <v>分系统1BMS5单体电压过低一级故障</v>
      </c>
      <c r="F2771" s="11" t="s">
        <v>177</v>
      </c>
      <c r="G2771" s="12">
        <f>[1]动作!$A2770+[1]动作!$B2770</f>
        <v>43205.463541666664</v>
      </c>
      <c r="H2771" s="12"/>
      <c r="I2771" s="11"/>
    </row>
    <row r="2772" spans="1:9" hidden="1" x14ac:dyDescent="0.3">
      <c r="A2772" s="24">
        <v>2770</v>
      </c>
      <c r="B2772" s="11" t="str">
        <f>IFERROR(INDEX({"JSNY-BJ0001-01";"JSNY-JS0022-01";"JSNY-JS0002-01"},MATCH(D2772,{"BJ_zhongyu";"JS_WX_liteer";"JS_CZ_wodefeng"},0)),"")</f>
        <v>JSNY-JS0002-01</v>
      </c>
      <c r="C2772" s="11" t="str">
        <f>IFERROR(INDEX({"北京中裕世纪大酒店";"江苏利特尔绿色包装股份有限公司";"常州市金坛沃德丰电子科技有限公司"},MATCH(D2772,{"BJ_zhongyu";"JS_WX_liteer";"JS_CZ_wodefeng"},0)),"")</f>
        <v>常州市金坛沃德丰电子科技有限公司</v>
      </c>
      <c r="D2772" s="11" t="str">
        <f>[1]动作!$G2771</f>
        <v>JS_CZ_wodefeng</v>
      </c>
      <c r="E2772" s="11" t="str">
        <f>[1]动作!$D2771</f>
        <v>分系统1BMS5单体电压过低二级故障</v>
      </c>
      <c r="F2772" s="11" t="s">
        <v>177</v>
      </c>
      <c r="G2772" s="12">
        <f>[1]动作!$A2771+[1]动作!$B2771</f>
        <v>43205.463541666664</v>
      </c>
      <c r="H2772" s="12"/>
      <c r="I2772" s="11"/>
    </row>
    <row r="2773" spans="1:9" hidden="1" x14ac:dyDescent="0.3">
      <c r="A2773" s="24">
        <v>2771</v>
      </c>
      <c r="B2773" s="11" t="str">
        <f>IFERROR(INDEX({"JSNY-BJ0001-01";"JSNY-JS0022-01";"JSNY-JS0002-01"},MATCH(D2773,{"BJ_zhongyu";"JS_WX_liteer";"JS_CZ_wodefeng"},0)),"")</f>
        <v>JSNY-JS0002-01</v>
      </c>
      <c r="C2773" s="11" t="str">
        <f>IFERROR(INDEX({"北京中裕世纪大酒店";"江苏利特尔绿色包装股份有限公司";"常州市金坛沃德丰电子科技有限公司"},MATCH(D2773,{"BJ_zhongyu";"JS_WX_liteer";"JS_CZ_wodefeng"},0)),"")</f>
        <v>常州市金坛沃德丰电子科技有限公司</v>
      </c>
      <c r="D2773" s="11" t="str">
        <f>[1]动作!$G2772</f>
        <v>JS_CZ_wodefeng</v>
      </c>
      <c r="E2773" s="11" t="str">
        <f>[1]动作!$D2772</f>
        <v>分系统1BMS6SOC过低一级故障</v>
      </c>
      <c r="F2773" s="11" t="s">
        <v>177</v>
      </c>
      <c r="G2773" s="12">
        <f>[1]动作!$A2772+[1]动作!$B2772</f>
        <v>43205.463773148149</v>
      </c>
      <c r="H2773" s="12"/>
      <c r="I2773" s="11"/>
    </row>
    <row r="2774" spans="1:9" hidden="1" x14ac:dyDescent="0.3">
      <c r="A2774" s="24">
        <v>2772</v>
      </c>
      <c r="B2774" s="11" t="str">
        <f>IFERROR(INDEX({"JSNY-BJ0001-01";"JSNY-JS0022-01";"JSNY-JS0002-01"},MATCH(D2774,{"BJ_zhongyu";"JS_WX_liteer";"JS_CZ_wodefeng"},0)),"")</f>
        <v>JSNY-JS0002-01</v>
      </c>
      <c r="C2774" s="11" t="str">
        <f>IFERROR(INDEX({"北京中裕世纪大酒店";"江苏利特尔绿色包装股份有限公司";"常州市金坛沃德丰电子科技有限公司"},MATCH(D2774,{"BJ_zhongyu";"JS_WX_liteer";"JS_CZ_wodefeng"},0)),"")</f>
        <v>常州市金坛沃德丰电子科技有限公司</v>
      </c>
      <c r="D2774" s="11" t="str">
        <f>[1]动作!$G2773</f>
        <v>JS_CZ_wodefeng</v>
      </c>
      <c r="E2774" s="11" t="str">
        <f>[1]动作!$D2773</f>
        <v>分系统1BMS6SOC过低二级故障</v>
      </c>
      <c r="F2774" s="11" t="s">
        <v>177</v>
      </c>
      <c r="G2774" s="12">
        <f>[1]动作!$A2773+[1]动作!$B2773</f>
        <v>43205.463773148149</v>
      </c>
      <c r="H2774" s="12"/>
      <c r="I2774" s="11"/>
    </row>
    <row r="2775" spans="1:9" hidden="1" x14ac:dyDescent="0.3">
      <c r="A2775" s="24">
        <v>2773</v>
      </c>
      <c r="B2775" s="11" t="str">
        <f>IFERROR(INDEX({"JSNY-BJ0001-01";"JSNY-JS0022-01";"JSNY-JS0002-01"},MATCH(D2775,{"BJ_zhongyu";"JS_WX_liteer";"JS_CZ_wodefeng"},0)),"")</f>
        <v>JSNY-JS0002-01</v>
      </c>
      <c r="C2775" s="11" t="str">
        <f>IFERROR(INDEX({"北京中裕世纪大酒店";"江苏利特尔绿色包装股份有限公司";"常州市金坛沃德丰电子科技有限公司"},MATCH(D2775,{"BJ_zhongyu";"JS_WX_liteer";"JS_CZ_wodefeng"},0)),"")</f>
        <v>常州市金坛沃德丰电子科技有限公司</v>
      </c>
      <c r="D2775" s="11" t="str">
        <f>[1]动作!$G2774</f>
        <v>JS_CZ_wodefeng</v>
      </c>
      <c r="E2775" s="11" t="str">
        <f>[1]动作!$D2774</f>
        <v>分系统1BMS4单体电压过低一级故障</v>
      </c>
      <c r="F2775" s="11" t="s">
        <v>177</v>
      </c>
      <c r="G2775" s="12">
        <f>[1]动作!$A2774+[1]动作!$B2774</f>
        <v>43205.46435185185</v>
      </c>
      <c r="H2775" s="12"/>
      <c r="I2775" s="11"/>
    </row>
    <row r="2776" spans="1:9" hidden="1" x14ac:dyDescent="0.3">
      <c r="A2776" s="24">
        <v>2774</v>
      </c>
      <c r="B2776" s="11" t="str">
        <f>IFERROR(INDEX({"JSNY-BJ0001-01";"JSNY-JS0022-01";"JSNY-JS0002-01"},MATCH(D2776,{"BJ_zhongyu";"JS_WX_liteer";"JS_CZ_wodefeng"},0)),"")</f>
        <v>JSNY-JS0002-01</v>
      </c>
      <c r="C2776" s="11" t="str">
        <f>IFERROR(INDEX({"北京中裕世纪大酒店";"江苏利特尔绿色包装股份有限公司";"常州市金坛沃德丰电子科技有限公司"},MATCH(D2776,{"BJ_zhongyu";"JS_WX_liteer";"JS_CZ_wodefeng"},0)),"")</f>
        <v>常州市金坛沃德丰电子科技有限公司</v>
      </c>
      <c r="D2776" s="11" t="str">
        <f>[1]动作!$G2775</f>
        <v>JS_CZ_wodefeng</v>
      </c>
      <c r="E2776" s="11" t="str">
        <f>[1]动作!$D2775</f>
        <v>分系统1BMS4单体电压过低二级故障</v>
      </c>
      <c r="F2776" s="11" t="s">
        <v>177</v>
      </c>
      <c r="G2776" s="12">
        <f>[1]动作!$A2775+[1]动作!$B2775</f>
        <v>43205.46435185185</v>
      </c>
      <c r="H2776" s="12"/>
      <c r="I2776" s="11"/>
    </row>
    <row r="2777" spans="1:9" hidden="1" x14ac:dyDescent="0.3">
      <c r="A2777" s="24">
        <v>2775</v>
      </c>
      <c r="B2777" s="11" t="str">
        <f>IFERROR(INDEX({"JSNY-BJ0001-01";"JSNY-JS0022-01";"JSNY-JS0002-01"},MATCH(D2777,{"BJ_zhongyu";"JS_WX_liteer";"JS_CZ_wodefeng"},0)),"")</f>
        <v>JSNY-JS0002-01</v>
      </c>
      <c r="C2777" s="11" t="str">
        <f>IFERROR(INDEX({"北京中裕世纪大酒店";"江苏利特尔绿色包装股份有限公司";"常州市金坛沃德丰电子科技有限公司"},MATCH(D2777,{"BJ_zhongyu";"JS_WX_liteer";"JS_CZ_wodefeng"},0)),"")</f>
        <v>常州市金坛沃德丰电子科技有限公司</v>
      </c>
      <c r="D2777" s="11" t="str">
        <f>[1]动作!$G2776</f>
        <v>JS_CZ_wodefeng</v>
      </c>
      <c r="E2777" s="11" t="str">
        <f>[1]动作!$D2776</f>
        <v>分系统1BMS6单体电压过低一级故障</v>
      </c>
      <c r="F2777" s="11" t="s">
        <v>177</v>
      </c>
      <c r="G2777" s="12">
        <f>[1]动作!$A2776+[1]动作!$B2776</f>
        <v>43205.46435185185</v>
      </c>
      <c r="H2777" s="12"/>
      <c r="I2777" s="11"/>
    </row>
    <row r="2778" spans="1:9" hidden="1" x14ac:dyDescent="0.3">
      <c r="A2778" s="24">
        <v>2776</v>
      </c>
      <c r="B2778" s="11" t="str">
        <f>IFERROR(INDEX({"JSNY-BJ0001-01";"JSNY-JS0022-01";"JSNY-JS0002-01"},MATCH(D2778,{"BJ_zhongyu";"JS_WX_liteer";"JS_CZ_wodefeng"},0)),"")</f>
        <v>JSNY-JS0002-01</v>
      </c>
      <c r="C2778" s="11" t="str">
        <f>IFERROR(INDEX({"北京中裕世纪大酒店";"江苏利特尔绿色包装股份有限公司";"常州市金坛沃德丰电子科技有限公司"},MATCH(D2778,{"BJ_zhongyu";"JS_WX_liteer";"JS_CZ_wodefeng"},0)),"")</f>
        <v>常州市金坛沃德丰电子科技有限公司</v>
      </c>
      <c r="D2778" s="11" t="str">
        <f>[1]动作!$G2777</f>
        <v>JS_CZ_wodefeng</v>
      </c>
      <c r="E2778" s="11" t="str">
        <f>[1]动作!$D2777</f>
        <v>分系统1BMS6单体电压过低二级故障</v>
      </c>
      <c r="F2778" s="11" t="s">
        <v>177</v>
      </c>
      <c r="G2778" s="12">
        <f>[1]动作!$A2777+[1]动作!$B2777</f>
        <v>43205.46435185185</v>
      </c>
      <c r="H2778" s="12"/>
      <c r="I2778" s="11"/>
    </row>
    <row r="2779" spans="1:9" hidden="1" x14ac:dyDescent="0.3">
      <c r="A2779" s="24">
        <v>2777</v>
      </c>
      <c r="B2779" s="11" t="str">
        <f>IFERROR(INDEX({"JSNY-BJ0001-01";"JSNY-JS0022-01";"JSNY-JS0002-01"},MATCH(D2779,{"BJ_zhongyu";"JS_WX_liteer";"JS_CZ_wodefeng"},0)),"")</f>
        <v>JSNY-JS0002-01</v>
      </c>
      <c r="C2779" s="11" t="str">
        <f>IFERROR(INDEX({"北京中裕世纪大酒店";"江苏利特尔绿色包装股份有限公司";"常州市金坛沃德丰电子科技有限公司"},MATCH(D2779,{"BJ_zhongyu";"JS_WX_liteer";"JS_CZ_wodefeng"},0)),"")</f>
        <v>常州市金坛沃德丰电子科技有限公司</v>
      </c>
      <c r="D2779" s="11" t="str">
        <f>[1]动作!$G2778</f>
        <v>JS_CZ_wodefeng</v>
      </c>
      <c r="E2779" s="11" t="str">
        <f>[1]动作!$D2778</f>
        <v>分系统1BMS4SOC过低一级故障</v>
      </c>
      <c r="F2779" s="11" t="s">
        <v>177</v>
      </c>
      <c r="G2779" s="12">
        <f>[1]动作!$A2778+[1]动作!$B2778</f>
        <v>43205.464884259258</v>
      </c>
      <c r="H2779" s="12"/>
      <c r="I2779" s="11"/>
    </row>
    <row r="2780" spans="1:9" hidden="1" x14ac:dyDescent="0.3">
      <c r="A2780" s="24">
        <v>2778</v>
      </c>
      <c r="B2780" s="11" t="str">
        <f>IFERROR(INDEX({"JSNY-BJ0001-01";"JSNY-JS0022-01";"JSNY-JS0002-01"},MATCH(D2780,{"BJ_zhongyu";"JS_WX_liteer";"JS_CZ_wodefeng"},0)),"")</f>
        <v>JSNY-JS0002-01</v>
      </c>
      <c r="C2780" s="11" t="str">
        <f>IFERROR(INDEX({"北京中裕世纪大酒店";"江苏利特尔绿色包装股份有限公司";"常州市金坛沃德丰电子科技有限公司"},MATCH(D2780,{"BJ_zhongyu";"JS_WX_liteer";"JS_CZ_wodefeng"},0)),"")</f>
        <v>常州市金坛沃德丰电子科技有限公司</v>
      </c>
      <c r="D2780" s="11" t="str">
        <f>[1]动作!$G2779</f>
        <v>JS_CZ_wodefeng</v>
      </c>
      <c r="E2780" s="11" t="str">
        <f>[1]动作!$D2779</f>
        <v>分系统1BMS4SOC过低二级故障</v>
      </c>
      <c r="F2780" s="11" t="s">
        <v>177</v>
      </c>
      <c r="G2780" s="12">
        <f>[1]动作!$A2779+[1]动作!$B2779</f>
        <v>43205.464884259258</v>
      </c>
      <c r="H2780" s="12"/>
      <c r="I2780" s="11"/>
    </row>
    <row r="2781" spans="1:9" hidden="1" x14ac:dyDescent="0.3">
      <c r="A2781" s="24">
        <v>2779</v>
      </c>
      <c r="B2781" s="11" t="str">
        <f>IFERROR(INDEX({"JSNY-BJ0001-01";"JSNY-JS0022-01";"JSNY-JS0002-01"},MATCH(D2781,{"BJ_zhongyu";"JS_WX_liteer";"JS_CZ_wodefeng"},0)),"")</f>
        <v>JSNY-JS0002-01</v>
      </c>
      <c r="C2781" s="11" t="str">
        <f>IFERROR(INDEX({"北京中裕世纪大酒店";"江苏利特尔绿色包装股份有限公司";"常州市金坛沃德丰电子科技有限公司"},MATCH(D2781,{"BJ_zhongyu";"JS_WX_liteer";"JS_CZ_wodefeng"},0)),"")</f>
        <v>常州市金坛沃德丰电子科技有限公司</v>
      </c>
      <c r="D2781" s="11" t="str">
        <f>[1]动作!$G2780</f>
        <v>JS_CZ_wodefeng</v>
      </c>
      <c r="E2781" s="11" t="str">
        <f>[1]动作!$D2780</f>
        <v>分系统1BMS1SOC过低一级故障</v>
      </c>
      <c r="F2781" s="11" t="s">
        <v>177</v>
      </c>
      <c r="G2781" s="12">
        <f>[1]动作!$A2780+[1]动作!$B2780</f>
        <v>43205.465219907404</v>
      </c>
      <c r="H2781" s="12"/>
      <c r="I2781" s="11"/>
    </row>
    <row r="2782" spans="1:9" hidden="1" x14ac:dyDescent="0.3">
      <c r="A2782" s="24">
        <v>2780</v>
      </c>
      <c r="B2782" s="11" t="str">
        <f>IFERROR(INDEX({"JSNY-BJ0001-01";"JSNY-JS0022-01";"JSNY-JS0002-01"},MATCH(D2782,{"BJ_zhongyu";"JS_WX_liteer";"JS_CZ_wodefeng"},0)),"")</f>
        <v>JSNY-JS0002-01</v>
      </c>
      <c r="C2782" s="11" t="str">
        <f>IFERROR(INDEX({"北京中裕世纪大酒店";"江苏利特尔绿色包装股份有限公司";"常州市金坛沃德丰电子科技有限公司"},MATCH(D2782,{"BJ_zhongyu";"JS_WX_liteer";"JS_CZ_wodefeng"},0)),"")</f>
        <v>常州市金坛沃德丰电子科技有限公司</v>
      </c>
      <c r="D2782" s="11" t="str">
        <f>[1]动作!$G2781</f>
        <v>JS_CZ_wodefeng</v>
      </c>
      <c r="E2782" s="11" t="str">
        <f>[1]动作!$D2781</f>
        <v>分系统1BMS1SOC过低二级故障</v>
      </c>
      <c r="F2782" s="11" t="s">
        <v>177</v>
      </c>
      <c r="G2782" s="12">
        <f>[1]动作!$A2781+[1]动作!$B2781</f>
        <v>43205.465219907404</v>
      </c>
      <c r="H2782" s="12"/>
      <c r="I2782" s="11"/>
    </row>
    <row r="2783" spans="1:9" hidden="1" x14ac:dyDescent="0.3">
      <c r="A2783" s="24">
        <v>2781</v>
      </c>
      <c r="B2783" s="11" t="str">
        <f>IFERROR(INDEX({"JSNY-BJ0001-01";"JSNY-JS0022-01";"JSNY-JS0002-01"},MATCH(D2783,{"BJ_zhongyu";"JS_WX_liteer";"JS_CZ_wodefeng"},0)),"")</f>
        <v>JSNY-JS0002-01</v>
      </c>
      <c r="C2783" s="11" t="str">
        <f>IFERROR(INDEX({"北京中裕世纪大酒店";"江苏利特尔绿色包装股份有限公司";"常州市金坛沃德丰电子科技有限公司"},MATCH(D2783,{"BJ_zhongyu";"JS_WX_liteer";"JS_CZ_wodefeng"},0)),"")</f>
        <v>常州市金坛沃德丰电子科技有限公司</v>
      </c>
      <c r="D2783" s="11" t="str">
        <f>[1]动作!$G2782</f>
        <v>JS_CZ_wodefeng</v>
      </c>
      <c r="E2783" s="11" t="str">
        <f>[1]动作!$D2782</f>
        <v>分系统1BMS2SOC过低一级故障</v>
      </c>
      <c r="F2783" s="11" t="s">
        <v>177</v>
      </c>
      <c r="G2783" s="12">
        <f>[1]动作!$A2782+[1]动作!$B2782</f>
        <v>43205.466620370367</v>
      </c>
      <c r="H2783" s="12"/>
      <c r="I2783" s="11"/>
    </row>
    <row r="2784" spans="1:9" hidden="1" x14ac:dyDescent="0.3">
      <c r="A2784" s="24">
        <v>2782</v>
      </c>
      <c r="B2784" s="11" t="str">
        <f>IFERROR(INDEX({"JSNY-BJ0001-01";"JSNY-JS0022-01";"JSNY-JS0002-01"},MATCH(D2784,{"BJ_zhongyu";"JS_WX_liteer";"JS_CZ_wodefeng"},0)),"")</f>
        <v>JSNY-JS0002-01</v>
      </c>
      <c r="C2784" s="11" t="str">
        <f>IFERROR(INDEX({"北京中裕世纪大酒店";"江苏利特尔绿色包装股份有限公司";"常州市金坛沃德丰电子科技有限公司"},MATCH(D2784,{"BJ_zhongyu";"JS_WX_liteer";"JS_CZ_wodefeng"},0)),"")</f>
        <v>常州市金坛沃德丰电子科技有限公司</v>
      </c>
      <c r="D2784" s="11" t="str">
        <f>[1]动作!$G2783</f>
        <v>JS_CZ_wodefeng</v>
      </c>
      <c r="E2784" s="11" t="str">
        <f>[1]动作!$D2783</f>
        <v>分系统1BMS2SOC过低二级故障</v>
      </c>
      <c r="F2784" s="11" t="s">
        <v>177</v>
      </c>
      <c r="G2784" s="12">
        <f>[1]动作!$A2783+[1]动作!$B2783</f>
        <v>43205.466620370367</v>
      </c>
      <c r="H2784" s="12"/>
      <c r="I2784" s="11"/>
    </row>
    <row r="2785" spans="1:9" hidden="1" x14ac:dyDescent="0.3">
      <c r="A2785" s="24">
        <v>2783</v>
      </c>
      <c r="B2785" s="11" t="str">
        <f>IFERROR(INDEX({"JSNY-BJ0001-01";"JSNY-JS0022-01";"JSNY-JS0002-01"},MATCH(D2785,{"BJ_zhongyu";"JS_WX_liteer";"JS_CZ_wodefeng"},0)),"")</f>
        <v>JSNY-JS0002-01</v>
      </c>
      <c r="C2785" s="11" t="str">
        <f>IFERROR(INDEX({"北京中裕世纪大酒店";"江苏利特尔绿色包装股份有限公司";"常州市金坛沃德丰电子科技有限公司"},MATCH(D2785,{"BJ_zhongyu";"JS_WX_liteer";"JS_CZ_wodefeng"},0)),"")</f>
        <v>常州市金坛沃德丰电子科技有限公司</v>
      </c>
      <c r="D2785" s="11" t="str">
        <f>[1]动作!$G2784</f>
        <v>JS_CZ_wodefeng</v>
      </c>
      <c r="E2785" s="11" t="str">
        <f>[1]动作!$D2784</f>
        <v>分系统1告警状态</v>
      </c>
      <c r="F2785" s="11" t="s">
        <v>178</v>
      </c>
      <c r="G2785" s="12">
        <f>[1]动作!$A2784+[1]动作!$B2784</f>
        <v>43205.471828703703</v>
      </c>
      <c r="H2785" s="12"/>
      <c r="I2785" s="11"/>
    </row>
    <row r="2786" spans="1:9" hidden="1" x14ac:dyDescent="0.3">
      <c r="A2786" s="24">
        <v>2784</v>
      </c>
      <c r="B2786" s="11" t="str">
        <f>IFERROR(INDEX({"JSNY-BJ0001-01";"JSNY-JS0022-01";"JSNY-JS0002-01"},MATCH(D2786,{"BJ_zhongyu";"JS_WX_liteer";"JS_CZ_wodefeng"},0)),"")</f>
        <v>JSNY-JS0002-01</v>
      </c>
      <c r="C2786" s="11" t="str">
        <f>IFERROR(INDEX({"北京中裕世纪大酒店";"江苏利特尔绿色包装股份有限公司";"常州市金坛沃德丰电子科技有限公司"},MATCH(D2786,{"BJ_zhongyu";"JS_WX_liteer";"JS_CZ_wodefeng"},0)),"")</f>
        <v>常州市金坛沃德丰电子科技有限公司</v>
      </c>
      <c r="D2786" s="11" t="str">
        <f>[1]动作!$G2785</f>
        <v>JS_CZ_wodefeng</v>
      </c>
      <c r="E2786" s="11" t="str">
        <f>[1]动作!$D2785</f>
        <v>分系统1BCMS2告警状态</v>
      </c>
      <c r="F2786" s="11" t="s">
        <v>177</v>
      </c>
      <c r="G2786" s="12">
        <f>[1]动作!$A2785+[1]动作!$B2785</f>
        <v>43205.471828703703</v>
      </c>
      <c r="H2786" s="12"/>
      <c r="I2786" s="11"/>
    </row>
    <row r="2787" spans="1:9" hidden="1" x14ac:dyDescent="0.3">
      <c r="A2787" s="24">
        <v>2785</v>
      </c>
      <c r="B2787" s="11" t="str">
        <f>IFERROR(INDEX({"JSNY-BJ0001-01";"JSNY-JS0022-01";"JSNY-JS0002-01"},MATCH(D2787,{"BJ_zhongyu";"JS_WX_liteer";"JS_CZ_wodefeng"},0)),"")</f>
        <v>JSNY-JS0002-01</v>
      </c>
      <c r="C2787" s="11" t="str">
        <f>IFERROR(INDEX({"北京中裕世纪大酒店";"江苏利特尔绿色包装股份有限公司";"常州市金坛沃德丰电子科技有限公司"},MATCH(D2787,{"BJ_zhongyu";"JS_WX_liteer";"JS_CZ_wodefeng"},0)),"")</f>
        <v>常州市金坛沃德丰电子科技有限公司</v>
      </c>
      <c r="D2787" s="11" t="str">
        <f>[1]动作!$G2786</f>
        <v>JS_CZ_wodefeng</v>
      </c>
      <c r="E2787" s="11" t="str">
        <f>[1]动作!$D2786</f>
        <v>分系统1BCMS5告警状态</v>
      </c>
      <c r="F2787" s="11" t="s">
        <v>177</v>
      </c>
      <c r="G2787" s="12">
        <f>[1]动作!$A2786+[1]动作!$B2786</f>
        <v>43205.472870370373</v>
      </c>
      <c r="H2787" s="12"/>
      <c r="I2787" s="11"/>
    </row>
    <row r="2788" spans="1:9" hidden="1" x14ac:dyDescent="0.3">
      <c r="A2788" s="24">
        <v>2786</v>
      </c>
      <c r="B2788" s="11" t="str">
        <f>IFERROR(INDEX({"JSNY-BJ0001-01";"JSNY-JS0022-01";"JSNY-JS0002-01"},MATCH(D2788,{"BJ_zhongyu";"JS_WX_liteer";"JS_CZ_wodefeng"},0)),"")</f>
        <v>JSNY-JS0002-01</v>
      </c>
      <c r="C2788" s="11" t="str">
        <f>IFERROR(INDEX({"北京中裕世纪大酒店";"江苏利特尔绿色包装股份有限公司";"常州市金坛沃德丰电子科技有限公司"},MATCH(D2788,{"BJ_zhongyu";"JS_WX_liteer";"JS_CZ_wodefeng"},0)),"")</f>
        <v>常州市金坛沃德丰电子科技有限公司</v>
      </c>
      <c r="D2788" s="11" t="str">
        <f>[1]动作!$G2787</f>
        <v>JS_CZ_wodefeng</v>
      </c>
      <c r="E2788" s="11" t="str">
        <f>[1]动作!$D2787</f>
        <v>分系统1BCMS3告警状态</v>
      </c>
      <c r="F2788" s="11" t="s">
        <v>177</v>
      </c>
      <c r="G2788" s="12">
        <f>[1]动作!$A2787+[1]动作!$B2787</f>
        <v>43205.473275462966</v>
      </c>
      <c r="H2788" s="12"/>
      <c r="I2788" s="11"/>
    </row>
    <row r="2789" spans="1:9" hidden="1" x14ac:dyDescent="0.3">
      <c r="A2789" s="24">
        <v>2787</v>
      </c>
      <c r="B2789" s="11" t="str">
        <f>IFERROR(INDEX({"JSNY-BJ0001-01";"JSNY-JS0022-01";"JSNY-JS0002-01"},MATCH(D2789,{"BJ_zhongyu";"JS_WX_liteer";"JS_CZ_wodefeng"},0)),"")</f>
        <v>JSNY-JS0002-01</v>
      </c>
      <c r="C2789" s="11" t="str">
        <f>IFERROR(INDEX({"北京中裕世纪大酒店";"江苏利特尔绿色包装股份有限公司";"常州市金坛沃德丰电子科技有限公司"},MATCH(D2789,{"BJ_zhongyu";"JS_WX_liteer";"JS_CZ_wodefeng"},0)),"")</f>
        <v>常州市金坛沃德丰电子科技有限公司</v>
      </c>
      <c r="D2789" s="11" t="str">
        <f>[1]动作!$G2788</f>
        <v>JS_CZ_wodefeng</v>
      </c>
      <c r="E2789" s="11" t="str">
        <f>[1]动作!$D2788</f>
        <v>分系统1BCMS1告警状态</v>
      </c>
      <c r="F2789" s="11" t="s">
        <v>177</v>
      </c>
      <c r="G2789" s="12">
        <f>[1]动作!$A2788+[1]动作!$B2788</f>
        <v>43205.473738425928</v>
      </c>
      <c r="H2789" s="12"/>
      <c r="I2789" s="11"/>
    </row>
    <row r="2790" spans="1:9" hidden="1" x14ac:dyDescent="0.3">
      <c r="A2790" s="24">
        <v>2788</v>
      </c>
      <c r="B2790" s="11" t="str">
        <f>IFERROR(INDEX({"JSNY-BJ0001-01";"JSNY-JS0022-01";"JSNY-JS0002-01"},MATCH(D2790,{"BJ_zhongyu";"JS_WX_liteer";"JS_CZ_wodefeng"},0)),"")</f>
        <v>JSNY-JS0002-01</v>
      </c>
      <c r="C2790" s="11" t="str">
        <f>IFERROR(INDEX({"北京中裕世纪大酒店";"江苏利特尔绿色包装股份有限公司";"常州市金坛沃德丰电子科技有限公司"},MATCH(D2790,{"BJ_zhongyu";"JS_WX_liteer";"JS_CZ_wodefeng"},0)),"")</f>
        <v>常州市金坛沃德丰电子科技有限公司</v>
      </c>
      <c r="D2790" s="11" t="str">
        <f>[1]动作!$G2789</f>
        <v>JS_CZ_wodefeng</v>
      </c>
      <c r="E2790" s="11" t="str">
        <f>[1]动作!$D2789</f>
        <v>分系统1BCMS6告警状态</v>
      </c>
      <c r="F2790" s="11" t="s">
        <v>177</v>
      </c>
      <c r="G2790" s="12">
        <f>[1]动作!$A2789+[1]动作!$B2789</f>
        <v>43205.473969907405</v>
      </c>
      <c r="H2790" s="12"/>
      <c r="I2790" s="11"/>
    </row>
    <row r="2791" spans="1:9" hidden="1" x14ac:dyDescent="0.3">
      <c r="A2791" s="24">
        <v>2789</v>
      </c>
      <c r="B2791" s="11" t="str">
        <f>IFERROR(INDEX({"JSNY-BJ0001-01";"JSNY-JS0022-01";"JSNY-JS0002-01"},MATCH(D2791,{"BJ_zhongyu";"JS_WX_liteer";"JS_CZ_wodefeng"},0)),"")</f>
        <v>JSNY-JS0002-01</v>
      </c>
      <c r="C2791" s="11" t="str">
        <f>IFERROR(INDEX({"北京中裕世纪大酒店";"江苏利特尔绿色包装股份有限公司";"常州市金坛沃德丰电子科技有限公司"},MATCH(D2791,{"BJ_zhongyu";"JS_WX_liteer";"JS_CZ_wodefeng"},0)),"")</f>
        <v>常州市金坛沃德丰电子科技有限公司</v>
      </c>
      <c r="D2791" s="11" t="str">
        <f>[1]动作!$G2790</f>
        <v>JS_CZ_wodefeng</v>
      </c>
      <c r="E2791" s="11" t="str">
        <f>[1]动作!$D2790</f>
        <v>分系统1BCMS4告警状态</v>
      </c>
      <c r="F2791" s="11" t="s">
        <v>177</v>
      </c>
      <c r="G2791" s="12">
        <f>[1]动作!$A2790+[1]动作!$B2790</f>
        <v>43205.474143518521</v>
      </c>
      <c r="H2791" s="12"/>
      <c r="I2791" s="11"/>
    </row>
    <row r="2792" spans="1:9" hidden="1" x14ac:dyDescent="0.3">
      <c r="A2792" s="24">
        <v>2790</v>
      </c>
      <c r="B2792" s="11" t="str">
        <f>IFERROR(INDEX({"JSNY-BJ0001-01";"JSNY-JS0022-01";"JSNY-JS0002-01"},MATCH(D2792,{"BJ_zhongyu";"JS_WX_liteer";"JS_CZ_wodefeng"},0)),"")</f>
        <v>JSNY-JS0002-01</v>
      </c>
      <c r="C2792" s="11" t="str">
        <f>IFERROR(INDEX({"北京中裕世纪大酒店";"江苏利特尔绿色包装股份有限公司";"常州市金坛沃德丰电子科技有限公司"},MATCH(D2792,{"BJ_zhongyu";"JS_WX_liteer";"JS_CZ_wodefeng"},0)),"")</f>
        <v>常州市金坛沃德丰电子科技有限公司</v>
      </c>
      <c r="D2792" s="11" t="str">
        <f>[1]动作!$G2791</f>
        <v>JS_CZ_wodefeng</v>
      </c>
      <c r="E2792" s="11" t="str">
        <f>[1]动作!$D2791</f>
        <v>分系统1故障状态</v>
      </c>
      <c r="F2792" s="11" t="s">
        <v>178</v>
      </c>
      <c r="G2792" s="12">
        <f>[1]动作!$A2791+[1]动作!$B2791</f>
        <v>43205.475995370369</v>
      </c>
      <c r="H2792" s="12"/>
      <c r="I2792" s="11"/>
    </row>
    <row r="2793" spans="1:9" hidden="1" x14ac:dyDescent="0.3">
      <c r="A2793" s="24">
        <v>2791</v>
      </c>
      <c r="B2793" s="11" t="str">
        <f>IFERROR(INDEX({"JSNY-BJ0001-01";"JSNY-JS0022-01";"JSNY-JS0002-01"},MATCH(D2793,{"BJ_zhongyu";"JS_WX_liteer";"JS_CZ_wodefeng"},0)),"")</f>
        <v>JSNY-JS0002-01</v>
      </c>
      <c r="C2793" s="11" t="str">
        <f>IFERROR(INDEX({"北京中裕世纪大酒店";"江苏利特尔绿色包装股份有限公司";"常州市金坛沃德丰电子科技有限公司"},MATCH(D2793,{"BJ_zhongyu";"JS_WX_liteer";"JS_CZ_wodefeng"},0)),"")</f>
        <v>常州市金坛沃德丰电子科技有限公司</v>
      </c>
      <c r="D2793" s="11" t="str">
        <f>[1]动作!$G2792</f>
        <v>JS_CZ_wodefeng</v>
      </c>
      <c r="E2793" s="11" t="str">
        <f>[1]动作!$D2792</f>
        <v>分系统1BCMS5故障状态</v>
      </c>
      <c r="F2793" s="11" t="s">
        <v>177</v>
      </c>
      <c r="G2793" s="12">
        <f>[1]动作!$A2792+[1]动作!$B2792</f>
        <v>43205.475995370369</v>
      </c>
      <c r="H2793" s="12"/>
      <c r="I2793" s="11"/>
    </row>
    <row r="2794" spans="1:9" hidden="1" x14ac:dyDescent="0.3">
      <c r="A2794" s="24">
        <v>2792</v>
      </c>
      <c r="B2794" s="11" t="str">
        <f>IFERROR(INDEX({"JSNY-BJ0001-01";"JSNY-JS0022-01";"JSNY-JS0002-01"},MATCH(D2794,{"BJ_zhongyu";"JS_WX_liteer";"JS_CZ_wodefeng"},0)),"")</f>
        <v>JSNY-JS0002-01</v>
      </c>
      <c r="C2794" s="11" t="str">
        <f>IFERROR(INDEX({"北京中裕世纪大酒店";"江苏利特尔绿色包装股份有限公司";"常州市金坛沃德丰电子科技有限公司"},MATCH(D2794,{"BJ_zhongyu";"JS_WX_liteer";"JS_CZ_wodefeng"},0)),"")</f>
        <v>常州市金坛沃德丰电子科技有限公司</v>
      </c>
      <c r="D2794" s="11" t="str">
        <f>[1]动作!$G2793</f>
        <v>JS_CZ_wodefeng</v>
      </c>
      <c r="E2794" s="11" t="str">
        <f>[1]动作!$D2793</f>
        <v>分系统1BMS5单体电压过低一级故障</v>
      </c>
      <c r="F2794" s="11" t="s">
        <v>177</v>
      </c>
      <c r="G2794" s="12">
        <f>[1]动作!$A2793+[1]动作!$B2793</f>
        <v>43205.475995370369</v>
      </c>
      <c r="H2794" s="12"/>
      <c r="I2794" s="11"/>
    </row>
    <row r="2795" spans="1:9" hidden="1" x14ac:dyDescent="0.3">
      <c r="A2795" s="24">
        <v>2793</v>
      </c>
      <c r="B2795" s="11" t="str">
        <f>IFERROR(INDEX({"JSNY-BJ0001-01";"JSNY-JS0022-01";"JSNY-JS0002-01"},MATCH(D2795,{"BJ_zhongyu";"JS_WX_liteer";"JS_CZ_wodefeng"},0)),"")</f>
        <v>JSNY-JS0002-01</v>
      </c>
      <c r="C2795" s="11" t="str">
        <f>IFERROR(INDEX({"北京中裕世纪大酒店";"江苏利特尔绿色包装股份有限公司";"常州市金坛沃德丰电子科技有限公司"},MATCH(D2795,{"BJ_zhongyu";"JS_WX_liteer";"JS_CZ_wodefeng"},0)),"")</f>
        <v>常州市金坛沃德丰电子科技有限公司</v>
      </c>
      <c r="D2795" s="11" t="str">
        <f>[1]动作!$G2794</f>
        <v>JS_CZ_wodefeng</v>
      </c>
      <c r="E2795" s="11" t="str">
        <f>[1]动作!$D2794</f>
        <v>BCMS故障</v>
      </c>
      <c r="F2795" s="11" t="s">
        <v>177</v>
      </c>
      <c r="G2795" s="12">
        <f>[1]动作!$A2794+[1]动作!$B2794</f>
        <v>43205.475995370369</v>
      </c>
      <c r="H2795" s="12"/>
      <c r="I2795" s="11"/>
    </row>
    <row r="2796" spans="1:9" hidden="1" x14ac:dyDescent="0.3">
      <c r="A2796" s="24">
        <v>2794</v>
      </c>
      <c r="B2796" s="11" t="str">
        <f>IFERROR(INDEX({"JSNY-BJ0001-01";"JSNY-JS0022-01";"JSNY-JS0002-01"},MATCH(D2796,{"BJ_zhongyu";"JS_WX_liteer";"JS_CZ_wodefeng"},0)),"")</f>
        <v>JSNY-JS0022-01</v>
      </c>
      <c r="C2796" s="11" t="str">
        <f>IFERROR(INDEX({"北京中裕世纪大酒店";"江苏利特尔绿色包装股份有限公司";"常州市金坛沃德丰电子科技有限公司"},MATCH(D2796,{"BJ_zhongyu";"JS_WX_liteer";"JS_CZ_wodefeng"},0)),"")</f>
        <v>江苏利特尔绿色包装股份有限公司</v>
      </c>
      <c r="D2796" s="11" t="str">
        <f>[1]动作!$G2795</f>
        <v>JS_WX_liteer</v>
      </c>
      <c r="E2796" s="11" t="str">
        <f>[1]动作!$D2795</f>
        <v>分系统1BMS8SOC过低一级故障</v>
      </c>
      <c r="F2796" s="11" t="s">
        <v>177</v>
      </c>
      <c r="G2796" s="12">
        <f>[1]动作!$A2795+[1]动作!$B2795</f>
        <v>43205.479814814818</v>
      </c>
      <c r="H2796" s="12"/>
      <c r="I2796" s="11"/>
    </row>
    <row r="2797" spans="1:9" hidden="1" x14ac:dyDescent="0.3">
      <c r="A2797" s="24">
        <v>2795</v>
      </c>
      <c r="B2797" s="11" t="str">
        <f>IFERROR(INDEX({"JSNY-BJ0001-01";"JSNY-JS0022-01";"JSNY-JS0002-01"},MATCH(D2797,{"BJ_zhongyu";"JS_WX_liteer";"JS_CZ_wodefeng"},0)),"")</f>
        <v>JSNY-JS0022-01</v>
      </c>
      <c r="C2797" s="11" t="str">
        <f>IFERROR(INDEX({"北京中裕世纪大酒店";"江苏利特尔绿色包装股份有限公司";"常州市金坛沃德丰电子科技有限公司"},MATCH(D2797,{"BJ_zhongyu";"JS_WX_liteer";"JS_CZ_wodefeng"},0)),"")</f>
        <v>江苏利特尔绿色包装股份有限公司</v>
      </c>
      <c r="D2797" s="11" t="str">
        <f>[1]动作!$G2796</f>
        <v>JS_WX_liteer</v>
      </c>
      <c r="E2797" s="11" t="str">
        <f>[1]动作!$D2796</f>
        <v>分系统1BMS8SOC过低二级故障</v>
      </c>
      <c r="F2797" s="11" t="s">
        <v>177</v>
      </c>
      <c r="G2797" s="12">
        <f>[1]动作!$A2796+[1]动作!$B2796</f>
        <v>43205.479814814818</v>
      </c>
      <c r="H2797" s="12"/>
      <c r="I2797" s="11"/>
    </row>
    <row r="2798" spans="1:9" hidden="1" x14ac:dyDescent="0.3">
      <c r="A2798" s="24">
        <v>2796</v>
      </c>
      <c r="B2798" s="11" t="str">
        <f>IFERROR(INDEX({"JSNY-BJ0001-01";"JSNY-JS0022-01";"JSNY-JS0002-01"},MATCH(D2798,{"BJ_zhongyu";"JS_WX_liteer";"JS_CZ_wodefeng"},0)),"")</f>
        <v>JSNY-JS0022-01</v>
      </c>
      <c r="C2798" s="11" t="str">
        <f>IFERROR(INDEX({"北京中裕世纪大酒店";"江苏利特尔绿色包装股份有限公司";"常州市金坛沃德丰电子科技有限公司"},MATCH(D2798,{"BJ_zhongyu";"JS_WX_liteer";"JS_CZ_wodefeng"},0)),"")</f>
        <v>江苏利特尔绿色包装股份有限公司</v>
      </c>
      <c r="D2798" s="11" t="str">
        <f>[1]动作!$G2797</f>
        <v>JS_WX_liteer</v>
      </c>
      <c r="E2798" s="11" t="str">
        <f>[1]动作!$D2797</f>
        <v>分系统1BMS3SOC过低一级故障</v>
      </c>
      <c r="F2798" s="11" t="s">
        <v>177</v>
      </c>
      <c r="G2798" s="12">
        <f>[1]动作!$A2797+[1]动作!$B2797</f>
        <v>43205.480046296296</v>
      </c>
      <c r="H2798" s="12"/>
      <c r="I2798" s="11"/>
    </row>
    <row r="2799" spans="1:9" hidden="1" x14ac:dyDescent="0.3">
      <c r="A2799" s="24">
        <v>2797</v>
      </c>
      <c r="B2799" s="11" t="str">
        <f>IFERROR(INDEX({"JSNY-BJ0001-01";"JSNY-JS0022-01";"JSNY-JS0002-01"},MATCH(D2799,{"BJ_zhongyu";"JS_WX_liteer";"JS_CZ_wodefeng"},0)),"")</f>
        <v>JSNY-JS0022-01</v>
      </c>
      <c r="C2799" s="11" t="str">
        <f>IFERROR(INDEX({"北京中裕世纪大酒店";"江苏利特尔绿色包装股份有限公司";"常州市金坛沃德丰电子科技有限公司"},MATCH(D2799,{"BJ_zhongyu";"JS_WX_liteer";"JS_CZ_wodefeng"},0)),"")</f>
        <v>江苏利特尔绿色包装股份有限公司</v>
      </c>
      <c r="D2799" s="11" t="str">
        <f>[1]动作!$G2798</f>
        <v>JS_WX_liteer</v>
      </c>
      <c r="E2799" s="11" t="str">
        <f>[1]动作!$D2798</f>
        <v>分系统1BMS3SOC过低二级故障</v>
      </c>
      <c r="F2799" s="11" t="s">
        <v>177</v>
      </c>
      <c r="G2799" s="12">
        <f>[1]动作!$A2798+[1]动作!$B2798</f>
        <v>43205.480046296296</v>
      </c>
      <c r="H2799" s="12"/>
      <c r="I2799" s="11"/>
    </row>
    <row r="2800" spans="1:9" hidden="1" x14ac:dyDescent="0.3">
      <c r="A2800" s="24">
        <v>2798</v>
      </c>
      <c r="B2800" s="11" t="str">
        <f>IFERROR(INDEX({"JSNY-BJ0001-01";"JSNY-JS0022-01";"JSNY-JS0002-01"},MATCH(D2800,{"BJ_zhongyu";"JS_WX_liteer";"JS_CZ_wodefeng"},0)),"")</f>
        <v>JSNY-JS0022-01</v>
      </c>
      <c r="C2800" s="11" t="str">
        <f>IFERROR(INDEX({"北京中裕世纪大酒店";"江苏利特尔绿色包装股份有限公司";"常州市金坛沃德丰电子科技有限公司"},MATCH(D2800,{"BJ_zhongyu";"JS_WX_liteer";"JS_CZ_wodefeng"},0)),"")</f>
        <v>江苏利特尔绿色包装股份有限公司</v>
      </c>
      <c r="D2800" s="11" t="str">
        <f>[1]动作!$G2799</f>
        <v>JS_WX_liteer</v>
      </c>
      <c r="E2800" s="11" t="str">
        <f>[1]动作!$D2799</f>
        <v>分系统1BMS8总电压过低一级故障</v>
      </c>
      <c r="F2800" s="11" t="s">
        <v>177</v>
      </c>
      <c r="G2800" s="12">
        <f>[1]动作!$A2799+[1]动作!$B2799</f>
        <v>43205.481099537035</v>
      </c>
      <c r="H2800" s="12"/>
      <c r="I2800" s="11"/>
    </row>
    <row r="2801" spans="1:9" hidden="1" x14ac:dyDescent="0.3">
      <c r="A2801" s="24">
        <v>2799</v>
      </c>
      <c r="B2801" s="11" t="str">
        <f>IFERROR(INDEX({"JSNY-BJ0001-01";"JSNY-JS0022-01";"JSNY-JS0002-01"},MATCH(D2801,{"BJ_zhongyu";"JS_WX_liteer";"JS_CZ_wodefeng"},0)),"")</f>
        <v>JSNY-JS0022-01</v>
      </c>
      <c r="C2801" s="11" t="str">
        <f>IFERROR(INDEX({"北京中裕世纪大酒店";"江苏利特尔绿色包装股份有限公司";"常州市金坛沃德丰电子科技有限公司"},MATCH(D2801,{"BJ_zhongyu";"JS_WX_liteer";"JS_CZ_wodefeng"},0)),"")</f>
        <v>江苏利特尔绿色包装股份有限公司</v>
      </c>
      <c r="D2801" s="11" t="str">
        <f>[1]动作!$G2800</f>
        <v>JS_WX_liteer</v>
      </c>
      <c r="E2801" s="11" t="str">
        <f>[1]动作!$D2800</f>
        <v>分系统1BMS8总电压过低二级故障</v>
      </c>
      <c r="F2801" s="11" t="s">
        <v>177</v>
      </c>
      <c r="G2801" s="12">
        <f>[1]动作!$A2800+[1]动作!$B2800</f>
        <v>43205.481099537035</v>
      </c>
      <c r="H2801" s="12"/>
      <c r="I2801" s="11"/>
    </row>
    <row r="2802" spans="1:9" hidden="1" x14ac:dyDescent="0.3">
      <c r="A2802" s="24">
        <v>2800</v>
      </c>
      <c r="B2802" s="11" t="str">
        <f>IFERROR(INDEX({"JSNY-BJ0001-01";"JSNY-JS0022-01";"JSNY-JS0002-01"},MATCH(D2802,{"BJ_zhongyu";"JS_WX_liteer";"JS_CZ_wodefeng"},0)),"")</f>
        <v>JSNY-JS0022-01</v>
      </c>
      <c r="C2802" s="11" t="str">
        <f>IFERROR(INDEX({"北京中裕世纪大酒店";"江苏利特尔绿色包装股份有限公司";"常州市金坛沃德丰电子科技有限公司"},MATCH(D2802,{"BJ_zhongyu";"JS_WX_liteer";"JS_CZ_wodefeng"},0)),"")</f>
        <v>江苏利特尔绿色包装股份有限公司</v>
      </c>
      <c r="D2802" s="11" t="str">
        <f>[1]动作!$G2801</f>
        <v>JS_WX_liteer</v>
      </c>
      <c r="E2802" s="11" t="str">
        <f>[1]动作!$D2801</f>
        <v>分系统1BMS9总电压过低一级故障</v>
      </c>
      <c r="F2802" s="11" t="s">
        <v>177</v>
      </c>
      <c r="G2802" s="12">
        <f>[1]动作!$A2801+[1]动作!$B2801</f>
        <v>43205.481215277781</v>
      </c>
      <c r="H2802" s="12"/>
      <c r="I2802" s="11"/>
    </row>
    <row r="2803" spans="1:9" hidden="1" x14ac:dyDescent="0.3">
      <c r="A2803" s="24">
        <v>2801</v>
      </c>
      <c r="B2803" s="11" t="str">
        <f>IFERROR(INDEX({"JSNY-BJ0001-01";"JSNY-JS0022-01";"JSNY-JS0002-01"},MATCH(D2803,{"BJ_zhongyu";"JS_WX_liteer";"JS_CZ_wodefeng"},0)),"")</f>
        <v>JSNY-JS0022-01</v>
      </c>
      <c r="C2803" s="11" t="str">
        <f>IFERROR(INDEX({"北京中裕世纪大酒店";"江苏利特尔绿色包装股份有限公司";"常州市金坛沃德丰电子科技有限公司"},MATCH(D2803,{"BJ_zhongyu";"JS_WX_liteer";"JS_CZ_wodefeng"},0)),"")</f>
        <v>江苏利特尔绿色包装股份有限公司</v>
      </c>
      <c r="D2803" s="11" t="str">
        <f>[1]动作!$G2802</f>
        <v>JS_WX_liteer</v>
      </c>
      <c r="E2803" s="11" t="str">
        <f>[1]动作!$D2802</f>
        <v>分系统1BMS9总电压过低二级故障</v>
      </c>
      <c r="F2803" s="11" t="s">
        <v>177</v>
      </c>
      <c r="G2803" s="12">
        <f>[1]动作!$A2802+[1]动作!$B2802</f>
        <v>43205.481215277781</v>
      </c>
      <c r="H2803" s="12"/>
      <c r="I2803" s="11"/>
    </row>
    <row r="2804" spans="1:9" hidden="1" x14ac:dyDescent="0.3">
      <c r="A2804" s="24">
        <v>2802</v>
      </c>
      <c r="B2804" s="11" t="str">
        <f>IFERROR(INDEX({"JSNY-BJ0001-01";"JSNY-JS0022-01";"JSNY-JS0002-01"},MATCH(D2804,{"BJ_zhongyu";"JS_WX_liteer";"JS_CZ_wodefeng"},0)),"")</f>
        <v>JSNY-JS0022-01</v>
      </c>
      <c r="C2804" s="11" t="str">
        <f>IFERROR(INDEX({"北京中裕世纪大酒店";"江苏利特尔绿色包装股份有限公司";"常州市金坛沃德丰电子科技有限公司"},MATCH(D2804,{"BJ_zhongyu";"JS_WX_liteer";"JS_CZ_wodefeng"},0)),"")</f>
        <v>江苏利特尔绿色包装股份有限公司</v>
      </c>
      <c r="D2804" s="11" t="str">
        <f>[1]动作!$G2803</f>
        <v>JS_WX_liteer</v>
      </c>
      <c r="E2804" s="11" t="str">
        <f>[1]动作!$D2803</f>
        <v>分系统1BMS4SOC过低一级故障</v>
      </c>
      <c r="F2804" s="11" t="s">
        <v>177</v>
      </c>
      <c r="G2804" s="12">
        <f>[1]动作!$A2803+[1]动作!$B2803</f>
        <v>43205.481319444443</v>
      </c>
      <c r="H2804" s="12"/>
      <c r="I2804" s="11"/>
    </row>
    <row r="2805" spans="1:9" hidden="1" x14ac:dyDescent="0.3">
      <c r="A2805" s="24">
        <v>2803</v>
      </c>
      <c r="B2805" s="11" t="str">
        <f>IFERROR(INDEX({"JSNY-BJ0001-01";"JSNY-JS0022-01";"JSNY-JS0002-01"},MATCH(D2805,{"BJ_zhongyu";"JS_WX_liteer";"JS_CZ_wodefeng"},0)),"")</f>
        <v>JSNY-JS0022-01</v>
      </c>
      <c r="C2805" s="11" t="str">
        <f>IFERROR(INDEX({"北京中裕世纪大酒店";"江苏利特尔绿色包装股份有限公司";"常州市金坛沃德丰电子科技有限公司"},MATCH(D2805,{"BJ_zhongyu";"JS_WX_liteer";"JS_CZ_wodefeng"},0)),"")</f>
        <v>江苏利特尔绿色包装股份有限公司</v>
      </c>
      <c r="D2805" s="11" t="str">
        <f>[1]动作!$G2804</f>
        <v>JS_WX_liteer</v>
      </c>
      <c r="E2805" s="11" t="str">
        <f>[1]动作!$D2804</f>
        <v>分系统1BMS4SOC过低二级故障</v>
      </c>
      <c r="F2805" s="11" t="s">
        <v>177</v>
      </c>
      <c r="G2805" s="12">
        <f>[1]动作!$A2804+[1]动作!$B2804</f>
        <v>43205.481319444443</v>
      </c>
      <c r="H2805" s="12"/>
      <c r="I2805" s="11"/>
    </row>
    <row r="2806" spans="1:9" hidden="1" x14ac:dyDescent="0.3">
      <c r="A2806" s="24">
        <v>2804</v>
      </c>
      <c r="B2806" s="11" t="str">
        <f>IFERROR(INDEX({"JSNY-BJ0001-01";"JSNY-JS0022-01";"JSNY-JS0002-01"},MATCH(D2806,{"BJ_zhongyu";"JS_WX_liteer";"JS_CZ_wodefeng"},0)),"")</f>
        <v>JSNY-JS0022-01</v>
      </c>
      <c r="C2806" s="11" t="str">
        <f>IFERROR(INDEX({"北京中裕世纪大酒店";"江苏利特尔绿色包装股份有限公司";"常州市金坛沃德丰电子科技有限公司"},MATCH(D2806,{"BJ_zhongyu";"JS_WX_liteer";"JS_CZ_wodefeng"},0)),"")</f>
        <v>江苏利特尔绿色包装股份有限公司</v>
      </c>
      <c r="D2806" s="11" t="str">
        <f>[1]动作!$G2805</f>
        <v>JS_WX_liteer</v>
      </c>
      <c r="E2806" s="11" t="str">
        <f>[1]动作!$D2805</f>
        <v>分系统1BMS3总电压过低一级故障</v>
      </c>
      <c r="F2806" s="11" t="s">
        <v>177</v>
      </c>
      <c r="G2806" s="12">
        <f>[1]动作!$A2805+[1]动作!$B2805</f>
        <v>43205.481504629628</v>
      </c>
      <c r="H2806" s="12"/>
      <c r="I2806" s="11"/>
    </row>
    <row r="2807" spans="1:9" hidden="1" x14ac:dyDescent="0.3">
      <c r="A2807" s="24">
        <v>2805</v>
      </c>
      <c r="B2807" s="11" t="str">
        <f>IFERROR(INDEX({"JSNY-BJ0001-01";"JSNY-JS0022-01";"JSNY-JS0002-01"},MATCH(D2807,{"BJ_zhongyu";"JS_WX_liteer";"JS_CZ_wodefeng"},0)),"")</f>
        <v>JSNY-JS0022-01</v>
      </c>
      <c r="C2807" s="11" t="str">
        <f>IFERROR(INDEX({"北京中裕世纪大酒店";"江苏利特尔绿色包装股份有限公司";"常州市金坛沃德丰电子科技有限公司"},MATCH(D2807,{"BJ_zhongyu";"JS_WX_liteer";"JS_CZ_wodefeng"},0)),"")</f>
        <v>江苏利特尔绿色包装股份有限公司</v>
      </c>
      <c r="D2807" s="11" t="str">
        <f>[1]动作!$G2806</f>
        <v>JS_WX_liteer</v>
      </c>
      <c r="E2807" s="11" t="str">
        <f>[1]动作!$D2806</f>
        <v>分系统1BMS3总电压过低二级故障</v>
      </c>
      <c r="F2807" s="11" t="s">
        <v>177</v>
      </c>
      <c r="G2807" s="12">
        <f>[1]动作!$A2806+[1]动作!$B2806</f>
        <v>43205.481504629628</v>
      </c>
      <c r="H2807" s="12"/>
      <c r="I2807" s="11"/>
    </row>
    <row r="2808" spans="1:9" hidden="1" x14ac:dyDescent="0.3">
      <c r="A2808" s="24">
        <v>2806</v>
      </c>
      <c r="B2808" s="11" t="str">
        <f>IFERROR(INDEX({"JSNY-BJ0001-01";"JSNY-JS0022-01";"JSNY-JS0002-01"},MATCH(D2808,{"BJ_zhongyu";"JS_WX_liteer";"JS_CZ_wodefeng"},0)),"")</f>
        <v>JSNY-JS0022-01</v>
      </c>
      <c r="C2808" s="11" t="str">
        <f>IFERROR(INDEX({"北京中裕世纪大酒店";"江苏利特尔绿色包装股份有限公司";"常州市金坛沃德丰电子科技有限公司"},MATCH(D2808,{"BJ_zhongyu";"JS_WX_liteer";"JS_CZ_wodefeng"},0)),"")</f>
        <v>江苏利特尔绿色包装股份有限公司</v>
      </c>
      <c r="D2808" s="11" t="str">
        <f>[1]动作!$G2807</f>
        <v>JS_WX_liteer</v>
      </c>
      <c r="E2808" s="11" t="str">
        <f>[1]动作!$D2807</f>
        <v>分系统1BMS1总电压过低一级故障</v>
      </c>
      <c r="F2808" s="11" t="s">
        <v>177</v>
      </c>
      <c r="G2808" s="12">
        <f>[1]动作!$A2807+[1]动作!$B2807</f>
        <v>43205.481851851851</v>
      </c>
      <c r="H2808" s="12"/>
      <c r="I2808" s="11"/>
    </row>
    <row r="2809" spans="1:9" hidden="1" x14ac:dyDescent="0.3">
      <c r="A2809" s="24">
        <v>2807</v>
      </c>
      <c r="B2809" s="11" t="str">
        <f>IFERROR(INDEX({"JSNY-BJ0001-01";"JSNY-JS0022-01";"JSNY-JS0002-01"},MATCH(D2809,{"BJ_zhongyu";"JS_WX_liteer";"JS_CZ_wodefeng"},0)),"")</f>
        <v>JSNY-JS0022-01</v>
      </c>
      <c r="C2809" s="11" t="str">
        <f>IFERROR(INDEX({"北京中裕世纪大酒店";"江苏利特尔绿色包装股份有限公司";"常州市金坛沃德丰电子科技有限公司"},MATCH(D2809,{"BJ_zhongyu";"JS_WX_liteer";"JS_CZ_wodefeng"},0)),"")</f>
        <v>江苏利特尔绿色包装股份有限公司</v>
      </c>
      <c r="D2809" s="11" t="str">
        <f>[1]动作!$G2808</f>
        <v>JS_WX_liteer</v>
      </c>
      <c r="E2809" s="11" t="str">
        <f>[1]动作!$D2808</f>
        <v>分系统1BMS1总电压过低二级故障</v>
      </c>
      <c r="F2809" s="11" t="s">
        <v>177</v>
      </c>
      <c r="G2809" s="12">
        <f>[1]动作!$A2808+[1]动作!$B2808</f>
        <v>43205.481851851851</v>
      </c>
      <c r="H2809" s="12"/>
      <c r="I2809" s="11"/>
    </row>
    <row r="2810" spans="1:9" hidden="1" x14ac:dyDescent="0.3">
      <c r="A2810" s="24">
        <v>2808</v>
      </c>
      <c r="B2810" s="11" t="str">
        <f>IFERROR(INDEX({"JSNY-BJ0001-01";"JSNY-JS0022-01";"JSNY-JS0002-01"},MATCH(D2810,{"BJ_zhongyu";"JS_WX_liteer";"JS_CZ_wodefeng"},0)),"")</f>
        <v>JSNY-JS0022-01</v>
      </c>
      <c r="C2810" s="11" t="str">
        <f>IFERROR(INDEX({"北京中裕世纪大酒店";"江苏利特尔绿色包装股份有限公司";"常州市金坛沃德丰电子科技有限公司"},MATCH(D2810,{"BJ_zhongyu";"JS_WX_liteer";"JS_CZ_wodefeng"},0)),"")</f>
        <v>江苏利特尔绿色包装股份有限公司</v>
      </c>
      <c r="D2810" s="11" t="str">
        <f>[1]动作!$G2809</f>
        <v>JS_WX_liteer</v>
      </c>
      <c r="E2810" s="11" t="str">
        <f>[1]动作!$D2809</f>
        <v>分系统1BMS4总电压过低一级故障</v>
      </c>
      <c r="F2810" s="11" t="s">
        <v>177</v>
      </c>
      <c r="G2810" s="12">
        <f>[1]动作!$A2809+[1]动作!$B2809</f>
        <v>43205.481898148151</v>
      </c>
      <c r="H2810" s="12"/>
      <c r="I2810" s="11"/>
    </row>
    <row r="2811" spans="1:9" hidden="1" x14ac:dyDescent="0.3">
      <c r="A2811" s="24">
        <v>2809</v>
      </c>
      <c r="B2811" s="11" t="str">
        <f>IFERROR(INDEX({"JSNY-BJ0001-01";"JSNY-JS0022-01";"JSNY-JS0002-01"},MATCH(D2811,{"BJ_zhongyu";"JS_WX_liteer";"JS_CZ_wodefeng"},0)),"")</f>
        <v>JSNY-JS0022-01</v>
      </c>
      <c r="C2811" s="11" t="str">
        <f>IFERROR(INDEX({"北京中裕世纪大酒店";"江苏利特尔绿色包装股份有限公司";"常州市金坛沃德丰电子科技有限公司"},MATCH(D2811,{"BJ_zhongyu";"JS_WX_liteer";"JS_CZ_wodefeng"},0)),"")</f>
        <v>江苏利特尔绿色包装股份有限公司</v>
      </c>
      <c r="D2811" s="11" t="str">
        <f>[1]动作!$G2810</f>
        <v>JS_WX_liteer</v>
      </c>
      <c r="E2811" s="11" t="str">
        <f>[1]动作!$D2810</f>
        <v>分系统1BMS4总电压过低二级故障</v>
      </c>
      <c r="F2811" s="11" t="s">
        <v>177</v>
      </c>
      <c r="G2811" s="12">
        <f>[1]动作!$A2810+[1]动作!$B2810</f>
        <v>43205.481898148151</v>
      </c>
      <c r="H2811" s="12"/>
      <c r="I2811" s="11"/>
    </row>
    <row r="2812" spans="1:9" hidden="1" x14ac:dyDescent="0.3">
      <c r="A2812" s="24">
        <v>2810</v>
      </c>
      <c r="B2812" s="11" t="str">
        <f>IFERROR(INDEX({"JSNY-BJ0001-01";"JSNY-JS0022-01";"JSNY-JS0002-01"},MATCH(D2812,{"BJ_zhongyu";"JS_WX_liteer";"JS_CZ_wodefeng"},0)),"")</f>
        <v>JSNY-JS0022-01</v>
      </c>
      <c r="C2812" s="11" t="str">
        <f>IFERROR(INDEX({"北京中裕世纪大酒店";"江苏利特尔绿色包装股份有限公司";"常州市金坛沃德丰电子科技有限公司"},MATCH(D2812,{"BJ_zhongyu";"JS_WX_liteer";"JS_CZ_wodefeng"},0)),"")</f>
        <v>江苏利特尔绿色包装股份有限公司</v>
      </c>
      <c r="D2812" s="11" t="str">
        <f>[1]动作!$G2811</f>
        <v>JS_WX_liteer</v>
      </c>
      <c r="E2812" s="11" t="str">
        <f>[1]动作!$D2811</f>
        <v>分系统1BMS2SOC过低一级故障</v>
      </c>
      <c r="F2812" s="11" t="s">
        <v>177</v>
      </c>
      <c r="G2812" s="12">
        <f>[1]动作!$A2811+[1]动作!$B2811</f>
        <v>43205.482071759259</v>
      </c>
      <c r="H2812" s="12"/>
      <c r="I2812" s="11"/>
    </row>
    <row r="2813" spans="1:9" hidden="1" x14ac:dyDescent="0.3">
      <c r="A2813" s="24">
        <v>2811</v>
      </c>
      <c r="B2813" s="11" t="str">
        <f>IFERROR(INDEX({"JSNY-BJ0001-01";"JSNY-JS0022-01";"JSNY-JS0002-01"},MATCH(D2813,{"BJ_zhongyu";"JS_WX_liteer";"JS_CZ_wodefeng"},0)),"")</f>
        <v>JSNY-JS0022-01</v>
      </c>
      <c r="C2813" s="11" t="str">
        <f>IFERROR(INDEX({"北京中裕世纪大酒店";"江苏利特尔绿色包装股份有限公司";"常州市金坛沃德丰电子科技有限公司"},MATCH(D2813,{"BJ_zhongyu";"JS_WX_liteer";"JS_CZ_wodefeng"},0)),"")</f>
        <v>江苏利特尔绿色包装股份有限公司</v>
      </c>
      <c r="D2813" s="11" t="str">
        <f>[1]动作!$G2812</f>
        <v>JS_WX_liteer</v>
      </c>
      <c r="E2813" s="11" t="str">
        <f>[1]动作!$D2812</f>
        <v>分系统1BMS2SOC过低二级故障</v>
      </c>
      <c r="F2813" s="11" t="s">
        <v>177</v>
      </c>
      <c r="G2813" s="12">
        <f>[1]动作!$A2812+[1]动作!$B2812</f>
        <v>43205.482071759259</v>
      </c>
      <c r="H2813" s="12"/>
      <c r="I2813" s="11"/>
    </row>
    <row r="2814" spans="1:9" hidden="1" x14ac:dyDescent="0.3">
      <c r="A2814" s="24">
        <v>2812</v>
      </c>
      <c r="B2814" s="11" t="str">
        <f>IFERROR(INDEX({"JSNY-BJ0001-01";"JSNY-JS0022-01";"JSNY-JS0002-01"},MATCH(D2814,{"BJ_zhongyu";"JS_WX_liteer";"JS_CZ_wodefeng"},0)),"")</f>
        <v>JSNY-JS0022-01</v>
      </c>
      <c r="C2814" s="11" t="str">
        <f>IFERROR(INDEX({"北京中裕世纪大酒店";"江苏利特尔绿色包装股份有限公司";"常州市金坛沃德丰电子科技有限公司"},MATCH(D2814,{"BJ_zhongyu";"JS_WX_liteer";"JS_CZ_wodefeng"},0)),"")</f>
        <v>江苏利特尔绿色包装股份有限公司</v>
      </c>
      <c r="D2814" s="11" t="str">
        <f>[1]动作!$G2813</f>
        <v>JS_WX_liteer</v>
      </c>
      <c r="E2814" s="11" t="str">
        <f>[1]动作!$D2813</f>
        <v>分系统1BMS7总电压过低一级故障</v>
      </c>
      <c r="F2814" s="11" t="s">
        <v>177</v>
      </c>
      <c r="G2814" s="12">
        <f>[1]动作!$A2813+[1]动作!$B2813</f>
        <v>43205.482187499998</v>
      </c>
      <c r="H2814" s="12"/>
      <c r="I2814" s="11"/>
    </row>
    <row r="2815" spans="1:9" hidden="1" x14ac:dyDescent="0.3">
      <c r="A2815" s="24">
        <v>2813</v>
      </c>
      <c r="B2815" s="11" t="str">
        <f>IFERROR(INDEX({"JSNY-BJ0001-01";"JSNY-JS0022-01";"JSNY-JS0002-01"},MATCH(D2815,{"BJ_zhongyu";"JS_WX_liteer";"JS_CZ_wodefeng"},0)),"")</f>
        <v>JSNY-JS0022-01</v>
      </c>
      <c r="C2815" s="11" t="str">
        <f>IFERROR(INDEX({"北京中裕世纪大酒店";"江苏利特尔绿色包装股份有限公司";"常州市金坛沃德丰电子科技有限公司"},MATCH(D2815,{"BJ_zhongyu";"JS_WX_liteer";"JS_CZ_wodefeng"},0)),"")</f>
        <v>江苏利特尔绿色包装股份有限公司</v>
      </c>
      <c r="D2815" s="11" t="str">
        <f>[1]动作!$G2814</f>
        <v>JS_WX_liteer</v>
      </c>
      <c r="E2815" s="11" t="str">
        <f>[1]动作!$D2814</f>
        <v>分系统1BMS7总电压过低二级故障</v>
      </c>
      <c r="F2815" s="11" t="s">
        <v>177</v>
      </c>
      <c r="G2815" s="12">
        <f>[1]动作!$A2814+[1]动作!$B2814</f>
        <v>43205.482187499998</v>
      </c>
      <c r="H2815" s="12"/>
      <c r="I2815" s="11"/>
    </row>
    <row r="2816" spans="1:9" hidden="1" x14ac:dyDescent="0.3">
      <c r="A2816" s="24">
        <v>2814</v>
      </c>
      <c r="B2816" s="11" t="str">
        <f>IFERROR(INDEX({"JSNY-BJ0001-01";"JSNY-JS0022-01";"JSNY-JS0002-01"},MATCH(D2816,{"BJ_zhongyu";"JS_WX_liteer";"JS_CZ_wodefeng"},0)),"")</f>
        <v>JSNY-JS0022-01</v>
      </c>
      <c r="C2816" s="11" t="str">
        <f>IFERROR(INDEX({"北京中裕世纪大酒店";"江苏利特尔绿色包装股份有限公司";"常州市金坛沃德丰电子科技有限公司"},MATCH(D2816,{"BJ_zhongyu";"JS_WX_liteer";"JS_CZ_wodefeng"},0)),"")</f>
        <v>江苏利特尔绿色包装股份有限公司</v>
      </c>
      <c r="D2816" s="11" t="str">
        <f>[1]动作!$G2815</f>
        <v>JS_WX_liteer</v>
      </c>
      <c r="E2816" s="11" t="str">
        <f>[1]动作!$D2815</f>
        <v>分系统1BMS2总电压过低一级故障</v>
      </c>
      <c r="F2816" s="11" t="s">
        <v>177</v>
      </c>
      <c r="G2816" s="12">
        <f>[1]动作!$A2815+[1]动作!$B2815</f>
        <v>43205.482245370367</v>
      </c>
      <c r="H2816" s="12"/>
      <c r="I2816" s="11"/>
    </row>
    <row r="2817" spans="1:9" hidden="1" x14ac:dyDescent="0.3">
      <c r="A2817" s="24">
        <v>2815</v>
      </c>
      <c r="B2817" s="11" t="str">
        <f>IFERROR(INDEX({"JSNY-BJ0001-01";"JSNY-JS0022-01";"JSNY-JS0002-01"},MATCH(D2817,{"BJ_zhongyu";"JS_WX_liteer";"JS_CZ_wodefeng"},0)),"")</f>
        <v>JSNY-JS0022-01</v>
      </c>
      <c r="C2817" s="11" t="str">
        <f>IFERROR(INDEX({"北京中裕世纪大酒店";"江苏利特尔绿色包装股份有限公司";"常州市金坛沃德丰电子科技有限公司"},MATCH(D2817,{"BJ_zhongyu";"JS_WX_liteer";"JS_CZ_wodefeng"},0)),"")</f>
        <v>江苏利特尔绿色包装股份有限公司</v>
      </c>
      <c r="D2817" s="11" t="str">
        <f>[1]动作!$G2816</f>
        <v>JS_WX_liteer</v>
      </c>
      <c r="E2817" s="11" t="str">
        <f>[1]动作!$D2816</f>
        <v>分系统1BMS2总电压过低二级故障</v>
      </c>
      <c r="F2817" s="11" t="s">
        <v>177</v>
      </c>
      <c r="G2817" s="12">
        <f>[1]动作!$A2816+[1]动作!$B2816</f>
        <v>43205.482245370367</v>
      </c>
      <c r="H2817" s="12"/>
      <c r="I2817" s="11"/>
    </row>
    <row r="2818" spans="1:9" hidden="1" x14ac:dyDescent="0.3">
      <c r="A2818" s="24">
        <v>2816</v>
      </c>
      <c r="B2818" s="11" t="str">
        <f>IFERROR(INDEX({"JSNY-BJ0001-01";"JSNY-JS0022-01";"JSNY-JS0002-01"},MATCH(D2818,{"BJ_zhongyu";"JS_WX_liteer";"JS_CZ_wodefeng"},0)),"")</f>
        <v>JSNY-JS0022-01</v>
      </c>
      <c r="C2818" s="11" t="str">
        <f>IFERROR(INDEX({"北京中裕世纪大酒店";"江苏利特尔绿色包装股份有限公司";"常州市金坛沃德丰电子科技有限公司"},MATCH(D2818,{"BJ_zhongyu";"JS_WX_liteer";"JS_CZ_wodefeng"},0)),"")</f>
        <v>江苏利特尔绿色包装股份有限公司</v>
      </c>
      <c r="D2818" s="11" t="str">
        <f>[1]动作!$G2817</f>
        <v>JS_WX_liteer</v>
      </c>
      <c r="E2818" s="11" t="str">
        <f>[1]动作!$D2817</f>
        <v>分系统1BMS5总电压过低一级故障</v>
      </c>
      <c r="F2818" s="11" t="s">
        <v>177</v>
      </c>
      <c r="G2818" s="12">
        <f>[1]动作!$A2817+[1]动作!$B2817</f>
        <v>43205.482245370367</v>
      </c>
      <c r="H2818" s="12"/>
      <c r="I2818" s="11"/>
    </row>
    <row r="2819" spans="1:9" hidden="1" x14ac:dyDescent="0.3">
      <c r="A2819" s="24">
        <v>2817</v>
      </c>
      <c r="B2819" s="11" t="str">
        <f>IFERROR(INDEX({"JSNY-BJ0001-01";"JSNY-JS0022-01";"JSNY-JS0002-01"},MATCH(D2819,{"BJ_zhongyu";"JS_WX_liteer";"JS_CZ_wodefeng"},0)),"")</f>
        <v>JSNY-JS0022-01</v>
      </c>
      <c r="C2819" s="11" t="str">
        <f>IFERROR(INDEX({"北京中裕世纪大酒店";"江苏利特尔绿色包装股份有限公司";"常州市金坛沃德丰电子科技有限公司"},MATCH(D2819,{"BJ_zhongyu";"JS_WX_liteer";"JS_CZ_wodefeng"},0)),"")</f>
        <v>江苏利特尔绿色包装股份有限公司</v>
      </c>
      <c r="D2819" s="11" t="str">
        <f>[1]动作!$G2818</f>
        <v>JS_WX_liteer</v>
      </c>
      <c r="E2819" s="11" t="str">
        <f>[1]动作!$D2818</f>
        <v>分系统1BMS5总电压过低二级故障</v>
      </c>
      <c r="F2819" s="11" t="s">
        <v>177</v>
      </c>
      <c r="G2819" s="12">
        <f>[1]动作!$A2818+[1]动作!$B2818</f>
        <v>43205.482245370367</v>
      </c>
      <c r="H2819" s="12"/>
      <c r="I2819" s="11"/>
    </row>
    <row r="2820" spans="1:9" hidden="1" x14ac:dyDescent="0.3">
      <c r="A2820" s="24">
        <v>2818</v>
      </c>
      <c r="B2820" s="11" t="str">
        <f>IFERROR(INDEX({"JSNY-BJ0001-01";"JSNY-JS0022-01";"JSNY-JS0002-01"},MATCH(D2820,{"BJ_zhongyu";"JS_WX_liteer";"JS_CZ_wodefeng"},0)),"")</f>
        <v>JSNY-JS0022-01</v>
      </c>
      <c r="C2820" s="11" t="str">
        <f>IFERROR(INDEX({"北京中裕世纪大酒店";"江苏利特尔绿色包装股份有限公司";"常州市金坛沃德丰电子科技有限公司"},MATCH(D2820,{"BJ_zhongyu";"JS_WX_liteer";"JS_CZ_wodefeng"},0)),"")</f>
        <v>江苏利特尔绿色包装股份有限公司</v>
      </c>
      <c r="D2820" s="11" t="str">
        <f>[1]动作!$G2819</f>
        <v>JS_WX_liteer</v>
      </c>
      <c r="E2820" s="11" t="str">
        <f>[1]动作!$D2819</f>
        <v>分系统1BMS6总电压过低一级故障</v>
      </c>
      <c r="F2820" s="11" t="s">
        <v>177</v>
      </c>
      <c r="G2820" s="12">
        <f>[1]动作!$A2819+[1]动作!$B2819</f>
        <v>43205.482430555552</v>
      </c>
      <c r="H2820" s="12"/>
      <c r="I2820" s="11"/>
    </row>
    <row r="2821" spans="1:9" hidden="1" x14ac:dyDescent="0.3">
      <c r="A2821" s="24">
        <v>2819</v>
      </c>
      <c r="B2821" s="11" t="str">
        <f>IFERROR(INDEX({"JSNY-BJ0001-01";"JSNY-JS0022-01";"JSNY-JS0002-01"},MATCH(D2821,{"BJ_zhongyu";"JS_WX_liteer";"JS_CZ_wodefeng"},0)),"")</f>
        <v>JSNY-JS0022-01</v>
      </c>
      <c r="C2821" s="11" t="str">
        <f>IFERROR(INDEX({"北京中裕世纪大酒店";"江苏利特尔绿色包装股份有限公司";"常州市金坛沃德丰电子科技有限公司"},MATCH(D2821,{"BJ_zhongyu";"JS_WX_liteer";"JS_CZ_wodefeng"},0)),"")</f>
        <v>江苏利特尔绿色包装股份有限公司</v>
      </c>
      <c r="D2821" s="11" t="str">
        <f>[1]动作!$G2820</f>
        <v>JS_WX_liteer</v>
      </c>
      <c r="E2821" s="11" t="str">
        <f>[1]动作!$D2820</f>
        <v>分系统1BMS6总电压过低二级故障</v>
      </c>
      <c r="F2821" s="11" t="s">
        <v>177</v>
      </c>
      <c r="G2821" s="12">
        <f>[1]动作!$A2820+[1]动作!$B2820</f>
        <v>43205.482430555552</v>
      </c>
      <c r="H2821" s="12"/>
      <c r="I2821" s="11"/>
    </row>
    <row r="2822" spans="1:9" hidden="1" x14ac:dyDescent="0.3">
      <c r="A2822" s="24">
        <v>2820</v>
      </c>
      <c r="B2822" s="11" t="str">
        <f>IFERROR(INDEX({"JSNY-BJ0001-01";"JSNY-JS0022-01";"JSNY-JS0002-01"},MATCH(D2822,{"BJ_zhongyu";"JS_WX_liteer";"JS_CZ_wodefeng"},0)),"")</f>
        <v>JSNY-JS0022-01</v>
      </c>
      <c r="C2822" s="11" t="str">
        <f>IFERROR(INDEX({"北京中裕世纪大酒店";"江苏利特尔绿色包装股份有限公司";"常州市金坛沃德丰电子科技有限公司"},MATCH(D2822,{"BJ_zhongyu";"JS_WX_liteer";"JS_CZ_wodefeng"},0)),"")</f>
        <v>江苏利特尔绿色包装股份有限公司</v>
      </c>
      <c r="D2822" s="11" t="str">
        <f>[1]动作!$G2821</f>
        <v>JS_WX_liteer</v>
      </c>
      <c r="E2822" s="11" t="str">
        <f>[1]动作!$D2821</f>
        <v>分系统1BMS6SOC过低一级故障</v>
      </c>
      <c r="F2822" s="11" t="s">
        <v>177</v>
      </c>
      <c r="G2822" s="12">
        <f>[1]动作!$A2821+[1]动作!$B2821</f>
        <v>43205.484155092592</v>
      </c>
      <c r="H2822" s="12"/>
      <c r="I2822" s="11"/>
    </row>
    <row r="2823" spans="1:9" hidden="1" x14ac:dyDescent="0.3">
      <c r="A2823" s="24">
        <v>2821</v>
      </c>
      <c r="B2823" s="11" t="str">
        <f>IFERROR(INDEX({"JSNY-BJ0001-01";"JSNY-JS0022-01";"JSNY-JS0002-01"},MATCH(D2823,{"BJ_zhongyu";"JS_WX_liteer";"JS_CZ_wodefeng"},0)),"")</f>
        <v>JSNY-JS0022-01</v>
      </c>
      <c r="C2823" s="11" t="str">
        <f>IFERROR(INDEX({"北京中裕世纪大酒店";"江苏利特尔绿色包装股份有限公司";"常州市金坛沃德丰电子科技有限公司"},MATCH(D2823,{"BJ_zhongyu";"JS_WX_liteer";"JS_CZ_wodefeng"},0)),"")</f>
        <v>江苏利特尔绿色包装股份有限公司</v>
      </c>
      <c r="D2823" s="11" t="str">
        <f>[1]动作!$G2822</f>
        <v>JS_WX_liteer</v>
      </c>
      <c r="E2823" s="11" t="str">
        <f>[1]动作!$D2822</f>
        <v>分系统1BMS6SOC过低二级故障</v>
      </c>
      <c r="F2823" s="11" t="s">
        <v>177</v>
      </c>
      <c r="G2823" s="12">
        <f>[1]动作!$A2822+[1]动作!$B2822</f>
        <v>43205.484155092592</v>
      </c>
      <c r="H2823" s="12"/>
      <c r="I2823" s="11"/>
    </row>
    <row r="2824" spans="1:9" hidden="1" x14ac:dyDescent="0.3">
      <c r="A2824" s="24">
        <v>2822</v>
      </c>
      <c r="B2824" s="11" t="str">
        <f>IFERROR(INDEX({"JSNY-BJ0001-01";"JSNY-JS0022-01";"JSNY-JS0002-01"},MATCH(D2824,{"BJ_zhongyu";"JS_WX_liteer";"JS_CZ_wodefeng"},0)),"")</f>
        <v>JSNY-JS0022-01</v>
      </c>
      <c r="C2824" s="11" t="str">
        <f>IFERROR(INDEX({"北京中裕世纪大酒店";"江苏利特尔绿色包装股份有限公司";"常州市金坛沃德丰电子科技有限公司"},MATCH(D2824,{"BJ_zhongyu";"JS_WX_liteer";"JS_CZ_wodefeng"},0)),"")</f>
        <v>江苏利特尔绿色包装股份有限公司</v>
      </c>
      <c r="D2824" s="11" t="str">
        <f>[1]动作!$G2823</f>
        <v>JS_WX_liteer</v>
      </c>
      <c r="E2824" s="11" t="str">
        <f>[1]动作!$D2823</f>
        <v>分系统1BMS7SOC过低一级故障</v>
      </c>
      <c r="F2824" s="11" t="s">
        <v>177</v>
      </c>
      <c r="G2824" s="12">
        <f>[1]动作!$A2823+[1]动作!$B2823</f>
        <v>43205.484155092592</v>
      </c>
      <c r="H2824" s="12"/>
      <c r="I2824" s="11"/>
    </row>
    <row r="2825" spans="1:9" hidden="1" x14ac:dyDescent="0.3">
      <c r="A2825" s="24">
        <v>2823</v>
      </c>
      <c r="B2825" s="11" t="str">
        <f>IFERROR(INDEX({"JSNY-BJ0001-01";"JSNY-JS0022-01";"JSNY-JS0002-01"},MATCH(D2825,{"BJ_zhongyu";"JS_WX_liteer";"JS_CZ_wodefeng"},0)),"")</f>
        <v>JSNY-JS0022-01</v>
      </c>
      <c r="C2825" s="11" t="str">
        <f>IFERROR(INDEX({"北京中裕世纪大酒店";"江苏利特尔绿色包装股份有限公司";"常州市金坛沃德丰电子科技有限公司"},MATCH(D2825,{"BJ_zhongyu";"JS_WX_liteer";"JS_CZ_wodefeng"},0)),"")</f>
        <v>江苏利特尔绿色包装股份有限公司</v>
      </c>
      <c r="D2825" s="11" t="str">
        <f>[1]动作!$G2824</f>
        <v>JS_WX_liteer</v>
      </c>
      <c r="E2825" s="11" t="str">
        <f>[1]动作!$D2824</f>
        <v>分系统1BMS7SOC过低二级故障</v>
      </c>
      <c r="F2825" s="11" t="s">
        <v>177</v>
      </c>
      <c r="G2825" s="12">
        <f>[1]动作!$A2824+[1]动作!$B2824</f>
        <v>43205.484155092592</v>
      </c>
      <c r="H2825" s="12"/>
      <c r="I2825" s="11"/>
    </row>
    <row r="2826" spans="1:9" hidden="1" x14ac:dyDescent="0.3">
      <c r="A2826" s="24">
        <v>2824</v>
      </c>
      <c r="B2826" s="11" t="str">
        <f>IFERROR(INDEX({"JSNY-BJ0001-01";"JSNY-JS0022-01";"JSNY-JS0002-01"},MATCH(D2826,{"BJ_zhongyu";"JS_WX_liteer";"JS_CZ_wodefeng"},0)),"")</f>
        <v>JSNY-JS0022-01</v>
      </c>
      <c r="C2826" s="11" t="str">
        <f>IFERROR(INDEX({"北京中裕世纪大酒店";"江苏利特尔绿色包装股份有限公司";"常州市金坛沃德丰电子科技有限公司"},MATCH(D2826,{"BJ_zhongyu";"JS_WX_liteer";"JS_CZ_wodefeng"},0)),"")</f>
        <v>江苏利特尔绿色包装股份有限公司</v>
      </c>
      <c r="D2826" s="11" t="str">
        <f>[1]动作!$G2825</f>
        <v>JS_WX_liteer</v>
      </c>
      <c r="E2826" s="11" t="str">
        <f>[1]动作!$D2825</f>
        <v>分系统1BMS9SOC过低一级故障</v>
      </c>
      <c r="F2826" s="11" t="s">
        <v>177</v>
      </c>
      <c r="G2826" s="12">
        <f>[1]动作!$A2825+[1]动作!$B2825</f>
        <v>43205.486018518517</v>
      </c>
      <c r="H2826" s="12"/>
      <c r="I2826" s="11"/>
    </row>
    <row r="2827" spans="1:9" hidden="1" x14ac:dyDescent="0.3">
      <c r="A2827" s="24">
        <v>2825</v>
      </c>
      <c r="B2827" s="11" t="str">
        <f>IFERROR(INDEX({"JSNY-BJ0001-01";"JSNY-JS0022-01";"JSNY-JS0002-01"},MATCH(D2827,{"BJ_zhongyu";"JS_WX_liteer";"JS_CZ_wodefeng"},0)),"")</f>
        <v>JSNY-JS0022-01</v>
      </c>
      <c r="C2827" s="11" t="str">
        <f>IFERROR(INDEX({"北京中裕世纪大酒店";"江苏利特尔绿色包装股份有限公司";"常州市金坛沃德丰电子科技有限公司"},MATCH(D2827,{"BJ_zhongyu";"JS_WX_liteer";"JS_CZ_wodefeng"},0)),"")</f>
        <v>江苏利特尔绿色包装股份有限公司</v>
      </c>
      <c r="D2827" s="11" t="str">
        <f>[1]动作!$G2826</f>
        <v>JS_WX_liteer</v>
      </c>
      <c r="E2827" s="11" t="str">
        <f>[1]动作!$D2826</f>
        <v>分系统1BMS9SOC过低二级故障</v>
      </c>
      <c r="F2827" s="11" t="s">
        <v>177</v>
      </c>
      <c r="G2827" s="12">
        <f>[1]动作!$A2826+[1]动作!$B2826</f>
        <v>43205.486018518517</v>
      </c>
      <c r="H2827" s="12"/>
      <c r="I2827" s="11"/>
    </row>
    <row r="2828" spans="1:9" hidden="1" x14ac:dyDescent="0.3">
      <c r="A2828" s="24">
        <v>2826</v>
      </c>
      <c r="B2828" s="11" t="str">
        <f>IFERROR(INDEX({"JSNY-BJ0001-01";"JSNY-JS0022-01";"JSNY-JS0002-01"},MATCH(D2828,{"BJ_zhongyu";"JS_WX_liteer";"JS_CZ_wodefeng"},0)),"")</f>
        <v>JSNY-JS0022-01</v>
      </c>
      <c r="C2828" s="11" t="str">
        <f>IFERROR(INDEX({"北京中裕世纪大酒店";"江苏利特尔绿色包装股份有限公司";"常州市金坛沃德丰电子科技有限公司"},MATCH(D2828,{"BJ_zhongyu";"JS_WX_liteer";"JS_CZ_wodefeng"},0)),"")</f>
        <v>江苏利特尔绿色包装股份有限公司</v>
      </c>
      <c r="D2828" s="11" t="str">
        <f>[1]动作!$G2827</f>
        <v>JS_WX_liteer</v>
      </c>
      <c r="E2828" s="11" t="str">
        <f>[1]动作!$D2827</f>
        <v>分系统1BMS5SOC过低一级故障</v>
      </c>
      <c r="F2828" s="11" t="s">
        <v>177</v>
      </c>
      <c r="G2828" s="12">
        <f>[1]动作!$A2827+[1]动作!$B2827</f>
        <v>43205.486250000002</v>
      </c>
      <c r="H2828" s="12"/>
      <c r="I2828" s="11"/>
    </row>
    <row r="2829" spans="1:9" hidden="1" x14ac:dyDescent="0.3">
      <c r="A2829" s="24">
        <v>2827</v>
      </c>
      <c r="B2829" s="11" t="str">
        <f>IFERROR(INDEX({"JSNY-BJ0001-01";"JSNY-JS0022-01";"JSNY-JS0002-01"},MATCH(D2829,{"BJ_zhongyu";"JS_WX_liteer";"JS_CZ_wodefeng"},0)),"")</f>
        <v>JSNY-JS0022-01</v>
      </c>
      <c r="C2829" s="11" t="str">
        <f>IFERROR(INDEX({"北京中裕世纪大酒店";"江苏利特尔绿色包装股份有限公司";"常州市金坛沃德丰电子科技有限公司"},MATCH(D2829,{"BJ_zhongyu";"JS_WX_liteer";"JS_CZ_wodefeng"},0)),"")</f>
        <v>江苏利特尔绿色包装股份有限公司</v>
      </c>
      <c r="D2829" s="11" t="str">
        <f>[1]动作!$G2828</f>
        <v>JS_WX_liteer</v>
      </c>
      <c r="E2829" s="11" t="str">
        <f>[1]动作!$D2828</f>
        <v>分系统1BMS5SOC过低二级故障</v>
      </c>
      <c r="F2829" s="11" t="s">
        <v>177</v>
      </c>
      <c r="G2829" s="12">
        <f>[1]动作!$A2828+[1]动作!$B2828</f>
        <v>43205.486250000002</v>
      </c>
      <c r="H2829" s="12"/>
      <c r="I2829" s="11"/>
    </row>
    <row r="2830" spans="1:9" hidden="1" x14ac:dyDescent="0.3">
      <c r="A2830" s="24">
        <v>2828</v>
      </c>
      <c r="B2830" s="11" t="str">
        <f>IFERROR(INDEX({"JSNY-BJ0001-01";"JSNY-JS0022-01";"JSNY-JS0002-01"},MATCH(D2830,{"BJ_zhongyu";"JS_WX_liteer";"JS_CZ_wodefeng"},0)),"")</f>
        <v>JSNY-JS0022-01</v>
      </c>
      <c r="C2830" s="11" t="str">
        <f>IFERROR(INDEX({"北京中裕世纪大酒店";"江苏利特尔绿色包装股份有限公司";"常州市金坛沃德丰电子科技有限公司"},MATCH(D2830,{"BJ_zhongyu";"JS_WX_liteer";"JS_CZ_wodefeng"},0)),"")</f>
        <v>江苏利特尔绿色包装股份有限公司</v>
      </c>
      <c r="D2830" s="11" t="str">
        <f>[1]动作!$G2829</f>
        <v>JS_WX_liteer</v>
      </c>
      <c r="E2830" s="11" t="str">
        <f>[1]动作!$D2829</f>
        <v>分系统1BMS1SOC过低一级故障</v>
      </c>
      <c r="F2830" s="11" t="s">
        <v>177</v>
      </c>
      <c r="G2830" s="12">
        <f>[1]动作!$A2829+[1]动作!$B2829</f>
        <v>43205.486712962964</v>
      </c>
      <c r="H2830" s="12"/>
      <c r="I2830" s="11"/>
    </row>
    <row r="2831" spans="1:9" hidden="1" x14ac:dyDescent="0.3">
      <c r="A2831" s="24">
        <v>2829</v>
      </c>
      <c r="B2831" s="11" t="str">
        <f>IFERROR(INDEX({"JSNY-BJ0001-01";"JSNY-JS0022-01";"JSNY-JS0002-01"},MATCH(D2831,{"BJ_zhongyu";"JS_WX_liteer";"JS_CZ_wodefeng"},0)),"")</f>
        <v>JSNY-JS0022-01</v>
      </c>
      <c r="C2831" s="11" t="str">
        <f>IFERROR(INDEX({"北京中裕世纪大酒店";"江苏利特尔绿色包装股份有限公司";"常州市金坛沃德丰电子科技有限公司"},MATCH(D2831,{"BJ_zhongyu";"JS_WX_liteer";"JS_CZ_wodefeng"},0)),"")</f>
        <v>江苏利特尔绿色包装股份有限公司</v>
      </c>
      <c r="D2831" s="11" t="str">
        <f>[1]动作!$G2830</f>
        <v>JS_WX_liteer</v>
      </c>
      <c r="E2831" s="11" t="str">
        <f>[1]动作!$D2830</f>
        <v>分系统1BMS1SOC过低二级故障</v>
      </c>
      <c r="F2831" s="11" t="s">
        <v>177</v>
      </c>
      <c r="G2831" s="12">
        <f>[1]动作!$A2830+[1]动作!$B2830</f>
        <v>43205.486712962964</v>
      </c>
      <c r="H2831" s="12"/>
      <c r="I2831" s="11"/>
    </row>
    <row r="2832" spans="1:9" hidden="1" x14ac:dyDescent="0.3">
      <c r="A2832" s="24">
        <v>2830</v>
      </c>
      <c r="B2832" s="11" t="str">
        <f>IFERROR(INDEX({"JSNY-BJ0001-01";"JSNY-JS0022-01";"JSNY-JS0002-01"},MATCH(D2832,{"BJ_zhongyu";"JS_WX_liteer";"JS_CZ_wodefeng"},0)),"")</f>
        <v>JSNY-JS0022-01</v>
      </c>
      <c r="C2832" s="11" t="str">
        <f>IFERROR(INDEX({"北京中裕世纪大酒店";"江苏利特尔绿色包装股份有限公司";"常州市金坛沃德丰电子科技有限公司"},MATCH(D2832,{"BJ_zhongyu";"JS_WX_liteer";"JS_CZ_wodefeng"},0)),"")</f>
        <v>江苏利特尔绿色包装股份有限公司</v>
      </c>
      <c r="D2832" s="11" t="str">
        <f>[1]动作!$G2831</f>
        <v>JS_WX_liteer</v>
      </c>
      <c r="E2832" s="11" t="str">
        <f>[1]动作!$D2831</f>
        <v>分系统1BMS8单体电压过低一级故障</v>
      </c>
      <c r="F2832" s="11" t="s">
        <v>177</v>
      </c>
      <c r="G2832" s="12">
        <f>[1]动作!$A2831+[1]动作!$B2831</f>
        <v>43205.491284722222</v>
      </c>
      <c r="H2832" s="12"/>
      <c r="I2832" s="11"/>
    </row>
    <row r="2833" spans="1:9" hidden="1" x14ac:dyDescent="0.3">
      <c r="A2833" s="24">
        <v>2831</v>
      </c>
      <c r="B2833" s="11" t="str">
        <f>IFERROR(INDEX({"JSNY-BJ0001-01";"JSNY-JS0022-01";"JSNY-JS0002-01"},MATCH(D2833,{"BJ_zhongyu";"JS_WX_liteer";"JS_CZ_wodefeng"},0)),"")</f>
        <v>JSNY-JS0022-01</v>
      </c>
      <c r="C2833" s="11" t="str">
        <f>IFERROR(INDEX({"北京中裕世纪大酒店";"江苏利特尔绿色包装股份有限公司";"常州市金坛沃德丰电子科技有限公司"},MATCH(D2833,{"BJ_zhongyu";"JS_WX_liteer";"JS_CZ_wodefeng"},0)),"")</f>
        <v>江苏利特尔绿色包装股份有限公司</v>
      </c>
      <c r="D2833" s="11" t="str">
        <f>[1]动作!$G2832</f>
        <v>JS_WX_liteer</v>
      </c>
      <c r="E2833" s="11" t="str">
        <f>[1]动作!$D2832</f>
        <v>分系统1BMS8单体电压过低二级故障</v>
      </c>
      <c r="F2833" s="11" t="s">
        <v>177</v>
      </c>
      <c r="G2833" s="12">
        <f>[1]动作!$A2832+[1]动作!$B2832</f>
        <v>43205.491284722222</v>
      </c>
      <c r="H2833" s="12"/>
      <c r="I2833" s="11"/>
    </row>
    <row r="2834" spans="1:9" hidden="1" x14ac:dyDescent="0.3">
      <c r="A2834" s="24">
        <v>2832</v>
      </c>
      <c r="B2834" s="11" t="str">
        <f>IFERROR(INDEX({"JSNY-BJ0001-01";"JSNY-JS0022-01";"JSNY-JS0002-01"},MATCH(D2834,{"BJ_zhongyu";"JS_WX_liteer";"JS_CZ_wodefeng"},0)),"")</f>
        <v>JSNY-JS0022-01</v>
      </c>
      <c r="C2834" s="11" t="str">
        <f>IFERROR(INDEX({"北京中裕世纪大酒店";"江苏利特尔绿色包装股份有限公司";"常州市金坛沃德丰电子科技有限公司"},MATCH(D2834,{"BJ_zhongyu";"JS_WX_liteer";"JS_CZ_wodefeng"},0)),"")</f>
        <v>江苏利特尔绿色包装股份有限公司</v>
      </c>
      <c r="D2834" s="11" t="str">
        <f>[1]动作!$G2833</f>
        <v>JS_WX_liteer</v>
      </c>
      <c r="E2834" s="11" t="str">
        <f>[1]动作!$D2833</f>
        <v>分系统1BMS9单体电压过低一级故障</v>
      </c>
      <c r="F2834" s="11" t="s">
        <v>177</v>
      </c>
      <c r="G2834" s="12">
        <f>[1]动作!$A2833+[1]动作!$B2833</f>
        <v>43205.491863425923</v>
      </c>
      <c r="H2834" s="12"/>
      <c r="I2834" s="11"/>
    </row>
    <row r="2835" spans="1:9" hidden="1" x14ac:dyDescent="0.3">
      <c r="A2835" s="24">
        <v>2833</v>
      </c>
      <c r="B2835" s="11" t="str">
        <f>IFERROR(INDEX({"JSNY-BJ0001-01";"JSNY-JS0022-01";"JSNY-JS0002-01"},MATCH(D2835,{"BJ_zhongyu";"JS_WX_liteer";"JS_CZ_wodefeng"},0)),"")</f>
        <v>JSNY-JS0022-01</v>
      </c>
      <c r="C2835" s="11" t="str">
        <f>IFERROR(INDEX({"北京中裕世纪大酒店";"江苏利特尔绿色包装股份有限公司";"常州市金坛沃德丰电子科技有限公司"},MATCH(D2835,{"BJ_zhongyu";"JS_WX_liteer";"JS_CZ_wodefeng"},0)),"")</f>
        <v>江苏利特尔绿色包装股份有限公司</v>
      </c>
      <c r="D2835" s="11" t="str">
        <f>[1]动作!$G2834</f>
        <v>JS_WX_liteer</v>
      </c>
      <c r="E2835" s="11" t="str">
        <f>[1]动作!$D2834</f>
        <v>分系统1BMS9单体电压过低二级故障</v>
      </c>
      <c r="F2835" s="11" t="s">
        <v>177</v>
      </c>
      <c r="G2835" s="12">
        <f>[1]动作!$A2834+[1]动作!$B2834</f>
        <v>43205.491863425923</v>
      </c>
      <c r="H2835" s="12"/>
      <c r="I2835" s="11"/>
    </row>
    <row r="2836" spans="1:9" hidden="1" x14ac:dyDescent="0.3">
      <c r="A2836" s="24">
        <v>2834</v>
      </c>
      <c r="B2836" s="11" t="str">
        <f>IFERROR(INDEX({"JSNY-BJ0001-01";"JSNY-JS0022-01";"JSNY-JS0002-01"},MATCH(D2836,{"BJ_zhongyu";"JS_WX_liteer";"JS_CZ_wodefeng"},0)),"")</f>
        <v>JSNY-JS0022-01</v>
      </c>
      <c r="C2836" s="11" t="str">
        <f>IFERROR(INDEX({"北京中裕世纪大酒店";"江苏利特尔绿色包装股份有限公司";"常州市金坛沃德丰电子科技有限公司"},MATCH(D2836,{"BJ_zhongyu";"JS_WX_liteer";"JS_CZ_wodefeng"},0)),"")</f>
        <v>江苏利特尔绿色包装股份有限公司</v>
      </c>
      <c r="D2836" s="11" t="str">
        <f>[1]动作!$G2835</f>
        <v>JS_WX_liteer</v>
      </c>
      <c r="E2836" s="11" t="str">
        <f>[1]动作!$D2835</f>
        <v>分系统1BMS3单体电压过低一级故障</v>
      </c>
      <c r="F2836" s="11" t="s">
        <v>177</v>
      </c>
      <c r="G2836" s="12">
        <f>[1]动作!$A2835+[1]动作!$B2835</f>
        <v>43205.492037037038</v>
      </c>
      <c r="H2836" s="12"/>
      <c r="I2836" s="11"/>
    </row>
    <row r="2837" spans="1:9" hidden="1" x14ac:dyDescent="0.3">
      <c r="A2837" s="24">
        <v>2835</v>
      </c>
      <c r="B2837" s="11" t="str">
        <f>IFERROR(INDEX({"JSNY-BJ0001-01";"JSNY-JS0022-01";"JSNY-JS0002-01"},MATCH(D2837,{"BJ_zhongyu";"JS_WX_liteer";"JS_CZ_wodefeng"},0)),"")</f>
        <v>JSNY-JS0022-01</v>
      </c>
      <c r="C2837" s="11" t="str">
        <f>IFERROR(INDEX({"北京中裕世纪大酒店";"江苏利特尔绿色包装股份有限公司";"常州市金坛沃德丰电子科技有限公司"},MATCH(D2837,{"BJ_zhongyu";"JS_WX_liteer";"JS_CZ_wodefeng"},0)),"")</f>
        <v>江苏利特尔绿色包装股份有限公司</v>
      </c>
      <c r="D2837" s="11" t="str">
        <f>[1]动作!$G2836</f>
        <v>JS_WX_liteer</v>
      </c>
      <c r="E2837" s="11" t="str">
        <f>[1]动作!$D2836</f>
        <v>分系统1BMS3单体电压过低二级故障</v>
      </c>
      <c r="F2837" s="11" t="s">
        <v>177</v>
      </c>
      <c r="G2837" s="12">
        <f>[1]动作!$A2836+[1]动作!$B2836</f>
        <v>43205.492037037038</v>
      </c>
      <c r="H2837" s="12"/>
      <c r="I2837" s="11"/>
    </row>
    <row r="2838" spans="1:9" hidden="1" x14ac:dyDescent="0.3">
      <c r="A2838" s="24">
        <v>2836</v>
      </c>
      <c r="B2838" s="11" t="str">
        <f>IFERROR(INDEX({"JSNY-BJ0001-01";"JSNY-JS0022-01";"JSNY-JS0002-01"},MATCH(D2838,{"BJ_zhongyu";"JS_WX_liteer";"JS_CZ_wodefeng"},0)),"")</f>
        <v>JSNY-JS0022-01</v>
      </c>
      <c r="C2838" s="11" t="str">
        <f>IFERROR(INDEX({"北京中裕世纪大酒店";"江苏利特尔绿色包装股份有限公司";"常州市金坛沃德丰电子科技有限公司"},MATCH(D2838,{"BJ_zhongyu";"JS_WX_liteer";"JS_CZ_wodefeng"},0)),"")</f>
        <v>江苏利特尔绿色包装股份有限公司</v>
      </c>
      <c r="D2838" s="11" t="str">
        <f>[1]动作!$G2837</f>
        <v>JS_WX_liteer</v>
      </c>
      <c r="E2838" s="11" t="str">
        <f>[1]动作!$D2837</f>
        <v>分系统1BMS1单体电压过低一级故障</v>
      </c>
      <c r="F2838" s="11" t="s">
        <v>177</v>
      </c>
      <c r="G2838" s="12">
        <f>[1]动作!$A2837+[1]动作!$B2837</f>
        <v>43205.493252314816</v>
      </c>
      <c r="H2838" s="12"/>
      <c r="I2838" s="11"/>
    </row>
    <row r="2839" spans="1:9" hidden="1" x14ac:dyDescent="0.3">
      <c r="A2839" s="24">
        <v>2837</v>
      </c>
      <c r="B2839" s="11" t="str">
        <f>IFERROR(INDEX({"JSNY-BJ0001-01";"JSNY-JS0022-01";"JSNY-JS0002-01"},MATCH(D2839,{"BJ_zhongyu";"JS_WX_liteer";"JS_CZ_wodefeng"},0)),"")</f>
        <v>JSNY-JS0022-01</v>
      </c>
      <c r="C2839" s="11" t="str">
        <f>IFERROR(INDEX({"北京中裕世纪大酒店";"江苏利特尔绿色包装股份有限公司";"常州市金坛沃德丰电子科技有限公司"},MATCH(D2839,{"BJ_zhongyu";"JS_WX_liteer";"JS_CZ_wodefeng"},0)),"")</f>
        <v>江苏利特尔绿色包装股份有限公司</v>
      </c>
      <c r="D2839" s="11" t="str">
        <f>[1]动作!$G2838</f>
        <v>JS_WX_liteer</v>
      </c>
      <c r="E2839" s="11" t="str">
        <f>[1]动作!$D2838</f>
        <v>分系统1BMS1单体电压过低二级故障</v>
      </c>
      <c r="F2839" s="11" t="s">
        <v>177</v>
      </c>
      <c r="G2839" s="12">
        <f>[1]动作!$A2838+[1]动作!$B2838</f>
        <v>43205.493252314816</v>
      </c>
      <c r="H2839" s="12"/>
      <c r="I2839" s="11"/>
    </row>
    <row r="2840" spans="1:9" hidden="1" x14ac:dyDescent="0.3">
      <c r="A2840" s="24">
        <v>2838</v>
      </c>
      <c r="B2840" s="11" t="str">
        <f>IFERROR(INDEX({"JSNY-BJ0001-01";"JSNY-JS0022-01";"JSNY-JS0002-01"},MATCH(D2840,{"BJ_zhongyu";"JS_WX_liteer";"JS_CZ_wodefeng"},0)),"")</f>
        <v>JSNY-JS0022-01</v>
      </c>
      <c r="C2840" s="11" t="str">
        <f>IFERROR(INDEX({"北京中裕世纪大酒店";"江苏利特尔绿色包装股份有限公司";"常州市金坛沃德丰电子科技有限公司"},MATCH(D2840,{"BJ_zhongyu";"JS_WX_liteer";"JS_CZ_wodefeng"},0)),"")</f>
        <v>江苏利特尔绿色包装股份有限公司</v>
      </c>
      <c r="D2840" s="11" t="str">
        <f>[1]动作!$G2839</f>
        <v>JS_WX_liteer</v>
      </c>
      <c r="E2840" s="11" t="str">
        <f>[1]动作!$D2839</f>
        <v>分系统1BMS4单体电压过低一级故障</v>
      </c>
      <c r="F2840" s="11" t="s">
        <v>177</v>
      </c>
      <c r="G2840" s="12">
        <f>[1]动作!$A2839+[1]动作!$B2839</f>
        <v>43205.493425925924</v>
      </c>
      <c r="H2840" s="12"/>
      <c r="I2840" s="11"/>
    </row>
    <row r="2841" spans="1:9" hidden="1" x14ac:dyDescent="0.3">
      <c r="A2841" s="24">
        <v>2839</v>
      </c>
      <c r="B2841" s="11" t="str">
        <f>IFERROR(INDEX({"JSNY-BJ0001-01";"JSNY-JS0022-01";"JSNY-JS0002-01"},MATCH(D2841,{"BJ_zhongyu";"JS_WX_liteer";"JS_CZ_wodefeng"},0)),"")</f>
        <v>JSNY-JS0022-01</v>
      </c>
      <c r="C2841" s="11" t="str">
        <f>IFERROR(INDEX({"北京中裕世纪大酒店";"江苏利特尔绿色包装股份有限公司";"常州市金坛沃德丰电子科技有限公司"},MATCH(D2841,{"BJ_zhongyu";"JS_WX_liteer";"JS_CZ_wodefeng"},0)),"")</f>
        <v>江苏利特尔绿色包装股份有限公司</v>
      </c>
      <c r="D2841" s="11" t="str">
        <f>[1]动作!$G2840</f>
        <v>JS_WX_liteer</v>
      </c>
      <c r="E2841" s="11" t="str">
        <f>[1]动作!$D2840</f>
        <v>分系统1BMS4单体电压过低二级故障</v>
      </c>
      <c r="F2841" s="11" t="s">
        <v>177</v>
      </c>
      <c r="G2841" s="12">
        <f>[1]动作!$A2840+[1]动作!$B2840</f>
        <v>43205.493425925924</v>
      </c>
      <c r="H2841" s="12"/>
      <c r="I2841" s="11"/>
    </row>
    <row r="2842" spans="1:9" hidden="1" x14ac:dyDescent="0.3">
      <c r="A2842" s="24">
        <v>2840</v>
      </c>
      <c r="B2842" s="11" t="str">
        <f>IFERROR(INDEX({"JSNY-BJ0001-01";"JSNY-JS0022-01";"JSNY-JS0002-01"},MATCH(D2842,{"BJ_zhongyu";"JS_WX_liteer";"JS_CZ_wodefeng"},0)),"")</f>
        <v>JSNY-JS0022-01</v>
      </c>
      <c r="C2842" s="11" t="str">
        <f>IFERROR(INDEX({"北京中裕世纪大酒店";"江苏利特尔绿色包装股份有限公司";"常州市金坛沃德丰电子科技有限公司"},MATCH(D2842,{"BJ_zhongyu";"JS_WX_liteer";"JS_CZ_wodefeng"},0)),"")</f>
        <v>江苏利特尔绿色包装股份有限公司</v>
      </c>
      <c r="D2842" s="11" t="str">
        <f>[1]动作!$G2841</f>
        <v>JS_WX_liteer</v>
      </c>
      <c r="E2842" s="11" t="str">
        <f>[1]动作!$D2841</f>
        <v>分系统1BMS5单体电压过低一级故障</v>
      </c>
      <c r="F2842" s="11" t="s">
        <v>177</v>
      </c>
      <c r="G2842" s="12">
        <f>[1]动作!$A2841+[1]动作!$B2841</f>
        <v>43205.494062500002</v>
      </c>
      <c r="H2842" s="12"/>
      <c r="I2842" s="11"/>
    </row>
    <row r="2843" spans="1:9" hidden="1" x14ac:dyDescent="0.3">
      <c r="A2843" s="24">
        <v>2841</v>
      </c>
      <c r="B2843" s="11" t="str">
        <f>IFERROR(INDEX({"JSNY-BJ0001-01";"JSNY-JS0022-01";"JSNY-JS0002-01"},MATCH(D2843,{"BJ_zhongyu";"JS_WX_liteer";"JS_CZ_wodefeng"},0)),"")</f>
        <v>JSNY-JS0022-01</v>
      </c>
      <c r="C2843" s="11" t="str">
        <f>IFERROR(INDEX({"北京中裕世纪大酒店";"江苏利特尔绿色包装股份有限公司";"常州市金坛沃德丰电子科技有限公司"},MATCH(D2843,{"BJ_zhongyu";"JS_WX_liteer";"JS_CZ_wodefeng"},0)),"")</f>
        <v>江苏利特尔绿色包装股份有限公司</v>
      </c>
      <c r="D2843" s="11" t="str">
        <f>[1]动作!$G2842</f>
        <v>JS_WX_liteer</v>
      </c>
      <c r="E2843" s="11" t="str">
        <f>[1]动作!$D2842</f>
        <v>分系统1BMS5单体电压过低二级故障</v>
      </c>
      <c r="F2843" s="11" t="s">
        <v>177</v>
      </c>
      <c r="G2843" s="12">
        <f>[1]动作!$A2842+[1]动作!$B2842</f>
        <v>43205.494062500002</v>
      </c>
      <c r="H2843" s="12"/>
      <c r="I2843" s="11"/>
    </row>
    <row r="2844" spans="1:9" hidden="1" x14ac:dyDescent="0.3">
      <c r="A2844" s="24">
        <v>2842</v>
      </c>
      <c r="B2844" s="11" t="str">
        <f>IFERROR(INDEX({"JSNY-BJ0001-01";"JSNY-JS0022-01";"JSNY-JS0002-01"},MATCH(D2844,{"BJ_zhongyu";"JS_WX_liteer";"JS_CZ_wodefeng"},0)),"")</f>
        <v>JSNY-JS0022-01</v>
      </c>
      <c r="C2844" s="11" t="str">
        <f>IFERROR(INDEX({"北京中裕世纪大酒店";"江苏利特尔绿色包装股份有限公司";"常州市金坛沃德丰电子科技有限公司"},MATCH(D2844,{"BJ_zhongyu";"JS_WX_liteer";"JS_CZ_wodefeng"},0)),"")</f>
        <v>江苏利特尔绿色包装股份有限公司</v>
      </c>
      <c r="D2844" s="11" t="str">
        <f>[1]动作!$G2843</f>
        <v>JS_WX_liteer</v>
      </c>
      <c r="E2844" s="11" t="str">
        <f>[1]动作!$D2843</f>
        <v>分系统1BMS7单体电压过低一级故障</v>
      </c>
      <c r="F2844" s="11" t="s">
        <v>177</v>
      </c>
      <c r="G2844" s="12">
        <f>[1]动作!$A2843+[1]动作!$B2843</f>
        <v>43205.494120370371</v>
      </c>
      <c r="H2844" s="12"/>
      <c r="I2844" s="11"/>
    </row>
    <row r="2845" spans="1:9" hidden="1" x14ac:dyDescent="0.3">
      <c r="A2845" s="24">
        <v>2843</v>
      </c>
      <c r="B2845" s="11" t="str">
        <f>IFERROR(INDEX({"JSNY-BJ0001-01";"JSNY-JS0022-01";"JSNY-JS0002-01"},MATCH(D2845,{"BJ_zhongyu";"JS_WX_liteer";"JS_CZ_wodefeng"},0)),"")</f>
        <v>JSNY-JS0022-01</v>
      </c>
      <c r="C2845" s="11" t="str">
        <f>IFERROR(INDEX({"北京中裕世纪大酒店";"江苏利特尔绿色包装股份有限公司";"常州市金坛沃德丰电子科技有限公司"},MATCH(D2845,{"BJ_zhongyu";"JS_WX_liteer";"JS_CZ_wodefeng"},0)),"")</f>
        <v>江苏利特尔绿色包装股份有限公司</v>
      </c>
      <c r="D2845" s="11" t="str">
        <f>[1]动作!$G2844</f>
        <v>JS_WX_liteer</v>
      </c>
      <c r="E2845" s="11" t="str">
        <f>[1]动作!$D2844</f>
        <v>分系统1BMS7单体电压过低二级故障</v>
      </c>
      <c r="F2845" s="11" t="s">
        <v>177</v>
      </c>
      <c r="G2845" s="12">
        <f>[1]动作!$A2844+[1]动作!$B2844</f>
        <v>43205.494120370371</v>
      </c>
      <c r="H2845" s="12"/>
      <c r="I2845" s="11"/>
    </row>
    <row r="2846" spans="1:9" hidden="1" x14ac:dyDescent="0.3">
      <c r="A2846" s="24">
        <v>2844</v>
      </c>
      <c r="B2846" s="11" t="str">
        <f>IFERROR(INDEX({"JSNY-BJ0001-01";"JSNY-JS0022-01";"JSNY-JS0002-01"},MATCH(D2846,{"BJ_zhongyu";"JS_WX_liteer";"JS_CZ_wodefeng"},0)),"")</f>
        <v>JSNY-JS0022-01</v>
      </c>
      <c r="C2846" s="11" t="str">
        <f>IFERROR(INDEX({"北京中裕世纪大酒店";"江苏利特尔绿色包装股份有限公司";"常州市金坛沃德丰电子科技有限公司"},MATCH(D2846,{"BJ_zhongyu";"JS_WX_liteer";"JS_CZ_wodefeng"},0)),"")</f>
        <v>江苏利特尔绿色包装股份有限公司</v>
      </c>
      <c r="D2846" s="11" t="str">
        <f>[1]动作!$G2845</f>
        <v>JS_WX_liteer</v>
      </c>
      <c r="E2846" s="11" t="str">
        <f>[1]动作!$D2845</f>
        <v>分系统1BMS2单体电压过低一级故障</v>
      </c>
      <c r="F2846" s="11" t="s">
        <v>177</v>
      </c>
      <c r="G2846" s="12">
        <f>[1]动作!$A2845+[1]动作!$B2845</f>
        <v>43205.49417824074</v>
      </c>
      <c r="H2846" s="12"/>
      <c r="I2846" s="11"/>
    </row>
    <row r="2847" spans="1:9" hidden="1" x14ac:dyDescent="0.3">
      <c r="A2847" s="24">
        <v>2845</v>
      </c>
      <c r="B2847" s="11" t="str">
        <f>IFERROR(INDEX({"JSNY-BJ0001-01";"JSNY-JS0022-01";"JSNY-JS0002-01"},MATCH(D2847,{"BJ_zhongyu";"JS_WX_liteer";"JS_CZ_wodefeng"},0)),"")</f>
        <v>JSNY-JS0022-01</v>
      </c>
      <c r="C2847" s="11" t="str">
        <f>IFERROR(INDEX({"北京中裕世纪大酒店";"江苏利特尔绿色包装股份有限公司";"常州市金坛沃德丰电子科技有限公司"},MATCH(D2847,{"BJ_zhongyu";"JS_WX_liteer";"JS_CZ_wodefeng"},0)),"")</f>
        <v>江苏利特尔绿色包装股份有限公司</v>
      </c>
      <c r="D2847" s="11" t="str">
        <f>[1]动作!$G2846</f>
        <v>JS_WX_liteer</v>
      </c>
      <c r="E2847" s="11" t="str">
        <f>[1]动作!$D2846</f>
        <v>分系统1BMS2单体电压过低二级故障</v>
      </c>
      <c r="F2847" s="11" t="s">
        <v>177</v>
      </c>
      <c r="G2847" s="12">
        <f>[1]动作!$A2846+[1]动作!$B2846</f>
        <v>43205.49417824074</v>
      </c>
      <c r="H2847" s="12"/>
      <c r="I2847" s="11"/>
    </row>
    <row r="2848" spans="1:9" hidden="1" x14ac:dyDescent="0.3">
      <c r="A2848" s="24">
        <v>2846</v>
      </c>
      <c r="B2848" s="11" t="str">
        <f>IFERROR(INDEX({"JSNY-BJ0001-01";"JSNY-JS0022-01";"JSNY-JS0002-01"},MATCH(D2848,{"BJ_zhongyu";"JS_WX_liteer";"JS_CZ_wodefeng"},0)),"")</f>
        <v>JSNY-JS0022-01</v>
      </c>
      <c r="C2848" s="11" t="str">
        <f>IFERROR(INDEX({"北京中裕世纪大酒店";"江苏利特尔绿色包装股份有限公司";"常州市金坛沃德丰电子科技有限公司"},MATCH(D2848,{"BJ_zhongyu";"JS_WX_liteer";"JS_CZ_wodefeng"},0)),"")</f>
        <v>江苏利特尔绿色包装股份有限公司</v>
      </c>
      <c r="D2848" s="11" t="str">
        <f>[1]动作!$G2847</f>
        <v>JS_WX_liteer</v>
      </c>
      <c r="E2848" s="11" t="str">
        <f>[1]动作!$D2847</f>
        <v>分系统1BMS6单体电压过低一级故障</v>
      </c>
      <c r="F2848" s="11" t="s">
        <v>177</v>
      </c>
      <c r="G2848" s="12">
        <f>[1]动作!$A2847+[1]动作!$B2847</f>
        <v>43205.494479166664</v>
      </c>
      <c r="H2848" s="12"/>
      <c r="I2848" s="11"/>
    </row>
    <row r="2849" spans="1:9" hidden="1" x14ac:dyDescent="0.3">
      <c r="A2849" s="24">
        <v>2847</v>
      </c>
      <c r="B2849" s="11" t="str">
        <f>IFERROR(INDEX({"JSNY-BJ0001-01";"JSNY-JS0022-01";"JSNY-JS0002-01"},MATCH(D2849,{"BJ_zhongyu";"JS_WX_liteer";"JS_CZ_wodefeng"},0)),"")</f>
        <v>JSNY-JS0022-01</v>
      </c>
      <c r="C2849" s="11" t="str">
        <f>IFERROR(INDEX({"北京中裕世纪大酒店";"江苏利特尔绿色包装股份有限公司";"常州市金坛沃德丰电子科技有限公司"},MATCH(D2849,{"BJ_zhongyu";"JS_WX_liteer";"JS_CZ_wodefeng"},0)),"")</f>
        <v>江苏利特尔绿色包装股份有限公司</v>
      </c>
      <c r="D2849" s="11" t="str">
        <f>[1]动作!$G2848</f>
        <v>JS_WX_liteer</v>
      </c>
      <c r="E2849" s="11" t="str">
        <f>[1]动作!$D2848</f>
        <v>分系统1BMS6单体电压过低二级故障</v>
      </c>
      <c r="F2849" s="11" t="s">
        <v>177</v>
      </c>
      <c r="G2849" s="12">
        <f>[1]动作!$A2848+[1]动作!$B2848</f>
        <v>43205.494479166664</v>
      </c>
      <c r="H2849" s="12"/>
      <c r="I2849" s="11"/>
    </row>
    <row r="2850" spans="1:9" hidden="1" x14ac:dyDescent="0.3">
      <c r="A2850" s="24">
        <v>2848</v>
      </c>
      <c r="B2850" s="11" t="str">
        <f>IFERROR(INDEX({"JSNY-BJ0001-01";"JSNY-JS0022-01";"JSNY-JS0002-01"},MATCH(D2850,{"BJ_zhongyu";"JS_WX_liteer";"JS_CZ_wodefeng"},0)),"")</f>
        <v>JSNY-JS0022-01</v>
      </c>
      <c r="C2850" s="11" t="str">
        <f>IFERROR(INDEX({"北京中裕世纪大酒店";"江苏利特尔绿色包装股份有限公司";"常州市金坛沃德丰电子科技有限公司"},MATCH(D2850,{"BJ_zhongyu";"JS_WX_liteer";"JS_CZ_wodefeng"},0)),"")</f>
        <v>江苏利特尔绿色包装股份有限公司</v>
      </c>
      <c r="D2850" s="11" t="str">
        <f>[1]动作!$G2849</f>
        <v>JS_WX_liteer</v>
      </c>
      <c r="E2850" s="11" t="str">
        <f>[1]动作!$D2849</f>
        <v>分系统1BMS8SOC过低一级故障</v>
      </c>
      <c r="F2850" s="11" t="s">
        <v>177</v>
      </c>
      <c r="G2850" s="12">
        <f>[1]动作!$A2849+[1]动作!$B2849</f>
        <v>43205.501076388886</v>
      </c>
      <c r="H2850" s="12"/>
      <c r="I2850" s="11"/>
    </row>
    <row r="2851" spans="1:9" hidden="1" x14ac:dyDescent="0.3">
      <c r="A2851" s="24">
        <v>2849</v>
      </c>
      <c r="B2851" s="11" t="str">
        <f>IFERROR(INDEX({"JSNY-BJ0001-01";"JSNY-JS0022-01";"JSNY-JS0002-01"},MATCH(D2851,{"BJ_zhongyu";"JS_WX_liteer";"JS_CZ_wodefeng"},0)),"")</f>
        <v>JSNY-JS0022-01</v>
      </c>
      <c r="C2851" s="11" t="str">
        <f>IFERROR(INDEX({"北京中裕世纪大酒店";"江苏利特尔绿色包装股份有限公司";"常州市金坛沃德丰电子科技有限公司"},MATCH(D2851,{"BJ_zhongyu";"JS_WX_liteer";"JS_CZ_wodefeng"},0)),"")</f>
        <v>江苏利特尔绿色包装股份有限公司</v>
      </c>
      <c r="D2851" s="11" t="str">
        <f>[1]动作!$G2850</f>
        <v>JS_WX_liteer</v>
      </c>
      <c r="E2851" s="11" t="str">
        <f>[1]动作!$D2850</f>
        <v>分系统1BMS3SOC过低一级故障</v>
      </c>
      <c r="F2851" s="11" t="s">
        <v>177</v>
      </c>
      <c r="G2851" s="12">
        <f>[1]动作!$A2850+[1]动作!$B2850</f>
        <v>43205.501886574071</v>
      </c>
      <c r="H2851" s="12"/>
      <c r="I2851" s="11"/>
    </row>
    <row r="2852" spans="1:9" hidden="1" x14ac:dyDescent="0.3">
      <c r="A2852" s="24">
        <v>2850</v>
      </c>
      <c r="B2852" s="11" t="str">
        <f>IFERROR(INDEX({"JSNY-BJ0001-01";"JSNY-JS0022-01";"JSNY-JS0002-01"},MATCH(D2852,{"BJ_zhongyu";"JS_WX_liteer";"JS_CZ_wodefeng"},0)),"")</f>
        <v>JSNY-JS0002-01</v>
      </c>
      <c r="C2852" s="11" t="str">
        <f>IFERROR(INDEX({"北京中裕世纪大酒店";"江苏利特尔绿色包装股份有限公司";"常州市金坛沃德丰电子科技有限公司"},MATCH(D2852,{"BJ_zhongyu";"JS_WX_liteer";"JS_CZ_wodefeng"},0)),"")</f>
        <v>常州市金坛沃德丰电子科技有限公司</v>
      </c>
      <c r="D2852" s="11" t="str">
        <f>[1]动作!$G2851</f>
        <v>JS_CZ_wodefeng</v>
      </c>
      <c r="E2852" s="11" t="str">
        <f>[1]动作!$D2851</f>
        <v>分系统1BCMS5告警状态</v>
      </c>
      <c r="F2852" s="11" t="s">
        <v>177</v>
      </c>
      <c r="G2852" s="12">
        <f>[1]动作!$A2851+[1]动作!$B2851</f>
        <v>43205.521585648145</v>
      </c>
      <c r="H2852" s="12"/>
      <c r="I2852" s="11"/>
    </row>
    <row r="2853" spans="1:9" hidden="1" x14ac:dyDescent="0.3">
      <c r="A2853" s="24">
        <v>2851</v>
      </c>
      <c r="B2853" s="11" t="str">
        <f>IFERROR(INDEX({"JSNY-BJ0001-01";"JSNY-JS0022-01";"JSNY-JS0002-01"},MATCH(D2853,{"BJ_zhongyu";"JS_WX_liteer";"JS_CZ_wodefeng"},0)),"")</f>
        <v>JSNY-JS0002-01</v>
      </c>
      <c r="C2853" s="11" t="str">
        <f>IFERROR(INDEX({"北京中裕世纪大酒店";"江苏利特尔绿色包装股份有限公司";"常州市金坛沃德丰电子科技有限公司"},MATCH(D2853,{"BJ_zhongyu";"JS_WX_liteer";"JS_CZ_wodefeng"},0)),"")</f>
        <v>常州市金坛沃德丰电子科技有限公司</v>
      </c>
      <c r="D2853" s="11" t="str">
        <f>[1]动作!$G2852</f>
        <v>JS_CZ_wodefeng</v>
      </c>
      <c r="E2853" s="11" t="str">
        <f>[1]动作!$D2852</f>
        <v>分系统1BMS5单体电压过低二级故障</v>
      </c>
      <c r="F2853" s="11" t="s">
        <v>177</v>
      </c>
      <c r="G2853" s="12">
        <f>[1]动作!$A2852+[1]动作!$B2852</f>
        <v>43205.521585648145</v>
      </c>
      <c r="H2853" s="12"/>
      <c r="I2853" s="11"/>
    </row>
    <row r="2854" spans="1:9" hidden="1" x14ac:dyDescent="0.3">
      <c r="A2854" s="24">
        <v>2852</v>
      </c>
      <c r="B2854" s="11" t="str">
        <f>IFERROR(INDEX({"JSNY-BJ0001-01";"JSNY-JS0022-01";"JSNY-JS0002-01"},MATCH(D2854,{"BJ_zhongyu";"JS_WX_liteer";"JS_CZ_wodefeng"},0)),"")</f>
        <v>JSNY-JS0002-01</v>
      </c>
      <c r="C2854" s="11" t="str">
        <f>IFERROR(INDEX({"北京中裕世纪大酒店";"江苏利特尔绿色包装股份有限公司";"常州市金坛沃德丰电子科技有限公司"},MATCH(D2854,{"BJ_zhongyu";"JS_WX_liteer";"JS_CZ_wodefeng"},0)),"")</f>
        <v>常州市金坛沃德丰电子科技有限公司</v>
      </c>
      <c r="D2854" s="11" t="str">
        <f>[1]动作!$G2853</f>
        <v>JS_CZ_wodefeng</v>
      </c>
      <c r="E2854" s="11" t="str">
        <f>[1]动作!$D2853</f>
        <v>分系统1BMS5SOC过低一级故障</v>
      </c>
      <c r="F2854" s="11" t="s">
        <v>177</v>
      </c>
      <c r="G2854" s="12">
        <f>[1]动作!$A2853+[1]动作!$B2853</f>
        <v>43205.522337962961</v>
      </c>
      <c r="H2854" s="12"/>
      <c r="I2854" s="11"/>
    </row>
    <row r="2855" spans="1:9" hidden="1" x14ac:dyDescent="0.3">
      <c r="A2855" s="24">
        <v>2853</v>
      </c>
      <c r="B2855" s="11" t="str">
        <f>IFERROR(INDEX({"JSNY-BJ0001-01";"JSNY-JS0022-01";"JSNY-JS0002-01"},MATCH(D2855,{"BJ_zhongyu";"JS_WX_liteer";"JS_CZ_wodefeng"},0)),"")</f>
        <v>JSNY-JS0002-01</v>
      </c>
      <c r="C2855" s="11" t="str">
        <f>IFERROR(INDEX({"北京中裕世纪大酒店";"江苏利特尔绿色包装股份有限公司";"常州市金坛沃德丰电子科技有限公司"},MATCH(D2855,{"BJ_zhongyu";"JS_WX_liteer";"JS_CZ_wodefeng"},0)),"")</f>
        <v>常州市金坛沃德丰电子科技有限公司</v>
      </c>
      <c r="D2855" s="11" t="str">
        <f>[1]动作!$G2854</f>
        <v>JS_CZ_wodefeng</v>
      </c>
      <c r="E2855" s="11" t="str">
        <f>[1]动作!$D2854</f>
        <v>分系统1BMS5SOC过低二级故障</v>
      </c>
      <c r="F2855" s="11" t="s">
        <v>177</v>
      </c>
      <c r="G2855" s="12">
        <f>[1]动作!$A2854+[1]动作!$B2854</f>
        <v>43205.522337962961</v>
      </c>
      <c r="H2855" s="12"/>
      <c r="I2855" s="11"/>
    </row>
    <row r="2856" spans="1:9" hidden="1" x14ac:dyDescent="0.3">
      <c r="A2856" s="24">
        <v>2854</v>
      </c>
      <c r="B2856" s="11" t="str">
        <f>IFERROR(INDEX({"JSNY-BJ0001-01";"JSNY-JS0022-01";"JSNY-JS0002-01"},MATCH(D2856,{"BJ_zhongyu";"JS_WX_liteer";"JS_CZ_wodefeng"},0)),"")</f>
        <v>JSNY-JS0002-01</v>
      </c>
      <c r="C2856" s="11" t="str">
        <f>IFERROR(INDEX({"北京中裕世纪大酒店";"江苏利特尔绿色包装股份有限公司";"常州市金坛沃德丰电子科技有限公司"},MATCH(D2856,{"BJ_zhongyu";"JS_WX_liteer";"JS_CZ_wodefeng"},0)),"")</f>
        <v>常州市金坛沃德丰电子科技有限公司</v>
      </c>
      <c r="D2856" s="11" t="str">
        <f>[1]动作!$G2855</f>
        <v>JS_CZ_wodefeng</v>
      </c>
      <c r="E2856" s="11" t="str">
        <f>[1]动作!$D2855</f>
        <v>分系统1BMS1单体电压过低一级故障</v>
      </c>
      <c r="F2856" s="11" t="s">
        <v>177</v>
      </c>
      <c r="G2856" s="12">
        <f>[1]动作!$A2855+[1]动作!$B2855</f>
        <v>43205.554375</v>
      </c>
      <c r="H2856" s="12"/>
      <c r="I2856" s="11"/>
    </row>
    <row r="2857" spans="1:9" hidden="1" x14ac:dyDescent="0.3">
      <c r="A2857" s="24">
        <v>2855</v>
      </c>
      <c r="B2857" s="11" t="str">
        <f>IFERROR(INDEX({"JSNY-BJ0001-01";"JSNY-JS0022-01";"JSNY-JS0002-01"},MATCH(D2857,{"BJ_zhongyu";"JS_WX_liteer";"JS_CZ_wodefeng"},0)),"")</f>
        <v>JSNY-JS0002-01</v>
      </c>
      <c r="C2857" s="11" t="str">
        <f>IFERROR(INDEX({"北京中裕世纪大酒店";"江苏利特尔绿色包装股份有限公司";"常州市金坛沃德丰电子科技有限公司"},MATCH(D2857,{"BJ_zhongyu";"JS_WX_liteer";"JS_CZ_wodefeng"},0)),"")</f>
        <v>常州市金坛沃德丰电子科技有限公司</v>
      </c>
      <c r="D2857" s="11" t="str">
        <f>[1]动作!$G2856</f>
        <v>JS_CZ_wodefeng</v>
      </c>
      <c r="E2857" s="11" t="str">
        <f>[1]动作!$D2856</f>
        <v>分系统1BMS6单体电压过低一级故障</v>
      </c>
      <c r="F2857" s="11" t="s">
        <v>177</v>
      </c>
      <c r="G2857" s="12">
        <f>[1]动作!$A2856+[1]动作!$B2856</f>
        <v>43205.5549537037</v>
      </c>
      <c r="H2857" s="12"/>
      <c r="I2857" s="11"/>
    </row>
    <row r="2858" spans="1:9" hidden="1" x14ac:dyDescent="0.3">
      <c r="A2858" s="24">
        <v>2856</v>
      </c>
      <c r="B2858" s="11" t="str">
        <f>IFERROR(INDEX({"JSNY-BJ0001-01";"JSNY-JS0022-01";"JSNY-JS0002-01"},MATCH(D2858,{"BJ_zhongyu";"JS_WX_liteer";"JS_CZ_wodefeng"},0)),"")</f>
        <v>JSNY-JS0002-01</v>
      </c>
      <c r="C2858" s="11" t="str">
        <f>IFERROR(INDEX({"北京中裕世纪大酒店";"江苏利特尔绿色包装股份有限公司";"常州市金坛沃德丰电子科技有限公司"},MATCH(D2858,{"BJ_zhongyu";"JS_WX_liteer";"JS_CZ_wodefeng"},0)),"")</f>
        <v>常州市金坛沃德丰电子科技有限公司</v>
      </c>
      <c r="D2858" s="11" t="str">
        <f>[1]动作!$G2857</f>
        <v>JS_CZ_wodefeng</v>
      </c>
      <c r="E2858" s="11" t="str">
        <f>[1]动作!$D2857</f>
        <v>分系统1BMS3单体电压过低一级故障</v>
      </c>
      <c r="F2858" s="11" t="s">
        <v>177</v>
      </c>
      <c r="G2858" s="12">
        <f>[1]动作!$A2857+[1]动作!$B2857</f>
        <v>43205.556400462963</v>
      </c>
      <c r="H2858" s="12"/>
      <c r="I2858" s="11"/>
    </row>
    <row r="2859" spans="1:9" hidden="1" x14ac:dyDescent="0.3">
      <c r="A2859" s="24">
        <v>2857</v>
      </c>
      <c r="B2859" s="11" t="str">
        <f>IFERROR(INDEX({"JSNY-BJ0001-01";"JSNY-JS0022-01";"JSNY-JS0002-01"},MATCH(D2859,{"BJ_zhongyu";"JS_WX_liteer";"JS_CZ_wodefeng"},0)),"")</f>
        <v>JSNY-JS0002-01</v>
      </c>
      <c r="C2859" s="11" t="str">
        <f>IFERROR(INDEX({"北京中裕世纪大酒店";"江苏利特尔绿色包装股份有限公司";"常州市金坛沃德丰电子科技有限公司"},MATCH(D2859,{"BJ_zhongyu";"JS_WX_liteer";"JS_CZ_wodefeng"},0)),"")</f>
        <v>常州市金坛沃德丰电子科技有限公司</v>
      </c>
      <c r="D2859" s="11" t="str">
        <f>[1]动作!$G2858</f>
        <v>JS_CZ_wodefeng</v>
      </c>
      <c r="E2859" s="11" t="str">
        <f>[1]动作!$D2858</f>
        <v>分系统1BMS4单体电压过低一级故障</v>
      </c>
      <c r="F2859" s="11" t="s">
        <v>177</v>
      </c>
      <c r="G2859" s="12">
        <f>[1]动作!$A2858+[1]动作!$B2858</f>
        <v>43205.556574074071</v>
      </c>
      <c r="H2859" s="12"/>
      <c r="I2859" s="11"/>
    </row>
    <row r="2860" spans="1:9" hidden="1" x14ac:dyDescent="0.3">
      <c r="A2860" s="24">
        <v>2858</v>
      </c>
      <c r="B2860" s="11" t="str">
        <f>IFERROR(INDEX({"JSNY-BJ0001-01";"JSNY-JS0022-01";"JSNY-JS0002-01"},MATCH(D2860,{"BJ_zhongyu";"JS_WX_liteer";"JS_CZ_wodefeng"},0)),"")</f>
        <v>JSNY-JS0002-01</v>
      </c>
      <c r="C2860" s="11" t="str">
        <f>IFERROR(INDEX({"北京中裕世纪大酒店";"江苏利特尔绿色包装股份有限公司";"常州市金坛沃德丰电子科技有限公司"},MATCH(D2860,{"BJ_zhongyu";"JS_WX_liteer";"JS_CZ_wodefeng"},0)),"")</f>
        <v>常州市金坛沃德丰电子科技有限公司</v>
      </c>
      <c r="D2860" s="11" t="str">
        <f>[1]动作!$G2859</f>
        <v>JS_CZ_wodefeng</v>
      </c>
      <c r="E2860" s="11" t="str">
        <f>[1]动作!$D2859</f>
        <v>分系统1BMS2单体电压过低一级故障</v>
      </c>
      <c r="F2860" s="11" t="s">
        <v>177</v>
      </c>
      <c r="G2860" s="12">
        <f>[1]动作!$A2859+[1]动作!$B2859</f>
        <v>43205.557442129626</v>
      </c>
      <c r="H2860" s="12"/>
      <c r="I2860" s="11"/>
    </row>
    <row r="2861" spans="1:9" hidden="1" x14ac:dyDescent="0.3">
      <c r="A2861" s="24">
        <v>2859</v>
      </c>
      <c r="B2861" s="11" t="str">
        <f>IFERROR(INDEX({"JSNY-BJ0001-01";"JSNY-JS0022-01";"JSNY-JS0002-01"},MATCH(D2861,{"BJ_zhongyu";"JS_WX_liteer";"JS_CZ_wodefeng"},0)),"")</f>
        <v>JSNY-JS0002-01</v>
      </c>
      <c r="C2861" s="11" t="str">
        <f>IFERROR(INDEX({"北京中裕世纪大酒店";"江苏利特尔绿色包装股份有限公司";"常州市金坛沃德丰电子科技有限公司"},MATCH(D2861,{"BJ_zhongyu";"JS_WX_liteer";"JS_CZ_wodefeng"},0)),"")</f>
        <v>常州市金坛沃德丰电子科技有限公司</v>
      </c>
      <c r="D2861" s="11" t="str">
        <f>[1]动作!$G2860</f>
        <v>JS_CZ_wodefeng</v>
      </c>
      <c r="E2861" s="11" t="str">
        <f>[1]动作!$D2860</f>
        <v>分系统1BMS1总电压过低一级故障</v>
      </c>
      <c r="F2861" s="11" t="s">
        <v>177</v>
      </c>
      <c r="G2861" s="12">
        <f>[1]动作!$A2860+[1]动作!$B2860</f>
        <v>43205.561666666668</v>
      </c>
      <c r="H2861" s="12"/>
      <c r="I2861" s="11"/>
    </row>
    <row r="2862" spans="1:9" hidden="1" x14ac:dyDescent="0.3">
      <c r="A2862" s="24">
        <v>2860</v>
      </c>
      <c r="B2862" s="11" t="str">
        <f>IFERROR(INDEX({"JSNY-BJ0001-01";"JSNY-JS0022-01";"JSNY-JS0002-01"},MATCH(D2862,{"BJ_zhongyu";"JS_WX_liteer";"JS_CZ_wodefeng"},0)),"")</f>
        <v>JSNY-JS0002-01</v>
      </c>
      <c r="C2862" s="11" t="str">
        <f>IFERROR(INDEX({"北京中裕世纪大酒店";"江苏利特尔绿色包装股份有限公司";"常州市金坛沃德丰电子科技有限公司"},MATCH(D2862,{"BJ_zhongyu";"JS_WX_liteer";"JS_CZ_wodefeng"},0)),"")</f>
        <v>常州市金坛沃德丰电子科技有限公司</v>
      </c>
      <c r="D2862" s="11" t="str">
        <f>[1]动作!$G2861</f>
        <v>JS_CZ_wodefeng</v>
      </c>
      <c r="E2862" s="11" t="str">
        <f>[1]动作!$D2861</f>
        <v>分系统1BMS3总电压过低一级故障</v>
      </c>
      <c r="F2862" s="11" t="s">
        <v>177</v>
      </c>
      <c r="G2862" s="12">
        <f>[1]动作!$A2861+[1]动作!$B2861</f>
        <v>43205.561840277776</v>
      </c>
      <c r="H2862" s="12"/>
      <c r="I2862" s="11"/>
    </row>
    <row r="2863" spans="1:9" hidden="1" x14ac:dyDescent="0.3">
      <c r="A2863" s="24">
        <v>2861</v>
      </c>
      <c r="B2863" s="11" t="str">
        <f>IFERROR(INDEX({"JSNY-BJ0001-01";"JSNY-JS0022-01";"JSNY-JS0002-01"},MATCH(D2863,{"BJ_zhongyu";"JS_WX_liteer";"JS_CZ_wodefeng"},0)),"")</f>
        <v>JSNY-JS0002-01</v>
      </c>
      <c r="C2863" s="11" t="str">
        <f>IFERROR(INDEX({"北京中裕世纪大酒店";"江苏利特尔绿色包装股份有限公司";"常州市金坛沃德丰电子科技有限公司"},MATCH(D2863,{"BJ_zhongyu";"JS_WX_liteer";"JS_CZ_wodefeng"},0)),"")</f>
        <v>常州市金坛沃德丰电子科技有限公司</v>
      </c>
      <c r="D2863" s="11" t="str">
        <f>[1]动作!$G2862</f>
        <v>JS_CZ_wodefeng</v>
      </c>
      <c r="E2863" s="11" t="str">
        <f>[1]动作!$D2862</f>
        <v>分系统1BMS2总电压过低一级故障</v>
      </c>
      <c r="F2863" s="11" t="s">
        <v>177</v>
      </c>
      <c r="G2863" s="12">
        <f>[1]动作!$A2862+[1]动作!$B2862</f>
        <v>43205.561956018515</v>
      </c>
      <c r="H2863" s="12"/>
      <c r="I2863" s="11"/>
    </row>
    <row r="2864" spans="1:9" hidden="1" x14ac:dyDescent="0.3">
      <c r="A2864" s="24">
        <v>2862</v>
      </c>
      <c r="B2864" s="11" t="str">
        <f>IFERROR(INDEX({"JSNY-BJ0001-01";"JSNY-JS0022-01";"JSNY-JS0002-01"},MATCH(D2864,{"BJ_zhongyu";"JS_WX_liteer";"JS_CZ_wodefeng"},0)),"")</f>
        <v>JSNY-JS0002-01</v>
      </c>
      <c r="C2864" s="11" t="str">
        <f>IFERROR(INDEX({"北京中裕世纪大酒店";"江苏利特尔绿色包装股份有限公司";"常州市金坛沃德丰电子科技有限公司"},MATCH(D2864,{"BJ_zhongyu";"JS_WX_liteer";"JS_CZ_wodefeng"},0)),"")</f>
        <v>常州市金坛沃德丰电子科技有限公司</v>
      </c>
      <c r="D2864" s="11" t="str">
        <f>[1]动作!$G2863</f>
        <v>JS_CZ_wodefeng</v>
      </c>
      <c r="E2864" s="11" t="str">
        <f>[1]动作!$D2863</f>
        <v>分系统1BMS6总电压过低一级故障</v>
      </c>
      <c r="F2864" s="11" t="s">
        <v>177</v>
      </c>
      <c r="G2864" s="12">
        <f>[1]动作!$A2863+[1]动作!$B2863</f>
        <v>43205.561956018515</v>
      </c>
      <c r="H2864" s="12"/>
      <c r="I2864" s="11"/>
    </row>
    <row r="2865" spans="1:9" hidden="1" x14ac:dyDescent="0.3">
      <c r="A2865" s="24">
        <v>2863</v>
      </c>
      <c r="B2865" s="11" t="str">
        <f>IFERROR(INDEX({"JSNY-BJ0001-01";"JSNY-JS0022-01";"JSNY-JS0002-01"},MATCH(D2865,{"BJ_zhongyu";"JS_WX_liteer";"JS_CZ_wodefeng"},0)),"")</f>
        <v>JSNY-JS0002-01</v>
      </c>
      <c r="C2865" s="11" t="str">
        <f>IFERROR(INDEX({"北京中裕世纪大酒店";"江苏利特尔绿色包装股份有限公司";"常州市金坛沃德丰电子科技有限公司"},MATCH(D2865,{"BJ_zhongyu";"JS_WX_liteer";"JS_CZ_wodefeng"},0)),"")</f>
        <v>常州市金坛沃德丰电子科技有限公司</v>
      </c>
      <c r="D2865" s="11" t="str">
        <f>[1]动作!$G2864</f>
        <v>JS_CZ_wodefeng</v>
      </c>
      <c r="E2865" s="11" t="str">
        <f>[1]动作!$D2864</f>
        <v>分系统1BMS5总电压过低一级故障</v>
      </c>
      <c r="F2865" s="11" t="s">
        <v>177</v>
      </c>
      <c r="G2865" s="12">
        <f>[1]动作!$A2864+[1]动作!$B2864</f>
        <v>43205.562071759261</v>
      </c>
      <c r="H2865" s="12"/>
      <c r="I2865" s="11"/>
    </row>
    <row r="2866" spans="1:9" hidden="1" x14ac:dyDescent="0.3">
      <c r="A2866" s="24">
        <v>2864</v>
      </c>
      <c r="B2866" s="11" t="str">
        <f>IFERROR(INDEX({"JSNY-BJ0001-01";"JSNY-JS0022-01";"JSNY-JS0002-01"},MATCH(D2866,{"BJ_zhongyu";"JS_WX_liteer";"JS_CZ_wodefeng"},0)),"")</f>
        <v>JSNY-JS0002-01</v>
      </c>
      <c r="C2866" s="11" t="str">
        <f>IFERROR(INDEX({"北京中裕世纪大酒店";"江苏利特尔绿色包装股份有限公司";"常州市金坛沃德丰电子科技有限公司"},MATCH(D2866,{"BJ_zhongyu";"JS_WX_liteer";"JS_CZ_wodefeng"},0)),"")</f>
        <v>常州市金坛沃德丰电子科技有限公司</v>
      </c>
      <c r="D2866" s="11" t="str">
        <f>[1]动作!$G2865</f>
        <v>JS_CZ_wodefeng</v>
      </c>
      <c r="E2866" s="11" t="str">
        <f>[1]动作!$D2865</f>
        <v>分系统1BMS4总电压过低一级故障</v>
      </c>
      <c r="F2866" s="11" t="s">
        <v>177</v>
      </c>
      <c r="G2866" s="12">
        <f>[1]动作!$A2865+[1]动作!$B2865</f>
        <v>43205.5621875</v>
      </c>
      <c r="H2866" s="12"/>
      <c r="I2866" s="11"/>
    </row>
    <row r="2867" spans="1:9" hidden="1" x14ac:dyDescent="0.3">
      <c r="A2867" s="24">
        <v>2865</v>
      </c>
      <c r="B2867" s="11" t="str">
        <f>IFERROR(INDEX({"JSNY-BJ0001-01";"JSNY-JS0022-01";"JSNY-JS0002-01"},MATCH(D2867,{"BJ_zhongyu";"JS_WX_liteer";"JS_CZ_wodefeng"},0)),"")</f>
        <v>JSNY-JS0002-01</v>
      </c>
      <c r="C2867" s="11" t="str">
        <f>IFERROR(INDEX({"北京中裕世纪大酒店";"江苏利特尔绿色包装股份有限公司";"常州市金坛沃德丰电子科技有限公司"},MATCH(D2867,{"BJ_zhongyu";"JS_WX_liteer";"JS_CZ_wodefeng"},0)),"")</f>
        <v>常州市金坛沃德丰电子科技有限公司</v>
      </c>
      <c r="D2867" s="11" t="str">
        <f>[1]动作!$G2866</f>
        <v>JS_CZ_wodefeng</v>
      </c>
      <c r="E2867" s="11" t="str">
        <f>[1]动作!$D2866</f>
        <v>分系统1BMS5单体电压过低一级故障</v>
      </c>
      <c r="F2867" s="11" t="s">
        <v>177</v>
      </c>
      <c r="G2867" s="12">
        <f>[1]动作!$A2866+[1]动作!$B2866</f>
        <v>43205.562881944446</v>
      </c>
      <c r="H2867" s="12"/>
      <c r="I2867" s="11"/>
    </row>
    <row r="2868" spans="1:9" hidden="1" x14ac:dyDescent="0.3">
      <c r="A2868" s="24">
        <v>2866</v>
      </c>
      <c r="B2868" s="11" t="str">
        <f>IFERROR(INDEX({"JSNY-BJ0001-01";"JSNY-JS0022-01";"JSNY-JS0002-01"},MATCH(D2868,{"BJ_zhongyu";"JS_WX_liteer";"JS_CZ_wodefeng"},0)),"")</f>
        <v>JSNY-BJ0001-01</v>
      </c>
      <c r="C2868" s="11" t="str">
        <f>IFERROR(INDEX({"北京中裕世纪大酒店";"江苏利特尔绿色包装股份有限公司";"常州市金坛沃德丰电子科技有限公司"},MATCH(D2868,{"BJ_zhongyu";"JS_WX_liteer";"JS_CZ_wodefeng"},0)),"")</f>
        <v>北京中裕世纪大酒店</v>
      </c>
      <c r="D2868" s="11" t="str">
        <f>[1]动作!$G2867</f>
        <v>BJ_zhongyu</v>
      </c>
      <c r="E2868" s="11" t="str">
        <f>[1]动作!$D2867</f>
        <v>分系统1故障状态</v>
      </c>
      <c r="F2868" s="11" t="s">
        <v>178</v>
      </c>
      <c r="G2868" s="12">
        <f>[1]动作!$A2867+[1]动作!$B2867</f>
        <v>43205.566990740743</v>
      </c>
      <c r="H2868" s="12"/>
      <c r="I2868" s="11"/>
    </row>
    <row r="2869" spans="1:9" hidden="1" x14ac:dyDescent="0.3">
      <c r="A2869" s="24">
        <v>2867</v>
      </c>
      <c r="B2869" s="11" t="str">
        <f>IFERROR(INDEX({"JSNY-BJ0001-01";"JSNY-JS0022-01";"JSNY-JS0002-01"},MATCH(D2869,{"BJ_zhongyu";"JS_WX_liteer";"JS_CZ_wodefeng"},0)),"")</f>
        <v>JSNY-BJ0001-01</v>
      </c>
      <c r="C2869" s="11" t="str">
        <f>IFERROR(INDEX({"北京中裕世纪大酒店";"江苏利特尔绿色包装股份有限公司";"常州市金坛沃德丰电子科技有限公司"},MATCH(D2869,{"BJ_zhongyu";"JS_WX_liteer";"JS_CZ_wodefeng"},0)),"")</f>
        <v>北京中裕世纪大酒店</v>
      </c>
      <c r="D2869" s="11" t="str">
        <f>[1]动作!$G2868</f>
        <v>BJ_zhongyu</v>
      </c>
      <c r="E2869" s="11" t="str">
        <f>[1]动作!$D2868</f>
        <v>分系统1BCMS1故障状态</v>
      </c>
      <c r="F2869" s="11" t="s">
        <v>177</v>
      </c>
      <c r="G2869" s="12">
        <f>[1]动作!$A2868+[1]动作!$B2868</f>
        <v>43205.566990740743</v>
      </c>
      <c r="H2869" s="12"/>
      <c r="I2869" s="11"/>
    </row>
    <row r="2870" spans="1:9" hidden="1" x14ac:dyDescent="0.3">
      <c r="A2870" s="24">
        <v>2868</v>
      </c>
      <c r="B2870" s="11" t="str">
        <f>IFERROR(INDEX({"JSNY-BJ0001-01";"JSNY-JS0022-01";"JSNY-JS0002-01"},MATCH(D2870,{"BJ_zhongyu";"JS_WX_liteer";"JS_CZ_wodefeng"},0)),"")</f>
        <v>JSNY-BJ0001-01</v>
      </c>
      <c r="C2870" s="11" t="str">
        <f>IFERROR(INDEX({"北京中裕世纪大酒店";"江苏利特尔绿色包装股份有限公司";"常州市金坛沃德丰电子科技有限公司"},MATCH(D2870,{"BJ_zhongyu";"JS_WX_liteer";"JS_CZ_wodefeng"},0)),"")</f>
        <v>北京中裕世纪大酒店</v>
      </c>
      <c r="D2870" s="11" t="str">
        <f>[1]动作!$G2869</f>
        <v>BJ_zhongyu</v>
      </c>
      <c r="E2870" s="11" t="str">
        <f>[1]动作!$D2869</f>
        <v>分系统1故障状态</v>
      </c>
      <c r="F2870" s="11" t="s">
        <v>178</v>
      </c>
      <c r="G2870" s="12">
        <f>[1]动作!$A2869+[1]动作!$B2869</f>
        <v>43205.639699074076</v>
      </c>
      <c r="H2870" s="12"/>
      <c r="I2870" s="11"/>
    </row>
    <row r="2871" spans="1:9" hidden="1" x14ac:dyDescent="0.3">
      <c r="A2871" s="24">
        <v>2869</v>
      </c>
      <c r="B2871" s="11" t="str">
        <f>IFERROR(INDEX({"JSNY-BJ0001-01";"JSNY-JS0022-01";"JSNY-JS0002-01"},MATCH(D2871,{"BJ_zhongyu";"JS_WX_liteer";"JS_CZ_wodefeng"},0)),"")</f>
        <v>JSNY-JS0002-01</v>
      </c>
      <c r="C2871" s="11" t="str">
        <f>IFERROR(INDEX({"北京中裕世纪大酒店";"江苏利特尔绿色包装股份有限公司";"常州市金坛沃德丰电子科技有限公司"},MATCH(D2871,{"BJ_zhongyu";"JS_WX_liteer";"JS_CZ_wodefeng"},0)),"")</f>
        <v>常州市金坛沃德丰电子科技有限公司</v>
      </c>
      <c r="D2871" s="11" t="str">
        <f>[1]动作!$G2870</f>
        <v>JS_CZ_wodefeng</v>
      </c>
      <c r="E2871" s="11" t="str">
        <f>[1]动作!$D2870</f>
        <v>分系统1BMS1总电压过低一级故障</v>
      </c>
      <c r="F2871" s="11" t="s">
        <v>177</v>
      </c>
      <c r="G2871" s="12">
        <f>[1]动作!$A2870+[1]动作!$B2870</f>
        <v>43205.821736111109</v>
      </c>
      <c r="H2871" s="12"/>
      <c r="I2871" s="11"/>
    </row>
    <row r="2872" spans="1:9" hidden="1" x14ac:dyDescent="0.3">
      <c r="A2872" s="24">
        <v>2870</v>
      </c>
      <c r="B2872" s="11" t="str">
        <f>IFERROR(INDEX({"JSNY-BJ0001-01";"JSNY-JS0022-01";"JSNY-JS0002-01"},MATCH(D2872,{"BJ_zhongyu";"JS_WX_liteer";"JS_CZ_wodefeng"},0)),"")</f>
        <v>JSNY-JS0002-01</v>
      </c>
      <c r="C2872" s="11" t="str">
        <f>IFERROR(INDEX({"北京中裕世纪大酒店";"江苏利特尔绿色包装股份有限公司";"常州市金坛沃德丰电子科技有限公司"},MATCH(D2872,{"BJ_zhongyu";"JS_WX_liteer";"JS_CZ_wodefeng"},0)),"")</f>
        <v>常州市金坛沃德丰电子科技有限公司</v>
      </c>
      <c r="D2872" s="11" t="str">
        <f>[1]动作!$G2871</f>
        <v>JS_CZ_wodefeng</v>
      </c>
      <c r="E2872" s="11" t="str">
        <f>[1]动作!$D2871</f>
        <v>分系统1BMS1总电压过低二级故障</v>
      </c>
      <c r="F2872" s="11" t="s">
        <v>177</v>
      </c>
      <c r="G2872" s="12">
        <f>[1]动作!$A2871+[1]动作!$B2871</f>
        <v>43205.821736111109</v>
      </c>
      <c r="H2872" s="12"/>
      <c r="I2872" s="11"/>
    </row>
    <row r="2873" spans="1:9" hidden="1" x14ac:dyDescent="0.3">
      <c r="A2873" s="24">
        <v>2871</v>
      </c>
      <c r="B2873" s="11" t="str">
        <f>IFERROR(INDEX({"JSNY-BJ0001-01";"JSNY-JS0022-01";"JSNY-JS0002-01"},MATCH(D2873,{"BJ_zhongyu";"JS_WX_liteer";"JS_CZ_wodefeng"},0)),"")</f>
        <v>JSNY-JS0002-01</v>
      </c>
      <c r="C2873" s="11" t="str">
        <f>IFERROR(INDEX({"北京中裕世纪大酒店";"江苏利特尔绿色包装股份有限公司";"常州市金坛沃德丰电子科技有限公司"},MATCH(D2873,{"BJ_zhongyu";"JS_WX_liteer";"JS_CZ_wodefeng"},0)),"")</f>
        <v>常州市金坛沃德丰电子科技有限公司</v>
      </c>
      <c r="D2873" s="11" t="str">
        <f>[1]动作!$G2872</f>
        <v>JS_CZ_wodefeng</v>
      </c>
      <c r="E2873" s="11" t="str">
        <f>[1]动作!$D2872</f>
        <v>分系统1BMS3总电压过低一级故障</v>
      </c>
      <c r="F2873" s="11" t="s">
        <v>177</v>
      </c>
      <c r="G2873" s="12">
        <f>[1]动作!$A2872+[1]动作!$B2872</f>
        <v>43205.822083333333</v>
      </c>
      <c r="H2873" s="12"/>
      <c r="I2873" s="11"/>
    </row>
    <row r="2874" spans="1:9" hidden="1" x14ac:dyDescent="0.3">
      <c r="A2874" s="24">
        <v>2872</v>
      </c>
      <c r="B2874" s="11" t="str">
        <f>IFERROR(INDEX({"JSNY-BJ0001-01";"JSNY-JS0022-01";"JSNY-JS0002-01"},MATCH(D2874,{"BJ_zhongyu";"JS_WX_liteer";"JS_CZ_wodefeng"},0)),"")</f>
        <v>JSNY-JS0002-01</v>
      </c>
      <c r="C2874" s="11" t="str">
        <f>IFERROR(INDEX({"北京中裕世纪大酒店";"江苏利特尔绿色包装股份有限公司";"常州市金坛沃德丰电子科技有限公司"},MATCH(D2874,{"BJ_zhongyu";"JS_WX_liteer";"JS_CZ_wodefeng"},0)),"")</f>
        <v>常州市金坛沃德丰电子科技有限公司</v>
      </c>
      <c r="D2874" s="11" t="str">
        <f>[1]动作!$G2873</f>
        <v>JS_CZ_wodefeng</v>
      </c>
      <c r="E2874" s="11" t="str">
        <f>[1]动作!$D2873</f>
        <v>分系统1BMS3总电压过低二级故障</v>
      </c>
      <c r="F2874" s="11" t="s">
        <v>177</v>
      </c>
      <c r="G2874" s="12">
        <f>[1]动作!$A2873+[1]动作!$B2873</f>
        <v>43205.822083333333</v>
      </c>
      <c r="H2874" s="12"/>
      <c r="I2874" s="11"/>
    </row>
    <row r="2875" spans="1:9" hidden="1" x14ac:dyDescent="0.3">
      <c r="A2875" s="24">
        <v>2873</v>
      </c>
      <c r="B2875" s="11" t="str">
        <f>IFERROR(INDEX({"JSNY-BJ0001-01";"JSNY-JS0022-01";"JSNY-JS0002-01"},MATCH(D2875,{"BJ_zhongyu";"JS_WX_liteer";"JS_CZ_wodefeng"},0)),"")</f>
        <v>JSNY-JS0002-01</v>
      </c>
      <c r="C2875" s="11" t="str">
        <f>IFERROR(INDEX({"北京中裕世纪大酒店";"江苏利特尔绿色包装股份有限公司";"常州市金坛沃德丰电子科技有限公司"},MATCH(D2875,{"BJ_zhongyu";"JS_WX_liteer";"JS_CZ_wodefeng"},0)),"")</f>
        <v>常州市金坛沃德丰电子科技有限公司</v>
      </c>
      <c r="D2875" s="11" t="str">
        <f>[1]动作!$G2874</f>
        <v>JS_CZ_wodefeng</v>
      </c>
      <c r="E2875" s="11" t="str">
        <f>[1]动作!$D2874</f>
        <v>分系统1BMS6总电压过低一级故障</v>
      </c>
      <c r="F2875" s="11" t="s">
        <v>177</v>
      </c>
      <c r="G2875" s="12">
        <f>[1]动作!$A2874+[1]动作!$B2874</f>
        <v>43205.822488425925</v>
      </c>
      <c r="H2875" s="12"/>
      <c r="I2875" s="11"/>
    </row>
    <row r="2876" spans="1:9" hidden="1" x14ac:dyDescent="0.3">
      <c r="A2876" s="24">
        <v>2874</v>
      </c>
      <c r="B2876" s="11" t="str">
        <f>IFERROR(INDEX({"JSNY-BJ0001-01";"JSNY-JS0022-01";"JSNY-JS0002-01"},MATCH(D2876,{"BJ_zhongyu";"JS_WX_liteer";"JS_CZ_wodefeng"},0)),"")</f>
        <v>JSNY-JS0002-01</v>
      </c>
      <c r="C2876" s="11" t="str">
        <f>IFERROR(INDEX({"北京中裕世纪大酒店";"江苏利特尔绿色包装股份有限公司";"常州市金坛沃德丰电子科技有限公司"},MATCH(D2876,{"BJ_zhongyu";"JS_WX_liteer";"JS_CZ_wodefeng"},0)),"")</f>
        <v>常州市金坛沃德丰电子科技有限公司</v>
      </c>
      <c r="D2876" s="11" t="str">
        <f>[1]动作!$G2875</f>
        <v>JS_CZ_wodefeng</v>
      </c>
      <c r="E2876" s="11" t="str">
        <f>[1]动作!$D2875</f>
        <v>分系统1BMS6总电压过低二级故障</v>
      </c>
      <c r="F2876" s="11" t="s">
        <v>177</v>
      </c>
      <c r="G2876" s="12">
        <f>[1]动作!$A2875+[1]动作!$B2875</f>
        <v>43205.822488425925</v>
      </c>
      <c r="H2876" s="12"/>
      <c r="I2876" s="11"/>
    </row>
    <row r="2877" spans="1:9" hidden="1" x14ac:dyDescent="0.3">
      <c r="A2877" s="24">
        <v>2875</v>
      </c>
      <c r="B2877" s="11" t="str">
        <f>IFERROR(INDEX({"JSNY-BJ0001-01";"JSNY-JS0022-01";"JSNY-JS0002-01"},MATCH(D2877,{"BJ_zhongyu";"JS_WX_liteer";"JS_CZ_wodefeng"},0)),"")</f>
        <v>JSNY-JS0002-01</v>
      </c>
      <c r="C2877" s="11" t="str">
        <f>IFERROR(INDEX({"北京中裕世纪大酒店";"江苏利特尔绿色包装股份有限公司";"常州市金坛沃德丰电子科技有限公司"},MATCH(D2877,{"BJ_zhongyu";"JS_WX_liteer";"JS_CZ_wodefeng"},0)),"")</f>
        <v>常州市金坛沃德丰电子科技有限公司</v>
      </c>
      <c r="D2877" s="11" t="str">
        <f>[1]动作!$G2876</f>
        <v>JS_CZ_wodefeng</v>
      </c>
      <c r="E2877" s="11" t="str">
        <f>[1]动作!$D2876</f>
        <v>分系统1BMS2总电压过低一级故障</v>
      </c>
      <c r="F2877" s="11" t="s">
        <v>177</v>
      </c>
      <c r="G2877" s="12">
        <f>[1]动作!$A2876+[1]动作!$B2876</f>
        <v>43205.822835648149</v>
      </c>
      <c r="H2877" s="12"/>
      <c r="I2877" s="11"/>
    </row>
    <row r="2878" spans="1:9" hidden="1" x14ac:dyDescent="0.3">
      <c r="A2878" s="24">
        <v>2876</v>
      </c>
      <c r="B2878" s="11" t="str">
        <f>IFERROR(INDEX({"JSNY-BJ0001-01";"JSNY-JS0022-01";"JSNY-JS0002-01"},MATCH(D2878,{"BJ_zhongyu";"JS_WX_liteer";"JS_CZ_wodefeng"},0)),"")</f>
        <v>JSNY-JS0002-01</v>
      </c>
      <c r="C2878" s="11" t="str">
        <f>IFERROR(INDEX({"北京中裕世纪大酒店";"江苏利特尔绿色包装股份有限公司";"常州市金坛沃德丰电子科技有限公司"},MATCH(D2878,{"BJ_zhongyu";"JS_WX_liteer";"JS_CZ_wodefeng"},0)),"")</f>
        <v>常州市金坛沃德丰电子科技有限公司</v>
      </c>
      <c r="D2878" s="11" t="str">
        <f>[1]动作!$G2877</f>
        <v>JS_CZ_wodefeng</v>
      </c>
      <c r="E2878" s="11" t="str">
        <f>[1]动作!$D2877</f>
        <v>分系统1BMS2总电压过低二级故障</v>
      </c>
      <c r="F2878" s="11" t="s">
        <v>177</v>
      </c>
      <c r="G2878" s="12">
        <f>[1]动作!$A2877+[1]动作!$B2877</f>
        <v>43205.822835648149</v>
      </c>
      <c r="H2878" s="12"/>
      <c r="I2878" s="11"/>
    </row>
    <row r="2879" spans="1:9" hidden="1" x14ac:dyDescent="0.3">
      <c r="A2879" s="24">
        <v>2877</v>
      </c>
      <c r="B2879" s="11" t="str">
        <f>IFERROR(INDEX({"JSNY-BJ0001-01";"JSNY-JS0022-01";"JSNY-JS0002-01"},MATCH(D2879,{"BJ_zhongyu";"JS_WX_liteer";"JS_CZ_wodefeng"},0)),"")</f>
        <v>JSNY-JS0002-01</v>
      </c>
      <c r="C2879" s="11" t="str">
        <f>IFERROR(INDEX({"北京中裕世纪大酒店";"江苏利特尔绿色包装股份有限公司";"常州市金坛沃德丰电子科技有限公司"},MATCH(D2879,{"BJ_zhongyu";"JS_WX_liteer";"JS_CZ_wodefeng"},0)),"")</f>
        <v>常州市金坛沃德丰电子科技有限公司</v>
      </c>
      <c r="D2879" s="11" t="str">
        <f>[1]动作!$G2878</f>
        <v>JS_CZ_wodefeng</v>
      </c>
      <c r="E2879" s="11" t="str">
        <f>[1]动作!$D2878</f>
        <v>分系统1BMS4总电压过低一级故障</v>
      </c>
      <c r="F2879" s="11" t="s">
        <v>177</v>
      </c>
      <c r="G2879" s="12">
        <f>[1]动作!$A2878+[1]动作!$B2878</f>
        <v>43205.822893518518</v>
      </c>
      <c r="H2879" s="12"/>
      <c r="I2879" s="11"/>
    </row>
    <row r="2880" spans="1:9" hidden="1" x14ac:dyDescent="0.3">
      <c r="A2880" s="24">
        <v>2878</v>
      </c>
      <c r="B2880" s="11" t="str">
        <f>IFERROR(INDEX({"JSNY-BJ0001-01";"JSNY-JS0022-01";"JSNY-JS0002-01"},MATCH(D2880,{"BJ_zhongyu";"JS_WX_liteer";"JS_CZ_wodefeng"},0)),"")</f>
        <v>JSNY-JS0002-01</v>
      </c>
      <c r="C2880" s="11" t="str">
        <f>IFERROR(INDEX({"北京中裕世纪大酒店";"江苏利特尔绿色包装股份有限公司";"常州市金坛沃德丰电子科技有限公司"},MATCH(D2880,{"BJ_zhongyu";"JS_WX_liteer";"JS_CZ_wodefeng"},0)),"")</f>
        <v>常州市金坛沃德丰电子科技有限公司</v>
      </c>
      <c r="D2880" s="11" t="str">
        <f>[1]动作!$G2879</f>
        <v>JS_CZ_wodefeng</v>
      </c>
      <c r="E2880" s="11" t="str">
        <f>[1]动作!$D2879</f>
        <v>分系统1BMS4总电压过低二级故障</v>
      </c>
      <c r="F2880" s="11" t="s">
        <v>177</v>
      </c>
      <c r="G2880" s="12">
        <f>[1]动作!$A2879+[1]动作!$B2879</f>
        <v>43205.822893518518</v>
      </c>
      <c r="H2880" s="12"/>
      <c r="I2880" s="11"/>
    </row>
    <row r="2881" spans="1:9" hidden="1" x14ac:dyDescent="0.3">
      <c r="A2881" s="24">
        <v>2879</v>
      </c>
      <c r="B2881" s="11" t="str">
        <f>IFERROR(INDEX({"JSNY-BJ0001-01";"JSNY-JS0022-01";"JSNY-JS0002-01"},MATCH(D2881,{"BJ_zhongyu";"JS_WX_liteer";"JS_CZ_wodefeng"},0)),"")</f>
        <v>JSNY-JS0002-01</v>
      </c>
      <c r="C2881" s="11" t="str">
        <f>IFERROR(INDEX({"北京中裕世纪大酒店";"江苏利特尔绿色包装股份有限公司";"常州市金坛沃德丰电子科技有限公司"},MATCH(D2881,{"BJ_zhongyu";"JS_WX_liteer";"JS_CZ_wodefeng"},0)),"")</f>
        <v>常州市金坛沃德丰电子科技有限公司</v>
      </c>
      <c r="D2881" s="11" t="str">
        <f>[1]动作!$G2880</f>
        <v>JS_CZ_wodefeng</v>
      </c>
      <c r="E2881" s="11" t="str">
        <f>[1]动作!$D2880</f>
        <v>分系统1BMS5总电压过低一级故障</v>
      </c>
      <c r="F2881" s="11" t="s">
        <v>177</v>
      </c>
      <c r="G2881" s="12">
        <f>[1]动作!$A2880+[1]动作!$B2880</f>
        <v>43205.822893518518</v>
      </c>
      <c r="H2881" s="12"/>
      <c r="I2881" s="11"/>
    </row>
    <row r="2882" spans="1:9" hidden="1" x14ac:dyDescent="0.3">
      <c r="A2882" s="24">
        <v>2880</v>
      </c>
      <c r="B2882" s="11" t="str">
        <f>IFERROR(INDEX({"JSNY-BJ0001-01";"JSNY-JS0022-01";"JSNY-JS0002-01"},MATCH(D2882,{"BJ_zhongyu";"JS_WX_liteer";"JS_CZ_wodefeng"},0)),"")</f>
        <v>JSNY-JS0002-01</v>
      </c>
      <c r="C2882" s="11" t="str">
        <f>IFERROR(INDEX({"北京中裕世纪大酒店";"江苏利特尔绿色包装股份有限公司";"常州市金坛沃德丰电子科技有限公司"},MATCH(D2882,{"BJ_zhongyu";"JS_WX_liteer";"JS_CZ_wodefeng"},0)),"")</f>
        <v>常州市金坛沃德丰电子科技有限公司</v>
      </c>
      <c r="D2882" s="11" t="str">
        <f>[1]动作!$G2881</f>
        <v>JS_CZ_wodefeng</v>
      </c>
      <c r="E2882" s="11" t="str">
        <f>[1]动作!$D2881</f>
        <v>分系统1BMS5总电压过低二级故障</v>
      </c>
      <c r="F2882" s="11" t="s">
        <v>177</v>
      </c>
      <c r="G2882" s="12">
        <f>[1]动作!$A2881+[1]动作!$B2881</f>
        <v>43205.822893518518</v>
      </c>
      <c r="H2882" s="12"/>
      <c r="I2882" s="11"/>
    </row>
    <row r="2883" spans="1:9" hidden="1" x14ac:dyDescent="0.3">
      <c r="A2883" s="24">
        <v>2881</v>
      </c>
      <c r="B2883" s="11" t="str">
        <f>IFERROR(INDEX({"JSNY-BJ0001-01";"JSNY-JS0022-01";"JSNY-JS0002-01"},MATCH(D2883,{"BJ_zhongyu";"JS_WX_liteer";"JS_CZ_wodefeng"},0)),"")</f>
        <v>JSNY-JS0002-01</v>
      </c>
      <c r="C2883" s="11" t="str">
        <f>IFERROR(INDEX({"北京中裕世纪大酒店";"江苏利特尔绿色包装股份有限公司";"常州市金坛沃德丰电子科技有限公司"},MATCH(D2883,{"BJ_zhongyu";"JS_WX_liteer";"JS_CZ_wodefeng"},0)),"")</f>
        <v>常州市金坛沃德丰电子科技有限公司</v>
      </c>
      <c r="D2883" s="11" t="str">
        <f>[1]动作!$G2882</f>
        <v>JS_CZ_wodefeng</v>
      </c>
      <c r="E2883" s="11" t="str">
        <f>[1]动作!$D2882</f>
        <v>分系统1BMS6SOC过低一级故障</v>
      </c>
      <c r="F2883" s="11" t="s">
        <v>177</v>
      </c>
      <c r="G2883" s="12">
        <f>[1]动作!$A2882+[1]动作!$B2882</f>
        <v>43205.824120370373</v>
      </c>
      <c r="H2883" s="12"/>
      <c r="I2883" s="11"/>
    </row>
    <row r="2884" spans="1:9" hidden="1" x14ac:dyDescent="0.3">
      <c r="A2884" s="24">
        <v>2882</v>
      </c>
      <c r="B2884" s="11" t="str">
        <f>IFERROR(INDEX({"JSNY-BJ0001-01";"JSNY-JS0022-01";"JSNY-JS0002-01"},MATCH(D2884,{"BJ_zhongyu";"JS_WX_liteer";"JS_CZ_wodefeng"},0)),"")</f>
        <v>JSNY-JS0002-01</v>
      </c>
      <c r="C2884" s="11" t="str">
        <f>IFERROR(INDEX({"北京中裕世纪大酒店";"江苏利特尔绿色包装股份有限公司";"常州市金坛沃德丰电子科技有限公司"},MATCH(D2884,{"BJ_zhongyu";"JS_WX_liteer";"JS_CZ_wodefeng"},0)),"")</f>
        <v>常州市金坛沃德丰电子科技有限公司</v>
      </c>
      <c r="D2884" s="11" t="str">
        <f>[1]动作!$G2883</f>
        <v>JS_CZ_wodefeng</v>
      </c>
      <c r="E2884" s="11" t="str">
        <f>[1]动作!$D2883</f>
        <v>分系统1BMS6SOC过低二级故障</v>
      </c>
      <c r="F2884" s="11" t="s">
        <v>177</v>
      </c>
      <c r="G2884" s="12">
        <f>[1]动作!$A2883+[1]动作!$B2883</f>
        <v>43205.824120370373</v>
      </c>
      <c r="H2884" s="12"/>
      <c r="I2884" s="11"/>
    </row>
    <row r="2885" spans="1:9" hidden="1" x14ac:dyDescent="0.3">
      <c r="A2885" s="24">
        <v>2883</v>
      </c>
      <c r="B2885" s="11" t="str">
        <f>IFERROR(INDEX({"JSNY-BJ0001-01";"JSNY-JS0022-01";"JSNY-JS0002-01"},MATCH(D2885,{"BJ_zhongyu";"JS_WX_liteer";"JS_CZ_wodefeng"},0)),"")</f>
        <v>JSNY-JS0002-01</v>
      </c>
      <c r="C2885" s="11" t="str">
        <f>IFERROR(INDEX({"北京中裕世纪大酒店";"江苏利特尔绿色包装股份有限公司";"常州市金坛沃德丰电子科技有限公司"},MATCH(D2885,{"BJ_zhongyu";"JS_WX_liteer";"JS_CZ_wodefeng"},0)),"")</f>
        <v>常州市金坛沃德丰电子科技有限公司</v>
      </c>
      <c r="D2885" s="11" t="str">
        <f>[1]动作!$G2884</f>
        <v>JS_CZ_wodefeng</v>
      </c>
      <c r="E2885" s="11" t="str">
        <f>[1]动作!$D2884</f>
        <v>分系统1BMS3SOC过低一级故障</v>
      </c>
      <c r="F2885" s="11" t="s">
        <v>177</v>
      </c>
      <c r="G2885" s="12">
        <f>[1]动作!$A2884+[1]动作!$B2884</f>
        <v>43205.826261574075</v>
      </c>
      <c r="H2885" s="12"/>
      <c r="I2885" s="11"/>
    </row>
    <row r="2886" spans="1:9" hidden="1" x14ac:dyDescent="0.3">
      <c r="A2886" s="24">
        <v>2884</v>
      </c>
      <c r="B2886" s="11" t="str">
        <f>IFERROR(INDEX({"JSNY-BJ0001-01";"JSNY-JS0022-01";"JSNY-JS0002-01"},MATCH(D2886,{"BJ_zhongyu";"JS_WX_liteer";"JS_CZ_wodefeng"},0)),"")</f>
        <v>JSNY-JS0002-01</v>
      </c>
      <c r="C2886" s="11" t="str">
        <f>IFERROR(INDEX({"北京中裕世纪大酒店";"江苏利特尔绿色包装股份有限公司";"常州市金坛沃德丰电子科技有限公司"},MATCH(D2886,{"BJ_zhongyu";"JS_WX_liteer";"JS_CZ_wodefeng"},0)),"")</f>
        <v>常州市金坛沃德丰电子科技有限公司</v>
      </c>
      <c r="D2886" s="11" t="str">
        <f>[1]动作!$G2885</f>
        <v>JS_CZ_wodefeng</v>
      </c>
      <c r="E2886" s="11" t="str">
        <f>[1]动作!$D2885</f>
        <v>分系统1BMS3SOC过低二级故障</v>
      </c>
      <c r="F2886" s="11" t="s">
        <v>177</v>
      </c>
      <c r="G2886" s="12">
        <f>[1]动作!$A2885+[1]动作!$B2885</f>
        <v>43205.826261574075</v>
      </c>
      <c r="H2886" s="12"/>
      <c r="I2886" s="11"/>
    </row>
    <row r="2887" spans="1:9" hidden="1" x14ac:dyDescent="0.3">
      <c r="A2887" s="24">
        <v>2885</v>
      </c>
      <c r="B2887" s="11" t="str">
        <f>IFERROR(INDEX({"JSNY-BJ0001-01";"JSNY-JS0022-01";"JSNY-JS0002-01"},MATCH(D2887,{"BJ_zhongyu";"JS_WX_liteer";"JS_CZ_wodefeng"},0)),"")</f>
        <v>JSNY-JS0002-01</v>
      </c>
      <c r="C2887" s="11" t="str">
        <f>IFERROR(INDEX({"北京中裕世纪大酒店";"江苏利特尔绿色包装股份有限公司";"常州市金坛沃德丰电子科技有限公司"},MATCH(D2887,{"BJ_zhongyu";"JS_WX_liteer";"JS_CZ_wodefeng"},0)),"")</f>
        <v>常州市金坛沃德丰电子科技有限公司</v>
      </c>
      <c r="D2887" s="11" t="str">
        <f>[1]动作!$G2886</f>
        <v>JS_CZ_wodefeng</v>
      </c>
      <c r="E2887" s="11" t="str">
        <f>[1]动作!$D2886</f>
        <v>分系统1BMS1SOC过低一级故障</v>
      </c>
      <c r="F2887" s="11" t="s">
        <v>177</v>
      </c>
      <c r="G2887" s="12">
        <f>[1]动作!$A2886+[1]动作!$B2886</f>
        <v>43205.826956018522</v>
      </c>
      <c r="H2887" s="12"/>
      <c r="I2887" s="11"/>
    </row>
    <row r="2888" spans="1:9" hidden="1" x14ac:dyDescent="0.3">
      <c r="A2888" s="24">
        <v>2886</v>
      </c>
      <c r="B2888" s="11" t="str">
        <f>IFERROR(INDEX({"JSNY-BJ0001-01";"JSNY-JS0022-01";"JSNY-JS0002-01"},MATCH(D2888,{"BJ_zhongyu";"JS_WX_liteer";"JS_CZ_wodefeng"},0)),"")</f>
        <v>JSNY-JS0002-01</v>
      </c>
      <c r="C2888" s="11" t="str">
        <f>IFERROR(INDEX({"北京中裕世纪大酒店";"江苏利特尔绿色包装股份有限公司";"常州市金坛沃德丰电子科技有限公司"},MATCH(D2888,{"BJ_zhongyu";"JS_WX_liteer";"JS_CZ_wodefeng"},0)),"")</f>
        <v>常州市金坛沃德丰电子科技有限公司</v>
      </c>
      <c r="D2888" s="11" t="str">
        <f>[1]动作!$G2887</f>
        <v>JS_CZ_wodefeng</v>
      </c>
      <c r="E2888" s="11" t="str">
        <f>[1]动作!$D2887</f>
        <v>分系统1BMS1SOC过低二级故障</v>
      </c>
      <c r="F2888" s="11" t="s">
        <v>177</v>
      </c>
      <c r="G2888" s="12">
        <f>[1]动作!$A2887+[1]动作!$B2887</f>
        <v>43205.826956018522</v>
      </c>
      <c r="H2888" s="12"/>
      <c r="I2888" s="11"/>
    </row>
    <row r="2889" spans="1:9" hidden="1" x14ac:dyDescent="0.3">
      <c r="A2889" s="24">
        <v>2887</v>
      </c>
      <c r="B2889" s="11" t="str">
        <f>IFERROR(INDEX({"JSNY-BJ0001-01";"JSNY-JS0022-01";"JSNY-JS0002-01"},MATCH(D2889,{"BJ_zhongyu";"JS_WX_liteer";"JS_CZ_wodefeng"},0)),"")</f>
        <v>JSNY-JS0002-01</v>
      </c>
      <c r="C2889" s="11" t="str">
        <f>IFERROR(INDEX({"北京中裕世纪大酒店";"江苏利特尔绿色包装股份有限公司";"常州市金坛沃德丰电子科技有限公司"},MATCH(D2889,{"BJ_zhongyu";"JS_WX_liteer";"JS_CZ_wodefeng"},0)),"")</f>
        <v>常州市金坛沃德丰电子科技有限公司</v>
      </c>
      <c r="D2889" s="11" t="str">
        <f>[1]动作!$G2888</f>
        <v>JS_CZ_wodefeng</v>
      </c>
      <c r="E2889" s="11" t="str">
        <f>[1]动作!$D2888</f>
        <v>分系统1BMS6SOC过低一级故障</v>
      </c>
      <c r="F2889" s="11" t="s">
        <v>177</v>
      </c>
      <c r="G2889" s="12">
        <f>[1]动作!$A2888+[1]动作!$B2888</f>
        <v>43205.82707175926</v>
      </c>
      <c r="H2889" s="12"/>
      <c r="I2889" s="11"/>
    </row>
    <row r="2890" spans="1:9" hidden="1" x14ac:dyDescent="0.3">
      <c r="A2890" s="24">
        <v>2888</v>
      </c>
      <c r="B2890" s="11" t="str">
        <f>IFERROR(INDEX({"JSNY-BJ0001-01";"JSNY-JS0022-01";"JSNY-JS0002-01"},MATCH(D2890,{"BJ_zhongyu";"JS_WX_liteer";"JS_CZ_wodefeng"},0)),"")</f>
        <v>JSNY-JS0002-01</v>
      </c>
      <c r="C2890" s="11" t="str">
        <f>IFERROR(INDEX({"北京中裕世纪大酒店";"江苏利特尔绿色包装股份有限公司";"常州市金坛沃德丰电子科技有限公司"},MATCH(D2890,{"BJ_zhongyu";"JS_WX_liteer";"JS_CZ_wodefeng"},0)),"")</f>
        <v>常州市金坛沃德丰电子科技有限公司</v>
      </c>
      <c r="D2890" s="11" t="str">
        <f>[1]动作!$G2889</f>
        <v>JS_CZ_wodefeng</v>
      </c>
      <c r="E2890" s="11" t="str">
        <f>[1]动作!$D2889</f>
        <v>分系统1BMS6SOC过低二级故障</v>
      </c>
      <c r="F2890" s="11" t="s">
        <v>177</v>
      </c>
      <c r="G2890" s="12">
        <f>[1]动作!$A2889+[1]动作!$B2889</f>
        <v>43205.82707175926</v>
      </c>
      <c r="H2890" s="12"/>
      <c r="I2890" s="11"/>
    </row>
    <row r="2891" spans="1:9" hidden="1" x14ac:dyDescent="0.3">
      <c r="A2891" s="24">
        <v>2889</v>
      </c>
      <c r="B2891" s="11" t="str">
        <f>IFERROR(INDEX({"JSNY-BJ0001-01";"JSNY-JS0022-01";"JSNY-JS0002-01"},MATCH(D2891,{"BJ_zhongyu";"JS_WX_liteer";"JS_CZ_wodefeng"},0)),"")</f>
        <v>JSNY-JS0002-01</v>
      </c>
      <c r="C2891" s="11" t="str">
        <f>IFERROR(INDEX({"北京中裕世纪大酒店";"江苏利特尔绿色包装股份有限公司";"常州市金坛沃德丰电子科技有限公司"},MATCH(D2891,{"BJ_zhongyu";"JS_WX_liteer";"JS_CZ_wodefeng"},0)),"")</f>
        <v>常州市金坛沃德丰电子科技有限公司</v>
      </c>
      <c r="D2891" s="11" t="str">
        <f>[1]动作!$G2890</f>
        <v>JS_CZ_wodefeng</v>
      </c>
      <c r="E2891" s="11" t="str">
        <f>[1]动作!$D2890</f>
        <v>分系统1BMS2单体电压过低一级故障</v>
      </c>
      <c r="F2891" s="11" t="s">
        <v>177</v>
      </c>
      <c r="G2891" s="12">
        <f>[1]动作!$A2890+[1]动作!$B2890</f>
        <v>43205.828518518516</v>
      </c>
      <c r="H2891" s="12"/>
      <c r="I2891" s="11"/>
    </row>
    <row r="2892" spans="1:9" hidden="1" x14ac:dyDescent="0.3">
      <c r="A2892" s="24">
        <v>2890</v>
      </c>
      <c r="B2892" s="11" t="str">
        <f>IFERROR(INDEX({"JSNY-BJ0001-01";"JSNY-JS0022-01";"JSNY-JS0002-01"},MATCH(D2892,{"BJ_zhongyu";"JS_WX_liteer";"JS_CZ_wodefeng"},0)),"")</f>
        <v>JSNY-JS0002-01</v>
      </c>
      <c r="C2892" s="11" t="str">
        <f>IFERROR(INDEX({"北京中裕世纪大酒店";"江苏利特尔绿色包装股份有限公司";"常州市金坛沃德丰电子科技有限公司"},MATCH(D2892,{"BJ_zhongyu";"JS_WX_liteer";"JS_CZ_wodefeng"},0)),"")</f>
        <v>常州市金坛沃德丰电子科技有限公司</v>
      </c>
      <c r="D2892" s="11" t="str">
        <f>[1]动作!$G2891</f>
        <v>JS_CZ_wodefeng</v>
      </c>
      <c r="E2892" s="11" t="str">
        <f>[1]动作!$D2891</f>
        <v>分系统1BMS2单体电压过低二级故障</v>
      </c>
      <c r="F2892" s="11" t="s">
        <v>177</v>
      </c>
      <c r="G2892" s="12">
        <f>[1]动作!$A2891+[1]动作!$B2891</f>
        <v>43205.828518518516</v>
      </c>
      <c r="H2892" s="12"/>
      <c r="I2892" s="11"/>
    </row>
    <row r="2893" spans="1:9" hidden="1" x14ac:dyDescent="0.3">
      <c r="A2893" s="24">
        <v>2891</v>
      </c>
      <c r="B2893" s="11" t="str">
        <f>IFERROR(INDEX({"JSNY-BJ0001-01";"JSNY-JS0022-01";"JSNY-JS0002-01"},MATCH(D2893,{"BJ_zhongyu";"JS_WX_liteer";"JS_CZ_wodefeng"},0)),"")</f>
        <v>JSNY-JS0002-01</v>
      </c>
      <c r="C2893" s="11" t="str">
        <f>IFERROR(INDEX({"北京中裕世纪大酒店";"江苏利特尔绿色包装股份有限公司";"常州市金坛沃德丰电子科技有限公司"},MATCH(D2893,{"BJ_zhongyu";"JS_WX_liteer";"JS_CZ_wodefeng"},0)),"")</f>
        <v>常州市金坛沃德丰电子科技有限公司</v>
      </c>
      <c r="D2893" s="11" t="str">
        <f>[1]动作!$G2892</f>
        <v>JS_CZ_wodefeng</v>
      </c>
      <c r="E2893" s="11" t="str">
        <f>[1]动作!$D2892</f>
        <v>分系统1BMS1单体电压过低一级故障</v>
      </c>
      <c r="F2893" s="11" t="s">
        <v>177</v>
      </c>
      <c r="G2893" s="12">
        <f>[1]动作!$A2892+[1]动作!$B2892</f>
        <v>43205.829155092593</v>
      </c>
      <c r="H2893" s="12"/>
      <c r="I2893" s="11"/>
    </row>
    <row r="2894" spans="1:9" hidden="1" x14ac:dyDescent="0.3">
      <c r="A2894" s="24">
        <v>2892</v>
      </c>
      <c r="B2894" s="11" t="str">
        <f>IFERROR(INDEX({"JSNY-BJ0001-01";"JSNY-JS0022-01";"JSNY-JS0002-01"},MATCH(D2894,{"BJ_zhongyu";"JS_WX_liteer";"JS_CZ_wodefeng"},0)),"")</f>
        <v>JSNY-JS0002-01</v>
      </c>
      <c r="C2894" s="11" t="str">
        <f>IFERROR(INDEX({"北京中裕世纪大酒店";"江苏利特尔绿色包装股份有限公司";"常州市金坛沃德丰电子科技有限公司"},MATCH(D2894,{"BJ_zhongyu";"JS_WX_liteer";"JS_CZ_wodefeng"},0)),"")</f>
        <v>常州市金坛沃德丰电子科技有限公司</v>
      </c>
      <c r="D2894" s="11" t="str">
        <f>[1]动作!$G2893</f>
        <v>JS_CZ_wodefeng</v>
      </c>
      <c r="E2894" s="11" t="str">
        <f>[1]动作!$D2893</f>
        <v>分系统1BMS1单体电压过低二级故障</v>
      </c>
      <c r="F2894" s="11" t="s">
        <v>177</v>
      </c>
      <c r="G2894" s="12">
        <f>[1]动作!$A2893+[1]动作!$B2893</f>
        <v>43205.829155092593</v>
      </c>
      <c r="H2894" s="12"/>
      <c r="I2894" s="11"/>
    </row>
    <row r="2895" spans="1:9" hidden="1" x14ac:dyDescent="0.3">
      <c r="A2895" s="24">
        <v>2893</v>
      </c>
      <c r="B2895" s="11" t="str">
        <f>IFERROR(INDEX({"JSNY-BJ0001-01";"JSNY-JS0022-01";"JSNY-JS0002-01"},MATCH(D2895,{"BJ_zhongyu";"JS_WX_liteer";"JS_CZ_wodefeng"},0)),"")</f>
        <v>JSNY-JS0002-01</v>
      </c>
      <c r="C2895" s="11" t="str">
        <f>IFERROR(INDEX({"北京中裕世纪大酒店";"江苏利特尔绿色包装股份有限公司";"常州市金坛沃德丰电子科技有限公司"},MATCH(D2895,{"BJ_zhongyu";"JS_WX_liteer";"JS_CZ_wodefeng"},0)),"")</f>
        <v>常州市金坛沃德丰电子科技有限公司</v>
      </c>
      <c r="D2895" s="11" t="str">
        <f>[1]动作!$G2894</f>
        <v>JS_CZ_wodefeng</v>
      </c>
      <c r="E2895" s="11" t="str">
        <f>[1]动作!$D2894</f>
        <v>分系统1BMS2SOC过低一级故障</v>
      </c>
      <c r="F2895" s="11" t="s">
        <v>177</v>
      </c>
      <c r="G2895" s="12">
        <f>[1]动作!$A2894+[1]动作!$B2894</f>
        <v>43205.829444444447</v>
      </c>
      <c r="H2895" s="12"/>
      <c r="I2895" s="11"/>
    </row>
    <row r="2896" spans="1:9" hidden="1" x14ac:dyDescent="0.3">
      <c r="A2896" s="24">
        <v>2894</v>
      </c>
      <c r="B2896" s="11" t="str">
        <f>IFERROR(INDEX({"JSNY-BJ0001-01";"JSNY-JS0022-01";"JSNY-JS0002-01"},MATCH(D2896,{"BJ_zhongyu";"JS_WX_liteer";"JS_CZ_wodefeng"},0)),"")</f>
        <v>JSNY-JS0002-01</v>
      </c>
      <c r="C2896" s="11" t="str">
        <f>IFERROR(INDEX({"北京中裕世纪大酒店";"江苏利特尔绿色包装股份有限公司";"常州市金坛沃德丰电子科技有限公司"},MATCH(D2896,{"BJ_zhongyu";"JS_WX_liteer";"JS_CZ_wodefeng"},0)),"")</f>
        <v>常州市金坛沃德丰电子科技有限公司</v>
      </c>
      <c r="D2896" s="11" t="str">
        <f>[1]动作!$G2895</f>
        <v>JS_CZ_wodefeng</v>
      </c>
      <c r="E2896" s="11" t="str">
        <f>[1]动作!$D2895</f>
        <v>分系统1BMS2SOC过低二级故障</v>
      </c>
      <c r="F2896" s="11" t="s">
        <v>177</v>
      </c>
      <c r="G2896" s="12">
        <f>[1]动作!$A2895+[1]动作!$B2895</f>
        <v>43205.829444444447</v>
      </c>
      <c r="H2896" s="12"/>
      <c r="I2896" s="11"/>
    </row>
    <row r="2897" spans="1:9" hidden="1" x14ac:dyDescent="0.3">
      <c r="A2897" s="24">
        <v>2895</v>
      </c>
      <c r="B2897" s="11" t="str">
        <f>IFERROR(INDEX({"JSNY-BJ0001-01";"JSNY-JS0022-01";"JSNY-JS0002-01"},MATCH(D2897,{"BJ_zhongyu";"JS_WX_liteer";"JS_CZ_wodefeng"},0)),"")</f>
        <v>JSNY-JS0002-01</v>
      </c>
      <c r="C2897" s="11" t="str">
        <f>IFERROR(INDEX({"北京中裕世纪大酒店";"江苏利特尔绿色包装股份有限公司";"常州市金坛沃德丰电子科技有限公司"},MATCH(D2897,{"BJ_zhongyu";"JS_WX_liteer";"JS_CZ_wodefeng"},0)),"")</f>
        <v>常州市金坛沃德丰电子科技有限公司</v>
      </c>
      <c r="D2897" s="11" t="str">
        <f>[1]动作!$G2896</f>
        <v>JS_CZ_wodefeng</v>
      </c>
      <c r="E2897" s="11" t="str">
        <f>[1]动作!$D2896</f>
        <v>分系统1BMS4SOC过低一级故障</v>
      </c>
      <c r="F2897" s="11" t="s">
        <v>177</v>
      </c>
      <c r="G2897" s="12">
        <f>[1]动作!$A2896+[1]动作!$B2896</f>
        <v>43205.829791666663</v>
      </c>
      <c r="H2897" s="12"/>
      <c r="I2897" s="11"/>
    </row>
    <row r="2898" spans="1:9" hidden="1" x14ac:dyDescent="0.3">
      <c r="A2898" s="24">
        <v>2896</v>
      </c>
      <c r="B2898" s="11" t="str">
        <f>IFERROR(INDEX({"JSNY-BJ0001-01";"JSNY-JS0022-01";"JSNY-JS0002-01"},MATCH(D2898,{"BJ_zhongyu";"JS_WX_liteer";"JS_CZ_wodefeng"},0)),"")</f>
        <v>JSNY-JS0002-01</v>
      </c>
      <c r="C2898" s="11" t="str">
        <f>IFERROR(INDEX({"北京中裕世纪大酒店";"江苏利特尔绿色包装股份有限公司";"常州市金坛沃德丰电子科技有限公司"},MATCH(D2898,{"BJ_zhongyu";"JS_WX_liteer";"JS_CZ_wodefeng"},0)),"")</f>
        <v>常州市金坛沃德丰电子科技有限公司</v>
      </c>
      <c r="D2898" s="11" t="str">
        <f>[1]动作!$G2897</f>
        <v>JS_CZ_wodefeng</v>
      </c>
      <c r="E2898" s="11" t="str">
        <f>[1]动作!$D2897</f>
        <v>分系统1BMS4SOC过低二级故障</v>
      </c>
      <c r="F2898" s="11" t="s">
        <v>177</v>
      </c>
      <c r="G2898" s="12">
        <f>[1]动作!$A2897+[1]动作!$B2897</f>
        <v>43205.829791666663</v>
      </c>
      <c r="H2898" s="12"/>
      <c r="I2898" s="11"/>
    </row>
    <row r="2899" spans="1:9" hidden="1" x14ac:dyDescent="0.3">
      <c r="A2899" s="24">
        <v>2897</v>
      </c>
      <c r="B2899" s="11" t="str">
        <f>IFERROR(INDEX({"JSNY-BJ0001-01";"JSNY-JS0022-01";"JSNY-JS0002-01"},MATCH(D2899,{"BJ_zhongyu";"JS_WX_liteer";"JS_CZ_wodefeng"},0)),"")</f>
        <v>JSNY-JS0002-01</v>
      </c>
      <c r="C2899" s="11" t="str">
        <f>IFERROR(INDEX({"北京中裕世纪大酒店";"江苏利特尔绿色包装股份有限公司";"常州市金坛沃德丰电子科技有限公司"},MATCH(D2899,{"BJ_zhongyu";"JS_WX_liteer";"JS_CZ_wodefeng"},0)),"")</f>
        <v>常州市金坛沃德丰电子科技有限公司</v>
      </c>
      <c r="D2899" s="11" t="str">
        <f>[1]动作!$G2898</f>
        <v>JS_CZ_wodefeng</v>
      </c>
      <c r="E2899" s="11" t="str">
        <f>[1]动作!$D2898</f>
        <v>分系统1BMS3单体电压过低一级故障</v>
      </c>
      <c r="F2899" s="11" t="s">
        <v>177</v>
      </c>
      <c r="G2899" s="12">
        <f>[1]动作!$A2898+[1]动作!$B2898</f>
        <v>43205.829965277779</v>
      </c>
      <c r="H2899" s="12"/>
      <c r="I2899" s="11"/>
    </row>
    <row r="2900" spans="1:9" hidden="1" x14ac:dyDescent="0.3">
      <c r="A2900" s="24">
        <v>2898</v>
      </c>
      <c r="B2900" s="11" t="str">
        <f>IFERROR(INDEX({"JSNY-BJ0001-01";"JSNY-JS0022-01";"JSNY-JS0002-01"},MATCH(D2900,{"BJ_zhongyu";"JS_WX_liteer";"JS_CZ_wodefeng"},0)),"")</f>
        <v>JSNY-JS0002-01</v>
      </c>
      <c r="C2900" s="11" t="str">
        <f>IFERROR(INDEX({"北京中裕世纪大酒店";"江苏利特尔绿色包装股份有限公司";"常州市金坛沃德丰电子科技有限公司"},MATCH(D2900,{"BJ_zhongyu";"JS_WX_liteer";"JS_CZ_wodefeng"},0)),"")</f>
        <v>常州市金坛沃德丰电子科技有限公司</v>
      </c>
      <c r="D2900" s="11" t="str">
        <f>[1]动作!$G2899</f>
        <v>JS_CZ_wodefeng</v>
      </c>
      <c r="E2900" s="11" t="str">
        <f>[1]动作!$D2899</f>
        <v>分系统1BMS3单体电压过低二级故障</v>
      </c>
      <c r="F2900" s="11" t="s">
        <v>177</v>
      </c>
      <c r="G2900" s="12">
        <f>[1]动作!$A2899+[1]动作!$B2899</f>
        <v>43205.829965277779</v>
      </c>
      <c r="H2900" s="12"/>
      <c r="I2900" s="11"/>
    </row>
    <row r="2901" spans="1:9" hidden="1" x14ac:dyDescent="0.3">
      <c r="A2901" s="24">
        <v>2899</v>
      </c>
      <c r="B2901" s="11" t="str">
        <f>IFERROR(INDEX({"JSNY-BJ0001-01";"JSNY-JS0022-01";"JSNY-JS0002-01"},MATCH(D2901,{"BJ_zhongyu";"JS_WX_liteer";"JS_CZ_wodefeng"},0)),"")</f>
        <v>JSNY-JS0002-01</v>
      </c>
      <c r="C2901" s="11" t="str">
        <f>IFERROR(INDEX({"北京中裕世纪大酒店";"江苏利特尔绿色包装股份有限公司";"常州市金坛沃德丰电子科技有限公司"},MATCH(D2901,{"BJ_zhongyu";"JS_WX_liteer";"JS_CZ_wodefeng"},0)),"")</f>
        <v>常州市金坛沃德丰电子科技有限公司</v>
      </c>
      <c r="D2901" s="11" t="str">
        <f>[1]动作!$G2900</f>
        <v>JS_CZ_wodefeng</v>
      </c>
      <c r="E2901" s="11" t="str">
        <f>[1]动作!$D2900</f>
        <v>分系统1BMS5单体电压过低一级故障</v>
      </c>
      <c r="F2901" s="11" t="s">
        <v>177</v>
      </c>
      <c r="G2901" s="12">
        <f>[1]动作!$A2900+[1]动作!$B2900</f>
        <v>43205.830196759256</v>
      </c>
      <c r="H2901" s="12"/>
      <c r="I2901" s="11"/>
    </row>
    <row r="2902" spans="1:9" hidden="1" x14ac:dyDescent="0.3">
      <c r="A2902" s="24">
        <v>2900</v>
      </c>
      <c r="B2902" s="11" t="str">
        <f>IFERROR(INDEX({"JSNY-BJ0001-01";"JSNY-JS0022-01";"JSNY-JS0002-01"},MATCH(D2902,{"BJ_zhongyu";"JS_WX_liteer";"JS_CZ_wodefeng"},0)),"")</f>
        <v>JSNY-JS0002-01</v>
      </c>
      <c r="C2902" s="11" t="str">
        <f>IFERROR(INDEX({"北京中裕世纪大酒店";"江苏利特尔绿色包装股份有限公司";"常州市金坛沃德丰电子科技有限公司"},MATCH(D2902,{"BJ_zhongyu";"JS_WX_liteer";"JS_CZ_wodefeng"},0)),"")</f>
        <v>常州市金坛沃德丰电子科技有限公司</v>
      </c>
      <c r="D2902" s="11" t="str">
        <f>[1]动作!$G2901</f>
        <v>JS_CZ_wodefeng</v>
      </c>
      <c r="E2902" s="11" t="str">
        <f>[1]动作!$D2901</f>
        <v>分系统1BMS5单体电压过低二级故障</v>
      </c>
      <c r="F2902" s="11" t="s">
        <v>177</v>
      </c>
      <c r="G2902" s="12">
        <f>[1]动作!$A2901+[1]动作!$B2901</f>
        <v>43205.830196759256</v>
      </c>
      <c r="H2902" s="12"/>
      <c r="I2902" s="11"/>
    </row>
    <row r="2903" spans="1:9" hidden="1" x14ac:dyDescent="0.3">
      <c r="A2903" s="24">
        <v>2901</v>
      </c>
      <c r="B2903" s="11" t="str">
        <f>IFERROR(INDEX({"JSNY-BJ0001-01";"JSNY-JS0022-01";"JSNY-JS0002-01"},MATCH(D2903,{"BJ_zhongyu";"JS_WX_liteer";"JS_CZ_wodefeng"},0)),"")</f>
        <v>JSNY-JS0002-01</v>
      </c>
      <c r="C2903" s="11" t="str">
        <f>IFERROR(INDEX({"北京中裕世纪大酒店";"江苏利特尔绿色包装股份有限公司";"常州市金坛沃德丰电子科技有限公司"},MATCH(D2903,{"BJ_zhongyu";"JS_WX_liteer";"JS_CZ_wodefeng"},0)),"")</f>
        <v>常州市金坛沃德丰电子科技有限公司</v>
      </c>
      <c r="D2903" s="11" t="str">
        <f>[1]动作!$G2902</f>
        <v>JS_CZ_wodefeng</v>
      </c>
      <c r="E2903" s="11" t="str">
        <f>[1]动作!$D2902</f>
        <v>分系统1BMS5SOC过低一级故障</v>
      </c>
      <c r="F2903" s="11" t="s">
        <v>177</v>
      </c>
      <c r="G2903" s="12">
        <f>[1]动作!$A2902+[1]动作!$B2902</f>
        <v>43205.830543981479</v>
      </c>
      <c r="H2903" s="12"/>
      <c r="I2903" s="11"/>
    </row>
    <row r="2904" spans="1:9" hidden="1" x14ac:dyDescent="0.3">
      <c r="A2904" s="24">
        <v>2902</v>
      </c>
      <c r="B2904" s="11" t="str">
        <f>IFERROR(INDEX({"JSNY-BJ0001-01";"JSNY-JS0022-01";"JSNY-JS0002-01"},MATCH(D2904,{"BJ_zhongyu";"JS_WX_liteer";"JS_CZ_wodefeng"},0)),"")</f>
        <v>JSNY-JS0002-01</v>
      </c>
      <c r="C2904" s="11" t="str">
        <f>IFERROR(INDEX({"北京中裕世纪大酒店";"江苏利特尔绿色包装股份有限公司";"常州市金坛沃德丰电子科技有限公司"},MATCH(D2904,{"BJ_zhongyu";"JS_WX_liteer";"JS_CZ_wodefeng"},0)),"")</f>
        <v>常州市金坛沃德丰电子科技有限公司</v>
      </c>
      <c r="D2904" s="11" t="str">
        <f>[1]动作!$G2903</f>
        <v>JS_CZ_wodefeng</v>
      </c>
      <c r="E2904" s="11" t="str">
        <f>[1]动作!$D2903</f>
        <v>分系统1BMS5SOC过低二级故障</v>
      </c>
      <c r="F2904" s="11" t="s">
        <v>177</v>
      </c>
      <c r="G2904" s="12">
        <f>[1]动作!$A2903+[1]动作!$B2903</f>
        <v>43205.830543981479</v>
      </c>
      <c r="H2904" s="12"/>
      <c r="I2904" s="11"/>
    </row>
    <row r="2905" spans="1:9" hidden="1" x14ac:dyDescent="0.3">
      <c r="A2905" s="24">
        <v>2903</v>
      </c>
      <c r="B2905" s="11" t="str">
        <f>IFERROR(INDEX({"JSNY-BJ0001-01";"JSNY-JS0022-01";"JSNY-JS0002-01"},MATCH(D2905,{"BJ_zhongyu";"JS_WX_liteer";"JS_CZ_wodefeng"},0)),"")</f>
        <v>JSNY-JS0002-01</v>
      </c>
      <c r="C2905" s="11" t="str">
        <f>IFERROR(INDEX({"北京中裕世纪大酒店";"江苏利特尔绿色包装股份有限公司";"常州市金坛沃德丰电子科技有限公司"},MATCH(D2905,{"BJ_zhongyu";"JS_WX_liteer";"JS_CZ_wodefeng"},0)),"")</f>
        <v>常州市金坛沃德丰电子科技有限公司</v>
      </c>
      <c r="D2905" s="11" t="str">
        <f>[1]动作!$G2904</f>
        <v>JS_CZ_wodefeng</v>
      </c>
      <c r="E2905" s="11" t="str">
        <f>[1]动作!$D2904</f>
        <v>分系统1BMS4单体电压过低一级故障</v>
      </c>
      <c r="F2905" s="11" t="s">
        <v>177</v>
      </c>
      <c r="G2905" s="12">
        <f>[1]动作!$A2904+[1]动作!$B2904</f>
        <v>43205.830775462964</v>
      </c>
      <c r="H2905" s="12"/>
      <c r="I2905" s="11"/>
    </row>
    <row r="2906" spans="1:9" hidden="1" x14ac:dyDescent="0.3">
      <c r="A2906" s="24">
        <v>2904</v>
      </c>
      <c r="B2906" s="11" t="str">
        <f>IFERROR(INDEX({"JSNY-BJ0001-01";"JSNY-JS0022-01";"JSNY-JS0002-01"},MATCH(D2906,{"BJ_zhongyu";"JS_WX_liteer";"JS_CZ_wodefeng"},0)),"")</f>
        <v>JSNY-JS0002-01</v>
      </c>
      <c r="C2906" s="11" t="str">
        <f>IFERROR(INDEX({"北京中裕世纪大酒店";"江苏利特尔绿色包装股份有限公司";"常州市金坛沃德丰电子科技有限公司"},MATCH(D2906,{"BJ_zhongyu";"JS_WX_liteer";"JS_CZ_wodefeng"},0)),"")</f>
        <v>常州市金坛沃德丰电子科技有限公司</v>
      </c>
      <c r="D2906" s="11" t="str">
        <f>[1]动作!$G2905</f>
        <v>JS_CZ_wodefeng</v>
      </c>
      <c r="E2906" s="11" t="str">
        <f>[1]动作!$D2905</f>
        <v>分系统1BMS4单体电压过低二级故障</v>
      </c>
      <c r="F2906" s="11" t="s">
        <v>177</v>
      </c>
      <c r="G2906" s="12">
        <f>[1]动作!$A2905+[1]动作!$B2905</f>
        <v>43205.830775462964</v>
      </c>
      <c r="H2906" s="12"/>
      <c r="I2906" s="11"/>
    </row>
    <row r="2907" spans="1:9" hidden="1" x14ac:dyDescent="0.3">
      <c r="A2907" s="24">
        <v>2905</v>
      </c>
      <c r="B2907" s="11" t="str">
        <f>IFERROR(INDEX({"JSNY-BJ0001-01";"JSNY-JS0022-01";"JSNY-JS0002-01"},MATCH(D2907,{"BJ_zhongyu";"JS_WX_liteer";"JS_CZ_wodefeng"},0)),"")</f>
        <v>JSNY-JS0002-01</v>
      </c>
      <c r="C2907" s="11" t="str">
        <f>IFERROR(INDEX({"北京中裕世纪大酒店";"江苏利特尔绿色包装股份有限公司";"常州市金坛沃德丰电子科技有限公司"},MATCH(D2907,{"BJ_zhongyu";"JS_WX_liteer";"JS_CZ_wodefeng"},0)),"")</f>
        <v>常州市金坛沃德丰电子科技有限公司</v>
      </c>
      <c r="D2907" s="11" t="str">
        <f>[1]动作!$G2906</f>
        <v>JS_CZ_wodefeng</v>
      </c>
      <c r="E2907" s="11" t="str">
        <f>[1]动作!$D2906</f>
        <v>分系统1BMS6单体电压过低一级故障</v>
      </c>
      <c r="F2907" s="11" t="s">
        <v>177</v>
      </c>
      <c r="G2907" s="12">
        <f>[1]动作!$A2906+[1]动作!$B2906</f>
        <v>43205.831006944441</v>
      </c>
      <c r="H2907" s="12"/>
      <c r="I2907" s="11"/>
    </row>
    <row r="2908" spans="1:9" hidden="1" x14ac:dyDescent="0.3">
      <c r="A2908" s="24">
        <v>2906</v>
      </c>
      <c r="B2908" s="11" t="str">
        <f>IFERROR(INDEX({"JSNY-BJ0001-01";"JSNY-JS0022-01";"JSNY-JS0002-01"},MATCH(D2908,{"BJ_zhongyu";"JS_WX_liteer";"JS_CZ_wodefeng"},0)),"")</f>
        <v>JSNY-JS0002-01</v>
      </c>
      <c r="C2908" s="11" t="str">
        <f>IFERROR(INDEX({"北京中裕世纪大酒店";"江苏利特尔绿色包装股份有限公司";"常州市金坛沃德丰电子科技有限公司"},MATCH(D2908,{"BJ_zhongyu";"JS_WX_liteer";"JS_CZ_wodefeng"},0)),"")</f>
        <v>常州市金坛沃德丰电子科技有限公司</v>
      </c>
      <c r="D2908" s="11" t="str">
        <f>[1]动作!$G2907</f>
        <v>JS_CZ_wodefeng</v>
      </c>
      <c r="E2908" s="11" t="str">
        <f>[1]动作!$D2907</f>
        <v>分系统1BMS6单体电压过低二级故障</v>
      </c>
      <c r="F2908" s="11" t="s">
        <v>177</v>
      </c>
      <c r="G2908" s="12">
        <f>[1]动作!$A2907+[1]动作!$B2907</f>
        <v>43205.831006944441</v>
      </c>
      <c r="H2908" s="12"/>
      <c r="I2908" s="11"/>
    </row>
    <row r="2909" spans="1:9" hidden="1" x14ac:dyDescent="0.3">
      <c r="A2909" s="24">
        <v>2907</v>
      </c>
      <c r="B2909" s="11" t="str">
        <f>IFERROR(INDEX({"JSNY-BJ0001-01";"JSNY-JS0022-01";"JSNY-JS0002-01"},MATCH(D2909,{"BJ_zhongyu";"JS_WX_liteer";"JS_CZ_wodefeng"},0)),"")</f>
        <v>JSNY-JS0022-01</v>
      </c>
      <c r="C2909" s="11" t="str">
        <f>IFERROR(INDEX({"北京中裕世纪大酒店";"江苏利特尔绿色包装股份有限公司";"常州市金坛沃德丰电子科技有限公司"},MATCH(D2909,{"BJ_zhongyu";"JS_WX_liteer";"JS_CZ_wodefeng"},0)),"")</f>
        <v>江苏利特尔绿色包装股份有限公司</v>
      </c>
      <c r="D2909" s="11" t="str">
        <f>[1]动作!$G2908</f>
        <v>JS_WX_liteer</v>
      </c>
      <c r="E2909" s="11" t="str">
        <f>[1]动作!$D2908</f>
        <v>分系统1BMS4SOC过低一级故障</v>
      </c>
      <c r="F2909" s="11" t="s">
        <v>177</v>
      </c>
      <c r="G2909" s="12">
        <f>[1]动作!$A2908+[1]动作!$B2908</f>
        <v>43205.853541666664</v>
      </c>
      <c r="H2909" s="12"/>
      <c r="I2909" s="11"/>
    </row>
    <row r="2910" spans="1:9" hidden="1" x14ac:dyDescent="0.3">
      <c r="A2910" s="24">
        <v>2908</v>
      </c>
      <c r="B2910" s="11" t="str">
        <f>IFERROR(INDEX({"JSNY-BJ0001-01";"JSNY-JS0022-01";"JSNY-JS0002-01"},MATCH(D2910,{"BJ_zhongyu";"JS_WX_liteer";"JS_CZ_wodefeng"},0)),"")</f>
        <v>JSNY-JS0022-01</v>
      </c>
      <c r="C2910" s="11" t="str">
        <f>IFERROR(INDEX({"北京中裕世纪大酒店";"江苏利特尔绿色包装股份有限公司";"常州市金坛沃德丰电子科技有限公司"},MATCH(D2910,{"BJ_zhongyu";"JS_WX_liteer";"JS_CZ_wodefeng"},0)),"")</f>
        <v>江苏利特尔绿色包装股份有限公司</v>
      </c>
      <c r="D2910" s="11" t="str">
        <f>[1]动作!$G2909</f>
        <v>JS_WX_liteer</v>
      </c>
      <c r="E2910" s="11" t="str">
        <f>[1]动作!$D2909</f>
        <v>分系统1BMS4SOC过低二级故障</v>
      </c>
      <c r="F2910" s="11" t="s">
        <v>177</v>
      </c>
      <c r="G2910" s="12">
        <f>[1]动作!$A2909+[1]动作!$B2909</f>
        <v>43205.853541666664</v>
      </c>
      <c r="H2910" s="12"/>
      <c r="I2910" s="11"/>
    </row>
    <row r="2911" spans="1:9" hidden="1" x14ac:dyDescent="0.3">
      <c r="A2911" s="24">
        <v>2909</v>
      </c>
      <c r="B2911" s="11" t="str">
        <f>IFERROR(INDEX({"JSNY-BJ0001-01";"JSNY-JS0022-01";"JSNY-JS0002-01"},MATCH(D2911,{"BJ_zhongyu";"JS_WX_liteer";"JS_CZ_wodefeng"},0)),"")</f>
        <v>JSNY-JS0022-01</v>
      </c>
      <c r="C2911" s="11" t="str">
        <f>IFERROR(INDEX({"北京中裕世纪大酒店";"江苏利特尔绿色包装股份有限公司";"常州市金坛沃德丰电子科技有限公司"},MATCH(D2911,{"BJ_zhongyu";"JS_WX_liteer";"JS_CZ_wodefeng"},0)),"")</f>
        <v>江苏利特尔绿色包装股份有限公司</v>
      </c>
      <c r="D2911" s="11" t="str">
        <f>[1]动作!$G2910</f>
        <v>JS_WX_liteer</v>
      </c>
      <c r="E2911" s="11" t="str">
        <f>[1]动作!$D2910</f>
        <v>分系统1BMS8SOC过低一级故障</v>
      </c>
      <c r="F2911" s="11" t="s">
        <v>177</v>
      </c>
      <c r="G2911" s="12">
        <f>[1]动作!$A2910+[1]动作!$B2910</f>
        <v>43205.854120370372</v>
      </c>
      <c r="H2911" s="12"/>
      <c r="I2911" s="11"/>
    </row>
    <row r="2912" spans="1:9" hidden="1" x14ac:dyDescent="0.3">
      <c r="A2912" s="24">
        <v>2910</v>
      </c>
      <c r="B2912" s="11" t="str">
        <f>IFERROR(INDEX({"JSNY-BJ0001-01";"JSNY-JS0022-01";"JSNY-JS0002-01"},MATCH(D2912,{"BJ_zhongyu";"JS_WX_liteer";"JS_CZ_wodefeng"},0)),"")</f>
        <v>JSNY-JS0022-01</v>
      </c>
      <c r="C2912" s="11" t="str">
        <f>IFERROR(INDEX({"北京中裕世纪大酒店";"江苏利特尔绿色包装股份有限公司";"常州市金坛沃德丰电子科技有限公司"},MATCH(D2912,{"BJ_zhongyu";"JS_WX_liteer";"JS_CZ_wodefeng"},0)),"")</f>
        <v>江苏利特尔绿色包装股份有限公司</v>
      </c>
      <c r="D2912" s="11" t="str">
        <f>[1]动作!$G2911</f>
        <v>JS_WX_liteer</v>
      </c>
      <c r="E2912" s="11" t="str">
        <f>[1]动作!$D2911</f>
        <v>分系统1BMS8SOC过低二级故障</v>
      </c>
      <c r="F2912" s="11" t="s">
        <v>177</v>
      </c>
      <c r="G2912" s="12">
        <f>[1]动作!$A2911+[1]动作!$B2911</f>
        <v>43205.854120370372</v>
      </c>
      <c r="H2912" s="12"/>
      <c r="I2912" s="11"/>
    </row>
    <row r="2913" spans="1:9" hidden="1" x14ac:dyDescent="0.3">
      <c r="A2913" s="24">
        <v>2911</v>
      </c>
      <c r="B2913" s="11" t="str">
        <f>IFERROR(INDEX({"JSNY-BJ0001-01";"JSNY-JS0022-01";"JSNY-JS0002-01"},MATCH(D2913,{"BJ_zhongyu";"JS_WX_liteer";"JS_CZ_wodefeng"},0)),"")</f>
        <v>JSNY-JS0022-01</v>
      </c>
      <c r="C2913" s="11" t="str">
        <f>IFERROR(INDEX({"北京中裕世纪大酒店";"江苏利特尔绿色包装股份有限公司";"常州市金坛沃德丰电子科技有限公司"},MATCH(D2913,{"BJ_zhongyu";"JS_WX_liteer";"JS_CZ_wodefeng"},0)),"")</f>
        <v>江苏利特尔绿色包装股份有限公司</v>
      </c>
      <c r="D2913" s="11" t="str">
        <f>[1]动作!$G2912</f>
        <v>JS_WX_liteer</v>
      </c>
      <c r="E2913" s="11" t="str">
        <f>[1]动作!$D2912</f>
        <v>分系统1BMS3SOC过低一级故障</v>
      </c>
      <c r="F2913" s="11" t="s">
        <v>177</v>
      </c>
      <c r="G2913" s="12">
        <f>[1]动作!$A2912+[1]动作!$B2912</f>
        <v>43205.854988425926</v>
      </c>
      <c r="H2913" s="12"/>
      <c r="I2913" s="11"/>
    </row>
    <row r="2914" spans="1:9" hidden="1" x14ac:dyDescent="0.3">
      <c r="A2914" s="24">
        <v>2912</v>
      </c>
      <c r="B2914" s="11" t="str">
        <f>IFERROR(INDEX({"JSNY-BJ0001-01";"JSNY-JS0022-01";"JSNY-JS0002-01"},MATCH(D2914,{"BJ_zhongyu";"JS_WX_liteer";"JS_CZ_wodefeng"},0)),"")</f>
        <v>JSNY-JS0022-01</v>
      </c>
      <c r="C2914" s="11" t="str">
        <f>IFERROR(INDEX({"北京中裕世纪大酒店";"江苏利特尔绿色包装股份有限公司";"常州市金坛沃德丰电子科技有限公司"},MATCH(D2914,{"BJ_zhongyu";"JS_WX_liteer";"JS_CZ_wodefeng"},0)),"")</f>
        <v>江苏利特尔绿色包装股份有限公司</v>
      </c>
      <c r="D2914" s="11" t="str">
        <f>[1]动作!$G2913</f>
        <v>JS_WX_liteer</v>
      </c>
      <c r="E2914" s="11" t="str">
        <f>[1]动作!$D2913</f>
        <v>分系统1BMS3SOC过低二级故障</v>
      </c>
      <c r="F2914" s="11" t="s">
        <v>177</v>
      </c>
      <c r="G2914" s="12">
        <f>[1]动作!$A2913+[1]动作!$B2913</f>
        <v>43205.854988425926</v>
      </c>
      <c r="H2914" s="12"/>
      <c r="I2914" s="11"/>
    </row>
    <row r="2915" spans="1:9" hidden="1" x14ac:dyDescent="0.3">
      <c r="A2915" s="24">
        <v>2913</v>
      </c>
      <c r="B2915" s="11" t="str">
        <f>IFERROR(INDEX({"JSNY-BJ0001-01";"JSNY-JS0022-01";"JSNY-JS0002-01"},MATCH(D2915,{"BJ_zhongyu";"JS_WX_liteer";"JS_CZ_wodefeng"},0)),"")</f>
        <v>JSNY-JS0022-01</v>
      </c>
      <c r="C2915" s="11" t="str">
        <f>IFERROR(INDEX({"北京中裕世纪大酒店";"江苏利特尔绿色包装股份有限公司";"常州市金坛沃德丰电子科技有限公司"},MATCH(D2915,{"BJ_zhongyu";"JS_WX_liteer";"JS_CZ_wodefeng"},0)),"")</f>
        <v>江苏利特尔绿色包装股份有限公司</v>
      </c>
      <c r="D2915" s="11" t="str">
        <f>[1]动作!$G2914</f>
        <v>JS_WX_liteer</v>
      </c>
      <c r="E2915" s="11" t="str">
        <f>[1]动作!$D2914</f>
        <v>分系统1BMS8总电压过低一级故障</v>
      </c>
      <c r="F2915" s="11" t="s">
        <v>177</v>
      </c>
      <c r="G2915" s="12">
        <f>[1]动作!$A2914+[1]动作!$B2914</f>
        <v>43205.855914351851</v>
      </c>
      <c r="H2915" s="12"/>
      <c r="I2915" s="11"/>
    </row>
    <row r="2916" spans="1:9" hidden="1" x14ac:dyDescent="0.3">
      <c r="A2916" s="24">
        <v>2914</v>
      </c>
      <c r="B2916" s="11" t="str">
        <f>IFERROR(INDEX({"JSNY-BJ0001-01";"JSNY-JS0022-01";"JSNY-JS0002-01"},MATCH(D2916,{"BJ_zhongyu";"JS_WX_liteer";"JS_CZ_wodefeng"},0)),"")</f>
        <v>JSNY-JS0022-01</v>
      </c>
      <c r="C2916" s="11" t="str">
        <f>IFERROR(INDEX({"北京中裕世纪大酒店";"江苏利特尔绿色包装股份有限公司";"常州市金坛沃德丰电子科技有限公司"},MATCH(D2916,{"BJ_zhongyu";"JS_WX_liteer";"JS_CZ_wodefeng"},0)),"")</f>
        <v>江苏利特尔绿色包装股份有限公司</v>
      </c>
      <c r="D2916" s="11" t="str">
        <f>[1]动作!$G2915</f>
        <v>JS_WX_liteer</v>
      </c>
      <c r="E2916" s="11" t="str">
        <f>[1]动作!$D2915</f>
        <v>分系统1BMS8总电压过低二级故障</v>
      </c>
      <c r="F2916" s="11" t="s">
        <v>177</v>
      </c>
      <c r="G2916" s="12">
        <f>[1]动作!$A2915+[1]动作!$B2915</f>
        <v>43205.855914351851</v>
      </c>
      <c r="H2916" s="12"/>
      <c r="I2916" s="11"/>
    </row>
    <row r="2917" spans="1:9" hidden="1" x14ac:dyDescent="0.3">
      <c r="A2917" s="24">
        <v>2915</v>
      </c>
      <c r="B2917" s="11" t="str">
        <f>IFERROR(INDEX({"JSNY-BJ0001-01";"JSNY-JS0022-01";"JSNY-JS0002-01"},MATCH(D2917,{"BJ_zhongyu";"JS_WX_liteer";"JS_CZ_wodefeng"},0)),"")</f>
        <v>JSNY-JS0022-01</v>
      </c>
      <c r="C2917" s="11" t="str">
        <f>IFERROR(INDEX({"北京中裕世纪大酒店";"江苏利特尔绿色包装股份有限公司";"常州市金坛沃德丰电子科技有限公司"},MATCH(D2917,{"BJ_zhongyu";"JS_WX_liteer";"JS_CZ_wodefeng"},0)),"")</f>
        <v>江苏利特尔绿色包装股份有限公司</v>
      </c>
      <c r="D2917" s="11" t="str">
        <f>[1]动作!$G2916</f>
        <v>JS_WX_liteer</v>
      </c>
      <c r="E2917" s="11" t="str">
        <f>[1]动作!$D2916</f>
        <v>分系统1BMS9总电压过低一级故障</v>
      </c>
      <c r="F2917" s="11" t="s">
        <v>177</v>
      </c>
      <c r="G2917" s="12">
        <f>[1]动作!$A2916+[1]动作!$B2916</f>
        <v>43205.85597222222</v>
      </c>
      <c r="H2917" s="12"/>
      <c r="I2917" s="11"/>
    </row>
    <row r="2918" spans="1:9" hidden="1" x14ac:dyDescent="0.3">
      <c r="A2918" s="24">
        <v>2916</v>
      </c>
      <c r="B2918" s="11" t="str">
        <f>IFERROR(INDEX({"JSNY-BJ0001-01";"JSNY-JS0022-01";"JSNY-JS0002-01"},MATCH(D2918,{"BJ_zhongyu";"JS_WX_liteer";"JS_CZ_wodefeng"},0)),"")</f>
        <v>JSNY-JS0022-01</v>
      </c>
      <c r="C2918" s="11" t="str">
        <f>IFERROR(INDEX({"北京中裕世纪大酒店";"江苏利特尔绿色包装股份有限公司";"常州市金坛沃德丰电子科技有限公司"},MATCH(D2918,{"BJ_zhongyu";"JS_WX_liteer";"JS_CZ_wodefeng"},0)),"")</f>
        <v>江苏利特尔绿色包装股份有限公司</v>
      </c>
      <c r="D2918" s="11" t="str">
        <f>[1]动作!$G2917</f>
        <v>JS_WX_liteer</v>
      </c>
      <c r="E2918" s="11" t="str">
        <f>[1]动作!$D2917</f>
        <v>分系统1BMS9总电压过低二级故障</v>
      </c>
      <c r="F2918" s="11" t="s">
        <v>177</v>
      </c>
      <c r="G2918" s="12">
        <f>[1]动作!$A2917+[1]动作!$B2917</f>
        <v>43205.85597222222</v>
      </c>
      <c r="H2918" s="12"/>
      <c r="I2918" s="11"/>
    </row>
    <row r="2919" spans="1:9" hidden="1" x14ac:dyDescent="0.3">
      <c r="A2919" s="24">
        <v>2917</v>
      </c>
      <c r="B2919" s="11" t="str">
        <f>IFERROR(INDEX({"JSNY-BJ0001-01";"JSNY-JS0022-01";"JSNY-JS0002-01"},MATCH(D2919,{"BJ_zhongyu";"JS_WX_liteer";"JS_CZ_wodefeng"},0)),"")</f>
        <v>JSNY-JS0022-01</v>
      </c>
      <c r="C2919" s="11" t="str">
        <f>IFERROR(INDEX({"北京中裕世纪大酒店";"江苏利特尔绿色包装股份有限公司";"常州市金坛沃德丰电子科技有限公司"},MATCH(D2919,{"BJ_zhongyu";"JS_WX_liteer";"JS_CZ_wodefeng"},0)),"")</f>
        <v>江苏利特尔绿色包装股份有限公司</v>
      </c>
      <c r="D2919" s="11" t="str">
        <f>[1]动作!$G2918</f>
        <v>JS_WX_liteer</v>
      </c>
      <c r="E2919" s="11" t="str">
        <f>[1]动作!$D2918</f>
        <v>分系统1BMS3总电压过低一级故障</v>
      </c>
      <c r="F2919" s="11" t="s">
        <v>177</v>
      </c>
      <c r="G2919" s="12">
        <f>[1]动作!$A2918+[1]动作!$B2918</f>
        <v>43205.856377314813</v>
      </c>
      <c r="H2919" s="12"/>
      <c r="I2919" s="11"/>
    </row>
    <row r="2920" spans="1:9" hidden="1" x14ac:dyDescent="0.3">
      <c r="A2920" s="24">
        <v>2918</v>
      </c>
      <c r="B2920" s="11" t="str">
        <f>IFERROR(INDEX({"JSNY-BJ0001-01";"JSNY-JS0022-01";"JSNY-JS0002-01"},MATCH(D2920,{"BJ_zhongyu";"JS_WX_liteer";"JS_CZ_wodefeng"},0)),"")</f>
        <v>JSNY-JS0022-01</v>
      </c>
      <c r="C2920" s="11" t="str">
        <f>IFERROR(INDEX({"北京中裕世纪大酒店";"江苏利特尔绿色包装股份有限公司";"常州市金坛沃德丰电子科技有限公司"},MATCH(D2920,{"BJ_zhongyu";"JS_WX_liteer";"JS_CZ_wodefeng"},0)),"")</f>
        <v>江苏利特尔绿色包装股份有限公司</v>
      </c>
      <c r="D2920" s="11" t="str">
        <f>[1]动作!$G2919</f>
        <v>JS_WX_liteer</v>
      </c>
      <c r="E2920" s="11" t="str">
        <f>[1]动作!$D2919</f>
        <v>分系统1BMS3总电压过低二级故障</v>
      </c>
      <c r="F2920" s="11" t="s">
        <v>177</v>
      </c>
      <c r="G2920" s="12">
        <f>[1]动作!$A2919+[1]动作!$B2919</f>
        <v>43205.856377314813</v>
      </c>
      <c r="H2920" s="12"/>
      <c r="I2920" s="11"/>
    </row>
    <row r="2921" spans="1:9" hidden="1" x14ac:dyDescent="0.3">
      <c r="A2921" s="24">
        <v>2919</v>
      </c>
      <c r="B2921" s="11" t="str">
        <f>IFERROR(INDEX({"JSNY-BJ0001-01";"JSNY-JS0022-01";"JSNY-JS0002-01"},MATCH(D2921,{"BJ_zhongyu";"JS_WX_liteer";"JS_CZ_wodefeng"},0)),"")</f>
        <v>JSNY-JS0022-01</v>
      </c>
      <c r="C2921" s="11" t="str">
        <f>IFERROR(INDEX({"北京中裕世纪大酒店";"江苏利特尔绿色包装股份有限公司";"常州市金坛沃德丰电子科技有限公司"},MATCH(D2921,{"BJ_zhongyu";"JS_WX_liteer";"JS_CZ_wodefeng"},0)),"")</f>
        <v>江苏利特尔绿色包装股份有限公司</v>
      </c>
      <c r="D2921" s="11" t="str">
        <f>[1]动作!$G2920</f>
        <v>JS_WX_liteer</v>
      </c>
      <c r="E2921" s="11" t="str">
        <f>[1]动作!$D2920</f>
        <v>分系统1BMS1总电压过低一级故障</v>
      </c>
      <c r="F2921" s="11" t="s">
        <v>177</v>
      </c>
      <c r="G2921" s="12">
        <f>[1]动作!$A2920+[1]动作!$B2920</f>
        <v>43205.856608796297</v>
      </c>
      <c r="H2921" s="12"/>
      <c r="I2921" s="11"/>
    </row>
    <row r="2922" spans="1:9" hidden="1" x14ac:dyDescent="0.3">
      <c r="A2922" s="24">
        <v>2920</v>
      </c>
      <c r="B2922" s="11" t="str">
        <f>IFERROR(INDEX({"JSNY-BJ0001-01";"JSNY-JS0022-01";"JSNY-JS0002-01"},MATCH(D2922,{"BJ_zhongyu";"JS_WX_liteer";"JS_CZ_wodefeng"},0)),"")</f>
        <v>JSNY-JS0022-01</v>
      </c>
      <c r="C2922" s="11" t="str">
        <f>IFERROR(INDEX({"北京中裕世纪大酒店";"江苏利特尔绿色包装股份有限公司";"常州市金坛沃德丰电子科技有限公司"},MATCH(D2922,{"BJ_zhongyu";"JS_WX_liteer";"JS_CZ_wodefeng"},0)),"")</f>
        <v>江苏利特尔绿色包装股份有限公司</v>
      </c>
      <c r="D2922" s="11" t="str">
        <f>[1]动作!$G2921</f>
        <v>JS_WX_liteer</v>
      </c>
      <c r="E2922" s="11" t="str">
        <f>[1]动作!$D2921</f>
        <v>分系统1BMS1总电压过低二级故障</v>
      </c>
      <c r="F2922" s="11" t="s">
        <v>177</v>
      </c>
      <c r="G2922" s="12">
        <f>[1]动作!$A2921+[1]动作!$B2921</f>
        <v>43205.856608796297</v>
      </c>
      <c r="H2922" s="12"/>
      <c r="I2922" s="11"/>
    </row>
    <row r="2923" spans="1:9" hidden="1" x14ac:dyDescent="0.3">
      <c r="A2923" s="24">
        <v>2921</v>
      </c>
      <c r="B2923" s="11" t="str">
        <f>IFERROR(INDEX({"JSNY-BJ0001-01";"JSNY-JS0022-01";"JSNY-JS0002-01"},MATCH(D2923,{"BJ_zhongyu";"JS_WX_liteer";"JS_CZ_wodefeng"},0)),"")</f>
        <v>JSNY-JS0022-01</v>
      </c>
      <c r="C2923" s="11" t="str">
        <f>IFERROR(INDEX({"北京中裕世纪大酒店";"江苏利特尔绿色包装股份有限公司";"常州市金坛沃德丰电子科技有限公司"},MATCH(D2923,{"BJ_zhongyu";"JS_WX_liteer";"JS_CZ_wodefeng"},0)),"")</f>
        <v>江苏利特尔绿色包装股份有限公司</v>
      </c>
      <c r="D2923" s="11" t="str">
        <f>[1]动作!$G2922</f>
        <v>JS_WX_liteer</v>
      </c>
      <c r="E2923" s="11" t="str">
        <f>[1]动作!$D2922</f>
        <v>分系统1BMS6SOC过低一级故障</v>
      </c>
      <c r="F2923" s="11" t="s">
        <v>177</v>
      </c>
      <c r="G2923" s="12">
        <f>[1]动作!$A2922+[1]动作!$B2922</f>
        <v>43205.856666666667</v>
      </c>
      <c r="H2923" s="12"/>
      <c r="I2923" s="11"/>
    </row>
    <row r="2924" spans="1:9" hidden="1" x14ac:dyDescent="0.3">
      <c r="A2924" s="24">
        <v>2922</v>
      </c>
      <c r="B2924" s="11" t="str">
        <f>IFERROR(INDEX({"JSNY-BJ0001-01";"JSNY-JS0022-01";"JSNY-JS0002-01"},MATCH(D2924,{"BJ_zhongyu";"JS_WX_liteer";"JS_CZ_wodefeng"},0)),"")</f>
        <v>JSNY-JS0022-01</v>
      </c>
      <c r="C2924" s="11" t="str">
        <f>IFERROR(INDEX({"北京中裕世纪大酒店";"江苏利特尔绿色包装股份有限公司";"常州市金坛沃德丰电子科技有限公司"},MATCH(D2924,{"BJ_zhongyu";"JS_WX_liteer";"JS_CZ_wodefeng"},0)),"")</f>
        <v>江苏利特尔绿色包装股份有限公司</v>
      </c>
      <c r="D2924" s="11" t="str">
        <f>[1]动作!$G2923</f>
        <v>JS_WX_liteer</v>
      </c>
      <c r="E2924" s="11" t="str">
        <f>[1]动作!$D2923</f>
        <v>分系统1BMS6SOC过低二级故障</v>
      </c>
      <c r="F2924" s="11" t="s">
        <v>177</v>
      </c>
      <c r="G2924" s="12">
        <f>[1]动作!$A2923+[1]动作!$B2923</f>
        <v>43205.856666666667</v>
      </c>
      <c r="H2924" s="12"/>
      <c r="I2924" s="11"/>
    </row>
    <row r="2925" spans="1:9" hidden="1" x14ac:dyDescent="0.3">
      <c r="A2925" s="24">
        <v>2923</v>
      </c>
      <c r="B2925" s="11" t="str">
        <f>IFERROR(INDEX({"JSNY-BJ0001-01";"JSNY-JS0022-01";"JSNY-JS0002-01"},MATCH(D2925,{"BJ_zhongyu";"JS_WX_liteer";"JS_CZ_wodefeng"},0)),"")</f>
        <v>JSNY-JS0022-01</v>
      </c>
      <c r="C2925" s="11" t="str">
        <f>IFERROR(INDEX({"北京中裕世纪大酒店";"江苏利特尔绿色包装股份有限公司";"常州市金坛沃德丰电子科技有限公司"},MATCH(D2925,{"BJ_zhongyu";"JS_WX_liteer";"JS_CZ_wodefeng"},0)),"")</f>
        <v>江苏利特尔绿色包装股份有限公司</v>
      </c>
      <c r="D2925" s="11" t="str">
        <f>[1]动作!$G2924</f>
        <v>JS_WX_liteer</v>
      </c>
      <c r="E2925" s="11" t="str">
        <f>[1]动作!$D2924</f>
        <v>分系统1BMS4总电压过低一级故障</v>
      </c>
      <c r="F2925" s="11" t="s">
        <v>177</v>
      </c>
      <c r="G2925" s="12">
        <f>[1]动作!$A2924+[1]动作!$B2924</f>
        <v>43205.856724537036</v>
      </c>
      <c r="H2925" s="12"/>
      <c r="I2925" s="11"/>
    </row>
    <row r="2926" spans="1:9" hidden="1" x14ac:dyDescent="0.3">
      <c r="A2926" s="24">
        <v>2924</v>
      </c>
      <c r="B2926" s="11" t="str">
        <f>IFERROR(INDEX({"JSNY-BJ0001-01";"JSNY-JS0022-01";"JSNY-JS0002-01"},MATCH(D2926,{"BJ_zhongyu";"JS_WX_liteer";"JS_CZ_wodefeng"},0)),"")</f>
        <v>JSNY-JS0022-01</v>
      </c>
      <c r="C2926" s="11" t="str">
        <f>IFERROR(INDEX({"北京中裕世纪大酒店";"江苏利特尔绿色包装股份有限公司";"常州市金坛沃德丰电子科技有限公司"},MATCH(D2926,{"BJ_zhongyu";"JS_WX_liteer";"JS_CZ_wodefeng"},0)),"")</f>
        <v>江苏利特尔绿色包装股份有限公司</v>
      </c>
      <c r="D2926" s="11" t="str">
        <f>[1]动作!$G2925</f>
        <v>JS_WX_liteer</v>
      </c>
      <c r="E2926" s="11" t="str">
        <f>[1]动作!$D2925</f>
        <v>分系统1BMS4总电压过低二级故障</v>
      </c>
      <c r="F2926" s="11" t="s">
        <v>177</v>
      </c>
      <c r="G2926" s="12">
        <f>[1]动作!$A2925+[1]动作!$B2925</f>
        <v>43205.856724537036</v>
      </c>
      <c r="H2926" s="12"/>
      <c r="I2926" s="11"/>
    </row>
    <row r="2927" spans="1:9" hidden="1" x14ac:dyDescent="0.3">
      <c r="A2927" s="24">
        <v>2925</v>
      </c>
      <c r="B2927" s="11" t="str">
        <f>IFERROR(INDEX({"JSNY-BJ0001-01";"JSNY-JS0022-01";"JSNY-JS0002-01"},MATCH(D2927,{"BJ_zhongyu";"JS_WX_liteer";"JS_CZ_wodefeng"},0)),"")</f>
        <v>JSNY-JS0022-01</v>
      </c>
      <c r="C2927" s="11" t="str">
        <f>IFERROR(INDEX({"北京中裕世纪大酒店";"江苏利特尔绿色包装股份有限公司";"常州市金坛沃德丰电子科技有限公司"},MATCH(D2927,{"BJ_zhongyu";"JS_WX_liteer";"JS_CZ_wodefeng"},0)),"")</f>
        <v>江苏利特尔绿色包装股份有限公司</v>
      </c>
      <c r="D2927" s="11" t="str">
        <f>[1]动作!$G2926</f>
        <v>JS_WX_liteer</v>
      </c>
      <c r="E2927" s="11" t="str">
        <f>[1]动作!$D2926</f>
        <v>分系统1BMS9SOC过低一级故障</v>
      </c>
      <c r="F2927" s="11" t="s">
        <v>177</v>
      </c>
      <c r="G2927" s="12">
        <f>[1]动作!$A2926+[1]动作!$B2926</f>
        <v>43205.856724537036</v>
      </c>
      <c r="H2927" s="12"/>
      <c r="I2927" s="11"/>
    </row>
    <row r="2928" spans="1:9" hidden="1" x14ac:dyDescent="0.3">
      <c r="A2928" s="24">
        <v>2926</v>
      </c>
      <c r="B2928" s="11" t="str">
        <f>IFERROR(INDEX({"JSNY-BJ0001-01";"JSNY-JS0022-01";"JSNY-JS0002-01"},MATCH(D2928,{"BJ_zhongyu";"JS_WX_liteer";"JS_CZ_wodefeng"},0)),"")</f>
        <v>JSNY-JS0022-01</v>
      </c>
      <c r="C2928" s="11" t="str">
        <f>IFERROR(INDEX({"北京中裕世纪大酒店";"江苏利特尔绿色包装股份有限公司";"常州市金坛沃德丰电子科技有限公司"},MATCH(D2928,{"BJ_zhongyu";"JS_WX_liteer";"JS_CZ_wodefeng"},0)),"")</f>
        <v>江苏利特尔绿色包装股份有限公司</v>
      </c>
      <c r="D2928" s="11" t="str">
        <f>[1]动作!$G2927</f>
        <v>JS_WX_liteer</v>
      </c>
      <c r="E2928" s="11" t="str">
        <f>[1]动作!$D2927</f>
        <v>分系统1BMS9SOC过低二级故障</v>
      </c>
      <c r="F2928" s="11" t="s">
        <v>177</v>
      </c>
      <c r="G2928" s="12">
        <f>[1]动作!$A2927+[1]动作!$B2927</f>
        <v>43205.856724537036</v>
      </c>
      <c r="H2928" s="12"/>
      <c r="I2928" s="11"/>
    </row>
    <row r="2929" spans="1:9" hidden="1" x14ac:dyDescent="0.3">
      <c r="A2929" s="24">
        <v>2927</v>
      </c>
      <c r="B2929" s="11" t="str">
        <f>IFERROR(INDEX({"JSNY-BJ0001-01";"JSNY-JS0022-01";"JSNY-JS0002-01"},MATCH(D2929,{"BJ_zhongyu";"JS_WX_liteer";"JS_CZ_wodefeng"},0)),"")</f>
        <v>JSNY-JS0022-01</v>
      </c>
      <c r="C2929" s="11" t="str">
        <f>IFERROR(INDEX({"北京中裕世纪大酒店";"江苏利特尔绿色包装股份有限公司";"常州市金坛沃德丰电子科技有限公司"},MATCH(D2929,{"BJ_zhongyu";"JS_WX_liteer";"JS_CZ_wodefeng"},0)),"")</f>
        <v>江苏利特尔绿色包装股份有限公司</v>
      </c>
      <c r="D2929" s="11" t="str">
        <f>[1]动作!$G2928</f>
        <v>JS_WX_liteer</v>
      </c>
      <c r="E2929" s="11" t="str">
        <f>[1]动作!$D2928</f>
        <v>分系统1BMS2总电压过低一级故障</v>
      </c>
      <c r="F2929" s="11" t="s">
        <v>177</v>
      </c>
      <c r="G2929" s="12">
        <f>[1]动作!$A2928+[1]动作!$B2928</f>
        <v>43205.85701388889</v>
      </c>
      <c r="H2929" s="12"/>
      <c r="I2929" s="11"/>
    </row>
    <row r="2930" spans="1:9" hidden="1" x14ac:dyDescent="0.3">
      <c r="A2930" s="24">
        <v>2928</v>
      </c>
      <c r="B2930" s="11" t="str">
        <f>IFERROR(INDEX({"JSNY-BJ0001-01";"JSNY-JS0022-01";"JSNY-JS0002-01"},MATCH(D2930,{"BJ_zhongyu";"JS_WX_liteer";"JS_CZ_wodefeng"},0)),"")</f>
        <v>JSNY-JS0022-01</v>
      </c>
      <c r="C2930" s="11" t="str">
        <f>IFERROR(INDEX({"北京中裕世纪大酒店";"江苏利特尔绿色包装股份有限公司";"常州市金坛沃德丰电子科技有限公司"},MATCH(D2930,{"BJ_zhongyu";"JS_WX_liteer";"JS_CZ_wodefeng"},0)),"")</f>
        <v>江苏利特尔绿色包装股份有限公司</v>
      </c>
      <c r="D2930" s="11" t="str">
        <f>[1]动作!$G2929</f>
        <v>JS_WX_liteer</v>
      </c>
      <c r="E2930" s="11" t="str">
        <f>[1]动作!$D2929</f>
        <v>分系统1BMS2总电压过低二级故障</v>
      </c>
      <c r="F2930" s="11" t="s">
        <v>177</v>
      </c>
      <c r="G2930" s="12">
        <f>[1]动作!$A2929+[1]动作!$B2929</f>
        <v>43205.85701388889</v>
      </c>
      <c r="H2930" s="12"/>
      <c r="I2930" s="11"/>
    </row>
    <row r="2931" spans="1:9" hidden="1" x14ac:dyDescent="0.3">
      <c r="A2931" s="24">
        <v>2929</v>
      </c>
      <c r="B2931" s="11" t="str">
        <f>IFERROR(INDEX({"JSNY-BJ0001-01";"JSNY-JS0022-01";"JSNY-JS0002-01"},MATCH(D2931,{"BJ_zhongyu";"JS_WX_liteer";"JS_CZ_wodefeng"},0)),"")</f>
        <v>JSNY-JS0022-01</v>
      </c>
      <c r="C2931" s="11" t="str">
        <f>IFERROR(INDEX({"北京中裕世纪大酒店";"江苏利特尔绿色包装股份有限公司";"常州市金坛沃德丰电子科技有限公司"},MATCH(D2931,{"BJ_zhongyu";"JS_WX_liteer";"JS_CZ_wodefeng"},0)),"")</f>
        <v>江苏利特尔绿色包装股份有限公司</v>
      </c>
      <c r="D2931" s="11" t="str">
        <f>[1]动作!$G2930</f>
        <v>JS_WX_liteer</v>
      </c>
      <c r="E2931" s="11" t="str">
        <f>[1]动作!$D2930</f>
        <v>分系统1BMS5总电压过低一级故障</v>
      </c>
      <c r="F2931" s="11" t="s">
        <v>177</v>
      </c>
      <c r="G2931" s="12">
        <f>[1]动作!$A2930+[1]动作!$B2930</f>
        <v>43205.85701388889</v>
      </c>
      <c r="H2931" s="12"/>
      <c r="I2931" s="11"/>
    </row>
    <row r="2932" spans="1:9" hidden="1" x14ac:dyDescent="0.3">
      <c r="A2932" s="24">
        <v>2930</v>
      </c>
      <c r="B2932" s="11" t="str">
        <f>IFERROR(INDEX({"JSNY-BJ0001-01";"JSNY-JS0022-01";"JSNY-JS0002-01"},MATCH(D2932,{"BJ_zhongyu";"JS_WX_liteer";"JS_CZ_wodefeng"},0)),"")</f>
        <v>JSNY-JS0022-01</v>
      </c>
      <c r="C2932" s="11" t="str">
        <f>IFERROR(INDEX({"北京中裕世纪大酒店";"江苏利特尔绿色包装股份有限公司";"常州市金坛沃德丰电子科技有限公司"},MATCH(D2932,{"BJ_zhongyu";"JS_WX_liteer";"JS_CZ_wodefeng"},0)),"")</f>
        <v>江苏利特尔绿色包装股份有限公司</v>
      </c>
      <c r="D2932" s="11" t="str">
        <f>[1]动作!$G2931</f>
        <v>JS_WX_liteer</v>
      </c>
      <c r="E2932" s="11" t="str">
        <f>[1]动作!$D2931</f>
        <v>分系统1BMS5总电压过低二级故障</v>
      </c>
      <c r="F2932" s="11" t="s">
        <v>177</v>
      </c>
      <c r="G2932" s="12">
        <f>[1]动作!$A2931+[1]动作!$B2931</f>
        <v>43205.85701388889</v>
      </c>
      <c r="H2932" s="12"/>
      <c r="I2932" s="11"/>
    </row>
    <row r="2933" spans="1:9" hidden="1" x14ac:dyDescent="0.3">
      <c r="A2933" s="24">
        <v>2931</v>
      </c>
      <c r="B2933" s="11" t="str">
        <f>IFERROR(INDEX({"JSNY-BJ0001-01";"JSNY-JS0022-01";"JSNY-JS0002-01"},MATCH(D2933,{"BJ_zhongyu";"JS_WX_liteer";"JS_CZ_wodefeng"},0)),"")</f>
        <v>JSNY-JS0022-01</v>
      </c>
      <c r="C2933" s="11" t="str">
        <f>IFERROR(INDEX({"北京中裕世纪大酒店";"江苏利特尔绿色包装股份有限公司";"常州市金坛沃德丰电子科技有限公司"},MATCH(D2933,{"BJ_zhongyu";"JS_WX_liteer";"JS_CZ_wodefeng"},0)),"")</f>
        <v>江苏利特尔绿色包装股份有限公司</v>
      </c>
      <c r="D2933" s="11" t="str">
        <f>[1]动作!$G2932</f>
        <v>JS_WX_liteer</v>
      </c>
      <c r="E2933" s="11" t="str">
        <f>[1]动作!$D2932</f>
        <v>分系统1BMS7总电压过低一级故障</v>
      </c>
      <c r="F2933" s="11" t="s">
        <v>177</v>
      </c>
      <c r="G2933" s="12">
        <f>[1]动作!$A2932+[1]动作!$B2932</f>
        <v>43205.857071759259</v>
      </c>
      <c r="H2933" s="12"/>
      <c r="I2933" s="11"/>
    </row>
    <row r="2934" spans="1:9" hidden="1" x14ac:dyDescent="0.3">
      <c r="A2934" s="24">
        <v>2932</v>
      </c>
      <c r="B2934" s="11" t="str">
        <f>IFERROR(INDEX({"JSNY-BJ0001-01";"JSNY-JS0022-01";"JSNY-JS0002-01"},MATCH(D2934,{"BJ_zhongyu";"JS_WX_liteer";"JS_CZ_wodefeng"},0)),"")</f>
        <v>JSNY-JS0022-01</v>
      </c>
      <c r="C2934" s="11" t="str">
        <f>IFERROR(INDEX({"北京中裕世纪大酒店";"江苏利特尔绿色包装股份有限公司";"常州市金坛沃德丰电子科技有限公司"},MATCH(D2934,{"BJ_zhongyu";"JS_WX_liteer";"JS_CZ_wodefeng"},0)),"")</f>
        <v>江苏利特尔绿色包装股份有限公司</v>
      </c>
      <c r="D2934" s="11" t="str">
        <f>[1]动作!$G2933</f>
        <v>JS_WX_liteer</v>
      </c>
      <c r="E2934" s="11" t="str">
        <f>[1]动作!$D2933</f>
        <v>分系统1BMS7总电压过低二级故障</v>
      </c>
      <c r="F2934" s="11" t="s">
        <v>177</v>
      </c>
      <c r="G2934" s="12">
        <f>[1]动作!$A2933+[1]动作!$B2933</f>
        <v>43205.857071759259</v>
      </c>
      <c r="H2934" s="12"/>
      <c r="I2934" s="11"/>
    </row>
    <row r="2935" spans="1:9" hidden="1" x14ac:dyDescent="0.3">
      <c r="A2935" s="24">
        <v>2933</v>
      </c>
      <c r="B2935" s="11" t="str">
        <f>IFERROR(INDEX({"JSNY-BJ0001-01";"JSNY-JS0022-01";"JSNY-JS0002-01"},MATCH(D2935,{"BJ_zhongyu";"JS_WX_liteer";"JS_CZ_wodefeng"},0)),"")</f>
        <v>JSNY-JS0022-01</v>
      </c>
      <c r="C2935" s="11" t="str">
        <f>IFERROR(INDEX({"北京中裕世纪大酒店";"江苏利特尔绿色包装股份有限公司";"常州市金坛沃德丰电子科技有限公司"},MATCH(D2935,{"BJ_zhongyu";"JS_WX_liteer";"JS_CZ_wodefeng"},0)),"")</f>
        <v>江苏利特尔绿色包装股份有限公司</v>
      </c>
      <c r="D2935" s="11" t="str">
        <f>[1]动作!$G2934</f>
        <v>JS_WX_liteer</v>
      </c>
      <c r="E2935" s="11" t="str">
        <f>[1]动作!$D2934</f>
        <v>分系统1BMS6总电压过低一级故障</v>
      </c>
      <c r="F2935" s="11" t="s">
        <v>177</v>
      </c>
      <c r="G2935" s="12">
        <f>[1]动作!$A2934+[1]动作!$B2934</f>
        <v>43205.857245370367</v>
      </c>
      <c r="H2935" s="12"/>
      <c r="I2935" s="11"/>
    </row>
    <row r="2936" spans="1:9" hidden="1" x14ac:dyDescent="0.3">
      <c r="A2936" s="24">
        <v>2934</v>
      </c>
      <c r="B2936" s="11" t="str">
        <f>IFERROR(INDEX({"JSNY-BJ0001-01";"JSNY-JS0022-01";"JSNY-JS0002-01"},MATCH(D2936,{"BJ_zhongyu";"JS_WX_liteer";"JS_CZ_wodefeng"},0)),"")</f>
        <v>JSNY-JS0022-01</v>
      </c>
      <c r="C2936" s="11" t="str">
        <f>IFERROR(INDEX({"北京中裕世纪大酒店";"江苏利特尔绿色包装股份有限公司";"常州市金坛沃德丰电子科技有限公司"},MATCH(D2936,{"BJ_zhongyu";"JS_WX_liteer";"JS_CZ_wodefeng"},0)),"")</f>
        <v>江苏利特尔绿色包装股份有限公司</v>
      </c>
      <c r="D2936" s="11" t="str">
        <f>[1]动作!$G2935</f>
        <v>JS_WX_liteer</v>
      </c>
      <c r="E2936" s="11" t="str">
        <f>[1]动作!$D2935</f>
        <v>分系统1BMS6总电压过低二级故障</v>
      </c>
      <c r="F2936" s="11" t="s">
        <v>177</v>
      </c>
      <c r="G2936" s="12">
        <f>[1]动作!$A2935+[1]动作!$B2935</f>
        <v>43205.857245370367</v>
      </c>
      <c r="H2936" s="12"/>
      <c r="I2936" s="11"/>
    </row>
    <row r="2937" spans="1:9" hidden="1" x14ac:dyDescent="0.3">
      <c r="A2937" s="24">
        <v>2935</v>
      </c>
      <c r="B2937" s="11" t="str">
        <f>IFERROR(INDEX({"JSNY-BJ0001-01";"JSNY-JS0022-01";"JSNY-JS0002-01"},MATCH(D2937,{"BJ_zhongyu";"JS_WX_liteer";"JS_CZ_wodefeng"},0)),"")</f>
        <v>JSNY-JS0022-01</v>
      </c>
      <c r="C2937" s="11" t="str">
        <f>IFERROR(INDEX({"北京中裕世纪大酒店";"江苏利特尔绿色包装股份有限公司";"常州市金坛沃德丰电子科技有限公司"},MATCH(D2937,{"BJ_zhongyu";"JS_WX_liteer";"JS_CZ_wodefeng"},0)),"")</f>
        <v>江苏利特尔绿色包装股份有限公司</v>
      </c>
      <c r="D2937" s="11" t="str">
        <f>[1]动作!$G2936</f>
        <v>JS_WX_liteer</v>
      </c>
      <c r="E2937" s="11" t="str">
        <f>[1]动作!$D2936</f>
        <v>分系统1BMS7SOC过低一级故障</v>
      </c>
      <c r="F2937" s="11" t="s">
        <v>177</v>
      </c>
      <c r="G2937" s="12">
        <f>[1]动作!$A2936+[1]动作!$B2936</f>
        <v>43205.859097222223</v>
      </c>
      <c r="H2937" s="12"/>
      <c r="I2937" s="11"/>
    </row>
    <row r="2938" spans="1:9" hidden="1" x14ac:dyDescent="0.3">
      <c r="A2938" s="24">
        <v>2936</v>
      </c>
      <c r="B2938" s="11" t="str">
        <f>IFERROR(INDEX({"JSNY-BJ0001-01";"JSNY-JS0022-01";"JSNY-JS0002-01"},MATCH(D2938,{"BJ_zhongyu";"JS_WX_liteer";"JS_CZ_wodefeng"},0)),"")</f>
        <v>JSNY-JS0022-01</v>
      </c>
      <c r="C2938" s="11" t="str">
        <f>IFERROR(INDEX({"北京中裕世纪大酒店";"江苏利特尔绿色包装股份有限公司";"常州市金坛沃德丰电子科技有限公司"},MATCH(D2938,{"BJ_zhongyu";"JS_WX_liteer";"JS_CZ_wodefeng"},0)),"")</f>
        <v>江苏利特尔绿色包装股份有限公司</v>
      </c>
      <c r="D2938" s="11" t="str">
        <f>[1]动作!$G2937</f>
        <v>JS_WX_liteer</v>
      </c>
      <c r="E2938" s="11" t="str">
        <f>[1]动作!$D2937</f>
        <v>分系统1BMS7SOC过低二级故障</v>
      </c>
      <c r="F2938" s="11" t="s">
        <v>177</v>
      </c>
      <c r="G2938" s="12">
        <f>[1]动作!$A2937+[1]动作!$B2937</f>
        <v>43205.859097222223</v>
      </c>
      <c r="H2938" s="12"/>
      <c r="I2938" s="11"/>
    </row>
    <row r="2939" spans="1:9" hidden="1" x14ac:dyDescent="0.3">
      <c r="A2939" s="24">
        <v>2937</v>
      </c>
      <c r="B2939" s="11" t="str">
        <f>IFERROR(INDEX({"JSNY-BJ0001-01";"JSNY-JS0022-01";"JSNY-JS0002-01"},MATCH(D2939,{"BJ_zhongyu";"JS_WX_liteer";"JS_CZ_wodefeng"},0)),"")</f>
        <v>JSNY-JS0022-01</v>
      </c>
      <c r="C2939" s="11" t="str">
        <f>IFERROR(INDEX({"北京中裕世纪大酒店";"江苏利特尔绿色包装股份有限公司";"常州市金坛沃德丰电子科技有限公司"},MATCH(D2939,{"BJ_zhongyu";"JS_WX_liteer";"JS_CZ_wodefeng"},0)),"")</f>
        <v>江苏利特尔绿色包装股份有限公司</v>
      </c>
      <c r="D2939" s="11" t="str">
        <f>[1]动作!$G2938</f>
        <v>JS_WX_liteer</v>
      </c>
      <c r="E2939" s="11" t="str">
        <f>[1]动作!$D2938</f>
        <v>分系统1BMS2SOC过低一级故障</v>
      </c>
      <c r="F2939" s="11" t="s">
        <v>177</v>
      </c>
      <c r="G2939" s="12">
        <f>[1]动作!$A2938+[1]动作!$B2938</f>
        <v>43205.859513888892</v>
      </c>
      <c r="H2939" s="12"/>
      <c r="I2939" s="11"/>
    </row>
    <row r="2940" spans="1:9" hidden="1" x14ac:dyDescent="0.3">
      <c r="A2940" s="24">
        <v>2938</v>
      </c>
      <c r="B2940" s="11" t="str">
        <f>IFERROR(INDEX({"JSNY-BJ0001-01";"JSNY-JS0022-01";"JSNY-JS0002-01"},MATCH(D2940,{"BJ_zhongyu";"JS_WX_liteer";"JS_CZ_wodefeng"},0)),"")</f>
        <v>JSNY-JS0022-01</v>
      </c>
      <c r="C2940" s="11" t="str">
        <f>IFERROR(INDEX({"北京中裕世纪大酒店";"江苏利特尔绿色包装股份有限公司";"常州市金坛沃德丰电子科技有限公司"},MATCH(D2940,{"BJ_zhongyu";"JS_WX_liteer";"JS_CZ_wodefeng"},0)),"")</f>
        <v>江苏利特尔绿色包装股份有限公司</v>
      </c>
      <c r="D2940" s="11" t="str">
        <f>[1]动作!$G2939</f>
        <v>JS_WX_liteer</v>
      </c>
      <c r="E2940" s="11" t="str">
        <f>[1]动作!$D2939</f>
        <v>分系统1BMS2SOC过低二级故障</v>
      </c>
      <c r="F2940" s="11" t="s">
        <v>177</v>
      </c>
      <c r="G2940" s="12">
        <f>[1]动作!$A2939+[1]动作!$B2939</f>
        <v>43205.859513888892</v>
      </c>
      <c r="H2940" s="12"/>
      <c r="I2940" s="11"/>
    </row>
    <row r="2941" spans="1:9" hidden="1" x14ac:dyDescent="0.3">
      <c r="A2941" s="24">
        <v>2939</v>
      </c>
      <c r="B2941" s="11" t="str">
        <f>IFERROR(INDEX({"JSNY-BJ0001-01";"JSNY-JS0022-01";"JSNY-JS0002-01"},MATCH(D2941,{"BJ_zhongyu";"JS_WX_liteer";"JS_CZ_wodefeng"},0)),"")</f>
        <v>JSNY-JS0022-01</v>
      </c>
      <c r="C2941" s="11" t="str">
        <f>IFERROR(INDEX({"北京中裕世纪大酒店";"江苏利特尔绿色包装股份有限公司";"常州市金坛沃德丰电子科技有限公司"},MATCH(D2941,{"BJ_zhongyu";"JS_WX_liteer";"JS_CZ_wodefeng"},0)),"")</f>
        <v>江苏利特尔绿色包装股份有限公司</v>
      </c>
      <c r="D2941" s="11" t="str">
        <f>[1]动作!$G2940</f>
        <v>JS_WX_liteer</v>
      </c>
      <c r="E2941" s="11" t="str">
        <f>[1]动作!$D2940</f>
        <v>分系统1BMS5SOC过低一级故障</v>
      </c>
      <c r="F2941" s="11" t="s">
        <v>177</v>
      </c>
      <c r="G2941" s="12">
        <f>[1]动作!$A2940+[1]动作!$B2940</f>
        <v>43205.859976851854</v>
      </c>
      <c r="H2941" s="12"/>
      <c r="I2941" s="11"/>
    </row>
    <row r="2942" spans="1:9" hidden="1" x14ac:dyDescent="0.3">
      <c r="A2942" s="24">
        <v>2940</v>
      </c>
      <c r="B2942" s="11" t="str">
        <f>IFERROR(INDEX({"JSNY-BJ0001-01";"JSNY-JS0022-01";"JSNY-JS0002-01"},MATCH(D2942,{"BJ_zhongyu";"JS_WX_liteer";"JS_CZ_wodefeng"},0)),"")</f>
        <v>JSNY-JS0022-01</v>
      </c>
      <c r="C2942" s="11" t="str">
        <f>IFERROR(INDEX({"北京中裕世纪大酒店";"江苏利特尔绿色包装股份有限公司";"常州市金坛沃德丰电子科技有限公司"},MATCH(D2942,{"BJ_zhongyu";"JS_WX_liteer";"JS_CZ_wodefeng"},0)),"")</f>
        <v>江苏利特尔绿色包装股份有限公司</v>
      </c>
      <c r="D2942" s="11" t="str">
        <f>[1]动作!$G2941</f>
        <v>JS_WX_liteer</v>
      </c>
      <c r="E2942" s="11" t="str">
        <f>[1]动作!$D2941</f>
        <v>分系统1BMS5SOC过低二级故障</v>
      </c>
      <c r="F2942" s="11" t="s">
        <v>177</v>
      </c>
      <c r="G2942" s="12">
        <f>[1]动作!$A2941+[1]动作!$B2941</f>
        <v>43205.859976851854</v>
      </c>
      <c r="H2942" s="12"/>
      <c r="I2942" s="11"/>
    </row>
    <row r="2943" spans="1:9" hidden="1" x14ac:dyDescent="0.3">
      <c r="A2943" s="24">
        <v>2941</v>
      </c>
      <c r="B2943" s="11" t="str">
        <f>IFERROR(INDEX({"JSNY-BJ0001-01";"JSNY-JS0022-01";"JSNY-JS0002-01"},MATCH(D2943,{"BJ_zhongyu";"JS_WX_liteer";"JS_CZ_wodefeng"},0)),"")</f>
        <v>JSNY-JS0022-01</v>
      </c>
      <c r="C2943" s="11" t="str">
        <f>IFERROR(INDEX({"北京中裕世纪大酒店";"江苏利特尔绿色包装股份有限公司";"常州市金坛沃德丰电子科技有限公司"},MATCH(D2943,{"BJ_zhongyu";"JS_WX_liteer";"JS_CZ_wodefeng"},0)),"")</f>
        <v>江苏利特尔绿色包装股份有限公司</v>
      </c>
      <c r="D2943" s="11" t="str">
        <f>[1]动作!$G2942</f>
        <v>JS_WX_liteer</v>
      </c>
      <c r="E2943" s="11" t="str">
        <f>[1]动作!$D2942</f>
        <v>分系统1BMS1SOC过低一级故障</v>
      </c>
      <c r="F2943" s="11" t="s">
        <v>177</v>
      </c>
      <c r="G2943" s="12">
        <f>[1]动作!$A2942+[1]动作!$B2942</f>
        <v>43205.86078703704</v>
      </c>
      <c r="H2943" s="12"/>
      <c r="I2943" s="11"/>
    </row>
    <row r="2944" spans="1:9" hidden="1" x14ac:dyDescent="0.3">
      <c r="A2944" s="24">
        <v>2942</v>
      </c>
      <c r="B2944" s="11" t="str">
        <f>IFERROR(INDEX({"JSNY-BJ0001-01";"JSNY-JS0022-01";"JSNY-JS0002-01"},MATCH(D2944,{"BJ_zhongyu";"JS_WX_liteer";"JS_CZ_wodefeng"},0)),"")</f>
        <v>JSNY-JS0022-01</v>
      </c>
      <c r="C2944" s="11" t="str">
        <f>IFERROR(INDEX({"北京中裕世纪大酒店";"江苏利特尔绿色包装股份有限公司";"常州市金坛沃德丰电子科技有限公司"},MATCH(D2944,{"BJ_zhongyu";"JS_WX_liteer";"JS_CZ_wodefeng"},0)),"")</f>
        <v>江苏利特尔绿色包装股份有限公司</v>
      </c>
      <c r="D2944" s="11" t="str">
        <f>[1]动作!$G2943</f>
        <v>JS_WX_liteer</v>
      </c>
      <c r="E2944" s="11" t="str">
        <f>[1]动作!$D2943</f>
        <v>分系统1BMS1SOC过低二级故障</v>
      </c>
      <c r="F2944" s="11" t="s">
        <v>177</v>
      </c>
      <c r="G2944" s="12">
        <f>[1]动作!$A2943+[1]动作!$B2943</f>
        <v>43205.86078703704</v>
      </c>
      <c r="H2944" s="12"/>
      <c r="I2944" s="11"/>
    </row>
    <row r="2945" spans="1:9" hidden="1" x14ac:dyDescent="0.3">
      <c r="A2945" s="24">
        <v>2943</v>
      </c>
      <c r="B2945" s="11" t="str">
        <f>IFERROR(INDEX({"JSNY-BJ0001-01";"JSNY-JS0022-01";"JSNY-JS0002-01"},MATCH(D2945,{"BJ_zhongyu";"JS_WX_liteer";"JS_CZ_wodefeng"},0)),"")</f>
        <v>JSNY-JS0002-01</v>
      </c>
      <c r="C2945" s="11" t="str">
        <f>IFERROR(INDEX({"北京中裕世纪大酒店";"江苏利特尔绿色包装股份有限公司";"常州市金坛沃德丰电子科技有限公司"},MATCH(D2945,{"BJ_zhongyu";"JS_WX_liteer";"JS_CZ_wodefeng"},0)),"")</f>
        <v>常州市金坛沃德丰电子科技有限公司</v>
      </c>
      <c r="D2945" s="11" t="str">
        <f>[1]动作!$G2944</f>
        <v>JS_CZ_wodefeng</v>
      </c>
      <c r="E2945" s="11" t="str">
        <f>[1]动作!$D2944</f>
        <v>分系统1BMS5SOC过低一级故障</v>
      </c>
      <c r="F2945" s="11" t="s">
        <v>177</v>
      </c>
      <c r="G2945" s="12">
        <f>[1]动作!$A2944+[1]动作!$B2944</f>
        <v>43205.864201388889</v>
      </c>
      <c r="H2945" s="12"/>
      <c r="I2945" s="11"/>
    </row>
    <row r="2946" spans="1:9" hidden="1" x14ac:dyDescent="0.3">
      <c r="A2946" s="24">
        <v>2944</v>
      </c>
      <c r="B2946" s="11" t="str">
        <f>IFERROR(INDEX({"JSNY-BJ0001-01";"JSNY-JS0022-01";"JSNY-JS0002-01"},MATCH(D2946,{"BJ_zhongyu";"JS_WX_liteer";"JS_CZ_wodefeng"},0)),"")</f>
        <v>JSNY-JS0022-01</v>
      </c>
      <c r="C2946" s="11" t="str">
        <f>IFERROR(INDEX({"北京中裕世纪大酒店";"江苏利特尔绿色包装股份有限公司";"常州市金坛沃德丰电子科技有限公司"},MATCH(D2946,{"BJ_zhongyu";"JS_WX_liteer";"JS_CZ_wodefeng"},0)),"")</f>
        <v>江苏利特尔绿色包装股份有限公司</v>
      </c>
      <c r="D2946" s="11" t="str">
        <f>[1]动作!$G2945</f>
        <v>JS_WX_liteer</v>
      </c>
      <c r="E2946" s="11" t="str">
        <f>[1]动作!$D2945</f>
        <v>分系统1BMS8单体电压过低一级故障</v>
      </c>
      <c r="F2946" s="11" t="s">
        <v>177</v>
      </c>
      <c r="G2946" s="12">
        <f>[1]动作!$A2945+[1]动作!$B2945</f>
        <v>43205.866111111114</v>
      </c>
      <c r="H2946" s="12"/>
      <c r="I2946" s="11"/>
    </row>
    <row r="2947" spans="1:9" hidden="1" x14ac:dyDescent="0.3">
      <c r="A2947" s="24">
        <v>2945</v>
      </c>
      <c r="B2947" s="11" t="str">
        <f>IFERROR(INDEX({"JSNY-BJ0001-01";"JSNY-JS0022-01";"JSNY-JS0002-01"},MATCH(D2947,{"BJ_zhongyu";"JS_WX_liteer";"JS_CZ_wodefeng"},0)),"")</f>
        <v>JSNY-JS0022-01</v>
      </c>
      <c r="C2947" s="11" t="str">
        <f>IFERROR(INDEX({"北京中裕世纪大酒店";"江苏利特尔绿色包装股份有限公司";"常州市金坛沃德丰电子科技有限公司"},MATCH(D2947,{"BJ_zhongyu";"JS_WX_liteer";"JS_CZ_wodefeng"},0)),"")</f>
        <v>江苏利特尔绿色包装股份有限公司</v>
      </c>
      <c r="D2947" s="11" t="str">
        <f>[1]动作!$G2946</f>
        <v>JS_WX_liteer</v>
      </c>
      <c r="E2947" s="11" t="str">
        <f>[1]动作!$D2946</f>
        <v>分系统1BMS8单体电压过低二级故障</v>
      </c>
      <c r="F2947" s="11" t="s">
        <v>177</v>
      </c>
      <c r="G2947" s="12">
        <f>[1]动作!$A2946+[1]动作!$B2946</f>
        <v>43205.866111111114</v>
      </c>
      <c r="H2947" s="12"/>
      <c r="I2947" s="11"/>
    </row>
    <row r="2948" spans="1:9" hidden="1" x14ac:dyDescent="0.3">
      <c r="A2948" s="24">
        <v>2946</v>
      </c>
      <c r="B2948" s="11" t="str">
        <f>IFERROR(INDEX({"JSNY-BJ0001-01";"JSNY-JS0022-01";"JSNY-JS0002-01"},MATCH(D2948,{"BJ_zhongyu";"JS_WX_liteer";"JS_CZ_wodefeng"},0)),"")</f>
        <v>JSNY-JS0022-01</v>
      </c>
      <c r="C2948" s="11" t="str">
        <f>IFERROR(INDEX({"北京中裕世纪大酒店";"江苏利特尔绿色包装股份有限公司";"常州市金坛沃德丰电子科技有限公司"},MATCH(D2948,{"BJ_zhongyu";"JS_WX_liteer";"JS_CZ_wodefeng"},0)),"")</f>
        <v>江苏利特尔绿色包装股份有限公司</v>
      </c>
      <c r="D2948" s="11" t="str">
        <f>[1]动作!$G2947</f>
        <v>JS_WX_liteer</v>
      </c>
      <c r="E2948" s="11" t="str">
        <f>[1]动作!$D2947</f>
        <v>分系统1BMS9单体电压过低一级故障</v>
      </c>
      <c r="F2948" s="11" t="s">
        <v>177</v>
      </c>
      <c r="G2948" s="12">
        <f>[1]动作!$A2947+[1]动作!$B2947</f>
        <v>43205.866747685184</v>
      </c>
      <c r="H2948" s="12"/>
      <c r="I2948" s="11"/>
    </row>
    <row r="2949" spans="1:9" hidden="1" x14ac:dyDescent="0.3">
      <c r="A2949" s="24">
        <v>2947</v>
      </c>
      <c r="B2949" s="11" t="str">
        <f>IFERROR(INDEX({"JSNY-BJ0001-01";"JSNY-JS0022-01";"JSNY-JS0002-01"},MATCH(D2949,{"BJ_zhongyu";"JS_WX_liteer";"JS_CZ_wodefeng"},0)),"")</f>
        <v>JSNY-JS0022-01</v>
      </c>
      <c r="C2949" s="11" t="str">
        <f>IFERROR(INDEX({"北京中裕世纪大酒店";"江苏利特尔绿色包装股份有限公司";"常州市金坛沃德丰电子科技有限公司"},MATCH(D2949,{"BJ_zhongyu";"JS_WX_liteer";"JS_CZ_wodefeng"},0)),"")</f>
        <v>江苏利特尔绿色包装股份有限公司</v>
      </c>
      <c r="D2949" s="11" t="str">
        <f>[1]动作!$G2948</f>
        <v>JS_WX_liteer</v>
      </c>
      <c r="E2949" s="11" t="str">
        <f>[1]动作!$D2948</f>
        <v>分系统1BMS9单体电压过低二级故障</v>
      </c>
      <c r="F2949" s="11" t="s">
        <v>177</v>
      </c>
      <c r="G2949" s="12">
        <f>[1]动作!$A2948+[1]动作!$B2948</f>
        <v>43205.866747685184</v>
      </c>
      <c r="H2949" s="12"/>
      <c r="I2949" s="11"/>
    </row>
    <row r="2950" spans="1:9" hidden="1" x14ac:dyDescent="0.3">
      <c r="A2950" s="24">
        <v>2948</v>
      </c>
      <c r="B2950" s="11" t="str">
        <f>IFERROR(INDEX({"JSNY-BJ0001-01";"JSNY-JS0022-01";"JSNY-JS0002-01"},MATCH(D2950,{"BJ_zhongyu";"JS_WX_liteer";"JS_CZ_wodefeng"},0)),"")</f>
        <v>JSNY-JS0022-01</v>
      </c>
      <c r="C2950" s="11" t="str">
        <f>IFERROR(INDEX({"北京中裕世纪大酒店";"江苏利特尔绿色包装股份有限公司";"常州市金坛沃德丰电子科技有限公司"},MATCH(D2950,{"BJ_zhongyu";"JS_WX_liteer";"JS_CZ_wodefeng"},0)),"")</f>
        <v>江苏利特尔绿色包装股份有限公司</v>
      </c>
      <c r="D2950" s="11" t="str">
        <f>[1]动作!$G2949</f>
        <v>JS_WX_liteer</v>
      </c>
      <c r="E2950" s="11" t="str">
        <f>[1]动作!$D2949</f>
        <v>分系统1BMS3单体电压过低一级故障</v>
      </c>
      <c r="F2950" s="11" t="s">
        <v>177</v>
      </c>
      <c r="G2950" s="12">
        <f>[1]动作!$A2949+[1]动作!$B2949</f>
        <v>43205.866979166669</v>
      </c>
      <c r="H2950" s="12"/>
      <c r="I2950" s="11"/>
    </row>
    <row r="2951" spans="1:9" hidden="1" x14ac:dyDescent="0.3">
      <c r="A2951" s="24">
        <v>2949</v>
      </c>
      <c r="B2951" s="11" t="str">
        <f>IFERROR(INDEX({"JSNY-BJ0001-01";"JSNY-JS0022-01";"JSNY-JS0002-01"},MATCH(D2951,{"BJ_zhongyu";"JS_WX_liteer";"JS_CZ_wodefeng"},0)),"")</f>
        <v>JSNY-JS0022-01</v>
      </c>
      <c r="C2951" s="11" t="str">
        <f>IFERROR(INDEX({"北京中裕世纪大酒店";"江苏利特尔绿色包装股份有限公司";"常州市金坛沃德丰电子科技有限公司"},MATCH(D2951,{"BJ_zhongyu";"JS_WX_liteer";"JS_CZ_wodefeng"},0)),"")</f>
        <v>江苏利特尔绿色包装股份有限公司</v>
      </c>
      <c r="D2951" s="11" t="str">
        <f>[1]动作!$G2950</f>
        <v>JS_WX_liteer</v>
      </c>
      <c r="E2951" s="11" t="str">
        <f>[1]动作!$D2950</f>
        <v>分系统1BMS3单体电压过低二级故障</v>
      </c>
      <c r="F2951" s="11" t="s">
        <v>177</v>
      </c>
      <c r="G2951" s="12">
        <f>[1]动作!$A2950+[1]动作!$B2950</f>
        <v>43205.866979166669</v>
      </c>
      <c r="H2951" s="12"/>
      <c r="I2951" s="11"/>
    </row>
    <row r="2952" spans="1:9" hidden="1" x14ac:dyDescent="0.3">
      <c r="A2952" s="24">
        <v>2950</v>
      </c>
      <c r="B2952" s="11" t="str">
        <f>IFERROR(INDEX({"JSNY-BJ0001-01";"JSNY-JS0022-01";"JSNY-JS0002-01"},MATCH(D2952,{"BJ_zhongyu";"JS_WX_liteer";"JS_CZ_wodefeng"},0)),"")</f>
        <v>JSNY-JS0022-01</v>
      </c>
      <c r="C2952" s="11" t="str">
        <f>IFERROR(INDEX({"北京中裕世纪大酒店";"江苏利特尔绿色包装股份有限公司";"常州市金坛沃德丰电子科技有限公司"},MATCH(D2952,{"BJ_zhongyu";"JS_WX_liteer";"JS_CZ_wodefeng"},0)),"")</f>
        <v>江苏利特尔绿色包装股份有限公司</v>
      </c>
      <c r="D2952" s="11" t="str">
        <f>[1]动作!$G2951</f>
        <v>JS_WX_liteer</v>
      </c>
      <c r="E2952" s="11" t="str">
        <f>[1]动作!$D2951</f>
        <v>分系统1BMS1单体电压过低一级故障</v>
      </c>
      <c r="F2952" s="11" t="s">
        <v>177</v>
      </c>
      <c r="G2952" s="12">
        <f>[1]动作!$A2951+[1]动作!$B2951</f>
        <v>43205.867789351854</v>
      </c>
      <c r="H2952" s="12"/>
      <c r="I2952" s="11"/>
    </row>
    <row r="2953" spans="1:9" hidden="1" x14ac:dyDescent="0.3">
      <c r="A2953" s="24">
        <v>2951</v>
      </c>
      <c r="B2953" s="11" t="str">
        <f>IFERROR(INDEX({"JSNY-BJ0001-01";"JSNY-JS0022-01";"JSNY-JS0002-01"},MATCH(D2953,{"BJ_zhongyu";"JS_WX_liteer";"JS_CZ_wodefeng"},0)),"")</f>
        <v>JSNY-JS0022-01</v>
      </c>
      <c r="C2953" s="11" t="str">
        <f>IFERROR(INDEX({"北京中裕世纪大酒店";"江苏利特尔绿色包装股份有限公司";"常州市金坛沃德丰电子科技有限公司"},MATCH(D2953,{"BJ_zhongyu";"JS_WX_liteer";"JS_CZ_wodefeng"},0)),"")</f>
        <v>江苏利特尔绿色包装股份有限公司</v>
      </c>
      <c r="D2953" s="11" t="str">
        <f>[1]动作!$G2952</f>
        <v>JS_WX_liteer</v>
      </c>
      <c r="E2953" s="11" t="str">
        <f>[1]动作!$D2952</f>
        <v>分系统1BMS1单体电压过低二级故障</v>
      </c>
      <c r="F2953" s="11" t="s">
        <v>177</v>
      </c>
      <c r="G2953" s="12">
        <f>[1]动作!$A2952+[1]动作!$B2952</f>
        <v>43205.867789351854</v>
      </c>
      <c r="H2953" s="12"/>
      <c r="I2953" s="11"/>
    </row>
    <row r="2954" spans="1:9" hidden="1" x14ac:dyDescent="0.3">
      <c r="A2954" s="24">
        <v>2952</v>
      </c>
      <c r="B2954" s="11" t="str">
        <f>IFERROR(INDEX({"JSNY-BJ0001-01";"JSNY-JS0022-01";"JSNY-JS0002-01"},MATCH(D2954,{"BJ_zhongyu";"JS_WX_liteer";"JS_CZ_wodefeng"},0)),"")</f>
        <v>JSNY-JS0022-01</v>
      </c>
      <c r="C2954" s="11" t="str">
        <f>IFERROR(INDEX({"北京中裕世纪大酒店";"江苏利特尔绿色包装股份有限公司";"常州市金坛沃德丰电子科技有限公司"},MATCH(D2954,{"BJ_zhongyu";"JS_WX_liteer";"JS_CZ_wodefeng"},0)),"")</f>
        <v>江苏利特尔绿色包装股份有限公司</v>
      </c>
      <c r="D2954" s="11" t="str">
        <f>[1]动作!$G2953</f>
        <v>JS_WX_liteer</v>
      </c>
      <c r="E2954" s="11" t="str">
        <f>[1]动作!$D2953</f>
        <v>分系统1BMS4单体电压过低一级故障</v>
      </c>
      <c r="F2954" s="11" t="s">
        <v>177</v>
      </c>
      <c r="G2954" s="12">
        <f>[1]动作!$A2953+[1]动作!$B2953</f>
        <v>43205.868020833332</v>
      </c>
      <c r="H2954" s="12"/>
      <c r="I2954" s="11"/>
    </row>
    <row r="2955" spans="1:9" hidden="1" x14ac:dyDescent="0.3">
      <c r="A2955" s="24">
        <v>2953</v>
      </c>
      <c r="B2955" s="11" t="str">
        <f>IFERROR(INDEX({"JSNY-BJ0001-01";"JSNY-JS0022-01";"JSNY-JS0002-01"},MATCH(D2955,{"BJ_zhongyu";"JS_WX_liteer";"JS_CZ_wodefeng"},0)),"")</f>
        <v>JSNY-JS0022-01</v>
      </c>
      <c r="C2955" s="11" t="str">
        <f>IFERROR(INDEX({"北京中裕世纪大酒店";"江苏利特尔绿色包装股份有限公司";"常州市金坛沃德丰电子科技有限公司"},MATCH(D2955,{"BJ_zhongyu";"JS_WX_liteer";"JS_CZ_wodefeng"},0)),"")</f>
        <v>江苏利特尔绿色包装股份有限公司</v>
      </c>
      <c r="D2955" s="11" t="str">
        <f>[1]动作!$G2954</f>
        <v>JS_WX_liteer</v>
      </c>
      <c r="E2955" s="11" t="str">
        <f>[1]动作!$D2954</f>
        <v>分系统1BMS4单体电压过低二级故障</v>
      </c>
      <c r="F2955" s="11" t="s">
        <v>177</v>
      </c>
      <c r="G2955" s="12">
        <f>[1]动作!$A2954+[1]动作!$B2954</f>
        <v>43205.868020833332</v>
      </c>
      <c r="H2955" s="12"/>
      <c r="I2955" s="11"/>
    </row>
    <row r="2956" spans="1:9" hidden="1" x14ac:dyDescent="0.3">
      <c r="A2956" s="24">
        <v>2954</v>
      </c>
      <c r="B2956" s="11" t="str">
        <f>IFERROR(INDEX({"JSNY-BJ0001-01";"JSNY-JS0022-01";"JSNY-JS0002-01"},MATCH(D2956,{"BJ_zhongyu";"JS_WX_liteer";"JS_CZ_wodefeng"},0)),"")</f>
        <v>JSNY-JS0022-01</v>
      </c>
      <c r="C2956" s="11" t="str">
        <f>IFERROR(INDEX({"北京中裕世纪大酒店";"江苏利特尔绿色包装股份有限公司";"常州市金坛沃德丰电子科技有限公司"},MATCH(D2956,{"BJ_zhongyu";"JS_WX_liteer";"JS_CZ_wodefeng"},0)),"")</f>
        <v>江苏利特尔绿色包装股份有限公司</v>
      </c>
      <c r="D2956" s="11" t="str">
        <f>[1]动作!$G2955</f>
        <v>JS_WX_liteer</v>
      </c>
      <c r="E2956" s="11" t="str">
        <f>[1]动作!$D2955</f>
        <v>分系统1BMS2单体电压过低一级故障</v>
      </c>
      <c r="F2956" s="11" t="s">
        <v>177</v>
      </c>
      <c r="G2956" s="12">
        <f>[1]动作!$A2955+[1]动作!$B2955</f>
        <v>43205.868715277778</v>
      </c>
      <c r="H2956" s="12"/>
      <c r="I2956" s="11"/>
    </row>
    <row r="2957" spans="1:9" hidden="1" x14ac:dyDescent="0.3">
      <c r="A2957" s="24">
        <v>2955</v>
      </c>
      <c r="B2957" s="11" t="str">
        <f>IFERROR(INDEX({"JSNY-BJ0001-01";"JSNY-JS0022-01";"JSNY-JS0002-01"},MATCH(D2957,{"BJ_zhongyu";"JS_WX_liteer";"JS_CZ_wodefeng"},0)),"")</f>
        <v>JSNY-JS0022-01</v>
      </c>
      <c r="C2957" s="11" t="str">
        <f>IFERROR(INDEX({"北京中裕世纪大酒店";"江苏利特尔绿色包装股份有限公司";"常州市金坛沃德丰电子科技有限公司"},MATCH(D2957,{"BJ_zhongyu";"JS_WX_liteer";"JS_CZ_wodefeng"},0)),"")</f>
        <v>江苏利特尔绿色包装股份有限公司</v>
      </c>
      <c r="D2957" s="11" t="str">
        <f>[1]动作!$G2956</f>
        <v>JS_WX_liteer</v>
      </c>
      <c r="E2957" s="11" t="str">
        <f>[1]动作!$D2956</f>
        <v>分系统1BMS2单体电压过低二级故障</v>
      </c>
      <c r="F2957" s="11" t="s">
        <v>177</v>
      </c>
      <c r="G2957" s="12">
        <f>[1]动作!$A2956+[1]动作!$B2956</f>
        <v>43205.868715277778</v>
      </c>
      <c r="H2957" s="12"/>
      <c r="I2957" s="11"/>
    </row>
    <row r="2958" spans="1:9" hidden="1" x14ac:dyDescent="0.3">
      <c r="A2958" s="24">
        <v>2956</v>
      </c>
      <c r="B2958" s="11" t="str">
        <f>IFERROR(INDEX({"JSNY-BJ0001-01";"JSNY-JS0022-01";"JSNY-JS0002-01"},MATCH(D2958,{"BJ_zhongyu";"JS_WX_liteer";"JS_CZ_wodefeng"},0)),"")</f>
        <v>JSNY-JS0022-01</v>
      </c>
      <c r="C2958" s="11" t="str">
        <f>IFERROR(INDEX({"北京中裕世纪大酒店";"江苏利特尔绿色包装股份有限公司";"常州市金坛沃德丰电子科技有限公司"},MATCH(D2958,{"BJ_zhongyu";"JS_WX_liteer";"JS_CZ_wodefeng"},0)),"")</f>
        <v>江苏利特尔绿色包装股份有限公司</v>
      </c>
      <c r="D2958" s="11" t="str">
        <f>[1]动作!$G2957</f>
        <v>JS_WX_liteer</v>
      </c>
      <c r="E2958" s="11" t="str">
        <f>[1]动作!$D2957</f>
        <v>分系统1BMS7单体电压过低一级故障</v>
      </c>
      <c r="F2958" s="11" t="s">
        <v>177</v>
      </c>
      <c r="G2958" s="12">
        <f>[1]动作!$A2957+[1]动作!$B2957</f>
        <v>43205.868888888886</v>
      </c>
      <c r="H2958" s="12"/>
      <c r="I2958" s="11"/>
    </row>
    <row r="2959" spans="1:9" hidden="1" x14ac:dyDescent="0.3">
      <c r="A2959" s="24">
        <v>2957</v>
      </c>
      <c r="B2959" s="11" t="str">
        <f>IFERROR(INDEX({"JSNY-BJ0001-01";"JSNY-JS0022-01";"JSNY-JS0002-01"},MATCH(D2959,{"BJ_zhongyu";"JS_WX_liteer";"JS_CZ_wodefeng"},0)),"")</f>
        <v>JSNY-JS0022-01</v>
      </c>
      <c r="C2959" s="11" t="str">
        <f>IFERROR(INDEX({"北京中裕世纪大酒店";"江苏利特尔绿色包装股份有限公司";"常州市金坛沃德丰电子科技有限公司"},MATCH(D2959,{"BJ_zhongyu";"JS_WX_liteer";"JS_CZ_wodefeng"},0)),"")</f>
        <v>江苏利特尔绿色包装股份有限公司</v>
      </c>
      <c r="D2959" s="11" t="str">
        <f>[1]动作!$G2958</f>
        <v>JS_WX_liteer</v>
      </c>
      <c r="E2959" s="11" t="str">
        <f>[1]动作!$D2958</f>
        <v>分系统1BMS7单体电压过低二级故障</v>
      </c>
      <c r="F2959" s="11" t="s">
        <v>177</v>
      </c>
      <c r="G2959" s="12">
        <f>[1]动作!$A2958+[1]动作!$B2958</f>
        <v>43205.868888888886</v>
      </c>
      <c r="H2959" s="12"/>
      <c r="I2959" s="11"/>
    </row>
    <row r="2960" spans="1:9" hidden="1" x14ac:dyDescent="0.3">
      <c r="A2960" s="24">
        <v>2958</v>
      </c>
      <c r="B2960" s="11" t="str">
        <f>IFERROR(INDEX({"JSNY-BJ0001-01";"JSNY-JS0022-01";"JSNY-JS0002-01"},MATCH(D2960,{"BJ_zhongyu";"JS_WX_liteer";"JS_CZ_wodefeng"},0)),"")</f>
        <v>JSNY-JS0022-01</v>
      </c>
      <c r="C2960" s="11" t="str">
        <f>IFERROR(INDEX({"北京中裕世纪大酒店";"江苏利特尔绿色包装股份有限公司";"常州市金坛沃德丰电子科技有限公司"},MATCH(D2960,{"BJ_zhongyu";"JS_WX_liteer";"JS_CZ_wodefeng"},0)),"")</f>
        <v>江苏利特尔绿色包装股份有限公司</v>
      </c>
      <c r="D2960" s="11" t="str">
        <f>[1]动作!$G2959</f>
        <v>JS_WX_liteer</v>
      </c>
      <c r="E2960" s="11" t="str">
        <f>[1]动作!$D2959</f>
        <v>分系统1BMS5单体电压过低一级故障</v>
      </c>
      <c r="F2960" s="11" t="s">
        <v>177</v>
      </c>
      <c r="G2960" s="12">
        <f>[1]动作!$A2959+[1]动作!$B2959</f>
        <v>43205.869004629632</v>
      </c>
      <c r="H2960" s="12"/>
      <c r="I2960" s="11"/>
    </row>
    <row r="2961" spans="1:9" hidden="1" x14ac:dyDescent="0.3">
      <c r="A2961" s="24">
        <v>2959</v>
      </c>
      <c r="B2961" s="11" t="str">
        <f>IFERROR(INDEX({"JSNY-BJ0001-01";"JSNY-JS0022-01";"JSNY-JS0002-01"},MATCH(D2961,{"BJ_zhongyu";"JS_WX_liteer";"JS_CZ_wodefeng"},0)),"")</f>
        <v>JSNY-JS0022-01</v>
      </c>
      <c r="C2961" s="11" t="str">
        <f>IFERROR(INDEX({"北京中裕世纪大酒店";"江苏利特尔绿色包装股份有限公司";"常州市金坛沃德丰电子科技有限公司"},MATCH(D2961,{"BJ_zhongyu";"JS_WX_liteer";"JS_CZ_wodefeng"},0)),"")</f>
        <v>江苏利特尔绿色包装股份有限公司</v>
      </c>
      <c r="D2961" s="11" t="str">
        <f>[1]动作!$G2960</f>
        <v>JS_WX_liteer</v>
      </c>
      <c r="E2961" s="11" t="str">
        <f>[1]动作!$D2960</f>
        <v>分系统1BMS5单体电压过低二级故障</v>
      </c>
      <c r="F2961" s="11" t="s">
        <v>177</v>
      </c>
      <c r="G2961" s="12">
        <f>[1]动作!$A2960+[1]动作!$B2960</f>
        <v>43205.869004629632</v>
      </c>
      <c r="H2961" s="12"/>
      <c r="I2961" s="11"/>
    </row>
    <row r="2962" spans="1:9" hidden="1" x14ac:dyDescent="0.3">
      <c r="A2962" s="24">
        <v>2960</v>
      </c>
      <c r="B2962" s="11" t="str">
        <f>IFERROR(INDEX({"JSNY-BJ0001-01";"JSNY-JS0022-01";"JSNY-JS0002-01"},MATCH(D2962,{"BJ_zhongyu";"JS_WX_liteer";"JS_CZ_wodefeng"},0)),"")</f>
        <v>JSNY-JS0022-01</v>
      </c>
      <c r="C2962" s="11" t="str">
        <f>IFERROR(INDEX({"北京中裕世纪大酒店";"江苏利特尔绿色包装股份有限公司";"常州市金坛沃德丰电子科技有限公司"},MATCH(D2962,{"BJ_zhongyu";"JS_WX_liteer";"JS_CZ_wodefeng"},0)),"")</f>
        <v>江苏利特尔绿色包装股份有限公司</v>
      </c>
      <c r="D2962" s="11" t="str">
        <f>[1]动作!$G2961</f>
        <v>JS_WX_liteer</v>
      </c>
      <c r="E2962" s="11" t="str">
        <f>[1]动作!$D2961</f>
        <v>分系统1BMS6单体电压过低一级故障</v>
      </c>
      <c r="F2962" s="11" t="s">
        <v>177</v>
      </c>
      <c r="G2962" s="12">
        <f>[1]动作!$A2961+[1]动作!$B2961</f>
        <v>43205.869293981479</v>
      </c>
      <c r="H2962" s="12"/>
      <c r="I2962" s="11"/>
    </row>
    <row r="2963" spans="1:9" hidden="1" x14ac:dyDescent="0.3">
      <c r="A2963" s="24">
        <v>2961</v>
      </c>
      <c r="B2963" s="11" t="str">
        <f>IFERROR(INDEX({"JSNY-BJ0001-01";"JSNY-JS0022-01";"JSNY-JS0002-01"},MATCH(D2963,{"BJ_zhongyu";"JS_WX_liteer";"JS_CZ_wodefeng"},0)),"")</f>
        <v>JSNY-JS0022-01</v>
      </c>
      <c r="C2963" s="11" t="str">
        <f>IFERROR(INDEX({"北京中裕世纪大酒店";"江苏利特尔绿色包装股份有限公司";"常州市金坛沃德丰电子科技有限公司"},MATCH(D2963,{"BJ_zhongyu";"JS_WX_liteer";"JS_CZ_wodefeng"},0)),"")</f>
        <v>江苏利特尔绿色包装股份有限公司</v>
      </c>
      <c r="D2963" s="11" t="str">
        <f>[1]动作!$G2962</f>
        <v>JS_WX_liteer</v>
      </c>
      <c r="E2963" s="11" t="str">
        <f>[1]动作!$D2962</f>
        <v>分系统1BMS6单体电压过低二级故障</v>
      </c>
      <c r="F2963" s="11" t="s">
        <v>177</v>
      </c>
      <c r="G2963" s="12">
        <f>[1]动作!$A2962+[1]动作!$B2962</f>
        <v>43205.869293981479</v>
      </c>
      <c r="H2963" s="12"/>
      <c r="I2963" s="11"/>
    </row>
    <row r="2964" spans="1:9" hidden="1" x14ac:dyDescent="0.3">
      <c r="A2964" s="24">
        <v>2962</v>
      </c>
      <c r="B2964" s="11" t="str">
        <f>IFERROR(INDEX({"JSNY-BJ0001-01";"JSNY-JS0022-01";"JSNY-JS0002-01"},MATCH(D2964,{"BJ_zhongyu";"JS_WX_liteer";"JS_CZ_wodefeng"},0)),"")</f>
        <v>JSNY-JS0022-01</v>
      </c>
      <c r="C2964" s="11" t="str">
        <f>IFERROR(INDEX({"北京中裕世纪大酒店";"江苏利特尔绿色包装股份有限公司";"常州市金坛沃德丰电子科技有限公司"},MATCH(D2964,{"BJ_zhongyu";"JS_WX_liteer";"JS_CZ_wodefeng"},0)),"")</f>
        <v>江苏利特尔绿色包装股份有限公司</v>
      </c>
      <c r="D2964" s="11" t="str">
        <f>[1]动作!$G2963</f>
        <v>JS_WX_liteer</v>
      </c>
      <c r="E2964" s="11" t="str">
        <f>[1]动作!$D2963</f>
        <v>分系统1BMS4SOC过低一级故障</v>
      </c>
      <c r="F2964" s="11" t="s">
        <v>177</v>
      </c>
      <c r="G2964" s="12">
        <f>[1]动作!$A2963+[1]动作!$B2963</f>
        <v>43205.874861111108</v>
      </c>
      <c r="H2964" s="12"/>
      <c r="I2964" s="11"/>
    </row>
    <row r="2965" spans="1:9" hidden="1" x14ac:dyDescent="0.3">
      <c r="A2965" s="24">
        <v>2963</v>
      </c>
      <c r="B2965" s="11" t="str">
        <f>IFERROR(INDEX({"JSNY-BJ0001-01";"JSNY-JS0022-01";"JSNY-JS0002-01"},MATCH(D2965,{"BJ_zhongyu";"JS_WX_liteer";"JS_CZ_wodefeng"},0)),"")</f>
        <v>JSNY-JS0002-01</v>
      </c>
      <c r="C2965" s="11" t="str">
        <f>IFERROR(INDEX({"北京中裕世纪大酒店";"江苏利特尔绿色包装股份有限公司";"常州市金坛沃德丰电子科技有限公司"},MATCH(D2965,{"BJ_zhongyu";"JS_WX_liteer";"JS_CZ_wodefeng"},0)),"")</f>
        <v>常州市金坛沃德丰电子科技有限公司</v>
      </c>
      <c r="D2965" s="11" t="str">
        <f>[1]动作!$G2964</f>
        <v>JS_CZ_wodefeng</v>
      </c>
      <c r="E2965" s="11" t="str">
        <f>[1]动作!$D2964</f>
        <v>分系统1BMS4SOC过低一级故障</v>
      </c>
      <c r="F2965" s="11" t="s">
        <v>177</v>
      </c>
      <c r="G2965" s="12">
        <f>[1]动作!$A2964+[1]动作!$B2964</f>
        <v>43205.967604166668</v>
      </c>
      <c r="H2965" s="12"/>
      <c r="I2965" s="11"/>
    </row>
    <row r="2966" spans="1:9" hidden="1" x14ac:dyDescent="0.3">
      <c r="A2966" s="24">
        <v>2964</v>
      </c>
      <c r="B2966" s="11" t="str">
        <f>IFERROR(INDEX({"JSNY-BJ0001-01";"JSNY-JS0022-01";"JSNY-JS0002-01"},MATCH(D2966,{"BJ_zhongyu";"JS_WX_liteer";"JS_CZ_wodefeng"},0)),"")</f>
        <v>JSNY-JS0002-01</v>
      </c>
      <c r="C2966" s="11" t="str">
        <f>IFERROR(INDEX({"北京中裕世纪大酒店";"江苏利特尔绿色包装股份有限公司";"常州市金坛沃德丰电子科技有限公司"},MATCH(D2966,{"BJ_zhongyu";"JS_WX_liteer";"JS_CZ_wodefeng"},0)),"")</f>
        <v>常州市金坛沃德丰电子科技有限公司</v>
      </c>
      <c r="D2966" s="11" t="str">
        <f>[1]动作!$G2965</f>
        <v>JS_CZ_wodefeng</v>
      </c>
      <c r="E2966" s="11" t="str">
        <f>[1]动作!$D2965</f>
        <v>分系统1BMS1SOC过低一级故障</v>
      </c>
      <c r="F2966" s="11" t="s">
        <v>177</v>
      </c>
      <c r="G2966" s="12">
        <f>[1]动作!$A2965+[1]动作!$B2965</f>
        <v>43205.999861111108</v>
      </c>
      <c r="H2966" s="12"/>
      <c r="I2966" s="11"/>
    </row>
    <row r="2967" spans="1:9" hidden="1" x14ac:dyDescent="0.3">
      <c r="A2967" s="24">
        <v>2965</v>
      </c>
      <c r="B2967" s="11" t="str">
        <f>IFERROR(INDEX({"JSNY-BJ0001-01";"JSNY-JS0022-01";"JSNY-JS0002-01"},MATCH(D2967,{"BJ_zhongyu";"JS_WX_liteer";"JS_CZ_wodefeng"},0)),"")</f>
        <v>JSNY-JS0002-01</v>
      </c>
      <c r="C2967" s="11" t="str">
        <f>IFERROR(INDEX({"北京中裕世纪大酒店";"江苏利特尔绿色包装股份有限公司";"常州市金坛沃德丰电子科技有限公司"},MATCH(D2967,{"BJ_zhongyu";"JS_WX_liteer";"JS_CZ_wodefeng"},0)),"")</f>
        <v>常州市金坛沃德丰电子科技有限公司</v>
      </c>
      <c r="D2967" s="11" t="str">
        <f>[1]动作!$G2966</f>
        <v>JS_CZ_wodefeng</v>
      </c>
      <c r="E2967" s="11" t="str">
        <f>[1]动作!$D2966</f>
        <v>分系统1BMS4SOC过低一级故障</v>
      </c>
      <c r="F2967" s="11" t="s">
        <v>177</v>
      </c>
      <c r="G2967" s="12">
        <f>[1]动作!$A2966+[1]动作!$B2966</f>
        <v>43205.999861111108</v>
      </c>
      <c r="H2967" s="12"/>
      <c r="I2967" s="11"/>
    </row>
    <row r="2968" spans="1:9" hidden="1" x14ac:dyDescent="0.3">
      <c r="A2968" s="24">
        <v>2966</v>
      </c>
      <c r="B2968" s="11" t="str">
        <f>IFERROR(INDEX({"JSNY-BJ0001-01";"JSNY-JS0022-01";"JSNY-JS0002-01"},MATCH(D2968,{"BJ_zhongyu";"JS_WX_liteer";"JS_CZ_wodefeng"},0)),"")</f>
        <v>JSNY-JS0002-01</v>
      </c>
      <c r="C2968" s="11" t="str">
        <f>IFERROR(INDEX({"北京中裕世纪大酒店";"江苏利特尔绿色包装股份有限公司";"常州市金坛沃德丰电子科技有限公司"},MATCH(D2968,{"BJ_zhongyu";"JS_WX_liteer";"JS_CZ_wodefeng"},0)),"")</f>
        <v>常州市金坛沃德丰电子科技有限公司</v>
      </c>
      <c r="D2968" s="11" t="str">
        <f>[1]动作!$G2967</f>
        <v>JS_CZ_wodefeng</v>
      </c>
      <c r="E2968" s="11" t="str">
        <f>[1]动作!$D2967</f>
        <v>分系统1BMS2SOC过低一级故障</v>
      </c>
      <c r="F2968" s="11" t="s">
        <v>177</v>
      </c>
      <c r="G2968" s="12">
        <f>[1]动作!$A2967+[1]动作!$B2967</f>
        <v>43205.999918981484</v>
      </c>
      <c r="H2968" s="12"/>
      <c r="I2968" s="11"/>
    </row>
    <row r="2969" spans="1:9" hidden="1" x14ac:dyDescent="0.3">
      <c r="A2969" s="24">
        <v>2967</v>
      </c>
      <c r="B2969" s="11" t="str">
        <f>IFERROR(INDEX({"JSNY-BJ0001-01";"JSNY-JS0022-01";"JSNY-JS0002-01"},MATCH(D2969,{"BJ_zhongyu";"JS_WX_liteer";"JS_CZ_wodefeng"},0)),"")</f>
        <v>JSNY-JS0002-01</v>
      </c>
      <c r="C2969" s="11" t="str">
        <f>IFERROR(INDEX({"北京中裕世纪大酒店";"江苏利特尔绿色包装股份有限公司";"常州市金坛沃德丰电子科技有限公司"},MATCH(D2969,{"BJ_zhongyu";"JS_WX_liteer";"JS_CZ_wodefeng"},0)),"")</f>
        <v>常州市金坛沃德丰电子科技有限公司</v>
      </c>
      <c r="D2969" s="11" t="str">
        <f>[1]动作!$G2968</f>
        <v>JS_CZ_wodefeng</v>
      </c>
      <c r="E2969" s="11" t="str">
        <f>[1]动作!$D2968</f>
        <v>分系统1BMS6SOC过低一级故障</v>
      </c>
      <c r="F2969" s="11" t="s">
        <v>177</v>
      </c>
      <c r="G2969" s="12">
        <f>[1]动作!$A2968+[1]动作!$B2968</f>
        <v>43205.999918981484</v>
      </c>
      <c r="H2969" s="12"/>
      <c r="I2969" s="11"/>
    </row>
    <row r="2970" spans="1:9" hidden="1" x14ac:dyDescent="0.3">
      <c r="A2970" s="24">
        <v>2968</v>
      </c>
      <c r="B2970" s="11" t="str">
        <f>IFERROR(INDEX({"JSNY-BJ0001-01";"JSNY-JS0022-01";"JSNY-JS0002-01"},MATCH(D2970,{"BJ_zhongyu";"JS_WX_liteer";"JS_CZ_wodefeng"},0)),"")</f>
        <v>JSNY-JS0022-01</v>
      </c>
      <c r="C2970" s="11" t="str">
        <f>IFERROR(INDEX({"北京中裕世纪大酒店";"江苏利特尔绿色包装股份有限公司";"常州市金坛沃德丰电子科技有限公司"},MATCH(D2970,{"BJ_zhongyu";"JS_WX_liteer";"JS_CZ_wodefeng"},0)),"")</f>
        <v>江苏利特尔绿色包装股份有限公司</v>
      </c>
      <c r="D2970" s="11" t="str">
        <f>[1]动作!$G2969</f>
        <v>JS_WX_liteer</v>
      </c>
      <c r="E2970" s="11" t="str">
        <f>[1]动作!$D2969</f>
        <v>分系统1BMS8SOC过低一级故障</v>
      </c>
      <c r="F2970" s="11" t="s">
        <v>177</v>
      </c>
      <c r="G2970" s="12">
        <f>[1]动作!$A2969+[1]动作!$B2969</f>
        <v>43206.001261574071</v>
      </c>
      <c r="H2970" s="12"/>
      <c r="I2970" s="11"/>
    </row>
    <row r="2971" spans="1:9" hidden="1" x14ac:dyDescent="0.3">
      <c r="A2971" s="24">
        <v>2969</v>
      </c>
      <c r="B2971" s="11" t="str">
        <f>IFERROR(INDEX({"JSNY-BJ0001-01";"JSNY-JS0022-01";"JSNY-JS0002-01"},MATCH(D2971,{"BJ_zhongyu";"JS_WX_liteer";"JS_CZ_wodefeng"},0)),"")</f>
        <v>JSNY-JS0022-01</v>
      </c>
      <c r="C2971" s="11" t="str">
        <f>IFERROR(INDEX({"北京中裕世纪大酒店";"江苏利特尔绿色包装股份有限公司";"常州市金坛沃德丰电子科技有限公司"},MATCH(D2971,{"BJ_zhongyu";"JS_WX_liteer";"JS_CZ_wodefeng"},0)),"")</f>
        <v>江苏利特尔绿色包装股份有限公司</v>
      </c>
      <c r="D2971" s="11" t="str">
        <f>[1]动作!$G2970</f>
        <v>JS_WX_liteer</v>
      </c>
      <c r="E2971" s="11" t="str">
        <f>[1]动作!$D2970</f>
        <v>分系统1BMS3SOC过低一级故障</v>
      </c>
      <c r="F2971" s="11" t="s">
        <v>177</v>
      </c>
      <c r="G2971" s="12">
        <f>[1]动作!$A2970+[1]动作!$B2970</f>
        <v>43206.001493055555</v>
      </c>
      <c r="H2971" s="12"/>
      <c r="I2971" s="11"/>
    </row>
    <row r="2972" spans="1:9" hidden="1" x14ac:dyDescent="0.3">
      <c r="A2972" s="24">
        <v>2970</v>
      </c>
      <c r="B2972" s="11" t="str">
        <f>IFERROR(INDEX({"JSNY-BJ0001-01";"JSNY-JS0022-01";"JSNY-JS0002-01"},MATCH(D2972,{"BJ_zhongyu";"JS_WX_liteer";"JS_CZ_wodefeng"},0)),"")</f>
        <v>JSNY-BJ0001-01</v>
      </c>
      <c r="C2972" s="11" t="str">
        <f>IFERROR(INDEX({"北京中裕世纪大酒店";"江苏利特尔绿色包装股份有限公司";"常州市金坛沃德丰电子科技有限公司"},MATCH(D2972,{"BJ_zhongyu";"JS_WX_liteer";"JS_CZ_wodefeng"},0)),"")</f>
        <v>北京中裕世纪大酒店</v>
      </c>
      <c r="D2972" s="11" t="str">
        <f>[1]动作!$G2971</f>
        <v>BJ_zhongyu</v>
      </c>
      <c r="E2972" s="11" t="str">
        <f>[1]动作!$D2971</f>
        <v>分系统1告警状态</v>
      </c>
      <c r="F2972" s="11" t="s">
        <v>178</v>
      </c>
      <c r="G2972" s="12">
        <f>[1]动作!$A2971+[1]动作!$B2971</f>
        <v>43206.172071759262</v>
      </c>
      <c r="H2972" s="12"/>
      <c r="I2972" s="11"/>
    </row>
    <row r="2973" spans="1:9" hidden="1" x14ac:dyDescent="0.3">
      <c r="A2973" s="24">
        <v>2971</v>
      </c>
      <c r="B2973" s="11" t="str">
        <f>IFERROR(INDEX({"JSNY-BJ0001-01";"JSNY-JS0022-01";"JSNY-JS0002-01"},MATCH(D2973,{"BJ_zhongyu";"JS_WX_liteer";"JS_CZ_wodefeng"},0)),"")</f>
        <v>JSNY-BJ0001-01</v>
      </c>
      <c r="C2973" s="11" t="str">
        <f>IFERROR(INDEX({"北京中裕世纪大酒店";"江苏利特尔绿色包装股份有限公司";"常州市金坛沃德丰电子科技有限公司"},MATCH(D2973,{"BJ_zhongyu";"JS_WX_liteer";"JS_CZ_wodefeng"},0)),"")</f>
        <v>北京中裕世纪大酒店</v>
      </c>
      <c r="D2973" s="11" t="str">
        <f>[1]动作!$G2972</f>
        <v>BJ_zhongyu</v>
      </c>
      <c r="E2973" s="11" t="str">
        <f>[1]动作!$D2972</f>
        <v>分系统1PCS告警状态</v>
      </c>
      <c r="F2973" s="11" t="s">
        <v>176</v>
      </c>
      <c r="G2973" s="12">
        <f>[1]动作!$A2972+[1]动作!$B2972</f>
        <v>43206.172071759262</v>
      </c>
      <c r="H2973" s="12"/>
      <c r="I2973" s="11"/>
    </row>
    <row r="2974" spans="1:9" hidden="1" x14ac:dyDescent="0.3">
      <c r="A2974" s="24">
        <v>2972</v>
      </c>
      <c r="B2974" s="11" t="str">
        <f>IFERROR(INDEX({"JSNY-BJ0001-01";"JSNY-JS0022-01";"JSNY-JS0002-01"},MATCH(D2974,{"BJ_zhongyu";"JS_WX_liteer";"JS_CZ_wodefeng"},0)),"")</f>
        <v>JSNY-JS0002-01</v>
      </c>
      <c r="C2974" s="11" t="str">
        <f>IFERROR(INDEX({"北京中裕世纪大酒店";"江苏利特尔绿色包装股份有限公司";"常州市金坛沃德丰电子科技有限公司"},MATCH(D2974,{"BJ_zhongyu";"JS_WX_liteer";"JS_CZ_wodefeng"},0)),"")</f>
        <v>常州市金坛沃德丰电子科技有限公司</v>
      </c>
      <c r="D2974" s="11" t="str">
        <f>[1]动作!$G2973</f>
        <v>JS_CZ_wodefeng</v>
      </c>
      <c r="E2974" s="11" t="str">
        <f>[1]动作!$D2973</f>
        <v>分系统1BMS1总电压过低一级故障</v>
      </c>
      <c r="F2974" s="11" t="s">
        <v>177</v>
      </c>
      <c r="G2974" s="12">
        <f>[1]动作!$A2973+[1]动作!$B2973</f>
        <v>43206.448194444441</v>
      </c>
      <c r="H2974" s="12"/>
      <c r="I2974" s="11"/>
    </row>
    <row r="2975" spans="1:9" hidden="1" x14ac:dyDescent="0.3">
      <c r="A2975" s="24">
        <v>2973</v>
      </c>
      <c r="B2975" s="11" t="str">
        <f>IFERROR(INDEX({"JSNY-BJ0001-01";"JSNY-JS0022-01";"JSNY-JS0002-01"},MATCH(D2975,{"BJ_zhongyu";"JS_WX_liteer";"JS_CZ_wodefeng"},0)),"")</f>
        <v>JSNY-JS0002-01</v>
      </c>
      <c r="C2975" s="11" t="str">
        <f>IFERROR(INDEX({"北京中裕世纪大酒店";"江苏利特尔绿色包装股份有限公司";"常州市金坛沃德丰电子科技有限公司"},MATCH(D2975,{"BJ_zhongyu";"JS_WX_liteer";"JS_CZ_wodefeng"},0)),"")</f>
        <v>常州市金坛沃德丰电子科技有限公司</v>
      </c>
      <c r="D2975" s="11" t="str">
        <f>[1]动作!$G2974</f>
        <v>JS_CZ_wodefeng</v>
      </c>
      <c r="E2975" s="11" t="str">
        <f>[1]动作!$D2974</f>
        <v>分系统1BMS1总电压过低二级故障</v>
      </c>
      <c r="F2975" s="11" t="s">
        <v>177</v>
      </c>
      <c r="G2975" s="12">
        <f>[1]动作!$A2974+[1]动作!$B2974</f>
        <v>43206.448194444441</v>
      </c>
      <c r="H2975" s="12"/>
      <c r="I2975" s="11"/>
    </row>
    <row r="2976" spans="1:9" hidden="1" x14ac:dyDescent="0.3">
      <c r="A2976" s="24">
        <v>2974</v>
      </c>
      <c r="B2976" s="11" t="str">
        <f>IFERROR(INDEX({"JSNY-BJ0001-01";"JSNY-JS0022-01";"JSNY-JS0002-01"},MATCH(D2976,{"BJ_zhongyu";"JS_WX_liteer";"JS_CZ_wodefeng"},0)),"")</f>
        <v>JSNY-JS0002-01</v>
      </c>
      <c r="C2976" s="11" t="str">
        <f>IFERROR(INDEX({"北京中裕世纪大酒店";"江苏利特尔绿色包装股份有限公司";"常州市金坛沃德丰电子科技有限公司"},MATCH(D2976,{"BJ_zhongyu";"JS_WX_liteer";"JS_CZ_wodefeng"},0)),"")</f>
        <v>常州市金坛沃德丰电子科技有限公司</v>
      </c>
      <c r="D2976" s="11" t="str">
        <f>[1]动作!$G2975</f>
        <v>JS_CZ_wodefeng</v>
      </c>
      <c r="E2976" s="11" t="str">
        <f>[1]动作!$D2975</f>
        <v>分系统1BMS3总电压过低一级故障</v>
      </c>
      <c r="F2976" s="11" t="s">
        <v>177</v>
      </c>
      <c r="G2976" s="12">
        <f>[1]动作!$A2975+[1]动作!$B2975</f>
        <v>43206.448645833334</v>
      </c>
      <c r="H2976" s="12"/>
      <c r="I2976" s="11"/>
    </row>
    <row r="2977" spans="1:9" hidden="1" x14ac:dyDescent="0.3">
      <c r="A2977" s="24">
        <v>2975</v>
      </c>
      <c r="B2977" s="11" t="str">
        <f>IFERROR(INDEX({"JSNY-BJ0001-01";"JSNY-JS0022-01";"JSNY-JS0002-01"},MATCH(D2977,{"BJ_zhongyu";"JS_WX_liteer";"JS_CZ_wodefeng"},0)),"")</f>
        <v>JSNY-JS0002-01</v>
      </c>
      <c r="C2977" s="11" t="str">
        <f>IFERROR(INDEX({"北京中裕世纪大酒店";"江苏利特尔绿色包装股份有限公司";"常州市金坛沃德丰电子科技有限公司"},MATCH(D2977,{"BJ_zhongyu";"JS_WX_liteer";"JS_CZ_wodefeng"},0)),"")</f>
        <v>常州市金坛沃德丰电子科技有限公司</v>
      </c>
      <c r="D2977" s="11" t="str">
        <f>[1]动作!$G2976</f>
        <v>JS_CZ_wodefeng</v>
      </c>
      <c r="E2977" s="11" t="str">
        <f>[1]动作!$D2976</f>
        <v>分系统1BMS3总电压过低二级故障</v>
      </c>
      <c r="F2977" s="11" t="s">
        <v>177</v>
      </c>
      <c r="G2977" s="12">
        <f>[1]动作!$A2976+[1]动作!$B2976</f>
        <v>43206.448645833334</v>
      </c>
      <c r="H2977" s="12"/>
      <c r="I2977" s="11"/>
    </row>
    <row r="2978" spans="1:9" hidden="1" x14ac:dyDescent="0.3">
      <c r="A2978" s="24">
        <v>2976</v>
      </c>
      <c r="B2978" s="11" t="str">
        <f>IFERROR(INDEX({"JSNY-BJ0001-01";"JSNY-JS0022-01";"JSNY-JS0002-01"},MATCH(D2978,{"BJ_zhongyu";"JS_WX_liteer";"JS_CZ_wodefeng"},0)),"")</f>
        <v>JSNY-JS0002-01</v>
      </c>
      <c r="C2978" s="11" t="str">
        <f>IFERROR(INDEX({"北京中裕世纪大酒店";"江苏利特尔绿色包装股份有限公司";"常州市金坛沃德丰电子科技有限公司"},MATCH(D2978,{"BJ_zhongyu";"JS_WX_liteer";"JS_CZ_wodefeng"},0)),"")</f>
        <v>常州市金坛沃德丰电子科技有限公司</v>
      </c>
      <c r="D2978" s="11" t="str">
        <f>[1]动作!$G2977</f>
        <v>JS_CZ_wodefeng</v>
      </c>
      <c r="E2978" s="11" t="str">
        <f>[1]动作!$D2977</f>
        <v>分系统1BMS6总电压过低一级故障</v>
      </c>
      <c r="F2978" s="11" t="s">
        <v>177</v>
      </c>
      <c r="G2978" s="12">
        <f>[1]动作!$A2977+[1]动作!$B2977</f>
        <v>43206.449004629627</v>
      </c>
      <c r="H2978" s="12"/>
      <c r="I2978" s="11"/>
    </row>
    <row r="2979" spans="1:9" hidden="1" x14ac:dyDescent="0.3">
      <c r="A2979" s="24">
        <v>2977</v>
      </c>
      <c r="B2979" s="11" t="str">
        <f>IFERROR(INDEX({"JSNY-BJ0001-01";"JSNY-JS0022-01";"JSNY-JS0002-01"},MATCH(D2979,{"BJ_zhongyu";"JS_WX_liteer";"JS_CZ_wodefeng"},0)),"")</f>
        <v>JSNY-JS0002-01</v>
      </c>
      <c r="C2979" s="11" t="str">
        <f>IFERROR(INDEX({"北京中裕世纪大酒店";"江苏利特尔绿色包装股份有限公司";"常州市金坛沃德丰电子科技有限公司"},MATCH(D2979,{"BJ_zhongyu";"JS_WX_liteer";"JS_CZ_wodefeng"},0)),"")</f>
        <v>常州市金坛沃德丰电子科技有限公司</v>
      </c>
      <c r="D2979" s="11" t="str">
        <f>[1]动作!$G2978</f>
        <v>JS_CZ_wodefeng</v>
      </c>
      <c r="E2979" s="11" t="str">
        <f>[1]动作!$D2978</f>
        <v>分系统1BMS6总电压过低二级故障</v>
      </c>
      <c r="F2979" s="11" t="s">
        <v>177</v>
      </c>
      <c r="G2979" s="12">
        <f>[1]动作!$A2978+[1]动作!$B2978</f>
        <v>43206.449004629627</v>
      </c>
      <c r="H2979" s="12"/>
      <c r="I2979" s="11"/>
    </row>
    <row r="2980" spans="1:9" hidden="1" x14ac:dyDescent="0.3">
      <c r="A2980" s="24">
        <v>2978</v>
      </c>
      <c r="B2980" s="11" t="str">
        <f>IFERROR(INDEX({"JSNY-BJ0001-01";"JSNY-JS0022-01";"JSNY-JS0002-01"},MATCH(D2980,{"BJ_zhongyu";"JS_WX_liteer";"JS_CZ_wodefeng"},0)),"")</f>
        <v>JSNY-JS0002-01</v>
      </c>
      <c r="C2980" s="11" t="str">
        <f>IFERROR(INDEX({"北京中裕世纪大酒店";"江苏利特尔绿色包装股份有限公司";"常州市金坛沃德丰电子科技有限公司"},MATCH(D2980,{"BJ_zhongyu";"JS_WX_liteer";"JS_CZ_wodefeng"},0)),"")</f>
        <v>常州市金坛沃德丰电子科技有限公司</v>
      </c>
      <c r="D2980" s="11" t="str">
        <f>[1]动作!$G2979</f>
        <v>JS_CZ_wodefeng</v>
      </c>
      <c r="E2980" s="11" t="str">
        <f>[1]动作!$D2979</f>
        <v>分系统1BMS2总电压过低一级故障</v>
      </c>
      <c r="F2980" s="11" t="s">
        <v>177</v>
      </c>
      <c r="G2980" s="12">
        <f>[1]动作!$A2979+[1]动作!$B2979</f>
        <v>43206.44935185185</v>
      </c>
      <c r="H2980" s="12"/>
      <c r="I2980" s="11"/>
    </row>
    <row r="2981" spans="1:9" hidden="1" x14ac:dyDescent="0.3">
      <c r="A2981" s="24">
        <v>2979</v>
      </c>
      <c r="B2981" s="11" t="str">
        <f>IFERROR(INDEX({"JSNY-BJ0001-01";"JSNY-JS0022-01";"JSNY-JS0002-01"},MATCH(D2981,{"BJ_zhongyu";"JS_WX_liteer";"JS_CZ_wodefeng"},0)),"")</f>
        <v>JSNY-JS0002-01</v>
      </c>
      <c r="C2981" s="11" t="str">
        <f>IFERROR(INDEX({"北京中裕世纪大酒店";"江苏利特尔绿色包装股份有限公司";"常州市金坛沃德丰电子科技有限公司"},MATCH(D2981,{"BJ_zhongyu";"JS_WX_liteer";"JS_CZ_wodefeng"},0)),"")</f>
        <v>常州市金坛沃德丰电子科技有限公司</v>
      </c>
      <c r="D2981" s="11" t="str">
        <f>[1]动作!$G2980</f>
        <v>JS_CZ_wodefeng</v>
      </c>
      <c r="E2981" s="11" t="str">
        <f>[1]动作!$D2980</f>
        <v>分系统1BMS2总电压过低二级故障</v>
      </c>
      <c r="F2981" s="11" t="s">
        <v>177</v>
      </c>
      <c r="G2981" s="12">
        <f>[1]动作!$A2980+[1]动作!$B2980</f>
        <v>43206.44935185185</v>
      </c>
      <c r="H2981" s="12"/>
      <c r="I2981" s="11"/>
    </row>
    <row r="2982" spans="1:9" hidden="1" x14ac:dyDescent="0.3">
      <c r="A2982" s="24">
        <v>2980</v>
      </c>
      <c r="B2982" s="11" t="str">
        <f>IFERROR(INDEX({"JSNY-BJ0001-01";"JSNY-JS0022-01";"JSNY-JS0002-01"},MATCH(D2982,{"BJ_zhongyu";"JS_WX_liteer";"JS_CZ_wodefeng"},0)),"")</f>
        <v>JSNY-JS0002-01</v>
      </c>
      <c r="C2982" s="11" t="str">
        <f>IFERROR(INDEX({"北京中裕世纪大酒店";"江苏利特尔绿色包装股份有限公司";"常州市金坛沃德丰电子科技有限公司"},MATCH(D2982,{"BJ_zhongyu";"JS_WX_liteer";"JS_CZ_wodefeng"},0)),"")</f>
        <v>常州市金坛沃德丰电子科技有限公司</v>
      </c>
      <c r="D2982" s="11" t="str">
        <f>[1]动作!$G2981</f>
        <v>JS_CZ_wodefeng</v>
      </c>
      <c r="E2982" s="11" t="str">
        <f>[1]动作!$D2981</f>
        <v>分系统1BMS4总电压过低一级故障</v>
      </c>
      <c r="F2982" s="11" t="s">
        <v>177</v>
      </c>
      <c r="G2982" s="12">
        <f>[1]动作!$A2981+[1]动作!$B2981</f>
        <v>43206.449467592596</v>
      </c>
      <c r="H2982" s="12"/>
      <c r="I2982" s="11"/>
    </row>
    <row r="2983" spans="1:9" hidden="1" x14ac:dyDescent="0.3">
      <c r="A2983" s="24">
        <v>2981</v>
      </c>
      <c r="B2983" s="11" t="str">
        <f>IFERROR(INDEX({"JSNY-BJ0001-01";"JSNY-JS0022-01";"JSNY-JS0002-01"},MATCH(D2983,{"BJ_zhongyu";"JS_WX_liteer";"JS_CZ_wodefeng"},0)),"")</f>
        <v>JSNY-JS0002-01</v>
      </c>
      <c r="C2983" s="11" t="str">
        <f>IFERROR(INDEX({"北京中裕世纪大酒店";"江苏利特尔绿色包装股份有限公司";"常州市金坛沃德丰电子科技有限公司"},MATCH(D2983,{"BJ_zhongyu";"JS_WX_liteer";"JS_CZ_wodefeng"},0)),"")</f>
        <v>常州市金坛沃德丰电子科技有限公司</v>
      </c>
      <c r="D2983" s="11" t="str">
        <f>[1]动作!$G2982</f>
        <v>JS_CZ_wodefeng</v>
      </c>
      <c r="E2983" s="11" t="str">
        <f>[1]动作!$D2982</f>
        <v>分系统1BMS4总电压过低二级故障</v>
      </c>
      <c r="F2983" s="11" t="s">
        <v>177</v>
      </c>
      <c r="G2983" s="12">
        <f>[1]动作!$A2982+[1]动作!$B2982</f>
        <v>43206.449467592596</v>
      </c>
      <c r="H2983" s="12"/>
      <c r="I2983" s="11"/>
    </row>
    <row r="2984" spans="1:9" hidden="1" x14ac:dyDescent="0.3">
      <c r="A2984" s="24">
        <v>2982</v>
      </c>
      <c r="B2984" s="11" t="str">
        <f>IFERROR(INDEX({"JSNY-BJ0001-01";"JSNY-JS0022-01";"JSNY-JS0002-01"},MATCH(D2984,{"BJ_zhongyu";"JS_WX_liteer";"JS_CZ_wodefeng"},0)),"")</f>
        <v>JSNY-JS0002-01</v>
      </c>
      <c r="C2984" s="11" t="str">
        <f>IFERROR(INDEX({"北京中裕世纪大酒店";"江苏利特尔绿色包装股份有限公司";"常州市金坛沃德丰电子科技有限公司"},MATCH(D2984,{"BJ_zhongyu";"JS_WX_liteer";"JS_CZ_wodefeng"},0)),"")</f>
        <v>常州市金坛沃德丰电子科技有限公司</v>
      </c>
      <c r="D2984" s="11" t="str">
        <f>[1]动作!$G2983</f>
        <v>JS_CZ_wodefeng</v>
      </c>
      <c r="E2984" s="11" t="str">
        <f>[1]动作!$D2983</f>
        <v>分系统1BMS5总电压过低一级故障</v>
      </c>
      <c r="F2984" s="11" t="s">
        <v>177</v>
      </c>
      <c r="G2984" s="12">
        <f>[1]动作!$A2983+[1]动作!$B2983</f>
        <v>43206.449467592596</v>
      </c>
      <c r="H2984" s="12"/>
      <c r="I2984" s="11"/>
    </row>
    <row r="2985" spans="1:9" hidden="1" x14ac:dyDescent="0.3">
      <c r="A2985" s="24">
        <v>2983</v>
      </c>
      <c r="B2985" s="11" t="str">
        <f>IFERROR(INDEX({"JSNY-BJ0001-01";"JSNY-JS0022-01";"JSNY-JS0002-01"},MATCH(D2985,{"BJ_zhongyu";"JS_WX_liteer";"JS_CZ_wodefeng"},0)),"")</f>
        <v>JSNY-JS0002-01</v>
      </c>
      <c r="C2985" s="11" t="str">
        <f>IFERROR(INDEX({"北京中裕世纪大酒店";"江苏利特尔绿色包装股份有限公司";"常州市金坛沃德丰电子科技有限公司"},MATCH(D2985,{"BJ_zhongyu";"JS_WX_liteer";"JS_CZ_wodefeng"},0)),"")</f>
        <v>常州市金坛沃德丰电子科技有限公司</v>
      </c>
      <c r="D2985" s="11" t="str">
        <f>[1]动作!$G2984</f>
        <v>JS_CZ_wodefeng</v>
      </c>
      <c r="E2985" s="11" t="str">
        <f>[1]动作!$D2984</f>
        <v>分系统1BMS5总电压过低二级故障</v>
      </c>
      <c r="F2985" s="11" t="s">
        <v>177</v>
      </c>
      <c r="G2985" s="12">
        <f>[1]动作!$A2984+[1]动作!$B2984</f>
        <v>43206.449467592596</v>
      </c>
      <c r="H2985" s="12"/>
      <c r="I2985" s="11"/>
    </row>
    <row r="2986" spans="1:9" hidden="1" x14ac:dyDescent="0.3">
      <c r="A2986" s="24">
        <v>2984</v>
      </c>
      <c r="B2986" s="11" t="str">
        <f>IFERROR(INDEX({"JSNY-BJ0001-01";"JSNY-JS0022-01";"JSNY-JS0002-01"},MATCH(D2986,{"BJ_zhongyu";"JS_WX_liteer";"JS_CZ_wodefeng"},0)),"")</f>
        <v>JSNY-JS0002-01</v>
      </c>
      <c r="C2986" s="11" t="str">
        <f>IFERROR(INDEX({"北京中裕世纪大酒店";"江苏利特尔绿色包装股份有限公司";"常州市金坛沃德丰电子科技有限公司"},MATCH(D2986,{"BJ_zhongyu";"JS_WX_liteer";"JS_CZ_wodefeng"},0)),"")</f>
        <v>常州市金坛沃德丰电子科技有限公司</v>
      </c>
      <c r="D2986" s="11" t="str">
        <f>[1]动作!$G2985</f>
        <v>JS_CZ_wodefeng</v>
      </c>
      <c r="E2986" s="11" t="str">
        <f>[1]动作!$D2985</f>
        <v>分系统1BMS2单体电压过低一级故障</v>
      </c>
      <c r="F2986" s="11" t="s">
        <v>177</v>
      </c>
      <c r="G2986" s="12">
        <f>[1]动作!$A2985+[1]动作!$B2985</f>
        <v>43206.454675925925</v>
      </c>
      <c r="H2986" s="12"/>
      <c r="I2986" s="11"/>
    </row>
    <row r="2987" spans="1:9" hidden="1" x14ac:dyDescent="0.3">
      <c r="A2987" s="24">
        <v>2985</v>
      </c>
      <c r="B2987" s="11" t="str">
        <f>IFERROR(INDEX({"JSNY-BJ0001-01";"JSNY-JS0022-01";"JSNY-JS0002-01"},MATCH(D2987,{"BJ_zhongyu";"JS_WX_liteer";"JS_CZ_wodefeng"},0)),"")</f>
        <v>JSNY-JS0002-01</v>
      </c>
      <c r="C2987" s="11" t="str">
        <f>IFERROR(INDEX({"北京中裕世纪大酒店";"江苏利特尔绿色包装股份有限公司";"常州市金坛沃德丰电子科技有限公司"},MATCH(D2987,{"BJ_zhongyu";"JS_WX_liteer";"JS_CZ_wodefeng"},0)),"")</f>
        <v>常州市金坛沃德丰电子科技有限公司</v>
      </c>
      <c r="D2987" s="11" t="str">
        <f>[1]动作!$G2986</f>
        <v>JS_CZ_wodefeng</v>
      </c>
      <c r="E2987" s="11" t="str">
        <f>[1]动作!$D2986</f>
        <v>分系统1BMS2单体电压过低二级故障</v>
      </c>
      <c r="F2987" s="11" t="s">
        <v>177</v>
      </c>
      <c r="G2987" s="12">
        <f>[1]动作!$A2986+[1]动作!$B2986</f>
        <v>43206.454675925925</v>
      </c>
      <c r="H2987" s="12"/>
      <c r="I2987" s="11"/>
    </row>
    <row r="2988" spans="1:9" hidden="1" x14ac:dyDescent="0.3">
      <c r="A2988" s="24">
        <v>2986</v>
      </c>
      <c r="B2988" s="11" t="str">
        <f>IFERROR(INDEX({"JSNY-BJ0001-01";"JSNY-JS0022-01";"JSNY-JS0002-01"},MATCH(D2988,{"BJ_zhongyu";"JS_WX_liteer";"JS_CZ_wodefeng"},0)),"")</f>
        <v>JSNY-JS0002-01</v>
      </c>
      <c r="C2988" s="11" t="str">
        <f>IFERROR(INDEX({"北京中裕世纪大酒店";"江苏利特尔绿色包装股份有限公司";"常州市金坛沃德丰电子科技有限公司"},MATCH(D2988,{"BJ_zhongyu";"JS_WX_liteer";"JS_CZ_wodefeng"},0)),"")</f>
        <v>常州市金坛沃德丰电子科技有限公司</v>
      </c>
      <c r="D2988" s="11" t="str">
        <f>[1]动作!$G2987</f>
        <v>JS_CZ_wodefeng</v>
      </c>
      <c r="E2988" s="11" t="str">
        <f>[1]动作!$D2987</f>
        <v>分系统1BMS1单体电压过低一级故障</v>
      </c>
      <c r="F2988" s="11" t="s">
        <v>177</v>
      </c>
      <c r="G2988" s="12">
        <f>[1]动作!$A2987+[1]动作!$B2987</f>
        <v>43206.455312500002</v>
      </c>
      <c r="H2988" s="12"/>
      <c r="I2988" s="11"/>
    </row>
    <row r="2989" spans="1:9" hidden="1" x14ac:dyDescent="0.3">
      <c r="A2989" s="24">
        <v>2987</v>
      </c>
      <c r="B2989" s="11" t="str">
        <f>IFERROR(INDEX({"JSNY-BJ0001-01";"JSNY-JS0022-01";"JSNY-JS0002-01"},MATCH(D2989,{"BJ_zhongyu";"JS_WX_liteer";"JS_CZ_wodefeng"},0)),"")</f>
        <v>JSNY-JS0002-01</v>
      </c>
      <c r="C2989" s="11" t="str">
        <f>IFERROR(INDEX({"北京中裕世纪大酒店";"江苏利特尔绿色包装股份有限公司";"常州市金坛沃德丰电子科技有限公司"},MATCH(D2989,{"BJ_zhongyu";"JS_WX_liteer";"JS_CZ_wodefeng"},0)),"")</f>
        <v>常州市金坛沃德丰电子科技有限公司</v>
      </c>
      <c r="D2989" s="11" t="str">
        <f>[1]动作!$G2988</f>
        <v>JS_CZ_wodefeng</v>
      </c>
      <c r="E2989" s="11" t="str">
        <f>[1]动作!$D2988</f>
        <v>分系统1BMS1单体电压过低二级故障</v>
      </c>
      <c r="F2989" s="11" t="s">
        <v>177</v>
      </c>
      <c r="G2989" s="12">
        <f>[1]动作!$A2988+[1]动作!$B2988</f>
        <v>43206.455312500002</v>
      </c>
      <c r="H2989" s="12"/>
      <c r="I2989" s="11"/>
    </row>
    <row r="2990" spans="1:9" hidden="1" x14ac:dyDescent="0.3">
      <c r="A2990" s="24">
        <v>2988</v>
      </c>
      <c r="B2990" s="11" t="str">
        <f>IFERROR(INDEX({"JSNY-BJ0001-01";"JSNY-JS0022-01";"JSNY-JS0002-01"},MATCH(D2990,{"BJ_zhongyu";"JS_WX_liteer";"JS_CZ_wodefeng"},0)),"")</f>
        <v>JSNY-JS0002-01</v>
      </c>
      <c r="C2990" s="11" t="str">
        <f>IFERROR(INDEX({"北京中裕世纪大酒店";"江苏利特尔绿色包装股份有限公司";"常州市金坛沃德丰电子科技有限公司"},MATCH(D2990,{"BJ_zhongyu";"JS_WX_liteer";"JS_CZ_wodefeng"},0)),"")</f>
        <v>常州市金坛沃德丰电子科技有限公司</v>
      </c>
      <c r="D2990" s="11" t="str">
        <f>[1]动作!$G2989</f>
        <v>JS_CZ_wodefeng</v>
      </c>
      <c r="E2990" s="11" t="str">
        <f>[1]动作!$D2989</f>
        <v>分系统1BMS5单体电压过低一级故障</v>
      </c>
      <c r="F2990" s="11" t="s">
        <v>177</v>
      </c>
      <c r="G2990" s="12">
        <f>[1]动作!$A2989+[1]动作!$B2989</f>
        <v>43206.456412037034</v>
      </c>
      <c r="H2990" s="12"/>
      <c r="I2990" s="11"/>
    </row>
    <row r="2991" spans="1:9" hidden="1" x14ac:dyDescent="0.3">
      <c r="A2991" s="24">
        <v>2989</v>
      </c>
      <c r="B2991" s="11" t="str">
        <f>IFERROR(INDEX({"JSNY-BJ0001-01";"JSNY-JS0022-01";"JSNY-JS0002-01"},MATCH(D2991,{"BJ_zhongyu";"JS_WX_liteer";"JS_CZ_wodefeng"},0)),"")</f>
        <v>JSNY-JS0002-01</v>
      </c>
      <c r="C2991" s="11" t="str">
        <f>IFERROR(INDEX({"北京中裕世纪大酒店";"江苏利特尔绿色包装股份有限公司";"常州市金坛沃德丰电子科技有限公司"},MATCH(D2991,{"BJ_zhongyu";"JS_WX_liteer";"JS_CZ_wodefeng"},0)),"")</f>
        <v>常州市金坛沃德丰电子科技有限公司</v>
      </c>
      <c r="D2991" s="11" t="str">
        <f>[1]动作!$G2990</f>
        <v>JS_CZ_wodefeng</v>
      </c>
      <c r="E2991" s="11" t="str">
        <f>[1]动作!$D2990</f>
        <v>分系统1BMS5单体电压过低二级故障</v>
      </c>
      <c r="F2991" s="11" t="s">
        <v>177</v>
      </c>
      <c r="G2991" s="12">
        <f>[1]动作!$A2990+[1]动作!$B2990</f>
        <v>43206.456412037034</v>
      </c>
      <c r="H2991" s="12"/>
      <c r="I2991" s="11"/>
    </row>
    <row r="2992" spans="1:9" hidden="1" x14ac:dyDescent="0.3">
      <c r="A2992" s="24">
        <v>2990</v>
      </c>
      <c r="B2992" s="11" t="str">
        <f>IFERROR(INDEX({"JSNY-BJ0001-01";"JSNY-JS0022-01";"JSNY-JS0002-01"},MATCH(D2992,{"BJ_zhongyu";"JS_WX_liteer";"JS_CZ_wodefeng"},0)),"")</f>
        <v>JSNY-JS0002-01</v>
      </c>
      <c r="C2992" s="11" t="str">
        <f>IFERROR(INDEX({"北京中裕世纪大酒店";"江苏利特尔绿色包装股份有限公司";"常州市金坛沃德丰电子科技有限公司"},MATCH(D2992,{"BJ_zhongyu";"JS_WX_liteer";"JS_CZ_wodefeng"},0)),"")</f>
        <v>常州市金坛沃德丰电子科技有限公司</v>
      </c>
      <c r="D2992" s="11" t="str">
        <f>[1]动作!$G2991</f>
        <v>JS_CZ_wodefeng</v>
      </c>
      <c r="E2992" s="11" t="str">
        <f>[1]动作!$D2991</f>
        <v>分系统1BMS3单体电压过低一级故障</v>
      </c>
      <c r="F2992" s="11" t="s">
        <v>177</v>
      </c>
      <c r="G2992" s="12">
        <f>[1]动作!$A2991+[1]动作!$B2991</f>
        <v>43206.456469907411</v>
      </c>
      <c r="H2992" s="12"/>
      <c r="I2992" s="11"/>
    </row>
    <row r="2993" spans="1:9" hidden="1" x14ac:dyDescent="0.3">
      <c r="A2993" s="24">
        <v>2991</v>
      </c>
      <c r="B2993" s="11" t="str">
        <f>IFERROR(INDEX({"JSNY-BJ0001-01";"JSNY-JS0022-01";"JSNY-JS0002-01"},MATCH(D2993,{"BJ_zhongyu";"JS_WX_liteer";"JS_CZ_wodefeng"},0)),"")</f>
        <v>JSNY-JS0002-01</v>
      </c>
      <c r="C2993" s="11" t="str">
        <f>IFERROR(INDEX({"北京中裕世纪大酒店";"江苏利特尔绿色包装股份有限公司";"常州市金坛沃德丰电子科技有限公司"},MATCH(D2993,{"BJ_zhongyu";"JS_WX_liteer";"JS_CZ_wodefeng"},0)),"")</f>
        <v>常州市金坛沃德丰电子科技有限公司</v>
      </c>
      <c r="D2993" s="11" t="str">
        <f>[1]动作!$G2992</f>
        <v>JS_CZ_wodefeng</v>
      </c>
      <c r="E2993" s="11" t="str">
        <f>[1]动作!$D2992</f>
        <v>分系统1BMS3单体电压过低二级故障</v>
      </c>
      <c r="F2993" s="11" t="s">
        <v>177</v>
      </c>
      <c r="G2993" s="12">
        <f>[1]动作!$A2992+[1]动作!$B2992</f>
        <v>43206.456469907411</v>
      </c>
      <c r="H2993" s="12"/>
      <c r="I2993" s="11"/>
    </row>
    <row r="2994" spans="1:9" hidden="1" x14ac:dyDescent="0.3">
      <c r="A2994" s="24">
        <v>2992</v>
      </c>
      <c r="B2994" s="11" t="str">
        <f>IFERROR(INDEX({"JSNY-BJ0001-01";"JSNY-JS0022-01";"JSNY-JS0002-01"},MATCH(D2994,{"BJ_zhongyu";"JS_WX_liteer";"JS_CZ_wodefeng"},0)),"")</f>
        <v>JSNY-JS0002-01</v>
      </c>
      <c r="C2994" s="11" t="str">
        <f>IFERROR(INDEX({"北京中裕世纪大酒店";"江苏利特尔绿色包装股份有限公司";"常州市金坛沃德丰电子科技有限公司"},MATCH(D2994,{"BJ_zhongyu";"JS_WX_liteer";"JS_CZ_wodefeng"},0)),"")</f>
        <v>常州市金坛沃德丰电子科技有限公司</v>
      </c>
      <c r="D2994" s="11" t="str">
        <f>[1]动作!$G2993</f>
        <v>JS_CZ_wodefeng</v>
      </c>
      <c r="E2994" s="11" t="str">
        <f>[1]动作!$D2993</f>
        <v>分系统1BMS6单体电压过低一级故障</v>
      </c>
      <c r="F2994" s="11" t="s">
        <v>177</v>
      </c>
      <c r="G2994" s="12">
        <f>[1]动作!$A2993+[1]动作!$B2993</f>
        <v>43206.45722222222</v>
      </c>
      <c r="H2994" s="12"/>
      <c r="I2994" s="11"/>
    </row>
    <row r="2995" spans="1:9" hidden="1" x14ac:dyDescent="0.3">
      <c r="A2995" s="24">
        <v>2993</v>
      </c>
      <c r="B2995" s="11" t="str">
        <f>IFERROR(INDEX({"JSNY-BJ0001-01";"JSNY-JS0022-01";"JSNY-JS0002-01"},MATCH(D2995,{"BJ_zhongyu";"JS_WX_liteer";"JS_CZ_wodefeng"},0)),"")</f>
        <v>JSNY-JS0002-01</v>
      </c>
      <c r="C2995" s="11" t="str">
        <f>IFERROR(INDEX({"北京中裕世纪大酒店";"江苏利特尔绿色包装股份有限公司";"常州市金坛沃德丰电子科技有限公司"},MATCH(D2995,{"BJ_zhongyu";"JS_WX_liteer";"JS_CZ_wodefeng"},0)),"")</f>
        <v>常州市金坛沃德丰电子科技有限公司</v>
      </c>
      <c r="D2995" s="11" t="str">
        <f>[1]动作!$G2994</f>
        <v>JS_CZ_wodefeng</v>
      </c>
      <c r="E2995" s="11" t="str">
        <f>[1]动作!$D2994</f>
        <v>分系统1BMS6单体电压过低二级故障</v>
      </c>
      <c r="F2995" s="11" t="s">
        <v>177</v>
      </c>
      <c r="G2995" s="12">
        <f>[1]动作!$A2994+[1]动作!$B2994</f>
        <v>43206.45722222222</v>
      </c>
      <c r="H2995" s="12"/>
      <c r="I2995" s="11"/>
    </row>
    <row r="2996" spans="1:9" hidden="1" x14ac:dyDescent="0.3">
      <c r="A2996" s="24">
        <v>2994</v>
      </c>
      <c r="B2996" s="11" t="str">
        <f>IFERROR(INDEX({"JSNY-BJ0001-01";"JSNY-JS0022-01";"JSNY-JS0002-01"},MATCH(D2996,{"BJ_zhongyu";"JS_WX_liteer";"JS_CZ_wodefeng"},0)),"")</f>
        <v>JSNY-JS0002-01</v>
      </c>
      <c r="C2996" s="11" t="str">
        <f>IFERROR(INDEX({"北京中裕世纪大酒店";"江苏利特尔绿色包装股份有限公司";"常州市金坛沃德丰电子科技有限公司"},MATCH(D2996,{"BJ_zhongyu";"JS_WX_liteer";"JS_CZ_wodefeng"},0)),"")</f>
        <v>常州市金坛沃德丰电子科技有限公司</v>
      </c>
      <c r="D2996" s="11" t="str">
        <f>[1]动作!$G2995</f>
        <v>JS_CZ_wodefeng</v>
      </c>
      <c r="E2996" s="11" t="str">
        <f>[1]动作!$D2995</f>
        <v>分系统1BMS4单体电压过低一级故障</v>
      </c>
      <c r="F2996" s="11" t="s">
        <v>177</v>
      </c>
      <c r="G2996" s="12">
        <f>[1]动作!$A2995+[1]动作!$B2995</f>
        <v>43206.457280092596</v>
      </c>
      <c r="H2996" s="12"/>
      <c r="I2996" s="11"/>
    </row>
    <row r="2997" spans="1:9" hidden="1" x14ac:dyDescent="0.3">
      <c r="A2997" s="24">
        <v>2995</v>
      </c>
      <c r="B2997" s="11" t="str">
        <f>IFERROR(INDEX({"JSNY-BJ0001-01";"JSNY-JS0022-01";"JSNY-JS0002-01"},MATCH(D2997,{"BJ_zhongyu";"JS_WX_liteer";"JS_CZ_wodefeng"},0)),"")</f>
        <v>JSNY-JS0002-01</v>
      </c>
      <c r="C2997" s="11" t="str">
        <f>IFERROR(INDEX({"北京中裕世纪大酒店";"江苏利特尔绿色包装股份有限公司";"常州市金坛沃德丰电子科技有限公司"},MATCH(D2997,{"BJ_zhongyu";"JS_WX_liteer";"JS_CZ_wodefeng"},0)),"")</f>
        <v>常州市金坛沃德丰电子科技有限公司</v>
      </c>
      <c r="D2997" s="11" t="str">
        <f>[1]动作!$G2996</f>
        <v>JS_CZ_wodefeng</v>
      </c>
      <c r="E2997" s="11" t="str">
        <f>[1]动作!$D2996</f>
        <v>分系统1BMS4单体电压过低二级故障</v>
      </c>
      <c r="F2997" s="11" t="s">
        <v>177</v>
      </c>
      <c r="G2997" s="12">
        <f>[1]动作!$A2996+[1]动作!$B2996</f>
        <v>43206.457280092596</v>
      </c>
      <c r="H2997" s="12"/>
      <c r="I2997" s="11"/>
    </row>
    <row r="2998" spans="1:9" hidden="1" x14ac:dyDescent="0.3">
      <c r="A2998" s="24">
        <v>2996</v>
      </c>
      <c r="B2998" s="11" t="str">
        <f>IFERROR(INDEX({"JSNY-BJ0001-01";"JSNY-JS0022-01";"JSNY-JS0002-01"},MATCH(D2998,{"BJ_zhongyu";"JS_WX_liteer";"JS_CZ_wodefeng"},0)),"")</f>
        <v>JSNY-JS0002-01</v>
      </c>
      <c r="C2998" s="11" t="str">
        <f>IFERROR(INDEX({"北京中裕世纪大酒店";"江苏利特尔绿色包装股份有限公司";"常州市金坛沃德丰电子科技有限公司"},MATCH(D2998,{"BJ_zhongyu";"JS_WX_liteer";"JS_CZ_wodefeng"},0)),"")</f>
        <v>常州市金坛沃德丰电子科技有限公司</v>
      </c>
      <c r="D2998" s="11" t="str">
        <f>[1]动作!$G2997</f>
        <v>JS_CZ_wodefeng</v>
      </c>
      <c r="E2998" s="11" t="str">
        <f>[1]动作!$D2997</f>
        <v>分系统1BMS3SOC过低一级故障</v>
      </c>
      <c r="F2998" s="11" t="s">
        <v>177</v>
      </c>
      <c r="G2998" s="12">
        <f>[1]动作!$A2997+[1]动作!$B2997</f>
        <v>43206.459074074075</v>
      </c>
      <c r="H2998" s="12"/>
      <c r="I2998" s="11"/>
    </row>
    <row r="2999" spans="1:9" hidden="1" x14ac:dyDescent="0.3">
      <c r="A2999" s="24">
        <v>2997</v>
      </c>
      <c r="B2999" s="11" t="str">
        <f>IFERROR(INDEX({"JSNY-BJ0001-01";"JSNY-JS0022-01";"JSNY-JS0002-01"},MATCH(D2999,{"BJ_zhongyu";"JS_WX_liteer";"JS_CZ_wodefeng"},0)),"")</f>
        <v>JSNY-JS0002-01</v>
      </c>
      <c r="C2999" s="11" t="str">
        <f>IFERROR(INDEX({"北京中裕世纪大酒店";"江苏利特尔绿色包装股份有限公司";"常州市金坛沃德丰电子科技有限公司"},MATCH(D2999,{"BJ_zhongyu";"JS_WX_liteer";"JS_CZ_wodefeng"},0)),"")</f>
        <v>常州市金坛沃德丰电子科技有限公司</v>
      </c>
      <c r="D2999" s="11" t="str">
        <f>[1]动作!$G2998</f>
        <v>JS_CZ_wodefeng</v>
      </c>
      <c r="E2999" s="11" t="str">
        <f>[1]动作!$D2998</f>
        <v>分系统1BMS3SOC过低二级故障</v>
      </c>
      <c r="F2999" s="11" t="s">
        <v>177</v>
      </c>
      <c r="G2999" s="12">
        <f>[1]动作!$A2998+[1]动作!$B2998</f>
        <v>43206.459074074075</v>
      </c>
      <c r="H2999" s="12"/>
      <c r="I2999" s="11"/>
    </row>
    <row r="3000" spans="1:9" hidden="1" x14ac:dyDescent="0.3">
      <c r="A3000" s="24">
        <v>2998</v>
      </c>
      <c r="B3000" s="11" t="str">
        <f>IFERROR(INDEX({"JSNY-BJ0001-01";"JSNY-JS0022-01";"JSNY-JS0002-01"},MATCH(D3000,{"BJ_zhongyu";"JS_WX_liteer";"JS_CZ_wodefeng"},0)),"")</f>
        <v>JSNY-JS0002-01</v>
      </c>
      <c r="C3000" s="11" t="str">
        <f>IFERROR(INDEX({"北京中裕世纪大酒店";"江苏利特尔绿色包装股份有限公司";"常州市金坛沃德丰电子科技有限公司"},MATCH(D3000,{"BJ_zhongyu";"JS_WX_liteer";"JS_CZ_wodefeng"},0)),"")</f>
        <v>常州市金坛沃德丰电子科技有限公司</v>
      </c>
      <c r="D3000" s="11" t="str">
        <f>[1]动作!$G2999</f>
        <v>JS_CZ_wodefeng</v>
      </c>
      <c r="E3000" s="11" t="str">
        <f>[1]动作!$D2999</f>
        <v>分系统1BMS2SOC过低一级故障</v>
      </c>
      <c r="F3000" s="11" t="s">
        <v>177</v>
      </c>
      <c r="G3000" s="12">
        <f>[1]动作!$A2999+[1]动作!$B2999</f>
        <v>43206.459826388891</v>
      </c>
      <c r="H3000" s="12"/>
      <c r="I3000" s="11"/>
    </row>
    <row r="3001" spans="1:9" hidden="1" x14ac:dyDescent="0.3">
      <c r="A3001" s="24">
        <v>2999</v>
      </c>
      <c r="B3001" s="11" t="str">
        <f>IFERROR(INDEX({"JSNY-BJ0001-01";"JSNY-JS0022-01";"JSNY-JS0002-01"},MATCH(D3001,{"BJ_zhongyu";"JS_WX_liteer";"JS_CZ_wodefeng"},0)),"")</f>
        <v>JSNY-JS0002-01</v>
      </c>
      <c r="C3001" s="11" t="str">
        <f>IFERROR(INDEX({"北京中裕世纪大酒店";"江苏利特尔绿色包装股份有限公司";"常州市金坛沃德丰电子科技有限公司"},MATCH(D3001,{"BJ_zhongyu";"JS_WX_liteer";"JS_CZ_wodefeng"},0)),"")</f>
        <v>常州市金坛沃德丰电子科技有限公司</v>
      </c>
      <c r="D3001" s="11" t="str">
        <f>[1]动作!$G3000</f>
        <v>JS_CZ_wodefeng</v>
      </c>
      <c r="E3001" s="11" t="str">
        <f>[1]动作!$D3000</f>
        <v>分系统1BMS2SOC过低二级故障</v>
      </c>
      <c r="F3001" s="11" t="s">
        <v>177</v>
      </c>
      <c r="G3001" s="12">
        <f>[1]动作!$A3000+[1]动作!$B3000</f>
        <v>43206.459826388891</v>
      </c>
      <c r="H3001" s="12"/>
      <c r="I3001" s="11"/>
    </row>
    <row r="3002" spans="1:9" hidden="1" x14ac:dyDescent="0.3">
      <c r="A3002" s="24">
        <v>3000</v>
      </c>
      <c r="B3002" s="11" t="str">
        <f>IFERROR(INDEX({"JSNY-BJ0001-01";"JSNY-JS0022-01";"JSNY-JS0002-01"},MATCH(D3002,{"BJ_zhongyu";"JS_WX_liteer";"JS_CZ_wodefeng"},0)),"")</f>
        <v>JSNY-JS0002-01</v>
      </c>
      <c r="C3002" s="11" t="str">
        <f>IFERROR(INDEX({"北京中裕世纪大酒店";"江苏利特尔绿色包装股份有限公司";"常州市金坛沃德丰电子科技有限公司"},MATCH(D3002,{"BJ_zhongyu";"JS_WX_liteer";"JS_CZ_wodefeng"},0)),"")</f>
        <v>常州市金坛沃德丰电子科技有限公司</v>
      </c>
      <c r="D3002" s="11" t="str">
        <f>[1]动作!$G3001</f>
        <v>JS_CZ_wodefeng</v>
      </c>
      <c r="E3002" s="11" t="str">
        <f>[1]动作!$D3001</f>
        <v>分系统1BMS4SOC过低一级故障</v>
      </c>
      <c r="F3002" s="11" t="s">
        <v>177</v>
      </c>
      <c r="G3002" s="12">
        <f>[1]动作!$A3001+[1]动作!$B3001</f>
        <v>43206.45994212963</v>
      </c>
      <c r="H3002" s="12"/>
      <c r="I3002" s="11"/>
    </row>
    <row r="3003" spans="1:9" hidden="1" x14ac:dyDescent="0.3">
      <c r="A3003" s="24">
        <v>3001</v>
      </c>
      <c r="B3003" s="11" t="str">
        <f>IFERROR(INDEX({"JSNY-BJ0001-01";"JSNY-JS0022-01";"JSNY-JS0002-01"},MATCH(D3003,{"BJ_zhongyu";"JS_WX_liteer";"JS_CZ_wodefeng"},0)),"")</f>
        <v>JSNY-JS0002-01</v>
      </c>
      <c r="C3003" s="11" t="str">
        <f>IFERROR(INDEX({"北京中裕世纪大酒店";"江苏利特尔绿色包装股份有限公司";"常州市金坛沃德丰电子科技有限公司"},MATCH(D3003,{"BJ_zhongyu";"JS_WX_liteer";"JS_CZ_wodefeng"},0)),"")</f>
        <v>常州市金坛沃德丰电子科技有限公司</v>
      </c>
      <c r="D3003" s="11" t="str">
        <f>[1]动作!$G3002</f>
        <v>JS_CZ_wodefeng</v>
      </c>
      <c r="E3003" s="11" t="str">
        <f>[1]动作!$D3002</f>
        <v>分系统1BMS4SOC过低二级故障</v>
      </c>
      <c r="F3003" s="11" t="s">
        <v>177</v>
      </c>
      <c r="G3003" s="12">
        <f>[1]动作!$A3002+[1]动作!$B3002</f>
        <v>43206.45994212963</v>
      </c>
      <c r="H3003" s="12"/>
      <c r="I3003" s="11"/>
    </row>
    <row r="3004" spans="1:9" hidden="1" x14ac:dyDescent="0.3">
      <c r="A3004" s="24">
        <v>3002</v>
      </c>
      <c r="B3004" s="11" t="str">
        <f>IFERROR(INDEX({"JSNY-BJ0001-01";"JSNY-JS0022-01";"JSNY-JS0002-01"},MATCH(D3004,{"BJ_zhongyu";"JS_WX_liteer";"JS_CZ_wodefeng"},0)),"")</f>
        <v>JSNY-JS0002-01</v>
      </c>
      <c r="C3004" s="11" t="str">
        <f>IFERROR(INDEX({"北京中裕世纪大酒店";"江苏利特尔绿色包装股份有限公司";"常州市金坛沃德丰电子科技有限公司"},MATCH(D3004,{"BJ_zhongyu";"JS_WX_liteer";"JS_CZ_wodefeng"},0)),"")</f>
        <v>常州市金坛沃德丰电子科技有限公司</v>
      </c>
      <c r="D3004" s="11" t="str">
        <f>[1]动作!$G3003</f>
        <v>JS_CZ_wodefeng</v>
      </c>
      <c r="E3004" s="11" t="str">
        <f>[1]动作!$D3003</f>
        <v>分系统1BMS1SOC过低一级故障</v>
      </c>
      <c r="F3004" s="11" t="s">
        <v>177</v>
      </c>
      <c r="G3004" s="12">
        <f>[1]动作!$A3003+[1]动作!$B3003</f>
        <v>43206.460706018515</v>
      </c>
      <c r="H3004" s="12"/>
      <c r="I3004" s="11"/>
    </row>
    <row r="3005" spans="1:9" hidden="1" x14ac:dyDescent="0.3">
      <c r="A3005" s="24">
        <v>3003</v>
      </c>
      <c r="B3005" s="11" t="str">
        <f>IFERROR(INDEX({"JSNY-BJ0001-01";"JSNY-JS0022-01";"JSNY-JS0002-01"},MATCH(D3005,{"BJ_zhongyu";"JS_WX_liteer";"JS_CZ_wodefeng"},0)),"")</f>
        <v>JSNY-JS0002-01</v>
      </c>
      <c r="C3005" s="11" t="str">
        <f>IFERROR(INDEX({"北京中裕世纪大酒店";"江苏利特尔绿色包装股份有限公司";"常州市金坛沃德丰电子科技有限公司"},MATCH(D3005,{"BJ_zhongyu";"JS_WX_liteer";"JS_CZ_wodefeng"},0)),"")</f>
        <v>常州市金坛沃德丰电子科技有限公司</v>
      </c>
      <c r="D3005" s="11" t="str">
        <f>[1]动作!$G3004</f>
        <v>JS_CZ_wodefeng</v>
      </c>
      <c r="E3005" s="11" t="str">
        <f>[1]动作!$D3004</f>
        <v>分系统1BMS1SOC过低二级故障</v>
      </c>
      <c r="F3005" s="11" t="s">
        <v>177</v>
      </c>
      <c r="G3005" s="12">
        <f>[1]动作!$A3004+[1]动作!$B3004</f>
        <v>43206.460706018515</v>
      </c>
      <c r="H3005" s="12"/>
      <c r="I3005" s="11"/>
    </row>
    <row r="3006" spans="1:9" hidden="1" x14ac:dyDescent="0.3">
      <c r="A3006" s="24">
        <v>3004</v>
      </c>
      <c r="B3006" s="11" t="str">
        <f>IFERROR(INDEX({"JSNY-BJ0001-01";"JSNY-JS0022-01";"JSNY-JS0002-01"},MATCH(D3006,{"BJ_zhongyu";"JS_WX_liteer";"JS_CZ_wodefeng"},0)),"")</f>
        <v>JSNY-JS0002-01</v>
      </c>
      <c r="C3006" s="11" t="str">
        <f>IFERROR(INDEX({"北京中裕世纪大酒店";"江苏利特尔绿色包装股份有限公司";"常州市金坛沃德丰电子科技有限公司"},MATCH(D3006,{"BJ_zhongyu";"JS_WX_liteer";"JS_CZ_wodefeng"},0)),"")</f>
        <v>常州市金坛沃德丰电子科技有限公司</v>
      </c>
      <c r="D3006" s="11" t="str">
        <f>[1]动作!$G3005</f>
        <v>JS_CZ_wodefeng</v>
      </c>
      <c r="E3006" s="11" t="str">
        <f>[1]动作!$D3005</f>
        <v>分系统1BMS5SOC过低一级故障</v>
      </c>
      <c r="F3006" s="11" t="s">
        <v>177</v>
      </c>
      <c r="G3006" s="12">
        <f>[1]动作!$A3005+[1]动作!$B3005</f>
        <v>43206.460752314815</v>
      </c>
      <c r="H3006" s="12"/>
      <c r="I3006" s="11"/>
    </row>
    <row r="3007" spans="1:9" hidden="1" x14ac:dyDescent="0.3">
      <c r="A3007" s="24">
        <v>3005</v>
      </c>
      <c r="B3007" s="11" t="str">
        <f>IFERROR(INDEX({"JSNY-BJ0001-01";"JSNY-JS0022-01";"JSNY-JS0002-01"},MATCH(D3007,{"BJ_zhongyu";"JS_WX_liteer";"JS_CZ_wodefeng"},0)),"")</f>
        <v>JSNY-JS0002-01</v>
      </c>
      <c r="C3007" s="11" t="str">
        <f>IFERROR(INDEX({"北京中裕世纪大酒店";"江苏利特尔绿色包装股份有限公司";"常州市金坛沃德丰电子科技有限公司"},MATCH(D3007,{"BJ_zhongyu";"JS_WX_liteer";"JS_CZ_wodefeng"},0)),"")</f>
        <v>常州市金坛沃德丰电子科技有限公司</v>
      </c>
      <c r="D3007" s="11" t="str">
        <f>[1]动作!$G3006</f>
        <v>JS_CZ_wodefeng</v>
      </c>
      <c r="E3007" s="11" t="str">
        <f>[1]动作!$D3006</f>
        <v>分系统1BMS5SOC过低二级故障</v>
      </c>
      <c r="F3007" s="11" t="s">
        <v>177</v>
      </c>
      <c r="G3007" s="12">
        <f>[1]动作!$A3006+[1]动作!$B3006</f>
        <v>43206.460752314815</v>
      </c>
      <c r="H3007" s="12"/>
      <c r="I3007" s="11"/>
    </row>
    <row r="3008" spans="1:9" hidden="1" x14ac:dyDescent="0.3">
      <c r="A3008" s="24">
        <v>3006</v>
      </c>
      <c r="B3008" s="11" t="str">
        <f>IFERROR(INDEX({"JSNY-BJ0001-01";"JSNY-JS0022-01";"JSNY-JS0002-01"},MATCH(D3008,{"BJ_zhongyu";"JS_WX_liteer";"JS_CZ_wodefeng"},0)),"")</f>
        <v>JSNY-JS0002-01</v>
      </c>
      <c r="C3008" s="11" t="str">
        <f>IFERROR(INDEX({"北京中裕世纪大酒店";"江苏利特尔绿色包装股份有限公司";"常州市金坛沃德丰电子科技有限公司"},MATCH(D3008,{"BJ_zhongyu";"JS_WX_liteer";"JS_CZ_wodefeng"},0)),"")</f>
        <v>常州市金坛沃德丰电子科技有限公司</v>
      </c>
      <c r="D3008" s="11" t="str">
        <f>[1]动作!$G3007</f>
        <v>JS_CZ_wodefeng</v>
      </c>
      <c r="E3008" s="11" t="str">
        <f>[1]动作!$D3007</f>
        <v>分系统1BMS6SOC过低一级故障</v>
      </c>
      <c r="F3008" s="11" t="s">
        <v>177</v>
      </c>
      <c r="G3008" s="12">
        <f>[1]动作!$A3007+[1]动作!$B3007</f>
        <v>43206.460752314815</v>
      </c>
      <c r="H3008" s="12"/>
      <c r="I3008" s="11"/>
    </row>
    <row r="3009" spans="1:9" hidden="1" x14ac:dyDescent="0.3">
      <c r="A3009" s="24">
        <v>3007</v>
      </c>
      <c r="B3009" s="11" t="str">
        <f>IFERROR(INDEX({"JSNY-BJ0001-01";"JSNY-JS0022-01";"JSNY-JS0002-01"},MATCH(D3009,{"BJ_zhongyu";"JS_WX_liteer";"JS_CZ_wodefeng"},0)),"")</f>
        <v>JSNY-JS0002-01</v>
      </c>
      <c r="C3009" s="11" t="str">
        <f>IFERROR(INDEX({"北京中裕世纪大酒店";"江苏利特尔绿色包装股份有限公司";"常州市金坛沃德丰电子科技有限公司"},MATCH(D3009,{"BJ_zhongyu";"JS_WX_liteer";"JS_CZ_wodefeng"},0)),"")</f>
        <v>常州市金坛沃德丰电子科技有限公司</v>
      </c>
      <c r="D3009" s="11" t="str">
        <f>[1]动作!$G3008</f>
        <v>JS_CZ_wodefeng</v>
      </c>
      <c r="E3009" s="11" t="str">
        <f>[1]动作!$D3008</f>
        <v>分系统1BMS6SOC过低二级故障</v>
      </c>
      <c r="F3009" s="11" t="s">
        <v>177</v>
      </c>
      <c r="G3009" s="12">
        <f>[1]动作!$A3008+[1]动作!$B3008</f>
        <v>43206.460752314815</v>
      </c>
      <c r="H3009" s="12"/>
      <c r="I3009" s="11"/>
    </row>
    <row r="3010" spans="1:9" hidden="1" x14ac:dyDescent="0.3">
      <c r="A3010" s="24">
        <v>3008</v>
      </c>
      <c r="B3010" s="11" t="str">
        <f>IFERROR(INDEX({"JSNY-BJ0001-01";"JSNY-JS0022-01";"JSNY-JS0002-01"},MATCH(D3010,{"BJ_zhongyu";"JS_WX_liteer";"JS_CZ_wodefeng"},0)),"")</f>
        <v>JSNY-JS0022-01</v>
      </c>
      <c r="C3010" s="11" t="str">
        <f>IFERROR(INDEX({"北京中裕世纪大酒店";"江苏利特尔绿色包装股份有限公司";"常州市金坛沃德丰电子科技有限公司"},MATCH(D3010,{"BJ_zhongyu";"JS_WX_liteer";"JS_CZ_wodefeng"},0)),"")</f>
        <v>江苏利特尔绿色包装股份有限公司</v>
      </c>
      <c r="D3010" s="11" t="str">
        <f>[1]动作!$G3009</f>
        <v>JS_WX_liteer</v>
      </c>
      <c r="E3010" s="11" t="str">
        <f>[1]动作!$D3009</f>
        <v>分系统1BMS4SOC过低一级故障</v>
      </c>
      <c r="F3010" s="11" t="s">
        <v>177</v>
      </c>
      <c r="G3010" s="12">
        <f>[1]动作!$A3009+[1]动作!$B3009</f>
        <v>43206.479583333334</v>
      </c>
      <c r="H3010" s="12"/>
      <c r="I3010" s="11"/>
    </row>
    <row r="3011" spans="1:9" hidden="1" x14ac:dyDescent="0.3">
      <c r="A3011" s="24">
        <v>3009</v>
      </c>
      <c r="B3011" s="11" t="str">
        <f>IFERROR(INDEX({"JSNY-BJ0001-01";"JSNY-JS0022-01";"JSNY-JS0002-01"},MATCH(D3011,{"BJ_zhongyu";"JS_WX_liteer";"JS_CZ_wodefeng"},0)),"")</f>
        <v>JSNY-JS0022-01</v>
      </c>
      <c r="C3011" s="11" t="str">
        <f>IFERROR(INDEX({"北京中裕世纪大酒店";"江苏利特尔绿色包装股份有限公司";"常州市金坛沃德丰电子科技有限公司"},MATCH(D3011,{"BJ_zhongyu";"JS_WX_liteer";"JS_CZ_wodefeng"},0)),"")</f>
        <v>江苏利特尔绿色包装股份有限公司</v>
      </c>
      <c r="D3011" s="11" t="str">
        <f>[1]动作!$G3010</f>
        <v>JS_WX_liteer</v>
      </c>
      <c r="E3011" s="11" t="str">
        <f>[1]动作!$D3010</f>
        <v>分系统1BMS4SOC过低二级故障</v>
      </c>
      <c r="F3011" s="11" t="s">
        <v>177</v>
      </c>
      <c r="G3011" s="12">
        <f>[1]动作!$A3010+[1]动作!$B3010</f>
        <v>43206.479583333334</v>
      </c>
      <c r="H3011" s="12"/>
      <c r="I3011" s="11"/>
    </row>
    <row r="3012" spans="1:9" hidden="1" x14ac:dyDescent="0.3">
      <c r="A3012" s="24">
        <v>3010</v>
      </c>
      <c r="B3012" s="11" t="str">
        <f>IFERROR(INDEX({"JSNY-BJ0001-01";"JSNY-JS0022-01";"JSNY-JS0002-01"},MATCH(D3012,{"BJ_zhongyu";"JS_WX_liteer";"JS_CZ_wodefeng"},0)),"")</f>
        <v>JSNY-JS0022-01</v>
      </c>
      <c r="C3012" s="11" t="str">
        <f>IFERROR(INDEX({"北京中裕世纪大酒店";"江苏利特尔绿色包装股份有限公司";"常州市金坛沃德丰电子科技有限公司"},MATCH(D3012,{"BJ_zhongyu";"JS_WX_liteer";"JS_CZ_wodefeng"},0)),"")</f>
        <v>江苏利特尔绿色包装股份有限公司</v>
      </c>
      <c r="D3012" s="11" t="str">
        <f>[1]动作!$G3011</f>
        <v>JS_WX_liteer</v>
      </c>
      <c r="E3012" s="11" t="str">
        <f>[1]动作!$D3011</f>
        <v>分系统1BMS8总电压过低一级故障</v>
      </c>
      <c r="F3012" s="11" t="s">
        <v>177</v>
      </c>
      <c r="G3012" s="12">
        <f>[1]动作!$A3011+[1]动作!$B3011</f>
        <v>43206.479814814818</v>
      </c>
      <c r="H3012" s="12"/>
      <c r="I3012" s="11"/>
    </row>
    <row r="3013" spans="1:9" hidden="1" x14ac:dyDescent="0.3">
      <c r="A3013" s="24">
        <v>3011</v>
      </c>
      <c r="B3013" s="11" t="str">
        <f>IFERROR(INDEX({"JSNY-BJ0001-01";"JSNY-JS0022-01";"JSNY-JS0002-01"},MATCH(D3013,{"BJ_zhongyu";"JS_WX_liteer";"JS_CZ_wodefeng"},0)),"")</f>
        <v>JSNY-JS0022-01</v>
      </c>
      <c r="C3013" s="11" t="str">
        <f>IFERROR(INDEX({"北京中裕世纪大酒店";"江苏利特尔绿色包装股份有限公司";"常州市金坛沃德丰电子科技有限公司"},MATCH(D3013,{"BJ_zhongyu";"JS_WX_liteer";"JS_CZ_wodefeng"},0)),"")</f>
        <v>江苏利特尔绿色包装股份有限公司</v>
      </c>
      <c r="D3013" s="11" t="str">
        <f>[1]动作!$G3012</f>
        <v>JS_WX_liteer</v>
      </c>
      <c r="E3013" s="11" t="str">
        <f>[1]动作!$D3012</f>
        <v>分系统1BMS8总电压过低二级故障</v>
      </c>
      <c r="F3013" s="11" t="s">
        <v>177</v>
      </c>
      <c r="G3013" s="12">
        <f>[1]动作!$A3012+[1]动作!$B3012</f>
        <v>43206.479814814818</v>
      </c>
      <c r="H3013" s="12"/>
      <c r="I3013" s="11"/>
    </row>
    <row r="3014" spans="1:9" hidden="1" x14ac:dyDescent="0.3">
      <c r="A3014" s="24">
        <v>3012</v>
      </c>
      <c r="B3014" s="11" t="str">
        <f>IFERROR(INDEX({"JSNY-BJ0001-01";"JSNY-JS0022-01";"JSNY-JS0002-01"},MATCH(D3014,{"BJ_zhongyu";"JS_WX_liteer";"JS_CZ_wodefeng"},0)),"")</f>
        <v>JSNY-JS0022-01</v>
      </c>
      <c r="C3014" s="11" t="str">
        <f>IFERROR(INDEX({"北京中裕世纪大酒店";"江苏利特尔绿色包装股份有限公司";"常州市金坛沃德丰电子科技有限公司"},MATCH(D3014,{"BJ_zhongyu";"JS_WX_liteer";"JS_CZ_wodefeng"},0)),"")</f>
        <v>江苏利特尔绿色包装股份有限公司</v>
      </c>
      <c r="D3014" s="11" t="str">
        <f>[1]动作!$G3013</f>
        <v>JS_WX_liteer</v>
      </c>
      <c r="E3014" s="11" t="str">
        <f>[1]动作!$D3013</f>
        <v>分系统1BMS9总电压过低一级故障</v>
      </c>
      <c r="F3014" s="11" t="s">
        <v>177</v>
      </c>
      <c r="G3014" s="12">
        <f>[1]动作!$A3013+[1]动作!$B3013</f>
        <v>43206.479930555557</v>
      </c>
      <c r="H3014" s="12"/>
      <c r="I3014" s="11"/>
    </row>
    <row r="3015" spans="1:9" hidden="1" x14ac:dyDescent="0.3">
      <c r="A3015" s="24">
        <v>3013</v>
      </c>
      <c r="B3015" s="11" t="str">
        <f>IFERROR(INDEX({"JSNY-BJ0001-01";"JSNY-JS0022-01";"JSNY-JS0002-01"},MATCH(D3015,{"BJ_zhongyu";"JS_WX_liteer";"JS_CZ_wodefeng"},0)),"")</f>
        <v>JSNY-JS0022-01</v>
      </c>
      <c r="C3015" s="11" t="str">
        <f>IFERROR(INDEX({"北京中裕世纪大酒店";"江苏利特尔绿色包装股份有限公司";"常州市金坛沃德丰电子科技有限公司"},MATCH(D3015,{"BJ_zhongyu";"JS_WX_liteer";"JS_CZ_wodefeng"},0)),"")</f>
        <v>江苏利特尔绿色包装股份有限公司</v>
      </c>
      <c r="D3015" s="11" t="str">
        <f>[1]动作!$G3014</f>
        <v>JS_WX_liteer</v>
      </c>
      <c r="E3015" s="11" t="str">
        <f>[1]动作!$D3014</f>
        <v>分系统1BMS9总电压过低二级故障</v>
      </c>
      <c r="F3015" s="11" t="s">
        <v>177</v>
      </c>
      <c r="G3015" s="12">
        <f>[1]动作!$A3014+[1]动作!$B3014</f>
        <v>43206.479930555557</v>
      </c>
      <c r="H3015" s="12"/>
      <c r="I3015" s="11"/>
    </row>
    <row r="3016" spans="1:9" hidden="1" x14ac:dyDescent="0.3">
      <c r="A3016" s="24">
        <v>3014</v>
      </c>
      <c r="B3016" s="11" t="str">
        <f>IFERROR(INDEX({"JSNY-BJ0001-01";"JSNY-JS0022-01";"JSNY-JS0002-01"},MATCH(D3016,{"BJ_zhongyu";"JS_WX_liteer";"JS_CZ_wodefeng"},0)),"")</f>
        <v>JSNY-JS0022-01</v>
      </c>
      <c r="C3016" s="11" t="str">
        <f>IFERROR(INDEX({"北京中裕世纪大酒店";"江苏利特尔绿色包装股份有限公司";"常州市金坛沃德丰电子科技有限公司"},MATCH(D3016,{"BJ_zhongyu";"JS_WX_liteer";"JS_CZ_wodefeng"},0)),"")</f>
        <v>江苏利特尔绿色包装股份有限公司</v>
      </c>
      <c r="D3016" s="11" t="str">
        <f>[1]动作!$G3015</f>
        <v>JS_WX_liteer</v>
      </c>
      <c r="E3016" s="11" t="str">
        <f>[1]动作!$D3015</f>
        <v>分系统1BMS3SOC过低一级故障</v>
      </c>
      <c r="F3016" s="11" t="s">
        <v>177</v>
      </c>
      <c r="G3016" s="12">
        <f>[1]动作!$A3015+[1]动作!$B3015</f>
        <v>43206.48027777778</v>
      </c>
      <c r="H3016" s="12"/>
      <c r="I3016" s="11"/>
    </row>
    <row r="3017" spans="1:9" hidden="1" x14ac:dyDescent="0.3">
      <c r="A3017" s="24">
        <v>3015</v>
      </c>
      <c r="B3017" s="11" t="str">
        <f>IFERROR(INDEX({"JSNY-BJ0001-01";"JSNY-JS0022-01";"JSNY-JS0002-01"},MATCH(D3017,{"BJ_zhongyu";"JS_WX_liteer";"JS_CZ_wodefeng"},0)),"")</f>
        <v>JSNY-JS0022-01</v>
      </c>
      <c r="C3017" s="11" t="str">
        <f>IFERROR(INDEX({"北京中裕世纪大酒店";"江苏利特尔绿色包装股份有限公司";"常州市金坛沃德丰电子科技有限公司"},MATCH(D3017,{"BJ_zhongyu";"JS_WX_liteer";"JS_CZ_wodefeng"},0)),"")</f>
        <v>江苏利特尔绿色包装股份有限公司</v>
      </c>
      <c r="D3017" s="11" t="str">
        <f>[1]动作!$G3016</f>
        <v>JS_WX_liteer</v>
      </c>
      <c r="E3017" s="11" t="str">
        <f>[1]动作!$D3016</f>
        <v>分系统1BMS3SOC过低二级故障</v>
      </c>
      <c r="F3017" s="11" t="s">
        <v>177</v>
      </c>
      <c r="G3017" s="12">
        <f>[1]动作!$A3016+[1]动作!$B3016</f>
        <v>43206.48027777778</v>
      </c>
      <c r="H3017" s="12"/>
      <c r="I3017" s="11"/>
    </row>
    <row r="3018" spans="1:9" hidden="1" x14ac:dyDescent="0.3">
      <c r="A3018" s="24">
        <v>3016</v>
      </c>
      <c r="B3018" s="11" t="str">
        <f>IFERROR(INDEX({"JSNY-BJ0001-01";"JSNY-JS0022-01";"JSNY-JS0002-01"},MATCH(D3018,{"BJ_zhongyu";"JS_WX_liteer";"JS_CZ_wodefeng"},0)),"")</f>
        <v>JSNY-JS0022-01</v>
      </c>
      <c r="C3018" s="11" t="str">
        <f>IFERROR(INDEX({"北京中裕世纪大酒店";"江苏利特尔绿色包装股份有限公司";"常州市金坛沃德丰电子科技有限公司"},MATCH(D3018,{"BJ_zhongyu";"JS_WX_liteer";"JS_CZ_wodefeng"},0)),"")</f>
        <v>江苏利特尔绿色包装股份有限公司</v>
      </c>
      <c r="D3018" s="11" t="str">
        <f>[1]动作!$G3017</f>
        <v>JS_WX_liteer</v>
      </c>
      <c r="E3018" s="11" t="str">
        <f>[1]动作!$D3017</f>
        <v>分系统1BMS3总电压过低一级故障</v>
      </c>
      <c r="F3018" s="11" t="s">
        <v>177</v>
      </c>
      <c r="G3018" s="12">
        <f>[1]动作!$A3017+[1]动作!$B3017</f>
        <v>43206.48033564815</v>
      </c>
      <c r="H3018" s="12"/>
      <c r="I3018" s="11"/>
    </row>
    <row r="3019" spans="1:9" hidden="1" x14ac:dyDescent="0.3">
      <c r="A3019" s="24">
        <v>3017</v>
      </c>
      <c r="B3019" s="11" t="str">
        <f>IFERROR(INDEX({"JSNY-BJ0001-01";"JSNY-JS0022-01";"JSNY-JS0002-01"},MATCH(D3019,{"BJ_zhongyu";"JS_WX_liteer";"JS_CZ_wodefeng"},0)),"")</f>
        <v>JSNY-JS0022-01</v>
      </c>
      <c r="C3019" s="11" t="str">
        <f>IFERROR(INDEX({"北京中裕世纪大酒店";"江苏利特尔绿色包装股份有限公司";"常州市金坛沃德丰电子科技有限公司"},MATCH(D3019,{"BJ_zhongyu";"JS_WX_liteer";"JS_CZ_wodefeng"},0)),"")</f>
        <v>江苏利特尔绿色包装股份有限公司</v>
      </c>
      <c r="D3019" s="11" t="str">
        <f>[1]动作!$G3018</f>
        <v>JS_WX_liteer</v>
      </c>
      <c r="E3019" s="11" t="str">
        <f>[1]动作!$D3018</f>
        <v>分系统1BMS3总电压过低二级故障</v>
      </c>
      <c r="F3019" s="11" t="s">
        <v>177</v>
      </c>
      <c r="G3019" s="12">
        <f>[1]动作!$A3018+[1]动作!$B3018</f>
        <v>43206.48033564815</v>
      </c>
      <c r="H3019" s="12"/>
      <c r="I3019" s="11"/>
    </row>
    <row r="3020" spans="1:9" hidden="1" x14ac:dyDescent="0.3">
      <c r="A3020" s="24">
        <v>3018</v>
      </c>
      <c r="B3020" s="11" t="str">
        <f>IFERROR(INDEX({"JSNY-BJ0001-01";"JSNY-JS0022-01";"JSNY-JS0002-01"},MATCH(D3020,{"BJ_zhongyu";"JS_WX_liteer";"JS_CZ_wodefeng"},0)),"")</f>
        <v>JSNY-JS0022-01</v>
      </c>
      <c r="C3020" s="11" t="str">
        <f>IFERROR(INDEX({"北京中裕世纪大酒店";"江苏利特尔绿色包装股份有限公司";"常州市金坛沃德丰电子科技有限公司"},MATCH(D3020,{"BJ_zhongyu";"JS_WX_liteer";"JS_CZ_wodefeng"},0)),"")</f>
        <v>江苏利特尔绿色包装股份有限公司</v>
      </c>
      <c r="D3020" s="11" t="str">
        <f>[1]动作!$G3019</f>
        <v>JS_WX_liteer</v>
      </c>
      <c r="E3020" s="11" t="str">
        <f>[1]动作!$D3019</f>
        <v>分系统1BMS1总电压过低一级故障</v>
      </c>
      <c r="F3020" s="11" t="s">
        <v>177</v>
      </c>
      <c r="G3020" s="12">
        <f>[1]动作!$A3019+[1]动作!$B3019</f>
        <v>43206.480567129627</v>
      </c>
      <c r="H3020" s="12"/>
      <c r="I3020" s="11"/>
    </row>
    <row r="3021" spans="1:9" hidden="1" x14ac:dyDescent="0.3">
      <c r="A3021" s="24">
        <v>3019</v>
      </c>
      <c r="B3021" s="11" t="str">
        <f>IFERROR(INDEX({"JSNY-BJ0001-01";"JSNY-JS0022-01";"JSNY-JS0002-01"},MATCH(D3021,{"BJ_zhongyu";"JS_WX_liteer";"JS_CZ_wodefeng"},0)),"")</f>
        <v>JSNY-JS0022-01</v>
      </c>
      <c r="C3021" s="11" t="str">
        <f>IFERROR(INDEX({"北京中裕世纪大酒店";"江苏利特尔绿色包装股份有限公司";"常州市金坛沃德丰电子科技有限公司"},MATCH(D3021,{"BJ_zhongyu";"JS_WX_liteer";"JS_CZ_wodefeng"},0)),"")</f>
        <v>江苏利特尔绿色包装股份有限公司</v>
      </c>
      <c r="D3021" s="11" t="str">
        <f>[1]动作!$G3020</f>
        <v>JS_WX_liteer</v>
      </c>
      <c r="E3021" s="11" t="str">
        <f>[1]动作!$D3020</f>
        <v>分系统1BMS1总电压过低二级故障</v>
      </c>
      <c r="F3021" s="11" t="s">
        <v>177</v>
      </c>
      <c r="G3021" s="12">
        <f>[1]动作!$A3020+[1]动作!$B3020</f>
        <v>43206.480567129627</v>
      </c>
      <c r="H3021" s="12"/>
      <c r="I3021" s="11"/>
    </row>
    <row r="3022" spans="1:9" hidden="1" x14ac:dyDescent="0.3">
      <c r="A3022" s="24">
        <v>3020</v>
      </c>
      <c r="B3022" s="11" t="str">
        <f>IFERROR(INDEX({"JSNY-BJ0001-01";"JSNY-JS0022-01";"JSNY-JS0002-01"},MATCH(D3022,{"BJ_zhongyu";"JS_WX_liteer";"JS_CZ_wodefeng"},0)),"")</f>
        <v>JSNY-JS0022-01</v>
      </c>
      <c r="C3022" s="11" t="str">
        <f>IFERROR(INDEX({"北京中裕世纪大酒店";"江苏利特尔绿色包装股份有限公司";"常州市金坛沃德丰电子科技有限公司"},MATCH(D3022,{"BJ_zhongyu";"JS_WX_liteer";"JS_CZ_wodefeng"},0)),"")</f>
        <v>江苏利特尔绿色包装股份有限公司</v>
      </c>
      <c r="D3022" s="11" t="str">
        <f>[1]动作!$G3021</f>
        <v>JS_WX_liteer</v>
      </c>
      <c r="E3022" s="11" t="str">
        <f>[1]动作!$D3021</f>
        <v>分系统1BMS4总电压过低一级故障</v>
      </c>
      <c r="F3022" s="11" t="s">
        <v>177</v>
      </c>
      <c r="G3022" s="12">
        <f>[1]动作!$A3021+[1]动作!$B3021</f>
        <v>43206.480624999997</v>
      </c>
      <c r="H3022" s="12"/>
      <c r="I3022" s="11"/>
    </row>
    <row r="3023" spans="1:9" hidden="1" x14ac:dyDescent="0.3">
      <c r="A3023" s="24">
        <v>3021</v>
      </c>
      <c r="B3023" s="11" t="str">
        <f>IFERROR(INDEX({"JSNY-BJ0001-01";"JSNY-JS0022-01";"JSNY-JS0002-01"},MATCH(D3023,{"BJ_zhongyu";"JS_WX_liteer";"JS_CZ_wodefeng"},0)),"")</f>
        <v>JSNY-JS0022-01</v>
      </c>
      <c r="C3023" s="11" t="str">
        <f>IFERROR(INDEX({"北京中裕世纪大酒店";"江苏利特尔绿色包装股份有限公司";"常州市金坛沃德丰电子科技有限公司"},MATCH(D3023,{"BJ_zhongyu";"JS_WX_liteer";"JS_CZ_wodefeng"},0)),"")</f>
        <v>江苏利特尔绿色包装股份有限公司</v>
      </c>
      <c r="D3023" s="11" t="str">
        <f>[1]动作!$G3022</f>
        <v>JS_WX_liteer</v>
      </c>
      <c r="E3023" s="11" t="str">
        <f>[1]动作!$D3022</f>
        <v>分系统1BMS4总电压过低二级故障</v>
      </c>
      <c r="F3023" s="11" t="s">
        <v>177</v>
      </c>
      <c r="G3023" s="12">
        <f>[1]动作!$A3022+[1]动作!$B3022</f>
        <v>43206.480624999997</v>
      </c>
      <c r="H3023" s="12"/>
      <c r="I3023" s="11"/>
    </row>
    <row r="3024" spans="1:9" hidden="1" x14ac:dyDescent="0.3">
      <c r="A3024" s="24">
        <v>3022</v>
      </c>
      <c r="B3024" s="11" t="str">
        <f>IFERROR(INDEX({"JSNY-BJ0001-01";"JSNY-JS0022-01";"JSNY-JS0002-01"},MATCH(D3024,{"BJ_zhongyu";"JS_WX_liteer";"JS_CZ_wodefeng"},0)),"")</f>
        <v>JSNY-JS0022-01</v>
      </c>
      <c r="C3024" s="11" t="str">
        <f>IFERROR(INDEX({"北京中裕世纪大酒店";"江苏利特尔绿色包装股份有限公司";"常州市金坛沃德丰电子科技有限公司"},MATCH(D3024,{"BJ_zhongyu";"JS_WX_liteer";"JS_CZ_wodefeng"},0)),"")</f>
        <v>江苏利特尔绿色包装股份有限公司</v>
      </c>
      <c r="D3024" s="11" t="str">
        <f>[1]动作!$G3023</f>
        <v>JS_WX_liteer</v>
      </c>
      <c r="E3024" s="11" t="str">
        <f>[1]动作!$D3023</f>
        <v>分系统1BMS2总电压过低一级故障</v>
      </c>
      <c r="F3024" s="11" t="s">
        <v>177</v>
      </c>
      <c r="G3024" s="12">
        <f>[1]动作!$A3023+[1]动作!$B3023</f>
        <v>43206.480914351851</v>
      </c>
      <c r="H3024" s="12"/>
      <c r="I3024" s="11"/>
    </row>
    <row r="3025" spans="1:9" hidden="1" x14ac:dyDescent="0.3">
      <c r="A3025" s="24">
        <v>3023</v>
      </c>
      <c r="B3025" s="11" t="str">
        <f>IFERROR(INDEX({"JSNY-BJ0001-01";"JSNY-JS0022-01";"JSNY-JS0002-01"},MATCH(D3025,{"BJ_zhongyu";"JS_WX_liteer";"JS_CZ_wodefeng"},0)),"")</f>
        <v>JSNY-JS0022-01</v>
      </c>
      <c r="C3025" s="11" t="str">
        <f>IFERROR(INDEX({"北京中裕世纪大酒店";"江苏利特尔绿色包装股份有限公司";"常州市金坛沃德丰电子科技有限公司"},MATCH(D3025,{"BJ_zhongyu";"JS_WX_liteer";"JS_CZ_wodefeng"},0)),"")</f>
        <v>江苏利特尔绿色包装股份有限公司</v>
      </c>
      <c r="D3025" s="11" t="str">
        <f>[1]动作!$G3024</f>
        <v>JS_WX_liteer</v>
      </c>
      <c r="E3025" s="11" t="str">
        <f>[1]动作!$D3024</f>
        <v>分系统1BMS2总电压过低二级故障</v>
      </c>
      <c r="F3025" s="11" t="s">
        <v>177</v>
      </c>
      <c r="G3025" s="12">
        <f>[1]动作!$A3024+[1]动作!$B3024</f>
        <v>43206.480914351851</v>
      </c>
      <c r="H3025" s="12"/>
      <c r="I3025" s="11"/>
    </row>
    <row r="3026" spans="1:9" hidden="1" x14ac:dyDescent="0.3">
      <c r="A3026" s="24">
        <v>3024</v>
      </c>
      <c r="B3026" s="11" t="str">
        <f>IFERROR(INDEX({"JSNY-BJ0001-01";"JSNY-JS0022-01";"JSNY-JS0002-01"},MATCH(D3026,{"BJ_zhongyu";"JS_WX_liteer";"JS_CZ_wodefeng"},0)),"")</f>
        <v>JSNY-JS0022-01</v>
      </c>
      <c r="C3026" s="11" t="str">
        <f>IFERROR(INDEX({"北京中裕世纪大酒店";"江苏利特尔绿色包装股份有限公司";"常州市金坛沃德丰电子科技有限公司"},MATCH(D3026,{"BJ_zhongyu";"JS_WX_liteer";"JS_CZ_wodefeng"},0)),"")</f>
        <v>江苏利特尔绿色包装股份有限公司</v>
      </c>
      <c r="D3026" s="11" t="str">
        <f>[1]动作!$G3025</f>
        <v>JS_WX_liteer</v>
      </c>
      <c r="E3026" s="11" t="str">
        <f>[1]动作!$D3025</f>
        <v>分系统1BMS7总电压过低一级故障</v>
      </c>
      <c r="F3026" s="11" t="s">
        <v>177</v>
      </c>
      <c r="G3026" s="12">
        <f>[1]动作!$A3025+[1]动作!$B3025</f>
        <v>43206.48097222222</v>
      </c>
      <c r="H3026" s="12"/>
      <c r="I3026" s="11"/>
    </row>
    <row r="3027" spans="1:9" hidden="1" x14ac:dyDescent="0.3">
      <c r="A3027" s="24">
        <v>3025</v>
      </c>
      <c r="B3027" s="11" t="str">
        <f>IFERROR(INDEX({"JSNY-BJ0001-01";"JSNY-JS0022-01";"JSNY-JS0002-01"},MATCH(D3027,{"BJ_zhongyu";"JS_WX_liteer";"JS_CZ_wodefeng"},0)),"")</f>
        <v>JSNY-JS0022-01</v>
      </c>
      <c r="C3027" s="11" t="str">
        <f>IFERROR(INDEX({"北京中裕世纪大酒店";"江苏利特尔绿色包装股份有限公司";"常州市金坛沃德丰电子科技有限公司"},MATCH(D3027,{"BJ_zhongyu";"JS_WX_liteer";"JS_CZ_wodefeng"},0)),"")</f>
        <v>江苏利特尔绿色包装股份有限公司</v>
      </c>
      <c r="D3027" s="11" t="str">
        <f>[1]动作!$G3026</f>
        <v>JS_WX_liteer</v>
      </c>
      <c r="E3027" s="11" t="str">
        <f>[1]动作!$D3026</f>
        <v>分系统1BMS7总电压过低二级故障</v>
      </c>
      <c r="F3027" s="11" t="s">
        <v>177</v>
      </c>
      <c r="G3027" s="12">
        <f>[1]动作!$A3026+[1]动作!$B3026</f>
        <v>43206.48097222222</v>
      </c>
      <c r="H3027" s="12"/>
      <c r="I3027" s="11"/>
    </row>
    <row r="3028" spans="1:9" hidden="1" x14ac:dyDescent="0.3">
      <c r="A3028" s="24">
        <v>3026</v>
      </c>
      <c r="B3028" s="11" t="str">
        <f>IFERROR(INDEX({"JSNY-BJ0001-01";"JSNY-JS0022-01";"JSNY-JS0002-01"},MATCH(D3028,{"BJ_zhongyu";"JS_WX_liteer";"JS_CZ_wodefeng"},0)),"")</f>
        <v>JSNY-JS0022-01</v>
      </c>
      <c r="C3028" s="11" t="str">
        <f>IFERROR(INDEX({"北京中裕世纪大酒店";"江苏利特尔绿色包装股份有限公司";"常州市金坛沃德丰电子科技有限公司"},MATCH(D3028,{"BJ_zhongyu";"JS_WX_liteer";"JS_CZ_wodefeng"},0)),"")</f>
        <v>江苏利特尔绿色包装股份有限公司</v>
      </c>
      <c r="D3028" s="11" t="str">
        <f>[1]动作!$G3027</f>
        <v>JS_WX_liteer</v>
      </c>
      <c r="E3028" s="11" t="str">
        <f>[1]动作!$D3027</f>
        <v>分系统1BMS5总电压过低一级故障</v>
      </c>
      <c r="F3028" s="11" t="s">
        <v>177</v>
      </c>
      <c r="G3028" s="12">
        <f>[1]动作!$A3027+[1]动作!$B3027</f>
        <v>43206.481030092589</v>
      </c>
      <c r="H3028" s="12"/>
      <c r="I3028" s="11"/>
    </row>
    <row r="3029" spans="1:9" hidden="1" x14ac:dyDescent="0.3">
      <c r="A3029" s="24">
        <v>3027</v>
      </c>
      <c r="B3029" s="11" t="str">
        <f>IFERROR(INDEX({"JSNY-BJ0001-01";"JSNY-JS0022-01";"JSNY-JS0002-01"},MATCH(D3029,{"BJ_zhongyu";"JS_WX_liteer";"JS_CZ_wodefeng"},0)),"")</f>
        <v>JSNY-JS0022-01</v>
      </c>
      <c r="C3029" s="11" t="str">
        <f>IFERROR(INDEX({"北京中裕世纪大酒店";"江苏利特尔绿色包装股份有限公司";"常州市金坛沃德丰电子科技有限公司"},MATCH(D3029,{"BJ_zhongyu";"JS_WX_liteer";"JS_CZ_wodefeng"},0)),"")</f>
        <v>江苏利特尔绿色包装股份有限公司</v>
      </c>
      <c r="D3029" s="11" t="str">
        <f>[1]动作!$G3028</f>
        <v>JS_WX_liteer</v>
      </c>
      <c r="E3029" s="11" t="str">
        <f>[1]动作!$D3028</f>
        <v>分系统1BMS5总电压过低二级故障</v>
      </c>
      <c r="F3029" s="11" t="s">
        <v>177</v>
      </c>
      <c r="G3029" s="12">
        <f>[1]动作!$A3028+[1]动作!$B3028</f>
        <v>43206.481030092589</v>
      </c>
      <c r="H3029" s="12"/>
      <c r="I3029" s="11"/>
    </row>
    <row r="3030" spans="1:9" hidden="1" x14ac:dyDescent="0.3">
      <c r="A3030" s="24">
        <v>3028</v>
      </c>
      <c r="B3030" s="11" t="str">
        <f>IFERROR(INDEX({"JSNY-BJ0001-01";"JSNY-JS0022-01";"JSNY-JS0002-01"},MATCH(D3030,{"BJ_zhongyu";"JS_WX_liteer";"JS_CZ_wodefeng"},0)),"")</f>
        <v>JSNY-JS0022-01</v>
      </c>
      <c r="C3030" s="11" t="str">
        <f>IFERROR(INDEX({"北京中裕世纪大酒店";"江苏利特尔绿色包装股份有限公司";"常州市金坛沃德丰电子科技有限公司"},MATCH(D3030,{"BJ_zhongyu";"JS_WX_liteer";"JS_CZ_wodefeng"},0)),"")</f>
        <v>江苏利特尔绿色包装股份有限公司</v>
      </c>
      <c r="D3030" s="11" t="str">
        <f>[1]动作!$G3029</f>
        <v>JS_WX_liteer</v>
      </c>
      <c r="E3030" s="11" t="str">
        <f>[1]动作!$D3029</f>
        <v>分系统1BMS5SOC过低一级故障</v>
      </c>
      <c r="F3030" s="11" t="s">
        <v>177</v>
      </c>
      <c r="G3030" s="12">
        <f>[1]动作!$A3029+[1]动作!$B3029</f>
        <v>43206.481030092589</v>
      </c>
      <c r="H3030" s="12"/>
      <c r="I3030" s="11"/>
    </row>
    <row r="3031" spans="1:9" hidden="1" x14ac:dyDescent="0.3">
      <c r="A3031" s="24">
        <v>3029</v>
      </c>
      <c r="B3031" s="11" t="str">
        <f>IFERROR(INDEX({"JSNY-BJ0001-01";"JSNY-JS0022-01";"JSNY-JS0002-01"},MATCH(D3031,{"BJ_zhongyu";"JS_WX_liteer";"JS_CZ_wodefeng"},0)),"")</f>
        <v>JSNY-JS0022-01</v>
      </c>
      <c r="C3031" s="11" t="str">
        <f>IFERROR(INDEX({"北京中裕世纪大酒店";"江苏利特尔绿色包装股份有限公司";"常州市金坛沃德丰电子科技有限公司"},MATCH(D3031,{"BJ_zhongyu";"JS_WX_liteer";"JS_CZ_wodefeng"},0)),"")</f>
        <v>江苏利特尔绿色包装股份有限公司</v>
      </c>
      <c r="D3031" s="11" t="str">
        <f>[1]动作!$G3030</f>
        <v>JS_WX_liteer</v>
      </c>
      <c r="E3031" s="11" t="str">
        <f>[1]动作!$D3030</f>
        <v>分系统1BMS5SOC过低二级故障</v>
      </c>
      <c r="F3031" s="11" t="s">
        <v>177</v>
      </c>
      <c r="G3031" s="12">
        <f>[1]动作!$A3030+[1]动作!$B3030</f>
        <v>43206.481030092589</v>
      </c>
      <c r="H3031" s="12"/>
      <c r="I3031" s="11"/>
    </row>
    <row r="3032" spans="1:9" hidden="1" x14ac:dyDescent="0.3">
      <c r="A3032" s="24">
        <v>3030</v>
      </c>
      <c r="B3032" s="11" t="str">
        <f>IFERROR(INDEX({"JSNY-BJ0001-01";"JSNY-JS0022-01";"JSNY-JS0002-01"},MATCH(D3032,{"BJ_zhongyu";"JS_WX_liteer";"JS_CZ_wodefeng"},0)),"")</f>
        <v>JSNY-JS0022-01</v>
      </c>
      <c r="C3032" s="11" t="str">
        <f>IFERROR(INDEX({"北京中裕世纪大酒店";"江苏利特尔绿色包装股份有限公司";"常州市金坛沃德丰电子科技有限公司"},MATCH(D3032,{"BJ_zhongyu";"JS_WX_liteer";"JS_CZ_wodefeng"},0)),"")</f>
        <v>江苏利特尔绿色包装股份有限公司</v>
      </c>
      <c r="D3032" s="11" t="str">
        <f>[1]动作!$G3031</f>
        <v>JS_WX_liteer</v>
      </c>
      <c r="E3032" s="11" t="str">
        <f>[1]动作!$D3031</f>
        <v>分系统1BMS6总电压过低一级故障</v>
      </c>
      <c r="F3032" s="11" t="s">
        <v>177</v>
      </c>
      <c r="G3032" s="12">
        <f>[1]动作!$A3031+[1]动作!$B3031</f>
        <v>43206.481145833335</v>
      </c>
      <c r="H3032" s="12"/>
      <c r="I3032" s="11"/>
    </row>
    <row r="3033" spans="1:9" hidden="1" x14ac:dyDescent="0.3">
      <c r="A3033" s="24">
        <v>3031</v>
      </c>
      <c r="B3033" s="11" t="str">
        <f>IFERROR(INDEX({"JSNY-BJ0001-01";"JSNY-JS0022-01";"JSNY-JS0002-01"},MATCH(D3033,{"BJ_zhongyu";"JS_WX_liteer";"JS_CZ_wodefeng"},0)),"")</f>
        <v>JSNY-JS0022-01</v>
      </c>
      <c r="C3033" s="11" t="str">
        <f>IFERROR(INDEX({"北京中裕世纪大酒店";"江苏利特尔绿色包装股份有限公司";"常州市金坛沃德丰电子科技有限公司"},MATCH(D3033,{"BJ_zhongyu";"JS_WX_liteer";"JS_CZ_wodefeng"},0)),"")</f>
        <v>江苏利特尔绿色包装股份有限公司</v>
      </c>
      <c r="D3033" s="11" t="str">
        <f>[1]动作!$G3032</f>
        <v>JS_WX_liteer</v>
      </c>
      <c r="E3033" s="11" t="str">
        <f>[1]动作!$D3032</f>
        <v>分系统1BMS6总电压过低二级故障</v>
      </c>
      <c r="F3033" s="11" t="s">
        <v>177</v>
      </c>
      <c r="G3033" s="12">
        <f>[1]动作!$A3032+[1]动作!$B3032</f>
        <v>43206.481145833335</v>
      </c>
      <c r="H3033" s="12"/>
      <c r="I3033" s="11"/>
    </row>
    <row r="3034" spans="1:9" hidden="1" x14ac:dyDescent="0.3">
      <c r="A3034" s="24">
        <v>3032</v>
      </c>
      <c r="B3034" s="11" t="str">
        <f>IFERROR(INDEX({"JSNY-BJ0001-01";"JSNY-JS0022-01";"JSNY-JS0002-01"},MATCH(D3034,{"BJ_zhongyu";"JS_WX_liteer";"JS_CZ_wodefeng"},0)),"")</f>
        <v>JSNY-JS0022-01</v>
      </c>
      <c r="C3034" s="11" t="str">
        <f>IFERROR(INDEX({"北京中裕世纪大酒店";"江苏利特尔绿色包装股份有限公司";"常州市金坛沃德丰电子科技有限公司"},MATCH(D3034,{"BJ_zhongyu";"JS_WX_liteer";"JS_CZ_wodefeng"},0)),"")</f>
        <v>江苏利特尔绿色包装股份有限公司</v>
      </c>
      <c r="D3034" s="11" t="str">
        <f>[1]动作!$G3033</f>
        <v>JS_WX_liteer</v>
      </c>
      <c r="E3034" s="11" t="str">
        <f>[1]动作!$D3033</f>
        <v>分系统1BMS9SOC过低一级故障</v>
      </c>
      <c r="F3034" s="11" t="s">
        <v>177</v>
      </c>
      <c r="G3034" s="12">
        <f>[1]动作!$A3033+[1]动作!$B3033</f>
        <v>43206.481261574074</v>
      </c>
      <c r="H3034" s="12"/>
      <c r="I3034" s="11"/>
    </row>
    <row r="3035" spans="1:9" hidden="1" x14ac:dyDescent="0.3">
      <c r="A3035" s="24">
        <v>3033</v>
      </c>
      <c r="B3035" s="11" t="str">
        <f>IFERROR(INDEX({"JSNY-BJ0001-01";"JSNY-JS0022-01";"JSNY-JS0002-01"},MATCH(D3035,{"BJ_zhongyu";"JS_WX_liteer";"JS_CZ_wodefeng"},0)),"")</f>
        <v>JSNY-JS0022-01</v>
      </c>
      <c r="C3035" s="11" t="str">
        <f>IFERROR(INDEX({"北京中裕世纪大酒店";"江苏利特尔绿色包装股份有限公司";"常州市金坛沃德丰电子科技有限公司"},MATCH(D3035,{"BJ_zhongyu";"JS_WX_liteer";"JS_CZ_wodefeng"},0)),"")</f>
        <v>江苏利特尔绿色包装股份有限公司</v>
      </c>
      <c r="D3035" s="11" t="str">
        <f>[1]动作!$G3034</f>
        <v>JS_WX_liteer</v>
      </c>
      <c r="E3035" s="11" t="str">
        <f>[1]动作!$D3034</f>
        <v>分系统1BMS9SOC过低二级故障</v>
      </c>
      <c r="F3035" s="11" t="s">
        <v>177</v>
      </c>
      <c r="G3035" s="12">
        <f>[1]动作!$A3034+[1]动作!$B3034</f>
        <v>43206.481261574074</v>
      </c>
      <c r="H3035" s="12"/>
      <c r="I3035" s="11"/>
    </row>
    <row r="3036" spans="1:9" hidden="1" x14ac:dyDescent="0.3">
      <c r="A3036" s="24">
        <v>3034</v>
      </c>
      <c r="B3036" s="11" t="str">
        <f>IFERROR(INDEX({"JSNY-BJ0001-01";"JSNY-JS0022-01";"JSNY-JS0002-01"},MATCH(D3036,{"BJ_zhongyu";"JS_WX_liteer";"JS_CZ_wodefeng"},0)),"")</f>
        <v>JSNY-JS0022-01</v>
      </c>
      <c r="C3036" s="11" t="str">
        <f>IFERROR(INDEX({"北京中裕世纪大酒店";"江苏利特尔绿色包装股份有限公司";"常州市金坛沃德丰电子科技有限公司"},MATCH(D3036,{"BJ_zhongyu";"JS_WX_liteer";"JS_CZ_wodefeng"},0)),"")</f>
        <v>江苏利特尔绿色包装股份有限公司</v>
      </c>
      <c r="D3036" s="11" t="str">
        <f>[1]动作!$G3035</f>
        <v>JS_WX_liteer</v>
      </c>
      <c r="E3036" s="11" t="str">
        <f>[1]动作!$D3035</f>
        <v>分系统1BMS8SOC过低一级故障</v>
      </c>
      <c r="F3036" s="11" t="s">
        <v>177</v>
      </c>
      <c r="G3036" s="12">
        <f>[1]动作!$A3035+[1]动作!$B3035</f>
        <v>43206.481608796297</v>
      </c>
      <c r="H3036" s="12"/>
      <c r="I3036" s="11"/>
    </row>
    <row r="3037" spans="1:9" hidden="1" x14ac:dyDescent="0.3">
      <c r="A3037" s="24">
        <v>3035</v>
      </c>
      <c r="B3037" s="11" t="str">
        <f>IFERROR(INDEX({"JSNY-BJ0001-01";"JSNY-JS0022-01";"JSNY-JS0002-01"},MATCH(D3037,{"BJ_zhongyu";"JS_WX_liteer";"JS_CZ_wodefeng"},0)),"")</f>
        <v>JSNY-JS0022-01</v>
      </c>
      <c r="C3037" s="11" t="str">
        <f>IFERROR(INDEX({"北京中裕世纪大酒店";"江苏利特尔绿色包装股份有限公司";"常州市金坛沃德丰电子科技有限公司"},MATCH(D3037,{"BJ_zhongyu";"JS_WX_liteer";"JS_CZ_wodefeng"},0)),"")</f>
        <v>江苏利特尔绿色包装股份有限公司</v>
      </c>
      <c r="D3037" s="11" t="str">
        <f>[1]动作!$G3036</f>
        <v>JS_WX_liteer</v>
      </c>
      <c r="E3037" s="11" t="str">
        <f>[1]动作!$D3036</f>
        <v>分系统1BMS8SOC过低二级故障</v>
      </c>
      <c r="F3037" s="11" t="s">
        <v>177</v>
      </c>
      <c r="G3037" s="12">
        <f>[1]动作!$A3036+[1]动作!$B3036</f>
        <v>43206.481608796297</v>
      </c>
      <c r="H3037" s="12"/>
      <c r="I3037" s="11"/>
    </row>
    <row r="3038" spans="1:9" hidden="1" x14ac:dyDescent="0.3">
      <c r="A3038" s="24">
        <v>3036</v>
      </c>
      <c r="B3038" s="11" t="str">
        <f>IFERROR(INDEX({"JSNY-BJ0001-01";"JSNY-JS0022-01";"JSNY-JS0002-01"},MATCH(D3038,{"BJ_zhongyu";"JS_WX_liteer";"JS_CZ_wodefeng"},0)),"")</f>
        <v>JSNY-JS0022-01</v>
      </c>
      <c r="C3038" s="11" t="str">
        <f>IFERROR(INDEX({"北京中裕世纪大酒店";"江苏利特尔绿色包装股份有限公司";"常州市金坛沃德丰电子科技有限公司"},MATCH(D3038,{"BJ_zhongyu";"JS_WX_liteer";"JS_CZ_wodefeng"},0)),"")</f>
        <v>江苏利特尔绿色包装股份有限公司</v>
      </c>
      <c r="D3038" s="11" t="str">
        <f>[1]动作!$G3037</f>
        <v>JS_WX_liteer</v>
      </c>
      <c r="E3038" s="11" t="str">
        <f>[1]动作!$D3037</f>
        <v>分系统1BMS7SOC过低一级故障</v>
      </c>
      <c r="F3038" s="11" t="s">
        <v>177</v>
      </c>
      <c r="G3038" s="12">
        <f>[1]动作!$A3037+[1]动作!$B3037</f>
        <v>43206.482881944445</v>
      </c>
      <c r="H3038" s="12"/>
      <c r="I3038" s="11"/>
    </row>
    <row r="3039" spans="1:9" hidden="1" x14ac:dyDescent="0.3">
      <c r="A3039" s="24">
        <v>3037</v>
      </c>
      <c r="B3039" s="11" t="str">
        <f>IFERROR(INDEX({"JSNY-BJ0001-01";"JSNY-JS0022-01";"JSNY-JS0002-01"},MATCH(D3039,{"BJ_zhongyu";"JS_WX_liteer";"JS_CZ_wodefeng"},0)),"")</f>
        <v>JSNY-JS0022-01</v>
      </c>
      <c r="C3039" s="11" t="str">
        <f>IFERROR(INDEX({"北京中裕世纪大酒店";"江苏利特尔绿色包装股份有限公司";"常州市金坛沃德丰电子科技有限公司"},MATCH(D3039,{"BJ_zhongyu";"JS_WX_liteer";"JS_CZ_wodefeng"},0)),"")</f>
        <v>江苏利特尔绿色包装股份有限公司</v>
      </c>
      <c r="D3039" s="11" t="str">
        <f>[1]动作!$G3038</f>
        <v>JS_WX_liteer</v>
      </c>
      <c r="E3039" s="11" t="str">
        <f>[1]动作!$D3038</f>
        <v>分系统1BMS7SOC过低二级故障</v>
      </c>
      <c r="F3039" s="11" t="s">
        <v>177</v>
      </c>
      <c r="G3039" s="12">
        <f>[1]动作!$A3038+[1]动作!$B3038</f>
        <v>43206.482881944445</v>
      </c>
      <c r="H3039" s="12"/>
      <c r="I3039" s="11"/>
    </row>
    <row r="3040" spans="1:9" hidden="1" x14ac:dyDescent="0.3">
      <c r="A3040" s="24">
        <v>3038</v>
      </c>
      <c r="B3040" s="11" t="str">
        <f>IFERROR(INDEX({"JSNY-BJ0001-01";"JSNY-JS0022-01";"JSNY-JS0002-01"},MATCH(D3040,{"BJ_zhongyu";"JS_WX_liteer";"JS_CZ_wodefeng"},0)),"")</f>
        <v>JSNY-JS0022-01</v>
      </c>
      <c r="C3040" s="11" t="str">
        <f>IFERROR(INDEX({"北京中裕世纪大酒店";"江苏利特尔绿色包装股份有限公司";"常州市金坛沃德丰电子科技有限公司"},MATCH(D3040,{"BJ_zhongyu";"JS_WX_liteer";"JS_CZ_wodefeng"},0)),"")</f>
        <v>江苏利特尔绿色包装股份有限公司</v>
      </c>
      <c r="D3040" s="11" t="str">
        <f>[1]动作!$G3039</f>
        <v>JS_WX_liteer</v>
      </c>
      <c r="E3040" s="11" t="str">
        <f>[1]动作!$D3039</f>
        <v>分系统1BMS6SOC过低一级故障</v>
      </c>
      <c r="F3040" s="11" t="s">
        <v>177</v>
      </c>
      <c r="G3040" s="12">
        <f>[1]动作!$A3039+[1]动作!$B3039</f>
        <v>43206.484849537039</v>
      </c>
      <c r="H3040" s="12"/>
      <c r="I3040" s="11"/>
    </row>
    <row r="3041" spans="1:9" hidden="1" x14ac:dyDescent="0.3">
      <c r="A3041" s="24">
        <v>3039</v>
      </c>
      <c r="B3041" s="11" t="str">
        <f>IFERROR(INDEX({"JSNY-BJ0001-01";"JSNY-JS0022-01";"JSNY-JS0002-01"},MATCH(D3041,{"BJ_zhongyu";"JS_WX_liteer";"JS_CZ_wodefeng"},0)),"")</f>
        <v>JSNY-JS0022-01</v>
      </c>
      <c r="C3041" s="11" t="str">
        <f>IFERROR(INDEX({"北京中裕世纪大酒店";"江苏利特尔绿色包装股份有限公司";"常州市金坛沃德丰电子科技有限公司"},MATCH(D3041,{"BJ_zhongyu";"JS_WX_liteer";"JS_CZ_wodefeng"},0)),"")</f>
        <v>江苏利特尔绿色包装股份有限公司</v>
      </c>
      <c r="D3041" s="11" t="str">
        <f>[1]动作!$G3040</f>
        <v>JS_WX_liteer</v>
      </c>
      <c r="E3041" s="11" t="str">
        <f>[1]动作!$D3040</f>
        <v>分系统1BMS6SOC过低二级故障</v>
      </c>
      <c r="F3041" s="11" t="s">
        <v>177</v>
      </c>
      <c r="G3041" s="12">
        <f>[1]动作!$A3040+[1]动作!$B3040</f>
        <v>43206.484849537039</v>
      </c>
      <c r="H3041" s="12"/>
      <c r="I3041" s="11"/>
    </row>
    <row r="3042" spans="1:9" hidden="1" x14ac:dyDescent="0.3">
      <c r="A3042" s="24">
        <v>3040</v>
      </c>
      <c r="B3042" s="11" t="str">
        <f>IFERROR(INDEX({"JSNY-BJ0001-01";"JSNY-JS0022-01";"JSNY-JS0002-01"},MATCH(D3042,{"BJ_zhongyu";"JS_WX_liteer";"JS_CZ_wodefeng"},0)),"")</f>
        <v>JSNY-JS0022-01</v>
      </c>
      <c r="C3042" s="11" t="str">
        <f>IFERROR(INDEX({"北京中裕世纪大酒店";"江苏利特尔绿色包装股份有限公司";"常州市金坛沃德丰电子科技有限公司"},MATCH(D3042,{"BJ_zhongyu";"JS_WX_liteer";"JS_CZ_wodefeng"},0)),"")</f>
        <v>江苏利特尔绿色包装股份有限公司</v>
      </c>
      <c r="D3042" s="11" t="str">
        <f>[1]动作!$G3041</f>
        <v>JS_WX_liteer</v>
      </c>
      <c r="E3042" s="11" t="str">
        <f>[1]动作!$D3041</f>
        <v>分系统1BMS1SOC过低一级故障</v>
      </c>
      <c r="F3042" s="11" t="s">
        <v>177</v>
      </c>
      <c r="G3042" s="12">
        <f>[1]动作!$A3041+[1]动作!$B3041</f>
        <v>43206.484907407408</v>
      </c>
      <c r="H3042" s="12"/>
      <c r="I3042" s="11"/>
    </row>
    <row r="3043" spans="1:9" hidden="1" x14ac:dyDescent="0.3">
      <c r="A3043" s="24">
        <v>3041</v>
      </c>
      <c r="B3043" s="11" t="str">
        <f>IFERROR(INDEX({"JSNY-BJ0001-01";"JSNY-JS0022-01";"JSNY-JS0002-01"},MATCH(D3043,{"BJ_zhongyu";"JS_WX_liteer";"JS_CZ_wodefeng"},0)),"")</f>
        <v>JSNY-JS0022-01</v>
      </c>
      <c r="C3043" s="11" t="str">
        <f>IFERROR(INDEX({"北京中裕世纪大酒店";"江苏利特尔绿色包装股份有限公司";"常州市金坛沃德丰电子科技有限公司"},MATCH(D3043,{"BJ_zhongyu";"JS_WX_liteer";"JS_CZ_wodefeng"},0)),"")</f>
        <v>江苏利特尔绿色包装股份有限公司</v>
      </c>
      <c r="D3043" s="11" t="str">
        <f>[1]动作!$G3042</f>
        <v>JS_WX_liteer</v>
      </c>
      <c r="E3043" s="11" t="str">
        <f>[1]动作!$D3042</f>
        <v>分系统1BMS1SOC过低二级故障</v>
      </c>
      <c r="F3043" s="11" t="s">
        <v>177</v>
      </c>
      <c r="G3043" s="12">
        <f>[1]动作!$A3042+[1]动作!$B3042</f>
        <v>43206.484907407408</v>
      </c>
      <c r="H3043" s="12"/>
      <c r="I3043" s="11"/>
    </row>
    <row r="3044" spans="1:9" hidden="1" x14ac:dyDescent="0.3">
      <c r="A3044" s="24">
        <v>3042</v>
      </c>
      <c r="B3044" s="11" t="str">
        <f>IFERROR(INDEX({"JSNY-BJ0001-01";"JSNY-JS0022-01";"JSNY-JS0002-01"},MATCH(D3044,{"BJ_zhongyu";"JS_WX_liteer";"JS_CZ_wodefeng"},0)),"")</f>
        <v>JSNY-JS0022-01</v>
      </c>
      <c r="C3044" s="11" t="str">
        <f>IFERROR(INDEX({"北京中裕世纪大酒店";"江苏利特尔绿色包装股份有限公司";"常州市金坛沃德丰电子科技有限公司"},MATCH(D3044,{"BJ_zhongyu";"JS_WX_liteer";"JS_CZ_wodefeng"},0)),"")</f>
        <v>江苏利特尔绿色包装股份有限公司</v>
      </c>
      <c r="D3044" s="11" t="str">
        <f>[1]动作!$G3043</f>
        <v>JS_WX_liteer</v>
      </c>
      <c r="E3044" s="11" t="str">
        <f>[1]动作!$D3043</f>
        <v>分系统1BMS2SOC过低一级故障</v>
      </c>
      <c r="F3044" s="11" t="s">
        <v>177</v>
      </c>
      <c r="G3044" s="12">
        <f>[1]动作!$A3043+[1]动作!$B3043</f>
        <v>43206.485601851855</v>
      </c>
      <c r="H3044" s="12"/>
      <c r="I3044" s="11"/>
    </row>
    <row r="3045" spans="1:9" hidden="1" x14ac:dyDescent="0.3">
      <c r="A3045" s="24">
        <v>3043</v>
      </c>
      <c r="B3045" s="11" t="str">
        <f>IFERROR(INDEX({"JSNY-BJ0001-01";"JSNY-JS0022-01";"JSNY-JS0002-01"},MATCH(D3045,{"BJ_zhongyu";"JS_WX_liteer";"JS_CZ_wodefeng"},0)),"")</f>
        <v>JSNY-JS0022-01</v>
      </c>
      <c r="C3045" s="11" t="str">
        <f>IFERROR(INDEX({"北京中裕世纪大酒店";"江苏利特尔绿色包装股份有限公司";"常州市金坛沃德丰电子科技有限公司"},MATCH(D3045,{"BJ_zhongyu";"JS_WX_liteer";"JS_CZ_wodefeng"},0)),"")</f>
        <v>江苏利特尔绿色包装股份有限公司</v>
      </c>
      <c r="D3045" s="11" t="str">
        <f>[1]动作!$G3044</f>
        <v>JS_WX_liteer</v>
      </c>
      <c r="E3045" s="11" t="str">
        <f>[1]动作!$D3044</f>
        <v>分系统1BMS2SOC过低二级故障</v>
      </c>
      <c r="F3045" s="11" t="s">
        <v>177</v>
      </c>
      <c r="G3045" s="12">
        <f>[1]动作!$A3044+[1]动作!$B3044</f>
        <v>43206.485601851855</v>
      </c>
      <c r="H3045" s="12"/>
      <c r="I3045" s="11"/>
    </row>
    <row r="3046" spans="1:9" hidden="1" x14ac:dyDescent="0.3">
      <c r="A3046" s="24">
        <v>3044</v>
      </c>
      <c r="B3046" s="11" t="str">
        <f>IFERROR(INDEX({"JSNY-BJ0001-01";"JSNY-JS0022-01";"JSNY-JS0002-01"},MATCH(D3046,{"BJ_zhongyu";"JS_WX_liteer";"JS_CZ_wodefeng"},0)),"")</f>
        <v>JSNY-JS0022-01</v>
      </c>
      <c r="C3046" s="11" t="str">
        <f>IFERROR(INDEX({"北京中裕世纪大酒店";"江苏利特尔绿色包装股份有限公司";"常州市金坛沃德丰电子科技有限公司"},MATCH(D3046,{"BJ_zhongyu";"JS_WX_liteer";"JS_CZ_wodefeng"},0)),"")</f>
        <v>江苏利特尔绿色包装股份有限公司</v>
      </c>
      <c r="D3046" s="11" t="str">
        <f>[1]动作!$G3045</f>
        <v>JS_WX_liteer</v>
      </c>
      <c r="E3046" s="11" t="str">
        <f>[1]动作!$D3045</f>
        <v>分系统1BMS8单体电压过低一级故障</v>
      </c>
      <c r="F3046" s="11" t="s">
        <v>177</v>
      </c>
      <c r="G3046" s="12">
        <f>[1]动作!$A3045+[1]动作!$B3045</f>
        <v>43206.489953703705</v>
      </c>
      <c r="H3046" s="12"/>
      <c r="I3046" s="11"/>
    </row>
    <row r="3047" spans="1:9" hidden="1" x14ac:dyDescent="0.3">
      <c r="A3047" s="24">
        <v>3045</v>
      </c>
      <c r="B3047" s="11" t="str">
        <f>IFERROR(INDEX({"JSNY-BJ0001-01";"JSNY-JS0022-01";"JSNY-JS0002-01"},MATCH(D3047,{"BJ_zhongyu";"JS_WX_liteer";"JS_CZ_wodefeng"},0)),"")</f>
        <v>JSNY-JS0022-01</v>
      </c>
      <c r="C3047" s="11" t="str">
        <f>IFERROR(INDEX({"北京中裕世纪大酒店";"江苏利特尔绿色包装股份有限公司";"常州市金坛沃德丰电子科技有限公司"},MATCH(D3047,{"BJ_zhongyu";"JS_WX_liteer";"JS_CZ_wodefeng"},0)),"")</f>
        <v>江苏利特尔绿色包装股份有限公司</v>
      </c>
      <c r="D3047" s="11" t="str">
        <f>[1]动作!$G3046</f>
        <v>JS_WX_liteer</v>
      </c>
      <c r="E3047" s="11" t="str">
        <f>[1]动作!$D3046</f>
        <v>分系统1BMS8单体电压过低二级故障</v>
      </c>
      <c r="F3047" s="11" t="s">
        <v>177</v>
      </c>
      <c r="G3047" s="12">
        <f>[1]动作!$A3046+[1]动作!$B3046</f>
        <v>43206.489953703705</v>
      </c>
      <c r="H3047" s="12"/>
      <c r="I3047" s="11"/>
    </row>
    <row r="3048" spans="1:9" hidden="1" x14ac:dyDescent="0.3">
      <c r="A3048" s="24">
        <v>3046</v>
      </c>
      <c r="B3048" s="11" t="str">
        <f>IFERROR(INDEX({"JSNY-BJ0001-01";"JSNY-JS0022-01";"JSNY-JS0002-01"},MATCH(D3048,{"BJ_zhongyu";"JS_WX_liteer";"JS_CZ_wodefeng"},0)),"")</f>
        <v>JSNY-JS0022-01</v>
      </c>
      <c r="C3048" s="11" t="str">
        <f>IFERROR(INDEX({"北京中裕世纪大酒店";"江苏利特尔绿色包装股份有限公司";"常州市金坛沃德丰电子科技有限公司"},MATCH(D3048,{"BJ_zhongyu";"JS_WX_liteer";"JS_CZ_wodefeng"},0)),"")</f>
        <v>江苏利特尔绿色包装股份有限公司</v>
      </c>
      <c r="D3048" s="11" t="str">
        <f>[1]动作!$G3047</f>
        <v>JS_WX_liteer</v>
      </c>
      <c r="E3048" s="11" t="str">
        <f>[1]动作!$D3047</f>
        <v>分系统1BMS9单体电压过低一级故障</v>
      </c>
      <c r="F3048" s="11" t="s">
        <v>177</v>
      </c>
      <c r="G3048" s="12">
        <f>[1]动作!$A3047+[1]动作!$B3047</f>
        <v>43206.490416666667</v>
      </c>
      <c r="H3048" s="12"/>
      <c r="I3048" s="11"/>
    </row>
    <row r="3049" spans="1:9" hidden="1" x14ac:dyDescent="0.3">
      <c r="A3049" s="24">
        <v>3047</v>
      </c>
      <c r="B3049" s="11" t="str">
        <f>IFERROR(INDEX({"JSNY-BJ0001-01";"JSNY-JS0022-01";"JSNY-JS0002-01"},MATCH(D3049,{"BJ_zhongyu";"JS_WX_liteer";"JS_CZ_wodefeng"},0)),"")</f>
        <v>JSNY-JS0022-01</v>
      </c>
      <c r="C3049" s="11" t="str">
        <f>IFERROR(INDEX({"北京中裕世纪大酒店";"江苏利特尔绿色包装股份有限公司";"常州市金坛沃德丰电子科技有限公司"},MATCH(D3049,{"BJ_zhongyu";"JS_WX_liteer";"JS_CZ_wodefeng"},0)),"")</f>
        <v>江苏利特尔绿色包装股份有限公司</v>
      </c>
      <c r="D3049" s="11" t="str">
        <f>[1]动作!$G3048</f>
        <v>JS_WX_liteer</v>
      </c>
      <c r="E3049" s="11" t="str">
        <f>[1]动作!$D3048</f>
        <v>分系统1BMS9单体电压过低二级故障</v>
      </c>
      <c r="F3049" s="11" t="s">
        <v>177</v>
      </c>
      <c r="G3049" s="12">
        <f>[1]动作!$A3048+[1]动作!$B3048</f>
        <v>43206.490416666667</v>
      </c>
      <c r="H3049" s="12"/>
      <c r="I3049" s="11"/>
    </row>
    <row r="3050" spans="1:9" hidden="1" x14ac:dyDescent="0.3">
      <c r="A3050" s="24">
        <v>3048</v>
      </c>
      <c r="B3050" s="11" t="str">
        <f>IFERROR(INDEX({"JSNY-BJ0001-01";"JSNY-JS0022-01";"JSNY-JS0002-01"},MATCH(D3050,{"BJ_zhongyu";"JS_WX_liteer";"JS_CZ_wodefeng"},0)),"")</f>
        <v>JSNY-JS0002-01</v>
      </c>
      <c r="C3050" s="11" t="str">
        <f>IFERROR(INDEX({"北京中裕世纪大酒店";"江苏利特尔绿色包装股份有限公司";"常州市金坛沃德丰电子科技有限公司"},MATCH(D3050,{"BJ_zhongyu";"JS_WX_liteer";"JS_CZ_wodefeng"},0)),"")</f>
        <v>常州市金坛沃德丰电子科技有限公司</v>
      </c>
      <c r="D3050" s="11" t="str">
        <f>[1]动作!$G3049</f>
        <v>JS_CZ_wodefeng</v>
      </c>
      <c r="E3050" s="11" t="str">
        <f>[1]动作!$D3049</f>
        <v>分系统1BMS5SOC过低一级故障</v>
      </c>
      <c r="F3050" s="11" t="s">
        <v>177</v>
      </c>
      <c r="G3050" s="12">
        <f>[1]动作!$A3049+[1]动作!$B3049</f>
        <v>43206.490474537037</v>
      </c>
      <c r="H3050" s="12"/>
      <c r="I3050" s="11"/>
    </row>
    <row r="3051" spans="1:9" hidden="1" x14ac:dyDescent="0.3">
      <c r="A3051" s="24">
        <v>3049</v>
      </c>
      <c r="B3051" s="11" t="str">
        <f>IFERROR(INDEX({"JSNY-BJ0001-01";"JSNY-JS0022-01";"JSNY-JS0002-01"},MATCH(D3051,{"BJ_zhongyu";"JS_WX_liteer";"JS_CZ_wodefeng"},0)),"")</f>
        <v>JSNY-JS0022-01</v>
      </c>
      <c r="C3051" s="11" t="str">
        <f>IFERROR(INDEX({"北京中裕世纪大酒店";"江苏利特尔绿色包装股份有限公司";"常州市金坛沃德丰电子科技有限公司"},MATCH(D3051,{"BJ_zhongyu";"JS_WX_liteer";"JS_CZ_wodefeng"},0)),"")</f>
        <v>江苏利特尔绿色包装股份有限公司</v>
      </c>
      <c r="D3051" s="11" t="str">
        <f>[1]动作!$G3050</f>
        <v>JS_WX_liteer</v>
      </c>
      <c r="E3051" s="11" t="str">
        <f>[1]动作!$D3050</f>
        <v>分系统1BMS3单体电压过低一级故障</v>
      </c>
      <c r="F3051" s="11" t="s">
        <v>177</v>
      </c>
      <c r="G3051" s="12">
        <f>[1]动作!$A3050+[1]动作!$B3050</f>
        <v>43206.491284722222</v>
      </c>
      <c r="H3051" s="12"/>
      <c r="I3051" s="11"/>
    </row>
    <row r="3052" spans="1:9" hidden="1" x14ac:dyDescent="0.3">
      <c r="A3052" s="24">
        <v>3050</v>
      </c>
      <c r="B3052" s="11" t="str">
        <f>IFERROR(INDEX({"JSNY-BJ0001-01";"JSNY-JS0022-01";"JSNY-JS0002-01"},MATCH(D3052,{"BJ_zhongyu";"JS_WX_liteer";"JS_CZ_wodefeng"},0)),"")</f>
        <v>JSNY-JS0022-01</v>
      </c>
      <c r="C3052" s="11" t="str">
        <f>IFERROR(INDEX({"北京中裕世纪大酒店";"江苏利特尔绿色包装股份有限公司";"常州市金坛沃德丰电子科技有限公司"},MATCH(D3052,{"BJ_zhongyu";"JS_WX_liteer";"JS_CZ_wodefeng"},0)),"")</f>
        <v>江苏利特尔绿色包装股份有限公司</v>
      </c>
      <c r="D3052" s="11" t="str">
        <f>[1]动作!$G3051</f>
        <v>JS_WX_liteer</v>
      </c>
      <c r="E3052" s="11" t="str">
        <f>[1]动作!$D3051</f>
        <v>分系统1BMS3单体电压过低二级故障</v>
      </c>
      <c r="F3052" s="11" t="s">
        <v>177</v>
      </c>
      <c r="G3052" s="12">
        <f>[1]动作!$A3051+[1]动作!$B3051</f>
        <v>43206.491284722222</v>
      </c>
      <c r="H3052" s="12"/>
      <c r="I3052" s="11"/>
    </row>
    <row r="3053" spans="1:9" hidden="1" x14ac:dyDescent="0.3">
      <c r="A3053" s="24">
        <v>3051</v>
      </c>
      <c r="B3053" s="11" t="str">
        <f>IFERROR(INDEX({"JSNY-BJ0001-01";"JSNY-JS0022-01";"JSNY-JS0002-01"},MATCH(D3053,{"BJ_zhongyu";"JS_WX_liteer";"JS_CZ_wodefeng"},0)),"")</f>
        <v>JSNY-JS0022-01</v>
      </c>
      <c r="C3053" s="11" t="str">
        <f>IFERROR(INDEX({"北京中裕世纪大酒店";"江苏利特尔绿色包装股份有限公司";"常州市金坛沃德丰电子科技有限公司"},MATCH(D3053,{"BJ_zhongyu";"JS_WX_liteer";"JS_CZ_wodefeng"},0)),"")</f>
        <v>江苏利特尔绿色包装股份有限公司</v>
      </c>
      <c r="D3053" s="11" t="str">
        <f>[1]动作!$G3052</f>
        <v>JS_WX_liteer</v>
      </c>
      <c r="E3053" s="11" t="str">
        <f>[1]动作!$D3052</f>
        <v>分系统1BMS1单体电压过低一级故障</v>
      </c>
      <c r="F3053" s="11" t="s">
        <v>177</v>
      </c>
      <c r="G3053" s="12">
        <f>[1]动作!$A3052+[1]动作!$B3052</f>
        <v>43206.491979166669</v>
      </c>
      <c r="H3053" s="12"/>
      <c r="I3053" s="11"/>
    </row>
    <row r="3054" spans="1:9" hidden="1" x14ac:dyDescent="0.3">
      <c r="A3054" s="24">
        <v>3052</v>
      </c>
      <c r="B3054" s="11" t="str">
        <f>IFERROR(INDEX({"JSNY-BJ0001-01";"JSNY-JS0022-01";"JSNY-JS0002-01"},MATCH(D3054,{"BJ_zhongyu";"JS_WX_liteer";"JS_CZ_wodefeng"},0)),"")</f>
        <v>JSNY-JS0022-01</v>
      </c>
      <c r="C3054" s="11" t="str">
        <f>IFERROR(INDEX({"北京中裕世纪大酒店";"江苏利特尔绿色包装股份有限公司";"常州市金坛沃德丰电子科技有限公司"},MATCH(D3054,{"BJ_zhongyu";"JS_WX_liteer";"JS_CZ_wodefeng"},0)),"")</f>
        <v>江苏利特尔绿色包装股份有限公司</v>
      </c>
      <c r="D3054" s="11" t="str">
        <f>[1]动作!$G3053</f>
        <v>JS_WX_liteer</v>
      </c>
      <c r="E3054" s="11" t="str">
        <f>[1]动作!$D3053</f>
        <v>分系统1BMS1单体电压过低二级故障</v>
      </c>
      <c r="F3054" s="11" t="s">
        <v>177</v>
      </c>
      <c r="G3054" s="12">
        <f>[1]动作!$A3053+[1]动作!$B3053</f>
        <v>43206.491979166669</v>
      </c>
      <c r="H3054" s="12"/>
      <c r="I3054" s="11"/>
    </row>
    <row r="3055" spans="1:9" hidden="1" x14ac:dyDescent="0.3">
      <c r="A3055" s="24">
        <v>3053</v>
      </c>
      <c r="B3055" s="11" t="str">
        <f>IFERROR(INDEX({"JSNY-BJ0001-01";"JSNY-JS0022-01";"JSNY-JS0002-01"},MATCH(D3055,{"BJ_zhongyu";"JS_WX_liteer";"JS_CZ_wodefeng"},0)),"")</f>
        <v>JSNY-JS0022-01</v>
      </c>
      <c r="C3055" s="11" t="str">
        <f>IFERROR(INDEX({"北京中裕世纪大酒店";"江苏利特尔绿色包装股份有限公司";"常州市金坛沃德丰电子科技有限公司"},MATCH(D3055,{"BJ_zhongyu";"JS_WX_liteer";"JS_CZ_wodefeng"},0)),"")</f>
        <v>江苏利特尔绿色包装股份有限公司</v>
      </c>
      <c r="D3055" s="11" t="str">
        <f>[1]动作!$G3054</f>
        <v>JS_WX_liteer</v>
      </c>
      <c r="E3055" s="11" t="str">
        <f>[1]动作!$D3054</f>
        <v>分系统1BMS4单体电压过低一级故障</v>
      </c>
      <c r="F3055" s="11" t="s">
        <v>177</v>
      </c>
      <c r="G3055" s="12">
        <f>[1]动作!$A3054+[1]动作!$B3054</f>
        <v>43206.492152777777</v>
      </c>
      <c r="H3055" s="12"/>
      <c r="I3055" s="11"/>
    </row>
    <row r="3056" spans="1:9" hidden="1" x14ac:dyDescent="0.3">
      <c r="A3056" s="24">
        <v>3054</v>
      </c>
      <c r="B3056" s="11" t="str">
        <f>IFERROR(INDEX({"JSNY-BJ0001-01";"JSNY-JS0022-01";"JSNY-JS0002-01"},MATCH(D3056,{"BJ_zhongyu";"JS_WX_liteer";"JS_CZ_wodefeng"},0)),"")</f>
        <v>JSNY-JS0022-01</v>
      </c>
      <c r="C3056" s="11" t="str">
        <f>IFERROR(INDEX({"北京中裕世纪大酒店";"江苏利特尔绿色包装股份有限公司";"常州市金坛沃德丰电子科技有限公司"},MATCH(D3056,{"BJ_zhongyu";"JS_WX_liteer";"JS_CZ_wodefeng"},0)),"")</f>
        <v>江苏利特尔绿色包装股份有限公司</v>
      </c>
      <c r="D3056" s="11" t="str">
        <f>[1]动作!$G3055</f>
        <v>JS_WX_liteer</v>
      </c>
      <c r="E3056" s="11" t="str">
        <f>[1]动作!$D3055</f>
        <v>分系统1BMS4单体电压过低二级故障</v>
      </c>
      <c r="F3056" s="11" t="s">
        <v>177</v>
      </c>
      <c r="G3056" s="12">
        <f>[1]动作!$A3055+[1]动作!$B3055</f>
        <v>43206.492152777777</v>
      </c>
      <c r="H3056" s="12"/>
      <c r="I3056" s="11"/>
    </row>
    <row r="3057" spans="1:9" hidden="1" x14ac:dyDescent="0.3">
      <c r="A3057" s="24">
        <v>3055</v>
      </c>
      <c r="B3057" s="11" t="str">
        <f>IFERROR(INDEX({"JSNY-BJ0001-01";"JSNY-JS0022-01";"JSNY-JS0002-01"},MATCH(D3057,{"BJ_zhongyu";"JS_WX_liteer";"JS_CZ_wodefeng"},0)),"")</f>
        <v>JSNY-JS0022-01</v>
      </c>
      <c r="C3057" s="11" t="str">
        <f>IFERROR(INDEX({"北京中裕世纪大酒店";"江苏利特尔绿色包装股份有限公司";"常州市金坛沃德丰电子科技有限公司"},MATCH(D3057,{"BJ_zhongyu";"JS_WX_liteer";"JS_CZ_wodefeng"},0)),"")</f>
        <v>江苏利特尔绿色包装股份有限公司</v>
      </c>
      <c r="D3057" s="11" t="str">
        <f>[1]动作!$G3056</f>
        <v>JS_WX_liteer</v>
      </c>
      <c r="E3057" s="11" t="str">
        <f>[1]动作!$D3056</f>
        <v>分系统1BMS7单体电压过低一级故障</v>
      </c>
      <c r="F3057" s="11" t="s">
        <v>177</v>
      </c>
      <c r="G3057" s="12">
        <f>[1]动作!$A3056+[1]动作!$B3056</f>
        <v>43206.492673611108</v>
      </c>
      <c r="H3057" s="12"/>
      <c r="I3057" s="11"/>
    </row>
    <row r="3058" spans="1:9" hidden="1" x14ac:dyDescent="0.3">
      <c r="A3058" s="24">
        <v>3056</v>
      </c>
      <c r="B3058" s="11" t="str">
        <f>IFERROR(INDEX({"JSNY-BJ0001-01";"JSNY-JS0022-01";"JSNY-JS0002-01"},MATCH(D3058,{"BJ_zhongyu";"JS_WX_liteer";"JS_CZ_wodefeng"},0)),"")</f>
        <v>JSNY-JS0022-01</v>
      </c>
      <c r="C3058" s="11" t="str">
        <f>IFERROR(INDEX({"北京中裕世纪大酒店";"江苏利特尔绿色包装股份有限公司";"常州市金坛沃德丰电子科技有限公司"},MATCH(D3058,{"BJ_zhongyu";"JS_WX_liteer";"JS_CZ_wodefeng"},0)),"")</f>
        <v>江苏利特尔绿色包装股份有限公司</v>
      </c>
      <c r="D3058" s="11" t="str">
        <f>[1]动作!$G3057</f>
        <v>JS_WX_liteer</v>
      </c>
      <c r="E3058" s="11" t="str">
        <f>[1]动作!$D3057</f>
        <v>分系统1BMS7单体电压过低二级故障</v>
      </c>
      <c r="F3058" s="11" t="s">
        <v>177</v>
      </c>
      <c r="G3058" s="12">
        <f>[1]动作!$A3057+[1]动作!$B3057</f>
        <v>43206.492673611108</v>
      </c>
      <c r="H3058" s="12"/>
      <c r="I3058" s="11"/>
    </row>
    <row r="3059" spans="1:9" hidden="1" x14ac:dyDescent="0.3">
      <c r="A3059" s="24">
        <v>3057</v>
      </c>
      <c r="B3059" s="11" t="str">
        <f>IFERROR(INDEX({"JSNY-BJ0001-01";"JSNY-JS0022-01";"JSNY-JS0002-01"},MATCH(D3059,{"BJ_zhongyu";"JS_WX_liteer";"JS_CZ_wodefeng"},0)),"")</f>
        <v>JSNY-JS0022-01</v>
      </c>
      <c r="C3059" s="11" t="str">
        <f>IFERROR(INDEX({"北京中裕世纪大酒店";"江苏利特尔绿色包装股份有限公司";"常州市金坛沃德丰电子科技有限公司"},MATCH(D3059,{"BJ_zhongyu";"JS_WX_liteer";"JS_CZ_wodefeng"},0)),"")</f>
        <v>江苏利特尔绿色包装股份有限公司</v>
      </c>
      <c r="D3059" s="11" t="str">
        <f>[1]动作!$G3058</f>
        <v>JS_WX_liteer</v>
      </c>
      <c r="E3059" s="11" t="str">
        <f>[1]动作!$D3058</f>
        <v>分系统1BMS2单体电压过低一级故障</v>
      </c>
      <c r="F3059" s="11" t="s">
        <v>177</v>
      </c>
      <c r="G3059" s="12">
        <f>[1]动作!$A3058+[1]动作!$B3058</f>
        <v>43206.492905092593</v>
      </c>
      <c r="H3059" s="12"/>
      <c r="I3059" s="11"/>
    </row>
    <row r="3060" spans="1:9" hidden="1" x14ac:dyDescent="0.3">
      <c r="A3060" s="24">
        <v>3058</v>
      </c>
      <c r="B3060" s="11" t="str">
        <f>IFERROR(INDEX({"JSNY-BJ0001-01";"JSNY-JS0022-01";"JSNY-JS0002-01"},MATCH(D3060,{"BJ_zhongyu";"JS_WX_liteer";"JS_CZ_wodefeng"},0)),"")</f>
        <v>JSNY-JS0022-01</v>
      </c>
      <c r="C3060" s="11" t="str">
        <f>IFERROR(INDEX({"北京中裕世纪大酒店";"江苏利特尔绿色包装股份有限公司";"常州市金坛沃德丰电子科技有限公司"},MATCH(D3060,{"BJ_zhongyu";"JS_WX_liteer";"JS_CZ_wodefeng"},0)),"")</f>
        <v>江苏利特尔绿色包装股份有限公司</v>
      </c>
      <c r="D3060" s="11" t="str">
        <f>[1]动作!$G3059</f>
        <v>JS_WX_liteer</v>
      </c>
      <c r="E3060" s="11" t="str">
        <f>[1]动作!$D3059</f>
        <v>分系统1BMS2单体电压过低二级故障</v>
      </c>
      <c r="F3060" s="11" t="s">
        <v>177</v>
      </c>
      <c r="G3060" s="12">
        <f>[1]动作!$A3059+[1]动作!$B3059</f>
        <v>43206.492905092593</v>
      </c>
      <c r="H3060" s="12"/>
      <c r="I3060" s="11"/>
    </row>
    <row r="3061" spans="1:9" hidden="1" x14ac:dyDescent="0.3">
      <c r="A3061" s="24">
        <v>3059</v>
      </c>
      <c r="B3061" s="11" t="str">
        <f>IFERROR(INDEX({"JSNY-BJ0001-01";"JSNY-JS0022-01";"JSNY-JS0002-01"},MATCH(D3061,{"BJ_zhongyu";"JS_WX_liteer";"JS_CZ_wodefeng"},0)),"")</f>
        <v>JSNY-JS0022-01</v>
      </c>
      <c r="C3061" s="11" t="str">
        <f>IFERROR(INDEX({"北京中裕世纪大酒店";"江苏利特尔绿色包装股份有限公司";"常州市金坛沃德丰电子科技有限公司"},MATCH(D3061,{"BJ_zhongyu";"JS_WX_liteer";"JS_CZ_wodefeng"},0)),"")</f>
        <v>江苏利特尔绿色包装股份有限公司</v>
      </c>
      <c r="D3061" s="11" t="str">
        <f>[1]动作!$G3060</f>
        <v>JS_WX_liteer</v>
      </c>
      <c r="E3061" s="11" t="str">
        <f>[1]动作!$D3060</f>
        <v>分系统1BMS5单体电压过低一级故障</v>
      </c>
      <c r="F3061" s="11" t="s">
        <v>177</v>
      </c>
      <c r="G3061" s="12">
        <f>[1]动作!$A3060+[1]动作!$B3060</f>
        <v>43206.492962962962</v>
      </c>
      <c r="H3061" s="12"/>
      <c r="I3061" s="11"/>
    </row>
    <row r="3062" spans="1:9" hidden="1" x14ac:dyDescent="0.3">
      <c r="A3062" s="24">
        <v>3060</v>
      </c>
      <c r="B3062" s="11" t="str">
        <f>IFERROR(INDEX({"JSNY-BJ0001-01";"JSNY-JS0022-01";"JSNY-JS0002-01"},MATCH(D3062,{"BJ_zhongyu";"JS_WX_liteer";"JS_CZ_wodefeng"},0)),"")</f>
        <v>JSNY-JS0022-01</v>
      </c>
      <c r="C3062" s="11" t="str">
        <f>IFERROR(INDEX({"北京中裕世纪大酒店";"江苏利特尔绿色包装股份有限公司";"常州市金坛沃德丰电子科技有限公司"},MATCH(D3062,{"BJ_zhongyu";"JS_WX_liteer";"JS_CZ_wodefeng"},0)),"")</f>
        <v>江苏利特尔绿色包装股份有限公司</v>
      </c>
      <c r="D3062" s="11" t="str">
        <f>[1]动作!$G3061</f>
        <v>JS_WX_liteer</v>
      </c>
      <c r="E3062" s="11" t="str">
        <f>[1]动作!$D3061</f>
        <v>分系统1BMS5单体电压过低二级故障</v>
      </c>
      <c r="F3062" s="11" t="s">
        <v>177</v>
      </c>
      <c r="G3062" s="12">
        <f>[1]动作!$A3061+[1]动作!$B3061</f>
        <v>43206.492962962962</v>
      </c>
      <c r="H3062" s="12"/>
      <c r="I3062" s="11"/>
    </row>
    <row r="3063" spans="1:9" hidden="1" x14ac:dyDescent="0.3">
      <c r="A3063" s="24">
        <v>3061</v>
      </c>
      <c r="B3063" s="11" t="str">
        <f>IFERROR(INDEX({"JSNY-BJ0001-01";"JSNY-JS0022-01";"JSNY-JS0002-01"},MATCH(D3063,{"BJ_zhongyu";"JS_WX_liteer";"JS_CZ_wodefeng"},0)),"")</f>
        <v>JSNY-JS0022-01</v>
      </c>
      <c r="C3063" s="11" t="str">
        <f>IFERROR(INDEX({"北京中裕世纪大酒店";"江苏利特尔绿色包装股份有限公司";"常州市金坛沃德丰电子科技有限公司"},MATCH(D3063,{"BJ_zhongyu";"JS_WX_liteer";"JS_CZ_wodefeng"},0)),"")</f>
        <v>江苏利特尔绿色包装股份有限公司</v>
      </c>
      <c r="D3063" s="11" t="str">
        <f>[1]动作!$G3062</f>
        <v>JS_WX_liteer</v>
      </c>
      <c r="E3063" s="11" t="str">
        <f>[1]动作!$D3062</f>
        <v>分系统1BMS6单体电压过低一级故障</v>
      </c>
      <c r="F3063" s="11" t="s">
        <v>177</v>
      </c>
      <c r="G3063" s="12">
        <f>[1]动作!$A3062+[1]动作!$B3062</f>
        <v>43206.493252314816</v>
      </c>
      <c r="H3063" s="12"/>
      <c r="I3063" s="11"/>
    </row>
    <row r="3064" spans="1:9" hidden="1" x14ac:dyDescent="0.3">
      <c r="A3064" s="24">
        <v>3062</v>
      </c>
      <c r="B3064" s="11" t="str">
        <f>IFERROR(INDEX({"JSNY-BJ0001-01";"JSNY-JS0022-01";"JSNY-JS0002-01"},MATCH(D3064,{"BJ_zhongyu";"JS_WX_liteer";"JS_CZ_wodefeng"},0)),"")</f>
        <v>JSNY-JS0022-01</v>
      </c>
      <c r="C3064" s="11" t="str">
        <f>IFERROR(INDEX({"北京中裕世纪大酒店";"江苏利特尔绿色包装股份有限公司";"常州市金坛沃德丰电子科技有限公司"},MATCH(D3064,{"BJ_zhongyu";"JS_WX_liteer";"JS_CZ_wodefeng"},0)),"")</f>
        <v>江苏利特尔绿色包装股份有限公司</v>
      </c>
      <c r="D3064" s="11" t="str">
        <f>[1]动作!$G3063</f>
        <v>JS_WX_liteer</v>
      </c>
      <c r="E3064" s="11" t="str">
        <f>[1]动作!$D3063</f>
        <v>分系统1BMS6单体电压过低二级故障</v>
      </c>
      <c r="F3064" s="11" t="s">
        <v>177</v>
      </c>
      <c r="G3064" s="12">
        <f>[1]动作!$A3063+[1]动作!$B3063</f>
        <v>43206.493252314816</v>
      </c>
      <c r="H3064" s="12"/>
      <c r="I3064" s="11"/>
    </row>
    <row r="3065" spans="1:9" hidden="1" x14ac:dyDescent="0.3">
      <c r="A3065" s="24">
        <v>3063</v>
      </c>
      <c r="B3065" s="11" t="str">
        <f>IFERROR(INDEX({"JSNY-BJ0001-01";"JSNY-JS0022-01";"JSNY-JS0002-01"},MATCH(D3065,{"BJ_zhongyu";"JS_WX_liteer";"JS_CZ_wodefeng"},0)),"")</f>
        <v>JSNY-JS0002-01</v>
      </c>
      <c r="C3065" s="11" t="str">
        <f>IFERROR(INDEX({"北京中裕世纪大酒店";"江苏利特尔绿色包装股份有限公司";"常州市金坛沃德丰电子科技有限公司"},MATCH(D3065,{"BJ_zhongyu";"JS_WX_liteer";"JS_CZ_wodefeng"},0)),"")</f>
        <v>常州市金坛沃德丰电子科技有限公司</v>
      </c>
      <c r="D3065" s="11" t="str">
        <f>[1]动作!$G3064</f>
        <v>JS_CZ_wodefeng</v>
      </c>
      <c r="E3065" s="11" t="str">
        <f>[1]动作!$D3064</f>
        <v>分系统1BMS1SOC过低一级故障</v>
      </c>
      <c r="F3065" s="11" t="s">
        <v>177</v>
      </c>
      <c r="G3065" s="12">
        <f>[1]动作!$A3064+[1]动作!$B3064</f>
        <v>43206.499849537038</v>
      </c>
      <c r="H3065" s="12"/>
      <c r="I3065" s="11"/>
    </row>
    <row r="3066" spans="1:9" hidden="1" x14ac:dyDescent="0.3">
      <c r="A3066" s="24">
        <v>3064</v>
      </c>
      <c r="B3066" s="11" t="str">
        <f>IFERROR(INDEX({"JSNY-BJ0001-01";"JSNY-JS0022-01";"JSNY-JS0002-01"},MATCH(D3066,{"BJ_zhongyu";"JS_WX_liteer";"JS_CZ_wodefeng"},0)),"")</f>
        <v>JSNY-JS0002-01</v>
      </c>
      <c r="C3066" s="11" t="str">
        <f>IFERROR(INDEX({"北京中裕世纪大酒店";"江苏利特尔绿色包装股份有限公司";"常州市金坛沃德丰电子科技有限公司"},MATCH(D3066,{"BJ_zhongyu";"JS_WX_liteer";"JS_CZ_wodefeng"},0)),"")</f>
        <v>常州市金坛沃德丰电子科技有限公司</v>
      </c>
      <c r="D3066" s="11" t="str">
        <f>[1]动作!$G3065</f>
        <v>JS_CZ_wodefeng</v>
      </c>
      <c r="E3066" s="11" t="str">
        <f>[1]动作!$D3065</f>
        <v>分系统1BMS2SOC过低一级故障</v>
      </c>
      <c r="F3066" s="11" t="s">
        <v>177</v>
      </c>
      <c r="G3066" s="12">
        <f>[1]动作!$A3065+[1]动作!$B3065</f>
        <v>43206.499849537038</v>
      </c>
      <c r="H3066" s="12"/>
      <c r="I3066" s="11"/>
    </row>
    <row r="3067" spans="1:9" hidden="1" x14ac:dyDescent="0.3">
      <c r="A3067" s="24">
        <v>3065</v>
      </c>
      <c r="B3067" s="11" t="str">
        <f>IFERROR(INDEX({"JSNY-BJ0001-01";"JSNY-JS0022-01";"JSNY-JS0002-01"},MATCH(D3067,{"BJ_zhongyu";"JS_WX_liteer";"JS_CZ_wodefeng"},0)),"")</f>
        <v>JSNY-JS0002-01</v>
      </c>
      <c r="C3067" s="11" t="str">
        <f>IFERROR(INDEX({"北京中裕世纪大酒店";"江苏利特尔绿色包装股份有限公司";"常州市金坛沃德丰电子科技有限公司"},MATCH(D3067,{"BJ_zhongyu";"JS_WX_liteer";"JS_CZ_wodefeng"},0)),"")</f>
        <v>常州市金坛沃德丰电子科技有限公司</v>
      </c>
      <c r="D3067" s="11" t="str">
        <f>[1]动作!$G3066</f>
        <v>JS_CZ_wodefeng</v>
      </c>
      <c r="E3067" s="11" t="str">
        <f>[1]动作!$D3066</f>
        <v>分系统1BMS4SOC过低一级故障</v>
      </c>
      <c r="F3067" s="11" t="s">
        <v>177</v>
      </c>
      <c r="G3067" s="12">
        <f>[1]动作!$A3066+[1]动作!$B3066</f>
        <v>43206.499849537038</v>
      </c>
      <c r="H3067" s="12"/>
      <c r="I3067" s="11"/>
    </row>
    <row r="3068" spans="1:9" hidden="1" x14ac:dyDescent="0.3">
      <c r="A3068" s="24">
        <v>3066</v>
      </c>
      <c r="B3068" s="11" t="str">
        <f>IFERROR(INDEX({"JSNY-BJ0001-01";"JSNY-JS0022-01";"JSNY-JS0002-01"},MATCH(D3068,{"BJ_zhongyu";"JS_WX_liteer";"JS_CZ_wodefeng"},0)),"")</f>
        <v>JSNY-JS0002-01</v>
      </c>
      <c r="C3068" s="11" t="str">
        <f>IFERROR(INDEX({"北京中裕世纪大酒店";"江苏利特尔绿色包装股份有限公司";"常州市金坛沃德丰电子科技有限公司"},MATCH(D3068,{"BJ_zhongyu";"JS_WX_liteer";"JS_CZ_wodefeng"},0)),"")</f>
        <v>常州市金坛沃德丰电子科技有限公司</v>
      </c>
      <c r="D3068" s="11" t="str">
        <f>[1]动作!$G3067</f>
        <v>JS_CZ_wodefeng</v>
      </c>
      <c r="E3068" s="11" t="str">
        <f>[1]动作!$D3067</f>
        <v>分系统1BMS6SOC过低一级故障</v>
      </c>
      <c r="F3068" s="11" t="s">
        <v>177</v>
      </c>
      <c r="G3068" s="12">
        <f>[1]动作!$A3067+[1]动作!$B3067</f>
        <v>43206.499849537038</v>
      </c>
      <c r="H3068" s="12"/>
      <c r="I3068" s="11"/>
    </row>
    <row r="3069" spans="1:9" hidden="1" x14ac:dyDescent="0.3">
      <c r="A3069" s="24">
        <v>3067</v>
      </c>
      <c r="B3069" s="11" t="str">
        <f>IFERROR(INDEX({"JSNY-BJ0001-01";"JSNY-JS0022-01";"JSNY-JS0002-01"},MATCH(D3069,{"BJ_zhongyu";"JS_WX_liteer";"JS_CZ_wodefeng"},0)),"")</f>
        <v>JSNY-JS0022-01</v>
      </c>
      <c r="C3069" s="11" t="str">
        <f>IFERROR(INDEX({"北京中裕世纪大酒店";"江苏利特尔绿色包装股份有限公司";"常州市金坛沃德丰电子科技有限公司"},MATCH(D3069,{"BJ_zhongyu";"JS_WX_liteer";"JS_CZ_wodefeng"},0)),"")</f>
        <v>江苏利特尔绿色包装股份有限公司</v>
      </c>
      <c r="D3069" s="11" t="str">
        <f>[1]动作!$G3068</f>
        <v>JS_WX_liteer</v>
      </c>
      <c r="E3069" s="11" t="str">
        <f>[1]动作!$D3068</f>
        <v>分系统1BMS3SOC过低一级故障</v>
      </c>
      <c r="F3069" s="11" t="s">
        <v>177</v>
      </c>
      <c r="G3069" s="12">
        <f>[1]动作!$A3068+[1]动作!$B3068</f>
        <v>43206.501643518517</v>
      </c>
      <c r="H3069" s="12"/>
      <c r="I3069" s="11"/>
    </row>
    <row r="3070" spans="1:9" hidden="1" x14ac:dyDescent="0.3">
      <c r="A3070" s="24">
        <v>3068</v>
      </c>
      <c r="B3070" s="11" t="str">
        <f>IFERROR(INDEX({"JSNY-BJ0001-01";"JSNY-JS0022-01";"JSNY-JS0002-01"},MATCH(D3070,{"BJ_zhongyu";"JS_WX_liteer";"JS_CZ_wodefeng"},0)),"")</f>
        <v>JSNY-JS0022-01</v>
      </c>
      <c r="C3070" s="11" t="str">
        <f>IFERROR(INDEX({"北京中裕世纪大酒店";"江苏利特尔绿色包装股份有限公司";"常州市金坛沃德丰电子科技有限公司"},MATCH(D3070,{"BJ_zhongyu";"JS_WX_liteer";"JS_CZ_wodefeng"},0)),"")</f>
        <v>江苏利特尔绿色包装股份有限公司</v>
      </c>
      <c r="D3070" s="11" t="str">
        <f>[1]动作!$G3069</f>
        <v>JS_WX_liteer</v>
      </c>
      <c r="E3070" s="11" t="str">
        <f>[1]动作!$D3069</f>
        <v>分系统1BMS4SOC过低一级故障</v>
      </c>
      <c r="F3070" s="11" t="s">
        <v>177</v>
      </c>
      <c r="G3070" s="12">
        <f>[1]动作!$A3069+[1]动作!$B3069</f>
        <v>43206.502106481479</v>
      </c>
      <c r="H3070" s="12"/>
      <c r="I3070" s="11"/>
    </row>
    <row r="3071" spans="1:9" hidden="1" x14ac:dyDescent="0.3">
      <c r="A3071" s="24">
        <v>3069</v>
      </c>
      <c r="B3071" s="11" t="str">
        <f>IFERROR(INDEX({"JSNY-BJ0001-01";"JSNY-JS0022-01";"JSNY-JS0002-01"},MATCH(D3071,{"BJ_zhongyu";"JS_WX_liteer";"JS_CZ_wodefeng"},0)),"")</f>
        <v>JSNY-BJ0001-01</v>
      </c>
      <c r="C3071" s="11" t="str">
        <f>IFERROR(INDEX({"北京中裕世纪大酒店";"江苏利特尔绿色包装股份有限公司";"常州市金坛沃德丰电子科技有限公司"},MATCH(D3071,{"BJ_zhongyu";"JS_WX_liteer";"JS_CZ_wodefeng"},0)),"")</f>
        <v>北京中裕世纪大酒店</v>
      </c>
      <c r="D3071" s="11" t="str">
        <f>[1]动作!$G3070</f>
        <v>BJ_zhongyu</v>
      </c>
      <c r="E3071" s="11" t="str">
        <f>[1]动作!$D3070</f>
        <v>分系统2告警状态</v>
      </c>
      <c r="F3071" s="11" t="s">
        <v>178</v>
      </c>
      <c r="G3071" s="12">
        <f>[1]动作!$A3070+[1]动作!$B3070</f>
        <v>43206.732129629629</v>
      </c>
      <c r="H3071" s="12"/>
      <c r="I3071" s="11"/>
    </row>
    <row r="3072" spans="1:9" hidden="1" x14ac:dyDescent="0.3">
      <c r="A3072" s="24">
        <v>3070</v>
      </c>
      <c r="B3072" s="11" t="str">
        <f>IFERROR(INDEX({"JSNY-BJ0001-01";"JSNY-JS0022-01";"JSNY-JS0002-01"},MATCH(D3072,{"BJ_zhongyu";"JS_WX_liteer";"JS_CZ_wodefeng"},0)),"")</f>
        <v>JSNY-BJ0001-01</v>
      </c>
      <c r="C3072" s="11" t="str">
        <f>IFERROR(INDEX({"北京中裕世纪大酒店";"江苏利特尔绿色包装股份有限公司";"常州市金坛沃德丰电子科技有限公司"},MATCH(D3072,{"BJ_zhongyu";"JS_WX_liteer";"JS_CZ_wodefeng"},0)),"")</f>
        <v>北京中裕世纪大酒店</v>
      </c>
      <c r="D3072" s="11" t="str">
        <f>[1]动作!$G3071</f>
        <v>BJ_zhongyu</v>
      </c>
      <c r="E3072" s="11" t="str">
        <f>[1]动作!$D3071</f>
        <v>分系统2故障状态</v>
      </c>
      <c r="F3072" s="11" t="s">
        <v>178</v>
      </c>
      <c r="G3072" s="12">
        <f>[1]动作!$A3071+[1]动作!$B3071</f>
        <v>43206.732129629629</v>
      </c>
      <c r="H3072" s="12"/>
      <c r="I3072" s="11"/>
    </row>
    <row r="3073" spans="1:9" hidden="1" x14ac:dyDescent="0.3">
      <c r="A3073" s="24">
        <v>3071</v>
      </c>
      <c r="B3073" s="11" t="str">
        <f>IFERROR(INDEX({"JSNY-BJ0001-01";"JSNY-JS0022-01";"JSNY-JS0002-01"},MATCH(D3073,{"BJ_zhongyu";"JS_WX_liteer";"JS_CZ_wodefeng"},0)),"")</f>
        <v>JSNY-BJ0001-01</v>
      </c>
      <c r="C3073" s="11" t="str">
        <f>IFERROR(INDEX({"北京中裕世纪大酒店";"江苏利特尔绿色包装股份有限公司";"常州市金坛沃德丰电子科技有限公司"},MATCH(D3073,{"BJ_zhongyu";"JS_WX_liteer";"JS_CZ_wodefeng"},0)),"")</f>
        <v>北京中裕世纪大酒店</v>
      </c>
      <c r="D3073" s="11" t="str">
        <f>[1]动作!$G3072</f>
        <v>BJ_zhongyu</v>
      </c>
      <c r="E3073" s="11" t="str">
        <f>[1]动作!$D3072</f>
        <v>分系统2PCS告警状态</v>
      </c>
      <c r="F3073" s="11" t="s">
        <v>176</v>
      </c>
      <c r="G3073" s="12">
        <f>[1]动作!$A3072+[1]动作!$B3072</f>
        <v>43206.732129629629</v>
      </c>
      <c r="H3073" s="12"/>
      <c r="I3073" s="11"/>
    </row>
    <row r="3074" spans="1:9" hidden="1" x14ac:dyDescent="0.3">
      <c r="A3074" s="24">
        <v>3072</v>
      </c>
      <c r="B3074" s="11" t="str">
        <f>IFERROR(INDEX({"JSNY-BJ0001-01";"JSNY-JS0022-01";"JSNY-JS0002-01"},MATCH(D3074,{"BJ_zhongyu";"JS_WX_liteer";"JS_CZ_wodefeng"},0)),"")</f>
        <v>JSNY-JS0002-01</v>
      </c>
      <c r="C3074" s="11" t="str">
        <f>IFERROR(INDEX({"北京中裕世纪大酒店";"江苏利特尔绿色包装股份有限公司";"常州市金坛沃德丰电子科技有限公司"},MATCH(D3074,{"BJ_zhongyu";"JS_WX_liteer";"JS_CZ_wodefeng"},0)),"")</f>
        <v>常州市金坛沃德丰电子科技有限公司</v>
      </c>
      <c r="D3074" s="11" t="str">
        <f>[1]动作!$G3073</f>
        <v>JS_CZ_wodefeng</v>
      </c>
      <c r="E3074" s="11" t="str">
        <f>[1]动作!$D3073</f>
        <v>分系统1BMS1总电压过低一级故障</v>
      </c>
      <c r="F3074" s="11" t="s">
        <v>177</v>
      </c>
      <c r="G3074" s="12">
        <f>[1]动作!$A3073+[1]动作!$B3073</f>
        <v>43206.818553240744</v>
      </c>
      <c r="H3074" s="12"/>
      <c r="I3074" s="11"/>
    </row>
    <row r="3075" spans="1:9" hidden="1" x14ac:dyDescent="0.3">
      <c r="A3075" s="24">
        <v>3073</v>
      </c>
      <c r="B3075" s="11" t="str">
        <f>IFERROR(INDEX({"JSNY-BJ0001-01";"JSNY-JS0022-01";"JSNY-JS0002-01"},MATCH(D3075,{"BJ_zhongyu";"JS_WX_liteer";"JS_CZ_wodefeng"},0)),"")</f>
        <v>JSNY-JS0002-01</v>
      </c>
      <c r="C3075" s="11" t="str">
        <f>IFERROR(INDEX({"北京中裕世纪大酒店";"江苏利特尔绿色包装股份有限公司";"常州市金坛沃德丰电子科技有限公司"},MATCH(D3075,{"BJ_zhongyu";"JS_WX_liteer";"JS_CZ_wodefeng"},0)),"")</f>
        <v>常州市金坛沃德丰电子科技有限公司</v>
      </c>
      <c r="D3075" s="11" t="str">
        <f>[1]动作!$G3074</f>
        <v>JS_CZ_wodefeng</v>
      </c>
      <c r="E3075" s="11" t="str">
        <f>[1]动作!$D3074</f>
        <v>分系统1BMS1总电压过低二级故障</v>
      </c>
      <c r="F3075" s="11" t="s">
        <v>177</v>
      </c>
      <c r="G3075" s="12">
        <f>[1]动作!$A3074+[1]动作!$B3074</f>
        <v>43206.818553240744</v>
      </c>
      <c r="H3075" s="12"/>
      <c r="I3075" s="11"/>
    </row>
    <row r="3076" spans="1:9" hidden="1" x14ac:dyDescent="0.3">
      <c r="A3076" s="24">
        <v>3074</v>
      </c>
      <c r="B3076" s="11" t="str">
        <f>IFERROR(INDEX({"JSNY-BJ0001-01";"JSNY-JS0022-01";"JSNY-JS0002-01"},MATCH(D3076,{"BJ_zhongyu";"JS_WX_liteer";"JS_CZ_wodefeng"},0)),"")</f>
        <v>JSNY-JS0002-01</v>
      </c>
      <c r="C3076" s="11" t="str">
        <f>IFERROR(INDEX({"北京中裕世纪大酒店";"江苏利特尔绿色包装股份有限公司";"常州市金坛沃德丰电子科技有限公司"},MATCH(D3076,{"BJ_zhongyu";"JS_WX_liteer";"JS_CZ_wodefeng"},0)),"")</f>
        <v>常州市金坛沃德丰电子科技有限公司</v>
      </c>
      <c r="D3076" s="11" t="str">
        <f>[1]动作!$G3075</f>
        <v>JS_CZ_wodefeng</v>
      </c>
      <c r="E3076" s="11" t="str">
        <f>[1]动作!$D3075</f>
        <v>分系统1BMS3总电压过低一级故障</v>
      </c>
      <c r="F3076" s="11" t="s">
        <v>177</v>
      </c>
      <c r="G3076" s="12">
        <f>[1]动作!$A3075+[1]动作!$B3075</f>
        <v>43206.819074074076</v>
      </c>
      <c r="H3076" s="12"/>
      <c r="I3076" s="11"/>
    </row>
    <row r="3077" spans="1:9" hidden="1" x14ac:dyDescent="0.3">
      <c r="A3077" s="24">
        <v>3075</v>
      </c>
      <c r="B3077" s="11" t="str">
        <f>IFERROR(INDEX({"JSNY-BJ0001-01";"JSNY-JS0022-01";"JSNY-JS0002-01"},MATCH(D3077,{"BJ_zhongyu";"JS_WX_liteer";"JS_CZ_wodefeng"},0)),"")</f>
        <v>JSNY-JS0002-01</v>
      </c>
      <c r="C3077" s="11" t="str">
        <f>IFERROR(INDEX({"北京中裕世纪大酒店";"江苏利特尔绿色包装股份有限公司";"常州市金坛沃德丰电子科技有限公司"},MATCH(D3077,{"BJ_zhongyu";"JS_WX_liteer";"JS_CZ_wodefeng"},0)),"")</f>
        <v>常州市金坛沃德丰电子科技有限公司</v>
      </c>
      <c r="D3077" s="11" t="str">
        <f>[1]动作!$G3076</f>
        <v>JS_CZ_wodefeng</v>
      </c>
      <c r="E3077" s="11" t="str">
        <f>[1]动作!$D3076</f>
        <v>分系统1BMS3总电压过低二级故障</v>
      </c>
      <c r="F3077" s="11" t="s">
        <v>177</v>
      </c>
      <c r="G3077" s="12">
        <f>[1]动作!$A3076+[1]动作!$B3076</f>
        <v>43206.819074074076</v>
      </c>
      <c r="H3077" s="12"/>
      <c r="I3077" s="11"/>
    </row>
    <row r="3078" spans="1:9" hidden="1" x14ac:dyDescent="0.3">
      <c r="A3078" s="24">
        <v>3076</v>
      </c>
      <c r="B3078" s="11" t="str">
        <f>IFERROR(INDEX({"JSNY-BJ0001-01";"JSNY-JS0022-01";"JSNY-JS0002-01"},MATCH(D3078,{"BJ_zhongyu";"JS_WX_liteer";"JS_CZ_wodefeng"},0)),"")</f>
        <v>JSNY-JS0002-01</v>
      </c>
      <c r="C3078" s="11" t="str">
        <f>IFERROR(INDEX({"北京中裕世纪大酒店";"江苏利特尔绿色包装股份有限公司";"常州市金坛沃德丰电子科技有限公司"},MATCH(D3078,{"BJ_zhongyu";"JS_WX_liteer";"JS_CZ_wodefeng"},0)),"")</f>
        <v>常州市金坛沃德丰电子科技有限公司</v>
      </c>
      <c r="D3078" s="11" t="str">
        <f>[1]动作!$G3077</f>
        <v>JS_CZ_wodefeng</v>
      </c>
      <c r="E3078" s="11" t="str">
        <f>[1]动作!$D3077</f>
        <v>分系统1BMS6总电压过低一级故障</v>
      </c>
      <c r="F3078" s="11" t="s">
        <v>177</v>
      </c>
      <c r="G3078" s="12">
        <f>[1]动作!$A3077+[1]动作!$B3077</f>
        <v>43206.819421296299</v>
      </c>
      <c r="H3078" s="12"/>
      <c r="I3078" s="11"/>
    </row>
    <row r="3079" spans="1:9" hidden="1" x14ac:dyDescent="0.3">
      <c r="A3079" s="24">
        <v>3077</v>
      </c>
      <c r="B3079" s="11" t="str">
        <f>IFERROR(INDEX({"JSNY-BJ0001-01";"JSNY-JS0022-01";"JSNY-JS0002-01"},MATCH(D3079,{"BJ_zhongyu";"JS_WX_liteer";"JS_CZ_wodefeng"},0)),"")</f>
        <v>JSNY-JS0002-01</v>
      </c>
      <c r="C3079" s="11" t="str">
        <f>IFERROR(INDEX({"北京中裕世纪大酒店";"江苏利特尔绿色包装股份有限公司";"常州市金坛沃德丰电子科技有限公司"},MATCH(D3079,{"BJ_zhongyu";"JS_WX_liteer";"JS_CZ_wodefeng"},0)),"")</f>
        <v>常州市金坛沃德丰电子科技有限公司</v>
      </c>
      <c r="D3079" s="11" t="str">
        <f>[1]动作!$G3078</f>
        <v>JS_CZ_wodefeng</v>
      </c>
      <c r="E3079" s="11" t="str">
        <f>[1]动作!$D3078</f>
        <v>分系统1BMS6总电压过低二级故障</v>
      </c>
      <c r="F3079" s="11" t="s">
        <v>177</v>
      </c>
      <c r="G3079" s="12">
        <f>[1]动作!$A3078+[1]动作!$B3078</f>
        <v>43206.819421296299</v>
      </c>
      <c r="H3079" s="12"/>
      <c r="I3079" s="11"/>
    </row>
    <row r="3080" spans="1:9" hidden="1" x14ac:dyDescent="0.3">
      <c r="A3080" s="24">
        <v>3078</v>
      </c>
      <c r="B3080" s="11" t="str">
        <f>IFERROR(INDEX({"JSNY-BJ0001-01";"JSNY-JS0022-01";"JSNY-JS0002-01"},MATCH(D3080,{"BJ_zhongyu";"JS_WX_liteer";"JS_CZ_wodefeng"},0)),"")</f>
        <v>JSNY-JS0002-01</v>
      </c>
      <c r="C3080" s="11" t="str">
        <f>IFERROR(INDEX({"北京中裕世纪大酒店";"江苏利特尔绿色包装股份有限公司";"常州市金坛沃德丰电子科技有限公司"},MATCH(D3080,{"BJ_zhongyu";"JS_WX_liteer";"JS_CZ_wodefeng"},0)),"")</f>
        <v>常州市金坛沃德丰电子科技有限公司</v>
      </c>
      <c r="D3080" s="11" t="str">
        <f>[1]动作!$G3079</f>
        <v>JS_CZ_wodefeng</v>
      </c>
      <c r="E3080" s="11" t="str">
        <f>[1]动作!$D3079</f>
        <v>分系统1BMS2总电压过低一级故障</v>
      </c>
      <c r="F3080" s="11" t="s">
        <v>177</v>
      </c>
      <c r="G3080" s="12">
        <f>[1]动作!$A3079+[1]动作!$B3079</f>
        <v>43206.819710648146</v>
      </c>
      <c r="H3080" s="12"/>
      <c r="I3080" s="11"/>
    </row>
    <row r="3081" spans="1:9" hidden="1" x14ac:dyDescent="0.3">
      <c r="A3081" s="24">
        <v>3079</v>
      </c>
      <c r="B3081" s="11" t="str">
        <f>IFERROR(INDEX({"JSNY-BJ0001-01";"JSNY-JS0022-01";"JSNY-JS0002-01"},MATCH(D3081,{"BJ_zhongyu";"JS_WX_liteer";"JS_CZ_wodefeng"},0)),"")</f>
        <v>JSNY-JS0002-01</v>
      </c>
      <c r="C3081" s="11" t="str">
        <f>IFERROR(INDEX({"北京中裕世纪大酒店";"江苏利特尔绿色包装股份有限公司";"常州市金坛沃德丰电子科技有限公司"},MATCH(D3081,{"BJ_zhongyu";"JS_WX_liteer";"JS_CZ_wodefeng"},0)),"")</f>
        <v>常州市金坛沃德丰电子科技有限公司</v>
      </c>
      <c r="D3081" s="11" t="str">
        <f>[1]动作!$G3080</f>
        <v>JS_CZ_wodefeng</v>
      </c>
      <c r="E3081" s="11" t="str">
        <f>[1]动作!$D3080</f>
        <v>分系统1BMS2总电压过低二级故障</v>
      </c>
      <c r="F3081" s="11" t="s">
        <v>177</v>
      </c>
      <c r="G3081" s="12">
        <f>[1]动作!$A3080+[1]动作!$B3080</f>
        <v>43206.819710648146</v>
      </c>
      <c r="H3081" s="12"/>
      <c r="I3081" s="11"/>
    </row>
    <row r="3082" spans="1:9" hidden="1" x14ac:dyDescent="0.3">
      <c r="A3082" s="24">
        <v>3080</v>
      </c>
      <c r="B3082" s="11" t="str">
        <f>IFERROR(INDEX({"JSNY-BJ0001-01";"JSNY-JS0022-01";"JSNY-JS0002-01"},MATCH(D3082,{"BJ_zhongyu";"JS_WX_liteer";"JS_CZ_wodefeng"},0)),"")</f>
        <v>JSNY-JS0002-01</v>
      </c>
      <c r="C3082" s="11" t="str">
        <f>IFERROR(INDEX({"北京中裕世纪大酒店";"江苏利特尔绿色包装股份有限公司";"常州市金坛沃德丰电子科技有限公司"},MATCH(D3082,{"BJ_zhongyu";"JS_WX_liteer";"JS_CZ_wodefeng"},0)),"")</f>
        <v>常州市金坛沃德丰电子科技有限公司</v>
      </c>
      <c r="D3082" s="11" t="str">
        <f>[1]动作!$G3081</f>
        <v>JS_CZ_wodefeng</v>
      </c>
      <c r="E3082" s="11" t="str">
        <f>[1]动作!$D3081</f>
        <v>分系统1BMS5总电压过低一级故障</v>
      </c>
      <c r="F3082" s="11" t="s">
        <v>177</v>
      </c>
      <c r="G3082" s="12">
        <f>[1]动作!$A3081+[1]动作!$B3081</f>
        <v>43206.819710648146</v>
      </c>
      <c r="H3082" s="12"/>
      <c r="I3082" s="11"/>
    </row>
    <row r="3083" spans="1:9" hidden="1" x14ac:dyDescent="0.3">
      <c r="A3083" s="24">
        <v>3081</v>
      </c>
      <c r="B3083" s="11" t="str">
        <f>IFERROR(INDEX({"JSNY-BJ0001-01";"JSNY-JS0022-01";"JSNY-JS0002-01"},MATCH(D3083,{"BJ_zhongyu";"JS_WX_liteer";"JS_CZ_wodefeng"},0)),"")</f>
        <v>JSNY-JS0002-01</v>
      </c>
      <c r="C3083" s="11" t="str">
        <f>IFERROR(INDEX({"北京中裕世纪大酒店";"江苏利特尔绿色包装股份有限公司";"常州市金坛沃德丰电子科技有限公司"},MATCH(D3083,{"BJ_zhongyu";"JS_WX_liteer";"JS_CZ_wodefeng"},0)),"")</f>
        <v>常州市金坛沃德丰电子科技有限公司</v>
      </c>
      <c r="D3083" s="11" t="str">
        <f>[1]动作!$G3082</f>
        <v>JS_CZ_wodefeng</v>
      </c>
      <c r="E3083" s="11" t="str">
        <f>[1]动作!$D3082</f>
        <v>分系统1BMS5总电压过低二级故障</v>
      </c>
      <c r="F3083" s="11" t="s">
        <v>177</v>
      </c>
      <c r="G3083" s="12">
        <f>[1]动作!$A3082+[1]动作!$B3082</f>
        <v>43206.819710648146</v>
      </c>
      <c r="H3083" s="12"/>
      <c r="I3083" s="11"/>
    </row>
    <row r="3084" spans="1:9" hidden="1" x14ac:dyDescent="0.3">
      <c r="A3084" s="24">
        <v>3082</v>
      </c>
      <c r="B3084" s="11" t="str">
        <f>IFERROR(INDEX({"JSNY-BJ0001-01";"JSNY-JS0022-01";"JSNY-JS0002-01"},MATCH(D3084,{"BJ_zhongyu";"JS_WX_liteer";"JS_CZ_wodefeng"},0)),"")</f>
        <v>JSNY-JS0002-01</v>
      </c>
      <c r="C3084" s="11" t="str">
        <f>IFERROR(INDEX({"北京中裕世纪大酒店";"江苏利特尔绿色包装股份有限公司";"常州市金坛沃德丰电子科技有限公司"},MATCH(D3084,{"BJ_zhongyu";"JS_WX_liteer";"JS_CZ_wodefeng"},0)),"")</f>
        <v>常州市金坛沃德丰电子科技有限公司</v>
      </c>
      <c r="D3084" s="11" t="str">
        <f>[1]动作!$G3083</f>
        <v>JS_CZ_wodefeng</v>
      </c>
      <c r="E3084" s="11" t="str">
        <f>[1]动作!$D3083</f>
        <v>分系统1BMS4总电压过低一级故障</v>
      </c>
      <c r="F3084" s="11" t="s">
        <v>177</v>
      </c>
      <c r="G3084" s="12">
        <f>[1]动作!$A3083+[1]动作!$B3083</f>
        <v>43206.819768518515</v>
      </c>
      <c r="H3084" s="12"/>
      <c r="I3084" s="11"/>
    </row>
    <row r="3085" spans="1:9" hidden="1" x14ac:dyDescent="0.3">
      <c r="A3085" s="24">
        <v>3083</v>
      </c>
      <c r="B3085" s="11" t="str">
        <f>IFERROR(INDEX({"JSNY-BJ0001-01";"JSNY-JS0022-01";"JSNY-JS0002-01"},MATCH(D3085,{"BJ_zhongyu";"JS_WX_liteer";"JS_CZ_wodefeng"},0)),"")</f>
        <v>JSNY-JS0002-01</v>
      </c>
      <c r="C3085" s="11" t="str">
        <f>IFERROR(INDEX({"北京中裕世纪大酒店";"江苏利特尔绿色包装股份有限公司";"常州市金坛沃德丰电子科技有限公司"},MATCH(D3085,{"BJ_zhongyu";"JS_WX_liteer";"JS_CZ_wodefeng"},0)),"")</f>
        <v>常州市金坛沃德丰电子科技有限公司</v>
      </c>
      <c r="D3085" s="11" t="str">
        <f>[1]动作!$G3084</f>
        <v>JS_CZ_wodefeng</v>
      </c>
      <c r="E3085" s="11" t="str">
        <f>[1]动作!$D3084</f>
        <v>分系统1BMS4总电压过低二级故障</v>
      </c>
      <c r="F3085" s="11" t="s">
        <v>177</v>
      </c>
      <c r="G3085" s="12">
        <f>[1]动作!$A3084+[1]动作!$B3084</f>
        <v>43206.819768518515</v>
      </c>
      <c r="H3085" s="12"/>
      <c r="I3085" s="11"/>
    </row>
    <row r="3086" spans="1:9" hidden="1" x14ac:dyDescent="0.3">
      <c r="A3086" s="24">
        <v>3084</v>
      </c>
      <c r="B3086" s="11" t="str">
        <f>IFERROR(INDEX({"JSNY-BJ0001-01";"JSNY-JS0022-01";"JSNY-JS0002-01"},MATCH(D3086,{"BJ_zhongyu";"JS_WX_liteer";"JS_CZ_wodefeng"},0)),"")</f>
        <v>JSNY-JS0002-01</v>
      </c>
      <c r="C3086" s="11" t="str">
        <f>IFERROR(INDEX({"北京中裕世纪大酒店";"江苏利特尔绿色包装股份有限公司";"常州市金坛沃德丰电子科技有限公司"},MATCH(D3086,{"BJ_zhongyu";"JS_WX_liteer";"JS_CZ_wodefeng"},0)),"")</f>
        <v>常州市金坛沃德丰电子科技有限公司</v>
      </c>
      <c r="D3086" s="11" t="str">
        <f>[1]动作!$G3085</f>
        <v>JS_CZ_wodefeng</v>
      </c>
      <c r="E3086" s="11" t="str">
        <f>[1]动作!$D3085</f>
        <v>分系统1BMS2单体电压过低一级故障</v>
      </c>
      <c r="F3086" s="11" t="s">
        <v>177</v>
      </c>
      <c r="G3086" s="12">
        <f>[1]动作!$A3085+[1]动作!$B3085</f>
        <v>43206.82545138889</v>
      </c>
      <c r="H3086" s="12"/>
      <c r="I3086" s="11"/>
    </row>
    <row r="3087" spans="1:9" hidden="1" x14ac:dyDescent="0.3">
      <c r="A3087" s="24">
        <v>3085</v>
      </c>
      <c r="B3087" s="11" t="str">
        <f>IFERROR(INDEX({"JSNY-BJ0001-01";"JSNY-JS0022-01";"JSNY-JS0002-01"},MATCH(D3087,{"BJ_zhongyu";"JS_WX_liteer";"JS_CZ_wodefeng"},0)),"")</f>
        <v>JSNY-JS0002-01</v>
      </c>
      <c r="C3087" s="11" t="str">
        <f>IFERROR(INDEX({"北京中裕世纪大酒店";"江苏利特尔绿色包装股份有限公司";"常州市金坛沃德丰电子科技有限公司"},MATCH(D3087,{"BJ_zhongyu";"JS_WX_liteer";"JS_CZ_wodefeng"},0)),"")</f>
        <v>常州市金坛沃德丰电子科技有限公司</v>
      </c>
      <c r="D3087" s="11" t="str">
        <f>[1]动作!$G3086</f>
        <v>JS_CZ_wodefeng</v>
      </c>
      <c r="E3087" s="11" t="str">
        <f>[1]动作!$D3086</f>
        <v>分系统1BMS2单体电压过低二级故障</v>
      </c>
      <c r="F3087" s="11" t="s">
        <v>177</v>
      </c>
      <c r="G3087" s="12">
        <f>[1]动作!$A3086+[1]动作!$B3086</f>
        <v>43206.82545138889</v>
      </c>
      <c r="H3087" s="12"/>
      <c r="I3087" s="11"/>
    </row>
    <row r="3088" spans="1:9" hidden="1" x14ac:dyDescent="0.3">
      <c r="A3088" s="24">
        <v>3086</v>
      </c>
      <c r="B3088" s="11" t="str">
        <f>IFERROR(INDEX({"JSNY-BJ0001-01";"JSNY-JS0022-01";"JSNY-JS0002-01"},MATCH(D3088,{"BJ_zhongyu";"JS_WX_liteer";"JS_CZ_wodefeng"},0)),"")</f>
        <v>JSNY-JS0002-01</v>
      </c>
      <c r="C3088" s="11" t="str">
        <f>IFERROR(INDEX({"北京中裕世纪大酒店";"江苏利特尔绿色包装股份有限公司";"常州市金坛沃德丰电子科技有限公司"},MATCH(D3088,{"BJ_zhongyu";"JS_WX_liteer";"JS_CZ_wodefeng"},0)),"")</f>
        <v>常州市金坛沃德丰电子科技有限公司</v>
      </c>
      <c r="D3088" s="11" t="str">
        <f>[1]动作!$G3087</f>
        <v>JS_CZ_wodefeng</v>
      </c>
      <c r="E3088" s="11" t="str">
        <f>[1]动作!$D3087</f>
        <v>分系统1BMS1单体电压过低一级故障</v>
      </c>
      <c r="F3088" s="11" t="s">
        <v>177</v>
      </c>
      <c r="G3088" s="12">
        <f>[1]动作!$A3087+[1]动作!$B3087</f>
        <v>43206.826377314814</v>
      </c>
      <c r="H3088" s="12"/>
      <c r="I3088" s="11"/>
    </row>
    <row r="3089" spans="1:9" hidden="1" x14ac:dyDescent="0.3">
      <c r="A3089" s="24">
        <v>3087</v>
      </c>
      <c r="B3089" s="11" t="str">
        <f>IFERROR(INDEX({"JSNY-BJ0001-01";"JSNY-JS0022-01";"JSNY-JS0002-01"},MATCH(D3089,{"BJ_zhongyu";"JS_WX_liteer";"JS_CZ_wodefeng"},0)),"")</f>
        <v>JSNY-JS0002-01</v>
      </c>
      <c r="C3089" s="11" t="str">
        <f>IFERROR(INDEX({"北京中裕世纪大酒店";"江苏利特尔绿色包装股份有限公司";"常州市金坛沃德丰电子科技有限公司"},MATCH(D3089,{"BJ_zhongyu";"JS_WX_liteer";"JS_CZ_wodefeng"},0)),"")</f>
        <v>常州市金坛沃德丰电子科技有限公司</v>
      </c>
      <c r="D3089" s="11" t="str">
        <f>[1]动作!$G3088</f>
        <v>JS_CZ_wodefeng</v>
      </c>
      <c r="E3089" s="11" t="str">
        <f>[1]动作!$D3088</f>
        <v>分系统1BMS1单体电压过低二级故障</v>
      </c>
      <c r="F3089" s="11" t="s">
        <v>177</v>
      </c>
      <c r="G3089" s="12">
        <f>[1]动作!$A3088+[1]动作!$B3088</f>
        <v>43206.826377314814</v>
      </c>
      <c r="H3089" s="12"/>
      <c r="I3089" s="11"/>
    </row>
    <row r="3090" spans="1:9" hidden="1" x14ac:dyDescent="0.3">
      <c r="A3090" s="24">
        <v>3088</v>
      </c>
      <c r="B3090" s="11" t="str">
        <f>IFERROR(INDEX({"JSNY-BJ0001-01";"JSNY-JS0022-01";"JSNY-JS0002-01"},MATCH(D3090,{"BJ_zhongyu";"JS_WX_liteer";"JS_CZ_wodefeng"},0)),"")</f>
        <v>JSNY-JS0002-01</v>
      </c>
      <c r="C3090" s="11" t="str">
        <f>IFERROR(INDEX({"北京中裕世纪大酒店";"江苏利特尔绿色包装股份有限公司";"常州市金坛沃德丰电子科技有限公司"},MATCH(D3090,{"BJ_zhongyu";"JS_WX_liteer";"JS_CZ_wodefeng"},0)),"")</f>
        <v>常州市金坛沃德丰电子科技有限公司</v>
      </c>
      <c r="D3090" s="11" t="str">
        <f>[1]动作!$G3089</f>
        <v>JS_CZ_wodefeng</v>
      </c>
      <c r="E3090" s="11" t="str">
        <f>[1]动作!$D3089</f>
        <v>分系统1BMS5单体电压过低一级故障</v>
      </c>
      <c r="F3090" s="11" t="s">
        <v>177</v>
      </c>
      <c r="G3090" s="12">
        <f>[1]动作!$A3089+[1]动作!$B3089</f>
        <v>43206.826840277776</v>
      </c>
      <c r="H3090" s="12"/>
      <c r="I3090" s="11"/>
    </row>
    <row r="3091" spans="1:9" hidden="1" x14ac:dyDescent="0.3">
      <c r="A3091" s="24">
        <v>3089</v>
      </c>
      <c r="B3091" s="11" t="str">
        <f>IFERROR(INDEX({"JSNY-BJ0001-01";"JSNY-JS0022-01";"JSNY-JS0002-01"},MATCH(D3091,{"BJ_zhongyu";"JS_WX_liteer";"JS_CZ_wodefeng"},0)),"")</f>
        <v>JSNY-JS0002-01</v>
      </c>
      <c r="C3091" s="11" t="str">
        <f>IFERROR(INDEX({"北京中裕世纪大酒店";"江苏利特尔绿色包装股份有限公司";"常州市金坛沃德丰电子科技有限公司"},MATCH(D3091,{"BJ_zhongyu";"JS_WX_liteer";"JS_CZ_wodefeng"},0)),"")</f>
        <v>常州市金坛沃德丰电子科技有限公司</v>
      </c>
      <c r="D3091" s="11" t="str">
        <f>[1]动作!$G3090</f>
        <v>JS_CZ_wodefeng</v>
      </c>
      <c r="E3091" s="11" t="str">
        <f>[1]动作!$D3090</f>
        <v>分系统1BMS5单体电压过低二级故障</v>
      </c>
      <c r="F3091" s="11" t="s">
        <v>177</v>
      </c>
      <c r="G3091" s="12">
        <f>[1]动作!$A3090+[1]动作!$B3090</f>
        <v>43206.826840277776</v>
      </c>
      <c r="H3091" s="12"/>
      <c r="I3091" s="11"/>
    </row>
    <row r="3092" spans="1:9" hidden="1" x14ac:dyDescent="0.3">
      <c r="A3092" s="24">
        <v>3090</v>
      </c>
      <c r="B3092" s="11" t="str">
        <f>IFERROR(INDEX({"JSNY-BJ0001-01";"JSNY-JS0022-01";"JSNY-JS0002-01"},MATCH(D3092,{"BJ_zhongyu";"JS_WX_liteer";"JS_CZ_wodefeng"},0)),"")</f>
        <v>JSNY-JS0002-01</v>
      </c>
      <c r="C3092" s="11" t="str">
        <f>IFERROR(INDEX({"北京中裕世纪大酒店";"江苏利特尔绿色包装股份有限公司";"常州市金坛沃德丰电子科技有限公司"},MATCH(D3092,{"BJ_zhongyu";"JS_WX_liteer";"JS_CZ_wodefeng"},0)),"")</f>
        <v>常州市金坛沃德丰电子科技有限公司</v>
      </c>
      <c r="D3092" s="11" t="str">
        <f>[1]动作!$G3091</f>
        <v>JS_CZ_wodefeng</v>
      </c>
      <c r="E3092" s="11" t="str">
        <f>[1]动作!$D3091</f>
        <v>分系统1BMS3单体电压过低一级故障</v>
      </c>
      <c r="F3092" s="11" t="s">
        <v>177</v>
      </c>
      <c r="G3092" s="12">
        <f>[1]动作!$A3091+[1]动作!$B3091</f>
        <v>43206.82707175926</v>
      </c>
      <c r="H3092" s="12"/>
      <c r="I3092" s="11"/>
    </row>
    <row r="3093" spans="1:9" hidden="1" x14ac:dyDescent="0.3">
      <c r="A3093" s="24">
        <v>3091</v>
      </c>
      <c r="B3093" s="11" t="str">
        <f>IFERROR(INDEX({"JSNY-BJ0001-01";"JSNY-JS0022-01";"JSNY-JS0002-01"},MATCH(D3093,{"BJ_zhongyu";"JS_WX_liteer";"JS_CZ_wodefeng"},0)),"")</f>
        <v>JSNY-JS0002-01</v>
      </c>
      <c r="C3093" s="11" t="str">
        <f>IFERROR(INDEX({"北京中裕世纪大酒店";"江苏利特尔绿色包装股份有限公司";"常州市金坛沃德丰电子科技有限公司"},MATCH(D3093,{"BJ_zhongyu";"JS_WX_liteer";"JS_CZ_wodefeng"},0)),"")</f>
        <v>常州市金坛沃德丰电子科技有限公司</v>
      </c>
      <c r="D3093" s="11" t="str">
        <f>[1]动作!$G3092</f>
        <v>JS_CZ_wodefeng</v>
      </c>
      <c r="E3093" s="11" t="str">
        <f>[1]动作!$D3092</f>
        <v>分系统1BMS3单体电压过低二级故障</v>
      </c>
      <c r="F3093" s="11" t="s">
        <v>177</v>
      </c>
      <c r="G3093" s="12">
        <f>[1]动作!$A3092+[1]动作!$B3092</f>
        <v>43206.82707175926</v>
      </c>
      <c r="H3093" s="12"/>
      <c r="I3093" s="11"/>
    </row>
    <row r="3094" spans="1:9" hidden="1" x14ac:dyDescent="0.3">
      <c r="A3094" s="24">
        <v>3092</v>
      </c>
      <c r="B3094" s="11" t="str">
        <f>IFERROR(INDEX({"JSNY-BJ0001-01";"JSNY-JS0022-01";"JSNY-JS0002-01"},MATCH(D3094,{"BJ_zhongyu";"JS_WX_liteer";"JS_CZ_wodefeng"},0)),"")</f>
        <v>JSNY-JS0002-01</v>
      </c>
      <c r="C3094" s="11" t="str">
        <f>IFERROR(INDEX({"北京中裕世纪大酒店";"江苏利特尔绿色包装股份有限公司";"常州市金坛沃德丰电子科技有限公司"},MATCH(D3094,{"BJ_zhongyu";"JS_WX_liteer";"JS_CZ_wodefeng"},0)),"")</f>
        <v>常州市金坛沃德丰电子科技有限公司</v>
      </c>
      <c r="D3094" s="11" t="str">
        <f>[1]动作!$G3093</f>
        <v>JS_CZ_wodefeng</v>
      </c>
      <c r="E3094" s="11" t="str">
        <f>[1]动作!$D3093</f>
        <v>分系统1BMS4单体电压过低一级故障</v>
      </c>
      <c r="F3094" s="11" t="s">
        <v>177</v>
      </c>
      <c r="G3094" s="12">
        <f>[1]动作!$A3093+[1]动作!$B3093</f>
        <v>43206.827766203707</v>
      </c>
      <c r="H3094" s="12"/>
      <c r="I3094" s="11"/>
    </row>
    <row r="3095" spans="1:9" hidden="1" x14ac:dyDescent="0.3">
      <c r="A3095" s="24">
        <v>3093</v>
      </c>
      <c r="B3095" s="11" t="str">
        <f>IFERROR(INDEX({"JSNY-BJ0001-01";"JSNY-JS0022-01";"JSNY-JS0002-01"},MATCH(D3095,{"BJ_zhongyu";"JS_WX_liteer";"JS_CZ_wodefeng"},0)),"")</f>
        <v>JSNY-JS0002-01</v>
      </c>
      <c r="C3095" s="11" t="str">
        <f>IFERROR(INDEX({"北京中裕世纪大酒店";"江苏利特尔绿色包装股份有限公司";"常州市金坛沃德丰电子科技有限公司"},MATCH(D3095,{"BJ_zhongyu";"JS_WX_liteer";"JS_CZ_wodefeng"},0)),"")</f>
        <v>常州市金坛沃德丰电子科技有限公司</v>
      </c>
      <c r="D3095" s="11" t="str">
        <f>[1]动作!$G3094</f>
        <v>JS_CZ_wodefeng</v>
      </c>
      <c r="E3095" s="11" t="str">
        <f>[1]动作!$D3094</f>
        <v>分系统1BMS4单体电压过低二级故障</v>
      </c>
      <c r="F3095" s="11" t="s">
        <v>177</v>
      </c>
      <c r="G3095" s="12">
        <f>[1]动作!$A3094+[1]动作!$B3094</f>
        <v>43206.827766203707</v>
      </c>
      <c r="H3095" s="12"/>
      <c r="I3095" s="11"/>
    </row>
    <row r="3096" spans="1:9" hidden="1" x14ac:dyDescent="0.3">
      <c r="A3096" s="24">
        <v>3094</v>
      </c>
      <c r="B3096" s="11" t="str">
        <f>IFERROR(INDEX({"JSNY-BJ0001-01";"JSNY-JS0022-01";"JSNY-JS0002-01"},MATCH(D3096,{"BJ_zhongyu";"JS_WX_liteer";"JS_CZ_wodefeng"},0)),"")</f>
        <v>JSNY-JS0002-01</v>
      </c>
      <c r="C3096" s="11" t="str">
        <f>IFERROR(INDEX({"北京中裕世纪大酒店";"江苏利特尔绿色包装股份有限公司";"常州市金坛沃德丰电子科技有限公司"},MATCH(D3096,{"BJ_zhongyu";"JS_WX_liteer";"JS_CZ_wodefeng"},0)),"")</f>
        <v>常州市金坛沃德丰电子科技有限公司</v>
      </c>
      <c r="D3096" s="11" t="str">
        <f>[1]动作!$G3095</f>
        <v>JS_CZ_wodefeng</v>
      </c>
      <c r="E3096" s="11" t="str">
        <f>[1]动作!$D3095</f>
        <v>分系统1BMS3SOC过低一级故障</v>
      </c>
      <c r="F3096" s="11" t="s">
        <v>177</v>
      </c>
      <c r="G3096" s="12">
        <f>[1]动作!$A3095+[1]动作!$B3095</f>
        <v>43206.828055555554</v>
      </c>
      <c r="H3096" s="12"/>
      <c r="I3096" s="11"/>
    </row>
    <row r="3097" spans="1:9" hidden="1" x14ac:dyDescent="0.3">
      <c r="A3097" s="24">
        <v>3095</v>
      </c>
      <c r="B3097" s="11" t="str">
        <f>IFERROR(INDEX({"JSNY-BJ0001-01";"JSNY-JS0022-01";"JSNY-JS0002-01"},MATCH(D3097,{"BJ_zhongyu";"JS_WX_liteer";"JS_CZ_wodefeng"},0)),"")</f>
        <v>JSNY-JS0002-01</v>
      </c>
      <c r="C3097" s="11" t="str">
        <f>IFERROR(INDEX({"北京中裕世纪大酒店";"江苏利特尔绿色包装股份有限公司";"常州市金坛沃德丰电子科技有限公司"},MATCH(D3097,{"BJ_zhongyu";"JS_WX_liteer";"JS_CZ_wodefeng"},0)),"")</f>
        <v>常州市金坛沃德丰电子科技有限公司</v>
      </c>
      <c r="D3097" s="11" t="str">
        <f>[1]动作!$G3096</f>
        <v>JS_CZ_wodefeng</v>
      </c>
      <c r="E3097" s="11" t="str">
        <f>[1]动作!$D3096</f>
        <v>分系统1BMS3SOC过低二级故障</v>
      </c>
      <c r="F3097" s="11" t="s">
        <v>177</v>
      </c>
      <c r="G3097" s="12">
        <f>[1]动作!$A3096+[1]动作!$B3096</f>
        <v>43206.828055555554</v>
      </c>
      <c r="H3097" s="12"/>
      <c r="I3097" s="11"/>
    </row>
    <row r="3098" spans="1:9" hidden="1" x14ac:dyDescent="0.3">
      <c r="A3098" s="24">
        <v>3096</v>
      </c>
      <c r="B3098" s="11" t="str">
        <f>IFERROR(INDEX({"JSNY-BJ0001-01";"JSNY-JS0022-01";"JSNY-JS0002-01"},MATCH(D3098,{"BJ_zhongyu";"JS_WX_liteer";"JS_CZ_wodefeng"},0)),"")</f>
        <v>JSNY-JS0002-01</v>
      </c>
      <c r="C3098" s="11" t="str">
        <f>IFERROR(INDEX({"北京中裕世纪大酒店";"江苏利特尔绿色包装股份有限公司";"常州市金坛沃德丰电子科技有限公司"},MATCH(D3098,{"BJ_zhongyu";"JS_WX_liteer";"JS_CZ_wodefeng"},0)),"")</f>
        <v>常州市金坛沃德丰电子科技有限公司</v>
      </c>
      <c r="D3098" s="11" t="str">
        <f>[1]动作!$G3097</f>
        <v>JS_CZ_wodefeng</v>
      </c>
      <c r="E3098" s="11" t="str">
        <f>[1]动作!$D3097</f>
        <v>分系统1BMS6单体电压过低一级故障</v>
      </c>
      <c r="F3098" s="11" t="s">
        <v>177</v>
      </c>
      <c r="G3098" s="12">
        <f>[1]动作!$A3097+[1]动作!$B3097</f>
        <v>43206.828402777777</v>
      </c>
      <c r="H3098" s="12"/>
      <c r="I3098" s="11"/>
    </row>
    <row r="3099" spans="1:9" hidden="1" x14ac:dyDescent="0.3">
      <c r="A3099" s="24">
        <v>3097</v>
      </c>
      <c r="B3099" s="11" t="str">
        <f>IFERROR(INDEX({"JSNY-BJ0001-01";"JSNY-JS0022-01";"JSNY-JS0002-01"},MATCH(D3099,{"BJ_zhongyu";"JS_WX_liteer";"JS_CZ_wodefeng"},0)),"")</f>
        <v>JSNY-JS0002-01</v>
      </c>
      <c r="C3099" s="11" t="str">
        <f>IFERROR(INDEX({"北京中裕世纪大酒店";"江苏利特尔绿色包装股份有限公司";"常州市金坛沃德丰电子科技有限公司"},MATCH(D3099,{"BJ_zhongyu";"JS_WX_liteer";"JS_CZ_wodefeng"},0)),"")</f>
        <v>常州市金坛沃德丰电子科技有限公司</v>
      </c>
      <c r="D3099" s="11" t="str">
        <f>[1]动作!$G3098</f>
        <v>JS_CZ_wodefeng</v>
      </c>
      <c r="E3099" s="11" t="str">
        <f>[1]动作!$D3098</f>
        <v>分系统1BMS6单体电压过低二级故障</v>
      </c>
      <c r="F3099" s="11" t="s">
        <v>177</v>
      </c>
      <c r="G3099" s="12">
        <f>[1]动作!$A3098+[1]动作!$B3098</f>
        <v>43206.828402777777</v>
      </c>
      <c r="H3099" s="12"/>
      <c r="I3099" s="11"/>
    </row>
    <row r="3100" spans="1:9" hidden="1" x14ac:dyDescent="0.3">
      <c r="A3100" s="24">
        <v>3098</v>
      </c>
      <c r="B3100" s="11" t="str">
        <f>IFERROR(INDEX({"JSNY-BJ0001-01";"JSNY-JS0022-01";"JSNY-JS0002-01"},MATCH(D3100,{"BJ_zhongyu";"JS_WX_liteer";"JS_CZ_wodefeng"},0)),"")</f>
        <v>JSNY-JS0002-01</v>
      </c>
      <c r="C3100" s="11" t="str">
        <f>IFERROR(INDEX({"北京中裕世纪大酒店";"江苏利特尔绿色包装股份有限公司";"常州市金坛沃德丰电子科技有限公司"},MATCH(D3100,{"BJ_zhongyu";"JS_WX_liteer";"JS_CZ_wodefeng"},0)),"")</f>
        <v>常州市金坛沃德丰电子科技有限公司</v>
      </c>
      <c r="D3100" s="11" t="str">
        <f>[1]动作!$G3099</f>
        <v>JS_CZ_wodefeng</v>
      </c>
      <c r="E3100" s="11" t="str">
        <f>[1]动作!$D3099</f>
        <v>分系统1BMS1SOC过低一级故障</v>
      </c>
      <c r="F3100" s="11" t="s">
        <v>177</v>
      </c>
      <c r="G3100" s="12">
        <f>[1]动作!$A3099+[1]动作!$B3099</f>
        <v>43206.830601851849</v>
      </c>
      <c r="H3100" s="12"/>
      <c r="I3100" s="11"/>
    </row>
    <row r="3101" spans="1:9" hidden="1" x14ac:dyDescent="0.3">
      <c r="A3101" s="24">
        <v>3099</v>
      </c>
      <c r="B3101" s="11" t="str">
        <f>IFERROR(INDEX({"JSNY-BJ0001-01";"JSNY-JS0022-01";"JSNY-JS0002-01"},MATCH(D3101,{"BJ_zhongyu";"JS_WX_liteer";"JS_CZ_wodefeng"},0)),"")</f>
        <v>JSNY-JS0002-01</v>
      </c>
      <c r="C3101" s="11" t="str">
        <f>IFERROR(INDEX({"北京中裕世纪大酒店";"江苏利特尔绿色包装股份有限公司";"常州市金坛沃德丰电子科技有限公司"},MATCH(D3101,{"BJ_zhongyu";"JS_WX_liteer";"JS_CZ_wodefeng"},0)),"")</f>
        <v>常州市金坛沃德丰电子科技有限公司</v>
      </c>
      <c r="D3101" s="11" t="str">
        <f>[1]动作!$G3100</f>
        <v>JS_CZ_wodefeng</v>
      </c>
      <c r="E3101" s="11" t="str">
        <f>[1]动作!$D3100</f>
        <v>分系统1BMS1SOC过低二级故障</v>
      </c>
      <c r="F3101" s="11" t="s">
        <v>177</v>
      </c>
      <c r="G3101" s="12">
        <f>[1]动作!$A3100+[1]动作!$B3100</f>
        <v>43206.830601851849</v>
      </c>
      <c r="H3101" s="12"/>
      <c r="I3101" s="11"/>
    </row>
    <row r="3102" spans="1:9" hidden="1" x14ac:dyDescent="0.3">
      <c r="A3102" s="24">
        <v>3100</v>
      </c>
      <c r="B3102" s="11" t="str">
        <f>IFERROR(INDEX({"JSNY-BJ0001-01";"JSNY-JS0022-01";"JSNY-JS0002-01"},MATCH(D3102,{"BJ_zhongyu";"JS_WX_liteer";"JS_CZ_wodefeng"},0)),"")</f>
        <v>JSNY-JS0002-01</v>
      </c>
      <c r="C3102" s="11" t="str">
        <f>IFERROR(INDEX({"北京中裕世纪大酒店";"江苏利特尔绿色包装股份有限公司";"常州市金坛沃德丰电子科技有限公司"},MATCH(D3102,{"BJ_zhongyu";"JS_WX_liteer";"JS_CZ_wodefeng"},0)),"")</f>
        <v>常州市金坛沃德丰电子科技有限公司</v>
      </c>
      <c r="D3102" s="11" t="str">
        <f>[1]动作!$G3101</f>
        <v>JS_CZ_wodefeng</v>
      </c>
      <c r="E3102" s="11" t="str">
        <f>[1]动作!$D3101</f>
        <v>分系统1BMS6SOC过低一级故障</v>
      </c>
      <c r="F3102" s="11" t="s">
        <v>177</v>
      </c>
      <c r="G3102" s="12">
        <f>[1]动作!$A3101+[1]动作!$B3101</f>
        <v>43206.831006944441</v>
      </c>
      <c r="H3102" s="12"/>
      <c r="I3102" s="11"/>
    </row>
    <row r="3103" spans="1:9" hidden="1" x14ac:dyDescent="0.3">
      <c r="A3103" s="24">
        <v>3101</v>
      </c>
      <c r="B3103" s="11" t="str">
        <f>IFERROR(INDEX({"JSNY-BJ0001-01";"JSNY-JS0022-01";"JSNY-JS0002-01"},MATCH(D3103,{"BJ_zhongyu";"JS_WX_liteer";"JS_CZ_wodefeng"},0)),"")</f>
        <v>JSNY-JS0002-01</v>
      </c>
      <c r="C3103" s="11" t="str">
        <f>IFERROR(INDEX({"北京中裕世纪大酒店";"江苏利特尔绿色包装股份有限公司";"常州市金坛沃德丰电子科技有限公司"},MATCH(D3103,{"BJ_zhongyu";"JS_WX_liteer";"JS_CZ_wodefeng"},0)),"")</f>
        <v>常州市金坛沃德丰电子科技有限公司</v>
      </c>
      <c r="D3103" s="11" t="str">
        <f>[1]动作!$G3102</f>
        <v>JS_CZ_wodefeng</v>
      </c>
      <c r="E3103" s="11" t="str">
        <f>[1]动作!$D3102</f>
        <v>分系统1BMS6SOC过低二级故障</v>
      </c>
      <c r="F3103" s="11" t="s">
        <v>177</v>
      </c>
      <c r="G3103" s="12">
        <f>[1]动作!$A3102+[1]动作!$B3102</f>
        <v>43206.831006944441</v>
      </c>
      <c r="H3103" s="12"/>
      <c r="I3103" s="11"/>
    </row>
    <row r="3104" spans="1:9" hidden="1" x14ac:dyDescent="0.3">
      <c r="A3104" s="24">
        <v>3102</v>
      </c>
      <c r="B3104" s="11" t="str">
        <f>IFERROR(INDEX({"JSNY-BJ0001-01";"JSNY-JS0022-01";"JSNY-JS0002-01"},MATCH(D3104,{"BJ_zhongyu";"JS_WX_liteer";"JS_CZ_wodefeng"},0)),"")</f>
        <v>JSNY-JS0002-01</v>
      </c>
      <c r="C3104" s="11" t="str">
        <f>IFERROR(INDEX({"北京中裕世纪大酒店";"江苏利特尔绿色包装股份有限公司";"常州市金坛沃德丰电子科技有限公司"},MATCH(D3104,{"BJ_zhongyu";"JS_WX_liteer";"JS_CZ_wodefeng"},0)),"")</f>
        <v>常州市金坛沃德丰电子科技有限公司</v>
      </c>
      <c r="D3104" s="11" t="str">
        <f>[1]动作!$G3103</f>
        <v>JS_CZ_wodefeng</v>
      </c>
      <c r="E3104" s="11" t="str">
        <f>[1]动作!$D3103</f>
        <v>分系统1BMS5SOC过低一级故障</v>
      </c>
      <c r="F3104" s="11" t="s">
        <v>177</v>
      </c>
      <c r="G3104" s="12">
        <f>[1]动作!$A3103+[1]动作!$B3103</f>
        <v>43206.832453703704</v>
      </c>
      <c r="H3104" s="12"/>
      <c r="I3104" s="11"/>
    </row>
    <row r="3105" spans="1:9" hidden="1" x14ac:dyDescent="0.3">
      <c r="A3105" s="24">
        <v>3103</v>
      </c>
      <c r="B3105" s="11" t="str">
        <f>IFERROR(INDEX({"JSNY-BJ0001-01";"JSNY-JS0022-01";"JSNY-JS0002-01"},MATCH(D3105,{"BJ_zhongyu";"JS_WX_liteer";"JS_CZ_wodefeng"},0)),"")</f>
        <v>JSNY-JS0002-01</v>
      </c>
      <c r="C3105" s="11" t="str">
        <f>IFERROR(INDEX({"北京中裕世纪大酒店";"江苏利特尔绿色包装股份有限公司";"常州市金坛沃德丰电子科技有限公司"},MATCH(D3105,{"BJ_zhongyu";"JS_WX_liteer";"JS_CZ_wodefeng"},0)),"")</f>
        <v>常州市金坛沃德丰电子科技有限公司</v>
      </c>
      <c r="D3105" s="11" t="str">
        <f>[1]动作!$G3104</f>
        <v>JS_CZ_wodefeng</v>
      </c>
      <c r="E3105" s="11" t="str">
        <f>[1]动作!$D3104</f>
        <v>分系统1BMS5SOC过低二级故障</v>
      </c>
      <c r="F3105" s="11" t="s">
        <v>177</v>
      </c>
      <c r="G3105" s="12">
        <f>[1]动作!$A3104+[1]动作!$B3104</f>
        <v>43206.832453703704</v>
      </c>
      <c r="H3105" s="12"/>
      <c r="I3105" s="11"/>
    </row>
    <row r="3106" spans="1:9" hidden="1" x14ac:dyDescent="0.3">
      <c r="A3106" s="24">
        <v>3104</v>
      </c>
      <c r="B3106" s="11" t="str">
        <f>IFERROR(INDEX({"JSNY-BJ0001-01";"JSNY-JS0022-01";"JSNY-JS0002-01"},MATCH(D3106,{"BJ_zhongyu";"JS_WX_liteer";"JS_CZ_wodefeng"},0)),"")</f>
        <v>JSNY-JS0002-01</v>
      </c>
      <c r="C3106" s="11" t="str">
        <f>IFERROR(INDEX({"北京中裕世纪大酒店";"江苏利特尔绿色包装股份有限公司";"常州市金坛沃德丰电子科技有限公司"},MATCH(D3106,{"BJ_zhongyu";"JS_WX_liteer";"JS_CZ_wodefeng"},0)),"")</f>
        <v>常州市金坛沃德丰电子科技有限公司</v>
      </c>
      <c r="D3106" s="11" t="str">
        <f>[1]动作!$G3105</f>
        <v>JS_CZ_wodefeng</v>
      </c>
      <c r="E3106" s="11" t="str">
        <f>[1]动作!$D3105</f>
        <v>分系统1BMS4SOC过低一级故障</v>
      </c>
      <c r="F3106" s="11" t="s">
        <v>177</v>
      </c>
      <c r="G3106" s="12">
        <f>[1]动作!$A3105+[1]动作!$B3105</f>
        <v>43206.832974537036</v>
      </c>
      <c r="H3106" s="12"/>
      <c r="I3106" s="11"/>
    </row>
    <row r="3107" spans="1:9" hidden="1" x14ac:dyDescent="0.3">
      <c r="A3107" s="24">
        <v>3105</v>
      </c>
      <c r="B3107" s="11" t="str">
        <f>IFERROR(INDEX({"JSNY-BJ0001-01";"JSNY-JS0022-01";"JSNY-JS0002-01"},MATCH(D3107,{"BJ_zhongyu";"JS_WX_liteer";"JS_CZ_wodefeng"},0)),"")</f>
        <v>JSNY-JS0002-01</v>
      </c>
      <c r="C3107" s="11" t="str">
        <f>IFERROR(INDEX({"北京中裕世纪大酒店";"江苏利特尔绿色包装股份有限公司";"常州市金坛沃德丰电子科技有限公司"},MATCH(D3107,{"BJ_zhongyu";"JS_WX_liteer";"JS_CZ_wodefeng"},0)),"")</f>
        <v>常州市金坛沃德丰电子科技有限公司</v>
      </c>
      <c r="D3107" s="11" t="str">
        <f>[1]动作!$G3106</f>
        <v>JS_CZ_wodefeng</v>
      </c>
      <c r="E3107" s="11" t="str">
        <f>[1]动作!$D3106</f>
        <v>分系统1BMS4SOC过低二级故障</v>
      </c>
      <c r="F3107" s="11" t="s">
        <v>177</v>
      </c>
      <c r="G3107" s="12">
        <f>[1]动作!$A3106+[1]动作!$B3106</f>
        <v>43206.832974537036</v>
      </c>
      <c r="H3107" s="12"/>
      <c r="I3107" s="11"/>
    </row>
    <row r="3108" spans="1:9" hidden="1" x14ac:dyDescent="0.3">
      <c r="A3108" s="24">
        <v>3106</v>
      </c>
      <c r="B3108" s="11" t="str">
        <f>IFERROR(INDEX({"JSNY-BJ0001-01";"JSNY-JS0022-01";"JSNY-JS0002-01"},MATCH(D3108,{"BJ_zhongyu";"JS_WX_liteer";"JS_CZ_wodefeng"},0)),"")</f>
        <v>JSNY-JS0002-01</v>
      </c>
      <c r="C3108" s="11" t="str">
        <f>IFERROR(INDEX({"北京中裕世纪大酒店";"江苏利特尔绿色包装股份有限公司";"常州市金坛沃德丰电子科技有限公司"},MATCH(D3108,{"BJ_zhongyu";"JS_WX_liteer";"JS_CZ_wodefeng"},0)),"")</f>
        <v>常州市金坛沃德丰电子科技有限公司</v>
      </c>
      <c r="D3108" s="11" t="str">
        <f>[1]动作!$G3107</f>
        <v>JS_CZ_wodefeng</v>
      </c>
      <c r="E3108" s="11" t="str">
        <f>[1]动作!$D3107</f>
        <v>分系统1BMS2SOC过低一级故障</v>
      </c>
      <c r="F3108" s="11" t="s">
        <v>177</v>
      </c>
      <c r="G3108" s="12">
        <f>[1]动作!$A3107+[1]动作!$B3107</f>
        <v>43206.833611111113</v>
      </c>
      <c r="H3108" s="12"/>
      <c r="I3108" s="11"/>
    </row>
    <row r="3109" spans="1:9" hidden="1" x14ac:dyDescent="0.3">
      <c r="A3109" s="24">
        <v>3107</v>
      </c>
      <c r="B3109" s="11" t="str">
        <f>IFERROR(INDEX({"JSNY-BJ0001-01";"JSNY-JS0022-01";"JSNY-JS0002-01"},MATCH(D3109,{"BJ_zhongyu";"JS_WX_liteer";"JS_CZ_wodefeng"},0)),"")</f>
        <v>JSNY-JS0002-01</v>
      </c>
      <c r="C3109" s="11" t="str">
        <f>IFERROR(INDEX({"北京中裕世纪大酒店";"江苏利特尔绿色包装股份有限公司";"常州市金坛沃德丰电子科技有限公司"},MATCH(D3109,{"BJ_zhongyu";"JS_WX_liteer";"JS_CZ_wodefeng"},0)),"")</f>
        <v>常州市金坛沃德丰电子科技有限公司</v>
      </c>
      <c r="D3109" s="11" t="str">
        <f>[1]动作!$G3108</f>
        <v>JS_CZ_wodefeng</v>
      </c>
      <c r="E3109" s="11" t="str">
        <f>[1]动作!$D3108</f>
        <v>分系统1BMS2SOC过低二级故障</v>
      </c>
      <c r="F3109" s="11" t="s">
        <v>177</v>
      </c>
      <c r="G3109" s="12">
        <f>[1]动作!$A3108+[1]动作!$B3108</f>
        <v>43206.833611111113</v>
      </c>
      <c r="H3109" s="12"/>
      <c r="I3109" s="11"/>
    </row>
    <row r="3110" spans="1:9" hidden="1" x14ac:dyDescent="0.3">
      <c r="A3110" s="24">
        <v>3108</v>
      </c>
      <c r="B3110" s="11" t="str">
        <f>IFERROR(INDEX({"JSNY-BJ0001-01";"JSNY-JS0022-01";"JSNY-JS0002-01"},MATCH(D3110,{"BJ_zhongyu";"JS_WX_liteer";"JS_CZ_wodefeng"},0)),"")</f>
        <v>JSNY-JS0022-01</v>
      </c>
      <c r="C3110" s="11" t="str">
        <f>IFERROR(INDEX({"北京中裕世纪大酒店";"江苏利特尔绿色包装股份有限公司";"常州市金坛沃德丰电子科技有限公司"},MATCH(D3110,{"BJ_zhongyu";"JS_WX_liteer";"JS_CZ_wodefeng"},0)),"")</f>
        <v>江苏利特尔绿色包装股份有限公司</v>
      </c>
      <c r="D3110" s="11" t="str">
        <f>[1]动作!$G3109</f>
        <v>JS_WX_liteer</v>
      </c>
      <c r="E3110" s="11" t="str">
        <f>[1]动作!$D3109</f>
        <v>分系统1BMS8总电压过低一级故障</v>
      </c>
      <c r="F3110" s="11" t="s">
        <v>177</v>
      </c>
      <c r="G3110" s="12">
        <f>[1]动作!$A3109+[1]动作!$B3109</f>
        <v>43206.856030092589</v>
      </c>
      <c r="H3110" s="12"/>
      <c r="I3110" s="11"/>
    </row>
    <row r="3111" spans="1:9" hidden="1" x14ac:dyDescent="0.3">
      <c r="A3111" s="24">
        <v>3109</v>
      </c>
      <c r="B3111" s="11" t="str">
        <f>IFERROR(INDEX({"JSNY-BJ0001-01";"JSNY-JS0022-01";"JSNY-JS0002-01"},MATCH(D3111,{"BJ_zhongyu";"JS_WX_liteer";"JS_CZ_wodefeng"},0)),"")</f>
        <v>JSNY-JS0022-01</v>
      </c>
      <c r="C3111" s="11" t="str">
        <f>IFERROR(INDEX({"北京中裕世纪大酒店";"江苏利特尔绿色包装股份有限公司";"常州市金坛沃德丰电子科技有限公司"},MATCH(D3111,{"BJ_zhongyu";"JS_WX_liteer";"JS_CZ_wodefeng"},0)),"")</f>
        <v>江苏利特尔绿色包装股份有限公司</v>
      </c>
      <c r="D3111" s="11" t="str">
        <f>[1]动作!$G3110</f>
        <v>JS_WX_liteer</v>
      </c>
      <c r="E3111" s="11" t="str">
        <f>[1]动作!$D3110</f>
        <v>分系统1BMS8总电压过低二级故障</v>
      </c>
      <c r="F3111" s="11" t="s">
        <v>177</v>
      </c>
      <c r="G3111" s="12">
        <f>[1]动作!$A3110+[1]动作!$B3110</f>
        <v>43206.856030092589</v>
      </c>
      <c r="H3111" s="12"/>
      <c r="I3111" s="11"/>
    </row>
    <row r="3112" spans="1:9" hidden="1" x14ac:dyDescent="0.3">
      <c r="A3112" s="24">
        <v>3110</v>
      </c>
      <c r="B3112" s="11" t="str">
        <f>IFERROR(INDEX({"JSNY-BJ0001-01";"JSNY-JS0022-01";"JSNY-JS0002-01"},MATCH(D3112,{"BJ_zhongyu";"JS_WX_liteer";"JS_CZ_wodefeng"},0)),"")</f>
        <v>JSNY-JS0022-01</v>
      </c>
      <c r="C3112" s="11" t="str">
        <f>IFERROR(INDEX({"北京中裕世纪大酒店";"江苏利特尔绿色包装股份有限公司";"常州市金坛沃德丰电子科技有限公司"},MATCH(D3112,{"BJ_zhongyu";"JS_WX_liteer";"JS_CZ_wodefeng"},0)),"")</f>
        <v>江苏利特尔绿色包装股份有限公司</v>
      </c>
      <c r="D3112" s="11" t="str">
        <f>[1]动作!$G3111</f>
        <v>JS_WX_liteer</v>
      </c>
      <c r="E3112" s="11" t="str">
        <f>[1]动作!$D3111</f>
        <v>分系统1BMS9总电压过低一级故障</v>
      </c>
      <c r="F3112" s="11" t="s">
        <v>177</v>
      </c>
      <c r="G3112" s="12">
        <f>[1]动作!$A3111+[1]动作!$B3111</f>
        <v>43206.856145833335</v>
      </c>
      <c r="H3112" s="12"/>
      <c r="I3112" s="11"/>
    </row>
    <row r="3113" spans="1:9" hidden="1" x14ac:dyDescent="0.3">
      <c r="A3113" s="24">
        <v>3111</v>
      </c>
      <c r="B3113" s="11" t="str">
        <f>IFERROR(INDEX({"JSNY-BJ0001-01";"JSNY-JS0022-01";"JSNY-JS0002-01"},MATCH(D3113,{"BJ_zhongyu";"JS_WX_liteer";"JS_CZ_wodefeng"},0)),"")</f>
        <v>JSNY-JS0022-01</v>
      </c>
      <c r="C3113" s="11" t="str">
        <f>IFERROR(INDEX({"北京中裕世纪大酒店";"江苏利特尔绿色包装股份有限公司";"常州市金坛沃德丰电子科技有限公司"},MATCH(D3113,{"BJ_zhongyu";"JS_WX_liteer";"JS_CZ_wodefeng"},0)),"")</f>
        <v>江苏利特尔绿色包装股份有限公司</v>
      </c>
      <c r="D3113" s="11" t="str">
        <f>[1]动作!$G3112</f>
        <v>JS_WX_liteer</v>
      </c>
      <c r="E3113" s="11" t="str">
        <f>[1]动作!$D3112</f>
        <v>分系统1BMS9总电压过低二级故障</v>
      </c>
      <c r="F3113" s="11" t="s">
        <v>177</v>
      </c>
      <c r="G3113" s="12">
        <f>[1]动作!$A3112+[1]动作!$B3112</f>
        <v>43206.856145833335</v>
      </c>
      <c r="H3113" s="12"/>
      <c r="I3113" s="11"/>
    </row>
    <row r="3114" spans="1:9" hidden="1" x14ac:dyDescent="0.3">
      <c r="A3114" s="24">
        <v>3112</v>
      </c>
      <c r="B3114" s="11" t="str">
        <f>IFERROR(INDEX({"JSNY-BJ0001-01";"JSNY-JS0022-01";"JSNY-JS0002-01"},MATCH(D3114,{"BJ_zhongyu";"JS_WX_liteer";"JS_CZ_wodefeng"},0)),"")</f>
        <v>JSNY-JS0022-01</v>
      </c>
      <c r="C3114" s="11" t="str">
        <f>IFERROR(INDEX({"北京中裕世纪大酒店";"江苏利特尔绿色包装股份有限公司";"常州市金坛沃德丰电子科技有限公司"},MATCH(D3114,{"BJ_zhongyu";"JS_WX_liteer";"JS_CZ_wodefeng"},0)),"")</f>
        <v>江苏利特尔绿色包装股份有限公司</v>
      </c>
      <c r="D3114" s="11" t="str">
        <f>[1]动作!$G3113</f>
        <v>JS_WX_liteer</v>
      </c>
      <c r="E3114" s="11" t="str">
        <f>[1]动作!$D3113</f>
        <v>分系统1BMS3总电压过低一级故障</v>
      </c>
      <c r="F3114" s="11" t="s">
        <v>177</v>
      </c>
      <c r="G3114" s="12">
        <f>[1]动作!$A3113+[1]动作!$B3113</f>
        <v>43206.856550925928</v>
      </c>
      <c r="H3114" s="12"/>
      <c r="I3114" s="11"/>
    </row>
    <row r="3115" spans="1:9" hidden="1" x14ac:dyDescent="0.3">
      <c r="A3115" s="24">
        <v>3113</v>
      </c>
      <c r="B3115" s="11" t="str">
        <f>IFERROR(INDEX({"JSNY-BJ0001-01";"JSNY-JS0022-01";"JSNY-JS0002-01"},MATCH(D3115,{"BJ_zhongyu";"JS_WX_liteer";"JS_CZ_wodefeng"},0)),"")</f>
        <v>JSNY-JS0022-01</v>
      </c>
      <c r="C3115" s="11" t="str">
        <f>IFERROR(INDEX({"北京中裕世纪大酒店";"江苏利特尔绿色包装股份有限公司";"常州市金坛沃德丰电子科技有限公司"},MATCH(D3115,{"BJ_zhongyu";"JS_WX_liteer";"JS_CZ_wodefeng"},0)),"")</f>
        <v>江苏利特尔绿色包装股份有限公司</v>
      </c>
      <c r="D3115" s="11" t="str">
        <f>[1]动作!$G3114</f>
        <v>JS_WX_liteer</v>
      </c>
      <c r="E3115" s="11" t="str">
        <f>[1]动作!$D3114</f>
        <v>分系统1BMS3总电压过低二级故障</v>
      </c>
      <c r="F3115" s="11" t="s">
        <v>177</v>
      </c>
      <c r="G3115" s="12">
        <f>[1]动作!$A3114+[1]动作!$B3114</f>
        <v>43206.856550925928</v>
      </c>
      <c r="H3115" s="12"/>
      <c r="I3115" s="11"/>
    </row>
    <row r="3116" spans="1:9" hidden="1" x14ac:dyDescent="0.3">
      <c r="A3116" s="24">
        <v>3114</v>
      </c>
      <c r="B3116" s="11" t="str">
        <f>IFERROR(INDEX({"JSNY-BJ0001-01";"JSNY-JS0022-01";"JSNY-JS0002-01"},MATCH(D3116,{"BJ_zhongyu";"JS_WX_liteer";"JS_CZ_wodefeng"},0)),"")</f>
        <v>JSNY-JS0022-01</v>
      </c>
      <c r="C3116" s="11" t="str">
        <f>IFERROR(INDEX({"北京中裕世纪大酒店";"江苏利特尔绿色包装股份有限公司";"常州市金坛沃德丰电子科技有限公司"},MATCH(D3116,{"BJ_zhongyu";"JS_WX_liteer";"JS_CZ_wodefeng"},0)),"")</f>
        <v>江苏利特尔绿色包装股份有限公司</v>
      </c>
      <c r="D3116" s="11" t="str">
        <f>[1]动作!$G3115</f>
        <v>JS_WX_liteer</v>
      </c>
      <c r="E3116" s="11" t="str">
        <f>[1]动作!$D3115</f>
        <v>分系统1BMS1总电压过低一级故障</v>
      </c>
      <c r="F3116" s="11" t="s">
        <v>177</v>
      </c>
      <c r="G3116" s="12">
        <f>[1]动作!$A3115+[1]动作!$B3115</f>
        <v>43206.856782407405</v>
      </c>
      <c r="H3116" s="12"/>
      <c r="I3116" s="11"/>
    </row>
    <row r="3117" spans="1:9" hidden="1" x14ac:dyDescent="0.3">
      <c r="A3117" s="24">
        <v>3115</v>
      </c>
      <c r="B3117" s="11" t="str">
        <f>IFERROR(INDEX({"JSNY-BJ0001-01";"JSNY-JS0022-01";"JSNY-JS0002-01"},MATCH(D3117,{"BJ_zhongyu";"JS_WX_liteer";"JS_CZ_wodefeng"},0)),"")</f>
        <v>JSNY-JS0022-01</v>
      </c>
      <c r="C3117" s="11" t="str">
        <f>IFERROR(INDEX({"北京中裕世纪大酒店";"江苏利特尔绿色包装股份有限公司";"常州市金坛沃德丰电子科技有限公司"},MATCH(D3117,{"BJ_zhongyu";"JS_WX_liteer";"JS_CZ_wodefeng"},0)),"")</f>
        <v>江苏利特尔绿色包装股份有限公司</v>
      </c>
      <c r="D3117" s="11" t="str">
        <f>[1]动作!$G3116</f>
        <v>JS_WX_liteer</v>
      </c>
      <c r="E3117" s="11" t="str">
        <f>[1]动作!$D3116</f>
        <v>分系统1BMS1总电压过低二级故障</v>
      </c>
      <c r="F3117" s="11" t="s">
        <v>177</v>
      </c>
      <c r="G3117" s="12">
        <f>[1]动作!$A3116+[1]动作!$B3116</f>
        <v>43206.856782407405</v>
      </c>
      <c r="H3117" s="12"/>
      <c r="I3117" s="11"/>
    </row>
    <row r="3118" spans="1:9" hidden="1" x14ac:dyDescent="0.3">
      <c r="A3118" s="24">
        <v>3116</v>
      </c>
      <c r="B3118" s="11" t="str">
        <f>IFERROR(INDEX({"JSNY-BJ0001-01";"JSNY-JS0022-01";"JSNY-JS0002-01"},MATCH(D3118,{"BJ_zhongyu";"JS_WX_liteer";"JS_CZ_wodefeng"},0)),"")</f>
        <v>JSNY-JS0022-01</v>
      </c>
      <c r="C3118" s="11" t="str">
        <f>IFERROR(INDEX({"北京中裕世纪大酒店";"江苏利特尔绿色包装股份有限公司";"常州市金坛沃德丰电子科技有限公司"},MATCH(D3118,{"BJ_zhongyu";"JS_WX_liteer";"JS_CZ_wodefeng"},0)),"")</f>
        <v>江苏利特尔绿色包装股份有限公司</v>
      </c>
      <c r="D3118" s="11" t="str">
        <f>[1]动作!$G3117</f>
        <v>JS_WX_liteer</v>
      </c>
      <c r="E3118" s="11" t="str">
        <f>[1]动作!$D3117</f>
        <v>分系统1BMS4总电压过低一级故障</v>
      </c>
      <c r="F3118" s="11" t="s">
        <v>177</v>
      </c>
      <c r="G3118" s="12">
        <f>[1]动作!$A3117+[1]动作!$B3117</f>
        <v>43206.856840277775</v>
      </c>
      <c r="H3118" s="12"/>
      <c r="I3118" s="11"/>
    </row>
    <row r="3119" spans="1:9" hidden="1" x14ac:dyDescent="0.3">
      <c r="A3119" s="24">
        <v>3117</v>
      </c>
      <c r="B3119" s="11" t="str">
        <f>IFERROR(INDEX({"JSNY-BJ0001-01";"JSNY-JS0022-01";"JSNY-JS0002-01"},MATCH(D3119,{"BJ_zhongyu";"JS_WX_liteer";"JS_CZ_wodefeng"},0)),"")</f>
        <v>JSNY-JS0022-01</v>
      </c>
      <c r="C3119" s="11" t="str">
        <f>IFERROR(INDEX({"北京中裕世纪大酒店";"江苏利特尔绿色包装股份有限公司";"常州市金坛沃德丰电子科技有限公司"},MATCH(D3119,{"BJ_zhongyu";"JS_WX_liteer";"JS_CZ_wodefeng"},0)),"")</f>
        <v>江苏利特尔绿色包装股份有限公司</v>
      </c>
      <c r="D3119" s="11" t="str">
        <f>[1]动作!$G3118</f>
        <v>JS_WX_liteer</v>
      </c>
      <c r="E3119" s="11" t="str">
        <f>[1]动作!$D3118</f>
        <v>分系统1BMS4总电压过低二级故障</v>
      </c>
      <c r="F3119" s="11" t="s">
        <v>177</v>
      </c>
      <c r="G3119" s="12">
        <f>[1]动作!$A3118+[1]动作!$B3118</f>
        <v>43206.856840277775</v>
      </c>
      <c r="H3119" s="12"/>
      <c r="I3119" s="11"/>
    </row>
    <row r="3120" spans="1:9" hidden="1" x14ac:dyDescent="0.3">
      <c r="A3120" s="24">
        <v>3118</v>
      </c>
      <c r="B3120" s="11" t="str">
        <f>IFERROR(INDEX({"JSNY-BJ0001-01";"JSNY-JS0022-01";"JSNY-JS0002-01"},MATCH(D3120,{"BJ_zhongyu";"JS_WX_liteer";"JS_CZ_wodefeng"},0)),"")</f>
        <v>JSNY-JS0022-01</v>
      </c>
      <c r="C3120" s="11" t="str">
        <f>IFERROR(INDEX({"北京中裕世纪大酒店";"江苏利特尔绿色包装股份有限公司";"常州市金坛沃德丰电子科技有限公司"},MATCH(D3120,{"BJ_zhongyu";"JS_WX_liteer";"JS_CZ_wodefeng"},0)),"")</f>
        <v>江苏利特尔绿色包装股份有限公司</v>
      </c>
      <c r="D3120" s="11" t="str">
        <f>[1]动作!$G3119</f>
        <v>JS_WX_liteer</v>
      </c>
      <c r="E3120" s="11" t="str">
        <f>[1]动作!$D3119</f>
        <v>分系统1BMS2总电压过低一级故障</v>
      </c>
      <c r="F3120" s="11" t="s">
        <v>177</v>
      </c>
      <c r="G3120" s="12">
        <f>[1]动作!$A3119+[1]动作!$B3119</f>
        <v>43206.857187499998</v>
      </c>
      <c r="H3120" s="12"/>
      <c r="I3120" s="11"/>
    </row>
    <row r="3121" spans="1:9" hidden="1" x14ac:dyDescent="0.3">
      <c r="A3121" s="24">
        <v>3119</v>
      </c>
      <c r="B3121" s="11" t="str">
        <f>IFERROR(INDEX({"JSNY-BJ0001-01";"JSNY-JS0022-01";"JSNY-JS0002-01"},MATCH(D3121,{"BJ_zhongyu";"JS_WX_liteer";"JS_CZ_wodefeng"},0)),"")</f>
        <v>JSNY-JS0022-01</v>
      </c>
      <c r="C3121" s="11" t="str">
        <f>IFERROR(INDEX({"北京中裕世纪大酒店";"江苏利特尔绿色包装股份有限公司";"常州市金坛沃德丰电子科技有限公司"},MATCH(D3121,{"BJ_zhongyu";"JS_WX_liteer";"JS_CZ_wodefeng"},0)),"")</f>
        <v>江苏利特尔绿色包装股份有限公司</v>
      </c>
      <c r="D3121" s="11" t="str">
        <f>[1]动作!$G3120</f>
        <v>JS_WX_liteer</v>
      </c>
      <c r="E3121" s="11" t="str">
        <f>[1]动作!$D3120</f>
        <v>分系统1BMS2总电压过低二级故障</v>
      </c>
      <c r="F3121" s="11" t="s">
        <v>177</v>
      </c>
      <c r="G3121" s="12">
        <f>[1]动作!$A3120+[1]动作!$B3120</f>
        <v>43206.857187499998</v>
      </c>
      <c r="H3121" s="12"/>
      <c r="I3121" s="11"/>
    </row>
    <row r="3122" spans="1:9" hidden="1" x14ac:dyDescent="0.3">
      <c r="A3122" s="24">
        <v>3120</v>
      </c>
      <c r="B3122" s="11" t="str">
        <f>IFERROR(INDEX({"JSNY-BJ0001-01";"JSNY-JS0022-01";"JSNY-JS0002-01"},MATCH(D3122,{"BJ_zhongyu";"JS_WX_liteer";"JS_CZ_wodefeng"},0)),"")</f>
        <v>JSNY-JS0022-01</v>
      </c>
      <c r="C3122" s="11" t="str">
        <f>IFERROR(INDEX({"北京中裕世纪大酒店";"江苏利特尔绿色包装股份有限公司";"常州市金坛沃德丰电子科技有限公司"},MATCH(D3122,{"BJ_zhongyu";"JS_WX_liteer";"JS_CZ_wodefeng"},0)),"")</f>
        <v>江苏利特尔绿色包装股份有限公司</v>
      </c>
      <c r="D3122" s="11" t="str">
        <f>[1]动作!$G3121</f>
        <v>JS_WX_liteer</v>
      </c>
      <c r="E3122" s="11" t="str">
        <f>[1]动作!$D3121</f>
        <v>分系统1BMS7总电压过低一级故障</v>
      </c>
      <c r="F3122" s="11" t="s">
        <v>177</v>
      </c>
      <c r="G3122" s="12">
        <f>[1]动作!$A3121+[1]动作!$B3121</f>
        <v>43206.857245370367</v>
      </c>
      <c r="H3122" s="12"/>
      <c r="I3122" s="11"/>
    </row>
    <row r="3123" spans="1:9" hidden="1" x14ac:dyDescent="0.3">
      <c r="A3123" s="24">
        <v>3121</v>
      </c>
      <c r="B3123" s="11" t="str">
        <f>IFERROR(INDEX({"JSNY-BJ0001-01";"JSNY-JS0022-01";"JSNY-JS0002-01"},MATCH(D3123,{"BJ_zhongyu";"JS_WX_liteer";"JS_CZ_wodefeng"},0)),"")</f>
        <v>JSNY-JS0022-01</v>
      </c>
      <c r="C3123" s="11" t="str">
        <f>IFERROR(INDEX({"北京中裕世纪大酒店";"江苏利特尔绿色包装股份有限公司";"常州市金坛沃德丰电子科技有限公司"},MATCH(D3123,{"BJ_zhongyu";"JS_WX_liteer";"JS_CZ_wodefeng"},0)),"")</f>
        <v>江苏利特尔绿色包装股份有限公司</v>
      </c>
      <c r="D3123" s="11" t="str">
        <f>[1]动作!$G3122</f>
        <v>JS_WX_liteer</v>
      </c>
      <c r="E3123" s="11" t="str">
        <f>[1]动作!$D3122</f>
        <v>分系统1BMS7总电压过低二级故障</v>
      </c>
      <c r="F3123" s="11" t="s">
        <v>177</v>
      </c>
      <c r="G3123" s="12">
        <f>[1]动作!$A3122+[1]动作!$B3122</f>
        <v>43206.857245370367</v>
      </c>
      <c r="H3123" s="12"/>
      <c r="I3123" s="11"/>
    </row>
    <row r="3124" spans="1:9" hidden="1" x14ac:dyDescent="0.3">
      <c r="A3124" s="24">
        <v>3122</v>
      </c>
      <c r="B3124" s="11" t="str">
        <f>IFERROR(INDEX({"JSNY-BJ0001-01";"JSNY-JS0022-01";"JSNY-JS0002-01"},MATCH(D3124,{"BJ_zhongyu";"JS_WX_liteer";"JS_CZ_wodefeng"},0)),"")</f>
        <v>JSNY-JS0022-01</v>
      </c>
      <c r="C3124" s="11" t="str">
        <f>IFERROR(INDEX({"北京中裕世纪大酒店";"江苏利特尔绿色包装股份有限公司";"常州市金坛沃德丰电子科技有限公司"},MATCH(D3124,{"BJ_zhongyu";"JS_WX_liteer";"JS_CZ_wodefeng"},0)),"")</f>
        <v>江苏利特尔绿色包装股份有限公司</v>
      </c>
      <c r="D3124" s="11" t="str">
        <f>[1]动作!$G3123</f>
        <v>JS_WX_liteer</v>
      </c>
      <c r="E3124" s="11" t="str">
        <f>[1]动作!$D3123</f>
        <v>分系统1BMS6总电压过低一级故障</v>
      </c>
      <c r="F3124" s="11" t="s">
        <v>177</v>
      </c>
      <c r="G3124" s="12">
        <f>[1]动作!$A3123+[1]动作!$B3123</f>
        <v>43206.857361111113</v>
      </c>
      <c r="H3124" s="12"/>
      <c r="I3124" s="11"/>
    </row>
    <row r="3125" spans="1:9" hidden="1" x14ac:dyDescent="0.3">
      <c r="A3125" s="24">
        <v>3123</v>
      </c>
      <c r="B3125" s="11" t="str">
        <f>IFERROR(INDEX({"JSNY-BJ0001-01";"JSNY-JS0022-01";"JSNY-JS0002-01"},MATCH(D3125,{"BJ_zhongyu";"JS_WX_liteer";"JS_CZ_wodefeng"},0)),"")</f>
        <v>JSNY-JS0022-01</v>
      </c>
      <c r="C3125" s="11" t="str">
        <f>IFERROR(INDEX({"北京中裕世纪大酒店";"江苏利特尔绿色包装股份有限公司";"常州市金坛沃德丰电子科技有限公司"},MATCH(D3125,{"BJ_zhongyu";"JS_WX_liteer";"JS_CZ_wodefeng"},0)),"")</f>
        <v>江苏利特尔绿色包装股份有限公司</v>
      </c>
      <c r="D3125" s="11" t="str">
        <f>[1]动作!$G3124</f>
        <v>JS_WX_liteer</v>
      </c>
      <c r="E3125" s="11" t="str">
        <f>[1]动作!$D3124</f>
        <v>分系统1BMS6总电压过低二级故障</v>
      </c>
      <c r="F3125" s="11" t="s">
        <v>177</v>
      </c>
      <c r="G3125" s="12">
        <f>[1]动作!$A3124+[1]动作!$B3124</f>
        <v>43206.857361111113</v>
      </c>
      <c r="H3125" s="12"/>
      <c r="I3125" s="11"/>
    </row>
    <row r="3126" spans="1:9" hidden="1" x14ac:dyDescent="0.3">
      <c r="A3126" s="24">
        <v>3124</v>
      </c>
      <c r="B3126" s="11" t="str">
        <f>IFERROR(INDEX({"JSNY-BJ0001-01";"JSNY-JS0022-01";"JSNY-JS0002-01"},MATCH(D3126,{"BJ_zhongyu";"JS_WX_liteer";"JS_CZ_wodefeng"},0)),"")</f>
        <v>JSNY-JS0022-01</v>
      </c>
      <c r="C3126" s="11" t="str">
        <f>IFERROR(INDEX({"北京中裕世纪大酒店";"江苏利特尔绿色包装股份有限公司";"常州市金坛沃德丰电子科技有限公司"},MATCH(D3126,{"BJ_zhongyu";"JS_WX_liteer";"JS_CZ_wodefeng"},0)),"")</f>
        <v>江苏利特尔绿色包装股份有限公司</v>
      </c>
      <c r="D3126" s="11" t="str">
        <f>[1]动作!$G3125</f>
        <v>JS_WX_liteer</v>
      </c>
      <c r="E3126" s="11" t="str">
        <f>[1]动作!$D3125</f>
        <v>分系统1BMS5总电压过低一级故障</v>
      </c>
      <c r="F3126" s="11" t="s">
        <v>177</v>
      </c>
      <c r="G3126" s="12">
        <f>[1]动作!$A3125+[1]动作!$B3125</f>
        <v>43206.857418981483</v>
      </c>
      <c r="H3126" s="12"/>
      <c r="I3126" s="11"/>
    </row>
    <row r="3127" spans="1:9" hidden="1" x14ac:dyDescent="0.3">
      <c r="A3127" s="24">
        <v>3125</v>
      </c>
      <c r="B3127" s="11" t="str">
        <f>IFERROR(INDEX({"JSNY-BJ0001-01";"JSNY-JS0022-01";"JSNY-JS0002-01"},MATCH(D3127,{"BJ_zhongyu";"JS_WX_liteer";"JS_CZ_wodefeng"},0)),"")</f>
        <v>JSNY-JS0022-01</v>
      </c>
      <c r="C3127" s="11" t="str">
        <f>IFERROR(INDEX({"北京中裕世纪大酒店";"江苏利特尔绿色包装股份有限公司";"常州市金坛沃德丰电子科技有限公司"},MATCH(D3127,{"BJ_zhongyu";"JS_WX_liteer";"JS_CZ_wodefeng"},0)),"")</f>
        <v>江苏利特尔绿色包装股份有限公司</v>
      </c>
      <c r="D3127" s="11" t="str">
        <f>[1]动作!$G3126</f>
        <v>JS_WX_liteer</v>
      </c>
      <c r="E3127" s="11" t="str">
        <f>[1]动作!$D3126</f>
        <v>分系统1BMS5总电压过低二级故障</v>
      </c>
      <c r="F3127" s="11" t="s">
        <v>177</v>
      </c>
      <c r="G3127" s="12">
        <f>[1]动作!$A3126+[1]动作!$B3126</f>
        <v>43206.857418981483</v>
      </c>
      <c r="H3127" s="12"/>
      <c r="I3127" s="11"/>
    </row>
    <row r="3128" spans="1:9" hidden="1" x14ac:dyDescent="0.3">
      <c r="A3128" s="24">
        <v>3126</v>
      </c>
      <c r="B3128" s="11" t="str">
        <f>IFERROR(INDEX({"JSNY-BJ0001-01";"JSNY-JS0022-01";"JSNY-JS0002-01"},MATCH(D3128,{"BJ_zhongyu";"JS_WX_liteer";"JS_CZ_wodefeng"},0)),"")</f>
        <v>JSNY-BJ0001-01</v>
      </c>
      <c r="C3128" s="11" t="str">
        <f>IFERROR(INDEX({"北京中裕世纪大酒店";"江苏利特尔绿色包装股份有限公司";"常州市金坛沃德丰电子科技有限公司"},MATCH(D3128,{"BJ_zhongyu";"JS_WX_liteer";"JS_CZ_wodefeng"},0)),"")</f>
        <v>北京中裕世纪大酒店</v>
      </c>
      <c r="D3128" s="11" t="str">
        <f>[1]动作!$G3127</f>
        <v>BJ_zhongyu</v>
      </c>
      <c r="E3128" s="11" t="str">
        <f>[1]动作!$D3127</f>
        <v>分系统1告警状态</v>
      </c>
      <c r="F3128" s="11" t="s">
        <v>178</v>
      </c>
      <c r="G3128" s="12">
        <f>[1]动作!$A3127+[1]动作!$B3127</f>
        <v>43206.857881944445</v>
      </c>
      <c r="H3128" s="12"/>
      <c r="I3128" s="11"/>
    </row>
    <row r="3129" spans="1:9" hidden="1" x14ac:dyDescent="0.3">
      <c r="A3129" s="24">
        <v>3127</v>
      </c>
      <c r="B3129" s="11" t="str">
        <f>IFERROR(INDEX({"JSNY-BJ0001-01";"JSNY-JS0022-01";"JSNY-JS0002-01"},MATCH(D3129,{"BJ_zhongyu";"JS_WX_liteer";"JS_CZ_wodefeng"},0)),"")</f>
        <v>JSNY-BJ0001-01</v>
      </c>
      <c r="C3129" s="11" t="str">
        <f>IFERROR(INDEX({"北京中裕世纪大酒店";"江苏利特尔绿色包装股份有限公司";"常州市金坛沃德丰电子科技有限公司"},MATCH(D3129,{"BJ_zhongyu";"JS_WX_liteer";"JS_CZ_wodefeng"},0)),"")</f>
        <v>北京中裕世纪大酒店</v>
      </c>
      <c r="D3129" s="11" t="str">
        <f>[1]动作!$G3128</f>
        <v>BJ_zhongyu</v>
      </c>
      <c r="E3129" s="11" t="str">
        <f>[1]动作!$D3128</f>
        <v>分系统1PCS告警状态</v>
      </c>
      <c r="F3129" s="11" t="s">
        <v>176</v>
      </c>
      <c r="G3129" s="12">
        <f>[1]动作!$A3128+[1]动作!$B3128</f>
        <v>43206.857881944445</v>
      </c>
      <c r="H3129" s="12"/>
      <c r="I3129" s="11"/>
    </row>
    <row r="3130" spans="1:9" hidden="1" x14ac:dyDescent="0.3">
      <c r="A3130" s="24">
        <v>3128</v>
      </c>
      <c r="B3130" s="11" t="str">
        <f>IFERROR(INDEX({"JSNY-BJ0001-01";"JSNY-JS0022-01";"JSNY-JS0002-01"},MATCH(D3130,{"BJ_zhongyu";"JS_WX_liteer";"JS_CZ_wodefeng"},0)),"")</f>
        <v>JSNY-JS0022-01</v>
      </c>
      <c r="C3130" s="11" t="str">
        <f>IFERROR(INDEX({"北京中裕世纪大酒店";"江苏利特尔绿色包装股份有限公司";"常州市金坛沃德丰电子科技有限公司"},MATCH(D3130,{"BJ_zhongyu";"JS_WX_liteer";"JS_CZ_wodefeng"},0)),"")</f>
        <v>江苏利特尔绿色包装股份有限公司</v>
      </c>
      <c r="D3130" s="11" t="str">
        <f>[1]动作!$G3129</f>
        <v>JS_WX_liteer</v>
      </c>
      <c r="E3130" s="11" t="str">
        <f>[1]动作!$D3129</f>
        <v>分系统1BMS4SOC过低一级故障</v>
      </c>
      <c r="F3130" s="11" t="s">
        <v>177</v>
      </c>
      <c r="G3130" s="12">
        <f>[1]动作!$A3129+[1]动作!$B3129</f>
        <v>43206.857939814814</v>
      </c>
      <c r="H3130" s="12"/>
      <c r="I3130" s="11"/>
    </row>
    <row r="3131" spans="1:9" hidden="1" x14ac:dyDescent="0.3">
      <c r="A3131" s="24">
        <v>3129</v>
      </c>
      <c r="B3131" s="11" t="str">
        <f>IFERROR(INDEX({"JSNY-BJ0001-01";"JSNY-JS0022-01";"JSNY-JS0002-01"},MATCH(D3131,{"BJ_zhongyu";"JS_WX_liteer";"JS_CZ_wodefeng"},0)),"")</f>
        <v>JSNY-JS0022-01</v>
      </c>
      <c r="C3131" s="11" t="str">
        <f>IFERROR(INDEX({"北京中裕世纪大酒店";"江苏利特尔绿色包装股份有限公司";"常州市金坛沃德丰电子科技有限公司"},MATCH(D3131,{"BJ_zhongyu";"JS_WX_liteer";"JS_CZ_wodefeng"},0)),"")</f>
        <v>江苏利特尔绿色包装股份有限公司</v>
      </c>
      <c r="D3131" s="11" t="str">
        <f>[1]动作!$G3130</f>
        <v>JS_WX_liteer</v>
      </c>
      <c r="E3131" s="11" t="str">
        <f>[1]动作!$D3130</f>
        <v>分系统1BMS4SOC过低二级故障</v>
      </c>
      <c r="F3131" s="11" t="s">
        <v>177</v>
      </c>
      <c r="G3131" s="12">
        <f>[1]动作!$A3130+[1]动作!$B3130</f>
        <v>43206.857939814814</v>
      </c>
      <c r="H3131" s="12"/>
      <c r="I3131" s="11"/>
    </row>
    <row r="3132" spans="1:9" hidden="1" x14ac:dyDescent="0.3">
      <c r="A3132" s="24">
        <v>3130</v>
      </c>
      <c r="B3132" s="11" t="str">
        <f>IFERROR(INDEX({"JSNY-BJ0001-01";"JSNY-JS0022-01";"JSNY-JS0002-01"},MATCH(D3132,{"BJ_zhongyu";"JS_WX_liteer";"JS_CZ_wodefeng"},0)),"")</f>
        <v>JSNY-JS0022-01</v>
      </c>
      <c r="C3132" s="11" t="str">
        <f>IFERROR(INDEX({"北京中裕世纪大酒店";"江苏利特尔绿色包装股份有限公司";"常州市金坛沃德丰电子科技有限公司"},MATCH(D3132,{"BJ_zhongyu";"JS_WX_liteer";"JS_CZ_wodefeng"},0)),"")</f>
        <v>江苏利特尔绿色包装股份有限公司</v>
      </c>
      <c r="D3132" s="11" t="str">
        <f>[1]动作!$G3131</f>
        <v>JS_WX_liteer</v>
      </c>
      <c r="E3132" s="11" t="str">
        <f>[1]动作!$D3131</f>
        <v>分系统1BMS7SOC过低一级故障</v>
      </c>
      <c r="F3132" s="11" t="s">
        <v>177</v>
      </c>
      <c r="G3132" s="12">
        <f>[1]动作!$A3131+[1]动作!$B3131</f>
        <v>43206.859039351853</v>
      </c>
      <c r="H3132" s="12"/>
      <c r="I3132" s="11"/>
    </row>
    <row r="3133" spans="1:9" hidden="1" x14ac:dyDescent="0.3">
      <c r="A3133" s="24">
        <v>3131</v>
      </c>
      <c r="B3133" s="11" t="str">
        <f>IFERROR(INDEX({"JSNY-BJ0001-01";"JSNY-JS0022-01";"JSNY-JS0002-01"},MATCH(D3133,{"BJ_zhongyu";"JS_WX_liteer";"JS_CZ_wodefeng"},0)),"")</f>
        <v>JSNY-JS0022-01</v>
      </c>
      <c r="C3133" s="11" t="str">
        <f>IFERROR(INDEX({"北京中裕世纪大酒店";"江苏利特尔绿色包装股份有限公司";"常州市金坛沃德丰电子科技有限公司"},MATCH(D3133,{"BJ_zhongyu";"JS_WX_liteer";"JS_CZ_wodefeng"},0)),"")</f>
        <v>江苏利特尔绿色包装股份有限公司</v>
      </c>
      <c r="D3133" s="11" t="str">
        <f>[1]动作!$G3132</f>
        <v>JS_WX_liteer</v>
      </c>
      <c r="E3133" s="11" t="str">
        <f>[1]动作!$D3132</f>
        <v>分系统1BMS7SOC过低二级故障</v>
      </c>
      <c r="F3133" s="11" t="s">
        <v>177</v>
      </c>
      <c r="G3133" s="12">
        <f>[1]动作!$A3132+[1]动作!$B3132</f>
        <v>43206.859039351853</v>
      </c>
      <c r="H3133" s="12"/>
      <c r="I3133" s="11"/>
    </row>
    <row r="3134" spans="1:9" hidden="1" x14ac:dyDescent="0.3">
      <c r="A3134" s="24">
        <v>3132</v>
      </c>
      <c r="B3134" s="11" t="str">
        <f>IFERROR(INDEX({"JSNY-BJ0001-01";"JSNY-JS0022-01";"JSNY-JS0002-01"},MATCH(D3134,{"BJ_zhongyu";"JS_WX_liteer";"JS_CZ_wodefeng"},0)),"")</f>
        <v>JSNY-JS0022-01</v>
      </c>
      <c r="C3134" s="11" t="str">
        <f>IFERROR(INDEX({"北京中裕世纪大酒店";"江苏利特尔绿色包装股份有限公司";"常州市金坛沃德丰电子科技有限公司"},MATCH(D3134,{"BJ_zhongyu";"JS_WX_liteer";"JS_CZ_wodefeng"},0)),"")</f>
        <v>江苏利特尔绿色包装股份有限公司</v>
      </c>
      <c r="D3134" s="11" t="str">
        <f>[1]动作!$G3133</f>
        <v>JS_WX_liteer</v>
      </c>
      <c r="E3134" s="11" t="str">
        <f>[1]动作!$D3133</f>
        <v>分系统1BMS3SOC过低一级故障</v>
      </c>
      <c r="F3134" s="11" t="s">
        <v>177</v>
      </c>
      <c r="G3134" s="12">
        <f>[1]动作!$A3133+[1]动作!$B3133</f>
        <v>43206.86037037037</v>
      </c>
      <c r="H3134" s="12"/>
      <c r="I3134" s="11"/>
    </row>
    <row r="3135" spans="1:9" hidden="1" x14ac:dyDescent="0.3">
      <c r="A3135" s="24">
        <v>3133</v>
      </c>
      <c r="B3135" s="11" t="str">
        <f>IFERROR(INDEX({"JSNY-BJ0001-01";"JSNY-JS0022-01";"JSNY-JS0002-01"},MATCH(D3135,{"BJ_zhongyu";"JS_WX_liteer";"JS_CZ_wodefeng"},0)),"")</f>
        <v>JSNY-JS0022-01</v>
      </c>
      <c r="C3135" s="11" t="str">
        <f>IFERROR(INDEX({"北京中裕世纪大酒店";"江苏利特尔绿色包装股份有限公司";"常州市金坛沃德丰电子科技有限公司"},MATCH(D3135,{"BJ_zhongyu";"JS_WX_liteer";"JS_CZ_wodefeng"},0)),"")</f>
        <v>江苏利特尔绿色包装股份有限公司</v>
      </c>
      <c r="D3135" s="11" t="str">
        <f>[1]动作!$G3134</f>
        <v>JS_WX_liteer</v>
      </c>
      <c r="E3135" s="11" t="str">
        <f>[1]动作!$D3134</f>
        <v>分系统1BMS3SOC过低二级故障</v>
      </c>
      <c r="F3135" s="11" t="s">
        <v>177</v>
      </c>
      <c r="G3135" s="12">
        <f>[1]动作!$A3134+[1]动作!$B3134</f>
        <v>43206.86037037037</v>
      </c>
      <c r="H3135" s="12"/>
      <c r="I3135" s="11"/>
    </row>
    <row r="3136" spans="1:9" hidden="1" x14ac:dyDescent="0.3">
      <c r="A3136" s="24">
        <v>3134</v>
      </c>
      <c r="B3136" s="11" t="str">
        <f>IFERROR(INDEX({"JSNY-BJ0001-01";"JSNY-JS0022-01";"JSNY-JS0002-01"},MATCH(D3136,{"BJ_zhongyu";"JS_WX_liteer";"JS_CZ_wodefeng"},0)),"")</f>
        <v>JSNY-JS0022-01</v>
      </c>
      <c r="C3136" s="11" t="str">
        <f>IFERROR(INDEX({"北京中裕世纪大酒店";"江苏利特尔绿色包装股份有限公司";"常州市金坛沃德丰电子科技有限公司"},MATCH(D3136,{"BJ_zhongyu";"JS_WX_liteer";"JS_CZ_wodefeng"},0)),"")</f>
        <v>江苏利特尔绿色包装股份有限公司</v>
      </c>
      <c r="D3136" s="11" t="str">
        <f>[1]动作!$G3135</f>
        <v>JS_WX_liteer</v>
      </c>
      <c r="E3136" s="11" t="str">
        <f>[1]动作!$D3135</f>
        <v>分系统1BMS8SOC过低一级故障</v>
      </c>
      <c r="F3136" s="11" t="s">
        <v>177</v>
      </c>
      <c r="G3136" s="12">
        <f>[1]动作!$A3135+[1]动作!$B3135</f>
        <v>43206.86042824074</v>
      </c>
      <c r="H3136" s="12"/>
      <c r="I3136" s="11"/>
    </row>
    <row r="3137" spans="1:9" hidden="1" x14ac:dyDescent="0.3">
      <c r="A3137" s="24">
        <v>3135</v>
      </c>
      <c r="B3137" s="11" t="str">
        <f>IFERROR(INDEX({"JSNY-BJ0001-01";"JSNY-JS0022-01";"JSNY-JS0002-01"},MATCH(D3137,{"BJ_zhongyu";"JS_WX_liteer";"JS_CZ_wodefeng"},0)),"")</f>
        <v>JSNY-JS0022-01</v>
      </c>
      <c r="C3137" s="11" t="str">
        <f>IFERROR(INDEX({"北京中裕世纪大酒店";"江苏利特尔绿色包装股份有限公司";"常州市金坛沃德丰电子科技有限公司"},MATCH(D3137,{"BJ_zhongyu";"JS_WX_liteer";"JS_CZ_wodefeng"},0)),"")</f>
        <v>江苏利特尔绿色包装股份有限公司</v>
      </c>
      <c r="D3137" s="11" t="str">
        <f>[1]动作!$G3136</f>
        <v>JS_WX_liteer</v>
      </c>
      <c r="E3137" s="11" t="str">
        <f>[1]动作!$D3136</f>
        <v>分系统1BMS8SOC过低二级故障</v>
      </c>
      <c r="F3137" s="11" t="s">
        <v>177</v>
      </c>
      <c r="G3137" s="12">
        <f>[1]动作!$A3136+[1]动作!$B3136</f>
        <v>43206.86042824074</v>
      </c>
      <c r="H3137" s="12"/>
      <c r="I3137" s="11"/>
    </row>
    <row r="3138" spans="1:9" hidden="1" x14ac:dyDescent="0.3">
      <c r="A3138" s="24">
        <v>3136</v>
      </c>
      <c r="B3138" s="11" t="str">
        <f>IFERROR(INDEX({"JSNY-BJ0001-01";"JSNY-JS0022-01";"JSNY-JS0002-01"},MATCH(D3138,{"BJ_zhongyu";"JS_WX_liteer";"JS_CZ_wodefeng"},0)),"")</f>
        <v>JSNY-JS0022-01</v>
      </c>
      <c r="C3138" s="11" t="str">
        <f>IFERROR(INDEX({"北京中裕世纪大酒店";"江苏利特尔绿色包装股份有限公司";"常州市金坛沃德丰电子科技有限公司"},MATCH(D3138,{"BJ_zhongyu";"JS_WX_liteer";"JS_CZ_wodefeng"},0)),"")</f>
        <v>江苏利特尔绿色包装股份有限公司</v>
      </c>
      <c r="D3138" s="11" t="str">
        <f>[1]动作!$G3137</f>
        <v>JS_WX_liteer</v>
      </c>
      <c r="E3138" s="11" t="str">
        <f>[1]动作!$D3137</f>
        <v>分系统1BMS1SOC过低一级故障</v>
      </c>
      <c r="F3138" s="11" t="s">
        <v>177</v>
      </c>
      <c r="G3138" s="12">
        <f>[1]动作!$A3137+[1]动作!$B3137</f>
        <v>43206.861122685186</v>
      </c>
      <c r="H3138" s="12"/>
      <c r="I3138" s="11"/>
    </row>
    <row r="3139" spans="1:9" hidden="1" x14ac:dyDescent="0.3">
      <c r="A3139" s="24">
        <v>3137</v>
      </c>
      <c r="B3139" s="11" t="str">
        <f>IFERROR(INDEX({"JSNY-BJ0001-01";"JSNY-JS0022-01";"JSNY-JS0002-01"},MATCH(D3139,{"BJ_zhongyu";"JS_WX_liteer";"JS_CZ_wodefeng"},0)),"")</f>
        <v>JSNY-JS0022-01</v>
      </c>
      <c r="C3139" s="11" t="str">
        <f>IFERROR(INDEX({"北京中裕世纪大酒店";"江苏利特尔绿色包装股份有限公司";"常州市金坛沃德丰电子科技有限公司"},MATCH(D3139,{"BJ_zhongyu";"JS_WX_liteer";"JS_CZ_wodefeng"},0)),"")</f>
        <v>江苏利特尔绿色包装股份有限公司</v>
      </c>
      <c r="D3139" s="11" t="str">
        <f>[1]动作!$G3138</f>
        <v>JS_WX_liteer</v>
      </c>
      <c r="E3139" s="11" t="str">
        <f>[1]动作!$D3138</f>
        <v>分系统1BMS1SOC过低二级故障</v>
      </c>
      <c r="F3139" s="11" t="s">
        <v>177</v>
      </c>
      <c r="G3139" s="12">
        <f>[1]动作!$A3138+[1]动作!$B3138</f>
        <v>43206.861122685186</v>
      </c>
      <c r="H3139" s="12"/>
      <c r="I3139" s="11"/>
    </row>
    <row r="3140" spans="1:9" hidden="1" x14ac:dyDescent="0.3">
      <c r="A3140" s="24">
        <v>3138</v>
      </c>
      <c r="B3140" s="11" t="str">
        <f>IFERROR(INDEX({"JSNY-BJ0001-01";"JSNY-JS0022-01";"JSNY-JS0002-01"},MATCH(D3140,{"BJ_zhongyu";"JS_WX_liteer";"JS_CZ_wodefeng"},0)),"")</f>
        <v>JSNY-JS0022-01</v>
      </c>
      <c r="C3140" s="11" t="str">
        <f>IFERROR(INDEX({"北京中裕世纪大酒店";"江苏利特尔绿色包装股份有限公司";"常州市金坛沃德丰电子科技有限公司"},MATCH(D3140,{"BJ_zhongyu";"JS_WX_liteer";"JS_CZ_wodefeng"},0)),"")</f>
        <v>江苏利特尔绿色包装股份有限公司</v>
      </c>
      <c r="D3140" s="11" t="str">
        <f>[1]动作!$G3139</f>
        <v>JS_WX_liteer</v>
      </c>
      <c r="E3140" s="11" t="str">
        <f>[1]动作!$D3139</f>
        <v>分系统1BMS5SOC过低一级故障</v>
      </c>
      <c r="F3140" s="11" t="s">
        <v>177</v>
      </c>
      <c r="G3140" s="12">
        <f>[1]动作!$A3139+[1]动作!$B3139</f>
        <v>43206.863032407404</v>
      </c>
      <c r="H3140" s="12"/>
      <c r="I3140" s="11"/>
    </row>
    <row r="3141" spans="1:9" hidden="1" x14ac:dyDescent="0.3">
      <c r="A3141" s="24">
        <v>3139</v>
      </c>
      <c r="B3141" s="11" t="str">
        <f>IFERROR(INDEX({"JSNY-BJ0001-01";"JSNY-JS0022-01";"JSNY-JS0002-01"},MATCH(D3141,{"BJ_zhongyu";"JS_WX_liteer";"JS_CZ_wodefeng"},0)),"")</f>
        <v>JSNY-JS0022-01</v>
      </c>
      <c r="C3141" s="11" t="str">
        <f>IFERROR(INDEX({"北京中裕世纪大酒店";"江苏利特尔绿色包装股份有限公司";"常州市金坛沃德丰电子科技有限公司"},MATCH(D3141,{"BJ_zhongyu";"JS_WX_liteer";"JS_CZ_wodefeng"},0)),"")</f>
        <v>江苏利特尔绿色包装股份有限公司</v>
      </c>
      <c r="D3141" s="11" t="str">
        <f>[1]动作!$G3140</f>
        <v>JS_WX_liteer</v>
      </c>
      <c r="E3141" s="11" t="str">
        <f>[1]动作!$D3140</f>
        <v>分系统1BMS5SOC过低二级故障</v>
      </c>
      <c r="F3141" s="11" t="s">
        <v>177</v>
      </c>
      <c r="G3141" s="12">
        <f>[1]动作!$A3140+[1]动作!$B3140</f>
        <v>43206.863032407404</v>
      </c>
      <c r="H3141" s="12"/>
      <c r="I3141" s="11"/>
    </row>
    <row r="3142" spans="1:9" hidden="1" x14ac:dyDescent="0.3">
      <c r="A3142" s="24">
        <v>3140</v>
      </c>
      <c r="B3142" s="11" t="str">
        <f>IFERROR(INDEX({"JSNY-BJ0001-01";"JSNY-JS0022-01";"JSNY-JS0002-01"},MATCH(D3142,{"BJ_zhongyu";"JS_WX_liteer";"JS_CZ_wodefeng"},0)),"")</f>
        <v>JSNY-JS0022-01</v>
      </c>
      <c r="C3142" s="11" t="str">
        <f>IFERROR(INDEX({"北京中裕世纪大酒店";"江苏利特尔绿色包装股份有限公司";"常州市金坛沃德丰电子科技有限公司"},MATCH(D3142,{"BJ_zhongyu";"JS_WX_liteer";"JS_CZ_wodefeng"},0)),"")</f>
        <v>江苏利特尔绿色包装股份有限公司</v>
      </c>
      <c r="D3142" s="11" t="str">
        <f>[1]动作!$G3141</f>
        <v>JS_WX_liteer</v>
      </c>
      <c r="E3142" s="11" t="str">
        <f>[1]动作!$D3141</f>
        <v>分系统1BMS2SOC过低一级故障</v>
      </c>
      <c r="F3142" s="11" t="s">
        <v>177</v>
      </c>
      <c r="G3142" s="12">
        <f>[1]动作!$A3141+[1]动作!$B3141</f>
        <v>43206.864189814813</v>
      </c>
      <c r="H3142" s="12"/>
      <c r="I3142" s="11"/>
    </row>
    <row r="3143" spans="1:9" hidden="1" x14ac:dyDescent="0.3">
      <c r="A3143" s="24">
        <v>3141</v>
      </c>
      <c r="B3143" s="11" t="str">
        <f>IFERROR(INDEX({"JSNY-BJ0001-01";"JSNY-JS0022-01";"JSNY-JS0002-01"},MATCH(D3143,{"BJ_zhongyu";"JS_WX_liteer";"JS_CZ_wodefeng"},0)),"")</f>
        <v>JSNY-JS0022-01</v>
      </c>
      <c r="C3143" s="11" t="str">
        <f>IFERROR(INDEX({"北京中裕世纪大酒店";"江苏利特尔绿色包装股份有限公司";"常州市金坛沃德丰电子科技有限公司"},MATCH(D3143,{"BJ_zhongyu";"JS_WX_liteer";"JS_CZ_wodefeng"},0)),"")</f>
        <v>江苏利特尔绿色包装股份有限公司</v>
      </c>
      <c r="D3143" s="11" t="str">
        <f>[1]动作!$G3142</f>
        <v>JS_WX_liteer</v>
      </c>
      <c r="E3143" s="11" t="str">
        <f>[1]动作!$D3142</f>
        <v>分系统1BMS2SOC过低二级故障</v>
      </c>
      <c r="F3143" s="11" t="s">
        <v>177</v>
      </c>
      <c r="G3143" s="12">
        <f>[1]动作!$A3142+[1]动作!$B3142</f>
        <v>43206.864189814813</v>
      </c>
      <c r="H3143" s="12"/>
      <c r="I3143" s="11"/>
    </row>
    <row r="3144" spans="1:9" hidden="1" x14ac:dyDescent="0.3">
      <c r="A3144" s="24">
        <v>3142</v>
      </c>
      <c r="B3144" s="11" t="str">
        <f>IFERROR(INDEX({"JSNY-BJ0001-01";"JSNY-JS0022-01";"JSNY-JS0002-01"},MATCH(D3144,{"BJ_zhongyu";"JS_WX_liteer";"JS_CZ_wodefeng"},0)),"")</f>
        <v>JSNY-JS0022-01</v>
      </c>
      <c r="C3144" s="11" t="str">
        <f>IFERROR(INDEX({"北京中裕世纪大酒店";"江苏利特尔绿色包装股份有限公司";"常州市金坛沃德丰电子科技有限公司"},MATCH(D3144,{"BJ_zhongyu";"JS_WX_liteer";"JS_CZ_wodefeng"},0)),"")</f>
        <v>江苏利特尔绿色包装股份有限公司</v>
      </c>
      <c r="D3144" s="11" t="str">
        <f>[1]动作!$G3143</f>
        <v>JS_WX_liteer</v>
      </c>
      <c r="E3144" s="11" t="str">
        <f>[1]动作!$D3143</f>
        <v>分系统1BMS6SOC过低一级故障</v>
      </c>
      <c r="F3144" s="11" t="s">
        <v>177</v>
      </c>
      <c r="G3144" s="12">
        <f>[1]动作!$A3143+[1]动作!$B3143</f>
        <v>43206.865289351852</v>
      </c>
      <c r="H3144" s="12"/>
      <c r="I3144" s="11"/>
    </row>
    <row r="3145" spans="1:9" hidden="1" x14ac:dyDescent="0.3">
      <c r="A3145" s="24">
        <v>3143</v>
      </c>
      <c r="B3145" s="11" t="str">
        <f>IFERROR(INDEX({"JSNY-BJ0001-01";"JSNY-JS0022-01";"JSNY-JS0002-01"},MATCH(D3145,{"BJ_zhongyu";"JS_WX_liteer";"JS_CZ_wodefeng"},0)),"")</f>
        <v>JSNY-JS0022-01</v>
      </c>
      <c r="C3145" s="11" t="str">
        <f>IFERROR(INDEX({"北京中裕世纪大酒店";"江苏利特尔绿色包装股份有限公司";"常州市金坛沃德丰电子科技有限公司"},MATCH(D3145,{"BJ_zhongyu";"JS_WX_liteer";"JS_CZ_wodefeng"},0)),"")</f>
        <v>江苏利特尔绿色包装股份有限公司</v>
      </c>
      <c r="D3145" s="11" t="str">
        <f>[1]动作!$G3144</f>
        <v>JS_WX_liteer</v>
      </c>
      <c r="E3145" s="11" t="str">
        <f>[1]动作!$D3144</f>
        <v>分系统1BMS6SOC过低二级故障</v>
      </c>
      <c r="F3145" s="11" t="s">
        <v>177</v>
      </c>
      <c r="G3145" s="12">
        <f>[1]动作!$A3144+[1]动作!$B3144</f>
        <v>43206.865289351852</v>
      </c>
      <c r="H3145" s="12"/>
      <c r="I3145" s="11"/>
    </row>
    <row r="3146" spans="1:9" hidden="1" x14ac:dyDescent="0.3">
      <c r="A3146" s="24">
        <v>3144</v>
      </c>
      <c r="B3146" s="11" t="str">
        <f>IFERROR(INDEX({"JSNY-BJ0001-01";"JSNY-JS0022-01";"JSNY-JS0002-01"},MATCH(D3146,{"BJ_zhongyu";"JS_WX_liteer";"JS_CZ_wodefeng"},0)),"")</f>
        <v>JSNY-JS0022-01</v>
      </c>
      <c r="C3146" s="11" t="str">
        <f>IFERROR(INDEX({"北京中裕世纪大酒店";"江苏利特尔绿色包装股份有限公司";"常州市金坛沃德丰电子科技有限公司"},MATCH(D3146,{"BJ_zhongyu";"JS_WX_liteer";"JS_CZ_wodefeng"},0)),"")</f>
        <v>江苏利特尔绿色包装股份有限公司</v>
      </c>
      <c r="D3146" s="11" t="str">
        <f>[1]动作!$G3145</f>
        <v>JS_WX_liteer</v>
      </c>
      <c r="E3146" s="11" t="str">
        <f>[1]动作!$D3145</f>
        <v>分系统1BMS9SOC过低一级故障</v>
      </c>
      <c r="F3146" s="11" t="s">
        <v>177</v>
      </c>
      <c r="G3146" s="12">
        <f>[1]动作!$A3145+[1]动作!$B3145</f>
        <v>43206.865405092591</v>
      </c>
      <c r="H3146" s="12"/>
      <c r="I3146" s="11"/>
    </row>
    <row r="3147" spans="1:9" hidden="1" x14ac:dyDescent="0.3">
      <c r="A3147" s="24">
        <v>3145</v>
      </c>
      <c r="B3147" s="11" t="str">
        <f>IFERROR(INDEX({"JSNY-BJ0001-01";"JSNY-JS0022-01";"JSNY-JS0002-01"},MATCH(D3147,{"BJ_zhongyu";"JS_WX_liteer";"JS_CZ_wodefeng"},0)),"")</f>
        <v>JSNY-JS0022-01</v>
      </c>
      <c r="C3147" s="11" t="str">
        <f>IFERROR(INDEX({"北京中裕世纪大酒店";"江苏利特尔绿色包装股份有限公司";"常州市金坛沃德丰电子科技有限公司"},MATCH(D3147,{"BJ_zhongyu";"JS_WX_liteer";"JS_CZ_wodefeng"},0)),"")</f>
        <v>江苏利特尔绿色包装股份有限公司</v>
      </c>
      <c r="D3147" s="11" t="str">
        <f>[1]动作!$G3146</f>
        <v>JS_WX_liteer</v>
      </c>
      <c r="E3147" s="11" t="str">
        <f>[1]动作!$D3146</f>
        <v>分系统1BMS9SOC过低二级故障</v>
      </c>
      <c r="F3147" s="11" t="s">
        <v>177</v>
      </c>
      <c r="G3147" s="12">
        <f>[1]动作!$A3146+[1]动作!$B3146</f>
        <v>43206.865405092591</v>
      </c>
      <c r="H3147" s="12"/>
      <c r="I3147" s="11"/>
    </row>
    <row r="3148" spans="1:9" hidden="1" x14ac:dyDescent="0.3">
      <c r="A3148" s="24">
        <v>3146</v>
      </c>
      <c r="B3148" s="11" t="str">
        <f>IFERROR(INDEX({"JSNY-BJ0001-01";"JSNY-JS0022-01";"JSNY-JS0002-01"},MATCH(D3148,{"BJ_zhongyu";"JS_WX_liteer";"JS_CZ_wodefeng"},0)),"")</f>
        <v>JSNY-JS0022-01</v>
      </c>
      <c r="C3148" s="11" t="str">
        <f>IFERROR(INDEX({"北京中裕世纪大酒店";"江苏利特尔绿色包装股份有限公司";"常州市金坛沃德丰电子科技有限公司"},MATCH(D3148,{"BJ_zhongyu";"JS_WX_liteer";"JS_CZ_wodefeng"},0)),"")</f>
        <v>江苏利特尔绿色包装股份有限公司</v>
      </c>
      <c r="D3148" s="11" t="str">
        <f>[1]动作!$G3147</f>
        <v>JS_WX_liteer</v>
      </c>
      <c r="E3148" s="11" t="str">
        <f>[1]动作!$D3147</f>
        <v>分系统1BMS8单体电压过低一级故障</v>
      </c>
      <c r="F3148" s="11" t="s">
        <v>177</v>
      </c>
      <c r="G3148" s="12">
        <f>[1]动作!$A3147+[1]动作!$B3147</f>
        <v>43206.866273148145</v>
      </c>
      <c r="H3148" s="12"/>
      <c r="I3148" s="11"/>
    </row>
    <row r="3149" spans="1:9" hidden="1" x14ac:dyDescent="0.3">
      <c r="A3149" s="24">
        <v>3147</v>
      </c>
      <c r="B3149" s="11" t="str">
        <f>IFERROR(INDEX({"JSNY-BJ0001-01";"JSNY-JS0022-01";"JSNY-JS0002-01"},MATCH(D3149,{"BJ_zhongyu";"JS_WX_liteer";"JS_CZ_wodefeng"},0)),"")</f>
        <v>JSNY-JS0022-01</v>
      </c>
      <c r="C3149" s="11" t="str">
        <f>IFERROR(INDEX({"北京中裕世纪大酒店";"江苏利特尔绿色包装股份有限公司";"常州市金坛沃德丰电子科技有限公司"},MATCH(D3149,{"BJ_zhongyu";"JS_WX_liteer";"JS_CZ_wodefeng"},0)),"")</f>
        <v>江苏利特尔绿色包装股份有限公司</v>
      </c>
      <c r="D3149" s="11" t="str">
        <f>[1]动作!$G3148</f>
        <v>JS_WX_liteer</v>
      </c>
      <c r="E3149" s="11" t="str">
        <f>[1]动作!$D3148</f>
        <v>分系统1BMS8单体电压过低二级故障</v>
      </c>
      <c r="F3149" s="11" t="s">
        <v>177</v>
      </c>
      <c r="G3149" s="12">
        <f>[1]动作!$A3148+[1]动作!$B3148</f>
        <v>43206.866273148145</v>
      </c>
      <c r="H3149" s="12"/>
      <c r="I3149" s="11"/>
    </row>
    <row r="3150" spans="1:9" hidden="1" x14ac:dyDescent="0.3">
      <c r="A3150" s="24">
        <v>3148</v>
      </c>
      <c r="B3150" s="11" t="str">
        <f>IFERROR(INDEX({"JSNY-BJ0001-01";"JSNY-JS0022-01";"JSNY-JS0002-01"},MATCH(D3150,{"BJ_zhongyu";"JS_WX_liteer";"JS_CZ_wodefeng"},0)),"")</f>
        <v>JSNY-JS0022-01</v>
      </c>
      <c r="C3150" s="11" t="str">
        <f>IFERROR(INDEX({"北京中裕世纪大酒店";"江苏利特尔绿色包装股份有限公司";"常州市金坛沃德丰电子科技有限公司"},MATCH(D3150,{"BJ_zhongyu";"JS_WX_liteer";"JS_CZ_wodefeng"},0)),"")</f>
        <v>江苏利特尔绿色包装股份有限公司</v>
      </c>
      <c r="D3150" s="11" t="str">
        <f>[1]动作!$G3149</f>
        <v>JS_WX_liteer</v>
      </c>
      <c r="E3150" s="11" t="str">
        <f>[1]动作!$D3149</f>
        <v>分系统1BMS9单体电压过低一级故障</v>
      </c>
      <c r="F3150" s="11" t="s">
        <v>177</v>
      </c>
      <c r="G3150" s="12">
        <f>[1]动作!$A3149+[1]动作!$B3149</f>
        <v>43206.866967592592</v>
      </c>
      <c r="H3150" s="12"/>
      <c r="I3150" s="11"/>
    </row>
    <row r="3151" spans="1:9" hidden="1" x14ac:dyDescent="0.3">
      <c r="A3151" s="24">
        <v>3149</v>
      </c>
      <c r="B3151" s="11" t="str">
        <f>IFERROR(INDEX({"JSNY-BJ0001-01";"JSNY-JS0022-01";"JSNY-JS0002-01"},MATCH(D3151,{"BJ_zhongyu";"JS_WX_liteer";"JS_CZ_wodefeng"},0)),"")</f>
        <v>JSNY-JS0022-01</v>
      </c>
      <c r="C3151" s="11" t="str">
        <f>IFERROR(INDEX({"北京中裕世纪大酒店";"江苏利特尔绿色包装股份有限公司";"常州市金坛沃德丰电子科技有限公司"},MATCH(D3151,{"BJ_zhongyu";"JS_WX_liteer";"JS_CZ_wodefeng"},0)),"")</f>
        <v>江苏利特尔绿色包装股份有限公司</v>
      </c>
      <c r="D3151" s="11" t="str">
        <f>[1]动作!$G3150</f>
        <v>JS_WX_liteer</v>
      </c>
      <c r="E3151" s="11" t="str">
        <f>[1]动作!$D3150</f>
        <v>分系统1BMS9单体电压过低二级故障</v>
      </c>
      <c r="F3151" s="11" t="s">
        <v>177</v>
      </c>
      <c r="G3151" s="12">
        <f>[1]动作!$A3150+[1]动作!$B3150</f>
        <v>43206.866967592592</v>
      </c>
      <c r="H3151" s="12"/>
      <c r="I3151" s="11"/>
    </row>
    <row r="3152" spans="1:9" hidden="1" x14ac:dyDescent="0.3">
      <c r="A3152" s="24">
        <v>3150</v>
      </c>
      <c r="B3152" s="11" t="str">
        <f>IFERROR(INDEX({"JSNY-BJ0001-01";"JSNY-JS0022-01";"JSNY-JS0002-01"},MATCH(D3152,{"BJ_zhongyu";"JS_WX_liteer";"JS_CZ_wodefeng"},0)),"")</f>
        <v>JSNY-JS0022-01</v>
      </c>
      <c r="C3152" s="11" t="str">
        <f>IFERROR(INDEX({"北京中裕世纪大酒店";"江苏利特尔绿色包装股份有限公司";"常州市金坛沃德丰电子科技有限公司"},MATCH(D3152,{"BJ_zhongyu";"JS_WX_liteer";"JS_CZ_wodefeng"},0)),"")</f>
        <v>江苏利特尔绿色包装股份有限公司</v>
      </c>
      <c r="D3152" s="11" t="str">
        <f>[1]动作!$G3151</f>
        <v>JS_WX_liteer</v>
      </c>
      <c r="E3152" s="11" t="str">
        <f>[1]动作!$D3151</f>
        <v>分系统1BMS3单体电压过低一级故障</v>
      </c>
      <c r="F3152" s="11" t="s">
        <v>177</v>
      </c>
      <c r="G3152" s="12">
        <f>[1]动作!$A3151+[1]动作!$B3151</f>
        <v>43206.867430555554</v>
      </c>
      <c r="H3152" s="12"/>
      <c r="I3152" s="11"/>
    </row>
    <row r="3153" spans="1:9" hidden="1" x14ac:dyDescent="0.3">
      <c r="A3153" s="24">
        <v>3151</v>
      </c>
      <c r="B3153" s="11" t="str">
        <f>IFERROR(INDEX({"JSNY-BJ0001-01";"JSNY-JS0022-01";"JSNY-JS0002-01"},MATCH(D3153,{"BJ_zhongyu";"JS_WX_liteer";"JS_CZ_wodefeng"},0)),"")</f>
        <v>JSNY-JS0022-01</v>
      </c>
      <c r="C3153" s="11" t="str">
        <f>IFERROR(INDEX({"北京中裕世纪大酒店";"江苏利特尔绿色包装股份有限公司";"常州市金坛沃德丰电子科技有限公司"},MATCH(D3153,{"BJ_zhongyu";"JS_WX_liteer";"JS_CZ_wodefeng"},0)),"")</f>
        <v>江苏利特尔绿色包装股份有限公司</v>
      </c>
      <c r="D3153" s="11" t="str">
        <f>[1]动作!$G3152</f>
        <v>JS_WX_liteer</v>
      </c>
      <c r="E3153" s="11" t="str">
        <f>[1]动作!$D3152</f>
        <v>分系统1BMS3单体电压过低二级故障</v>
      </c>
      <c r="F3153" s="11" t="s">
        <v>177</v>
      </c>
      <c r="G3153" s="12">
        <f>[1]动作!$A3152+[1]动作!$B3152</f>
        <v>43206.867430555554</v>
      </c>
      <c r="H3153" s="12"/>
      <c r="I3153" s="11"/>
    </row>
    <row r="3154" spans="1:9" hidden="1" x14ac:dyDescent="0.3">
      <c r="A3154" s="24">
        <v>3152</v>
      </c>
      <c r="B3154" s="11" t="str">
        <f>IFERROR(INDEX({"JSNY-BJ0001-01";"JSNY-JS0022-01";"JSNY-JS0002-01"},MATCH(D3154,{"BJ_zhongyu";"JS_WX_liteer";"JS_CZ_wodefeng"},0)),"")</f>
        <v>JSNY-JS0022-01</v>
      </c>
      <c r="C3154" s="11" t="str">
        <f>IFERROR(INDEX({"北京中裕世纪大酒店";"江苏利特尔绿色包装股份有限公司";"常州市金坛沃德丰电子科技有限公司"},MATCH(D3154,{"BJ_zhongyu";"JS_WX_liteer";"JS_CZ_wodefeng"},0)),"")</f>
        <v>江苏利特尔绿色包装股份有限公司</v>
      </c>
      <c r="D3154" s="11" t="str">
        <f>[1]动作!$G3153</f>
        <v>JS_WX_liteer</v>
      </c>
      <c r="E3154" s="11" t="str">
        <f>[1]动作!$D3153</f>
        <v>分系统1BMS1单体电压过低一级故障</v>
      </c>
      <c r="F3154" s="11" t="s">
        <v>177</v>
      </c>
      <c r="G3154" s="12">
        <f>[1]动作!$A3153+[1]动作!$B3153</f>
        <v>43206.868125000001</v>
      </c>
      <c r="H3154" s="12"/>
      <c r="I3154" s="11"/>
    </row>
    <row r="3155" spans="1:9" hidden="1" x14ac:dyDescent="0.3">
      <c r="A3155" s="24">
        <v>3153</v>
      </c>
      <c r="B3155" s="11" t="str">
        <f>IFERROR(INDEX({"JSNY-BJ0001-01";"JSNY-JS0022-01";"JSNY-JS0002-01"},MATCH(D3155,{"BJ_zhongyu";"JS_WX_liteer";"JS_CZ_wodefeng"},0)),"")</f>
        <v>JSNY-JS0022-01</v>
      </c>
      <c r="C3155" s="11" t="str">
        <f>IFERROR(INDEX({"北京中裕世纪大酒店";"江苏利特尔绿色包装股份有限公司";"常州市金坛沃德丰电子科技有限公司"},MATCH(D3155,{"BJ_zhongyu";"JS_WX_liteer";"JS_CZ_wodefeng"},0)),"")</f>
        <v>江苏利特尔绿色包装股份有限公司</v>
      </c>
      <c r="D3155" s="11" t="str">
        <f>[1]动作!$G3154</f>
        <v>JS_WX_liteer</v>
      </c>
      <c r="E3155" s="11" t="str">
        <f>[1]动作!$D3154</f>
        <v>分系统1BMS1单体电压过低二级故障</v>
      </c>
      <c r="F3155" s="11" t="s">
        <v>177</v>
      </c>
      <c r="G3155" s="12">
        <f>[1]动作!$A3154+[1]动作!$B3154</f>
        <v>43206.868125000001</v>
      </c>
      <c r="H3155" s="12"/>
      <c r="I3155" s="11"/>
    </row>
    <row r="3156" spans="1:9" hidden="1" x14ac:dyDescent="0.3">
      <c r="A3156" s="24">
        <v>3154</v>
      </c>
      <c r="B3156" s="11" t="str">
        <f>IFERROR(INDEX({"JSNY-BJ0001-01";"JSNY-JS0022-01";"JSNY-JS0002-01"},MATCH(D3156,{"BJ_zhongyu";"JS_WX_liteer";"JS_CZ_wodefeng"},0)),"")</f>
        <v>JSNY-JS0022-01</v>
      </c>
      <c r="C3156" s="11" t="str">
        <f>IFERROR(INDEX({"北京中裕世纪大酒店";"江苏利特尔绿色包装股份有限公司";"常州市金坛沃德丰电子科技有限公司"},MATCH(D3156,{"BJ_zhongyu";"JS_WX_liteer";"JS_CZ_wodefeng"},0)),"")</f>
        <v>江苏利特尔绿色包装股份有限公司</v>
      </c>
      <c r="D3156" s="11" t="str">
        <f>[1]动作!$G3155</f>
        <v>JS_WX_liteer</v>
      </c>
      <c r="E3156" s="11" t="str">
        <f>[1]动作!$D3155</f>
        <v>分系统1BMS4单体电压过低一级故障</v>
      </c>
      <c r="F3156" s="11" t="s">
        <v>177</v>
      </c>
      <c r="G3156" s="12">
        <f>[1]动作!$A3155+[1]动作!$B3155</f>
        <v>43206.868356481478</v>
      </c>
      <c r="H3156" s="12"/>
      <c r="I3156" s="11"/>
    </row>
    <row r="3157" spans="1:9" hidden="1" x14ac:dyDescent="0.3">
      <c r="A3157" s="24">
        <v>3155</v>
      </c>
      <c r="B3157" s="11" t="str">
        <f>IFERROR(INDEX({"JSNY-BJ0001-01";"JSNY-JS0022-01";"JSNY-JS0002-01"},MATCH(D3157,{"BJ_zhongyu";"JS_WX_liteer";"JS_CZ_wodefeng"},0)),"")</f>
        <v>JSNY-JS0022-01</v>
      </c>
      <c r="C3157" s="11" t="str">
        <f>IFERROR(INDEX({"北京中裕世纪大酒店";"江苏利特尔绿色包装股份有限公司";"常州市金坛沃德丰电子科技有限公司"},MATCH(D3157,{"BJ_zhongyu";"JS_WX_liteer";"JS_CZ_wodefeng"},0)),"")</f>
        <v>江苏利特尔绿色包装股份有限公司</v>
      </c>
      <c r="D3157" s="11" t="str">
        <f>[1]动作!$G3156</f>
        <v>JS_WX_liteer</v>
      </c>
      <c r="E3157" s="11" t="str">
        <f>[1]动作!$D3156</f>
        <v>分系统1BMS4单体电压过低二级故障</v>
      </c>
      <c r="F3157" s="11" t="s">
        <v>177</v>
      </c>
      <c r="G3157" s="12">
        <f>[1]动作!$A3156+[1]动作!$B3156</f>
        <v>43206.868356481478</v>
      </c>
      <c r="H3157" s="12"/>
      <c r="I3157" s="11"/>
    </row>
    <row r="3158" spans="1:9" hidden="1" x14ac:dyDescent="0.3">
      <c r="A3158" s="24">
        <v>3156</v>
      </c>
      <c r="B3158" s="11" t="str">
        <f>IFERROR(INDEX({"JSNY-BJ0001-01";"JSNY-JS0022-01";"JSNY-JS0002-01"},MATCH(D3158,{"BJ_zhongyu";"JS_WX_liteer";"JS_CZ_wodefeng"},0)),"")</f>
        <v>JSNY-JS0022-01</v>
      </c>
      <c r="C3158" s="11" t="str">
        <f>IFERROR(INDEX({"北京中裕世纪大酒店";"江苏利特尔绿色包装股份有限公司";"常州市金坛沃德丰电子科技有限公司"},MATCH(D3158,{"BJ_zhongyu";"JS_WX_liteer";"JS_CZ_wodefeng"},0)),"")</f>
        <v>江苏利特尔绿色包装股份有限公司</v>
      </c>
      <c r="D3158" s="11" t="str">
        <f>[1]动作!$G3157</f>
        <v>JS_WX_liteer</v>
      </c>
      <c r="E3158" s="11" t="str">
        <f>[1]动作!$D3157</f>
        <v>分系统1BMS2单体电压过低一级故障</v>
      </c>
      <c r="F3158" s="11" t="s">
        <v>177</v>
      </c>
      <c r="G3158" s="12">
        <f>[1]动作!$A3157+[1]动作!$B3157</f>
        <v>43206.868993055556</v>
      </c>
      <c r="H3158" s="12"/>
      <c r="I3158" s="11"/>
    </row>
    <row r="3159" spans="1:9" hidden="1" x14ac:dyDescent="0.3">
      <c r="A3159" s="24">
        <v>3157</v>
      </c>
      <c r="B3159" s="11" t="str">
        <f>IFERROR(INDEX({"JSNY-BJ0001-01";"JSNY-JS0022-01";"JSNY-JS0002-01"},MATCH(D3159,{"BJ_zhongyu";"JS_WX_liteer";"JS_CZ_wodefeng"},0)),"")</f>
        <v>JSNY-JS0022-01</v>
      </c>
      <c r="C3159" s="11" t="str">
        <f>IFERROR(INDEX({"北京中裕世纪大酒店";"江苏利特尔绿色包装股份有限公司";"常州市金坛沃德丰电子科技有限公司"},MATCH(D3159,{"BJ_zhongyu";"JS_WX_liteer";"JS_CZ_wodefeng"},0)),"")</f>
        <v>江苏利特尔绿色包装股份有限公司</v>
      </c>
      <c r="D3159" s="11" t="str">
        <f>[1]动作!$G3158</f>
        <v>JS_WX_liteer</v>
      </c>
      <c r="E3159" s="11" t="str">
        <f>[1]动作!$D3158</f>
        <v>分系统1BMS2单体电压过低二级故障</v>
      </c>
      <c r="F3159" s="11" t="s">
        <v>177</v>
      </c>
      <c r="G3159" s="12">
        <f>[1]动作!$A3158+[1]动作!$B3158</f>
        <v>43206.868993055556</v>
      </c>
      <c r="H3159" s="12"/>
      <c r="I3159" s="11"/>
    </row>
    <row r="3160" spans="1:9" hidden="1" x14ac:dyDescent="0.3">
      <c r="A3160" s="24">
        <v>3158</v>
      </c>
      <c r="B3160" s="11" t="str">
        <f>IFERROR(INDEX({"JSNY-BJ0001-01";"JSNY-JS0022-01";"JSNY-JS0002-01"},MATCH(D3160,{"BJ_zhongyu";"JS_WX_liteer";"JS_CZ_wodefeng"},0)),"")</f>
        <v>JSNY-JS0022-01</v>
      </c>
      <c r="C3160" s="11" t="str">
        <f>IFERROR(INDEX({"北京中裕世纪大酒店";"江苏利特尔绿色包装股份有限公司";"常州市金坛沃德丰电子科技有限公司"},MATCH(D3160,{"BJ_zhongyu";"JS_WX_liteer";"JS_CZ_wodefeng"},0)),"")</f>
        <v>江苏利特尔绿色包装股份有限公司</v>
      </c>
      <c r="D3160" s="11" t="str">
        <f>[1]动作!$G3159</f>
        <v>JS_WX_liteer</v>
      </c>
      <c r="E3160" s="11" t="str">
        <f>[1]动作!$D3159</f>
        <v>分系统1BMS7单体电压过低一级故障</v>
      </c>
      <c r="F3160" s="11" t="s">
        <v>177</v>
      </c>
      <c r="G3160" s="12">
        <f>[1]动作!$A3159+[1]动作!$B3159</f>
        <v>43206.868993055556</v>
      </c>
      <c r="H3160" s="12"/>
      <c r="I3160" s="11"/>
    </row>
    <row r="3161" spans="1:9" hidden="1" x14ac:dyDescent="0.3">
      <c r="A3161" s="24">
        <v>3159</v>
      </c>
      <c r="B3161" s="11" t="str">
        <f>IFERROR(INDEX({"JSNY-BJ0001-01";"JSNY-JS0022-01";"JSNY-JS0002-01"},MATCH(D3161,{"BJ_zhongyu";"JS_WX_liteer";"JS_CZ_wodefeng"},0)),"")</f>
        <v>JSNY-JS0022-01</v>
      </c>
      <c r="C3161" s="11" t="str">
        <f>IFERROR(INDEX({"北京中裕世纪大酒店";"江苏利特尔绿色包装股份有限公司";"常州市金坛沃德丰电子科技有限公司"},MATCH(D3161,{"BJ_zhongyu";"JS_WX_liteer";"JS_CZ_wodefeng"},0)),"")</f>
        <v>江苏利特尔绿色包装股份有限公司</v>
      </c>
      <c r="D3161" s="11" t="str">
        <f>[1]动作!$G3160</f>
        <v>JS_WX_liteer</v>
      </c>
      <c r="E3161" s="11" t="str">
        <f>[1]动作!$D3160</f>
        <v>分系统1BMS7单体电压过低二级故障</v>
      </c>
      <c r="F3161" s="11" t="s">
        <v>177</v>
      </c>
      <c r="G3161" s="12">
        <f>[1]动作!$A3160+[1]动作!$B3160</f>
        <v>43206.868993055556</v>
      </c>
      <c r="H3161" s="12"/>
      <c r="I3161" s="11"/>
    </row>
    <row r="3162" spans="1:9" hidden="1" x14ac:dyDescent="0.3">
      <c r="A3162" s="24">
        <v>3160</v>
      </c>
      <c r="B3162" s="11" t="str">
        <f>IFERROR(INDEX({"JSNY-BJ0001-01";"JSNY-JS0022-01";"JSNY-JS0002-01"},MATCH(D3162,{"BJ_zhongyu";"JS_WX_liteer";"JS_CZ_wodefeng"},0)),"")</f>
        <v>JSNY-JS0022-01</v>
      </c>
      <c r="C3162" s="11" t="str">
        <f>IFERROR(INDEX({"北京中裕世纪大酒店";"江苏利特尔绿色包装股份有限公司";"常州市金坛沃德丰电子科技有限公司"},MATCH(D3162,{"BJ_zhongyu";"JS_WX_liteer";"JS_CZ_wodefeng"},0)),"")</f>
        <v>江苏利特尔绿色包装股份有限公司</v>
      </c>
      <c r="D3162" s="11" t="str">
        <f>[1]动作!$G3161</f>
        <v>JS_WX_liteer</v>
      </c>
      <c r="E3162" s="11" t="str">
        <f>[1]动作!$D3161</f>
        <v>分系统1BMS5单体电压过低一级故障</v>
      </c>
      <c r="F3162" s="11" t="s">
        <v>177</v>
      </c>
      <c r="G3162" s="12">
        <f>[1]动作!$A3161+[1]动作!$B3161</f>
        <v>43206.869340277779</v>
      </c>
      <c r="H3162" s="12"/>
      <c r="I3162" s="11"/>
    </row>
    <row r="3163" spans="1:9" hidden="1" x14ac:dyDescent="0.3">
      <c r="A3163" s="24">
        <v>3161</v>
      </c>
      <c r="B3163" s="11" t="str">
        <f>IFERROR(INDEX({"JSNY-BJ0001-01";"JSNY-JS0022-01";"JSNY-JS0002-01"},MATCH(D3163,{"BJ_zhongyu";"JS_WX_liteer";"JS_CZ_wodefeng"},0)),"")</f>
        <v>JSNY-JS0022-01</v>
      </c>
      <c r="C3163" s="11" t="str">
        <f>IFERROR(INDEX({"北京中裕世纪大酒店";"江苏利特尔绿色包装股份有限公司";"常州市金坛沃德丰电子科技有限公司"},MATCH(D3163,{"BJ_zhongyu";"JS_WX_liteer";"JS_CZ_wodefeng"},0)),"")</f>
        <v>江苏利特尔绿色包装股份有限公司</v>
      </c>
      <c r="D3163" s="11" t="str">
        <f>[1]动作!$G3162</f>
        <v>JS_WX_liteer</v>
      </c>
      <c r="E3163" s="11" t="str">
        <f>[1]动作!$D3162</f>
        <v>分系统1BMS5单体电压过低二级故障</v>
      </c>
      <c r="F3163" s="11" t="s">
        <v>177</v>
      </c>
      <c r="G3163" s="12">
        <f>[1]动作!$A3162+[1]动作!$B3162</f>
        <v>43206.869340277779</v>
      </c>
      <c r="H3163" s="12"/>
      <c r="I3163" s="11"/>
    </row>
    <row r="3164" spans="1:9" hidden="1" x14ac:dyDescent="0.3">
      <c r="A3164" s="24">
        <v>3162</v>
      </c>
      <c r="B3164" s="11" t="str">
        <f>IFERROR(INDEX({"JSNY-BJ0001-01";"JSNY-JS0022-01";"JSNY-JS0002-01"},MATCH(D3164,{"BJ_zhongyu";"JS_WX_liteer";"JS_CZ_wodefeng"},0)),"")</f>
        <v>JSNY-JS0022-01</v>
      </c>
      <c r="C3164" s="11" t="str">
        <f>IFERROR(INDEX({"北京中裕世纪大酒店";"江苏利特尔绿色包装股份有限公司";"常州市金坛沃德丰电子科技有限公司"},MATCH(D3164,{"BJ_zhongyu";"JS_WX_liteer";"JS_CZ_wodefeng"},0)),"")</f>
        <v>江苏利特尔绿色包装股份有限公司</v>
      </c>
      <c r="D3164" s="11" t="str">
        <f>[1]动作!$G3163</f>
        <v>JS_WX_liteer</v>
      </c>
      <c r="E3164" s="11" t="str">
        <f>[1]动作!$D3163</f>
        <v>分系统1BMS6单体电压过低一级故障</v>
      </c>
      <c r="F3164" s="11" t="s">
        <v>177</v>
      </c>
      <c r="G3164" s="12">
        <f>[1]动作!$A3163+[1]动作!$B3163</f>
        <v>43206.869456018518</v>
      </c>
      <c r="H3164" s="12"/>
      <c r="I3164" s="11"/>
    </row>
    <row r="3165" spans="1:9" hidden="1" x14ac:dyDescent="0.3">
      <c r="A3165" s="24">
        <v>3163</v>
      </c>
      <c r="B3165" s="11" t="str">
        <f>IFERROR(INDEX({"JSNY-BJ0001-01";"JSNY-JS0022-01";"JSNY-JS0002-01"},MATCH(D3165,{"BJ_zhongyu";"JS_WX_liteer";"JS_CZ_wodefeng"},0)),"")</f>
        <v>JSNY-JS0022-01</v>
      </c>
      <c r="C3165" s="11" t="str">
        <f>IFERROR(INDEX({"北京中裕世纪大酒店";"江苏利特尔绿色包装股份有限公司";"常州市金坛沃德丰电子科技有限公司"},MATCH(D3165,{"BJ_zhongyu";"JS_WX_liteer";"JS_CZ_wodefeng"},0)),"")</f>
        <v>江苏利特尔绿色包装股份有限公司</v>
      </c>
      <c r="D3165" s="11" t="str">
        <f>[1]动作!$G3164</f>
        <v>JS_WX_liteer</v>
      </c>
      <c r="E3165" s="11" t="str">
        <f>[1]动作!$D3164</f>
        <v>分系统1BMS6单体电压过低二级故障</v>
      </c>
      <c r="F3165" s="11" t="s">
        <v>177</v>
      </c>
      <c r="G3165" s="12">
        <f>[1]动作!$A3164+[1]动作!$B3164</f>
        <v>43206.869456018518</v>
      </c>
      <c r="H3165" s="12"/>
      <c r="I3165" s="11"/>
    </row>
    <row r="3166" spans="1:9" hidden="1" x14ac:dyDescent="0.3">
      <c r="A3166" s="24">
        <v>3164</v>
      </c>
      <c r="B3166" s="11" t="str">
        <f>IFERROR(INDEX({"JSNY-BJ0001-01";"JSNY-JS0022-01";"JSNY-JS0002-01"},MATCH(D3166,{"BJ_zhongyu";"JS_WX_liteer";"JS_CZ_wodefeng"},0)),"")</f>
        <v>JSNY-JS0002-01</v>
      </c>
      <c r="C3166" s="11" t="str">
        <f>IFERROR(INDEX({"北京中裕世纪大酒店";"江苏利特尔绿色包装股份有限公司";"常州市金坛沃德丰电子科技有限公司"},MATCH(D3166,{"BJ_zhongyu";"JS_WX_liteer";"JS_CZ_wodefeng"},0)),"")</f>
        <v>常州市金坛沃德丰电子科技有限公司</v>
      </c>
      <c r="D3166" s="11" t="str">
        <f>[1]动作!$G3165</f>
        <v>JS_CZ_wodefeng</v>
      </c>
      <c r="E3166" s="11" t="str">
        <f>[1]动作!$D3165</f>
        <v>分系统1BMS5SOC过低一级故障</v>
      </c>
      <c r="F3166" s="11" t="s">
        <v>177</v>
      </c>
      <c r="G3166" s="12">
        <f>[1]动作!$A3165+[1]动作!$B3165</f>
        <v>43206.883645833332</v>
      </c>
      <c r="H3166" s="12"/>
      <c r="I3166" s="11"/>
    </row>
    <row r="3167" spans="1:9" hidden="1" x14ac:dyDescent="0.3">
      <c r="A3167" s="24">
        <v>3165</v>
      </c>
      <c r="B3167" s="11" t="str">
        <f>IFERROR(INDEX({"JSNY-BJ0001-01";"JSNY-JS0022-01";"JSNY-JS0002-01"},MATCH(D3167,{"BJ_zhongyu";"JS_WX_liteer";"JS_CZ_wodefeng"},0)),"")</f>
        <v>JSNY-JS0002-01</v>
      </c>
      <c r="C3167" s="11" t="str">
        <f>IFERROR(INDEX({"北京中裕世纪大酒店";"江苏利特尔绿色包装股份有限公司";"常州市金坛沃德丰电子科技有限公司"},MATCH(D3167,{"BJ_zhongyu";"JS_WX_liteer";"JS_CZ_wodefeng"},0)),"")</f>
        <v>常州市金坛沃德丰电子科技有限公司</v>
      </c>
      <c r="D3167" s="11" t="str">
        <f>[1]动作!$G3166</f>
        <v>JS_CZ_wodefeng</v>
      </c>
      <c r="E3167" s="11" t="str">
        <f>[1]动作!$D3166</f>
        <v>分系统1BMS5SOC过低一级故障</v>
      </c>
      <c r="F3167" s="11" t="s">
        <v>177</v>
      </c>
      <c r="G3167" s="12">
        <f>[1]动作!$A3166+[1]动作!$B3166</f>
        <v>43206.883935185186</v>
      </c>
      <c r="H3167" s="12"/>
      <c r="I3167" s="11"/>
    </row>
    <row r="3168" spans="1:9" hidden="1" x14ac:dyDescent="0.3">
      <c r="A3168" s="24">
        <v>3166</v>
      </c>
      <c r="B3168" s="11" t="str">
        <f>IFERROR(INDEX({"JSNY-BJ0001-01";"JSNY-JS0022-01";"JSNY-JS0002-01"},MATCH(D3168,{"BJ_zhongyu";"JS_WX_liteer";"JS_CZ_wodefeng"},0)),"")</f>
        <v>JSNY-JS0002-01</v>
      </c>
      <c r="C3168" s="11" t="str">
        <f>IFERROR(INDEX({"北京中裕世纪大酒店";"江苏利特尔绿色包装股份有限公司";"常州市金坛沃德丰电子科技有限公司"},MATCH(D3168,{"BJ_zhongyu";"JS_WX_liteer";"JS_CZ_wodefeng"},0)),"")</f>
        <v>常州市金坛沃德丰电子科技有限公司</v>
      </c>
      <c r="D3168" s="11" t="str">
        <f>[1]动作!$G3167</f>
        <v>JS_CZ_wodefeng</v>
      </c>
      <c r="E3168" s="11" t="str">
        <f>[1]动作!$D3167</f>
        <v>分系统1BMS5SOC过低一级故障</v>
      </c>
      <c r="F3168" s="11" t="s">
        <v>177</v>
      </c>
      <c r="G3168" s="12">
        <f>[1]动作!$A3167+[1]动作!$B3167</f>
        <v>43206.884456018517</v>
      </c>
      <c r="H3168" s="12"/>
      <c r="I3168" s="11"/>
    </row>
    <row r="3169" spans="1:9" hidden="1" x14ac:dyDescent="0.3">
      <c r="A3169" s="24">
        <v>3167</v>
      </c>
      <c r="B3169" s="11" t="str">
        <f>IFERROR(INDEX({"JSNY-BJ0001-01";"JSNY-JS0022-01";"JSNY-JS0002-01"},MATCH(D3169,{"BJ_zhongyu";"JS_WX_liteer";"JS_CZ_wodefeng"},0)),"")</f>
        <v>JSNY-JS0002-01</v>
      </c>
      <c r="C3169" s="11" t="str">
        <f>IFERROR(INDEX({"北京中裕世纪大酒店";"江苏利特尔绿色包装股份有限公司";"常州市金坛沃德丰电子科技有限公司"},MATCH(D3169,{"BJ_zhongyu";"JS_WX_liteer";"JS_CZ_wodefeng"},0)),"")</f>
        <v>常州市金坛沃德丰电子科技有限公司</v>
      </c>
      <c r="D3169" s="11" t="str">
        <f>[1]动作!$G3168</f>
        <v>JS_CZ_wodefeng</v>
      </c>
      <c r="E3169" s="11" t="str">
        <f>[1]动作!$D3168</f>
        <v>分系统1BMS1SOC过低一级故障</v>
      </c>
      <c r="F3169" s="11" t="s">
        <v>177</v>
      </c>
      <c r="G3169" s="12">
        <f>[1]动作!$A3168+[1]动作!$B3168</f>
        <v>43206.999884259261</v>
      </c>
      <c r="H3169" s="12"/>
      <c r="I3169" s="11"/>
    </row>
    <row r="3170" spans="1:9" hidden="1" x14ac:dyDescent="0.3">
      <c r="A3170" s="24">
        <v>3168</v>
      </c>
      <c r="B3170" s="11" t="str">
        <f>IFERROR(INDEX({"JSNY-BJ0001-01";"JSNY-JS0022-01";"JSNY-JS0002-01"},MATCH(D3170,{"BJ_zhongyu";"JS_WX_liteer";"JS_CZ_wodefeng"},0)),"")</f>
        <v>JSNY-JS0002-01</v>
      </c>
      <c r="C3170" s="11" t="str">
        <f>IFERROR(INDEX({"北京中裕世纪大酒店";"江苏利特尔绿色包装股份有限公司";"常州市金坛沃德丰电子科技有限公司"},MATCH(D3170,{"BJ_zhongyu";"JS_WX_liteer";"JS_CZ_wodefeng"},0)),"")</f>
        <v>常州市金坛沃德丰电子科技有限公司</v>
      </c>
      <c r="D3170" s="11" t="str">
        <f>[1]动作!$G3169</f>
        <v>JS_CZ_wodefeng</v>
      </c>
      <c r="E3170" s="11" t="str">
        <f>[1]动作!$D3169</f>
        <v>分系统1BMS2SOC过低一级故障</v>
      </c>
      <c r="F3170" s="11" t="s">
        <v>177</v>
      </c>
      <c r="G3170" s="12">
        <f>[1]动作!$A3169+[1]动作!$B3169</f>
        <v>43206.999884259261</v>
      </c>
      <c r="H3170" s="12"/>
      <c r="I3170" s="11"/>
    </row>
    <row r="3171" spans="1:9" hidden="1" x14ac:dyDescent="0.3">
      <c r="A3171" s="24">
        <v>3169</v>
      </c>
      <c r="B3171" s="11" t="str">
        <f>IFERROR(INDEX({"JSNY-BJ0001-01";"JSNY-JS0022-01";"JSNY-JS0002-01"},MATCH(D3171,{"BJ_zhongyu";"JS_WX_liteer";"JS_CZ_wodefeng"},0)),"")</f>
        <v>JSNY-JS0002-01</v>
      </c>
      <c r="C3171" s="11" t="str">
        <f>IFERROR(INDEX({"北京中裕世纪大酒店";"江苏利特尔绿色包装股份有限公司";"常州市金坛沃德丰电子科技有限公司"},MATCH(D3171,{"BJ_zhongyu";"JS_WX_liteer";"JS_CZ_wodefeng"},0)),"")</f>
        <v>常州市金坛沃德丰电子科技有限公司</v>
      </c>
      <c r="D3171" s="11" t="str">
        <f>[1]动作!$G3170</f>
        <v>JS_CZ_wodefeng</v>
      </c>
      <c r="E3171" s="11" t="str">
        <f>[1]动作!$D3170</f>
        <v>分系统1BMS4SOC过低一级故障</v>
      </c>
      <c r="F3171" s="11" t="s">
        <v>177</v>
      </c>
      <c r="G3171" s="12">
        <f>[1]动作!$A3170+[1]动作!$B3170</f>
        <v>43206.999884259261</v>
      </c>
      <c r="H3171" s="12"/>
      <c r="I3171" s="11"/>
    </row>
    <row r="3172" spans="1:9" hidden="1" x14ac:dyDescent="0.3">
      <c r="A3172" s="24">
        <v>3170</v>
      </c>
      <c r="B3172" s="11" t="str">
        <f>IFERROR(INDEX({"JSNY-BJ0001-01";"JSNY-JS0022-01";"JSNY-JS0002-01"},MATCH(D3172,{"BJ_zhongyu";"JS_WX_liteer";"JS_CZ_wodefeng"},0)),"")</f>
        <v>JSNY-JS0002-01</v>
      </c>
      <c r="C3172" s="11" t="str">
        <f>IFERROR(INDEX({"北京中裕世纪大酒店";"江苏利特尔绿色包装股份有限公司";"常州市金坛沃德丰电子科技有限公司"},MATCH(D3172,{"BJ_zhongyu";"JS_WX_liteer";"JS_CZ_wodefeng"},0)),"")</f>
        <v>常州市金坛沃德丰电子科技有限公司</v>
      </c>
      <c r="D3172" s="11" t="str">
        <f>[1]动作!$G3171</f>
        <v>JS_CZ_wodefeng</v>
      </c>
      <c r="E3172" s="11" t="str">
        <f>[1]动作!$D3171</f>
        <v>分系统1BMS6SOC过低一级故障</v>
      </c>
      <c r="F3172" s="11" t="s">
        <v>177</v>
      </c>
      <c r="G3172" s="12">
        <f>[1]动作!$A3171+[1]动作!$B3171</f>
        <v>43206.999884259261</v>
      </c>
      <c r="H3172" s="12"/>
      <c r="I3172" s="11"/>
    </row>
    <row r="3173" spans="1:9" hidden="1" x14ac:dyDescent="0.3">
      <c r="A3173" s="24">
        <v>3171</v>
      </c>
      <c r="B3173" s="11" t="str">
        <f>IFERROR(INDEX({"JSNY-BJ0001-01";"JSNY-JS0022-01";"JSNY-JS0002-01"},MATCH(D3173,{"BJ_zhongyu";"JS_WX_liteer";"JS_CZ_wodefeng"},0)),"")</f>
        <v>JSNY-BJ0001-01</v>
      </c>
      <c r="C3173" s="11" t="str">
        <f>IFERROR(INDEX({"北京中裕世纪大酒店";"江苏利特尔绿色包装股份有限公司";"常州市金坛沃德丰电子科技有限公司"},MATCH(D3173,{"BJ_zhongyu";"JS_WX_liteer";"JS_CZ_wodefeng"},0)),"")</f>
        <v>北京中裕世纪大酒店</v>
      </c>
      <c r="D3173" s="11" t="str">
        <f>[1]动作!$G3172</f>
        <v>BJ_zhongyu</v>
      </c>
      <c r="E3173" s="11" t="str">
        <f>[1]动作!$D3172</f>
        <v>分系统3告警状态</v>
      </c>
      <c r="F3173" s="11" t="s">
        <v>178</v>
      </c>
      <c r="G3173" s="12">
        <f>[1]动作!$A3172+[1]动作!$B3172</f>
        <v>43207.130671296298</v>
      </c>
      <c r="H3173" s="12"/>
      <c r="I3173" s="11"/>
    </row>
    <row r="3174" spans="1:9" hidden="1" x14ac:dyDescent="0.3">
      <c r="A3174" s="24">
        <v>3172</v>
      </c>
      <c r="B3174" s="11" t="str">
        <f>IFERROR(INDEX({"JSNY-BJ0001-01";"JSNY-JS0022-01";"JSNY-JS0002-01"},MATCH(D3174,{"BJ_zhongyu";"JS_WX_liteer";"JS_CZ_wodefeng"},0)),"")</f>
        <v>JSNY-BJ0001-01</v>
      </c>
      <c r="C3174" s="11" t="str">
        <f>IFERROR(INDEX({"北京中裕世纪大酒店";"江苏利特尔绿色包装股份有限公司";"常州市金坛沃德丰电子科技有限公司"},MATCH(D3174,{"BJ_zhongyu";"JS_WX_liteer";"JS_CZ_wodefeng"},0)),"")</f>
        <v>北京中裕世纪大酒店</v>
      </c>
      <c r="D3174" s="11" t="str">
        <f>[1]动作!$G3173</f>
        <v>BJ_zhongyu</v>
      </c>
      <c r="E3174" s="11" t="str">
        <f>[1]动作!$D3173</f>
        <v>分系统3PCS告警状态</v>
      </c>
      <c r="F3174" s="11" t="s">
        <v>176</v>
      </c>
      <c r="G3174" s="12">
        <f>[1]动作!$A3173+[1]动作!$B3173</f>
        <v>43207.130671296298</v>
      </c>
      <c r="H3174" s="12"/>
      <c r="I3174" s="11"/>
    </row>
    <row r="3175" spans="1:9" hidden="1" x14ac:dyDescent="0.3">
      <c r="A3175" s="24">
        <v>3173</v>
      </c>
      <c r="B3175" s="11" t="str">
        <f>IFERROR(INDEX({"JSNY-BJ0001-01";"JSNY-JS0022-01";"JSNY-JS0002-01"},MATCH(D3175,{"BJ_zhongyu";"JS_WX_liteer";"JS_CZ_wodefeng"},0)),"")</f>
        <v>JSNY-JS0002-01</v>
      </c>
      <c r="C3175" s="11" t="str">
        <f>IFERROR(INDEX({"北京中裕世纪大酒店";"江苏利特尔绿色包装股份有限公司";"常州市金坛沃德丰电子科技有限公司"},MATCH(D3175,{"BJ_zhongyu";"JS_WX_liteer";"JS_CZ_wodefeng"},0)),"")</f>
        <v>常州市金坛沃德丰电子科技有限公司</v>
      </c>
      <c r="D3175" s="11" t="str">
        <f>[1]动作!$G3174</f>
        <v>JS_CZ_wodefeng</v>
      </c>
      <c r="E3175" s="11" t="str">
        <f>[1]动作!$D3174</f>
        <v>分系统1BMS1总电压过低一级故障</v>
      </c>
      <c r="F3175" s="11" t="s">
        <v>177</v>
      </c>
      <c r="G3175" s="12">
        <f>[1]动作!$A3174+[1]动作!$B3174</f>
        <v>43207.447465277779</v>
      </c>
      <c r="H3175" s="12"/>
      <c r="I3175" s="11"/>
    </row>
    <row r="3176" spans="1:9" hidden="1" x14ac:dyDescent="0.3">
      <c r="A3176" s="24">
        <v>3174</v>
      </c>
      <c r="B3176" s="11" t="str">
        <f>IFERROR(INDEX({"JSNY-BJ0001-01";"JSNY-JS0022-01";"JSNY-JS0002-01"},MATCH(D3176,{"BJ_zhongyu";"JS_WX_liteer";"JS_CZ_wodefeng"},0)),"")</f>
        <v>JSNY-JS0002-01</v>
      </c>
      <c r="C3176" s="11" t="str">
        <f>IFERROR(INDEX({"北京中裕世纪大酒店";"江苏利特尔绿色包装股份有限公司";"常州市金坛沃德丰电子科技有限公司"},MATCH(D3176,{"BJ_zhongyu";"JS_WX_liteer";"JS_CZ_wodefeng"},0)),"")</f>
        <v>常州市金坛沃德丰电子科技有限公司</v>
      </c>
      <c r="D3176" s="11" t="str">
        <f>[1]动作!$G3175</f>
        <v>JS_CZ_wodefeng</v>
      </c>
      <c r="E3176" s="11" t="str">
        <f>[1]动作!$D3175</f>
        <v>分系统1BMS1总电压过低二级故障</v>
      </c>
      <c r="F3176" s="11" t="s">
        <v>177</v>
      </c>
      <c r="G3176" s="12">
        <f>[1]动作!$A3175+[1]动作!$B3175</f>
        <v>43207.447465277779</v>
      </c>
      <c r="H3176" s="12"/>
      <c r="I3176" s="11"/>
    </row>
    <row r="3177" spans="1:9" hidden="1" x14ac:dyDescent="0.3">
      <c r="A3177" s="24">
        <v>3175</v>
      </c>
      <c r="B3177" s="11" t="str">
        <f>IFERROR(INDEX({"JSNY-BJ0001-01";"JSNY-JS0022-01";"JSNY-JS0002-01"},MATCH(D3177,{"BJ_zhongyu";"JS_WX_liteer";"JS_CZ_wodefeng"},0)),"")</f>
        <v>JSNY-JS0002-01</v>
      </c>
      <c r="C3177" s="11" t="str">
        <f>IFERROR(INDEX({"北京中裕世纪大酒店";"江苏利特尔绿色包装股份有限公司";"常州市金坛沃德丰电子科技有限公司"},MATCH(D3177,{"BJ_zhongyu";"JS_WX_liteer";"JS_CZ_wodefeng"},0)),"")</f>
        <v>常州市金坛沃德丰电子科技有限公司</v>
      </c>
      <c r="D3177" s="11" t="str">
        <f>[1]动作!$G3176</f>
        <v>JS_CZ_wodefeng</v>
      </c>
      <c r="E3177" s="11" t="str">
        <f>[1]动作!$D3176</f>
        <v>分系统1BMS3总电压过低一级故障</v>
      </c>
      <c r="F3177" s="11" t="s">
        <v>177</v>
      </c>
      <c r="G3177" s="12">
        <f>[1]动作!$A3176+[1]动作!$B3176</f>
        <v>43207.447766203702</v>
      </c>
      <c r="H3177" s="12"/>
      <c r="I3177" s="11"/>
    </row>
    <row r="3178" spans="1:9" hidden="1" x14ac:dyDescent="0.3">
      <c r="A3178" s="24">
        <v>3176</v>
      </c>
      <c r="B3178" s="11" t="str">
        <f>IFERROR(INDEX({"JSNY-BJ0001-01";"JSNY-JS0022-01";"JSNY-JS0002-01"},MATCH(D3178,{"BJ_zhongyu";"JS_WX_liteer";"JS_CZ_wodefeng"},0)),"")</f>
        <v>JSNY-JS0002-01</v>
      </c>
      <c r="C3178" s="11" t="str">
        <f>IFERROR(INDEX({"北京中裕世纪大酒店";"江苏利特尔绿色包装股份有限公司";"常州市金坛沃德丰电子科技有限公司"},MATCH(D3178,{"BJ_zhongyu";"JS_WX_liteer";"JS_CZ_wodefeng"},0)),"")</f>
        <v>常州市金坛沃德丰电子科技有限公司</v>
      </c>
      <c r="D3178" s="11" t="str">
        <f>[1]动作!$G3177</f>
        <v>JS_CZ_wodefeng</v>
      </c>
      <c r="E3178" s="11" t="str">
        <f>[1]动作!$D3177</f>
        <v>分系统1BMS3总电压过低二级故障</v>
      </c>
      <c r="F3178" s="11" t="s">
        <v>177</v>
      </c>
      <c r="G3178" s="12">
        <f>[1]动作!$A3177+[1]动作!$B3177</f>
        <v>43207.447766203702</v>
      </c>
      <c r="H3178" s="12"/>
      <c r="I3178" s="11"/>
    </row>
    <row r="3179" spans="1:9" hidden="1" x14ac:dyDescent="0.3">
      <c r="A3179" s="24">
        <v>3177</v>
      </c>
      <c r="B3179" s="11" t="str">
        <f>IFERROR(INDEX({"JSNY-BJ0001-01";"JSNY-JS0022-01";"JSNY-JS0002-01"},MATCH(D3179,{"BJ_zhongyu";"JS_WX_liteer";"JS_CZ_wodefeng"},0)),"")</f>
        <v>JSNY-JS0002-01</v>
      </c>
      <c r="C3179" s="11" t="str">
        <f>IFERROR(INDEX({"北京中裕世纪大酒店";"江苏利特尔绿色包装股份有限公司";"常州市金坛沃德丰电子科技有限公司"},MATCH(D3179,{"BJ_zhongyu";"JS_WX_liteer";"JS_CZ_wodefeng"},0)),"")</f>
        <v>常州市金坛沃德丰电子科技有限公司</v>
      </c>
      <c r="D3179" s="11" t="str">
        <f>[1]动作!$G3178</f>
        <v>JS_CZ_wodefeng</v>
      </c>
      <c r="E3179" s="11" t="str">
        <f>[1]动作!$D3178</f>
        <v>分系统1BMS6总电压过低一级故障</v>
      </c>
      <c r="F3179" s="11" t="s">
        <v>177</v>
      </c>
      <c r="G3179" s="12">
        <f>[1]动作!$A3178+[1]动作!$B3178</f>
        <v>43207.448229166665</v>
      </c>
      <c r="H3179" s="12"/>
      <c r="I3179" s="11"/>
    </row>
    <row r="3180" spans="1:9" hidden="1" x14ac:dyDescent="0.3">
      <c r="A3180" s="24">
        <v>3178</v>
      </c>
      <c r="B3180" s="11" t="str">
        <f>IFERROR(INDEX({"JSNY-BJ0001-01";"JSNY-JS0022-01";"JSNY-JS0002-01"},MATCH(D3180,{"BJ_zhongyu";"JS_WX_liteer";"JS_CZ_wodefeng"},0)),"")</f>
        <v>JSNY-JS0002-01</v>
      </c>
      <c r="C3180" s="11" t="str">
        <f>IFERROR(INDEX({"北京中裕世纪大酒店";"江苏利特尔绿色包装股份有限公司";"常州市金坛沃德丰电子科技有限公司"},MATCH(D3180,{"BJ_zhongyu";"JS_WX_liteer";"JS_CZ_wodefeng"},0)),"")</f>
        <v>常州市金坛沃德丰电子科技有限公司</v>
      </c>
      <c r="D3180" s="11" t="str">
        <f>[1]动作!$G3179</f>
        <v>JS_CZ_wodefeng</v>
      </c>
      <c r="E3180" s="11" t="str">
        <f>[1]动作!$D3179</f>
        <v>分系统1BMS6总电压过低二级故障</v>
      </c>
      <c r="F3180" s="11" t="s">
        <v>177</v>
      </c>
      <c r="G3180" s="12">
        <f>[1]动作!$A3179+[1]动作!$B3179</f>
        <v>43207.448229166665</v>
      </c>
      <c r="H3180" s="12"/>
      <c r="I3180" s="11"/>
    </row>
    <row r="3181" spans="1:9" hidden="1" x14ac:dyDescent="0.3">
      <c r="A3181" s="24">
        <v>3179</v>
      </c>
      <c r="B3181" s="11" t="str">
        <f>IFERROR(INDEX({"JSNY-BJ0001-01";"JSNY-JS0022-01";"JSNY-JS0002-01"},MATCH(D3181,{"BJ_zhongyu";"JS_WX_liteer";"JS_CZ_wodefeng"},0)),"")</f>
        <v>JSNY-JS0002-01</v>
      </c>
      <c r="C3181" s="11" t="str">
        <f>IFERROR(INDEX({"北京中裕世纪大酒店";"江苏利特尔绿色包装股份有限公司";"常州市金坛沃德丰电子科技有限公司"},MATCH(D3181,{"BJ_zhongyu";"JS_WX_liteer";"JS_CZ_wodefeng"},0)),"")</f>
        <v>常州市金坛沃德丰电子科技有限公司</v>
      </c>
      <c r="D3181" s="11" t="str">
        <f>[1]动作!$G3180</f>
        <v>JS_CZ_wodefeng</v>
      </c>
      <c r="E3181" s="11" t="str">
        <f>[1]动作!$D3180</f>
        <v>分系统1BMS5总电压过低一级故障</v>
      </c>
      <c r="F3181" s="11" t="s">
        <v>177</v>
      </c>
      <c r="G3181" s="12">
        <f>[1]动作!$A3180+[1]动作!$B3180</f>
        <v>43207.448344907411</v>
      </c>
      <c r="H3181" s="12"/>
      <c r="I3181" s="11"/>
    </row>
    <row r="3182" spans="1:9" hidden="1" x14ac:dyDescent="0.3">
      <c r="A3182" s="24">
        <v>3180</v>
      </c>
      <c r="B3182" s="11" t="str">
        <f>IFERROR(INDEX({"JSNY-BJ0001-01";"JSNY-JS0022-01";"JSNY-JS0002-01"},MATCH(D3182,{"BJ_zhongyu";"JS_WX_liteer";"JS_CZ_wodefeng"},0)),"")</f>
        <v>JSNY-JS0002-01</v>
      </c>
      <c r="C3182" s="11" t="str">
        <f>IFERROR(INDEX({"北京中裕世纪大酒店";"江苏利特尔绿色包装股份有限公司";"常州市金坛沃德丰电子科技有限公司"},MATCH(D3182,{"BJ_zhongyu";"JS_WX_liteer";"JS_CZ_wodefeng"},0)),"")</f>
        <v>常州市金坛沃德丰电子科技有限公司</v>
      </c>
      <c r="D3182" s="11" t="str">
        <f>[1]动作!$G3181</f>
        <v>JS_CZ_wodefeng</v>
      </c>
      <c r="E3182" s="11" t="str">
        <f>[1]动作!$D3181</f>
        <v>分系统1BMS5总电压过低二级故障</v>
      </c>
      <c r="F3182" s="11" t="s">
        <v>177</v>
      </c>
      <c r="G3182" s="12">
        <f>[1]动作!$A3181+[1]动作!$B3181</f>
        <v>43207.448344907411</v>
      </c>
      <c r="H3182" s="12"/>
      <c r="I3182" s="11"/>
    </row>
    <row r="3183" spans="1:9" hidden="1" x14ac:dyDescent="0.3">
      <c r="A3183" s="24">
        <v>3181</v>
      </c>
      <c r="B3183" s="11" t="str">
        <f>IFERROR(INDEX({"JSNY-BJ0001-01";"JSNY-JS0022-01";"JSNY-JS0002-01"},MATCH(D3183,{"BJ_zhongyu";"JS_WX_liteer";"JS_CZ_wodefeng"},0)),"")</f>
        <v>JSNY-JS0002-01</v>
      </c>
      <c r="C3183" s="11" t="str">
        <f>IFERROR(INDEX({"北京中裕世纪大酒店";"江苏利特尔绿色包装股份有限公司";"常州市金坛沃德丰电子科技有限公司"},MATCH(D3183,{"BJ_zhongyu";"JS_WX_liteer";"JS_CZ_wodefeng"},0)),"")</f>
        <v>常州市金坛沃德丰电子科技有限公司</v>
      </c>
      <c r="D3183" s="11" t="str">
        <f>[1]动作!$G3182</f>
        <v>JS_CZ_wodefeng</v>
      </c>
      <c r="E3183" s="11" t="str">
        <f>[1]动作!$D3182</f>
        <v>分系统1BMS2总电压过低一级故障</v>
      </c>
      <c r="F3183" s="11" t="s">
        <v>177</v>
      </c>
      <c r="G3183" s="12">
        <f>[1]动作!$A3182+[1]动作!$B3182</f>
        <v>43207.448634259257</v>
      </c>
      <c r="H3183" s="12"/>
      <c r="I3183" s="11"/>
    </row>
    <row r="3184" spans="1:9" hidden="1" x14ac:dyDescent="0.3">
      <c r="A3184" s="24">
        <v>3182</v>
      </c>
      <c r="B3184" s="11" t="str">
        <f>IFERROR(INDEX({"JSNY-BJ0001-01";"JSNY-JS0022-01";"JSNY-JS0002-01"},MATCH(D3184,{"BJ_zhongyu";"JS_WX_liteer";"JS_CZ_wodefeng"},0)),"")</f>
        <v>JSNY-JS0002-01</v>
      </c>
      <c r="C3184" s="11" t="str">
        <f>IFERROR(INDEX({"北京中裕世纪大酒店";"江苏利特尔绿色包装股份有限公司";"常州市金坛沃德丰电子科技有限公司"},MATCH(D3184,{"BJ_zhongyu";"JS_WX_liteer";"JS_CZ_wodefeng"},0)),"")</f>
        <v>常州市金坛沃德丰电子科技有限公司</v>
      </c>
      <c r="D3184" s="11" t="str">
        <f>[1]动作!$G3183</f>
        <v>JS_CZ_wodefeng</v>
      </c>
      <c r="E3184" s="11" t="str">
        <f>[1]动作!$D3183</f>
        <v>分系统1BMS2总电压过低二级故障</v>
      </c>
      <c r="F3184" s="11" t="s">
        <v>177</v>
      </c>
      <c r="G3184" s="12">
        <f>[1]动作!$A3183+[1]动作!$B3183</f>
        <v>43207.448634259257</v>
      </c>
      <c r="H3184" s="12"/>
      <c r="I3184" s="11"/>
    </row>
    <row r="3185" spans="1:9" hidden="1" x14ac:dyDescent="0.3">
      <c r="A3185" s="24">
        <v>3183</v>
      </c>
      <c r="B3185" s="11" t="str">
        <f>IFERROR(INDEX({"JSNY-BJ0001-01";"JSNY-JS0022-01";"JSNY-JS0002-01"},MATCH(D3185,{"BJ_zhongyu";"JS_WX_liteer";"JS_CZ_wodefeng"},0)),"")</f>
        <v>JSNY-JS0002-01</v>
      </c>
      <c r="C3185" s="11" t="str">
        <f>IFERROR(INDEX({"北京中裕世纪大酒店";"江苏利特尔绿色包装股份有限公司";"常州市金坛沃德丰电子科技有限公司"},MATCH(D3185,{"BJ_zhongyu";"JS_WX_liteer";"JS_CZ_wodefeng"},0)),"")</f>
        <v>常州市金坛沃德丰电子科技有限公司</v>
      </c>
      <c r="D3185" s="11" t="str">
        <f>[1]动作!$G3184</f>
        <v>JS_CZ_wodefeng</v>
      </c>
      <c r="E3185" s="11" t="str">
        <f>[1]动作!$D3184</f>
        <v>分系统1BMS4总电压过低一级故障</v>
      </c>
      <c r="F3185" s="11" t="s">
        <v>177</v>
      </c>
      <c r="G3185" s="12">
        <f>[1]动作!$A3184+[1]动作!$B3184</f>
        <v>43207.448692129627</v>
      </c>
      <c r="H3185" s="12"/>
      <c r="I3185" s="11"/>
    </row>
    <row r="3186" spans="1:9" hidden="1" x14ac:dyDescent="0.3">
      <c r="A3186" s="24">
        <v>3184</v>
      </c>
      <c r="B3186" s="11" t="str">
        <f>IFERROR(INDEX({"JSNY-BJ0001-01";"JSNY-JS0022-01";"JSNY-JS0002-01"},MATCH(D3186,{"BJ_zhongyu";"JS_WX_liteer";"JS_CZ_wodefeng"},0)),"")</f>
        <v>JSNY-JS0002-01</v>
      </c>
      <c r="C3186" s="11" t="str">
        <f>IFERROR(INDEX({"北京中裕世纪大酒店";"江苏利特尔绿色包装股份有限公司";"常州市金坛沃德丰电子科技有限公司"},MATCH(D3186,{"BJ_zhongyu";"JS_WX_liteer";"JS_CZ_wodefeng"},0)),"")</f>
        <v>常州市金坛沃德丰电子科技有限公司</v>
      </c>
      <c r="D3186" s="11" t="str">
        <f>[1]动作!$G3185</f>
        <v>JS_CZ_wodefeng</v>
      </c>
      <c r="E3186" s="11" t="str">
        <f>[1]动作!$D3185</f>
        <v>分系统1BMS4总电压过低二级故障</v>
      </c>
      <c r="F3186" s="11" t="s">
        <v>177</v>
      </c>
      <c r="G3186" s="12">
        <f>[1]动作!$A3185+[1]动作!$B3185</f>
        <v>43207.448692129627</v>
      </c>
      <c r="H3186" s="12"/>
      <c r="I3186" s="11"/>
    </row>
    <row r="3187" spans="1:9" hidden="1" x14ac:dyDescent="0.3">
      <c r="A3187" s="24">
        <v>3185</v>
      </c>
      <c r="B3187" s="11" t="str">
        <f>IFERROR(INDEX({"JSNY-BJ0001-01";"JSNY-JS0022-01";"JSNY-JS0002-01"},MATCH(D3187,{"BJ_zhongyu";"JS_WX_liteer";"JS_CZ_wodefeng"},0)),"")</f>
        <v>JSNY-JS0002-01</v>
      </c>
      <c r="C3187" s="11" t="str">
        <f>IFERROR(INDEX({"北京中裕世纪大酒店";"江苏利特尔绿色包装股份有限公司";"常州市金坛沃德丰电子科技有限公司"},MATCH(D3187,{"BJ_zhongyu";"JS_WX_liteer";"JS_CZ_wodefeng"},0)),"")</f>
        <v>常州市金坛沃德丰电子科技有限公司</v>
      </c>
      <c r="D3187" s="11" t="str">
        <f>[1]动作!$G3186</f>
        <v>JS_CZ_wodefeng</v>
      </c>
      <c r="E3187" s="11" t="str">
        <f>[1]动作!$D3186</f>
        <v>分系统1BMS2单体电压过低一级故障</v>
      </c>
      <c r="F3187" s="11" t="s">
        <v>177</v>
      </c>
      <c r="G3187" s="12">
        <f>[1]动作!$A3186+[1]动作!$B3186</f>
        <v>43207.454016203701</v>
      </c>
      <c r="H3187" s="12"/>
      <c r="I3187" s="11"/>
    </row>
    <row r="3188" spans="1:9" hidden="1" x14ac:dyDescent="0.3">
      <c r="A3188" s="24">
        <v>3186</v>
      </c>
      <c r="B3188" s="11" t="str">
        <f>IFERROR(INDEX({"JSNY-BJ0001-01";"JSNY-JS0022-01";"JSNY-JS0002-01"},MATCH(D3188,{"BJ_zhongyu";"JS_WX_liteer";"JS_CZ_wodefeng"},0)),"")</f>
        <v>JSNY-JS0002-01</v>
      </c>
      <c r="C3188" s="11" t="str">
        <f>IFERROR(INDEX({"北京中裕世纪大酒店";"江苏利特尔绿色包装股份有限公司";"常州市金坛沃德丰电子科技有限公司"},MATCH(D3188,{"BJ_zhongyu";"JS_WX_liteer";"JS_CZ_wodefeng"},0)),"")</f>
        <v>常州市金坛沃德丰电子科技有限公司</v>
      </c>
      <c r="D3188" s="11" t="str">
        <f>[1]动作!$G3187</f>
        <v>JS_CZ_wodefeng</v>
      </c>
      <c r="E3188" s="11" t="str">
        <f>[1]动作!$D3187</f>
        <v>分系统1BMS2单体电压过低二级故障</v>
      </c>
      <c r="F3188" s="11" t="s">
        <v>177</v>
      </c>
      <c r="G3188" s="12">
        <f>[1]动作!$A3187+[1]动作!$B3187</f>
        <v>43207.454016203701</v>
      </c>
      <c r="H3188" s="12"/>
      <c r="I3188" s="11"/>
    </row>
    <row r="3189" spans="1:9" hidden="1" x14ac:dyDescent="0.3">
      <c r="A3189" s="24">
        <v>3187</v>
      </c>
      <c r="B3189" s="11" t="str">
        <f>IFERROR(INDEX({"JSNY-BJ0001-01";"JSNY-JS0022-01";"JSNY-JS0002-01"},MATCH(D3189,{"BJ_zhongyu";"JS_WX_liteer";"JS_CZ_wodefeng"},0)),"")</f>
        <v>JSNY-JS0002-01</v>
      </c>
      <c r="C3189" s="11" t="str">
        <f>IFERROR(INDEX({"北京中裕世纪大酒店";"江苏利特尔绿色包装股份有限公司";"常州市金坛沃德丰电子科技有限公司"},MATCH(D3189,{"BJ_zhongyu";"JS_WX_liteer";"JS_CZ_wodefeng"},0)),"")</f>
        <v>常州市金坛沃德丰电子科技有限公司</v>
      </c>
      <c r="D3189" s="11" t="str">
        <f>[1]动作!$G3188</f>
        <v>JS_CZ_wodefeng</v>
      </c>
      <c r="E3189" s="11" t="str">
        <f>[1]动作!$D3188</f>
        <v>分系统1BMS5单体电压过低一级故障</v>
      </c>
      <c r="F3189" s="11" t="s">
        <v>177</v>
      </c>
      <c r="G3189" s="12">
        <f>[1]动作!$A3188+[1]动作!$B3188</f>
        <v>43207.455000000002</v>
      </c>
      <c r="H3189" s="12"/>
      <c r="I3189" s="11"/>
    </row>
    <row r="3190" spans="1:9" hidden="1" x14ac:dyDescent="0.3">
      <c r="A3190" s="24">
        <v>3188</v>
      </c>
      <c r="B3190" s="11" t="str">
        <f>IFERROR(INDEX({"JSNY-BJ0001-01";"JSNY-JS0022-01";"JSNY-JS0002-01"},MATCH(D3190,{"BJ_zhongyu";"JS_WX_liteer";"JS_CZ_wodefeng"},0)),"")</f>
        <v>JSNY-JS0002-01</v>
      </c>
      <c r="C3190" s="11" t="str">
        <f>IFERROR(INDEX({"北京中裕世纪大酒店";"江苏利特尔绿色包装股份有限公司";"常州市金坛沃德丰电子科技有限公司"},MATCH(D3190,{"BJ_zhongyu";"JS_WX_liteer";"JS_CZ_wodefeng"},0)),"")</f>
        <v>常州市金坛沃德丰电子科技有限公司</v>
      </c>
      <c r="D3190" s="11" t="str">
        <f>[1]动作!$G3189</f>
        <v>JS_CZ_wodefeng</v>
      </c>
      <c r="E3190" s="11" t="str">
        <f>[1]动作!$D3189</f>
        <v>分系统1BMS5单体电压过低二级故障</v>
      </c>
      <c r="F3190" s="11" t="s">
        <v>177</v>
      </c>
      <c r="G3190" s="12">
        <f>[1]动作!$A3189+[1]动作!$B3189</f>
        <v>43207.455000000002</v>
      </c>
      <c r="H3190" s="12"/>
      <c r="I3190" s="11"/>
    </row>
    <row r="3191" spans="1:9" hidden="1" x14ac:dyDescent="0.3">
      <c r="A3191" s="24">
        <v>3189</v>
      </c>
      <c r="B3191" s="11" t="str">
        <f>IFERROR(INDEX({"JSNY-BJ0001-01";"JSNY-JS0022-01";"JSNY-JS0002-01"},MATCH(D3191,{"BJ_zhongyu";"JS_WX_liteer";"JS_CZ_wodefeng"},0)),"")</f>
        <v>JSNY-JS0002-01</v>
      </c>
      <c r="C3191" s="11" t="str">
        <f>IFERROR(INDEX({"北京中裕世纪大酒店";"江苏利特尔绿色包装股份有限公司";"常州市金坛沃德丰电子科技有限公司"},MATCH(D3191,{"BJ_zhongyu";"JS_WX_liteer";"JS_CZ_wodefeng"},0)),"")</f>
        <v>常州市金坛沃德丰电子科技有限公司</v>
      </c>
      <c r="D3191" s="11" t="str">
        <f>[1]动作!$G3190</f>
        <v>JS_CZ_wodefeng</v>
      </c>
      <c r="E3191" s="11" t="str">
        <f>[1]动作!$D3190</f>
        <v>分系统1BMS1单体电压过低一级故障</v>
      </c>
      <c r="F3191" s="11" t="s">
        <v>177</v>
      </c>
      <c r="G3191" s="12">
        <f>[1]动作!$A3190+[1]动作!$B3190</f>
        <v>43207.455057870371</v>
      </c>
      <c r="H3191" s="12"/>
      <c r="I3191" s="11"/>
    </row>
    <row r="3192" spans="1:9" hidden="1" x14ac:dyDescent="0.3">
      <c r="A3192" s="24">
        <v>3190</v>
      </c>
      <c r="B3192" s="11" t="str">
        <f>IFERROR(INDEX({"JSNY-BJ0001-01";"JSNY-JS0022-01";"JSNY-JS0002-01"},MATCH(D3192,{"BJ_zhongyu";"JS_WX_liteer";"JS_CZ_wodefeng"},0)),"")</f>
        <v>JSNY-JS0002-01</v>
      </c>
      <c r="C3192" s="11" t="str">
        <f>IFERROR(INDEX({"北京中裕世纪大酒店";"江苏利特尔绿色包装股份有限公司";"常州市金坛沃德丰电子科技有限公司"},MATCH(D3192,{"BJ_zhongyu";"JS_WX_liteer";"JS_CZ_wodefeng"},0)),"")</f>
        <v>常州市金坛沃德丰电子科技有限公司</v>
      </c>
      <c r="D3192" s="11" t="str">
        <f>[1]动作!$G3191</f>
        <v>JS_CZ_wodefeng</v>
      </c>
      <c r="E3192" s="11" t="str">
        <f>[1]动作!$D3191</f>
        <v>分系统1BMS1单体电压过低二级故障</v>
      </c>
      <c r="F3192" s="11" t="s">
        <v>177</v>
      </c>
      <c r="G3192" s="12">
        <f>[1]动作!$A3191+[1]动作!$B3191</f>
        <v>43207.455057870371</v>
      </c>
      <c r="H3192" s="12"/>
      <c r="I3192" s="11"/>
    </row>
    <row r="3193" spans="1:9" hidden="1" x14ac:dyDescent="0.3">
      <c r="A3193" s="24">
        <v>3191</v>
      </c>
      <c r="B3193" s="11" t="str">
        <f>IFERROR(INDEX({"JSNY-BJ0001-01";"JSNY-JS0022-01";"JSNY-JS0002-01"},MATCH(D3193,{"BJ_zhongyu";"JS_WX_liteer";"JS_CZ_wodefeng"},0)),"")</f>
        <v>JSNY-JS0002-01</v>
      </c>
      <c r="C3193" s="11" t="str">
        <f>IFERROR(INDEX({"北京中裕世纪大酒店";"江苏利特尔绿色包装股份有限公司";"常州市金坛沃德丰电子科技有限公司"},MATCH(D3193,{"BJ_zhongyu";"JS_WX_liteer";"JS_CZ_wodefeng"},0)),"")</f>
        <v>常州市金坛沃德丰电子科技有限公司</v>
      </c>
      <c r="D3193" s="11" t="str">
        <f>[1]动作!$G3192</f>
        <v>JS_CZ_wodefeng</v>
      </c>
      <c r="E3193" s="11" t="str">
        <f>[1]动作!$D3192</f>
        <v>分系统1BMS3单体电压过低一级故障</v>
      </c>
      <c r="F3193" s="11" t="s">
        <v>177</v>
      </c>
      <c r="G3193" s="12">
        <f>[1]动作!$A3192+[1]动作!$B3192</f>
        <v>43207.455347222225</v>
      </c>
      <c r="H3193" s="12"/>
      <c r="I3193" s="11"/>
    </row>
    <row r="3194" spans="1:9" hidden="1" x14ac:dyDescent="0.3">
      <c r="A3194" s="24">
        <v>3192</v>
      </c>
      <c r="B3194" s="11" t="str">
        <f>IFERROR(INDEX({"JSNY-BJ0001-01";"JSNY-JS0022-01";"JSNY-JS0002-01"},MATCH(D3194,{"BJ_zhongyu";"JS_WX_liteer";"JS_CZ_wodefeng"},0)),"")</f>
        <v>JSNY-JS0002-01</v>
      </c>
      <c r="C3194" s="11" t="str">
        <f>IFERROR(INDEX({"北京中裕世纪大酒店";"江苏利特尔绿色包装股份有限公司";"常州市金坛沃德丰电子科技有限公司"},MATCH(D3194,{"BJ_zhongyu";"JS_WX_liteer";"JS_CZ_wodefeng"},0)),"")</f>
        <v>常州市金坛沃德丰电子科技有限公司</v>
      </c>
      <c r="D3194" s="11" t="str">
        <f>[1]动作!$G3193</f>
        <v>JS_CZ_wodefeng</v>
      </c>
      <c r="E3194" s="11" t="str">
        <f>[1]动作!$D3193</f>
        <v>分系统1BMS3单体电压过低二级故障</v>
      </c>
      <c r="F3194" s="11" t="s">
        <v>177</v>
      </c>
      <c r="G3194" s="12">
        <f>[1]动作!$A3193+[1]动作!$B3193</f>
        <v>43207.455347222225</v>
      </c>
      <c r="H3194" s="12"/>
      <c r="I3194" s="11"/>
    </row>
    <row r="3195" spans="1:9" hidden="1" x14ac:dyDescent="0.3">
      <c r="A3195" s="24">
        <v>3193</v>
      </c>
      <c r="B3195" s="11" t="str">
        <f>IFERROR(INDEX({"JSNY-BJ0001-01";"JSNY-JS0022-01";"JSNY-JS0002-01"},MATCH(D3195,{"BJ_zhongyu";"JS_WX_liteer";"JS_CZ_wodefeng"},0)),"")</f>
        <v>JSNY-JS0002-01</v>
      </c>
      <c r="C3195" s="11" t="str">
        <f>IFERROR(INDEX({"北京中裕世纪大酒店";"江苏利特尔绿色包装股份有限公司";"常州市金坛沃德丰电子科技有限公司"},MATCH(D3195,{"BJ_zhongyu";"JS_WX_liteer";"JS_CZ_wodefeng"},0)),"")</f>
        <v>常州市金坛沃德丰电子科技有限公司</v>
      </c>
      <c r="D3195" s="11" t="str">
        <f>[1]动作!$G3194</f>
        <v>JS_CZ_wodefeng</v>
      </c>
      <c r="E3195" s="11" t="str">
        <f>[1]动作!$D3194</f>
        <v>分系统1BMS4单体电压过低一级故障</v>
      </c>
      <c r="F3195" s="11" t="s">
        <v>177</v>
      </c>
      <c r="G3195" s="12">
        <f>[1]动作!$A3194+[1]动作!$B3194</f>
        <v>43207.456967592596</v>
      </c>
      <c r="H3195" s="12"/>
      <c r="I3195" s="11"/>
    </row>
    <row r="3196" spans="1:9" hidden="1" x14ac:dyDescent="0.3">
      <c r="A3196" s="24">
        <v>3194</v>
      </c>
      <c r="B3196" s="11" t="str">
        <f>IFERROR(INDEX({"JSNY-BJ0001-01";"JSNY-JS0022-01";"JSNY-JS0002-01"},MATCH(D3196,{"BJ_zhongyu";"JS_WX_liteer";"JS_CZ_wodefeng"},0)),"")</f>
        <v>JSNY-JS0002-01</v>
      </c>
      <c r="C3196" s="11" t="str">
        <f>IFERROR(INDEX({"北京中裕世纪大酒店";"江苏利特尔绿色包装股份有限公司";"常州市金坛沃德丰电子科技有限公司"},MATCH(D3196,{"BJ_zhongyu";"JS_WX_liteer";"JS_CZ_wodefeng"},0)),"")</f>
        <v>常州市金坛沃德丰电子科技有限公司</v>
      </c>
      <c r="D3196" s="11" t="str">
        <f>[1]动作!$G3195</f>
        <v>JS_CZ_wodefeng</v>
      </c>
      <c r="E3196" s="11" t="str">
        <f>[1]动作!$D3195</f>
        <v>分系统1BMS4单体电压过低二级故障</v>
      </c>
      <c r="F3196" s="11" t="s">
        <v>177</v>
      </c>
      <c r="G3196" s="12">
        <f>[1]动作!$A3195+[1]动作!$B3195</f>
        <v>43207.456967592596</v>
      </c>
      <c r="H3196" s="12"/>
      <c r="I3196" s="11"/>
    </row>
    <row r="3197" spans="1:9" hidden="1" x14ac:dyDescent="0.3">
      <c r="A3197" s="24">
        <v>3195</v>
      </c>
      <c r="B3197" s="11" t="str">
        <f>IFERROR(INDEX({"JSNY-BJ0001-01";"JSNY-JS0022-01";"JSNY-JS0002-01"},MATCH(D3197,{"BJ_zhongyu";"JS_WX_liteer";"JS_CZ_wodefeng"},0)),"")</f>
        <v>JSNY-JS0002-01</v>
      </c>
      <c r="C3197" s="11" t="str">
        <f>IFERROR(INDEX({"北京中裕世纪大酒店";"江苏利特尔绿色包装股份有限公司";"常州市金坛沃德丰电子科技有限公司"},MATCH(D3197,{"BJ_zhongyu";"JS_WX_liteer";"JS_CZ_wodefeng"},0)),"")</f>
        <v>常州市金坛沃德丰电子科技有限公司</v>
      </c>
      <c r="D3197" s="11" t="str">
        <f>[1]动作!$G3196</f>
        <v>JS_CZ_wodefeng</v>
      </c>
      <c r="E3197" s="11" t="str">
        <f>[1]动作!$D3196</f>
        <v>分系统1BMS6单体电压过低一级故障</v>
      </c>
      <c r="F3197" s="11" t="s">
        <v>177</v>
      </c>
      <c r="G3197" s="12">
        <f>[1]动作!$A3196+[1]动作!$B3196</f>
        <v>43207.457256944443</v>
      </c>
      <c r="H3197" s="12"/>
      <c r="I3197" s="11"/>
    </row>
    <row r="3198" spans="1:9" hidden="1" x14ac:dyDescent="0.3">
      <c r="A3198" s="24">
        <v>3196</v>
      </c>
      <c r="B3198" s="11" t="str">
        <f>IFERROR(INDEX({"JSNY-BJ0001-01";"JSNY-JS0022-01";"JSNY-JS0002-01"},MATCH(D3198,{"BJ_zhongyu";"JS_WX_liteer";"JS_CZ_wodefeng"},0)),"")</f>
        <v>JSNY-JS0002-01</v>
      </c>
      <c r="C3198" s="11" t="str">
        <f>IFERROR(INDEX({"北京中裕世纪大酒店";"江苏利特尔绿色包装股份有限公司";"常州市金坛沃德丰电子科技有限公司"},MATCH(D3198,{"BJ_zhongyu";"JS_WX_liteer";"JS_CZ_wodefeng"},0)),"")</f>
        <v>常州市金坛沃德丰电子科技有限公司</v>
      </c>
      <c r="D3198" s="11" t="str">
        <f>[1]动作!$G3197</f>
        <v>JS_CZ_wodefeng</v>
      </c>
      <c r="E3198" s="11" t="str">
        <f>[1]动作!$D3197</f>
        <v>分系统1BMS6单体电压过低二级故障</v>
      </c>
      <c r="F3198" s="11" t="s">
        <v>177</v>
      </c>
      <c r="G3198" s="12">
        <f>[1]动作!$A3197+[1]动作!$B3197</f>
        <v>43207.457256944443</v>
      </c>
      <c r="H3198" s="12"/>
      <c r="I3198" s="11"/>
    </row>
    <row r="3199" spans="1:9" hidden="1" x14ac:dyDescent="0.3">
      <c r="A3199" s="24">
        <v>3197</v>
      </c>
      <c r="B3199" s="11" t="str">
        <f>IFERROR(INDEX({"JSNY-BJ0001-01";"JSNY-JS0022-01";"JSNY-JS0002-01"},MATCH(D3199,{"BJ_zhongyu";"JS_WX_liteer";"JS_CZ_wodefeng"},0)),"")</f>
        <v>JSNY-JS0002-01</v>
      </c>
      <c r="C3199" s="11" t="str">
        <f>IFERROR(INDEX({"北京中裕世纪大酒店";"江苏利特尔绿色包装股份有限公司";"常州市金坛沃德丰电子科技有限公司"},MATCH(D3199,{"BJ_zhongyu";"JS_WX_liteer";"JS_CZ_wodefeng"},0)),"")</f>
        <v>常州市金坛沃德丰电子科技有限公司</v>
      </c>
      <c r="D3199" s="11" t="str">
        <f>[1]动作!$G3198</f>
        <v>JS_CZ_wodefeng</v>
      </c>
      <c r="E3199" s="11" t="str">
        <f>[1]动作!$D3198</f>
        <v>分系统1BMS3SOC过低一级故障</v>
      </c>
      <c r="F3199" s="11" t="s">
        <v>177</v>
      </c>
      <c r="G3199" s="12">
        <f>[1]动作!$A3198+[1]动作!$B3198</f>
        <v>43207.457604166666</v>
      </c>
      <c r="H3199" s="12"/>
      <c r="I3199" s="11"/>
    </row>
    <row r="3200" spans="1:9" hidden="1" x14ac:dyDescent="0.3">
      <c r="A3200" s="24">
        <v>3198</v>
      </c>
      <c r="B3200" s="11" t="str">
        <f>IFERROR(INDEX({"JSNY-BJ0001-01";"JSNY-JS0022-01";"JSNY-JS0002-01"},MATCH(D3200,{"BJ_zhongyu";"JS_WX_liteer";"JS_CZ_wodefeng"},0)),"")</f>
        <v>JSNY-JS0002-01</v>
      </c>
      <c r="C3200" s="11" t="str">
        <f>IFERROR(INDEX({"北京中裕世纪大酒店";"江苏利特尔绿色包装股份有限公司";"常州市金坛沃德丰电子科技有限公司"},MATCH(D3200,{"BJ_zhongyu";"JS_WX_liteer";"JS_CZ_wodefeng"},0)),"")</f>
        <v>常州市金坛沃德丰电子科技有限公司</v>
      </c>
      <c r="D3200" s="11" t="str">
        <f>[1]动作!$G3199</f>
        <v>JS_CZ_wodefeng</v>
      </c>
      <c r="E3200" s="11" t="str">
        <f>[1]动作!$D3199</f>
        <v>分系统1BMS3SOC过低二级故障</v>
      </c>
      <c r="F3200" s="11" t="s">
        <v>177</v>
      </c>
      <c r="G3200" s="12">
        <f>[1]动作!$A3199+[1]动作!$B3199</f>
        <v>43207.457604166666</v>
      </c>
      <c r="H3200" s="12"/>
      <c r="I3200" s="11"/>
    </row>
    <row r="3201" spans="1:9" hidden="1" x14ac:dyDescent="0.3">
      <c r="A3201" s="24">
        <v>3199</v>
      </c>
      <c r="B3201" s="11" t="str">
        <f>IFERROR(INDEX({"JSNY-BJ0001-01";"JSNY-JS0022-01";"JSNY-JS0002-01"},MATCH(D3201,{"BJ_zhongyu";"JS_WX_liteer";"JS_CZ_wodefeng"},0)),"")</f>
        <v>JSNY-JS0002-01</v>
      </c>
      <c r="C3201" s="11" t="str">
        <f>IFERROR(INDEX({"北京中裕世纪大酒店";"江苏利特尔绿色包装股份有限公司";"常州市金坛沃德丰电子科技有限公司"},MATCH(D3201,{"BJ_zhongyu";"JS_WX_liteer";"JS_CZ_wodefeng"},0)),"")</f>
        <v>常州市金坛沃德丰电子科技有限公司</v>
      </c>
      <c r="D3201" s="11" t="str">
        <f>[1]动作!$G3200</f>
        <v>JS_CZ_wodefeng</v>
      </c>
      <c r="E3201" s="11" t="str">
        <f>[1]动作!$D3200</f>
        <v>分系统1BMS4SOC过低一级故障</v>
      </c>
      <c r="F3201" s="11" t="s">
        <v>177</v>
      </c>
      <c r="G3201" s="12">
        <f>[1]动作!$A3200+[1]动作!$B3200</f>
        <v>43207.458819444444</v>
      </c>
      <c r="H3201" s="12"/>
      <c r="I3201" s="11"/>
    </row>
    <row r="3202" spans="1:9" hidden="1" x14ac:dyDescent="0.3">
      <c r="A3202" s="24">
        <v>3200</v>
      </c>
      <c r="B3202" s="11" t="str">
        <f>IFERROR(INDEX({"JSNY-BJ0001-01";"JSNY-JS0022-01";"JSNY-JS0002-01"},MATCH(D3202,{"BJ_zhongyu";"JS_WX_liteer";"JS_CZ_wodefeng"},0)),"")</f>
        <v>JSNY-JS0002-01</v>
      </c>
      <c r="C3202" s="11" t="str">
        <f>IFERROR(INDEX({"北京中裕世纪大酒店";"江苏利特尔绿色包装股份有限公司";"常州市金坛沃德丰电子科技有限公司"},MATCH(D3202,{"BJ_zhongyu";"JS_WX_liteer";"JS_CZ_wodefeng"},0)),"")</f>
        <v>常州市金坛沃德丰电子科技有限公司</v>
      </c>
      <c r="D3202" s="11" t="str">
        <f>[1]动作!$G3201</f>
        <v>JS_CZ_wodefeng</v>
      </c>
      <c r="E3202" s="11" t="str">
        <f>[1]动作!$D3201</f>
        <v>分系统1BMS4SOC过低二级故障</v>
      </c>
      <c r="F3202" s="11" t="s">
        <v>177</v>
      </c>
      <c r="G3202" s="12">
        <f>[1]动作!$A3201+[1]动作!$B3201</f>
        <v>43207.458819444444</v>
      </c>
      <c r="H3202" s="12"/>
      <c r="I3202" s="11"/>
    </row>
    <row r="3203" spans="1:9" hidden="1" x14ac:dyDescent="0.3">
      <c r="A3203" s="24">
        <v>3201</v>
      </c>
      <c r="B3203" s="11" t="str">
        <f>IFERROR(INDEX({"JSNY-BJ0001-01";"JSNY-JS0022-01";"JSNY-JS0002-01"},MATCH(D3203,{"BJ_zhongyu";"JS_WX_liteer";"JS_CZ_wodefeng"},0)),"")</f>
        <v>JSNY-JS0002-01</v>
      </c>
      <c r="C3203" s="11" t="str">
        <f>IFERROR(INDEX({"北京中裕世纪大酒店";"江苏利特尔绿色包装股份有限公司";"常州市金坛沃德丰电子科技有限公司"},MATCH(D3203,{"BJ_zhongyu";"JS_WX_liteer";"JS_CZ_wodefeng"},0)),"")</f>
        <v>常州市金坛沃德丰电子科技有限公司</v>
      </c>
      <c r="D3203" s="11" t="str">
        <f>[1]动作!$G3202</f>
        <v>JS_CZ_wodefeng</v>
      </c>
      <c r="E3203" s="11" t="str">
        <f>[1]动作!$D3202</f>
        <v>分系统1BMS6SOC过低一级故障</v>
      </c>
      <c r="F3203" s="11" t="s">
        <v>177</v>
      </c>
      <c r="G3203" s="12">
        <f>[1]动作!$A3202+[1]动作!$B3202</f>
        <v>43207.459224537037</v>
      </c>
      <c r="H3203" s="12"/>
      <c r="I3203" s="11"/>
    </row>
    <row r="3204" spans="1:9" hidden="1" x14ac:dyDescent="0.3">
      <c r="A3204" s="24">
        <v>3202</v>
      </c>
      <c r="B3204" s="11" t="str">
        <f>IFERROR(INDEX({"JSNY-BJ0001-01";"JSNY-JS0022-01";"JSNY-JS0002-01"},MATCH(D3204,{"BJ_zhongyu";"JS_WX_liteer";"JS_CZ_wodefeng"},0)),"")</f>
        <v>JSNY-JS0002-01</v>
      </c>
      <c r="C3204" s="11" t="str">
        <f>IFERROR(INDEX({"北京中裕世纪大酒店";"江苏利特尔绿色包装股份有限公司";"常州市金坛沃德丰电子科技有限公司"},MATCH(D3204,{"BJ_zhongyu";"JS_WX_liteer";"JS_CZ_wodefeng"},0)),"")</f>
        <v>常州市金坛沃德丰电子科技有限公司</v>
      </c>
      <c r="D3204" s="11" t="str">
        <f>[1]动作!$G3203</f>
        <v>JS_CZ_wodefeng</v>
      </c>
      <c r="E3204" s="11" t="str">
        <f>[1]动作!$D3203</f>
        <v>分系统1BMS6SOC过低二级故障</v>
      </c>
      <c r="F3204" s="11" t="s">
        <v>177</v>
      </c>
      <c r="G3204" s="12">
        <f>[1]动作!$A3203+[1]动作!$B3203</f>
        <v>43207.459224537037</v>
      </c>
      <c r="H3204" s="12"/>
      <c r="I3204" s="11"/>
    </row>
    <row r="3205" spans="1:9" hidden="1" x14ac:dyDescent="0.3">
      <c r="A3205" s="24">
        <v>3203</v>
      </c>
      <c r="B3205" s="11" t="str">
        <f>IFERROR(INDEX({"JSNY-BJ0001-01";"JSNY-JS0022-01";"JSNY-JS0002-01"},MATCH(D3205,{"BJ_zhongyu";"JS_WX_liteer";"JS_CZ_wodefeng"},0)),"")</f>
        <v>JSNY-JS0002-01</v>
      </c>
      <c r="C3205" s="11" t="str">
        <f>IFERROR(INDEX({"北京中裕世纪大酒店";"江苏利特尔绿色包装股份有限公司";"常州市金坛沃德丰电子科技有限公司"},MATCH(D3205,{"BJ_zhongyu";"JS_WX_liteer";"JS_CZ_wodefeng"},0)),"")</f>
        <v>常州市金坛沃德丰电子科技有限公司</v>
      </c>
      <c r="D3205" s="11" t="str">
        <f>[1]动作!$G3204</f>
        <v>JS_CZ_wodefeng</v>
      </c>
      <c r="E3205" s="11" t="str">
        <f>[1]动作!$D3204</f>
        <v>分系统1BMS1SOC过低一级故障</v>
      </c>
      <c r="F3205" s="11" t="s">
        <v>177</v>
      </c>
      <c r="G3205" s="12">
        <f>[1]动作!$A3204+[1]动作!$B3204</f>
        <v>43207.459456018521</v>
      </c>
      <c r="H3205" s="12"/>
      <c r="I3205" s="11"/>
    </row>
    <row r="3206" spans="1:9" hidden="1" x14ac:dyDescent="0.3">
      <c r="A3206" s="24">
        <v>3204</v>
      </c>
      <c r="B3206" s="11" t="str">
        <f>IFERROR(INDEX({"JSNY-BJ0001-01";"JSNY-JS0022-01";"JSNY-JS0002-01"},MATCH(D3206,{"BJ_zhongyu";"JS_WX_liteer";"JS_CZ_wodefeng"},0)),"")</f>
        <v>JSNY-JS0002-01</v>
      </c>
      <c r="C3206" s="11" t="str">
        <f>IFERROR(INDEX({"北京中裕世纪大酒店";"江苏利特尔绿色包装股份有限公司";"常州市金坛沃德丰电子科技有限公司"},MATCH(D3206,{"BJ_zhongyu";"JS_WX_liteer";"JS_CZ_wodefeng"},0)),"")</f>
        <v>常州市金坛沃德丰电子科技有限公司</v>
      </c>
      <c r="D3206" s="11" t="str">
        <f>[1]动作!$G3205</f>
        <v>JS_CZ_wodefeng</v>
      </c>
      <c r="E3206" s="11" t="str">
        <f>[1]动作!$D3205</f>
        <v>分系统1BMS1SOC过低二级故障</v>
      </c>
      <c r="F3206" s="11" t="s">
        <v>177</v>
      </c>
      <c r="G3206" s="12">
        <f>[1]动作!$A3205+[1]动作!$B3205</f>
        <v>43207.459456018521</v>
      </c>
      <c r="H3206" s="12"/>
      <c r="I3206" s="11"/>
    </row>
    <row r="3207" spans="1:9" hidden="1" x14ac:dyDescent="0.3">
      <c r="A3207" s="24">
        <v>3205</v>
      </c>
      <c r="B3207" s="11" t="str">
        <f>IFERROR(INDEX({"JSNY-BJ0001-01";"JSNY-JS0022-01";"JSNY-JS0002-01"},MATCH(D3207,{"BJ_zhongyu";"JS_WX_liteer";"JS_CZ_wodefeng"},0)),"")</f>
        <v>JSNY-JS0002-01</v>
      </c>
      <c r="C3207" s="11" t="str">
        <f>IFERROR(INDEX({"北京中裕世纪大酒店";"江苏利特尔绿色包装股份有限公司";"常州市金坛沃德丰电子科技有限公司"},MATCH(D3207,{"BJ_zhongyu";"JS_WX_liteer";"JS_CZ_wodefeng"},0)),"")</f>
        <v>常州市金坛沃德丰电子科技有限公司</v>
      </c>
      <c r="D3207" s="11" t="str">
        <f>[1]动作!$G3206</f>
        <v>JS_CZ_wodefeng</v>
      </c>
      <c r="E3207" s="11" t="str">
        <f>[1]动作!$D3206</f>
        <v>分系统1BMS2SOC过低一级故障</v>
      </c>
      <c r="F3207" s="11" t="s">
        <v>177</v>
      </c>
      <c r="G3207" s="12">
        <f>[1]动作!$A3206+[1]动作!$B3206</f>
        <v>43207.460497685184</v>
      </c>
      <c r="H3207" s="12"/>
      <c r="I3207" s="11"/>
    </row>
    <row r="3208" spans="1:9" hidden="1" x14ac:dyDescent="0.3">
      <c r="A3208" s="24">
        <v>3206</v>
      </c>
      <c r="B3208" s="11" t="str">
        <f>IFERROR(INDEX({"JSNY-BJ0001-01";"JSNY-JS0022-01";"JSNY-JS0002-01"},MATCH(D3208,{"BJ_zhongyu";"JS_WX_liteer";"JS_CZ_wodefeng"},0)),"")</f>
        <v>JSNY-JS0002-01</v>
      </c>
      <c r="C3208" s="11" t="str">
        <f>IFERROR(INDEX({"北京中裕世纪大酒店";"江苏利特尔绿色包装股份有限公司";"常州市金坛沃德丰电子科技有限公司"},MATCH(D3208,{"BJ_zhongyu";"JS_WX_liteer";"JS_CZ_wodefeng"},0)),"")</f>
        <v>常州市金坛沃德丰电子科技有限公司</v>
      </c>
      <c r="D3208" s="11" t="str">
        <f>[1]动作!$G3207</f>
        <v>JS_CZ_wodefeng</v>
      </c>
      <c r="E3208" s="11" t="str">
        <f>[1]动作!$D3207</f>
        <v>分系统1BMS2SOC过低二级故障</v>
      </c>
      <c r="F3208" s="11" t="s">
        <v>177</v>
      </c>
      <c r="G3208" s="12">
        <f>[1]动作!$A3207+[1]动作!$B3207</f>
        <v>43207.460497685184</v>
      </c>
      <c r="H3208" s="12"/>
      <c r="I3208" s="11"/>
    </row>
    <row r="3209" spans="1:9" hidden="1" x14ac:dyDescent="0.3">
      <c r="A3209" s="24">
        <v>3207</v>
      </c>
      <c r="B3209" s="11" t="str">
        <f>IFERROR(INDEX({"JSNY-BJ0001-01";"JSNY-JS0022-01";"JSNY-JS0002-01"},MATCH(D3209,{"BJ_zhongyu";"JS_WX_liteer";"JS_CZ_wodefeng"},0)),"")</f>
        <v>JSNY-JS0002-01</v>
      </c>
      <c r="C3209" s="11" t="str">
        <f>IFERROR(INDEX({"北京中裕世纪大酒店";"江苏利特尔绿色包装股份有限公司";"常州市金坛沃德丰电子科技有限公司"},MATCH(D3209,{"BJ_zhongyu";"JS_WX_liteer";"JS_CZ_wodefeng"},0)),"")</f>
        <v>常州市金坛沃德丰电子科技有限公司</v>
      </c>
      <c r="D3209" s="11" t="str">
        <f>[1]动作!$G3208</f>
        <v>JS_CZ_wodefeng</v>
      </c>
      <c r="E3209" s="11" t="str">
        <f>[1]动作!$D3208</f>
        <v>分系统1BMS5SOC过低一级故障</v>
      </c>
      <c r="F3209" s="11" t="s">
        <v>177</v>
      </c>
      <c r="G3209" s="12">
        <f>[1]动作!$A3208+[1]动作!$B3208</f>
        <v>43207.462361111109</v>
      </c>
      <c r="H3209" s="12"/>
      <c r="I3209" s="11"/>
    </row>
    <row r="3210" spans="1:9" hidden="1" x14ac:dyDescent="0.3">
      <c r="A3210" s="24">
        <v>3208</v>
      </c>
      <c r="B3210" s="11" t="str">
        <f>IFERROR(INDEX({"JSNY-BJ0001-01";"JSNY-JS0022-01";"JSNY-JS0002-01"},MATCH(D3210,{"BJ_zhongyu";"JS_WX_liteer";"JS_CZ_wodefeng"},0)),"")</f>
        <v>JSNY-JS0002-01</v>
      </c>
      <c r="C3210" s="11" t="str">
        <f>IFERROR(INDEX({"北京中裕世纪大酒店";"江苏利特尔绿色包装股份有限公司";"常州市金坛沃德丰电子科技有限公司"},MATCH(D3210,{"BJ_zhongyu";"JS_WX_liteer";"JS_CZ_wodefeng"},0)),"")</f>
        <v>常州市金坛沃德丰电子科技有限公司</v>
      </c>
      <c r="D3210" s="11" t="str">
        <f>[1]动作!$G3209</f>
        <v>JS_CZ_wodefeng</v>
      </c>
      <c r="E3210" s="11" t="str">
        <f>[1]动作!$D3209</f>
        <v>分系统1BMS5SOC过低二级故障</v>
      </c>
      <c r="F3210" s="11" t="s">
        <v>177</v>
      </c>
      <c r="G3210" s="12">
        <f>[1]动作!$A3209+[1]动作!$B3209</f>
        <v>43207.462361111109</v>
      </c>
      <c r="H3210" s="12"/>
      <c r="I3210" s="11"/>
    </row>
    <row r="3211" spans="1:9" hidden="1" x14ac:dyDescent="0.3">
      <c r="A3211" s="24">
        <v>3209</v>
      </c>
      <c r="B3211" s="11" t="str">
        <f>IFERROR(INDEX({"JSNY-BJ0001-01";"JSNY-JS0022-01";"JSNY-JS0002-01"},MATCH(D3211,{"BJ_zhongyu";"JS_WX_liteer";"JS_CZ_wodefeng"},0)),"")</f>
        <v>JSNY-JS0002-01</v>
      </c>
      <c r="C3211" s="11" t="str">
        <f>IFERROR(INDEX({"北京中裕世纪大酒店";"江苏利特尔绿色包装股份有限公司";"常州市金坛沃德丰电子科技有限公司"},MATCH(D3211,{"BJ_zhongyu";"JS_WX_liteer";"JS_CZ_wodefeng"},0)),"")</f>
        <v>常州市金坛沃德丰电子科技有限公司</v>
      </c>
      <c r="D3211" s="11" t="str">
        <f>[1]动作!$G3210</f>
        <v>JS_CZ_wodefeng</v>
      </c>
      <c r="E3211" s="11" t="str">
        <f>[1]动作!$D3210</f>
        <v>分系统1告警状态</v>
      </c>
      <c r="F3211" s="11" t="s">
        <v>178</v>
      </c>
      <c r="G3211" s="12">
        <f>[1]动作!$A3210+[1]动作!$B3210</f>
        <v>43207.462523148148</v>
      </c>
      <c r="H3211" s="12"/>
      <c r="I3211" s="11"/>
    </row>
    <row r="3212" spans="1:9" hidden="1" x14ac:dyDescent="0.3">
      <c r="A3212" s="24">
        <v>3210</v>
      </c>
      <c r="B3212" s="11" t="str">
        <f>IFERROR(INDEX({"JSNY-BJ0001-01";"JSNY-JS0022-01";"JSNY-JS0002-01"},MATCH(D3212,{"BJ_zhongyu";"JS_WX_liteer";"JS_CZ_wodefeng"},0)),"")</f>
        <v>JSNY-JS0002-01</v>
      </c>
      <c r="C3212" s="11" t="str">
        <f>IFERROR(INDEX({"北京中裕世纪大酒店";"江苏利特尔绿色包装股份有限公司";"常州市金坛沃德丰电子科技有限公司"},MATCH(D3212,{"BJ_zhongyu";"JS_WX_liteer";"JS_CZ_wodefeng"},0)),"")</f>
        <v>常州市金坛沃德丰电子科技有限公司</v>
      </c>
      <c r="D3212" s="11" t="str">
        <f>[1]动作!$G3211</f>
        <v>JS_CZ_wodefeng</v>
      </c>
      <c r="E3212" s="11" t="str">
        <f>[1]动作!$D3211</f>
        <v>分系统1BCMS2告警状态</v>
      </c>
      <c r="F3212" s="11" t="s">
        <v>177</v>
      </c>
      <c r="G3212" s="12">
        <f>[1]动作!$A3211+[1]动作!$B3211</f>
        <v>43207.462523148148</v>
      </c>
      <c r="H3212" s="12"/>
      <c r="I3212" s="11"/>
    </row>
    <row r="3213" spans="1:9" hidden="1" x14ac:dyDescent="0.3">
      <c r="A3213" s="24">
        <v>3211</v>
      </c>
      <c r="B3213" s="11" t="str">
        <f>IFERROR(INDEX({"JSNY-BJ0001-01";"JSNY-JS0022-01";"JSNY-JS0002-01"},MATCH(D3213,{"BJ_zhongyu";"JS_WX_liteer";"JS_CZ_wodefeng"},0)),"")</f>
        <v>JSNY-JS0002-01</v>
      </c>
      <c r="C3213" s="11" t="str">
        <f>IFERROR(INDEX({"北京中裕世纪大酒店";"江苏利特尔绿色包装股份有限公司";"常州市金坛沃德丰电子科技有限公司"},MATCH(D3213,{"BJ_zhongyu";"JS_WX_liteer";"JS_CZ_wodefeng"},0)),"")</f>
        <v>常州市金坛沃德丰电子科技有限公司</v>
      </c>
      <c r="D3213" s="11" t="str">
        <f>[1]动作!$G3212</f>
        <v>JS_CZ_wodefeng</v>
      </c>
      <c r="E3213" s="11" t="str">
        <f>[1]动作!$D3212</f>
        <v>分系统1BMS2单体电压过低一级故障</v>
      </c>
      <c r="F3213" s="11" t="s">
        <v>177</v>
      </c>
      <c r="G3213" s="12">
        <f>[1]动作!$A3212+[1]动作!$B3212</f>
        <v>43207.463865740741</v>
      </c>
      <c r="H3213" s="12"/>
      <c r="I3213" s="11"/>
    </row>
    <row r="3214" spans="1:9" hidden="1" x14ac:dyDescent="0.3">
      <c r="A3214" s="24">
        <v>3212</v>
      </c>
      <c r="B3214" s="11" t="str">
        <f>IFERROR(INDEX({"JSNY-BJ0001-01";"JSNY-JS0022-01";"JSNY-JS0002-01"},MATCH(D3214,{"BJ_zhongyu";"JS_WX_liteer";"JS_CZ_wodefeng"},0)),"")</f>
        <v>JSNY-JS0022-01</v>
      </c>
      <c r="C3214" s="11" t="str">
        <f>IFERROR(INDEX({"北京中裕世纪大酒店";"江苏利特尔绿色包装股份有限公司";"常州市金坛沃德丰电子科技有限公司"},MATCH(D3214,{"BJ_zhongyu";"JS_WX_liteer";"JS_CZ_wodefeng"},0)),"")</f>
        <v>江苏利特尔绿色包装股份有限公司</v>
      </c>
      <c r="D3214" s="11" t="str">
        <f>[1]动作!$G3213</f>
        <v>JS_WX_liteer</v>
      </c>
      <c r="E3214" s="11" t="str">
        <f>[1]动作!$D3213</f>
        <v>分系统1BMS8总电压过低一级故障</v>
      </c>
      <c r="F3214" s="11" t="s">
        <v>177</v>
      </c>
      <c r="G3214" s="12">
        <f>[1]动作!$A3213+[1]动作!$B3213</f>
        <v>43207.480196759258</v>
      </c>
      <c r="H3214" s="12"/>
      <c r="I3214" s="11"/>
    </row>
    <row r="3215" spans="1:9" hidden="1" x14ac:dyDescent="0.3">
      <c r="A3215" s="24">
        <v>3213</v>
      </c>
      <c r="B3215" s="11" t="str">
        <f>IFERROR(INDEX({"JSNY-BJ0001-01";"JSNY-JS0022-01";"JSNY-JS0002-01"},MATCH(D3215,{"BJ_zhongyu";"JS_WX_liteer";"JS_CZ_wodefeng"},0)),"")</f>
        <v>JSNY-JS0022-01</v>
      </c>
      <c r="C3215" s="11" t="str">
        <f>IFERROR(INDEX({"北京中裕世纪大酒店";"江苏利特尔绿色包装股份有限公司";"常州市金坛沃德丰电子科技有限公司"},MATCH(D3215,{"BJ_zhongyu";"JS_WX_liteer";"JS_CZ_wodefeng"},0)),"")</f>
        <v>江苏利特尔绿色包装股份有限公司</v>
      </c>
      <c r="D3215" s="11" t="str">
        <f>[1]动作!$G3214</f>
        <v>JS_WX_liteer</v>
      </c>
      <c r="E3215" s="11" t="str">
        <f>[1]动作!$D3214</f>
        <v>分系统1BMS8总电压过低二级故障</v>
      </c>
      <c r="F3215" s="11" t="s">
        <v>177</v>
      </c>
      <c r="G3215" s="12">
        <f>[1]动作!$A3214+[1]动作!$B3214</f>
        <v>43207.480196759258</v>
      </c>
      <c r="H3215" s="12"/>
      <c r="I3215" s="11"/>
    </row>
    <row r="3216" spans="1:9" hidden="1" x14ac:dyDescent="0.3">
      <c r="A3216" s="24">
        <v>3214</v>
      </c>
      <c r="B3216" s="11" t="str">
        <f>IFERROR(INDEX({"JSNY-BJ0001-01";"JSNY-JS0022-01";"JSNY-JS0002-01"},MATCH(D3216,{"BJ_zhongyu";"JS_WX_liteer";"JS_CZ_wodefeng"},0)),"")</f>
        <v>JSNY-JS0022-01</v>
      </c>
      <c r="C3216" s="11" t="str">
        <f>IFERROR(INDEX({"北京中裕世纪大酒店";"江苏利特尔绿色包装股份有限公司";"常州市金坛沃德丰电子科技有限公司"},MATCH(D3216,{"BJ_zhongyu";"JS_WX_liteer";"JS_CZ_wodefeng"},0)),"")</f>
        <v>江苏利特尔绿色包装股份有限公司</v>
      </c>
      <c r="D3216" s="11" t="str">
        <f>[1]动作!$G3215</f>
        <v>JS_WX_liteer</v>
      </c>
      <c r="E3216" s="11" t="str">
        <f>[1]动作!$D3215</f>
        <v>分系统1BMS9总电压过低一级故障</v>
      </c>
      <c r="F3216" s="11" t="s">
        <v>177</v>
      </c>
      <c r="G3216" s="12">
        <f>[1]动作!$A3215+[1]动作!$B3215</f>
        <v>43207.480312500003</v>
      </c>
      <c r="H3216" s="12"/>
      <c r="I3216" s="11"/>
    </row>
    <row r="3217" spans="1:9" hidden="1" x14ac:dyDescent="0.3">
      <c r="A3217" s="24">
        <v>3215</v>
      </c>
      <c r="B3217" s="11" t="str">
        <f>IFERROR(INDEX({"JSNY-BJ0001-01";"JSNY-JS0022-01";"JSNY-JS0002-01"},MATCH(D3217,{"BJ_zhongyu";"JS_WX_liteer";"JS_CZ_wodefeng"},0)),"")</f>
        <v>JSNY-JS0022-01</v>
      </c>
      <c r="C3217" s="11" t="str">
        <f>IFERROR(INDEX({"北京中裕世纪大酒店";"江苏利特尔绿色包装股份有限公司";"常州市金坛沃德丰电子科技有限公司"},MATCH(D3217,{"BJ_zhongyu";"JS_WX_liteer";"JS_CZ_wodefeng"},0)),"")</f>
        <v>江苏利特尔绿色包装股份有限公司</v>
      </c>
      <c r="D3217" s="11" t="str">
        <f>[1]动作!$G3216</f>
        <v>JS_WX_liteer</v>
      </c>
      <c r="E3217" s="11" t="str">
        <f>[1]动作!$D3216</f>
        <v>分系统1BMS9总电压过低二级故障</v>
      </c>
      <c r="F3217" s="11" t="s">
        <v>177</v>
      </c>
      <c r="G3217" s="12">
        <f>[1]动作!$A3216+[1]动作!$B3216</f>
        <v>43207.480312500003</v>
      </c>
      <c r="H3217" s="12"/>
      <c r="I3217" s="11"/>
    </row>
    <row r="3218" spans="1:9" hidden="1" x14ac:dyDescent="0.3">
      <c r="A3218" s="24">
        <v>3216</v>
      </c>
      <c r="B3218" s="11" t="str">
        <f>IFERROR(INDEX({"JSNY-BJ0001-01";"JSNY-JS0022-01";"JSNY-JS0002-01"},MATCH(D3218,{"BJ_zhongyu";"JS_WX_liteer";"JS_CZ_wodefeng"},0)),"")</f>
        <v>JSNY-JS0022-01</v>
      </c>
      <c r="C3218" s="11" t="str">
        <f>IFERROR(INDEX({"北京中裕世纪大酒店";"江苏利特尔绿色包装股份有限公司";"常州市金坛沃德丰电子科技有限公司"},MATCH(D3218,{"BJ_zhongyu";"JS_WX_liteer";"JS_CZ_wodefeng"},0)),"")</f>
        <v>江苏利特尔绿色包装股份有限公司</v>
      </c>
      <c r="D3218" s="11" t="str">
        <f>[1]动作!$G3217</f>
        <v>JS_WX_liteer</v>
      </c>
      <c r="E3218" s="11" t="str">
        <f>[1]动作!$D3217</f>
        <v>分系统1BMS3总电压过低一级故障</v>
      </c>
      <c r="F3218" s="11" t="s">
        <v>177</v>
      </c>
      <c r="G3218" s="12">
        <f>[1]动作!$A3217+[1]动作!$B3217</f>
        <v>43207.480717592596</v>
      </c>
      <c r="H3218" s="12"/>
      <c r="I3218" s="11"/>
    </row>
    <row r="3219" spans="1:9" hidden="1" x14ac:dyDescent="0.3">
      <c r="A3219" s="24">
        <v>3217</v>
      </c>
      <c r="B3219" s="11" t="str">
        <f>IFERROR(INDEX({"JSNY-BJ0001-01";"JSNY-JS0022-01";"JSNY-JS0002-01"},MATCH(D3219,{"BJ_zhongyu";"JS_WX_liteer";"JS_CZ_wodefeng"},0)),"")</f>
        <v>JSNY-JS0022-01</v>
      </c>
      <c r="C3219" s="11" t="str">
        <f>IFERROR(INDEX({"北京中裕世纪大酒店";"江苏利特尔绿色包装股份有限公司";"常州市金坛沃德丰电子科技有限公司"},MATCH(D3219,{"BJ_zhongyu";"JS_WX_liteer";"JS_CZ_wodefeng"},0)),"")</f>
        <v>江苏利特尔绿色包装股份有限公司</v>
      </c>
      <c r="D3219" s="11" t="str">
        <f>[1]动作!$G3218</f>
        <v>JS_WX_liteer</v>
      </c>
      <c r="E3219" s="11" t="str">
        <f>[1]动作!$D3218</f>
        <v>分系统1BMS3总电压过低二级故障</v>
      </c>
      <c r="F3219" s="11" t="s">
        <v>177</v>
      </c>
      <c r="G3219" s="12">
        <f>[1]动作!$A3218+[1]动作!$B3218</f>
        <v>43207.480717592596</v>
      </c>
      <c r="H3219" s="12"/>
      <c r="I3219" s="11"/>
    </row>
    <row r="3220" spans="1:9" hidden="1" x14ac:dyDescent="0.3">
      <c r="A3220" s="24">
        <v>3218</v>
      </c>
      <c r="B3220" s="11" t="str">
        <f>IFERROR(INDEX({"JSNY-BJ0001-01";"JSNY-JS0022-01";"JSNY-JS0002-01"},MATCH(D3220,{"BJ_zhongyu";"JS_WX_liteer";"JS_CZ_wodefeng"},0)),"")</f>
        <v>JSNY-JS0022-01</v>
      </c>
      <c r="C3220" s="11" t="str">
        <f>IFERROR(INDEX({"北京中裕世纪大酒店";"江苏利特尔绿色包装股份有限公司";"常州市金坛沃德丰电子科技有限公司"},MATCH(D3220,{"BJ_zhongyu";"JS_WX_liteer";"JS_CZ_wodefeng"},0)),"")</f>
        <v>江苏利特尔绿色包装股份有限公司</v>
      </c>
      <c r="D3220" s="11" t="str">
        <f>[1]动作!$G3219</f>
        <v>JS_WX_liteer</v>
      </c>
      <c r="E3220" s="11" t="str">
        <f>[1]动作!$D3219</f>
        <v>分系统1BMS1总电压过低一级故障</v>
      </c>
      <c r="F3220" s="11" t="s">
        <v>177</v>
      </c>
      <c r="G3220" s="12">
        <f>[1]动作!$A3219+[1]动作!$B3219</f>
        <v>43207.480949074074</v>
      </c>
      <c r="H3220" s="12"/>
      <c r="I3220" s="11"/>
    </row>
    <row r="3221" spans="1:9" hidden="1" x14ac:dyDescent="0.3">
      <c r="A3221" s="24">
        <v>3219</v>
      </c>
      <c r="B3221" s="11" t="str">
        <f>IFERROR(INDEX({"JSNY-BJ0001-01";"JSNY-JS0022-01";"JSNY-JS0002-01"},MATCH(D3221,{"BJ_zhongyu";"JS_WX_liteer";"JS_CZ_wodefeng"},0)),"")</f>
        <v>JSNY-JS0022-01</v>
      </c>
      <c r="C3221" s="11" t="str">
        <f>IFERROR(INDEX({"北京中裕世纪大酒店";"江苏利特尔绿色包装股份有限公司";"常州市金坛沃德丰电子科技有限公司"},MATCH(D3221,{"BJ_zhongyu";"JS_WX_liteer";"JS_CZ_wodefeng"},0)),"")</f>
        <v>江苏利特尔绿色包装股份有限公司</v>
      </c>
      <c r="D3221" s="11" t="str">
        <f>[1]动作!$G3220</f>
        <v>JS_WX_liteer</v>
      </c>
      <c r="E3221" s="11" t="str">
        <f>[1]动作!$D3220</f>
        <v>分系统1BMS1总电压过低二级故障</v>
      </c>
      <c r="F3221" s="11" t="s">
        <v>177</v>
      </c>
      <c r="G3221" s="12">
        <f>[1]动作!$A3220+[1]动作!$B3220</f>
        <v>43207.480949074074</v>
      </c>
      <c r="H3221" s="12"/>
      <c r="I3221" s="11"/>
    </row>
    <row r="3222" spans="1:9" hidden="1" x14ac:dyDescent="0.3">
      <c r="A3222" s="24">
        <v>3220</v>
      </c>
      <c r="B3222" s="11" t="str">
        <f>IFERROR(INDEX({"JSNY-BJ0001-01";"JSNY-JS0022-01";"JSNY-JS0002-01"},MATCH(D3222,{"BJ_zhongyu";"JS_WX_liteer";"JS_CZ_wodefeng"},0)),"")</f>
        <v>JSNY-JS0022-01</v>
      </c>
      <c r="C3222" s="11" t="str">
        <f>IFERROR(INDEX({"北京中裕世纪大酒店";"江苏利特尔绿色包装股份有限公司";"常州市金坛沃德丰电子科技有限公司"},MATCH(D3222,{"BJ_zhongyu";"JS_WX_liteer";"JS_CZ_wodefeng"},0)),"")</f>
        <v>江苏利特尔绿色包装股份有限公司</v>
      </c>
      <c r="D3222" s="11" t="str">
        <f>[1]动作!$G3221</f>
        <v>JS_WX_liteer</v>
      </c>
      <c r="E3222" s="11" t="str">
        <f>[1]动作!$D3221</f>
        <v>分系统1BMS4总电压过低一级故障</v>
      </c>
      <c r="F3222" s="11" t="s">
        <v>177</v>
      </c>
      <c r="G3222" s="12">
        <f>[1]动作!$A3221+[1]动作!$B3221</f>
        <v>43207.481006944443</v>
      </c>
      <c r="H3222" s="12"/>
      <c r="I3222" s="11"/>
    </row>
    <row r="3223" spans="1:9" hidden="1" x14ac:dyDescent="0.3">
      <c r="A3223" s="24">
        <v>3221</v>
      </c>
      <c r="B3223" s="11" t="str">
        <f>IFERROR(INDEX({"JSNY-BJ0001-01";"JSNY-JS0022-01";"JSNY-JS0002-01"},MATCH(D3223,{"BJ_zhongyu";"JS_WX_liteer";"JS_CZ_wodefeng"},0)),"")</f>
        <v>JSNY-JS0022-01</v>
      </c>
      <c r="C3223" s="11" t="str">
        <f>IFERROR(INDEX({"北京中裕世纪大酒店";"江苏利特尔绿色包装股份有限公司";"常州市金坛沃德丰电子科技有限公司"},MATCH(D3223,{"BJ_zhongyu";"JS_WX_liteer";"JS_CZ_wodefeng"},0)),"")</f>
        <v>江苏利特尔绿色包装股份有限公司</v>
      </c>
      <c r="D3223" s="11" t="str">
        <f>[1]动作!$G3222</f>
        <v>JS_WX_liteer</v>
      </c>
      <c r="E3223" s="11" t="str">
        <f>[1]动作!$D3222</f>
        <v>分系统1BMS4总电压过低二级故障</v>
      </c>
      <c r="F3223" s="11" t="s">
        <v>177</v>
      </c>
      <c r="G3223" s="12">
        <f>[1]动作!$A3222+[1]动作!$B3222</f>
        <v>43207.481006944443</v>
      </c>
      <c r="H3223" s="12"/>
      <c r="I3223" s="11"/>
    </row>
    <row r="3224" spans="1:9" hidden="1" x14ac:dyDescent="0.3">
      <c r="A3224" s="24">
        <v>3222</v>
      </c>
      <c r="B3224" s="11" t="str">
        <f>IFERROR(INDEX({"JSNY-BJ0001-01";"JSNY-JS0022-01";"JSNY-JS0002-01"},MATCH(D3224,{"BJ_zhongyu";"JS_WX_liteer";"JS_CZ_wodefeng"},0)),"")</f>
        <v>JSNY-JS0022-01</v>
      </c>
      <c r="C3224" s="11" t="str">
        <f>IFERROR(INDEX({"北京中裕世纪大酒店";"江苏利特尔绿色包装股份有限公司";"常州市金坛沃德丰电子科技有限公司"},MATCH(D3224,{"BJ_zhongyu";"JS_WX_liteer";"JS_CZ_wodefeng"},0)),"")</f>
        <v>江苏利特尔绿色包装股份有限公司</v>
      </c>
      <c r="D3224" s="11" t="str">
        <f>[1]动作!$G3223</f>
        <v>JS_WX_liteer</v>
      </c>
      <c r="E3224" s="11" t="str">
        <f>[1]动作!$D3223</f>
        <v>分系统1BMS2总电压过低一级故障</v>
      </c>
      <c r="F3224" s="11" t="s">
        <v>177</v>
      </c>
      <c r="G3224" s="12">
        <f>[1]动作!$A3223+[1]动作!$B3223</f>
        <v>43207.481296296297</v>
      </c>
      <c r="H3224" s="12"/>
      <c r="I3224" s="11"/>
    </row>
    <row r="3225" spans="1:9" hidden="1" x14ac:dyDescent="0.3">
      <c r="A3225" s="24">
        <v>3223</v>
      </c>
      <c r="B3225" s="11" t="str">
        <f>IFERROR(INDEX({"JSNY-BJ0001-01";"JSNY-JS0022-01";"JSNY-JS0002-01"},MATCH(D3225,{"BJ_zhongyu";"JS_WX_liteer";"JS_CZ_wodefeng"},0)),"")</f>
        <v>JSNY-JS0022-01</v>
      </c>
      <c r="C3225" s="11" t="str">
        <f>IFERROR(INDEX({"北京中裕世纪大酒店";"江苏利特尔绿色包装股份有限公司";"常州市金坛沃德丰电子科技有限公司"},MATCH(D3225,{"BJ_zhongyu";"JS_WX_liteer";"JS_CZ_wodefeng"},0)),"")</f>
        <v>江苏利特尔绿色包装股份有限公司</v>
      </c>
      <c r="D3225" s="11" t="str">
        <f>[1]动作!$G3224</f>
        <v>JS_WX_liteer</v>
      </c>
      <c r="E3225" s="11" t="str">
        <f>[1]动作!$D3224</f>
        <v>分系统1BMS2总电压过低二级故障</v>
      </c>
      <c r="F3225" s="11" t="s">
        <v>177</v>
      </c>
      <c r="G3225" s="12">
        <f>[1]动作!$A3224+[1]动作!$B3224</f>
        <v>43207.481296296297</v>
      </c>
      <c r="H3225" s="12"/>
      <c r="I3225" s="11"/>
    </row>
    <row r="3226" spans="1:9" hidden="1" x14ac:dyDescent="0.3">
      <c r="A3226" s="24">
        <v>3224</v>
      </c>
      <c r="B3226" s="11" t="str">
        <f>IFERROR(INDEX({"JSNY-BJ0001-01";"JSNY-JS0022-01";"JSNY-JS0002-01"},MATCH(D3226,{"BJ_zhongyu";"JS_WX_liteer";"JS_CZ_wodefeng"},0)),"")</f>
        <v>JSNY-JS0022-01</v>
      </c>
      <c r="C3226" s="11" t="str">
        <f>IFERROR(INDEX({"北京中裕世纪大酒店";"江苏利特尔绿色包装股份有限公司";"常州市金坛沃德丰电子科技有限公司"},MATCH(D3226,{"BJ_zhongyu";"JS_WX_liteer";"JS_CZ_wodefeng"},0)),"")</f>
        <v>江苏利特尔绿色包装股份有限公司</v>
      </c>
      <c r="D3226" s="11" t="str">
        <f>[1]动作!$G3225</f>
        <v>JS_WX_liteer</v>
      </c>
      <c r="E3226" s="11" t="str">
        <f>[1]动作!$D3225</f>
        <v>分系统1BMS5总电压过低一级故障</v>
      </c>
      <c r="F3226" s="11" t="s">
        <v>177</v>
      </c>
      <c r="G3226" s="12">
        <f>[1]动作!$A3225+[1]动作!$B3225</f>
        <v>43207.481469907405</v>
      </c>
      <c r="H3226" s="12"/>
      <c r="I3226" s="11"/>
    </row>
    <row r="3227" spans="1:9" hidden="1" x14ac:dyDescent="0.3">
      <c r="A3227" s="24">
        <v>3225</v>
      </c>
      <c r="B3227" s="11" t="str">
        <f>IFERROR(INDEX({"JSNY-BJ0001-01";"JSNY-JS0022-01";"JSNY-JS0002-01"},MATCH(D3227,{"BJ_zhongyu";"JS_WX_liteer";"JS_CZ_wodefeng"},0)),"")</f>
        <v>JSNY-JS0022-01</v>
      </c>
      <c r="C3227" s="11" t="str">
        <f>IFERROR(INDEX({"北京中裕世纪大酒店";"江苏利特尔绿色包装股份有限公司";"常州市金坛沃德丰电子科技有限公司"},MATCH(D3227,{"BJ_zhongyu";"JS_WX_liteer";"JS_CZ_wodefeng"},0)),"")</f>
        <v>江苏利特尔绿色包装股份有限公司</v>
      </c>
      <c r="D3227" s="11" t="str">
        <f>[1]动作!$G3226</f>
        <v>JS_WX_liteer</v>
      </c>
      <c r="E3227" s="11" t="str">
        <f>[1]动作!$D3226</f>
        <v>分系统1BMS5总电压过低二级故障</v>
      </c>
      <c r="F3227" s="11" t="s">
        <v>177</v>
      </c>
      <c r="G3227" s="12">
        <f>[1]动作!$A3226+[1]动作!$B3226</f>
        <v>43207.481469907405</v>
      </c>
      <c r="H3227" s="12"/>
      <c r="I3227" s="11"/>
    </row>
    <row r="3228" spans="1:9" hidden="1" x14ac:dyDescent="0.3">
      <c r="A3228" s="24">
        <v>3226</v>
      </c>
      <c r="B3228" s="11" t="str">
        <f>IFERROR(INDEX({"JSNY-BJ0001-01";"JSNY-JS0022-01";"JSNY-JS0002-01"},MATCH(D3228,{"BJ_zhongyu";"JS_WX_liteer";"JS_CZ_wodefeng"},0)),"")</f>
        <v>JSNY-JS0022-01</v>
      </c>
      <c r="C3228" s="11" t="str">
        <f>IFERROR(INDEX({"北京中裕世纪大酒店";"江苏利特尔绿色包装股份有限公司";"常州市金坛沃德丰电子科技有限公司"},MATCH(D3228,{"BJ_zhongyu";"JS_WX_liteer";"JS_CZ_wodefeng"},0)),"")</f>
        <v>江苏利特尔绿色包装股份有限公司</v>
      </c>
      <c r="D3228" s="11" t="str">
        <f>[1]动作!$G3227</f>
        <v>JS_WX_liteer</v>
      </c>
      <c r="E3228" s="11" t="str">
        <f>[1]动作!$D3227</f>
        <v>分系统1BMS7总电压过低一级故障</v>
      </c>
      <c r="F3228" s="11" t="s">
        <v>177</v>
      </c>
      <c r="G3228" s="12">
        <f>[1]动作!$A3227+[1]动作!$B3227</f>
        <v>43207.481469907405</v>
      </c>
      <c r="H3228" s="12"/>
      <c r="I3228" s="11"/>
    </row>
    <row r="3229" spans="1:9" hidden="1" x14ac:dyDescent="0.3">
      <c r="A3229" s="24">
        <v>3227</v>
      </c>
      <c r="B3229" s="11" t="str">
        <f>IFERROR(INDEX({"JSNY-BJ0001-01";"JSNY-JS0022-01";"JSNY-JS0002-01"},MATCH(D3229,{"BJ_zhongyu";"JS_WX_liteer";"JS_CZ_wodefeng"},0)),"")</f>
        <v>JSNY-JS0022-01</v>
      </c>
      <c r="C3229" s="11" t="str">
        <f>IFERROR(INDEX({"北京中裕世纪大酒店";"江苏利特尔绿色包装股份有限公司";"常州市金坛沃德丰电子科技有限公司"},MATCH(D3229,{"BJ_zhongyu";"JS_WX_liteer";"JS_CZ_wodefeng"},0)),"")</f>
        <v>江苏利特尔绿色包装股份有限公司</v>
      </c>
      <c r="D3229" s="11" t="str">
        <f>[1]动作!$G3228</f>
        <v>JS_WX_liteer</v>
      </c>
      <c r="E3229" s="11" t="str">
        <f>[1]动作!$D3228</f>
        <v>分系统1BMS7总电压过低二级故障</v>
      </c>
      <c r="F3229" s="11" t="s">
        <v>177</v>
      </c>
      <c r="G3229" s="12">
        <f>[1]动作!$A3228+[1]动作!$B3228</f>
        <v>43207.481469907405</v>
      </c>
      <c r="H3229" s="12"/>
      <c r="I3229" s="11"/>
    </row>
    <row r="3230" spans="1:9" hidden="1" x14ac:dyDescent="0.3">
      <c r="A3230" s="24">
        <v>3228</v>
      </c>
      <c r="B3230" s="11" t="str">
        <f>IFERROR(INDEX({"JSNY-BJ0001-01";"JSNY-JS0022-01";"JSNY-JS0002-01"},MATCH(D3230,{"BJ_zhongyu";"JS_WX_liteer";"JS_CZ_wodefeng"},0)),"")</f>
        <v>JSNY-JS0022-01</v>
      </c>
      <c r="C3230" s="11" t="str">
        <f>IFERROR(INDEX({"北京中裕世纪大酒店";"江苏利特尔绿色包装股份有限公司";"常州市金坛沃德丰电子科技有限公司"},MATCH(D3230,{"BJ_zhongyu";"JS_WX_liteer";"JS_CZ_wodefeng"},0)),"")</f>
        <v>江苏利特尔绿色包装股份有限公司</v>
      </c>
      <c r="D3230" s="11" t="str">
        <f>[1]动作!$G3229</f>
        <v>JS_WX_liteer</v>
      </c>
      <c r="E3230" s="11" t="str">
        <f>[1]动作!$D3229</f>
        <v>分系统1BMS6总电压过低一级故障</v>
      </c>
      <c r="F3230" s="11" t="s">
        <v>177</v>
      </c>
      <c r="G3230" s="12">
        <f>[1]动作!$A3229+[1]动作!$B3229</f>
        <v>43207.481585648151</v>
      </c>
      <c r="H3230" s="12"/>
      <c r="I3230" s="11"/>
    </row>
    <row r="3231" spans="1:9" hidden="1" x14ac:dyDescent="0.3">
      <c r="A3231" s="24">
        <v>3229</v>
      </c>
      <c r="B3231" s="11" t="str">
        <f>IFERROR(INDEX({"JSNY-BJ0001-01";"JSNY-JS0022-01";"JSNY-JS0002-01"},MATCH(D3231,{"BJ_zhongyu";"JS_WX_liteer";"JS_CZ_wodefeng"},0)),"")</f>
        <v>JSNY-JS0022-01</v>
      </c>
      <c r="C3231" s="11" t="str">
        <f>IFERROR(INDEX({"北京中裕世纪大酒店";"江苏利特尔绿色包装股份有限公司";"常州市金坛沃德丰电子科技有限公司"},MATCH(D3231,{"BJ_zhongyu";"JS_WX_liteer";"JS_CZ_wodefeng"},0)),"")</f>
        <v>江苏利特尔绿色包装股份有限公司</v>
      </c>
      <c r="D3231" s="11" t="str">
        <f>[1]动作!$G3230</f>
        <v>JS_WX_liteer</v>
      </c>
      <c r="E3231" s="11" t="str">
        <f>[1]动作!$D3230</f>
        <v>分系统1BMS6总电压过低二级故障</v>
      </c>
      <c r="F3231" s="11" t="s">
        <v>177</v>
      </c>
      <c r="G3231" s="12">
        <f>[1]动作!$A3230+[1]动作!$B3230</f>
        <v>43207.481585648151</v>
      </c>
      <c r="H3231" s="12"/>
      <c r="I3231" s="11"/>
    </row>
    <row r="3232" spans="1:9" hidden="1" x14ac:dyDescent="0.3">
      <c r="A3232" s="24">
        <v>3230</v>
      </c>
      <c r="B3232" s="11" t="str">
        <f>IFERROR(INDEX({"JSNY-BJ0001-01";"JSNY-JS0022-01";"JSNY-JS0002-01"},MATCH(D3232,{"BJ_zhongyu";"JS_WX_liteer";"JS_CZ_wodefeng"},0)),"")</f>
        <v>JSNY-JS0022-01</v>
      </c>
      <c r="C3232" s="11" t="str">
        <f>IFERROR(INDEX({"北京中裕世纪大酒店";"江苏利特尔绿色包装股份有限公司";"常州市金坛沃德丰电子科技有限公司"},MATCH(D3232,{"BJ_zhongyu";"JS_WX_liteer";"JS_CZ_wodefeng"},0)),"")</f>
        <v>江苏利特尔绿色包装股份有限公司</v>
      </c>
      <c r="D3232" s="11" t="str">
        <f>[1]动作!$G3231</f>
        <v>JS_WX_liteer</v>
      </c>
      <c r="E3232" s="11" t="str">
        <f>[1]动作!$D3231</f>
        <v>分系统1BMS4SOC过低一级故障</v>
      </c>
      <c r="F3232" s="11" t="s">
        <v>177</v>
      </c>
      <c r="G3232" s="12">
        <f>[1]动作!$A3231+[1]动作!$B3231</f>
        <v>43207.484722222223</v>
      </c>
      <c r="H3232" s="12"/>
      <c r="I3232" s="11"/>
    </row>
    <row r="3233" spans="1:9" hidden="1" x14ac:dyDescent="0.3">
      <c r="A3233" s="24">
        <v>3231</v>
      </c>
      <c r="B3233" s="11" t="str">
        <f>IFERROR(INDEX({"JSNY-BJ0001-01";"JSNY-JS0022-01";"JSNY-JS0002-01"},MATCH(D3233,{"BJ_zhongyu";"JS_WX_liteer";"JS_CZ_wodefeng"},0)),"")</f>
        <v>JSNY-JS0022-01</v>
      </c>
      <c r="C3233" s="11" t="str">
        <f>IFERROR(INDEX({"北京中裕世纪大酒店";"江苏利特尔绿色包装股份有限公司";"常州市金坛沃德丰电子科技有限公司"},MATCH(D3233,{"BJ_zhongyu";"JS_WX_liteer";"JS_CZ_wodefeng"},0)),"")</f>
        <v>江苏利特尔绿色包装股份有限公司</v>
      </c>
      <c r="D3233" s="11" t="str">
        <f>[1]动作!$G3232</f>
        <v>JS_WX_liteer</v>
      </c>
      <c r="E3233" s="11" t="str">
        <f>[1]动作!$D3232</f>
        <v>分系统1BMS4SOC过低二级故障</v>
      </c>
      <c r="F3233" s="11" t="s">
        <v>177</v>
      </c>
      <c r="G3233" s="12">
        <f>[1]动作!$A3232+[1]动作!$B3232</f>
        <v>43207.484722222223</v>
      </c>
      <c r="H3233" s="12"/>
      <c r="I3233" s="11"/>
    </row>
    <row r="3234" spans="1:9" hidden="1" x14ac:dyDescent="0.3">
      <c r="A3234" s="24">
        <v>3232</v>
      </c>
      <c r="B3234" s="11" t="str">
        <f>IFERROR(INDEX({"JSNY-BJ0001-01";"JSNY-JS0022-01";"JSNY-JS0002-01"},MATCH(D3234,{"BJ_zhongyu";"JS_WX_liteer";"JS_CZ_wodefeng"},0)),"")</f>
        <v>JSNY-JS0022-01</v>
      </c>
      <c r="C3234" s="11" t="str">
        <f>IFERROR(INDEX({"北京中裕世纪大酒店";"江苏利特尔绿色包装股份有限公司";"常州市金坛沃德丰电子科技有限公司"},MATCH(D3234,{"BJ_zhongyu";"JS_WX_liteer";"JS_CZ_wodefeng"},0)),"")</f>
        <v>江苏利特尔绿色包装股份有限公司</v>
      </c>
      <c r="D3234" s="11" t="str">
        <f>[1]动作!$G3233</f>
        <v>JS_WX_liteer</v>
      </c>
      <c r="E3234" s="11" t="str">
        <f>[1]动作!$D3233</f>
        <v>分系统1BMS3SOC过低一级故障</v>
      </c>
      <c r="F3234" s="11" t="s">
        <v>177</v>
      </c>
      <c r="G3234" s="12">
        <f>[1]动作!$A3233+[1]动作!$B3233</f>
        <v>43207.484895833331</v>
      </c>
      <c r="H3234" s="12"/>
      <c r="I3234" s="11"/>
    </row>
    <row r="3235" spans="1:9" hidden="1" x14ac:dyDescent="0.3">
      <c r="A3235" s="24">
        <v>3233</v>
      </c>
      <c r="B3235" s="11" t="str">
        <f>IFERROR(INDEX({"JSNY-BJ0001-01";"JSNY-JS0022-01";"JSNY-JS0002-01"},MATCH(D3235,{"BJ_zhongyu";"JS_WX_liteer";"JS_CZ_wodefeng"},0)),"")</f>
        <v>JSNY-JS0022-01</v>
      </c>
      <c r="C3235" s="11" t="str">
        <f>IFERROR(INDEX({"北京中裕世纪大酒店";"江苏利特尔绿色包装股份有限公司";"常州市金坛沃德丰电子科技有限公司"},MATCH(D3235,{"BJ_zhongyu";"JS_WX_liteer";"JS_CZ_wodefeng"},0)),"")</f>
        <v>江苏利特尔绿色包装股份有限公司</v>
      </c>
      <c r="D3235" s="11" t="str">
        <f>[1]动作!$G3234</f>
        <v>JS_WX_liteer</v>
      </c>
      <c r="E3235" s="11" t="str">
        <f>[1]动作!$D3234</f>
        <v>分系统1BMS3SOC过低二级故障</v>
      </c>
      <c r="F3235" s="11" t="s">
        <v>177</v>
      </c>
      <c r="G3235" s="12">
        <f>[1]动作!$A3234+[1]动作!$B3234</f>
        <v>43207.484895833331</v>
      </c>
      <c r="H3235" s="12"/>
      <c r="I3235" s="11"/>
    </row>
    <row r="3236" spans="1:9" hidden="1" x14ac:dyDescent="0.3">
      <c r="A3236" s="24">
        <v>3234</v>
      </c>
      <c r="B3236" s="11" t="str">
        <f>IFERROR(INDEX({"JSNY-BJ0001-01";"JSNY-JS0022-01";"JSNY-JS0002-01"},MATCH(D3236,{"BJ_zhongyu";"JS_WX_liteer";"JS_CZ_wodefeng"},0)),"")</f>
        <v>JSNY-JS0022-01</v>
      </c>
      <c r="C3236" s="11" t="str">
        <f>IFERROR(INDEX({"北京中裕世纪大酒店";"江苏利特尔绿色包装股份有限公司";"常州市金坛沃德丰电子科技有限公司"},MATCH(D3236,{"BJ_zhongyu";"JS_WX_liteer";"JS_CZ_wodefeng"},0)),"")</f>
        <v>江苏利特尔绿色包装股份有限公司</v>
      </c>
      <c r="D3236" s="11" t="str">
        <f>[1]动作!$G3235</f>
        <v>JS_WX_liteer</v>
      </c>
      <c r="E3236" s="11" t="str">
        <f>[1]动作!$D3235</f>
        <v>分系统1BMS6SOC过低一级故障</v>
      </c>
      <c r="F3236" s="11" t="s">
        <v>177</v>
      </c>
      <c r="G3236" s="12">
        <f>[1]动作!$A3235+[1]动作!$B3235</f>
        <v>43207.485995370371</v>
      </c>
      <c r="H3236" s="12"/>
      <c r="I3236" s="11"/>
    </row>
    <row r="3237" spans="1:9" hidden="1" x14ac:dyDescent="0.3">
      <c r="A3237" s="24">
        <v>3235</v>
      </c>
      <c r="B3237" s="11" t="str">
        <f>IFERROR(INDEX({"JSNY-BJ0001-01";"JSNY-JS0022-01";"JSNY-JS0002-01"},MATCH(D3237,{"BJ_zhongyu";"JS_WX_liteer";"JS_CZ_wodefeng"},0)),"")</f>
        <v>JSNY-JS0022-01</v>
      </c>
      <c r="C3237" s="11" t="str">
        <f>IFERROR(INDEX({"北京中裕世纪大酒店";"江苏利特尔绿色包装股份有限公司";"常州市金坛沃德丰电子科技有限公司"},MATCH(D3237,{"BJ_zhongyu";"JS_WX_liteer";"JS_CZ_wodefeng"},0)),"")</f>
        <v>江苏利特尔绿色包装股份有限公司</v>
      </c>
      <c r="D3237" s="11" t="str">
        <f>[1]动作!$G3236</f>
        <v>JS_WX_liteer</v>
      </c>
      <c r="E3237" s="11" t="str">
        <f>[1]动作!$D3236</f>
        <v>分系统1BMS6SOC过低二级故障</v>
      </c>
      <c r="F3237" s="11" t="s">
        <v>177</v>
      </c>
      <c r="G3237" s="12">
        <f>[1]动作!$A3236+[1]动作!$B3236</f>
        <v>43207.485995370371</v>
      </c>
      <c r="H3237" s="12"/>
      <c r="I3237" s="11"/>
    </row>
    <row r="3238" spans="1:9" hidden="1" x14ac:dyDescent="0.3">
      <c r="A3238" s="24">
        <v>3236</v>
      </c>
      <c r="B3238" s="11" t="str">
        <f>IFERROR(INDEX({"JSNY-BJ0001-01";"JSNY-JS0022-01";"JSNY-JS0002-01"},MATCH(D3238,{"BJ_zhongyu";"JS_WX_liteer";"JS_CZ_wodefeng"},0)),"")</f>
        <v>JSNY-JS0022-01</v>
      </c>
      <c r="C3238" s="11" t="str">
        <f>IFERROR(INDEX({"北京中裕世纪大酒店";"江苏利特尔绿色包装股份有限公司";"常州市金坛沃德丰电子科技有限公司"},MATCH(D3238,{"BJ_zhongyu";"JS_WX_liteer";"JS_CZ_wodefeng"},0)),"")</f>
        <v>江苏利特尔绿色包装股份有限公司</v>
      </c>
      <c r="D3238" s="11" t="str">
        <f>[1]动作!$G3237</f>
        <v>JS_WX_liteer</v>
      </c>
      <c r="E3238" s="11" t="str">
        <f>[1]动作!$D3237</f>
        <v>分系统1BMS7SOC过低一级故障</v>
      </c>
      <c r="F3238" s="11" t="s">
        <v>177</v>
      </c>
      <c r="G3238" s="12">
        <f>[1]动作!$A3237+[1]动作!$B3237</f>
        <v>43207.48778935185</v>
      </c>
      <c r="H3238" s="12"/>
      <c r="I3238" s="11"/>
    </row>
    <row r="3239" spans="1:9" hidden="1" x14ac:dyDescent="0.3">
      <c r="A3239" s="24">
        <v>3237</v>
      </c>
      <c r="B3239" s="11" t="str">
        <f>IFERROR(INDEX({"JSNY-BJ0001-01";"JSNY-JS0022-01";"JSNY-JS0002-01"},MATCH(D3239,{"BJ_zhongyu";"JS_WX_liteer";"JS_CZ_wodefeng"},0)),"")</f>
        <v>JSNY-JS0022-01</v>
      </c>
      <c r="C3239" s="11" t="str">
        <f>IFERROR(INDEX({"北京中裕世纪大酒店";"江苏利特尔绿色包装股份有限公司";"常州市金坛沃德丰电子科技有限公司"},MATCH(D3239,{"BJ_zhongyu";"JS_WX_liteer";"JS_CZ_wodefeng"},0)),"")</f>
        <v>江苏利特尔绿色包装股份有限公司</v>
      </c>
      <c r="D3239" s="11" t="str">
        <f>[1]动作!$G3238</f>
        <v>JS_WX_liteer</v>
      </c>
      <c r="E3239" s="11" t="str">
        <f>[1]动作!$D3238</f>
        <v>分系统1BMS7SOC过低二级故障</v>
      </c>
      <c r="F3239" s="11" t="s">
        <v>177</v>
      </c>
      <c r="G3239" s="12">
        <f>[1]动作!$A3238+[1]动作!$B3238</f>
        <v>43207.48778935185</v>
      </c>
      <c r="H3239" s="12"/>
      <c r="I3239" s="11"/>
    </row>
    <row r="3240" spans="1:9" hidden="1" x14ac:dyDescent="0.3">
      <c r="A3240" s="24">
        <v>3238</v>
      </c>
      <c r="B3240" s="11" t="str">
        <f>IFERROR(INDEX({"JSNY-BJ0001-01";"JSNY-JS0022-01";"JSNY-JS0002-01"},MATCH(D3240,{"BJ_zhongyu";"JS_WX_liteer";"JS_CZ_wodefeng"},0)),"")</f>
        <v>JSNY-JS0022-01</v>
      </c>
      <c r="C3240" s="11" t="str">
        <f>IFERROR(INDEX({"北京中裕世纪大酒店";"江苏利特尔绿色包装股份有限公司";"常州市金坛沃德丰电子科技有限公司"},MATCH(D3240,{"BJ_zhongyu";"JS_WX_liteer";"JS_CZ_wodefeng"},0)),"")</f>
        <v>江苏利特尔绿色包装股份有限公司</v>
      </c>
      <c r="D3240" s="11" t="str">
        <f>[1]动作!$G3239</f>
        <v>JS_WX_liteer</v>
      </c>
      <c r="E3240" s="11" t="str">
        <f>[1]动作!$D3239</f>
        <v>分系统1BMS8SOC过低一级故障</v>
      </c>
      <c r="F3240" s="11" t="s">
        <v>177</v>
      </c>
      <c r="G3240" s="12">
        <f>[1]动作!$A3239+[1]动作!$B3239</f>
        <v>43207.487962962965</v>
      </c>
      <c r="H3240" s="12"/>
      <c r="I3240" s="11"/>
    </row>
    <row r="3241" spans="1:9" hidden="1" x14ac:dyDescent="0.3">
      <c r="A3241" s="24">
        <v>3239</v>
      </c>
      <c r="B3241" s="11" t="str">
        <f>IFERROR(INDEX({"JSNY-BJ0001-01";"JSNY-JS0022-01";"JSNY-JS0002-01"},MATCH(D3241,{"BJ_zhongyu";"JS_WX_liteer";"JS_CZ_wodefeng"},0)),"")</f>
        <v>JSNY-JS0022-01</v>
      </c>
      <c r="C3241" s="11" t="str">
        <f>IFERROR(INDEX({"北京中裕世纪大酒店";"江苏利特尔绿色包装股份有限公司";"常州市金坛沃德丰电子科技有限公司"},MATCH(D3241,{"BJ_zhongyu";"JS_WX_liteer";"JS_CZ_wodefeng"},0)),"")</f>
        <v>江苏利特尔绿色包装股份有限公司</v>
      </c>
      <c r="D3241" s="11" t="str">
        <f>[1]动作!$G3240</f>
        <v>JS_WX_liteer</v>
      </c>
      <c r="E3241" s="11" t="str">
        <f>[1]动作!$D3240</f>
        <v>分系统1BMS8SOC过低二级故障</v>
      </c>
      <c r="F3241" s="11" t="s">
        <v>177</v>
      </c>
      <c r="G3241" s="12">
        <f>[1]动作!$A3240+[1]动作!$B3240</f>
        <v>43207.487962962965</v>
      </c>
      <c r="H3241" s="12"/>
      <c r="I3241" s="11"/>
    </row>
    <row r="3242" spans="1:9" hidden="1" x14ac:dyDescent="0.3">
      <c r="A3242" s="24">
        <v>3240</v>
      </c>
      <c r="B3242" s="11" t="str">
        <f>IFERROR(INDEX({"JSNY-BJ0001-01";"JSNY-JS0022-01";"JSNY-JS0002-01"},MATCH(D3242,{"BJ_zhongyu";"JS_WX_liteer";"JS_CZ_wodefeng"},0)),"")</f>
        <v>JSNY-JS0022-01</v>
      </c>
      <c r="C3242" s="11" t="str">
        <f>IFERROR(INDEX({"北京中裕世纪大酒店";"江苏利特尔绿色包装股份有限公司";"常州市金坛沃德丰电子科技有限公司"},MATCH(D3242,{"BJ_zhongyu";"JS_WX_liteer";"JS_CZ_wodefeng"},0)),"")</f>
        <v>江苏利特尔绿色包装股份有限公司</v>
      </c>
      <c r="D3242" s="11" t="str">
        <f>[1]动作!$G3241</f>
        <v>JS_WX_liteer</v>
      </c>
      <c r="E3242" s="11" t="str">
        <f>[1]动作!$D3241</f>
        <v>分系统1BMS9SOC过低一级故障</v>
      </c>
      <c r="F3242" s="11" t="s">
        <v>177</v>
      </c>
      <c r="G3242" s="12">
        <f>[1]动作!$A3241+[1]动作!$B3241</f>
        <v>43207.490046296298</v>
      </c>
      <c r="H3242" s="12"/>
      <c r="I3242" s="11"/>
    </row>
    <row r="3243" spans="1:9" hidden="1" x14ac:dyDescent="0.3">
      <c r="A3243" s="24">
        <v>3241</v>
      </c>
      <c r="B3243" s="11" t="str">
        <f>IFERROR(INDEX({"JSNY-BJ0001-01";"JSNY-JS0022-01";"JSNY-JS0002-01"},MATCH(D3243,{"BJ_zhongyu";"JS_WX_liteer";"JS_CZ_wodefeng"},0)),"")</f>
        <v>JSNY-JS0022-01</v>
      </c>
      <c r="C3243" s="11" t="str">
        <f>IFERROR(INDEX({"北京中裕世纪大酒店";"江苏利特尔绿色包装股份有限公司";"常州市金坛沃德丰电子科技有限公司"},MATCH(D3243,{"BJ_zhongyu";"JS_WX_liteer";"JS_CZ_wodefeng"},0)),"")</f>
        <v>江苏利特尔绿色包装股份有限公司</v>
      </c>
      <c r="D3243" s="11" t="str">
        <f>[1]动作!$G3242</f>
        <v>JS_WX_liteer</v>
      </c>
      <c r="E3243" s="11" t="str">
        <f>[1]动作!$D3242</f>
        <v>分系统1BMS9SOC过低二级故障</v>
      </c>
      <c r="F3243" s="11" t="s">
        <v>177</v>
      </c>
      <c r="G3243" s="12">
        <f>[1]动作!$A3242+[1]动作!$B3242</f>
        <v>43207.490046296298</v>
      </c>
      <c r="H3243" s="12"/>
      <c r="I3243" s="11"/>
    </row>
    <row r="3244" spans="1:9" hidden="1" x14ac:dyDescent="0.3">
      <c r="A3244" s="24">
        <v>3242</v>
      </c>
      <c r="B3244" s="11" t="str">
        <f>IFERROR(INDEX({"JSNY-BJ0001-01";"JSNY-JS0022-01";"JSNY-JS0002-01"},MATCH(D3244,{"BJ_zhongyu";"JS_WX_liteer";"JS_CZ_wodefeng"},0)),"")</f>
        <v>JSNY-JS0022-01</v>
      </c>
      <c r="C3244" s="11" t="str">
        <f>IFERROR(INDEX({"北京中裕世纪大酒店";"江苏利特尔绿色包装股份有限公司";"常州市金坛沃德丰电子科技有限公司"},MATCH(D3244,{"BJ_zhongyu";"JS_WX_liteer";"JS_CZ_wodefeng"},0)),"")</f>
        <v>江苏利特尔绿色包装股份有限公司</v>
      </c>
      <c r="D3244" s="11" t="str">
        <f>[1]动作!$G3243</f>
        <v>JS_WX_liteer</v>
      </c>
      <c r="E3244" s="11" t="str">
        <f>[1]动作!$D3243</f>
        <v>分系统1BMS8单体电压过低一级故障</v>
      </c>
      <c r="F3244" s="11" t="s">
        <v>177</v>
      </c>
      <c r="G3244" s="12">
        <f>[1]动作!$A3243+[1]动作!$B3243</f>
        <v>43207.49050925926</v>
      </c>
      <c r="H3244" s="12"/>
      <c r="I3244" s="11"/>
    </row>
    <row r="3245" spans="1:9" hidden="1" x14ac:dyDescent="0.3">
      <c r="A3245" s="24">
        <v>3243</v>
      </c>
      <c r="B3245" s="11" t="str">
        <f>IFERROR(INDEX({"JSNY-BJ0001-01";"JSNY-JS0022-01";"JSNY-JS0002-01"},MATCH(D3245,{"BJ_zhongyu";"JS_WX_liteer";"JS_CZ_wodefeng"},0)),"")</f>
        <v>JSNY-JS0022-01</v>
      </c>
      <c r="C3245" s="11" t="str">
        <f>IFERROR(INDEX({"北京中裕世纪大酒店";"江苏利特尔绿色包装股份有限公司";"常州市金坛沃德丰电子科技有限公司"},MATCH(D3245,{"BJ_zhongyu";"JS_WX_liteer";"JS_CZ_wodefeng"},0)),"")</f>
        <v>江苏利特尔绿色包装股份有限公司</v>
      </c>
      <c r="D3245" s="11" t="str">
        <f>[1]动作!$G3244</f>
        <v>JS_WX_liteer</v>
      </c>
      <c r="E3245" s="11" t="str">
        <f>[1]动作!$D3244</f>
        <v>分系统1BMS8单体电压过低二级故障</v>
      </c>
      <c r="F3245" s="11" t="s">
        <v>177</v>
      </c>
      <c r="G3245" s="12">
        <f>[1]动作!$A3244+[1]动作!$B3244</f>
        <v>43207.49050925926</v>
      </c>
      <c r="H3245" s="12"/>
      <c r="I3245" s="11"/>
    </row>
    <row r="3246" spans="1:9" hidden="1" x14ac:dyDescent="0.3">
      <c r="A3246" s="24">
        <v>3244</v>
      </c>
      <c r="B3246" s="11" t="str">
        <f>IFERROR(INDEX({"JSNY-BJ0001-01";"JSNY-JS0022-01";"JSNY-JS0002-01"},MATCH(D3246,{"BJ_zhongyu";"JS_WX_liteer";"JS_CZ_wodefeng"},0)),"")</f>
        <v>JSNY-JS0022-01</v>
      </c>
      <c r="C3246" s="11" t="str">
        <f>IFERROR(INDEX({"北京中裕世纪大酒店";"江苏利特尔绿色包装股份有限公司";"常州市金坛沃德丰电子科技有限公司"},MATCH(D3246,{"BJ_zhongyu";"JS_WX_liteer";"JS_CZ_wodefeng"},0)),"")</f>
        <v>江苏利特尔绿色包装股份有限公司</v>
      </c>
      <c r="D3246" s="11" t="str">
        <f>[1]动作!$G3245</f>
        <v>JS_WX_liteer</v>
      </c>
      <c r="E3246" s="11" t="str">
        <f>[1]动作!$D3245</f>
        <v>分系统1BMS2SOC过低一级故障</v>
      </c>
      <c r="F3246" s="11" t="s">
        <v>177</v>
      </c>
      <c r="G3246" s="12">
        <f>[1]动作!$A3245+[1]动作!$B3245</f>
        <v>43207.490798611114</v>
      </c>
      <c r="H3246" s="12"/>
      <c r="I3246" s="11"/>
    </row>
    <row r="3247" spans="1:9" hidden="1" x14ac:dyDescent="0.3">
      <c r="A3247" s="24">
        <v>3245</v>
      </c>
      <c r="B3247" s="11" t="str">
        <f>IFERROR(INDEX({"JSNY-BJ0001-01";"JSNY-JS0022-01";"JSNY-JS0002-01"},MATCH(D3247,{"BJ_zhongyu";"JS_WX_liteer";"JS_CZ_wodefeng"},0)),"")</f>
        <v>JSNY-JS0022-01</v>
      </c>
      <c r="C3247" s="11" t="str">
        <f>IFERROR(INDEX({"北京中裕世纪大酒店";"江苏利特尔绿色包装股份有限公司";"常州市金坛沃德丰电子科技有限公司"},MATCH(D3247,{"BJ_zhongyu";"JS_WX_liteer";"JS_CZ_wodefeng"},0)),"")</f>
        <v>江苏利特尔绿色包装股份有限公司</v>
      </c>
      <c r="D3247" s="11" t="str">
        <f>[1]动作!$G3246</f>
        <v>JS_WX_liteer</v>
      </c>
      <c r="E3247" s="11" t="str">
        <f>[1]动作!$D3246</f>
        <v>分系统1BMS2SOC过低二级故障</v>
      </c>
      <c r="F3247" s="11" t="s">
        <v>177</v>
      </c>
      <c r="G3247" s="12">
        <f>[1]动作!$A3246+[1]动作!$B3246</f>
        <v>43207.490798611114</v>
      </c>
      <c r="H3247" s="12"/>
      <c r="I3247" s="11"/>
    </row>
    <row r="3248" spans="1:9" hidden="1" x14ac:dyDescent="0.3">
      <c r="A3248" s="24">
        <v>3246</v>
      </c>
      <c r="B3248" s="11" t="str">
        <f>IFERROR(INDEX({"JSNY-BJ0001-01";"JSNY-JS0022-01";"JSNY-JS0002-01"},MATCH(D3248,{"BJ_zhongyu";"JS_WX_liteer";"JS_CZ_wodefeng"},0)),"")</f>
        <v>JSNY-JS0022-01</v>
      </c>
      <c r="C3248" s="11" t="str">
        <f>IFERROR(INDEX({"北京中裕世纪大酒店";"江苏利特尔绿色包装股份有限公司";"常州市金坛沃德丰电子科技有限公司"},MATCH(D3248,{"BJ_zhongyu";"JS_WX_liteer";"JS_CZ_wodefeng"},0)),"")</f>
        <v>江苏利特尔绿色包装股份有限公司</v>
      </c>
      <c r="D3248" s="11" t="str">
        <f>[1]动作!$G3247</f>
        <v>JS_WX_liteer</v>
      </c>
      <c r="E3248" s="11" t="str">
        <f>[1]动作!$D3247</f>
        <v>分系统1BMS9单体电压过低一级故障</v>
      </c>
      <c r="F3248" s="11" t="s">
        <v>177</v>
      </c>
      <c r="G3248" s="12">
        <f>[1]动作!$A3247+[1]动作!$B3247</f>
        <v>43207.490914351853</v>
      </c>
      <c r="H3248" s="12"/>
      <c r="I3248" s="11"/>
    </row>
    <row r="3249" spans="1:10" hidden="1" x14ac:dyDescent="0.3">
      <c r="A3249" s="24">
        <v>3247</v>
      </c>
      <c r="B3249" s="11" t="str">
        <f>IFERROR(INDEX({"JSNY-BJ0001-01";"JSNY-JS0022-01";"JSNY-JS0002-01"},MATCH(D3249,{"BJ_zhongyu";"JS_WX_liteer";"JS_CZ_wodefeng"},0)),"")</f>
        <v>JSNY-JS0022-01</v>
      </c>
      <c r="C3249" s="11" t="str">
        <f>IFERROR(INDEX({"北京中裕世纪大酒店";"江苏利特尔绿色包装股份有限公司";"常州市金坛沃德丰电子科技有限公司"},MATCH(D3249,{"BJ_zhongyu";"JS_WX_liteer";"JS_CZ_wodefeng"},0)),"")</f>
        <v>江苏利特尔绿色包装股份有限公司</v>
      </c>
      <c r="D3249" s="11" t="str">
        <f>[1]动作!$G3248</f>
        <v>JS_WX_liteer</v>
      </c>
      <c r="E3249" s="11" t="str">
        <f>[1]动作!$D3248</f>
        <v>分系统1BMS9单体电压过低二级故障</v>
      </c>
      <c r="F3249" s="11" t="s">
        <v>177</v>
      </c>
      <c r="G3249" s="12">
        <f>[1]动作!$A3248+[1]动作!$B3248</f>
        <v>43207.490914351853</v>
      </c>
      <c r="H3249" s="12"/>
      <c r="I3249" s="11"/>
    </row>
    <row r="3250" spans="1:10" hidden="1" x14ac:dyDescent="0.3">
      <c r="A3250" s="24">
        <v>3248</v>
      </c>
      <c r="B3250" s="11" t="str">
        <f>IFERROR(INDEX({"JSNY-BJ0001-01";"JSNY-JS0022-01";"JSNY-JS0002-01"},MATCH(D3250,{"BJ_zhongyu";"JS_WX_liteer";"JS_CZ_wodefeng"},0)),"")</f>
        <v>JSNY-JS0022-01</v>
      </c>
      <c r="C3250" s="11" t="str">
        <f>IFERROR(INDEX({"北京中裕世纪大酒店";"江苏利特尔绿色包装股份有限公司";"常州市金坛沃德丰电子科技有限公司"},MATCH(D3250,{"BJ_zhongyu";"JS_WX_liteer";"JS_CZ_wodefeng"},0)),"")</f>
        <v>江苏利特尔绿色包装股份有限公司</v>
      </c>
      <c r="D3250" s="11" t="str">
        <f>[1]动作!$G3249</f>
        <v>JS_WX_liteer</v>
      </c>
      <c r="E3250" s="11" t="str">
        <f>[1]动作!$D3249</f>
        <v>分系统1BMS3单体电压过低一级故障</v>
      </c>
      <c r="F3250" s="11" t="s">
        <v>177</v>
      </c>
      <c r="G3250" s="12">
        <f>[1]动作!$A3249+[1]动作!$B3249</f>
        <v>43207.491435185184</v>
      </c>
      <c r="H3250" s="12"/>
      <c r="I3250" s="11"/>
    </row>
    <row r="3251" spans="1:10" hidden="1" x14ac:dyDescent="0.3">
      <c r="A3251" s="24">
        <v>3249</v>
      </c>
      <c r="B3251" s="11" t="str">
        <f>IFERROR(INDEX({"JSNY-BJ0001-01";"JSNY-JS0022-01";"JSNY-JS0002-01"},MATCH(D3251,{"BJ_zhongyu";"JS_WX_liteer";"JS_CZ_wodefeng"},0)),"")</f>
        <v>JSNY-JS0022-01</v>
      </c>
      <c r="C3251" s="11" t="str">
        <f>IFERROR(INDEX({"北京中裕世纪大酒店";"江苏利特尔绿色包装股份有限公司";"常州市金坛沃德丰电子科技有限公司"},MATCH(D3251,{"BJ_zhongyu";"JS_WX_liteer";"JS_CZ_wodefeng"},0)),"")</f>
        <v>江苏利特尔绿色包装股份有限公司</v>
      </c>
      <c r="D3251" s="11" t="str">
        <f>[1]动作!$G3250</f>
        <v>JS_WX_liteer</v>
      </c>
      <c r="E3251" s="11" t="str">
        <f>[1]动作!$D3250</f>
        <v>分系统1BMS3单体电压过低二级故障</v>
      </c>
      <c r="F3251" s="11" t="s">
        <v>177</v>
      </c>
      <c r="G3251" s="12">
        <f>[1]动作!$A3250+[1]动作!$B3250</f>
        <v>43207.491435185184</v>
      </c>
      <c r="H3251" s="12"/>
      <c r="I3251" s="11"/>
    </row>
    <row r="3252" spans="1:10" hidden="1" x14ac:dyDescent="0.3">
      <c r="A3252" s="25">
        <v>3250</v>
      </c>
      <c r="B3252" s="26" t="str">
        <f>IFERROR(INDEX({"JSNY-BJ0001-01";"JSNY-JS0022-01";"JSNY-JS0002-01"},MATCH(D3252,{"BJ_zhongyu";"JS_WX_liteer";"JS_CZ_wodefeng"},0)),"")</f>
        <v>JSNY-JS0022-01</v>
      </c>
      <c r="C3252" s="26" t="str">
        <f>IFERROR(INDEX({"北京中裕世纪大酒店";"江苏利特尔绿色包装股份有限公司";"常州市金坛沃德丰电子科技有限公司"},MATCH(D3252,{"BJ_zhongyu";"JS_WX_liteer";"JS_CZ_wodefeng"},0)),"")</f>
        <v>江苏利特尔绿色包装股份有限公司</v>
      </c>
      <c r="D3252" s="11" t="str">
        <f>[1]动作!$G3251</f>
        <v>JS_WX_liteer</v>
      </c>
      <c r="E3252" s="11" t="str">
        <f>[1]动作!$D3251</f>
        <v>分系统1BMS1单体电压过低一级故障</v>
      </c>
      <c r="F3252" s="11" t="s">
        <v>177</v>
      </c>
      <c r="G3252" s="12">
        <f>[1]动作!$A3251+[1]动作!$B3251</f>
        <v>43207.492418981485</v>
      </c>
      <c r="H3252" s="12"/>
      <c r="I3252" s="11"/>
    </row>
    <row r="3253" spans="1:10" hidden="1" x14ac:dyDescent="0.3">
      <c r="A3253" s="24">
        <v>3251</v>
      </c>
      <c r="B3253" s="11" t="str">
        <f>IFERROR(INDEX({"JSNY-BJ0001-01";"JSNY-JS0022-01";"JSNY-JS0002-01"},MATCH(D3253,{"BJ_zhongyu";"JS_WX_liteer";"JS_CZ_wodefeng"},0)),"")</f>
        <v>JSNY-JS0022-01</v>
      </c>
      <c r="C3253" s="11" t="str">
        <f>IFERROR(INDEX({"北京中裕世纪大酒店";"江苏利特尔绿色包装股份有限公司";"常州市金坛沃德丰电子科技有限公司"},MATCH(D3253,{"BJ_zhongyu";"JS_WX_liteer";"JS_CZ_wodefeng"},0)),"")</f>
        <v>江苏利特尔绿色包装股份有限公司</v>
      </c>
      <c r="D3253" s="11" t="str">
        <f>[1]动作!$G3252</f>
        <v>JS_WX_liteer</v>
      </c>
      <c r="E3253" s="11" t="str">
        <f>[1]动作!$D3252</f>
        <v>分系统1BMS1单体电压过低二级故障</v>
      </c>
      <c r="F3253" s="11" t="s">
        <v>177</v>
      </c>
      <c r="G3253" s="12">
        <f>[1]动作!$A3252+[1]动作!$B3252</f>
        <v>43207.492418981485</v>
      </c>
      <c r="H3253" s="12"/>
      <c r="I3253" s="11"/>
      <c r="J3253" s="34"/>
    </row>
    <row r="3254" spans="1:10" hidden="1" x14ac:dyDescent="0.3">
      <c r="A3254" s="27">
        <v>3252</v>
      </c>
      <c r="B3254" s="28" t="str">
        <f>IFERROR(INDEX({"JSNY-BJ0001-01";"JSNY-JS0022-01";"JSNY-JS0002-01"},MATCH(D3254,{"BJ_zhongyu";"JS_WX_liteer";"JS_CZ_wodefeng"},0)),"")</f>
        <v>JSNY-JS0022-01</v>
      </c>
      <c r="C3254" s="28" t="str">
        <f>IFERROR(INDEX({"北京中裕世纪大酒店";"江苏利特尔绿色包装股份有限公司";"常州市金坛沃德丰电子科技有限公司"},MATCH(D3254,{"BJ_zhongyu";"JS_WX_liteer";"JS_CZ_wodefeng"},0)),"")</f>
        <v>江苏利特尔绿色包装股份有限公司</v>
      </c>
      <c r="D3254" s="11" t="str">
        <f>[1]动作!$G3253</f>
        <v>JS_WX_liteer</v>
      </c>
      <c r="E3254" s="11" t="str">
        <f>[1]动作!$D3253</f>
        <v>分系统1BMS4单体电压过低一级故障</v>
      </c>
      <c r="F3254" s="11" t="s">
        <v>177</v>
      </c>
      <c r="G3254" s="12">
        <f>[1]动作!$A3253+[1]动作!$B3253</f>
        <v>43207.492476851854</v>
      </c>
      <c r="H3254" s="12"/>
      <c r="I3254" s="11"/>
    </row>
    <row r="3255" spans="1:10" hidden="1" x14ac:dyDescent="0.3">
      <c r="A3255" s="24">
        <v>3253</v>
      </c>
      <c r="B3255" s="11" t="str">
        <f>IFERROR(INDEX({"JSNY-BJ0001-01";"JSNY-JS0022-01";"JSNY-JS0002-01"},MATCH(D3255,{"BJ_zhongyu";"JS_WX_liteer";"JS_CZ_wodefeng"},0)),"")</f>
        <v>JSNY-JS0022-01</v>
      </c>
      <c r="C3255" s="11" t="str">
        <f>IFERROR(INDEX({"北京中裕世纪大酒店";"江苏利特尔绿色包装股份有限公司";"常州市金坛沃德丰电子科技有限公司"},MATCH(D3255,{"BJ_zhongyu";"JS_WX_liteer";"JS_CZ_wodefeng"},0)),"")</f>
        <v>江苏利特尔绿色包装股份有限公司</v>
      </c>
      <c r="D3255" s="11" t="str">
        <f>[1]动作!$G3254</f>
        <v>JS_WX_liteer</v>
      </c>
      <c r="E3255" s="11" t="str">
        <f>[1]动作!$D3254</f>
        <v>分系统1BMS4单体电压过低二级故障</v>
      </c>
      <c r="F3255" s="11" t="s">
        <v>177</v>
      </c>
      <c r="G3255" s="12">
        <f>[1]动作!$A3254+[1]动作!$B3254</f>
        <v>43207.492476851854</v>
      </c>
      <c r="H3255" s="12"/>
      <c r="I3255" s="11"/>
    </row>
    <row r="3256" spans="1:10" hidden="1" x14ac:dyDescent="0.3">
      <c r="A3256" s="24">
        <v>3254</v>
      </c>
      <c r="B3256" s="11" t="str">
        <f>IFERROR(INDEX({"JSNY-BJ0001-01";"JSNY-JS0022-01";"JSNY-JS0002-01"},MATCH(D3256,{"BJ_zhongyu";"JS_WX_liteer";"JS_CZ_wodefeng"},0)),"")</f>
        <v>JSNY-JS0022-01</v>
      </c>
      <c r="C3256" s="11" t="str">
        <f>IFERROR(INDEX({"北京中裕世纪大酒店";"江苏利特尔绿色包装股份有限公司";"常州市金坛沃德丰电子科技有限公司"},MATCH(D3256,{"BJ_zhongyu";"JS_WX_liteer";"JS_CZ_wodefeng"},0)),"")</f>
        <v>江苏利特尔绿色包装股份有限公司</v>
      </c>
      <c r="D3256" s="11" t="str">
        <f>[1]动作!$G3255</f>
        <v>JS_WX_liteer</v>
      </c>
      <c r="E3256" s="11" t="str">
        <f>[1]动作!$D3255</f>
        <v>分系统1BMS1SOC过低一级故障</v>
      </c>
      <c r="F3256" s="11" t="s">
        <v>177</v>
      </c>
      <c r="G3256" s="12">
        <f>[1]动作!$A3255+[1]动作!$B3255</f>
        <v>43207.492592592593</v>
      </c>
      <c r="H3256" s="12"/>
      <c r="I3256" s="11"/>
    </row>
    <row r="3257" spans="1:10" hidden="1" x14ac:dyDescent="0.3">
      <c r="A3257" s="24">
        <v>3255</v>
      </c>
      <c r="B3257" s="11" t="str">
        <f>IFERROR(INDEX({"JSNY-BJ0001-01";"JSNY-JS0022-01";"JSNY-JS0002-01"},MATCH(D3257,{"BJ_zhongyu";"JS_WX_liteer";"JS_CZ_wodefeng"},0)),"")</f>
        <v>JSNY-JS0022-01</v>
      </c>
      <c r="C3257" s="11" t="str">
        <f>IFERROR(INDEX({"北京中裕世纪大酒店";"江苏利特尔绿色包装股份有限公司";"常州市金坛沃德丰电子科技有限公司"},MATCH(D3257,{"BJ_zhongyu";"JS_WX_liteer";"JS_CZ_wodefeng"},0)),"")</f>
        <v>江苏利特尔绿色包装股份有限公司</v>
      </c>
      <c r="D3257" s="11" t="str">
        <f>[1]动作!$G3256</f>
        <v>JS_WX_liteer</v>
      </c>
      <c r="E3257" s="11" t="str">
        <f>[1]动作!$D3256</f>
        <v>分系统1BMS1SOC过低二级故障</v>
      </c>
      <c r="F3257" s="11" t="s">
        <v>177</v>
      </c>
      <c r="G3257" s="12">
        <f>[1]动作!$A3256+[1]动作!$B3256</f>
        <v>43207.492592592593</v>
      </c>
      <c r="H3257" s="12"/>
      <c r="I3257" s="11"/>
    </row>
    <row r="3258" spans="1:10" hidden="1" x14ac:dyDescent="0.3">
      <c r="A3258" s="24">
        <v>3256</v>
      </c>
      <c r="B3258" s="11" t="str">
        <f>IFERROR(INDEX({"JSNY-BJ0001-01";"JSNY-JS0022-01";"JSNY-JS0002-01"},MATCH(D3258,{"BJ_zhongyu";"JS_WX_liteer";"JS_CZ_wodefeng"},0)),"")</f>
        <v>JSNY-JS0022-01</v>
      </c>
      <c r="C3258" s="11" t="str">
        <f>IFERROR(INDEX({"北京中裕世纪大酒店";"江苏利特尔绿色包装股份有限公司";"常州市金坛沃德丰电子科技有限公司"},MATCH(D3258,{"BJ_zhongyu";"JS_WX_liteer";"JS_CZ_wodefeng"},0)),"")</f>
        <v>江苏利特尔绿色包装股份有限公司</v>
      </c>
      <c r="D3258" s="11" t="str">
        <f>[1]动作!$G3257</f>
        <v>JS_WX_liteer</v>
      </c>
      <c r="E3258" s="11" t="str">
        <f>[1]动作!$D3257</f>
        <v>分系统1BMS5SOC过低一级故障</v>
      </c>
      <c r="F3258" s="11" t="s">
        <v>177</v>
      </c>
      <c r="G3258" s="12">
        <f>[1]动作!$A3257+[1]动作!$B3257</f>
        <v>43207.492708333331</v>
      </c>
      <c r="H3258" s="12"/>
      <c r="I3258" s="11"/>
    </row>
    <row r="3259" spans="1:10" hidden="1" x14ac:dyDescent="0.3">
      <c r="A3259" s="24">
        <v>3257</v>
      </c>
      <c r="B3259" s="11" t="str">
        <f>IFERROR(INDEX({"JSNY-BJ0001-01";"JSNY-JS0022-01";"JSNY-JS0002-01"},MATCH(D3259,{"BJ_zhongyu";"JS_WX_liteer";"JS_CZ_wodefeng"},0)),"")</f>
        <v>JSNY-JS0022-01</v>
      </c>
      <c r="C3259" s="11" t="str">
        <f>IFERROR(INDEX({"北京中裕世纪大酒店";"江苏利特尔绿色包装股份有限公司";"常州市金坛沃德丰电子科技有限公司"},MATCH(D3259,{"BJ_zhongyu";"JS_WX_liteer";"JS_CZ_wodefeng"},0)),"")</f>
        <v>江苏利特尔绿色包装股份有限公司</v>
      </c>
      <c r="D3259" s="11" t="str">
        <f>[1]动作!$G3258</f>
        <v>JS_WX_liteer</v>
      </c>
      <c r="E3259" s="11" t="str">
        <f>[1]动作!$D3258</f>
        <v>分系统1BMS5SOC过低二级故障</v>
      </c>
      <c r="F3259" s="11" t="s">
        <v>177</v>
      </c>
      <c r="G3259" s="12">
        <f>[1]动作!$A3258+[1]动作!$B3258</f>
        <v>43207.492708333331</v>
      </c>
      <c r="H3259" s="12"/>
      <c r="I3259" s="11"/>
    </row>
    <row r="3260" spans="1:10" hidden="1" x14ac:dyDescent="0.3">
      <c r="A3260" s="24">
        <v>3258</v>
      </c>
      <c r="B3260" s="11" t="str">
        <f>IFERROR(INDEX({"JSNY-BJ0001-01";"JSNY-JS0022-01";"JSNY-JS0002-01"},MATCH(D3260,{"BJ_zhongyu";"JS_WX_liteer";"JS_CZ_wodefeng"},0)),"")</f>
        <v>JSNY-JS0022-01</v>
      </c>
      <c r="C3260" s="11" t="str">
        <f>IFERROR(INDEX({"北京中裕世纪大酒店";"江苏利特尔绿色包装股份有限公司";"常州市金坛沃德丰电子科技有限公司"},MATCH(D3260,{"BJ_zhongyu";"JS_WX_liteer";"JS_CZ_wodefeng"},0)),"")</f>
        <v>江苏利特尔绿色包装股份有限公司</v>
      </c>
      <c r="D3260" s="11" t="str">
        <f>[1]动作!$G3259</f>
        <v>JS_WX_liteer</v>
      </c>
      <c r="E3260" s="11" t="str">
        <f>[1]动作!$D3259</f>
        <v>分系统1BMS2单体电压过低一级故障</v>
      </c>
      <c r="F3260" s="11" t="s">
        <v>177</v>
      </c>
      <c r="G3260" s="12">
        <f>[1]动作!$A3259+[1]动作!$B3259</f>
        <v>43207.493055555555</v>
      </c>
      <c r="H3260" s="37"/>
      <c r="I3260" s="11"/>
    </row>
    <row r="3261" spans="1:10" hidden="1" x14ac:dyDescent="0.3">
      <c r="A3261" s="24">
        <v>3259</v>
      </c>
      <c r="B3261" s="11" t="str">
        <f>IFERROR(INDEX({"JSNY-BJ0001-01";"JSNY-JS0022-01";"JSNY-JS0002-01"},MATCH(D3261,{"BJ_zhongyu";"JS_WX_liteer";"JS_CZ_wodefeng"},0)),"")</f>
        <v>JSNY-JS0022-01</v>
      </c>
      <c r="C3261" s="11" t="str">
        <f>IFERROR(INDEX({"北京中裕世纪大酒店";"江苏利特尔绿色包装股份有限公司";"常州市金坛沃德丰电子科技有限公司"},MATCH(D3261,{"BJ_zhongyu";"JS_WX_liteer";"JS_CZ_wodefeng"},0)),"")</f>
        <v>江苏利特尔绿色包装股份有限公司</v>
      </c>
      <c r="D3261" s="11" t="str">
        <f>[1]动作!$G3260</f>
        <v>JS_WX_liteer</v>
      </c>
      <c r="E3261" s="11" t="str">
        <f>[1]动作!$D3260</f>
        <v>分系统1BMS2单体电压过低二级故障</v>
      </c>
      <c r="F3261" s="11" t="s">
        <v>177</v>
      </c>
      <c r="G3261" s="12">
        <f>[1]动作!$A3260+[1]动作!$B3260</f>
        <v>43207.493055555555</v>
      </c>
      <c r="H3261" s="12"/>
      <c r="I3261" s="11"/>
    </row>
    <row r="3262" spans="1:10" hidden="1" x14ac:dyDescent="0.3">
      <c r="A3262" s="24">
        <v>3260</v>
      </c>
      <c r="B3262" s="11" t="str">
        <f>IFERROR(INDEX({"JSNY-BJ0001-01";"JSNY-JS0022-01";"JSNY-JS0002-01"},MATCH(D3262,{"BJ_zhongyu";"JS_WX_liteer";"JS_CZ_wodefeng"},0)),"")</f>
        <v>JSNY-JS0022-01</v>
      </c>
      <c r="C3262" s="11" t="str">
        <f>IFERROR(INDEX({"北京中裕世纪大酒店";"江苏利特尔绿色包装股份有限公司";"常州市金坛沃德丰电子科技有限公司"},MATCH(D3262,{"BJ_zhongyu";"JS_WX_liteer";"JS_CZ_wodefeng"},0)),"")</f>
        <v>江苏利特尔绿色包装股份有限公司</v>
      </c>
      <c r="D3262" s="11" t="str">
        <f>[1]动作!$G3261</f>
        <v>JS_WX_liteer</v>
      </c>
      <c r="E3262" s="11" t="str">
        <f>[1]动作!$D3261</f>
        <v>分系统1BMS7单体电压过低一级故障</v>
      </c>
      <c r="F3262" s="11" t="s">
        <v>177</v>
      </c>
      <c r="G3262" s="12">
        <f>[1]动作!$A3261+[1]动作!$B3261</f>
        <v>43207.493113425924</v>
      </c>
      <c r="H3262" s="12"/>
      <c r="I3262" s="11"/>
    </row>
    <row r="3263" spans="1:10" hidden="1" x14ac:dyDescent="0.3">
      <c r="A3263" s="24">
        <v>3261</v>
      </c>
      <c r="B3263" s="11" t="str">
        <f>IFERROR(INDEX({"JSNY-BJ0001-01";"JSNY-JS0022-01";"JSNY-JS0002-01"},MATCH(D3263,{"BJ_zhongyu";"JS_WX_liteer";"JS_CZ_wodefeng"},0)),"")</f>
        <v>JSNY-JS0022-01</v>
      </c>
      <c r="C3263" s="11" t="str">
        <f>IFERROR(INDEX({"北京中裕世纪大酒店";"江苏利特尔绿色包装股份有限公司";"常州市金坛沃德丰电子科技有限公司"},MATCH(D3263,{"BJ_zhongyu";"JS_WX_liteer";"JS_CZ_wodefeng"},0)),"")</f>
        <v>江苏利特尔绿色包装股份有限公司</v>
      </c>
      <c r="D3263" s="11" t="str">
        <f>[1]动作!$G3262</f>
        <v>JS_WX_liteer</v>
      </c>
      <c r="E3263" s="11" t="str">
        <f>[1]动作!$D3262</f>
        <v>分系统1BMS7单体电压过低二级故障</v>
      </c>
      <c r="F3263" s="11" t="s">
        <v>177</v>
      </c>
      <c r="G3263" s="12">
        <f>[1]动作!$A3262+[1]动作!$B3262</f>
        <v>43207.493113425924</v>
      </c>
      <c r="H3263" s="12"/>
      <c r="I3263" s="11"/>
    </row>
    <row r="3264" spans="1:10" hidden="1" x14ac:dyDescent="0.3">
      <c r="A3264" s="24">
        <v>3262</v>
      </c>
      <c r="B3264" s="11" t="str">
        <f>IFERROR(INDEX({"JSNY-BJ0001-01";"JSNY-JS0022-01";"JSNY-JS0002-01"},MATCH(D3264,{"BJ_zhongyu";"JS_WX_liteer";"JS_CZ_wodefeng"},0)),"")</f>
        <v>JSNY-JS0022-01</v>
      </c>
      <c r="C3264" s="11" t="str">
        <f>IFERROR(INDEX({"北京中裕世纪大酒店";"江苏利特尔绿色包装股份有限公司";"常州市金坛沃德丰电子科技有限公司"},MATCH(D3264,{"BJ_zhongyu";"JS_WX_liteer";"JS_CZ_wodefeng"},0)),"")</f>
        <v>江苏利特尔绿色包装股份有限公司</v>
      </c>
      <c r="D3264" s="11" t="str">
        <f>[1]动作!$G3263</f>
        <v>JS_WX_liteer</v>
      </c>
      <c r="E3264" s="11" t="str">
        <f>[1]动作!$D3263</f>
        <v>分系统1BMS6单体电压过低一级故障</v>
      </c>
      <c r="F3264" s="11" t="s">
        <v>177</v>
      </c>
      <c r="G3264" s="12">
        <f>[1]动作!$A3263+[1]动作!$B3263</f>
        <v>43207.493460648147</v>
      </c>
      <c r="H3264" s="12"/>
      <c r="I3264" s="11"/>
    </row>
    <row r="3265" spans="1:9" hidden="1" x14ac:dyDescent="0.3">
      <c r="A3265" s="24">
        <v>3263</v>
      </c>
      <c r="B3265" s="11" t="str">
        <f>IFERROR(INDEX({"JSNY-BJ0001-01";"JSNY-JS0022-01";"JSNY-JS0002-01"},MATCH(D3265,{"BJ_zhongyu";"JS_WX_liteer";"JS_CZ_wodefeng"},0)),"")</f>
        <v>JSNY-JS0022-01</v>
      </c>
      <c r="C3265" s="11" t="str">
        <f>IFERROR(INDEX({"北京中裕世纪大酒店";"江苏利特尔绿色包装股份有限公司";"常州市金坛沃德丰电子科技有限公司"},MATCH(D3265,{"BJ_zhongyu";"JS_WX_liteer";"JS_CZ_wodefeng"},0)),"")</f>
        <v>江苏利特尔绿色包装股份有限公司</v>
      </c>
      <c r="D3265" s="11" t="str">
        <f>[1]动作!$G3264</f>
        <v>JS_WX_liteer</v>
      </c>
      <c r="E3265" s="11" t="str">
        <f>[1]动作!$D3264</f>
        <v>分系统1BMS6单体电压过低二级故障</v>
      </c>
      <c r="F3265" s="11" t="s">
        <v>177</v>
      </c>
      <c r="G3265" s="12">
        <f>[1]动作!$A3264+[1]动作!$B3264</f>
        <v>43207.493460648147</v>
      </c>
      <c r="H3265" s="12"/>
      <c r="I3265" s="11"/>
    </row>
    <row r="3266" spans="1:9" hidden="1" x14ac:dyDescent="0.3">
      <c r="A3266" s="24">
        <v>3264</v>
      </c>
      <c r="B3266" s="11" t="str">
        <f>IFERROR(INDEX({"JSNY-BJ0001-01";"JSNY-JS0022-01";"JSNY-JS0002-01"},MATCH(D3266,{"BJ_zhongyu";"JS_WX_liteer";"JS_CZ_wodefeng"},0)),"")</f>
        <v>JSNY-JS0022-01</v>
      </c>
      <c r="C3266" s="11" t="str">
        <f>IFERROR(INDEX({"北京中裕世纪大酒店";"江苏利特尔绿色包装股份有限公司";"常州市金坛沃德丰电子科技有限公司"},MATCH(D3266,{"BJ_zhongyu";"JS_WX_liteer";"JS_CZ_wodefeng"},0)),"")</f>
        <v>江苏利特尔绿色包装股份有限公司</v>
      </c>
      <c r="D3266" s="11" t="str">
        <f>[1]动作!$G3265</f>
        <v>JS_WX_liteer</v>
      </c>
      <c r="E3266" s="11" t="str">
        <f>[1]动作!$D3265</f>
        <v>分系统1BMS5单体电压过低一级故障</v>
      </c>
      <c r="F3266" s="11" t="s">
        <v>177</v>
      </c>
      <c r="G3266" s="12">
        <f>[1]动作!$A3265+[1]动作!$B3265</f>
        <v>43207.493518518517</v>
      </c>
      <c r="H3266" s="12"/>
      <c r="I3266" s="11"/>
    </row>
    <row r="3267" spans="1:9" hidden="1" x14ac:dyDescent="0.3">
      <c r="A3267" s="24">
        <v>3265</v>
      </c>
      <c r="B3267" s="11" t="str">
        <f>IFERROR(INDEX({"JSNY-BJ0001-01";"JSNY-JS0022-01";"JSNY-JS0002-01"},MATCH(D3267,{"BJ_zhongyu";"JS_WX_liteer";"JS_CZ_wodefeng"},0)),"")</f>
        <v>JSNY-JS0022-01</v>
      </c>
      <c r="C3267" s="11" t="str">
        <f>IFERROR(INDEX({"北京中裕世纪大酒店";"江苏利特尔绿色包装股份有限公司";"常州市金坛沃德丰电子科技有限公司"},MATCH(D3267,{"BJ_zhongyu";"JS_WX_liteer";"JS_CZ_wodefeng"},0)),"")</f>
        <v>江苏利特尔绿色包装股份有限公司</v>
      </c>
      <c r="D3267" s="11" t="str">
        <f>[1]动作!$G3266</f>
        <v>JS_WX_liteer</v>
      </c>
      <c r="E3267" s="11" t="str">
        <f>[1]动作!$D3266</f>
        <v>分系统1BMS5单体电压过低二级故障</v>
      </c>
      <c r="F3267" s="11" t="s">
        <v>177</v>
      </c>
      <c r="G3267" s="12">
        <f>[1]动作!$A3266+[1]动作!$B3266</f>
        <v>43207.493518518517</v>
      </c>
      <c r="H3267" s="12"/>
      <c r="I3267" s="11"/>
    </row>
    <row r="3268" spans="1:9" hidden="1" x14ac:dyDescent="0.3">
      <c r="A3268" s="24">
        <v>3266</v>
      </c>
      <c r="B3268" s="11" t="str">
        <f>IFERROR(INDEX({"JSNY-BJ0001-01";"JSNY-JS0022-01";"JSNY-JS0002-01"},MATCH(D3268,{"BJ_zhongyu";"JS_WX_liteer";"JS_CZ_wodefeng"},0)),"")</f>
        <v>JSNY-JS0002-01</v>
      </c>
      <c r="C3268" s="11" t="str">
        <f>IFERROR(INDEX({"北京中裕世纪大酒店";"江苏利特尔绿色包装股份有限公司";"常州市金坛沃德丰电子科技有限公司"},MATCH(D3268,{"BJ_zhongyu";"JS_WX_liteer";"JS_CZ_wodefeng"},0)),"")</f>
        <v>常州市金坛沃德丰电子科技有限公司</v>
      </c>
      <c r="D3268" s="11" t="str">
        <f>[1]动作!$G3267</f>
        <v>JS_CZ_wodefeng</v>
      </c>
      <c r="E3268" s="11" t="str">
        <f>[1]动作!$D3267</f>
        <v>分系统1BMS1SOC过低一级故障</v>
      </c>
      <c r="F3268" s="11" t="s">
        <v>177</v>
      </c>
      <c r="G3268" s="12">
        <f>[1]动作!$A3267+[1]动作!$B3267</f>
        <v>43207.499837962961</v>
      </c>
      <c r="H3268" s="12"/>
      <c r="I3268" s="11"/>
    </row>
    <row r="3269" spans="1:9" hidden="1" x14ac:dyDescent="0.3">
      <c r="A3269" s="24">
        <v>3267</v>
      </c>
      <c r="B3269" s="11" t="str">
        <f>IFERROR(INDEX({"JSNY-BJ0001-01";"JSNY-JS0022-01";"JSNY-JS0002-01"},MATCH(D3269,{"BJ_zhongyu";"JS_WX_liteer";"JS_CZ_wodefeng"},0)),"")</f>
        <v>JSNY-JS0002-01</v>
      </c>
      <c r="C3269" s="11" t="str">
        <f>IFERROR(INDEX({"北京中裕世纪大酒店";"江苏利特尔绿色包装股份有限公司";"常州市金坛沃德丰电子科技有限公司"},MATCH(D3269,{"BJ_zhongyu";"JS_WX_liteer";"JS_CZ_wodefeng"},0)),"")</f>
        <v>常州市金坛沃德丰电子科技有限公司</v>
      </c>
      <c r="D3269" s="11" t="str">
        <f>[1]动作!$G3268</f>
        <v>JS_CZ_wodefeng</v>
      </c>
      <c r="E3269" s="11" t="str">
        <f>[1]动作!$D3268</f>
        <v>分系统1BMS2SOC过低一级故障</v>
      </c>
      <c r="F3269" s="11" t="s">
        <v>177</v>
      </c>
      <c r="G3269" s="12">
        <f>[1]动作!$A3268+[1]动作!$B3268</f>
        <v>43207.499837962961</v>
      </c>
      <c r="H3269" s="12"/>
      <c r="I3269" s="11"/>
    </row>
    <row r="3270" spans="1:9" hidden="1" x14ac:dyDescent="0.3">
      <c r="A3270" s="24">
        <v>3268</v>
      </c>
      <c r="B3270" s="11" t="str">
        <f>IFERROR(INDEX({"JSNY-BJ0001-01";"JSNY-JS0022-01";"JSNY-JS0002-01"},MATCH(D3270,{"BJ_zhongyu";"JS_WX_liteer";"JS_CZ_wodefeng"},0)),"")</f>
        <v>JSNY-JS0002-01</v>
      </c>
      <c r="C3270" s="11" t="str">
        <f>IFERROR(INDEX({"北京中裕世纪大酒店";"江苏利特尔绿色包装股份有限公司";"常州市金坛沃德丰电子科技有限公司"},MATCH(D3270,{"BJ_zhongyu";"JS_WX_liteer";"JS_CZ_wodefeng"},0)),"")</f>
        <v>常州市金坛沃德丰电子科技有限公司</v>
      </c>
      <c r="D3270" s="11" t="str">
        <f>[1]动作!$G3269</f>
        <v>JS_CZ_wodefeng</v>
      </c>
      <c r="E3270" s="11" t="str">
        <f>[1]动作!$D3269</f>
        <v>分系统1BMS4SOC过低一级故障</v>
      </c>
      <c r="F3270" s="11" t="s">
        <v>177</v>
      </c>
      <c r="G3270" s="12">
        <f>[1]动作!$A3269+[1]动作!$B3269</f>
        <v>43207.499837962961</v>
      </c>
      <c r="H3270" s="12"/>
      <c r="I3270" s="11"/>
    </row>
    <row r="3271" spans="1:9" hidden="1" x14ac:dyDescent="0.3">
      <c r="A3271" s="24">
        <v>3269</v>
      </c>
      <c r="B3271" s="11" t="str">
        <f>IFERROR(INDEX({"JSNY-BJ0001-01";"JSNY-JS0022-01";"JSNY-JS0002-01"},MATCH(D3271,{"BJ_zhongyu";"JS_WX_liteer";"JS_CZ_wodefeng"},0)),"")</f>
        <v>JSNY-JS0002-01</v>
      </c>
      <c r="C3271" s="11" t="str">
        <f>IFERROR(INDEX({"北京中裕世纪大酒店";"江苏利特尔绿色包装股份有限公司";"常州市金坛沃德丰电子科技有限公司"},MATCH(D3271,{"BJ_zhongyu";"JS_WX_liteer";"JS_CZ_wodefeng"},0)),"")</f>
        <v>常州市金坛沃德丰电子科技有限公司</v>
      </c>
      <c r="D3271" s="11" t="str">
        <f>[1]动作!$G3270</f>
        <v>JS_CZ_wodefeng</v>
      </c>
      <c r="E3271" s="11" t="str">
        <f>[1]动作!$D3270</f>
        <v>分系统1BMS6SOC过低一级故障</v>
      </c>
      <c r="F3271" s="11" t="s">
        <v>177</v>
      </c>
      <c r="G3271" s="12">
        <f>[1]动作!$A3270+[1]动作!$B3270</f>
        <v>43207.499837962961</v>
      </c>
      <c r="H3271" s="12"/>
      <c r="I3271" s="11"/>
    </row>
    <row r="3272" spans="1:9" hidden="1" x14ac:dyDescent="0.3">
      <c r="A3272" s="24">
        <v>3270</v>
      </c>
      <c r="B3272" s="11" t="str">
        <f>IFERROR(INDEX({"JSNY-BJ0001-01";"JSNY-JS0022-01";"JSNY-JS0002-01"},MATCH(D3272,{"BJ_zhongyu";"JS_WX_liteer";"JS_CZ_wodefeng"},0)),"")</f>
        <v>JSNY-BJ0001-01</v>
      </c>
      <c r="C3272" s="11" t="str">
        <f>IFERROR(INDEX({"北京中裕世纪大酒店";"江苏利特尔绿色包装股份有限公司";"常州市金坛沃德丰电子科技有限公司"},MATCH(D3272,{"BJ_zhongyu";"JS_WX_liteer";"JS_CZ_wodefeng"},0)),"")</f>
        <v>北京中裕世纪大酒店</v>
      </c>
      <c r="D3272" s="11" t="str">
        <f>[1]动作!$G3271</f>
        <v>BJ_zhongyu</v>
      </c>
      <c r="E3272" s="11" t="str">
        <f>[1]动作!$D3271</f>
        <v>分系统4告警状态</v>
      </c>
      <c r="F3272" s="11" t="s">
        <v>178</v>
      </c>
      <c r="G3272" s="12">
        <f>[1]动作!$A3271+[1]动作!$B3271</f>
        <v>43207.748831018522</v>
      </c>
      <c r="H3272" s="12"/>
      <c r="I3272" s="11"/>
    </row>
    <row r="3273" spans="1:9" hidden="1" x14ac:dyDescent="0.3">
      <c r="A3273" s="24">
        <v>3271</v>
      </c>
      <c r="B3273" s="11" t="str">
        <f>IFERROR(INDEX({"JSNY-BJ0001-01";"JSNY-JS0022-01";"JSNY-JS0002-01"},MATCH(D3273,{"BJ_zhongyu";"JS_WX_liteer";"JS_CZ_wodefeng"},0)),"")</f>
        <v>JSNY-BJ0001-01</v>
      </c>
      <c r="C3273" s="11" t="str">
        <f>IFERROR(INDEX({"北京中裕世纪大酒店";"江苏利特尔绿色包装股份有限公司";"常州市金坛沃德丰电子科技有限公司"},MATCH(D3273,{"BJ_zhongyu";"JS_WX_liteer";"JS_CZ_wodefeng"},0)),"")</f>
        <v>北京中裕世纪大酒店</v>
      </c>
      <c r="D3273" s="11" t="str">
        <f>[1]动作!$G3272</f>
        <v>BJ_zhongyu</v>
      </c>
      <c r="E3273" s="11" t="str">
        <f>[1]动作!$D3272</f>
        <v>分系统4PCS告警状态</v>
      </c>
      <c r="F3273" s="11" t="s">
        <v>176</v>
      </c>
      <c r="G3273" s="12">
        <f>[1]动作!$A3272+[1]动作!$B3272</f>
        <v>43207.748831018522</v>
      </c>
      <c r="H3273" s="12"/>
      <c r="I3273" s="11"/>
    </row>
    <row r="3274" spans="1:9" hidden="1" x14ac:dyDescent="0.3">
      <c r="A3274" s="24">
        <v>3272</v>
      </c>
      <c r="B3274" s="11" t="str">
        <f>IFERROR(INDEX({"JSNY-BJ0001-01";"JSNY-JS0022-01";"JSNY-JS0002-01"},MATCH(D3274,{"BJ_zhongyu";"JS_WX_liteer";"JS_CZ_wodefeng"},0)),"")</f>
        <v>JSNY-JS0002-01</v>
      </c>
      <c r="C3274" s="11" t="str">
        <f>IFERROR(INDEX({"北京中裕世纪大酒店";"江苏利特尔绿色包装股份有限公司";"常州市金坛沃德丰电子科技有限公司"},MATCH(D3274,{"BJ_zhongyu";"JS_WX_liteer";"JS_CZ_wodefeng"},0)),"")</f>
        <v>常州市金坛沃德丰电子科技有限公司</v>
      </c>
      <c r="D3274" s="11" t="str">
        <f>[1]动作!$G3273</f>
        <v>JS_CZ_wodefeng</v>
      </c>
      <c r="E3274" s="11" t="str">
        <f>[1]动作!$D3273</f>
        <v>分系统1BMS1总电压过低一级故障</v>
      </c>
      <c r="F3274" s="11" t="s">
        <v>177</v>
      </c>
      <c r="G3274" s="12">
        <f>[1]动作!$A3273+[1]动作!$B3273</f>
        <v>43207.813750000001</v>
      </c>
      <c r="H3274" s="12"/>
      <c r="I3274" s="11"/>
    </row>
    <row r="3275" spans="1:9" hidden="1" x14ac:dyDescent="0.3">
      <c r="A3275" s="24">
        <v>3273</v>
      </c>
      <c r="B3275" s="11" t="str">
        <f>IFERROR(INDEX({"JSNY-BJ0001-01";"JSNY-JS0022-01";"JSNY-JS0002-01"},MATCH(D3275,{"BJ_zhongyu";"JS_WX_liteer";"JS_CZ_wodefeng"},0)),"")</f>
        <v>JSNY-JS0002-01</v>
      </c>
      <c r="C3275" s="11" t="str">
        <f>IFERROR(INDEX({"北京中裕世纪大酒店";"江苏利特尔绿色包装股份有限公司";"常州市金坛沃德丰电子科技有限公司"},MATCH(D3275,{"BJ_zhongyu";"JS_WX_liteer";"JS_CZ_wodefeng"},0)),"")</f>
        <v>常州市金坛沃德丰电子科技有限公司</v>
      </c>
      <c r="D3275" s="11" t="str">
        <f>[1]动作!$G3274</f>
        <v>JS_CZ_wodefeng</v>
      </c>
      <c r="E3275" s="11" t="str">
        <f>[1]动作!$D3274</f>
        <v>分系统1BMS1总电压过低二级故障</v>
      </c>
      <c r="F3275" s="11" t="s">
        <v>177</v>
      </c>
      <c r="G3275" s="12">
        <f>[1]动作!$A3274+[1]动作!$B3274</f>
        <v>43207.813750000001</v>
      </c>
      <c r="H3275" s="12"/>
      <c r="I3275" s="11"/>
    </row>
    <row r="3276" spans="1:9" hidden="1" x14ac:dyDescent="0.3">
      <c r="A3276" s="24">
        <v>3274</v>
      </c>
      <c r="B3276" s="11" t="str">
        <f>IFERROR(INDEX({"JSNY-BJ0001-01";"JSNY-JS0022-01";"JSNY-JS0002-01"},MATCH(D3276,{"BJ_zhongyu";"JS_WX_liteer";"JS_CZ_wodefeng"},0)),"")</f>
        <v>JSNY-JS0002-01</v>
      </c>
      <c r="C3276" s="11" t="str">
        <f>IFERROR(INDEX({"北京中裕世纪大酒店";"江苏利特尔绿色包装股份有限公司";"常州市金坛沃德丰电子科技有限公司"},MATCH(D3276,{"BJ_zhongyu";"JS_WX_liteer";"JS_CZ_wodefeng"},0)),"")</f>
        <v>常州市金坛沃德丰电子科技有限公司</v>
      </c>
      <c r="D3276" s="11" t="str">
        <f>[1]动作!$G3275</f>
        <v>JS_CZ_wodefeng</v>
      </c>
      <c r="E3276" s="11" t="str">
        <f>[1]动作!$D3275</f>
        <v>分系统1BMS3总电压过低一级故障</v>
      </c>
      <c r="F3276" s="11" t="s">
        <v>177</v>
      </c>
      <c r="G3276" s="12">
        <f>[1]动作!$A3275+[1]动作!$B3275</f>
        <v>43207.814108796294</v>
      </c>
      <c r="H3276" s="12"/>
      <c r="I3276" s="11"/>
    </row>
    <row r="3277" spans="1:9" hidden="1" x14ac:dyDescent="0.3">
      <c r="A3277" s="24">
        <v>3275</v>
      </c>
      <c r="B3277" s="11" t="str">
        <f>IFERROR(INDEX({"JSNY-BJ0001-01";"JSNY-JS0022-01";"JSNY-JS0002-01"},MATCH(D3277,{"BJ_zhongyu";"JS_WX_liteer";"JS_CZ_wodefeng"},0)),"")</f>
        <v>JSNY-JS0002-01</v>
      </c>
      <c r="C3277" s="11" t="str">
        <f>IFERROR(INDEX({"北京中裕世纪大酒店";"江苏利特尔绿色包装股份有限公司";"常州市金坛沃德丰电子科技有限公司"},MATCH(D3277,{"BJ_zhongyu";"JS_WX_liteer";"JS_CZ_wodefeng"},0)),"")</f>
        <v>常州市金坛沃德丰电子科技有限公司</v>
      </c>
      <c r="D3277" s="11" t="str">
        <f>[1]动作!$G3276</f>
        <v>JS_CZ_wodefeng</v>
      </c>
      <c r="E3277" s="11" t="str">
        <f>[1]动作!$D3276</f>
        <v>分系统1BMS3总电压过低二级故障</v>
      </c>
      <c r="F3277" s="11" t="s">
        <v>177</v>
      </c>
      <c r="G3277" s="12">
        <f>[1]动作!$A3276+[1]动作!$B3276</f>
        <v>43207.814108796294</v>
      </c>
      <c r="H3277" s="12"/>
      <c r="I3277" s="11"/>
    </row>
    <row r="3278" spans="1:9" hidden="1" x14ac:dyDescent="0.3">
      <c r="A3278" s="24">
        <v>3276</v>
      </c>
      <c r="B3278" s="11" t="str">
        <f>IFERROR(INDEX({"JSNY-BJ0001-01";"JSNY-JS0022-01";"JSNY-JS0002-01"},MATCH(D3278,{"BJ_zhongyu";"JS_WX_liteer";"JS_CZ_wodefeng"},0)),"")</f>
        <v>JSNY-JS0002-01</v>
      </c>
      <c r="C3278" s="11" t="str">
        <f>IFERROR(INDEX({"北京中裕世纪大酒店";"江苏利特尔绿色包装股份有限公司";"常州市金坛沃德丰电子科技有限公司"},MATCH(D3278,{"BJ_zhongyu";"JS_WX_liteer";"JS_CZ_wodefeng"},0)),"")</f>
        <v>常州市金坛沃德丰电子科技有限公司</v>
      </c>
      <c r="D3278" s="11" t="str">
        <f>[1]动作!$G3277</f>
        <v>JS_CZ_wodefeng</v>
      </c>
      <c r="E3278" s="11" t="str">
        <f>[1]动作!$D3277</f>
        <v>分系统1BMS6总电压过低一级故障</v>
      </c>
      <c r="F3278" s="11" t="s">
        <v>177</v>
      </c>
      <c r="G3278" s="12">
        <f>[1]动作!$A3277+[1]动作!$B3277</f>
        <v>43207.814502314817</v>
      </c>
      <c r="H3278" s="12"/>
      <c r="I3278" s="11"/>
    </row>
    <row r="3279" spans="1:9" hidden="1" x14ac:dyDescent="0.3">
      <c r="A3279" s="24">
        <v>3277</v>
      </c>
      <c r="B3279" s="11" t="str">
        <f>IFERROR(INDEX({"JSNY-BJ0001-01";"JSNY-JS0022-01";"JSNY-JS0002-01"},MATCH(D3279,{"BJ_zhongyu";"JS_WX_liteer";"JS_CZ_wodefeng"},0)),"")</f>
        <v>JSNY-JS0002-01</v>
      </c>
      <c r="C3279" s="11" t="str">
        <f>IFERROR(INDEX({"北京中裕世纪大酒店";"江苏利特尔绿色包装股份有限公司";"常州市金坛沃德丰电子科技有限公司"},MATCH(D3279,{"BJ_zhongyu";"JS_WX_liteer";"JS_CZ_wodefeng"},0)),"")</f>
        <v>常州市金坛沃德丰电子科技有限公司</v>
      </c>
      <c r="D3279" s="11" t="str">
        <f>[1]动作!$G3278</f>
        <v>JS_CZ_wodefeng</v>
      </c>
      <c r="E3279" s="11" t="str">
        <f>[1]动作!$D3278</f>
        <v>分系统1BMS6总电压过低二级故障</v>
      </c>
      <c r="F3279" s="11" t="s">
        <v>177</v>
      </c>
      <c r="G3279" s="12">
        <f>[1]动作!$A3278+[1]动作!$B3278</f>
        <v>43207.814502314817</v>
      </c>
      <c r="H3279" s="12"/>
      <c r="I3279" s="11"/>
    </row>
    <row r="3280" spans="1:9" hidden="1" x14ac:dyDescent="0.3">
      <c r="A3280" s="24">
        <v>3278</v>
      </c>
      <c r="B3280" s="11" t="str">
        <f>IFERROR(INDEX({"JSNY-BJ0001-01";"JSNY-JS0022-01";"JSNY-JS0002-01"},MATCH(D3280,{"BJ_zhongyu";"JS_WX_liteer";"JS_CZ_wodefeng"},0)),"")</f>
        <v>JSNY-JS0002-01</v>
      </c>
      <c r="C3280" s="11" t="str">
        <f>IFERROR(INDEX({"北京中裕世纪大酒店";"江苏利特尔绿色包装股份有限公司";"常州市金坛沃德丰电子科技有限公司"},MATCH(D3280,{"BJ_zhongyu";"JS_WX_liteer";"JS_CZ_wodefeng"},0)),"")</f>
        <v>常州市金坛沃德丰电子科技有限公司</v>
      </c>
      <c r="D3280" s="11" t="str">
        <f>[1]动作!$G3279</f>
        <v>JS_CZ_wodefeng</v>
      </c>
      <c r="E3280" s="11" t="str">
        <f>[1]动作!$D3279</f>
        <v>分系统1BMS2总电压过低一级故障</v>
      </c>
      <c r="F3280" s="11" t="s">
        <v>177</v>
      </c>
      <c r="G3280" s="12">
        <f>[1]动作!$A3279+[1]动作!$B3279</f>
        <v>43207.814849537041</v>
      </c>
      <c r="H3280" s="12"/>
      <c r="I3280" s="11"/>
    </row>
    <row r="3281" spans="1:9" hidden="1" x14ac:dyDescent="0.3">
      <c r="A3281" s="24">
        <v>3279</v>
      </c>
      <c r="B3281" s="11" t="str">
        <f>IFERROR(INDEX({"JSNY-BJ0001-01";"JSNY-JS0022-01";"JSNY-JS0002-01"},MATCH(D3281,{"BJ_zhongyu";"JS_WX_liteer";"JS_CZ_wodefeng"},0)),"")</f>
        <v>JSNY-JS0002-01</v>
      </c>
      <c r="C3281" s="11" t="str">
        <f>IFERROR(INDEX({"北京中裕世纪大酒店";"江苏利特尔绿色包装股份有限公司";"常州市金坛沃德丰电子科技有限公司"},MATCH(D3281,{"BJ_zhongyu";"JS_WX_liteer";"JS_CZ_wodefeng"},0)),"")</f>
        <v>常州市金坛沃德丰电子科技有限公司</v>
      </c>
      <c r="D3281" s="11" t="str">
        <f>[1]动作!$G3280</f>
        <v>JS_CZ_wodefeng</v>
      </c>
      <c r="E3281" s="11" t="str">
        <f>[1]动作!$D3280</f>
        <v>分系统1BMS2总电压过低二级故障</v>
      </c>
      <c r="F3281" s="11" t="s">
        <v>177</v>
      </c>
      <c r="G3281" s="12">
        <f>[1]动作!$A3280+[1]动作!$B3280</f>
        <v>43207.814849537041</v>
      </c>
      <c r="H3281" s="12"/>
      <c r="I3281" s="11"/>
    </row>
    <row r="3282" spans="1:9" hidden="1" x14ac:dyDescent="0.3">
      <c r="A3282" s="24">
        <v>3280</v>
      </c>
      <c r="B3282" s="11" t="str">
        <f>IFERROR(INDEX({"JSNY-BJ0001-01";"JSNY-JS0022-01";"JSNY-JS0002-01"},MATCH(D3282,{"BJ_zhongyu";"JS_WX_liteer";"JS_CZ_wodefeng"},0)),"")</f>
        <v>JSNY-JS0002-01</v>
      </c>
      <c r="C3282" s="11" t="str">
        <f>IFERROR(INDEX({"北京中裕世纪大酒店";"江苏利特尔绿色包装股份有限公司";"常州市金坛沃德丰电子科技有限公司"},MATCH(D3282,{"BJ_zhongyu";"JS_WX_liteer";"JS_CZ_wodefeng"},0)),"")</f>
        <v>常州市金坛沃德丰电子科技有限公司</v>
      </c>
      <c r="D3282" s="11" t="str">
        <f>[1]动作!$G3281</f>
        <v>JS_CZ_wodefeng</v>
      </c>
      <c r="E3282" s="11" t="str">
        <f>[1]动作!$D3281</f>
        <v>分系统1BMS5总电压过低一级故障</v>
      </c>
      <c r="F3282" s="11" t="s">
        <v>177</v>
      </c>
      <c r="G3282" s="12">
        <f>[1]动作!$A3281+[1]动作!$B3281</f>
        <v>43207.814849537041</v>
      </c>
      <c r="H3282" s="12"/>
      <c r="I3282" s="11"/>
    </row>
    <row r="3283" spans="1:9" hidden="1" x14ac:dyDescent="0.3">
      <c r="A3283" s="24">
        <v>3281</v>
      </c>
      <c r="B3283" s="11" t="str">
        <f>IFERROR(INDEX({"JSNY-BJ0001-01";"JSNY-JS0022-01";"JSNY-JS0002-01"},MATCH(D3283,{"BJ_zhongyu";"JS_WX_liteer";"JS_CZ_wodefeng"},0)),"")</f>
        <v>JSNY-JS0002-01</v>
      </c>
      <c r="C3283" s="11" t="str">
        <f>IFERROR(INDEX({"北京中裕世纪大酒店";"江苏利特尔绿色包装股份有限公司";"常州市金坛沃德丰电子科技有限公司"},MATCH(D3283,{"BJ_zhongyu";"JS_WX_liteer";"JS_CZ_wodefeng"},0)),"")</f>
        <v>常州市金坛沃德丰电子科技有限公司</v>
      </c>
      <c r="D3283" s="11" t="str">
        <f>[1]动作!$G3282</f>
        <v>JS_CZ_wodefeng</v>
      </c>
      <c r="E3283" s="11" t="str">
        <f>[1]动作!$D3282</f>
        <v>分系统1BMS5总电压过低二级故障</v>
      </c>
      <c r="F3283" s="11" t="s">
        <v>177</v>
      </c>
      <c r="G3283" s="12">
        <f>[1]动作!$A3282+[1]动作!$B3282</f>
        <v>43207.814849537041</v>
      </c>
      <c r="H3283" s="12"/>
      <c r="I3283" s="11"/>
    </row>
    <row r="3284" spans="1:9" hidden="1" x14ac:dyDescent="0.3">
      <c r="A3284" s="24">
        <v>3282</v>
      </c>
      <c r="B3284" s="11" t="str">
        <f>IFERROR(INDEX({"JSNY-BJ0001-01";"JSNY-JS0022-01";"JSNY-JS0002-01"},MATCH(D3284,{"BJ_zhongyu";"JS_WX_liteer";"JS_CZ_wodefeng"},0)),"")</f>
        <v>JSNY-JS0002-01</v>
      </c>
      <c r="C3284" s="11" t="str">
        <f>IFERROR(INDEX({"北京中裕世纪大酒店";"江苏利特尔绿色包装股份有限公司";"常州市金坛沃德丰电子科技有限公司"},MATCH(D3284,{"BJ_zhongyu";"JS_WX_liteer";"JS_CZ_wodefeng"},0)),"")</f>
        <v>常州市金坛沃德丰电子科技有限公司</v>
      </c>
      <c r="D3284" s="11" t="str">
        <f>[1]动作!$G3283</f>
        <v>JS_CZ_wodefeng</v>
      </c>
      <c r="E3284" s="11" t="str">
        <f>[1]动作!$D3283</f>
        <v>分系统1BMS4总电压过低一级故障</v>
      </c>
      <c r="F3284" s="11" t="s">
        <v>177</v>
      </c>
      <c r="G3284" s="12">
        <f>[1]动作!$A3283+[1]动作!$B3283</f>
        <v>43207.814965277779</v>
      </c>
      <c r="H3284" s="12"/>
      <c r="I3284" s="11"/>
    </row>
    <row r="3285" spans="1:9" hidden="1" x14ac:dyDescent="0.3">
      <c r="A3285" s="24">
        <v>3283</v>
      </c>
      <c r="B3285" s="11" t="str">
        <f>IFERROR(INDEX({"JSNY-BJ0001-01";"JSNY-JS0022-01";"JSNY-JS0002-01"},MATCH(D3285,{"BJ_zhongyu";"JS_WX_liteer";"JS_CZ_wodefeng"},0)),"")</f>
        <v>JSNY-JS0002-01</v>
      </c>
      <c r="C3285" s="11" t="str">
        <f>IFERROR(INDEX({"北京中裕世纪大酒店";"江苏利特尔绿色包装股份有限公司";"常州市金坛沃德丰电子科技有限公司"},MATCH(D3285,{"BJ_zhongyu";"JS_WX_liteer";"JS_CZ_wodefeng"},0)),"")</f>
        <v>常州市金坛沃德丰电子科技有限公司</v>
      </c>
      <c r="D3285" s="11" t="str">
        <f>[1]动作!$G3284</f>
        <v>JS_CZ_wodefeng</v>
      </c>
      <c r="E3285" s="11" t="str">
        <f>[1]动作!$D3284</f>
        <v>分系统1BMS4总电压过低二级故障</v>
      </c>
      <c r="F3285" s="11" t="s">
        <v>177</v>
      </c>
      <c r="G3285" s="12">
        <f>[1]动作!$A3284+[1]动作!$B3284</f>
        <v>43207.814965277779</v>
      </c>
      <c r="H3285" s="12"/>
      <c r="I3285" s="11"/>
    </row>
    <row r="3286" spans="1:9" hidden="1" x14ac:dyDescent="0.3">
      <c r="A3286" s="24">
        <v>3284</v>
      </c>
      <c r="B3286" s="11" t="str">
        <f>IFERROR(INDEX({"JSNY-BJ0001-01";"JSNY-JS0022-01";"JSNY-JS0002-01"},MATCH(D3286,{"BJ_zhongyu";"JS_WX_liteer";"JS_CZ_wodefeng"},0)),"")</f>
        <v>JSNY-JS0002-01</v>
      </c>
      <c r="C3286" s="11" t="str">
        <f>IFERROR(INDEX({"北京中裕世纪大酒店";"江苏利特尔绿色包装股份有限公司";"常州市金坛沃德丰电子科技有限公司"},MATCH(D3286,{"BJ_zhongyu";"JS_WX_liteer";"JS_CZ_wodefeng"},0)),"")</f>
        <v>常州市金坛沃德丰电子科技有限公司</v>
      </c>
      <c r="D3286" s="11" t="str">
        <f>[1]动作!$G3285</f>
        <v>JS_CZ_wodefeng</v>
      </c>
      <c r="E3286" s="11" t="str">
        <f>[1]动作!$D3285</f>
        <v>分系统1BMS2单体电压过低一级故障</v>
      </c>
      <c r="F3286" s="11" t="s">
        <v>177</v>
      </c>
      <c r="G3286" s="12">
        <f>[1]动作!$A3285+[1]动作!$B3285</f>
        <v>43207.820821759262</v>
      </c>
      <c r="H3286" s="12"/>
      <c r="I3286" s="11"/>
    </row>
    <row r="3287" spans="1:9" hidden="1" x14ac:dyDescent="0.3">
      <c r="A3287" s="24">
        <v>3285</v>
      </c>
      <c r="B3287" s="11" t="str">
        <f>IFERROR(INDEX({"JSNY-BJ0001-01";"JSNY-JS0022-01";"JSNY-JS0002-01"},MATCH(D3287,{"BJ_zhongyu";"JS_WX_liteer";"JS_CZ_wodefeng"},0)),"")</f>
        <v>JSNY-JS0002-01</v>
      </c>
      <c r="C3287" s="11" t="str">
        <f>IFERROR(INDEX({"北京中裕世纪大酒店";"江苏利特尔绿色包装股份有限公司";"常州市金坛沃德丰电子科技有限公司"},MATCH(D3287,{"BJ_zhongyu";"JS_WX_liteer";"JS_CZ_wodefeng"},0)),"")</f>
        <v>常州市金坛沃德丰电子科技有限公司</v>
      </c>
      <c r="D3287" s="11" t="str">
        <f>[1]动作!$G3286</f>
        <v>JS_CZ_wodefeng</v>
      </c>
      <c r="E3287" s="11" t="str">
        <f>[1]动作!$D3286</f>
        <v>分系统1BMS2单体电压过低二级故障</v>
      </c>
      <c r="F3287" s="11" t="s">
        <v>177</v>
      </c>
      <c r="G3287" s="12">
        <f>[1]动作!$A3286+[1]动作!$B3286</f>
        <v>43207.820821759262</v>
      </c>
      <c r="H3287" s="12"/>
      <c r="I3287" s="11"/>
    </row>
    <row r="3288" spans="1:9" hidden="1" x14ac:dyDescent="0.3">
      <c r="A3288" s="24">
        <v>3286</v>
      </c>
      <c r="B3288" s="11" t="str">
        <f>IFERROR(INDEX({"JSNY-BJ0001-01";"JSNY-JS0022-01";"JSNY-JS0002-01"},MATCH(D3288,{"BJ_zhongyu";"JS_WX_liteer";"JS_CZ_wodefeng"},0)),"")</f>
        <v>JSNY-JS0002-01</v>
      </c>
      <c r="C3288" s="11" t="str">
        <f>IFERROR(INDEX({"北京中裕世纪大酒店";"江苏利特尔绿色包装股份有限公司";"常州市金坛沃德丰电子科技有限公司"},MATCH(D3288,{"BJ_zhongyu";"JS_WX_liteer";"JS_CZ_wodefeng"},0)),"")</f>
        <v>常州市金坛沃德丰电子科技有限公司</v>
      </c>
      <c r="D3288" s="11" t="str">
        <f>[1]动作!$G3287</f>
        <v>JS_CZ_wodefeng</v>
      </c>
      <c r="E3288" s="11" t="str">
        <f>[1]动作!$D3287</f>
        <v>分系统1BMS1单体电压过低一级故障</v>
      </c>
      <c r="F3288" s="11" t="s">
        <v>177</v>
      </c>
      <c r="G3288" s="12">
        <f>[1]动作!$A3287+[1]动作!$B3287</f>
        <v>43207.821516203701</v>
      </c>
      <c r="H3288" s="12"/>
      <c r="I3288" s="11"/>
    </row>
    <row r="3289" spans="1:9" hidden="1" x14ac:dyDescent="0.3">
      <c r="A3289" s="24">
        <v>3287</v>
      </c>
      <c r="B3289" s="11" t="str">
        <f>IFERROR(INDEX({"JSNY-BJ0001-01";"JSNY-JS0022-01";"JSNY-JS0002-01"},MATCH(D3289,{"BJ_zhongyu";"JS_WX_liteer";"JS_CZ_wodefeng"},0)),"")</f>
        <v>JSNY-JS0002-01</v>
      </c>
      <c r="C3289" s="11" t="str">
        <f>IFERROR(INDEX({"北京中裕世纪大酒店";"江苏利特尔绿色包装股份有限公司";"常州市金坛沃德丰电子科技有限公司"},MATCH(D3289,{"BJ_zhongyu";"JS_WX_liteer";"JS_CZ_wodefeng"},0)),"")</f>
        <v>常州市金坛沃德丰电子科技有限公司</v>
      </c>
      <c r="D3289" s="11" t="str">
        <f>[1]动作!$G3288</f>
        <v>JS_CZ_wodefeng</v>
      </c>
      <c r="E3289" s="11" t="str">
        <f>[1]动作!$D3288</f>
        <v>分系统1BMS1单体电压过低二级故障</v>
      </c>
      <c r="F3289" s="11" t="s">
        <v>177</v>
      </c>
      <c r="G3289" s="12">
        <f>[1]动作!$A3288+[1]动作!$B3288</f>
        <v>43207.821516203701</v>
      </c>
      <c r="H3289" s="12"/>
      <c r="I3289" s="11"/>
    </row>
    <row r="3290" spans="1:9" hidden="1" x14ac:dyDescent="0.3">
      <c r="A3290" s="24">
        <v>3288</v>
      </c>
      <c r="B3290" s="11" t="str">
        <f>IFERROR(INDEX({"JSNY-BJ0001-01";"JSNY-JS0022-01";"JSNY-JS0002-01"},MATCH(D3290,{"BJ_zhongyu";"JS_WX_liteer";"JS_CZ_wodefeng"},0)),"")</f>
        <v>JSNY-JS0002-01</v>
      </c>
      <c r="C3290" s="11" t="str">
        <f>IFERROR(INDEX({"北京中裕世纪大酒店";"江苏利特尔绿色包装股份有限公司";"常州市金坛沃德丰电子科技有限公司"},MATCH(D3290,{"BJ_zhongyu";"JS_WX_liteer";"JS_CZ_wodefeng"},0)),"")</f>
        <v>常州市金坛沃德丰电子科技有限公司</v>
      </c>
      <c r="D3290" s="11" t="str">
        <f>[1]动作!$G3289</f>
        <v>JS_CZ_wodefeng</v>
      </c>
      <c r="E3290" s="11" t="str">
        <f>[1]动作!$D3289</f>
        <v>分系统1BMS3单体电压过低一级故障</v>
      </c>
      <c r="F3290" s="11" t="s">
        <v>177</v>
      </c>
      <c r="G3290" s="12">
        <f>[1]动作!$A3289+[1]动作!$B3289</f>
        <v>43207.82203703704</v>
      </c>
      <c r="H3290" s="12"/>
      <c r="I3290" s="11"/>
    </row>
    <row r="3291" spans="1:9" hidden="1" x14ac:dyDescent="0.3">
      <c r="A3291" s="24">
        <v>3289</v>
      </c>
      <c r="B3291" s="11" t="str">
        <f>IFERROR(INDEX({"JSNY-BJ0001-01";"JSNY-JS0022-01";"JSNY-JS0002-01"},MATCH(D3291,{"BJ_zhongyu";"JS_WX_liteer";"JS_CZ_wodefeng"},0)),"")</f>
        <v>JSNY-JS0002-01</v>
      </c>
      <c r="C3291" s="11" t="str">
        <f>IFERROR(INDEX({"北京中裕世纪大酒店";"江苏利特尔绿色包装股份有限公司";"常州市金坛沃德丰电子科技有限公司"},MATCH(D3291,{"BJ_zhongyu";"JS_WX_liteer";"JS_CZ_wodefeng"},0)),"")</f>
        <v>常州市金坛沃德丰电子科技有限公司</v>
      </c>
      <c r="D3291" s="11" t="str">
        <f>[1]动作!$G3290</f>
        <v>JS_CZ_wodefeng</v>
      </c>
      <c r="E3291" s="11" t="str">
        <f>[1]动作!$D3290</f>
        <v>分系统1BMS3单体电压过低二级故障</v>
      </c>
      <c r="F3291" s="11" t="s">
        <v>177</v>
      </c>
      <c r="G3291" s="12">
        <f>[1]动作!$A3290+[1]动作!$B3290</f>
        <v>43207.82203703704</v>
      </c>
      <c r="H3291" s="12"/>
      <c r="I3291" s="11"/>
    </row>
    <row r="3292" spans="1:9" hidden="1" x14ac:dyDescent="0.3">
      <c r="A3292" s="24">
        <v>3290</v>
      </c>
      <c r="B3292" s="11" t="str">
        <f>IFERROR(INDEX({"JSNY-BJ0001-01";"JSNY-JS0022-01";"JSNY-JS0002-01"},MATCH(D3292,{"BJ_zhongyu";"JS_WX_liteer";"JS_CZ_wodefeng"},0)),"")</f>
        <v>JSNY-JS0002-01</v>
      </c>
      <c r="C3292" s="11" t="str">
        <f>IFERROR(INDEX({"北京中裕世纪大酒店";"江苏利特尔绿色包装股份有限公司";"常州市金坛沃德丰电子科技有限公司"},MATCH(D3292,{"BJ_zhongyu";"JS_WX_liteer";"JS_CZ_wodefeng"},0)),"")</f>
        <v>常州市金坛沃德丰电子科技有限公司</v>
      </c>
      <c r="D3292" s="11" t="str">
        <f>[1]动作!$G3291</f>
        <v>JS_CZ_wodefeng</v>
      </c>
      <c r="E3292" s="11" t="str">
        <f>[1]动作!$D3291</f>
        <v>分系统1BMS3SOC过低一级故障</v>
      </c>
      <c r="F3292" s="11" t="s">
        <v>177</v>
      </c>
      <c r="G3292" s="12">
        <f>[1]动作!$A3291+[1]动作!$B3291</f>
        <v>43207.82203703704</v>
      </c>
      <c r="H3292" s="12"/>
      <c r="I3292" s="11"/>
    </row>
    <row r="3293" spans="1:9" hidden="1" x14ac:dyDescent="0.3">
      <c r="A3293" s="24">
        <v>3291</v>
      </c>
      <c r="B3293" s="11" t="str">
        <f>IFERROR(INDEX({"JSNY-BJ0001-01";"JSNY-JS0022-01";"JSNY-JS0002-01"},MATCH(D3293,{"BJ_zhongyu";"JS_WX_liteer";"JS_CZ_wodefeng"},0)),"")</f>
        <v>JSNY-JS0002-01</v>
      </c>
      <c r="C3293" s="11" t="str">
        <f>IFERROR(INDEX({"北京中裕世纪大酒店";"江苏利特尔绿色包装股份有限公司";"常州市金坛沃德丰电子科技有限公司"},MATCH(D3293,{"BJ_zhongyu";"JS_WX_liteer";"JS_CZ_wodefeng"},0)),"")</f>
        <v>常州市金坛沃德丰电子科技有限公司</v>
      </c>
      <c r="D3293" s="11" t="str">
        <f>[1]动作!$G3292</f>
        <v>JS_CZ_wodefeng</v>
      </c>
      <c r="E3293" s="11" t="str">
        <f>[1]动作!$D3292</f>
        <v>分系统1BMS3SOC过低二级故障</v>
      </c>
      <c r="F3293" s="11" t="s">
        <v>177</v>
      </c>
      <c r="G3293" s="12">
        <f>[1]动作!$A3292+[1]动作!$B3292</f>
        <v>43207.82203703704</v>
      </c>
      <c r="H3293" s="12"/>
      <c r="I3293" s="11"/>
    </row>
    <row r="3294" spans="1:9" hidden="1" x14ac:dyDescent="0.3">
      <c r="A3294" s="24">
        <v>3292</v>
      </c>
      <c r="B3294" s="11" t="str">
        <f>IFERROR(INDEX({"JSNY-BJ0001-01";"JSNY-JS0022-01";"JSNY-JS0002-01"},MATCH(D3294,{"BJ_zhongyu";"JS_WX_liteer";"JS_CZ_wodefeng"},0)),"")</f>
        <v>JSNY-JS0002-01</v>
      </c>
      <c r="C3294" s="11" t="str">
        <f>IFERROR(INDEX({"北京中裕世纪大酒店";"江苏利特尔绿色包装股份有限公司";"常州市金坛沃德丰电子科技有限公司"},MATCH(D3294,{"BJ_zhongyu";"JS_WX_liteer";"JS_CZ_wodefeng"},0)),"")</f>
        <v>常州市金坛沃德丰电子科技有限公司</v>
      </c>
      <c r="D3294" s="11" t="str">
        <f>[1]动作!$G3293</f>
        <v>JS_CZ_wodefeng</v>
      </c>
      <c r="E3294" s="11" t="str">
        <f>[1]动作!$D3293</f>
        <v>分系统1BMS5单体电压过低一级故障</v>
      </c>
      <c r="F3294" s="11" t="s">
        <v>177</v>
      </c>
      <c r="G3294" s="12">
        <f>[1]动作!$A3293+[1]动作!$B3293</f>
        <v>43207.822094907409</v>
      </c>
      <c r="H3294" s="12"/>
      <c r="I3294" s="11"/>
    </row>
    <row r="3295" spans="1:9" hidden="1" x14ac:dyDescent="0.3">
      <c r="A3295" s="24">
        <v>3293</v>
      </c>
      <c r="B3295" s="11" t="str">
        <f>IFERROR(INDEX({"JSNY-BJ0001-01";"JSNY-JS0022-01";"JSNY-JS0002-01"},MATCH(D3295,{"BJ_zhongyu";"JS_WX_liteer";"JS_CZ_wodefeng"},0)),"")</f>
        <v>JSNY-JS0002-01</v>
      </c>
      <c r="C3295" s="11" t="str">
        <f>IFERROR(INDEX({"北京中裕世纪大酒店";"江苏利特尔绿色包装股份有限公司";"常州市金坛沃德丰电子科技有限公司"},MATCH(D3295,{"BJ_zhongyu";"JS_WX_liteer";"JS_CZ_wodefeng"},0)),"")</f>
        <v>常州市金坛沃德丰电子科技有限公司</v>
      </c>
      <c r="D3295" s="11" t="str">
        <f>[1]动作!$G3294</f>
        <v>JS_CZ_wodefeng</v>
      </c>
      <c r="E3295" s="11" t="str">
        <f>[1]动作!$D3294</f>
        <v>分系统1BMS5单体电压过低二级故障</v>
      </c>
      <c r="F3295" s="11" t="s">
        <v>177</v>
      </c>
      <c r="G3295" s="12">
        <f>[1]动作!$A3294+[1]动作!$B3294</f>
        <v>43207.822094907409</v>
      </c>
      <c r="H3295" s="12"/>
      <c r="I3295" s="11"/>
    </row>
    <row r="3296" spans="1:9" hidden="1" x14ac:dyDescent="0.3">
      <c r="A3296" s="24">
        <v>3294</v>
      </c>
      <c r="B3296" s="11" t="str">
        <f>IFERROR(INDEX({"JSNY-BJ0001-01";"JSNY-JS0022-01";"JSNY-JS0002-01"},MATCH(D3296,{"BJ_zhongyu";"JS_WX_liteer";"JS_CZ_wodefeng"},0)),"")</f>
        <v>JSNY-JS0002-01</v>
      </c>
      <c r="C3296" s="11" t="str">
        <f>IFERROR(INDEX({"北京中裕世纪大酒店";"江苏利特尔绿色包装股份有限公司";"常州市金坛沃德丰电子科技有限公司"},MATCH(D3296,{"BJ_zhongyu";"JS_WX_liteer";"JS_CZ_wodefeng"},0)),"")</f>
        <v>常州市金坛沃德丰电子科技有限公司</v>
      </c>
      <c r="D3296" s="11" t="str">
        <f>[1]动作!$G3295</f>
        <v>JS_CZ_wodefeng</v>
      </c>
      <c r="E3296" s="11" t="str">
        <f>[1]动作!$D3295</f>
        <v>分系统1BMS4单体电压过低一级故障</v>
      </c>
      <c r="F3296" s="11" t="s">
        <v>177</v>
      </c>
      <c r="G3296" s="12">
        <f>[1]动作!$A3295+[1]动作!$B3295</f>
        <v>43207.822962962964</v>
      </c>
      <c r="H3296" s="12"/>
      <c r="I3296" s="11"/>
    </row>
    <row r="3297" spans="1:9" hidden="1" x14ac:dyDescent="0.3">
      <c r="A3297" s="24">
        <v>3295</v>
      </c>
      <c r="B3297" s="11" t="str">
        <f>IFERROR(INDEX({"JSNY-BJ0001-01";"JSNY-JS0022-01";"JSNY-JS0002-01"},MATCH(D3297,{"BJ_zhongyu";"JS_WX_liteer";"JS_CZ_wodefeng"},0)),"")</f>
        <v>JSNY-JS0002-01</v>
      </c>
      <c r="C3297" s="11" t="str">
        <f>IFERROR(INDEX({"北京中裕世纪大酒店";"江苏利特尔绿色包装股份有限公司";"常州市金坛沃德丰电子科技有限公司"},MATCH(D3297,{"BJ_zhongyu";"JS_WX_liteer";"JS_CZ_wodefeng"},0)),"")</f>
        <v>常州市金坛沃德丰电子科技有限公司</v>
      </c>
      <c r="D3297" s="11" t="str">
        <f>[1]动作!$G3296</f>
        <v>JS_CZ_wodefeng</v>
      </c>
      <c r="E3297" s="11" t="str">
        <f>[1]动作!$D3296</f>
        <v>分系统1BMS4单体电压过低二级故障</v>
      </c>
      <c r="F3297" s="11" t="s">
        <v>177</v>
      </c>
      <c r="G3297" s="12">
        <f>[1]动作!$A3296+[1]动作!$B3296</f>
        <v>43207.822962962964</v>
      </c>
      <c r="H3297" s="12"/>
      <c r="I3297" s="11"/>
    </row>
    <row r="3298" spans="1:9" hidden="1" x14ac:dyDescent="0.3">
      <c r="A3298" s="24">
        <v>3296</v>
      </c>
      <c r="B3298" s="11" t="str">
        <f>IFERROR(INDEX({"JSNY-BJ0001-01";"JSNY-JS0022-01";"JSNY-JS0002-01"},MATCH(D3298,{"BJ_zhongyu";"JS_WX_liteer";"JS_CZ_wodefeng"},0)),"")</f>
        <v>JSNY-JS0002-01</v>
      </c>
      <c r="C3298" s="11" t="str">
        <f>IFERROR(INDEX({"北京中裕世纪大酒店";"江苏利特尔绿色包装股份有限公司";"常州市金坛沃德丰电子科技有限公司"},MATCH(D3298,{"BJ_zhongyu";"JS_WX_liteer";"JS_CZ_wodefeng"},0)),"")</f>
        <v>常州市金坛沃德丰电子科技有限公司</v>
      </c>
      <c r="D3298" s="11" t="str">
        <f>[1]动作!$G3297</f>
        <v>JS_CZ_wodefeng</v>
      </c>
      <c r="E3298" s="11" t="str">
        <f>[1]动作!$D3297</f>
        <v>分系统1BMS2SOC过低一级故障</v>
      </c>
      <c r="F3298" s="11" t="s">
        <v>177</v>
      </c>
      <c r="G3298" s="12">
        <f>[1]动作!$A3297+[1]动作!$B3297</f>
        <v>43207.823310185187</v>
      </c>
      <c r="H3298" s="12"/>
      <c r="I3298" s="11"/>
    </row>
    <row r="3299" spans="1:9" hidden="1" x14ac:dyDescent="0.3">
      <c r="A3299" s="24">
        <v>3297</v>
      </c>
      <c r="B3299" s="11" t="str">
        <f>IFERROR(INDEX({"JSNY-BJ0001-01";"JSNY-JS0022-01";"JSNY-JS0002-01"},MATCH(D3299,{"BJ_zhongyu";"JS_WX_liteer";"JS_CZ_wodefeng"},0)),"")</f>
        <v>JSNY-JS0002-01</v>
      </c>
      <c r="C3299" s="11" t="str">
        <f>IFERROR(INDEX({"北京中裕世纪大酒店";"江苏利特尔绿色包装股份有限公司";"常州市金坛沃德丰电子科技有限公司"},MATCH(D3299,{"BJ_zhongyu";"JS_WX_liteer";"JS_CZ_wodefeng"},0)),"")</f>
        <v>常州市金坛沃德丰电子科技有限公司</v>
      </c>
      <c r="D3299" s="11" t="str">
        <f>[1]动作!$G3298</f>
        <v>JS_CZ_wodefeng</v>
      </c>
      <c r="E3299" s="11" t="str">
        <f>[1]动作!$D3298</f>
        <v>分系统1BMS2SOC过低二级故障</v>
      </c>
      <c r="F3299" s="11" t="s">
        <v>177</v>
      </c>
      <c r="G3299" s="12">
        <f>[1]动作!$A3298+[1]动作!$B3298</f>
        <v>43207.823310185187</v>
      </c>
      <c r="H3299" s="12"/>
      <c r="I3299" s="11"/>
    </row>
    <row r="3300" spans="1:9" hidden="1" x14ac:dyDescent="0.3">
      <c r="A3300" s="24">
        <v>3298</v>
      </c>
      <c r="B3300" s="11" t="str">
        <f>IFERROR(INDEX({"JSNY-BJ0001-01";"JSNY-JS0022-01";"JSNY-JS0002-01"},MATCH(D3300,{"BJ_zhongyu";"JS_WX_liteer";"JS_CZ_wodefeng"},0)),"")</f>
        <v>JSNY-JS0002-01</v>
      </c>
      <c r="C3300" s="11" t="str">
        <f>IFERROR(INDEX({"北京中裕世纪大酒店";"江苏利特尔绿色包装股份有限公司";"常州市金坛沃德丰电子科技有限公司"},MATCH(D3300,{"BJ_zhongyu";"JS_WX_liteer";"JS_CZ_wodefeng"},0)),"")</f>
        <v>常州市金坛沃德丰电子科技有限公司</v>
      </c>
      <c r="D3300" s="11" t="str">
        <f>[1]动作!$G3299</f>
        <v>JS_CZ_wodefeng</v>
      </c>
      <c r="E3300" s="11" t="str">
        <f>[1]动作!$D3299</f>
        <v>分系统1BMS4SOC过低一级故障</v>
      </c>
      <c r="F3300" s="11" t="s">
        <v>177</v>
      </c>
      <c r="G3300" s="12">
        <f>[1]动作!$A3299+[1]动作!$B3299</f>
        <v>43207.823310185187</v>
      </c>
      <c r="H3300" s="12"/>
      <c r="I3300" s="11"/>
    </row>
    <row r="3301" spans="1:9" hidden="1" x14ac:dyDescent="0.3">
      <c r="A3301" s="24">
        <v>3299</v>
      </c>
      <c r="B3301" s="11" t="str">
        <f>IFERROR(INDEX({"JSNY-BJ0001-01";"JSNY-JS0022-01";"JSNY-JS0002-01"},MATCH(D3301,{"BJ_zhongyu";"JS_WX_liteer";"JS_CZ_wodefeng"},0)),"")</f>
        <v>JSNY-JS0002-01</v>
      </c>
      <c r="C3301" s="11" t="str">
        <f>IFERROR(INDEX({"北京中裕世纪大酒店";"江苏利特尔绿色包装股份有限公司";"常州市金坛沃德丰电子科技有限公司"},MATCH(D3301,{"BJ_zhongyu";"JS_WX_liteer";"JS_CZ_wodefeng"},0)),"")</f>
        <v>常州市金坛沃德丰电子科技有限公司</v>
      </c>
      <c r="D3301" s="11" t="str">
        <f>[1]动作!$G3300</f>
        <v>JS_CZ_wodefeng</v>
      </c>
      <c r="E3301" s="11" t="str">
        <f>[1]动作!$D3300</f>
        <v>分系统1BMS4SOC过低二级故障</v>
      </c>
      <c r="F3301" s="11" t="s">
        <v>177</v>
      </c>
      <c r="G3301" s="12">
        <f>[1]动作!$A3300+[1]动作!$B3300</f>
        <v>43207.823310185187</v>
      </c>
      <c r="H3301" s="12"/>
      <c r="I3301" s="11"/>
    </row>
    <row r="3302" spans="1:9" hidden="1" x14ac:dyDescent="0.3">
      <c r="A3302" s="24">
        <v>3300</v>
      </c>
      <c r="B3302" s="11" t="str">
        <f>IFERROR(INDEX({"JSNY-BJ0001-01";"JSNY-JS0022-01";"JSNY-JS0002-01"},MATCH(D3302,{"BJ_zhongyu";"JS_WX_liteer";"JS_CZ_wodefeng"},0)),"")</f>
        <v>JSNY-JS0002-01</v>
      </c>
      <c r="C3302" s="11" t="str">
        <f>IFERROR(INDEX({"北京中裕世纪大酒店";"江苏利特尔绿色包装股份有限公司";"常州市金坛沃德丰电子科技有限公司"},MATCH(D3302,{"BJ_zhongyu";"JS_WX_liteer";"JS_CZ_wodefeng"},0)),"")</f>
        <v>常州市金坛沃德丰电子科技有限公司</v>
      </c>
      <c r="D3302" s="11" t="str">
        <f>[1]动作!$G3301</f>
        <v>JS_CZ_wodefeng</v>
      </c>
      <c r="E3302" s="11" t="str">
        <f>[1]动作!$D3301</f>
        <v>分系统1BMS1SOC过低一级故障</v>
      </c>
      <c r="F3302" s="11" t="s">
        <v>177</v>
      </c>
      <c r="G3302" s="12">
        <f>[1]动作!$A3301+[1]动作!$B3301</f>
        <v>43207.823368055557</v>
      </c>
      <c r="H3302" s="12"/>
      <c r="I3302" s="11"/>
    </row>
    <row r="3303" spans="1:9" hidden="1" x14ac:dyDescent="0.3">
      <c r="A3303" s="24">
        <v>3301</v>
      </c>
      <c r="B3303" s="11" t="str">
        <f>IFERROR(INDEX({"JSNY-BJ0001-01";"JSNY-JS0022-01";"JSNY-JS0002-01"},MATCH(D3303,{"BJ_zhongyu";"JS_WX_liteer";"JS_CZ_wodefeng"},0)),"")</f>
        <v>JSNY-JS0002-01</v>
      </c>
      <c r="C3303" s="11" t="str">
        <f>IFERROR(INDEX({"北京中裕世纪大酒店";"江苏利特尔绿色包装股份有限公司";"常州市金坛沃德丰电子科技有限公司"},MATCH(D3303,{"BJ_zhongyu";"JS_WX_liteer";"JS_CZ_wodefeng"},0)),"")</f>
        <v>常州市金坛沃德丰电子科技有限公司</v>
      </c>
      <c r="D3303" s="11" t="str">
        <f>[1]动作!$G3302</f>
        <v>JS_CZ_wodefeng</v>
      </c>
      <c r="E3303" s="11" t="str">
        <f>[1]动作!$D3302</f>
        <v>分系统1BMS1SOC过低二级故障</v>
      </c>
      <c r="F3303" s="11" t="s">
        <v>177</v>
      </c>
      <c r="G3303" s="12">
        <f>[1]动作!$A3302+[1]动作!$B3302</f>
        <v>43207.823368055557</v>
      </c>
      <c r="H3303" s="12"/>
      <c r="I3303" s="11"/>
    </row>
    <row r="3304" spans="1:9" hidden="1" x14ac:dyDescent="0.3">
      <c r="A3304" s="24">
        <v>3302</v>
      </c>
      <c r="B3304" s="11" t="str">
        <f>IFERROR(INDEX({"JSNY-BJ0001-01";"JSNY-JS0022-01";"JSNY-JS0002-01"},MATCH(D3304,{"BJ_zhongyu";"JS_WX_liteer";"JS_CZ_wodefeng"},0)),"")</f>
        <v>JSNY-JS0002-01</v>
      </c>
      <c r="C3304" s="11" t="str">
        <f>IFERROR(INDEX({"北京中裕世纪大酒店";"江苏利特尔绿色包装股份有限公司";"常州市金坛沃德丰电子科技有限公司"},MATCH(D3304,{"BJ_zhongyu";"JS_WX_liteer";"JS_CZ_wodefeng"},0)),"")</f>
        <v>常州市金坛沃德丰电子科技有限公司</v>
      </c>
      <c r="D3304" s="11" t="str">
        <f>[1]动作!$G3303</f>
        <v>JS_CZ_wodefeng</v>
      </c>
      <c r="E3304" s="11" t="str">
        <f>[1]动作!$D3303</f>
        <v>分系统1BMS6单体电压过低一级故障</v>
      </c>
      <c r="F3304" s="11" t="s">
        <v>177</v>
      </c>
      <c r="G3304" s="12">
        <f>[1]动作!$A3303+[1]动作!$B3303</f>
        <v>43207.82440972222</v>
      </c>
      <c r="H3304" s="12"/>
      <c r="I3304" s="11"/>
    </row>
    <row r="3305" spans="1:9" hidden="1" x14ac:dyDescent="0.3">
      <c r="A3305" s="24">
        <v>3303</v>
      </c>
      <c r="B3305" s="11" t="str">
        <f>IFERROR(INDEX({"JSNY-BJ0001-01";"JSNY-JS0022-01";"JSNY-JS0002-01"},MATCH(D3305,{"BJ_zhongyu";"JS_WX_liteer";"JS_CZ_wodefeng"},0)),"")</f>
        <v>JSNY-JS0002-01</v>
      </c>
      <c r="C3305" s="11" t="str">
        <f>IFERROR(INDEX({"北京中裕世纪大酒店";"江苏利特尔绿色包装股份有限公司";"常州市金坛沃德丰电子科技有限公司"},MATCH(D3305,{"BJ_zhongyu";"JS_WX_liteer";"JS_CZ_wodefeng"},0)),"")</f>
        <v>常州市金坛沃德丰电子科技有限公司</v>
      </c>
      <c r="D3305" s="11" t="str">
        <f>[1]动作!$G3304</f>
        <v>JS_CZ_wodefeng</v>
      </c>
      <c r="E3305" s="11" t="str">
        <f>[1]动作!$D3304</f>
        <v>分系统1BMS6单体电压过低二级故障</v>
      </c>
      <c r="F3305" s="11" t="s">
        <v>177</v>
      </c>
      <c r="G3305" s="12">
        <f>[1]动作!$A3304+[1]动作!$B3304</f>
        <v>43207.82440972222</v>
      </c>
      <c r="H3305" s="12"/>
      <c r="I3305" s="11"/>
    </row>
    <row r="3306" spans="1:9" hidden="1" x14ac:dyDescent="0.3">
      <c r="A3306" s="24">
        <v>3304</v>
      </c>
      <c r="B3306" s="11" t="str">
        <f>IFERROR(INDEX({"JSNY-BJ0001-01";"JSNY-JS0022-01";"JSNY-JS0002-01"},MATCH(D3306,{"BJ_zhongyu";"JS_WX_liteer";"JS_CZ_wodefeng"},0)),"")</f>
        <v>JSNY-JS0002-01</v>
      </c>
      <c r="C3306" s="11" t="str">
        <f>IFERROR(INDEX({"北京中裕世纪大酒店";"江苏利特尔绿色包装股份有限公司";"常州市金坛沃德丰电子科技有限公司"},MATCH(D3306,{"BJ_zhongyu";"JS_WX_liteer";"JS_CZ_wodefeng"},0)),"")</f>
        <v>常州市金坛沃德丰电子科技有限公司</v>
      </c>
      <c r="D3306" s="11" t="str">
        <f>[1]动作!$G3305</f>
        <v>JS_CZ_wodefeng</v>
      </c>
      <c r="E3306" s="11" t="str">
        <f>[1]动作!$D3305</f>
        <v>分系统1BMS5SOC过低一级故障</v>
      </c>
      <c r="F3306" s="11" t="s">
        <v>177</v>
      </c>
      <c r="G3306" s="12">
        <f>[1]动作!$A3305+[1]动作!$B3305</f>
        <v>43207.826840277776</v>
      </c>
      <c r="H3306" s="12"/>
      <c r="I3306" s="11"/>
    </row>
    <row r="3307" spans="1:9" hidden="1" x14ac:dyDescent="0.3">
      <c r="A3307" s="24">
        <v>3305</v>
      </c>
      <c r="B3307" s="11" t="str">
        <f>IFERROR(INDEX({"JSNY-BJ0001-01";"JSNY-JS0022-01";"JSNY-JS0002-01"},MATCH(D3307,{"BJ_zhongyu";"JS_WX_liteer";"JS_CZ_wodefeng"},0)),"")</f>
        <v>JSNY-JS0002-01</v>
      </c>
      <c r="C3307" s="11" t="str">
        <f>IFERROR(INDEX({"北京中裕世纪大酒店";"江苏利特尔绿色包装股份有限公司";"常州市金坛沃德丰电子科技有限公司"},MATCH(D3307,{"BJ_zhongyu";"JS_WX_liteer";"JS_CZ_wodefeng"},0)),"")</f>
        <v>常州市金坛沃德丰电子科技有限公司</v>
      </c>
      <c r="D3307" s="11" t="str">
        <f>[1]动作!$G3306</f>
        <v>JS_CZ_wodefeng</v>
      </c>
      <c r="E3307" s="11" t="str">
        <f>[1]动作!$D3306</f>
        <v>分系统1BMS5SOC过低二级故障</v>
      </c>
      <c r="F3307" s="11" t="s">
        <v>177</v>
      </c>
      <c r="G3307" s="12">
        <f>[1]动作!$A3306+[1]动作!$B3306</f>
        <v>43207.826840277776</v>
      </c>
      <c r="H3307" s="12"/>
      <c r="I3307" s="11"/>
    </row>
    <row r="3308" spans="1:9" hidden="1" x14ac:dyDescent="0.3">
      <c r="A3308" s="24">
        <v>3306</v>
      </c>
      <c r="B3308" s="11" t="str">
        <f>IFERROR(INDEX({"JSNY-BJ0001-01";"JSNY-JS0022-01";"JSNY-JS0002-01"},MATCH(D3308,{"BJ_zhongyu";"JS_WX_liteer";"JS_CZ_wodefeng"},0)),"")</f>
        <v>JSNY-JS0002-01</v>
      </c>
      <c r="C3308" s="11" t="str">
        <f>IFERROR(INDEX({"北京中裕世纪大酒店";"江苏利特尔绿色包装股份有限公司";"常州市金坛沃德丰电子科技有限公司"},MATCH(D3308,{"BJ_zhongyu";"JS_WX_liteer";"JS_CZ_wodefeng"},0)),"")</f>
        <v>常州市金坛沃德丰电子科技有限公司</v>
      </c>
      <c r="D3308" s="11" t="str">
        <f>[1]动作!$G3307</f>
        <v>JS_CZ_wodefeng</v>
      </c>
      <c r="E3308" s="11" t="str">
        <f>[1]动作!$D3307</f>
        <v>分系统1BMS6SOC过低一级故障</v>
      </c>
      <c r="F3308" s="11" t="s">
        <v>177</v>
      </c>
      <c r="G3308" s="12">
        <f>[1]动作!$A3307+[1]动作!$B3307</f>
        <v>43207.82712962963</v>
      </c>
      <c r="H3308" s="12"/>
      <c r="I3308" s="11"/>
    </row>
    <row r="3309" spans="1:9" hidden="1" x14ac:dyDescent="0.3">
      <c r="A3309" s="24">
        <v>3307</v>
      </c>
      <c r="B3309" s="11" t="str">
        <f>IFERROR(INDEX({"JSNY-BJ0001-01";"JSNY-JS0022-01";"JSNY-JS0002-01"},MATCH(D3309,{"BJ_zhongyu";"JS_WX_liteer";"JS_CZ_wodefeng"},0)),"")</f>
        <v>JSNY-JS0002-01</v>
      </c>
      <c r="C3309" s="11" t="str">
        <f>IFERROR(INDEX({"北京中裕世纪大酒店";"江苏利特尔绿色包装股份有限公司";"常州市金坛沃德丰电子科技有限公司"},MATCH(D3309,{"BJ_zhongyu";"JS_WX_liteer";"JS_CZ_wodefeng"},0)),"")</f>
        <v>常州市金坛沃德丰电子科技有限公司</v>
      </c>
      <c r="D3309" s="11" t="str">
        <f>[1]动作!$G3308</f>
        <v>JS_CZ_wodefeng</v>
      </c>
      <c r="E3309" s="11" t="str">
        <f>[1]动作!$D3308</f>
        <v>分系统1BMS6SOC过低二级故障</v>
      </c>
      <c r="F3309" s="11" t="s">
        <v>177</v>
      </c>
      <c r="G3309" s="12">
        <f>[1]动作!$A3308+[1]动作!$B3308</f>
        <v>43207.82712962963</v>
      </c>
      <c r="H3309" s="12"/>
      <c r="I3309" s="11"/>
    </row>
    <row r="3310" spans="1:9" hidden="1" x14ac:dyDescent="0.3">
      <c r="A3310" s="24">
        <v>3308</v>
      </c>
      <c r="B3310" s="11" t="str">
        <f>IFERROR(INDEX({"JSNY-BJ0001-01";"JSNY-JS0022-01";"JSNY-JS0002-01"},MATCH(D3310,{"BJ_zhongyu";"JS_WX_liteer";"JS_CZ_wodefeng"},0)),"")</f>
        <v>JSNY-JS0002-01</v>
      </c>
      <c r="C3310" s="11" t="str">
        <f>IFERROR(INDEX({"北京中裕世纪大酒店";"江苏利特尔绿色包装股份有限公司";"常州市金坛沃德丰电子科技有限公司"},MATCH(D3310,{"BJ_zhongyu";"JS_WX_liteer";"JS_CZ_wodefeng"},0)),"")</f>
        <v>常州市金坛沃德丰电子科技有限公司</v>
      </c>
      <c r="D3310" s="11" t="str">
        <f>[1]动作!$G3309</f>
        <v>JS_CZ_wodefeng</v>
      </c>
      <c r="E3310" s="11" t="str">
        <f>[1]动作!$D3309</f>
        <v>分系统1告警状态</v>
      </c>
      <c r="F3310" s="11" t="s">
        <v>178</v>
      </c>
      <c r="G3310" s="12">
        <f>[1]动作!$A3309+[1]动作!$B3309</f>
        <v>43207.829560185186</v>
      </c>
      <c r="H3310" s="12"/>
      <c r="I3310" s="11"/>
    </row>
    <row r="3311" spans="1:9" hidden="1" x14ac:dyDescent="0.3">
      <c r="A3311" s="24">
        <v>3309</v>
      </c>
      <c r="B3311" s="11" t="str">
        <f>IFERROR(INDEX({"JSNY-BJ0001-01";"JSNY-JS0022-01";"JSNY-JS0002-01"},MATCH(D3311,{"BJ_zhongyu";"JS_WX_liteer";"JS_CZ_wodefeng"},0)),"")</f>
        <v>JSNY-JS0002-01</v>
      </c>
      <c r="C3311" s="11" t="str">
        <f>IFERROR(INDEX({"北京中裕世纪大酒店";"江苏利特尔绿色包装股份有限公司";"常州市金坛沃德丰电子科技有限公司"},MATCH(D3311,{"BJ_zhongyu";"JS_WX_liteer";"JS_CZ_wodefeng"},0)),"")</f>
        <v>常州市金坛沃德丰电子科技有限公司</v>
      </c>
      <c r="D3311" s="11" t="str">
        <f>[1]动作!$G3310</f>
        <v>JS_CZ_wodefeng</v>
      </c>
      <c r="E3311" s="11" t="str">
        <f>[1]动作!$D3310</f>
        <v>分系统1BCMS2告警状态</v>
      </c>
      <c r="F3311" s="11" t="s">
        <v>177</v>
      </c>
      <c r="G3311" s="12">
        <f>[1]动作!$A3310+[1]动作!$B3310</f>
        <v>43207.829560185186</v>
      </c>
      <c r="H3311" s="12"/>
      <c r="I3311" s="11"/>
    </row>
    <row r="3312" spans="1:9" hidden="1" x14ac:dyDescent="0.3">
      <c r="A3312" s="24">
        <v>3310</v>
      </c>
      <c r="B3312" s="11" t="str">
        <f>IFERROR(INDEX({"JSNY-BJ0001-01";"JSNY-JS0022-01";"JSNY-JS0002-01"},MATCH(D3312,{"BJ_zhongyu";"JS_WX_liteer";"JS_CZ_wodefeng"},0)),"")</f>
        <v>JSNY-JS0002-01</v>
      </c>
      <c r="C3312" s="11" t="str">
        <f>IFERROR(INDEX({"北京中裕世纪大酒店";"江苏利特尔绿色包装股份有限公司";"常州市金坛沃德丰电子科技有限公司"},MATCH(D3312,{"BJ_zhongyu";"JS_WX_liteer";"JS_CZ_wodefeng"},0)),"")</f>
        <v>常州市金坛沃德丰电子科技有限公司</v>
      </c>
      <c r="D3312" s="11" t="str">
        <f>[1]动作!$G3311</f>
        <v>JS_CZ_wodefeng</v>
      </c>
      <c r="E3312" s="11" t="str">
        <f>[1]动作!$D3311</f>
        <v>分系统1BCMS5告警状态</v>
      </c>
      <c r="F3312" s="11" t="s">
        <v>177</v>
      </c>
      <c r="G3312" s="12">
        <f>[1]动作!$A3311+[1]动作!$B3311</f>
        <v>43207.832060185188</v>
      </c>
      <c r="H3312" s="12"/>
      <c r="I3312" s="11"/>
    </row>
    <row r="3313" spans="1:9" hidden="1" x14ac:dyDescent="0.3">
      <c r="A3313" s="24">
        <v>3311</v>
      </c>
      <c r="B3313" s="11" t="str">
        <f>IFERROR(INDEX({"JSNY-BJ0001-01";"JSNY-JS0022-01";"JSNY-JS0002-01"},MATCH(D3313,{"BJ_zhongyu";"JS_WX_liteer";"JS_CZ_wodefeng"},0)),"")</f>
        <v>JSNY-JS0002-01</v>
      </c>
      <c r="C3313" s="11" t="str">
        <f>IFERROR(INDEX({"北京中裕世纪大酒店";"江苏利特尔绿色包装股份有限公司";"常州市金坛沃德丰电子科技有限公司"},MATCH(D3313,{"BJ_zhongyu";"JS_WX_liteer";"JS_CZ_wodefeng"},0)),"")</f>
        <v>常州市金坛沃德丰电子科技有限公司</v>
      </c>
      <c r="D3313" s="11" t="str">
        <f>[1]动作!$G3312</f>
        <v>JS_CZ_wodefeng</v>
      </c>
      <c r="E3313" s="11" t="str">
        <f>[1]动作!$D3312</f>
        <v>分系统1BCMS3告警状态</v>
      </c>
      <c r="F3313" s="11" t="s">
        <v>177</v>
      </c>
      <c r="G3313" s="12">
        <f>[1]动作!$A3312+[1]动作!$B3312</f>
        <v>43207.83258101852</v>
      </c>
      <c r="H3313" s="12"/>
      <c r="I3313" s="11"/>
    </row>
    <row r="3314" spans="1:9" hidden="1" x14ac:dyDescent="0.3">
      <c r="A3314" s="24">
        <v>3312</v>
      </c>
      <c r="B3314" s="11" t="str">
        <f>IFERROR(INDEX({"JSNY-BJ0001-01";"JSNY-JS0022-01";"JSNY-JS0002-01"},MATCH(D3314,{"BJ_zhongyu";"JS_WX_liteer";"JS_CZ_wodefeng"},0)),"")</f>
        <v>JSNY-JS0002-01</v>
      </c>
      <c r="C3314" s="11" t="str">
        <f>IFERROR(INDEX({"北京中裕世纪大酒店";"江苏利特尔绿色包装股份有限公司";"常州市金坛沃德丰电子科技有限公司"},MATCH(D3314,{"BJ_zhongyu";"JS_WX_liteer";"JS_CZ_wodefeng"},0)),"")</f>
        <v>常州市金坛沃德丰电子科技有限公司</v>
      </c>
      <c r="D3314" s="11" t="str">
        <f>[1]动作!$G3313</f>
        <v>JS_CZ_wodefeng</v>
      </c>
      <c r="E3314" s="11" t="str">
        <f>[1]动作!$D3313</f>
        <v>分系统1BCMS1告警状态</v>
      </c>
      <c r="F3314" s="11" t="s">
        <v>177</v>
      </c>
      <c r="G3314" s="12">
        <f>[1]动作!$A3313+[1]动作!$B3313</f>
        <v>43207.833043981482</v>
      </c>
      <c r="H3314" s="12"/>
      <c r="I3314" s="11"/>
    </row>
    <row r="3315" spans="1:9" hidden="1" x14ac:dyDescent="0.3">
      <c r="A3315" s="24">
        <v>3313</v>
      </c>
      <c r="B3315" s="11" t="str">
        <f>IFERROR(INDEX({"JSNY-BJ0001-01";"JSNY-JS0022-01";"JSNY-JS0002-01"},MATCH(D3315,{"BJ_zhongyu";"JS_WX_liteer";"JS_CZ_wodefeng"},0)),"")</f>
        <v>JSNY-JS0002-01</v>
      </c>
      <c r="C3315" s="11" t="str">
        <f>IFERROR(INDEX({"北京中裕世纪大酒店";"江苏利特尔绿色包装股份有限公司";"常州市金坛沃德丰电子科技有限公司"},MATCH(D3315,{"BJ_zhongyu";"JS_WX_liteer";"JS_CZ_wodefeng"},0)),"")</f>
        <v>常州市金坛沃德丰电子科技有限公司</v>
      </c>
      <c r="D3315" s="11" t="str">
        <f>[1]动作!$G3314</f>
        <v>JS_CZ_wodefeng</v>
      </c>
      <c r="E3315" s="11" t="str">
        <f>[1]动作!$D3314</f>
        <v>分系统1BCMS6告警状态</v>
      </c>
      <c r="F3315" s="11" t="s">
        <v>177</v>
      </c>
      <c r="G3315" s="12">
        <f>[1]动作!$A3314+[1]动作!$B3314</f>
        <v>43207.833275462966</v>
      </c>
      <c r="H3315" s="12"/>
      <c r="I3315" s="11"/>
    </row>
    <row r="3316" spans="1:9" hidden="1" x14ac:dyDescent="0.3">
      <c r="A3316" s="24">
        <v>3314</v>
      </c>
      <c r="B3316" s="11" t="str">
        <f>IFERROR(INDEX({"JSNY-BJ0001-01";"JSNY-JS0022-01";"JSNY-JS0002-01"},MATCH(D3316,{"BJ_zhongyu";"JS_WX_liteer";"JS_CZ_wodefeng"},0)),"")</f>
        <v>JSNY-JS0002-01</v>
      </c>
      <c r="C3316" s="11" t="str">
        <f>IFERROR(INDEX({"北京中裕世纪大酒店";"江苏利特尔绿色包装股份有限公司";"常州市金坛沃德丰电子科技有限公司"},MATCH(D3316,{"BJ_zhongyu";"JS_WX_liteer";"JS_CZ_wodefeng"},0)),"")</f>
        <v>常州市金坛沃德丰电子科技有限公司</v>
      </c>
      <c r="D3316" s="11" t="str">
        <f>[1]动作!$G3315</f>
        <v>JS_CZ_wodefeng</v>
      </c>
      <c r="E3316" s="11" t="str">
        <f>[1]动作!$D3315</f>
        <v>分系统1BCMS4告警状态</v>
      </c>
      <c r="F3316" s="11" t="s">
        <v>177</v>
      </c>
      <c r="G3316" s="12">
        <f>[1]动作!$A3315+[1]动作!$B3315</f>
        <v>43207.833391203705</v>
      </c>
      <c r="H3316" s="12"/>
      <c r="I3316" s="11"/>
    </row>
    <row r="3317" spans="1:9" hidden="1" x14ac:dyDescent="0.3">
      <c r="A3317" s="24">
        <v>3315</v>
      </c>
      <c r="B3317" s="11" t="str">
        <f>IFERROR(INDEX({"JSNY-BJ0001-01";"JSNY-JS0022-01";"JSNY-JS0002-01"},MATCH(D3317,{"BJ_zhongyu";"JS_WX_liteer";"JS_CZ_wodefeng"},0)),"")</f>
        <v>JSNY-JS0002-01</v>
      </c>
      <c r="C3317" s="11" t="str">
        <f>IFERROR(INDEX({"北京中裕世纪大酒店";"江苏利特尔绿色包装股份有限公司";"常州市金坛沃德丰电子科技有限公司"},MATCH(D3317,{"BJ_zhongyu";"JS_WX_liteer";"JS_CZ_wodefeng"},0)),"")</f>
        <v>常州市金坛沃德丰电子科技有限公司</v>
      </c>
      <c r="D3317" s="11" t="str">
        <f>[1]动作!$G3316</f>
        <v>JS_CZ_wodefeng</v>
      </c>
      <c r="E3317" s="11" t="str">
        <f>[1]动作!$D3316</f>
        <v>分系统1故障状态</v>
      </c>
      <c r="F3317" s="11" t="s">
        <v>178</v>
      </c>
      <c r="G3317" s="12">
        <f>[1]动作!$A3316+[1]动作!$B3316</f>
        <v>43207.835358796299</v>
      </c>
      <c r="H3317" s="12"/>
      <c r="I3317" s="11"/>
    </row>
    <row r="3318" spans="1:9" hidden="1" x14ac:dyDescent="0.3">
      <c r="A3318" s="24">
        <v>3316</v>
      </c>
      <c r="B3318" s="11" t="str">
        <f>IFERROR(INDEX({"JSNY-BJ0001-01";"JSNY-JS0022-01";"JSNY-JS0002-01"},MATCH(D3318,{"BJ_zhongyu";"JS_WX_liteer";"JS_CZ_wodefeng"},0)),"")</f>
        <v>JSNY-JS0002-01</v>
      </c>
      <c r="C3318" s="11" t="str">
        <f>IFERROR(INDEX({"北京中裕世纪大酒店";"江苏利特尔绿色包装股份有限公司";"常州市金坛沃德丰电子科技有限公司"},MATCH(D3318,{"BJ_zhongyu";"JS_WX_liteer";"JS_CZ_wodefeng"},0)),"")</f>
        <v>常州市金坛沃德丰电子科技有限公司</v>
      </c>
      <c r="D3318" s="11" t="str">
        <f>[1]动作!$G3317</f>
        <v>JS_CZ_wodefeng</v>
      </c>
      <c r="E3318" s="11" t="str">
        <f>[1]动作!$D3317</f>
        <v>分系统1BCMS5故障状态</v>
      </c>
      <c r="F3318" s="11" t="s">
        <v>177</v>
      </c>
      <c r="G3318" s="12">
        <f>[1]动作!$A3317+[1]动作!$B3317</f>
        <v>43207.835358796299</v>
      </c>
      <c r="H3318" s="12"/>
      <c r="I3318" s="11"/>
    </row>
    <row r="3319" spans="1:9" hidden="1" x14ac:dyDescent="0.3">
      <c r="A3319" s="24">
        <v>3317</v>
      </c>
      <c r="B3319" s="11" t="str">
        <f>IFERROR(INDEX({"JSNY-BJ0001-01";"JSNY-JS0022-01";"JSNY-JS0002-01"},MATCH(D3319,{"BJ_zhongyu";"JS_WX_liteer";"JS_CZ_wodefeng"},0)),"")</f>
        <v>JSNY-JS0002-01</v>
      </c>
      <c r="C3319" s="11" t="str">
        <f>IFERROR(INDEX({"北京中裕世纪大酒店";"江苏利特尔绿色包装股份有限公司";"常州市金坛沃德丰电子科技有限公司"},MATCH(D3319,{"BJ_zhongyu";"JS_WX_liteer";"JS_CZ_wodefeng"},0)),"")</f>
        <v>常州市金坛沃德丰电子科技有限公司</v>
      </c>
      <c r="D3319" s="11" t="str">
        <f>[1]动作!$G3318</f>
        <v>JS_CZ_wodefeng</v>
      </c>
      <c r="E3319" s="11" t="str">
        <f>[1]动作!$D3318</f>
        <v>分系统1BMS5单体电压过低一级故障</v>
      </c>
      <c r="F3319" s="11" t="s">
        <v>177</v>
      </c>
      <c r="G3319" s="12">
        <f>[1]动作!$A3318+[1]动作!$B3318</f>
        <v>43207.835358796299</v>
      </c>
      <c r="H3319" s="12"/>
      <c r="I3319" s="11"/>
    </row>
    <row r="3320" spans="1:9" hidden="1" x14ac:dyDescent="0.3">
      <c r="A3320" s="24">
        <v>3318</v>
      </c>
      <c r="B3320" s="11" t="str">
        <f>IFERROR(INDEX({"JSNY-BJ0001-01";"JSNY-JS0022-01";"JSNY-JS0002-01"},MATCH(D3320,{"BJ_zhongyu";"JS_WX_liteer";"JS_CZ_wodefeng"},0)),"")</f>
        <v>JSNY-JS0002-01</v>
      </c>
      <c r="C3320" s="11" t="str">
        <f>IFERROR(INDEX({"北京中裕世纪大酒店";"江苏利特尔绿色包装股份有限公司";"常州市金坛沃德丰电子科技有限公司"},MATCH(D3320,{"BJ_zhongyu";"JS_WX_liteer";"JS_CZ_wodefeng"},0)),"")</f>
        <v>常州市金坛沃德丰电子科技有限公司</v>
      </c>
      <c r="D3320" s="11" t="str">
        <f>[1]动作!$G3319</f>
        <v>JS_CZ_wodefeng</v>
      </c>
      <c r="E3320" s="11" t="str">
        <f>[1]动作!$D3319</f>
        <v>BCMS故障</v>
      </c>
      <c r="F3320" s="11" t="s">
        <v>177</v>
      </c>
      <c r="G3320" s="12">
        <f>[1]动作!$A3319+[1]动作!$B3319</f>
        <v>43207.835358796299</v>
      </c>
      <c r="H3320" s="12"/>
      <c r="I3320" s="11"/>
    </row>
    <row r="3321" spans="1:9" hidden="1" x14ac:dyDescent="0.3">
      <c r="A3321" s="24">
        <v>3319</v>
      </c>
      <c r="B3321" s="11" t="str">
        <f>IFERROR(INDEX({"JSNY-BJ0001-01";"JSNY-JS0022-01";"JSNY-JS0002-01"},MATCH(D3321,{"BJ_zhongyu";"JS_WX_liteer";"JS_CZ_wodefeng"},0)),"")</f>
        <v>JSNY-JS0022-01</v>
      </c>
      <c r="C3321" s="11" t="str">
        <f>IFERROR(INDEX({"北京中裕世纪大酒店";"江苏利特尔绿色包装股份有限公司";"常州市金坛沃德丰电子科技有限公司"},MATCH(D3321,{"BJ_zhongyu";"JS_WX_liteer";"JS_CZ_wodefeng"},0)),"")</f>
        <v>江苏利特尔绿色包装股份有限公司</v>
      </c>
      <c r="D3321" s="11" t="str">
        <f>[1]动作!$G3320</f>
        <v>JS_WX_liteer</v>
      </c>
      <c r="E3321" s="11" t="str">
        <f>[1]动作!$D3320</f>
        <v>分系统1BMS8总电压过低一级故障</v>
      </c>
      <c r="F3321" s="11" t="s">
        <v>177</v>
      </c>
      <c r="G3321" s="12">
        <f>[1]动作!$A3320+[1]动作!$B3320</f>
        <v>43207.855173611111</v>
      </c>
      <c r="H3321" s="12"/>
      <c r="I3321" s="11"/>
    </row>
    <row r="3322" spans="1:9" hidden="1" x14ac:dyDescent="0.3">
      <c r="A3322" s="24">
        <v>3320</v>
      </c>
      <c r="B3322" s="11" t="str">
        <f>IFERROR(INDEX({"JSNY-BJ0001-01";"JSNY-JS0022-01";"JSNY-JS0002-01"},MATCH(D3322,{"BJ_zhongyu";"JS_WX_liteer";"JS_CZ_wodefeng"},0)),"")</f>
        <v>JSNY-JS0022-01</v>
      </c>
      <c r="C3322" s="11" t="str">
        <f>IFERROR(INDEX({"北京中裕世纪大酒店";"江苏利特尔绿色包装股份有限公司";"常州市金坛沃德丰电子科技有限公司"},MATCH(D3322,{"BJ_zhongyu";"JS_WX_liteer";"JS_CZ_wodefeng"},0)),"")</f>
        <v>江苏利特尔绿色包装股份有限公司</v>
      </c>
      <c r="D3322" s="11" t="str">
        <f>[1]动作!$G3321</f>
        <v>JS_WX_liteer</v>
      </c>
      <c r="E3322" s="11" t="str">
        <f>[1]动作!$D3321</f>
        <v>分系统1BMS8总电压过低二级故障</v>
      </c>
      <c r="F3322" s="11" t="s">
        <v>177</v>
      </c>
      <c r="G3322" s="12">
        <f>[1]动作!$A3321+[1]动作!$B3321</f>
        <v>43207.855173611111</v>
      </c>
      <c r="H3322" s="12"/>
      <c r="I3322" s="11"/>
    </row>
    <row r="3323" spans="1:9" hidden="1" x14ac:dyDescent="0.3">
      <c r="A3323" s="24">
        <v>3321</v>
      </c>
      <c r="B3323" s="11" t="str">
        <f>IFERROR(INDEX({"JSNY-BJ0001-01";"JSNY-JS0022-01";"JSNY-JS0002-01"},MATCH(D3323,{"BJ_zhongyu";"JS_WX_liteer";"JS_CZ_wodefeng"},0)),"")</f>
        <v>JSNY-JS0022-01</v>
      </c>
      <c r="C3323" s="11" t="str">
        <f>IFERROR(INDEX({"北京中裕世纪大酒店";"江苏利特尔绿色包装股份有限公司";"常州市金坛沃德丰电子科技有限公司"},MATCH(D3323,{"BJ_zhongyu";"JS_WX_liteer";"JS_CZ_wodefeng"},0)),"")</f>
        <v>江苏利特尔绿色包装股份有限公司</v>
      </c>
      <c r="D3323" s="11" t="str">
        <f>[1]动作!$G3322</f>
        <v>JS_WX_liteer</v>
      </c>
      <c r="E3323" s="11" t="str">
        <f>[1]动作!$D3322</f>
        <v>分系统1BMS9总电压过低一级故障</v>
      </c>
      <c r="F3323" s="11" t="s">
        <v>177</v>
      </c>
      <c r="G3323" s="12">
        <f>[1]动作!$A3322+[1]动作!$B3322</f>
        <v>43207.855231481481</v>
      </c>
      <c r="H3323" s="12"/>
      <c r="I3323" s="11"/>
    </row>
    <row r="3324" spans="1:9" hidden="1" x14ac:dyDescent="0.3">
      <c r="A3324" s="24">
        <v>3322</v>
      </c>
      <c r="B3324" s="11" t="str">
        <f>IFERROR(INDEX({"JSNY-BJ0001-01";"JSNY-JS0022-01";"JSNY-JS0002-01"},MATCH(D3324,{"BJ_zhongyu";"JS_WX_liteer";"JS_CZ_wodefeng"},0)),"")</f>
        <v>JSNY-JS0022-01</v>
      </c>
      <c r="C3324" s="11" t="str">
        <f>IFERROR(INDEX({"北京中裕世纪大酒店";"江苏利特尔绿色包装股份有限公司";"常州市金坛沃德丰电子科技有限公司"},MATCH(D3324,{"BJ_zhongyu";"JS_WX_liteer";"JS_CZ_wodefeng"},0)),"")</f>
        <v>江苏利特尔绿色包装股份有限公司</v>
      </c>
      <c r="D3324" s="11" t="str">
        <f>[1]动作!$G3323</f>
        <v>JS_WX_liteer</v>
      </c>
      <c r="E3324" s="11" t="str">
        <f>[1]动作!$D3323</f>
        <v>分系统1BMS9总电压过低二级故障</v>
      </c>
      <c r="F3324" s="11" t="s">
        <v>177</v>
      </c>
      <c r="G3324" s="12">
        <f>[1]动作!$A3323+[1]动作!$B3323</f>
        <v>43207.855231481481</v>
      </c>
      <c r="H3324" s="12"/>
      <c r="I3324" s="11"/>
    </row>
    <row r="3325" spans="1:9" hidden="1" x14ac:dyDescent="0.3">
      <c r="A3325" s="24">
        <v>3323</v>
      </c>
      <c r="B3325" s="11" t="str">
        <f>IFERROR(INDEX({"JSNY-BJ0001-01";"JSNY-JS0022-01";"JSNY-JS0002-01"},MATCH(D3325,{"BJ_zhongyu";"JS_WX_liteer";"JS_CZ_wodefeng"},0)),"")</f>
        <v>JSNY-JS0022-01</v>
      </c>
      <c r="C3325" s="11" t="str">
        <f>IFERROR(INDEX({"北京中裕世纪大酒店";"江苏利特尔绿色包装股份有限公司";"常州市金坛沃德丰电子科技有限公司"},MATCH(D3325,{"BJ_zhongyu";"JS_WX_liteer";"JS_CZ_wodefeng"},0)),"")</f>
        <v>江苏利特尔绿色包装股份有限公司</v>
      </c>
      <c r="D3325" s="11" t="str">
        <f>[1]动作!$G3324</f>
        <v>JS_WX_liteer</v>
      </c>
      <c r="E3325" s="11" t="str">
        <f>[1]动作!$D3324</f>
        <v>分系统1BMS3总电压过低一级故障</v>
      </c>
      <c r="F3325" s="11" t="s">
        <v>177</v>
      </c>
      <c r="G3325" s="12">
        <f>[1]动作!$A3324+[1]动作!$B3324</f>
        <v>43207.855636574073</v>
      </c>
      <c r="H3325" s="12"/>
      <c r="I3325" s="11"/>
    </row>
    <row r="3326" spans="1:9" hidden="1" x14ac:dyDescent="0.3">
      <c r="A3326" s="24">
        <v>3324</v>
      </c>
      <c r="B3326" s="11" t="str">
        <f>IFERROR(INDEX({"JSNY-BJ0001-01";"JSNY-JS0022-01";"JSNY-JS0002-01"},MATCH(D3326,{"BJ_zhongyu";"JS_WX_liteer";"JS_CZ_wodefeng"},0)),"")</f>
        <v>JSNY-JS0022-01</v>
      </c>
      <c r="C3326" s="11" t="str">
        <f>IFERROR(INDEX({"北京中裕世纪大酒店";"江苏利特尔绿色包装股份有限公司";"常州市金坛沃德丰电子科技有限公司"},MATCH(D3326,{"BJ_zhongyu";"JS_WX_liteer";"JS_CZ_wodefeng"},0)),"")</f>
        <v>江苏利特尔绿色包装股份有限公司</v>
      </c>
      <c r="D3326" s="11" t="str">
        <f>[1]动作!$G3325</f>
        <v>JS_WX_liteer</v>
      </c>
      <c r="E3326" s="11" t="str">
        <f>[1]动作!$D3325</f>
        <v>分系统1BMS3总电压过低二级故障</v>
      </c>
      <c r="F3326" s="11" t="s">
        <v>177</v>
      </c>
      <c r="G3326" s="12">
        <f>[1]动作!$A3325+[1]动作!$B3325</f>
        <v>43207.855636574073</v>
      </c>
      <c r="H3326" s="12"/>
      <c r="I3326" s="11"/>
    </row>
    <row r="3327" spans="1:9" hidden="1" x14ac:dyDescent="0.3">
      <c r="A3327" s="24">
        <v>3325</v>
      </c>
      <c r="B3327" s="11" t="str">
        <f>IFERROR(INDEX({"JSNY-BJ0001-01";"JSNY-JS0022-01";"JSNY-JS0002-01"},MATCH(D3327,{"BJ_zhongyu";"JS_WX_liteer";"JS_CZ_wodefeng"},0)),"")</f>
        <v>JSNY-JS0022-01</v>
      </c>
      <c r="C3327" s="11" t="str">
        <f>IFERROR(INDEX({"北京中裕世纪大酒店";"江苏利特尔绿色包装股份有限公司";"常州市金坛沃德丰电子科技有限公司"},MATCH(D3327,{"BJ_zhongyu";"JS_WX_liteer";"JS_CZ_wodefeng"},0)),"")</f>
        <v>江苏利特尔绿色包装股份有限公司</v>
      </c>
      <c r="D3327" s="11" t="str">
        <f>[1]动作!$G3326</f>
        <v>JS_WX_liteer</v>
      </c>
      <c r="E3327" s="11" t="str">
        <f>[1]动作!$D3326</f>
        <v>分系统1BMS1总电压过低一级故障</v>
      </c>
      <c r="F3327" s="11" t="s">
        <v>177</v>
      </c>
      <c r="G3327" s="12">
        <f>[1]动作!$A3326+[1]动作!$B3326</f>
        <v>43207.855925925927</v>
      </c>
      <c r="H3327" s="12"/>
      <c r="I3327" s="11"/>
    </row>
    <row r="3328" spans="1:9" hidden="1" x14ac:dyDescent="0.3">
      <c r="A3328" s="24">
        <v>3326</v>
      </c>
      <c r="B3328" s="11" t="str">
        <f>IFERROR(INDEX({"JSNY-BJ0001-01";"JSNY-JS0022-01";"JSNY-JS0002-01"},MATCH(D3328,{"BJ_zhongyu";"JS_WX_liteer";"JS_CZ_wodefeng"},0)),"")</f>
        <v>JSNY-JS0022-01</v>
      </c>
      <c r="C3328" s="11" t="str">
        <f>IFERROR(INDEX({"北京中裕世纪大酒店";"江苏利特尔绿色包装股份有限公司";"常州市金坛沃德丰电子科技有限公司"},MATCH(D3328,{"BJ_zhongyu";"JS_WX_liteer";"JS_CZ_wodefeng"},0)),"")</f>
        <v>江苏利特尔绿色包装股份有限公司</v>
      </c>
      <c r="D3328" s="11" t="str">
        <f>[1]动作!$G3327</f>
        <v>JS_WX_liteer</v>
      </c>
      <c r="E3328" s="11" t="str">
        <f>[1]动作!$D3327</f>
        <v>分系统1BMS1总电压过低二级故障</v>
      </c>
      <c r="F3328" s="11" t="s">
        <v>177</v>
      </c>
      <c r="G3328" s="12">
        <f>[1]动作!$A3327+[1]动作!$B3327</f>
        <v>43207.855925925927</v>
      </c>
      <c r="H3328" s="12"/>
      <c r="I3328" s="11"/>
    </row>
    <row r="3329" spans="1:9" hidden="1" x14ac:dyDescent="0.3">
      <c r="A3329" s="24">
        <v>3327</v>
      </c>
      <c r="B3329" s="11" t="str">
        <f>IFERROR(INDEX({"JSNY-BJ0001-01";"JSNY-JS0022-01";"JSNY-JS0002-01"},MATCH(D3329,{"BJ_zhongyu";"JS_WX_liteer";"JS_CZ_wodefeng"},0)),"")</f>
        <v>JSNY-JS0022-01</v>
      </c>
      <c r="C3329" s="11" t="str">
        <f>IFERROR(INDEX({"北京中裕世纪大酒店";"江苏利特尔绿色包装股份有限公司";"常州市金坛沃德丰电子科技有限公司"},MATCH(D3329,{"BJ_zhongyu";"JS_WX_liteer";"JS_CZ_wodefeng"},0)),"")</f>
        <v>江苏利特尔绿色包装股份有限公司</v>
      </c>
      <c r="D3329" s="11" t="str">
        <f>[1]动作!$G3328</f>
        <v>JS_WX_liteer</v>
      </c>
      <c r="E3329" s="11" t="str">
        <f>[1]动作!$D3328</f>
        <v>分系统1BMS4总电压过低一级故障</v>
      </c>
      <c r="F3329" s="11" t="s">
        <v>177</v>
      </c>
      <c r="G3329" s="12">
        <f>[1]动作!$A3328+[1]动作!$B3328</f>
        <v>43207.855983796297</v>
      </c>
      <c r="H3329" s="12"/>
      <c r="I3329" s="11"/>
    </row>
    <row r="3330" spans="1:9" hidden="1" x14ac:dyDescent="0.3">
      <c r="A3330" s="24">
        <v>3328</v>
      </c>
      <c r="B3330" s="11" t="str">
        <f>IFERROR(INDEX({"JSNY-BJ0001-01";"JSNY-JS0022-01";"JSNY-JS0002-01"},MATCH(D3330,{"BJ_zhongyu";"JS_WX_liteer";"JS_CZ_wodefeng"},0)),"")</f>
        <v>JSNY-JS0022-01</v>
      </c>
      <c r="C3330" s="11" t="str">
        <f>IFERROR(INDEX({"北京中裕世纪大酒店";"江苏利特尔绿色包装股份有限公司";"常州市金坛沃德丰电子科技有限公司"},MATCH(D3330,{"BJ_zhongyu";"JS_WX_liteer";"JS_CZ_wodefeng"},0)),"")</f>
        <v>江苏利特尔绿色包装股份有限公司</v>
      </c>
      <c r="D3330" s="11" t="str">
        <f>[1]动作!$G3329</f>
        <v>JS_WX_liteer</v>
      </c>
      <c r="E3330" s="11" t="str">
        <f>[1]动作!$D3329</f>
        <v>分系统1BMS4总电压过低二级故障</v>
      </c>
      <c r="F3330" s="11" t="s">
        <v>177</v>
      </c>
      <c r="G3330" s="12">
        <f>[1]动作!$A3329+[1]动作!$B3329</f>
        <v>43207.855983796297</v>
      </c>
      <c r="H3330" s="12"/>
      <c r="I3330" s="11"/>
    </row>
    <row r="3331" spans="1:9" hidden="1" x14ac:dyDescent="0.3">
      <c r="A3331" s="24">
        <v>3329</v>
      </c>
      <c r="B3331" s="11" t="str">
        <f>IFERROR(INDEX({"JSNY-BJ0001-01";"JSNY-JS0022-01";"JSNY-JS0002-01"},MATCH(D3331,{"BJ_zhongyu";"JS_WX_liteer";"JS_CZ_wodefeng"},0)),"")</f>
        <v>JSNY-JS0022-01</v>
      </c>
      <c r="C3331" s="11" t="str">
        <f>IFERROR(INDEX({"北京中裕世纪大酒店";"江苏利特尔绿色包装股份有限公司";"常州市金坛沃德丰电子科技有限公司"},MATCH(D3331,{"BJ_zhongyu";"JS_WX_liteer";"JS_CZ_wodefeng"},0)),"")</f>
        <v>江苏利特尔绿色包装股份有限公司</v>
      </c>
      <c r="D3331" s="11" t="str">
        <f>[1]动作!$G3330</f>
        <v>JS_WX_liteer</v>
      </c>
      <c r="E3331" s="11" t="str">
        <f>[1]动作!$D3330</f>
        <v>分系统1BMS2总电压过低一级故障</v>
      </c>
      <c r="F3331" s="11" t="s">
        <v>177</v>
      </c>
      <c r="G3331" s="12">
        <f>[1]动作!$A3330+[1]动作!$B3330</f>
        <v>43207.856273148151</v>
      </c>
      <c r="H3331" s="12"/>
      <c r="I3331" s="11"/>
    </row>
    <row r="3332" spans="1:9" hidden="1" x14ac:dyDescent="0.3">
      <c r="A3332" s="24">
        <v>3330</v>
      </c>
      <c r="B3332" s="11" t="str">
        <f>IFERROR(INDEX({"JSNY-BJ0001-01";"JSNY-JS0022-01";"JSNY-JS0002-01"},MATCH(D3332,{"BJ_zhongyu";"JS_WX_liteer";"JS_CZ_wodefeng"},0)),"")</f>
        <v>JSNY-JS0022-01</v>
      </c>
      <c r="C3332" s="11" t="str">
        <f>IFERROR(INDEX({"北京中裕世纪大酒店";"江苏利特尔绿色包装股份有限公司";"常州市金坛沃德丰电子科技有限公司"},MATCH(D3332,{"BJ_zhongyu";"JS_WX_liteer";"JS_CZ_wodefeng"},0)),"")</f>
        <v>江苏利特尔绿色包装股份有限公司</v>
      </c>
      <c r="D3332" s="11" t="str">
        <f>[1]动作!$G3331</f>
        <v>JS_WX_liteer</v>
      </c>
      <c r="E3332" s="11" t="str">
        <f>[1]动作!$D3331</f>
        <v>分系统1BMS2总电压过低二级故障</v>
      </c>
      <c r="F3332" s="11" t="s">
        <v>177</v>
      </c>
      <c r="G3332" s="12">
        <f>[1]动作!$A3331+[1]动作!$B3331</f>
        <v>43207.856273148151</v>
      </c>
      <c r="H3332" s="12"/>
      <c r="I3332" s="11"/>
    </row>
    <row r="3333" spans="1:9" hidden="1" x14ac:dyDescent="0.3">
      <c r="A3333" s="24">
        <v>3331</v>
      </c>
      <c r="B3333" s="11" t="str">
        <f>IFERROR(INDEX({"JSNY-BJ0001-01";"JSNY-JS0022-01";"JSNY-JS0002-01"},MATCH(D3333,{"BJ_zhongyu";"JS_WX_liteer";"JS_CZ_wodefeng"},0)),"")</f>
        <v>JSNY-JS0022-01</v>
      </c>
      <c r="C3333" s="11" t="str">
        <f>IFERROR(INDEX({"北京中裕世纪大酒店";"江苏利特尔绿色包装股份有限公司";"常州市金坛沃德丰电子科技有限公司"},MATCH(D3333,{"BJ_zhongyu";"JS_WX_liteer";"JS_CZ_wodefeng"},0)),"")</f>
        <v>江苏利特尔绿色包装股份有限公司</v>
      </c>
      <c r="D3333" s="11" t="str">
        <f>[1]动作!$G3332</f>
        <v>JS_WX_liteer</v>
      </c>
      <c r="E3333" s="11" t="str">
        <f>[1]动作!$D3332</f>
        <v>分系统1BMS5总电压过低一级故障</v>
      </c>
      <c r="F3333" s="11" t="s">
        <v>177</v>
      </c>
      <c r="G3333" s="12">
        <f>[1]动作!$A3332+[1]动作!$B3332</f>
        <v>43207.856388888889</v>
      </c>
      <c r="H3333" s="12"/>
      <c r="I3333" s="11"/>
    </row>
    <row r="3334" spans="1:9" hidden="1" x14ac:dyDescent="0.3">
      <c r="A3334" s="24">
        <v>3332</v>
      </c>
      <c r="B3334" s="11" t="str">
        <f>IFERROR(INDEX({"JSNY-BJ0001-01";"JSNY-JS0022-01";"JSNY-JS0002-01"},MATCH(D3334,{"BJ_zhongyu";"JS_WX_liteer";"JS_CZ_wodefeng"},0)),"")</f>
        <v>JSNY-JS0022-01</v>
      </c>
      <c r="C3334" s="11" t="str">
        <f>IFERROR(INDEX({"北京中裕世纪大酒店";"江苏利特尔绿色包装股份有限公司";"常州市金坛沃德丰电子科技有限公司"},MATCH(D3334,{"BJ_zhongyu";"JS_WX_liteer";"JS_CZ_wodefeng"},0)),"")</f>
        <v>江苏利特尔绿色包装股份有限公司</v>
      </c>
      <c r="D3334" s="11" t="str">
        <f>[1]动作!$G3333</f>
        <v>JS_WX_liteer</v>
      </c>
      <c r="E3334" s="11" t="str">
        <f>[1]动作!$D3333</f>
        <v>分系统1BMS5总电压过低二级故障</v>
      </c>
      <c r="F3334" s="11" t="s">
        <v>177</v>
      </c>
      <c r="G3334" s="12">
        <f>[1]动作!$A3333+[1]动作!$B3333</f>
        <v>43207.856388888889</v>
      </c>
      <c r="H3334" s="12"/>
      <c r="I3334" s="11"/>
    </row>
    <row r="3335" spans="1:9" hidden="1" x14ac:dyDescent="0.3">
      <c r="A3335" s="24">
        <v>3333</v>
      </c>
      <c r="B3335" s="11" t="str">
        <f>IFERROR(INDEX({"JSNY-BJ0001-01";"JSNY-JS0022-01";"JSNY-JS0002-01"},MATCH(D3335,{"BJ_zhongyu";"JS_WX_liteer";"JS_CZ_wodefeng"},0)),"")</f>
        <v>JSNY-JS0022-01</v>
      </c>
      <c r="C3335" s="11" t="str">
        <f>IFERROR(INDEX({"北京中裕世纪大酒店";"江苏利特尔绿色包装股份有限公司";"常州市金坛沃德丰电子科技有限公司"},MATCH(D3335,{"BJ_zhongyu";"JS_WX_liteer";"JS_CZ_wodefeng"},0)),"")</f>
        <v>江苏利特尔绿色包装股份有限公司</v>
      </c>
      <c r="D3335" s="11" t="str">
        <f>[1]动作!$G3334</f>
        <v>JS_WX_liteer</v>
      </c>
      <c r="E3335" s="11" t="str">
        <f>[1]动作!$D3334</f>
        <v>分系统1BMS7总电压过低一级故障</v>
      </c>
      <c r="F3335" s="11" t="s">
        <v>177</v>
      </c>
      <c r="G3335" s="12">
        <f>[1]动作!$A3334+[1]动作!$B3334</f>
        <v>43207.856388888889</v>
      </c>
      <c r="H3335" s="12"/>
      <c r="I3335" s="11"/>
    </row>
    <row r="3336" spans="1:9" hidden="1" x14ac:dyDescent="0.3">
      <c r="A3336" s="24">
        <v>3334</v>
      </c>
      <c r="B3336" s="11" t="str">
        <f>IFERROR(INDEX({"JSNY-BJ0001-01";"JSNY-JS0022-01";"JSNY-JS0002-01"},MATCH(D3336,{"BJ_zhongyu";"JS_WX_liteer";"JS_CZ_wodefeng"},0)),"")</f>
        <v>JSNY-JS0022-01</v>
      </c>
      <c r="C3336" s="11" t="str">
        <f>IFERROR(INDEX({"北京中裕世纪大酒店";"江苏利特尔绿色包装股份有限公司";"常州市金坛沃德丰电子科技有限公司"},MATCH(D3336,{"BJ_zhongyu";"JS_WX_liteer";"JS_CZ_wodefeng"},0)),"")</f>
        <v>江苏利特尔绿色包装股份有限公司</v>
      </c>
      <c r="D3336" s="11" t="str">
        <f>[1]动作!$G3335</f>
        <v>JS_WX_liteer</v>
      </c>
      <c r="E3336" s="11" t="str">
        <f>[1]动作!$D3335</f>
        <v>分系统1BMS7总电压过低二级故障</v>
      </c>
      <c r="F3336" s="11" t="s">
        <v>177</v>
      </c>
      <c r="G3336" s="12">
        <f>[1]动作!$A3335+[1]动作!$B3335</f>
        <v>43207.856388888889</v>
      </c>
      <c r="H3336" s="12"/>
      <c r="I3336" s="11"/>
    </row>
    <row r="3337" spans="1:9" hidden="1" x14ac:dyDescent="0.3">
      <c r="A3337" s="24">
        <v>3335</v>
      </c>
      <c r="B3337" s="11" t="str">
        <f>IFERROR(INDEX({"JSNY-BJ0001-01";"JSNY-JS0022-01";"JSNY-JS0002-01"},MATCH(D3337,{"BJ_zhongyu";"JS_WX_liteer";"JS_CZ_wodefeng"},0)),"")</f>
        <v>JSNY-JS0022-01</v>
      </c>
      <c r="C3337" s="11" t="str">
        <f>IFERROR(INDEX({"北京中裕世纪大酒店";"江苏利特尔绿色包装股份有限公司";"常州市金坛沃德丰电子科技有限公司"},MATCH(D3337,{"BJ_zhongyu";"JS_WX_liteer";"JS_CZ_wodefeng"},0)),"")</f>
        <v>江苏利特尔绿色包装股份有限公司</v>
      </c>
      <c r="D3337" s="11" t="str">
        <f>[1]动作!$G3336</f>
        <v>JS_WX_liteer</v>
      </c>
      <c r="E3337" s="11" t="str">
        <f>[1]动作!$D3336</f>
        <v>分系统1BMS6总电压过低一级故障</v>
      </c>
      <c r="F3337" s="11" t="s">
        <v>177</v>
      </c>
      <c r="G3337" s="12">
        <f>[1]动作!$A3336+[1]动作!$B3336</f>
        <v>43207.856504629628</v>
      </c>
      <c r="H3337" s="12"/>
      <c r="I3337" s="11"/>
    </row>
    <row r="3338" spans="1:9" hidden="1" x14ac:dyDescent="0.3">
      <c r="A3338" s="24">
        <v>3336</v>
      </c>
      <c r="B3338" s="11" t="str">
        <f>IFERROR(INDEX({"JSNY-BJ0001-01";"JSNY-JS0022-01";"JSNY-JS0002-01"},MATCH(D3338,{"BJ_zhongyu";"JS_WX_liteer";"JS_CZ_wodefeng"},0)),"")</f>
        <v>JSNY-JS0022-01</v>
      </c>
      <c r="C3338" s="11" t="str">
        <f>IFERROR(INDEX({"北京中裕世纪大酒店";"江苏利特尔绿色包装股份有限公司";"常州市金坛沃德丰电子科技有限公司"},MATCH(D3338,{"BJ_zhongyu";"JS_WX_liteer";"JS_CZ_wodefeng"},0)),"")</f>
        <v>江苏利特尔绿色包装股份有限公司</v>
      </c>
      <c r="D3338" s="11" t="str">
        <f>[1]动作!$G3337</f>
        <v>JS_WX_liteer</v>
      </c>
      <c r="E3338" s="11" t="str">
        <f>[1]动作!$D3337</f>
        <v>分系统1BMS6总电压过低二级故障</v>
      </c>
      <c r="F3338" s="11" t="s">
        <v>177</v>
      </c>
      <c r="G3338" s="12">
        <f>[1]动作!$A3337+[1]动作!$B3337</f>
        <v>43207.856504629628</v>
      </c>
      <c r="H3338" s="12"/>
      <c r="I3338" s="11"/>
    </row>
    <row r="3339" spans="1:9" hidden="1" x14ac:dyDescent="0.3">
      <c r="A3339" s="24">
        <v>3337</v>
      </c>
      <c r="B3339" s="11" t="str">
        <f>IFERROR(INDEX({"JSNY-BJ0001-01";"JSNY-JS0022-01";"JSNY-JS0002-01"},MATCH(D3339,{"BJ_zhongyu";"JS_WX_liteer";"JS_CZ_wodefeng"},0)),"")</f>
        <v>JSNY-BJ0001-01</v>
      </c>
      <c r="C3339" s="11" t="str">
        <f>IFERROR(INDEX({"北京中裕世纪大酒店";"江苏利特尔绿色包装股份有限公司";"常州市金坛沃德丰电子科技有限公司"},MATCH(D3339,{"BJ_zhongyu";"JS_WX_liteer";"JS_CZ_wodefeng"},0)),"")</f>
        <v>北京中裕世纪大酒店</v>
      </c>
      <c r="D3339" s="11" t="str">
        <f>[1]动作!$G3338</f>
        <v>BJ_zhongyu</v>
      </c>
      <c r="E3339" s="11" t="str">
        <f>[1]动作!$D3338</f>
        <v>分系统1告警状态</v>
      </c>
      <c r="F3339" s="11" t="s">
        <v>178</v>
      </c>
      <c r="G3339" s="12">
        <f>[1]动作!$A3338+[1]动作!$B3338</f>
        <v>43207.860266203701</v>
      </c>
      <c r="H3339" s="12"/>
      <c r="I3339" s="11"/>
    </row>
    <row r="3340" spans="1:9" hidden="1" x14ac:dyDescent="0.3">
      <c r="A3340" s="24">
        <v>3338</v>
      </c>
      <c r="B3340" s="11" t="str">
        <f>IFERROR(INDEX({"JSNY-BJ0001-01";"JSNY-JS0022-01";"JSNY-JS0002-01"},MATCH(D3340,{"BJ_zhongyu";"JS_WX_liteer";"JS_CZ_wodefeng"},0)),"")</f>
        <v>JSNY-BJ0001-01</v>
      </c>
      <c r="C3340" s="11" t="str">
        <f>IFERROR(INDEX({"北京中裕世纪大酒店";"江苏利特尔绿色包装股份有限公司";"常州市金坛沃德丰电子科技有限公司"},MATCH(D3340,{"BJ_zhongyu";"JS_WX_liteer";"JS_CZ_wodefeng"},0)),"")</f>
        <v>北京中裕世纪大酒店</v>
      </c>
      <c r="D3340" s="11" t="str">
        <f>[1]动作!$G3339</f>
        <v>BJ_zhongyu</v>
      </c>
      <c r="E3340" s="11" t="str">
        <f>[1]动作!$D3339</f>
        <v>分系统1PCS告警状态</v>
      </c>
      <c r="F3340" s="11" t="s">
        <v>176</v>
      </c>
      <c r="G3340" s="12">
        <f>[1]动作!$A3339+[1]动作!$B3339</f>
        <v>43207.860266203701</v>
      </c>
      <c r="H3340" s="12"/>
      <c r="I3340" s="11"/>
    </row>
    <row r="3341" spans="1:9" hidden="1" x14ac:dyDescent="0.3">
      <c r="A3341" s="24">
        <v>3339</v>
      </c>
      <c r="B3341" s="11" t="str">
        <f>IFERROR(INDEX({"JSNY-BJ0001-01";"JSNY-JS0022-01";"JSNY-JS0002-01"},MATCH(D3341,{"BJ_zhongyu";"JS_WX_liteer";"JS_CZ_wodefeng"},0)),"")</f>
        <v>JSNY-JS0022-01</v>
      </c>
      <c r="C3341" s="11" t="str">
        <f>IFERROR(INDEX({"北京中裕世纪大酒店";"江苏利特尔绿色包装股份有限公司";"常州市金坛沃德丰电子科技有限公司"},MATCH(D3341,{"BJ_zhongyu";"JS_WX_liteer";"JS_CZ_wodefeng"},0)),"")</f>
        <v>江苏利特尔绿色包装股份有限公司</v>
      </c>
      <c r="D3341" s="11" t="str">
        <f>[1]动作!$G3340</f>
        <v>JS_WX_liteer</v>
      </c>
      <c r="E3341" s="11" t="str">
        <f>[1]动作!$D3340</f>
        <v>分系统1BMS3SOC过低一级故障</v>
      </c>
      <c r="F3341" s="11" t="s">
        <v>177</v>
      </c>
      <c r="G3341" s="12">
        <f>[1]动作!$A3340+[1]动作!$B3340</f>
        <v>43207.860613425924</v>
      </c>
      <c r="H3341" s="12"/>
      <c r="I3341" s="11"/>
    </row>
    <row r="3342" spans="1:9" hidden="1" x14ac:dyDescent="0.3">
      <c r="A3342" s="24">
        <v>3340</v>
      </c>
      <c r="B3342" s="11" t="str">
        <f>IFERROR(INDEX({"JSNY-BJ0001-01";"JSNY-JS0022-01";"JSNY-JS0002-01"},MATCH(D3342,{"BJ_zhongyu";"JS_WX_liteer";"JS_CZ_wodefeng"},0)),"")</f>
        <v>JSNY-JS0022-01</v>
      </c>
      <c r="C3342" s="11" t="str">
        <f>IFERROR(INDEX({"北京中裕世纪大酒店";"江苏利特尔绿色包装股份有限公司";"常州市金坛沃德丰电子科技有限公司"},MATCH(D3342,{"BJ_zhongyu";"JS_WX_liteer";"JS_CZ_wodefeng"},0)),"")</f>
        <v>江苏利特尔绿色包装股份有限公司</v>
      </c>
      <c r="D3342" s="11" t="str">
        <f>[1]动作!$G3341</f>
        <v>JS_WX_liteer</v>
      </c>
      <c r="E3342" s="11" t="str">
        <f>[1]动作!$D3341</f>
        <v>分系统1BMS3SOC过低二级故障</v>
      </c>
      <c r="F3342" s="11" t="s">
        <v>177</v>
      </c>
      <c r="G3342" s="12">
        <f>[1]动作!$A3341+[1]动作!$B3341</f>
        <v>43207.860613425924</v>
      </c>
      <c r="H3342" s="12"/>
      <c r="I3342" s="11"/>
    </row>
    <row r="3343" spans="1:9" hidden="1" x14ac:dyDescent="0.3">
      <c r="A3343" s="24">
        <v>3341</v>
      </c>
      <c r="B3343" s="11" t="str">
        <f>IFERROR(INDEX({"JSNY-BJ0001-01";"JSNY-JS0022-01";"JSNY-JS0002-01"},MATCH(D3343,{"BJ_zhongyu";"JS_WX_liteer";"JS_CZ_wodefeng"},0)),"")</f>
        <v>JSNY-JS0022-01</v>
      </c>
      <c r="C3343" s="11" t="str">
        <f>IFERROR(INDEX({"北京中裕世纪大酒店";"江苏利特尔绿色包装股份有限公司";"常州市金坛沃德丰电子科技有限公司"},MATCH(D3343,{"BJ_zhongyu";"JS_WX_liteer";"JS_CZ_wodefeng"},0)),"")</f>
        <v>江苏利特尔绿色包装股份有限公司</v>
      </c>
      <c r="D3343" s="11" t="str">
        <f>[1]动作!$G3342</f>
        <v>JS_WX_liteer</v>
      </c>
      <c r="E3343" s="11" t="str">
        <f>[1]动作!$D3342</f>
        <v>分系统1BMS4SOC过低一级故障</v>
      </c>
      <c r="F3343" s="11" t="s">
        <v>177</v>
      </c>
      <c r="G3343" s="12">
        <f>[1]动作!$A3342+[1]动作!$B3342</f>
        <v>43207.861018518517</v>
      </c>
      <c r="H3343" s="12"/>
      <c r="I3343" s="11"/>
    </row>
    <row r="3344" spans="1:9" hidden="1" x14ac:dyDescent="0.3">
      <c r="A3344" s="24">
        <v>3342</v>
      </c>
      <c r="B3344" s="11" t="str">
        <f>IFERROR(INDEX({"JSNY-BJ0001-01";"JSNY-JS0022-01";"JSNY-JS0002-01"},MATCH(D3344,{"BJ_zhongyu";"JS_WX_liteer";"JS_CZ_wodefeng"},0)),"")</f>
        <v>JSNY-JS0022-01</v>
      </c>
      <c r="C3344" s="11" t="str">
        <f>IFERROR(INDEX({"北京中裕世纪大酒店";"江苏利特尔绿色包装股份有限公司";"常州市金坛沃德丰电子科技有限公司"},MATCH(D3344,{"BJ_zhongyu";"JS_WX_liteer";"JS_CZ_wodefeng"},0)),"")</f>
        <v>江苏利特尔绿色包装股份有限公司</v>
      </c>
      <c r="D3344" s="11" t="str">
        <f>[1]动作!$G3343</f>
        <v>JS_WX_liteer</v>
      </c>
      <c r="E3344" s="11" t="str">
        <f>[1]动作!$D3343</f>
        <v>分系统1BMS4SOC过低二级故障</v>
      </c>
      <c r="F3344" s="11" t="s">
        <v>177</v>
      </c>
      <c r="G3344" s="12">
        <f>[1]动作!$A3343+[1]动作!$B3343</f>
        <v>43207.861018518517</v>
      </c>
      <c r="H3344" s="12"/>
      <c r="I3344" s="11"/>
    </row>
    <row r="3345" spans="1:9" hidden="1" x14ac:dyDescent="0.3">
      <c r="A3345" s="24">
        <v>3343</v>
      </c>
      <c r="B3345" s="11" t="str">
        <f>IFERROR(INDEX({"JSNY-BJ0001-01";"JSNY-JS0022-01";"JSNY-JS0002-01"},MATCH(D3345,{"BJ_zhongyu";"JS_WX_liteer";"JS_CZ_wodefeng"},0)),"")</f>
        <v>JSNY-JS0022-01</v>
      </c>
      <c r="C3345" s="11" t="str">
        <f>IFERROR(INDEX({"北京中裕世纪大酒店";"江苏利特尔绿色包装股份有限公司";"常州市金坛沃德丰电子科技有限公司"},MATCH(D3345,{"BJ_zhongyu";"JS_WX_liteer";"JS_CZ_wodefeng"},0)),"")</f>
        <v>江苏利特尔绿色包装股份有限公司</v>
      </c>
      <c r="D3345" s="11" t="str">
        <f>[1]动作!$G3344</f>
        <v>JS_WX_liteer</v>
      </c>
      <c r="E3345" s="11" t="str">
        <f>[1]动作!$D3344</f>
        <v>分系统1BMS6SOC过低一级故障</v>
      </c>
      <c r="F3345" s="11" t="s">
        <v>177</v>
      </c>
      <c r="G3345" s="12">
        <f>[1]动作!$A3344+[1]动作!$B3344</f>
        <v>43207.861828703702</v>
      </c>
      <c r="H3345" s="12"/>
      <c r="I3345" s="11"/>
    </row>
    <row r="3346" spans="1:9" hidden="1" x14ac:dyDescent="0.3">
      <c r="A3346" s="24">
        <v>3344</v>
      </c>
      <c r="B3346" s="11" t="str">
        <f>IFERROR(INDEX({"JSNY-BJ0001-01";"JSNY-JS0022-01";"JSNY-JS0002-01"},MATCH(D3346,{"BJ_zhongyu";"JS_WX_liteer";"JS_CZ_wodefeng"},0)),"")</f>
        <v>JSNY-JS0022-01</v>
      </c>
      <c r="C3346" s="11" t="str">
        <f>IFERROR(INDEX({"北京中裕世纪大酒店";"江苏利特尔绿色包装股份有限公司";"常州市金坛沃德丰电子科技有限公司"},MATCH(D3346,{"BJ_zhongyu";"JS_WX_liteer";"JS_CZ_wodefeng"},0)),"")</f>
        <v>江苏利特尔绿色包装股份有限公司</v>
      </c>
      <c r="D3346" s="11" t="str">
        <f>[1]动作!$G3345</f>
        <v>JS_WX_liteer</v>
      </c>
      <c r="E3346" s="11" t="str">
        <f>[1]动作!$D3345</f>
        <v>分系统1BMS6SOC过低二级故障</v>
      </c>
      <c r="F3346" s="11" t="s">
        <v>177</v>
      </c>
      <c r="G3346" s="12">
        <f>[1]动作!$A3345+[1]动作!$B3345</f>
        <v>43207.861828703702</v>
      </c>
      <c r="H3346" s="12"/>
      <c r="I3346" s="11"/>
    </row>
    <row r="3347" spans="1:9" hidden="1" x14ac:dyDescent="0.3">
      <c r="A3347" s="24">
        <v>3345</v>
      </c>
      <c r="B3347" s="11" t="str">
        <f>IFERROR(INDEX({"JSNY-BJ0001-01";"JSNY-JS0022-01";"JSNY-JS0002-01"},MATCH(D3347,{"BJ_zhongyu";"JS_WX_liteer";"JS_CZ_wodefeng"},0)),"")</f>
        <v>JSNY-JS0022-01</v>
      </c>
      <c r="C3347" s="11" t="str">
        <f>IFERROR(INDEX({"北京中裕世纪大酒店";"江苏利特尔绿色包装股份有限公司";"常州市金坛沃德丰电子科技有限公司"},MATCH(D3347,{"BJ_zhongyu";"JS_WX_liteer";"JS_CZ_wodefeng"},0)),"")</f>
        <v>江苏利特尔绿色包装股份有限公司</v>
      </c>
      <c r="D3347" s="11" t="str">
        <f>[1]动作!$G3346</f>
        <v>JS_WX_liteer</v>
      </c>
      <c r="E3347" s="11" t="str">
        <f>[1]动作!$D3346</f>
        <v>分系统1BMS8SOC过低一级故障</v>
      </c>
      <c r="F3347" s="11" t="s">
        <v>177</v>
      </c>
      <c r="G3347" s="12">
        <f>[1]动作!$A3346+[1]动作!$B3346</f>
        <v>43207.86246527778</v>
      </c>
      <c r="H3347" s="12"/>
      <c r="I3347" s="11"/>
    </row>
    <row r="3348" spans="1:9" hidden="1" x14ac:dyDescent="0.3">
      <c r="A3348" s="24">
        <v>3346</v>
      </c>
      <c r="B3348" s="11" t="str">
        <f>IFERROR(INDEX({"JSNY-BJ0001-01";"JSNY-JS0022-01";"JSNY-JS0002-01"},MATCH(D3348,{"BJ_zhongyu";"JS_WX_liteer";"JS_CZ_wodefeng"},0)),"")</f>
        <v>JSNY-JS0022-01</v>
      </c>
      <c r="C3348" s="11" t="str">
        <f>IFERROR(INDEX({"北京中裕世纪大酒店";"江苏利特尔绿色包装股份有限公司";"常州市金坛沃德丰电子科技有限公司"},MATCH(D3348,{"BJ_zhongyu";"JS_WX_liteer";"JS_CZ_wodefeng"},0)),"")</f>
        <v>江苏利特尔绿色包装股份有限公司</v>
      </c>
      <c r="D3348" s="11" t="str">
        <f>[1]动作!$G3347</f>
        <v>JS_WX_liteer</v>
      </c>
      <c r="E3348" s="11" t="str">
        <f>[1]动作!$D3347</f>
        <v>分系统1BMS8SOC过低二级故障</v>
      </c>
      <c r="F3348" s="11" t="s">
        <v>177</v>
      </c>
      <c r="G3348" s="12">
        <f>[1]动作!$A3347+[1]动作!$B3347</f>
        <v>43207.86246527778</v>
      </c>
      <c r="H3348" s="12"/>
      <c r="I3348" s="11"/>
    </row>
    <row r="3349" spans="1:9" hidden="1" x14ac:dyDescent="0.3">
      <c r="A3349" s="24">
        <v>3347</v>
      </c>
      <c r="B3349" s="11" t="str">
        <f>IFERROR(INDEX({"JSNY-BJ0001-01";"JSNY-JS0022-01";"JSNY-JS0002-01"},MATCH(D3349,{"BJ_zhongyu";"JS_WX_liteer";"JS_CZ_wodefeng"},0)),"")</f>
        <v>JSNY-JS0022-01</v>
      </c>
      <c r="C3349" s="11" t="str">
        <f>IFERROR(INDEX({"北京中裕世纪大酒店";"江苏利特尔绿色包装股份有限公司";"常州市金坛沃德丰电子科技有限公司"},MATCH(D3349,{"BJ_zhongyu";"JS_WX_liteer";"JS_CZ_wodefeng"},0)),"")</f>
        <v>江苏利特尔绿色包装股份有限公司</v>
      </c>
      <c r="D3349" s="11" t="str">
        <f>[1]动作!$G3348</f>
        <v>JS_WX_liteer</v>
      </c>
      <c r="E3349" s="11" t="str">
        <f>[1]动作!$D3348</f>
        <v>分系统1BMS7SOC过低一级故障</v>
      </c>
      <c r="F3349" s="11" t="s">
        <v>177</v>
      </c>
      <c r="G3349" s="12">
        <f>[1]动作!$A3348+[1]动作!$B3348</f>
        <v>43207.862986111111</v>
      </c>
      <c r="H3349" s="12"/>
      <c r="I3349" s="11"/>
    </row>
    <row r="3350" spans="1:9" hidden="1" x14ac:dyDescent="0.3">
      <c r="A3350" s="24">
        <v>3348</v>
      </c>
      <c r="B3350" s="11" t="str">
        <f>IFERROR(INDEX({"JSNY-BJ0001-01";"JSNY-JS0022-01";"JSNY-JS0002-01"},MATCH(D3350,{"BJ_zhongyu";"JS_WX_liteer";"JS_CZ_wodefeng"},0)),"")</f>
        <v>JSNY-JS0022-01</v>
      </c>
      <c r="C3350" s="11" t="str">
        <f>IFERROR(INDEX({"北京中裕世纪大酒店";"江苏利特尔绿色包装股份有限公司";"常州市金坛沃德丰电子科技有限公司"},MATCH(D3350,{"BJ_zhongyu";"JS_WX_liteer";"JS_CZ_wodefeng"},0)),"")</f>
        <v>江苏利特尔绿色包装股份有限公司</v>
      </c>
      <c r="D3350" s="11" t="str">
        <f>[1]动作!$G3349</f>
        <v>JS_WX_liteer</v>
      </c>
      <c r="E3350" s="11" t="str">
        <f>[1]动作!$D3349</f>
        <v>分系统1BMS7SOC过低二级故障</v>
      </c>
      <c r="F3350" s="11" t="s">
        <v>177</v>
      </c>
      <c r="G3350" s="12">
        <f>[1]动作!$A3349+[1]动作!$B3349</f>
        <v>43207.862986111111</v>
      </c>
      <c r="H3350" s="12"/>
      <c r="I3350" s="11"/>
    </row>
    <row r="3351" spans="1:9" hidden="1" x14ac:dyDescent="0.3">
      <c r="A3351" s="24">
        <v>3349</v>
      </c>
      <c r="B3351" s="11" t="str">
        <f>IFERROR(INDEX({"JSNY-BJ0001-01";"JSNY-JS0022-01";"JSNY-JS0002-01"},MATCH(D3351,{"BJ_zhongyu";"JS_WX_liteer";"JS_CZ_wodefeng"},0)),"")</f>
        <v>JSNY-JS0022-01</v>
      </c>
      <c r="C3351" s="11" t="str">
        <f>IFERROR(INDEX({"北京中裕世纪大酒店";"江苏利特尔绿色包装股份有限公司";"常州市金坛沃德丰电子科技有限公司"},MATCH(D3351,{"BJ_zhongyu";"JS_WX_liteer";"JS_CZ_wodefeng"},0)),"")</f>
        <v>江苏利特尔绿色包装股份有限公司</v>
      </c>
      <c r="D3351" s="11" t="str">
        <f>[1]动作!$G3350</f>
        <v>JS_WX_liteer</v>
      </c>
      <c r="E3351" s="11" t="str">
        <f>[1]动作!$D3350</f>
        <v>分系统1BMS8单体电压过低一级故障</v>
      </c>
      <c r="F3351" s="11" t="s">
        <v>177</v>
      </c>
      <c r="G3351" s="12">
        <f>[1]动作!$A3350+[1]动作!$B3350</f>
        <v>43207.865532407406</v>
      </c>
      <c r="H3351" s="12"/>
      <c r="I3351" s="11"/>
    </row>
    <row r="3352" spans="1:9" hidden="1" x14ac:dyDescent="0.3">
      <c r="A3352" s="24">
        <v>3350</v>
      </c>
      <c r="B3352" s="11" t="str">
        <f>IFERROR(INDEX({"JSNY-BJ0001-01";"JSNY-JS0022-01";"JSNY-JS0002-01"},MATCH(D3352,{"BJ_zhongyu";"JS_WX_liteer";"JS_CZ_wodefeng"},0)),"")</f>
        <v>JSNY-JS0022-01</v>
      </c>
      <c r="C3352" s="11" t="str">
        <f>IFERROR(INDEX({"北京中裕世纪大酒店";"江苏利特尔绿色包装股份有限公司";"常州市金坛沃德丰电子科技有限公司"},MATCH(D3352,{"BJ_zhongyu";"JS_WX_liteer";"JS_CZ_wodefeng"},0)),"")</f>
        <v>江苏利特尔绿色包装股份有限公司</v>
      </c>
      <c r="D3352" s="11" t="str">
        <f>[1]动作!$G3351</f>
        <v>JS_WX_liteer</v>
      </c>
      <c r="E3352" s="11" t="str">
        <f>[1]动作!$D3351</f>
        <v>分系统1BMS8单体电压过低二级故障</v>
      </c>
      <c r="F3352" s="11" t="s">
        <v>177</v>
      </c>
      <c r="G3352" s="12">
        <f>[1]动作!$A3351+[1]动作!$B3351</f>
        <v>43207.865532407406</v>
      </c>
      <c r="H3352" s="12"/>
      <c r="I3352" s="11"/>
    </row>
    <row r="3353" spans="1:9" hidden="1" x14ac:dyDescent="0.3">
      <c r="A3353" s="24">
        <v>3351</v>
      </c>
      <c r="B3353" s="11" t="str">
        <f>IFERROR(INDEX({"JSNY-BJ0001-01";"JSNY-JS0022-01";"JSNY-JS0002-01"},MATCH(D3353,{"BJ_zhongyu";"JS_WX_liteer";"JS_CZ_wodefeng"},0)),"")</f>
        <v>JSNY-JS0022-01</v>
      </c>
      <c r="C3353" s="11" t="str">
        <f>IFERROR(INDEX({"北京中裕世纪大酒店";"江苏利特尔绿色包装股份有限公司";"常州市金坛沃德丰电子科技有限公司"},MATCH(D3353,{"BJ_zhongyu";"JS_WX_liteer";"JS_CZ_wodefeng"},0)),"")</f>
        <v>江苏利特尔绿色包装股份有限公司</v>
      </c>
      <c r="D3353" s="11" t="str">
        <f>[1]动作!$G3352</f>
        <v>JS_WX_liteer</v>
      </c>
      <c r="E3353" s="11" t="str">
        <f>[1]动作!$D3352</f>
        <v>分系统1BMS9单体电压过低一级故障</v>
      </c>
      <c r="F3353" s="11" t="s">
        <v>177</v>
      </c>
      <c r="G3353" s="12">
        <f>[1]动作!$A3352+[1]动作!$B3352</f>
        <v>43207.86582175926</v>
      </c>
      <c r="H3353" s="12"/>
      <c r="I3353" s="11"/>
    </row>
    <row r="3354" spans="1:9" hidden="1" x14ac:dyDescent="0.3">
      <c r="A3354" s="24">
        <v>3352</v>
      </c>
      <c r="B3354" s="11" t="str">
        <f>IFERROR(INDEX({"JSNY-BJ0001-01";"JSNY-JS0022-01";"JSNY-JS0002-01"},MATCH(D3354,{"BJ_zhongyu";"JS_WX_liteer";"JS_CZ_wodefeng"},0)),"")</f>
        <v>JSNY-JS0022-01</v>
      </c>
      <c r="C3354" s="11" t="str">
        <f>IFERROR(INDEX({"北京中裕世纪大酒店";"江苏利特尔绿色包装股份有限公司";"常州市金坛沃德丰电子科技有限公司"},MATCH(D3354,{"BJ_zhongyu";"JS_WX_liteer";"JS_CZ_wodefeng"},0)),"")</f>
        <v>江苏利特尔绿色包装股份有限公司</v>
      </c>
      <c r="D3354" s="11" t="str">
        <f>[1]动作!$G3353</f>
        <v>JS_WX_liteer</v>
      </c>
      <c r="E3354" s="11" t="str">
        <f>[1]动作!$D3353</f>
        <v>分系统1BMS9单体电压过低二级故障</v>
      </c>
      <c r="F3354" s="11" t="s">
        <v>177</v>
      </c>
      <c r="G3354" s="12">
        <f>[1]动作!$A3353+[1]动作!$B3353</f>
        <v>43207.86582175926</v>
      </c>
      <c r="H3354" s="12"/>
      <c r="I3354" s="11"/>
    </row>
    <row r="3355" spans="1:9" hidden="1" x14ac:dyDescent="0.3">
      <c r="A3355" s="24">
        <v>3353</v>
      </c>
      <c r="B3355" s="11" t="str">
        <f>IFERROR(INDEX({"JSNY-BJ0001-01";"JSNY-JS0022-01";"JSNY-JS0002-01"},MATCH(D3355,{"BJ_zhongyu";"JS_WX_liteer";"JS_CZ_wodefeng"},0)),"")</f>
        <v>JSNY-JS0022-01</v>
      </c>
      <c r="C3355" s="11" t="str">
        <f>IFERROR(INDEX({"北京中裕世纪大酒店";"江苏利特尔绿色包装股份有限公司";"常州市金坛沃德丰电子科技有限公司"},MATCH(D3355,{"BJ_zhongyu";"JS_WX_liteer";"JS_CZ_wodefeng"},0)),"")</f>
        <v>江苏利特尔绿色包装股份有限公司</v>
      </c>
      <c r="D3355" s="11" t="str">
        <f>[1]动作!$G3354</f>
        <v>JS_WX_liteer</v>
      </c>
      <c r="E3355" s="11" t="str">
        <f>[1]动作!$D3354</f>
        <v>分系统1BMS5SOC过低一级故障</v>
      </c>
      <c r="F3355" s="11" t="s">
        <v>177</v>
      </c>
      <c r="G3355" s="12">
        <f>[1]动作!$A3354+[1]动作!$B3354</f>
        <v>43207.866122685184</v>
      </c>
      <c r="H3355" s="12"/>
      <c r="I3355" s="11"/>
    </row>
    <row r="3356" spans="1:9" hidden="1" x14ac:dyDescent="0.3">
      <c r="A3356" s="24">
        <v>3354</v>
      </c>
      <c r="B3356" s="11" t="str">
        <f>IFERROR(INDEX({"JSNY-BJ0001-01";"JSNY-JS0022-01";"JSNY-JS0002-01"},MATCH(D3356,{"BJ_zhongyu";"JS_WX_liteer";"JS_CZ_wodefeng"},0)),"")</f>
        <v>JSNY-JS0022-01</v>
      </c>
      <c r="C3356" s="11" t="str">
        <f>IFERROR(INDEX({"北京中裕世纪大酒店";"江苏利特尔绿色包装股份有限公司";"常州市金坛沃德丰电子科技有限公司"},MATCH(D3356,{"BJ_zhongyu";"JS_WX_liteer";"JS_CZ_wodefeng"},0)),"")</f>
        <v>江苏利特尔绿色包装股份有限公司</v>
      </c>
      <c r="D3356" s="11" t="str">
        <f>[1]动作!$G3355</f>
        <v>JS_WX_liteer</v>
      </c>
      <c r="E3356" s="11" t="str">
        <f>[1]动作!$D3355</f>
        <v>分系统1BMS5SOC过低二级故障</v>
      </c>
      <c r="F3356" s="11" t="s">
        <v>177</v>
      </c>
      <c r="G3356" s="12">
        <f>[1]动作!$A3355+[1]动作!$B3355</f>
        <v>43207.866122685184</v>
      </c>
      <c r="H3356" s="12"/>
      <c r="I3356" s="11"/>
    </row>
    <row r="3357" spans="1:9" hidden="1" x14ac:dyDescent="0.3">
      <c r="A3357" s="24">
        <v>3355</v>
      </c>
      <c r="B3357" s="11" t="str">
        <f>IFERROR(INDEX({"JSNY-BJ0001-01";"JSNY-JS0022-01";"JSNY-JS0002-01"},MATCH(D3357,{"BJ_zhongyu";"JS_WX_liteer";"JS_CZ_wodefeng"},0)),"")</f>
        <v>JSNY-JS0022-01</v>
      </c>
      <c r="C3357" s="11" t="str">
        <f>IFERROR(INDEX({"北京中裕世纪大酒店";"江苏利特尔绿色包装股份有限公司";"常州市金坛沃德丰电子科技有限公司"},MATCH(D3357,{"BJ_zhongyu";"JS_WX_liteer";"JS_CZ_wodefeng"},0)),"")</f>
        <v>江苏利特尔绿色包装股份有限公司</v>
      </c>
      <c r="D3357" s="11" t="str">
        <f>[1]动作!$G3356</f>
        <v>JS_WX_liteer</v>
      </c>
      <c r="E3357" s="11" t="str">
        <f>[1]动作!$D3356</f>
        <v>分系统1BMS3单体电压过低一级故障</v>
      </c>
      <c r="F3357" s="11" t="s">
        <v>177</v>
      </c>
      <c r="G3357" s="12">
        <f>[1]动作!$A3356+[1]动作!$B3356</f>
        <v>43207.866342592592</v>
      </c>
      <c r="H3357" s="12"/>
      <c r="I3357" s="11"/>
    </row>
    <row r="3358" spans="1:9" hidden="1" x14ac:dyDescent="0.3">
      <c r="A3358" s="24">
        <v>3356</v>
      </c>
      <c r="B3358" s="11" t="str">
        <f>IFERROR(INDEX({"JSNY-BJ0001-01";"JSNY-JS0022-01";"JSNY-JS0002-01"},MATCH(D3358,{"BJ_zhongyu";"JS_WX_liteer";"JS_CZ_wodefeng"},0)),"")</f>
        <v>JSNY-JS0022-01</v>
      </c>
      <c r="C3358" s="11" t="str">
        <f>IFERROR(INDEX({"北京中裕世纪大酒店";"江苏利特尔绿色包装股份有限公司";"常州市金坛沃德丰电子科技有限公司"},MATCH(D3358,{"BJ_zhongyu";"JS_WX_liteer";"JS_CZ_wodefeng"},0)),"")</f>
        <v>江苏利特尔绿色包装股份有限公司</v>
      </c>
      <c r="D3358" s="11" t="str">
        <f>[1]动作!$G3357</f>
        <v>JS_WX_liteer</v>
      </c>
      <c r="E3358" s="11" t="str">
        <f>[1]动作!$D3357</f>
        <v>分系统1BMS3单体电压过低二级故障</v>
      </c>
      <c r="F3358" s="11" t="s">
        <v>177</v>
      </c>
      <c r="G3358" s="12">
        <f>[1]动作!$A3357+[1]动作!$B3357</f>
        <v>43207.866342592592</v>
      </c>
      <c r="H3358" s="12"/>
      <c r="I3358" s="11"/>
    </row>
    <row r="3359" spans="1:9" hidden="1" x14ac:dyDescent="0.3">
      <c r="A3359" s="24">
        <v>3357</v>
      </c>
      <c r="B3359" s="11" t="str">
        <f>IFERROR(INDEX({"JSNY-BJ0001-01";"JSNY-JS0022-01";"JSNY-JS0002-01"},MATCH(D3359,{"BJ_zhongyu";"JS_WX_liteer";"JS_CZ_wodefeng"},0)),"")</f>
        <v>JSNY-JS0022-01</v>
      </c>
      <c r="C3359" s="11" t="str">
        <f>IFERROR(INDEX({"北京中裕世纪大酒店";"江苏利特尔绿色包装股份有限公司";"常州市金坛沃德丰电子科技有限公司"},MATCH(D3359,{"BJ_zhongyu";"JS_WX_liteer";"JS_CZ_wodefeng"},0)),"")</f>
        <v>江苏利特尔绿色包装股份有限公司</v>
      </c>
      <c r="D3359" s="11" t="str">
        <f>[1]动作!$G3358</f>
        <v>JS_WX_liteer</v>
      </c>
      <c r="E3359" s="11" t="str">
        <f>[1]动作!$D3358</f>
        <v>分系统1BMS1SOC过低一级故障</v>
      </c>
      <c r="F3359" s="11" t="s">
        <v>177</v>
      </c>
      <c r="G3359" s="12">
        <f>[1]动作!$A3358+[1]动作!$B3358</f>
        <v>43207.866631944446</v>
      </c>
      <c r="H3359" s="12"/>
      <c r="I3359" s="11"/>
    </row>
    <row r="3360" spans="1:9" hidden="1" x14ac:dyDescent="0.3">
      <c r="A3360" s="24">
        <v>3358</v>
      </c>
      <c r="B3360" s="11" t="str">
        <f>IFERROR(INDEX({"JSNY-BJ0001-01";"JSNY-JS0022-01";"JSNY-JS0002-01"},MATCH(D3360,{"BJ_zhongyu";"JS_WX_liteer";"JS_CZ_wodefeng"},0)),"")</f>
        <v>JSNY-JS0022-01</v>
      </c>
      <c r="C3360" s="11" t="str">
        <f>IFERROR(INDEX({"北京中裕世纪大酒店";"江苏利特尔绿色包装股份有限公司";"常州市金坛沃德丰电子科技有限公司"},MATCH(D3360,{"BJ_zhongyu";"JS_WX_liteer";"JS_CZ_wodefeng"},0)),"")</f>
        <v>江苏利特尔绿色包装股份有限公司</v>
      </c>
      <c r="D3360" s="11" t="str">
        <f>[1]动作!$G3359</f>
        <v>JS_WX_liteer</v>
      </c>
      <c r="E3360" s="11" t="str">
        <f>[1]动作!$D3359</f>
        <v>分系统1BMS1SOC过低二级故障</v>
      </c>
      <c r="F3360" s="11" t="s">
        <v>177</v>
      </c>
      <c r="G3360" s="12">
        <f>[1]动作!$A3359+[1]动作!$B3359</f>
        <v>43207.866631944446</v>
      </c>
      <c r="H3360" s="12"/>
      <c r="I3360" s="11"/>
    </row>
    <row r="3361" spans="1:9" hidden="1" x14ac:dyDescent="0.3">
      <c r="A3361" s="24">
        <v>3359</v>
      </c>
      <c r="B3361" s="11" t="str">
        <f>IFERROR(INDEX({"JSNY-BJ0001-01";"JSNY-JS0022-01";"JSNY-JS0002-01"},MATCH(D3361,{"BJ_zhongyu";"JS_WX_liteer";"JS_CZ_wodefeng"},0)),"")</f>
        <v>JSNY-JS0022-01</v>
      </c>
      <c r="C3361" s="11" t="str">
        <f>IFERROR(INDEX({"北京中裕世纪大酒店";"江苏利特尔绿色包装股份有限公司";"常州市金坛沃德丰电子科技有限公司"},MATCH(D3361,{"BJ_zhongyu";"JS_WX_liteer";"JS_CZ_wodefeng"},0)),"")</f>
        <v>江苏利特尔绿色包装股份有限公司</v>
      </c>
      <c r="D3361" s="11" t="str">
        <f>[1]动作!$G3360</f>
        <v>JS_WX_liteer</v>
      </c>
      <c r="E3361" s="11" t="str">
        <f>[1]动作!$D3360</f>
        <v>分系统1BMS9SOC过低一级故障</v>
      </c>
      <c r="F3361" s="11" t="s">
        <v>177</v>
      </c>
      <c r="G3361" s="12">
        <f>[1]动作!$A3360+[1]动作!$B3360</f>
        <v>43207.866805555554</v>
      </c>
      <c r="H3361" s="12"/>
      <c r="I3361" s="11"/>
    </row>
    <row r="3362" spans="1:9" hidden="1" x14ac:dyDescent="0.3">
      <c r="A3362" s="24">
        <v>3360</v>
      </c>
      <c r="B3362" s="11" t="str">
        <f>IFERROR(INDEX({"JSNY-BJ0001-01";"JSNY-JS0022-01";"JSNY-JS0002-01"},MATCH(D3362,{"BJ_zhongyu";"JS_WX_liteer";"JS_CZ_wodefeng"},0)),"")</f>
        <v>JSNY-JS0022-01</v>
      </c>
      <c r="C3362" s="11" t="str">
        <f>IFERROR(INDEX({"北京中裕世纪大酒店";"江苏利特尔绿色包装股份有限公司";"常州市金坛沃德丰电子科技有限公司"},MATCH(D3362,{"BJ_zhongyu";"JS_WX_liteer";"JS_CZ_wodefeng"},0)),"")</f>
        <v>江苏利特尔绿色包装股份有限公司</v>
      </c>
      <c r="D3362" s="11" t="str">
        <f>[1]动作!$G3361</f>
        <v>JS_WX_liteer</v>
      </c>
      <c r="E3362" s="11" t="str">
        <f>[1]动作!$D3361</f>
        <v>分系统1BMS9SOC过低二级故障</v>
      </c>
      <c r="F3362" s="11" t="s">
        <v>177</v>
      </c>
      <c r="G3362" s="12">
        <f>[1]动作!$A3361+[1]动作!$B3361</f>
        <v>43207.866805555554</v>
      </c>
      <c r="H3362" s="12"/>
      <c r="I3362" s="11"/>
    </row>
    <row r="3363" spans="1:9" hidden="1" x14ac:dyDescent="0.3">
      <c r="A3363" s="24">
        <v>3361</v>
      </c>
      <c r="B3363" s="11" t="str">
        <f>IFERROR(INDEX({"JSNY-BJ0001-01";"JSNY-JS0022-01";"JSNY-JS0002-01"},MATCH(D3363,{"BJ_zhongyu";"JS_WX_liteer";"JS_CZ_wodefeng"},0)),"")</f>
        <v>JSNY-JS0022-01</v>
      </c>
      <c r="C3363" s="11" t="str">
        <f>IFERROR(INDEX({"北京中裕世纪大酒店";"江苏利特尔绿色包装股份有限公司";"常州市金坛沃德丰电子科技有限公司"},MATCH(D3363,{"BJ_zhongyu";"JS_WX_liteer";"JS_CZ_wodefeng"},0)),"")</f>
        <v>江苏利特尔绿色包装股份有限公司</v>
      </c>
      <c r="D3363" s="11" t="str">
        <f>[1]动作!$G3362</f>
        <v>JS_WX_liteer</v>
      </c>
      <c r="E3363" s="11" t="str">
        <f>[1]动作!$D3362</f>
        <v>分系统1BMS1单体电压过低一级故障</v>
      </c>
      <c r="F3363" s="11" t="s">
        <v>177</v>
      </c>
      <c r="G3363" s="12">
        <f>[1]动作!$A3362+[1]动作!$B3362</f>
        <v>43207.867222222223</v>
      </c>
      <c r="H3363" s="12"/>
      <c r="I3363" s="11"/>
    </row>
    <row r="3364" spans="1:9" hidden="1" x14ac:dyDescent="0.3">
      <c r="A3364" s="24">
        <v>3362</v>
      </c>
      <c r="B3364" s="11" t="str">
        <f>IFERROR(INDEX({"JSNY-BJ0001-01";"JSNY-JS0022-01";"JSNY-JS0002-01"},MATCH(D3364,{"BJ_zhongyu";"JS_WX_liteer";"JS_CZ_wodefeng"},0)),"")</f>
        <v>JSNY-JS0022-01</v>
      </c>
      <c r="C3364" s="11" t="str">
        <f>IFERROR(INDEX({"北京中裕世纪大酒店";"江苏利特尔绿色包装股份有限公司";"常州市金坛沃德丰电子科技有限公司"},MATCH(D3364,{"BJ_zhongyu";"JS_WX_liteer";"JS_CZ_wodefeng"},0)),"")</f>
        <v>江苏利特尔绿色包装股份有限公司</v>
      </c>
      <c r="D3364" s="11" t="str">
        <f>[1]动作!$G3363</f>
        <v>JS_WX_liteer</v>
      </c>
      <c r="E3364" s="11" t="str">
        <f>[1]动作!$D3363</f>
        <v>分系统1BMS1单体电压过低二级故障</v>
      </c>
      <c r="F3364" s="11" t="s">
        <v>177</v>
      </c>
      <c r="G3364" s="12">
        <f>[1]动作!$A3363+[1]动作!$B3363</f>
        <v>43207.867222222223</v>
      </c>
      <c r="H3364" s="12"/>
      <c r="I3364" s="11"/>
    </row>
    <row r="3365" spans="1:9" hidden="1" x14ac:dyDescent="0.3">
      <c r="A3365" s="24">
        <v>3363</v>
      </c>
      <c r="B3365" s="11" t="str">
        <f>IFERROR(INDEX({"JSNY-BJ0001-01";"JSNY-JS0022-01";"JSNY-JS0002-01"},MATCH(D3365,{"BJ_zhongyu";"JS_WX_liteer";"JS_CZ_wodefeng"},0)),"")</f>
        <v>JSNY-JS0022-01</v>
      </c>
      <c r="C3365" s="11" t="str">
        <f>IFERROR(INDEX({"北京中裕世纪大酒店";"江苏利特尔绿色包装股份有限公司";"常州市金坛沃德丰电子科技有限公司"},MATCH(D3365,{"BJ_zhongyu";"JS_WX_liteer";"JS_CZ_wodefeng"},0)),"")</f>
        <v>江苏利特尔绿色包装股份有限公司</v>
      </c>
      <c r="D3365" s="11" t="str">
        <f>[1]动作!$G3364</f>
        <v>JS_WX_liteer</v>
      </c>
      <c r="E3365" s="11" t="str">
        <f>[1]动作!$D3364</f>
        <v>分系统1BMS4单体电压过低一级故障</v>
      </c>
      <c r="F3365" s="11" t="s">
        <v>177</v>
      </c>
      <c r="G3365" s="12">
        <f>[1]动作!$A3364+[1]动作!$B3364</f>
        <v>43207.867384259262</v>
      </c>
      <c r="H3365" s="12"/>
      <c r="I3365" s="11"/>
    </row>
    <row r="3366" spans="1:9" hidden="1" x14ac:dyDescent="0.3">
      <c r="A3366" s="24">
        <v>3364</v>
      </c>
      <c r="B3366" s="11" t="str">
        <f>IFERROR(INDEX({"JSNY-BJ0001-01";"JSNY-JS0022-01";"JSNY-JS0002-01"},MATCH(D3366,{"BJ_zhongyu";"JS_WX_liteer";"JS_CZ_wodefeng"},0)),"")</f>
        <v>JSNY-JS0022-01</v>
      </c>
      <c r="C3366" s="11" t="str">
        <f>IFERROR(INDEX({"北京中裕世纪大酒店";"江苏利特尔绿色包装股份有限公司";"常州市金坛沃德丰电子科技有限公司"},MATCH(D3366,{"BJ_zhongyu";"JS_WX_liteer";"JS_CZ_wodefeng"},0)),"")</f>
        <v>江苏利特尔绿色包装股份有限公司</v>
      </c>
      <c r="D3366" s="11" t="str">
        <f>[1]动作!$G3365</f>
        <v>JS_WX_liteer</v>
      </c>
      <c r="E3366" s="11" t="str">
        <f>[1]动作!$D3365</f>
        <v>分系统1BMS4单体电压过低二级故障</v>
      </c>
      <c r="F3366" s="11" t="s">
        <v>177</v>
      </c>
      <c r="G3366" s="12">
        <f>[1]动作!$A3365+[1]动作!$B3365</f>
        <v>43207.867384259262</v>
      </c>
      <c r="H3366" s="12"/>
      <c r="I3366" s="11"/>
    </row>
    <row r="3367" spans="1:9" hidden="1" x14ac:dyDescent="0.3">
      <c r="A3367" s="24">
        <v>3365</v>
      </c>
      <c r="B3367" s="11" t="str">
        <f>IFERROR(INDEX({"JSNY-BJ0001-01";"JSNY-JS0022-01";"JSNY-JS0002-01"},MATCH(D3367,{"BJ_zhongyu";"JS_WX_liteer";"JS_CZ_wodefeng"},0)),"")</f>
        <v>JSNY-JS0022-01</v>
      </c>
      <c r="C3367" s="11" t="str">
        <f>IFERROR(INDEX({"北京中裕世纪大酒店";"江苏利特尔绿色包装股份有限公司";"常州市金坛沃德丰电子科技有限公司"},MATCH(D3367,{"BJ_zhongyu";"JS_WX_liteer";"JS_CZ_wodefeng"},0)),"")</f>
        <v>江苏利特尔绿色包装股份有限公司</v>
      </c>
      <c r="D3367" s="11" t="str">
        <f>[1]动作!$G3366</f>
        <v>JS_WX_liteer</v>
      </c>
      <c r="E3367" s="11" t="str">
        <f>[1]动作!$D3366</f>
        <v>分系统1BMS7单体电压过低一级故障</v>
      </c>
      <c r="F3367" s="11" t="s">
        <v>177</v>
      </c>
      <c r="G3367" s="12">
        <f>[1]动作!$A3366+[1]动作!$B3366</f>
        <v>43207.868148148147</v>
      </c>
      <c r="H3367" s="12"/>
      <c r="I3367" s="11"/>
    </row>
    <row r="3368" spans="1:9" hidden="1" x14ac:dyDescent="0.3">
      <c r="A3368" s="24">
        <v>3366</v>
      </c>
      <c r="B3368" s="11" t="str">
        <f>IFERROR(INDEX({"JSNY-BJ0001-01";"JSNY-JS0022-01";"JSNY-JS0002-01"},MATCH(D3368,{"BJ_zhongyu";"JS_WX_liteer";"JS_CZ_wodefeng"},0)),"")</f>
        <v>JSNY-JS0022-01</v>
      </c>
      <c r="C3368" s="11" t="str">
        <f>IFERROR(INDEX({"北京中裕世纪大酒店";"江苏利特尔绿色包装股份有限公司";"常州市金坛沃德丰电子科技有限公司"},MATCH(D3368,{"BJ_zhongyu";"JS_WX_liteer";"JS_CZ_wodefeng"},0)),"")</f>
        <v>江苏利特尔绿色包装股份有限公司</v>
      </c>
      <c r="D3368" s="11" t="str">
        <f>[1]动作!$G3367</f>
        <v>JS_WX_liteer</v>
      </c>
      <c r="E3368" s="11" t="str">
        <f>[1]动作!$D3367</f>
        <v>分系统1BMS7单体电压过低二级故障</v>
      </c>
      <c r="F3368" s="11" t="s">
        <v>177</v>
      </c>
      <c r="G3368" s="12">
        <f>[1]动作!$A3367+[1]动作!$B3367</f>
        <v>43207.868148148147</v>
      </c>
      <c r="H3368" s="12"/>
      <c r="I3368" s="11"/>
    </row>
    <row r="3369" spans="1:9" hidden="1" x14ac:dyDescent="0.3">
      <c r="A3369" s="24">
        <v>3367</v>
      </c>
      <c r="B3369" s="11" t="str">
        <f>IFERROR(INDEX({"JSNY-BJ0001-01";"JSNY-JS0022-01";"JSNY-JS0002-01"},MATCH(D3369,{"BJ_zhongyu";"JS_WX_liteer";"JS_CZ_wodefeng"},0)),"")</f>
        <v>JSNY-JS0022-01</v>
      </c>
      <c r="C3369" s="11" t="str">
        <f>IFERROR(INDEX({"北京中裕世纪大酒店";"江苏利特尔绿色包装股份有限公司";"常州市金坛沃德丰电子科技有限公司"},MATCH(D3369,{"BJ_zhongyu";"JS_WX_liteer";"JS_CZ_wodefeng"},0)),"")</f>
        <v>江苏利特尔绿色包装股份有限公司</v>
      </c>
      <c r="D3369" s="11" t="str">
        <f>[1]动作!$G3368</f>
        <v>JS_WX_liteer</v>
      </c>
      <c r="E3369" s="11" t="str">
        <f>[1]动作!$D3368</f>
        <v>分系统1BMS2单体电压过低一级故障</v>
      </c>
      <c r="F3369" s="11" t="s">
        <v>177</v>
      </c>
      <c r="G3369" s="12">
        <f>[1]动作!$A3368+[1]动作!$B3368</f>
        <v>43207.868321759262</v>
      </c>
      <c r="H3369" s="12"/>
      <c r="I3369" s="11"/>
    </row>
    <row r="3370" spans="1:9" hidden="1" x14ac:dyDescent="0.3">
      <c r="A3370" s="24">
        <v>3368</v>
      </c>
      <c r="B3370" s="11" t="str">
        <f>IFERROR(INDEX({"JSNY-BJ0001-01";"JSNY-JS0022-01";"JSNY-JS0002-01"},MATCH(D3370,{"BJ_zhongyu";"JS_WX_liteer";"JS_CZ_wodefeng"},0)),"")</f>
        <v>JSNY-JS0022-01</v>
      </c>
      <c r="C3370" s="11" t="str">
        <f>IFERROR(INDEX({"北京中裕世纪大酒店";"江苏利特尔绿色包装股份有限公司";"常州市金坛沃德丰电子科技有限公司"},MATCH(D3370,{"BJ_zhongyu";"JS_WX_liteer";"JS_CZ_wodefeng"},0)),"")</f>
        <v>江苏利特尔绿色包装股份有限公司</v>
      </c>
      <c r="D3370" s="11" t="str">
        <f>[1]动作!$G3369</f>
        <v>JS_WX_liteer</v>
      </c>
      <c r="E3370" s="11" t="str">
        <f>[1]动作!$D3369</f>
        <v>分系统1BMS2单体电压过低二级故障</v>
      </c>
      <c r="F3370" s="11" t="s">
        <v>177</v>
      </c>
      <c r="G3370" s="12">
        <f>[1]动作!$A3369+[1]动作!$B3369</f>
        <v>43207.868321759262</v>
      </c>
      <c r="H3370" s="12"/>
      <c r="I3370" s="11"/>
    </row>
    <row r="3371" spans="1:9" hidden="1" x14ac:dyDescent="0.3">
      <c r="A3371" s="24">
        <v>3369</v>
      </c>
      <c r="B3371" s="11" t="str">
        <f>IFERROR(INDEX({"JSNY-BJ0001-01";"JSNY-JS0022-01";"JSNY-JS0002-01"},MATCH(D3371,{"BJ_zhongyu";"JS_WX_liteer";"JS_CZ_wodefeng"},0)),"")</f>
        <v>JSNY-JS0022-01</v>
      </c>
      <c r="C3371" s="11" t="str">
        <f>IFERROR(INDEX({"北京中裕世纪大酒店";"江苏利特尔绿色包装股份有限公司";"常州市金坛沃德丰电子科技有限公司"},MATCH(D3371,{"BJ_zhongyu";"JS_WX_liteer";"JS_CZ_wodefeng"},0)),"")</f>
        <v>江苏利特尔绿色包装股份有限公司</v>
      </c>
      <c r="D3371" s="11" t="str">
        <f>[1]动作!$G3370</f>
        <v>JS_WX_liteer</v>
      </c>
      <c r="E3371" s="11" t="str">
        <f>[1]动作!$D3370</f>
        <v>分系统1BMS2SOC过低一级故障</v>
      </c>
      <c r="F3371" s="11" t="s">
        <v>177</v>
      </c>
      <c r="G3371" s="12">
        <f>[1]动作!$A3370+[1]动作!$B3370</f>
        <v>43207.868321759262</v>
      </c>
      <c r="H3371" s="12"/>
      <c r="I3371" s="11"/>
    </row>
    <row r="3372" spans="1:9" hidden="1" x14ac:dyDescent="0.3">
      <c r="A3372" s="24">
        <v>3370</v>
      </c>
      <c r="B3372" s="11" t="str">
        <f>IFERROR(INDEX({"JSNY-BJ0001-01";"JSNY-JS0022-01";"JSNY-JS0002-01"},MATCH(D3372,{"BJ_zhongyu";"JS_WX_liteer";"JS_CZ_wodefeng"},0)),"")</f>
        <v>JSNY-JS0022-01</v>
      </c>
      <c r="C3372" s="11" t="str">
        <f>IFERROR(INDEX({"北京中裕世纪大酒店";"江苏利特尔绿色包装股份有限公司";"常州市金坛沃德丰电子科技有限公司"},MATCH(D3372,{"BJ_zhongyu";"JS_WX_liteer";"JS_CZ_wodefeng"},0)),"")</f>
        <v>江苏利特尔绿色包装股份有限公司</v>
      </c>
      <c r="D3372" s="11" t="str">
        <f>[1]动作!$G3371</f>
        <v>JS_WX_liteer</v>
      </c>
      <c r="E3372" s="11" t="str">
        <f>[1]动作!$D3371</f>
        <v>分系统1BMS2SOC过低二级故障</v>
      </c>
      <c r="F3372" s="11" t="s">
        <v>177</v>
      </c>
      <c r="G3372" s="12">
        <f>[1]动作!$A3371+[1]动作!$B3371</f>
        <v>43207.868321759262</v>
      </c>
      <c r="H3372" s="12"/>
      <c r="I3372" s="11"/>
    </row>
    <row r="3373" spans="1:9" hidden="1" x14ac:dyDescent="0.3">
      <c r="A3373" s="24">
        <v>3371</v>
      </c>
      <c r="B3373" s="11" t="str">
        <f>IFERROR(INDEX({"JSNY-BJ0001-01";"JSNY-JS0022-01";"JSNY-JS0002-01"},MATCH(D3373,{"BJ_zhongyu";"JS_WX_liteer";"JS_CZ_wodefeng"},0)),"")</f>
        <v>JSNY-JS0022-01</v>
      </c>
      <c r="C3373" s="11" t="str">
        <f>IFERROR(INDEX({"北京中裕世纪大酒店";"江苏利特尔绿色包装股份有限公司";"常州市金坛沃德丰电子科技有限公司"},MATCH(D3373,{"BJ_zhongyu";"JS_WX_liteer";"JS_CZ_wodefeng"},0)),"")</f>
        <v>江苏利特尔绿色包装股份有限公司</v>
      </c>
      <c r="D3373" s="11" t="str">
        <f>[1]动作!$G3372</f>
        <v>JS_WX_liteer</v>
      </c>
      <c r="E3373" s="11" t="str">
        <f>[1]动作!$D3372</f>
        <v>分系统1BMS5单体电压过低一级故障</v>
      </c>
      <c r="F3373" s="11" t="s">
        <v>177</v>
      </c>
      <c r="G3373" s="12">
        <f>[1]动作!$A3372+[1]动作!$B3372</f>
        <v>43207.868379629632</v>
      </c>
      <c r="H3373" s="12"/>
      <c r="I3373" s="11"/>
    </row>
    <row r="3374" spans="1:9" hidden="1" x14ac:dyDescent="0.3">
      <c r="A3374" s="24">
        <v>3372</v>
      </c>
      <c r="B3374" s="11" t="str">
        <f>IFERROR(INDEX({"JSNY-BJ0001-01";"JSNY-JS0022-01";"JSNY-JS0002-01"},MATCH(D3374,{"BJ_zhongyu";"JS_WX_liteer";"JS_CZ_wodefeng"},0)),"")</f>
        <v>JSNY-JS0022-01</v>
      </c>
      <c r="C3374" s="11" t="str">
        <f>IFERROR(INDEX({"北京中裕世纪大酒店";"江苏利特尔绿色包装股份有限公司";"常州市金坛沃德丰电子科技有限公司"},MATCH(D3374,{"BJ_zhongyu";"JS_WX_liteer";"JS_CZ_wodefeng"},0)),"")</f>
        <v>江苏利特尔绿色包装股份有限公司</v>
      </c>
      <c r="D3374" s="11" t="str">
        <f>[1]动作!$G3373</f>
        <v>JS_WX_liteer</v>
      </c>
      <c r="E3374" s="11" t="str">
        <f>[1]动作!$D3373</f>
        <v>分系统1BMS5单体电压过低二级故障</v>
      </c>
      <c r="F3374" s="11" t="s">
        <v>177</v>
      </c>
      <c r="G3374" s="12">
        <f>[1]动作!$A3373+[1]动作!$B3373</f>
        <v>43207.868379629632</v>
      </c>
      <c r="H3374" s="12"/>
      <c r="I3374" s="11"/>
    </row>
    <row r="3375" spans="1:9" hidden="1" x14ac:dyDescent="0.3">
      <c r="A3375" s="24">
        <v>3373</v>
      </c>
      <c r="B3375" s="11" t="str">
        <f>IFERROR(INDEX({"JSNY-BJ0001-01";"JSNY-JS0022-01";"JSNY-JS0002-01"},MATCH(D3375,{"BJ_zhongyu";"JS_WX_liteer";"JS_CZ_wodefeng"},0)),"")</f>
        <v>JSNY-JS0022-01</v>
      </c>
      <c r="C3375" s="11" t="str">
        <f>IFERROR(INDEX({"北京中裕世纪大酒店";"江苏利特尔绿色包装股份有限公司";"常州市金坛沃德丰电子科技有限公司"},MATCH(D3375,{"BJ_zhongyu";"JS_WX_liteer";"JS_CZ_wodefeng"},0)),"")</f>
        <v>江苏利特尔绿色包装股份有限公司</v>
      </c>
      <c r="D3375" s="11" t="str">
        <f>[1]动作!$G3374</f>
        <v>JS_WX_liteer</v>
      </c>
      <c r="E3375" s="11" t="str">
        <f>[1]动作!$D3374</f>
        <v>分系统1BMS6单体电压过低一级故障</v>
      </c>
      <c r="F3375" s="11" t="s">
        <v>177</v>
      </c>
      <c r="G3375" s="12">
        <f>[1]动作!$A3374+[1]动作!$B3374</f>
        <v>43207.868611111109</v>
      </c>
      <c r="H3375" s="12"/>
      <c r="I3375" s="11"/>
    </row>
    <row r="3376" spans="1:9" hidden="1" x14ac:dyDescent="0.3">
      <c r="A3376" s="25">
        <v>3374</v>
      </c>
      <c r="B3376" s="26" t="str">
        <f>IFERROR(INDEX({"JSNY-BJ0001-01";"JSNY-JS0022-01";"JSNY-JS0002-01"},MATCH(D3376,{"BJ_zhongyu";"JS_WX_liteer";"JS_CZ_wodefeng"},0)),"")</f>
        <v>JSNY-JS0022-01</v>
      </c>
      <c r="C3376" s="26" t="str">
        <f>IFERROR(INDEX({"北京中裕世纪大酒店";"江苏利特尔绿色包装股份有限公司";"常州市金坛沃德丰电子科技有限公司"},MATCH(D3376,{"BJ_zhongyu";"JS_WX_liteer";"JS_CZ_wodefeng"},0)),"")</f>
        <v>江苏利特尔绿色包装股份有限公司</v>
      </c>
      <c r="D3376" s="11" t="str">
        <f>[1]动作!$G3375</f>
        <v>JS_WX_liteer</v>
      </c>
      <c r="E3376" s="11" t="str">
        <f>[1]动作!$D3375</f>
        <v>分系统1BMS6单体电压过低二级故障</v>
      </c>
      <c r="F3376" s="11" t="s">
        <v>177</v>
      </c>
      <c r="G3376" s="12">
        <f>[1]动作!$A3375+[1]动作!$B3375</f>
        <v>43207.868611111109</v>
      </c>
      <c r="H3376" s="12"/>
      <c r="I3376" s="11"/>
    </row>
    <row r="3377" spans="1:10" hidden="1" x14ac:dyDescent="0.3">
      <c r="A3377" s="24">
        <v>3375</v>
      </c>
      <c r="B3377" s="11" t="str">
        <f>IFERROR(INDEX({"JSNY-BJ0001-01";"JSNY-JS0022-01";"JSNY-JS0002-01"},MATCH(D3377,{"BJ_zhongyu";"JS_WX_liteer";"JS_CZ_wodefeng"},0)),"")</f>
        <v>JSNY-JS0002-01</v>
      </c>
      <c r="C3377" s="11" t="str">
        <f>IFERROR(INDEX({"北京中裕世纪大酒店";"江苏利特尔绿色包装股份有限公司";"常州市金坛沃德丰电子科技有限公司"},MATCH(D3377,{"BJ_zhongyu";"JS_WX_liteer";"JS_CZ_wodefeng"},0)),"")</f>
        <v>常州市金坛沃德丰电子科技有限公司</v>
      </c>
      <c r="D3377" s="11" t="str">
        <f>[1]动作!$G3376</f>
        <v>JS_CZ_wodefeng</v>
      </c>
      <c r="E3377" s="11" t="str">
        <f>[1]动作!$D3376</f>
        <v>分系统1BCMS5告警状态</v>
      </c>
      <c r="F3377" s="11" t="s">
        <v>177</v>
      </c>
      <c r="G3377" s="12">
        <f>[1]动作!$A3376+[1]动作!$B3376</f>
        <v>43207.88517361111</v>
      </c>
      <c r="H3377" s="12"/>
      <c r="I3377" s="11"/>
      <c r="J3377" s="34"/>
    </row>
    <row r="3378" spans="1:10" hidden="1" x14ac:dyDescent="0.3">
      <c r="A3378" s="27">
        <v>3376</v>
      </c>
      <c r="B3378" s="28" t="str">
        <f>IFERROR(INDEX({"JSNY-BJ0001-01";"JSNY-JS0022-01";"JSNY-JS0002-01"},MATCH(D3378,{"BJ_zhongyu";"JS_WX_liteer";"JS_CZ_wodefeng"},0)),"")</f>
        <v>JSNY-JS0002-01</v>
      </c>
      <c r="C3378" s="28" t="str">
        <f>IFERROR(INDEX({"北京中裕世纪大酒店";"江苏利特尔绿色包装股份有限公司";"常州市金坛沃德丰电子科技有限公司"},MATCH(D3378,{"BJ_zhongyu";"JS_WX_liteer";"JS_CZ_wodefeng"},0)),"")</f>
        <v>常州市金坛沃德丰电子科技有限公司</v>
      </c>
      <c r="D3378" s="11" t="str">
        <f>[1]动作!$G3377</f>
        <v>JS_CZ_wodefeng</v>
      </c>
      <c r="E3378" s="11" t="str">
        <f>[1]动作!$D3377</f>
        <v>分系统1BMS5单体电压过低二级故障</v>
      </c>
      <c r="F3378" s="11" t="s">
        <v>177</v>
      </c>
      <c r="G3378" s="12">
        <f>[1]动作!$A3377+[1]动作!$B3377</f>
        <v>43207.88517361111</v>
      </c>
      <c r="H3378" s="12"/>
      <c r="I3378" s="11"/>
    </row>
    <row r="3379" spans="1:10" hidden="1" x14ac:dyDescent="0.3">
      <c r="A3379" s="24">
        <v>3377</v>
      </c>
      <c r="B3379" s="11" t="str">
        <f>IFERROR(INDEX({"JSNY-BJ0001-01";"JSNY-JS0022-01";"JSNY-JS0002-01"},MATCH(D3379,{"BJ_zhongyu";"JS_WX_liteer";"JS_CZ_wodefeng"},0)),"")</f>
        <v>JSNY-JS0002-01</v>
      </c>
      <c r="C3379" s="11" t="str">
        <f>IFERROR(INDEX({"北京中裕世纪大酒店";"江苏利特尔绿色包装股份有限公司";"常州市金坛沃德丰电子科技有限公司"},MATCH(D3379,{"BJ_zhongyu";"JS_WX_liteer";"JS_CZ_wodefeng"},0)),"")</f>
        <v>常州市金坛沃德丰电子科技有限公司</v>
      </c>
      <c r="D3379" s="11" t="str">
        <f>[1]动作!$G3378</f>
        <v>JS_CZ_wodefeng</v>
      </c>
      <c r="E3379" s="11" t="str">
        <f>[1]动作!$D3378</f>
        <v>分系统1BMS5总电压过低二级故障</v>
      </c>
      <c r="F3379" s="11" t="s">
        <v>177</v>
      </c>
      <c r="G3379" s="12">
        <f>[1]动作!$A3378+[1]动作!$B3378</f>
        <v>43207.88517361111</v>
      </c>
      <c r="H3379" s="12"/>
      <c r="I3379" s="11"/>
    </row>
    <row r="3380" spans="1:10" hidden="1" x14ac:dyDescent="0.3">
      <c r="A3380" s="24">
        <v>3378</v>
      </c>
      <c r="B3380" s="11" t="str">
        <f>IFERROR(INDEX({"JSNY-BJ0001-01";"JSNY-JS0022-01";"JSNY-JS0002-01"},MATCH(D3380,{"BJ_zhongyu";"JS_WX_liteer";"JS_CZ_wodefeng"},0)),"")</f>
        <v>JSNY-JS0002-01</v>
      </c>
      <c r="C3380" s="11" t="str">
        <f>IFERROR(INDEX({"北京中裕世纪大酒店";"江苏利特尔绿色包装股份有限公司";"常州市金坛沃德丰电子科技有限公司"},MATCH(D3380,{"BJ_zhongyu";"JS_WX_liteer";"JS_CZ_wodefeng"},0)),"")</f>
        <v>常州市金坛沃德丰电子科技有限公司</v>
      </c>
      <c r="D3380" s="11" t="str">
        <f>[1]动作!$G3379</f>
        <v>JS_CZ_wodefeng</v>
      </c>
      <c r="E3380" s="11" t="str">
        <f>[1]动作!$D3379</f>
        <v>分系统1BMS5SOC过低一级故障</v>
      </c>
      <c r="F3380" s="11" t="s">
        <v>177</v>
      </c>
      <c r="G3380" s="12">
        <f>[1]动作!$A3379+[1]动作!$B3379</f>
        <v>43207.88621527778</v>
      </c>
      <c r="H3380" s="12"/>
      <c r="I3380" s="11"/>
    </row>
    <row r="3381" spans="1:10" hidden="1" x14ac:dyDescent="0.3">
      <c r="A3381" s="24">
        <v>3379</v>
      </c>
      <c r="B3381" s="11" t="str">
        <f>IFERROR(INDEX({"JSNY-BJ0001-01";"JSNY-JS0022-01";"JSNY-JS0002-01"},MATCH(D3381,{"BJ_zhongyu";"JS_WX_liteer";"JS_CZ_wodefeng"},0)),"")</f>
        <v>JSNY-JS0002-01</v>
      </c>
      <c r="C3381" s="11" t="str">
        <f>IFERROR(INDEX({"北京中裕世纪大酒店";"江苏利特尔绿色包装股份有限公司";"常州市金坛沃德丰电子科技有限公司"},MATCH(D3381,{"BJ_zhongyu";"JS_WX_liteer";"JS_CZ_wodefeng"},0)),"")</f>
        <v>常州市金坛沃德丰电子科技有限公司</v>
      </c>
      <c r="D3381" s="11" t="str">
        <f>[1]动作!$G3380</f>
        <v>JS_CZ_wodefeng</v>
      </c>
      <c r="E3381" s="11" t="str">
        <f>[1]动作!$D3380</f>
        <v>分系统1BMS5SOC过低二级故障</v>
      </c>
      <c r="F3381" s="11" t="s">
        <v>177</v>
      </c>
      <c r="G3381" s="12">
        <f>[1]动作!$A3380+[1]动作!$B3380</f>
        <v>43207.88621527778</v>
      </c>
      <c r="H3381" s="12"/>
      <c r="I3381" s="11"/>
    </row>
    <row r="3382" spans="1:10" hidden="1" x14ac:dyDescent="0.3">
      <c r="A3382" s="24">
        <v>3380</v>
      </c>
      <c r="B3382" s="11" t="str">
        <f>IFERROR(INDEX({"JSNY-BJ0001-01";"JSNY-JS0022-01";"JSNY-JS0002-01"},MATCH(D3382,{"BJ_zhongyu";"JS_WX_liteer";"JS_CZ_wodefeng"},0)),"")</f>
        <v>JSNY-JS0022-01</v>
      </c>
      <c r="C3382" s="11" t="str">
        <f>IFERROR(INDEX({"北京中裕世纪大酒店";"江苏利特尔绿色包装股份有限公司";"常州市金坛沃德丰电子科技有限公司"},MATCH(D3382,{"BJ_zhongyu";"JS_WX_liteer";"JS_CZ_wodefeng"},0)),"")</f>
        <v>江苏利特尔绿色包装股份有限公司</v>
      </c>
      <c r="D3382" s="11" t="str">
        <f>[1]动作!$G3381</f>
        <v>JS_WX_liteer</v>
      </c>
      <c r="E3382" s="11" t="str">
        <f>[1]动作!$D3381</f>
        <v>分系统1故障状态</v>
      </c>
      <c r="F3382" s="11" t="s">
        <v>178</v>
      </c>
      <c r="G3382" s="12">
        <f>[1]动作!$A3381+[1]动作!$B3381</f>
        <v>43207.892997685187</v>
      </c>
      <c r="H3382" s="12"/>
      <c r="I3382" s="11"/>
    </row>
    <row r="3383" spans="1:10" hidden="1" x14ac:dyDescent="0.3">
      <c r="A3383" s="24">
        <v>3381</v>
      </c>
      <c r="B3383" s="11" t="str">
        <f>IFERROR(INDEX({"JSNY-BJ0001-01";"JSNY-JS0022-01";"JSNY-JS0002-01"},MATCH(D3383,{"BJ_zhongyu";"JS_WX_liteer";"JS_CZ_wodefeng"},0)),"")</f>
        <v>JSNY-JS0022-01</v>
      </c>
      <c r="C3383" s="11" t="str">
        <f>IFERROR(INDEX({"北京中裕世纪大酒店";"江苏利特尔绿色包装股份有限公司";"常州市金坛沃德丰电子科技有限公司"},MATCH(D3383,{"BJ_zhongyu";"JS_WX_liteer";"JS_CZ_wodefeng"},0)),"")</f>
        <v>江苏利特尔绿色包装股份有限公司</v>
      </c>
      <c r="D3383" s="11" t="str">
        <f>[1]动作!$G3382</f>
        <v>JS_WX_liteer</v>
      </c>
      <c r="E3383" s="11" t="str">
        <f>[1]动作!$D3382</f>
        <v>分系统1BCMS8故障状态</v>
      </c>
      <c r="F3383" s="11" t="s">
        <v>177</v>
      </c>
      <c r="G3383" s="12">
        <f>[1]动作!$A3382+[1]动作!$B3382</f>
        <v>43207.892997685187</v>
      </c>
      <c r="H3383" s="12"/>
      <c r="I3383" s="11"/>
    </row>
    <row r="3384" spans="1:10" hidden="1" x14ac:dyDescent="0.3">
      <c r="A3384" s="24">
        <v>3382</v>
      </c>
      <c r="B3384" s="11" t="str">
        <f>IFERROR(INDEX({"JSNY-BJ0001-01";"JSNY-JS0022-01";"JSNY-JS0002-01"},MATCH(D3384,{"BJ_zhongyu";"JS_WX_liteer";"JS_CZ_wodefeng"},0)),"")</f>
        <v>JSNY-JS0022-01</v>
      </c>
      <c r="C3384" s="11" t="str">
        <f>IFERROR(INDEX({"北京中裕世纪大酒店";"江苏利特尔绿色包装股份有限公司";"常州市金坛沃德丰电子科技有限公司"},MATCH(D3384,{"BJ_zhongyu";"JS_WX_liteer";"JS_CZ_wodefeng"},0)),"")</f>
        <v>江苏利特尔绿色包装股份有限公司</v>
      </c>
      <c r="D3384" s="11" t="str">
        <f>[1]动作!$G3383</f>
        <v>JS_WX_liteer</v>
      </c>
      <c r="E3384" s="11" t="str">
        <f>[1]动作!$D3383</f>
        <v>分系统1BMS8单体自检失效故障</v>
      </c>
      <c r="F3384" s="11" t="s">
        <v>177</v>
      </c>
      <c r="G3384" s="12">
        <f>[1]动作!$A3383+[1]动作!$B3383</f>
        <v>43207.892997685187</v>
      </c>
      <c r="H3384" s="12"/>
      <c r="I3384" s="11"/>
    </row>
    <row r="3385" spans="1:10" hidden="1" x14ac:dyDescent="0.3">
      <c r="A3385" s="24">
        <v>3383</v>
      </c>
      <c r="B3385" s="11" t="str">
        <f>IFERROR(INDEX({"JSNY-BJ0001-01";"JSNY-JS0022-01";"JSNY-JS0002-01"},MATCH(D3385,{"BJ_zhongyu";"JS_WX_liteer";"JS_CZ_wodefeng"},0)),"")</f>
        <v>JSNY-JS0022-01</v>
      </c>
      <c r="C3385" s="11" t="str">
        <f>IFERROR(INDEX({"北京中裕世纪大酒店";"江苏利特尔绿色包装股份有限公司";"常州市金坛沃德丰电子科技有限公司"},MATCH(D3385,{"BJ_zhongyu";"JS_WX_liteer";"JS_CZ_wodefeng"},0)),"")</f>
        <v>江苏利特尔绿色包装股份有限公司</v>
      </c>
      <c r="D3385" s="11" t="str">
        <f>[1]动作!$G3384</f>
        <v>JS_WX_liteer</v>
      </c>
      <c r="E3385" s="11" t="str">
        <f>[1]动作!$D3384</f>
        <v>BCMS故障</v>
      </c>
      <c r="F3385" s="11" t="s">
        <v>177</v>
      </c>
      <c r="G3385" s="12">
        <f>[1]动作!$A3384+[1]动作!$B3384</f>
        <v>43207.892997685187</v>
      </c>
      <c r="H3385" s="12"/>
      <c r="I3385" s="11"/>
    </row>
    <row r="3386" spans="1:10" hidden="1" x14ac:dyDescent="0.3">
      <c r="A3386" s="24">
        <v>3384</v>
      </c>
      <c r="B3386" s="11" t="str">
        <f>IFERROR(INDEX({"JSNY-BJ0001-01";"JSNY-JS0022-01";"JSNY-JS0002-01"},MATCH(D3386,{"BJ_zhongyu";"JS_WX_liteer";"JS_CZ_wodefeng"},0)),"")</f>
        <v>JSNY-JS0002-01</v>
      </c>
      <c r="C3386" s="11" t="str">
        <f>IFERROR(INDEX({"北京中裕世纪大酒店";"江苏利特尔绿色包装股份有限公司";"常州市金坛沃德丰电子科技有限公司"},MATCH(D3386,{"BJ_zhongyu";"JS_WX_liteer";"JS_CZ_wodefeng"},0)),"")</f>
        <v>常州市金坛沃德丰电子科技有限公司</v>
      </c>
      <c r="D3386" s="11" t="str">
        <f>[1]动作!$G3385</f>
        <v>JS_CZ_wodefeng</v>
      </c>
      <c r="E3386" s="11" t="str">
        <f>[1]动作!$D3385</f>
        <v>分系统1BMS4SOC过低一级故障</v>
      </c>
      <c r="F3386" s="11" t="s">
        <v>177</v>
      </c>
      <c r="G3386" s="12">
        <f>[1]动作!$A3385+[1]动作!$B3385</f>
        <v>43207.914479166669</v>
      </c>
      <c r="H3386" s="12"/>
      <c r="I3386" s="11"/>
    </row>
    <row r="3387" spans="1:10" hidden="1" x14ac:dyDescent="0.3">
      <c r="A3387" s="24">
        <v>3385</v>
      </c>
      <c r="B3387" s="11" t="str">
        <f>IFERROR(INDEX({"JSNY-BJ0001-01";"JSNY-JS0022-01";"JSNY-JS0002-01"},MATCH(D3387,{"BJ_zhongyu";"JS_WX_liteer";"JS_CZ_wodefeng"},0)),"")</f>
        <v>JSNY-JS0002-01</v>
      </c>
      <c r="C3387" s="11" t="str">
        <f>IFERROR(INDEX({"北京中裕世纪大酒店";"江苏利特尔绿色包装股份有限公司";"常州市金坛沃德丰电子科技有限公司"},MATCH(D3387,{"BJ_zhongyu";"JS_WX_liteer";"JS_CZ_wodefeng"},0)),"")</f>
        <v>常州市金坛沃德丰电子科技有限公司</v>
      </c>
      <c r="D3387" s="11" t="str">
        <f>[1]动作!$G3386</f>
        <v>JS_CZ_wodefeng</v>
      </c>
      <c r="E3387" s="11" t="str">
        <f>[1]动作!$D3386</f>
        <v>分系统1BMS4SOC过低二级故障</v>
      </c>
      <c r="F3387" s="11" t="s">
        <v>177</v>
      </c>
      <c r="G3387" s="12">
        <f>[1]动作!$A3386+[1]动作!$B3386</f>
        <v>43207.917083333334</v>
      </c>
      <c r="H3387" s="12"/>
      <c r="I3387" s="11"/>
    </row>
    <row r="3388" spans="1:10" hidden="1" x14ac:dyDescent="0.3">
      <c r="A3388" s="24">
        <v>3386</v>
      </c>
      <c r="B3388" s="11" t="str">
        <f>IFERROR(INDEX({"JSNY-BJ0001-01";"JSNY-JS0022-01";"JSNY-JS0002-01"},MATCH(D3388,{"BJ_zhongyu";"JS_WX_liteer";"JS_CZ_wodefeng"},0)),"")</f>
        <v>JSNY-JS0002-01</v>
      </c>
      <c r="C3388" s="11" t="str">
        <f>IFERROR(INDEX({"北京中裕世纪大酒店";"江苏利特尔绿色包装股份有限公司";"常州市金坛沃德丰电子科技有限公司"},MATCH(D3388,{"BJ_zhongyu";"JS_WX_liteer";"JS_CZ_wodefeng"},0)),"")</f>
        <v>常州市金坛沃德丰电子科技有限公司</v>
      </c>
      <c r="D3388" s="11" t="str">
        <f>[1]动作!$G3387</f>
        <v>JS_CZ_wodefeng</v>
      </c>
      <c r="E3388" s="11" t="str">
        <f>[1]动作!$D3387</f>
        <v>分系统1BMS1SOC过低一级故障</v>
      </c>
      <c r="F3388" s="11" t="s">
        <v>177</v>
      </c>
      <c r="G3388" s="12">
        <f>[1]动作!$A3387+[1]动作!$B3387</f>
        <v>43207.920729166668</v>
      </c>
      <c r="H3388" s="12"/>
      <c r="I3388" s="11"/>
    </row>
    <row r="3389" spans="1:10" hidden="1" x14ac:dyDescent="0.3">
      <c r="A3389" s="24">
        <v>3387</v>
      </c>
      <c r="B3389" s="11" t="str">
        <f>IFERROR(INDEX({"JSNY-BJ0001-01";"JSNY-JS0022-01";"JSNY-JS0002-01"},MATCH(D3389,{"BJ_zhongyu";"JS_WX_liteer";"JS_CZ_wodefeng"},0)),"")</f>
        <v>JSNY-JS0002-01</v>
      </c>
      <c r="C3389" s="11" t="str">
        <f>IFERROR(INDEX({"北京中裕世纪大酒店";"江苏利特尔绿色包装股份有限公司";"常州市金坛沃德丰电子科技有限公司"},MATCH(D3389,{"BJ_zhongyu";"JS_WX_liteer";"JS_CZ_wodefeng"},0)),"")</f>
        <v>常州市金坛沃德丰电子科技有限公司</v>
      </c>
      <c r="D3389" s="11" t="str">
        <f>[1]动作!$G3388</f>
        <v>JS_CZ_wodefeng</v>
      </c>
      <c r="E3389" s="11" t="str">
        <f>[1]动作!$D3388</f>
        <v>分系统1BMS1SOC过低二级故障</v>
      </c>
      <c r="F3389" s="11" t="s">
        <v>177</v>
      </c>
      <c r="G3389" s="12">
        <f>[1]动作!$A3388+[1]动作!$B3388</f>
        <v>43207.942499999997</v>
      </c>
      <c r="H3389" s="12"/>
      <c r="I3389" s="11"/>
    </row>
    <row r="3390" spans="1:10" hidden="1" x14ac:dyDescent="0.3">
      <c r="A3390" s="24">
        <v>3388</v>
      </c>
      <c r="B3390" s="11" t="str">
        <f>IFERROR(INDEX({"JSNY-BJ0001-01";"JSNY-JS0022-01";"JSNY-JS0002-01"},MATCH(D3390,{"BJ_zhongyu";"JS_WX_liteer";"JS_CZ_wodefeng"},0)),"")</f>
        <v>JSNY-JS0002-01</v>
      </c>
      <c r="C3390" s="11" t="str">
        <f>IFERROR(INDEX({"北京中裕世纪大酒店";"江苏利特尔绿色包装股份有限公司";"常州市金坛沃德丰电子科技有限公司"},MATCH(D3390,{"BJ_zhongyu";"JS_WX_liteer";"JS_CZ_wodefeng"},0)),"")</f>
        <v>常州市金坛沃德丰电子科技有限公司</v>
      </c>
      <c r="D3390" s="11" t="str">
        <f>[1]动作!$G3389</f>
        <v>JS_CZ_wodefeng</v>
      </c>
      <c r="E3390" s="11" t="str">
        <f>[1]动作!$D3389</f>
        <v>分系统1BMS5SOC过低一级故障</v>
      </c>
      <c r="F3390" s="11" t="s">
        <v>177</v>
      </c>
      <c r="G3390" s="12">
        <f>[1]动作!$A3389+[1]动作!$B3389</f>
        <v>43208.019212962965</v>
      </c>
      <c r="H3390" s="12"/>
      <c r="I3390" s="11"/>
    </row>
    <row r="3391" spans="1:10" hidden="1" x14ac:dyDescent="0.3">
      <c r="A3391" s="24">
        <v>3389</v>
      </c>
      <c r="B3391" s="11" t="str">
        <f>IFERROR(INDEX({"JSNY-BJ0001-01";"JSNY-JS0022-01";"JSNY-JS0002-01"},MATCH(D3391,{"BJ_zhongyu";"JS_WX_liteer";"JS_CZ_wodefeng"},0)),"")</f>
        <v>JSNY-JS0002-01</v>
      </c>
      <c r="C3391" s="11" t="str">
        <f>IFERROR(INDEX({"北京中裕世纪大酒店";"江苏利特尔绿色包装股份有限公司";"常州市金坛沃德丰电子科技有限公司"},MATCH(D3391,{"BJ_zhongyu";"JS_WX_liteer";"JS_CZ_wodefeng"},0)),"")</f>
        <v>常州市金坛沃德丰电子科技有限公司</v>
      </c>
      <c r="D3391" s="11" t="str">
        <f>[1]动作!$G3390</f>
        <v>JS_CZ_wodefeng</v>
      </c>
      <c r="E3391" s="11" t="str">
        <f>[1]动作!$D3390</f>
        <v>分系统1BMS5SOC过低二级故障</v>
      </c>
      <c r="F3391" s="11" t="s">
        <v>177</v>
      </c>
      <c r="G3391" s="12">
        <f>[1]动作!$A3390+[1]动作!$B3390</f>
        <v>43208.037916666668</v>
      </c>
      <c r="H3391" s="12"/>
      <c r="I3391" s="11"/>
    </row>
    <row r="3392" spans="1:10" hidden="1" x14ac:dyDescent="0.3">
      <c r="A3392" s="24">
        <v>3390</v>
      </c>
      <c r="B3392" s="11" t="str">
        <f>IFERROR(INDEX({"JSNY-BJ0001-01";"JSNY-JS0022-01";"JSNY-JS0002-01"},MATCH(D3392,{"BJ_zhongyu";"JS_WX_liteer";"JS_CZ_wodefeng"},0)),"")</f>
        <v>JSNY-JS0002-01</v>
      </c>
      <c r="C3392" s="11" t="str">
        <f>IFERROR(INDEX({"北京中裕世纪大酒店";"江苏利特尔绿色包装股份有限公司";"常州市金坛沃德丰电子科技有限公司"},MATCH(D3392,{"BJ_zhongyu";"JS_WX_liteer";"JS_CZ_wodefeng"},0)),"")</f>
        <v>常州市金坛沃德丰电子科技有限公司</v>
      </c>
      <c r="D3392" s="11" t="str">
        <f>[1]动作!$G3391</f>
        <v>JS_CZ_wodefeng</v>
      </c>
      <c r="E3392" s="11" t="str">
        <f>[1]动作!$D3391</f>
        <v>分系统1BMS1单体电压过低一级故障</v>
      </c>
      <c r="F3392" s="11" t="s">
        <v>177</v>
      </c>
      <c r="G3392" s="12">
        <f>[1]动作!$A3391+[1]动作!$B3391</f>
        <v>43208.046666666669</v>
      </c>
      <c r="H3392" s="12"/>
      <c r="I3392" s="11"/>
    </row>
    <row r="3393" spans="1:9" hidden="1" x14ac:dyDescent="0.3">
      <c r="A3393" s="24">
        <v>3391</v>
      </c>
      <c r="B3393" s="11" t="str">
        <f>IFERROR(INDEX({"JSNY-BJ0001-01";"JSNY-JS0022-01";"JSNY-JS0002-01"},MATCH(D3393,{"BJ_zhongyu";"JS_WX_liteer";"JS_CZ_wodefeng"},0)),"")</f>
        <v>JSNY-JS0002-01</v>
      </c>
      <c r="C3393" s="11" t="str">
        <f>IFERROR(INDEX({"北京中裕世纪大酒店";"江苏利特尔绿色包装股份有限公司";"常州市金坛沃德丰电子科技有限公司"},MATCH(D3393,{"BJ_zhongyu";"JS_WX_liteer";"JS_CZ_wodefeng"},0)),"")</f>
        <v>常州市金坛沃德丰电子科技有限公司</v>
      </c>
      <c r="D3393" s="11" t="str">
        <f>[1]动作!$G3392</f>
        <v>JS_CZ_wodefeng</v>
      </c>
      <c r="E3393" s="11" t="str">
        <f>[1]动作!$D3392</f>
        <v>分系统1BMS6单体电压过低一级故障</v>
      </c>
      <c r="F3393" s="11" t="s">
        <v>177</v>
      </c>
      <c r="G3393" s="12">
        <f>[1]动作!$A3392+[1]动作!$B3392</f>
        <v>43208.047129629631</v>
      </c>
      <c r="H3393" s="12"/>
      <c r="I3393" s="11"/>
    </row>
    <row r="3394" spans="1:9" hidden="1" x14ac:dyDescent="0.3">
      <c r="A3394" s="24">
        <v>3392</v>
      </c>
      <c r="B3394" s="11" t="str">
        <f>IFERROR(INDEX({"JSNY-BJ0001-01";"JSNY-JS0022-01";"JSNY-JS0002-01"},MATCH(D3394,{"BJ_zhongyu";"JS_WX_liteer";"JS_CZ_wodefeng"},0)),"")</f>
        <v>JSNY-JS0002-01</v>
      </c>
      <c r="C3394" s="11" t="str">
        <f>IFERROR(INDEX({"北京中裕世纪大酒店";"江苏利特尔绿色包装股份有限公司";"常州市金坛沃德丰电子科技有限公司"},MATCH(D3394,{"BJ_zhongyu";"JS_WX_liteer";"JS_CZ_wodefeng"},0)),"")</f>
        <v>常州市金坛沃德丰电子科技有限公司</v>
      </c>
      <c r="D3394" s="11" t="str">
        <f>[1]动作!$G3393</f>
        <v>JS_CZ_wodefeng</v>
      </c>
      <c r="E3394" s="11" t="str">
        <f>[1]动作!$D3393</f>
        <v>分系统1BMS4单体电压过低一级故障</v>
      </c>
      <c r="F3394" s="11" t="s">
        <v>177</v>
      </c>
      <c r="G3394" s="12">
        <f>[1]动作!$A3393+[1]动作!$B3393</f>
        <v>43208.048634259256</v>
      </c>
      <c r="H3394" s="12"/>
      <c r="I3394" s="11"/>
    </row>
    <row r="3395" spans="1:9" hidden="1" x14ac:dyDescent="0.3">
      <c r="A3395" s="24">
        <v>3393</v>
      </c>
      <c r="B3395" s="11" t="str">
        <f>IFERROR(INDEX({"JSNY-BJ0001-01";"JSNY-JS0022-01";"JSNY-JS0002-01"},MATCH(D3395,{"BJ_zhongyu";"JS_WX_liteer";"JS_CZ_wodefeng"},0)),"")</f>
        <v>JSNY-JS0002-01</v>
      </c>
      <c r="C3395" s="11" t="str">
        <f>IFERROR(INDEX({"北京中裕世纪大酒店";"江苏利特尔绿色包装股份有限公司";"常州市金坛沃德丰电子科技有限公司"},MATCH(D3395,{"BJ_zhongyu";"JS_WX_liteer";"JS_CZ_wodefeng"},0)),"")</f>
        <v>常州市金坛沃德丰电子科技有限公司</v>
      </c>
      <c r="D3395" s="11" t="str">
        <f>[1]动作!$G3394</f>
        <v>JS_CZ_wodefeng</v>
      </c>
      <c r="E3395" s="11" t="str">
        <f>[1]动作!$D3394</f>
        <v>分系统1BMS3单体电压过低一级故障</v>
      </c>
      <c r="F3395" s="11" t="s">
        <v>177</v>
      </c>
      <c r="G3395" s="12">
        <f>[1]动作!$A3394+[1]动作!$B3394</f>
        <v>43208.048750000002</v>
      </c>
      <c r="H3395" s="12"/>
      <c r="I3395" s="11"/>
    </row>
    <row r="3396" spans="1:9" hidden="1" x14ac:dyDescent="0.3">
      <c r="A3396" s="24">
        <v>3394</v>
      </c>
      <c r="B3396" s="11" t="str">
        <f>IFERROR(INDEX({"JSNY-BJ0001-01";"JSNY-JS0022-01";"JSNY-JS0002-01"},MATCH(D3396,{"BJ_zhongyu";"JS_WX_liteer";"JS_CZ_wodefeng"},0)),"")</f>
        <v>JSNY-JS0002-01</v>
      </c>
      <c r="C3396" s="11" t="str">
        <f>IFERROR(INDEX({"北京中裕世纪大酒店";"江苏利特尔绿色包装股份有限公司";"常州市金坛沃德丰电子科技有限公司"},MATCH(D3396,{"BJ_zhongyu";"JS_WX_liteer";"JS_CZ_wodefeng"},0)),"")</f>
        <v>常州市金坛沃德丰电子科技有限公司</v>
      </c>
      <c r="D3396" s="11" t="str">
        <f>[1]动作!$G3395</f>
        <v>JS_CZ_wodefeng</v>
      </c>
      <c r="E3396" s="11" t="str">
        <f>[1]动作!$D3395</f>
        <v>分系统1BMS2单体电压过低一级故障</v>
      </c>
      <c r="F3396" s="11" t="s">
        <v>177</v>
      </c>
      <c r="G3396" s="12">
        <f>[1]动作!$A3395+[1]动作!$B3395</f>
        <v>43208.049629629626</v>
      </c>
      <c r="H3396" s="12"/>
      <c r="I3396" s="11"/>
    </row>
    <row r="3397" spans="1:9" hidden="1" x14ac:dyDescent="0.3">
      <c r="A3397" s="24">
        <v>3395</v>
      </c>
      <c r="B3397" s="11" t="str">
        <f>IFERROR(INDEX({"JSNY-BJ0001-01";"JSNY-JS0022-01";"JSNY-JS0002-01"},MATCH(D3397,{"BJ_zhongyu";"JS_WX_liteer";"JS_CZ_wodefeng"},0)),"")</f>
        <v>JSNY-JS0002-01</v>
      </c>
      <c r="C3397" s="11" t="str">
        <f>IFERROR(INDEX({"北京中裕世纪大酒店";"江苏利特尔绿色包装股份有限公司";"常州市金坛沃德丰电子科技有限公司"},MATCH(D3397,{"BJ_zhongyu";"JS_WX_liteer";"JS_CZ_wodefeng"},0)),"")</f>
        <v>常州市金坛沃德丰电子科技有限公司</v>
      </c>
      <c r="D3397" s="11" t="str">
        <f>[1]动作!$G3396</f>
        <v>JS_CZ_wodefeng</v>
      </c>
      <c r="E3397" s="11" t="str">
        <f>[1]动作!$D3396</f>
        <v>分系统1BMS1总电压过低一级故障</v>
      </c>
      <c r="F3397" s="11" t="s">
        <v>177</v>
      </c>
      <c r="G3397" s="12">
        <f>[1]动作!$A3396+[1]动作!$B3396</f>
        <v>43208.053912037038</v>
      </c>
      <c r="H3397" s="12"/>
      <c r="I3397" s="11"/>
    </row>
    <row r="3398" spans="1:9" hidden="1" x14ac:dyDescent="0.3">
      <c r="A3398" s="24">
        <v>3396</v>
      </c>
      <c r="B3398" s="11" t="str">
        <f>IFERROR(INDEX({"JSNY-BJ0001-01";"JSNY-JS0022-01";"JSNY-JS0002-01"},MATCH(D3398,{"BJ_zhongyu";"JS_WX_liteer";"JS_CZ_wodefeng"},0)),"")</f>
        <v>JSNY-JS0002-01</v>
      </c>
      <c r="C3398" s="11" t="str">
        <f>IFERROR(INDEX({"北京中裕世纪大酒店";"江苏利特尔绿色包装股份有限公司";"常州市金坛沃德丰电子科技有限公司"},MATCH(D3398,{"BJ_zhongyu";"JS_WX_liteer";"JS_CZ_wodefeng"},0)),"")</f>
        <v>常州市金坛沃德丰电子科技有限公司</v>
      </c>
      <c r="D3398" s="11" t="str">
        <f>[1]动作!$G3397</f>
        <v>JS_CZ_wodefeng</v>
      </c>
      <c r="E3398" s="11" t="str">
        <f>[1]动作!$D3397</f>
        <v>分系统1BMS3总电压过低一级故障</v>
      </c>
      <c r="F3398" s="11" t="s">
        <v>177</v>
      </c>
      <c r="G3398" s="12">
        <f>[1]动作!$A3397+[1]动作!$B3397</f>
        <v>43208.054143518515</v>
      </c>
      <c r="H3398" s="12"/>
      <c r="I3398" s="11"/>
    </row>
    <row r="3399" spans="1:9" hidden="1" x14ac:dyDescent="0.3">
      <c r="A3399" s="24">
        <v>3397</v>
      </c>
      <c r="B3399" s="11" t="str">
        <f>IFERROR(INDEX({"JSNY-BJ0001-01";"JSNY-JS0022-01";"JSNY-JS0002-01"},MATCH(D3399,{"BJ_zhongyu";"JS_WX_liteer";"JS_CZ_wodefeng"},0)),"")</f>
        <v>JSNY-JS0002-01</v>
      </c>
      <c r="C3399" s="11" t="str">
        <f>IFERROR(INDEX({"北京中裕世纪大酒店";"江苏利特尔绿色包装股份有限公司";"常州市金坛沃德丰电子科技有限公司"},MATCH(D3399,{"BJ_zhongyu";"JS_WX_liteer";"JS_CZ_wodefeng"},0)),"")</f>
        <v>常州市金坛沃德丰电子科技有限公司</v>
      </c>
      <c r="D3399" s="11" t="str">
        <f>[1]动作!$G3398</f>
        <v>JS_CZ_wodefeng</v>
      </c>
      <c r="E3399" s="11" t="str">
        <f>[1]动作!$D3398</f>
        <v>分系统1BMS6总电压过低一级故障</v>
      </c>
      <c r="F3399" s="11" t="s">
        <v>177</v>
      </c>
      <c r="G3399" s="12">
        <f>[1]动作!$A3398+[1]动作!$B3398</f>
        <v>43208.054189814815</v>
      </c>
      <c r="H3399" s="12"/>
      <c r="I3399" s="11"/>
    </row>
    <row r="3400" spans="1:9" hidden="1" x14ac:dyDescent="0.3">
      <c r="A3400" s="24">
        <v>3398</v>
      </c>
      <c r="B3400" s="11" t="str">
        <f>IFERROR(INDEX({"JSNY-BJ0001-01";"JSNY-JS0022-01";"JSNY-JS0002-01"},MATCH(D3400,{"BJ_zhongyu";"JS_WX_liteer";"JS_CZ_wodefeng"},0)),"")</f>
        <v>JSNY-JS0002-01</v>
      </c>
      <c r="C3400" s="11" t="str">
        <f>IFERROR(INDEX({"北京中裕世纪大酒店";"江苏利特尔绿色包装股份有限公司";"常州市金坛沃德丰电子科技有限公司"},MATCH(D3400,{"BJ_zhongyu";"JS_WX_liteer";"JS_CZ_wodefeng"},0)),"")</f>
        <v>常州市金坛沃德丰电子科技有限公司</v>
      </c>
      <c r="D3400" s="11" t="str">
        <f>[1]动作!$G3399</f>
        <v>JS_CZ_wodefeng</v>
      </c>
      <c r="E3400" s="11" t="str">
        <f>[1]动作!$D3399</f>
        <v>分系统1BMS2总电压过低一级故障</v>
      </c>
      <c r="F3400" s="11" t="s">
        <v>177</v>
      </c>
      <c r="G3400" s="12">
        <f>[1]动作!$A3399+[1]动作!$B3399</f>
        <v>43208.054259259261</v>
      </c>
      <c r="H3400" s="12"/>
      <c r="I3400" s="11"/>
    </row>
    <row r="3401" spans="1:9" hidden="1" x14ac:dyDescent="0.3">
      <c r="A3401" s="24">
        <v>3399</v>
      </c>
      <c r="B3401" s="11" t="str">
        <f>IFERROR(INDEX({"JSNY-BJ0001-01";"JSNY-JS0022-01";"JSNY-JS0002-01"},MATCH(D3401,{"BJ_zhongyu";"JS_WX_liteer";"JS_CZ_wodefeng"},0)),"")</f>
        <v>JSNY-JS0002-01</v>
      </c>
      <c r="C3401" s="11" t="str">
        <f>IFERROR(INDEX({"北京中裕世纪大酒店";"江苏利特尔绿色包装股份有限公司";"常州市金坛沃德丰电子科技有限公司"},MATCH(D3401,{"BJ_zhongyu";"JS_WX_liteer";"JS_CZ_wodefeng"},0)),"")</f>
        <v>常州市金坛沃德丰电子科技有限公司</v>
      </c>
      <c r="D3401" s="11" t="str">
        <f>[1]动作!$G3400</f>
        <v>JS_CZ_wodefeng</v>
      </c>
      <c r="E3401" s="11" t="str">
        <f>[1]动作!$D3400</f>
        <v>分系统1BMS4总电压过低一级故障</v>
      </c>
      <c r="F3401" s="11" t="s">
        <v>177</v>
      </c>
      <c r="G3401" s="12">
        <f>[1]动作!$A3400+[1]动作!$B3400</f>
        <v>43208.054432870369</v>
      </c>
      <c r="H3401" s="12"/>
      <c r="I3401" s="11"/>
    </row>
    <row r="3402" spans="1:9" hidden="1" x14ac:dyDescent="0.3">
      <c r="A3402" s="24">
        <v>3400</v>
      </c>
      <c r="B3402" s="11" t="str">
        <f>IFERROR(INDEX({"JSNY-BJ0001-01";"JSNY-JS0022-01";"JSNY-JS0002-01"},MATCH(D3402,{"BJ_zhongyu";"JS_WX_liteer";"JS_CZ_wodefeng"},0)),"")</f>
        <v>JSNY-JS0002-01</v>
      </c>
      <c r="C3402" s="11" t="str">
        <f>IFERROR(INDEX({"北京中裕世纪大酒店";"江苏利特尔绿色包装股份有限公司";"常州市金坛沃德丰电子科技有限公司"},MATCH(D3402,{"BJ_zhongyu";"JS_WX_liteer";"JS_CZ_wodefeng"},0)),"")</f>
        <v>常州市金坛沃德丰电子科技有限公司</v>
      </c>
      <c r="D3402" s="11" t="str">
        <f>[1]动作!$G3401</f>
        <v>JS_CZ_wodefeng</v>
      </c>
      <c r="E3402" s="11" t="str">
        <f>[1]动作!$D3401</f>
        <v>分系统1BMS5总电压过低一级故障</v>
      </c>
      <c r="F3402" s="11" t="s">
        <v>177</v>
      </c>
      <c r="G3402" s="12">
        <f>[1]动作!$A3401+[1]动作!$B3401</f>
        <v>43208.054594907408</v>
      </c>
      <c r="H3402" s="12"/>
      <c r="I3402" s="11"/>
    </row>
    <row r="3403" spans="1:9" hidden="1" x14ac:dyDescent="0.3">
      <c r="A3403" s="24">
        <v>3401</v>
      </c>
      <c r="B3403" s="11" t="str">
        <f>IFERROR(INDEX({"JSNY-BJ0001-01";"JSNY-JS0022-01";"JSNY-JS0002-01"},MATCH(D3403,{"BJ_zhongyu";"JS_WX_liteer";"JS_CZ_wodefeng"},0)),"")</f>
        <v>JSNY-JS0002-01</v>
      </c>
      <c r="C3403" s="11" t="str">
        <f>IFERROR(INDEX({"北京中裕世纪大酒店";"江苏利特尔绿色包装股份有限公司";"常州市金坛沃德丰电子科技有限公司"},MATCH(D3403,{"BJ_zhongyu";"JS_WX_liteer";"JS_CZ_wodefeng"},0)),"")</f>
        <v>常州市金坛沃德丰电子科技有限公司</v>
      </c>
      <c r="D3403" s="11" t="str">
        <f>[1]动作!$G3402</f>
        <v>JS_CZ_wodefeng</v>
      </c>
      <c r="E3403" s="11" t="str">
        <f>[1]动作!$D3402</f>
        <v>分系统1BMS5单体电压过低一级故障</v>
      </c>
      <c r="F3403" s="11" t="s">
        <v>177</v>
      </c>
      <c r="G3403" s="12">
        <f>[1]动作!$A3402+[1]动作!$B3402</f>
        <v>43208.055474537039</v>
      </c>
      <c r="H3403" s="12"/>
      <c r="I3403" s="11"/>
    </row>
    <row r="3404" spans="1:9" hidden="1" x14ac:dyDescent="0.3">
      <c r="A3404" s="24">
        <v>3402</v>
      </c>
      <c r="B3404" s="11" t="str">
        <f>IFERROR(INDEX({"JSNY-BJ0001-01";"JSNY-JS0022-01";"JSNY-JS0002-01"},MATCH(D3404,{"BJ_zhongyu";"JS_WX_liteer";"JS_CZ_wodefeng"},0)),"")</f>
        <v>JSNY-JS0002-01</v>
      </c>
      <c r="C3404" s="11" t="str">
        <f>IFERROR(INDEX({"北京中裕世纪大酒店";"江苏利特尔绿色包装股份有限公司";"常州市金坛沃德丰电子科技有限公司"},MATCH(D3404,{"BJ_zhongyu";"JS_WX_liteer";"JS_CZ_wodefeng"},0)),"")</f>
        <v>常州市金坛沃德丰电子科技有限公司</v>
      </c>
      <c r="D3404" s="11" t="str">
        <f>[1]动作!$G3403</f>
        <v>JS_CZ_wodefeng</v>
      </c>
      <c r="E3404" s="11" t="str">
        <f>[1]动作!$D3403</f>
        <v>分系统1BMS1SOC过低一级故障</v>
      </c>
      <c r="F3404" s="11" t="s">
        <v>177</v>
      </c>
      <c r="G3404" s="12">
        <f>[1]动作!$A3403+[1]动作!$B3403</f>
        <v>43208.059699074074</v>
      </c>
      <c r="H3404" s="12"/>
      <c r="I3404" s="11"/>
    </row>
    <row r="3405" spans="1:9" hidden="1" x14ac:dyDescent="0.3">
      <c r="A3405" s="24">
        <v>3403</v>
      </c>
      <c r="B3405" s="11" t="str">
        <f>IFERROR(INDEX({"JSNY-BJ0001-01";"JSNY-JS0022-01";"JSNY-JS0002-01"},MATCH(D3405,{"BJ_zhongyu";"JS_WX_liteer";"JS_CZ_wodefeng"},0)),"")</f>
        <v>JSNY-JS0002-01</v>
      </c>
      <c r="C3405" s="11" t="str">
        <f>IFERROR(INDEX({"北京中裕世纪大酒店";"江苏利特尔绿色包装股份有限公司";"常州市金坛沃德丰电子科技有限公司"},MATCH(D3405,{"BJ_zhongyu";"JS_WX_liteer";"JS_CZ_wodefeng"},0)),"")</f>
        <v>常州市金坛沃德丰电子科技有限公司</v>
      </c>
      <c r="D3405" s="11" t="str">
        <f>[1]动作!$G3404</f>
        <v>JS_CZ_wodefeng</v>
      </c>
      <c r="E3405" s="11" t="str">
        <f>[1]动作!$D3404</f>
        <v>分系统1BMS3SOC过低一级故障</v>
      </c>
      <c r="F3405" s="11" t="s">
        <v>177</v>
      </c>
      <c r="G3405" s="12">
        <f>[1]动作!$A3404+[1]动作!$B3404</f>
        <v>43208.059988425928</v>
      </c>
      <c r="H3405" s="12"/>
      <c r="I3405" s="11"/>
    </row>
    <row r="3406" spans="1:9" hidden="1" x14ac:dyDescent="0.3">
      <c r="A3406" s="24">
        <v>3404</v>
      </c>
      <c r="B3406" s="11" t="str">
        <f>IFERROR(INDEX({"JSNY-BJ0001-01";"JSNY-JS0022-01";"JSNY-JS0002-01"},MATCH(D3406,{"BJ_zhongyu";"JS_WX_liteer";"JS_CZ_wodefeng"},0)),"")</f>
        <v>JSNY-JS0002-01</v>
      </c>
      <c r="C3406" s="11" t="str">
        <f>IFERROR(INDEX({"北京中裕世纪大酒店";"江苏利特尔绿色包装股份有限公司";"常州市金坛沃德丰电子科技有限公司"},MATCH(D3406,{"BJ_zhongyu";"JS_WX_liteer";"JS_CZ_wodefeng"},0)),"")</f>
        <v>常州市金坛沃德丰电子科技有限公司</v>
      </c>
      <c r="D3406" s="11" t="str">
        <f>[1]动作!$G3405</f>
        <v>JS_CZ_wodefeng</v>
      </c>
      <c r="E3406" s="11" t="str">
        <f>[1]动作!$D3405</f>
        <v>分系统1BMS6SOC过低一级故障</v>
      </c>
      <c r="F3406" s="11" t="s">
        <v>177</v>
      </c>
      <c r="G3406" s="12">
        <f>[1]动作!$A3405+[1]动作!$B3405</f>
        <v>43208.060046296298</v>
      </c>
      <c r="H3406" s="12"/>
      <c r="I3406" s="11"/>
    </row>
    <row r="3407" spans="1:9" hidden="1" x14ac:dyDescent="0.3">
      <c r="A3407" s="24">
        <v>3405</v>
      </c>
      <c r="B3407" s="11" t="str">
        <f>IFERROR(INDEX({"JSNY-BJ0001-01";"JSNY-JS0022-01";"JSNY-JS0002-01"},MATCH(D3407,{"BJ_zhongyu";"JS_WX_liteer";"JS_CZ_wodefeng"},0)),"")</f>
        <v>JSNY-JS0002-01</v>
      </c>
      <c r="C3407" s="11" t="str">
        <f>IFERROR(INDEX({"北京中裕世纪大酒店";"江苏利特尔绿色包装股份有限公司";"常州市金坛沃德丰电子科技有限公司"},MATCH(D3407,{"BJ_zhongyu";"JS_WX_liteer";"JS_CZ_wodefeng"},0)),"")</f>
        <v>常州市金坛沃德丰电子科技有限公司</v>
      </c>
      <c r="D3407" s="11" t="str">
        <f>[1]动作!$G3406</f>
        <v>JS_CZ_wodefeng</v>
      </c>
      <c r="E3407" s="11" t="str">
        <f>[1]动作!$D3406</f>
        <v>分系统1BMS2SOC过低一级故障</v>
      </c>
      <c r="F3407" s="11" t="s">
        <v>177</v>
      </c>
      <c r="G3407" s="12">
        <f>[1]动作!$A3406+[1]动作!$B3406</f>
        <v>43208.060104166667</v>
      </c>
      <c r="H3407" s="12"/>
      <c r="I3407" s="11"/>
    </row>
    <row r="3408" spans="1:9" hidden="1" x14ac:dyDescent="0.3">
      <c r="A3408" s="24">
        <v>3406</v>
      </c>
      <c r="B3408" s="11" t="str">
        <f>IFERROR(INDEX({"JSNY-BJ0001-01";"JSNY-JS0022-01";"JSNY-JS0002-01"},MATCH(D3408,{"BJ_zhongyu";"JS_WX_liteer";"JS_CZ_wodefeng"},0)),"")</f>
        <v>JSNY-JS0002-01</v>
      </c>
      <c r="C3408" s="11" t="str">
        <f>IFERROR(INDEX({"北京中裕世纪大酒店";"江苏利特尔绿色包装股份有限公司";"常州市金坛沃德丰电子科技有限公司"},MATCH(D3408,{"BJ_zhongyu";"JS_WX_liteer";"JS_CZ_wodefeng"},0)),"")</f>
        <v>常州市金坛沃德丰电子科技有限公司</v>
      </c>
      <c r="D3408" s="11" t="str">
        <f>[1]动作!$G3407</f>
        <v>JS_CZ_wodefeng</v>
      </c>
      <c r="E3408" s="11" t="str">
        <f>[1]动作!$D3407</f>
        <v>分系统1BMS4SOC过低一级故障</v>
      </c>
      <c r="F3408" s="11" t="s">
        <v>177</v>
      </c>
      <c r="G3408" s="12">
        <f>[1]动作!$A3407+[1]动作!$B3407</f>
        <v>43208.060104166667</v>
      </c>
      <c r="H3408" s="12"/>
      <c r="I3408" s="11"/>
    </row>
    <row r="3409" spans="1:9" hidden="1" x14ac:dyDescent="0.3">
      <c r="A3409" s="24">
        <v>3407</v>
      </c>
      <c r="B3409" s="11" t="str">
        <f>IFERROR(INDEX({"JSNY-BJ0001-01";"JSNY-JS0022-01";"JSNY-JS0002-01"},MATCH(D3409,{"BJ_zhongyu";"JS_WX_liteer";"JS_CZ_wodefeng"},0)),"")</f>
        <v>JSNY-JS0002-01</v>
      </c>
      <c r="C3409" s="11" t="str">
        <f>IFERROR(INDEX({"北京中裕世纪大酒店";"江苏利特尔绿色包装股份有限公司";"常州市金坛沃德丰电子科技有限公司"},MATCH(D3409,{"BJ_zhongyu";"JS_WX_liteer";"JS_CZ_wodefeng"},0)),"")</f>
        <v>常州市金坛沃德丰电子科技有限公司</v>
      </c>
      <c r="D3409" s="11" t="str">
        <f>[1]动作!$G3408</f>
        <v>JS_CZ_wodefeng</v>
      </c>
      <c r="E3409" s="11" t="str">
        <f>[1]动作!$D3408</f>
        <v>分系统1BMS5SOC过低一级故障</v>
      </c>
      <c r="F3409" s="11" t="s">
        <v>177</v>
      </c>
      <c r="G3409" s="12">
        <f>[1]动作!$A3408+[1]动作!$B3408</f>
        <v>43208.061724537038</v>
      </c>
      <c r="H3409" s="12"/>
      <c r="I3409" s="11"/>
    </row>
    <row r="3410" spans="1:9" hidden="1" x14ac:dyDescent="0.3">
      <c r="A3410" s="24">
        <v>3408</v>
      </c>
      <c r="B3410" s="11" t="str">
        <f>IFERROR(INDEX({"JSNY-BJ0001-01";"JSNY-JS0022-01";"JSNY-JS0002-01"},MATCH(D3410,{"BJ_zhongyu";"JS_WX_liteer";"JS_CZ_wodefeng"},0)),"")</f>
        <v>JSNY-JS0022-01</v>
      </c>
      <c r="C3410" s="11" t="str">
        <f>IFERROR(INDEX({"北京中裕世纪大酒店";"江苏利特尔绿色包装股份有限公司";"常州市金坛沃德丰电子科技有限公司"},MATCH(D3410,{"BJ_zhongyu";"JS_WX_liteer";"JS_CZ_wodefeng"},0)),"")</f>
        <v>江苏利特尔绿色包装股份有限公司</v>
      </c>
      <c r="D3410" s="11" t="str">
        <f>[1]动作!$G3409</f>
        <v>JS_WX_liteer</v>
      </c>
      <c r="E3410" s="11" t="str">
        <f>[1]动作!$D3409</f>
        <v>分系统1故障状态</v>
      </c>
      <c r="F3410" s="11" t="s">
        <v>178</v>
      </c>
      <c r="G3410" s="12">
        <f>[1]动作!$A3409+[1]动作!$B3409</f>
        <v>43208.441145833334</v>
      </c>
      <c r="H3410" s="12"/>
      <c r="I3410" s="11"/>
    </row>
    <row r="3411" spans="1:9" hidden="1" x14ac:dyDescent="0.3">
      <c r="A3411" s="24">
        <v>3409</v>
      </c>
      <c r="B3411" s="11" t="str">
        <f>IFERROR(INDEX({"JSNY-BJ0001-01";"JSNY-JS0022-01";"JSNY-JS0002-01"},MATCH(D3411,{"BJ_zhongyu";"JS_WX_liteer";"JS_CZ_wodefeng"},0)),"")</f>
        <v>JSNY-JS0002-01</v>
      </c>
      <c r="C3411" s="11" t="str">
        <f>IFERROR(INDEX({"北京中裕世纪大酒店";"江苏利特尔绿色包装股份有限公司";"常州市金坛沃德丰电子科技有限公司"},MATCH(D3411,{"BJ_zhongyu";"JS_WX_liteer";"JS_CZ_wodefeng"},0)),"")</f>
        <v>常州市金坛沃德丰电子科技有限公司</v>
      </c>
      <c r="D3411" s="11" t="str">
        <f>[1]动作!$G3410</f>
        <v>JS_CZ_wodefeng</v>
      </c>
      <c r="E3411" s="11" t="str">
        <f>[1]动作!$D3410</f>
        <v>分系统1BMS1总电压过低一级故障</v>
      </c>
      <c r="F3411" s="11" t="s">
        <v>177</v>
      </c>
      <c r="G3411" s="12">
        <f>[1]动作!$A3410+[1]动作!$B3410</f>
        <v>43208.442013888889</v>
      </c>
      <c r="H3411" s="12"/>
      <c r="I3411" s="11"/>
    </row>
    <row r="3412" spans="1:9" hidden="1" x14ac:dyDescent="0.3">
      <c r="A3412" s="24">
        <v>3410</v>
      </c>
      <c r="B3412" s="11" t="str">
        <f>IFERROR(INDEX({"JSNY-BJ0001-01";"JSNY-JS0022-01";"JSNY-JS0002-01"},MATCH(D3412,{"BJ_zhongyu";"JS_WX_liteer";"JS_CZ_wodefeng"},0)),"")</f>
        <v>JSNY-JS0002-01</v>
      </c>
      <c r="C3412" s="11" t="str">
        <f>IFERROR(INDEX({"北京中裕世纪大酒店";"江苏利特尔绿色包装股份有限公司";"常州市金坛沃德丰电子科技有限公司"},MATCH(D3412,{"BJ_zhongyu";"JS_WX_liteer";"JS_CZ_wodefeng"},0)),"")</f>
        <v>常州市金坛沃德丰电子科技有限公司</v>
      </c>
      <c r="D3412" s="11" t="str">
        <f>[1]动作!$G3411</f>
        <v>JS_CZ_wodefeng</v>
      </c>
      <c r="E3412" s="11" t="str">
        <f>[1]动作!$D3411</f>
        <v>分系统1BMS1总电压过低二级故障</v>
      </c>
      <c r="F3412" s="11" t="s">
        <v>177</v>
      </c>
      <c r="G3412" s="12">
        <f>[1]动作!$A3411+[1]动作!$B3411</f>
        <v>43208.442013888889</v>
      </c>
      <c r="H3412" s="12"/>
      <c r="I3412" s="11"/>
    </row>
    <row r="3413" spans="1:9" hidden="1" x14ac:dyDescent="0.3">
      <c r="A3413" s="24">
        <v>3411</v>
      </c>
      <c r="B3413" s="11" t="str">
        <f>IFERROR(INDEX({"JSNY-BJ0001-01";"JSNY-JS0022-01";"JSNY-JS0002-01"},MATCH(D3413,{"BJ_zhongyu";"JS_WX_liteer";"JS_CZ_wodefeng"},0)),"")</f>
        <v>JSNY-JS0002-01</v>
      </c>
      <c r="C3413" s="11" t="str">
        <f>IFERROR(INDEX({"北京中裕世纪大酒店";"江苏利特尔绿色包装股份有限公司";"常州市金坛沃德丰电子科技有限公司"},MATCH(D3413,{"BJ_zhongyu";"JS_WX_liteer";"JS_CZ_wodefeng"},0)),"")</f>
        <v>常州市金坛沃德丰电子科技有限公司</v>
      </c>
      <c r="D3413" s="11" t="str">
        <f>[1]动作!$G3412</f>
        <v>JS_CZ_wodefeng</v>
      </c>
      <c r="E3413" s="11" t="str">
        <f>[1]动作!$D3412</f>
        <v>分系统1BMS3总电压过低一级故障</v>
      </c>
      <c r="F3413" s="11" t="s">
        <v>177</v>
      </c>
      <c r="G3413" s="12">
        <f>[1]动作!$A3412+[1]动作!$B3412</f>
        <v>43208.442361111112</v>
      </c>
      <c r="H3413" s="12"/>
      <c r="I3413" s="11"/>
    </row>
    <row r="3414" spans="1:9" hidden="1" x14ac:dyDescent="0.3">
      <c r="A3414" s="24">
        <v>3412</v>
      </c>
      <c r="B3414" s="11" t="str">
        <f>IFERROR(INDEX({"JSNY-BJ0001-01";"JSNY-JS0022-01";"JSNY-JS0002-01"},MATCH(D3414,{"BJ_zhongyu";"JS_WX_liteer";"JS_CZ_wodefeng"},0)),"")</f>
        <v>JSNY-JS0002-01</v>
      </c>
      <c r="C3414" s="11" t="str">
        <f>IFERROR(INDEX({"北京中裕世纪大酒店";"江苏利特尔绿色包装股份有限公司";"常州市金坛沃德丰电子科技有限公司"},MATCH(D3414,{"BJ_zhongyu";"JS_WX_liteer";"JS_CZ_wodefeng"},0)),"")</f>
        <v>常州市金坛沃德丰电子科技有限公司</v>
      </c>
      <c r="D3414" s="11" t="str">
        <f>[1]动作!$G3413</f>
        <v>JS_CZ_wodefeng</v>
      </c>
      <c r="E3414" s="11" t="str">
        <f>[1]动作!$D3413</f>
        <v>分系统1BMS3总电压过低二级故障</v>
      </c>
      <c r="F3414" s="11" t="s">
        <v>177</v>
      </c>
      <c r="G3414" s="12">
        <f>[1]动作!$A3413+[1]动作!$B3413</f>
        <v>43208.442361111112</v>
      </c>
      <c r="H3414" s="12"/>
      <c r="I3414" s="11"/>
    </row>
    <row r="3415" spans="1:9" hidden="1" x14ac:dyDescent="0.3">
      <c r="A3415" s="24">
        <v>3413</v>
      </c>
      <c r="B3415" s="11" t="str">
        <f>IFERROR(INDEX({"JSNY-BJ0001-01";"JSNY-JS0022-01";"JSNY-JS0002-01"},MATCH(D3415,{"BJ_zhongyu";"JS_WX_liteer";"JS_CZ_wodefeng"},0)),"")</f>
        <v>JSNY-JS0002-01</v>
      </c>
      <c r="C3415" s="11" t="str">
        <f>IFERROR(INDEX({"北京中裕世纪大酒店";"江苏利特尔绿色包装股份有限公司";"常州市金坛沃德丰电子科技有限公司"},MATCH(D3415,{"BJ_zhongyu";"JS_WX_liteer";"JS_CZ_wodefeng"},0)),"")</f>
        <v>常州市金坛沃德丰电子科技有限公司</v>
      </c>
      <c r="D3415" s="11" t="str">
        <f>[1]动作!$G3414</f>
        <v>JS_CZ_wodefeng</v>
      </c>
      <c r="E3415" s="11" t="str">
        <f>[1]动作!$D3414</f>
        <v>分系统1BMS6总电压过低一级故障</v>
      </c>
      <c r="F3415" s="11" t="s">
        <v>177</v>
      </c>
      <c r="G3415" s="12">
        <f>[1]动作!$A3414+[1]动作!$B3414</f>
        <v>43208.442708333336</v>
      </c>
      <c r="H3415" s="12"/>
      <c r="I3415" s="11"/>
    </row>
    <row r="3416" spans="1:9" hidden="1" x14ac:dyDescent="0.3">
      <c r="A3416" s="24">
        <v>3414</v>
      </c>
      <c r="B3416" s="11" t="str">
        <f>IFERROR(INDEX({"JSNY-BJ0001-01";"JSNY-JS0022-01";"JSNY-JS0002-01"},MATCH(D3416,{"BJ_zhongyu";"JS_WX_liteer";"JS_CZ_wodefeng"},0)),"")</f>
        <v>JSNY-JS0002-01</v>
      </c>
      <c r="C3416" s="11" t="str">
        <f>IFERROR(INDEX({"北京中裕世纪大酒店";"江苏利特尔绿色包装股份有限公司";"常州市金坛沃德丰电子科技有限公司"},MATCH(D3416,{"BJ_zhongyu";"JS_WX_liteer";"JS_CZ_wodefeng"},0)),"")</f>
        <v>常州市金坛沃德丰电子科技有限公司</v>
      </c>
      <c r="D3416" s="11" t="str">
        <f>[1]动作!$G3415</f>
        <v>JS_CZ_wodefeng</v>
      </c>
      <c r="E3416" s="11" t="str">
        <f>[1]动作!$D3415</f>
        <v>分系统1BMS6总电压过低二级故障</v>
      </c>
      <c r="F3416" s="11" t="s">
        <v>177</v>
      </c>
      <c r="G3416" s="12">
        <f>[1]动作!$A3415+[1]动作!$B3415</f>
        <v>43208.442708333336</v>
      </c>
      <c r="H3416" s="12"/>
      <c r="I3416" s="11"/>
    </row>
    <row r="3417" spans="1:9" hidden="1" x14ac:dyDescent="0.3">
      <c r="A3417" s="24">
        <v>3415</v>
      </c>
      <c r="B3417" s="11" t="str">
        <f>IFERROR(INDEX({"JSNY-BJ0001-01";"JSNY-JS0022-01";"JSNY-JS0002-01"},MATCH(D3417,{"BJ_zhongyu";"JS_WX_liteer";"JS_CZ_wodefeng"},0)),"")</f>
        <v>JSNY-JS0002-01</v>
      </c>
      <c r="C3417" s="11" t="str">
        <f>IFERROR(INDEX({"北京中裕世纪大酒店";"江苏利特尔绿色包装股份有限公司";"常州市金坛沃德丰电子科技有限公司"},MATCH(D3417,{"BJ_zhongyu";"JS_WX_liteer";"JS_CZ_wodefeng"},0)),"")</f>
        <v>常州市金坛沃德丰电子科技有限公司</v>
      </c>
      <c r="D3417" s="11" t="str">
        <f>[1]动作!$G3416</f>
        <v>JS_CZ_wodefeng</v>
      </c>
      <c r="E3417" s="11" t="str">
        <f>[1]动作!$D3416</f>
        <v>分系统1BMS5总电压过低一级故障</v>
      </c>
      <c r="F3417" s="11" t="s">
        <v>177</v>
      </c>
      <c r="G3417" s="12">
        <f>[1]动作!$A3416+[1]动作!$B3416</f>
        <v>43208.44295138889</v>
      </c>
      <c r="H3417" s="12"/>
      <c r="I3417" s="11"/>
    </row>
    <row r="3418" spans="1:9" hidden="1" x14ac:dyDescent="0.3">
      <c r="A3418" s="24">
        <v>3416</v>
      </c>
      <c r="B3418" s="11" t="str">
        <f>IFERROR(INDEX({"JSNY-BJ0001-01";"JSNY-JS0022-01";"JSNY-JS0002-01"},MATCH(D3418,{"BJ_zhongyu";"JS_WX_liteer";"JS_CZ_wodefeng"},0)),"")</f>
        <v>JSNY-JS0002-01</v>
      </c>
      <c r="C3418" s="11" t="str">
        <f>IFERROR(INDEX({"北京中裕世纪大酒店";"江苏利特尔绿色包装股份有限公司";"常州市金坛沃德丰电子科技有限公司"},MATCH(D3418,{"BJ_zhongyu";"JS_WX_liteer";"JS_CZ_wodefeng"},0)),"")</f>
        <v>常州市金坛沃德丰电子科技有限公司</v>
      </c>
      <c r="D3418" s="11" t="str">
        <f>[1]动作!$G3417</f>
        <v>JS_CZ_wodefeng</v>
      </c>
      <c r="E3418" s="11" t="str">
        <f>[1]动作!$D3417</f>
        <v>分系统1BMS5总电压过低二级故障</v>
      </c>
      <c r="F3418" s="11" t="s">
        <v>177</v>
      </c>
      <c r="G3418" s="12">
        <f>[1]动作!$A3417+[1]动作!$B3417</f>
        <v>43208.44295138889</v>
      </c>
      <c r="H3418" s="12"/>
      <c r="I3418" s="11"/>
    </row>
    <row r="3419" spans="1:9" hidden="1" x14ac:dyDescent="0.3">
      <c r="A3419" s="24">
        <v>3417</v>
      </c>
      <c r="B3419" s="11" t="str">
        <f>IFERROR(INDEX({"JSNY-BJ0001-01";"JSNY-JS0022-01";"JSNY-JS0002-01"},MATCH(D3419,{"BJ_zhongyu";"JS_WX_liteer";"JS_CZ_wodefeng"},0)),"")</f>
        <v>JSNY-JS0002-01</v>
      </c>
      <c r="C3419" s="11" t="str">
        <f>IFERROR(INDEX({"北京中裕世纪大酒店";"江苏利特尔绿色包装股份有限公司";"常州市金坛沃德丰电子科技有限公司"},MATCH(D3419,{"BJ_zhongyu";"JS_WX_liteer";"JS_CZ_wodefeng"},0)),"")</f>
        <v>常州市金坛沃德丰电子科技有限公司</v>
      </c>
      <c r="D3419" s="11" t="str">
        <f>[1]动作!$G3418</f>
        <v>JS_CZ_wodefeng</v>
      </c>
      <c r="E3419" s="11" t="str">
        <f>[1]动作!$D3418</f>
        <v>分系统1BMS2总电压过低一级故障</v>
      </c>
      <c r="F3419" s="11" t="s">
        <v>177</v>
      </c>
      <c r="G3419" s="12">
        <f>[1]动作!$A3418+[1]动作!$B3418</f>
        <v>43208.442997685182</v>
      </c>
      <c r="H3419" s="12"/>
      <c r="I3419" s="11"/>
    </row>
    <row r="3420" spans="1:9" hidden="1" x14ac:dyDescent="0.3">
      <c r="A3420" s="24">
        <v>3418</v>
      </c>
      <c r="B3420" s="11" t="str">
        <f>IFERROR(INDEX({"JSNY-BJ0001-01";"JSNY-JS0022-01";"JSNY-JS0002-01"},MATCH(D3420,{"BJ_zhongyu";"JS_WX_liteer";"JS_CZ_wodefeng"},0)),"")</f>
        <v>JSNY-JS0002-01</v>
      </c>
      <c r="C3420" s="11" t="str">
        <f>IFERROR(INDEX({"北京中裕世纪大酒店";"江苏利特尔绿色包装股份有限公司";"常州市金坛沃德丰电子科技有限公司"},MATCH(D3420,{"BJ_zhongyu";"JS_WX_liteer";"JS_CZ_wodefeng"},0)),"")</f>
        <v>常州市金坛沃德丰电子科技有限公司</v>
      </c>
      <c r="D3420" s="11" t="str">
        <f>[1]动作!$G3419</f>
        <v>JS_CZ_wodefeng</v>
      </c>
      <c r="E3420" s="11" t="str">
        <f>[1]动作!$D3419</f>
        <v>分系统1BMS2总电压过低二级故障</v>
      </c>
      <c r="F3420" s="11" t="s">
        <v>177</v>
      </c>
      <c r="G3420" s="12">
        <f>[1]动作!$A3419+[1]动作!$B3419</f>
        <v>43208.442997685182</v>
      </c>
      <c r="H3420" s="12"/>
      <c r="I3420" s="11"/>
    </row>
    <row r="3421" spans="1:9" hidden="1" x14ac:dyDescent="0.3">
      <c r="A3421" s="24">
        <v>3419</v>
      </c>
      <c r="B3421" s="11" t="str">
        <f>IFERROR(INDEX({"JSNY-BJ0001-01";"JSNY-JS0022-01";"JSNY-JS0002-01"},MATCH(D3421,{"BJ_zhongyu";"JS_WX_liteer";"JS_CZ_wodefeng"},0)),"")</f>
        <v>JSNY-JS0002-01</v>
      </c>
      <c r="C3421" s="11" t="str">
        <f>IFERROR(INDEX({"北京中裕世纪大酒店";"江苏利特尔绿色包装股份有限公司";"常州市金坛沃德丰电子科技有限公司"},MATCH(D3421,{"BJ_zhongyu";"JS_WX_liteer";"JS_CZ_wodefeng"},0)),"")</f>
        <v>常州市金坛沃德丰电子科技有限公司</v>
      </c>
      <c r="D3421" s="11" t="str">
        <f>[1]动作!$G3420</f>
        <v>JS_CZ_wodefeng</v>
      </c>
      <c r="E3421" s="11" t="str">
        <f>[1]动作!$D3420</f>
        <v>分系统1BMS4总电压过低一级故障</v>
      </c>
      <c r="F3421" s="11" t="s">
        <v>177</v>
      </c>
      <c r="G3421" s="12">
        <f>[1]动作!$A3420+[1]动作!$B3420</f>
        <v>43208.443113425928</v>
      </c>
      <c r="H3421" s="12"/>
      <c r="I3421" s="11"/>
    </row>
    <row r="3422" spans="1:9" hidden="1" x14ac:dyDescent="0.3">
      <c r="A3422" s="24">
        <v>3420</v>
      </c>
      <c r="B3422" s="11" t="str">
        <f>IFERROR(INDEX({"JSNY-BJ0001-01";"JSNY-JS0022-01";"JSNY-JS0002-01"},MATCH(D3422,{"BJ_zhongyu";"JS_WX_liteer";"JS_CZ_wodefeng"},0)),"")</f>
        <v>JSNY-JS0002-01</v>
      </c>
      <c r="C3422" s="11" t="str">
        <f>IFERROR(INDEX({"北京中裕世纪大酒店";"江苏利特尔绿色包装股份有限公司";"常州市金坛沃德丰电子科技有限公司"},MATCH(D3422,{"BJ_zhongyu";"JS_WX_liteer";"JS_CZ_wodefeng"},0)),"")</f>
        <v>常州市金坛沃德丰电子科技有限公司</v>
      </c>
      <c r="D3422" s="11" t="str">
        <f>[1]动作!$G3421</f>
        <v>JS_CZ_wodefeng</v>
      </c>
      <c r="E3422" s="11" t="str">
        <f>[1]动作!$D3421</f>
        <v>分系统1BMS4总电压过低二级故障</v>
      </c>
      <c r="F3422" s="11" t="s">
        <v>177</v>
      </c>
      <c r="G3422" s="12">
        <f>[1]动作!$A3421+[1]动作!$B3421</f>
        <v>43208.443113425928</v>
      </c>
      <c r="H3422" s="12"/>
      <c r="I3422" s="11"/>
    </row>
    <row r="3423" spans="1:9" hidden="1" x14ac:dyDescent="0.3">
      <c r="A3423" s="24">
        <v>3421</v>
      </c>
      <c r="B3423" s="11" t="str">
        <f>IFERROR(INDEX({"JSNY-BJ0001-01";"JSNY-JS0022-01";"JSNY-JS0002-01"},MATCH(D3423,{"BJ_zhongyu";"JS_WX_liteer";"JS_CZ_wodefeng"},0)),"")</f>
        <v>JSNY-JS0002-01</v>
      </c>
      <c r="C3423" s="11" t="str">
        <f>IFERROR(INDEX({"北京中裕世纪大酒店";"江苏利特尔绿色包装股份有限公司";"常州市金坛沃德丰电子科技有限公司"},MATCH(D3423,{"BJ_zhongyu";"JS_WX_liteer";"JS_CZ_wodefeng"},0)),"")</f>
        <v>常州市金坛沃德丰电子科技有限公司</v>
      </c>
      <c r="D3423" s="11" t="str">
        <f>[1]动作!$G3422</f>
        <v>JS_CZ_wodefeng</v>
      </c>
      <c r="E3423" s="11" t="str">
        <f>[1]动作!$D3422</f>
        <v>分系统1BMS2单体电压过低一级故障</v>
      </c>
      <c r="F3423" s="11" t="s">
        <v>177</v>
      </c>
      <c r="G3423" s="12">
        <f>[1]动作!$A3422+[1]动作!$B3422</f>
        <v>43208.448391203703</v>
      </c>
      <c r="H3423" s="12"/>
      <c r="I3423" s="11"/>
    </row>
    <row r="3424" spans="1:9" hidden="1" x14ac:dyDescent="0.3">
      <c r="A3424" s="24">
        <v>3422</v>
      </c>
      <c r="B3424" s="11" t="str">
        <f>IFERROR(INDEX({"JSNY-BJ0001-01";"JSNY-JS0022-01";"JSNY-JS0002-01"},MATCH(D3424,{"BJ_zhongyu";"JS_WX_liteer";"JS_CZ_wodefeng"},0)),"")</f>
        <v>JSNY-JS0002-01</v>
      </c>
      <c r="C3424" s="11" t="str">
        <f>IFERROR(INDEX({"北京中裕世纪大酒店";"江苏利特尔绿色包装股份有限公司";"常州市金坛沃德丰电子科技有限公司"},MATCH(D3424,{"BJ_zhongyu";"JS_WX_liteer";"JS_CZ_wodefeng"},0)),"")</f>
        <v>常州市金坛沃德丰电子科技有限公司</v>
      </c>
      <c r="D3424" s="11" t="str">
        <f>[1]动作!$G3423</f>
        <v>JS_CZ_wodefeng</v>
      </c>
      <c r="E3424" s="11" t="str">
        <f>[1]动作!$D3423</f>
        <v>分系统1BMS2单体电压过低二级故障</v>
      </c>
      <c r="F3424" s="11" t="s">
        <v>177</v>
      </c>
      <c r="G3424" s="12">
        <f>[1]动作!$A3423+[1]动作!$B3423</f>
        <v>43208.448391203703</v>
      </c>
      <c r="H3424" s="12"/>
      <c r="I3424" s="11"/>
    </row>
    <row r="3425" spans="1:9" hidden="1" x14ac:dyDescent="0.3">
      <c r="A3425" s="24">
        <v>3423</v>
      </c>
      <c r="B3425" s="11" t="str">
        <f>IFERROR(INDEX({"JSNY-BJ0001-01";"JSNY-JS0022-01";"JSNY-JS0002-01"},MATCH(D3425,{"BJ_zhongyu";"JS_WX_liteer";"JS_CZ_wodefeng"},0)),"")</f>
        <v>JSNY-JS0002-01</v>
      </c>
      <c r="C3425" s="11" t="str">
        <f>IFERROR(INDEX({"北京中裕世纪大酒店";"江苏利特尔绿色包装股份有限公司";"常州市金坛沃德丰电子科技有限公司"},MATCH(D3425,{"BJ_zhongyu";"JS_WX_liteer";"JS_CZ_wodefeng"},0)),"")</f>
        <v>常州市金坛沃德丰电子科技有限公司</v>
      </c>
      <c r="D3425" s="11" t="str">
        <f>[1]动作!$G3424</f>
        <v>JS_CZ_wodefeng</v>
      </c>
      <c r="E3425" s="11" t="str">
        <f>[1]动作!$D3424</f>
        <v>分系统1BMS1单体电压过低一级故障</v>
      </c>
      <c r="F3425" s="11" t="s">
        <v>177</v>
      </c>
      <c r="G3425" s="12">
        <f>[1]动作!$A3424+[1]动作!$B3424</f>
        <v>43208.44972222222</v>
      </c>
      <c r="H3425" s="12"/>
      <c r="I3425" s="11"/>
    </row>
    <row r="3426" spans="1:9" hidden="1" x14ac:dyDescent="0.3">
      <c r="A3426" s="24">
        <v>3424</v>
      </c>
      <c r="B3426" s="11" t="str">
        <f>IFERROR(INDEX({"JSNY-BJ0001-01";"JSNY-JS0022-01";"JSNY-JS0002-01"},MATCH(D3426,{"BJ_zhongyu";"JS_WX_liteer";"JS_CZ_wodefeng"},0)),"")</f>
        <v>JSNY-JS0002-01</v>
      </c>
      <c r="C3426" s="11" t="str">
        <f>IFERROR(INDEX({"北京中裕世纪大酒店";"江苏利特尔绿色包装股份有限公司";"常州市金坛沃德丰电子科技有限公司"},MATCH(D3426,{"BJ_zhongyu";"JS_WX_liteer";"JS_CZ_wodefeng"},0)),"")</f>
        <v>常州市金坛沃德丰电子科技有限公司</v>
      </c>
      <c r="D3426" s="11" t="str">
        <f>[1]动作!$G3425</f>
        <v>JS_CZ_wodefeng</v>
      </c>
      <c r="E3426" s="11" t="str">
        <f>[1]动作!$D3425</f>
        <v>分系统1BMS1单体电压过低二级故障</v>
      </c>
      <c r="F3426" s="11" t="s">
        <v>177</v>
      </c>
      <c r="G3426" s="12">
        <f>[1]动作!$A3425+[1]动作!$B3425</f>
        <v>43208.44972222222</v>
      </c>
      <c r="H3426" s="12"/>
      <c r="I3426" s="11"/>
    </row>
    <row r="3427" spans="1:9" hidden="1" x14ac:dyDescent="0.3">
      <c r="A3427" s="24">
        <v>3425</v>
      </c>
      <c r="B3427" s="11" t="str">
        <f>IFERROR(INDEX({"JSNY-BJ0001-01";"JSNY-JS0022-01";"JSNY-JS0002-01"},MATCH(D3427,{"BJ_zhongyu";"JS_WX_liteer";"JS_CZ_wodefeng"},0)),"")</f>
        <v>JSNY-JS0002-01</v>
      </c>
      <c r="C3427" s="11" t="str">
        <f>IFERROR(INDEX({"北京中裕世纪大酒店";"江苏利特尔绿色包装股份有限公司";"常州市金坛沃德丰电子科技有限公司"},MATCH(D3427,{"BJ_zhongyu";"JS_WX_liteer";"JS_CZ_wodefeng"},0)),"")</f>
        <v>常州市金坛沃德丰电子科技有限公司</v>
      </c>
      <c r="D3427" s="11" t="str">
        <f>[1]动作!$G3426</f>
        <v>JS_CZ_wodefeng</v>
      </c>
      <c r="E3427" s="11" t="str">
        <f>[1]动作!$D3426</f>
        <v>分系统1BMS5单体电压过低一级故障</v>
      </c>
      <c r="F3427" s="11" t="s">
        <v>177</v>
      </c>
      <c r="G3427" s="12">
        <f>[1]动作!$A3426+[1]动作!$B3426</f>
        <v>43208.449837962966</v>
      </c>
      <c r="H3427" s="12"/>
      <c r="I3427" s="11"/>
    </row>
    <row r="3428" spans="1:9" hidden="1" x14ac:dyDescent="0.3">
      <c r="A3428" s="24">
        <v>3426</v>
      </c>
      <c r="B3428" s="11" t="str">
        <f>IFERROR(INDEX({"JSNY-BJ0001-01";"JSNY-JS0022-01";"JSNY-JS0002-01"},MATCH(D3428,{"BJ_zhongyu";"JS_WX_liteer";"JS_CZ_wodefeng"},0)),"")</f>
        <v>JSNY-JS0002-01</v>
      </c>
      <c r="C3428" s="11" t="str">
        <f>IFERROR(INDEX({"北京中裕世纪大酒店";"江苏利特尔绿色包装股份有限公司";"常州市金坛沃德丰电子科技有限公司"},MATCH(D3428,{"BJ_zhongyu";"JS_WX_liteer";"JS_CZ_wodefeng"},0)),"")</f>
        <v>常州市金坛沃德丰电子科技有限公司</v>
      </c>
      <c r="D3428" s="11" t="str">
        <f>[1]动作!$G3427</f>
        <v>JS_CZ_wodefeng</v>
      </c>
      <c r="E3428" s="11" t="str">
        <f>[1]动作!$D3427</f>
        <v>分系统1BMS5单体电压过低二级故障</v>
      </c>
      <c r="F3428" s="11" t="s">
        <v>177</v>
      </c>
      <c r="G3428" s="12">
        <f>[1]动作!$A3427+[1]动作!$B3427</f>
        <v>43208.449837962966</v>
      </c>
      <c r="H3428" s="12"/>
      <c r="I3428" s="11"/>
    </row>
    <row r="3429" spans="1:9" hidden="1" x14ac:dyDescent="0.3">
      <c r="A3429" s="24">
        <v>3427</v>
      </c>
      <c r="B3429" s="11" t="str">
        <f>IFERROR(INDEX({"JSNY-BJ0001-01";"JSNY-JS0022-01";"JSNY-JS0002-01"},MATCH(D3429,{"BJ_zhongyu";"JS_WX_liteer";"JS_CZ_wodefeng"},0)),"")</f>
        <v>JSNY-JS0002-01</v>
      </c>
      <c r="C3429" s="11" t="str">
        <f>IFERROR(INDEX({"北京中裕世纪大酒店";"江苏利特尔绿色包装股份有限公司";"常州市金坛沃德丰电子科技有限公司"},MATCH(D3429,{"BJ_zhongyu";"JS_WX_liteer";"JS_CZ_wodefeng"},0)),"")</f>
        <v>常州市金坛沃德丰电子科技有限公司</v>
      </c>
      <c r="D3429" s="11" t="str">
        <f>[1]动作!$G3428</f>
        <v>JS_CZ_wodefeng</v>
      </c>
      <c r="E3429" s="11" t="str">
        <f>[1]动作!$D3428</f>
        <v>分系统1BMS3单体电压过低一级故障</v>
      </c>
      <c r="F3429" s="11" t="s">
        <v>177</v>
      </c>
      <c r="G3429" s="12">
        <f>[1]动作!$A3428+[1]动作!$B3428</f>
        <v>43208.450243055559</v>
      </c>
      <c r="H3429" s="12"/>
      <c r="I3429" s="11"/>
    </row>
    <row r="3430" spans="1:9" hidden="1" x14ac:dyDescent="0.3">
      <c r="A3430" s="24">
        <v>3428</v>
      </c>
      <c r="B3430" s="11" t="str">
        <f>IFERROR(INDEX({"JSNY-BJ0001-01";"JSNY-JS0022-01";"JSNY-JS0002-01"},MATCH(D3430,{"BJ_zhongyu";"JS_WX_liteer";"JS_CZ_wodefeng"},0)),"")</f>
        <v>JSNY-JS0002-01</v>
      </c>
      <c r="C3430" s="11" t="str">
        <f>IFERROR(INDEX({"北京中裕世纪大酒店";"江苏利特尔绿色包装股份有限公司";"常州市金坛沃德丰电子科技有限公司"},MATCH(D3430,{"BJ_zhongyu";"JS_WX_liteer";"JS_CZ_wodefeng"},0)),"")</f>
        <v>常州市金坛沃德丰电子科技有限公司</v>
      </c>
      <c r="D3430" s="11" t="str">
        <f>[1]动作!$G3429</f>
        <v>JS_CZ_wodefeng</v>
      </c>
      <c r="E3430" s="11" t="str">
        <f>[1]动作!$D3429</f>
        <v>分系统1BMS3单体电压过低二级故障</v>
      </c>
      <c r="F3430" s="11" t="s">
        <v>177</v>
      </c>
      <c r="G3430" s="12">
        <f>[1]动作!$A3429+[1]动作!$B3429</f>
        <v>43208.450243055559</v>
      </c>
      <c r="H3430" s="12"/>
      <c r="I3430" s="11"/>
    </row>
    <row r="3431" spans="1:9" hidden="1" x14ac:dyDescent="0.3">
      <c r="A3431" s="24">
        <v>3429</v>
      </c>
      <c r="B3431" s="11" t="str">
        <f>IFERROR(INDEX({"JSNY-BJ0001-01";"JSNY-JS0022-01";"JSNY-JS0002-01"},MATCH(D3431,{"BJ_zhongyu";"JS_WX_liteer";"JS_CZ_wodefeng"},0)),"")</f>
        <v>JSNY-JS0002-01</v>
      </c>
      <c r="C3431" s="11" t="str">
        <f>IFERROR(INDEX({"北京中裕世纪大酒店";"江苏利特尔绿色包装股份有限公司";"常州市金坛沃德丰电子科技有限公司"},MATCH(D3431,{"BJ_zhongyu";"JS_WX_liteer";"JS_CZ_wodefeng"},0)),"")</f>
        <v>常州市金坛沃德丰电子科技有限公司</v>
      </c>
      <c r="D3431" s="11" t="str">
        <f>[1]动作!$G3430</f>
        <v>JS_CZ_wodefeng</v>
      </c>
      <c r="E3431" s="11" t="str">
        <f>[1]动作!$D3430</f>
        <v>分系统1BMS4单体电压过低一级故障</v>
      </c>
      <c r="F3431" s="11" t="s">
        <v>177</v>
      </c>
      <c r="G3431" s="12">
        <f>[1]动作!$A3430+[1]动作!$B3430</f>
        <v>43208.451168981483</v>
      </c>
      <c r="H3431" s="12"/>
      <c r="I3431" s="11"/>
    </row>
    <row r="3432" spans="1:9" hidden="1" x14ac:dyDescent="0.3">
      <c r="A3432" s="24">
        <v>3430</v>
      </c>
      <c r="B3432" s="11" t="str">
        <f>IFERROR(INDEX({"JSNY-BJ0001-01";"JSNY-JS0022-01";"JSNY-JS0002-01"},MATCH(D3432,{"BJ_zhongyu";"JS_WX_liteer";"JS_CZ_wodefeng"},0)),"")</f>
        <v>JSNY-JS0002-01</v>
      </c>
      <c r="C3432" s="11" t="str">
        <f>IFERROR(INDEX({"北京中裕世纪大酒店";"江苏利特尔绿色包装股份有限公司";"常州市金坛沃德丰电子科技有限公司"},MATCH(D3432,{"BJ_zhongyu";"JS_WX_liteer";"JS_CZ_wodefeng"},0)),"")</f>
        <v>常州市金坛沃德丰电子科技有限公司</v>
      </c>
      <c r="D3432" s="11" t="str">
        <f>[1]动作!$G3431</f>
        <v>JS_CZ_wodefeng</v>
      </c>
      <c r="E3432" s="11" t="str">
        <f>[1]动作!$D3431</f>
        <v>分系统1BMS4单体电压过低二级故障</v>
      </c>
      <c r="F3432" s="11" t="s">
        <v>177</v>
      </c>
      <c r="G3432" s="12">
        <f>[1]动作!$A3431+[1]动作!$B3431</f>
        <v>43208.451168981483</v>
      </c>
      <c r="H3432" s="12"/>
      <c r="I3432" s="11"/>
    </row>
    <row r="3433" spans="1:9" hidden="1" x14ac:dyDescent="0.3">
      <c r="A3433" s="24">
        <v>3431</v>
      </c>
      <c r="B3433" s="11" t="str">
        <f>IFERROR(INDEX({"JSNY-BJ0001-01";"JSNY-JS0022-01";"JSNY-JS0002-01"},MATCH(D3433,{"BJ_zhongyu";"JS_WX_liteer";"JS_CZ_wodefeng"},0)),"")</f>
        <v>JSNY-JS0002-01</v>
      </c>
      <c r="C3433" s="11" t="str">
        <f>IFERROR(INDEX({"北京中裕世纪大酒店";"江苏利特尔绿色包装股份有限公司";"常州市金坛沃德丰电子科技有限公司"},MATCH(D3433,{"BJ_zhongyu";"JS_WX_liteer";"JS_CZ_wodefeng"},0)),"")</f>
        <v>常州市金坛沃德丰电子科技有限公司</v>
      </c>
      <c r="D3433" s="11" t="str">
        <f>[1]动作!$G3432</f>
        <v>JS_CZ_wodefeng</v>
      </c>
      <c r="E3433" s="11" t="str">
        <f>[1]动作!$D3432</f>
        <v>分系统1BMS6单体电压过低一级故障</v>
      </c>
      <c r="F3433" s="11" t="s">
        <v>177</v>
      </c>
      <c r="G3433" s="12">
        <f>[1]动作!$A3432+[1]动作!$B3432</f>
        <v>43208.451516203706</v>
      </c>
      <c r="H3433" s="12"/>
      <c r="I3433" s="11"/>
    </row>
    <row r="3434" spans="1:9" hidden="1" x14ac:dyDescent="0.3">
      <c r="A3434" s="24">
        <v>3432</v>
      </c>
      <c r="B3434" s="11" t="str">
        <f>IFERROR(INDEX({"JSNY-BJ0001-01";"JSNY-JS0022-01";"JSNY-JS0002-01"},MATCH(D3434,{"BJ_zhongyu";"JS_WX_liteer";"JS_CZ_wodefeng"},0)),"")</f>
        <v>JSNY-JS0002-01</v>
      </c>
      <c r="C3434" s="11" t="str">
        <f>IFERROR(INDEX({"北京中裕世纪大酒店";"江苏利特尔绿色包装股份有限公司";"常州市金坛沃德丰电子科技有限公司"},MATCH(D3434,{"BJ_zhongyu";"JS_WX_liteer";"JS_CZ_wodefeng"},0)),"")</f>
        <v>常州市金坛沃德丰电子科技有限公司</v>
      </c>
      <c r="D3434" s="11" t="str">
        <f>[1]动作!$G3433</f>
        <v>JS_CZ_wodefeng</v>
      </c>
      <c r="E3434" s="11" t="str">
        <f>[1]动作!$D3433</f>
        <v>分系统1BMS6单体电压过低二级故障</v>
      </c>
      <c r="F3434" s="11" t="s">
        <v>177</v>
      </c>
      <c r="G3434" s="12">
        <f>[1]动作!$A3433+[1]动作!$B3433</f>
        <v>43208.451516203706</v>
      </c>
      <c r="H3434" s="12"/>
      <c r="I3434" s="11"/>
    </row>
    <row r="3435" spans="1:9" hidden="1" x14ac:dyDescent="0.3">
      <c r="A3435" s="24">
        <v>3433</v>
      </c>
      <c r="B3435" s="11" t="str">
        <f>IFERROR(INDEX({"JSNY-BJ0001-01";"JSNY-JS0022-01";"JSNY-JS0002-01"},MATCH(D3435,{"BJ_zhongyu";"JS_WX_liteer";"JS_CZ_wodefeng"},0)),"")</f>
        <v>JSNY-JS0002-01</v>
      </c>
      <c r="C3435" s="11" t="str">
        <f>IFERROR(INDEX({"北京中裕世纪大酒店";"江苏利特尔绿色包装股份有限公司";"常州市金坛沃德丰电子科技有限公司"},MATCH(D3435,{"BJ_zhongyu";"JS_WX_liteer";"JS_CZ_wodefeng"},0)),"")</f>
        <v>常州市金坛沃德丰电子科技有限公司</v>
      </c>
      <c r="D3435" s="11" t="str">
        <f>[1]动作!$G3434</f>
        <v>JS_CZ_wodefeng</v>
      </c>
      <c r="E3435" s="11" t="str">
        <f>[1]动作!$D3434</f>
        <v>分系统1BMS2SOC过低一级故障</v>
      </c>
      <c r="F3435" s="11" t="s">
        <v>177</v>
      </c>
      <c r="G3435" s="12">
        <f>[1]动作!$A3434+[1]动作!$B3434</f>
        <v>43208.452557870369</v>
      </c>
      <c r="H3435" s="12"/>
      <c r="I3435" s="11"/>
    </row>
    <row r="3436" spans="1:9" hidden="1" x14ac:dyDescent="0.3">
      <c r="A3436" s="24">
        <v>3434</v>
      </c>
      <c r="B3436" s="11" t="str">
        <f>IFERROR(INDEX({"JSNY-BJ0001-01";"JSNY-JS0022-01";"JSNY-JS0002-01"},MATCH(D3436,{"BJ_zhongyu";"JS_WX_liteer";"JS_CZ_wodefeng"},0)),"")</f>
        <v>JSNY-JS0002-01</v>
      </c>
      <c r="C3436" s="11" t="str">
        <f>IFERROR(INDEX({"北京中裕世纪大酒店";"江苏利特尔绿色包装股份有限公司";"常州市金坛沃德丰电子科技有限公司"},MATCH(D3436,{"BJ_zhongyu";"JS_WX_liteer";"JS_CZ_wodefeng"},0)),"")</f>
        <v>常州市金坛沃德丰电子科技有限公司</v>
      </c>
      <c r="D3436" s="11" t="str">
        <f>[1]动作!$G3435</f>
        <v>JS_CZ_wodefeng</v>
      </c>
      <c r="E3436" s="11" t="str">
        <f>[1]动作!$D3435</f>
        <v>分系统1BMS2SOC过低二级故障</v>
      </c>
      <c r="F3436" s="11" t="s">
        <v>177</v>
      </c>
      <c r="G3436" s="12">
        <f>[1]动作!$A3435+[1]动作!$B3435</f>
        <v>43208.452557870369</v>
      </c>
      <c r="H3436" s="12"/>
      <c r="I3436" s="11"/>
    </row>
    <row r="3437" spans="1:9" hidden="1" x14ac:dyDescent="0.3">
      <c r="A3437" s="24">
        <v>3435</v>
      </c>
      <c r="B3437" s="11" t="str">
        <f>IFERROR(INDEX({"JSNY-BJ0001-01";"JSNY-JS0022-01";"JSNY-JS0002-01"},MATCH(D3437,{"BJ_zhongyu";"JS_WX_liteer";"JS_CZ_wodefeng"},0)),"")</f>
        <v>JSNY-JS0002-01</v>
      </c>
      <c r="C3437" s="11" t="str">
        <f>IFERROR(INDEX({"北京中裕世纪大酒店";"江苏利特尔绿色包装股份有限公司";"常州市金坛沃德丰电子科技有限公司"},MATCH(D3437,{"BJ_zhongyu";"JS_WX_liteer";"JS_CZ_wodefeng"},0)),"")</f>
        <v>常州市金坛沃德丰电子科技有限公司</v>
      </c>
      <c r="D3437" s="11" t="str">
        <f>[1]动作!$G3436</f>
        <v>JS_CZ_wodefeng</v>
      </c>
      <c r="E3437" s="11" t="str">
        <f>[1]动作!$D3436</f>
        <v>分系统1BMS3SOC过低一级故障</v>
      </c>
      <c r="F3437" s="11" t="s">
        <v>177</v>
      </c>
      <c r="G3437" s="12">
        <f>[1]动作!$A3436+[1]动作!$B3436</f>
        <v>43208.453425925924</v>
      </c>
      <c r="H3437" s="12"/>
      <c r="I3437" s="11"/>
    </row>
    <row r="3438" spans="1:9" hidden="1" x14ac:dyDescent="0.3">
      <c r="A3438" s="24">
        <v>3436</v>
      </c>
      <c r="B3438" s="11" t="str">
        <f>IFERROR(INDEX({"JSNY-BJ0001-01";"JSNY-JS0022-01";"JSNY-JS0002-01"},MATCH(D3438,{"BJ_zhongyu";"JS_WX_liteer";"JS_CZ_wodefeng"},0)),"")</f>
        <v>JSNY-JS0002-01</v>
      </c>
      <c r="C3438" s="11" t="str">
        <f>IFERROR(INDEX({"北京中裕世纪大酒店";"江苏利特尔绿色包装股份有限公司";"常州市金坛沃德丰电子科技有限公司"},MATCH(D3438,{"BJ_zhongyu";"JS_WX_liteer";"JS_CZ_wodefeng"},0)),"")</f>
        <v>常州市金坛沃德丰电子科技有限公司</v>
      </c>
      <c r="D3438" s="11" t="str">
        <f>[1]动作!$G3437</f>
        <v>JS_CZ_wodefeng</v>
      </c>
      <c r="E3438" s="11" t="str">
        <f>[1]动作!$D3437</f>
        <v>分系统1BMS3SOC过低二级故障</v>
      </c>
      <c r="F3438" s="11" t="s">
        <v>177</v>
      </c>
      <c r="G3438" s="12">
        <f>[1]动作!$A3437+[1]动作!$B3437</f>
        <v>43208.453425925924</v>
      </c>
      <c r="H3438" s="12"/>
      <c r="I3438" s="11"/>
    </row>
    <row r="3439" spans="1:9" hidden="1" x14ac:dyDescent="0.3">
      <c r="A3439" s="24">
        <v>3437</v>
      </c>
      <c r="B3439" s="11" t="str">
        <f>IFERROR(INDEX({"JSNY-BJ0001-01";"JSNY-JS0022-01";"JSNY-JS0002-01"},MATCH(D3439,{"BJ_zhongyu";"JS_WX_liteer";"JS_CZ_wodefeng"},0)),"")</f>
        <v>JSNY-JS0002-01</v>
      </c>
      <c r="C3439" s="11" t="str">
        <f>IFERROR(INDEX({"北京中裕世纪大酒店";"江苏利特尔绿色包装股份有限公司";"常州市金坛沃德丰电子科技有限公司"},MATCH(D3439,{"BJ_zhongyu";"JS_WX_liteer";"JS_CZ_wodefeng"},0)),"")</f>
        <v>常州市金坛沃德丰电子科技有限公司</v>
      </c>
      <c r="D3439" s="11" t="str">
        <f>[1]动作!$G3438</f>
        <v>JS_CZ_wodefeng</v>
      </c>
      <c r="E3439" s="11" t="str">
        <f>[1]动作!$D3438</f>
        <v>分系统1BMS1SOC过低一级故障</v>
      </c>
      <c r="F3439" s="11" t="s">
        <v>177</v>
      </c>
      <c r="G3439" s="12">
        <f>[1]动作!$A3438+[1]动作!$B3438</f>
        <v>43208.454814814817</v>
      </c>
      <c r="H3439" s="12"/>
      <c r="I3439" s="11"/>
    </row>
    <row r="3440" spans="1:9" hidden="1" x14ac:dyDescent="0.3">
      <c r="A3440" s="24">
        <v>3438</v>
      </c>
      <c r="B3440" s="11" t="str">
        <f>IFERROR(INDEX({"JSNY-BJ0001-01";"JSNY-JS0022-01";"JSNY-JS0002-01"},MATCH(D3440,{"BJ_zhongyu";"JS_WX_liteer";"JS_CZ_wodefeng"},0)),"")</f>
        <v>JSNY-JS0002-01</v>
      </c>
      <c r="C3440" s="11" t="str">
        <f>IFERROR(INDEX({"北京中裕世纪大酒店";"江苏利特尔绿色包装股份有限公司";"常州市金坛沃德丰电子科技有限公司"},MATCH(D3440,{"BJ_zhongyu";"JS_WX_liteer";"JS_CZ_wodefeng"},0)),"")</f>
        <v>常州市金坛沃德丰电子科技有限公司</v>
      </c>
      <c r="D3440" s="11" t="str">
        <f>[1]动作!$G3439</f>
        <v>JS_CZ_wodefeng</v>
      </c>
      <c r="E3440" s="11" t="str">
        <f>[1]动作!$D3439</f>
        <v>分系统1BMS1SOC过低二级故障</v>
      </c>
      <c r="F3440" s="11" t="s">
        <v>177</v>
      </c>
      <c r="G3440" s="12">
        <f>[1]动作!$A3439+[1]动作!$B3439</f>
        <v>43208.454814814817</v>
      </c>
      <c r="H3440" s="12"/>
      <c r="I3440" s="11"/>
    </row>
    <row r="3441" spans="1:9" hidden="1" x14ac:dyDescent="0.3">
      <c r="A3441" s="24">
        <v>3439</v>
      </c>
      <c r="B3441" s="11" t="str">
        <f>IFERROR(INDEX({"JSNY-BJ0001-01";"JSNY-JS0022-01";"JSNY-JS0002-01"},MATCH(D3441,{"BJ_zhongyu";"JS_WX_liteer";"JS_CZ_wodefeng"},0)),"")</f>
        <v>JSNY-JS0002-01</v>
      </c>
      <c r="C3441" s="11" t="str">
        <f>IFERROR(INDEX({"北京中裕世纪大酒店";"江苏利特尔绿色包装股份有限公司";"常州市金坛沃德丰电子科技有限公司"},MATCH(D3441,{"BJ_zhongyu";"JS_WX_liteer";"JS_CZ_wodefeng"},0)),"")</f>
        <v>常州市金坛沃德丰电子科技有限公司</v>
      </c>
      <c r="D3441" s="11" t="str">
        <f>[1]动作!$G3440</f>
        <v>JS_CZ_wodefeng</v>
      </c>
      <c r="E3441" s="11" t="str">
        <f>[1]动作!$D3440</f>
        <v>分系统1BMS6SOC过低一级故障</v>
      </c>
      <c r="F3441" s="11" t="s">
        <v>177</v>
      </c>
      <c r="G3441" s="12">
        <f>[1]动作!$A3440+[1]动作!$B3440</f>
        <v>43208.454930555556</v>
      </c>
      <c r="H3441" s="12"/>
      <c r="I3441" s="11"/>
    </row>
    <row r="3442" spans="1:9" hidden="1" x14ac:dyDescent="0.3">
      <c r="A3442" s="24">
        <v>3440</v>
      </c>
      <c r="B3442" s="11" t="str">
        <f>IFERROR(INDEX({"JSNY-BJ0001-01";"JSNY-JS0022-01";"JSNY-JS0002-01"},MATCH(D3442,{"BJ_zhongyu";"JS_WX_liteer";"JS_CZ_wodefeng"},0)),"")</f>
        <v>JSNY-JS0002-01</v>
      </c>
      <c r="C3442" s="11" t="str">
        <f>IFERROR(INDEX({"北京中裕世纪大酒店";"江苏利特尔绿色包装股份有限公司";"常州市金坛沃德丰电子科技有限公司"},MATCH(D3442,{"BJ_zhongyu";"JS_WX_liteer";"JS_CZ_wodefeng"},0)),"")</f>
        <v>常州市金坛沃德丰电子科技有限公司</v>
      </c>
      <c r="D3442" s="11" t="str">
        <f>[1]动作!$G3441</f>
        <v>JS_CZ_wodefeng</v>
      </c>
      <c r="E3442" s="11" t="str">
        <f>[1]动作!$D3441</f>
        <v>分系统1BMS6SOC过低二级故障</v>
      </c>
      <c r="F3442" s="11" t="s">
        <v>177</v>
      </c>
      <c r="G3442" s="12">
        <f>[1]动作!$A3441+[1]动作!$B3441</f>
        <v>43208.454930555556</v>
      </c>
      <c r="H3442" s="12"/>
      <c r="I3442" s="11"/>
    </row>
    <row r="3443" spans="1:9" hidden="1" x14ac:dyDescent="0.3">
      <c r="A3443" s="24">
        <v>3441</v>
      </c>
      <c r="B3443" s="11" t="str">
        <f>IFERROR(INDEX({"JSNY-BJ0001-01";"JSNY-JS0022-01";"JSNY-JS0002-01"},MATCH(D3443,{"BJ_zhongyu";"JS_WX_liteer";"JS_CZ_wodefeng"},0)),"")</f>
        <v>JSNY-JS0022-01</v>
      </c>
      <c r="C3443" s="11" t="str">
        <f>IFERROR(INDEX({"北京中裕世纪大酒店";"江苏利特尔绿色包装股份有限公司";"常州市金坛沃德丰电子科技有限公司"},MATCH(D3443,{"BJ_zhongyu";"JS_WX_liteer";"JS_CZ_wodefeng"},0)),"")</f>
        <v>江苏利特尔绿色包装股份有限公司</v>
      </c>
      <c r="D3443" s="11" t="str">
        <f>[1]动作!$G3442</f>
        <v>JS_WX_liteer</v>
      </c>
      <c r="E3443" s="11" t="str">
        <f>[1]动作!$D3442</f>
        <v>分系统1BMS8总电压过低一级故障</v>
      </c>
      <c r="F3443" s="11" t="s">
        <v>177</v>
      </c>
      <c r="G3443" s="12">
        <f>[1]动作!$A3442+[1]动作!$B3442</f>
        <v>43208.481990740744</v>
      </c>
      <c r="H3443" s="12"/>
      <c r="I3443" s="11"/>
    </row>
    <row r="3444" spans="1:9" hidden="1" x14ac:dyDescent="0.3">
      <c r="A3444" s="24">
        <v>3442</v>
      </c>
      <c r="B3444" s="11" t="str">
        <f>IFERROR(INDEX({"JSNY-BJ0001-01";"JSNY-JS0022-01";"JSNY-JS0002-01"},MATCH(D3444,{"BJ_zhongyu";"JS_WX_liteer";"JS_CZ_wodefeng"},0)),"")</f>
        <v>JSNY-JS0022-01</v>
      </c>
      <c r="C3444" s="11" t="str">
        <f>IFERROR(INDEX({"北京中裕世纪大酒店";"江苏利特尔绿色包装股份有限公司";"常州市金坛沃德丰电子科技有限公司"},MATCH(D3444,{"BJ_zhongyu";"JS_WX_liteer";"JS_CZ_wodefeng"},0)),"")</f>
        <v>江苏利特尔绿色包装股份有限公司</v>
      </c>
      <c r="D3444" s="11" t="str">
        <f>[1]动作!$G3443</f>
        <v>JS_WX_liteer</v>
      </c>
      <c r="E3444" s="11" t="str">
        <f>[1]动作!$D3443</f>
        <v>分系统1BMS8总电压过低二级故障</v>
      </c>
      <c r="F3444" s="11" t="s">
        <v>177</v>
      </c>
      <c r="G3444" s="12">
        <f>[1]动作!$A3443+[1]动作!$B3443</f>
        <v>43208.481990740744</v>
      </c>
      <c r="H3444" s="12"/>
      <c r="I3444" s="11"/>
    </row>
    <row r="3445" spans="1:9" hidden="1" x14ac:dyDescent="0.3">
      <c r="A3445" s="24">
        <v>3443</v>
      </c>
      <c r="B3445" s="11" t="str">
        <f>IFERROR(INDEX({"JSNY-BJ0001-01";"JSNY-JS0022-01";"JSNY-JS0002-01"},MATCH(D3445,{"BJ_zhongyu";"JS_WX_liteer";"JS_CZ_wodefeng"},0)),"")</f>
        <v>JSNY-JS0022-01</v>
      </c>
      <c r="C3445" s="11" t="str">
        <f>IFERROR(INDEX({"北京中裕世纪大酒店";"江苏利特尔绿色包装股份有限公司";"常州市金坛沃德丰电子科技有限公司"},MATCH(D3445,{"BJ_zhongyu";"JS_WX_liteer";"JS_CZ_wodefeng"},0)),"")</f>
        <v>江苏利特尔绿色包装股份有限公司</v>
      </c>
      <c r="D3445" s="11" t="str">
        <f>[1]动作!$G3444</f>
        <v>JS_WX_liteer</v>
      </c>
      <c r="E3445" s="11" t="str">
        <f>[1]动作!$D3444</f>
        <v>分系统1BMS9总电压过低一级故障</v>
      </c>
      <c r="F3445" s="11" t="s">
        <v>177</v>
      </c>
      <c r="G3445" s="12">
        <f>[1]动作!$A3444+[1]动作!$B3444</f>
        <v>43208.482048611113</v>
      </c>
      <c r="H3445" s="12"/>
      <c r="I3445" s="11"/>
    </row>
    <row r="3446" spans="1:9" hidden="1" x14ac:dyDescent="0.3">
      <c r="A3446" s="24">
        <v>3444</v>
      </c>
      <c r="B3446" s="11" t="str">
        <f>IFERROR(INDEX({"JSNY-BJ0001-01";"JSNY-JS0022-01";"JSNY-JS0002-01"},MATCH(D3446,{"BJ_zhongyu";"JS_WX_liteer";"JS_CZ_wodefeng"},0)),"")</f>
        <v>JSNY-JS0022-01</v>
      </c>
      <c r="C3446" s="11" t="str">
        <f>IFERROR(INDEX({"北京中裕世纪大酒店";"江苏利特尔绿色包装股份有限公司";"常州市金坛沃德丰电子科技有限公司"},MATCH(D3446,{"BJ_zhongyu";"JS_WX_liteer";"JS_CZ_wodefeng"},0)),"")</f>
        <v>江苏利特尔绿色包装股份有限公司</v>
      </c>
      <c r="D3446" s="11" t="str">
        <f>[1]动作!$G3445</f>
        <v>JS_WX_liteer</v>
      </c>
      <c r="E3446" s="11" t="str">
        <f>[1]动作!$D3445</f>
        <v>分系统1BMS9总电压过低二级故障</v>
      </c>
      <c r="F3446" s="11" t="s">
        <v>177</v>
      </c>
      <c r="G3446" s="12">
        <f>[1]动作!$A3445+[1]动作!$B3445</f>
        <v>43208.482048611113</v>
      </c>
      <c r="H3446" s="12"/>
      <c r="I3446" s="11"/>
    </row>
    <row r="3447" spans="1:9" hidden="1" x14ac:dyDescent="0.3">
      <c r="A3447" s="24">
        <v>3445</v>
      </c>
      <c r="B3447" s="11" t="str">
        <f>IFERROR(INDEX({"JSNY-BJ0001-01";"JSNY-JS0022-01";"JSNY-JS0002-01"},MATCH(D3447,{"BJ_zhongyu";"JS_WX_liteer";"JS_CZ_wodefeng"},0)),"")</f>
        <v>JSNY-JS0022-01</v>
      </c>
      <c r="C3447" s="11" t="str">
        <f>IFERROR(INDEX({"北京中裕世纪大酒店";"江苏利特尔绿色包装股份有限公司";"常州市金坛沃德丰电子科技有限公司"},MATCH(D3447,{"BJ_zhongyu";"JS_WX_liteer";"JS_CZ_wodefeng"},0)),"")</f>
        <v>江苏利特尔绿色包装股份有限公司</v>
      </c>
      <c r="D3447" s="11" t="str">
        <f>[1]动作!$G3446</f>
        <v>JS_WX_liteer</v>
      </c>
      <c r="E3447" s="11" t="str">
        <f>[1]动作!$D3446</f>
        <v>分系统1BMS3总电压过低一级故障</v>
      </c>
      <c r="F3447" s="11" t="s">
        <v>177</v>
      </c>
      <c r="G3447" s="12">
        <f>[1]动作!$A3446+[1]动作!$B3446</f>
        <v>43208.482453703706</v>
      </c>
      <c r="H3447" s="12"/>
      <c r="I3447" s="11"/>
    </row>
    <row r="3448" spans="1:9" hidden="1" x14ac:dyDescent="0.3">
      <c r="A3448" s="24">
        <v>3446</v>
      </c>
      <c r="B3448" s="11" t="str">
        <f>IFERROR(INDEX({"JSNY-BJ0001-01";"JSNY-JS0022-01";"JSNY-JS0002-01"},MATCH(D3448,{"BJ_zhongyu";"JS_WX_liteer";"JS_CZ_wodefeng"},0)),"")</f>
        <v>JSNY-JS0022-01</v>
      </c>
      <c r="C3448" s="11" t="str">
        <f>IFERROR(INDEX({"北京中裕世纪大酒店";"江苏利特尔绿色包装股份有限公司";"常州市金坛沃德丰电子科技有限公司"},MATCH(D3448,{"BJ_zhongyu";"JS_WX_liteer";"JS_CZ_wodefeng"},0)),"")</f>
        <v>江苏利特尔绿色包装股份有限公司</v>
      </c>
      <c r="D3448" s="11" t="str">
        <f>[1]动作!$G3447</f>
        <v>JS_WX_liteer</v>
      </c>
      <c r="E3448" s="11" t="str">
        <f>[1]动作!$D3447</f>
        <v>分系统1BMS3总电压过低二级故障</v>
      </c>
      <c r="F3448" s="11" t="s">
        <v>177</v>
      </c>
      <c r="G3448" s="12">
        <f>[1]动作!$A3447+[1]动作!$B3447</f>
        <v>43208.482453703706</v>
      </c>
      <c r="H3448" s="12"/>
      <c r="I3448" s="11"/>
    </row>
    <row r="3449" spans="1:9" hidden="1" x14ac:dyDescent="0.3">
      <c r="A3449" s="24">
        <v>3447</v>
      </c>
      <c r="B3449" s="11" t="str">
        <f>IFERROR(INDEX({"JSNY-BJ0001-01";"JSNY-JS0022-01";"JSNY-JS0002-01"},MATCH(D3449,{"BJ_zhongyu";"JS_WX_liteer";"JS_CZ_wodefeng"},0)),"")</f>
        <v>JSNY-JS0022-01</v>
      </c>
      <c r="C3449" s="11" t="str">
        <f>IFERROR(INDEX({"北京中裕世纪大酒店";"江苏利特尔绿色包装股份有限公司";"常州市金坛沃德丰电子科技有限公司"},MATCH(D3449,{"BJ_zhongyu";"JS_WX_liteer";"JS_CZ_wodefeng"},0)),"")</f>
        <v>江苏利特尔绿色包装股份有限公司</v>
      </c>
      <c r="D3449" s="11" t="str">
        <f>[1]动作!$G3448</f>
        <v>JS_WX_liteer</v>
      </c>
      <c r="E3449" s="11" t="str">
        <f>[1]动作!$D3448</f>
        <v>分系统1BMS1总电压过低一级故障</v>
      </c>
      <c r="F3449" s="11" t="s">
        <v>177</v>
      </c>
      <c r="G3449" s="12">
        <f>[1]动作!$A3448+[1]动作!$B3448</f>
        <v>43208.482685185183</v>
      </c>
      <c r="H3449" s="12"/>
      <c r="I3449" s="11"/>
    </row>
    <row r="3450" spans="1:9" hidden="1" x14ac:dyDescent="0.3">
      <c r="A3450" s="24">
        <v>3448</v>
      </c>
      <c r="B3450" s="11" t="str">
        <f>IFERROR(INDEX({"JSNY-BJ0001-01";"JSNY-JS0022-01";"JSNY-JS0002-01"},MATCH(D3450,{"BJ_zhongyu";"JS_WX_liteer";"JS_CZ_wodefeng"},0)),"")</f>
        <v>JSNY-JS0022-01</v>
      </c>
      <c r="C3450" s="11" t="str">
        <f>IFERROR(INDEX({"北京中裕世纪大酒店";"江苏利特尔绿色包装股份有限公司";"常州市金坛沃德丰电子科技有限公司"},MATCH(D3450,{"BJ_zhongyu";"JS_WX_liteer";"JS_CZ_wodefeng"},0)),"")</f>
        <v>江苏利特尔绿色包装股份有限公司</v>
      </c>
      <c r="D3450" s="11" t="str">
        <f>[1]动作!$G3449</f>
        <v>JS_WX_liteer</v>
      </c>
      <c r="E3450" s="11" t="str">
        <f>[1]动作!$D3449</f>
        <v>分系统1BMS1总电压过低二级故障</v>
      </c>
      <c r="F3450" s="11" t="s">
        <v>177</v>
      </c>
      <c r="G3450" s="12">
        <f>[1]动作!$A3449+[1]动作!$B3449</f>
        <v>43208.482685185183</v>
      </c>
      <c r="H3450" s="12"/>
      <c r="I3450" s="11"/>
    </row>
    <row r="3451" spans="1:9" hidden="1" x14ac:dyDescent="0.3">
      <c r="A3451" s="24">
        <v>3449</v>
      </c>
      <c r="B3451" s="11" t="str">
        <f>IFERROR(INDEX({"JSNY-BJ0001-01";"JSNY-JS0022-01";"JSNY-JS0002-01"},MATCH(D3451,{"BJ_zhongyu";"JS_WX_liteer";"JS_CZ_wodefeng"},0)),"")</f>
        <v>JSNY-JS0022-01</v>
      </c>
      <c r="C3451" s="11" t="str">
        <f>IFERROR(INDEX({"北京中裕世纪大酒店";"江苏利特尔绿色包装股份有限公司";"常州市金坛沃德丰电子科技有限公司"},MATCH(D3451,{"BJ_zhongyu";"JS_WX_liteer";"JS_CZ_wodefeng"},0)),"")</f>
        <v>江苏利特尔绿色包装股份有限公司</v>
      </c>
      <c r="D3451" s="11" t="str">
        <f>[1]动作!$G3450</f>
        <v>JS_WX_liteer</v>
      </c>
      <c r="E3451" s="11" t="str">
        <f>[1]动作!$D3450</f>
        <v>分系统1BMS4总电压过低一级故障</v>
      </c>
      <c r="F3451" s="11" t="s">
        <v>177</v>
      </c>
      <c r="G3451" s="12">
        <f>[1]动作!$A3450+[1]动作!$B3450</f>
        <v>43208.482743055552</v>
      </c>
      <c r="H3451" s="12"/>
      <c r="I3451" s="11"/>
    </row>
    <row r="3452" spans="1:9" hidden="1" x14ac:dyDescent="0.3">
      <c r="A3452" s="24">
        <v>3450</v>
      </c>
      <c r="B3452" s="11" t="str">
        <f>IFERROR(INDEX({"JSNY-BJ0001-01";"JSNY-JS0022-01";"JSNY-JS0002-01"},MATCH(D3452,{"BJ_zhongyu";"JS_WX_liteer";"JS_CZ_wodefeng"},0)),"")</f>
        <v>JSNY-JS0022-01</v>
      </c>
      <c r="C3452" s="11" t="str">
        <f>IFERROR(INDEX({"北京中裕世纪大酒店";"江苏利特尔绿色包装股份有限公司";"常州市金坛沃德丰电子科技有限公司"},MATCH(D3452,{"BJ_zhongyu";"JS_WX_liteer";"JS_CZ_wodefeng"},0)),"")</f>
        <v>江苏利特尔绿色包装股份有限公司</v>
      </c>
      <c r="D3452" s="11" t="str">
        <f>[1]动作!$G3451</f>
        <v>JS_WX_liteer</v>
      </c>
      <c r="E3452" s="11" t="str">
        <f>[1]动作!$D3451</f>
        <v>分系统1BMS4总电压过低二级故障</v>
      </c>
      <c r="F3452" s="11" t="s">
        <v>177</v>
      </c>
      <c r="G3452" s="12">
        <f>[1]动作!$A3451+[1]动作!$B3451</f>
        <v>43208.482743055552</v>
      </c>
      <c r="H3452" s="12"/>
      <c r="I3452" s="11"/>
    </row>
    <row r="3453" spans="1:9" hidden="1" x14ac:dyDescent="0.3">
      <c r="A3453" s="24">
        <v>3451</v>
      </c>
      <c r="B3453" s="11" t="str">
        <f>IFERROR(INDEX({"JSNY-BJ0001-01";"JSNY-JS0022-01";"JSNY-JS0002-01"},MATCH(D3453,{"BJ_zhongyu";"JS_WX_liteer";"JS_CZ_wodefeng"},0)),"")</f>
        <v>JSNY-JS0022-01</v>
      </c>
      <c r="C3453" s="11" t="str">
        <f>IFERROR(INDEX({"北京中裕世纪大酒店";"江苏利特尔绿色包装股份有限公司";"常州市金坛沃德丰电子科技有限公司"},MATCH(D3453,{"BJ_zhongyu";"JS_WX_liteer";"JS_CZ_wodefeng"},0)),"")</f>
        <v>江苏利特尔绿色包装股份有限公司</v>
      </c>
      <c r="D3453" s="11" t="str">
        <f>[1]动作!$G3452</f>
        <v>JS_WX_liteer</v>
      </c>
      <c r="E3453" s="11" t="str">
        <f>[1]动作!$D3452</f>
        <v>分系统1BMS2总电压过低一级故障</v>
      </c>
      <c r="F3453" s="11" t="s">
        <v>177</v>
      </c>
      <c r="G3453" s="12">
        <f>[1]动作!$A3452+[1]动作!$B3452</f>
        <v>43208.483090277776</v>
      </c>
      <c r="H3453" s="12"/>
      <c r="I3453" s="11"/>
    </row>
    <row r="3454" spans="1:9" hidden="1" x14ac:dyDescent="0.3">
      <c r="A3454" s="24">
        <v>3452</v>
      </c>
      <c r="B3454" s="11" t="str">
        <f>IFERROR(INDEX({"JSNY-BJ0001-01";"JSNY-JS0022-01";"JSNY-JS0002-01"},MATCH(D3454,{"BJ_zhongyu";"JS_WX_liteer";"JS_CZ_wodefeng"},0)),"")</f>
        <v>JSNY-JS0022-01</v>
      </c>
      <c r="C3454" s="11" t="str">
        <f>IFERROR(INDEX({"北京中裕世纪大酒店";"江苏利特尔绿色包装股份有限公司";"常州市金坛沃德丰电子科技有限公司"},MATCH(D3454,{"BJ_zhongyu";"JS_WX_liteer";"JS_CZ_wodefeng"},0)),"")</f>
        <v>江苏利特尔绿色包装股份有限公司</v>
      </c>
      <c r="D3454" s="11" t="str">
        <f>[1]动作!$G3453</f>
        <v>JS_WX_liteer</v>
      </c>
      <c r="E3454" s="11" t="str">
        <f>[1]动作!$D3453</f>
        <v>分系统1BMS2总电压过低二级故障</v>
      </c>
      <c r="F3454" s="11" t="s">
        <v>177</v>
      </c>
      <c r="G3454" s="12">
        <f>[1]动作!$A3453+[1]动作!$B3453</f>
        <v>43208.483090277776</v>
      </c>
      <c r="H3454" s="12"/>
      <c r="I3454" s="11"/>
    </row>
    <row r="3455" spans="1:9" hidden="1" x14ac:dyDescent="0.3">
      <c r="A3455" s="24">
        <v>3453</v>
      </c>
      <c r="B3455" s="11" t="str">
        <f>IFERROR(INDEX({"JSNY-BJ0001-01";"JSNY-JS0022-01";"JSNY-JS0002-01"},MATCH(D3455,{"BJ_zhongyu";"JS_WX_liteer";"JS_CZ_wodefeng"},0)),"")</f>
        <v>JSNY-JS0022-01</v>
      </c>
      <c r="C3455" s="11" t="str">
        <f>IFERROR(INDEX({"北京中裕世纪大酒店";"江苏利特尔绿色包装股份有限公司";"常州市金坛沃德丰电子科技有限公司"},MATCH(D3455,{"BJ_zhongyu";"JS_WX_liteer";"JS_CZ_wodefeng"},0)),"")</f>
        <v>江苏利特尔绿色包装股份有限公司</v>
      </c>
      <c r="D3455" s="11" t="str">
        <f>[1]动作!$G3454</f>
        <v>JS_WX_liteer</v>
      </c>
      <c r="E3455" s="11" t="str">
        <f>[1]动作!$D3454</f>
        <v>分系统1BMS5总电压过低一级故障</v>
      </c>
      <c r="F3455" s="11" t="s">
        <v>177</v>
      </c>
      <c r="G3455" s="12">
        <f>[1]动作!$A3454+[1]动作!$B3454</f>
        <v>43208.483148148145</v>
      </c>
      <c r="H3455" s="12"/>
      <c r="I3455" s="11"/>
    </row>
    <row r="3456" spans="1:9" hidden="1" x14ac:dyDescent="0.3">
      <c r="A3456" s="24">
        <v>3454</v>
      </c>
      <c r="B3456" s="11" t="str">
        <f>IFERROR(INDEX({"JSNY-BJ0001-01";"JSNY-JS0022-01";"JSNY-JS0002-01"},MATCH(D3456,{"BJ_zhongyu";"JS_WX_liteer";"JS_CZ_wodefeng"},0)),"")</f>
        <v>JSNY-JS0022-01</v>
      </c>
      <c r="C3456" s="11" t="str">
        <f>IFERROR(INDEX({"北京中裕世纪大酒店";"江苏利特尔绿色包装股份有限公司";"常州市金坛沃德丰电子科技有限公司"},MATCH(D3456,{"BJ_zhongyu";"JS_WX_liteer";"JS_CZ_wodefeng"},0)),"")</f>
        <v>江苏利特尔绿色包装股份有限公司</v>
      </c>
      <c r="D3456" s="11" t="str">
        <f>[1]动作!$G3455</f>
        <v>JS_WX_liteer</v>
      </c>
      <c r="E3456" s="11" t="str">
        <f>[1]动作!$D3455</f>
        <v>分系统1BMS5总电压过低二级故障</v>
      </c>
      <c r="F3456" s="11" t="s">
        <v>177</v>
      </c>
      <c r="G3456" s="12">
        <f>[1]动作!$A3455+[1]动作!$B3455</f>
        <v>43208.483148148145</v>
      </c>
      <c r="H3456" s="12"/>
      <c r="I3456" s="11"/>
    </row>
    <row r="3457" spans="1:9" hidden="1" x14ac:dyDescent="0.3">
      <c r="A3457" s="24">
        <v>3455</v>
      </c>
      <c r="B3457" s="11" t="str">
        <f>IFERROR(INDEX({"JSNY-BJ0001-01";"JSNY-JS0022-01";"JSNY-JS0002-01"},MATCH(D3457,{"BJ_zhongyu";"JS_WX_liteer";"JS_CZ_wodefeng"},0)),"")</f>
        <v>JSNY-JS0022-01</v>
      </c>
      <c r="C3457" s="11" t="str">
        <f>IFERROR(INDEX({"北京中裕世纪大酒店";"江苏利特尔绿色包装股份有限公司";"常州市金坛沃德丰电子科技有限公司"},MATCH(D3457,{"BJ_zhongyu";"JS_WX_liteer";"JS_CZ_wodefeng"},0)),"")</f>
        <v>江苏利特尔绿色包装股份有限公司</v>
      </c>
      <c r="D3457" s="11" t="str">
        <f>[1]动作!$G3456</f>
        <v>JS_WX_liteer</v>
      </c>
      <c r="E3457" s="11" t="str">
        <f>[1]动作!$D3456</f>
        <v>分系统1BMS7总电压过低一级故障</v>
      </c>
      <c r="F3457" s="11" t="s">
        <v>177</v>
      </c>
      <c r="G3457" s="12">
        <f>[1]动作!$A3456+[1]动作!$B3456</f>
        <v>43208.483148148145</v>
      </c>
      <c r="H3457" s="12"/>
      <c r="I3457" s="11"/>
    </row>
    <row r="3458" spans="1:9" hidden="1" x14ac:dyDescent="0.3">
      <c r="A3458" s="24">
        <v>3456</v>
      </c>
      <c r="B3458" s="11" t="str">
        <f>IFERROR(INDEX({"JSNY-BJ0001-01";"JSNY-JS0022-01";"JSNY-JS0002-01"},MATCH(D3458,{"BJ_zhongyu";"JS_WX_liteer";"JS_CZ_wodefeng"},0)),"")</f>
        <v>JSNY-JS0022-01</v>
      </c>
      <c r="C3458" s="11" t="str">
        <f>IFERROR(INDEX({"北京中裕世纪大酒店";"江苏利特尔绿色包装股份有限公司";"常州市金坛沃德丰电子科技有限公司"},MATCH(D3458,{"BJ_zhongyu";"JS_WX_liteer";"JS_CZ_wodefeng"},0)),"")</f>
        <v>江苏利特尔绿色包装股份有限公司</v>
      </c>
      <c r="D3458" s="11" t="str">
        <f>[1]动作!$G3457</f>
        <v>JS_WX_liteer</v>
      </c>
      <c r="E3458" s="11" t="str">
        <f>[1]动作!$D3457</f>
        <v>分系统1BMS7总电压过低二级故障</v>
      </c>
      <c r="F3458" s="11" t="s">
        <v>177</v>
      </c>
      <c r="G3458" s="12">
        <f>[1]动作!$A3457+[1]动作!$B3457</f>
        <v>43208.483148148145</v>
      </c>
      <c r="H3458" s="12"/>
      <c r="I3458" s="11"/>
    </row>
    <row r="3459" spans="1:9" hidden="1" x14ac:dyDescent="0.3">
      <c r="A3459" s="24">
        <v>3457</v>
      </c>
      <c r="B3459" s="11" t="str">
        <f>IFERROR(INDEX({"JSNY-BJ0001-01";"JSNY-JS0022-01";"JSNY-JS0002-01"},MATCH(D3459,{"BJ_zhongyu";"JS_WX_liteer";"JS_CZ_wodefeng"},0)),"")</f>
        <v>JSNY-JS0022-01</v>
      </c>
      <c r="C3459" s="11" t="str">
        <f>IFERROR(INDEX({"北京中裕世纪大酒店";"江苏利特尔绿色包装股份有限公司";"常州市金坛沃德丰电子科技有限公司"},MATCH(D3459,{"BJ_zhongyu";"JS_WX_liteer";"JS_CZ_wodefeng"},0)),"")</f>
        <v>江苏利特尔绿色包装股份有限公司</v>
      </c>
      <c r="D3459" s="11" t="str">
        <f>[1]动作!$G3458</f>
        <v>JS_WX_liteer</v>
      </c>
      <c r="E3459" s="11" t="str">
        <f>[1]动作!$D3458</f>
        <v>分系统1BMS6总电压过低一级故障</v>
      </c>
      <c r="F3459" s="11" t="s">
        <v>177</v>
      </c>
      <c r="G3459" s="12">
        <f>[1]动作!$A3458+[1]动作!$B3458</f>
        <v>43208.48332175926</v>
      </c>
      <c r="H3459" s="12"/>
      <c r="I3459" s="11"/>
    </row>
    <row r="3460" spans="1:9" hidden="1" x14ac:dyDescent="0.3">
      <c r="A3460" s="24">
        <v>3458</v>
      </c>
      <c r="B3460" s="11" t="str">
        <f>IFERROR(INDEX({"JSNY-BJ0001-01";"JSNY-JS0022-01";"JSNY-JS0002-01"},MATCH(D3460,{"BJ_zhongyu";"JS_WX_liteer";"JS_CZ_wodefeng"},0)),"")</f>
        <v>JSNY-JS0022-01</v>
      </c>
      <c r="C3460" s="11" t="str">
        <f>IFERROR(INDEX({"北京中裕世纪大酒店";"江苏利特尔绿色包装股份有限公司";"常州市金坛沃德丰电子科技有限公司"},MATCH(D3460,{"BJ_zhongyu";"JS_WX_liteer";"JS_CZ_wodefeng"},0)),"")</f>
        <v>江苏利特尔绿色包装股份有限公司</v>
      </c>
      <c r="D3460" s="11" t="str">
        <f>[1]动作!$G3459</f>
        <v>JS_WX_liteer</v>
      </c>
      <c r="E3460" s="11" t="str">
        <f>[1]动作!$D3459</f>
        <v>分系统1BMS6总电压过低二级故障</v>
      </c>
      <c r="F3460" s="11" t="s">
        <v>177</v>
      </c>
      <c r="G3460" s="12">
        <f>[1]动作!$A3459+[1]动作!$B3459</f>
        <v>43208.48332175926</v>
      </c>
      <c r="H3460" s="12"/>
      <c r="I3460" s="11"/>
    </row>
    <row r="3461" spans="1:9" hidden="1" x14ac:dyDescent="0.3">
      <c r="A3461" s="24">
        <v>3459</v>
      </c>
      <c r="B3461" s="11" t="str">
        <f>IFERROR(INDEX({"JSNY-BJ0001-01";"JSNY-JS0022-01";"JSNY-JS0002-01"},MATCH(D3461,{"BJ_zhongyu";"JS_WX_liteer";"JS_CZ_wodefeng"},0)),"")</f>
        <v>JSNY-JS0002-01</v>
      </c>
      <c r="C3461" s="11" t="str">
        <f>IFERROR(INDEX({"北京中裕世纪大酒店";"江苏利特尔绿色包装股份有限公司";"常州市金坛沃德丰电子科技有限公司"},MATCH(D3461,{"BJ_zhongyu";"JS_WX_liteer";"JS_CZ_wodefeng"},0)),"")</f>
        <v>常州市金坛沃德丰电子科技有限公司</v>
      </c>
      <c r="D3461" s="11" t="str">
        <f>[1]动作!$G3460</f>
        <v>JS_CZ_wodefeng</v>
      </c>
      <c r="E3461" s="11" t="str">
        <f>[1]动作!$D3460</f>
        <v>分系统1BMS4SOC过低二级故障</v>
      </c>
      <c r="F3461" s="11" t="s">
        <v>177</v>
      </c>
      <c r="G3461" s="12">
        <f>[1]动作!$A3460+[1]动作!$B3460</f>
        <v>43208.485173611109</v>
      </c>
      <c r="H3461" s="12"/>
      <c r="I3461" s="11"/>
    </row>
    <row r="3462" spans="1:9" hidden="1" x14ac:dyDescent="0.3">
      <c r="A3462" s="24">
        <v>3460</v>
      </c>
      <c r="B3462" s="11" t="str">
        <f>IFERROR(INDEX({"JSNY-BJ0001-01";"JSNY-JS0022-01";"JSNY-JS0002-01"},MATCH(D3462,{"BJ_zhongyu";"JS_WX_liteer";"JS_CZ_wodefeng"},0)),"")</f>
        <v>JSNY-JS0002-01</v>
      </c>
      <c r="C3462" s="11" t="str">
        <f>IFERROR(INDEX({"北京中裕世纪大酒店";"江苏利特尔绿色包装股份有限公司";"常州市金坛沃德丰电子科技有限公司"},MATCH(D3462,{"BJ_zhongyu";"JS_WX_liteer";"JS_CZ_wodefeng"},0)),"")</f>
        <v>常州市金坛沃德丰电子科技有限公司</v>
      </c>
      <c r="D3462" s="11" t="str">
        <f>[1]动作!$G3461</f>
        <v>JS_CZ_wodefeng</v>
      </c>
      <c r="E3462" s="11" t="str">
        <f>[1]动作!$D3461</f>
        <v>分系统1BMS5SOC过低一级故障</v>
      </c>
      <c r="F3462" s="11" t="s">
        <v>177</v>
      </c>
      <c r="G3462" s="12">
        <f>[1]动作!$A3461+[1]动作!$B3461</f>
        <v>43208.485173611109</v>
      </c>
      <c r="H3462" s="12"/>
      <c r="I3462" s="11"/>
    </row>
    <row r="3463" spans="1:9" hidden="1" x14ac:dyDescent="0.3">
      <c r="A3463" s="24">
        <v>3461</v>
      </c>
      <c r="B3463" s="11" t="str">
        <f>IFERROR(INDEX({"JSNY-BJ0001-01";"JSNY-JS0022-01";"JSNY-JS0002-01"},MATCH(D3463,{"BJ_zhongyu";"JS_WX_liteer";"JS_CZ_wodefeng"},0)),"")</f>
        <v>JSNY-JS0002-01</v>
      </c>
      <c r="C3463" s="11" t="str">
        <f>IFERROR(INDEX({"北京中裕世纪大酒店";"江苏利特尔绿色包装股份有限公司";"常州市金坛沃德丰电子科技有限公司"},MATCH(D3463,{"BJ_zhongyu";"JS_WX_liteer";"JS_CZ_wodefeng"},0)),"")</f>
        <v>常州市金坛沃德丰电子科技有限公司</v>
      </c>
      <c r="D3463" s="11" t="str">
        <f>[1]动作!$G3462</f>
        <v>JS_CZ_wodefeng</v>
      </c>
      <c r="E3463" s="11" t="str">
        <f>[1]动作!$D3462</f>
        <v>分系统1BMS5SOC过低二级故障</v>
      </c>
      <c r="F3463" s="11" t="s">
        <v>177</v>
      </c>
      <c r="G3463" s="12">
        <f>[1]动作!$A3462+[1]动作!$B3462</f>
        <v>43208.485173611109</v>
      </c>
      <c r="H3463" s="12"/>
      <c r="I3463" s="11"/>
    </row>
    <row r="3464" spans="1:9" hidden="1" x14ac:dyDescent="0.3">
      <c r="A3464" s="24">
        <v>3462</v>
      </c>
      <c r="B3464" s="11" t="str">
        <f>IFERROR(INDEX({"JSNY-BJ0001-01";"JSNY-JS0022-01";"JSNY-JS0002-01"},MATCH(D3464,{"BJ_zhongyu";"JS_WX_liteer";"JS_CZ_wodefeng"},0)),"")</f>
        <v>JSNY-JS0022-01</v>
      </c>
      <c r="C3464" s="11" t="str">
        <f>IFERROR(INDEX({"北京中裕世纪大酒店";"江苏利特尔绿色包装股份有限公司";"常州市金坛沃德丰电子科技有限公司"},MATCH(D3464,{"BJ_zhongyu";"JS_WX_liteer";"JS_CZ_wodefeng"},0)),"")</f>
        <v>江苏利特尔绿色包装股份有限公司</v>
      </c>
      <c r="D3464" s="11" t="str">
        <f>[1]动作!$G3463</f>
        <v>JS_WX_liteer</v>
      </c>
      <c r="E3464" s="11" t="str">
        <f>[1]动作!$D3463</f>
        <v>分系统1BMS4SOC过低一级故障</v>
      </c>
      <c r="F3464" s="11" t="s">
        <v>177</v>
      </c>
      <c r="G3464" s="12">
        <f>[1]动作!$A3463+[1]动作!$B3463</f>
        <v>43208.485810185186</v>
      </c>
      <c r="H3464" s="12"/>
      <c r="I3464" s="11"/>
    </row>
    <row r="3465" spans="1:9" hidden="1" x14ac:dyDescent="0.3">
      <c r="A3465" s="24">
        <v>3463</v>
      </c>
      <c r="B3465" s="11" t="str">
        <f>IFERROR(INDEX({"JSNY-BJ0001-01";"JSNY-JS0022-01";"JSNY-JS0002-01"},MATCH(D3465,{"BJ_zhongyu";"JS_WX_liteer";"JS_CZ_wodefeng"},0)),"")</f>
        <v>JSNY-JS0022-01</v>
      </c>
      <c r="C3465" s="11" t="str">
        <f>IFERROR(INDEX({"北京中裕世纪大酒店";"江苏利特尔绿色包装股份有限公司";"常州市金坛沃德丰电子科技有限公司"},MATCH(D3465,{"BJ_zhongyu";"JS_WX_liteer";"JS_CZ_wodefeng"},0)),"")</f>
        <v>江苏利特尔绿色包装股份有限公司</v>
      </c>
      <c r="D3465" s="11" t="str">
        <f>[1]动作!$G3464</f>
        <v>JS_WX_liteer</v>
      </c>
      <c r="E3465" s="11" t="str">
        <f>[1]动作!$D3464</f>
        <v>分系统1BMS4SOC过低二级故障</v>
      </c>
      <c r="F3465" s="11" t="s">
        <v>177</v>
      </c>
      <c r="G3465" s="12">
        <f>[1]动作!$A3464+[1]动作!$B3464</f>
        <v>43208.485810185186</v>
      </c>
      <c r="H3465" s="12"/>
      <c r="I3465" s="11"/>
    </row>
    <row r="3466" spans="1:9" hidden="1" x14ac:dyDescent="0.3">
      <c r="A3466" s="24">
        <v>3464</v>
      </c>
      <c r="B3466" s="11" t="str">
        <f>IFERROR(INDEX({"JSNY-BJ0001-01";"JSNY-JS0022-01";"JSNY-JS0002-01"},MATCH(D3466,{"BJ_zhongyu";"JS_WX_liteer";"JS_CZ_wodefeng"},0)),"")</f>
        <v>JSNY-JS0022-01</v>
      </c>
      <c r="C3466" s="11" t="str">
        <f>IFERROR(INDEX({"北京中裕世纪大酒店";"江苏利特尔绿色包装股份有限公司";"常州市金坛沃德丰电子科技有限公司"},MATCH(D3466,{"BJ_zhongyu";"JS_WX_liteer";"JS_CZ_wodefeng"},0)),"")</f>
        <v>江苏利特尔绿色包装股份有限公司</v>
      </c>
      <c r="D3466" s="11" t="str">
        <f>[1]动作!$G3465</f>
        <v>JS_WX_liteer</v>
      </c>
      <c r="E3466" s="11" t="str">
        <f>[1]动作!$D3465</f>
        <v>分系统1BMS1SOC过低一级故障</v>
      </c>
      <c r="F3466" s="11" t="s">
        <v>177</v>
      </c>
      <c r="G3466" s="12">
        <f>[1]动作!$A3465+[1]动作!$B3465</f>
        <v>43208.487141203703</v>
      </c>
      <c r="H3466" s="12"/>
      <c r="I3466" s="11"/>
    </row>
    <row r="3467" spans="1:9" hidden="1" x14ac:dyDescent="0.3">
      <c r="A3467" s="24">
        <v>3465</v>
      </c>
      <c r="B3467" s="11" t="str">
        <f>IFERROR(INDEX({"JSNY-BJ0001-01";"JSNY-JS0022-01";"JSNY-JS0002-01"},MATCH(D3467,{"BJ_zhongyu";"JS_WX_liteer";"JS_CZ_wodefeng"},0)),"")</f>
        <v>JSNY-JS0022-01</v>
      </c>
      <c r="C3467" s="11" t="str">
        <f>IFERROR(INDEX({"北京中裕世纪大酒店";"江苏利特尔绿色包装股份有限公司";"常州市金坛沃德丰电子科技有限公司"},MATCH(D3467,{"BJ_zhongyu";"JS_WX_liteer";"JS_CZ_wodefeng"},0)),"")</f>
        <v>江苏利特尔绿色包装股份有限公司</v>
      </c>
      <c r="D3467" s="11" t="str">
        <f>[1]动作!$G3466</f>
        <v>JS_WX_liteer</v>
      </c>
      <c r="E3467" s="11" t="str">
        <f>[1]动作!$D3466</f>
        <v>分系统1BMS1SOC过低二级故障</v>
      </c>
      <c r="F3467" s="11" t="s">
        <v>177</v>
      </c>
      <c r="G3467" s="12">
        <f>[1]动作!$A3466+[1]动作!$B3466</f>
        <v>43208.487141203703</v>
      </c>
      <c r="H3467" s="12"/>
      <c r="I3467" s="11"/>
    </row>
    <row r="3468" spans="1:9" hidden="1" x14ac:dyDescent="0.3">
      <c r="A3468" s="24">
        <v>3466</v>
      </c>
      <c r="B3468" s="11" t="str">
        <f>IFERROR(INDEX({"JSNY-BJ0001-01";"JSNY-JS0022-01";"JSNY-JS0002-01"},MATCH(D3468,{"BJ_zhongyu";"JS_WX_liteer";"JS_CZ_wodefeng"},0)),"")</f>
        <v>JSNY-JS0022-01</v>
      </c>
      <c r="C3468" s="11" t="str">
        <f>IFERROR(INDEX({"北京中裕世纪大酒店";"江苏利特尔绿色包装股份有限公司";"常州市金坛沃德丰电子科技有限公司"},MATCH(D3468,{"BJ_zhongyu";"JS_WX_liteer";"JS_CZ_wodefeng"},0)),"")</f>
        <v>江苏利特尔绿色包装股份有限公司</v>
      </c>
      <c r="D3468" s="11" t="str">
        <f>[1]动作!$G3467</f>
        <v>JS_WX_liteer</v>
      </c>
      <c r="E3468" s="11" t="str">
        <f>[1]动作!$D3467</f>
        <v>分系统1BMS3SOC过低一级故障</v>
      </c>
      <c r="F3468" s="11" t="s">
        <v>177</v>
      </c>
      <c r="G3468" s="12">
        <f>[1]动作!$A3467+[1]动作!$B3467</f>
        <v>43208.487141203703</v>
      </c>
      <c r="H3468" s="12"/>
      <c r="I3468" s="11"/>
    </row>
    <row r="3469" spans="1:9" hidden="1" x14ac:dyDescent="0.3">
      <c r="A3469" s="24">
        <v>3467</v>
      </c>
      <c r="B3469" s="11" t="str">
        <f>IFERROR(INDEX({"JSNY-BJ0001-01";"JSNY-JS0022-01";"JSNY-JS0002-01"},MATCH(D3469,{"BJ_zhongyu";"JS_WX_liteer";"JS_CZ_wodefeng"},0)),"")</f>
        <v>JSNY-JS0022-01</v>
      </c>
      <c r="C3469" s="11" t="str">
        <f>IFERROR(INDEX({"北京中裕世纪大酒店";"江苏利特尔绿色包装股份有限公司";"常州市金坛沃德丰电子科技有限公司"},MATCH(D3469,{"BJ_zhongyu";"JS_WX_liteer";"JS_CZ_wodefeng"},0)),"")</f>
        <v>江苏利特尔绿色包装股份有限公司</v>
      </c>
      <c r="D3469" s="11" t="str">
        <f>[1]动作!$G3468</f>
        <v>JS_WX_liteer</v>
      </c>
      <c r="E3469" s="11" t="str">
        <f>[1]动作!$D3468</f>
        <v>分系统1BMS3SOC过低二级故障</v>
      </c>
      <c r="F3469" s="11" t="s">
        <v>177</v>
      </c>
      <c r="G3469" s="12">
        <f>[1]动作!$A3468+[1]动作!$B3468</f>
        <v>43208.487141203703</v>
      </c>
      <c r="H3469" s="12"/>
      <c r="I3469" s="11"/>
    </row>
    <row r="3470" spans="1:9" hidden="1" x14ac:dyDescent="0.3">
      <c r="A3470" s="24">
        <v>3468</v>
      </c>
      <c r="B3470" s="11" t="str">
        <f>IFERROR(INDEX({"JSNY-BJ0001-01";"JSNY-JS0022-01";"JSNY-JS0002-01"},MATCH(D3470,{"BJ_zhongyu";"JS_WX_liteer";"JS_CZ_wodefeng"},0)),"")</f>
        <v>JSNY-JS0022-01</v>
      </c>
      <c r="C3470" s="11" t="str">
        <f>IFERROR(INDEX({"北京中裕世纪大酒店";"江苏利特尔绿色包装股份有限公司";"常州市金坛沃德丰电子科技有限公司"},MATCH(D3470,{"BJ_zhongyu";"JS_WX_liteer";"JS_CZ_wodefeng"},0)),"")</f>
        <v>江苏利特尔绿色包装股份有限公司</v>
      </c>
      <c r="D3470" s="11" t="str">
        <f>[1]动作!$G3469</f>
        <v>JS_WX_liteer</v>
      </c>
      <c r="E3470" s="11" t="str">
        <f>[1]动作!$D3469</f>
        <v>分系统1BMS8SOC过低一级故障</v>
      </c>
      <c r="F3470" s="11" t="s">
        <v>177</v>
      </c>
      <c r="G3470" s="12">
        <f>[1]动作!$A3469+[1]动作!$B3469</f>
        <v>43208.488298611112</v>
      </c>
      <c r="H3470" s="12"/>
      <c r="I3470" s="11"/>
    </row>
    <row r="3471" spans="1:9" hidden="1" x14ac:dyDescent="0.3">
      <c r="A3471" s="24">
        <v>3469</v>
      </c>
      <c r="B3471" s="11" t="str">
        <f>IFERROR(INDEX({"JSNY-BJ0001-01";"JSNY-JS0022-01";"JSNY-JS0002-01"},MATCH(D3471,{"BJ_zhongyu";"JS_WX_liteer";"JS_CZ_wodefeng"},0)),"")</f>
        <v>JSNY-JS0022-01</v>
      </c>
      <c r="C3471" s="11" t="str">
        <f>IFERROR(INDEX({"北京中裕世纪大酒店";"江苏利特尔绿色包装股份有限公司";"常州市金坛沃德丰电子科技有限公司"},MATCH(D3471,{"BJ_zhongyu";"JS_WX_liteer";"JS_CZ_wodefeng"},0)),"")</f>
        <v>江苏利特尔绿色包装股份有限公司</v>
      </c>
      <c r="D3471" s="11" t="str">
        <f>[1]动作!$G3470</f>
        <v>JS_WX_liteer</v>
      </c>
      <c r="E3471" s="11" t="str">
        <f>[1]动作!$D3470</f>
        <v>分系统1BMS8SOC过低二级故障</v>
      </c>
      <c r="F3471" s="11" t="s">
        <v>177</v>
      </c>
      <c r="G3471" s="12">
        <f>[1]动作!$A3470+[1]动作!$B3470</f>
        <v>43208.488298611112</v>
      </c>
      <c r="H3471" s="12"/>
      <c r="I3471" s="11"/>
    </row>
    <row r="3472" spans="1:9" hidden="1" x14ac:dyDescent="0.3">
      <c r="A3472" s="24">
        <v>3470</v>
      </c>
      <c r="B3472" s="11" t="str">
        <f>IFERROR(INDEX({"JSNY-BJ0001-01";"JSNY-JS0022-01";"JSNY-JS0002-01"},MATCH(D3472,{"BJ_zhongyu";"JS_WX_liteer";"JS_CZ_wodefeng"},0)),"")</f>
        <v>JSNY-JS0022-01</v>
      </c>
      <c r="C3472" s="11" t="str">
        <f>IFERROR(INDEX({"北京中裕世纪大酒店";"江苏利特尔绿色包装股份有限公司";"常州市金坛沃德丰电子科技有限公司"},MATCH(D3472,{"BJ_zhongyu";"JS_WX_liteer";"JS_CZ_wodefeng"},0)),"")</f>
        <v>江苏利特尔绿色包装股份有限公司</v>
      </c>
      <c r="D3472" s="11" t="str">
        <f>[1]动作!$G3471</f>
        <v>JS_WX_liteer</v>
      </c>
      <c r="E3472" s="11" t="str">
        <f>[1]动作!$D3471</f>
        <v>分系统1BMS2SOC过低一级故障</v>
      </c>
      <c r="F3472" s="11" t="s">
        <v>177</v>
      </c>
      <c r="G3472" s="12">
        <f>[1]动作!$A3471+[1]动作!$B3471</f>
        <v>43208.489571759259</v>
      </c>
      <c r="H3472" s="12"/>
      <c r="I3472" s="11"/>
    </row>
    <row r="3473" spans="1:9" hidden="1" x14ac:dyDescent="0.3">
      <c r="A3473" s="24">
        <v>3471</v>
      </c>
      <c r="B3473" s="11" t="str">
        <f>IFERROR(INDEX({"JSNY-BJ0001-01";"JSNY-JS0022-01";"JSNY-JS0002-01"},MATCH(D3473,{"BJ_zhongyu";"JS_WX_liteer";"JS_CZ_wodefeng"},0)),"")</f>
        <v>JSNY-JS0022-01</v>
      </c>
      <c r="C3473" s="11" t="str">
        <f>IFERROR(INDEX({"北京中裕世纪大酒店";"江苏利特尔绿色包装股份有限公司";"常州市金坛沃德丰电子科技有限公司"},MATCH(D3473,{"BJ_zhongyu";"JS_WX_liteer";"JS_CZ_wodefeng"},0)),"")</f>
        <v>江苏利特尔绿色包装股份有限公司</v>
      </c>
      <c r="D3473" s="11" t="str">
        <f>[1]动作!$G3472</f>
        <v>JS_WX_liteer</v>
      </c>
      <c r="E3473" s="11" t="str">
        <f>[1]动作!$D3472</f>
        <v>分系统1BMS2SOC过低二级故障</v>
      </c>
      <c r="F3473" s="11" t="s">
        <v>177</v>
      </c>
      <c r="G3473" s="12">
        <f>[1]动作!$A3472+[1]动作!$B3472</f>
        <v>43208.489571759259</v>
      </c>
      <c r="H3473" s="12"/>
      <c r="I3473" s="11"/>
    </row>
    <row r="3474" spans="1:9" hidden="1" x14ac:dyDescent="0.3">
      <c r="A3474" s="24">
        <v>3472</v>
      </c>
      <c r="B3474" s="11" t="str">
        <f>IFERROR(INDEX({"JSNY-BJ0001-01";"JSNY-JS0022-01";"JSNY-JS0002-01"},MATCH(D3474,{"BJ_zhongyu";"JS_WX_liteer";"JS_CZ_wodefeng"},0)),"")</f>
        <v>JSNY-JS0022-01</v>
      </c>
      <c r="C3474" s="11" t="str">
        <f>IFERROR(INDEX({"北京中裕世纪大酒店";"江苏利特尔绿色包装股份有限公司";"常州市金坛沃德丰电子科技有限公司"},MATCH(D3474,{"BJ_zhongyu";"JS_WX_liteer";"JS_CZ_wodefeng"},0)),"")</f>
        <v>江苏利特尔绿色包装股份有限公司</v>
      </c>
      <c r="D3474" s="11" t="str">
        <f>[1]动作!$G3473</f>
        <v>JS_WX_liteer</v>
      </c>
      <c r="E3474" s="11" t="str">
        <f>[1]动作!$D3473</f>
        <v>分系统1BMS7SOC过低一级故障</v>
      </c>
      <c r="F3474" s="11" t="s">
        <v>177</v>
      </c>
      <c r="G3474" s="12">
        <f>[1]动作!$A3473+[1]动作!$B3473</f>
        <v>43208.489803240744</v>
      </c>
      <c r="H3474" s="12"/>
      <c r="I3474" s="11"/>
    </row>
    <row r="3475" spans="1:9" hidden="1" x14ac:dyDescent="0.3">
      <c r="A3475" s="24">
        <v>3473</v>
      </c>
      <c r="B3475" s="11" t="str">
        <f>IFERROR(INDEX({"JSNY-BJ0001-01";"JSNY-JS0022-01";"JSNY-JS0002-01"},MATCH(D3475,{"BJ_zhongyu";"JS_WX_liteer";"JS_CZ_wodefeng"},0)),"")</f>
        <v>JSNY-JS0022-01</v>
      </c>
      <c r="C3475" s="11" t="str">
        <f>IFERROR(INDEX({"北京中裕世纪大酒店";"江苏利特尔绿色包装股份有限公司";"常州市金坛沃德丰电子科技有限公司"},MATCH(D3475,{"BJ_zhongyu";"JS_WX_liteer";"JS_CZ_wodefeng"},0)),"")</f>
        <v>江苏利特尔绿色包装股份有限公司</v>
      </c>
      <c r="D3475" s="11" t="str">
        <f>[1]动作!$G3474</f>
        <v>JS_WX_liteer</v>
      </c>
      <c r="E3475" s="11" t="str">
        <f>[1]动作!$D3474</f>
        <v>分系统1BMS7SOC过低二级故障</v>
      </c>
      <c r="F3475" s="11" t="s">
        <v>177</v>
      </c>
      <c r="G3475" s="12">
        <f>[1]动作!$A3474+[1]动作!$B3474</f>
        <v>43208.489803240744</v>
      </c>
      <c r="H3475" s="12"/>
      <c r="I3475" s="11"/>
    </row>
    <row r="3476" spans="1:9" hidden="1" x14ac:dyDescent="0.3">
      <c r="A3476" s="24">
        <v>3474</v>
      </c>
      <c r="B3476" s="11" t="str">
        <f>IFERROR(INDEX({"JSNY-BJ0001-01";"JSNY-JS0022-01";"JSNY-JS0002-01"},MATCH(D3476,{"BJ_zhongyu";"JS_WX_liteer";"JS_CZ_wodefeng"},0)),"")</f>
        <v>JSNY-JS0022-01</v>
      </c>
      <c r="C3476" s="11" t="str">
        <f>IFERROR(INDEX({"北京中裕世纪大酒店";"江苏利特尔绿色包装股份有限公司";"常州市金坛沃德丰电子科技有限公司"},MATCH(D3476,{"BJ_zhongyu";"JS_WX_liteer";"JS_CZ_wodefeng"},0)),"")</f>
        <v>江苏利特尔绿色包装股份有限公司</v>
      </c>
      <c r="D3476" s="11" t="str">
        <f>[1]动作!$G3475</f>
        <v>JS_WX_liteer</v>
      </c>
      <c r="E3476" s="11" t="str">
        <f>[1]动作!$D3475</f>
        <v>分系统1BMS5SOC过低一级故障</v>
      </c>
      <c r="F3476" s="11" t="s">
        <v>177</v>
      </c>
      <c r="G3476" s="12">
        <f>[1]动作!$A3475+[1]动作!$B3475</f>
        <v>43208.49015046296</v>
      </c>
      <c r="H3476" s="12"/>
      <c r="I3476" s="11"/>
    </row>
    <row r="3477" spans="1:9" hidden="1" x14ac:dyDescent="0.3">
      <c r="A3477" s="24">
        <v>3475</v>
      </c>
      <c r="B3477" s="11" t="str">
        <f>IFERROR(INDEX({"JSNY-BJ0001-01";"JSNY-JS0022-01";"JSNY-JS0002-01"},MATCH(D3477,{"BJ_zhongyu";"JS_WX_liteer";"JS_CZ_wodefeng"},0)),"")</f>
        <v>JSNY-JS0022-01</v>
      </c>
      <c r="C3477" s="11" t="str">
        <f>IFERROR(INDEX({"北京中裕世纪大酒店";"江苏利特尔绿色包装股份有限公司";"常州市金坛沃德丰电子科技有限公司"},MATCH(D3477,{"BJ_zhongyu";"JS_WX_liteer";"JS_CZ_wodefeng"},0)),"")</f>
        <v>江苏利特尔绿色包装股份有限公司</v>
      </c>
      <c r="D3477" s="11" t="str">
        <f>[1]动作!$G3476</f>
        <v>JS_WX_liteer</v>
      </c>
      <c r="E3477" s="11" t="str">
        <f>[1]动作!$D3476</f>
        <v>分系统1BMS5SOC过低二级故障</v>
      </c>
      <c r="F3477" s="11" t="s">
        <v>177</v>
      </c>
      <c r="G3477" s="12">
        <f>[1]动作!$A3476+[1]动作!$B3476</f>
        <v>43208.49015046296</v>
      </c>
      <c r="H3477" s="12"/>
      <c r="I3477" s="11"/>
    </row>
    <row r="3478" spans="1:9" hidden="1" x14ac:dyDescent="0.3">
      <c r="A3478" s="24">
        <v>3476</v>
      </c>
      <c r="B3478" s="11" t="str">
        <f>IFERROR(INDEX({"JSNY-BJ0001-01";"JSNY-JS0022-01";"JSNY-JS0002-01"},MATCH(D3478,{"BJ_zhongyu";"JS_WX_liteer";"JS_CZ_wodefeng"},0)),"")</f>
        <v>JSNY-JS0022-01</v>
      </c>
      <c r="C3478" s="11" t="str">
        <f>IFERROR(INDEX({"北京中裕世纪大酒店";"江苏利特尔绿色包装股份有限公司";"常州市金坛沃德丰电子科技有限公司"},MATCH(D3478,{"BJ_zhongyu";"JS_WX_liteer";"JS_CZ_wodefeng"},0)),"")</f>
        <v>江苏利特尔绿色包装股份有限公司</v>
      </c>
      <c r="D3478" s="11" t="str">
        <f>[1]动作!$G3477</f>
        <v>JS_WX_liteer</v>
      </c>
      <c r="E3478" s="11" t="str">
        <f>[1]动作!$D3477</f>
        <v>分系统1BMS9SOC过低一级故障</v>
      </c>
      <c r="F3478" s="11" t="s">
        <v>177</v>
      </c>
      <c r="G3478" s="12">
        <f>[1]动作!$A3477+[1]动作!$B3477</f>
        <v>43208.490729166668</v>
      </c>
      <c r="H3478" s="12"/>
      <c r="I3478" s="11"/>
    </row>
    <row r="3479" spans="1:9" hidden="1" x14ac:dyDescent="0.3">
      <c r="A3479" s="24">
        <v>3477</v>
      </c>
      <c r="B3479" s="11" t="str">
        <f>IFERROR(INDEX({"JSNY-BJ0001-01";"JSNY-JS0022-01";"JSNY-JS0002-01"},MATCH(D3479,{"BJ_zhongyu";"JS_WX_liteer";"JS_CZ_wodefeng"},0)),"")</f>
        <v>JSNY-JS0022-01</v>
      </c>
      <c r="C3479" s="11" t="str">
        <f>IFERROR(INDEX({"北京中裕世纪大酒店";"江苏利特尔绿色包装股份有限公司";"常州市金坛沃德丰电子科技有限公司"},MATCH(D3479,{"BJ_zhongyu";"JS_WX_liteer";"JS_CZ_wodefeng"},0)),"")</f>
        <v>江苏利特尔绿色包装股份有限公司</v>
      </c>
      <c r="D3479" s="11" t="str">
        <f>[1]动作!$G3478</f>
        <v>JS_WX_liteer</v>
      </c>
      <c r="E3479" s="11" t="str">
        <f>[1]动作!$D3478</f>
        <v>分系统1BMS9SOC过低二级故障</v>
      </c>
      <c r="F3479" s="11" t="s">
        <v>177</v>
      </c>
      <c r="G3479" s="12">
        <f>[1]动作!$A3478+[1]动作!$B3478</f>
        <v>43208.490729166668</v>
      </c>
      <c r="H3479" s="12"/>
      <c r="I3479" s="11"/>
    </row>
    <row r="3480" spans="1:9" hidden="1" x14ac:dyDescent="0.3">
      <c r="A3480" s="24">
        <v>3478</v>
      </c>
      <c r="B3480" s="11" t="str">
        <f>IFERROR(INDEX({"JSNY-BJ0001-01";"JSNY-JS0022-01";"JSNY-JS0002-01"},MATCH(D3480,{"BJ_zhongyu";"JS_WX_liteer";"JS_CZ_wodefeng"},0)),"")</f>
        <v>JSNY-JS0022-01</v>
      </c>
      <c r="C3480" s="11" t="str">
        <f>IFERROR(INDEX({"北京中裕世纪大酒店";"江苏利特尔绿色包装股份有限公司";"常州市金坛沃德丰电子科技有限公司"},MATCH(D3480,{"BJ_zhongyu";"JS_WX_liteer";"JS_CZ_wodefeng"},0)),"")</f>
        <v>江苏利特尔绿色包装股份有限公司</v>
      </c>
      <c r="D3480" s="11" t="str">
        <f>[1]动作!$G3479</f>
        <v>JS_WX_liteer</v>
      </c>
      <c r="E3480" s="11" t="str">
        <f>[1]动作!$D3479</f>
        <v>分系统1BMS9单体电压过低一级故障</v>
      </c>
      <c r="F3480" s="11" t="s">
        <v>177</v>
      </c>
      <c r="G3480" s="12">
        <f>[1]动作!$A3479+[1]动作!$B3479</f>
        <v>43208.492129629631</v>
      </c>
      <c r="H3480" s="12"/>
      <c r="I3480" s="11"/>
    </row>
    <row r="3481" spans="1:9" hidden="1" x14ac:dyDescent="0.3">
      <c r="A3481" s="24">
        <v>3479</v>
      </c>
      <c r="B3481" s="11" t="str">
        <f>IFERROR(INDEX({"JSNY-BJ0001-01";"JSNY-JS0022-01";"JSNY-JS0002-01"},MATCH(D3481,{"BJ_zhongyu";"JS_WX_liteer";"JS_CZ_wodefeng"},0)),"")</f>
        <v>JSNY-JS0022-01</v>
      </c>
      <c r="C3481" s="11" t="str">
        <f>IFERROR(INDEX({"北京中裕世纪大酒店";"江苏利特尔绿色包装股份有限公司";"常州市金坛沃德丰电子科技有限公司"},MATCH(D3481,{"BJ_zhongyu";"JS_WX_liteer";"JS_CZ_wodefeng"},0)),"")</f>
        <v>江苏利特尔绿色包装股份有限公司</v>
      </c>
      <c r="D3481" s="11" t="str">
        <f>[1]动作!$G3480</f>
        <v>JS_WX_liteer</v>
      </c>
      <c r="E3481" s="11" t="str">
        <f>[1]动作!$D3480</f>
        <v>分系统1BMS9单体电压过低二级故障</v>
      </c>
      <c r="F3481" s="11" t="s">
        <v>177</v>
      </c>
      <c r="G3481" s="12">
        <f>[1]动作!$A3480+[1]动作!$B3480</f>
        <v>43208.492129629631</v>
      </c>
      <c r="H3481" s="12"/>
      <c r="I3481" s="11"/>
    </row>
    <row r="3482" spans="1:9" hidden="1" x14ac:dyDescent="0.3">
      <c r="A3482" s="24">
        <v>3480</v>
      </c>
      <c r="B3482" s="11" t="str">
        <f>IFERROR(INDEX({"JSNY-BJ0001-01";"JSNY-JS0022-01";"JSNY-JS0002-01"},MATCH(D3482,{"BJ_zhongyu";"JS_WX_liteer";"JS_CZ_wodefeng"},0)),"")</f>
        <v>JSNY-JS0022-01</v>
      </c>
      <c r="C3482" s="11" t="str">
        <f>IFERROR(INDEX({"北京中裕世纪大酒店";"江苏利特尔绿色包装股份有限公司";"常州市金坛沃德丰电子科技有限公司"},MATCH(D3482,{"BJ_zhongyu";"JS_WX_liteer";"JS_CZ_wodefeng"},0)),"")</f>
        <v>江苏利特尔绿色包装股份有限公司</v>
      </c>
      <c r="D3482" s="11" t="str">
        <f>[1]动作!$G3481</f>
        <v>JS_WX_liteer</v>
      </c>
      <c r="E3482" s="11" t="str">
        <f>[1]动作!$D3481</f>
        <v>分系统1BMS8单体电压过低一级故障</v>
      </c>
      <c r="F3482" s="11" t="s">
        <v>177</v>
      </c>
      <c r="G3482" s="12">
        <f>[1]动作!$A3481+[1]动作!$B3481</f>
        <v>43208.492175925923</v>
      </c>
      <c r="H3482" s="12"/>
      <c r="I3482" s="11"/>
    </row>
    <row r="3483" spans="1:9" hidden="1" x14ac:dyDescent="0.3">
      <c r="A3483" s="24">
        <v>3481</v>
      </c>
      <c r="B3483" s="11" t="str">
        <f>IFERROR(INDEX({"JSNY-BJ0001-01";"JSNY-JS0022-01";"JSNY-JS0002-01"},MATCH(D3483,{"BJ_zhongyu";"JS_WX_liteer";"JS_CZ_wodefeng"},0)),"")</f>
        <v>JSNY-JS0022-01</v>
      </c>
      <c r="C3483" s="11" t="str">
        <f>IFERROR(INDEX({"北京中裕世纪大酒店";"江苏利特尔绿色包装股份有限公司";"常州市金坛沃德丰电子科技有限公司"},MATCH(D3483,{"BJ_zhongyu";"JS_WX_liteer";"JS_CZ_wodefeng"},0)),"")</f>
        <v>江苏利特尔绿色包装股份有限公司</v>
      </c>
      <c r="D3483" s="11" t="str">
        <f>[1]动作!$G3482</f>
        <v>JS_WX_liteer</v>
      </c>
      <c r="E3483" s="11" t="str">
        <f>[1]动作!$D3482</f>
        <v>分系统1BMS8单体电压过低二级故障</v>
      </c>
      <c r="F3483" s="11" t="s">
        <v>177</v>
      </c>
      <c r="G3483" s="12">
        <f>[1]动作!$A3482+[1]动作!$B3482</f>
        <v>43208.492175925923</v>
      </c>
      <c r="H3483" s="12"/>
      <c r="I3483" s="11"/>
    </row>
    <row r="3484" spans="1:9" hidden="1" x14ac:dyDescent="0.3">
      <c r="A3484" s="24">
        <v>3482</v>
      </c>
      <c r="B3484" s="11" t="str">
        <f>IFERROR(INDEX({"JSNY-BJ0001-01";"JSNY-JS0022-01";"JSNY-JS0002-01"},MATCH(D3484,{"BJ_zhongyu";"JS_WX_liteer";"JS_CZ_wodefeng"},0)),"")</f>
        <v>JSNY-JS0022-01</v>
      </c>
      <c r="C3484" s="11" t="str">
        <f>IFERROR(INDEX({"北京中裕世纪大酒店";"江苏利特尔绿色包装股份有限公司";"常州市金坛沃德丰电子科技有限公司"},MATCH(D3484,{"BJ_zhongyu";"JS_WX_liteer";"JS_CZ_wodefeng"},0)),"")</f>
        <v>江苏利特尔绿色包装股份有限公司</v>
      </c>
      <c r="D3484" s="11" t="str">
        <f>[1]动作!$G3483</f>
        <v>JS_WX_liteer</v>
      </c>
      <c r="E3484" s="11" t="str">
        <f>[1]动作!$D3483</f>
        <v>分系统1BMS3单体电压过低一级故障</v>
      </c>
      <c r="F3484" s="11" t="s">
        <v>177</v>
      </c>
      <c r="G3484" s="12">
        <f>[1]动作!$A3483+[1]动作!$B3483</f>
        <v>43208.493159722224</v>
      </c>
      <c r="H3484" s="12"/>
      <c r="I3484" s="11"/>
    </row>
    <row r="3485" spans="1:9" hidden="1" x14ac:dyDescent="0.3">
      <c r="A3485" s="24">
        <v>3483</v>
      </c>
      <c r="B3485" s="11" t="str">
        <f>IFERROR(INDEX({"JSNY-BJ0001-01";"JSNY-JS0022-01";"JSNY-JS0002-01"},MATCH(D3485,{"BJ_zhongyu";"JS_WX_liteer";"JS_CZ_wodefeng"},0)),"")</f>
        <v>JSNY-JS0022-01</v>
      </c>
      <c r="C3485" s="11" t="str">
        <f>IFERROR(INDEX({"北京中裕世纪大酒店";"江苏利特尔绿色包装股份有限公司";"常州市金坛沃德丰电子科技有限公司"},MATCH(D3485,{"BJ_zhongyu";"JS_WX_liteer";"JS_CZ_wodefeng"},0)),"")</f>
        <v>江苏利特尔绿色包装股份有限公司</v>
      </c>
      <c r="D3485" s="11" t="str">
        <f>[1]动作!$G3484</f>
        <v>JS_WX_liteer</v>
      </c>
      <c r="E3485" s="11" t="str">
        <f>[1]动作!$D3484</f>
        <v>分系统1BMS3单体电压过低二级故障</v>
      </c>
      <c r="F3485" s="11" t="s">
        <v>177</v>
      </c>
      <c r="G3485" s="12">
        <f>[1]动作!$A3484+[1]动作!$B3484</f>
        <v>43208.493159722224</v>
      </c>
      <c r="H3485" s="12"/>
      <c r="I3485" s="11"/>
    </row>
    <row r="3486" spans="1:9" hidden="1" x14ac:dyDescent="0.3">
      <c r="A3486" s="24">
        <v>3484</v>
      </c>
      <c r="B3486" s="11" t="str">
        <f>IFERROR(INDEX({"JSNY-BJ0001-01";"JSNY-JS0022-01";"JSNY-JS0002-01"},MATCH(D3486,{"BJ_zhongyu";"JS_WX_liteer";"JS_CZ_wodefeng"},0)),"")</f>
        <v>JSNY-JS0022-01</v>
      </c>
      <c r="C3486" s="11" t="str">
        <f>IFERROR(INDEX({"北京中裕世纪大酒店";"江苏利特尔绿色包装股份有限公司";"常州市金坛沃德丰电子科技有限公司"},MATCH(D3486,{"BJ_zhongyu";"JS_WX_liteer";"JS_CZ_wodefeng"},0)),"")</f>
        <v>江苏利特尔绿色包装股份有限公司</v>
      </c>
      <c r="D3486" s="11" t="str">
        <f>[1]动作!$G3485</f>
        <v>JS_WX_liteer</v>
      </c>
      <c r="E3486" s="11" t="str">
        <f>[1]动作!$D3485</f>
        <v>分系统1BMS6SOC过低一级故障</v>
      </c>
      <c r="F3486" s="11" t="s">
        <v>177</v>
      </c>
      <c r="G3486" s="12">
        <f>[1]动作!$A3485+[1]动作!$B3485</f>
        <v>43208.493217592593</v>
      </c>
      <c r="H3486" s="12"/>
      <c r="I3486" s="11"/>
    </row>
    <row r="3487" spans="1:9" hidden="1" x14ac:dyDescent="0.3">
      <c r="A3487" s="24">
        <v>3485</v>
      </c>
      <c r="B3487" s="11" t="str">
        <f>IFERROR(INDEX({"JSNY-BJ0001-01";"JSNY-JS0022-01";"JSNY-JS0002-01"},MATCH(D3487,{"BJ_zhongyu";"JS_WX_liteer";"JS_CZ_wodefeng"},0)),"")</f>
        <v>JSNY-JS0022-01</v>
      </c>
      <c r="C3487" s="11" t="str">
        <f>IFERROR(INDEX({"北京中裕世纪大酒店";"江苏利特尔绿色包装股份有限公司";"常州市金坛沃德丰电子科技有限公司"},MATCH(D3487,{"BJ_zhongyu";"JS_WX_liteer";"JS_CZ_wodefeng"},0)),"")</f>
        <v>江苏利特尔绿色包装股份有限公司</v>
      </c>
      <c r="D3487" s="11" t="str">
        <f>[1]动作!$G3486</f>
        <v>JS_WX_liteer</v>
      </c>
      <c r="E3487" s="11" t="str">
        <f>[1]动作!$D3486</f>
        <v>分系统1BMS6SOC过低二级故障</v>
      </c>
      <c r="F3487" s="11" t="s">
        <v>177</v>
      </c>
      <c r="G3487" s="12">
        <f>[1]动作!$A3486+[1]动作!$B3486</f>
        <v>43208.493217592593</v>
      </c>
      <c r="H3487" s="12"/>
      <c r="I3487" s="11"/>
    </row>
    <row r="3488" spans="1:9" hidden="1" x14ac:dyDescent="0.3">
      <c r="A3488" s="24">
        <v>3486</v>
      </c>
      <c r="B3488" s="11" t="str">
        <f>IFERROR(INDEX({"JSNY-BJ0001-01";"JSNY-JS0022-01";"JSNY-JS0002-01"},MATCH(D3488,{"BJ_zhongyu";"JS_WX_liteer";"JS_CZ_wodefeng"},0)),"")</f>
        <v>JSNY-JS0022-01</v>
      </c>
      <c r="C3488" s="11" t="str">
        <f>IFERROR(INDEX({"北京中裕世纪大酒店";"江苏利特尔绿色包装股份有限公司";"常州市金坛沃德丰电子科技有限公司"},MATCH(D3488,{"BJ_zhongyu";"JS_WX_liteer";"JS_CZ_wodefeng"},0)),"")</f>
        <v>江苏利特尔绿色包装股份有限公司</v>
      </c>
      <c r="D3488" s="11" t="str">
        <f>[1]动作!$G3487</f>
        <v>JS_WX_liteer</v>
      </c>
      <c r="E3488" s="11" t="str">
        <f>[1]动作!$D3487</f>
        <v>分系统1BMS1单体电压过低一级故障</v>
      </c>
      <c r="F3488" s="11" t="s">
        <v>177</v>
      </c>
      <c r="G3488" s="12">
        <f>[1]动作!$A3487+[1]动作!$B3487</f>
        <v>43208.493738425925</v>
      </c>
      <c r="H3488" s="12"/>
      <c r="I3488" s="11"/>
    </row>
    <row r="3489" spans="1:9" hidden="1" x14ac:dyDescent="0.3">
      <c r="A3489" s="24">
        <v>3487</v>
      </c>
      <c r="B3489" s="11" t="str">
        <f>IFERROR(INDEX({"JSNY-BJ0001-01";"JSNY-JS0022-01";"JSNY-JS0002-01"},MATCH(D3489,{"BJ_zhongyu";"JS_WX_liteer";"JS_CZ_wodefeng"},0)),"")</f>
        <v>JSNY-JS0022-01</v>
      </c>
      <c r="C3489" s="11" t="str">
        <f>IFERROR(INDEX({"北京中裕世纪大酒店";"江苏利特尔绿色包装股份有限公司";"常州市金坛沃德丰电子科技有限公司"},MATCH(D3489,{"BJ_zhongyu";"JS_WX_liteer";"JS_CZ_wodefeng"},0)),"")</f>
        <v>江苏利特尔绿色包装股份有限公司</v>
      </c>
      <c r="D3489" s="11" t="str">
        <f>[1]动作!$G3488</f>
        <v>JS_WX_liteer</v>
      </c>
      <c r="E3489" s="11" t="str">
        <f>[1]动作!$D3488</f>
        <v>分系统1BMS1单体电压过低二级故障</v>
      </c>
      <c r="F3489" s="11" t="s">
        <v>177</v>
      </c>
      <c r="G3489" s="12">
        <f>[1]动作!$A3488+[1]动作!$B3488</f>
        <v>43208.493738425925</v>
      </c>
      <c r="H3489" s="12"/>
      <c r="I3489" s="11"/>
    </row>
    <row r="3490" spans="1:9" hidden="1" x14ac:dyDescent="0.3">
      <c r="A3490" s="24">
        <v>3488</v>
      </c>
      <c r="B3490" s="11" t="str">
        <f>IFERROR(INDEX({"JSNY-BJ0001-01";"JSNY-JS0022-01";"JSNY-JS0002-01"},MATCH(D3490,{"BJ_zhongyu";"JS_WX_liteer";"JS_CZ_wodefeng"},0)),"")</f>
        <v>JSNY-JS0022-01</v>
      </c>
      <c r="C3490" s="11" t="str">
        <f>IFERROR(INDEX({"北京中裕世纪大酒店";"江苏利特尔绿色包装股份有限公司";"常州市金坛沃德丰电子科技有限公司"},MATCH(D3490,{"BJ_zhongyu";"JS_WX_liteer";"JS_CZ_wodefeng"},0)),"")</f>
        <v>江苏利特尔绿色包装股份有限公司</v>
      </c>
      <c r="D3490" s="11" t="str">
        <f>[1]动作!$G3489</f>
        <v>JS_WX_liteer</v>
      </c>
      <c r="E3490" s="11" t="str">
        <f>[1]动作!$D3489</f>
        <v>分系统1BMS4单体电压过低一级故障</v>
      </c>
      <c r="F3490" s="11" t="s">
        <v>177</v>
      </c>
      <c r="G3490" s="12">
        <f>[1]动作!$A3489+[1]动作!$B3489</f>
        <v>43208.494155092594</v>
      </c>
      <c r="H3490" s="12"/>
      <c r="I3490" s="11"/>
    </row>
    <row r="3491" spans="1:9" hidden="1" x14ac:dyDescent="0.3">
      <c r="A3491" s="24">
        <v>3489</v>
      </c>
      <c r="B3491" s="11" t="str">
        <f>IFERROR(INDEX({"JSNY-BJ0001-01";"JSNY-JS0022-01";"JSNY-JS0002-01"},MATCH(D3491,{"BJ_zhongyu";"JS_WX_liteer";"JS_CZ_wodefeng"},0)),"")</f>
        <v>JSNY-JS0022-01</v>
      </c>
      <c r="C3491" s="11" t="str">
        <f>IFERROR(INDEX({"北京中裕世纪大酒店";"江苏利特尔绿色包装股份有限公司";"常州市金坛沃德丰电子科技有限公司"},MATCH(D3491,{"BJ_zhongyu";"JS_WX_liteer";"JS_CZ_wodefeng"},0)),"")</f>
        <v>江苏利特尔绿色包装股份有限公司</v>
      </c>
      <c r="D3491" s="11" t="str">
        <f>[1]动作!$G3490</f>
        <v>JS_WX_liteer</v>
      </c>
      <c r="E3491" s="11" t="str">
        <f>[1]动作!$D3490</f>
        <v>分系统1BMS4单体电压过低二级故障</v>
      </c>
      <c r="F3491" s="11" t="s">
        <v>177</v>
      </c>
      <c r="G3491" s="12">
        <f>[1]动作!$A3490+[1]动作!$B3490</f>
        <v>43208.494155092594</v>
      </c>
      <c r="H3491" s="12"/>
      <c r="I3491" s="11"/>
    </row>
    <row r="3492" spans="1:9" hidden="1" x14ac:dyDescent="0.3">
      <c r="A3492" s="24">
        <v>3490</v>
      </c>
      <c r="B3492" s="11" t="str">
        <f>IFERROR(INDEX({"JSNY-BJ0001-01";"JSNY-JS0022-01";"JSNY-JS0002-01"},MATCH(D3492,{"BJ_zhongyu";"JS_WX_liteer";"JS_CZ_wodefeng"},0)),"")</f>
        <v>JSNY-JS0022-01</v>
      </c>
      <c r="C3492" s="11" t="str">
        <f>IFERROR(INDEX({"北京中裕世纪大酒店";"江苏利特尔绿色包装股份有限公司";"常州市金坛沃德丰电子科技有限公司"},MATCH(D3492,{"BJ_zhongyu";"JS_WX_liteer";"JS_CZ_wodefeng"},0)),"")</f>
        <v>江苏利特尔绿色包装股份有限公司</v>
      </c>
      <c r="D3492" s="11" t="str">
        <f>[1]动作!$G3491</f>
        <v>JS_WX_liteer</v>
      </c>
      <c r="E3492" s="11" t="str">
        <f>[1]动作!$D3491</f>
        <v>分系统1BMS7单体电压过低一级故障</v>
      </c>
      <c r="F3492" s="11" t="s">
        <v>177</v>
      </c>
      <c r="G3492" s="12">
        <f>[1]动作!$A3491+[1]动作!$B3491</f>
        <v>43208.494733796295</v>
      </c>
      <c r="H3492" s="12"/>
      <c r="I3492" s="11"/>
    </row>
    <row r="3493" spans="1:9" hidden="1" x14ac:dyDescent="0.3">
      <c r="A3493" s="24">
        <v>3491</v>
      </c>
      <c r="B3493" s="11" t="str">
        <f>IFERROR(INDEX({"JSNY-BJ0001-01";"JSNY-JS0022-01";"JSNY-JS0002-01"},MATCH(D3493,{"BJ_zhongyu";"JS_WX_liteer";"JS_CZ_wodefeng"},0)),"")</f>
        <v>JSNY-JS0022-01</v>
      </c>
      <c r="C3493" s="11" t="str">
        <f>IFERROR(INDEX({"北京中裕世纪大酒店";"江苏利特尔绿色包装股份有限公司";"常州市金坛沃德丰电子科技有限公司"},MATCH(D3493,{"BJ_zhongyu";"JS_WX_liteer";"JS_CZ_wodefeng"},0)),"")</f>
        <v>江苏利特尔绿色包装股份有限公司</v>
      </c>
      <c r="D3493" s="11" t="str">
        <f>[1]动作!$G3492</f>
        <v>JS_WX_liteer</v>
      </c>
      <c r="E3493" s="11" t="str">
        <f>[1]动作!$D3492</f>
        <v>分系统1BMS7单体电压过低二级故障</v>
      </c>
      <c r="F3493" s="11" t="s">
        <v>177</v>
      </c>
      <c r="G3493" s="12">
        <f>[1]动作!$A3492+[1]动作!$B3492</f>
        <v>43208.494733796295</v>
      </c>
      <c r="H3493" s="12"/>
      <c r="I3493" s="11"/>
    </row>
    <row r="3494" spans="1:9" hidden="1" x14ac:dyDescent="0.3">
      <c r="A3494" s="24">
        <v>3492</v>
      </c>
      <c r="B3494" s="11" t="str">
        <f>IFERROR(INDEX({"JSNY-BJ0001-01";"JSNY-JS0022-01";"JSNY-JS0002-01"},MATCH(D3494,{"BJ_zhongyu";"JS_WX_liteer";"JS_CZ_wodefeng"},0)),"")</f>
        <v>JSNY-JS0022-01</v>
      </c>
      <c r="C3494" s="11" t="str">
        <f>IFERROR(INDEX({"北京中裕世纪大酒店";"江苏利特尔绿色包装股份有限公司";"常州市金坛沃德丰电子科技有限公司"},MATCH(D3494,{"BJ_zhongyu";"JS_WX_liteer";"JS_CZ_wodefeng"},0)),"")</f>
        <v>江苏利特尔绿色包装股份有限公司</v>
      </c>
      <c r="D3494" s="11" t="str">
        <f>[1]动作!$G3493</f>
        <v>JS_WX_liteer</v>
      </c>
      <c r="E3494" s="11" t="str">
        <f>[1]动作!$D3493</f>
        <v>分系统1BMS2单体电压过低一级故障</v>
      </c>
      <c r="F3494" s="11" t="s">
        <v>177</v>
      </c>
      <c r="G3494" s="12">
        <f>[1]动作!$A3493+[1]动作!$B3493</f>
        <v>43208.494837962964</v>
      </c>
      <c r="H3494" s="12"/>
      <c r="I3494" s="11"/>
    </row>
    <row r="3495" spans="1:9" hidden="1" x14ac:dyDescent="0.3">
      <c r="A3495" s="24">
        <v>3493</v>
      </c>
      <c r="B3495" s="11" t="str">
        <f>IFERROR(INDEX({"JSNY-BJ0001-01";"JSNY-JS0022-01";"JSNY-JS0002-01"},MATCH(D3495,{"BJ_zhongyu";"JS_WX_liteer";"JS_CZ_wodefeng"},0)),"")</f>
        <v>JSNY-JS0022-01</v>
      </c>
      <c r="C3495" s="11" t="str">
        <f>IFERROR(INDEX({"北京中裕世纪大酒店";"江苏利特尔绿色包装股份有限公司";"常州市金坛沃德丰电子科技有限公司"},MATCH(D3495,{"BJ_zhongyu";"JS_WX_liteer";"JS_CZ_wodefeng"},0)),"")</f>
        <v>江苏利特尔绿色包装股份有限公司</v>
      </c>
      <c r="D3495" s="11" t="str">
        <f>[1]动作!$G3494</f>
        <v>JS_WX_liteer</v>
      </c>
      <c r="E3495" s="11" t="str">
        <f>[1]动作!$D3494</f>
        <v>分系统1BMS2单体电压过低二级故障</v>
      </c>
      <c r="F3495" s="11" t="s">
        <v>177</v>
      </c>
      <c r="G3495" s="12">
        <f>[1]动作!$A3494+[1]动作!$B3494</f>
        <v>43208.494837962964</v>
      </c>
      <c r="H3495" s="12"/>
      <c r="I3495" s="11"/>
    </row>
    <row r="3496" spans="1:9" hidden="1" x14ac:dyDescent="0.3">
      <c r="A3496" s="24">
        <v>3494</v>
      </c>
      <c r="B3496" s="11" t="str">
        <f>IFERROR(INDEX({"JSNY-BJ0001-01";"JSNY-JS0022-01";"JSNY-JS0002-01"},MATCH(D3496,{"BJ_zhongyu";"JS_WX_liteer";"JS_CZ_wodefeng"},0)),"")</f>
        <v>JSNY-JS0022-01</v>
      </c>
      <c r="C3496" s="11" t="str">
        <f>IFERROR(INDEX({"北京中裕世纪大酒店";"江苏利特尔绿色包装股份有限公司";"常州市金坛沃德丰电子科技有限公司"},MATCH(D3496,{"BJ_zhongyu";"JS_WX_liteer";"JS_CZ_wodefeng"},0)),"")</f>
        <v>江苏利特尔绿色包装股份有限公司</v>
      </c>
      <c r="D3496" s="11" t="str">
        <f>[1]动作!$G3495</f>
        <v>JS_WX_liteer</v>
      </c>
      <c r="E3496" s="11" t="str">
        <f>[1]动作!$D3495</f>
        <v>分系统1BMS5单体电压过低一级故障</v>
      </c>
      <c r="F3496" s="11" t="s">
        <v>177</v>
      </c>
      <c r="G3496" s="12">
        <f>[1]动作!$A3495+[1]动作!$B3495</f>
        <v>43208.494895833333</v>
      </c>
      <c r="H3496" s="12"/>
      <c r="I3496" s="11"/>
    </row>
    <row r="3497" spans="1:9" hidden="1" x14ac:dyDescent="0.3">
      <c r="A3497" s="24">
        <v>3495</v>
      </c>
      <c r="B3497" s="11" t="str">
        <f>IFERROR(INDEX({"JSNY-BJ0001-01";"JSNY-JS0022-01";"JSNY-JS0002-01"},MATCH(D3497,{"BJ_zhongyu";"JS_WX_liteer";"JS_CZ_wodefeng"},0)),"")</f>
        <v>JSNY-JS0022-01</v>
      </c>
      <c r="C3497" s="11" t="str">
        <f>IFERROR(INDEX({"北京中裕世纪大酒店";"江苏利特尔绿色包装股份有限公司";"常州市金坛沃德丰电子科技有限公司"},MATCH(D3497,{"BJ_zhongyu";"JS_WX_liteer";"JS_CZ_wodefeng"},0)),"")</f>
        <v>江苏利特尔绿色包装股份有限公司</v>
      </c>
      <c r="D3497" s="11" t="str">
        <f>[1]动作!$G3496</f>
        <v>JS_WX_liteer</v>
      </c>
      <c r="E3497" s="11" t="str">
        <f>[1]动作!$D3496</f>
        <v>分系统1BMS5单体电压过低二级故障</v>
      </c>
      <c r="F3497" s="11" t="s">
        <v>177</v>
      </c>
      <c r="G3497" s="12">
        <f>[1]动作!$A3496+[1]动作!$B3496</f>
        <v>43208.494895833333</v>
      </c>
      <c r="H3497" s="12"/>
      <c r="I3497" s="11"/>
    </row>
    <row r="3498" spans="1:9" hidden="1" x14ac:dyDescent="0.3">
      <c r="A3498" s="24">
        <v>3496</v>
      </c>
      <c r="B3498" s="11" t="str">
        <f>IFERROR(INDEX({"JSNY-BJ0001-01";"JSNY-JS0022-01";"JSNY-JS0002-01"},MATCH(D3498,{"BJ_zhongyu";"JS_WX_liteer";"JS_CZ_wodefeng"},0)),"")</f>
        <v>JSNY-JS0022-01</v>
      </c>
      <c r="C3498" s="11" t="str">
        <f>IFERROR(INDEX({"北京中裕世纪大酒店";"江苏利特尔绿色包装股份有限公司";"常州市金坛沃德丰电子科技有限公司"},MATCH(D3498,{"BJ_zhongyu";"JS_WX_liteer";"JS_CZ_wodefeng"},0)),"")</f>
        <v>江苏利特尔绿色包装股份有限公司</v>
      </c>
      <c r="D3498" s="11" t="str">
        <f>[1]动作!$G3497</f>
        <v>JS_WX_liteer</v>
      </c>
      <c r="E3498" s="11" t="str">
        <f>[1]动作!$D3497</f>
        <v>分系统1BMS6单体电压过低一级故障</v>
      </c>
      <c r="F3498" s="11" t="s">
        <v>177</v>
      </c>
      <c r="G3498" s="12">
        <f>[1]动作!$A3497+[1]动作!$B3497</f>
        <v>43208.495254629626</v>
      </c>
      <c r="H3498" s="12"/>
      <c r="I3498" s="11"/>
    </row>
    <row r="3499" spans="1:9" hidden="1" x14ac:dyDescent="0.3">
      <c r="A3499" s="24">
        <v>3497</v>
      </c>
      <c r="B3499" s="11" t="str">
        <f>IFERROR(INDEX({"JSNY-BJ0001-01";"JSNY-JS0022-01";"JSNY-JS0002-01"},MATCH(D3499,{"BJ_zhongyu";"JS_WX_liteer";"JS_CZ_wodefeng"},0)),"")</f>
        <v>JSNY-JS0022-01</v>
      </c>
      <c r="C3499" s="11" t="str">
        <f>IFERROR(INDEX({"北京中裕世纪大酒店";"江苏利特尔绿色包装股份有限公司";"常州市金坛沃德丰电子科技有限公司"},MATCH(D3499,{"BJ_zhongyu";"JS_WX_liteer";"JS_CZ_wodefeng"},0)),"")</f>
        <v>江苏利特尔绿色包装股份有限公司</v>
      </c>
      <c r="D3499" s="11" t="str">
        <f>[1]动作!$G3498</f>
        <v>JS_WX_liteer</v>
      </c>
      <c r="E3499" s="11" t="str">
        <f>[1]动作!$D3498</f>
        <v>分系统1BMS6单体电压过低二级故障</v>
      </c>
      <c r="F3499" s="11" t="s">
        <v>177</v>
      </c>
      <c r="G3499" s="12">
        <f>[1]动作!$A3498+[1]动作!$B3498</f>
        <v>43208.495254629626</v>
      </c>
      <c r="H3499" s="12"/>
      <c r="I3499" s="11"/>
    </row>
    <row r="3500" spans="1:9" hidden="1" x14ac:dyDescent="0.3">
      <c r="A3500" s="24">
        <v>3498</v>
      </c>
      <c r="B3500" s="11" t="str">
        <f>IFERROR(INDEX({"JSNY-BJ0001-01";"JSNY-JS0022-01";"JSNY-JS0002-01"},MATCH(D3500,{"BJ_zhongyu";"JS_WX_liteer";"JS_CZ_wodefeng"},0)),"")</f>
        <v>JSNY-JS0002-01</v>
      </c>
      <c r="C3500" s="11" t="str">
        <f>IFERROR(INDEX({"北京中裕世纪大酒店";"江苏利特尔绿色包装股份有限公司";"常州市金坛沃德丰电子科技有限公司"},MATCH(D3500,{"BJ_zhongyu";"JS_WX_liteer";"JS_CZ_wodefeng"},0)),"")</f>
        <v>常州市金坛沃德丰电子科技有限公司</v>
      </c>
      <c r="D3500" s="11" t="str">
        <f>[1]动作!$G3499</f>
        <v>JS_CZ_wodefeng</v>
      </c>
      <c r="E3500" s="11" t="str">
        <f>[1]动作!$D3499</f>
        <v>分系统1BMS1SOC过低一级故障</v>
      </c>
      <c r="F3500" s="11" t="s">
        <v>177</v>
      </c>
      <c r="G3500" s="12">
        <f>[1]动作!$A3499+[1]动作!$B3499</f>
        <v>43208.499826388892</v>
      </c>
      <c r="H3500" s="12"/>
      <c r="I3500" s="11"/>
    </row>
    <row r="3501" spans="1:9" hidden="1" x14ac:dyDescent="0.3">
      <c r="A3501" s="24">
        <v>3499</v>
      </c>
      <c r="B3501" s="11" t="str">
        <f>IFERROR(INDEX({"JSNY-BJ0001-01";"JSNY-JS0022-01";"JSNY-JS0002-01"},MATCH(D3501,{"BJ_zhongyu";"JS_WX_liteer";"JS_CZ_wodefeng"},0)),"")</f>
        <v>JSNY-JS0002-01</v>
      </c>
      <c r="C3501" s="11" t="str">
        <f>IFERROR(INDEX({"北京中裕世纪大酒店";"江苏利特尔绿色包装股份有限公司";"常州市金坛沃德丰电子科技有限公司"},MATCH(D3501,{"BJ_zhongyu";"JS_WX_liteer";"JS_CZ_wodefeng"},0)),"")</f>
        <v>常州市金坛沃德丰电子科技有限公司</v>
      </c>
      <c r="D3501" s="11" t="str">
        <f>[1]动作!$G3500</f>
        <v>JS_CZ_wodefeng</v>
      </c>
      <c r="E3501" s="11" t="str">
        <f>[1]动作!$D3500</f>
        <v>分系统1BMS2SOC过低一级故障</v>
      </c>
      <c r="F3501" s="11" t="s">
        <v>177</v>
      </c>
      <c r="G3501" s="12">
        <f>[1]动作!$A3500+[1]动作!$B3500</f>
        <v>43208.499826388892</v>
      </c>
      <c r="H3501" s="12"/>
      <c r="I3501" s="11"/>
    </row>
    <row r="3502" spans="1:9" hidden="1" x14ac:dyDescent="0.3">
      <c r="A3502" s="24">
        <v>3500</v>
      </c>
      <c r="B3502" s="11" t="str">
        <f>IFERROR(INDEX({"JSNY-BJ0001-01";"JSNY-JS0022-01";"JSNY-JS0002-01"},MATCH(D3502,{"BJ_zhongyu";"JS_WX_liteer";"JS_CZ_wodefeng"},0)),"")</f>
        <v>JSNY-JS0002-01</v>
      </c>
      <c r="C3502" s="11" t="str">
        <f>IFERROR(INDEX({"北京中裕世纪大酒店";"江苏利特尔绿色包装股份有限公司";"常州市金坛沃德丰电子科技有限公司"},MATCH(D3502,{"BJ_zhongyu";"JS_WX_liteer";"JS_CZ_wodefeng"},0)),"")</f>
        <v>常州市金坛沃德丰电子科技有限公司</v>
      </c>
      <c r="D3502" s="11" t="str">
        <f>[1]动作!$G3501</f>
        <v>JS_CZ_wodefeng</v>
      </c>
      <c r="E3502" s="11" t="str">
        <f>[1]动作!$D3501</f>
        <v>分系统1BMS4SOC过低一级故障</v>
      </c>
      <c r="F3502" s="11" t="s">
        <v>177</v>
      </c>
      <c r="G3502" s="12">
        <f>[1]动作!$A3501+[1]动作!$B3501</f>
        <v>43208.499826388892</v>
      </c>
      <c r="H3502" s="12"/>
      <c r="I3502" s="11"/>
    </row>
    <row r="3503" spans="1:9" hidden="1" x14ac:dyDescent="0.3">
      <c r="A3503" s="24">
        <v>3501</v>
      </c>
      <c r="B3503" s="11" t="str">
        <f>IFERROR(INDEX({"JSNY-BJ0001-01";"JSNY-JS0022-01";"JSNY-JS0002-01"},MATCH(D3503,{"BJ_zhongyu";"JS_WX_liteer";"JS_CZ_wodefeng"},0)),"")</f>
        <v>JSNY-JS0002-01</v>
      </c>
      <c r="C3503" s="11" t="str">
        <f>IFERROR(INDEX({"北京中裕世纪大酒店";"江苏利特尔绿色包装股份有限公司";"常州市金坛沃德丰电子科技有限公司"},MATCH(D3503,{"BJ_zhongyu";"JS_WX_liteer";"JS_CZ_wodefeng"},0)),"")</f>
        <v>常州市金坛沃德丰电子科技有限公司</v>
      </c>
      <c r="D3503" s="11" t="str">
        <f>[1]动作!$G3502</f>
        <v>JS_CZ_wodefeng</v>
      </c>
      <c r="E3503" s="11" t="str">
        <f>[1]动作!$D3502</f>
        <v>分系统1BMS6SOC过低一级故障</v>
      </c>
      <c r="F3503" s="11" t="s">
        <v>177</v>
      </c>
      <c r="G3503" s="12">
        <f>[1]动作!$A3502+[1]动作!$B3502</f>
        <v>43208.499826388892</v>
      </c>
      <c r="H3503" s="12"/>
      <c r="I3503" s="11"/>
    </row>
    <row r="3504" spans="1:9" hidden="1" x14ac:dyDescent="0.3">
      <c r="A3504" s="24">
        <v>3502</v>
      </c>
      <c r="B3504" s="11" t="str">
        <f>IFERROR(INDEX({"JSNY-BJ0001-01";"JSNY-JS0022-01";"JSNY-JS0002-01"},MATCH(D3504,{"BJ_zhongyu";"JS_WX_liteer";"JS_CZ_wodefeng"},0)),"")</f>
        <v>JSNY-JS0002-01</v>
      </c>
      <c r="C3504" s="11" t="str">
        <f>IFERROR(INDEX({"北京中裕世纪大酒店";"江苏利特尔绿色包装股份有限公司";"常州市金坛沃德丰电子科技有限公司"},MATCH(D3504,{"BJ_zhongyu";"JS_WX_liteer";"JS_CZ_wodefeng"},0)),"")</f>
        <v>常州市金坛沃德丰电子科技有限公司</v>
      </c>
      <c r="D3504" s="11" t="str">
        <f>[1]动作!$G3503</f>
        <v>JS_CZ_wodefeng</v>
      </c>
      <c r="E3504" s="11" t="str">
        <f>[1]动作!$D3503</f>
        <v>分系统1BMS1总电压过低一级故障</v>
      </c>
      <c r="F3504" s="11" t="s">
        <v>177</v>
      </c>
      <c r="G3504" s="12">
        <f>[1]动作!$A3503+[1]动作!$B3503</f>
        <v>43208.815335648149</v>
      </c>
      <c r="H3504" s="12"/>
      <c r="I3504" s="11"/>
    </row>
    <row r="3505" spans="1:9" hidden="1" x14ac:dyDescent="0.3">
      <c r="A3505" s="24">
        <v>3503</v>
      </c>
      <c r="B3505" s="11" t="str">
        <f>IFERROR(INDEX({"JSNY-BJ0001-01";"JSNY-JS0022-01";"JSNY-JS0002-01"},MATCH(D3505,{"BJ_zhongyu";"JS_WX_liteer";"JS_CZ_wodefeng"},0)),"")</f>
        <v>JSNY-JS0002-01</v>
      </c>
      <c r="C3505" s="11" t="str">
        <f>IFERROR(INDEX({"北京中裕世纪大酒店";"江苏利特尔绿色包装股份有限公司";"常州市金坛沃德丰电子科技有限公司"},MATCH(D3505,{"BJ_zhongyu";"JS_WX_liteer";"JS_CZ_wodefeng"},0)),"")</f>
        <v>常州市金坛沃德丰电子科技有限公司</v>
      </c>
      <c r="D3505" s="11" t="str">
        <f>[1]动作!$G3504</f>
        <v>JS_CZ_wodefeng</v>
      </c>
      <c r="E3505" s="11" t="str">
        <f>[1]动作!$D3504</f>
        <v>分系统1BMS1总电压过低二级故障</v>
      </c>
      <c r="F3505" s="11" t="s">
        <v>177</v>
      </c>
      <c r="G3505" s="12">
        <f>[1]动作!$A3504+[1]动作!$B3504</f>
        <v>43208.815335648149</v>
      </c>
      <c r="H3505" s="12"/>
      <c r="I3505" s="11"/>
    </row>
    <row r="3506" spans="1:9" hidden="1" x14ac:dyDescent="0.3">
      <c r="A3506" s="24">
        <v>3504</v>
      </c>
      <c r="B3506" s="11" t="str">
        <f>IFERROR(INDEX({"JSNY-BJ0001-01";"JSNY-JS0022-01";"JSNY-JS0002-01"},MATCH(D3506,{"BJ_zhongyu";"JS_WX_liteer";"JS_CZ_wodefeng"},0)),"")</f>
        <v>JSNY-JS0002-01</v>
      </c>
      <c r="C3506" s="11" t="str">
        <f>IFERROR(INDEX({"北京中裕世纪大酒店";"江苏利特尔绿色包装股份有限公司";"常州市金坛沃德丰电子科技有限公司"},MATCH(D3506,{"BJ_zhongyu";"JS_WX_liteer";"JS_CZ_wodefeng"},0)),"")</f>
        <v>常州市金坛沃德丰电子科技有限公司</v>
      </c>
      <c r="D3506" s="11" t="str">
        <f>[1]动作!$G3505</f>
        <v>JS_CZ_wodefeng</v>
      </c>
      <c r="E3506" s="11" t="str">
        <f>[1]动作!$D3505</f>
        <v>分系统1BMS3总电压过低一级故障</v>
      </c>
      <c r="F3506" s="11" t="s">
        <v>177</v>
      </c>
      <c r="G3506" s="12">
        <f>[1]动作!$A3505+[1]动作!$B3505</f>
        <v>43208.815625000003</v>
      </c>
      <c r="H3506" s="12"/>
      <c r="I3506" s="11"/>
    </row>
    <row r="3507" spans="1:9" hidden="1" x14ac:dyDescent="0.3">
      <c r="A3507" s="24">
        <v>3505</v>
      </c>
      <c r="B3507" s="11" t="str">
        <f>IFERROR(INDEX({"JSNY-BJ0001-01";"JSNY-JS0022-01";"JSNY-JS0002-01"},MATCH(D3507,{"BJ_zhongyu";"JS_WX_liteer";"JS_CZ_wodefeng"},0)),"")</f>
        <v>JSNY-JS0002-01</v>
      </c>
      <c r="C3507" s="11" t="str">
        <f>IFERROR(INDEX({"北京中裕世纪大酒店";"江苏利特尔绿色包装股份有限公司";"常州市金坛沃德丰电子科技有限公司"},MATCH(D3507,{"BJ_zhongyu";"JS_WX_liteer";"JS_CZ_wodefeng"},0)),"")</f>
        <v>常州市金坛沃德丰电子科技有限公司</v>
      </c>
      <c r="D3507" s="11" t="str">
        <f>[1]动作!$G3506</f>
        <v>JS_CZ_wodefeng</v>
      </c>
      <c r="E3507" s="11" t="str">
        <f>[1]动作!$D3506</f>
        <v>分系统1BMS3总电压过低二级故障</v>
      </c>
      <c r="F3507" s="11" t="s">
        <v>177</v>
      </c>
      <c r="G3507" s="12">
        <f>[1]动作!$A3506+[1]动作!$B3506</f>
        <v>43208.815625000003</v>
      </c>
      <c r="H3507" s="12"/>
      <c r="I3507" s="11"/>
    </row>
    <row r="3508" spans="1:9" hidden="1" x14ac:dyDescent="0.3">
      <c r="A3508" s="24">
        <v>3506</v>
      </c>
      <c r="B3508" s="11" t="str">
        <f>IFERROR(INDEX({"JSNY-BJ0001-01";"JSNY-JS0022-01";"JSNY-JS0002-01"},MATCH(D3508,{"BJ_zhongyu";"JS_WX_liteer";"JS_CZ_wodefeng"},0)),"")</f>
        <v>JSNY-JS0002-01</v>
      </c>
      <c r="C3508" s="11" t="str">
        <f>IFERROR(INDEX({"北京中裕世纪大酒店";"江苏利特尔绿色包装股份有限公司";"常州市金坛沃德丰电子科技有限公司"},MATCH(D3508,{"BJ_zhongyu";"JS_WX_liteer";"JS_CZ_wodefeng"},0)),"")</f>
        <v>常州市金坛沃德丰电子科技有限公司</v>
      </c>
      <c r="D3508" s="11" t="str">
        <f>[1]动作!$G3507</f>
        <v>JS_CZ_wodefeng</v>
      </c>
      <c r="E3508" s="11" t="str">
        <f>[1]动作!$D3507</f>
        <v>分系统1BMS6总电压过低一级故障</v>
      </c>
      <c r="F3508" s="11" t="s">
        <v>177</v>
      </c>
      <c r="G3508" s="12">
        <f>[1]动作!$A3507+[1]动作!$B3507</f>
        <v>43208.816087962965</v>
      </c>
      <c r="H3508" s="12"/>
      <c r="I3508" s="11"/>
    </row>
    <row r="3509" spans="1:9" hidden="1" x14ac:dyDescent="0.3">
      <c r="A3509" s="24">
        <v>3507</v>
      </c>
      <c r="B3509" s="11" t="str">
        <f>IFERROR(INDEX({"JSNY-BJ0001-01";"JSNY-JS0022-01";"JSNY-JS0002-01"},MATCH(D3509,{"BJ_zhongyu";"JS_WX_liteer";"JS_CZ_wodefeng"},0)),"")</f>
        <v>JSNY-JS0002-01</v>
      </c>
      <c r="C3509" s="11" t="str">
        <f>IFERROR(INDEX({"北京中裕世纪大酒店";"江苏利特尔绿色包装股份有限公司";"常州市金坛沃德丰电子科技有限公司"},MATCH(D3509,{"BJ_zhongyu";"JS_WX_liteer";"JS_CZ_wodefeng"},0)),"")</f>
        <v>常州市金坛沃德丰电子科技有限公司</v>
      </c>
      <c r="D3509" s="11" t="str">
        <f>[1]动作!$G3508</f>
        <v>JS_CZ_wodefeng</v>
      </c>
      <c r="E3509" s="11" t="str">
        <f>[1]动作!$D3508</f>
        <v>分系统1BMS6总电压过低二级故障</v>
      </c>
      <c r="F3509" s="11" t="s">
        <v>177</v>
      </c>
      <c r="G3509" s="12">
        <f>[1]动作!$A3508+[1]动作!$B3508</f>
        <v>43208.816087962965</v>
      </c>
      <c r="H3509" s="12"/>
      <c r="I3509" s="11"/>
    </row>
    <row r="3510" spans="1:9" hidden="1" x14ac:dyDescent="0.3">
      <c r="A3510" s="24">
        <v>3508</v>
      </c>
      <c r="B3510" s="11" t="str">
        <f>IFERROR(INDEX({"JSNY-BJ0001-01";"JSNY-JS0022-01";"JSNY-JS0002-01"},MATCH(D3510,{"BJ_zhongyu";"JS_WX_liteer";"JS_CZ_wodefeng"},0)),"")</f>
        <v>JSNY-JS0002-01</v>
      </c>
      <c r="C3510" s="11" t="str">
        <f>IFERROR(INDEX({"北京中裕世纪大酒店";"江苏利特尔绿色包装股份有限公司";"常州市金坛沃德丰电子科技有限公司"},MATCH(D3510,{"BJ_zhongyu";"JS_WX_liteer";"JS_CZ_wodefeng"},0)),"")</f>
        <v>常州市金坛沃德丰电子科技有限公司</v>
      </c>
      <c r="D3510" s="11" t="str">
        <f>[1]动作!$G3509</f>
        <v>JS_CZ_wodefeng</v>
      </c>
      <c r="E3510" s="11" t="str">
        <f>[1]动作!$D3509</f>
        <v>分系统1BMS2总电压过低一级故障</v>
      </c>
      <c r="F3510" s="11" t="s">
        <v>177</v>
      </c>
      <c r="G3510" s="12">
        <f>[1]动作!$A3509+[1]动作!$B3509</f>
        <v>43208.816435185188</v>
      </c>
      <c r="H3510" s="12"/>
      <c r="I3510" s="11"/>
    </row>
    <row r="3511" spans="1:9" hidden="1" x14ac:dyDescent="0.3">
      <c r="A3511" s="24">
        <v>3509</v>
      </c>
      <c r="B3511" s="11" t="str">
        <f>IFERROR(INDEX({"JSNY-BJ0001-01";"JSNY-JS0022-01";"JSNY-JS0002-01"},MATCH(D3511,{"BJ_zhongyu";"JS_WX_liteer";"JS_CZ_wodefeng"},0)),"")</f>
        <v>JSNY-JS0002-01</v>
      </c>
      <c r="C3511" s="11" t="str">
        <f>IFERROR(INDEX({"北京中裕世纪大酒店";"江苏利特尔绿色包装股份有限公司";"常州市金坛沃德丰电子科技有限公司"},MATCH(D3511,{"BJ_zhongyu";"JS_WX_liteer";"JS_CZ_wodefeng"},0)),"")</f>
        <v>常州市金坛沃德丰电子科技有限公司</v>
      </c>
      <c r="D3511" s="11" t="str">
        <f>[1]动作!$G3510</f>
        <v>JS_CZ_wodefeng</v>
      </c>
      <c r="E3511" s="11" t="str">
        <f>[1]动作!$D3510</f>
        <v>分系统1BMS2总电压过低二级故障</v>
      </c>
      <c r="F3511" s="11" t="s">
        <v>177</v>
      </c>
      <c r="G3511" s="12">
        <f>[1]动作!$A3510+[1]动作!$B3510</f>
        <v>43208.816435185188</v>
      </c>
      <c r="H3511" s="12"/>
      <c r="I3511" s="11"/>
    </row>
    <row r="3512" spans="1:9" hidden="1" x14ac:dyDescent="0.3">
      <c r="A3512" s="24">
        <v>3510</v>
      </c>
      <c r="B3512" s="11" t="str">
        <f>IFERROR(INDEX({"JSNY-BJ0001-01";"JSNY-JS0022-01";"JSNY-JS0002-01"},MATCH(D3512,{"BJ_zhongyu";"JS_WX_liteer";"JS_CZ_wodefeng"},0)),"")</f>
        <v>JSNY-JS0002-01</v>
      </c>
      <c r="C3512" s="11" t="str">
        <f>IFERROR(INDEX({"北京中裕世纪大酒店";"江苏利特尔绿色包装股份有限公司";"常州市金坛沃德丰电子科技有限公司"},MATCH(D3512,{"BJ_zhongyu";"JS_WX_liteer";"JS_CZ_wodefeng"},0)),"")</f>
        <v>常州市金坛沃德丰电子科技有限公司</v>
      </c>
      <c r="D3512" s="11" t="str">
        <f>[1]动作!$G3511</f>
        <v>JS_CZ_wodefeng</v>
      </c>
      <c r="E3512" s="11" t="str">
        <f>[1]动作!$D3511</f>
        <v>分系统1BMS4总电压过低一级故障</v>
      </c>
      <c r="F3512" s="11" t="s">
        <v>177</v>
      </c>
      <c r="G3512" s="12">
        <f>[1]动作!$A3511+[1]动作!$B3511</f>
        <v>43208.816550925927</v>
      </c>
      <c r="H3512" s="12"/>
      <c r="I3512" s="11"/>
    </row>
    <row r="3513" spans="1:9" hidden="1" x14ac:dyDescent="0.3">
      <c r="A3513" s="24">
        <v>3511</v>
      </c>
      <c r="B3513" s="11" t="str">
        <f>IFERROR(INDEX({"JSNY-BJ0001-01";"JSNY-JS0022-01";"JSNY-JS0002-01"},MATCH(D3513,{"BJ_zhongyu";"JS_WX_liteer";"JS_CZ_wodefeng"},0)),"")</f>
        <v>JSNY-JS0002-01</v>
      </c>
      <c r="C3513" s="11" t="str">
        <f>IFERROR(INDEX({"北京中裕世纪大酒店";"江苏利特尔绿色包装股份有限公司";"常州市金坛沃德丰电子科技有限公司"},MATCH(D3513,{"BJ_zhongyu";"JS_WX_liteer";"JS_CZ_wodefeng"},0)),"")</f>
        <v>常州市金坛沃德丰电子科技有限公司</v>
      </c>
      <c r="D3513" s="11" t="str">
        <f>[1]动作!$G3512</f>
        <v>JS_CZ_wodefeng</v>
      </c>
      <c r="E3513" s="11" t="str">
        <f>[1]动作!$D3512</f>
        <v>分系统1BMS4总电压过低二级故障</v>
      </c>
      <c r="F3513" s="11" t="s">
        <v>177</v>
      </c>
      <c r="G3513" s="12">
        <f>[1]动作!$A3512+[1]动作!$B3512</f>
        <v>43208.816550925927</v>
      </c>
      <c r="H3513" s="12"/>
      <c r="I3513" s="11"/>
    </row>
    <row r="3514" spans="1:9" hidden="1" x14ac:dyDescent="0.3">
      <c r="A3514" s="24">
        <v>3512</v>
      </c>
      <c r="B3514" s="11" t="str">
        <f>IFERROR(INDEX({"JSNY-BJ0001-01";"JSNY-JS0022-01";"JSNY-JS0002-01"},MATCH(D3514,{"BJ_zhongyu";"JS_WX_liteer";"JS_CZ_wodefeng"},0)),"")</f>
        <v>JSNY-JS0002-01</v>
      </c>
      <c r="C3514" s="11" t="str">
        <f>IFERROR(INDEX({"北京中裕世纪大酒店";"江苏利特尔绿色包装股份有限公司";"常州市金坛沃德丰电子科技有限公司"},MATCH(D3514,{"BJ_zhongyu";"JS_WX_liteer";"JS_CZ_wodefeng"},0)),"")</f>
        <v>常州市金坛沃德丰电子科技有限公司</v>
      </c>
      <c r="D3514" s="11" t="str">
        <f>[1]动作!$G3513</f>
        <v>JS_CZ_wodefeng</v>
      </c>
      <c r="E3514" s="11" t="str">
        <f>[1]动作!$D3513</f>
        <v>分系统1BMS5总电压过低一级故障</v>
      </c>
      <c r="F3514" s="11" t="s">
        <v>177</v>
      </c>
      <c r="G3514" s="12">
        <f>[1]动作!$A3513+[1]动作!$B3513</f>
        <v>43208.816550925927</v>
      </c>
      <c r="H3514" s="12"/>
      <c r="I3514" s="11"/>
    </row>
    <row r="3515" spans="1:9" hidden="1" x14ac:dyDescent="0.3">
      <c r="A3515" s="24">
        <v>3513</v>
      </c>
      <c r="B3515" s="11" t="str">
        <f>IFERROR(INDEX({"JSNY-BJ0001-01";"JSNY-JS0022-01";"JSNY-JS0002-01"},MATCH(D3515,{"BJ_zhongyu";"JS_WX_liteer";"JS_CZ_wodefeng"},0)),"")</f>
        <v>JSNY-JS0002-01</v>
      </c>
      <c r="C3515" s="11" t="str">
        <f>IFERROR(INDEX({"北京中裕世纪大酒店";"江苏利特尔绿色包装股份有限公司";"常州市金坛沃德丰电子科技有限公司"},MATCH(D3515,{"BJ_zhongyu";"JS_WX_liteer";"JS_CZ_wodefeng"},0)),"")</f>
        <v>常州市金坛沃德丰电子科技有限公司</v>
      </c>
      <c r="D3515" s="11" t="str">
        <f>[1]动作!$G3514</f>
        <v>JS_CZ_wodefeng</v>
      </c>
      <c r="E3515" s="11" t="str">
        <f>[1]动作!$D3514</f>
        <v>分系统1BMS5总电压过低二级故障</v>
      </c>
      <c r="F3515" s="11" t="s">
        <v>177</v>
      </c>
      <c r="G3515" s="12">
        <f>[1]动作!$A3514+[1]动作!$B3514</f>
        <v>43208.816550925927</v>
      </c>
      <c r="H3515" s="12"/>
      <c r="I3515" s="11"/>
    </row>
    <row r="3516" spans="1:9" hidden="1" x14ac:dyDescent="0.3">
      <c r="A3516" s="24">
        <v>3514</v>
      </c>
      <c r="B3516" s="11" t="str">
        <f>IFERROR(INDEX({"JSNY-BJ0001-01";"JSNY-JS0022-01";"JSNY-JS0002-01"},MATCH(D3516,{"BJ_zhongyu";"JS_WX_liteer";"JS_CZ_wodefeng"},0)),"")</f>
        <v>JSNY-JS0002-01</v>
      </c>
      <c r="C3516" s="11" t="str">
        <f>IFERROR(INDEX({"北京中裕世纪大酒店";"江苏利特尔绿色包装股份有限公司";"常州市金坛沃德丰电子科技有限公司"},MATCH(D3516,{"BJ_zhongyu";"JS_WX_liteer";"JS_CZ_wodefeng"},0)),"")</f>
        <v>常州市金坛沃德丰电子科技有限公司</v>
      </c>
      <c r="D3516" s="11" t="str">
        <f>[1]动作!$G3515</f>
        <v>JS_CZ_wodefeng</v>
      </c>
      <c r="E3516" s="11" t="str">
        <f>[1]动作!$D3515</f>
        <v>分系统1BMS2单体电压过低一级故障</v>
      </c>
      <c r="F3516" s="11" t="s">
        <v>177</v>
      </c>
      <c r="G3516" s="12">
        <f>[1]动作!$A3515+[1]动作!$B3515</f>
        <v>43208.822048611109</v>
      </c>
      <c r="H3516" s="12"/>
      <c r="I3516" s="11"/>
    </row>
    <row r="3517" spans="1:9" hidden="1" x14ac:dyDescent="0.3">
      <c r="A3517" s="24">
        <v>3515</v>
      </c>
      <c r="B3517" s="11" t="str">
        <f>IFERROR(INDEX({"JSNY-BJ0001-01";"JSNY-JS0022-01";"JSNY-JS0002-01"},MATCH(D3517,{"BJ_zhongyu";"JS_WX_liteer";"JS_CZ_wodefeng"},0)),"")</f>
        <v>JSNY-JS0002-01</v>
      </c>
      <c r="C3517" s="11" t="str">
        <f>IFERROR(INDEX({"北京中裕世纪大酒店";"江苏利特尔绿色包装股份有限公司";"常州市金坛沃德丰电子科技有限公司"},MATCH(D3517,{"BJ_zhongyu";"JS_WX_liteer";"JS_CZ_wodefeng"},0)),"")</f>
        <v>常州市金坛沃德丰电子科技有限公司</v>
      </c>
      <c r="D3517" s="11" t="str">
        <f>[1]动作!$G3516</f>
        <v>JS_CZ_wodefeng</v>
      </c>
      <c r="E3517" s="11" t="str">
        <f>[1]动作!$D3516</f>
        <v>分系统1BMS2单体电压过低二级故障</v>
      </c>
      <c r="F3517" s="11" t="s">
        <v>177</v>
      </c>
      <c r="G3517" s="12">
        <f>[1]动作!$A3516+[1]动作!$B3516</f>
        <v>43208.822048611109</v>
      </c>
      <c r="H3517" s="12"/>
      <c r="I3517" s="11"/>
    </row>
    <row r="3518" spans="1:9" hidden="1" x14ac:dyDescent="0.3">
      <c r="A3518" s="24">
        <v>3516</v>
      </c>
      <c r="B3518" s="11" t="str">
        <f>IFERROR(INDEX({"JSNY-BJ0001-01";"JSNY-JS0022-01";"JSNY-JS0002-01"},MATCH(D3518,{"BJ_zhongyu";"JS_WX_liteer";"JS_CZ_wodefeng"},0)),"")</f>
        <v>JSNY-JS0002-01</v>
      </c>
      <c r="C3518" s="11" t="str">
        <f>IFERROR(INDEX({"北京中裕世纪大酒店";"江苏利特尔绿色包装股份有限公司";"常州市金坛沃德丰电子科技有限公司"},MATCH(D3518,{"BJ_zhongyu";"JS_WX_liteer";"JS_CZ_wodefeng"},0)),"")</f>
        <v>常州市金坛沃德丰电子科技有限公司</v>
      </c>
      <c r="D3518" s="11" t="str">
        <f>[1]动作!$G3517</f>
        <v>JS_CZ_wodefeng</v>
      </c>
      <c r="E3518" s="11" t="str">
        <f>[1]动作!$D3517</f>
        <v>分系统1BMS1单体电压过低一级故障</v>
      </c>
      <c r="F3518" s="11" t="s">
        <v>177</v>
      </c>
      <c r="G3518" s="12">
        <f>[1]动作!$A3517+[1]动作!$B3517</f>
        <v>43208.822800925926</v>
      </c>
      <c r="H3518" s="12"/>
      <c r="I3518" s="11"/>
    </row>
    <row r="3519" spans="1:9" hidden="1" x14ac:dyDescent="0.3">
      <c r="A3519" s="24">
        <v>3517</v>
      </c>
      <c r="B3519" s="11" t="str">
        <f>IFERROR(INDEX({"JSNY-BJ0001-01";"JSNY-JS0022-01";"JSNY-JS0002-01"},MATCH(D3519,{"BJ_zhongyu";"JS_WX_liteer";"JS_CZ_wodefeng"},0)),"")</f>
        <v>JSNY-JS0002-01</v>
      </c>
      <c r="C3519" s="11" t="str">
        <f>IFERROR(INDEX({"北京中裕世纪大酒店";"江苏利特尔绿色包装股份有限公司";"常州市金坛沃德丰电子科技有限公司"},MATCH(D3519,{"BJ_zhongyu";"JS_WX_liteer";"JS_CZ_wodefeng"},0)),"")</f>
        <v>常州市金坛沃德丰电子科技有限公司</v>
      </c>
      <c r="D3519" s="11" t="str">
        <f>[1]动作!$G3518</f>
        <v>JS_CZ_wodefeng</v>
      </c>
      <c r="E3519" s="11" t="str">
        <f>[1]动作!$D3518</f>
        <v>分系统1BMS1单体电压过低二级故障</v>
      </c>
      <c r="F3519" s="11" t="s">
        <v>177</v>
      </c>
      <c r="G3519" s="12">
        <f>[1]动作!$A3518+[1]动作!$B3518</f>
        <v>43208.822800925926</v>
      </c>
      <c r="H3519" s="12"/>
      <c r="I3519" s="11"/>
    </row>
    <row r="3520" spans="1:9" hidden="1" x14ac:dyDescent="0.3">
      <c r="A3520" s="24">
        <v>3518</v>
      </c>
      <c r="B3520" s="11" t="str">
        <f>IFERROR(INDEX({"JSNY-BJ0001-01";"JSNY-JS0022-01";"JSNY-JS0002-01"},MATCH(D3520,{"BJ_zhongyu";"JS_WX_liteer";"JS_CZ_wodefeng"},0)),"")</f>
        <v>JSNY-JS0002-01</v>
      </c>
      <c r="C3520" s="11" t="str">
        <f>IFERROR(INDEX({"北京中裕世纪大酒店";"江苏利特尔绿色包装股份有限公司";"常州市金坛沃德丰电子科技有限公司"},MATCH(D3520,{"BJ_zhongyu";"JS_WX_liteer";"JS_CZ_wodefeng"},0)),"")</f>
        <v>常州市金坛沃德丰电子科技有限公司</v>
      </c>
      <c r="D3520" s="11" t="str">
        <f>[1]动作!$G3519</f>
        <v>JS_CZ_wodefeng</v>
      </c>
      <c r="E3520" s="11" t="str">
        <f>[1]动作!$D3519</f>
        <v>分系统1BMS3单体电压过低一级故障</v>
      </c>
      <c r="F3520" s="11" t="s">
        <v>177</v>
      </c>
      <c r="G3520" s="12">
        <f>[1]动作!$A3519+[1]动作!$B3519</f>
        <v>43208.823333333334</v>
      </c>
      <c r="H3520" s="12"/>
      <c r="I3520" s="11"/>
    </row>
    <row r="3521" spans="1:9" hidden="1" x14ac:dyDescent="0.3">
      <c r="A3521" s="24">
        <v>3519</v>
      </c>
      <c r="B3521" s="11" t="str">
        <f>IFERROR(INDEX({"JSNY-BJ0001-01";"JSNY-JS0022-01";"JSNY-JS0002-01"},MATCH(D3521,{"BJ_zhongyu";"JS_WX_liteer";"JS_CZ_wodefeng"},0)),"")</f>
        <v>JSNY-JS0002-01</v>
      </c>
      <c r="C3521" s="11" t="str">
        <f>IFERROR(INDEX({"北京中裕世纪大酒店";"江苏利特尔绿色包装股份有限公司";"常州市金坛沃德丰电子科技有限公司"},MATCH(D3521,{"BJ_zhongyu";"JS_WX_liteer";"JS_CZ_wodefeng"},0)),"")</f>
        <v>常州市金坛沃德丰电子科技有限公司</v>
      </c>
      <c r="D3521" s="11" t="str">
        <f>[1]动作!$G3520</f>
        <v>JS_CZ_wodefeng</v>
      </c>
      <c r="E3521" s="11" t="str">
        <f>[1]动作!$D3520</f>
        <v>分系统1BMS3单体电压过低二级故障</v>
      </c>
      <c r="F3521" s="11" t="s">
        <v>177</v>
      </c>
      <c r="G3521" s="12">
        <f>[1]动作!$A3520+[1]动作!$B3520</f>
        <v>43208.823333333334</v>
      </c>
      <c r="H3521" s="12"/>
      <c r="I3521" s="11"/>
    </row>
    <row r="3522" spans="1:9" hidden="1" x14ac:dyDescent="0.3">
      <c r="A3522" s="24">
        <v>3520</v>
      </c>
      <c r="B3522" s="11" t="str">
        <f>IFERROR(INDEX({"JSNY-BJ0001-01";"JSNY-JS0022-01";"JSNY-JS0002-01"},MATCH(D3522,{"BJ_zhongyu";"JS_WX_liteer";"JS_CZ_wodefeng"},0)),"")</f>
        <v>JSNY-JS0002-01</v>
      </c>
      <c r="C3522" s="11" t="str">
        <f>IFERROR(INDEX({"北京中裕世纪大酒店";"江苏利特尔绿色包装股份有限公司";"常州市金坛沃德丰电子科技有限公司"},MATCH(D3522,{"BJ_zhongyu";"JS_WX_liteer";"JS_CZ_wodefeng"},0)),"")</f>
        <v>常州市金坛沃德丰电子科技有限公司</v>
      </c>
      <c r="D3522" s="11" t="str">
        <f>[1]动作!$G3521</f>
        <v>JS_CZ_wodefeng</v>
      </c>
      <c r="E3522" s="11" t="str">
        <f>[1]动作!$D3521</f>
        <v>分系统1BMS5单体电压过低一级故障</v>
      </c>
      <c r="F3522" s="11" t="s">
        <v>177</v>
      </c>
      <c r="G3522" s="12">
        <f>[1]动作!$A3521+[1]动作!$B3521</f>
        <v>43208.823854166665</v>
      </c>
      <c r="H3522" s="12"/>
      <c r="I3522" s="11"/>
    </row>
    <row r="3523" spans="1:9" hidden="1" x14ac:dyDescent="0.3">
      <c r="A3523" s="24">
        <v>3521</v>
      </c>
      <c r="B3523" s="11" t="str">
        <f>IFERROR(INDEX({"JSNY-BJ0001-01";"JSNY-JS0022-01";"JSNY-JS0002-01"},MATCH(D3523,{"BJ_zhongyu";"JS_WX_liteer";"JS_CZ_wodefeng"},0)),"")</f>
        <v>JSNY-JS0002-01</v>
      </c>
      <c r="C3523" s="11" t="str">
        <f>IFERROR(INDEX({"北京中裕世纪大酒店";"江苏利特尔绿色包装股份有限公司";"常州市金坛沃德丰电子科技有限公司"},MATCH(D3523,{"BJ_zhongyu";"JS_WX_liteer";"JS_CZ_wodefeng"},0)),"")</f>
        <v>常州市金坛沃德丰电子科技有限公司</v>
      </c>
      <c r="D3523" s="11" t="str">
        <f>[1]动作!$G3522</f>
        <v>JS_CZ_wodefeng</v>
      </c>
      <c r="E3523" s="11" t="str">
        <f>[1]动作!$D3522</f>
        <v>分系统1BMS5单体电压过低二级故障</v>
      </c>
      <c r="F3523" s="11" t="s">
        <v>177</v>
      </c>
      <c r="G3523" s="12">
        <f>[1]动作!$A3522+[1]动作!$B3522</f>
        <v>43208.823854166665</v>
      </c>
      <c r="H3523" s="12"/>
      <c r="I3523" s="11"/>
    </row>
    <row r="3524" spans="1:9" hidden="1" x14ac:dyDescent="0.3">
      <c r="A3524" s="24">
        <v>3522</v>
      </c>
      <c r="B3524" s="11" t="str">
        <f>IFERROR(INDEX({"JSNY-BJ0001-01";"JSNY-JS0022-01";"JSNY-JS0002-01"},MATCH(D3524,{"BJ_zhongyu";"JS_WX_liteer";"JS_CZ_wodefeng"},0)),"")</f>
        <v>JSNY-JS0002-01</v>
      </c>
      <c r="C3524" s="11" t="str">
        <f>IFERROR(INDEX({"北京中裕世纪大酒店";"江苏利特尔绿色包装股份有限公司";"常州市金坛沃德丰电子科技有限公司"},MATCH(D3524,{"BJ_zhongyu";"JS_WX_liteer";"JS_CZ_wodefeng"},0)),"")</f>
        <v>常州市金坛沃德丰电子科技有限公司</v>
      </c>
      <c r="D3524" s="11" t="str">
        <f>[1]动作!$G3523</f>
        <v>JS_CZ_wodefeng</v>
      </c>
      <c r="E3524" s="11" t="str">
        <f>[1]动作!$D3523</f>
        <v>分系统1BMS3SOC过低一级故障</v>
      </c>
      <c r="F3524" s="11" t="s">
        <v>177</v>
      </c>
      <c r="G3524" s="12">
        <f>[1]动作!$A3523+[1]动作!$B3523</f>
        <v>43208.824490740742</v>
      </c>
      <c r="H3524" s="12"/>
      <c r="I3524" s="11"/>
    </row>
    <row r="3525" spans="1:9" hidden="1" x14ac:dyDescent="0.3">
      <c r="A3525" s="24">
        <v>3523</v>
      </c>
      <c r="B3525" s="11" t="str">
        <f>IFERROR(INDEX({"JSNY-BJ0001-01";"JSNY-JS0022-01";"JSNY-JS0002-01"},MATCH(D3525,{"BJ_zhongyu";"JS_WX_liteer";"JS_CZ_wodefeng"},0)),"")</f>
        <v>JSNY-JS0002-01</v>
      </c>
      <c r="C3525" s="11" t="str">
        <f>IFERROR(INDEX({"北京中裕世纪大酒店";"江苏利特尔绿色包装股份有限公司";"常州市金坛沃德丰电子科技有限公司"},MATCH(D3525,{"BJ_zhongyu";"JS_WX_liteer";"JS_CZ_wodefeng"},0)),"")</f>
        <v>常州市金坛沃德丰电子科技有限公司</v>
      </c>
      <c r="D3525" s="11" t="str">
        <f>[1]动作!$G3524</f>
        <v>JS_CZ_wodefeng</v>
      </c>
      <c r="E3525" s="11" t="str">
        <f>[1]动作!$D3524</f>
        <v>分系统1BMS3SOC过低二级故障</v>
      </c>
      <c r="F3525" s="11" t="s">
        <v>177</v>
      </c>
      <c r="G3525" s="12">
        <f>[1]动作!$A3524+[1]动作!$B3524</f>
        <v>43208.824490740742</v>
      </c>
      <c r="H3525" s="12"/>
      <c r="I3525" s="11"/>
    </row>
    <row r="3526" spans="1:9" hidden="1" x14ac:dyDescent="0.3">
      <c r="A3526" s="24">
        <v>3524</v>
      </c>
      <c r="B3526" s="11" t="str">
        <f>IFERROR(INDEX({"JSNY-BJ0001-01";"JSNY-JS0022-01";"JSNY-JS0002-01"},MATCH(D3526,{"BJ_zhongyu";"JS_WX_liteer";"JS_CZ_wodefeng"},0)),"")</f>
        <v>JSNY-JS0002-01</v>
      </c>
      <c r="C3526" s="11" t="str">
        <f>IFERROR(INDEX({"北京中裕世纪大酒店";"江苏利特尔绿色包装股份有限公司";"常州市金坛沃德丰电子科技有限公司"},MATCH(D3526,{"BJ_zhongyu";"JS_WX_liteer";"JS_CZ_wodefeng"},0)),"")</f>
        <v>常州市金坛沃德丰电子科技有限公司</v>
      </c>
      <c r="D3526" s="11" t="str">
        <f>[1]动作!$G3525</f>
        <v>JS_CZ_wodefeng</v>
      </c>
      <c r="E3526" s="11" t="str">
        <f>[1]动作!$D3525</f>
        <v>分系统1BMS4单体电压过低一级故障</v>
      </c>
      <c r="F3526" s="11" t="s">
        <v>177</v>
      </c>
      <c r="G3526" s="12">
        <f>[1]动作!$A3525+[1]动作!$B3525</f>
        <v>43208.824537037035</v>
      </c>
      <c r="H3526" s="12"/>
      <c r="I3526" s="11"/>
    </row>
    <row r="3527" spans="1:9" hidden="1" x14ac:dyDescent="0.3">
      <c r="A3527" s="24">
        <v>3525</v>
      </c>
      <c r="B3527" s="11" t="str">
        <f>IFERROR(INDEX({"JSNY-BJ0001-01";"JSNY-JS0022-01";"JSNY-JS0002-01"},MATCH(D3527,{"BJ_zhongyu";"JS_WX_liteer";"JS_CZ_wodefeng"},0)),"")</f>
        <v>JSNY-JS0002-01</v>
      </c>
      <c r="C3527" s="11" t="str">
        <f>IFERROR(INDEX({"北京中裕世纪大酒店";"江苏利特尔绿色包装股份有限公司";"常州市金坛沃德丰电子科技有限公司"},MATCH(D3527,{"BJ_zhongyu";"JS_WX_liteer";"JS_CZ_wodefeng"},0)),"")</f>
        <v>常州市金坛沃德丰电子科技有限公司</v>
      </c>
      <c r="D3527" s="11" t="str">
        <f>[1]动作!$G3526</f>
        <v>JS_CZ_wodefeng</v>
      </c>
      <c r="E3527" s="11" t="str">
        <f>[1]动作!$D3526</f>
        <v>分系统1BMS4单体电压过低二级故障</v>
      </c>
      <c r="F3527" s="11" t="s">
        <v>177</v>
      </c>
      <c r="G3527" s="12">
        <f>[1]动作!$A3526+[1]动作!$B3526</f>
        <v>43208.824537037035</v>
      </c>
      <c r="H3527" s="12"/>
      <c r="I3527" s="11"/>
    </row>
    <row r="3528" spans="1:9" hidden="1" x14ac:dyDescent="0.3">
      <c r="A3528" s="24">
        <v>3526</v>
      </c>
      <c r="B3528" s="11" t="str">
        <f>IFERROR(INDEX({"JSNY-BJ0001-01";"JSNY-JS0022-01";"JSNY-JS0002-01"},MATCH(D3528,{"BJ_zhongyu";"JS_WX_liteer";"JS_CZ_wodefeng"},0)),"")</f>
        <v>JSNY-JS0002-01</v>
      </c>
      <c r="C3528" s="11" t="str">
        <f>IFERROR(INDEX({"北京中裕世纪大酒店";"江苏利特尔绿色包装股份有限公司";"常州市金坛沃德丰电子科技有限公司"},MATCH(D3528,{"BJ_zhongyu";"JS_WX_liteer";"JS_CZ_wodefeng"},0)),"")</f>
        <v>常州市金坛沃德丰电子科技有限公司</v>
      </c>
      <c r="D3528" s="11" t="str">
        <f>[1]动作!$G3527</f>
        <v>JS_CZ_wodefeng</v>
      </c>
      <c r="E3528" s="11" t="str">
        <f>[1]动作!$D3527</f>
        <v>分系统1BMS6单体电压过低一级故障</v>
      </c>
      <c r="F3528" s="11" t="s">
        <v>177</v>
      </c>
      <c r="G3528" s="12">
        <f>[1]动作!$A3527+[1]动作!$B3527</f>
        <v>43208.824780092589</v>
      </c>
      <c r="H3528" s="12"/>
      <c r="I3528" s="11"/>
    </row>
    <row r="3529" spans="1:9" hidden="1" x14ac:dyDescent="0.3">
      <c r="A3529" s="24">
        <v>3527</v>
      </c>
      <c r="B3529" s="11" t="str">
        <f>IFERROR(INDEX({"JSNY-BJ0001-01";"JSNY-JS0022-01";"JSNY-JS0002-01"},MATCH(D3529,{"BJ_zhongyu";"JS_WX_liteer";"JS_CZ_wodefeng"},0)),"")</f>
        <v>JSNY-JS0002-01</v>
      </c>
      <c r="C3529" s="11" t="str">
        <f>IFERROR(INDEX({"北京中裕世纪大酒店";"江苏利特尔绿色包装股份有限公司";"常州市金坛沃德丰电子科技有限公司"},MATCH(D3529,{"BJ_zhongyu";"JS_WX_liteer";"JS_CZ_wodefeng"},0)),"")</f>
        <v>常州市金坛沃德丰电子科技有限公司</v>
      </c>
      <c r="D3529" s="11" t="str">
        <f>[1]动作!$G3528</f>
        <v>JS_CZ_wodefeng</v>
      </c>
      <c r="E3529" s="11" t="str">
        <f>[1]动作!$D3528</f>
        <v>分系统1BMS6单体电压过低二级故障</v>
      </c>
      <c r="F3529" s="11" t="s">
        <v>177</v>
      </c>
      <c r="G3529" s="12">
        <f>[1]动作!$A3528+[1]动作!$B3528</f>
        <v>43208.824780092589</v>
      </c>
      <c r="H3529" s="12"/>
      <c r="I3529" s="11"/>
    </row>
    <row r="3530" spans="1:9" hidden="1" x14ac:dyDescent="0.3">
      <c r="A3530" s="24">
        <v>3528</v>
      </c>
      <c r="B3530" s="11" t="str">
        <f>IFERROR(INDEX({"JSNY-BJ0001-01";"JSNY-JS0022-01";"JSNY-JS0002-01"},MATCH(D3530,{"BJ_zhongyu";"JS_WX_liteer";"JS_CZ_wodefeng"},0)),"")</f>
        <v>JSNY-JS0002-01</v>
      </c>
      <c r="C3530" s="11" t="str">
        <f>IFERROR(INDEX({"北京中裕世纪大酒店";"江苏利特尔绿色包装股份有限公司";"常州市金坛沃德丰电子科技有限公司"},MATCH(D3530,{"BJ_zhongyu";"JS_WX_liteer";"JS_CZ_wodefeng"},0)),"")</f>
        <v>常州市金坛沃德丰电子科技有限公司</v>
      </c>
      <c r="D3530" s="11" t="str">
        <f>[1]动作!$G3529</f>
        <v>JS_CZ_wodefeng</v>
      </c>
      <c r="E3530" s="11" t="str">
        <f>[1]动作!$D3529</f>
        <v>分系统1BMS4SOC过低一级故障</v>
      </c>
      <c r="F3530" s="11" t="s">
        <v>177</v>
      </c>
      <c r="G3530" s="12">
        <f>[1]动作!$A3529+[1]动作!$B3529</f>
        <v>43208.825069444443</v>
      </c>
      <c r="H3530" s="12"/>
      <c r="I3530" s="11"/>
    </row>
    <row r="3531" spans="1:9" hidden="1" x14ac:dyDescent="0.3">
      <c r="A3531" s="24">
        <v>3529</v>
      </c>
      <c r="B3531" s="11" t="str">
        <f>IFERROR(INDEX({"JSNY-BJ0001-01";"JSNY-JS0022-01";"JSNY-JS0002-01"},MATCH(D3531,{"BJ_zhongyu";"JS_WX_liteer";"JS_CZ_wodefeng"},0)),"")</f>
        <v>JSNY-JS0002-01</v>
      </c>
      <c r="C3531" s="11" t="str">
        <f>IFERROR(INDEX({"北京中裕世纪大酒店";"江苏利特尔绿色包装股份有限公司";"常州市金坛沃德丰电子科技有限公司"},MATCH(D3531,{"BJ_zhongyu";"JS_WX_liteer";"JS_CZ_wodefeng"},0)),"")</f>
        <v>常州市金坛沃德丰电子科技有限公司</v>
      </c>
      <c r="D3531" s="11" t="str">
        <f>[1]动作!$G3530</f>
        <v>JS_CZ_wodefeng</v>
      </c>
      <c r="E3531" s="11" t="str">
        <f>[1]动作!$D3530</f>
        <v>分系统1BMS4SOC过低二级故障</v>
      </c>
      <c r="F3531" s="11" t="s">
        <v>177</v>
      </c>
      <c r="G3531" s="12">
        <f>[1]动作!$A3530+[1]动作!$B3530</f>
        <v>43208.825069444443</v>
      </c>
      <c r="H3531" s="12"/>
      <c r="I3531" s="11"/>
    </row>
    <row r="3532" spans="1:9" hidden="1" x14ac:dyDescent="0.3">
      <c r="A3532" s="24">
        <v>3530</v>
      </c>
      <c r="B3532" s="11" t="str">
        <f>IFERROR(INDEX({"JSNY-BJ0001-01";"JSNY-JS0022-01";"JSNY-JS0002-01"},MATCH(D3532,{"BJ_zhongyu";"JS_WX_liteer";"JS_CZ_wodefeng"},0)),"")</f>
        <v>JSNY-JS0002-01</v>
      </c>
      <c r="C3532" s="11" t="str">
        <f>IFERROR(INDEX({"北京中裕世纪大酒店";"江苏利特尔绿色包装股份有限公司";"常州市金坛沃德丰电子科技有限公司"},MATCH(D3532,{"BJ_zhongyu";"JS_WX_liteer";"JS_CZ_wodefeng"},0)),"")</f>
        <v>常州市金坛沃德丰电子科技有限公司</v>
      </c>
      <c r="D3532" s="11" t="str">
        <f>[1]动作!$G3531</f>
        <v>JS_CZ_wodefeng</v>
      </c>
      <c r="E3532" s="11" t="str">
        <f>[1]动作!$D3531</f>
        <v>分系统1BMS2SOC过低一级故障</v>
      </c>
      <c r="F3532" s="11" t="s">
        <v>177</v>
      </c>
      <c r="G3532" s="12">
        <f>[1]动作!$A3531+[1]动作!$B3531</f>
        <v>43208.82534722222</v>
      </c>
      <c r="H3532" s="12"/>
      <c r="I3532" s="11"/>
    </row>
    <row r="3533" spans="1:9" hidden="1" x14ac:dyDescent="0.3">
      <c r="A3533" s="24">
        <v>3531</v>
      </c>
      <c r="B3533" s="11" t="str">
        <f>IFERROR(INDEX({"JSNY-BJ0001-01";"JSNY-JS0022-01";"JSNY-JS0002-01"},MATCH(D3533,{"BJ_zhongyu";"JS_WX_liteer";"JS_CZ_wodefeng"},0)),"")</f>
        <v>JSNY-JS0002-01</v>
      </c>
      <c r="C3533" s="11" t="str">
        <f>IFERROR(INDEX({"北京中裕世纪大酒店";"江苏利特尔绿色包装股份有限公司";"常州市金坛沃德丰电子科技有限公司"},MATCH(D3533,{"BJ_zhongyu";"JS_WX_liteer";"JS_CZ_wodefeng"},0)),"")</f>
        <v>常州市金坛沃德丰电子科技有限公司</v>
      </c>
      <c r="D3533" s="11" t="str">
        <f>[1]动作!$G3532</f>
        <v>JS_CZ_wodefeng</v>
      </c>
      <c r="E3533" s="11" t="str">
        <f>[1]动作!$D3532</f>
        <v>分系统1BMS2SOC过低二级故障</v>
      </c>
      <c r="F3533" s="11" t="s">
        <v>177</v>
      </c>
      <c r="G3533" s="12">
        <f>[1]动作!$A3532+[1]动作!$B3532</f>
        <v>43208.82534722222</v>
      </c>
      <c r="H3533" s="12"/>
      <c r="I3533" s="11"/>
    </row>
    <row r="3534" spans="1:9" hidden="1" x14ac:dyDescent="0.3">
      <c r="A3534" s="24">
        <v>3532</v>
      </c>
      <c r="B3534" s="11" t="str">
        <f>IFERROR(INDEX({"JSNY-BJ0001-01";"JSNY-JS0022-01";"JSNY-JS0002-01"},MATCH(D3534,{"BJ_zhongyu";"JS_WX_liteer";"JS_CZ_wodefeng"},0)),"")</f>
        <v>JSNY-JS0002-01</v>
      </c>
      <c r="C3534" s="11" t="str">
        <f>IFERROR(INDEX({"北京中裕世纪大酒店";"江苏利特尔绿色包装股份有限公司";"常州市金坛沃德丰电子科技有限公司"},MATCH(D3534,{"BJ_zhongyu";"JS_WX_liteer";"JS_CZ_wodefeng"},0)),"")</f>
        <v>常州市金坛沃德丰电子科技有限公司</v>
      </c>
      <c r="D3534" s="11" t="str">
        <f>[1]动作!$G3533</f>
        <v>JS_CZ_wodefeng</v>
      </c>
      <c r="E3534" s="11" t="str">
        <f>[1]动作!$D3533</f>
        <v>分系统1BMS1SOC过低一级故障</v>
      </c>
      <c r="F3534" s="11" t="s">
        <v>177</v>
      </c>
      <c r="G3534" s="12">
        <f>[1]动作!$A3533+[1]动作!$B3533</f>
        <v>43208.825925925928</v>
      </c>
      <c r="H3534" s="12"/>
      <c r="I3534" s="11"/>
    </row>
    <row r="3535" spans="1:9" hidden="1" x14ac:dyDescent="0.3">
      <c r="A3535" s="24">
        <v>3533</v>
      </c>
      <c r="B3535" s="11" t="str">
        <f>IFERROR(INDEX({"JSNY-BJ0001-01";"JSNY-JS0022-01";"JSNY-JS0002-01"},MATCH(D3535,{"BJ_zhongyu";"JS_WX_liteer";"JS_CZ_wodefeng"},0)),"")</f>
        <v>JSNY-JS0002-01</v>
      </c>
      <c r="C3535" s="11" t="str">
        <f>IFERROR(INDEX({"北京中裕世纪大酒店";"江苏利特尔绿色包装股份有限公司";"常州市金坛沃德丰电子科技有限公司"},MATCH(D3535,{"BJ_zhongyu";"JS_WX_liteer";"JS_CZ_wodefeng"},0)),"")</f>
        <v>常州市金坛沃德丰电子科技有限公司</v>
      </c>
      <c r="D3535" s="11" t="str">
        <f>[1]动作!$G3534</f>
        <v>JS_CZ_wodefeng</v>
      </c>
      <c r="E3535" s="11" t="str">
        <f>[1]动作!$D3534</f>
        <v>分系统1BMS1SOC过低二级故障</v>
      </c>
      <c r="F3535" s="11" t="s">
        <v>177</v>
      </c>
      <c r="G3535" s="12">
        <f>[1]动作!$A3534+[1]动作!$B3534</f>
        <v>43208.825925925928</v>
      </c>
      <c r="H3535" s="12"/>
      <c r="I3535" s="11"/>
    </row>
    <row r="3536" spans="1:9" hidden="1" x14ac:dyDescent="0.3">
      <c r="A3536" s="24">
        <v>3534</v>
      </c>
      <c r="B3536" s="11" t="str">
        <f>IFERROR(INDEX({"JSNY-BJ0001-01";"JSNY-JS0022-01";"JSNY-JS0002-01"},MATCH(D3536,{"BJ_zhongyu";"JS_WX_liteer";"JS_CZ_wodefeng"},0)),"")</f>
        <v>JSNY-JS0002-01</v>
      </c>
      <c r="C3536" s="11" t="str">
        <f>IFERROR(INDEX({"北京中裕世纪大酒店";"江苏利特尔绿色包装股份有限公司";"常州市金坛沃德丰电子科技有限公司"},MATCH(D3536,{"BJ_zhongyu";"JS_WX_liteer";"JS_CZ_wodefeng"},0)),"")</f>
        <v>常州市金坛沃德丰电子科技有限公司</v>
      </c>
      <c r="D3536" s="11" t="str">
        <f>[1]动作!$G3535</f>
        <v>JS_CZ_wodefeng</v>
      </c>
      <c r="E3536" s="11" t="str">
        <f>[1]动作!$D3535</f>
        <v>分系统1BMS6SOC过低一级故障</v>
      </c>
      <c r="F3536" s="11" t="s">
        <v>177</v>
      </c>
      <c r="G3536" s="12">
        <f>[1]动作!$A3535+[1]动作!$B3535</f>
        <v>43208.827673611115</v>
      </c>
      <c r="H3536" s="12"/>
      <c r="I3536" s="11"/>
    </row>
    <row r="3537" spans="1:9" hidden="1" x14ac:dyDescent="0.3">
      <c r="A3537" s="24">
        <v>3535</v>
      </c>
      <c r="B3537" s="11" t="str">
        <f>IFERROR(INDEX({"JSNY-BJ0001-01";"JSNY-JS0022-01";"JSNY-JS0002-01"},MATCH(D3537,{"BJ_zhongyu";"JS_WX_liteer";"JS_CZ_wodefeng"},0)),"")</f>
        <v>JSNY-JS0002-01</v>
      </c>
      <c r="C3537" s="11" t="str">
        <f>IFERROR(INDEX({"北京中裕世纪大酒店";"江苏利特尔绿色包装股份有限公司";"常州市金坛沃德丰电子科技有限公司"},MATCH(D3537,{"BJ_zhongyu";"JS_WX_liteer";"JS_CZ_wodefeng"},0)),"")</f>
        <v>常州市金坛沃德丰电子科技有限公司</v>
      </c>
      <c r="D3537" s="11" t="str">
        <f>[1]动作!$G3536</f>
        <v>JS_CZ_wodefeng</v>
      </c>
      <c r="E3537" s="11" t="str">
        <f>[1]动作!$D3536</f>
        <v>分系统1BMS6SOC过低二级故障</v>
      </c>
      <c r="F3537" s="11" t="s">
        <v>177</v>
      </c>
      <c r="G3537" s="12">
        <f>[1]动作!$A3536+[1]动作!$B3536</f>
        <v>43208.827673611115</v>
      </c>
      <c r="H3537" s="12"/>
      <c r="I3537" s="11"/>
    </row>
    <row r="3538" spans="1:9" hidden="1" x14ac:dyDescent="0.3">
      <c r="A3538" s="24">
        <v>3536</v>
      </c>
      <c r="B3538" s="11" t="str">
        <f>IFERROR(INDEX({"JSNY-BJ0001-01";"JSNY-JS0022-01";"JSNY-JS0002-01"},MATCH(D3538,{"BJ_zhongyu";"JS_WX_liteer";"JS_CZ_wodefeng"},0)),"")</f>
        <v>JSNY-JS0002-01</v>
      </c>
      <c r="C3538" s="11" t="str">
        <f>IFERROR(INDEX({"北京中裕世纪大酒店";"江苏利特尔绿色包装股份有限公司";"常州市金坛沃德丰电子科技有限公司"},MATCH(D3538,{"BJ_zhongyu";"JS_WX_liteer";"JS_CZ_wodefeng"},0)),"")</f>
        <v>常州市金坛沃德丰电子科技有限公司</v>
      </c>
      <c r="D3538" s="11" t="str">
        <f>[1]动作!$G3537</f>
        <v>JS_CZ_wodefeng</v>
      </c>
      <c r="E3538" s="11" t="str">
        <f>[1]动作!$D3537</f>
        <v>分系统1BMS5SOC过低一级故障</v>
      </c>
      <c r="F3538" s="11" t="s">
        <v>177</v>
      </c>
      <c r="G3538" s="12">
        <f>[1]动作!$A3537+[1]动作!$B3537</f>
        <v>43208.829236111109</v>
      </c>
      <c r="H3538" s="12"/>
      <c r="I3538" s="11"/>
    </row>
    <row r="3539" spans="1:9" hidden="1" x14ac:dyDescent="0.3">
      <c r="A3539" s="24">
        <v>3537</v>
      </c>
      <c r="B3539" s="11" t="str">
        <f>IFERROR(INDEX({"JSNY-BJ0001-01";"JSNY-JS0022-01";"JSNY-JS0002-01"},MATCH(D3539,{"BJ_zhongyu";"JS_WX_liteer";"JS_CZ_wodefeng"},0)),"")</f>
        <v>JSNY-JS0002-01</v>
      </c>
      <c r="C3539" s="11" t="str">
        <f>IFERROR(INDEX({"北京中裕世纪大酒店";"江苏利特尔绿色包装股份有限公司";"常州市金坛沃德丰电子科技有限公司"},MATCH(D3539,{"BJ_zhongyu";"JS_WX_liteer";"JS_CZ_wodefeng"},0)),"")</f>
        <v>常州市金坛沃德丰电子科技有限公司</v>
      </c>
      <c r="D3539" s="11" t="str">
        <f>[1]动作!$G3538</f>
        <v>JS_CZ_wodefeng</v>
      </c>
      <c r="E3539" s="11" t="str">
        <f>[1]动作!$D3538</f>
        <v>分系统1BMS5SOC过低二级故障</v>
      </c>
      <c r="F3539" s="11" t="s">
        <v>177</v>
      </c>
      <c r="G3539" s="12">
        <f>[1]动作!$A3538+[1]动作!$B3538</f>
        <v>43208.829236111109</v>
      </c>
      <c r="H3539" s="12"/>
      <c r="I3539" s="11"/>
    </row>
    <row r="3540" spans="1:9" hidden="1" x14ac:dyDescent="0.3">
      <c r="A3540" s="24">
        <v>3538</v>
      </c>
      <c r="B3540" s="11" t="str">
        <f>IFERROR(INDEX({"JSNY-BJ0001-01";"JSNY-JS0022-01";"JSNY-JS0002-01"},MATCH(D3540,{"BJ_zhongyu";"JS_WX_liteer";"JS_CZ_wodefeng"},0)),"")</f>
        <v>JSNY-JS0002-01</v>
      </c>
      <c r="C3540" s="11" t="str">
        <f>IFERROR(INDEX({"北京中裕世纪大酒店";"江苏利特尔绿色包装股份有限公司";"常州市金坛沃德丰电子科技有限公司"},MATCH(D3540,{"BJ_zhongyu";"JS_WX_liteer";"JS_CZ_wodefeng"},0)),"")</f>
        <v>常州市金坛沃德丰电子科技有限公司</v>
      </c>
      <c r="D3540" s="11" t="str">
        <f>[1]动作!$G3539</f>
        <v>JS_CZ_wodefeng</v>
      </c>
      <c r="E3540" s="11" t="str">
        <f>[1]动作!$D3539</f>
        <v>分系统1告警状态</v>
      </c>
      <c r="F3540" s="11" t="s">
        <v>178</v>
      </c>
      <c r="G3540" s="12">
        <f>[1]动作!$A3539+[1]动作!$B3539</f>
        <v>43208.83016203704</v>
      </c>
      <c r="H3540" s="12"/>
      <c r="I3540" s="11"/>
    </row>
    <row r="3541" spans="1:9" hidden="1" x14ac:dyDescent="0.3">
      <c r="A3541" s="24">
        <v>3539</v>
      </c>
      <c r="B3541" s="11" t="str">
        <f>IFERROR(INDEX({"JSNY-BJ0001-01";"JSNY-JS0022-01";"JSNY-JS0002-01"},MATCH(D3541,{"BJ_zhongyu";"JS_WX_liteer";"JS_CZ_wodefeng"},0)),"")</f>
        <v>JSNY-JS0002-01</v>
      </c>
      <c r="C3541" s="11" t="str">
        <f>IFERROR(INDEX({"北京中裕世纪大酒店";"江苏利特尔绿色包装股份有限公司";"常州市金坛沃德丰电子科技有限公司"},MATCH(D3541,{"BJ_zhongyu";"JS_WX_liteer";"JS_CZ_wodefeng"},0)),"")</f>
        <v>常州市金坛沃德丰电子科技有限公司</v>
      </c>
      <c r="D3541" s="11" t="str">
        <f>[1]动作!$G3540</f>
        <v>JS_CZ_wodefeng</v>
      </c>
      <c r="E3541" s="11" t="str">
        <f>[1]动作!$D3540</f>
        <v>分系统1BCMS2告警状态</v>
      </c>
      <c r="F3541" s="11" t="s">
        <v>177</v>
      </c>
      <c r="G3541" s="12">
        <f>[1]动作!$A3540+[1]动作!$B3540</f>
        <v>43208.83016203704</v>
      </c>
      <c r="H3541" s="12"/>
      <c r="I3541" s="11"/>
    </row>
    <row r="3542" spans="1:9" hidden="1" x14ac:dyDescent="0.3">
      <c r="A3542" s="24">
        <v>3540</v>
      </c>
      <c r="B3542" s="11" t="str">
        <f>IFERROR(INDEX({"JSNY-BJ0001-01";"JSNY-JS0022-01";"JSNY-JS0002-01"},MATCH(D3542,{"BJ_zhongyu";"JS_WX_liteer";"JS_CZ_wodefeng"},0)),"")</f>
        <v>JSNY-JS0002-01</v>
      </c>
      <c r="C3542" s="11" t="str">
        <f>IFERROR(INDEX({"北京中裕世纪大酒店";"江苏利特尔绿色包装股份有限公司";"常州市金坛沃德丰电子科技有限公司"},MATCH(D3542,{"BJ_zhongyu";"JS_WX_liteer";"JS_CZ_wodefeng"},0)),"")</f>
        <v>常州市金坛沃德丰电子科技有限公司</v>
      </c>
      <c r="D3542" s="11" t="str">
        <f>[1]动作!$G3541</f>
        <v>JS_CZ_wodefeng</v>
      </c>
      <c r="E3542" s="11" t="str">
        <f>[1]动作!$D3541</f>
        <v>分系统1BCMS5告警状态</v>
      </c>
      <c r="F3542" s="11" t="s">
        <v>177</v>
      </c>
      <c r="G3542" s="12">
        <f>[1]动作!$A3541+[1]动作!$B3541</f>
        <v>43208.833402777775</v>
      </c>
      <c r="H3542" s="12"/>
      <c r="I3542" s="11"/>
    </row>
    <row r="3543" spans="1:9" hidden="1" x14ac:dyDescent="0.3">
      <c r="A3543" s="24">
        <v>3541</v>
      </c>
      <c r="B3543" s="11" t="str">
        <f>IFERROR(INDEX({"JSNY-BJ0001-01";"JSNY-JS0022-01";"JSNY-JS0002-01"},MATCH(D3543,{"BJ_zhongyu";"JS_WX_liteer";"JS_CZ_wodefeng"},0)),"")</f>
        <v>JSNY-JS0002-01</v>
      </c>
      <c r="C3543" s="11" t="str">
        <f>IFERROR(INDEX({"北京中裕世纪大酒店";"江苏利特尔绿色包装股份有限公司";"常州市金坛沃德丰电子科技有限公司"},MATCH(D3543,{"BJ_zhongyu";"JS_WX_liteer";"JS_CZ_wodefeng"},0)),"")</f>
        <v>常州市金坛沃德丰电子科技有限公司</v>
      </c>
      <c r="D3543" s="11" t="str">
        <f>[1]动作!$G3542</f>
        <v>JS_CZ_wodefeng</v>
      </c>
      <c r="E3543" s="11" t="str">
        <f>[1]动作!$D3542</f>
        <v>分系统1BCMS3告警状态</v>
      </c>
      <c r="F3543" s="11" t="s">
        <v>177</v>
      </c>
      <c r="G3543" s="12">
        <f>[1]动作!$A3542+[1]动作!$B3542</f>
        <v>43208.833761574075</v>
      </c>
      <c r="H3543" s="12"/>
      <c r="I3543" s="11"/>
    </row>
    <row r="3544" spans="1:9" hidden="1" x14ac:dyDescent="0.3">
      <c r="A3544" s="24">
        <v>3542</v>
      </c>
      <c r="B3544" s="11" t="str">
        <f>IFERROR(INDEX({"JSNY-BJ0001-01";"JSNY-JS0022-01";"JSNY-JS0002-01"},MATCH(D3544,{"BJ_zhongyu";"JS_WX_liteer";"JS_CZ_wodefeng"},0)),"")</f>
        <v>JSNY-JS0002-01</v>
      </c>
      <c r="C3544" s="11" t="str">
        <f>IFERROR(INDEX({"北京中裕世纪大酒店";"江苏利特尔绿色包装股份有限公司";"常州市金坛沃德丰电子科技有限公司"},MATCH(D3544,{"BJ_zhongyu";"JS_WX_liteer";"JS_CZ_wodefeng"},0)),"")</f>
        <v>常州市金坛沃德丰电子科技有限公司</v>
      </c>
      <c r="D3544" s="11" t="str">
        <f>[1]动作!$G3543</f>
        <v>JS_CZ_wodefeng</v>
      </c>
      <c r="E3544" s="11" t="str">
        <f>[1]动作!$D3543</f>
        <v>分系统1BCMS1告警状态</v>
      </c>
      <c r="F3544" s="11" t="s">
        <v>177</v>
      </c>
      <c r="G3544" s="12">
        <f>[1]动作!$A3543+[1]动作!$B3543</f>
        <v>43208.834108796298</v>
      </c>
      <c r="H3544" s="12"/>
      <c r="I3544" s="11"/>
    </row>
    <row r="3545" spans="1:9" hidden="1" x14ac:dyDescent="0.3">
      <c r="A3545" s="24">
        <v>3543</v>
      </c>
      <c r="B3545" s="11" t="str">
        <f>IFERROR(INDEX({"JSNY-BJ0001-01";"JSNY-JS0022-01";"JSNY-JS0002-01"},MATCH(D3545,{"BJ_zhongyu";"JS_WX_liteer";"JS_CZ_wodefeng"},0)),"")</f>
        <v>JSNY-JS0002-01</v>
      </c>
      <c r="C3545" s="11" t="str">
        <f>IFERROR(INDEX({"北京中裕世纪大酒店";"江苏利特尔绿色包装股份有限公司";"常州市金坛沃德丰电子科技有限公司"},MATCH(D3545,{"BJ_zhongyu";"JS_WX_liteer";"JS_CZ_wodefeng"},0)),"")</f>
        <v>常州市金坛沃德丰电子科技有限公司</v>
      </c>
      <c r="D3545" s="11" t="str">
        <f>[1]动作!$G3544</f>
        <v>JS_CZ_wodefeng</v>
      </c>
      <c r="E3545" s="11" t="str">
        <f>[1]动作!$D3544</f>
        <v>分系统1BCMS6告警状态</v>
      </c>
      <c r="F3545" s="11" t="s">
        <v>177</v>
      </c>
      <c r="G3545" s="12">
        <f>[1]动作!$A3544+[1]动作!$B3544</f>
        <v>43208.834513888891</v>
      </c>
      <c r="H3545" s="12"/>
      <c r="I3545" s="11"/>
    </row>
    <row r="3546" spans="1:9" hidden="1" x14ac:dyDescent="0.3">
      <c r="A3546" s="24">
        <v>3544</v>
      </c>
      <c r="B3546" s="11" t="str">
        <f>IFERROR(INDEX({"JSNY-BJ0001-01";"JSNY-JS0022-01";"JSNY-JS0002-01"},MATCH(D3546,{"BJ_zhongyu";"JS_WX_liteer";"JS_CZ_wodefeng"},0)),"")</f>
        <v>JSNY-JS0002-01</v>
      </c>
      <c r="C3546" s="11" t="str">
        <f>IFERROR(INDEX({"北京中裕世纪大酒店";"江苏利特尔绿色包装股份有限公司";"常州市金坛沃德丰电子科技有限公司"},MATCH(D3546,{"BJ_zhongyu";"JS_WX_liteer";"JS_CZ_wodefeng"},0)),"")</f>
        <v>常州市金坛沃德丰电子科技有限公司</v>
      </c>
      <c r="D3546" s="11" t="str">
        <f>[1]动作!$G3545</f>
        <v>JS_CZ_wodefeng</v>
      </c>
      <c r="E3546" s="11" t="str">
        <f>[1]动作!$D3545</f>
        <v>分系统1BCMS4告警状态</v>
      </c>
      <c r="F3546" s="11" t="s">
        <v>177</v>
      </c>
      <c r="G3546" s="12">
        <f>[1]动作!$A3545+[1]动作!$B3545</f>
        <v>43208.834687499999</v>
      </c>
      <c r="H3546" s="12"/>
      <c r="I3546" s="11"/>
    </row>
    <row r="3547" spans="1:9" hidden="1" x14ac:dyDescent="0.3">
      <c r="A3547" s="24">
        <v>3545</v>
      </c>
      <c r="B3547" s="11" t="str">
        <f>IFERROR(INDEX({"JSNY-BJ0001-01";"JSNY-JS0022-01";"JSNY-JS0002-01"},MATCH(D3547,{"BJ_zhongyu";"JS_WX_liteer";"JS_CZ_wodefeng"},0)),"")</f>
        <v>JSNY-JS0002-01</v>
      </c>
      <c r="C3547" s="11" t="str">
        <f>IFERROR(INDEX({"北京中裕世纪大酒店";"江苏利特尔绿色包装股份有限公司";"常州市金坛沃德丰电子科技有限公司"},MATCH(D3547,{"BJ_zhongyu";"JS_WX_liteer";"JS_CZ_wodefeng"},0)),"")</f>
        <v>常州市金坛沃德丰电子科技有限公司</v>
      </c>
      <c r="D3547" s="11" t="str">
        <f>[1]动作!$G3546</f>
        <v>JS_CZ_wodefeng</v>
      </c>
      <c r="E3547" s="11" t="str">
        <f>[1]动作!$D3546</f>
        <v>分系统1故障状态</v>
      </c>
      <c r="F3547" s="11" t="s">
        <v>178</v>
      </c>
      <c r="G3547" s="12">
        <f>[1]动作!$A3546+[1]动作!$B3546</f>
        <v>43208.836539351854</v>
      </c>
      <c r="H3547" s="12"/>
      <c r="I3547" s="11"/>
    </row>
    <row r="3548" spans="1:9" hidden="1" x14ac:dyDescent="0.3">
      <c r="A3548" s="24">
        <v>3546</v>
      </c>
      <c r="B3548" s="11" t="str">
        <f>IFERROR(INDEX({"JSNY-BJ0001-01";"JSNY-JS0022-01";"JSNY-JS0002-01"},MATCH(D3548,{"BJ_zhongyu";"JS_WX_liteer";"JS_CZ_wodefeng"},0)),"")</f>
        <v>JSNY-JS0002-01</v>
      </c>
      <c r="C3548" s="11" t="str">
        <f>IFERROR(INDEX({"北京中裕世纪大酒店";"江苏利特尔绿色包装股份有限公司";"常州市金坛沃德丰电子科技有限公司"},MATCH(D3548,{"BJ_zhongyu";"JS_WX_liteer";"JS_CZ_wodefeng"},0)),"")</f>
        <v>常州市金坛沃德丰电子科技有限公司</v>
      </c>
      <c r="D3548" s="11" t="str">
        <f>[1]动作!$G3547</f>
        <v>JS_CZ_wodefeng</v>
      </c>
      <c r="E3548" s="11" t="str">
        <f>[1]动作!$D3547</f>
        <v>分系统1BCMS5故障状态</v>
      </c>
      <c r="F3548" s="11" t="s">
        <v>177</v>
      </c>
      <c r="G3548" s="12">
        <f>[1]动作!$A3547+[1]动作!$B3547</f>
        <v>43208.836539351854</v>
      </c>
      <c r="H3548" s="12"/>
      <c r="I3548" s="11"/>
    </row>
    <row r="3549" spans="1:9" hidden="1" x14ac:dyDescent="0.3">
      <c r="A3549" s="24">
        <v>3547</v>
      </c>
      <c r="B3549" s="11" t="str">
        <f>IFERROR(INDEX({"JSNY-BJ0001-01";"JSNY-JS0022-01";"JSNY-JS0002-01"},MATCH(D3549,{"BJ_zhongyu";"JS_WX_liteer";"JS_CZ_wodefeng"},0)),"")</f>
        <v>JSNY-JS0002-01</v>
      </c>
      <c r="C3549" s="11" t="str">
        <f>IFERROR(INDEX({"北京中裕世纪大酒店";"江苏利特尔绿色包装股份有限公司";"常州市金坛沃德丰电子科技有限公司"},MATCH(D3549,{"BJ_zhongyu";"JS_WX_liteer";"JS_CZ_wodefeng"},0)),"")</f>
        <v>常州市金坛沃德丰电子科技有限公司</v>
      </c>
      <c r="D3549" s="11" t="str">
        <f>[1]动作!$G3548</f>
        <v>JS_CZ_wodefeng</v>
      </c>
      <c r="E3549" s="11" t="str">
        <f>[1]动作!$D3548</f>
        <v>分系统1BMS5单体电压过低一级故障</v>
      </c>
      <c r="F3549" s="11" t="s">
        <v>177</v>
      </c>
      <c r="G3549" s="12">
        <f>[1]动作!$A3548+[1]动作!$B3548</f>
        <v>43208.836539351854</v>
      </c>
      <c r="H3549" s="12"/>
      <c r="I3549" s="11"/>
    </row>
    <row r="3550" spans="1:9" hidden="1" x14ac:dyDescent="0.3">
      <c r="A3550" s="24">
        <v>3548</v>
      </c>
      <c r="B3550" s="11" t="str">
        <f>IFERROR(INDEX({"JSNY-BJ0001-01";"JSNY-JS0022-01";"JSNY-JS0002-01"},MATCH(D3550,{"BJ_zhongyu";"JS_WX_liteer";"JS_CZ_wodefeng"},0)),"")</f>
        <v>JSNY-JS0002-01</v>
      </c>
      <c r="C3550" s="11" t="str">
        <f>IFERROR(INDEX({"北京中裕世纪大酒店";"江苏利特尔绿色包装股份有限公司";"常州市金坛沃德丰电子科技有限公司"},MATCH(D3550,{"BJ_zhongyu";"JS_WX_liteer";"JS_CZ_wodefeng"},0)),"")</f>
        <v>常州市金坛沃德丰电子科技有限公司</v>
      </c>
      <c r="D3550" s="11" t="str">
        <f>[1]动作!$G3549</f>
        <v>JS_CZ_wodefeng</v>
      </c>
      <c r="E3550" s="11" t="str">
        <f>[1]动作!$D3549</f>
        <v>BCMS故障</v>
      </c>
      <c r="F3550" s="11" t="s">
        <v>177</v>
      </c>
      <c r="G3550" s="12">
        <f>[1]动作!$A3549+[1]动作!$B3549</f>
        <v>43208.836539351854</v>
      </c>
      <c r="H3550" s="12"/>
      <c r="I3550" s="11"/>
    </row>
    <row r="3551" spans="1:9" hidden="1" x14ac:dyDescent="0.3">
      <c r="A3551" s="24">
        <v>3549</v>
      </c>
      <c r="B3551" s="11" t="str">
        <f>IFERROR(INDEX({"JSNY-BJ0001-01";"JSNY-JS0022-01";"JSNY-JS0002-01"},MATCH(D3551,{"BJ_zhongyu";"JS_WX_liteer";"JS_CZ_wodefeng"},0)),"")</f>
        <v>JSNY-JS0022-01</v>
      </c>
      <c r="C3551" s="11" t="str">
        <f>IFERROR(INDEX({"北京中裕世纪大酒店";"江苏利特尔绿色包装股份有限公司";"常州市金坛沃德丰电子科技有限公司"},MATCH(D3551,{"BJ_zhongyu";"JS_WX_liteer";"JS_CZ_wodefeng"},0)),"")</f>
        <v>江苏利特尔绿色包装股份有限公司</v>
      </c>
      <c r="D3551" s="11" t="str">
        <f>[1]动作!$G3550</f>
        <v>JS_WX_liteer</v>
      </c>
      <c r="E3551" s="11" t="str">
        <f>[1]动作!$D3550</f>
        <v>分系统1BMS8总电压过低一级故障</v>
      </c>
      <c r="F3551" s="11" t="s">
        <v>177</v>
      </c>
      <c r="G3551" s="12">
        <f>[1]动作!$A3550+[1]动作!$B3550</f>
        <v>43208.854675925926</v>
      </c>
      <c r="H3551" s="12"/>
      <c r="I3551" s="11"/>
    </row>
    <row r="3552" spans="1:9" hidden="1" x14ac:dyDescent="0.3">
      <c r="A3552" s="24">
        <v>3550</v>
      </c>
      <c r="B3552" s="11" t="str">
        <f>IFERROR(INDEX({"JSNY-BJ0001-01";"JSNY-JS0022-01";"JSNY-JS0002-01"},MATCH(D3552,{"BJ_zhongyu";"JS_WX_liteer";"JS_CZ_wodefeng"},0)),"")</f>
        <v>JSNY-JS0022-01</v>
      </c>
      <c r="C3552" s="11" t="str">
        <f>IFERROR(INDEX({"北京中裕世纪大酒店";"江苏利特尔绿色包装股份有限公司";"常州市金坛沃德丰电子科技有限公司"},MATCH(D3552,{"BJ_zhongyu";"JS_WX_liteer";"JS_CZ_wodefeng"},0)),"")</f>
        <v>江苏利特尔绿色包装股份有限公司</v>
      </c>
      <c r="D3552" s="11" t="str">
        <f>[1]动作!$G3551</f>
        <v>JS_WX_liteer</v>
      </c>
      <c r="E3552" s="11" t="str">
        <f>[1]动作!$D3551</f>
        <v>分系统1BMS8总电压过低二级故障</v>
      </c>
      <c r="F3552" s="11" t="s">
        <v>177</v>
      </c>
      <c r="G3552" s="12">
        <f>[1]动作!$A3551+[1]动作!$B3551</f>
        <v>43208.854675925926</v>
      </c>
      <c r="H3552" s="12"/>
      <c r="I3552" s="11"/>
    </row>
    <row r="3553" spans="1:10" hidden="1" x14ac:dyDescent="0.3">
      <c r="A3553" s="24">
        <v>3551</v>
      </c>
      <c r="B3553" s="11" t="str">
        <f>IFERROR(INDEX({"JSNY-BJ0001-01";"JSNY-JS0022-01";"JSNY-JS0002-01"},MATCH(D3553,{"BJ_zhongyu";"JS_WX_liteer";"JS_CZ_wodefeng"},0)),"")</f>
        <v>JSNY-JS0022-01</v>
      </c>
      <c r="C3553" s="11" t="str">
        <f>IFERROR(INDEX({"北京中裕世纪大酒店";"江苏利特尔绿色包装股份有限公司";"常州市金坛沃德丰电子科技有限公司"},MATCH(D3553,{"BJ_zhongyu";"JS_WX_liteer";"JS_CZ_wodefeng"},0)),"")</f>
        <v>江苏利特尔绿色包装股份有限公司</v>
      </c>
      <c r="D3553" s="11" t="str">
        <f>[1]动作!$G3552</f>
        <v>JS_WX_liteer</v>
      </c>
      <c r="E3553" s="11" t="str">
        <f>[1]动作!$D3552</f>
        <v>分系统1BMS9总电压过低一级故障</v>
      </c>
      <c r="F3553" s="11" t="s">
        <v>177</v>
      </c>
      <c r="G3553" s="12">
        <f>[1]动作!$A3552+[1]动作!$B3552</f>
        <v>43208.854722222219</v>
      </c>
      <c r="H3553" s="12"/>
      <c r="I3553" s="11"/>
    </row>
    <row r="3554" spans="1:10" hidden="1" x14ac:dyDescent="0.3">
      <c r="A3554" s="24">
        <v>3552</v>
      </c>
      <c r="B3554" s="11" t="str">
        <f>IFERROR(INDEX({"JSNY-BJ0001-01";"JSNY-JS0022-01";"JSNY-JS0002-01"},MATCH(D3554,{"BJ_zhongyu";"JS_WX_liteer";"JS_CZ_wodefeng"},0)),"")</f>
        <v>JSNY-JS0022-01</v>
      </c>
      <c r="C3554" s="11" t="str">
        <f>IFERROR(INDEX({"北京中裕世纪大酒店";"江苏利特尔绿色包装股份有限公司";"常州市金坛沃德丰电子科技有限公司"},MATCH(D3554,{"BJ_zhongyu";"JS_WX_liteer";"JS_CZ_wodefeng"},0)),"")</f>
        <v>江苏利特尔绿色包装股份有限公司</v>
      </c>
      <c r="D3554" s="11" t="str">
        <f>[1]动作!$G3553</f>
        <v>JS_WX_liteer</v>
      </c>
      <c r="E3554" s="11" t="str">
        <f>[1]动作!$D3553</f>
        <v>分系统1BMS9总电压过低二级故障</v>
      </c>
      <c r="F3554" s="11" t="s">
        <v>177</v>
      </c>
      <c r="G3554" s="12">
        <f>[1]动作!$A3553+[1]动作!$B3553</f>
        <v>43208.854722222219</v>
      </c>
      <c r="H3554" s="12"/>
      <c r="I3554" s="11"/>
    </row>
    <row r="3555" spans="1:10" hidden="1" x14ac:dyDescent="0.3">
      <c r="A3555" s="24">
        <v>3553</v>
      </c>
      <c r="B3555" s="11" t="str">
        <f>IFERROR(INDEX({"JSNY-BJ0001-01";"JSNY-JS0022-01";"JSNY-JS0002-01"},MATCH(D3555,{"BJ_zhongyu";"JS_WX_liteer";"JS_CZ_wodefeng"},0)),"")</f>
        <v>JSNY-JS0022-01</v>
      </c>
      <c r="C3555" s="11" t="str">
        <f>IFERROR(INDEX({"北京中裕世纪大酒店";"江苏利特尔绿色包装股份有限公司";"常州市金坛沃德丰电子科技有限公司"},MATCH(D3555,{"BJ_zhongyu";"JS_WX_liteer";"JS_CZ_wodefeng"},0)),"")</f>
        <v>江苏利特尔绿色包装股份有限公司</v>
      </c>
      <c r="D3555" s="11" t="str">
        <f>[1]动作!$G3554</f>
        <v>JS_WX_liteer</v>
      </c>
      <c r="E3555" s="11" t="str">
        <f>[1]动作!$D3554</f>
        <v>分系统1BMS3总电压过低一级故障</v>
      </c>
      <c r="F3555" s="11" t="s">
        <v>177</v>
      </c>
      <c r="G3555" s="12">
        <f>[1]动作!$A3554+[1]动作!$B3554</f>
        <v>43208.855138888888</v>
      </c>
      <c r="H3555" s="12"/>
      <c r="I3555" s="11"/>
    </row>
    <row r="3556" spans="1:10" hidden="1" x14ac:dyDescent="0.3">
      <c r="A3556" s="24">
        <v>3554</v>
      </c>
      <c r="B3556" s="11" t="str">
        <f>IFERROR(INDEX({"JSNY-BJ0001-01";"JSNY-JS0022-01";"JSNY-JS0002-01"},MATCH(D3556,{"BJ_zhongyu";"JS_WX_liteer";"JS_CZ_wodefeng"},0)),"")</f>
        <v>JSNY-JS0022-01</v>
      </c>
      <c r="C3556" s="11" t="str">
        <f>IFERROR(INDEX({"北京中裕世纪大酒店";"江苏利特尔绿色包装股份有限公司";"常州市金坛沃德丰电子科技有限公司"},MATCH(D3556,{"BJ_zhongyu";"JS_WX_liteer";"JS_CZ_wodefeng"},0)),"")</f>
        <v>江苏利特尔绿色包装股份有限公司</v>
      </c>
      <c r="D3556" s="11" t="str">
        <f>[1]动作!$G3555</f>
        <v>JS_WX_liteer</v>
      </c>
      <c r="E3556" s="11" t="str">
        <f>[1]动作!$D3555</f>
        <v>分系统1BMS3总电压过低二级故障</v>
      </c>
      <c r="F3556" s="11" t="s">
        <v>177</v>
      </c>
      <c r="G3556" s="12">
        <f>[1]动作!$A3555+[1]动作!$B3555</f>
        <v>43208.855138888888</v>
      </c>
      <c r="H3556" s="12"/>
      <c r="I3556" s="11"/>
    </row>
    <row r="3557" spans="1:10" hidden="1" x14ac:dyDescent="0.3">
      <c r="A3557" s="24">
        <v>3555</v>
      </c>
      <c r="B3557" s="11" t="str">
        <f>IFERROR(INDEX({"JSNY-BJ0001-01";"JSNY-JS0022-01";"JSNY-JS0002-01"},MATCH(D3557,{"BJ_zhongyu";"JS_WX_liteer";"JS_CZ_wodefeng"},0)),"")</f>
        <v>JSNY-JS0022-01</v>
      </c>
      <c r="C3557" s="11" t="str">
        <f>IFERROR(INDEX({"北京中裕世纪大酒店";"江苏利特尔绿色包装股份有限公司";"常州市金坛沃德丰电子科技有限公司"},MATCH(D3557,{"BJ_zhongyu";"JS_WX_liteer";"JS_CZ_wodefeng"},0)),"")</f>
        <v>江苏利特尔绿色包装股份有限公司</v>
      </c>
      <c r="D3557" s="11" t="str">
        <f>[1]动作!$G3556</f>
        <v>JS_WX_liteer</v>
      </c>
      <c r="E3557" s="11" t="str">
        <f>[1]动作!$D3556</f>
        <v>分系统1BMS1总电压过低一级故障</v>
      </c>
      <c r="F3557" s="11" t="s">
        <v>177</v>
      </c>
      <c r="G3557" s="12">
        <f>[1]动作!$A3556+[1]动作!$B3556</f>
        <v>43208.855416666665</v>
      </c>
      <c r="H3557" s="12"/>
      <c r="I3557" s="11"/>
    </row>
    <row r="3558" spans="1:10" hidden="1" x14ac:dyDescent="0.3">
      <c r="A3558" s="24">
        <v>3556</v>
      </c>
      <c r="B3558" s="11" t="str">
        <f>IFERROR(INDEX({"JSNY-BJ0001-01";"JSNY-JS0022-01";"JSNY-JS0002-01"},MATCH(D3558,{"BJ_zhongyu";"JS_WX_liteer";"JS_CZ_wodefeng"},0)),"")</f>
        <v>JSNY-JS0022-01</v>
      </c>
      <c r="C3558" s="11" t="str">
        <f>IFERROR(INDEX({"北京中裕世纪大酒店";"江苏利特尔绿色包装股份有限公司";"常州市金坛沃德丰电子科技有限公司"},MATCH(D3558,{"BJ_zhongyu";"JS_WX_liteer";"JS_CZ_wodefeng"},0)),"")</f>
        <v>江苏利特尔绿色包装股份有限公司</v>
      </c>
      <c r="D3558" s="11" t="str">
        <f>[1]动作!$G3557</f>
        <v>JS_WX_liteer</v>
      </c>
      <c r="E3558" s="11" t="str">
        <f>[1]动作!$D3557</f>
        <v>分系统1BMS1总电压过低二级故障</v>
      </c>
      <c r="F3558" s="11" t="s">
        <v>177</v>
      </c>
      <c r="G3558" s="12">
        <f>[1]动作!$A3557+[1]动作!$B3557</f>
        <v>43208.855416666665</v>
      </c>
      <c r="H3558" s="12"/>
      <c r="I3558" s="11"/>
    </row>
    <row r="3559" spans="1:10" hidden="1" x14ac:dyDescent="0.3">
      <c r="A3559" s="24">
        <v>3557</v>
      </c>
      <c r="B3559" s="11" t="str">
        <f>IFERROR(INDEX({"JSNY-BJ0001-01";"JSNY-JS0022-01";"JSNY-JS0002-01"},MATCH(D3559,{"BJ_zhongyu";"JS_WX_liteer";"JS_CZ_wodefeng"},0)),"")</f>
        <v>JSNY-JS0022-01</v>
      </c>
      <c r="C3559" s="11" t="str">
        <f>IFERROR(INDEX({"北京中裕世纪大酒店";"江苏利特尔绿色包装股份有限公司";"常州市金坛沃德丰电子科技有限公司"},MATCH(D3559,{"BJ_zhongyu";"JS_WX_liteer";"JS_CZ_wodefeng"},0)),"")</f>
        <v>江苏利特尔绿色包装股份有限公司</v>
      </c>
      <c r="D3559" s="11" t="str">
        <f>[1]动作!$G3558</f>
        <v>JS_WX_liteer</v>
      </c>
      <c r="E3559" s="11" t="str">
        <f>[1]动作!$D3558</f>
        <v>分系统1BMS4总电压过低一级故障</v>
      </c>
      <c r="F3559" s="11" t="s">
        <v>177</v>
      </c>
      <c r="G3559" s="12">
        <f>[1]动作!$A3558+[1]动作!$B3558</f>
        <v>43208.855486111112</v>
      </c>
      <c r="H3559" s="12"/>
      <c r="I3559" s="11"/>
    </row>
    <row r="3560" spans="1:10" hidden="1" x14ac:dyDescent="0.3">
      <c r="A3560" s="24">
        <v>3558</v>
      </c>
      <c r="B3560" s="11" t="str">
        <f>IFERROR(INDEX({"JSNY-BJ0001-01";"JSNY-JS0022-01";"JSNY-JS0002-01"},MATCH(D3560,{"BJ_zhongyu";"JS_WX_liteer";"JS_CZ_wodefeng"},0)),"")</f>
        <v>JSNY-JS0022-01</v>
      </c>
      <c r="C3560" s="11" t="str">
        <f>IFERROR(INDEX({"北京中裕世纪大酒店";"江苏利特尔绿色包装股份有限公司";"常州市金坛沃德丰电子科技有限公司"},MATCH(D3560,{"BJ_zhongyu";"JS_WX_liteer";"JS_CZ_wodefeng"},0)),"")</f>
        <v>江苏利特尔绿色包装股份有限公司</v>
      </c>
      <c r="D3560" s="11" t="str">
        <f>[1]动作!$G3559</f>
        <v>JS_WX_liteer</v>
      </c>
      <c r="E3560" s="11" t="str">
        <f>[1]动作!$D3559</f>
        <v>分系统1BMS4总电压过低二级故障</v>
      </c>
      <c r="F3560" s="11" t="s">
        <v>177</v>
      </c>
      <c r="G3560" s="12">
        <f>[1]动作!$A3559+[1]动作!$B3559</f>
        <v>43208.855486111112</v>
      </c>
      <c r="H3560" s="12"/>
      <c r="I3560" s="11"/>
    </row>
    <row r="3561" spans="1:10" hidden="1" x14ac:dyDescent="0.3">
      <c r="A3561" s="24">
        <v>3559</v>
      </c>
      <c r="B3561" s="11" t="str">
        <f>IFERROR(INDEX({"JSNY-BJ0001-01";"JSNY-JS0022-01";"JSNY-JS0002-01"},MATCH(D3561,{"BJ_zhongyu";"JS_WX_liteer";"JS_CZ_wodefeng"},0)),"")</f>
        <v>JSNY-JS0022-01</v>
      </c>
      <c r="C3561" s="11" t="str">
        <f>IFERROR(INDEX({"北京中裕世纪大酒店";"江苏利特尔绿色包装股份有限公司";"常州市金坛沃德丰电子科技有限公司"},MATCH(D3561,{"BJ_zhongyu";"JS_WX_liteer";"JS_CZ_wodefeng"},0)),"")</f>
        <v>江苏利特尔绿色包装股份有限公司</v>
      </c>
      <c r="D3561" s="11" t="str">
        <f>[1]动作!$G3560</f>
        <v>JS_WX_liteer</v>
      </c>
      <c r="E3561" s="11" t="str">
        <f>[1]动作!$D3560</f>
        <v>分系统1BMS2总电压过低一级故障</v>
      </c>
      <c r="F3561" s="11" t="s">
        <v>177</v>
      </c>
      <c r="G3561" s="12">
        <f>[1]动作!$A3560+[1]动作!$B3560</f>
        <v>43208.855763888889</v>
      </c>
      <c r="H3561" s="12"/>
      <c r="I3561" s="11"/>
    </row>
    <row r="3562" spans="1:10" hidden="1" x14ac:dyDescent="0.3">
      <c r="A3562" s="24">
        <v>3560</v>
      </c>
      <c r="B3562" s="11" t="str">
        <f>IFERROR(INDEX({"JSNY-BJ0001-01";"JSNY-JS0022-01";"JSNY-JS0002-01"},MATCH(D3562,{"BJ_zhongyu";"JS_WX_liteer";"JS_CZ_wodefeng"},0)),"")</f>
        <v>JSNY-JS0022-01</v>
      </c>
      <c r="C3562" s="11" t="str">
        <f>IFERROR(INDEX({"北京中裕世纪大酒店";"江苏利特尔绿色包装股份有限公司";"常州市金坛沃德丰电子科技有限公司"},MATCH(D3562,{"BJ_zhongyu";"JS_WX_liteer";"JS_CZ_wodefeng"},0)),"")</f>
        <v>江苏利特尔绿色包装股份有限公司</v>
      </c>
      <c r="D3562" s="11" t="str">
        <f>[1]动作!$G3561</f>
        <v>JS_WX_liteer</v>
      </c>
      <c r="E3562" s="11" t="str">
        <f>[1]动作!$D3561</f>
        <v>分系统1BMS2总电压过低二级故障</v>
      </c>
      <c r="F3562" s="11" t="s">
        <v>177</v>
      </c>
      <c r="G3562" s="12">
        <f>[1]动作!$A3561+[1]动作!$B3561</f>
        <v>43208.855763888889</v>
      </c>
      <c r="H3562" s="12"/>
      <c r="I3562" s="11"/>
    </row>
    <row r="3563" spans="1:10" hidden="1" x14ac:dyDescent="0.3">
      <c r="A3563" s="25">
        <v>3561</v>
      </c>
      <c r="B3563" s="26" t="str">
        <f>IFERROR(INDEX({"JSNY-BJ0001-01";"JSNY-JS0022-01";"JSNY-JS0002-01"},MATCH(D3563,{"BJ_zhongyu";"JS_WX_liteer";"JS_CZ_wodefeng"},0)),"")</f>
        <v>JSNY-JS0022-01</v>
      </c>
      <c r="C3563" s="26" t="str">
        <f>IFERROR(INDEX({"北京中裕世纪大酒店";"江苏利特尔绿色包装股份有限公司";"常州市金坛沃德丰电子科技有限公司"},MATCH(D3563,{"BJ_zhongyu";"JS_WX_liteer";"JS_CZ_wodefeng"},0)),"")</f>
        <v>江苏利特尔绿色包装股份有限公司</v>
      </c>
      <c r="D3563" s="11" t="str">
        <f>[1]动作!$G3562</f>
        <v>JS_WX_liteer</v>
      </c>
      <c r="E3563" s="11" t="str">
        <f>[1]动作!$D3562</f>
        <v>分系统1BMS7总电压过低一级故障</v>
      </c>
      <c r="F3563" s="11" t="s">
        <v>177</v>
      </c>
      <c r="G3563" s="12">
        <f>[1]动作!$A3562+[1]动作!$B3562</f>
        <v>43208.855763888889</v>
      </c>
      <c r="H3563" s="12"/>
      <c r="I3563" s="11"/>
    </row>
    <row r="3564" spans="1:10" hidden="1" x14ac:dyDescent="0.3">
      <c r="A3564" s="24">
        <v>3562</v>
      </c>
      <c r="B3564" s="11" t="str">
        <f>IFERROR(INDEX({"JSNY-BJ0001-01";"JSNY-JS0022-01";"JSNY-JS0002-01"},MATCH(D3564,{"BJ_zhongyu";"JS_WX_liteer";"JS_CZ_wodefeng"},0)),"")</f>
        <v>JSNY-JS0022-01</v>
      </c>
      <c r="C3564" s="11" t="str">
        <f>IFERROR(INDEX({"北京中裕世纪大酒店";"江苏利特尔绿色包装股份有限公司";"常州市金坛沃德丰电子科技有限公司"},MATCH(D3564,{"BJ_zhongyu";"JS_WX_liteer";"JS_CZ_wodefeng"},0)),"")</f>
        <v>江苏利特尔绿色包装股份有限公司</v>
      </c>
      <c r="D3564" s="11" t="str">
        <f>[1]动作!$G3563</f>
        <v>JS_WX_liteer</v>
      </c>
      <c r="E3564" s="11" t="str">
        <f>[1]动作!$D3563</f>
        <v>分系统1BMS7总电压过低二级故障</v>
      </c>
      <c r="F3564" s="11" t="s">
        <v>177</v>
      </c>
      <c r="G3564" s="12">
        <f>[1]动作!$A3563+[1]动作!$B3563</f>
        <v>43208.855763888889</v>
      </c>
      <c r="H3564" s="12"/>
      <c r="I3564" s="11"/>
      <c r="J3564" s="34"/>
    </row>
    <row r="3565" spans="1:10" hidden="1" x14ac:dyDescent="0.3">
      <c r="A3565" s="27">
        <v>3563</v>
      </c>
      <c r="B3565" s="28" t="str">
        <f>IFERROR(INDEX({"JSNY-BJ0001-01";"JSNY-JS0022-01";"JSNY-JS0002-01"},MATCH(D3565,{"BJ_zhongyu";"JS_WX_liteer";"JS_CZ_wodefeng"},0)),"")</f>
        <v>JSNY-JS0022-01</v>
      </c>
      <c r="C3565" s="28" t="str">
        <f>IFERROR(INDEX({"北京中裕世纪大酒店";"江苏利特尔绿色包装股份有限公司";"常州市金坛沃德丰电子科技有限公司"},MATCH(D3565,{"BJ_zhongyu";"JS_WX_liteer";"JS_CZ_wodefeng"},0)),"")</f>
        <v>江苏利特尔绿色包装股份有限公司</v>
      </c>
      <c r="D3565" s="11" t="str">
        <f>[1]动作!$G3564</f>
        <v>JS_WX_liteer</v>
      </c>
      <c r="E3565" s="11" t="str">
        <f>[1]动作!$D3564</f>
        <v>分系统1BMS5总电压过低一级故障</v>
      </c>
      <c r="F3565" s="11" t="s">
        <v>177</v>
      </c>
      <c r="G3565" s="12">
        <f>[1]动作!$A3564+[1]动作!$B3564</f>
        <v>43208.856053240743</v>
      </c>
      <c r="H3565" s="12"/>
      <c r="I3565" s="11"/>
    </row>
    <row r="3566" spans="1:10" hidden="1" x14ac:dyDescent="0.3">
      <c r="A3566" s="24">
        <v>3564</v>
      </c>
      <c r="B3566" s="11" t="str">
        <f>IFERROR(INDEX({"JSNY-BJ0001-01";"JSNY-JS0022-01";"JSNY-JS0002-01"},MATCH(D3566,{"BJ_zhongyu";"JS_WX_liteer";"JS_CZ_wodefeng"},0)),"")</f>
        <v>JSNY-JS0022-01</v>
      </c>
      <c r="C3566" s="11" t="str">
        <f>IFERROR(INDEX({"北京中裕世纪大酒店";"江苏利特尔绿色包装股份有限公司";"常州市金坛沃德丰电子科技有限公司"},MATCH(D3566,{"BJ_zhongyu";"JS_WX_liteer";"JS_CZ_wodefeng"},0)),"")</f>
        <v>江苏利特尔绿色包装股份有限公司</v>
      </c>
      <c r="D3566" s="11" t="str">
        <f>[1]动作!$G3565</f>
        <v>JS_WX_liteer</v>
      </c>
      <c r="E3566" s="11" t="str">
        <f>[1]动作!$D3565</f>
        <v>分系统1BMS5总电压过低二级故障</v>
      </c>
      <c r="F3566" s="11" t="s">
        <v>177</v>
      </c>
      <c r="G3566" s="12">
        <f>[1]动作!$A3565+[1]动作!$B3565</f>
        <v>43208.856053240743</v>
      </c>
      <c r="H3566" s="12"/>
      <c r="I3566" s="11"/>
    </row>
    <row r="3567" spans="1:10" hidden="1" x14ac:dyDescent="0.3">
      <c r="A3567" s="24">
        <v>3565</v>
      </c>
      <c r="B3567" s="11" t="str">
        <f>IFERROR(INDEX({"JSNY-BJ0001-01";"JSNY-JS0022-01";"JSNY-JS0002-01"},MATCH(D3567,{"BJ_zhongyu";"JS_WX_liteer";"JS_CZ_wodefeng"},0)),"")</f>
        <v>JSNY-JS0022-01</v>
      </c>
      <c r="C3567" s="11" t="str">
        <f>IFERROR(INDEX({"北京中裕世纪大酒店";"江苏利特尔绿色包装股份有限公司";"常州市金坛沃德丰电子科技有限公司"},MATCH(D3567,{"BJ_zhongyu";"JS_WX_liteer";"JS_CZ_wodefeng"},0)),"")</f>
        <v>江苏利特尔绿色包装股份有限公司</v>
      </c>
      <c r="D3567" s="11" t="str">
        <f>[1]动作!$G3566</f>
        <v>JS_WX_liteer</v>
      </c>
      <c r="E3567" s="11" t="str">
        <f>[1]动作!$D3566</f>
        <v>分系统1BMS6总电压过低一级故障</v>
      </c>
      <c r="F3567" s="11" t="s">
        <v>177</v>
      </c>
      <c r="G3567" s="12">
        <f>[1]动作!$A3566+[1]动作!$B3566</f>
        <v>43208.856053240743</v>
      </c>
      <c r="H3567" s="12"/>
      <c r="I3567" s="11"/>
    </row>
    <row r="3568" spans="1:10" hidden="1" x14ac:dyDescent="0.3">
      <c r="A3568" s="24">
        <v>3566</v>
      </c>
      <c r="B3568" s="11" t="str">
        <f>IFERROR(INDEX({"JSNY-BJ0001-01";"JSNY-JS0022-01";"JSNY-JS0002-01"},MATCH(D3568,{"BJ_zhongyu";"JS_WX_liteer";"JS_CZ_wodefeng"},0)),"")</f>
        <v>JSNY-JS0022-01</v>
      </c>
      <c r="C3568" s="11" t="str">
        <f>IFERROR(INDEX({"北京中裕世纪大酒店";"江苏利特尔绿色包装股份有限公司";"常州市金坛沃德丰电子科技有限公司"},MATCH(D3568,{"BJ_zhongyu";"JS_WX_liteer";"JS_CZ_wodefeng"},0)),"")</f>
        <v>江苏利特尔绿色包装股份有限公司</v>
      </c>
      <c r="D3568" s="11" t="str">
        <f>[1]动作!$G3567</f>
        <v>JS_WX_liteer</v>
      </c>
      <c r="E3568" s="11" t="str">
        <f>[1]动作!$D3567</f>
        <v>分系统1BMS6总电压过低二级故障</v>
      </c>
      <c r="F3568" s="11" t="s">
        <v>177</v>
      </c>
      <c r="G3568" s="12">
        <f>[1]动作!$A3567+[1]动作!$B3567</f>
        <v>43208.856053240743</v>
      </c>
      <c r="H3568" s="12"/>
      <c r="I3568" s="11"/>
    </row>
    <row r="3569" spans="1:9" hidden="1" x14ac:dyDescent="0.3">
      <c r="A3569" s="24">
        <v>3567</v>
      </c>
      <c r="B3569" s="11" t="str">
        <f>IFERROR(INDEX({"JSNY-BJ0001-01";"JSNY-JS0022-01";"JSNY-JS0002-01"},MATCH(D3569,{"BJ_zhongyu";"JS_WX_liteer";"JS_CZ_wodefeng"},0)),"")</f>
        <v>JSNY-JS0022-01</v>
      </c>
      <c r="C3569" s="11" t="str">
        <f>IFERROR(INDEX({"北京中裕世纪大酒店";"江苏利特尔绿色包装股份有限公司";"常州市金坛沃德丰电子科技有限公司"},MATCH(D3569,{"BJ_zhongyu";"JS_WX_liteer";"JS_CZ_wodefeng"},0)),"")</f>
        <v>江苏利特尔绿色包装股份有限公司</v>
      </c>
      <c r="D3569" s="11" t="str">
        <f>[1]动作!$G3568</f>
        <v>JS_WX_liteer</v>
      </c>
      <c r="E3569" s="11" t="str">
        <f>[1]动作!$D3568</f>
        <v>分系统1BMS8SOC过低一级故障</v>
      </c>
      <c r="F3569" s="11" t="s">
        <v>177</v>
      </c>
      <c r="G3569" s="12">
        <f>[1]动作!$A3568+[1]动作!$B3568</f>
        <v>43208.860173611109</v>
      </c>
      <c r="H3569" s="12"/>
      <c r="I3569" s="11"/>
    </row>
    <row r="3570" spans="1:9" hidden="1" x14ac:dyDescent="0.3">
      <c r="A3570" s="24">
        <v>3568</v>
      </c>
      <c r="B3570" s="11" t="str">
        <f>IFERROR(INDEX({"JSNY-BJ0001-01";"JSNY-JS0022-01";"JSNY-JS0002-01"},MATCH(D3570,{"BJ_zhongyu";"JS_WX_liteer";"JS_CZ_wodefeng"},0)),"")</f>
        <v>JSNY-JS0022-01</v>
      </c>
      <c r="C3570" s="11" t="str">
        <f>IFERROR(INDEX({"北京中裕世纪大酒店";"江苏利特尔绿色包装股份有限公司";"常州市金坛沃德丰电子科技有限公司"},MATCH(D3570,{"BJ_zhongyu";"JS_WX_liteer";"JS_CZ_wodefeng"},0)),"")</f>
        <v>江苏利特尔绿色包装股份有限公司</v>
      </c>
      <c r="D3570" s="11" t="str">
        <f>[1]动作!$G3569</f>
        <v>JS_WX_liteer</v>
      </c>
      <c r="E3570" s="11" t="str">
        <f>[1]动作!$D3569</f>
        <v>分系统1BMS8SOC过低二级故障</v>
      </c>
      <c r="F3570" s="11" t="s">
        <v>177</v>
      </c>
      <c r="G3570" s="12">
        <f>[1]动作!$A3569+[1]动作!$B3569</f>
        <v>43208.860173611109</v>
      </c>
      <c r="H3570" s="12"/>
      <c r="I3570" s="11"/>
    </row>
    <row r="3571" spans="1:9" hidden="1" x14ac:dyDescent="0.3">
      <c r="A3571" s="24">
        <v>3569</v>
      </c>
      <c r="B3571" s="11" t="str">
        <f>IFERROR(INDEX({"JSNY-BJ0001-01";"JSNY-JS0022-01";"JSNY-JS0002-01"},MATCH(D3571,{"BJ_zhongyu";"JS_WX_liteer";"JS_CZ_wodefeng"},0)),"")</f>
        <v>JSNY-JS0022-01</v>
      </c>
      <c r="C3571" s="11" t="str">
        <f>IFERROR(INDEX({"北京中裕世纪大酒店";"江苏利特尔绿色包装股份有限公司";"常州市金坛沃德丰电子科技有限公司"},MATCH(D3571,{"BJ_zhongyu";"JS_WX_liteer";"JS_CZ_wodefeng"},0)),"")</f>
        <v>江苏利特尔绿色包装股份有限公司</v>
      </c>
      <c r="D3571" s="11" t="str">
        <f>[1]动作!$G3570</f>
        <v>JS_WX_liteer</v>
      </c>
      <c r="E3571" s="11" t="str">
        <f>[1]动作!$D3570</f>
        <v>分系统1BMS5SOC过低一级故障</v>
      </c>
      <c r="F3571" s="11" t="s">
        <v>177</v>
      </c>
      <c r="G3571" s="12">
        <f>[1]动作!$A3570+[1]动作!$B3570</f>
        <v>43208.860277777778</v>
      </c>
      <c r="H3571" s="12"/>
      <c r="I3571" s="11"/>
    </row>
    <row r="3572" spans="1:9" hidden="1" x14ac:dyDescent="0.3">
      <c r="A3572" s="24">
        <v>3570</v>
      </c>
      <c r="B3572" s="11" t="str">
        <f>IFERROR(INDEX({"JSNY-BJ0001-01";"JSNY-JS0022-01";"JSNY-JS0002-01"},MATCH(D3572,{"BJ_zhongyu";"JS_WX_liteer";"JS_CZ_wodefeng"},0)),"")</f>
        <v>JSNY-JS0022-01</v>
      </c>
      <c r="C3572" s="11" t="str">
        <f>IFERROR(INDEX({"北京中裕世纪大酒店";"江苏利特尔绿色包装股份有限公司";"常州市金坛沃德丰电子科技有限公司"},MATCH(D3572,{"BJ_zhongyu";"JS_WX_liteer";"JS_CZ_wodefeng"},0)),"")</f>
        <v>江苏利特尔绿色包装股份有限公司</v>
      </c>
      <c r="D3572" s="11" t="str">
        <f>[1]动作!$G3571</f>
        <v>JS_WX_liteer</v>
      </c>
      <c r="E3572" s="11" t="str">
        <f>[1]动作!$D3571</f>
        <v>分系统1BMS5SOC过低二级故障</v>
      </c>
      <c r="F3572" s="11" t="s">
        <v>177</v>
      </c>
      <c r="G3572" s="12">
        <f>[1]动作!$A3571+[1]动作!$B3571</f>
        <v>43208.860277777778</v>
      </c>
      <c r="H3572" s="12"/>
      <c r="I3572" s="11"/>
    </row>
    <row r="3573" spans="1:9" hidden="1" x14ac:dyDescent="0.3">
      <c r="A3573" s="24">
        <v>3571</v>
      </c>
      <c r="B3573" s="11" t="str">
        <f>IFERROR(INDEX({"JSNY-BJ0001-01";"JSNY-JS0022-01";"JSNY-JS0002-01"},MATCH(D3573,{"BJ_zhongyu";"JS_WX_liteer";"JS_CZ_wodefeng"},0)),"")</f>
        <v>JSNY-JS0022-01</v>
      </c>
      <c r="C3573" s="11" t="str">
        <f>IFERROR(INDEX({"北京中裕世纪大酒店";"江苏利特尔绿色包装股份有限公司";"常州市金坛沃德丰电子科技有限公司"},MATCH(D3573,{"BJ_zhongyu";"JS_WX_liteer";"JS_CZ_wodefeng"},0)),"")</f>
        <v>江苏利特尔绿色包装股份有限公司</v>
      </c>
      <c r="D3573" s="11" t="str">
        <f>[1]动作!$G3572</f>
        <v>JS_WX_liteer</v>
      </c>
      <c r="E3573" s="11" t="str">
        <f>[1]动作!$D3572</f>
        <v>分系统1BMS3SOC过低一级故障</v>
      </c>
      <c r="F3573" s="11" t="s">
        <v>177</v>
      </c>
      <c r="G3573" s="12">
        <f>[1]动作!$A3572+[1]动作!$B3572</f>
        <v>43208.860636574071</v>
      </c>
      <c r="H3573" s="12"/>
      <c r="I3573" s="11"/>
    </row>
    <row r="3574" spans="1:9" hidden="1" x14ac:dyDescent="0.3">
      <c r="A3574" s="24">
        <v>3572</v>
      </c>
      <c r="B3574" s="11" t="str">
        <f>IFERROR(INDEX({"JSNY-BJ0001-01";"JSNY-JS0022-01";"JSNY-JS0002-01"},MATCH(D3574,{"BJ_zhongyu";"JS_WX_liteer";"JS_CZ_wodefeng"},0)),"")</f>
        <v>JSNY-JS0022-01</v>
      </c>
      <c r="C3574" s="11" t="str">
        <f>IFERROR(INDEX({"北京中裕世纪大酒店";"江苏利特尔绿色包装股份有限公司";"常州市金坛沃德丰电子科技有限公司"},MATCH(D3574,{"BJ_zhongyu";"JS_WX_liteer";"JS_CZ_wodefeng"},0)),"")</f>
        <v>江苏利特尔绿色包装股份有限公司</v>
      </c>
      <c r="D3574" s="11" t="str">
        <f>[1]动作!$G3573</f>
        <v>JS_WX_liteer</v>
      </c>
      <c r="E3574" s="11" t="str">
        <f>[1]动作!$D3573</f>
        <v>分系统1BMS3SOC过低二级故障</v>
      </c>
      <c r="F3574" s="11" t="s">
        <v>177</v>
      </c>
      <c r="G3574" s="12">
        <f>[1]动作!$A3573+[1]动作!$B3573</f>
        <v>43208.860636574071</v>
      </c>
      <c r="H3574" s="12"/>
      <c r="I3574" s="11"/>
    </row>
    <row r="3575" spans="1:9" hidden="1" x14ac:dyDescent="0.3">
      <c r="A3575" s="24">
        <v>3573</v>
      </c>
      <c r="B3575" s="11" t="str">
        <f>IFERROR(INDEX({"JSNY-BJ0001-01";"JSNY-JS0022-01";"JSNY-JS0002-01"},MATCH(D3575,{"BJ_zhongyu";"JS_WX_liteer";"JS_CZ_wodefeng"},0)),"")</f>
        <v>JSNY-JS0022-01</v>
      </c>
      <c r="C3575" s="11" t="str">
        <f>IFERROR(INDEX({"北京中裕世纪大酒店";"江苏利特尔绿色包装股份有限公司";"常州市金坛沃德丰电子科技有限公司"},MATCH(D3575,{"BJ_zhongyu";"JS_WX_liteer";"JS_CZ_wodefeng"},0)),"")</f>
        <v>江苏利特尔绿色包装股份有限公司</v>
      </c>
      <c r="D3575" s="11" t="str">
        <f>[1]动作!$G3574</f>
        <v>JS_WX_liteer</v>
      </c>
      <c r="E3575" s="11" t="str">
        <f>[1]动作!$D3574</f>
        <v>分系统1BMS4SOC过低一级故障</v>
      </c>
      <c r="F3575" s="11" t="s">
        <v>177</v>
      </c>
      <c r="G3575" s="12">
        <f>[1]动作!$A3574+[1]动作!$B3574</f>
        <v>43208.861157407409</v>
      </c>
      <c r="H3575" s="12"/>
      <c r="I3575" s="11"/>
    </row>
    <row r="3576" spans="1:9" hidden="1" x14ac:dyDescent="0.3">
      <c r="A3576" s="24">
        <v>3574</v>
      </c>
      <c r="B3576" s="11" t="str">
        <f>IFERROR(INDEX({"JSNY-BJ0001-01";"JSNY-JS0022-01";"JSNY-JS0002-01"},MATCH(D3576,{"BJ_zhongyu";"JS_WX_liteer";"JS_CZ_wodefeng"},0)),"")</f>
        <v>JSNY-JS0022-01</v>
      </c>
      <c r="C3576" s="11" t="str">
        <f>IFERROR(INDEX({"北京中裕世纪大酒店";"江苏利特尔绿色包装股份有限公司";"常州市金坛沃德丰电子科技有限公司"},MATCH(D3576,{"BJ_zhongyu";"JS_WX_liteer";"JS_CZ_wodefeng"},0)),"")</f>
        <v>江苏利特尔绿色包装股份有限公司</v>
      </c>
      <c r="D3576" s="11" t="str">
        <f>[1]动作!$G3575</f>
        <v>JS_WX_liteer</v>
      </c>
      <c r="E3576" s="11" t="str">
        <f>[1]动作!$D3575</f>
        <v>分系统1BMS4SOC过低二级故障</v>
      </c>
      <c r="F3576" s="11" t="s">
        <v>177</v>
      </c>
      <c r="G3576" s="12">
        <f>[1]动作!$A3575+[1]动作!$B3575</f>
        <v>43208.861157407409</v>
      </c>
      <c r="H3576" s="12"/>
      <c r="I3576" s="11"/>
    </row>
    <row r="3577" spans="1:9" hidden="1" x14ac:dyDescent="0.3">
      <c r="A3577" s="24">
        <v>3575</v>
      </c>
      <c r="B3577" s="11" t="str">
        <f>IFERROR(INDEX({"JSNY-BJ0001-01";"JSNY-JS0022-01";"JSNY-JS0002-01"},MATCH(D3577,{"BJ_zhongyu";"JS_WX_liteer";"JS_CZ_wodefeng"},0)),"")</f>
        <v>JSNY-JS0022-01</v>
      </c>
      <c r="C3577" s="11" t="str">
        <f>IFERROR(INDEX({"北京中裕世纪大酒店";"江苏利特尔绿色包装股份有限公司";"常州市金坛沃德丰电子科技有限公司"},MATCH(D3577,{"BJ_zhongyu";"JS_WX_liteer";"JS_CZ_wodefeng"},0)),"")</f>
        <v>江苏利特尔绿色包装股份有限公司</v>
      </c>
      <c r="D3577" s="11" t="str">
        <f>[1]动作!$G3576</f>
        <v>JS_WX_liteer</v>
      </c>
      <c r="E3577" s="11" t="str">
        <f>[1]动作!$D3576</f>
        <v>分系统1BMS7SOC过低一级故障</v>
      </c>
      <c r="F3577" s="11" t="s">
        <v>177</v>
      </c>
      <c r="G3577" s="12">
        <f>[1]动作!$A3576+[1]动作!$B3576</f>
        <v>43208.862604166665</v>
      </c>
      <c r="H3577" s="12"/>
      <c r="I3577" s="11"/>
    </row>
    <row r="3578" spans="1:9" hidden="1" x14ac:dyDescent="0.3">
      <c r="A3578" s="24">
        <v>3576</v>
      </c>
      <c r="B3578" s="11" t="str">
        <f>IFERROR(INDEX({"JSNY-BJ0001-01";"JSNY-JS0022-01";"JSNY-JS0002-01"},MATCH(D3578,{"BJ_zhongyu";"JS_WX_liteer";"JS_CZ_wodefeng"},0)),"")</f>
        <v>JSNY-JS0022-01</v>
      </c>
      <c r="C3578" s="11" t="str">
        <f>IFERROR(INDEX({"北京中裕世纪大酒店";"江苏利特尔绿色包装股份有限公司";"常州市金坛沃德丰电子科技有限公司"},MATCH(D3578,{"BJ_zhongyu";"JS_WX_liteer";"JS_CZ_wodefeng"},0)),"")</f>
        <v>江苏利特尔绿色包装股份有限公司</v>
      </c>
      <c r="D3578" s="11" t="str">
        <f>[1]动作!$G3577</f>
        <v>JS_WX_liteer</v>
      </c>
      <c r="E3578" s="11" t="str">
        <f>[1]动作!$D3577</f>
        <v>分系统1BMS7SOC过低二级故障</v>
      </c>
      <c r="F3578" s="11" t="s">
        <v>177</v>
      </c>
      <c r="G3578" s="12">
        <f>[1]动作!$A3577+[1]动作!$B3577</f>
        <v>43208.862604166665</v>
      </c>
      <c r="H3578" s="12"/>
      <c r="I3578" s="11"/>
    </row>
    <row r="3579" spans="1:9" hidden="1" x14ac:dyDescent="0.3">
      <c r="A3579" s="24">
        <v>3577</v>
      </c>
      <c r="B3579" s="11" t="str">
        <f>IFERROR(INDEX({"JSNY-BJ0001-01";"JSNY-JS0022-01";"JSNY-JS0002-01"},MATCH(D3579,{"BJ_zhongyu";"JS_WX_liteer";"JS_CZ_wodefeng"},0)),"")</f>
        <v>JSNY-JS0022-01</v>
      </c>
      <c r="C3579" s="11" t="str">
        <f>IFERROR(INDEX({"北京中裕世纪大酒店";"江苏利特尔绿色包装股份有限公司";"常州市金坛沃德丰电子科技有限公司"},MATCH(D3579,{"BJ_zhongyu";"JS_WX_liteer";"JS_CZ_wodefeng"},0)),"")</f>
        <v>江苏利特尔绿色包装股份有限公司</v>
      </c>
      <c r="D3579" s="11" t="str">
        <f>[1]动作!$G3578</f>
        <v>JS_WX_liteer</v>
      </c>
      <c r="E3579" s="11" t="str">
        <f>[1]动作!$D3578</f>
        <v>分系统1BMS6SOC过低一级故障</v>
      </c>
      <c r="F3579" s="11" t="s">
        <v>177</v>
      </c>
      <c r="G3579" s="12">
        <f>[1]动作!$A3578+[1]动作!$B3578</f>
        <v>43208.863587962966</v>
      </c>
      <c r="H3579" s="12"/>
      <c r="I3579" s="11"/>
    </row>
    <row r="3580" spans="1:9" hidden="1" x14ac:dyDescent="0.3">
      <c r="A3580" s="24">
        <v>3578</v>
      </c>
      <c r="B3580" s="11" t="str">
        <f>IFERROR(INDEX({"JSNY-BJ0001-01";"JSNY-JS0022-01";"JSNY-JS0002-01"},MATCH(D3580,{"BJ_zhongyu";"JS_WX_liteer";"JS_CZ_wodefeng"},0)),"")</f>
        <v>JSNY-JS0022-01</v>
      </c>
      <c r="C3580" s="11" t="str">
        <f>IFERROR(INDEX({"北京中裕世纪大酒店";"江苏利特尔绿色包装股份有限公司";"常州市金坛沃德丰电子科技有限公司"},MATCH(D3580,{"BJ_zhongyu";"JS_WX_liteer";"JS_CZ_wodefeng"},0)),"")</f>
        <v>江苏利特尔绿色包装股份有限公司</v>
      </c>
      <c r="D3580" s="11" t="str">
        <f>[1]动作!$G3579</f>
        <v>JS_WX_liteer</v>
      </c>
      <c r="E3580" s="11" t="str">
        <f>[1]动作!$D3579</f>
        <v>分系统1BMS6SOC过低二级故障</v>
      </c>
      <c r="F3580" s="11" t="s">
        <v>177</v>
      </c>
      <c r="G3580" s="12">
        <f>[1]动作!$A3579+[1]动作!$B3579</f>
        <v>43208.863587962966</v>
      </c>
      <c r="H3580" s="12"/>
      <c r="I3580" s="11"/>
    </row>
    <row r="3581" spans="1:9" hidden="1" x14ac:dyDescent="0.3">
      <c r="A3581" s="24">
        <v>3579</v>
      </c>
      <c r="B3581" s="11" t="str">
        <f>IFERROR(INDEX({"JSNY-BJ0001-01";"JSNY-JS0022-01";"JSNY-JS0002-01"},MATCH(D3581,{"BJ_zhongyu";"JS_WX_liteer";"JS_CZ_wodefeng"},0)),"")</f>
        <v>JSNY-JS0022-01</v>
      </c>
      <c r="C3581" s="11" t="str">
        <f>IFERROR(INDEX({"北京中裕世纪大酒店";"江苏利特尔绿色包装股份有限公司";"常州市金坛沃德丰电子科技有限公司"},MATCH(D3581,{"BJ_zhongyu";"JS_WX_liteer";"JS_CZ_wodefeng"},0)),"")</f>
        <v>江苏利特尔绿色包装股份有限公司</v>
      </c>
      <c r="D3581" s="11" t="str">
        <f>[1]动作!$G3580</f>
        <v>JS_WX_liteer</v>
      </c>
      <c r="E3581" s="11" t="str">
        <f>[1]动作!$D3580</f>
        <v>分系统1BMS9SOC过低一级故障</v>
      </c>
      <c r="F3581" s="11" t="s">
        <v>177</v>
      </c>
      <c r="G3581" s="12">
        <f>[1]动作!$A3580+[1]动作!$B3580</f>
        <v>43208.864629629628</v>
      </c>
      <c r="H3581" s="12"/>
      <c r="I3581" s="11"/>
    </row>
    <row r="3582" spans="1:9" hidden="1" x14ac:dyDescent="0.3">
      <c r="A3582" s="24">
        <v>3580</v>
      </c>
      <c r="B3582" s="11" t="str">
        <f>IFERROR(INDEX({"JSNY-BJ0001-01";"JSNY-JS0022-01";"JSNY-JS0002-01"},MATCH(D3582,{"BJ_zhongyu";"JS_WX_liteer";"JS_CZ_wodefeng"},0)),"")</f>
        <v>JSNY-JS0022-01</v>
      </c>
      <c r="C3582" s="11" t="str">
        <f>IFERROR(INDEX({"北京中裕世纪大酒店";"江苏利特尔绿色包装股份有限公司";"常州市金坛沃德丰电子科技有限公司"},MATCH(D3582,{"BJ_zhongyu";"JS_WX_liteer";"JS_CZ_wodefeng"},0)),"")</f>
        <v>江苏利特尔绿色包装股份有限公司</v>
      </c>
      <c r="D3582" s="11" t="str">
        <f>[1]动作!$G3581</f>
        <v>JS_WX_liteer</v>
      </c>
      <c r="E3582" s="11" t="str">
        <f>[1]动作!$D3581</f>
        <v>分系统1BMS9SOC过低二级故障</v>
      </c>
      <c r="F3582" s="11" t="s">
        <v>177</v>
      </c>
      <c r="G3582" s="12">
        <f>[1]动作!$A3581+[1]动作!$B3581</f>
        <v>43208.864629629628</v>
      </c>
      <c r="H3582" s="12"/>
      <c r="I3582" s="11"/>
    </row>
    <row r="3583" spans="1:9" hidden="1" x14ac:dyDescent="0.3">
      <c r="A3583" s="24">
        <v>3581</v>
      </c>
      <c r="B3583" s="11" t="str">
        <f>IFERROR(INDEX({"JSNY-BJ0001-01";"JSNY-JS0022-01";"JSNY-JS0002-01"},MATCH(D3583,{"BJ_zhongyu";"JS_WX_liteer";"JS_CZ_wodefeng"},0)),"")</f>
        <v>JSNY-JS0022-01</v>
      </c>
      <c r="C3583" s="11" t="str">
        <f>IFERROR(INDEX({"北京中裕世纪大酒店";"江苏利特尔绿色包装股份有限公司";"常州市金坛沃德丰电子科技有限公司"},MATCH(D3583,{"BJ_zhongyu";"JS_WX_liteer";"JS_CZ_wodefeng"},0)),"")</f>
        <v>江苏利特尔绿色包装股份有限公司</v>
      </c>
      <c r="D3583" s="11" t="str">
        <f>[1]动作!$G3582</f>
        <v>JS_WX_liteer</v>
      </c>
      <c r="E3583" s="11" t="str">
        <f>[1]动作!$D3582</f>
        <v>分系统1BMS2SOC过低一级故障</v>
      </c>
      <c r="F3583" s="11" t="s">
        <v>177</v>
      </c>
      <c r="G3583" s="12">
        <f>[1]动作!$A3582+[1]动作!$B3582</f>
        <v>43208.864687499998</v>
      </c>
      <c r="H3583" s="12"/>
      <c r="I3583" s="11"/>
    </row>
    <row r="3584" spans="1:9" hidden="1" x14ac:dyDescent="0.3">
      <c r="A3584" s="24">
        <v>3582</v>
      </c>
      <c r="B3584" s="11" t="str">
        <f>IFERROR(INDEX({"JSNY-BJ0001-01";"JSNY-JS0022-01";"JSNY-JS0002-01"},MATCH(D3584,{"BJ_zhongyu";"JS_WX_liteer";"JS_CZ_wodefeng"},0)),"")</f>
        <v>JSNY-JS0022-01</v>
      </c>
      <c r="C3584" s="11" t="str">
        <f>IFERROR(INDEX({"北京中裕世纪大酒店";"江苏利特尔绿色包装股份有限公司";"常州市金坛沃德丰电子科技有限公司"},MATCH(D3584,{"BJ_zhongyu";"JS_WX_liteer";"JS_CZ_wodefeng"},0)),"")</f>
        <v>江苏利特尔绿色包装股份有限公司</v>
      </c>
      <c r="D3584" s="11" t="str">
        <f>[1]动作!$G3583</f>
        <v>JS_WX_liteer</v>
      </c>
      <c r="E3584" s="11" t="str">
        <f>[1]动作!$D3583</f>
        <v>分系统1BMS2SOC过低二级故障</v>
      </c>
      <c r="F3584" s="11" t="s">
        <v>177</v>
      </c>
      <c r="G3584" s="12">
        <f>[1]动作!$A3583+[1]动作!$B3583</f>
        <v>43208.864687499998</v>
      </c>
      <c r="H3584" s="12"/>
      <c r="I3584" s="11"/>
    </row>
    <row r="3585" spans="1:9" hidden="1" x14ac:dyDescent="0.3">
      <c r="A3585" s="24">
        <v>3583</v>
      </c>
      <c r="B3585" s="11" t="str">
        <f>IFERROR(INDEX({"JSNY-BJ0001-01";"JSNY-JS0022-01";"JSNY-JS0002-01"},MATCH(D3585,{"BJ_zhongyu";"JS_WX_liteer";"JS_CZ_wodefeng"},0)),"")</f>
        <v>JSNY-JS0022-01</v>
      </c>
      <c r="C3585" s="11" t="str">
        <f>IFERROR(INDEX({"北京中裕世纪大酒店";"江苏利特尔绿色包装股份有限公司";"常州市金坛沃德丰电子科技有限公司"},MATCH(D3585,{"BJ_zhongyu";"JS_WX_liteer";"JS_CZ_wodefeng"},0)),"")</f>
        <v>江苏利特尔绿色包装股份有限公司</v>
      </c>
      <c r="D3585" s="11" t="str">
        <f>[1]动作!$G3584</f>
        <v>JS_WX_liteer</v>
      </c>
      <c r="E3585" s="11" t="str">
        <f>[1]动作!$D3584</f>
        <v>分系统1BMS8单体电压过低一级故障</v>
      </c>
      <c r="F3585" s="11" t="s">
        <v>177</v>
      </c>
      <c r="G3585" s="12">
        <f>[1]动作!$A3584+[1]动作!$B3584</f>
        <v>43208.864976851852</v>
      </c>
      <c r="H3585" s="12"/>
      <c r="I3585" s="11"/>
    </row>
    <row r="3586" spans="1:9" hidden="1" x14ac:dyDescent="0.3">
      <c r="A3586" s="24">
        <v>3584</v>
      </c>
      <c r="B3586" s="11" t="str">
        <f>IFERROR(INDEX({"JSNY-BJ0001-01";"JSNY-JS0022-01";"JSNY-JS0002-01"},MATCH(D3586,{"BJ_zhongyu";"JS_WX_liteer";"JS_CZ_wodefeng"},0)),"")</f>
        <v>JSNY-JS0022-01</v>
      </c>
      <c r="C3586" s="11" t="str">
        <f>IFERROR(INDEX({"北京中裕世纪大酒店";"江苏利特尔绿色包装股份有限公司";"常州市金坛沃德丰电子科技有限公司"},MATCH(D3586,{"BJ_zhongyu";"JS_WX_liteer";"JS_CZ_wodefeng"},0)),"")</f>
        <v>江苏利特尔绿色包装股份有限公司</v>
      </c>
      <c r="D3586" s="11" t="str">
        <f>[1]动作!$G3585</f>
        <v>JS_WX_liteer</v>
      </c>
      <c r="E3586" s="11" t="str">
        <f>[1]动作!$D3585</f>
        <v>分系统1BMS8单体电压过低二级故障</v>
      </c>
      <c r="F3586" s="11" t="s">
        <v>177</v>
      </c>
      <c r="G3586" s="12">
        <f>[1]动作!$A3585+[1]动作!$B3585</f>
        <v>43208.864976851852</v>
      </c>
      <c r="H3586" s="12"/>
      <c r="I3586" s="11"/>
    </row>
    <row r="3587" spans="1:9" hidden="1" x14ac:dyDescent="0.3">
      <c r="A3587" s="24">
        <v>3585</v>
      </c>
      <c r="B3587" s="11" t="str">
        <f>IFERROR(INDEX({"JSNY-BJ0001-01";"JSNY-JS0022-01";"JSNY-JS0002-01"},MATCH(D3587,{"BJ_zhongyu";"JS_WX_liteer";"JS_CZ_wodefeng"},0)),"")</f>
        <v>JSNY-JS0022-01</v>
      </c>
      <c r="C3587" s="11" t="str">
        <f>IFERROR(INDEX({"北京中裕世纪大酒店";"江苏利特尔绿色包装股份有限公司";"常州市金坛沃德丰电子科技有限公司"},MATCH(D3587,{"BJ_zhongyu";"JS_WX_liteer";"JS_CZ_wodefeng"},0)),"")</f>
        <v>江苏利特尔绿色包装股份有限公司</v>
      </c>
      <c r="D3587" s="11" t="str">
        <f>[1]动作!$G3586</f>
        <v>JS_WX_liteer</v>
      </c>
      <c r="E3587" s="11" t="str">
        <f>[1]动作!$D3586</f>
        <v>分系统1BMS9单体电压过低一级故障</v>
      </c>
      <c r="F3587" s="11" t="s">
        <v>177</v>
      </c>
      <c r="G3587" s="12">
        <f>[1]动作!$A3586+[1]动作!$B3586</f>
        <v>43208.865266203706</v>
      </c>
      <c r="H3587" s="12"/>
      <c r="I3587" s="11"/>
    </row>
    <row r="3588" spans="1:9" hidden="1" x14ac:dyDescent="0.3">
      <c r="A3588" s="24">
        <v>3586</v>
      </c>
      <c r="B3588" s="11" t="str">
        <f>IFERROR(INDEX({"JSNY-BJ0001-01";"JSNY-JS0022-01";"JSNY-JS0002-01"},MATCH(D3588,{"BJ_zhongyu";"JS_WX_liteer";"JS_CZ_wodefeng"},0)),"")</f>
        <v>JSNY-JS0022-01</v>
      </c>
      <c r="C3588" s="11" t="str">
        <f>IFERROR(INDEX({"北京中裕世纪大酒店";"江苏利特尔绿色包装股份有限公司";"常州市金坛沃德丰电子科技有限公司"},MATCH(D3588,{"BJ_zhongyu";"JS_WX_liteer";"JS_CZ_wodefeng"},0)),"")</f>
        <v>江苏利特尔绿色包装股份有限公司</v>
      </c>
      <c r="D3588" s="11" t="str">
        <f>[1]动作!$G3587</f>
        <v>JS_WX_liteer</v>
      </c>
      <c r="E3588" s="11" t="str">
        <f>[1]动作!$D3587</f>
        <v>分系统1BMS9单体电压过低二级故障</v>
      </c>
      <c r="F3588" s="11" t="s">
        <v>177</v>
      </c>
      <c r="G3588" s="12">
        <f>[1]动作!$A3587+[1]动作!$B3587</f>
        <v>43208.865266203706</v>
      </c>
      <c r="H3588" s="12"/>
      <c r="I3588" s="11"/>
    </row>
    <row r="3589" spans="1:9" hidden="1" x14ac:dyDescent="0.3">
      <c r="A3589" s="24">
        <v>3587</v>
      </c>
      <c r="B3589" s="11" t="str">
        <f>IFERROR(INDEX({"JSNY-BJ0001-01";"JSNY-JS0022-01";"JSNY-JS0002-01"},MATCH(D3589,{"BJ_zhongyu";"JS_WX_liteer";"JS_CZ_wodefeng"},0)),"")</f>
        <v>JSNY-JS0022-01</v>
      </c>
      <c r="C3589" s="11" t="str">
        <f>IFERROR(INDEX({"北京中裕世纪大酒店";"江苏利特尔绿色包装股份有限公司";"常州市金坛沃德丰电子科技有限公司"},MATCH(D3589,{"BJ_zhongyu";"JS_WX_liteer";"JS_CZ_wodefeng"},0)),"")</f>
        <v>江苏利特尔绿色包装股份有限公司</v>
      </c>
      <c r="D3589" s="11" t="str">
        <f>[1]动作!$G3588</f>
        <v>JS_WX_liteer</v>
      </c>
      <c r="E3589" s="11" t="str">
        <f>[1]动作!$D3588</f>
        <v>分系统1BMS3单体电压过低一级故障</v>
      </c>
      <c r="F3589" s="11" t="s">
        <v>177</v>
      </c>
      <c r="G3589" s="12">
        <f>[1]动作!$A3588+[1]动作!$B3588</f>
        <v>43208.865960648145</v>
      </c>
      <c r="H3589" s="12"/>
      <c r="I3589" s="11"/>
    </row>
    <row r="3590" spans="1:9" hidden="1" x14ac:dyDescent="0.3">
      <c r="A3590" s="24">
        <v>3588</v>
      </c>
      <c r="B3590" s="11" t="str">
        <f>IFERROR(INDEX({"JSNY-BJ0001-01";"JSNY-JS0022-01";"JSNY-JS0002-01"},MATCH(D3590,{"BJ_zhongyu";"JS_WX_liteer";"JS_CZ_wodefeng"},0)),"")</f>
        <v>JSNY-JS0022-01</v>
      </c>
      <c r="C3590" s="11" t="str">
        <f>IFERROR(INDEX({"北京中裕世纪大酒店";"江苏利特尔绿色包装股份有限公司";"常州市金坛沃德丰电子科技有限公司"},MATCH(D3590,{"BJ_zhongyu";"JS_WX_liteer";"JS_CZ_wodefeng"},0)),"")</f>
        <v>江苏利特尔绿色包装股份有限公司</v>
      </c>
      <c r="D3590" s="11" t="str">
        <f>[1]动作!$G3589</f>
        <v>JS_WX_liteer</v>
      </c>
      <c r="E3590" s="11" t="str">
        <f>[1]动作!$D3589</f>
        <v>分系统1BMS3单体电压过低二级故障</v>
      </c>
      <c r="F3590" s="11" t="s">
        <v>177</v>
      </c>
      <c r="G3590" s="12">
        <f>[1]动作!$A3589+[1]动作!$B3589</f>
        <v>43208.865960648145</v>
      </c>
      <c r="H3590" s="12"/>
      <c r="I3590" s="11"/>
    </row>
    <row r="3591" spans="1:9" hidden="1" x14ac:dyDescent="0.3">
      <c r="A3591" s="24">
        <v>3589</v>
      </c>
      <c r="B3591" s="11" t="str">
        <f>IFERROR(INDEX({"JSNY-BJ0001-01";"JSNY-JS0022-01";"JSNY-JS0002-01"},MATCH(D3591,{"BJ_zhongyu";"JS_WX_liteer";"JS_CZ_wodefeng"},0)),"")</f>
        <v>JSNY-JS0022-01</v>
      </c>
      <c r="C3591" s="11" t="str">
        <f>IFERROR(INDEX({"北京中裕世纪大酒店";"江苏利特尔绿色包装股份有限公司";"常州市金坛沃德丰电子科技有限公司"},MATCH(D3591,{"BJ_zhongyu";"JS_WX_liteer";"JS_CZ_wodefeng"},0)),"")</f>
        <v>江苏利特尔绿色包装股份有限公司</v>
      </c>
      <c r="D3591" s="11" t="str">
        <f>[1]动作!$G3590</f>
        <v>JS_WX_liteer</v>
      </c>
      <c r="E3591" s="11" t="str">
        <f>[1]动作!$D3590</f>
        <v>分系统1BMS1单体电压过低一级故障</v>
      </c>
      <c r="F3591" s="11" t="s">
        <v>177</v>
      </c>
      <c r="G3591" s="12">
        <f>[1]动作!$A3590+[1]动作!$B3590</f>
        <v>43208.866481481484</v>
      </c>
      <c r="H3591" s="12"/>
      <c r="I3591" s="11"/>
    </row>
    <row r="3592" spans="1:9" hidden="1" x14ac:dyDescent="0.3">
      <c r="A3592" s="24">
        <v>3590</v>
      </c>
      <c r="B3592" s="11" t="str">
        <f>IFERROR(INDEX({"JSNY-BJ0001-01";"JSNY-JS0022-01";"JSNY-JS0002-01"},MATCH(D3592,{"BJ_zhongyu";"JS_WX_liteer";"JS_CZ_wodefeng"},0)),"")</f>
        <v>JSNY-JS0022-01</v>
      </c>
      <c r="C3592" s="11" t="str">
        <f>IFERROR(INDEX({"北京中裕世纪大酒店";"江苏利特尔绿色包装股份有限公司";"常州市金坛沃德丰电子科技有限公司"},MATCH(D3592,{"BJ_zhongyu";"JS_WX_liteer";"JS_CZ_wodefeng"},0)),"")</f>
        <v>江苏利特尔绿色包装股份有限公司</v>
      </c>
      <c r="D3592" s="11" t="str">
        <f>[1]动作!$G3591</f>
        <v>JS_WX_liteer</v>
      </c>
      <c r="E3592" s="11" t="str">
        <f>[1]动作!$D3591</f>
        <v>分系统1BMS1单体电压过低二级故障</v>
      </c>
      <c r="F3592" s="11" t="s">
        <v>177</v>
      </c>
      <c r="G3592" s="12">
        <f>[1]动作!$A3591+[1]动作!$B3591</f>
        <v>43208.866481481484</v>
      </c>
      <c r="H3592" s="12"/>
      <c r="I3592" s="11"/>
    </row>
    <row r="3593" spans="1:9" hidden="1" x14ac:dyDescent="0.3">
      <c r="A3593" s="24">
        <v>3591</v>
      </c>
      <c r="B3593" s="11" t="str">
        <f>IFERROR(INDEX({"JSNY-BJ0001-01";"JSNY-JS0022-01";"JSNY-JS0002-01"},MATCH(D3593,{"BJ_zhongyu";"JS_WX_liteer";"JS_CZ_wodefeng"},0)),"")</f>
        <v>JSNY-JS0022-01</v>
      </c>
      <c r="C3593" s="11" t="str">
        <f>IFERROR(INDEX({"北京中裕世纪大酒店";"江苏利特尔绿色包装股份有限公司";"常州市金坛沃德丰电子科技有限公司"},MATCH(D3593,{"BJ_zhongyu";"JS_WX_liteer";"JS_CZ_wodefeng"},0)),"")</f>
        <v>江苏利特尔绿色包装股份有限公司</v>
      </c>
      <c r="D3593" s="11" t="str">
        <f>[1]动作!$G3592</f>
        <v>JS_WX_liteer</v>
      </c>
      <c r="E3593" s="11" t="str">
        <f>[1]动作!$D3592</f>
        <v>分系统1BMS1SOC过低一级故障</v>
      </c>
      <c r="F3593" s="11" t="s">
        <v>177</v>
      </c>
      <c r="G3593" s="12">
        <f>[1]动作!$A3592+[1]动作!$B3592</f>
        <v>43208.866828703707</v>
      </c>
      <c r="H3593" s="12"/>
      <c r="I3593" s="11"/>
    </row>
    <row r="3594" spans="1:9" hidden="1" x14ac:dyDescent="0.3">
      <c r="A3594" s="24">
        <v>3592</v>
      </c>
      <c r="B3594" s="11" t="str">
        <f>IFERROR(INDEX({"JSNY-BJ0001-01";"JSNY-JS0022-01";"JSNY-JS0002-01"},MATCH(D3594,{"BJ_zhongyu";"JS_WX_liteer";"JS_CZ_wodefeng"},0)),"")</f>
        <v>JSNY-JS0022-01</v>
      </c>
      <c r="C3594" s="11" t="str">
        <f>IFERROR(INDEX({"北京中裕世纪大酒店";"江苏利特尔绿色包装股份有限公司";"常州市金坛沃德丰电子科技有限公司"},MATCH(D3594,{"BJ_zhongyu";"JS_WX_liteer";"JS_CZ_wodefeng"},0)),"")</f>
        <v>江苏利特尔绿色包装股份有限公司</v>
      </c>
      <c r="D3594" s="11" t="str">
        <f>[1]动作!$G3593</f>
        <v>JS_WX_liteer</v>
      </c>
      <c r="E3594" s="11" t="str">
        <f>[1]动作!$D3593</f>
        <v>分系统1BMS1SOC过低二级故障</v>
      </c>
      <c r="F3594" s="11" t="s">
        <v>177</v>
      </c>
      <c r="G3594" s="12">
        <f>[1]动作!$A3593+[1]动作!$B3593</f>
        <v>43208.866828703707</v>
      </c>
      <c r="H3594" s="12"/>
      <c r="I3594" s="11"/>
    </row>
    <row r="3595" spans="1:9" hidden="1" x14ac:dyDescent="0.3">
      <c r="A3595" s="24">
        <v>3593</v>
      </c>
      <c r="B3595" s="11" t="str">
        <f>IFERROR(INDEX({"JSNY-BJ0001-01";"JSNY-JS0022-01";"JSNY-JS0002-01"},MATCH(D3595,{"BJ_zhongyu";"JS_WX_liteer";"JS_CZ_wodefeng"},0)),"")</f>
        <v>JSNY-JS0022-01</v>
      </c>
      <c r="C3595" s="11" t="str">
        <f>IFERROR(INDEX({"北京中裕世纪大酒店";"江苏利特尔绿色包装股份有限公司";"常州市金坛沃德丰电子科技有限公司"},MATCH(D3595,{"BJ_zhongyu";"JS_WX_liteer";"JS_CZ_wodefeng"},0)),"")</f>
        <v>江苏利特尔绿色包装股份有限公司</v>
      </c>
      <c r="D3595" s="11" t="str">
        <f>[1]动作!$G3594</f>
        <v>JS_WX_liteer</v>
      </c>
      <c r="E3595" s="11" t="str">
        <f>[1]动作!$D3594</f>
        <v>分系统1BMS4单体电压过低一级故障</v>
      </c>
      <c r="F3595" s="11" t="s">
        <v>177</v>
      </c>
      <c r="G3595" s="12">
        <f>[1]动作!$A3594+[1]动作!$B3594</f>
        <v>43208.866944444446</v>
      </c>
      <c r="H3595" s="12"/>
      <c r="I3595" s="11"/>
    </row>
    <row r="3596" spans="1:9" hidden="1" x14ac:dyDescent="0.3">
      <c r="A3596" s="24">
        <v>3594</v>
      </c>
      <c r="B3596" s="11" t="str">
        <f>IFERROR(INDEX({"JSNY-BJ0001-01";"JSNY-JS0022-01";"JSNY-JS0002-01"},MATCH(D3596,{"BJ_zhongyu";"JS_WX_liteer";"JS_CZ_wodefeng"},0)),"")</f>
        <v>JSNY-JS0022-01</v>
      </c>
      <c r="C3596" s="11" t="str">
        <f>IFERROR(INDEX({"北京中裕世纪大酒店";"江苏利特尔绿色包装股份有限公司";"常州市金坛沃德丰电子科技有限公司"},MATCH(D3596,{"BJ_zhongyu";"JS_WX_liteer";"JS_CZ_wodefeng"},0)),"")</f>
        <v>江苏利特尔绿色包装股份有限公司</v>
      </c>
      <c r="D3596" s="11" t="str">
        <f>[1]动作!$G3595</f>
        <v>JS_WX_liteer</v>
      </c>
      <c r="E3596" s="11" t="str">
        <f>[1]动作!$D3595</f>
        <v>分系统1BMS4单体电压过低二级故障</v>
      </c>
      <c r="F3596" s="11" t="s">
        <v>177</v>
      </c>
      <c r="G3596" s="12">
        <f>[1]动作!$A3595+[1]动作!$B3595</f>
        <v>43208.866944444446</v>
      </c>
      <c r="H3596" s="12"/>
      <c r="I3596" s="11"/>
    </row>
    <row r="3597" spans="1:9" hidden="1" x14ac:dyDescent="0.3">
      <c r="A3597" s="24">
        <v>3595</v>
      </c>
      <c r="B3597" s="11" t="str">
        <f>IFERROR(INDEX({"JSNY-BJ0001-01";"JSNY-JS0022-01";"JSNY-JS0002-01"},MATCH(D3597,{"BJ_zhongyu";"JS_WX_liteer";"JS_CZ_wodefeng"},0)),"")</f>
        <v>JSNY-JS0022-01</v>
      </c>
      <c r="C3597" s="11" t="str">
        <f>IFERROR(INDEX({"北京中裕世纪大酒店";"江苏利特尔绿色包装股份有限公司";"常州市金坛沃德丰电子科技有限公司"},MATCH(D3597,{"BJ_zhongyu";"JS_WX_liteer";"JS_CZ_wodefeng"},0)),"")</f>
        <v>江苏利特尔绿色包装股份有限公司</v>
      </c>
      <c r="D3597" s="11" t="str">
        <f>[1]动作!$G3596</f>
        <v>JS_WX_liteer</v>
      </c>
      <c r="E3597" s="11" t="str">
        <f>[1]动作!$D3596</f>
        <v>分系统1BMS7单体电压过低一级故障</v>
      </c>
      <c r="F3597" s="11" t="s">
        <v>177</v>
      </c>
      <c r="G3597" s="12">
        <f>[1]动作!$A3596+[1]动作!$B3596</f>
        <v>43208.867523148147</v>
      </c>
      <c r="H3597" s="12"/>
      <c r="I3597" s="11"/>
    </row>
    <row r="3598" spans="1:9" hidden="1" x14ac:dyDescent="0.3">
      <c r="A3598" s="24">
        <v>3596</v>
      </c>
      <c r="B3598" s="11" t="str">
        <f>IFERROR(INDEX({"JSNY-BJ0001-01";"JSNY-JS0022-01";"JSNY-JS0002-01"},MATCH(D3598,{"BJ_zhongyu";"JS_WX_liteer";"JS_CZ_wodefeng"},0)),"")</f>
        <v>JSNY-JS0022-01</v>
      </c>
      <c r="C3598" s="11" t="str">
        <f>IFERROR(INDEX({"北京中裕世纪大酒店";"江苏利特尔绿色包装股份有限公司";"常州市金坛沃德丰电子科技有限公司"},MATCH(D3598,{"BJ_zhongyu";"JS_WX_liteer";"JS_CZ_wodefeng"},0)),"")</f>
        <v>江苏利特尔绿色包装股份有限公司</v>
      </c>
      <c r="D3598" s="11" t="str">
        <f>[1]动作!$G3597</f>
        <v>JS_WX_liteer</v>
      </c>
      <c r="E3598" s="11" t="str">
        <f>[1]动作!$D3597</f>
        <v>分系统1BMS7单体电压过低二级故障</v>
      </c>
      <c r="F3598" s="11" t="s">
        <v>177</v>
      </c>
      <c r="G3598" s="12">
        <f>[1]动作!$A3597+[1]动作!$B3597</f>
        <v>43208.867523148147</v>
      </c>
      <c r="H3598" s="12"/>
      <c r="I3598" s="11"/>
    </row>
    <row r="3599" spans="1:9" hidden="1" x14ac:dyDescent="0.3">
      <c r="A3599" s="24">
        <v>3597</v>
      </c>
      <c r="B3599" s="11" t="str">
        <f>IFERROR(INDEX({"JSNY-BJ0001-01";"JSNY-JS0022-01";"JSNY-JS0002-01"},MATCH(D3599,{"BJ_zhongyu";"JS_WX_liteer";"JS_CZ_wodefeng"},0)),"")</f>
        <v>JSNY-JS0022-01</v>
      </c>
      <c r="C3599" s="11" t="str">
        <f>IFERROR(INDEX({"北京中裕世纪大酒店";"江苏利特尔绿色包装股份有限公司";"常州市金坛沃德丰电子科技有限公司"},MATCH(D3599,{"BJ_zhongyu";"JS_WX_liteer";"JS_CZ_wodefeng"},0)),"")</f>
        <v>江苏利特尔绿色包装股份有限公司</v>
      </c>
      <c r="D3599" s="11" t="str">
        <f>[1]动作!$G3598</f>
        <v>JS_WX_liteer</v>
      </c>
      <c r="E3599" s="11" t="str">
        <f>[1]动作!$D3598</f>
        <v>分系统1BMS2单体电压过低一级故障</v>
      </c>
      <c r="F3599" s="11" t="s">
        <v>177</v>
      </c>
      <c r="G3599" s="12">
        <f>[1]动作!$A3598+[1]动作!$B3598</f>
        <v>43208.867638888885</v>
      </c>
      <c r="H3599" s="12"/>
      <c r="I3599" s="11"/>
    </row>
    <row r="3600" spans="1:9" hidden="1" x14ac:dyDescent="0.3">
      <c r="A3600" s="24">
        <v>3598</v>
      </c>
      <c r="B3600" s="11" t="str">
        <f>IFERROR(INDEX({"JSNY-BJ0001-01";"JSNY-JS0022-01";"JSNY-JS0002-01"},MATCH(D3600,{"BJ_zhongyu";"JS_WX_liteer";"JS_CZ_wodefeng"},0)),"")</f>
        <v>JSNY-JS0022-01</v>
      </c>
      <c r="C3600" s="11" t="str">
        <f>IFERROR(INDEX({"北京中裕世纪大酒店";"江苏利特尔绿色包装股份有限公司";"常州市金坛沃德丰电子科技有限公司"},MATCH(D3600,{"BJ_zhongyu";"JS_WX_liteer";"JS_CZ_wodefeng"},0)),"")</f>
        <v>江苏利特尔绿色包装股份有限公司</v>
      </c>
      <c r="D3600" s="11" t="str">
        <f>[1]动作!$G3599</f>
        <v>JS_WX_liteer</v>
      </c>
      <c r="E3600" s="11" t="str">
        <f>[1]动作!$D3599</f>
        <v>分系统1BMS2单体电压过低二级故障</v>
      </c>
      <c r="F3600" s="11" t="s">
        <v>177</v>
      </c>
      <c r="G3600" s="12">
        <f>[1]动作!$A3599+[1]动作!$B3599</f>
        <v>43208.867638888885</v>
      </c>
      <c r="H3600" s="12"/>
      <c r="I3600" s="11"/>
    </row>
    <row r="3601" spans="1:9" hidden="1" x14ac:dyDescent="0.3">
      <c r="A3601" s="24">
        <v>3599</v>
      </c>
      <c r="B3601" s="11" t="str">
        <f>IFERROR(INDEX({"JSNY-BJ0001-01";"JSNY-JS0022-01";"JSNY-JS0002-01"},MATCH(D3601,{"BJ_zhongyu";"JS_WX_liteer";"JS_CZ_wodefeng"},0)),"")</f>
        <v>JSNY-JS0022-01</v>
      </c>
      <c r="C3601" s="11" t="str">
        <f>IFERROR(INDEX({"北京中裕世纪大酒店";"江苏利特尔绿色包装股份有限公司";"常州市金坛沃德丰电子科技有限公司"},MATCH(D3601,{"BJ_zhongyu";"JS_WX_liteer";"JS_CZ_wodefeng"},0)),"")</f>
        <v>江苏利特尔绿色包装股份有限公司</v>
      </c>
      <c r="D3601" s="11" t="str">
        <f>[1]动作!$G3600</f>
        <v>JS_WX_liteer</v>
      </c>
      <c r="E3601" s="11" t="str">
        <f>[1]动作!$D3600</f>
        <v>分系统1BMS5单体电压过低一级故障</v>
      </c>
      <c r="F3601" s="11" t="s">
        <v>177</v>
      </c>
      <c r="G3601" s="12">
        <f>[1]动作!$A3600+[1]动作!$B3600</f>
        <v>43208.867986111109</v>
      </c>
      <c r="H3601" s="12"/>
      <c r="I3601" s="11"/>
    </row>
    <row r="3602" spans="1:9" hidden="1" x14ac:dyDescent="0.3">
      <c r="A3602" s="24">
        <v>3600</v>
      </c>
      <c r="B3602" s="11" t="str">
        <f>IFERROR(INDEX({"JSNY-BJ0001-01";"JSNY-JS0022-01";"JSNY-JS0002-01"},MATCH(D3602,{"BJ_zhongyu";"JS_WX_liteer";"JS_CZ_wodefeng"},0)),"")</f>
        <v>JSNY-JS0022-01</v>
      </c>
      <c r="C3602" s="11" t="str">
        <f>IFERROR(INDEX({"北京中裕世纪大酒店";"江苏利特尔绿色包装股份有限公司";"常州市金坛沃德丰电子科技有限公司"},MATCH(D3602,{"BJ_zhongyu";"JS_WX_liteer";"JS_CZ_wodefeng"},0)),"")</f>
        <v>江苏利特尔绿色包装股份有限公司</v>
      </c>
      <c r="D3602" s="11" t="str">
        <f>[1]动作!$G3601</f>
        <v>JS_WX_liteer</v>
      </c>
      <c r="E3602" s="11" t="str">
        <f>[1]动作!$D3601</f>
        <v>分系统1BMS5单体电压过低二级故障</v>
      </c>
      <c r="F3602" s="11" t="s">
        <v>177</v>
      </c>
      <c r="G3602" s="12">
        <f>[1]动作!$A3601+[1]动作!$B3601</f>
        <v>43208.867986111109</v>
      </c>
      <c r="H3602" s="12"/>
      <c r="I3602" s="11"/>
    </row>
    <row r="3603" spans="1:9" hidden="1" x14ac:dyDescent="0.3">
      <c r="A3603" s="24">
        <v>3601</v>
      </c>
      <c r="B3603" s="11" t="str">
        <f>IFERROR(INDEX({"JSNY-BJ0001-01";"JSNY-JS0022-01";"JSNY-JS0002-01"},MATCH(D3603,{"BJ_zhongyu";"JS_WX_liteer";"JS_CZ_wodefeng"},0)),"")</f>
        <v>JSNY-JS0022-01</v>
      </c>
      <c r="C3603" s="11" t="str">
        <f>IFERROR(INDEX({"北京中裕世纪大酒店";"江苏利特尔绿色包装股份有限公司";"常州市金坛沃德丰电子科技有限公司"},MATCH(D3603,{"BJ_zhongyu";"JS_WX_liteer";"JS_CZ_wodefeng"},0)),"")</f>
        <v>江苏利特尔绿色包装股份有限公司</v>
      </c>
      <c r="D3603" s="11" t="str">
        <f>[1]动作!$G3602</f>
        <v>JS_WX_liteer</v>
      </c>
      <c r="E3603" s="11" t="str">
        <f>[1]动作!$D3602</f>
        <v>分系统1BMS6单体电压过低一级故障</v>
      </c>
      <c r="F3603" s="11" t="s">
        <v>177</v>
      </c>
      <c r="G3603" s="12">
        <f>[1]动作!$A3602+[1]动作!$B3602</f>
        <v>43208.868217592593</v>
      </c>
      <c r="H3603" s="12"/>
      <c r="I3603" s="11"/>
    </row>
    <row r="3604" spans="1:9" hidden="1" x14ac:dyDescent="0.3">
      <c r="A3604" s="24">
        <v>3602</v>
      </c>
      <c r="B3604" s="11" t="str">
        <f>IFERROR(INDEX({"JSNY-BJ0001-01";"JSNY-JS0022-01";"JSNY-JS0002-01"},MATCH(D3604,{"BJ_zhongyu";"JS_WX_liteer";"JS_CZ_wodefeng"},0)),"")</f>
        <v>JSNY-JS0022-01</v>
      </c>
      <c r="C3604" s="11" t="str">
        <f>IFERROR(INDEX({"北京中裕世纪大酒店";"江苏利特尔绿色包装股份有限公司";"常州市金坛沃德丰电子科技有限公司"},MATCH(D3604,{"BJ_zhongyu";"JS_WX_liteer";"JS_CZ_wodefeng"},0)),"")</f>
        <v>江苏利特尔绿色包装股份有限公司</v>
      </c>
      <c r="D3604" s="11" t="str">
        <f>[1]动作!$G3603</f>
        <v>JS_WX_liteer</v>
      </c>
      <c r="E3604" s="11" t="str">
        <f>[1]动作!$D3603</f>
        <v>分系统1BMS6单体电压过低二级故障</v>
      </c>
      <c r="F3604" s="11" t="s">
        <v>177</v>
      </c>
      <c r="G3604" s="12">
        <f>[1]动作!$A3603+[1]动作!$B3603</f>
        <v>43208.868217592593</v>
      </c>
      <c r="H3604" s="12"/>
      <c r="I3604" s="11"/>
    </row>
    <row r="3605" spans="1:9" hidden="1" x14ac:dyDescent="0.3">
      <c r="A3605" s="24">
        <v>3603</v>
      </c>
      <c r="B3605" s="11" t="str">
        <f>IFERROR(INDEX({"JSNY-BJ0001-01";"JSNY-JS0022-01";"JSNY-JS0002-01"},MATCH(D3605,{"BJ_zhongyu";"JS_WX_liteer";"JS_CZ_wodefeng"},0)),"")</f>
        <v>JSNY-JS0002-01</v>
      </c>
      <c r="C3605" s="11" t="str">
        <f>IFERROR(INDEX({"北京中裕世纪大酒店";"江苏利特尔绿色包装股份有限公司";"常州市金坛沃德丰电子科技有限公司"},MATCH(D3605,{"BJ_zhongyu";"JS_WX_liteer";"JS_CZ_wodefeng"},0)),"")</f>
        <v>常州市金坛沃德丰电子科技有限公司</v>
      </c>
      <c r="D3605" s="11" t="str">
        <f>[1]动作!$G3604</f>
        <v>JS_CZ_wodefeng</v>
      </c>
      <c r="E3605" s="11" t="str">
        <f>[1]动作!$D3604</f>
        <v>分系统1BCMS5告警状态</v>
      </c>
      <c r="F3605" s="11" t="s">
        <v>177</v>
      </c>
      <c r="G3605" s="12">
        <f>[1]动作!$A3604+[1]动作!$B3604</f>
        <v>43208.872731481482</v>
      </c>
      <c r="H3605" s="12"/>
      <c r="I3605" s="11"/>
    </row>
    <row r="3606" spans="1:9" hidden="1" x14ac:dyDescent="0.3">
      <c r="A3606" s="24">
        <v>3604</v>
      </c>
      <c r="B3606" s="11" t="str">
        <f>IFERROR(INDEX({"JSNY-BJ0001-01";"JSNY-JS0022-01";"JSNY-JS0002-01"},MATCH(D3606,{"BJ_zhongyu";"JS_WX_liteer";"JS_CZ_wodefeng"},0)),"")</f>
        <v>JSNY-JS0002-01</v>
      </c>
      <c r="C3606" s="11" t="str">
        <f>IFERROR(INDEX({"北京中裕世纪大酒店";"江苏利特尔绿色包装股份有限公司";"常州市金坛沃德丰电子科技有限公司"},MATCH(D3606,{"BJ_zhongyu";"JS_WX_liteer";"JS_CZ_wodefeng"},0)),"")</f>
        <v>常州市金坛沃德丰电子科技有限公司</v>
      </c>
      <c r="D3606" s="11" t="str">
        <f>[1]动作!$G3605</f>
        <v>JS_CZ_wodefeng</v>
      </c>
      <c r="E3606" s="11" t="str">
        <f>[1]动作!$D3605</f>
        <v>分系统1BMS5单体电压过低二级故障</v>
      </c>
      <c r="F3606" s="11" t="s">
        <v>177</v>
      </c>
      <c r="G3606" s="12">
        <f>[1]动作!$A3605+[1]动作!$B3605</f>
        <v>43208.872731481482</v>
      </c>
      <c r="H3606" s="12"/>
      <c r="I3606" s="11"/>
    </row>
    <row r="3607" spans="1:9" hidden="1" x14ac:dyDescent="0.3">
      <c r="A3607" s="24">
        <v>3605</v>
      </c>
      <c r="B3607" s="11" t="str">
        <f>IFERROR(INDEX({"JSNY-BJ0001-01";"JSNY-JS0022-01";"JSNY-JS0002-01"},MATCH(D3607,{"BJ_zhongyu";"JS_WX_liteer";"JS_CZ_wodefeng"},0)),"")</f>
        <v>JSNY-JS0002-01</v>
      </c>
      <c r="C3607" s="11" t="str">
        <f>IFERROR(INDEX({"北京中裕世纪大酒店";"江苏利特尔绿色包装股份有限公司";"常州市金坛沃德丰电子科技有限公司"},MATCH(D3607,{"BJ_zhongyu";"JS_WX_liteer";"JS_CZ_wodefeng"},0)),"")</f>
        <v>常州市金坛沃德丰电子科技有限公司</v>
      </c>
      <c r="D3607" s="11" t="str">
        <f>[1]动作!$G3606</f>
        <v>JS_CZ_wodefeng</v>
      </c>
      <c r="E3607" s="11" t="str">
        <f>[1]动作!$D3606</f>
        <v>分系统1BMS4SOC过低二级故障</v>
      </c>
      <c r="F3607" s="11" t="s">
        <v>177</v>
      </c>
      <c r="G3607" s="12">
        <f>[1]动作!$A3606+[1]动作!$B3606</f>
        <v>43208.893877314818</v>
      </c>
      <c r="H3607" s="12"/>
      <c r="I3607" s="11"/>
    </row>
    <row r="3608" spans="1:9" hidden="1" x14ac:dyDescent="0.3">
      <c r="A3608" s="24">
        <v>3606</v>
      </c>
      <c r="B3608" s="11" t="str">
        <f>IFERROR(INDEX({"JSNY-BJ0001-01";"JSNY-JS0022-01";"JSNY-JS0002-01"},MATCH(D3608,{"BJ_zhongyu";"JS_WX_liteer";"JS_CZ_wodefeng"},0)),"")</f>
        <v>JSNY-JS0002-01</v>
      </c>
      <c r="C3608" s="11" t="str">
        <f>IFERROR(INDEX({"北京中裕世纪大酒店";"江苏利特尔绿色包装股份有限公司";"常州市金坛沃德丰电子科技有限公司"},MATCH(D3608,{"BJ_zhongyu";"JS_WX_liteer";"JS_CZ_wodefeng"},0)),"")</f>
        <v>常州市金坛沃德丰电子科技有限公司</v>
      </c>
      <c r="D3608" s="11" t="str">
        <f>[1]动作!$G3607</f>
        <v>JS_CZ_wodefeng</v>
      </c>
      <c r="E3608" s="11" t="str">
        <f>[1]动作!$D3607</f>
        <v>分系统1BMS5SOC过低二级故障</v>
      </c>
      <c r="F3608" s="11" t="s">
        <v>177</v>
      </c>
      <c r="G3608" s="12">
        <f>[1]动作!$A3607+[1]动作!$B3607</f>
        <v>43208.894166666665</v>
      </c>
      <c r="H3608" s="12"/>
      <c r="I3608" s="11"/>
    </row>
    <row r="3609" spans="1:9" hidden="1" x14ac:dyDescent="0.3">
      <c r="A3609" s="24">
        <v>3607</v>
      </c>
      <c r="B3609" s="11" t="str">
        <f>IFERROR(INDEX({"JSNY-BJ0001-01";"JSNY-JS0022-01";"JSNY-JS0002-01"},MATCH(D3609,{"BJ_zhongyu";"JS_WX_liteer";"JS_CZ_wodefeng"},0)),"")</f>
        <v>JSNY-JS0002-01</v>
      </c>
      <c r="C3609" s="11" t="str">
        <f>IFERROR(INDEX({"北京中裕世纪大酒店";"江苏利特尔绿色包装股份有限公司";"常州市金坛沃德丰电子科技有限公司"},MATCH(D3609,{"BJ_zhongyu";"JS_WX_liteer";"JS_CZ_wodefeng"},0)),"")</f>
        <v>常州市金坛沃德丰电子科技有限公司</v>
      </c>
      <c r="D3609" s="11" t="str">
        <f>[1]动作!$G3608</f>
        <v>JS_CZ_wodefeng</v>
      </c>
      <c r="E3609" s="11" t="str">
        <f>[1]动作!$D3608</f>
        <v>分系统1BMS1SOC过低二级故障</v>
      </c>
      <c r="F3609" s="11" t="s">
        <v>177</v>
      </c>
      <c r="G3609" s="12">
        <f>[1]动作!$A3608+[1]动作!$B3608</f>
        <v>43208.900659722225</v>
      </c>
      <c r="H3609" s="12"/>
      <c r="I3609" s="11"/>
    </row>
    <row r="3610" spans="1:9" hidden="1" x14ac:dyDescent="0.3">
      <c r="A3610" s="24">
        <v>3608</v>
      </c>
      <c r="B3610" s="11" t="str">
        <f>IFERROR(INDEX({"JSNY-BJ0001-01";"JSNY-JS0022-01";"JSNY-JS0002-01"},MATCH(D3610,{"BJ_zhongyu";"JS_WX_liteer";"JS_CZ_wodefeng"},0)),"")</f>
        <v>JSNY-JS0002-01</v>
      </c>
      <c r="C3610" s="11" t="str">
        <f>IFERROR(INDEX({"北京中裕世纪大酒店";"江苏利特尔绿色包装股份有限公司";"常州市金坛沃德丰电子科技有限公司"},MATCH(D3610,{"BJ_zhongyu";"JS_WX_liteer";"JS_CZ_wodefeng"},0)),"")</f>
        <v>常州市金坛沃德丰电子科技有限公司</v>
      </c>
      <c r="D3610" s="11" t="str">
        <f>[1]动作!$G3609</f>
        <v>JS_CZ_wodefeng</v>
      </c>
      <c r="E3610" s="11" t="str">
        <f>[1]动作!$D3609</f>
        <v>分系统1BMS2SOC过低一级故障</v>
      </c>
      <c r="F3610" s="11" t="s">
        <v>177</v>
      </c>
      <c r="G3610" s="12">
        <f>[1]动作!$A3609+[1]动作!$B3609</f>
        <v>43208.903437499997</v>
      </c>
      <c r="H3610" s="12"/>
      <c r="I3610" s="11"/>
    </row>
    <row r="3611" spans="1:9" hidden="1" x14ac:dyDescent="0.3">
      <c r="A3611" s="24">
        <v>3609</v>
      </c>
      <c r="B3611" s="11" t="str">
        <f>IFERROR(INDEX({"JSNY-BJ0001-01";"JSNY-JS0022-01";"JSNY-JS0002-01"},MATCH(D3611,{"BJ_zhongyu";"JS_WX_liteer";"JS_CZ_wodefeng"},0)),"")</f>
        <v>JSNY-JS0002-01</v>
      </c>
      <c r="C3611" s="11" t="str">
        <f>IFERROR(INDEX({"北京中裕世纪大酒店";"江苏利特尔绿色包装股份有限公司";"常州市金坛沃德丰电子科技有限公司"},MATCH(D3611,{"BJ_zhongyu";"JS_WX_liteer";"JS_CZ_wodefeng"},0)),"")</f>
        <v>常州市金坛沃德丰电子科技有限公司</v>
      </c>
      <c r="D3611" s="11" t="str">
        <f>[1]动作!$G3610</f>
        <v>JS_CZ_wodefeng</v>
      </c>
      <c r="E3611" s="11" t="str">
        <f>[1]动作!$D3610</f>
        <v>分系统1BMS2SOC过低二级故障</v>
      </c>
      <c r="F3611" s="11" t="s">
        <v>177</v>
      </c>
      <c r="G3611" s="12">
        <f>[1]动作!$A3610+[1]动作!$B3610</f>
        <v>43208.903553240743</v>
      </c>
      <c r="H3611" s="12"/>
      <c r="I3611" s="11"/>
    </row>
    <row r="3612" spans="1:9" hidden="1" x14ac:dyDescent="0.3">
      <c r="A3612" s="24">
        <v>3610</v>
      </c>
      <c r="B3612" s="11" t="str">
        <f>IFERROR(INDEX({"JSNY-BJ0001-01";"JSNY-JS0022-01";"JSNY-JS0002-01"},MATCH(D3612,{"BJ_zhongyu";"JS_WX_liteer";"JS_CZ_wodefeng"},0)),"")</f>
        <v>JSNY-JS0002-01</v>
      </c>
      <c r="C3612" s="11" t="str">
        <f>IFERROR(INDEX({"北京中裕世纪大酒店";"江苏利特尔绿色包装股份有限公司";"常州市金坛沃德丰电子科技有限公司"},MATCH(D3612,{"BJ_zhongyu";"JS_WX_liteer";"JS_CZ_wodefeng"},0)),"")</f>
        <v>常州市金坛沃德丰电子科技有限公司</v>
      </c>
      <c r="D3612" s="11" t="str">
        <f>[1]动作!$G3611</f>
        <v>JS_CZ_wodefeng</v>
      </c>
      <c r="E3612" s="11" t="str">
        <f>[1]动作!$D3611</f>
        <v>分系统1BMS4SOC过低一级故障</v>
      </c>
      <c r="F3612" s="11" t="s">
        <v>177</v>
      </c>
      <c r="G3612" s="12">
        <f>[1]动作!$A3611+[1]动作!$B3611</f>
        <v>43208.913912037038</v>
      </c>
      <c r="H3612" s="12"/>
      <c r="I3612" s="11"/>
    </row>
    <row r="3613" spans="1:9" hidden="1" x14ac:dyDescent="0.3">
      <c r="A3613" s="24">
        <v>3611</v>
      </c>
      <c r="B3613" s="11" t="str">
        <f>IFERROR(INDEX({"JSNY-BJ0001-01";"JSNY-JS0022-01";"JSNY-JS0002-01"},MATCH(D3613,{"BJ_zhongyu";"JS_WX_liteer";"JS_CZ_wodefeng"},0)),"")</f>
        <v>JSNY-JS0002-01</v>
      </c>
      <c r="C3613" s="11" t="str">
        <f>IFERROR(INDEX({"北京中裕世纪大酒店";"江苏利特尔绿色包装股份有限公司";"常州市金坛沃德丰电子科技有限公司"},MATCH(D3613,{"BJ_zhongyu";"JS_WX_liteer";"JS_CZ_wodefeng"},0)),"")</f>
        <v>常州市金坛沃德丰电子科技有限公司</v>
      </c>
      <c r="D3613" s="11" t="str">
        <f>[1]动作!$G3612</f>
        <v>JS_CZ_wodefeng</v>
      </c>
      <c r="E3613" s="11" t="str">
        <f>[1]动作!$D3612</f>
        <v>分系统1BMS4SOC过低二级故障</v>
      </c>
      <c r="F3613" s="11" t="s">
        <v>177</v>
      </c>
      <c r="G3613" s="12">
        <f>[1]动作!$A3612+[1]动作!$B3612</f>
        <v>43208.914097222223</v>
      </c>
      <c r="H3613" s="12"/>
      <c r="I3613" s="11"/>
    </row>
    <row r="3614" spans="1:9" hidden="1" x14ac:dyDescent="0.3">
      <c r="A3614" s="24">
        <v>3612</v>
      </c>
      <c r="B3614" s="11" t="str">
        <f>IFERROR(INDEX({"JSNY-BJ0001-01";"JSNY-JS0022-01";"JSNY-JS0002-01"},MATCH(D3614,{"BJ_zhongyu";"JS_WX_liteer";"JS_CZ_wodefeng"},0)),"")</f>
        <v>JSNY-JS0002-01</v>
      </c>
      <c r="C3614" s="11" t="str">
        <f>IFERROR(INDEX({"北京中裕世纪大酒店";"江苏利特尔绿色包装股份有限公司";"常州市金坛沃德丰电子科技有限公司"},MATCH(D3614,{"BJ_zhongyu";"JS_WX_liteer";"JS_CZ_wodefeng"},0)),"")</f>
        <v>常州市金坛沃德丰电子科技有限公司</v>
      </c>
      <c r="D3614" s="11" t="str">
        <f>[1]动作!$G3613</f>
        <v>JS_CZ_wodefeng</v>
      </c>
      <c r="E3614" s="11" t="str">
        <f>[1]动作!$D3613</f>
        <v>分系统1BMS4SOC过低一级故障</v>
      </c>
      <c r="F3614" s="11" t="s">
        <v>177</v>
      </c>
      <c r="G3614" s="12">
        <f>[1]动作!$A3613+[1]动作!$B3613</f>
        <v>43209.003171296295</v>
      </c>
      <c r="H3614" s="12"/>
      <c r="I3614" s="11"/>
    </row>
    <row r="3615" spans="1:9" hidden="1" x14ac:dyDescent="0.3">
      <c r="A3615" s="24">
        <v>3613</v>
      </c>
      <c r="B3615" s="11" t="str">
        <f>IFERROR(INDEX({"JSNY-BJ0001-01";"JSNY-JS0022-01";"JSNY-JS0002-01"},MATCH(D3615,{"BJ_zhongyu";"JS_WX_liteer";"JS_CZ_wodefeng"},0)),"")</f>
        <v>JSNY-JS0002-01</v>
      </c>
      <c r="C3615" s="11" t="str">
        <f>IFERROR(INDEX({"北京中裕世纪大酒店";"江苏利特尔绿色包装股份有限公司";"常州市金坛沃德丰电子科技有限公司"},MATCH(D3615,{"BJ_zhongyu";"JS_WX_liteer";"JS_CZ_wodefeng"},0)),"")</f>
        <v>常州市金坛沃德丰电子科技有限公司</v>
      </c>
      <c r="D3615" s="11" t="str">
        <f>[1]动作!$G3614</f>
        <v>JS_CZ_wodefeng</v>
      </c>
      <c r="E3615" s="11" t="str">
        <f>[1]动作!$D3614</f>
        <v>分系统1BMS5SOC过低一级故障</v>
      </c>
      <c r="F3615" s="11" t="s">
        <v>177</v>
      </c>
      <c r="G3615" s="12">
        <f>[1]动作!$A3614+[1]动作!$B3614</f>
        <v>43209.004953703705</v>
      </c>
      <c r="H3615" s="12"/>
      <c r="I3615" s="11"/>
    </row>
    <row r="3616" spans="1:9" hidden="1" x14ac:dyDescent="0.3">
      <c r="A3616" s="24">
        <v>3614</v>
      </c>
      <c r="B3616" s="11" t="str">
        <f>IFERROR(INDEX({"JSNY-BJ0001-01";"JSNY-JS0022-01";"JSNY-JS0002-01"},MATCH(D3616,{"BJ_zhongyu";"JS_WX_liteer";"JS_CZ_wodefeng"},0)),"")</f>
        <v>JSNY-JS0002-01</v>
      </c>
      <c r="C3616" s="11" t="str">
        <f>IFERROR(INDEX({"北京中裕世纪大酒店";"江苏利特尔绿色包装股份有限公司";"常州市金坛沃德丰电子科技有限公司"},MATCH(D3616,{"BJ_zhongyu";"JS_WX_liteer";"JS_CZ_wodefeng"},0)),"")</f>
        <v>常州市金坛沃德丰电子科技有限公司</v>
      </c>
      <c r="D3616" s="11" t="str">
        <f>[1]动作!$G3615</f>
        <v>JS_CZ_wodefeng</v>
      </c>
      <c r="E3616" s="11" t="str">
        <f>[1]动作!$D3615</f>
        <v>分系统1BMS5SOC过低二级故障</v>
      </c>
      <c r="F3616" s="11" t="s">
        <v>177</v>
      </c>
      <c r="G3616" s="12">
        <f>[1]动作!$A3615+[1]动作!$B3615</f>
        <v>43209.024942129632</v>
      </c>
      <c r="H3616" s="12"/>
      <c r="I3616" s="11"/>
    </row>
    <row r="3617" spans="1:9" hidden="1" x14ac:dyDescent="0.3">
      <c r="A3617" s="24">
        <v>3615</v>
      </c>
      <c r="B3617" s="11" t="str">
        <f>IFERROR(INDEX({"JSNY-BJ0001-01";"JSNY-JS0022-01";"JSNY-JS0002-01"},MATCH(D3617,{"BJ_zhongyu";"JS_WX_liteer";"JS_CZ_wodefeng"},0)),"")</f>
        <v>JSNY-JS0002-01</v>
      </c>
      <c r="C3617" s="11" t="str">
        <f>IFERROR(INDEX({"北京中裕世纪大酒店";"江苏利特尔绿色包装股份有限公司";"常州市金坛沃德丰电子科技有限公司"},MATCH(D3617,{"BJ_zhongyu";"JS_WX_liteer";"JS_CZ_wodefeng"},0)),"")</f>
        <v>常州市金坛沃德丰电子科技有限公司</v>
      </c>
      <c r="D3617" s="11" t="str">
        <f>[1]动作!$G3616</f>
        <v>JS_CZ_wodefeng</v>
      </c>
      <c r="E3617" s="11" t="str">
        <f>[1]动作!$D3616</f>
        <v>分系统1BMS4SOC过低二级故障</v>
      </c>
      <c r="F3617" s="11" t="s">
        <v>177</v>
      </c>
      <c r="G3617" s="12">
        <f>[1]动作!$A3616+[1]动作!$B3616</f>
        <v>43209.02511574074</v>
      </c>
      <c r="H3617" s="12"/>
      <c r="I3617" s="11"/>
    </row>
    <row r="3618" spans="1:9" hidden="1" x14ac:dyDescent="0.3">
      <c r="A3618" s="24">
        <v>3616</v>
      </c>
      <c r="B3618" s="11" t="str">
        <f>IFERROR(INDEX({"JSNY-BJ0001-01";"JSNY-JS0022-01";"JSNY-JS0002-01"},MATCH(D3618,{"BJ_zhongyu";"JS_WX_liteer";"JS_CZ_wodefeng"},0)),"")</f>
        <v>JSNY-JS0002-01</v>
      </c>
      <c r="C3618" s="11" t="str">
        <f>IFERROR(INDEX({"北京中裕世纪大酒店";"江苏利特尔绿色包装股份有限公司";"常州市金坛沃德丰电子科技有限公司"},MATCH(D3618,{"BJ_zhongyu";"JS_WX_liteer";"JS_CZ_wodefeng"},0)),"")</f>
        <v>常州市金坛沃德丰电子科技有限公司</v>
      </c>
      <c r="D3618" s="11" t="str">
        <f>[1]动作!$G3617</f>
        <v>JS_CZ_wodefeng</v>
      </c>
      <c r="E3618" s="11" t="str">
        <f>[1]动作!$D3617</f>
        <v>分系统1BMS1单体电压过低一级故障</v>
      </c>
      <c r="F3618" s="11" t="s">
        <v>177</v>
      </c>
      <c r="G3618" s="12">
        <f>[1]动作!$A3617+[1]动作!$B3617</f>
        <v>43209.033865740741</v>
      </c>
      <c r="H3618" s="12"/>
      <c r="I3618" s="11"/>
    </row>
    <row r="3619" spans="1:9" hidden="1" x14ac:dyDescent="0.3">
      <c r="A3619" s="24">
        <v>3617</v>
      </c>
      <c r="B3619" s="11" t="str">
        <f>IFERROR(INDEX({"JSNY-BJ0001-01";"JSNY-JS0022-01";"JSNY-JS0002-01"},MATCH(D3619,{"BJ_zhongyu";"JS_WX_liteer";"JS_CZ_wodefeng"},0)),"")</f>
        <v>JSNY-JS0002-01</v>
      </c>
      <c r="C3619" s="11" t="str">
        <f>IFERROR(INDEX({"北京中裕世纪大酒店";"江苏利特尔绿色包装股份有限公司";"常州市金坛沃德丰电子科技有限公司"},MATCH(D3619,{"BJ_zhongyu";"JS_WX_liteer";"JS_CZ_wodefeng"},0)),"")</f>
        <v>常州市金坛沃德丰电子科技有限公司</v>
      </c>
      <c r="D3619" s="11" t="str">
        <f>[1]动作!$G3618</f>
        <v>JS_CZ_wodefeng</v>
      </c>
      <c r="E3619" s="11" t="str">
        <f>[1]动作!$D3618</f>
        <v>分系统1BMS6单体电压过低一级故障</v>
      </c>
      <c r="F3619" s="11" t="s">
        <v>177</v>
      </c>
      <c r="G3619" s="12">
        <f>[1]动作!$A3618+[1]动作!$B3618</f>
        <v>43209.034386574072</v>
      </c>
      <c r="H3619" s="12"/>
      <c r="I3619" s="11"/>
    </row>
    <row r="3620" spans="1:9" hidden="1" x14ac:dyDescent="0.3">
      <c r="A3620" s="24">
        <v>3618</v>
      </c>
      <c r="B3620" s="11" t="str">
        <f>IFERROR(INDEX({"JSNY-BJ0001-01";"JSNY-JS0022-01";"JSNY-JS0002-01"},MATCH(D3620,{"BJ_zhongyu";"JS_WX_liteer";"JS_CZ_wodefeng"},0)),"")</f>
        <v>JSNY-JS0002-01</v>
      </c>
      <c r="C3620" s="11" t="str">
        <f>IFERROR(INDEX({"北京中裕世纪大酒店";"江苏利特尔绿色包装股份有限公司";"常州市金坛沃德丰电子科技有限公司"},MATCH(D3620,{"BJ_zhongyu";"JS_WX_liteer";"JS_CZ_wodefeng"},0)),"")</f>
        <v>常州市金坛沃德丰电子科技有限公司</v>
      </c>
      <c r="D3620" s="11" t="str">
        <f>[1]动作!$G3619</f>
        <v>JS_CZ_wodefeng</v>
      </c>
      <c r="E3620" s="11" t="str">
        <f>[1]动作!$D3619</f>
        <v>分系统1BMS4单体电压过低一级故障</v>
      </c>
      <c r="F3620" s="11" t="s">
        <v>177</v>
      </c>
      <c r="G3620" s="12">
        <f>[1]动作!$A3619+[1]动作!$B3619</f>
        <v>43209.036134259259</v>
      </c>
      <c r="H3620" s="12"/>
      <c r="I3620" s="11"/>
    </row>
    <row r="3621" spans="1:9" hidden="1" x14ac:dyDescent="0.3">
      <c r="A3621" s="24">
        <v>3619</v>
      </c>
      <c r="B3621" s="11" t="str">
        <f>IFERROR(INDEX({"JSNY-BJ0001-01";"JSNY-JS0022-01";"JSNY-JS0002-01"},MATCH(D3621,{"BJ_zhongyu";"JS_WX_liteer";"JS_CZ_wodefeng"},0)),"")</f>
        <v>JSNY-JS0002-01</v>
      </c>
      <c r="C3621" s="11" t="str">
        <f>IFERROR(INDEX({"北京中裕世纪大酒店";"江苏利特尔绿色包装股份有限公司";"常州市金坛沃德丰电子科技有限公司"},MATCH(D3621,{"BJ_zhongyu";"JS_WX_liteer";"JS_CZ_wodefeng"},0)),"")</f>
        <v>常州市金坛沃德丰电子科技有限公司</v>
      </c>
      <c r="D3621" s="11" t="str">
        <f>[1]动作!$G3620</f>
        <v>JS_CZ_wodefeng</v>
      </c>
      <c r="E3621" s="11" t="str">
        <f>[1]动作!$D3620</f>
        <v>分系统1BMS3单体电压过低一级故障</v>
      </c>
      <c r="F3621" s="11" t="s">
        <v>177</v>
      </c>
      <c r="G3621" s="12">
        <f>[1]动作!$A3620+[1]动作!$B3620</f>
        <v>43209.036249999997</v>
      </c>
      <c r="H3621" s="12"/>
      <c r="I3621" s="11"/>
    </row>
    <row r="3622" spans="1:9" hidden="1" x14ac:dyDescent="0.3">
      <c r="A3622" s="24">
        <v>3620</v>
      </c>
      <c r="B3622" s="11" t="str">
        <f>IFERROR(INDEX({"JSNY-BJ0001-01";"JSNY-JS0022-01";"JSNY-JS0002-01"},MATCH(D3622,{"BJ_zhongyu";"JS_WX_liteer";"JS_CZ_wodefeng"},0)),"")</f>
        <v>JSNY-JS0002-01</v>
      </c>
      <c r="C3622" s="11" t="str">
        <f>IFERROR(INDEX({"北京中裕世纪大酒店";"江苏利特尔绿色包装股份有限公司";"常州市金坛沃德丰电子科技有限公司"},MATCH(D3622,{"BJ_zhongyu";"JS_WX_liteer";"JS_CZ_wodefeng"},0)),"")</f>
        <v>常州市金坛沃德丰电子科技有限公司</v>
      </c>
      <c r="D3622" s="11" t="str">
        <f>[1]动作!$G3621</f>
        <v>JS_CZ_wodefeng</v>
      </c>
      <c r="E3622" s="11" t="str">
        <f>[1]动作!$D3621</f>
        <v>分系统1BMS2单体电压过低一级故障</v>
      </c>
      <c r="F3622" s="11" t="s">
        <v>177</v>
      </c>
      <c r="G3622" s="12">
        <f>[1]动作!$A3621+[1]动作!$B3621</f>
        <v>43209.036944444444</v>
      </c>
      <c r="H3622" s="12"/>
      <c r="I3622" s="11"/>
    </row>
    <row r="3623" spans="1:9" hidden="1" x14ac:dyDescent="0.3">
      <c r="A3623" s="24">
        <v>3621</v>
      </c>
      <c r="B3623" s="11" t="str">
        <f>IFERROR(INDEX({"JSNY-BJ0001-01";"JSNY-JS0022-01";"JSNY-JS0002-01"},MATCH(D3623,{"BJ_zhongyu";"JS_WX_liteer";"JS_CZ_wodefeng"},0)),"")</f>
        <v>JSNY-JS0002-01</v>
      </c>
      <c r="C3623" s="11" t="str">
        <f>IFERROR(INDEX({"北京中裕世纪大酒店";"江苏利特尔绿色包装股份有限公司";"常州市金坛沃德丰电子科技有限公司"},MATCH(D3623,{"BJ_zhongyu";"JS_WX_liteer";"JS_CZ_wodefeng"},0)),"")</f>
        <v>常州市金坛沃德丰电子科技有限公司</v>
      </c>
      <c r="D3623" s="11" t="str">
        <f>[1]动作!$G3622</f>
        <v>JS_CZ_wodefeng</v>
      </c>
      <c r="E3623" s="11" t="str">
        <f>[1]动作!$D3622</f>
        <v>分系统1BMS1总电压过低一级故障</v>
      </c>
      <c r="F3623" s="11" t="s">
        <v>177</v>
      </c>
      <c r="G3623" s="12">
        <f>[1]动作!$A3622+[1]动作!$B3622</f>
        <v>43209.041226851848</v>
      </c>
      <c r="H3623" s="12"/>
      <c r="I3623" s="11"/>
    </row>
    <row r="3624" spans="1:9" hidden="1" x14ac:dyDescent="0.3">
      <c r="A3624" s="24">
        <v>3622</v>
      </c>
      <c r="B3624" s="11" t="str">
        <f>IFERROR(INDEX({"JSNY-BJ0001-01";"JSNY-JS0022-01";"JSNY-JS0002-01"},MATCH(D3624,{"BJ_zhongyu";"JS_WX_liteer";"JS_CZ_wodefeng"},0)),"")</f>
        <v>JSNY-JS0002-01</v>
      </c>
      <c r="C3624" s="11" t="str">
        <f>IFERROR(INDEX({"北京中裕世纪大酒店";"江苏利特尔绿色包装股份有限公司";"常州市金坛沃德丰电子科技有限公司"},MATCH(D3624,{"BJ_zhongyu";"JS_WX_liteer";"JS_CZ_wodefeng"},0)),"")</f>
        <v>常州市金坛沃德丰电子科技有限公司</v>
      </c>
      <c r="D3624" s="11" t="str">
        <f>[1]动作!$G3623</f>
        <v>JS_CZ_wodefeng</v>
      </c>
      <c r="E3624" s="11" t="str">
        <f>[1]动作!$D3623</f>
        <v>分系统1BMS3总电压过低一级故障</v>
      </c>
      <c r="F3624" s="11" t="s">
        <v>177</v>
      </c>
      <c r="G3624" s="12">
        <f>[1]动作!$A3623+[1]动作!$B3623</f>
        <v>43209.041458333333</v>
      </c>
      <c r="H3624" s="12"/>
      <c r="I3624" s="11"/>
    </row>
    <row r="3625" spans="1:9" hidden="1" x14ac:dyDescent="0.3">
      <c r="A3625" s="24">
        <v>3623</v>
      </c>
      <c r="B3625" s="11" t="str">
        <f>IFERROR(INDEX({"JSNY-BJ0001-01";"JSNY-JS0022-01";"JSNY-JS0002-01"},MATCH(D3625,{"BJ_zhongyu";"JS_WX_liteer";"JS_CZ_wodefeng"},0)),"")</f>
        <v>JSNY-JS0002-01</v>
      </c>
      <c r="C3625" s="11" t="str">
        <f>IFERROR(INDEX({"北京中裕世纪大酒店";"江苏利特尔绿色包装股份有限公司";"常州市金坛沃德丰电子科技有限公司"},MATCH(D3625,{"BJ_zhongyu";"JS_WX_liteer";"JS_CZ_wodefeng"},0)),"")</f>
        <v>常州市金坛沃德丰电子科技有限公司</v>
      </c>
      <c r="D3625" s="11" t="str">
        <f>[1]动作!$G3624</f>
        <v>JS_CZ_wodefeng</v>
      </c>
      <c r="E3625" s="11" t="str">
        <f>[1]动作!$D3624</f>
        <v>分系统1BMS6总电压过低一级故障</v>
      </c>
      <c r="F3625" s="11" t="s">
        <v>177</v>
      </c>
      <c r="G3625" s="12">
        <f>[1]动作!$A3624+[1]动作!$B3624</f>
        <v>43209.041516203702</v>
      </c>
      <c r="H3625" s="12"/>
      <c r="I3625" s="11"/>
    </row>
    <row r="3626" spans="1:9" hidden="1" x14ac:dyDescent="0.3">
      <c r="A3626" s="24">
        <v>3624</v>
      </c>
      <c r="B3626" s="11" t="str">
        <f>IFERROR(INDEX({"JSNY-BJ0001-01";"JSNY-JS0022-01";"JSNY-JS0002-01"},MATCH(D3626,{"BJ_zhongyu";"JS_WX_liteer";"JS_CZ_wodefeng"},0)),"")</f>
        <v>JSNY-JS0002-01</v>
      </c>
      <c r="C3626" s="11" t="str">
        <f>IFERROR(INDEX({"北京中裕世纪大酒店";"江苏利特尔绿色包装股份有限公司";"常州市金坛沃德丰电子科技有限公司"},MATCH(D3626,{"BJ_zhongyu";"JS_WX_liteer";"JS_CZ_wodefeng"},0)),"")</f>
        <v>常州市金坛沃德丰电子科技有限公司</v>
      </c>
      <c r="D3626" s="11" t="str">
        <f>[1]动作!$G3625</f>
        <v>JS_CZ_wodefeng</v>
      </c>
      <c r="E3626" s="11" t="str">
        <f>[1]动作!$D3625</f>
        <v>分系统1BMS2总电压过低一级故障</v>
      </c>
      <c r="F3626" s="11" t="s">
        <v>177</v>
      </c>
      <c r="G3626" s="12">
        <f>[1]动作!$A3625+[1]动作!$B3625</f>
        <v>43209.041574074072</v>
      </c>
      <c r="H3626" s="12"/>
      <c r="I3626" s="11"/>
    </row>
    <row r="3627" spans="1:9" hidden="1" x14ac:dyDescent="0.3">
      <c r="A3627" s="24">
        <v>3625</v>
      </c>
      <c r="B3627" s="11" t="str">
        <f>IFERROR(INDEX({"JSNY-BJ0001-01";"JSNY-JS0022-01";"JSNY-JS0002-01"},MATCH(D3627,{"BJ_zhongyu";"JS_WX_liteer";"JS_CZ_wodefeng"},0)),"")</f>
        <v>JSNY-JS0002-01</v>
      </c>
      <c r="C3627" s="11" t="str">
        <f>IFERROR(INDEX({"北京中裕世纪大酒店";"江苏利特尔绿色包装股份有限公司";"常州市金坛沃德丰电子科技有限公司"},MATCH(D3627,{"BJ_zhongyu";"JS_WX_liteer";"JS_CZ_wodefeng"},0)),"")</f>
        <v>常州市金坛沃德丰电子科技有限公司</v>
      </c>
      <c r="D3627" s="11" t="str">
        <f>[1]动作!$G3626</f>
        <v>JS_CZ_wodefeng</v>
      </c>
      <c r="E3627" s="11" t="str">
        <f>[1]动作!$D3626</f>
        <v>分系统1BMS4总电压过低一级故障</v>
      </c>
      <c r="F3627" s="11" t="s">
        <v>177</v>
      </c>
      <c r="G3627" s="12">
        <f>[1]动作!$A3626+[1]动作!$B3626</f>
        <v>43209.041689814818</v>
      </c>
      <c r="H3627" s="12"/>
      <c r="I3627" s="11"/>
    </row>
    <row r="3628" spans="1:9" hidden="1" x14ac:dyDescent="0.3">
      <c r="A3628" s="24">
        <v>3626</v>
      </c>
      <c r="B3628" s="11" t="str">
        <f>IFERROR(INDEX({"JSNY-BJ0001-01";"JSNY-JS0022-01";"JSNY-JS0002-01"},MATCH(D3628,{"BJ_zhongyu";"JS_WX_liteer";"JS_CZ_wodefeng"},0)),"")</f>
        <v>JSNY-JS0002-01</v>
      </c>
      <c r="C3628" s="11" t="str">
        <f>IFERROR(INDEX({"北京中裕世纪大酒店";"江苏利特尔绿色包装股份有限公司";"常州市金坛沃德丰电子科技有限公司"},MATCH(D3628,{"BJ_zhongyu";"JS_WX_liteer";"JS_CZ_wodefeng"},0)),"")</f>
        <v>常州市金坛沃德丰电子科技有限公司</v>
      </c>
      <c r="D3628" s="11" t="str">
        <f>[1]动作!$G3627</f>
        <v>JS_CZ_wodefeng</v>
      </c>
      <c r="E3628" s="11" t="str">
        <f>[1]动作!$D3627</f>
        <v>分系统1BMS5总电压过低一级故障</v>
      </c>
      <c r="F3628" s="11" t="s">
        <v>177</v>
      </c>
      <c r="G3628" s="12">
        <f>[1]动作!$A3627+[1]动作!$B3627</f>
        <v>43209.041747685187</v>
      </c>
      <c r="H3628" s="12"/>
      <c r="I3628" s="11"/>
    </row>
    <row r="3629" spans="1:9" hidden="1" x14ac:dyDescent="0.3">
      <c r="A3629" s="24">
        <v>3627</v>
      </c>
      <c r="B3629" s="11" t="str">
        <f>IFERROR(INDEX({"JSNY-BJ0001-01";"JSNY-JS0022-01";"JSNY-JS0002-01"},MATCH(D3629,{"BJ_zhongyu";"JS_WX_liteer";"JS_CZ_wodefeng"},0)),"")</f>
        <v>JSNY-JS0002-01</v>
      </c>
      <c r="C3629" s="11" t="str">
        <f>IFERROR(INDEX({"北京中裕世纪大酒店";"江苏利特尔绿色包装股份有限公司";"常州市金坛沃德丰电子科技有限公司"},MATCH(D3629,{"BJ_zhongyu";"JS_WX_liteer";"JS_CZ_wodefeng"},0)),"")</f>
        <v>常州市金坛沃德丰电子科技有限公司</v>
      </c>
      <c r="D3629" s="11" t="str">
        <f>[1]动作!$G3628</f>
        <v>JS_CZ_wodefeng</v>
      </c>
      <c r="E3629" s="11" t="str">
        <f>[1]动作!$D3628</f>
        <v>分系统1BMS5单体电压过低一级故障</v>
      </c>
      <c r="F3629" s="11" t="s">
        <v>177</v>
      </c>
      <c r="G3629" s="12">
        <f>[1]动作!$A3628+[1]动作!$B3628</f>
        <v>43209.042615740742</v>
      </c>
      <c r="H3629" s="12"/>
      <c r="I3629" s="11"/>
    </row>
    <row r="3630" spans="1:9" hidden="1" x14ac:dyDescent="0.3">
      <c r="A3630" s="24">
        <v>3628</v>
      </c>
      <c r="B3630" s="11" t="str">
        <f>IFERROR(INDEX({"JSNY-BJ0001-01";"JSNY-JS0022-01";"JSNY-JS0002-01"},MATCH(D3630,{"BJ_zhongyu";"JS_WX_liteer";"JS_CZ_wodefeng"},0)),"")</f>
        <v>JSNY-JS0002-01</v>
      </c>
      <c r="C3630" s="11" t="str">
        <f>IFERROR(INDEX({"北京中裕世纪大酒店";"江苏利特尔绿色包装股份有限公司";"常州市金坛沃德丰电子科技有限公司"},MATCH(D3630,{"BJ_zhongyu";"JS_WX_liteer";"JS_CZ_wodefeng"},0)),"")</f>
        <v>常州市金坛沃德丰电子科技有限公司</v>
      </c>
      <c r="D3630" s="11" t="str">
        <f>[1]动作!$G3629</f>
        <v>JS_CZ_wodefeng</v>
      </c>
      <c r="E3630" s="11" t="str">
        <f>[1]动作!$D3629</f>
        <v>分系统1BMS1SOC过低一级故障</v>
      </c>
      <c r="F3630" s="11" t="s">
        <v>177</v>
      </c>
      <c r="G3630" s="12">
        <f>[1]动作!$A3629+[1]动作!$B3629</f>
        <v>43209.046793981484</v>
      </c>
      <c r="H3630" s="12"/>
      <c r="I3630" s="11"/>
    </row>
    <row r="3631" spans="1:9" hidden="1" x14ac:dyDescent="0.3">
      <c r="A3631" s="24">
        <v>3629</v>
      </c>
      <c r="B3631" s="11" t="str">
        <f>IFERROR(INDEX({"JSNY-BJ0001-01";"JSNY-JS0022-01";"JSNY-JS0002-01"},MATCH(D3631,{"BJ_zhongyu";"JS_WX_liteer";"JS_CZ_wodefeng"},0)),"")</f>
        <v>JSNY-JS0002-01</v>
      </c>
      <c r="C3631" s="11" t="str">
        <f>IFERROR(INDEX({"北京中裕世纪大酒店";"江苏利特尔绿色包装股份有限公司";"常州市金坛沃德丰电子科技有限公司"},MATCH(D3631,{"BJ_zhongyu";"JS_WX_liteer";"JS_CZ_wodefeng"},0)),"")</f>
        <v>常州市金坛沃德丰电子科技有限公司</v>
      </c>
      <c r="D3631" s="11" t="str">
        <f>[1]动作!$G3630</f>
        <v>JS_CZ_wodefeng</v>
      </c>
      <c r="E3631" s="11" t="str">
        <f>[1]动作!$D3630</f>
        <v>分系统1BMS3SOC过低一级故障</v>
      </c>
      <c r="F3631" s="11" t="s">
        <v>177</v>
      </c>
      <c r="G3631" s="12">
        <f>[1]动作!$A3630+[1]动作!$B3630</f>
        <v>43209.0471412037</v>
      </c>
      <c r="H3631" s="12"/>
      <c r="I3631" s="11"/>
    </row>
    <row r="3632" spans="1:9" hidden="1" x14ac:dyDescent="0.3">
      <c r="A3632" s="24">
        <v>3630</v>
      </c>
      <c r="B3632" s="11" t="str">
        <f>IFERROR(INDEX({"JSNY-BJ0001-01";"JSNY-JS0022-01";"JSNY-JS0002-01"},MATCH(D3632,{"BJ_zhongyu";"JS_WX_liteer";"JS_CZ_wodefeng"},0)),"")</f>
        <v>JSNY-JS0002-01</v>
      </c>
      <c r="C3632" s="11" t="str">
        <f>IFERROR(INDEX({"北京中裕世纪大酒店";"江苏利特尔绿色包装股份有限公司";"常州市金坛沃德丰电子科技有限公司"},MATCH(D3632,{"BJ_zhongyu";"JS_WX_liteer";"JS_CZ_wodefeng"},0)),"")</f>
        <v>常州市金坛沃德丰电子科技有限公司</v>
      </c>
      <c r="D3632" s="11" t="str">
        <f>[1]动作!$G3631</f>
        <v>JS_CZ_wodefeng</v>
      </c>
      <c r="E3632" s="11" t="str">
        <f>[1]动作!$D3631</f>
        <v>分系统1BMS6SOC过低一级故障</v>
      </c>
      <c r="F3632" s="11" t="s">
        <v>177</v>
      </c>
      <c r="G3632" s="12">
        <f>[1]动作!$A3631+[1]动作!$B3631</f>
        <v>43209.047199074077</v>
      </c>
      <c r="H3632" s="12"/>
      <c r="I3632" s="11"/>
    </row>
    <row r="3633" spans="1:9" hidden="1" x14ac:dyDescent="0.3">
      <c r="A3633" s="24">
        <v>3631</v>
      </c>
      <c r="B3633" s="11" t="str">
        <f>IFERROR(INDEX({"JSNY-BJ0001-01";"JSNY-JS0022-01";"JSNY-JS0002-01"},MATCH(D3633,{"BJ_zhongyu";"JS_WX_liteer";"JS_CZ_wodefeng"},0)),"")</f>
        <v>JSNY-JS0002-01</v>
      </c>
      <c r="C3633" s="11" t="str">
        <f>IFERROR(INDEX({"北京中裕世纪大酒店";"江苏利特尔绿色包装股份有限公司";"常州市金坛沃德丰电子科技有限公司"},MATCH(D3633,{"BJ_zhongyu";"JS_WX_liteer";"JS_CZ_wodefeng"},0)),"")</f>
        <v>常州市金坛沃德丰电子科技有限公司</v>
      </c>
      <c r="D3633" s="11" t="str">
        <f>[1]动作!$G3632</f>
        <v>JS_CZ_wodefeng</v>
      </c>
      <c r="E3633" s="11" t="str">
        <f>[1]动作!$D3632</f>
        <v>分系统1BMS2SOC过低一级故障</v>
      </c>
      <c r="F3633" s="11" t="s">
        <v>177</v>
      </c>
      <c r="G3633" s="12">
        <f>[1]动作!$A3632+[1]动作!$B3632</f>
        <v>43209.047314814816</v>
      </c>
      <c r="H3633" s="12"/>
      <c r="I3633" s="11"/>
    </row>
    <row r="3634" spans="1:9" hidden="1" x14ac:dyDescent="0.3">
      <c r="A3634" s="24">
        <v>3632</v>
      </c>
      <c r="B3634" s="11" t="str">
        <f>IFERROR(INDEX({"JSNY-BJ0001-01";"JSNY-JS0022-01";"JSNY-JS0002-01"},MATCH(D3634,{"BJ_zhongyu";"JS_WX_liteer";"JS_CZ_wodefeng"},0)),"")</f>
        <v>JSNY-JS0002-01</v>
      </c>
      <c r="C3634" s="11" t="str">
        <f>IFERROR(INDEX({"北京中裕世纪大酒店";"江苏利特尔绿色包装股份有限公司";"常州市金坛沃德丰电子科技有限公司"},MATCH(D3634,{"BJ_zhongyu";"JS_WX_liteer";"JS_CZ_wodefeng"},0)),"")</f>
        <v>常州市金坛沃德丰电子科技有限公司</v>
      </c>
      <c r="D3634" s="11" t="str">
        <f>[1]动作!$G3633</f>
        <v>JS_CZ_wodefeng</v>
      </c>
      <c r="E3634" s="11" t="str">
        <f>[1]动作!$D3633</f>
        <v>分系统1BMS5SOC过低一级故障</v>
      </c>
      <c r="F3634" s="11" t="s">
        <v>177</v>
      </c>
      <c r="G3634" s="12">
        <f>[1]动作!$A3633+[1]动作!$B3633</f>
        <v>43209.048935185187</v>
      </c>
      <c r="H3634" s="12"/>
      <c r="I3634" s="11"/>
    </row>
    <row r="3635" spans="1:9" hidden="1" x14ac:dyDescent="0.3">
      <c r="A3635" s="24">
        <v>3633</v>
      </c>
      <c r="B3635" s="11" t="str">
        <f>IFERROR(INDEX({"JSNY-BJ0001-01";"JSNY-JS0022-01";"JSNY-JS0002-01"},MATCH(D3635,{"BJ_zhongyu";"JS_WX_liteer";"JS_CZ_wodefeng"},0)),"")</f>
        <v>JSNY-JS0002-01</v>
      </c>
      <c r="C3635" s="11" t="str">
        <f>IFERROR(INDEX({"北京中裕世纪大酒店";"江苏利特尔绿色包装股份有限公司";"常州市金坛沃德丰电子科技有限公司"},MATCH(D3635,{"BJ_zhongyu";"JS_WX_liteer";"JS_CZ_wodefeng"},0)),"")</f>
        <v>常州市金坛沃德丰电子科技有限公司</v>
      </c>
      <c r="D3635" s="11" t="str">
        <f>[1]动作!$G3634</f>
        <v>JS_CZ_wodefeng</v>
      </c>
      <c r="E3635" s="11" t="str">
        <f>[1]动作!$D3634</f>
        <v>分系统1BMS4SOC过低一级故障</v>
      </c>
      <c r="F3635" s="11" t="s">
        <v>177</v>
      </c>
      <c r="G3635" s="12">
        <f>[1]动作!$A3634+[1]动作!$B3634</f>
        <v>43209.049108796295</v>
      </c>
      <c r="H3635" s="12"/>
      <c r="I3635" s="11"/>
    </row>
    <row r="3636" spans="1:9" hidden="1" x14ac:dyDescent="0.3">
      <c r="A3636" s="24">
        <v>3634</v>
      </c>
      <c r="B3636" s="11" t="str">
        <f>IFERROR(INDEX({"JSNY-BJ0001-01";"JSNY-JS0022-01";"JSNY-JS0002-01"},MATCH(D3636,{"BJ_zhongyu";"JS_WX_liteer";"JS_CZ_wodefeng"},0)),"")</f>
        <v>JSNY-JS0022-01</v>
      </c>
      <c r="C3636" s="11" t="str">
        <f>IFERROR(INDEX({"北京中裕世纪大酒店";"江苏利特尔绿色包装股份有限公司";"常州市金坛沃德丰电子科技有限公司"},MATCH(D3636,{"BJ_zhongyu";"JS_WX_liteer";"JS_CZ_wodefeng"},0)),"")</f>
        <v>江苏利特尔绿色包装股份有限公司</v>
      </c>
      <c r="D3636" s="11" t="str">
        <f>[1]动作!$G3635</f>
        <v>JS_WX_liteer</v>
      </c>
      <c r="E3636" s="11" t="str">
        <f>[1]动作!$D3635</f>
        <v>分系统1故障状态</v>
      </c>
      <c r="F3636" s="11" t="s">
        <v>178</v>
      </c>
      <c r="G3636" s="12">
        <f>[1]动作!$A3635+[1]动作!$B3635</f>
        <v>43209.1565625</v>
      </c>
      <c r="H3636" s="12"/>
      <c r="I3636" s="11"/>
    </row>
    <row r="3637" spans="1:9" hidden="1" x14ac:dyDescent="0.3">
      <c r="A3637" s="24">
        <v>3635</v>
      </c>
      <c r="B3637" s="11" t="str">
        <f>IFERROR(INDEX({"JSNY-BJ0001-01";"JSNY-JS0022-01";"JSNY-JS0002-01"},MATCH(D3637,{"BJ_zhongyu";"JS_WX_liteer";"JS_CZ_wodefeng"},0)),"")</f>
        <v>JSNY-JS0002-01</v>
      </c>
      <c r="C3637" s="11" t="str">
        <f>IFERROR(INDEX({"北京中裕世纪大酒店";"江苏利特尔绿色包装股份有限公司";"常州市金坛沃德丰电子科技有限公司"},MATCH(D3637,{"BJ_zhongyu";"JS_WX_liteer";"JS_CZ_wodefeng"},0)),"")</f>
        <v>常州市金坛沃德丰电子科技有限公司</v>
      </c>
      <c r="D3637" s="11" t="str">
        <f>[1]动作!$G3636</f>
        <v>JS_CZ_wodefeng</v>
      </c>
      <c r="E3637" s="11" t="str">
        <f>[1]动作!$D3636</f>
        <v>分系统1故障状态</v>
      </c>
      <c r="F3637" s="11" t="s">
        <v>178</v>
      </c>
      <c r="G3637" s="12">
        <f>[1]动作!$A3636+[1]动作!$B3636</f>
        <v>43209.237256944441</v>
      </c>
      <c r="H3637" s="12"/>
      <c r="I3637" s="11"/>
    </row>
    <row r="3638" spans="1:9" x14ac:dyDescent="0.3">
      <c r="A3638" s="24">
        <v>3636</v>
      </c>
      <c r="B3638" s="11" t="str">
        <f>IFERROR(INDEX({"JSNY-BJ0001-01";"JSNY-JS0022-01";"JSNY-JS0002-01"},MATCH(D3638,{"BJ_zhongyu";"JS_WX_liteer";"JS_CZ_wodefeng"},0)),"")</f>
        <v>JSNY-JS0002-01</v>
      </c>
      <c r="C3638" s="11" t="str">
        <f>IFERROR(INDEX({"北京中裕世纪大酒店";"江苏利特尔绿色包装股份有限公司";"常州市金坛沃德丰电子科技有限公司"},MATCH(D3638,{"BJ_zhongyu";"JS_WX_liteer";"JS_CZ_wodefeng"},0)),"")</f>
        <v>常州市金坛沃德丰电子科技有限公司</v>
      </c>
      <c r="D3638" s="11" t="str">
        <f>[1]动作!$G3637</f>
        <v>JS_CZ_wodefeng</v>
      </c>
      <c r="E3638" s="11" t="str">
        <f>[1]动作!$D3637</f>
        <v>分系统1负载跟随状态</v>
      </c>
      <c r="F3638" s="11"/>
      <c r="G3638" s="12">
        <f>[1]动作!$A3637+[1]动作!$B3637</f>
        <v>43209.237256944441</v>
      </c>
      <c r="H3638" s="12"/>
      <c r="I3638" s="11"/>
    </row>
    <row r="3639" spans="1:9" hidden="1" x14ac:dyDescent="0.3">
      <c r="A3639" s="24">
        <v>3637</v>
      </c>
      <c r="B3639" s="11" t="str">
        <f>IFERROR(INDEX({"JSNY-BJ0001-01";"JSNY-JS0022-01";"JSNY-JS0002-01"},MATCH(D3639,{"BJ_zhongyu";"JS_WX_liteer";"JS_CZ_wodefeng"},0)),"")</f>
        <v>JSNY-JS0002-01</v>
      </c>
      <c r="C3639" s="11" t="str">
        <f>IFERROR(INDEX({"北京中裕世纪大酒店";"江苏利特尔绿色包装股份有限公司";"常州市金坛沃德丰电子科技有限公司"},MATCH(D3639,{"BJ_zhongyu";"JS_WX_liteer";"JS_CZ_wodefeng"},0)),"")</f>
        <v>常州市金坛沃德丰电子科技有限公司</v>
      </c>
      <c r="D3639" s="11" t="str">
        <f>[1]动作!$G3638</f>
        <v>JS_CZ_wodefeng</v>
      </c>
      <c r="E3639" s="11" t="str">
        <f>[1]动作!$D3638</f>
        <v>分系统1故障状态</v>
      </c>
      <c r="F3639" s="11" t="s">
        <v>178</v>
      </c>
      <c r="G3639" s="12">
        <f>[1]动作!$A3638+[1]动作!$B3638</f>
        <v>43209.251111111109</v>
      </c>
      <c r="H3639" s="12"/>
      <c r="I3639" s="11"/>
    </row>
    <row r="3640" spans="1:9" hidden="1" x14ac:dyDescent="0.3">
      <c r="A3640" s="24">
        <v>3638</v>
      </c>
      <c r="B3640" s="11" t="str">
        <f>IFERROR(INDEX({"JSNY-BJ0001-01";"JSNY-JS0022-01";"JSNY-JS0002-01"},MATCH(D3640,{"BJ_zhongyu";"JS_WX_liteer";"JS_CZ_wodefeng"},0)),"")</f>
        <v>JSNY-JS0002-01</v>
      </c>
      <c r="C3640" s="11" t="str">
        <f>IFERROR(INDEX({"北京中裕世纪大酒店";"江苏利特尔绿色包装股份有限公司";"常州市金坛沃德丰电子科技有限公司"},MATCH(D3640,{"BJ_zhongyu";"JS_WX_liteer";"JS_CZ_wodefeng"},0)),"")</f>
        <v>常州市金坛沃德丰电子科技有限公司</v>
      </c>
      <c r="D3640" s="11" t="str">
        <f>[1]动作!$G3639</f>
        <v>JS_CZ_wodefeng</v>
      </c>
      <c r="E3640" s="11" t="str">
        <f>[1]动作!$D3639</f>
        <v>分系统1故障状态</v>
      </c>
      <c r="F3640" s="11" t="s">
        <v>178</v>
      </c>
      <c r="G3640" s="12">
        <f>[1]动作!$A3639+[1]动作!$B3639</f>
        <v>43209.258125</v>
      </c>
      <c r="H3640" s="12"/>
      <c r="I3640" s="11"/>
    </row>
    <row r="3641" spans="1:9" hidden="1" x14ac:dyDescent="0.3">
      <c r="A3641" s="24">
        <v>3639</v>
      </c>
      <c r="B3641" s="11" t="str">
        <f>IFERROR(INDEX({"JSNY-BJ0001-01";"JSNY-JS0022-01";"JSNY-JS0002-01"},MATCH(D3641,{"BJ_zhongyu";"JS_WX_liteer";"JS_CZ_wodefeng"},0)),"")</f>
        <v>JSNY-JS0002-01</v>
      </c>
      <c r="C3641" s="11" t="str">
        <f>IFERROR(INDEX({"北京中裕世纪大酒店";"江苏利特尔绿色包装股份有限公司";"常州市金坛沃德丰电子科技有限公司"},MATCH(D3641,{"BJ_zhongyu";"JS_WX_liteer";"JS_CZ_wodefeng"},0)),"")</f>
        <v>常州市金坛沃德丰电子科技有限公司</v>
      </c>
      <c r="D3641" s="11" t="str">
        <f>[1]动作!$G3640</f>
        <v>JS_CZ_wodefeng</v>
      </c>
      <c r="E3641" s="11" t="str">
        <f>[1]动作!$D3640</f>
        <v>分系统1BMS1总电压过低一级故障</v>
      </c>
      <c r="F3641" s="11" t="s">
        <v>177</v>
      </c>
      <c r="G3641" s="12">
        <f>[1]动作!$A3640+[1]动作!$B3640</f>
        <v>43209.460856481484</v>
      </c>
      <c r="H3641" s="12"/>
      <c r="I3641" s="11"/>
    </row>
    <row r="3642" spans="1:9" hidden="1" x14ac:dyDescent="0.3">
      <c r="A3642" s="24">
        <v>3640</v>
      </c>
      <c r="B3642" s="11" t="str">
        <f>IFERROR(INDEX({"JSNY-BJ0001-01";"JSNY-JS0022-01";"JSNY-JS0002-01"},MATCH(D3642,{"BJ_zhongyu";"JS_WX_liteer";"JS_CZ_wodefeng"},0)),"")</f>
        <v>JSNY-JS0002-01</v>
      </c>
      <c r="C3642" s="11" t="str">
        <f>IFERROR(INDEX({"北京中裕世纪大酒店";"江苏利特尔绿色包装股份有限公司";"常州市金坛沃德丰电子科技有限公司"},MATCH(D3642,{"BJ_zhongyu";"JS_WX_liteer";"JS_CZ_wodefeng"},0)),"")</f>
        <v>常州市金坛沃德丰电子科技有限公司</v>
      </c>
      <c r="D3642" s="11" t="str">
        <f>[1]动作!$G3641</f>
        <v>JS_CZ_wodefeng</v>
      </c>
      <c r="E3642" s="11" t="str">
        <f>[1]动作!$D3641</f>
        <v>分系统1BMS1总电压过低二级故障</v>
      </c>
      <c r="F3642" s="11" t="s">
        <v>177</v>
      </c>
      <c r="G3642" s="12">
        <f>[1]动作!$A3641+[1]动作!$B3641</f>
        <v>43209.460856481484</v>
      </c>
      <c r="H3642" s="12"/>
      <c r="I3642" s="11"/>
    </row>
    <row r="3643" spans="1:9" hidden="1" x14ac:dyDescent="0.3">
      <c r="A3643" s="24">
        <v>3641</v>
      </c>
      <c r="B3643" s="11" t="str">
        <f>IFERROR(INDEX({"JSNY-BJ0001-01";"JSNY-JS0022-01";"JSNY-JS0002-01"},MATCH(D3643,{"BJ_zhongyu";"JS_WX_liteer";"JS_CZ_wodefeng"},0)),"")</f>
        <v>JSNY-JS0002-01</v>
      </c>
      <c r="C3643" s="11" t="str">
        <f>IFERROR(INDEX({"北京中裕世纪大酒店";"江苏利特尔绿色包装股份有限公司";"常州市金坛沃德丰电子科技有限公司"},MATCH(D3643,{"BJ_zhongyu";"JS_WX_liteer";"JS_CZ_wodefeng"},0)),"")</f>
        <v>常州市金坛沃德丰电子科技有限公司</v>
      </c>
      <c r="D3643" s="11" t="str">
        <f>[1]动作!$G3642</f>
        <v>JS_CZ_wodefeng</v>
      </c>
      <c r="E3643" s="11" t="str">
        <f>[1]动作!$D3642</f>
        <v>分系统1BMS3总电压过低一级故障</v>
      </c>
      <c r="F3643" s="11" t="s">
        <v>177</v>
      </c>
      <c r="G3643" s="12">
        <f>[1]动作!$A3642+[1]动作!$B3642</f>
        <v>43209.461145833331</v>
      </c>
      <c r="H3643" s="12"/>
      <c r="I3643" s="11"/>
    </row>
    <row r="3644" spans="1:9" hidden="1" x14ac:dyDescent="0.3">
      <c r="A3644" s="24">
        <v>3642</v>
      </c>
      <c r="B3644" s="11" t="str">
        <f>IFERROR(INDEX({"JSNY-BJ0001-01";"JSNY-JS0022-01";"JSNY-JS0002-01"},MATCH(D3644,{"BJ_zhongyu";"JS_WX_liteer";"JS_CZ_wodefeng"},0)),"")</f>
        <v>JSNY-JS0002-01</v>
      </c>
      <c r="C3644" s="11" t="str">
        <f>IFERROR(INDEX({"北京中裕世纪大酒店";"江苏利特尔绿色包装股份有限公司";"常州市金坛沃德丰电子科技有限公司"},MATCH(D3644,{"BJ_zhongyu";"JS_WX_liteer";"JS_CZ_wodefeng"},0)),"")</f>
        <v>常州市金坛沃德丰电子科技有限公司</v>
      </c>
      <c r="D3644" s="11" t="str">
        <f>[1]动作!$G3643</f>
        <v>JS_CZ_wodefeng</v>
      </c>
      <c r="E3644" s="11" t="str">
        <f>[1]动作!$D3643</f>
        <v>分系统1BMS3总电压过低二级故障</v>
      </c>
      <c r="F3644" s="11" t="s">
        <v>177</v>
      </c>
      <c r="G3644" s="12">
        <f>[1]动作!$A3643+[1]动作!$B3643</f>
        <v>43209.461145833331</v>
      </c>
      <c r="H3644" s="12"/>
      <c r="I3644" s="11"/>
    </row>
    <row r="3645" spans="1:9" hidden="1" x14ac:dyDescent="0.3">
      <c r="A3645" s="24">
        <v>3643</v>
      </c>
      <c r="B3645" s="11" t="str">
        <f>IFERROR(INDEX({"JSNY-BJ0001-01";"JSNY-JS0022-01";"JSNY-JS0002-01"},MATCH(D3645,{"BJ_zhongyu";"JS_WX_liteer";"JS_CZ_wodefeng"},0)),"")</f>
        <v>JSNY-JS0002-01</v>
      </c>
      <c r="C3645" s="11" t="str">
        <f>IFERROR(INDEX({"北京中裕世纪大酒店";"江苏利特尔绿色包装股份有限公司";"常州市金坛沃德丰电子科技有限公司"},MATCH(D3645,{"BJ_zhongyu";"JS_WX_liteer";"JS_CZ_wodefeng"},0)),"")</f>
        <v>常州市金坛沃德丰电子科技有限公司</v>
      </c>
      <c r="D3645" s="11" t="str">
        <f>[1]动作!$G3644</f>
        <v>JS_CZ_wodefeng</v>
      </c>
      <c r="E3645" s="11" t="str">
        <f>[1]动作!$D3644</f>
        <v>分系统1BMS6总电压过低一级故障</v>
      </c>
      <c r="F3645" s="11" t="s">
        <v>177</v>
      </c>
      <c r="G3645" s="12">
        <f>[1]动作!$A3644+[1]动作!$B3644</f>
        <v>43209.461550925924</v>
      </c>
      <c r="H3645" s="12"/>
      <c r="I3645" s="11"/>
    </row>
    <row r="3646" spans="1:9" hidden="1" x14ac:dyDescent="0.3">
      <c r="A3646" s="24">
        <v>3644</v>
      </c>
      <c r="B3646" s="11" t="str">
        <f>IFERROR(INDEX({"JSNY-BJ0001-01";"JSNY-JS0022-01";"JSNY-JS0002-01"},MATCH(D3646,{"BJ_zhongyu";"JS_WX_liteer";"JS_CZ_wodefeng"},0)),"")</f>
        <v>JSNY-JS0002-01</v>
      </c>
      <c r="C3646" s="11" t="str">
        <f>IFERROR(INDEX({"北京中裕世纪大酒店";"江苏利特尔绿色包装股份有限公司";"常州市金坛沃德丰电子科技有限公司"},MATCH(D3646,{"BJ_zhongyu";"JS_WX_liteer";"JS_CZ_wodefeng"},0)),"")</f>
        <v>常州市金坛沃德丰电子科技有限公司</v>
      </c>
      <c r="D3646" s="11" t="str">
        <f>[1]动作!$G3645</f>
        <v>JS_CZ_wodefeng</v>
      </c>
      <c r="E3646" s="11" t="str">
        <f>[1]动作!$D3645</f>
        <v>分系统1BMS6总电压过低二级故障</v>
      </c>
      <c r="F3646" s="11" t="s">
        <v>177</v>
      </c>
      <c r="G3646" s="12">
        <f>[1]动作!$A3645+[1]动作!$B3645</f>
        <v>43209.461550925924</v>
      </c>
      <c r="H3646" s="12"/>
      <c r="I3646" s="11"/>
    </row>
    <row r="3647" spans="1:9" hidden="1" x14ac:dyDescent="0.3">
      <c r="A3647" s="24">
        <v>3645</v>
      </c>
      <c r="B3647" s="11" t="str">
        <f>IFERROR(INDEX({"JSNY-BJ0001-01";"JSNY-JS0022-01";"JSNY-JS0002-01"},MATCH(D3647,{"BJ_zhongyu";"JS_WX_liteer";"JS_CZ_wodefeng"},0)),"")</f>
        <v>JSNY-JS0002-01</v>
      </c>
      <c r="C3647" s="11" t="str">
        <f>IFERROR(INDEX({"北京中裕世纪大酒店";"江苏利特尔绿色包装股份有限公司";"常州市金坛沃德丰电子科技有限公司"},MATCH(D3647,{"BJ_zhongyu";"JS_WX_liteer";"JS_CZ_wodefeng"},0)),"")</f>
        <v>常州市金坛沃德丰电子科技有限公司</v>
      </c>
      <c r="D3647" s="11" t="str">
        <f>[1]动作!$G3646</f>
        <v>JS_CZ_wodefeng</v>
      </c>
      <c r="E3647" s="11" t="str">
        <f>[1]动作!$D3646</f>
        <v>分系统1BMS2总电压过低一级故障</v>
      </c>
      <c r="F3647" s="11" t="s">
        <v>177</v>
      </c>
      <c r="G3647" s="12">
        <f>[1]动作!$A3646+[1]动作!$B3646</f>
        <v>43209.461782407408</v>
      </c>
      <c r="H3647" s="12"/>
      <c r="I3647" s="11"/>
    </row>
    <row r="3648" spans="1:9" hidden="1" x14ac:dyDescent="0.3">
      <c r="A3648" s="24">
        <v>3646</v>
      </c>
      <c r="B3648" s="11" t="str">
        <f>IFERROR(INDEX({"JSNY-BJ0001-01";"JSNY-JS0022-01";"JSNY-JS0002-01"},MATCH(D3648,{"BJ_zhongyu";"JS_WX_liteer";"JS_CZ_wodefeng"},0)),"")</f>
        <v>JSNY-JS0002-01</v>
      </c>
      <c r="C3648" s="11" t="str">
        <f>IFERROR(INDEX({"北京中裕世纪大酒店";"江苏利特尔绿色包装股份有限公司";"常州市金坛沃德丰电子科技有限公司"},MATCH(D3648,{"BJ_zhongyu";"JS_WX_liteer";"JS_CZ_wodefeng"},0)),"")</f>
        <v>常州市金坛沃德丰电子科技有限公司</v>
      </c>
      <c r="D3648" s="11" t="str">
        <f>[1]动作!$G3647</f>
        <v>JS_CZ_wodefeng</v>
      </c>
      <c r="E3648" s="11" t="str">
        <f>[1]动作!$D3647</f>
        <v>分系统1BMS2总电压过低二级故障</v>
      </c>
      <c r="F3648" s="11" t="s">
        <v>177</v>
      </c>
      <c r="G3648" s="12">
        <f>[1]动作!$A3647+[1]动作!$B3647</f>
        <v>43209.461782407408</v>
      </c>
      <c r="H3648" s="12"/>
      <c r="I3648" s="11"/>
    </row>
    <row r="3649" spans="1:9" hidden="1" x14ac:dyDescent="0.3">
      <c r="A3649" s="24">
        <v>3647</v>
      </c>
      <c r="B3649" s="11" t="str">
        <f>IFERROR(INDEX({"JSNY-BJ0001-01";"JSNY-JS0022-01";"JSNY-JS0002-01"},MATCH(D3649,{"BJ_zhongyu";"JS_WX_liteer";"JS_CZ_wodefeng"},0)),"")</f>
        <v>JSNY-JS0002-01</v>
      </c>
      <c r="C3649" s="11" t="str">
        <f>IFERROR(INDEX({"北京中裕世纪大酒店";"江苏利特尔绿色包装股份有限公司";"常州市金坛沃德丰电子科技有限公司"},MATCH(D3649,{"BJ_zhongyu";"JS_WX_liteer";"JS_CZ_wodefeng"},0)),"")</f>
        <v>常州市金坛沃德丰电子科技有限公司</v>
      </c>
      <c r="D3649" s="11" t="str">
        <f>[1]动作!$G3648</f>
        <v>JS_CZ_wodefeng</v>
      </c>
      <c r="E3649" s="11" t="str">
        <f>[1]动作!$D3648</f>
        <v>分系统1BMS4总电压过低一级故障</v>
      </c>
      <c r="F3649" s="11" t="s">
        <v>177</v>
      </c>
      <c r="G3649" s="12">
        <f>[1]动作!$A3648+[1]动作!$B3648</f>
        <v>43209.462013888886</v>
      </c>
      <c r="H3649" s="12"/>
      <c r="I3649" s="11"/>
    </row>
    <row r="3650" spans="1:9" hidden="1" x14ac:dyDescent="0.3">
      <c r="A3650" s="24">
        <v>3648</v>
      </c>
      <c r="B3650" s="11" t="str">
        <f>IFERROR(INDEX({"JSNY-BJ0001-01";"JSNY-JS0022-01";"JSNY-JS0002-01"},MATCH(D3650,{"BJ_zhongyu";"JS_WX_liteer";"JS_CZ_wodefeng"},0)),"")</f>
        <v>JSNY-JS0002-01</v>
      </c>
      <c r="C3650" s="11" t="str">
        <f>IFERROR(INDEX({"北京中裕世纪大酒店";"江苏利特尔绿色包装股份有限公司";"常州市金坛沃德丰电子科技有限公司"},MATCH(D3650,{"BJ_zhongyu";"JS_WX_liteer";"JS_CZ_wodefeng"},0)),"")</f>
        <v>常州市金坛沃德丰电子科技有限公司</v>
      </c>
      <c r="D3650" s="11" t="str">
        <f>[1]动作!$G3649</f>
        <v>JS_CZ_wodefeng</v>
      </c>
      <c r="E3650" s="11" t="str">
        <f>[1]动作!$D3649</f>
        <v>分系统1BMS4总电压过低二级故障</v>
      </c>
      <c r="F3650" s="11" t="s">
        <v>177</v>
      </c>
      <c r="G3650" s="12">
        <f>[1]动作!$A3649+[1]动作!$B3649</f>
        <v>43209.462013888886</v>
      </c>
      <c r="H3650" s="12"/>
      <c r="I3650" s="11"/>
    </row>
    <row r="3651" spans="1:9" hidden="1" x14ac:dyDescent="0.3">
      <c r="A3651" s="24">
        <v>3649</v>
      </c>
      <c r="B3651" s="11" t="str">
        <f>IFERROR(INDEX({"JSNY-BJ0001-01";"JSNY-JS0022-01";"JSNY-JS0002-01"},MATCH(D3651,{"BJ_zhongyu";"JS_WX_liteer";"JS_CZ_wodefeng"},0)),"")</f>
        <v>JSNY-JS0002-01</v>
      </c>
      <c r="C3651" s="11" t="str">
        <f>IFERROR(INDEX({"北京中裕世纪大酒店";"江苏利特尔绿色包装股份有限公司";"常州市金坛沃德丰电子科技有限公司"},MATCH(D3651,{"BJ_zhongyu";"JS_WX_liteer";"JS_CZ_wodefeng"},0)),"")</f>
        <v>常州市金坛沃德丰电子科技有限公司</v>
      </c>
      <c r="D3651" s="11" t="str">
        <f>[1]动作!$G3650</f>
        <v>JS_CZ_wodefeng</v>
      </c>
      <c r="E3651" s="11" t="str">
        <f>[1]动作!$D3650</f>
        <v>分系统1BMS5总电压过低一级故障</v>
      </c>
      <c r="F3651" s="11" t="s">
        <v>177</v>
      </c>
      <c r="G3651" s="12">
        <f>[1]动作!$A3650+[1]动作!$B3650</f>
        <v>43209.462129629632</v>
      </c>
      <c r="H3651" s="12"/>
      <c r="I3651" s="11"/>
    </row>
    <row r="3652" spans="1:9" hidden="1" x14ac:dyDescent="0.3">
      <c r="A3652" s="24">
        <v>3650</v>
      </c>
      <c r="B3652" s="11" t="str">
        <f>IFERROR(INDEX({"JSNY-BJ0001-01";"JSNY-JS0022-01";"JSNY-JS0002-01"},MATCH(D3652,{"BJ_zhongyu";"JS_WX_liteer";"JS_CZ_wodefeng"},0)),"")</f>
        <v>JSNY-JS0002-01</v>
      </c>
      <c r="C3652" s="11" t="str">
        <f>IFERROR(INDEX({"北京中裕世纪大酒店";"江苏利特尔绿色包装股份有限公司";"常州市金坛沃德丰电子科技有限公司"},MATCH(D3652,{"BJ_zhongyu";"JS_WX_liteer";"JS_CZ_wodefeng"},0)),"")</f>
        <v>常州市金坛沃德丰电子科技有限公司</v>
      </c>
      <c r="D3652" s="11" t="str">
        <f>[1]动作!$G3651</f>
        <v>JS_CZ_wodefeng</v>
      </c>
      <c r="E3652" s="11" t="str">
        <f>[1]动作!$D3651</f>
        <v>分系统1BMS5总电压过低二级故障</v>
      </c>
      <c r="F3652" s="11" t="s">
        <v>177</v>
      </c>
      <c r="G3652" s="12">
        <f>[1]动作!$A3651+[1]动作!$B3651</f>
        <v>43209.462129629632</v>
      </c>
      <c r="H3652" s="12"/>
      <c r="I3652" s="11"/>
    </row>
    <row r="3653" spans="1:9" hidden="1" x14ac:dyDescent="0.3">
      <c r="A3653" s="24">
        <v>3651</v>
      </c>
      <c r="B3653" s="11" t="str">
        <f>IFERROR(INDEX({"JSNY-BJ0001-01";"JSNY-JS0022-01";"JSNY-JS0002-01"},MATCH(D3653,{"BJ_zhongyu";"JS_WX_liteer";"JS_CZ_wodefeng"},0)),"")</f>
        <v>JSNY-JS0002-01</v>
      </c>
      <c r="C3653" s="11" t="str">
        <f>IFERROR(INDEX({"北京中裕世纪大酒店";"江苏利特尔绿色包装股份有限公司";"常州市金坛沃德丰电子科技有限公司"},MATCH(D3653,{"BJ_zhongyu";"JS_WX_liteer";"JS_CZ_wodefeng"},0)),"")</f>
        <v>常州市金坛沃德丰电子科技有限公司</v>
      </c>
      <c r="D3653" s="11" t="str">
        <f>[1]动作!$G3652</f>
        <v>JS_CZ_wodefeng</v>
      </c>
      <c r="E3653" s="11" t="str">
        <f>[1]动作!$D3652</f>
        <v>分系统1BMS2单体电压过低一级故障</v>
      </c>
      <c r="F3653" s="11" t="s">
        <v>177</v>
      </c>
      <c r="G3653" s="12">
        <f>[1]动作!$A3652+[1]动作!$B3652</f>
        <v>43209.46733796296</v>
      </c>
      <c r="H3653" s="12"/>
      <c r="I3653" s="11"/>
    </row>
    <row r="3654" spans="1:9" hidden="1" x14ac:dyDescent="0.3">
      <c r="A3654" s="24">
        <v>3652</v>
      </c>
      <c r="B3654" s="11" t="str">
        <f>IFERROR(INDEX({"JSNY-BJ0001-01";"JSNY-JS0022-01";"JSNY-JS0002-01"},MATCH(D3654,{"BJ_zhongyu";"JS_WX_liteer";"JS_CZ_wodefeng"},0)),"")</f>
        <v>JSNY-JS0002-01</v>
      </c>
      <c r="C3654" s="11" t="str">
        <f>IFERROR(INDEX({"北京中裕世纪大酒店";"江苏利特尔绿色包装股份有限公司";"常州市金坛沃德丰电子科技有限公司"},MATCH(D3654,{"BJ_zhongyu";"JS_WX_liteer";"JS_CZ_wodefeng"},0)),"")</f>
        <v>常州市金坛沃德丰电子科技有限公司</v>
      </c>
      <c r="D3654" s="11" t="str">
        <f>[1]动作!$G3653</f>
        <v>JS_CZ_wodefeng</v>
      </c>
      <c r="E3654" s="11" t="str">
        <f>[1]动作!$D3653</f>
        <v>分系统1BMS2单体电压过低二级故障</v>
      </c>
      <c r="F3654" s="11" t="s">
        <v>177</v>
      </c>
      <c r="G3654" s="12">
        <f>[1]动作!$A3653+[1]动作!$B3653</f>
        <v>43209.46733796296</v>
      </c>
      <c r="H3654" s="12"/>
      <c r="I3654" s="11"/>
    </row>
    <row r="3655" spans="1:9" hidden="1" x14ac:dyDescent="0.3">
      <c r="A3655" s="24">
        <v>3653</v>
      </c>
      <c r="B3655" s="11" t="str">
        <f>IFERROR(INDEX({"JSNY-BJ0001-01";"JSNY-JS0022-01";"JSNY-JS0002-01"},MATCH(D3655,{"BJ_zhongyu";"JS_WX_liteer";"JS_CZ_wodefeng"},0)),"")</f>
        <v>JSNY-JS0002-01</v>
      </c>
      <c r="C3655" s="11" t="str">
        <f>IFERROR(INDEX({"北京中裕世纪大酒店";"江苏利特尔绿色包装股份有限公司";"常州市金坛沃德丰电子科技有限公司"},MATCH(D3655,{"BJ_zhongyu";"JS_WX_liteer";"JS_CZ_wodefeng"},0)),"")</f>
        <v>常州市金坛沃德丰电子科技有限公司</v>
      </c>
      <c r="D3655" s="11" t="str">
        <f>[1]动作!$G3654</f>
        <v>JS_CZ_wodefeng</v>
      </c>
      <c r="E3655" s="11" t="str">
        <f>[1]动作!$D3654</f>
        <v>分系统1BMS1单体电压过低一级故障</v>
      </c>
      <c r="F3655" s="11" t="s">
        <v>177</v>
      </c>
      <c r="G3655" s="12">
        <f>[1]动作!$A3654+[1]动作!$B3654</f>
        <v>43209.4684375</v>
      </c>
      <c r="H3655" s="12"/>
      <c r="I3655" s="11"/>
    </row>
    <row r="3656" spans="1:9" hidden="1" x14ac:dyDescent="0.3">
      <c r="A3656" s="24">
        <v>3654</v>
      </c>
      <c r="B3656" s="11" t="str">
        <f>IFERROR(INDEX({"JSNY-BJ0001-01";"JSNY-JS0022-01";"JSNY-JS0002-01"},MATCH(D3656,{"BJ_zhongyu";"JS_WX_liteer";"JS_CZ_wodefeng"},0)),"")</f>
        <v>JSNY-JS0002-01</v>
      </c>
      <c r="C3656" s="11" t="str">
        <f>IFERROR(INDEX({"北京中裕世纪大酒店";"江苏利特尔绿色包装股份有限公司";"常州市金坛沃德丰电子科技有限公司"},MATCH(D3656,{"BJ_zhongyu";"JS_WX_liteer";"JS_CZ_wodefeng"},0)),"")</f>
        <v>常州市金坛沃德丰电子科技有限公司</v>
      </c>
      <c r="D3656" s="11" t="str">
        <f>[1]动作!$G3655</f>
        <v>JS_CZ_wodefeng</v>
      </c>
      <c r="E3656" s="11" t="str">
        <f>[1]动作!$D3655</f>
        <v>分系统1BMS1单体电压过低二级故障</v>
      </c>
      <c r="F3656" s="11" t="s">
        <v>177</v>
      </c>
      <c r="G3656" s="12">
        <f>[1]动作!$A3655+[1]动作!$B3655</f>
        <v>43209.4684375</v>
      </c>
      <c r="H3656" s="12"/>
      <c r="I3656" s="11"/>
    </row>
    <row r="3657" spans="1:9" hidden="1" x14ac:dyDescent="0.3">
      <c r="A3657" s="24">
        <v>3655</v>
      </c>
      <c r="B3657" s="11" t="str">
        <f>IFERROR(INDEX({"JSNY-BJ0001-01";"JSNY-JS0022-01";"JSNY-JS0002-01"},MATCH(D3657,{"BJ_zhongyu";"JS_WX_liteer";"JS_CZ_wodefeng"},0)),"")</f>
        <v>JSNY-JS0002-01</v>
      </c>
      <c r="C3657" s="11" t="str">
        <f>IFERROR(INDEX({"北京中裕世纪大酒店";"江苏利特尔绿色包装股份有限公司";"常州市金坛沃德丰电子科技有限公司"},MATCH(D3657,{"BJ_zhongyu";"JS_WX_liteer";"JS_CZ_wodefeng"},0)),"")</f>
        <v>常州市金坛沃德丰电子科技有限公司</v>
      </c>
      <c r="D3657" s="11" t="str">
        <f>[1]动作!$G3656</f>
        <v>JS_CZ_wodefeng</v>
      </c>
      <c r="E3657" s="11" t="str">
        <f>[1]动作!$D3656</f>
        <v>分系统1BMS3单体电压过低一级故障</v>
      </c>
      <c r="F3657" s="11" t="s">
        <v>177</v>
      </c>
      <c r="G3657" s="12">
        <f>[1]动作!$A3656+[1]动作!$B3656</f>
        <v>43209.468726851854</v>
      </c>
      <c r="H3657" s="12"/>
      <c r="I3657" s="11"/>
    </row>
    <row r="3658" spans="1:9" hidden="1" x14ac:dyDescent="0.3">
      <c r="A3658" s="24">
        <v>3656</v>
      </c>
      <c r="B3658" s="11" t="str">
        <f>IFERROR(INDEX({"JSNY-BJ0001-01";"JSNY-JS0022-01";"JSNY-JS0002-01"},MATCH(D3658,{"BJ_zhongyu";"JS_WX_liteer";"JS_CZ_wodefeng"},0)),"")</f>
        <v>JSNY-JS0002-01</v>
      </c>
      <c r="C3658" s="11" t="str">
        <f>IFERROR(INDEX({"北京中裕世纪大酒店";"江苏利特尔绿色包装股份有限公司";"常州市金坛沃德丰电子科技有限公司"},MATCH(D3658,{"BJ_zhongyu";"JS_WX_liteer";"JS_CZ_wodefeng"},0)),"")</f>
        <v>常州市金坛沃德丰电子科技有限公司</v>
      </c>
      <c r="D3658" s="11" t="str">
        <f>[1]动作!$G3657</f>
        <v>JS_CZ_wodefeng</v>
      </c>
      <c r="E3658" s="11" t="str">
        <f>[1]动作!$D3657</f>
        <v>分系统1BMS3单体电压过低二级故障</v>
      </c>
      <c r="F3658" s="11" t="s">
        <v>177</v>
      </c>
      <c r="G3658" s="12">
        <f>[1]动作!$A3657+[1]动作!$B3657</f>
        <v>43209.468726851854</v>
      </c>
      <c r="H3658" s="12"/>
      <c r="I3658" s="11"/>
    </row>
    <row r="3659" spans="1:9" hidden="1" x14ac:dyDescent="0.3">
      <c r="A3659" s="24">
        <v>3657</v>
      </c>
      <c r="B3659" s="11" t="str">
        <f>IFERROR(INDEX({"JSNY-BJ0001-01";"JSNY-JS0022-01";"JSNY-JS0002-01"},MATCH(D3659,{"BJ_zhongyu";"JS_WX_liteer";"JS_CZ_wodefeng"},0)),"")</f>
        <v>JSNY-JS0002-01</v>
      </c>
      <c r="C3659" s="11" t="str">
        <f>IFERROR(INDEX({"北京中裕世纪大酒店";"江苏利特尔绿色包装股份有限公司";"常州市金坛沃德丰电子科技有限公司"},MATCH(D3659,{"BJ_zhongyu";"JS_WX_liteer";"JS_CZ_wodefeng"},0)),"")</f>
        <v>常州市金坛沃德丰电子科技有限公司</v>
      </c>
      <c r="D3659" s="11" t="str">
        <f>[1]动作!$G3658</f>
        <v>JS_CZ_wodefeng</v>
      </c>
      <c r="E3659" s="11" t="str">
        <f>[1]动作!$D3658</f>
        <v>分系统1BMS3SOC过低一级故障</v>
      </c>
      <c r="F3659" s="11" t="s">
        <v>177</v>
      </c>
      <c r="G3659" s="12">
        <f>[1]动作!$A3658+[1]动作!$B3658</f>
        <v>43209.468958333331</v>
      </c>
      <c r="H3659" s="12"/>
      <c r="I3659" s="11"/>
    </row>
    <row r="3660" spans="1:9" hidden="1" x14ac:dyDescent="0.3">
      <c r="A3660" s="24">
        <v>3658</v>
      </c>
      <c r="B3660" s="11" t="str">
        <f>IFERROR(INDEX({"JSNY-BJ0001-01";"JSNY-JS0022-01";"JSNY-JS0002-01"},MATCH(D3660,{"BJ_zhongyu";"JS_WX_liteer";"JS_CZ_wodefeng"},0)),"")</f>
        <v>JSNY-JS0002-01</v>
      </c>
      <c r="C3660" s="11" t="str">
        <f>IFERROR(INDEX({"北京中裕世纪大酒店";"江苏利特尔绿色包装股份有限公司";"常州市金坛沃德丰电子科技有限公司"},MATCH(D3660,{"BJ_zhongyu";"JS_WX_liteer";"JS_CZ_wodefeng"},0)),"")</f>
        <v>常州市金坛沃德丰电子科技有限公司</v>
      </c>
      <c r="D3660" s="11" t="str">
        <f>[1]动作!$G3659</f>
        <v>JS_CZ_wodefeng</v>
      </c>
      <c r="E3660" s="11" t="str">
        <f>[1]动作!$D3659</f>
        <v>分系统1BMS3SOC过低二级故障</v>
      </c>
      <c r="F3660" s="11" t="s">
        <v>177</v>
      </c>
      <c r="G3660" s="12">
        <f>[1]动作!$A3659+[1]动作!$B3659</f>
        <v>43209.468958333331</v>
      </c>
      <c r="H3660" s="12"/>
      <c r="I3660" s="11"/>
    </row>
    <row r="3661" spans="1:9" hidden="1" x14ac:dyDescent="0.3">
      <c r="A3661" s="24">
        <v>3659</v>
      </c>
      <c r="B3661" s="11" t="str">
        <f>IFERROR(INDEX({"JSNY-BJ0001-01";"JSNY-JS0022-01";"JSNY-JS0002-01"},MATCH(D3661,{"BJ_zhongyu";"JS_WX_liteer";"JS_CZ_wodefeng"},0)),"")</f>
        <v>JSNY-JS0002-01</v>
      </c>
      <c r="C3661" s="11" t="str">
        <f>IFERROR(INDEX({"北京中裕世纪大酒店";"江苏利特尔绿色包装股份有限公司";"常州市金坛沃德丰电子科技有限公司"},MATCH(D3661,{"BJ_zhongyu";"JS_WX_liteer";"JS_CZ_wodefeng"},0)),"")</f>
        <v>常州市金坛沃德丰电子科技有限公司</v>
      </c>
      <c r="D3661" s="11" t="str">
        <f>[1]动作!$G3660</f>
        <v>JS_CZ_wodefeng</v>
      </c>
      <c r="E3661" s="11" t="str">
        <f>[1]动作!$D3660</f>
        <v>分系统1BMS5单体电压过低一级故障</v>
      </c>
      <c r="F3661" s="11" t="s">
        <v>177</v>
      </c>
      <c r="G3661" s="12">
        <f>[1]动作!$A3660+[1]动作!$B3660</f>
        <v>43209.469421296293</v>
      </c>
      <c r="H3661" s="12"/>
      <c r="I3661" s="11"/>
    </row>
    <row r="3662" spans="1:9" hidden="1" x14ac:dyDescent="0.3">
      <c r="A3662" s="24">
        <v>3660</v>
      </c>
      <c r="B3662" s="11" t="str">
        <f>IFERROR(INDEX({"JSNY-BJ0001-01";"JSNY-JS0022-01";"JSNY-JS0002-01"},MATCH(D3662,{"BJ_zhongyu";"JS_WX_liteer";"JS_CZ_wodefeng"},0)),"")</f>
        <v>JSNY-JS0002-01</v>
      </c>
      <c r="C3662" s="11" t="str">
        <f>IFERROR(INDEX({"北京中裕世纪大酒店";"江苏利特尔绿色包装股份有限公司";"常州市金坛沃德丰电子科技有限公司"},MATCH(D3662,{"BJ_zhongyu";"JS_WX_liteer";"JS_CZ_wodefeng"},0)),"")</f>
        <v>常州市金坛沃德丰电子科技有限公司</v>
      </c>
      <c r="D3662" s="11" t="str">
        <f>[1]动作!$G3661</f>
        <v>JS_CZ_wodefeng</v>
      </c>
      <c r="E3662" s="11" t="str">
        <f>[1]动作!$D3661</f>
        <v>分系统1BMS5单体电压过低二级故障</v>
      </c>
      <c r="F3662" s="11" t="s">
        <v>177</v>
      </c>
      <c r="G3662" s="12">
        <f>[1]动作!$A3661+[1]动作!$B3661</f>
        <v>43209.469421296293</v>
      </c>
      <c r="H3662" s="12"/>
      <c r="I3662" s="11"/>
    </row>
    <row r="3663" spans="1:9" hidden="1" x14ac:dyDescent="0.3">
      <c r="A3663" s="24">
        <v>3661</v>
      </c>
      <c r="B3663" s="11" t="str">
        <f>IFERROR(INDEX({"JSNY-BJ0001-01";"JSNY-JS0022-01";"JSNY-JS0002-01"},MATCH(D3663,{"BJ_zhongyu";"JS_WX_liteer";"JS_CZ_wodefeng"},0)),"")</f>
        <v>JSNY-JS0002-01</v>
      </c>
      <c r="C3663" s="11" t="str">
        <f>IFERROR(INDEX({"北京中裕世纪大酒店";"江苏利特尔绿色包装股份有限公司";"常州市金坛沃德丰电子科技有限公司"},MATCH(D3663,{"BJ_zhongyu";"JS_WX_liteer";"JS_CZ_wodefeng"},0)),"")</f>
        <v>常州市金坛沃德丰电子科技有限公司</v>
      </c>
      <c r="D3663" s="11" t="str">
        <f>[1]动作!$G3662</f>
        <v>JS_CZ_wodefeng</v>
      </c>
      <c r="E3663" s="11" t="str">
        <f>[1]动作!$D3662</f>
        <v>分系统1BMS6SOC过低一级故障</v>
      </c>
      <c r="F3663" s="11" t="s">
        <v>177</v>
      </c>
      <c r="G3663" s="12">
        <f>[1]动作!$A3662+[1]动作!$B3662</f>
        <v>43209.469722222224</v>
      </c>
      <c r="H3663" s="12"/>
      <c r="I3663" s="11"/>
    </row>
    <row r="3664" spans="1:9" hidden="1" x14ac:dyDescent="0.3">
      <c r="A3664" s="24">
        <v>3662</v>
      </c>
      <c r="B3664" s="11" t="str">
        <f>IFERROR(INDEX({"JSNY-BJ0001-01";"JSNY-JS0022-01";"JSNY-JS0002-01"},MATCH(D3664,{"BJ_zhongyu";"JS_WX_liteer";"JS_CZ_wodefeng"},0)),"")</f>
        <v>JSNY-JS0002-01</v>
      </c>
      <c r="C3664" s="11" t="str">
        <f>IFERROR(INDEX({"北京中裕世纪大酒店";"江苏利特尔绿色包装股份有限公司";"常州市金坛沃德丰电子科技有限公司"},MATCH(D3664,{"BJ_zhongyu";"JS_WX_liteer";"JS_CZ_wodefeng"},0)),"")</f>
        <v>常州市金坛沃德丰电子科技有限公司</v>
      </c>
      <c r="D3664" s="11" t="str">
        <f>[1]动作!$G3663</f>
        <v>JS_CZ_wodefeng</v>
      </c>
      <c r="E3664" s="11" t="str">
        <f>[1]动作!$D3663</f>
        <v>分系统1BMS6SOC过低二级故障</v>
      </c>
      <c r="F3664" s="11" t="s">
        <v>177</v>
      </c>
      <c r="G3664" s="12">
        <f>[1]动作!$A3663+[1]动作!$B3663</f>
        <v>43209.469722222224</v>
      </c>
      <c r="H3664" s="12"/>
      <c r="I3664" s="11"/>
    </row>
    <row r="3665" spans="1:9" hidden="1" x14ac:dyDescent="0.3">
      <c r="A3665" s="24">
        <v>3663</v>
      </c>
      <c r="B3665" s="11" t="str">
        <f>IFERROR(INDEX({"JSNY-BJ0001-01";"JSNY-JS0022-01";"JSNY-JS0002-01"},MATCH(D3665,{"BJ_zhongyu";"JS_WX_liteer";"JS_CZ_wodefeng"},0)),"")</f>
        <v>JSNY-JS0002-01</v>
      </c>
      <c r="C3665" s="11" t="str">
        <f>IFERROR(INDEX({"北京中裕世纪大酒店";"江苏利特尔绿色包装股份有限公司";"常州市金坛沃德丰电子科技有限公司"},MATCH(D3665,{"BJ_zhongyu";"JS_WX_liteer";"JS_CZ_wodefeng"},0)),"")</f>
        <v>常州市金坛沃德丰电子科技有限公司</v>
      </c>
      <c r="D3665" s="11" t="str">
        <f>[1]动作!$G3664</f>
        <v>JS_CZ_wodefeng</v>
      </c>
      <c r="E3665" s="11" t="str">
        <f>[1]动作!$D3664</f>
        <v>分系统1BMS4单体电压过低一级故障</v>
      </c>
      <c r="F3665" s="11" t="s">
        <v>177</v>
      </c>
      <c r="G3665" s="12">
        <f>[1]动作!$A3664+[1]动作!$B3664</f>
        <v>43209.47011574074</v>
      </c>
      <c r="H3665" s="12"/>
      <c r="I3665" s="11"/>
    </row>
    <row r="3666" spans="1:9" hidden="1" x14ac:dyDescent="0.3">
      <c r="A3666" s="24">
        <v>3664</v>
      </c>
      <c r="B3666" s="11" t="str">
        <f>IFERROR(INDEX({"JSNY-BJ0001-01";"JSNY-JS0022-01";"JSNY-JS0002-01"},MATCH(D3666,{"BJ_zhongyu";"JS_WX_liteer";"JS_CZ_wodefeng"},0)),"")</f>
        <v>JSNY-JS0002-01</v>
      </c>
      <c r="C3666" s="11" t="str">
        <f>IFERROR(INDEX({"北京中裕世纪大酒店";"江苏利特尔绿色包装股份有限公司";"常州市金坛沃德丰电子科技有限公司"},MATCH(D3666,{"BJ_zhongyu";"JS_WX_liteer";"JS_CZ_wodefeng"},0)),"")</f>
        <v>常州市金坛沃德丰电子科技有限公司</v>
      </c>
      <c r="D3666" s="11" t="str">
        <f>[1]动作!$G3665</f>
        <v>JS_CZ_wodefeng</v>
      </c>
      <c r="E3666" s="11" t="str">
        <f>[1]动作!$D3665</f>
        <v>分系统1BMS4单体电压过低二级故障</v>
      </c>
      <c r="F3666" s="11" t="s">
        <v>177</v>
      </c>
      <c r="G3666" s="12">
        <f>[1]动作!$A3665+[1]动作!$B3665</f>
        <v>43209.47011574074</v>
      </c>
      <c r="H3666" s="12"/>
      <c r="I3666" s="11"/>
    </row>
    <row r="3667" spans="1:9" hidden="1" x14ac:dyDescent="0.3">
      <c r="A3667" s="24">
        <v>3665</v>
      </c>
      <c r="B3667" s="11" t="str">
        <f>IFERROR(INDEX({"JSNY-BJ0001-01";"JSNY-JS0022-01";"JSNY-JS0002-01"},MATCH(D3667,{"BJ_zhongyu";"JS_WX_liteer";"JS_CZ_wodefeng"},0)),"")</f>
        <v>JSNY-JS0002-01</v>
      </c>
      <c r="C3667" s="11" t="str">
        <f>IFERROR(INDEX({"北京中裕世纪大酒店";"江苏利特尔绿色包装股份有限公司";"常州市金坛沃德丰电子科技有限公司"},MATCH(D3667,{"BJ_zhongyu";"JS_WX_liteer";"JS_CZ_wodefeng"},0)),"")</f>
        <v>常州市金坛沃德丰电子科技有限公司</v>
      </c>
      <c r="D3667" s="11" t="str">
        <f>[1]动作!$G3666</f>
        <v>JS_CZ_wodefeng</v>
      </c>
      <c r="E3667" s="11" t="str">
        <f>[1]动作!$D3666</f>
        <v>分系统1BMS2SOC过低一级故障</v>
      </c>
      <c r="F3667" s="11" t="s">
        <v>177</v>
      </c>
      <c r="G3667" s="12">
        <f>[1]动作!$A3666+[1]动作!$B3666</f>
        <v>43209.470231481479</v>
      </c>
      <c r="H3667" s="12"/>
      <c r="I3667" s="11"/>
    </row>
    <row r="3668" spans="1:9" hidden="1" x14ac:dyDescent="0.3">
      <c r="A3668" s="24">
        <v>3666</v>
      </c>
      <c r="B3668" s="11" t="str">
        <f>IFERROR(INDEX({"JSNY-BJ0001-01";"JSNY-JS0022-01";"JSNY-JS0002-01"},MATCH(D3668,{"BJ_zhongyu";"JS_WX_liteer";"JS_CZ_wodefeng"},0)),"")</f>
        <v>JSNY-JS0002-01</v>
      </c>
      <c r="C3668" s="11" t="str">
        <f>IFERROR(INDEX({"北京中裕世纪大酒店";"江苏利特尔绿色包装股份有限公司";"常州市金坛沃德丰电子科技有限公司"},MATCH(D3668,{"BJ_zhongyu";"JS_WX_liteer";"JS_CZ_wodefeng"},0)),"")</f>
        <v>常州市金坛沃德丰电子科技有限公司</v>
      </c>
      <c r="D3668" s="11" t="str">
        <f>[1]动作!$G3667</f>
        <v>JS_CZ_wodefeng</v>
      </c>
      <c r="E3668" s="11" t="str">
        <f>[1]动作!$D3667</f>
        <v>分系统1BMS2SOC过低二级故障</v>
      </c>
      <c r="F3668" s="11" t="s">
        <v>177</v>
      </c>
      <c r="G3668" s="12">
        <f>[1]动作!$A3667+[1]动作!$B3667</f>
        <v>43209.470231481479</v>
      </c>
      <c r="H3668" s="12"/>
      <c r="I3668" s="11"/>
    </row>
    <row r="3669" spans="1:9" hidden="1" x14ac:dyDescent="0.3">
      <c r="A3669" s="24">
        <v>3667</v>
      </c>
      <c r="B3669" s="11" t="str">
        <f>IFERROR(INDEX({"JSNY-BJ0001-01";"JSNY-JS0022-01";"JSNY-JS0002-01"},MATCH(D3669,{"BJ_zhongyu";"JS_WX_liteer";"JS_CZ_wodefeng"},0)),"")</f>
        <v>JSNY-JS0002-01</v>
      </c>
      <c r="C3669" s="11" t="str">
        <f>IFERROR(INDEX({"北京中裕世纪大酒店";"江苏利特尔绿色包装股份有限公司";"常州市金坛沃德丰电子科技有限公司"},MATCH(D3669,{"BJ_zhongyu";"JS_WX_liteer";"JS_CZ_wodefeng"},0)),"")</f>
        <v>常州市金坛沃德丰电子科技有限公司</v>
      </c>
      <c r="D3669" s="11" t="str">
        <f>[1]动作!$G3668</f>
        <v>JS_CZ_wodefeng</v>
      </c>
      <c r="E3669" s="11" t="str">
        <f>[1]动作!$D3668</f>
        <v>分系统1BMS5SOC过低一级故障</v>
      </c>
      <c r="F3669" s="11" t="s">
        <v>177</v>
      </c>
      <c r="G3669" s="12">
        <f>[1]动作!$A3668+[1]动作!$B3668</f>
        <v>43209.470231481479</v>
      </c>
      <c r="H3669" s="12"/>
      <c r="I3669" s="11"/>
    </row>
    <row r="3670" spans="1:9" hidden="1" x14ac:dyDescent="0.3">
      <c r="A3670" s="24">
        <v>3668</v>
      </c>
      <c r="B3670" s="11" t="str">
        <f>IFERROR(INDEX({"JSNY-BJ0001-01";"JSNY-JS0022-01";"JSNY-JS0002-01"},MATCH(D3670,{"BJ_zhongyu";"JS_WX_liteer";"JS_CZ_wodefeng"},0)),"")</f>
        <v>JSNY-JS0002-01</v>
      </c>
      <c r="C3670" s="11" t="str">
        <f>IFERROR(INDEX({"北京中裕世纪大酒店";"江苏利特尔绿色包装股份有限公司";"常州市金坛沃德丰电子科技有限公司"},MATCH(D3670,{"BJ_zhongyu";"JS_WX_liteer";"JS_CZ_wodefeng"},0)),"")</f>
        <v>常州市金坛沃德丰电子科技有限公司</v>
      </c>
      <c r="D3670" s="11" t="str">
        <f>[1]动作!$G3669</f>
        <v>JS_CZ_wodefeng</v>
      </c>
      <c r="E3670" s="11" t="str">
        <f>[1]动作!$D3669</f>
        <v>分系统1BMS5SOC过低二级故障</v>
      </c>
      <c r="F3670" s="11" t="s">
        <v>177</v>
      </c>
      <c r="G3670" s="12">
        <f>[1]动作!$A3669+[1]动作!$B3669</f>
        <v>43209.470231481479</v>
      </c>
      <c r="H3670" s="12"/>
      <c r="I3670" s="11"/>
    </row>
    <row r="3671" spans="1:9" hidden="1" x14ac:dyDescent="0.3">
      <c r="A3671" s="24">
        <v>3669</v>
      </c>
      <c r="B3671" s="11" t="str">
        <f>IFERROR(INDEX({"JSNY-BJ0001-01";"JSNY-JS0022-01";"JSNY-JS0002-01"},MATCH(D3671,{"BJ_zhongyu";"JS_WX_liteer";"JS_CZ_wodefeng"},0)),"")</f>
        <v>JSNY-JS0002-01</v>
      </c>
      <c r="C3671" s="11" t="str">
        <f>IFERROR(INDEX({"北京中裕世纪大酒店";"江苏利特尔绿色包装股份有限公司";"常州市金坛沃德丰电子科技有限公司"},MATCH(D3671,{"BJ_zhongyu";"JS_WX_liteer";"JS_CZ_wodefeng"},0)),"")</f>
        <v>常州市金坛沃德丰电子科技有限公司</v>
      </c>
      <c r="D3671" s="11" t="str">
        <f>[1]动作!$G3670</f>
        <v>JS_CZ_wodefeng</v>
      </c>
      <c r="E3671" s="11" t="str">
        <f>[1]动作!$D3670</f>
        <v>分系统1BMS4SOC过低一级故障</v>
      </c>
      <c r="F3671" s="11" t="s">
        <v>177</v>
      </c>
      <c r="G3671" s="12">
        <f>[1]动作!$A3670+[1]动作!$B3670</f>
        <v>43209.470289351855</v>
      </c>
      <c r="H3671" s="12"/>
      <c r="I3671" s="11"/>
    </row>
    <row r="3672" spans="1:9" hidden="1" x14ac:dyDescent="0.3">
      <c r="A3672" s="24">
        <v>3670</v>
      </c>
      <c r="B3672" s="11" t="str">
        <f>IFERROR(INDEX({"JSNY-BJ0001-01";"JSNY-JS0022-01";"JSNY-JS0002-01"},MATCH(D3672,{"BJ_zhongyu";"JS_WX_liteer";"JS_CZ_wodefeng"},0)),"")</f>
        <v>JSNY-JS0002-01</v>
      </c>
      <c r="C3672" s="11" t="str">
        <f>IFERROR(INDEX({"北京中裕世纪大酒店";"江苏利特尔绿色包装股份有限公司";"常州市金坛沃德丰电子科技有限公司"},MATCH(D3672,{"BJ_zhongyu";"JS_WX_liteer";"JS_CZ_wodefeng"},0)),"")</f>
        <v>常州市金坛沃德丰电子科技有限公司</v>
      </c>
      <c r="D3672" s="11" t="str">
        <f>[1]动作!$G3671</f>
        <v>JS_CZ_wodefeng</v>
      </c>
      <c r="E3672" s="11" t="str">
        <f>[1]动作!$D3671</f>
        <v>分系统1BMS4SOC过低二级故障</v>
      </c>
      <c r="F3672" s="11" t="s">
        <v>177</v>
      </c>
      <c r="G3672" s="12">
        <f>[1]动作!$A3671+[1]动作!$B3671</f>
        <v>43209.470289351855</v>
      </c>
      <c r="H3672" s="12"/>
      <c r="I3672" s="11"/>
    </row>
    <row r="3673" spans="1:9" hidden="1" x14ac:dyDescent="0.3">
      <c r="A3673" s="24">
        <v>3671</v>
      </c>
      <c r="B3673" s="11" t="str">
        <f>IFERROR(INDEX({"JSNY-BJ0001-01";"JSNY-JS0022-01";"JSNY-JS0002-01"},MATCH(D3673,{"BJ_zhongyu";"JS_WX_liteer";"JS_CZ_wodefeng"},0)),"")</f>
        <v>JSNY-JS0002-01</v>
      </c>
      <c r="C3673" s="11" t="str">
        <f>IFERROR(INDEX({"北京中裕世纪大酒店";"江苏利特尔绿色包装股份有限公司";"常州市金坛沃德丰电子科技有限公司"},MATCH(D3673,{"BJ_zhongyu";"JS_WX_liteer";"JS_CZ_wodefeng"},0)),"")</f>
        <v>常州市金坛沃德丰电子科技有限公司</v>
      </c>
      <c r="D3673" s="11" t="str">
        <f>[1]动作!$G3672</f>
        <v>JS_CZ_wodefeng</v>
      </c>
      <c r="E3673" s="11" t="str">
        <f>[1]动作!$D3672</f>
        <v>分系统1BMS6单体电压过低一级故障</v>
      </c>
      <c r="F3673" s="11" t="s">
        <v>177</v>
      </c>
      <c r="G3673" s="12">
        <f>[1]动作!$A3672+[1]动作!$B3672</f>
        <v>43209.470289351855</v>
      </c>
      <c r="H3673" s="12"/>
      <c r="I3673" s="11"/>
    </row>
    <row r="3674" spans="1:9" hidden="1" x14ac:dyDescent="0.3">
      <c r="A3674" s="24">
        <v>3672</v>
      </c>
      <c r="B3674" s="11" t="str">
        <f>IFERROR(INDEX({"JSNY-BJ0001-01";"JSNY-JS0022-01";"JSNY-JS0002-01"},MATCH(D3674,{"BJ_zhongyu";"JS_WX_liteer";"JS_CZ_wodefeng"},0)),"")</f>
        <v>JSNY-JS0002-01</v>
      </c>
      <c r="C3674" s="11" t="str">
        <f>IFERROR(INDEX({"北京中裕世纪大酒店";"江苏利特尔绿色包装股份有限公司";"常州市金坛沃德丰电子科技有限公司"},MATCH(D3674,{"BJ_zhongyu";"JS_WX_liteer";"JS_CZ_wodefeng"},0)),"")</f>
        <v>常州市金坛沃德丰电子科技有限公司</v>
      </c>
      <c r="D3674" s="11" t="str">
        <f>[1]动作!$G3673</f>
        <v>JS_CZ_wodefeng</v>
      </c>
      <c r="E3674" s="11" t="str">
        <f>[1]动作!$D3673</f>
        <v>分系统1BMS6单体电压过低二级故障</v>
      </c>
      <c r="F3674" s="11" t="s">
        <v>177</v>
      </c>
      <c r="G3674" s="12">
        <f>[1]动作!$A3673+[1]动作!$B3673</f>
        <v>43209.470289351855</v>
      </c>
      <c r="H3674" s="12"/>
      <c r="I3674" s="11"/>
    </row>
    <row r="3675" spans="1:9" hidden="1" x14ac:dyDescent="0.3">
      <c r="A3675" s="24">
        <v>3673</v>
      </c>
      <c r="B3675" s="11" t="str">
        <f>IFERROR(INDEX({"JSNY-BJ0001-01";"JSNY-JS0022-01";"JSNY-JS0002-01"},MATCH(D3675,{"BJ_zhongyu";"JS_WX_liteer";"JS_CZ_wodefeng"},0)),"")</f>
        <v>JSNY-JS0002-01</v>
      </c>
      <c r="C3675" s="11" t="str">
        <f>IFERROR(INDEX({"北京中裕世纪大酒店";"江苏利特尔绿色包装股份有限公司";"常州市金坛沃德丰电子科技有限公司"},MATCH(D3675,{"BJ_zhongyu";"JS_WX_liteer";"JS_CZ_wodefeng"},0)),"")</f>
        <v>常州市金坛沃德丰电子科技有限公司</v>
      </c>
      <c r="D3675" s="11" t="str">
        <f>[1]动作!$G3674</f>
        <v>JS_CZ_wodefeng</v>
      </c>
      <c r="E3675" s="11" t="str">
        <f>[1]动作!$D3674</f>
        <v>分系统1BMS1SOC过低一级故障</v>
      </c>
      <c r="F3675" s="11" t="s">
        <v>177</v>
      </c>
      <c r="G3675" s="12">
        <f>[1]动作!$A3674+[1]动作!$B3674</f>
        <v>43209.470752314817</v>
      </c>
      <c r="H3675" s="12"/>
      <c r="I3675" s="11"/>
    </row>
    <row r="3676" spans="1:9" hidden="1" x14ac:dyDescent="0.3">
      <c r="A3676" s="24">
        <v>3674</v>
      </c>
      <c r="B3676" s="11" t="str">
        <f>IFERROR(INDEX({"JSNY-BJ0001-01";"JSNY-JS0022-01";"JSNY-JS0002-01"},MATCH(D3676,{"BJ_zhongyu";"JS_WX_liteer";"JS_CZ_wodefeng"},0)),"")</f>
        <v>JSNY-JS0002-01</v>
      </c>
      <c r="C3676" s="11" t="str">
        <f>IFERROR(INDEX({"北京中裕世纪大酒店";"江苏利特尔绿色包装股份有限公司";"常州市金坛沃德丰电子科技有限公司"},MATCH(D3676,{"BJ_zhongyu";"JS_WX_liteer";"JS_CZ_wodefeng"},0)),"")</f>
        <v>常州市金坛沃德丰电子科技有限公司</v>
      </c>
      <c r="D3676" s="11" t="str">
        <f>[1]动作!$G3675</f>
        <v>JS_CZ_wodefeng</v>
      </c>
      <c r="E3676" s="11" t="str">
        <f>[1]动作!$D3675</f>
        <v>分系统1BMS1SOC过低二级故障</v>
      </c>
      <c r="F3676" s="11" t="s">
        <v>177</v>
      </c>
      <c r="G3676" s="12">
        <f>[1]动作!$A3675+[1]动作!$B3675</f>
        <v>43209.470752314817</v>
      </c>
      <c r="H3676" s="12"/>
      <c r="I3676" s="11"/>
    </row>
    <row r="3677" spans="1:9" hidden="1" x14ac:dyDescent="0.3">
      <c r="A3677" s="24">
        <v>3675</v>
      </c>
      <c r="B3677" s="11" t="str">
        <f>IFERROR(INDEX({"JSNY-BJ0001-01";"JSNY-JS0022-01";"JSNY-JS0002-01"},MATCH(D3677,{"BJ_zhongyu";"JS_WX_liteer";"JS_CZ_wodefeng"},0)),"")</f>
        <v>JSNY-JS0002-01</v>
      </c>
      <c r="C3677" s="11" t="str">
        <f>IFERROR(INDEX({"北京中裕世纪大酒店";"江苏利特尔绿色包装股份有限公司";"常州市金坛沃德丰电子科技有限公司"},MATCH(D3677,{"BJ_zhongyu";"JS_WX_liteer";"JS_CZ_wodefeng"},0)),"")</f>
        <v>常州市金坛沃德丰电子科技有限公司</v>
      </c>
      <c r="D3677" s="11" t="str">
        <f>[1]动作!$G3676</f>
        <v>JS_CZ_wodefeng</v>
      </c>
      <c r="E3677" s="11" t="str">
        <f>[1]动作!$D3676</f>
        <v>分系统1告警状态</v>
      </c>
      <c r="F3677" s="11" t="s">
        <v>178</v>
      </c>
      <c r="G3677" s="12">
        <f>[1]动作!$A3676+[1]动作!$B3676</f>
        <v>43209.475335648145</v>
      </c>
      <c r="H3677" s="12"/>
      <c r="I3677" s="11"/>
    </row>
    <row r="3678" spans="1:9" hidden="1" x14ac:dyDescent="0.3">
      <c r="A3678" s="24">
        <v>3676</v>
      </c>
      <c r="B3678" s="11" t="str">
        <f>IFERROR(INDEX({"JSNY-BJ0001-01";"JSNY-JS0022-01";"JSNY-JS0002-01"},MATCH(D3678,{"BJ_zhongyu";"JS_WX_liteer";"JS_CZ_wodefeng"},0)),"")</f>
        <v>JSNY-JS0002-01</v>
      </c>
      <c r="C3678" s="11" t="str">
        <f>IFERROR(INDEX({"北京中裕世纪大酒店";"江苏利特尔绿色包装股份有限公司";"常州市金坛沃德丰电子科技有限公司"},MATCH(D3678,{"BJ_zhongyu";"JS_WX_liteer";"JS_CZ_wodefeng"},0)),"")</f>
        <v>常州市金坛沃德丰电子科技有限公司</v>
      </c>
      <c r="D3678" s="11" t="str">
        <f>[1]动作!$G3677</f>
        <v>JS_CZ_wodefeng</v>
      </c>
      <c r="E3678" s="11" t="str">
        <f>[1]动作!$D3677</f>
        <v>分系统1BCMS2告警状态</v>
      </c>
      <c r="F3678" s="11" t="s">
        <v>177</v>
      </c>
      <c r="G3678" s="12">
        <f>[1]动作!$A3677+[1]动作!$B3677</f>
        <v>43209.475335648145</v>
      </c>
      <c r="H3678" s="12"/>
      <c r="I3678" s="11"/>
    </row>
    <row r="3679" spans="1:9" hidden="1" x14ac:dyDescent="0.3">
      <c r="A3679" s="24">
        <v>3677</v>
      </c>
      <c r="B3679" s="11" t="str">
        <f>IFERROR(INDEX({"JSNY-BJ0001-01";"JSNY-JS0022-01";"JSNY-JS0002-01"},MATCH(D3679,{"BJ_zhongyu";"JS_WX_liteer";"JS_CZ_wodefeng"},0)),"")</f>
        <v>JSNY-JS0002-01</v>
      </c>
      <c r="C3679" s="11" t="str">
        <f>IFERROR(INDEX({"北京中裕世纪大酒店";"江苏利特尔绿色包装股份有限公司";"常州市金坛沃德丰电子科技有限公司"},MATCH(D3679,{"BJ_zhongyu";"JS_WX_liteer";"JS_CZ_wodefeng"},0)),"")</f>
        <v>常州市金坛沃德丰电子科技有限公司</v>
      </c>
      <c r="D3679" s="11" t="str">
        <f>[1]动作!$G3678</f>
        <v>JS_CZ_wodefeng</v>
      </c>
      <c r="E3679" s="11" t="str">
        <f>[1]动作!$D3678</f>
        <v>分系统1BCMS5告警状态</v>
      </c>
      <c r="F3679" s="11" t="s">
        <v>177</v>
      </c>
      <c r="G3679" s="12">
        <f>[1]动作!$A3678+[1]动作!$B3678</f>
        <v>43209.478981481479</v>
      </c>
      <c r="H3679" s="12"/>
      <c r="I3679" s="11"/>
    </row>
    <row r="3680" spans="1:9" hidden="1" x14ac:dyDescent="0.3">
      <c r="A3680" s="24">
        <v>3678</v>
      </c>
      <c r="B3680" s="11" t="str">
        <f>IFERROR(INDEX({"JSNY-BJ0001-01";"JSNY-JS0022-01";"JSNY-JS0002-01"},MATCH(D3680,{"BJ_zhongyu";"JS_WX_liteer";"JS_CZ_wodefeng"},0)),"")</f>
        <v>JSNY-JS0002-01</v>
      </c>
      <c r="C3680" s="11" t="str">
        <f>IFERROR(INDEX({"北京中裕世纪大酒店";"江苏利特尔绿色包装股份有限公司";"常州市金坛沃德丰电子科技有限公司"},MATCH(D3680,{"BJ_zhongyu";"JS_WX_liteer";"JS_CZ_wodefeng"},0)),"")</f>
        <v>常州市金坛沃德丰电子科技有限公司</v>
      </c>
      <c r="D3680" s="11" t="str">
        <f>[1]动作!$G3679</f>
        <v>JS_CZ_wodefeng</v>
      </c>
      <c r="E3680" s="11" t="str">
        <f>[1]动作!$D3679</f>
        <v>分系统1BCMS3告警状态</v>
      </c>
      <c r="F3680" s="11" t="s">
        <v>177</v>
      </c>
      <c r="G3680" s="12">
        <f>[1]动作!$A3679+[1]动作!$B3679</f>
        <v>43209.479270833333</v>
      </c>
      <c r="H3680" s="12"/>
      <c r="I3680" s="11"/>
    </row>
    <row r="3681" spans="1:9" hidden="1" x14ac:dyDescent="0.3">
      <c r="A3681" s="24">
        <v>3679</v>
      </c>
      <c r="B3681" s="11" t="str">
        <f>IFERROR(INDEX({"JSNY-BJ0001-01";"JSNY-JS0022-01";"JSNY-JS0002-01"},MATCH(D3681,{"BJ_zhongyu";"JS_WX_liteer";"JS_CZ_wodefeng"},0)),"")</f>
        <v>JSNY-JS0002-01</v>
      </c>
      <c r="C3681" s="11" t="str">
        <f>IFERROR(INDEX({"北京中裕世纪大酒店";"江苏利特尔绿色包装股份有限公司";"常州市金坛沃德丰电子科技有限公司"},MATCH(D3681,{"BJ_zhongyu";"JS_WX_liteer";"JS_CZ_wodefeng"},0)),"")</f>
        <v>常州市金坛沃德丰电子科技有限公司</v>
      </c>
      <c r="D3681" s="11" t="str">
        <f>[1]动作!$G3680</f>
        <v>JS_CZ_wodefeng</v>
      </c>
      <c r="E3681" s="11" t="str">
        <f>[1]动作!$D3680</f>
        <v>分系统1BCMS1告警状态</v>
      </c>
      <c r="F3681" s="11" t="s">
        <v>177</v>
      </c>
      <c r="G3681" s="12">
        <f>[1]动作!$A3680+[1]动作!$B3680</f>
        <v>43209.479675925926</v>
      </c>
      <c r="H3681" s="12"/>
      <c r="I3681" s="11"/>
    </row>
    <row r="3682" spans="1:9" hidden="1" x14ac:dyDescent="0.3">
      <c r="A3682" s="24">
        <v>3680</v>
      </c>
      <c r="B3682" s="11" t="str">
        <f>IFERROR(INDEX({"JSNY-BJ0001-01";"JSNY-JS0022-01";"JSNY-JS0002-01"},MATCH(D3682,{"BJ_zhongyu";"JS_WX_liteer";"JS_CZ_wodefeng"},0)),"")</f>
        <v>JSNY-JS0002-01</v>
      </c>
      <c r="C3682" s="11" t="str">
        <f>IFERROR(INDEX({"北京中裕世纪大酒店";"江苏利特尔绿色包装股份有限公司";"常州市金坛沃德丰电子科技有限公司"},MATCH(D3682,{"BJ_zhongyu";"JS_WX_liteer";"JS_CZ_wodefeng"},0)),"")</f>
        <v>常州市金坛沃德丰电子科技有限公司</v>
      </c>
      <c r="D3682" s="11" t="str">
        <f>[1]动作!$G3681</f>
        <v>JS_CZ_wodefeng</v>
      </c>
      <c r="E3682" s="11" t="str">
        <f>[1]动作!$D3681</f>
        <v>分系统1BCMS6告警状态</v>
      </c>
      <c r="F3682" s="11" t="s">
        <v>177</v>
      </c>
      <c r="G3682" s="12">
        <f>[1]动作!$A3681+[1]动作!$B3681</f>
        <v>43209.480023148149</v>
      </c>
      <c r="H3682" s="12"/>
      <c r="I3682" s="11"/>
    </row>
    <row r="3683" spans="1:9" hidden="1" x14ac:dyDescent="0.3">
      <c r="A3683" s="24">
        <v>3681</v>
      </c>
      <c r="B3683" s="11" t="str">
        <f>IFERROR(INDEX({"JSNY-BJ0001-01";"JSNY-JS0022-01";"JSNY-JS0002-01"},MATCH(D3683,{"BJ_zhongyu";"JS_WX_liteer";"JS_CZ_wodefeng"},0)),"")</f>
        <v>JSNY-JS0002-01</v>
      </c>
      <c r="C3683" s="11" t="str">
        <f>IFERROR(INDEX({"北京中裕世纪大酒店";"江苏利特尔绿色包装股份有限公司";"常州市金坛沃德丰电子科技有限公司"},MATCH(D3683,{"BJ_zhongyu";"JS_WX_liteer";"JS_CZ_wodefeng"},0)),"")</f>
        <v>常州市金坛沃德丰电子科技有限公司</v>
      </c>
      <c r="D3683" s="11" t="str">
        <f>[1]动作!$G3682</f>
        <v>JS_CZ_wodefeng</v>
      </c>
      <c r="E3683" s="11" t="str">
        <f>[1]动作!$D3682</f>
        <v>分系统1BCMS4告警状态</v>
      </c>
      <c r="F3683" s="11" t="s">
        <v>177</v>
      </c>
      <c r="G3683" s="12">
        <f>[1]动作!$A3682+[1]动作!$B3682</f>
        <v>43209.480138888888</v>
      </c>
      <c r="H3683" s="12"/>
      <c r="I3683" s="11"/>
    </row>
    <row r="3684" spans="1:9" hidden="1" x14ac:dyDescent="0.3">
      <c r="A3684" s="24">
        <v>3682</v>
      </c>
      <c r="B3684" s="11" t="str">
        <f>IFERROR(INDEX({"JSNY-BJ0001-01";"JSNY-JS0022-01";"JSNY-JS0002-01"},MATCH(D3684,{"BJ_zhongyu";"JS_WX_liteer";"JS_CZ_wodefeng"},0)),"")</f>
        <v>JSNY-JS0002-01</v>
      </c>
      <c r="C3684" s="11" t="str">
        <f>IFERROR(INDEX({"北京中裕世纪大酒店";"江苏利特尔绿色包装股份有限公司";"常州市金坛沃德丰电子科技有限公司"},MATCH(D3684,{"BJ_zhongyu";"JS_WX_liteer";"JS_CZ_wodefeng"},0)),"")</f>
        <v>常州市金坛沃德丰电子科技有限公司</v>
      </c>
      <c r="D3684" s="11" t="str">
        <f>[1]动作!$G3683</f>
        <v>JS_CZ_wodefeng</v>
      </c>
      <c r="E3684" s="11" t="str">
        <f>[1]动作!$D3683</f>
        <v>分系统1故障状态</v>
      </c>
      <c r="F3684" s="11" t="s">
        <v>178</v>
      </c>
      <c r="G3684" s="12">
        <f>[1]动作!$A3683+[1]动作!$B3683</f>
        <v>43209.480543981481</v>
      </c>
      <c r="H3684" s="12"/>
      <c r="I3684" s="11"/>
    </row>
    <row r="3685" spans="1:9" hidden="1" x14ac:dyDescent="0.3">
      <c r="A3685" s="24">
        <v>3683</v>
      </c>
      <c r="B3685" s="11" t="str">
        <f>IFERROR(INDEX({"JSNY-BJ0001-01";"JSNY-JS0022-01";"JSNY-JS0002-01"},MATCH(D3685,{"BJ_zhongyu";"JS_WX_liteer";"JS_CZ_wodefeng"},0)),"")</f>
        <v>JSNY-JS0002-01</v>
      </c>
      <c r="C3685" s="11" t="str">
        <f>IFERROR(INDEX({"北京中裕世纪大酒店";"江苏利特尔绿色包装股份有限公司";"常州市金坛沃德丰电子科技有限公司"},MATCH(D3685,{"BJ_zhongyu";"JS_WX_liteer";"JS_CZ_wodefeng"},0)),"")</f>
        <v>常州市金坛沃德丰电子科技有限公司</v>
      </c>
      <c r="D3685" s="11" t="str">
        <f>[1]动作!$G3684</f>
        <v>JS_CZ_wodefeng</v>
      </c>
      <c r="E3685" s="11" t="str">
        <f>[1]动作!$D3684</f>
        <v>分系统1BCMS2故障状态</v>
      </c>
      <c r="F3685" s="11" t="s">
        <v>177</v>
      </c>
      <c r="G3685" s="12">
        <f>[1]动作!$A3684+[1]动作!$B3684</f>
        <v>43209.480543981481</v>
      </c>
      <c r="H3685" s="12"/>
      <c r="I3685" s="11"/>
    </row>
    <row r="3686" spans="1:9" hidden="1" x14ac:dyDescent="0.3">
      <c r="A3686" s="24">
        <v>3684</v>
      </c>
      <c r="B3686" s="11" t="str">
        <f>IFERROR(INDEX({"JSNY-BJ0001-01";"JSNY-JS0022-01";"JSNY-JS0002-01"},MATCH(D3686,{"BJ_zhongyu";"JS_WX_liteer";"JS_CZ_wodefeng"},0)),"")</f>
        <v>JSNY-JS0002-01</v>
      </c>
      <c r="C3686" s="11" t="str">
        <f>IFERROR(INDEX({"北京中裕世纪大酒店";"江苏利特尔绿色包装股份有限公司";"常州市金坛沃德丰电子科技有限公司"},MATCH(D3686,{"BJ_zhongyu";"JS_WX_liteer";"JS_CZ_wodefeng"},0)),"")</f>
        <v>常州市金坛沃德丰电子科技有限公司</v>
      </c>
      <c r="D3686" s="11" t="str">
        <f>[1]动作!$G3685</f>
        <v>JS_CZ_wodefeng</v>
      </c>
      <c r="E3686" s="11" t="str">
        <f>[1]动作!$D3685</f>
        <v>分系统1BMS2单体电压过低一级故障</v>
      </c>
      <c r="F3686" s="11" t="s">
        <v>177</v>
      </c>
      <c r="G3686" s="12">
        <f>[1]动作!$A3685+[1]动作!$B3685</f>
        <v>43209.480543981481</v>
      </c>
      <c r="H3686" s="12"/>
      <c r="I3686" s="11"/>
    </row>
    <row r="3687" spans="1:9" hidden="1" x14ac:dyDescent="0.3">
      <c r="A3687" s="24">
        <v>3685</v>
      </c>
      <c r="B3687" s="11" t="str">
        <f>IFERROR(INDEX({"JSNY-BJ0001-01";"JSNY-JS0022-01";"JSNY-JS0002-01"},MATCH(D3687,{"BJ_zhongyu";"JS_WX_liteer";"JS_CZ_wodefeng"},0)),"")</f>
        <v>JSNY-JS0002-01</v>
      </c>
      <c r="C3687" s="11" t="str">
        <f>IFERROR(INDEX({"北京中裕世纪大酒店";"江苏利特尔绿色包装股份有限公司";"常州市金坛沃德丰电子科技有限公司"},MATCH(D3687,{"BJ_zhongyu";"JS_WX_liteer";"JS_CZ_wodefeng"},0)),"")</f>
        <v>常州市金坛沃德丰电子科技有限公司</v>
      </c>
      <c r="D3687" s="11" t="str">
        <f>[1]动作!$G3686</f>
        <v>JS_CZ_wodefeng</v>
      </c>
      <c r="E3687" s="11" t="str">
        <f>[1]动作!$D3686</f>
        <v>BCMS故障</v>
      </c>
      <c r="F3687" s="11" t="s">
        <v>177</v>
      </c>
      <c r="G3687" s="12">
        <f>[1]动作!$A3686+[1]动作!$B3686</f>
        <v>43209.480543981481</v>
      </c>
      <c r="H3687" s="12"/>
      <c r="I3687" s="11"/>
    </row>
    <row r="3688" spans="1:9" hidden="1" x14ac:dyDescent="0.3">
      <c r="A3688" s="24">
        <v>3686</v>
      </c>
      <c r="B3688" s="11" t="str">
        <f>IFERROR(INDEX({"JSNY-BJ0001-01";"JSNY-JS0022-01";"JSNY-JS0002-01"},MATCH(D3688,{"BJ_zhongyu";"JS_WX_liteer";"JS_CZ_wodefeng"},0)),"")</f>
        <v>JSNY-JS0022-01</v>
      </c>
      <c r="C3688" s="11" t="str">
        <f>IFERROR(INDEX({"北京中裕世纪大酒店";"江苏利特尔绿色包装股份有限公司";"常州市金坛沃德丰电子科技有限公司"},MATCH(D3688,{"BJ_zhongyu";"JS_WX_liteer";"JS_CZ_wodefeng"},0)),"")</f>
        <v>江苏利特尔绿色包装股份有限公司</v>
      </c>
      <c r="D3688" s="11" t="str">
        <f>[1]动作!$G3687</f>
        <v>JS_WX_liteer</v>
      </c>
      <c r="E3688" s="11" t="str">
        <f>[1]动作!$D3687</f>
        <v>分系统1BMS8总电压过低一级故障</v>
      </c>
      <c r="F3688" s="11" t="s">
        <v>177</v>
      </c>
      <c r="G3688" s="12">
        <f>[1]动作!$A3687+[1]动作!$B3687</f>
        <v>43209.48065972222</v>
      </c>
      <c r="H3688" s="12"/>
      <c r="I3688" s="11"/>
    </row>
    <row r="3689" spans="1:9" hidden="1" x14ac:dyDescent="0.3">
      <c r="A3689" s="24">
        <v>3687</v>
      </c>
      <c r="B3689" s="11" t="str">
        <f>IFERROR(INDEX({"JSNY-BJ0001-01";"JSNY-JS0022-01";"JSNY-JS0002-01"},MATCH(D3689,{"BJ_zhongyu";"JS_WX_liteer";"JS_CZ_wodefeng"},0)),"")</f>
        <v>JSNY-JS0022-01</v>
      </c>
      <c r="C3689" s="11" t="str">
        <f>IFERROR(INDEX({"北京中裕世纪大酒店";"江苏利特尔绿色包装股份有限公司";"常州市金坛沃德丰电子科技有限公司"},MATCH(D3689,{"BJ_zhongyu";"JS_WX_liteer";"JS_CZ_wodefeng"},0)),"")</f>
        <v>江苏利特尔绿色包装股份有限公司</v>
      </c>
      <c r="D3689" s="11" t="str">
        <f>[1]动作!$G3688</f>
        <v>JS_WX_liteer</v>
      </c>
      <c r="E3689" s="11" t="str">
        <f>[1]动作!$D3688</f>
        <v>分系统1BMS8总电压过低二级故障</v>
      </c>
      <c r="F3689" s="11" t="s">
        <v>177</v>
      </c>
      <c r="G3689" s="12">
        <f>[1]动作!$A3688+[1]动作!$B3688</f>
        <v>43209.48065972222</v>
      </c>
      <c r="H3689" s="12"/>
      <c r="I3689" s="11"/>
    </row>
    <row r="3690" spans="1:9" hidden="1" x14ac:dyDescent="0.3">
      <c r="A3690" s="24">
        <v>3688</v>
      </c>
      <c r="B3690" s="11" t="str">
        <f>IFERROR(INDEX({"JSNY-BJ0001-01";"JSNY-JS0022-01";"JSNY-JS0002-01"},MATCH(D3690,{"BJ_zhongyu";"JS_WX_liteer";"JS_CZ_wodefeng"},0)),"")</f>
        <v>JSNY-JS0022-01</v>
      </c>
      <c r="C3690" s="11" t="str">
        <f>IFERROR(INDEX({"北京中裕世纪大酒店";"江苏利特尔绿色包装股份有限公司";"常州市金坛沃德丰电子科技有限公司"},MATCH(D3690,{"BJ_zhongyu";"JS_WX_liteer";"JS_CZ_wodefeng"},0)),"")</f>
        <v>江苏利特尔绿色包装股份有限公司</v>
      </c>
      <c r="D3690" s="11" t="str">
        <f>[1]动作!$G3689</f>
        <v>JS_WX_liteer</v>
      </c>
      <c r="E3690" s="11" t="str">
        <f>[1]动作!$D3689</f>
        <v>分系统1BMS9总电压过低一级故障</v>
      </c>
      <c r="F3690" s="11" t="s">
        <v>177</v>
      </c>
      <c r="G3690" s="12">
        <f>[1]动作!$A3689+[1]动作!$B3689</f>
        <v>43209.480775462966</v>
      </c>
      <c r="H3690" s="12"/>
      <c r="I3690" s="11"/>
    </row>
    <row r="3691" spans="1:9" hidden="1" x14ac:dyDescent="0.3">
      <c r="A3691" s="24">
        <v>3689</v>
      </c>
      <c r="B3691" s="11" t="str">
        <f>IFERROR(INDEX({"JSNY-BJ0001-01";"JSNY-JS0022-01";"JSNY-JS0002-01"},MATCH(D3691,{"BJ_zhongyu";"JS_WX_liteer";"JS_CZ_wodefeng"},0)),"")</f>
        <v>JSNY-JS0022-01</v>
      </c>
      <c r="C3691" s="11" t="str">
        <f>IFERROR(INDEX({"北京中裕世纪大酒店";"江苏利特尔绿色包装股份有限公司";"常州市金坛沃德丰电子科技有限公司"},MATCH(D3691,{"BJ_zhongyu";"JS_WX_liteer";"JS_CZ_wodefeng"},0)),"")</f>
        <v>江苏利特尔绿色包装股份有限公司</v>
      </c>
      <c r="D3691" s="11" t="str">
        <f>[1]动作!$G3690</f>
        <v>JS_WX_liteer</v>
      </c>
      <c r="E3691" s="11" t="str">
        <f>[1]动作!$D3690</f>
        <v>分系统1BMS9总电压过低二级故障</v>
      </c>
      <c r="F3691" s="11" t="s">
        <v>177</v>
      </c>
      <c r="G3691" s="12">
        <f>[1]动作!$A3690+[1]动作!$B3690</f>
        <v>43209.480775462966</v>
      </c>
      <c r="H3691" s="12"/>
      <c r="I3691" s="11"/>
    </row>
    <row r="3692" spans="1:9" hidden="1" x14ac:dyDescent="0.3">
      <c r="A3692" s="24">
        <v>3690</v>
      </c>
      <c r="B3692" s="11" t="str">
        <f>IFERROR(INDEX({"JSNY-BJ0001-01";"JSNY-JS0022-01";"JSNY-JS0002-01"},MATCH(D3692,{"BJ_zhongyu";"JS_WX_liteer";"JS_CZ_wodefeng"},0)),"")</f>
        <v>JSNY-JS0002-01</v>
      </c>
      <c r="C3692" s="11" t="str">
        <f>IFERROR(INDEX({"北京中裕世纪大酒店";"江苏利特尔绿色包装股份有限公司";"常州市金坛沃德丰电子科技有限公司"},MATCH(D3692,{"BJ_zhongyu";"JS_WX_liteer";"JS_CZ_wodefeng"},0)),"")</f>
        <v>常州市金坛沃德丰电子科技有限公司</v>
      </c>
      <c r="D3692" s="11" t="str">
        <f>[1]动作!$G3691</f>
        <v>JS_CZ_wodefeng</v>
      </c>
      <c r="E3692" s="11" t="str">
        <f>[1]动作!$D3691</f>
        <v>分系统1BCMS2告警状态</v>
      </c>
      <c r="F3692" s="11" t="s">
        <v>177</v>
      </c>
      <c r="G3692" s="12">
        <f>[1]动作!$A3691+[1]动作!$B3691</f>
        <v>43209.481064814812</v>
      </c>
      <c r="H3692" s="12"/>
      <c r="I3692" s="11"/>
    </row>
    <row r="3693" spans="1:9" hidden="1" x14ac:dyDescent="0.3">
      <c r="A3693" s="24">
        <v>3691</v>
      </c>
      <c r="B3693" s="11" t="str">
        <f>IFERROR(INDEX({"JSNY-BJ0001-01";"JSNY-JS0022-01";"JSNY-JS0002-01"},MATCH(D3693,{"BJ_zhongyu";"JS_WX_liteer";"JS_CZ_wodefeng"},0)),"")</f>
        <v>JSNY-JS0002-01</v>
      </c>
      <c r="C3693" s="11" t="str">
        <f>IFERROR(INDEX({"北京中裕世纪大酒店";"江苏利特尔绿色包装股份有限公司";"常州市金坛沃德丰电子科技有限公司"},MATCH(D3693,{"BJ_zhongyu";"JS_WX_liteer";"JS_CZ_wodefeng"},0)),"")</f>
        <v>常州市金坛沃德丰电子科技有限公司</v>
      </c>
      <c r="D3693" s="11" t="str">
        <f>[1]动作!$G3692</f>
        <v>JS_CZ_wodefeng</v>
      </c>
      <c r="E3693" s="11" t="str">
        <f>[1]动作!$D3692</f>
        <v>分系统1BMS2单体电压过低二级故障</v>
      </c>
      <c r="F3693" s="11" t="s">
        <v>177</v>
      </c>
      <c r="G3693" s="12">
        <f>[1]动作!$A3692+[1]动作!$B3692</f>
        <v>43209.481064814812</v>
      </c>
      <c r="H3693" s="12"/>
      <c r="I3693" s="11"/>
    </row>
    <row r="3694" spans="1:9" hidden="1" x14ac:dyDescent="0.3">
      <c r="A3694" s="24">
        <v>3692</v>
      </c>
      <c r="B3694" s="11" t="str">
        <f>IFERROR(INDEX({"JSNY-BJ0001-01";"JSNY-JS0022-01";"JSNY-JS0002-01"},MATCH(D3694,{"BJ_zhongyu";"JS_WX_liteer";"JS_CZ_wodefeng"},0)),"")</f>
        <v>JSNY-JS0022-01</v>
      </c>
      <c r="C3694" s="11" t="str">
        <f>IFERROR(INDEX({"北京中裕世纪大酒店";"江苏利特尔绿色包装股份有限公司";"常州市金坛沃德丰电子科技有限公司"},MATCH(D3694,{"BJ_zhongyu";"JS_WX_liteer";"JS_CZ_wodefeng"},0)),"")</f>
        <v>江苏利特尔绿色包装股份有限公司</v>
      </c>
      <c r="D3694" s="11" t="str">
        <f>[1]动作!$G3693</f>
        <v>JS_WX_liteer</v>
      </c>
      <c r="E3694" s="11" t="str">
        <f>[1]动作!$D3693</f>
        <v>分系统1BMS3总电压过低一级故障</v>
      </c>
      <c r="F3694" s="11" t="s">
        <v>177</v>
      </c>
      <c r="G3694" s="12">
        <f>[1]动作!$A3693+[1]动作!$B3693</f>
        <v>43209.481180555558</v>
      </c>
      <c r="H3694" s="12"/>
      <c r="I3694" s="11"/>
    </row>
    <row r="3695" spans="1:9" hidden="1" x14ac:dyDescent="0.3">
      <c r="A3695" s="24">
        <v>3693</v>
      </c>
      <c r="B3695" s="11" t="str">
        <f>IFERROR(INDEX({"JSNY-BJ0001-01";"JSNY-JS0022-01";"JSNY-JS0002-01"},MATCH(D3695,{"BJ_zhongyu";"JS_WX_liteer";"JS_CZ_wodefeng"},0)),"")</f>
        <v>JSNY-JS0022-01</v>
      </c>
      <c r="C3695" s="11" t="str">
        <f>IFERROR(INDEX({"北京中裕世纪大酒店";"江苏利特尔绿色包装股份有限公司";"常州市金坛沃德丰电子科技有限公司"},MATCH(D3695,{"BJ_zhongyu";"JS_WX_liteer";"JS_CZ_wodefeng"},0)),"")</f>
        <v>江苏利特尔绿色包装股份有限公司</v>
      </c>
      <c r="D3695" s="11" t="str">
        <f>[1]动作!$G3694</f>
        <v>JS_WX_liteer</v>
      </c>
      <c r="E3695" s="11" t="str">
        <f>[1]动作!$D3694</f>
        <v>分系统1BMS3总电压过低二级故障</v>
      </c>
      <c r="F3695" s="11" t="s">
        <v>177</v>
      </c>
      <c r="G3695" s="12">
        <f>[1]动作!$A3694+[1]动作!$B3694</f>
        <v>43209.481180555558</v>
      </c>
      <c r="H3695" s="12"/>
      <c r="I3695" s="11"/>
    </row>
    <row r="3696" spans="1:9" hidden="1" x14ac:dyDescent="0.3">
      <c r="A3696" s="24">
        <v>3694</v>
      </c>
      <c r="B3696" s="11" t="str">
        <f>IFERROR(INDEX({"JSNY-BJ0001-01";"JSNY-JS0022-01";"JSNY-JS0002-01"},MATCH(D3696,{"BJ_zhongyu";"JS_WX_liteer";"JS_CZ_wodefeng"},0)),"")</f>
        <v>JSNY-JS0022-01</v>
      </c>
      <c r="C3696" s="11" t="str">
        <f>IFERROR(INDEX({"北京中裕世纪大酒店";"江苏利特尔绿色包装股份有限公司";"常州市金坛沃德丰电子科技有限公司"},MATCH(D3696,{"BJ_zhongyu";"JS_WX_liteer";"JS_CZ_wodefeng"},0)),"")</f>
        <v>江苏利特尔绿色包装股份有限公司</v>
      </c>
      <c r="D3696" s="11" t="str">
        <f>[1]动作!$G3695</f>
        <v>JS_WX_liteer</v>
      </c>
      <c r="E3696" s="11" t="str">
        <f>[1]动作!$D3695</f>
        <v>分系统1BMS1总电压过低一级故障</v>
      </c>
      <c r="F3696" s="11" t="s">
        <v>177</v>
      </c>
      <c r="G3696" s="12">
        <f>[1]动作!$A3695+[1]动作!$B3695</f>
        <v>43209.481412037036</v>
      </c>
      <c r="H3696" s="12"/>
      <c r="I3696" s="11"/>
    </row>
    <row r="3697" spans="1:9" hidden="1" x14ac:dyDescent="0.3">
      <c r="A3697" s="24">
        <v>3695</v>
      </c>
      <c r="B3697" s="11" t="str">
        <f>IFERROR(INDEX({"JSNY-BJ0001-01";"JSNY-JS0022-01";"JSNY-JS0002-01"},MATCH(D3697,{"BJ_zhongyu";"JS_WX_liteer";"JS_CZ_wodefeng"},0)),"")</f>
        <v>JSNY-JS0022-01</v>
      </c>
      <c r="C3697" s="11" t="str">
        <f>IFERROR(INDEX({"北京中裕世纪大酒店";"江苏利特尔绿色包装股份有限公司";"常州市金坛沃德丰电子科技有限公司"},MATCH(D3697,{"BJ_zhongyu";"JS_WX_liteer";"JS_CZ_wodefeng"},0)),"")</f>
        <v>江苏利特尔绿色包装股份有限公司</v>
      </c>
      <c r="D3697" s="11" t="str">
        <f>[1]动作!$G3696</f>
        <v>JS_WX_liteer</v>
      </c>
      <c r="E3697" s="11" t="str">
        <f>[1]动作!$D3696</f>
        <v>分系统1BMS1总电压过低二级故障</v>
      </c>
      <c r="F3697" s="11" t="s">
        <v>177</v>
      </c>
      <c r="G3697" s="12">
        <f>[1]动作!$A3696+[1]动作!$B3696</f>
        <v>43209.481412037036</v>
      </c>
      <c r="H3697" s="12"/>
      <c r="I3697" s="11"/>
    </row>
    <row r="3698" spans="1:9" hidden="1" x14ac:dyDescent="0.3">
      <c r="A3698" s="24">
        <v>3696</v>
      </c>
      <c r="B3698" s="11" t="str">
        <f>IFERROR(INDEX({"JSNY-BJ0001-01";"JSNY-JS0022-01";"JSNY-JS0002-01"},MATCH(D3698,{"BJ_zhongyu";"JS_WX_liteer";"JS_CZ_wodefeng"},0)),"")</f>
        <v>JSNY-JS0022-01</v>
      </c>
      <c r="C3698" s="11" t="str">
        <f>IFERROR(INDEX({"北京中裕世纪大酒店";"江苏利特尔绿色包装股份有限公司";"常州市金坛沃德丰电子科技有限公司"},MATCH(D3698,{"BJ_zhongyu";"JS_WX_liteer";"JS_CZ_wodefeng"},0)),"")</f>
        <v>江苏利特尔绿色包装股份有限公司</v>
      </c>
      <c r="D3698" s="11" t="str">
        <f>[1]动作!$G3697</f>
        <v>JS_WX_liteer</v>
      </c>
      <c r="E3698" s="11" t="str">
        <f>[1]动作!$D3697</f>
        <v>分系统1BMS4总电压过低一级故障</v>
      </c>
      <c r="F3698" s="11" t="s">
        <v>177</v>
      </c>
      <c r="G3698" s="12">
        <f>[1]动作!$A3697+[1]动作!$B3697</f>
        <v>43209.481469907405</v>
      </c>
      <c r="H3698" s="12"/>
      <c r="I3698" s="11"/>
    </row>
    <row r="3699" spans="1:9" hidden="1" x14ac:dyDescent="0.3">
      <c r="A3699" s="24">
        <v>3697</v>
      </c>
      <c r="B3699" s="11" t="str">
        <f>IFERROR(INDEX({"JSNY-BJ0001-01";"JSNY-JS0022-01";"JSNY-JS0002-01"},MATCH(D3699,{"BJ_zhongyu";"JS_WX_liteer";"JS_CZ_wodefeng"},0)),"")</f>
        <v>JSNY-JS0022-01</v>
      </c>
      <c r="C3699" s="11" t="str">
        <f>IFERROR(INDEX({"北京中裕世纪大酒店";"江苏利特尔绿色包装股份有限公司";"常州市金坛沃德丰电子科技有限公司"},MATCH(D3699,{"BJ_zhongyu";"JS_WX_liteer";"JS_CZ_wodefeng"},0)),"")</f>
        <v>江苏利特尔绿色包装股份有限公司</v>
      </c>
      <c r="D3699" s="11" t="str">
        <f>[1]动作!$G3698</f>
        <v>JS_WX_liteer</v>
      </c>
      <c r="E3699" s="11" t="str">
        <f>[1]动作!$D3698</f>
        <v>分系统1BMS4总电压过低二级故障</v>
      </c>
      <c r="F3699" s="11" t="s">
        <v>177</v>
      </c>
      <c r="G3699" s="12">
        <f>[1]动作!$A3698+[1]动作!$B3698</f>
        <v>43209.481469907405</v>
      </c>
      <c r="H3699" s="12"/>
      <c r="I3699" s="11"/>
    </row>
    <row r="3700" spans="1:9" hidden="1" x14ac:dyDescent="0.3">
      <c r="A3700" s="24">
        <v>3698</v>
      </c>
      <c r="B3700" s="11" t="str">
        <f>IFERROR(INDEX({"JSNY-BJ0001-01";"JSNY-JS0022-01";"JSNY-JS0002-01"},MATCH(D3700,{"BJ_zhongyu";"JS_WX_liteer";"JS_CZ_wodefeng"},0)),"")</f>
        <v>JSNY-JS0022-01</v>
      </c>
      <c r="C3700" s="11" t="str">
        <f>IFERROR(INDEX({"北京中裕世纪大酒店";"江苏利特尔绿色包装股份有限公司";"常州市金坛沃德丰电子科技有限公司"},MATCH(D3700,{"BJ_zhongyu";"JS_WX_liteer";"JS_CZ_wodefeng"},0)),"")</f>
        <v>江苏利特尔绿色包装股份有限公司</v>
      </c>
      <c r="D3700" s="11" t="str">
        <f>[1]动作!$G3699</f>
        <v>JS_WX_liteer</v>
      </c>
      <c r="E3700" s="11" t="str">
        <f>[1]动作!$D3699</f>
        <v>分系统1BMS2总电压过低一级故障</v>
      </c>
      <c r="F3700" s="11" t="s">
        <v>177</v>
      </c>
      <c r="G3700" s="12">
        <f>[1]动作!$A3699+[1]动作!$B3699</f>
        <v>43209.481817129628</v>
      </c>
      <c r="H3700" s="12"/>
      <c r="I3700" s="11"/>
    </row>
    <row r="3701" spans="1:9" hidden="1" x14ac:dyDescent="0.3">
      <c r="A3701" s="24">
        <v>3699</v>
      </c>
      <c r="B3701" s="11" t="str">
        <f>IFERROR(INDEX({"JSNY-BJ0001-01";"JSNY-JS0022-01";"JSNY-JS0002-01"},MATCH(D3701,{"BJ_zhongyu";"JS_WX_liteer";"JS_CZ_wodefeng"},0)),"")</f>
        <v>JSNY-JS0022-01</v>
      </c>
      <c r="C3701" s="11" t="str">
        <f>IFERROR(INDEX({"北京中裕世纪大酒店";"江苏利特尔绿色包装股份有限公司";"常州市金坛沃德丰电子科技有限公司"},MATCH(D3701,{"BJ_zhongyu";"JS_WX_liteer";"JS_CZ_wodefeng"},0)),"")</f>
        <v>江苏利特尔绿色包装股份有限公司</v>
      </c>
      <c r="D3701" s="11" t="str">
        <f>[1]动作!$G3700</f>
        <v>JS_WX_liteer</v>
      </c>
      <c r="E3701" s="11" t="str">
        <f>[1]动作!$D3700</f>
        <v>分系统1BMS2总电压过低二级故障</v>
      </c>
      <c r="F3701" s="11" t="s">
        <v>177</v>
      </c>
      <c r="G3701" s="12">
        <f>[1]动作!$A3700+[1]动作!$B3700</f>
        <v>43209.481817129628</v>
      </c>
      <c r="H3701" s="12"/>
      <c r="I3701" s="11"/>
    </row>
    <row r="3702" spans="1:9" hidden="1" x14ac:dyDescent="0.3">
      <c r="A3702" s="24">
        <v>3700</v>
      </c>
      <c r="B3702" s="11" t="str">
        <f>IFERROR(INDEX({"JSNY-BJ0001-01";"JSNY-JS0022-01";"JSNY-JS0002-01"},MATCH(D3702,{"BJ_zhongyu";"JS_WX_liteer";"JS_CZ_wodefeng"},0)),"")</f>
        <v>JSNY-JS0022-01</v>
      </c>
      <c r="C3702" s="11" t="str">
        <f>IFERROR(INDEX({"北京中裕世纪大酒店";"江苏利特尔绿色包装股份有限公司";"常州市金坛沃德丰电子科技有限公司"},MATCH(D3702,{"BJ_zhongyu";"JS_WX_liteer";"JS_CZ_wodefeng"},0)),"")</f>
        <v>江苏利特尔绿色包装股份有限公司</v>
      </c>
      <c r="D3702" s="11" t="str">
        <f>[1]动作!$G3701</f>
        <v>JS_WX_liteer</v>
      </c>
      <c r="E3702" s="11" t="str">
        <f>[1]动作!$D3701</f>
        <v>分系统1BMS7总电压过低一级故障</v>
      </c>
      <c r="F3702" s="11" t="s">
        <v>177</v>
      </c>
      <c r="G3702" s="12">
        <f>[1]动作!$A3701+[1]动作!$B3701</f>
        <v>43209.481874999998</v>
      </c>
      <c r="H3702" s="12"/>
      <c r="I3702" s="11"/>
    </row>
    <row r="3703" spans="1:9" hidden="1" x14ac:dyDescent="0.3">
      <c r="A3703" s="24">
        <v>3701</v>
      </c>
      <c r="B3703" s="11" t="str">
        <f>IFERROR(INDEX({"JSNY-BJ0001-01";"JSNY-JS0022-01";"JSNY-JS0002-01"},MATCH(D3703,{"BJ_zhongyu";"JS_WX_liteer";"JS_CZ_wodefeng"},0)),"")</f>
        <v>JSNY-JS0022-01</v>
      </c>
      <c r="C3703" s="11" t="str">
        <f>IFERROR(INDEX({"北京中裕世纪大酒店";"江苏利特尔绿色包装股份有限公司";"常州市金坛沃德丰电子科技有限公司"},MATCH(D3703,{"BJ_zhongyu";"JS_WX_liteer";"JS_CZ_wodefeng"},0)),"")</f>
        <v>江苏利特尔绿色包装股份有限公司</v>
      </c>
      <c r="D3703" s="11" t="str">
        <f>[1]动作!$G3702</f>
        <v>JS_WX_liteer</v>
      </c>
      <c r="E3703" s="11" t="str">
        <f>[1]动作!$D3702</f>
        <v>分系统1BMS7总电压过低二级故障</v>
      </c>
      <c r="F3703" s="11" t="s">
        <v>177</v>
      </c>
      <c r="G3703" s="12">
        <f>[1]动作!$A3702+[1]动作!$B3702</f>
        <v>43209.481874999998</v>
      </c>
      <c r="H3703" s="12"/>
      <c r="I3703" s="11"/>
    </row>
    <row r="3704" spans="1:9" hidden="1" x14ac:dyDescent="0.3">
      <c r="A3704" s="24">
        <v>3702</v>
      </c>
      <c r="B3704" s="11" t="str">
        <f>IFERROR(INDEX({"JSNY-BJ0001-01";"JSNY-JS0022-01";"JSNY-JS0002-01"},MATCH(D3704,{"BJ_zhongyu";"JS_WX_liteer";"JS_CZ_wodefeng"},0)),"")</f>
        <v>JSNY-JS0022-01</v>
      </c>
      <c r="C3704" s="11" t="str">
        <f>IFERROR(INDEX({"北京中裕世纪大酒店";"江苏利特尔绿色包装股份有限公司";"常州市金坛沃德丰电子科技有限公司"},MATCH(D3704,{"BJ_zhongyu";"JS_WX_liteer";"JS_CZ_wodefeng"},0)),"")</f>
        <v>江苏利特尔绿色包装股份有限公司</v>
      </c>
      <c r="D3704" s="11" t="str">
        <f>[1]动作!$G3703</f>
        <v>JS_WX_liteer</v>
      </c>
      <c r="E3704" s="11" t="str">
        <f>[1]动作!$D3703</f>
        <v>分系统1BMS5总电压过低一级故障</v>
      </c>
      <c r="F3704" s="11" t="s">
        <v>177</v>
      </c>
      <c r="G3704" s="12">
        <f>[1]动作!$A3703+[1]动作!$B3703</f>
        <v>43209.481990740744</v>
      </c>
      <c r="H3704" s="12"/>
      <c r="I3704" s="11"/>
    </row>
    <row r="3705" spans="1:9" hidden="1" x14ac:dyDescent="0.3">
      <c r="A3705" s="24">
        <v>3703</v>
      </c>
      <c r="B3705" s="11" t="str">
        <f>IFERROR(INDEX({"JSNY-BJ0001-01";"JSNY-JS0022-01";"JSNY-JS0002-01"},MATCH(D3705,{"BJ_zhongyu";"JS_WX_liteer";"JS_CZ_wodefeng"},0)),"")</f>
        <v>JSNY-JS0022-01</v>
      </c>
      <c r="C3705" s="11" t="str">
        <f>IFERROR(INDEX({"北京中裕世纪大酒店";"江苏利特尔绿色包装股份有限公司";"常州市金坛沃德丰电子科技有限公司"},MATCH(D3705,{"BJ_zhongyu";"JS_WX_liteer";"JS_CZ_wodefeng"},0)),"")</f>
        <v>江苏利特尔绿色包装股份有限公司</v>
      </c>
      <c r="D3705" s="11" t="str">
        <f>[1]动作!$G3704</f>
        <v>JS_WX_liteer</v>
      </c>
      <c r="E3705" s="11" t="str">
        <f>[1]动作!$D3704</f>
        <v>分系统1BMS5总电压过低二级故障</v>
      </c>
      <c r="F3705" s="11" t="s">
        <v>177</v>
      </c>
      <c r="G3705" s="12">
        <f>[1]动作!$A3704+[1]动作!$B3704</f>
        <v>43209.481990740744</v>
      </c>
      <c r="H3705" s="12"/>
      <c r="I3705" s="11"/>
    </row>
    <row r="3706" spans="1:9" hidden="1" x14ac:dyDescent="0.3">
      <c r="A3706" s="24">
        <v>3704</v>
      </c>
      <c r="B3706" s="11" t="str">
        <f>IFERROR(INDEX({"JSNY-BJ0001-01";"JSNY-JS0022-01";"JSNY-JS0002-01"},MATCH(D3706,{"BJ_zhongyu";"JS_WX_liteer";"JS_CZ_wodefeng"},0)),"")</f>
        <v>JSNY-JS0022-01</v>
      </c>
      <c r="C3706" s="11" t="str">
        <f>IFERROR(INDEX({"北京中裕世纪大酒店";"江苏利特尔绿色包装股份有限公司";"常州市金坛沃德丰电子科技有限公司"},MATCH(D3706,{"BJ_zhongyu";"JS_WX_liteer";"JS_CZ_wodefeng"},0)),"")</f>
        <v>江苏利特尔绿色包装股份有限公司</v>
      </c>
      <c r="D3706" s="11" t="str">
        <f>[1]动作!$G3705</f>
        <v>JS_WX_liteer</v>
      </c>
      <c r="E3706" s="11" t="str">
        <f>[1]动作!$D3705</f>
        <v>分系统1BMS6总电压过低一级故障</v>
      </c>
      <c r="F3706" s="11" t="s">
        <v>177</v>
      </c>
      <c r="G3706" s="12">
        <f>[1]动作!$A3705+[1]动作!$B3705</f>
        <v>43209.482048611113</v>
      </c>
      <c r="H3706" s="12"/>
      <c r="I3706" s="11"/>
    </row>
    <row r="3707" spans="1:9" hidden="1" x14ac:dyDescent="0.3">
      <c r="A3707" s="24">
        <v>3705</v>
      </c>
      <c r="B3707" s="11" t="str">
        <f>IFERROR(INDEX({"JSNY-BJ0001-01";"JSNY-JS0022-01";"JSNY-JS0002-01"},MATCH(D3707,{"BJ_zhongyu";"JS_WX_liteer";"JS_CZ_wodefeng"},0)),"")</f>
        <v>JSNY-JS0022-01</v>
      </c>
      <c r="C3707" s="11" t="str">
        <f>IFERROR(INDEX({"北京中裕世纪大酒店";"江苏利特尔绿色包装股份有限公司";"常州市金坛沃德丰电子科技有限公司"},MATCH(D3707,{"BJ_zhongyu";"JS_WX_liteer";"JS_CZ_wodefeng"},0)),"")</f>
        <v>江苏利特尔绿色包装股份有限公司</v>
      </c>
      <c r="D3707" s="11" t="str">
        <f>[1]动作!$G3706</f>
        <v>JS_WX_liteer</v>
      </c>
      <c r="E3707" s="11" t="str">
        <f>[1]动作!$D3706</f>
        <v>分系统1BMS6总电压过低二级故障</v>
      </c>
      <c r="F3707" s="11" t="s">
        <v>177</v>
      </c>
      <c r="G3707" s="12">
        <f>[1]动作!$A3706+[1]动作!$B3706</f>
        <v>43209.482048611113</v>
      </c>
      <c r="H3707" s="12"/>
      <c r="I3707" s="11"/>
    </row>
    <row r="3708" spans="1:9" hidden="1" x14ac:dyDescent="0.3">
      <c r="A3708" s="24">
        <v>3706</v>
      </c>
      <c r="B3708" s="11" t="str">
        <f>IFERROR(INDEX({"JSNY-BJ0001-01";"JSNY-JS0022-01";"JSNY-JS0002-01"},MATCH(D3708,{"BJ_zhongyu";"JS_WX_liteer";"JS_CZ_wodefeng"},0)),"")</f>
        <v>JSNY-JS0022-01</v>
      </c>
      <c r="C3708" s="11" t="str">
        <f>IFERROR(INDEX({"北京中裕世纪大酒店";"江苏利特尔绿色包装股份有限公司";"常州市金坛沃德丰电子科技有限公司"},MATCH(D3708,{"BJ_zhongyu";"JS_WX_liteer";"JS_CZ_wodefeng"},0)),"")</f>
        <v>江苏利特尔绿色包装股份有限公司</v>
      </c>
      <c r="D3708" s="11" t="str">
        <f>[1]动作!$G3707</f>
        <v>JS_WX_liteer</v>
      </c>
      <c r="E3708" s="11" t="str">
        <f>[1]动作!$D3707</f>
        <v>分系统1BMS3SOC过低一级故障</v>
      </c>
      <c r="F3708" s="11" t="s">
        <v>177</v>
      </c>
      <c r="G3708" s="12">
        <f>[1]动作!$A3707+[1]动作!$B3707</f>
        <v>43209.486851851849</v>
      </c>
      <c r="H3708" s="12"/>
      <c r="I3708" s="11"/>
    </row>
    <row r="3709" spans="1:9" hidden="1" x14ac:dyDescent="0.3">
      <c r="A3709" s="24">
        <v>3707</v>
      </c>
      <c r="B3709" s="11" t="str">
        <f>IFERROR(INDEX({"JSNY-BJ0001-01";"JSNY-JS0022-01";"JSNY-JS0002-01"},MATCH(D3709,{"BJ_zhongyu";"JS_WX_liteer";"JS_CZ_wodefeng"},0)),"")</f>
        <v>JSNY-JS0022-01</v>
      </c>
      <c r="C3709" s="11" t="str">
        <f>IFERROR(INDEX({"北京中裕世纪大酒店";"江苏利特尔绿色包装股份有限公司";"常州市金坛沃德丰电子科技有限公司"},MATCH(D3709,{"BJ_zhongyu";"JS_WX_liteer";"JS_CZ_wodefeng"},0)),"")</f>
        <v>江苏利特尔绿色包装股份有限公司</v>
      </c>
      <c r="D3709" s="11" t="str">
        <f>[1]动作!$G3708</f>
        <v>JS_WX_liteer</v>
      </c>
      <c r="E3709" s="11" t="str">
        <f>[1]动作!$D3708</f>
        <v>分系统1BMS3SOC过低二级故障</v>
      </c>
      <c r="F3709" s="11" t="s">
        <v>177</v>
      </c>
      <c r="G3709" s="12">
        <f>[1]动作!$A3708+[1]动作!$B3708</f>
        <v>43209.486851851849</v>
      </c>
      <c r="H3709" s="12"/>
      <c r="I3709" s="11"/>
    </row>
    <row r="3710" spans="1:9" hidden="1" x14ac:dyDescent="0.3">
      <c r="A3710" s="24">
        <v>3708</v>
      </c>
      <c r="B3710" s="11" t="str">
        <f>IFERROR(INDEX({"JSNY-BJ0001-01";"JSNY-JS0022-01";"JSNY-JS0002-01"},MATCH(D3710,{"BJ_zhongyu";"JS_WX_liteer";"JS_CZ_wodefeng"},0)),"")</f>
        <v>JSNY-JS0022-01</v>
      </c>
      <c r="C3710" s="11" t="str">
        <f>IFERROR(INDEX({"北京中裕世纪大酒店";"江苏利特尔绿色包装股份有限公司";"常州市金坛沃德丰电子科技有限公司"},MATCH(D3710,{"BJ_zhongyu";"JS_WX_liteer";"JS_CZ_wodefeng"},0)),"")</f>
        <v>江苏利特尔绿色包装股份有限公司</v>
      </c>
      <c r="D3710" s="11" t="str">
        <f>[1]动作!$G3709</f>
        <v>JS_WX_liteer</v>
      </c>
      <c r="E3710" s="11" t="str">
        <f>[1]动作!$D3709</f>
        <v>分系统1BMS7SOC过低一级故障</v>
      </c>
      <c r="F3710" s="11" t="s">
        <v>177</v>
      </c>
      <c r="G3710" s="12">
        <f>[1]动作!$A3709+[1]动作!$B3709</f>
        <v>43209.488541666666</v>
      </c>
      <c r="H3710" s="12"/>
      <c r="I3710" s="11"/>
    </row>
    <row r="3711" spans="1:9" hidden="1" x14ac:dyDescent="0.3">
      <c r="A3711" s="24">
        <v>3709</v>
      </c>
      <c r="B3711" s="11" t="str">
        <f>IFERROR(INDEX({"JSNY-BJ0001-01";"JSNY-JS0022-01";"JSNY-JS0002-01"},MATCH(D3711,{"BJ_zhongyu";"JS_WX_liteer";"JS_CZ_wodefeng"},0)),"")</f>
        <v>JSNY-JS0022-01</v>
      </c>
      <c r="C3711" s="11" t="str">
        <f>IFERROR(INDEX({"北京中裕世纪大酒店";"江苏利特尔绿色包装股份有限公司";"常州市金坛沃德丰电子科技有限公司"},MATCH(D3711,{"BJ_zhongyu";"JS_WX_liteer";"JS_CZ_wodefeng"},0)),"")</f>
        <v>江苏利特尔绿色包装股份有限公司</v>
      </c>
      <c r="D3711" s="11" t="str">
        <f>[1]动作!$G3710</f>
        <v>JS_WX_liteer</v>
      </c>
      <c r="E3711" s="11" t="str">
        <f>[1]动作!$D3710</f>
        <v>分系统1BMS7SOC过低二级故障</v>
      </c>
      <c r="F3711" s="11" t="s">
        <v>177</v>
      </c>
      <c r="G3711" s="12">
        <f>[1]动作!$A3710+[1]动作!$B3710</f>
        <v>43209.488541666666</v>
      </c>
      <c r="H3711" s="12"/>
      <c r="I3711" s="11"/>
    </row>
    <row r="3712" spans="1:9" hidden="1" x14ac:dyDescent="0.3">
      <c r="A3712" s="24">
        <v>3710</v>
      </c>
      <c r="B3712" s="11" t="str">
        <f>IFERROR(INDEX({"JSNY-BJ0001-01";"JSNY-JS0022-01";"JSNY-JS0002-01"},MATCH(D3712,{"BJ_zhongyu";"JS_WX_liteer";"JS_CZ_wodefeng"},0)),"")</f>
        <v>JSNY-JS0022-01</v>
      </c>
      <c r="C3712" s="11" t="str">
        <f>IFERROR(INDEX({"北京中裕世纪大酒店";"江苏利特尔绿色包装股份有限公司";"常州市金坛沃德丰电子科技有限公司"},MATCH(D3712,{"BJ_zhongyu";"JS_WX_liteer";"JS_CZ_wodefeng"},0)),"")</f>
        <v>江苏利特尔绿色包装股份有限公司</v>
      </c>
      <c r="D3712" s="11" t="str">
        <f>[1]动作!$G3711</f>
        <v>JS_WX_liteer</v>
      </c>
      <c r="E3712" s="11" t="str">
        <f>[1]动作!$D3711</f>
        <v>分系统1BMS4SOC过低一级故障</v>
      </c>
      <c r="F3712" s="11" t="s">
        <v>177</v>
      </c>
      <c r="G3712" s="12">
        <f>[1]动作!$A3711+[1]动作!$B3711</f>
        <v>43209.488935185182</v>
      </c>
      <c r="H3712" s="12"/>
      <c r="I3712" s="11"/>
    </row>
    <row r="3713" spans="1:9" hidden="1" x14ac:dyDescent="0.3">
      <c r="A3713" s="24">
        <v>3711</v>
      </c>
      <c r="B3713" s="11" t="str">
        <f>IFERROR(INDEX({"JSNY-BJ0001-01";"JSNY-JS0022-01";"JSNY-JS0002-01"},MATCH(D3713,{"BJ_zhongyu";"JS_WX_liteer";"JS_CZ_wodefeng"},0)),"")</f>
        <v>JSNY-JS0022-01</v>
      </c>
      <c r="C3713" s="11" t="str">
        <f>IFERROR(INDEX({"北京中裕世纪大酒店";"江苏利特尔绿色包装股份有限公司";"常州市金坛沃德丰电子科技有限公司"},MATCH(D3713,{"BJ_zhongyu";"JS_WX_liteer";"JS_CZ_wodefeng"},0)),"")</f>
        <v>江苏利特尔绿色包装股份有限公司</v>
      </c>
      <c r="D3713" s="11" t="str">
        <f>[1]动作!$G3712</f>
        <v>JS_WX_liteer</v>
      </c>
      <c r="E3713" s="11" t="str">
        <f>[1]动作!$D3712</f>
        <v>分系统1BMS4SOC过低二级故障</v>
      </c>
      <c r="F3713" s="11" t="s">
        <v>177</v>
      </c>
      <c r="G3713" s="12">
        <f>[1]动作!$A3712+[1]动作!$B3712</f>
        <v>43209.488935185182</v>
      </c>
      <c r="H3713" s="12"/>
      <c r="I3713" s="11"/>
    </row>
    <row r="3714" spans="1:9" hidden="1" x14ac:dyDescent="0.3">
      <c r="A3714" s="24">
        <v>3712</v>
      </c>
      <c r="B3714" s="11" t="str">
        <f>IFERROR(INDEX({"JSNY-BJ0001-01";"JSNY-JS0022-01";"JSNY-JS0002-01"},MATCH(D3714,{"BJ_zhongyu";"JS_WX_liteer";"JS_CZ_wodefeng"},0)),"")</f>
        <v>JSNY-JS0022-01</v>
      </c>
      <c r="C3714" s="11" t="str">
        <f>IFERROR(INDEX({"北京中裕世纪大酒店";"江苏利特尔绿色包装股份有限公司";"常州市金坛沃德丰电子科技有限公司"},MATCH(D3714,{"BJ_zhongyu";"JS_WX_liteer";"JS_CZ_wodefeng"},0)),"")</f>
        <v>江苏利特尔绿色包装股份有限公司</v>
      </c>
      <c r="D3714" s="11" t="str">
        <f>[1]动作!$G3713</f>
        <v>JS_WX_liteer</v>
      </c>
      <c r="E3714" s="11" t="str">
        <f>[1]动作!$D3713</f>
        <v>分系统1BMS8SOC过低一级故障</v>
      </c>
      <c r="F3714" s="11" t="s">
        <v>177</v>
      </c>
      <c r="G3714" s="12">
        <f>[1]动作!$A3713+[1]动作!$B3713</f>
        <v>43209.489756944444</v>
      </c>
      <c r="H3714" s="12"/>
      <c r="I3714" s="11"/>
    </row>
    <row r="3715" spans="1:9" hidden="1" x14ac:dyDescent="0.3">
      <c r="A3715" s="24">
        <v>3713</v>
      </c>
      <c r="B3715" s="11" t="str">
        <f>IFERROR(INDEX({"JSNY-BJ0001-01";"JSNY-JS0022-01";"JSNY-JS0002-01"},MATCH(D3715,{"BJ_zhongyu";"JS_WX_liteer";"JS_CZ_wodefeng"},0)),"")</f>
        <v>JSNY-JS0022-01</v>
      </c>
      <c r="C3715" s="11" t="str">
        <f>IFERROR(INDEX({"北京中裕世纪大酒店";"江苏利特尔绿色包装股份有限公司";"常州市金坛沃德丰电子科技有限公司"},MATCH(D3715,{"BJ_zhongyu";"JS_WX_liteer";"JS_CZ_wodefeng"},0)),"")</f>
        <v>江苏利特尔绿色包装股份有限公司</v>
      </c>
      <c r="D3715" s="11" t="str">
        <f>[1]动作!$G3714</f>
        <v>JS_WX_liteer</v>
      </c>
      <c r="E3715" s="11" t="str">
        <f>[1]动作!$D3714</f>
        <v>分系统1BMS8SOC过低二级故障</v>
      </c>
      <c r="F3715" s="11" t="s">
        <v>177</v>
      </c>
      <c r="G3715" s="12">
        <f>[1]动作!$A3714+[1]动作!$B3714</f>
        <v>43209.489756944444</v>
      </c>
      <c r="H3715" s="12"/>
      <c r="I3715" s="11"/>
    </row>
    <row r="3716" spans="1:9" hidden="1" x14ac:dyDescent="0.3">
      <c r="A3716" s="24">
        <v>3714</v>
      </c>
      <c r="B3716" s="11" t="str">
        <f>IFERROR(INDEX({"JSNY-BJ0001-01";"JSNY-JS0022-01";"JSNY-JS0002-01"},MATCH(D3716,{"BJ_zhongyu";"JS_WX_liteer";"JS_CZ_wodefeng"},0)),"")</f>
        <v>JSNY-JS0022-01</v>
      </c>
      <c r="C3716" s="11" t="str">
        <f>IFERROR(INDEX({"北京中裕世纪大酒店";"江苏利特尔绿色包装股份有限公司";"常州市金坛沃德丰电子科技有限公司"},MATCH(D3716,{"BJ_zhongyu";"JS_WX_liteer";"JS_CZ_wodefeng"},0)),"")</f>
        <v>江苏利特尔绿色包装股份有限公司</v>
      </c>
      <c r="D3716" s="11" t="str">
        <f>[1]动作!$G3715</f>
        <v>JS_WX_liteer</v>
      </c>
      <c r="E3716" s="11" t="str">
        <f>[1]动作!$D3715</f>
        <v>分系统1BMS8单体电压过低一级故障</v>
      </c>
      <c r="F3716" s="11" t="s">
        <v>177</v>
      </c>
      <c r="G3716" s="12">
        <f>[1]动作!$A3715+[1]动作!$B3715</f>
        <v>43209.490787037037</v>
      </c>
      <c r="H3716" s="12"/>
      <c r="I3716" s="11"/>
    </row>
    <row r="3717" spans="1:9" hidden="1" x14ac:dyDescent="0.3">
      <c r="A3717" s="24">
        <v>3715</v>
      </c>
      <c r="B3717" s="11" t="str">
        <f>IFERROR(INDEX({"JSNY-BJ0001-01";"JSNY-JS0022-01";"JSNY-JS0002-01"},MATCH(D3717,{"BJ_zhongyu";"JS_WX_liteer";"JS_CZ_wodefeng"},0)),"")</f>
        <v>JSNY-JS0022-01</v>
      </c>
      <c r="C3717" s="11" t="str">
        <f>IFERROR(INDEX({"北京中裕世纪大酒店";"江苏利特尔绿色包装股份有限公司";"常州市金坛沃德丰电子科技有限公司"},MATCH(D3717,{"BJ_zhongyu";"JS_WX_liteer";"JS_CZ_wodefeng"},0)),"")</f>
        <v>江苏利特尔绿色包装股份有限公司</v>
      </c>
      <c r="D3717" s="11" t="str">
        <f>[1]动作!$G3716</f>
        <v>JS_WX_liteer</v>
      </c>
      <c r="E3717" s="11" t="str">
        <f>[1]动作!$D3716</f>
        <v>分系统1BMS8单体电压过低二级故障</v>
      </c>
      <c r="F3717" s="11" t="s">
        <v>177</v>
      </c>
      <c r="G3717" s="12">
        <f>[1]动作!$A3716+[1]动作!$B3716</f>
        <v>43209.490787037037</v>
      </c>
      <c r="H3717" s="12"/>
      <c r="I3717" s="11"/>
    </row>
    <row r="3718" spans="1:9" hidden="1" x14ac:dyDescent="0.3">
      <c r="A3718" s="24">
        <v>3716</v>
      </c>
      <c r="B3718" s="11" t="str">
        <f>IFERROR(INDEX({"JSNY-BJ0001-01";"JSNY-JS0022-01";"JSNY-JS0002-01"},MATCH(D3718,{"BJ_zhongyu";"JS_WX_liteer";"JS_CZ_wodefeng"},0)),"")</f>
        <v>JSNY-JS0022-01</v>
      </c>
      <c r="C3718" s="11" t="str">
        <f>IFERROR(INDEX({"北京中裕世纪大酒店";"江苏利特尔绿色包装股份有限公司";"常州市金坛沃德丰电子科技有限公司"},MATCH(D3718,{"BJ_zhongyu";"JS_WX_liteer";"JS_CZ_wodefeng"},0)),"")</f>
        <v>江苏利特尔绿色包装股份有限公司</v>
      </c>
      <c r="D3718" s="11" t="str">
        <f>[1]动作!$G3717</f>
        <v>JS_WX_liteer</v>
      </c>
      <c r="E3718" s="11" t="str">
        <f>[1]动作!$D3717</f>
        <v>分系统1BMS9单体电压过低一级故障</v>
      </c>
      <c r="F3718" s="11" t="s">
        <v>177</v>
      </c>
      <c r="G3718" s="12">
        <f>[1]动作!$A3717+[1]动作!$B3717</f>
        <v>43209.491076388891</v>
      </c>
      <c r="H3718" s="12"/>
      <c r="I3718" s="11"/>
    </row>
    <row r="3719" spans="1:9" hidden="1" x14ac:dyDescent="0.3">
      <c r="A3719" s="24">
        <v>3717</v>
      </c>
      <c r="B3719" s="11" t="str">
        <f>IFERROR(INDEX({"JSNY-BJ0001-01";"JSNY-JS0022-01";"JSNY-JS0002-01"},MATCH(D3719,{"BJ_zhongyu";"JS_WX_liteer";"JS_CZ_wodefeng"},0)),"")</f>
        <v>JSNY-JS0022-01</v>
      </c>
      <c r="C3719" s="11" t="str">
        <f>IFERROR(INDEX({"北京中裕世纪大酒店";"江苏利特尔绿色包装股份有限公司";"常州市金坛沃德丰电子科技有限公司"},MATCH(D3719,{"BJ_zhongyu";"JS_WX_liteer";"JS_CZ_wodefeng"},0)),"")</f>
        <v>江苏利特尔绿色包装股份有限公司</v>
      </c>
      <c r="D3719" s="11" t="str">
        <f>[1]动作!$G3718</f>
        <v>JS_WX_liteer</v>
      </c>
      <c r="E3719" s="11" t="str">
        <f>[1]动作!$D3718</f>
        <v>分系统1BMS9单体电压过低二级故障</v>
      </c>
      <c r="F3719" s="11" t="s">
        <v>177</v>
      </c>
      <c r="G3719" s="12">
        <f>[1]动作!$A3718+[1]动作!$B3718</f>
        <v>43209.491076388891</v>
      </c>
      <c r="H3719" s="12"/>
      <c r="I3719" s="11"/>
    </row>
    <row r="3720" spans="1:9" hidden="1" x14ac:dyDescent="0.3">
      <c r="A3720" s="24">
        <v>3718</v>
      </c>
      <c r="B3720" s="11" t="str">
        <f>IFERROR(INDEX({"JSNY-BJ0001-01";"JSNY-JS0022-01";"JSNY-JS0002-01"},MATCH(D3720,{"BJ_zhongyu";"JS_WX_liteer";"JS_CZ_wodefeng"},0)),"")</f>
        <v>JSNY-JS0022-01</v>
      </c>
      <c r="C3720" s="11" t="str">
        <f>IFERROR(INDEX({"北京中裕世纪大酒店";"江苏利特尔绿色包装股份有限公司";"常州市金坛沃德丰电子科技有限公司"},MATCH(D3720,{"BJ_zhongyu";"JS_WX_liteer";"JS_CZ_wodefeng"},0)),"")</f>
        <v>江苏利特尔绿色包装股份有限公司</v>
      </c>
      <c r="D3720" s="11" t="str">
        <f>[1]动作!$G3719</f>
        <v>JS_WX_liteer</v>
      </c>
      <c r="E3720" s="11" t="str">
        <f>[1]动作!$D3719</f>
        <v>分系统1BMS3单体电压过低一级故障</v>
      </c>
      <c r="F3720" s="11" t="s">
        <v>177</v>
      </c>
      <c r="G3720" s="12">
        <f>[1]动作!$A3719+[1]动作!$B3719</f>
        <v>43209.491608796299</v>
      </c>
      <c r="H3720" s="12"/>
      <c r="I3720" s="11"/>
    </row>
    <row r="3721" spans="1:9" hidden="1" x14ac:dyDescent="0.3">
      <c r="A3721" s="24">
        <v>3719</v>
      </c>
      <c r="B3721" s="11" t="str">
        <f>IFERROR(INDEX({"JSNY-BJ0001-01";"JSNY-JS0022-01";"JSNY-JS0002-01"},MATCH(D3721,{"BJ_zhongyu";"JS_WX_liteer";"JS_CZ_wodefeng"},0)),"")</f>
        <v>JSNY-JS0022-01</v>
      </c>
      <c r="C3721" s="11" t="str">
        <f>IFERROR(INDEX({"北京中裕世纪大酒店";"江苏利特尔绿色包装股份有限公司";"常州市金坛沃德丰电子科技有限公司"},MATCH(D3721,{"BJ_zhongyu";"JS_WX_liteer";"JS_CZ_wodefeng"},0)),"")</f>
        <v>江苏利特尔绿色包装股份有限公司</v>
      </c>
      <c r="D3721" s="11" t="str">
        <f>[1]动作!$G3720</f>
        <v>JS_WX_liteer</v>
      </c>
      <c r="E3721" s="11" t="str">
        <f>[1]动作!$D3720</f>
        <v>分系统1BMS3单体电压过低二级故障</v>
      </c>
      <c r="F3721" s="11" t="s">
        <v>177</v>
      </c>
      <c r="G3721" s="12">
        <f>[1]动作!$A3720+[1]动作!$B3720</f>
        <v>43209.491608796299</v>
      </c>
      <c r="H3721" s="12"/>
      <c r="I3721" s="11"/>
    </row>
    <row r="3722" spans="1:9" hidden="1" x14ac:dyDescent="0.3">
      <c r="A3722" s="24">
        <v>3720</v>
      </c>
      <c r="B3722" s="11" t="str">
        <f>IFERROR(INDEX({"JSNY-BJ0001-01";"JSNY-JS0022-01";"JSNY-JS0002-01"},MATCH(D3722,{"BJ_zhongyu";"JS_WX_liteer";"JS_CZ_wodefeng"},0)),"")</f>
        <v>JSNY-JS0022-01</v>
      </c>
      <c r="C3722" s="11" t="str">
        <f>IFERROR(INDEX({"北京中裕世纪大酒店";"江苏利特尔绿色包装股份有限公司";"常州市金坛沃德丰电子科技有限公司"},MATCH(D3722,{"BJ_zhongyu";"JS_WX_liteer";"JS_CZ_wodefeng"},0)),"")</f>
        <v>江苏利特尔绿色包装股份有限公司</v>
      </c>
      <c r="D3722" s="11" t="str">
        <f>[1]动作!$G3721</f>
        <v>JS_WX_liteer</v>
      </c>
      <c r="E3722" s="11" t="str">
        <f>[1]动作!$D3721</f>
        <v>分系统1BMS9SOC过低一级故障</v>
      </c>
      <c r="F3722" s="11" t="s">
        <v>177</v>
      </c>
      <c r="G3722" s="12">
        <f>[1]动作!$A3721+[1]动作!$B3721</f>
        <v>43209.491608796299</v>
      </c>
      <c r="H3722" s="12"/>
      <c r="I3722" s="11"/>
    </row>
    <row r="3723" spans="1:9" hidden="1" x14ac:dyDescent="0.3">
      <c r="A3723" s="24">
        <v>3721</v>
      </c>
      <c r="B3723" s="11" t="str">
        <f>IFERROR(INDEX({"JSNY-BJ0001-01";"JSNY-JS0022-01";"JSNY-JS0002-01"},MATCH(D3723,{"BJ_zhongyu";"JS_WX_liteer";"JS_CZ_wodefeng"},0)),"")</f>
        <v>JSNY-JS0022-01</v>
      </c>
      <c r="C3723" s="11" t="str">
        <f>IFERROR(INDEX({"北京中裕世纪大酒店";"江苏利特尔绿色包装股份有限公司";"常州市金坛沃德丰电子科技有限公司"},MATCH(D3723,{"BJ_zhongyu";"JS_WX_liteer";"JS_CZ_wodefeng"},0)),"")</f>
        <v>江苏利特尔绿色包装股份有限公司</v>
      </c>
      <c r="D3723" s="11" t="str">
        <f>[1]动作!$G3722</f>
        <v>JS_WX_liteer</v>
      </c>
      <c r="E3723" s="11" t="str">
        <f>[1]动作!$D3722</f>
        <v>分系统1BMS9SOC过低二级故障</v>
      </c>
      <c r="F3723" s="11" t="s">
        <v>177</v>
      </c>
      <c r="G3723" s="12">
        <f>[1]动作!$A3722+[1]动作!$B3722</f>
        <v>43209.491608796299</v>
      </c>
      <c r="H3723" s="12"/>
      <c r="I3723" s="11"/>
    </row>
    <row r="3724" spans="1:9" hidden="1" x14ac:dyDescent="0.3">
      <c r="A3724" s="24">
        <v>3722</v>
      </c>
      <c r="B3724" s="11" t="str">
        <f>IFERROR(INDEX({"JSNY-BJ0001-01";"JSNY-JS0022-01";"JSNY-JS0002-01"},MATCH(D3724,{"BJ_zhongyu";"JS_WX_liteer";"JS_CZ_wodefeng"},0)),"")</f>
        <v>JSNY-JS0022-01</v>
      </c>
      <c r="C3724" s="11" t="str">
        <f>IFERROR(INDEX({"北京中裕世纪大酒店";"江苏利特尔绿色包装股份有限公司";"常州市金坛沃德丰电子科技有限公司"},MATCH(D3724,{"BJ_zhongyu";"JS_WX_liteer";"JS_CZ_wodefeng"},0)),"")</f>
        <v>江苏利特尔绿色包装股份有限公司</v>
      </c>
      <c r="D3724" s="11" t="str">
        <f>[1]动作!$G3723</f>
        <v>JS_WX_liteer</v>
      </c>
      <c r="E3724" s="11" t="str">
        <f>[1]动作!$D3723</f>
        <v>分系统1BMS1单体电压过低一级故障</v>
      </c>
      <c r="F3724" s="11" t="s">
        <v>177</v>
      </c>
      <c r="G3724" s="12">
        <f>[1]动作!$A3723+[1]动作!$B3723</f>
        <v>43209.492465277777</v>
      </c>
      <c r="H3724" s="12"/>
      <c r="I3724" s="11"/>
    </row>
    <row r="3725" spans="1:9" hidden="1" x14ac:dyDescent="0.3">
      <c r="A3725" s="24">
        <v>3723</v>
      </c>
      <c r="B3725" s="11" t="str">
        <f>IFERROR(INDEX({"JSNY-BJ0001-01";"JSNY-JS0022-01";"JSNY-JS0002-01"},MATCH(D3725,{"BJ_zhongyu";"JS_WX_liteer";"JS_CZ_wodefeng"},0)),"")</f>
        <v>JSNY-JS0022-01</v>
      </c>
      <c r="C3725" s="11" t="str">
        <f>IFERROR(INDEX({"北京中裕世纪大酒店";"江苏利特尔绿色包装股份有限公司";"常州市金坛沃德丰电子科技有限公司"},MATCH(D3725,{"BJ_zhongyu";"JS_WX_liteer";"JS_CZ_wodefeng"},0)),"")</f>
        <v>江苏利特尔绿色包装股份有限公司</v>
      </c>
      <c r="D3725" s="11" t="str">
        <f>[1]动作!$G3724</f>
        <v>JS_WX_liteer</v>
      </c>
      <c r="E3725" s="11" t="str">
        <f>[1]动作!$D3724</f>
        <v>分系统1BMS1单体电压过低二级故障</v>
      </c>
      <c r="F3725" s="11" t="s">
        <v>177</v>
      </c>
      <c r="G3725" s="12">
        <f>[1]动作!$A3724+[1]动作!$B3724</f>
        <v>43209.492465277777</v>
      </c>
      <c r="H3725" s="12"/>
      <c r="I3725" s="11"/>
    </row>
    <row r="3726" spans="1:9" hidden="1" x14ac:dyDescent="0.3">
      <c r="A3726" s="24">
        <v>3724</v>
      </c>
      <c r="B3726" s="11" t="str">
        <f>IFERROR(INDEX({"JSNY-BJ0001-01";"JSNY-JS0022-01";"JSNY-JS0002-01"},MATCH(D3726,{"BJ_zhongyu";"JS_WX_liteer";"JS_CZ_wodefeng"},0)),"")</f>
        <v>JSNY-JS0022-01</v>
      </c>
      <c r="C3726" s="11" t="str">
        <f>IFERROR(INDEX({"北京中裕世纪大酒店";"江苏利特尔绿色包装股份有限公司";"常州市金坛沃德丰电子科技有限公司"},MATCH(D3726,{"BJ_zhongyu";"JS_WX_liteer";"JS_CZ_wodefeng"},0)),"")</f>
        <v>江苏利特尔绿色包装股份有限公司</v>
      </c>
      <c r="D3726" s="11" t="str">
        <f>[1]动作!$G3725</f>
        <v>JS_WX_liteer</v>
      </c>
      <c r="E3726" s="11" t="str">
        <f>[1]动作!$D3725</f>
        <v>分系统1BMS4单体电压过低一级故障</v>
      </c>
      <c r="F3726" s="11" t="s">
        <v>177</v>
      </c>
      <c r="G3726" s="12">
        <f>[1]动作!$A3725+[1]动作!$B3725</f>
        <v>43209.492708333331</v>
      </c>
      <c r="H3726" s="12"/>
      <c r="I3726" s="11"/>
    </row>
    <row r="3727" spans="1:9" hidden="1" x14ac:dyDescent="0.3">
      <c r="A3727" s="24">
        <v>3725</v>
      </c>
      <c r="B3727" s="11" t="str">
        <f>IFERROR(INDEX({"JSNY-BJ0001-01";"JSNY-JS0022-01";"JSNY-JS0002-01"},MATCH(D3727,{"BJ_zhongyu";"JS_WX_liteer";"JS_CZ_wodefeng"},0)),"")</f>
        <v>JSNY-JS0022-01</v>
      </c>
      <c r="C3727" s="11" t="str">
        <f>IFERROR(INDEX({"北京中裕世纪大酒店";"江苏利特尔绿色包装股份有限公司";"常州市金坛沃德丰电子科技有限公司"},MATCH(D3727,{"BJ_zhongyu";"JS_WX_liteer";"JS_CZ_wodefeng"},0)),"")</f>
        <v>江苏利特尔绿色包装股份有限公司</v>
      </c>
      <c r="D3727" s="11" t="str">
        <f>[1]动作!$G3726</f>
        <v>JS_WX_liteer</v>
      </c>
      <c r="E3727" s="11" t="str">
        <f>[1]动作!$D3726</f>
        <v>分系统1BMS4单体电压过低二级故障</v>
      </c>
      <c r="F3727" s="11" t="s">
        <v>177</v>
      </c>
      <c r="G3727" s="12">
        <f>[1]动作!$A3726+[1]动作!$B3726</f>
        <v>43209.492708333331</v>
      </c>
      <c r="H3727" s="12"/>
      <c r="I3727" s="11"/>
    </row>
    <row r="3728" spans="1:9" hidden="1" x14ac:dyDescent="0.3">
      <c r="A3728" s="24">
        <v>3726</v>
      </c>
      <c r="B3728" s="11" t="str">
        <f>IFERROR(INDEX({"JSNY-BJ0001-01";"JSNY-JS0022-01";"JSNY-JS0002-01"},MATCH(D3728,{"BJ_zhongyu";"JS_WX_liteer";"JS_CZ_wodefeng"},0)),"")</f>
        <v>JSNY-JS0022-01</v>
      </c>
      <c r="C3728" s="11" t="str">
        <f>IFERROR(INDEX({"北京中裕世纪大酒店";"江苏利特尔绿色包装股份有限公司";"常州市金坛沃德丰电子科技有限公司"},MATCH(D3728,{"BJ_zhongyu";"JS_WX_liteer";"JS_CZ_wodefeng"},0)),"")</f>
        <v>江苏利特尔绿色包装股份有限公司</v>
      </c>
      <c r="D3728" s="11" t="str">
        <f>[1]动作!$G3727</f>
        <v>JS_WX_liteer</v>
      </c>
      <c r="E3728" s="11" t="str">
        <f>[1]动作!$D3727</f>
        <v>分系统1BMS2SOC过低一级故障</v>
      </c>
      <c r="F3728" s="11" t="s">
        <v>177</v>
      </c>
      <c r="G3728" s="12">
        <f>[1]动作!$A3727+[1]动作!$B3727</f>
        <v>43209.492928240739</v>
      </c>
      <c r="H3728" s="12"/>
      <c r="I3728" s="11"/>
    </row>
    <row r="3729" spans="1:9" hidden="1" x14ac:dyDescent="0.3">
      <c r="A3729" s="24">
        <v>3727</v>
      </c>
      <c r="B3729" s="11" t="str">
        <f>IFERROR(INDEX({"JSNY-BJ0001-01";"JSNY-JS0022-01";"JSNY-JS0002-01"},MATCH(D3729,{"BJ_zhongyu";"JS_WX_liteer";"JS_CZ_wodefeng"},0)),"")</f>
        <v>JSNY-JS0022-01</v>
      </c>
      <c r="C3729" s="11" t="str">
        <f>IFERROR(INDEX({"北京中裕世纪大酒店";"江苏利特尔绿色包装股份有限公司";"常州市金坛沃德丰电子科技有限公司"},MATCH(D3729,{"BJ_zhongyu";"JS_WX_liteer";"JS_CZ_wodefeng"},0)),"")</f>
        <v>江苏利特尔绿色包装股份有限公司</v>
      </c>
      <c r="D3729" s="11" t="str">
        <f>[1]动作!$G3728</f>
        <v>JS_WX_liteer</v>
      </c>
      <c r="E3729" s="11" t="str">
        <f>[1]动作!$D3728</f>
        <v>分系统1BMS2SOC过低二级故障</v>
      </c>
      <c r="F3729" s="11" t="s">
        <v>177</v>
      </c>
      <c r="G3729" s="12">
        <f>[1]动作!$A3728+[1]动作!$B3728</f>
        <v>43209.492928240739</v>
      </c>
      <c r="H3729" s="12"/>
      <c r="I3729" s="11"/>
    </row>
    <row r="3730" spans="1:9" hidden="1" x14ac:dyDescent="0.3">
      <c r="A3730" s="24">
        <v>3728</v>
      </c>
      <c r="B3730" s="11" t="str">
        <f>IFERROR(INDEX({"JSNY-BJ0001-01";"JSNY-JS0022-01";"JSNY-JS0002-01"},MATCH(D3730,{"BJ_zhongyu";"JS_WX_liteer";"JS_CZ_wodefeng"},0)),"")</f>
        <v>JSNY-JS0022-01</v>
      </c>
      <c r="C3730" s="11" t="str">
        <f>IFERROR(INDEX({"北京中裕世纪大酒店";"江苏利特尔绿色包装股份有限公司";"常州市金坛沃德丰电子科技有限公司"},MATCH(D3730,{"BJ_zhongyu";"JS_WX_liteer";"JS_CZ_wodefeng"},0)),"")</f>
        <v>江苏利特尔绿色包装股份有限公司</v>
      </c>
      <c r="D3730" s="11" t="str">
        <f>[1]动作!$G3729</f>
        <v>JS_WX_liteer</v>
      </c>
      <c r="E3730" s="11" t="str">
        <f>[1]动作!$D3729</f>
        <v>分系统1BMS1SOC过低一级故障</v>
      </c>
      <c r="F3730" s="11" t="s">
        <v>177</v>
      </c>
      <c r="G3730" s="12">
        <f>[1]动作!$A3729+[1]动作!$B3729</f>
        <v>43209.493159722224</v>
      </c>
      <c r="H3730" s="12"/>
      <c r="I3730" s="11"/>
    </row>
    <row r="3731" spans="1:9" hidden="1" x14ac:dyDescent="0.3">
      <c r="A3731" s="24">
        <v>3729</v>
      </c>
      <c r="B3731" s="11" t="str">
        <f>IFERROR(INDEX({"JSNY-BJ0001-01";"JSNY-JS0022-01";"JSNY-JS0002-01"},MATCH(D3731,{"BJ_zhongyu";"JS_WX_liteer";"JS_CZ_wodefeng"},0)),"")</f>
        <v>JSNY-JS0022-01</v>
      </c>
      <c r="C3731" s="11" t="str">
        <f>IFERROR(INDEX({"北京中裕世纪大酒店";"江苏利特尔绿色包装股份有限公司";"常州市金坛沃德丰电子科技有限公司"},MATCH(D3731,{"BJ_zhongyu";"JS_WX_liteer";"JS_CZ_wodefeng"},0)),"")</f>
        <v>江苏利特尔绿色包装股份有限公司</v>
      </c>
      <c r="D3731" s="11" t="str">
        <f>[1]动作!$G3730</f>
        <v>JS_WX_liteer</v>
      </c>
      <c r="E3731" s="11" t="str">
        <f>[1]动作!$D3730</f>
        <v>分系统1BMS1SOC过低二级故障</v>
      </c>
      <c r="F3731" s="11" t="s">
        <v>177</v>
      </c>
      <c r="G3731" s="12">
        <f>[1]动作!$A3730+[1]动作!$B3730</f>
        <v>43209.493159722224</v>
      </c>
      <c r="H3731" s="12"/>
      <c r="I3731" s="11"/>
    </row>
    <row r="3732" spans="1:9" hidden="1" x14ac:dyDescent="0.3">
      <c r="A3732" s="24">
        <v>3730</v>
      </c>
      <c r="B3732" s="11" t="str">
        <f>IFERROR(INDEX({"JSNY-BJ0001-01";"JSNY-JS0022-01";"JSNY-JS0002-01"},MATCH(D3732,{"BJ_zhongyu";"JS_WX_liteer";"JS_CZ_wodefeng"},0)),"")</f>
        <v>JSNY-JS0022-01</v>
      </c>
      <c r="C3732" s="11" t="str">
        <f>IFERROR(INDEX({"北京中裕世纪大酒店";"江苏利特尔绿色包装股份有限公司";"常州市金坛沃德丰电子科技有限公司"},MATCH(D3732,{"BJ_zhongyu";"JS_WX_liteer";"JS_CZ_wodefeng"},0)),"")</f>
        <v>江苏利特尔绿色包装股份有限公司</v>
      </c>
      <c r="D3732" s="11" t="str">
        <f>[1]动作!$G3731</f>
        <v>JS_WX_liteer</v>
      </c>
      <c r="E3732" s="11" t="str">
        <f>[1]动作!$D3731</f>
        <v>分系统1BMS5SOC过低一级故障</v>
      </c>
      <c r="F3732" s="11" t="s">
        <v>177</v>
      </c>
      <c r="G3732" s="12">
        <f>[1]动作!$A3731+[1]动作!$B3731</f>
        <v>43209.493159722224</v>
      </c>
      <c r="H3732" s="12"/>
      <c r="I3732" s="11"/>
    </row>
    <row r="3733" spans="1:9" hidden="1" x14ac:dyDescent="0.3">
      <c r="A3733" s="24">
        <v>3731</v>
      </c>
      <c r="B3733" s="11" t="str">
        <f>IFERROR(INDEX({"JSNY-BJ0001-01";"JSNY-JS0022-01";"JSNY-JS0002-01"},MATCH(D3733,{"BJ_zhongyu";"JS_WX_liteer";"JS_CZ_wodefeng"},0)),"")</f>
        <v>JSNY-JS0022-01</v>
      </c>
      <c r="C3733" s="11" t="str">
        <f>IFERROR(INDEX({"北京中裕世纪大酒店";"江苏利特尔绿色包装股份有限公司";"常州市金坛沃德丰电子科技有限公司"},MATCH(D3733,{"BJ_zhongyu";"JS_WX_liteer";"JS_CZ_wodefeng"},0)),"")</f>
        <v>江苏利特尔绿色包装股份有限公司</v>
      </c>
      <c r="D3733" s="11" t="str">
        <f>[1]动作!$G3732</f>
        <v>JS_WX_liteer</v>
      </c>
      <c r="E3733" s="11" t="str">
        <f>[1]动作!$D3732</f>
        <v>分系统1BMS5SOC过低二级故障</v>
      </c>
      <c r="F3733" s="11" t="s">
        <v>177</v>
      </c>
      <c r="G3733" s="12">
        <f>[1]动作!$A3732+[1]动作!$B3732</f>
        <v>43209.493159722224</v>
      </c>
      <c r="H3733" s="12"/>
      <c r="I3733" s="11"/>
    </row>
    <row r="3734" spans="1:9" hidden="1" x14ac:dyDescent="0.3">
      <c r="A3734" s="24">
        <v>3732</v>
      </c>
      <c r="B3734" s="11" t="str">
        <f>IFERROR(INDEX({"JSNY-BJ0001-01";"JSNY-JS0022-01";"JSNY-JS0002-01"},MATCH(D3734,{"BJ_zhongyu";"JS_WX_liteer";"JS_CZ_wodefeng"},0)),"")</f>
        <v>JSNY-JS0022-01</v>
      </c>
      <c r="C3734" s="11" t="str">
        <f>IFERROR(INDEX({"北京中裕世纪大酒店";"江苏利特尔绿色包装股份有限公司";"常州市金坛沃德丰电子科技有限公司"},MATCH(D3734,{"BJ_zhongyu";"JS_WX_liteer";"JS_CZ_wodefeng"},0)),"")</f>
        <v>江苏利特尔绿色包装股份有限公司</v>
      </c>
      <c r="D3734" s="11" t="str">
        <f>[1]动作!$G3733</f>
        <v>JS_WX_liteer</v>
      </c>
      <c r="E3734" s="11" t="str">
        <f>[1]动作!$D3733</f>
        <v>分系统1BMS7单体电压过低一级故障</v>
      </c>
      <c r="F3734" s="11" t="s">
        <v>177</v>
      </c>
      <c r="G3734" s="12">
        <f>[1]动作!$A3733+[1]动作!$B3733</f>
        <v>43209.493460648147</v>
      </c>
      <c r="H3734" s="12"/>
      <c r="I3734" s="11"/>
    </row>
    <row r="3735" spans="1:9" hidden="1" x14ac:dyDescent="0.3">
      <c r="A3735" s="24">
        <v>3733</v>
      </c>
      <c r="B3735" s="11" t="str">
        <f>IFERROR(INDEX({"JSNY-BJ0001-01";"JSNY-JS0022-01";"JSNY-JS0002-01"},MATCH(D3735,{"BJ_zhongyu";"JS_WX_liteer";"JS_CZ_wodefeng"},0)),"")</f>
        <v>JSNY-JS0022-01</v>
      </c>
      <c r="C3735" s="11" t="str">
        <f>IFERROR(INDEX({"北京中裕世纪大酒店";"江苏利特尔绿色包装股份有限公司";"常州市金坛沃德丰电子科技有限公司"},MATCH(D3735,{"BJ_zhongyu";"JS_WX_liteer";"JS_CZ_wodefeng"},0)),"")</f>
        <v>江苏利特尔绿色包装股份有限公司</v>
      </c>
      <c r="D3735" s="11" t="str">
        <f>[1]动作!$G3734</f>
        <v>JS_WX_liteer</v>
      </c>
      <c r="E3735" s="11" t="str">
        <f>[1]动作!$D3734</f>
        <v>分系统1BMS7单体电压过低二级故障</v>
      </c>
      <c r="F3735" s="11" t="s">
        <v>177</v>
      </c>
      <c r="G3735" s="12">
        <f>[1]动作!$A3734+[1]动作!$B3734</f>
        <v>43209.493460648147</v>
      </c>
      <c r="H3735" s="12"/>
      <c r="I3735" s="11"/>
    </row>
    <row r="3736" spans="1:9" hidden="1" x14ac:dyDescent="0.3">
      <c r="A3736" s="24">
        <v>3734</v>
      </c>
      <c r="B3736" s="11" t="str">
        <f>IFERROR(INDEX({"JSNY-BJ0001-01";"JSNY-JS0022-01";"JSNY-JS0002-01"},MATCH(D3736,{"BJ_zhongyu";"JS_WX_liteer";"JS_CZ_wodefeng"},0)),"")</f>
        <v>JSNY-JS0022-01</v>
      </c>
      <c r="C3736" s="11" t="str">
        <f>IFERROR(INDEX({"北京中裕世纪大酒店";"江苏利特尔绿色包装股份有限公司";"常州市金坛沃德丰电子科技有限公司"},MATCH(D3736,{"BJ_zhongyu";"JS_WX_liteer";"JS_CZ_wodefeng"},0)),"")</f>
        <v>江苏利特尔绿色包装股份有限公司</v>
      </c>
      <c r="D3736" s="11" t="str">
        <f>[1]动作!$G3735</f>
        <v>JS_WX_liteer</v>
      </c>
      <c r="E3736" s="11" t="str">
        <f>[1]动作!$D3735</f>
        <v>分系统1BMS2单体电压过低一级故障</v>
      </c>
      <c r="F3736" s="11" t="s">
        <v>177</v>
      </c>
      <c r="G3736" s="12">
        <f>[1]动作!$A3735+[1]动作!$B3735</f>
        <v>43209.493564814817</v>
      </c>
      <c r="H3736" s="12"/>
      <c r="I3736" s="11"/>
    </row>
    <row r="3737" spans="1:9" hidden="1" x14ac:dyDescent="0.3">
      <c r="A3737" s="24">
        <v>3735</v>
      </c>
      <c r="B3737" s="11" t="str">
        <f>IFERROR(INDEX({"JSNY-BJ0001-01";"JSNY-JS0022-01";"JSNY-JS0002-01"},MATCH(D3737,{"BJ_zhongyu";"JS_WX_liteer";"JS_CZ_wodefeng"},0)),"")</f>
        <v>JSNY-JS0022-01</v>
      </c>
      <c r="C3737" s="11" t="str">
        <f>IFERROR(INDEX({"北京中裕世纪大酒店";"江苏利特尔绿色包装股份有限公司";"常州市金坛沃德丰电子科技有限公司"},MATCH(D3737,{"BJ_zhongyu";"JS_WX_liteer";"JS_CZ_wodefeng"},0)),"")</f>
        <v>江苏利特尔绿色包装股份有限公司</v>
      </c>
      <c r="D3737" s="11" t="str">
        <f>[1]动作!$G3736</f>
        <v>JS_WX_liteer</v>
      </c>
      <c r="E3737" s="11" t="str">
        <f>[1]动作!$D3736</f>
        <v>分系统1BMS2单体电压过低二级故障</v>
      </c>
      <c r="F3737" s="11" t="s">
        <v>177</v>
      </c>
      <c r="G3737" s="12">
        <f>[1]动作!$A3736+[1]动作!$B3736</f>
        <v>43209.493564814817</v>
      </c>
      <c r="H3737" s="12"/>
      <c r="I3737" s="11"/>
    </row>
    <row r="3738" spans="1:9" hidden="1" x14ac:dyDescent="0.3">
      <c r="A3738" s="24">
        <v>3736</v>
      </c>
      <c r="B3738" s="11" t="str">
        <f>IFERROR(INDEX({"JSNY-BJ0001-01";"JSNY-JS0022-01";"JSNY-JS0002-01"},MATCH(D3738,{"BJ_zhongyu";"JS_WX_liteer";"JS_CZ_wodefeng"},0)),"")</f>
        <v>JSNY-JS0022-01</v>
      </c>
      <c r="C3738" s="11" t="str">
        <f>IFERROR(INDEX({"北京中裕世纪大酒店";"江苏利特尔绿色包装股份有限公司";"常州市金坛沃德丰电子科技有限公司"},MATCH(D3738,{"BJ_zhongyu";"JS_WX_liteer";"JS_CZ_wodefeng"},0)),"")</f>
        <v>江苏利特尔绿色包装股份有限公司</v>
      </c>
      <c r="D3738" s="11" t="str">
        <f>[1]动作!$G3737</f>
        <v>JS_WX_liteer</v>
      </c>
      <c r="E3738" s="11" t="str">
        <f>[1]动作!$D3737</f>
        <v>分系统1BMS6单体电压过低一级故障</v>
      </c>
      <c r="F3738" s="11" t="s">
        <v>177</v>
      </c>
      <c r="G3738" s="12">
        <f>[1]动作!$A3737+[1]动作!$B3737</f>
        <v>43209.49386574074</v>
      </c>
      <c r="H3738" s="12"/>
      <c r="I3738" s="11"/>
    </row>
    <row r="3739" spans="1:9" hidden="1" x14ac:dyDescent="0.3">
      <c r="A3739" s="24">
        <v>3737</v>
      </c>
      <c r="B3739" s="11" t="str">
        <f>IFERROR(INDEX({"JSNY-BJ0001-01";"JSNY-JS0022-01";"JSNY-JS0002-01"},MATCH(D3739,{"BJ_zhongyu";"JS_WX_liteer";"JS_CZ_wodefeng"},0)),"")</f>
        <v>JSNY-JS0022-01</v>
      </c>
      <c r="C3739" s="11" t="str">
        <f>IFERROR(INDEX({"北京中裕世纪大酒店";"江苏利特尔绿色包装股份有限公司";"常州市金坛沃德丰电子科技有限公司"},MATCH(D3739,{"BJ_zhongyu";"JS_WX_liteer";"JS_CZ_wodefeng"},0)),"")</f>
        <v>江苏利特尔绿色包装股份有限公司</v>
      </c>
      <c r="D3739" s="11" t="str">
        <f>[1]动作!$G3738</f>
        <v>JS_WX_liteer</v>
      </c>
      <c r="E3739" s="11" t="str">
        <f>[1]动作!$D3738</f>
        <v>分系统1BMS6单体电压过低二级故障</v>
      </c>
      <c r="F3739" s="11" t="s">
        <v>177</v>
      </c>
      <c r="G3739" s="12">
        <f>[1]动作!$A3738+[1]动作!$B3738</f>
        <v>43209.49386574074</v>
      </c>
      <c r="H3739" s="12"/>
      <c r="I3739" s="11"/>
    </row>
    <row r="3740" spans="1:9" hidden="1" x14ac:dyDescent="0.3">
      <c r="A3740" s="24">
        <v>3738</v>
      </c>
      <c r="B3740" s="11" t="str">
        <f>IFERROR(INDEX({"JSNY-BJ0001-01";"JSNY-JS0022-01";"JSNY-JS0002-01"},MATCH(D3740,{"BJ_zhongyu";"JS_WX_liteer";"JS_CZ_wodefeng"},0)),"")</f>
        <v>JSNY-JS0022-01</v>
      </c>
      <c r="C3740" s="11" t="str">
        <f>IFERROR(INDEX({"北京中裕世纪大酒店";"江苏利特尔绿色包装股份有限公司";"常州市金坛沃德丰电子科技有限公司"},MATCH(D3740,{"BJ_zhongyu";"JS_WX_liteer";"JS_CZ_wodefeng"},0)),"")</f>
        <v>江苏利特尔绿色包装股份有限公司</v>
      </c>
      <c r="D3740" s="11" t="str">
        <f>[1]动作!$G3739</f>
        <v>JS_WX_liteer</v>
      </c>
      <c r="E3740" s="11" t="str">
        <f>[1]动作!$D3739</f>
        <v>分系统1BMS6SOC过低一级故障</v>
      </c>
      <c r="F3740" s="11" t="s">
        <v>177</v>
      </c>
      <c r="G3740" s="12">
        <f>[1]动作!$A3739+[1]动作!$B3739</f>
        <v>43209.49386574074</v>
      </c>
      <c r="H3740" s="12"/>
      <c r="I3740" s="11"/>
    </row>
    <row r="3741" spans="1:9" hidden="1" x14ac:dyDescent="0.3">
      <c r="A3741" s="24">
        <v>3739</v>
      </c>
      <c r="B3741" s="11" t="str">
        <f>IFERROR(INDEX({"JSNY-BJ0001-01";"JSNY-JS0022-01";"JSNY-JS0002-01"},MATCH(D3741,{"BJ_zhongyu";"JS_WX_liteer";"JS_CZ_wodefeng"},0)),"")</f>
        <v>JSNY-JS0022-01</v>
      </c>
      <c r="C3741" s="11" t="str">
        <f>IFERROR(INDEX({"北京中裕世纪大酒店";"江苏利特尔绿色包装股份有限公司";"常州市金坛沃德丰电子科技有限公司"},MATCH(D3741,{"BJ_zhongyu";"JS_WX_liteer";"JS_CZ_wodefeng"},0)),"")</f>
        <v>江苏利特尔绿色包装股份有限公司</v>
      </c>
      <c r="D3741" s="11" t="str">
        <f>[1]动作!$G3740</f>
        <v>JS_WX_liteer</v>
      </c>
      <c r="E3741" s="11" t="str">
        <f>[1]动作!$D3740</f>
        <v>分系统1BMS6SOC过低二级故障</v>
      </c>
      <c r="F3741" s="11" t="s">
        <v>177</v>
      </c>
      <c r="G3741" s="12">
        <f>[1]动作!$A3740+[1]动作!$B3740</f>
        <v>43209.49386574074</v>
      </c>
      <c r="H3741" s="12"/>
      <c r="I3741" s="11"/>
    </row>
    <row r="3742" spans="1:9" hidden="1" x14ac:dyDescent="0.3">
      <c r="A3742" s="24">
        <v>3740</v>
      </c>
      <c r="B3742" s="11" t="str">
        <f>IFERROR(INDEX({"JSNY-BJ0001-01";"JSNY-JS0022-01";"JSNY-JS0002-01"},MATCH(D3742,{"BJ_zhongyu";"JS_WX_liteer";"JS_CZ_wodefeng"},0)),"")</f>
        <v>JSNY-JS0022-01</v>
      </c>
      <c r="C3742" s="11" t="str">
        <f>IFERROR(INDEX({"北京中裕世纪大酒店";"江苏利特尔绿色包装股份有限公司";"常州市金坛沃德丰电子科技有限公司"},MATCH(D3742,{"BJ_zhongyu";"JS_WX_liteer";"JS_CZ_wodefeng"},0)),"")</f>
        <v>江苏利特尔绿色包装股份有限公司</v>
      </c>
      <c r="D3742" s="11" t="str">
        <f>[1]动作!$G3741</f>
        <v>JS_WX_liteer</v>
      </c>
      <c r="E3742" s="11" t="str">
        <f>[1]动作!$D3741</f>
        <v>分系统1BMS5单体电压过低一级故障</v>
      </c>
      <c r="F3742" s="11" t="s">
        <v>177</v>
      </c>
      <c r="G3742" s="12">
        <f>[1]动作!$A3741+[1]动作!$B3741</f>
        <v>43209.493923611109</v>
      </c>
      <c r="H3742" s="12"/>
      <c r="I3742" s="11"/>
    </row>
    <row r="3743" spans="1:9" hidden="1" x14ac:dyDescent="0.3">
      <c r="A3743" s="24">
        <v>3741</v>
      </c>
      <c r="B3743" s="11" t="str">
        <f>IFERROR(INDEX({"JSNY-BJ0001-01";"JSNY-JS0022-01";"JSNY-JS0002-01"},MATCH(D3743,{"BJ_zhongyu";"JS_WX_liteer";"JS_CZ_wodefeng"},0)),"")</f>
        <v>JSNY-JS0022-01</v>
      </c>
      <c r="C3743" s="11" t="str">
        <f>IFERROR(INDEX({"北京中裕世纪大酒店";"江苏利特尔绿色包装股份有限公司";"常州市金坛沃德丰电子科技有限公司"},MATCH(D3743,{"BJ_zhongyu";"JS_WX_liteer";"JS_CZ_wodefeng"},0)),"")</f>
        <v>江苏利特尔绿色包装股份有限公司</v>
      </c>
      <c r="D3743" s="11" t="str">
        <f>[1]动作!$G3742</f>
        <v>JS_WX_liteer</v>
      </c>
      <c r="E3743" s="11" t="str">
        <f>[1]动作!$D3742</f>
        <v>分系统1BMS5单体电压过低二级故障</v>
      </c>
      <c r="F3743" s="11" t="s">
        <v>177</v>
      </c>
      <c r="G3743" s="12">
        <f>[1]动作!$A3742+[1]动作!$B3742</f>
        <v>43209.493923611109</v>
      </c>
      <c r="H3743" s="12"/>
      <c r="I3743" s="11"/>
    </row>
    <row r="3744" spans="1:9" hidden="1" x14ac:dyDescent="0.3">
      <c r="A3744" s="24">
        <v>3742</v>
      </c>
      <c r="B3744" s="11" t="str">
        <f>IFERROR(INDEX({"JSNY-BJ0001-01";"JSNY-JS0022-01";"JSNY-JS0002-01"},MATCH(D3744,{"BJ_zhongyu";"JS_WX_liteer";"JS_CZ_wodefeng"},0)),"")</f>
        <v>JSNY-JS0002-01</v>
      </c>
      <c r="C3744" s="11" t="str">
        <f>IFERROR(INDEX({"北京中裕世纪大酒店";"江苏利特尔绿色包装股份有限公司";"常州市金坛沃德丰电子科技有限公司"},MATCH(D3744,{"BJ_zhongyu";"JS_WX_liteer";"JS_CZ_wodefeng"},0)),"")</f>
        <v>常州市金坛沃德丰电子科技有限公司</v>
      </c>
      <c r="D3744" s="11" t="str">
        <f>[1]动作!$G3743</f>
        <v>JS_CZ_wodefeng</v>
      </c>
      <c r="E3744" s="11" t="str">
        <f>[1]动作!$D3743</f>
        <v>分系统1BMS1单体电压过低一级故障</v>
      </c>
      <c r="F3744" s="11" t="s">
        <v>177</v>
      </c>
      <c r="G3744" s="12">
        <f>[1]动作!$A3743+[1]动作!$B3743</f>
        <v>43209.528726851851</v>
      </c>
      <c r="H3744" s="12"/>
      <c r="I3744" s="11"/>
    </row>
    <row r="3745" spans="1:9" hidden="1" x14ac:dyDescent="0.3">
      <c r="A3745" s="24">
        <v>3743</v>
      </c>
      <c r="B3745" s="11" t="str">
        <f>IFERROR(INDEX({"JSNY-BJ0001-01";"JSNY-JS0022-01";"JSNY-JS0002-01"},MATCH(D3745,{"BJ_zhongyu";"JS_WX_liteer";"JS_CZ_wodefeng"},0)),"")</f>
        <v>JSNY-JS0002-01</v>
      </c>
      <c r="C3745" s="11" t="str">
        <f>IFERROR(INDEX({"北京中裕世纪大酒店";"江苏利特尔绿色包装股份有限公司";"常州市金坛沃德丰电子科技有限公司"},MATCH(D3745,{"BJ_zhongyu";"JS_WX_liteer";"JS_CZ_wodefeng"},0)),"")</f>
        <v>常州市金坛沃德丰电子科技有限公司</v>
      </c>
      <c r="D3745" s="11" t="str">
        <f>[1]动作!$G3744</f>
        <v>JS_CZ_wodefeng</v>
      </c>
      <c r="E3745" s="11" t="str">
        <f>[1]动作!$D3744</f>
        <v>分系统1BMS6单体电压过低一级故障</v>
      </c>
      <c r="F3745" s="11" t="s">
        <v>177</v>
      </c>
      <c r="G3745" s="12">
        <f>[1]动作!$A3744+[1]动作!$B3744</f>
        <v>43209.529363425929</v>
      </c>
      <c r="H3745" s="12"/>
      <c r="I3745" s="11"/>
    </row>
    <row r="3746" spans="1:9" hidden="1" x14ac:dyDescent="0.3">
      <c r="A3746" s="24">
        <v>3744</v>
      </c>
      <c r="B3746" s="11" t="str">
        <f>IFERROR(INDEX({"JSNY-BJ0001-01";"JSNY-JS0022-01";"JSNY-JS0002-01"},MATCH(D3746,{"BJ_zhongyu";"JS_WX_liteer";"JS_CZ_wodefeng"},0)),"")</f>
        <v>JSNY-JS0002-01</v>
      </c>
      <c r="C3746" s="11" t="str">
        <f>IFERROR(INDEX({"北京中裕世纪大酒店";"江苏利特尔绿色包装股份有限公司";"常州市金坛沃德丰电子科技有限公司"},MATCH(D3746,{"BJ_zhongyu";"JS_WX_liteer";"JS_CZ_wodefeng"},0)),"")</f>
        <v>常州市金坛沃德丰电子科技有限公司</v>
      </c>
      <c r="D3746" s="11" t="str">
        <f>[1]动作!$G3745</f>
        <v>JS_CZ_wodefeng</v>
      </c>
      <c r="E3746" s="11" t="str">
        <f>[1]动作!$D3745</f>
        <v>分系统1BMS3单体电压过低一级故障</v>
      </c>
      <c r="F3746" s="11" t="s">
        <v>177</v>
      </c>
      <c r="G3746" s="12">
        <f>[1]动作!$A3745+[1]动作!$B3745</f>
        <v>43209.530925925923</v>
      </c>
      <c r="H3746" s="12"/>
      <c r="I3746" s="11"/>
    </row>
    <row r="3747" spans="1:9" hidden="1" x14ac:dyDescent="0.3">
      <c r="A3747" s="24">
        <v>3745</v>
      </c>
      <c r="B3747" s="11" t="str">
        <f>IFERROR(INDEX({"JSNY-BJ0001-01";"JSNY-JS0022-01";"JSNY-JS0002-01"},MATCH(D3747,{"BJ_zhongyu";"JS_WX_liteer";"JS_CZ_wodefeng"},0)),"")</f>
        <v>JSNY-JS0002-01</v>
      </c>
      <c r="C3747" s="11" t="str">
        <f>IFERROR(INDEX({"北京中裕世纪大酒店";"江苏利特尔绿色包装股份有限公司";"常州市金坛沃德丰电子科技有限公司"},MATCH(D3747,{"BJ_zhongyu";"JS_WX_liteer";"JS_CZ_wodefeng"},0)),"")</f>
        <v>常州市金坛沃德丰电子科技有限公司</v>
      </c>
      <c r="D3747" s="11" t="str">
        <f>[1]动作!$G3746</f>
        <v>JS_CZ_wodefeng</v>
      </c>
      <c r="E3747" s="11" t="str">
        <f>[1]动作!$D3746</f>
        <v>分系统1BMS4单体电压过低一级故障</v>
      </c>
      <c r="F3747" s="11" t="s">
        <v>177</v>
      </c>
      <c r="G3747" s="12">
        <f>[1]动作!$A3746+[1]动作!$B3746</f>
        <v>43209.530925925923</v>
      </c>
      <c r="H3747" s="12"/>
      <c r="I3747" s="11"/>
    </row>
    <row r="3748" spans="1:9" hidden="1" x14ac:dyDescent="0.3">
      <c r="A3748" s="24">
        <v>3746</v>
      </c>
      <c r="B3748" s="11" t="str">
        <f>IFERROR(INDEX({"JSNY-BJ0001-01";"JSNY-JS0022-01";"JSNY-JS0002-01"},MATCH(D3748,{"BJ_zhongyu";"JS_WX_liteer";"JS_CZ_wodefeng"},0)),"")</f>
        <v>JSNY-JS0002-01</v>
      </c>
      <c r="C3748" s="11" t="str">
        <f>IFERROR(INDEX({"北京中裕世纪大酒店";"江苏利特尔绿色包装股份有限公司";"常州市金坛沃德丰电子科技有限公司"},MATCH(D3748,{"BJ_zhongyu";"JS_WX_liteer";"JS_CZ_wodefeng"},0)),"")</f>
        <v>常州市金坛沃德丰电子科技有限公司</v>
      </c>
      <c r="D3748" s="11" t="str">
        <f>[1]动作!$G3747</f>
        <v>JS_CZ_wodefeng</v>
      </c>
      <c r="E3748" s="11" t="str">
        <f>[1]动作!$D3747</f>
        <v>分系统1BMS2单体电压过低一级故障</v>
      </c>
      <c r="F3748" s="11" t="s">
        <v>177</v>
      </c>
      <c r="G3748" s="12">
        <f>[1]动作!$A3747+[1]动作!$B3747</f>
        <v>43209.531747685185</v>
      </c>
      <c r="H3748" s="12"/>
      <c r="I3748" s="11"/>
    </row>
    <row r="3749" spans="1:9" hidden="1" x14ac:dyDescent="0.3">
      <c r="A3749" s="24">
        <v>3747</v>
      </c>
      <c r="B3749" s="11" t="str">
        <f>IFERROR(INDEX({"JSNY-BJ0001-01";"JSNY-JS0022-01";"JSNY-JS0002-01"},MATCH(D3749,{"BJ_zhongyu";"JS_WX_liteer";"JS_CZ_wodefeng"},0)),"")</f>
        <v>JSNY-JS0002-01</v>
      </c>
      <c r="C3749" s="11" t="str">
        <f>IFERROR(INDEX({"北京中裕世纪大酒店";"江苏利特尔绿色包装股份有限公司";"常州市金坛沃德丰电子科技有限公司"},MATCH(D3749,{"BJ_zhongyu";"JS_WX_liteer";"JS_CZ_wodefeng"},0)),"")</f>
        <v>常州市金坛沃德丰电子科技有限公司</v>
      </c>
      <c r="D3749" s="11" t="str">
        <f>[1]动作!$G3748</f>
        <v>JS_CZ_wodefeng</v>
      </c>
      <c r="E3749" s="11" t="str">
        <f>[1]动作!$D3748</f>
        <v>分系统1BMS1总电压过低一级故障</v>
      </c>
      <c r="F3749" s="11" t="s">
        <v>177</v>
      </c>
      <c r="G3749" s="12">
        <f>[1]动作!$A3748+[1]动作!$B3748</f>
        <v>43209.535856481481</v>
      </c>
      <c r="H3749" s="12"/>
      <c r="I3749" s="11"/>
    </row>
    <row r="3750" spans="1:9" hidden="1" x14ac:dyDescent="0.3">
      <c r="A3750" s="24">
        <v>3748</v>
      </c>
      <c r="B3750" s="11" t="str">
        <f>IFERROR(INDEX({"JSNY-BJ0001-01";"JSNY-JS0022-01";"JSNY-JS0002-01"},MATCH(D3750,{"BJ_zhongyu";"JS_WX_liteer";"JS_CZ_wodefeng"},0)),"")</f>
        <v>JSNY-JS0002-01</v>
      </c>
      <c r="C3750" s="11" t="str">
        <f>IFERROR(INDEX({"北京中裕世纪大酒店";"江苏利特尔绿色包装股份有限公司";"常州市金坛沃德丰电子科技有限公司"},MATCH(D3750,{"BJ_zhongyu";"JS_WX_liteer";"JS_CZ_wodefeng"},0)),"")</f>
        <v>常州市金坛沃德丰电子科技有限公司</v>
      </c>
      <c r="D3750" s="11" t="str">
        <f>[1]动作!$G3749</f>
        <v>JS_CZ_wodefeng</v>
      </c>
      <c r="E3750" s="11" t="str">
        <f>[1]动作!$D3749</f>
        <v>分系统1BMS3总电压过低一级故障</v>
      </c>
      <c r="F3750" s="11" t="s">
        <v>177</v>
      </c>
      <c r="G3750" s="12">
        <f>[1]动作!$A3749+[1]动作!$B3749</f>
        <v>43209.536087962966</v>
      </c>
      <c r="H3750" s="12"/>
      <c r="I3750" s="11"/>
    </row>
    <row r="3751" spans="1:9" hidden="1" x14ac:dyDescent="0.3">
      <c r="A3751" s="24">
        <v>3749</v>
      </c>
      <c r="B3751" s="11" t="str">
        <f>IFERROR(INDEX({"JSNY-BJ0001-01";"JSNY-JS0022-01";"JSNY-JS0002-01"},MATCH(D3751,{"BJ_zhongyu";"JS_WX_liteer";"JS_CZ_wodefeng"},0)),"")</f>
        <v>JSNY-JS0002-01</v>
      </c>
      <c r="C3751" s="11" t="str">
        <f>IFERROR(INDEX({"北京中裕世纪大酒店";"江苏利特尔绿色包装股份有限公司";"常州市金坛沃德丰电子科技有限公司"},MATCH(D3751,{"BJ_zhongyu";"JS_WX_liteer";"JS_CZ_wodefeng"},0)),"")</f>
        <v>常州市金坛沃德丰电子科技有限公司</v>
      </c>
      <c r="D3751" s="11" t="str">
        <f>[1]动作!$G3750</f>
        <v>JS_CZ_wodefeng</v>
      </c>
      <c r="E3751" s="11" t="str">
        <f>[1]动作!$D3750</f>
        <v>分系统1BMS6总电压过低一级故障</v>
      </c>
      <c r="F3751" s="11" t="s">
        <v>177</v>
      </c>
      <c r="G3751" s="12">
        <f>[1]动作!$A3750+[1]动作!$B3750</f>
        <v>43209.536145833335</v>
      </c>
      <c r="H3751" s="12"/>
      <c r="I3751" s="11"/>
    </row>
    <row r="3752" spans="1:9" hidden="1" x14ac:dyDescent="0.3">
      <c r="A3752" s="24">
        <v>3750</v>
      </c>
      <c r="B3752" s="11" t="str">
        <f>IFERROR(INDEX({"JSNY-BJ0001-01";"JSNY-JS0022-01";"JSNY-JS0002-01"},MATCH(D3752,{"BJ_zhongyu";"JS_WX_liteer";"JS_CZ_wodefeng"},0)),"")</f>
        <v>JSNY-JS0002-01</v>
      </c>
      <c r="C3752" s="11" t="str">
        <f>IFERROR(INDEX({"北京中裕世纪大酒店";"江苏利特尔绿色包装股份有限公司";"常州市金坛沃德丰电子科技有限公司"},MATCH(D3752,{"BJ_zhongyu";"JS_WX_liteer";"JS_CZ_wodefeng"},0)),"")</f>
        <v>常州市金坛沃德丰电子科技有限公司</v>
      </c>
      <c r="D3752" s="11" t="str">
        <f>[1]动作!$G3751</f>
        <v>JS_CZ_wodefeng</v>
      </c>
      <c r="E3752" s="11" t="str">
        <f>[1]动作!$D3751</f>
        <v>分系统1BMS2总电压过低一级故障</v>
      </c>
      <c r="F3752" s="11" t="s">
        <v>177</v>
      </c>
      <c r="G3752" s="12">
        <f>[1]动作!$A3751+[1]动作!$B3751</f>
        <v>43209.536203703705</v>
      </c>
      <c r="H3752" s="12"/>
      <c r="I3752" s="11"/>
    </row>
    <row r="3753" spans="1:9" hidden="1" x14ac:dyDescent="0.3">
      <c r="A3753" s="24">
        <v>3751</v>
      </c>
      <c r="B3753" s="11" t="str">
        <f>IFERROR(INDEX({"JSNY-BJ0001-01";"JSNY-JS0022-01";"JSNY-JS0002-01"},MATCH(D3753,{"BJ_zhongyu";"JS_WX_liteer";"JS_CZ_wodefeng"},0)),"")</f>
        <v>JSNY-JS0002-01</v>
      </c>
      <c r="C3753" s="11" t="str">
        <f>IFERROR(INDEX({"北京中裕世纪大酒店";"江苏利特尔绿色包装股份有限公司";"常州市金坛沃德丰电子科技有限公司"},MATCH(D3753,{"BJ_zhongyu";"JS_WX_liteer";"JS_CZ_wodefeng"},0)),"")</f>
        <v>常州市金坛沃德丰电子科技有限公司</v>
      </c>
      <c r="D3753" s="11" t="str">
        <f>[1]动作!$G3752</f>
        <v>JS_CZ_wodefeng</v>
      </c>
      <c r="E3753" s="11" t="str">
        <f>[1]动作!$D3752</f>
        <v>分系统1BMS5总电压过低一级故障</v>
      </c>
      <c r="F3753" s="11" t="s">
        <v>177</v>
      </c>
      <c r="G3753" s="12">
        <f>[1]动作!$A3752+[1]动作!$B3752</f>
        <v>43209.536261574074</v>
      </c>
      <c r="H3753" s="12"/>
      <c r="I3753" s="11"/>
    </row>
    <row r="3754" spans="1:9" hidden="1" x14ac:dyDescent="0.3">
      <c r="A3754" s="24">
        <v>3752</v>
      </c>
      <c r="B3754" s="11" t="str">
        <f>IFERROR(INDEX({"JSNY-BJ0001-01";"JSNY-JS0022-01";"JSNY-JS0002-01"},MATCH(D3754,{"BJ_zhongyu";"JS_WX_liteer";"JS_CZ_wodefeng"},0)),"")</f>
        <v>JSNY-JS0002-01</v>
      </c>
      <c r="C3754" s="11" t="str">
        <f>IFERROR(INDEX({"北京中裕世纪大酒店";"江苏利特尔绿色包装股份有限公司";"常州市金坛沃德丰电子科技有限公司"},MATCH(D3754,{"BJ_zhongyu";"JS_WX_liteer";"JS_CZ_wodefeng"},0)),"")</f>
        <v>常州市金坛沃德丰电子科技有限公司</v>
      </c>
      <c r="D3754" s="11" t="str">
        <f>[1]动作!$G3753</f>
        <v>JS_CZ_wodefeng</v>
      </c>
      <c r="E3754" s="11" t="str">
        <f>[1]动作!$D3753</f>
        <v>分系统1BMS4总电压过低一级故障</v>
      </c>
      <c r="F3754" s="11" t="s">
        <v>177</v>
      </c>
      <c r="G3754" s="12">
        <f>[1]动作!$A3753+[1]动作!$B3753</f>
        <v>43209.536319444444</v>
      </c>
      <c r="H3754" s="12"/>
      <c r="I3754" s="11"/>
    </row>
    <row r="3755" spans="1:9" hidden="1" x14ac:dyDescent="0.3">
      <c r="A3755" s="24">
        <v>3753</v>
      </c>
      <c r="B3755" s="11" t="str">
        <f>IFERROR(INDEX({"JSNY-BJ0001-01";"JSNY-JS0022-01";"JSNY-JS0002-01"},MATCH(D3755,{"BJ_zhongyu";"JS_WX_liteer";"JS_CZ_wodefeng"},0)),"")</f>
        <v>JSNY-JS0002-01</v>
      </c>
      <c r="C3755" s="11" t="str">
        <f>IFERROR(INDEX({"北京中裕世纪大酒店";"江苏利特尔绿色包装股份有限公司";"常州市金坛沃德丰电子科技有限公司"},MATCH(D3755,{"BJ_zhongyu";"JS_WX_liteer";"JS_CZ_wodefeng"},0)),"")</f>
        <v>常州市金坛沃德丰电子科技有限公司</v>
      </c>
      <c r="D3755" s="11" t="str">
        <f>[1]动作!$G3754</f>
        <v>JS_CZ_wodefeng</v>
      </c>
      <c r="E3755" s="11" t="str">
        <f>[1]动作!$D3754</f>
        <v>分系统1BMS5单体电压过低一级故障</v>
      </c>
      <c r="F3755" s="11" t="s">
        <v>177</v>
      </c>
      <c r="G3755" s="12">
        <f>[1]动作!$A3754+[1]动作!$B3754</f>
        <v>43209.537245370368</v>
      </c>
      <c r="H3755" s="12"/>
      <c r="I3755" s="11"/>
    </row>
    <row r="3756" spans="1:9" hidden="1" x14ac:dyDescent="0.3">
      <c r="A3756" s="24">
        <v>3754</v>
      </c>
      <c r="B3756" s="11" t="str">
        <f>IFERROR(INDEX({"JSNY-BJ0001-01";"JSNY-JS0022-01";"JSNY-JS0002-01"},MATCH(D3756,{"BJ_zhongyu";"JS_WX_liteer";"JS_CZ_wodefeng"},0)),"")</f>
        <v>JSNY-BJ0001-01</v>
      </c>
      <c r="C3756" s="11" t="str">
        <f>IFERROR(INDEX({"北京中裕世纪大酒店";"江苏利特尔绿色包装股份有限公司";"常州市金坛沃德丰电子科技有限公司"},MATCH(D3756,{"BJ_zhongyu";"JS_WX_liteer";"JS_CZ_wodefeng"},0)),"")</f>
        <v>北京中裕世纪大酒店</v>
      </c>
      <c r="D3756" s="11" t="str">
        <f>[1]动作!$G3755</f>
        <v>BJ_zhongyu</v>
      </c>
      <c r="E3756" s="11" t="str">
        <f>[1]动作!$D3755</f>
        <v>分系统1告警状态</v>
      </c>
      <c r="F3756" s="11" t="s">
        <v>178</v>
      </c>
      <c r="G3756" s="12">
        <f>[1]动作!$A3755+[1]动作!$B3755</f>
        <v>43209.570601851854</v>
      </c>
      <c r="H3756" s="12"/>
      <c r="I3756" s="11"/>
    </row>
    <row r="3757" spans="1:9" hidden="1" x14ac:dyDescent="0.3">
      <c r="A3757" s="24">
        <v>3755</v>
      </c>
      <c r="B3757" s="11" t="str">
        <f>IFERROR(INDEX({"JSNY-BJ0001-01";"JSNY-JS0022-01";"JSNY-JS0002-01"},MATCH(D3757,{"BJ_zhongyu";"JS_WX_liteer";"JS_CZ_wodefeng"},0)),"")</f>
        <v>JSNY-BJ0001-01</v>
      </c>
      <c r="C3757" s="11" t="str">
        <f>IFERROR(INDEX({"北京中裕世纪大酒店";"江苏利特尔绿色包装股份有限公司";"常州市金坛沃德丰电子科技有限公司"},MATCH(D3757,{"BJ_zhongyu";"JS_WX_liteer";"JS_CZ_wodefeng"},0)),"")</f>
        <v>北京中裕世纪大酒店</v>
      </c>
      <c r="D3757" s="11" t="str">
        <f>[1]动作!$G3756</f>
        <v>BJ_zhongyu</v>
      </c>
      <c r="E3757" s="11" t="str">
        <f>[1]动作!$D3756</f>
        <v>分系统1PCS告警状态</v>
      </c>
      <c r="F3757" s="11" t="s">
        <v>176</v>
      </c>
      <c r="G3757" s="12">
        <f>[1]动作!$A3756+[1]动作!$B3756</f>
        <v>43209.570601851854</v>
      </c>
      <c r="H3757" s="12"/>
      <c r="I3757" s="11"/>
    </row>
    <row r="3758" spans="1:9" hidden="1" x14ac:dyDescent="0.3">
      <c r="A3758" s="24">
        <v>3756</v>
      </c>
      <c r="B3758" s="11" t="str">
        <f>IFERROR(INDEX({"JSNY-BJ0001-01";"JSNY-JS0022-01";"JSNY-JS0002-01"},MATCH(D3758,{"BJ_zhongyu";"JS_WX_liteer";"JS_CZ_wodefeng"},0)),"")</f>
        <v>JSNY-JS0022-01</v>
      </c>
      <c r="C3758" s="11" t="str">
        <f>IFERROR(INDEX({"北京中裕世纪大酒店";"江苏利特尔绿色包装股份有限公司";"常州市金坛沃德丰电子科技有限公司"},MATCH(D3758,{"BJ_zhongyu";"JS_WX_liteer";"JS_CZ_wodefeng"},0)),"")</f>
        <v>江苏利特尔绿色包装股份有限公司</v>
      </c>
      <c r="D3758" s="11" t="str">
        <f>[1]动作!$G3757</f>
        <v>JS_WX_liteer</v>
      </c>
      <c r="E3758" s="11" t="str">
        <f>[1]动作!$D3757</f>
        <v>分系统1故障状态</v>
      </c>
      <c r="F3758" s="11" t="s">
        <v>178</v>
      </c>
      <c r="G3758" s="12">
        <f>[1]动作!$A3757+[1]动作!$B3757</f>
        <v>43209.578298611108</v>
      </c>
      <c r="H3758" s="12"/>
      <c r="I3758" s="11"/>
    </row>
    <row r="3759" spans="1:9" hidden="1" x14ac:dyDescent="0.3">
      <c r="A3759" s="24">
        <v>3757</v>
      </c>
      <c r="B3759" s="11" t="str">
        <f>IFERROR(INDEX({"JSNY-BJ0001-01";"JSNY-JS0022-01";"JSNY-JS0002-01"},MATCH(D3759,{"BJ_zhongyu";"JS_WX_liteer";"JS_CZ_wodefeng"},0)),"")</f>
        <v>JSNY-JS0002-01</v>
      </c>
      <c r="C3759" s="11" t="str">
        <f>IFERROR(INDEX({"北京中裕世纪大酒店";"江苏利特尔绿色包装股份有限公司";"常州市金坛沃德丰电子科技有限公司"},MATCH(D3759,{"BJ_zhongyu";"JS_WX_liteer";"JS_CZ_wodefeng"},0)),"")</f>
        <v>常州市金坛沃德丰电子科技有限公司</v>
      </c>
      <c r="D3759" s="11" t="str">
        <f>[1]动作!$G3758</f>
        <v>JS_CZ_wodefeng</v>
      </c>
      <c r="E3759" s="11" t="str">
        <f>[1]动作!$D3758</f>
        <v>分系统1BMS1总电压过低一级故障</v>
      </c>
      <c r="F3759" s="11" t="s">
        <v>177</v>
      </c>
      <c r="G3759" s="12">
        <f>[1]动作!$A3758+[1]动作!$B3758</f>
        <v>43209.815057870372</v>
      </c>
      <c r="H3759" s="12"/>
      <c r="I3759" s="11"/>
    </row>
    <row r="3760" spans="1:9" hidden="1" x14ac:dyDescent="0.3">
      <c r="A3760" s="24">
        <v>3758</v>
      </c>
      <c r="B3760" s="11" t="str">
        <f>IFERROR(INDEX({"JSNY-BJ0001-01";"JSNY-JS0022-01";"JSNY-JS0002-01"},MATCH(D3760,{"BJ_zhongyu";"JS_WX_liteer";"JS_CZ_wodefeng"},0)),"")</f>
        <v>JSNY-JS0002-01</v>
      </c>
      <c r="C3760" s="11" t="str">
        <f>IFERROR(INDEX({"北京中裕世纪大酒店";"江苏利特尔绿色包装股份有限公司";"常州市金坛沃德丰电子科技有限公司"},MATCH(D3760,{"BJ_zhongyu";"JS_WX_liteer";"JS_CZ_wodefeng"},0)),"")</f>
        <v>常州市金坛沃德丰电子科技有限公司</v>
      </c>
      <c r="D3760" s="11" t="str">
        <f>[1]动作!$G3759</f>
        <v>JS_CZ_wodefeng</v>
      </c>
      <c r="E3760" s="11" t="str">
        <f>[1]动作!$D3759</f>
        <v>分系统1BMS1总电压过低二级故障</v>
      </c>
      <c r="F3760" s="11" t="s">
        <v>177</v>
      </c>
      <c r="G3760" s="12">
        <f>[1]动作!$A3759+[1]动作!$B3759</f>
        <v>43209.815057870372</v>
      </c>
      <c r="H3760" s="12"/>
      <c r="I3760" s="11"/>
    </row>
    <row r="3761" spans="1:9" hidden="1" x14ac:dyDescent="0.3">
      <c r="A3761" s="24">
        <v>3759</v>
      </c>
      <c r="B3761" s="11" t="str">
        <f>IFERROR(INDEX({"JSNY-BJ0001-01";"JSNY-JS0022-01";"JSNY-JS0002-01"},MATCH(D3761,{"BJ_zhongyu";"JS_WX_liteer";"JS_CZ_wodefeng"},0)),"")</f>
        <v>JSNY-JS0002-01</v>
      </c>
      <c r="C3761" s="11" t="str">
        <f>IFERROR(INDEX({"北京中裕世纪大酒店";"江苏利特尔绿色包装股份有限公司";"常州市金坛沃德丰电子科技有限公司"},MATCH(D3761,{"BJ_zhongyu";"JS_WX_liteer";"JS_CZ_wodefeng"},0)),"")</f>
        <v>常州市金坛沃德丰电子科技有限公司</v>
      </c>
      <c r="D3761" s="11" t="str">
        <f>[1]动作!$G3760</f>
        <v>JS_CZ_wodefeng</v>
      </c>
      <c r="E3761" s="11" t="str">
        <f>[1]动作!$D3760</f>
        <v>分系统1BMS3总电压过低一级故障</v>
      </c>
      <c r="F3761" s="11" t="s">
        <v>177</v>
      </c>
      <c r="G3761" s="12">
        <f>[1]动作!$A3760+[1]动作!$B3760</f>
        <v>43209.815462962964</v>
      </c>
      <c r="H3761" s="12"/>
      <c r="I3761" s="11"/>
    </row>
    <row r="3762" spans="1:9" hidden="1" x14ac:dyDescent="0.3">
      <c r="A3762" s="24">
        <v>3760</v>
      </c>
      <c r="B3762" s="11" t="str">
        <f>IFERROR(INDEX({"JSNY-BJ0001-01";"JSNY-JS0022-01";"JSNY-JS0002-01"},MATCH(D3762,{"BJ_zhongyu";"JS_WX_liteer";"JS_CZ_wodefeng"},0)),"")</f>
        <v>JSNY-JS0002-01</v>
      </c>
      <c r="C3762" s="11" t="str">
        <f>IFERROR(INDEX({"北京中裕世纪大酒店";"江苏利特尔绿色包装股份有限公司";"常州市金坛沃德丰电子科技有限公司"},MATCH(D3762,{"BJ_zhongyu";"JS_WX_liteer";"JS_CZ_wodefeng"},0)),"")</f>
        <v>常州市金坛沃德丰电子科技有限公司</v>
      </c>
      <c r="D3762" s="11" t="str">
        <f>[1]动作!$G3761</f>
        <v>JS_CZ_wodefeng</v>
      </c>
      <c r="E3762" s="11" t="str">
        <f>[1]动作!$D3761</f>
        <v>分系统1BMS3总电压过低二级故障</v>
      </c>
      <c r="F3762" s="11" t="s">
        <v>177</v>
      </c>
      <c r="G3762" s="12">
        <f>[1]动作!$A3761+[1]动作!$B3761</f>
        <v>43209.815462962964</v>
      </c>
      <c r="H3762" s="12"/>
      <c r="I3762" s="11"/>
    </row>
    <row r="3763" spans="1:9" hidden="1" x14ac:dyDescent="0.3">
      <c r="A3763" s="24">
        <v>3761</v>
      </c>
      <c r="B3763" s="11" t="str">
        <f>IFERROR(INDEX({"JSNY-BJ0001-01";"JSNY-JS0022-01";"JSNY-JS0002-01"},MATCH(D3763,{"BJ_zhongyu";"JS_WX_liteer";"JS_CZ_wodefeng"},0)),"")</f>
        <v>JSNY-JS0002-01</v>
      </c>
      <c r="C3763" s="11" t="str">
        <f>IFERROR(INDEX({"北京中裕世纪大酒店";"江苏利特尔绿色包装股份有限公司";"常州市金坛沃德丰电子科技有限公司"},MATCH(D3763,{"BJ_zhongyu";"JS_WX_liteer";"JS_CZ_wodefeng"},0)),"")</f>
        <v>常州市金坛沃德丰电子科技有限公司</v>
      </c>
      <c r="D3763" s="11" t="str">
        <f>[1]动作!$G3762</f>
        <v>JS_CZ_wodefeng</v>
      </c>
      <c r="E3763" s="11" t="str">
        <f>[1]动作!$D3762</f>
        <v>分系统1BMS6总电压过低一级故障</v>
      </c>
      <c r="F3763" s="11" t="s">
        <v>177</v>
      </c>
      <c r="G3763" s="12">
        <f>[1]动作!$A3762+[1]动作!$B3762</f>
        <v>43209.815983796296</v>
      </c>
      <c r="H3763" s="12"/>
      <c r="I3763" s="11"/>
    </row>
    <row r="3764" spans="1:9" hidden="1" x14ac:dyDescent="0.3">
      <c r="A3764" s="24">
        <v>3762</v>
      </c>
      <c r="B3764" s="11" t="str">
        <f>IFERROR(INDEX({"JSNY-BJ0001-01";"JSNY-JS0022-01";"JSNY-JS0002-01"},MATCH(D3764,{"BJ_zhongyu";"JS_WX_liteer";"JS_CZ_wodefeng"},0)),"")</f>
        <v>JSNY-JS0002-01</v>
      </c>
      <c r="C3764" s="11" t="str">
        <f>IFERROR(INDEX({"北京中裕世纪大酒店";"江苏利特尔绿色包装股份有限公司";"常州市金坛沃德丰电子科技有限公司"},MATCH(D3764,{"BJ_zhongyu";"JS_WX_liteer";"JS_CZ_wodefeng"},0)),"")</f>
        <v>常州市金坛沃德丰电子科技有限公司</v>
      </c>
      <c r="D3764" s="11" t="str">
        <f>[1]动作!$G3763</f>
        <v>JS_CZ_wodefeng</v>
      </c>
      <c r="E3764" s="11" t="str">
        <f>[1]动作!$D3763</f>
        <v>分系统1BMS6总电压过低二级故障</v>
      </c>
      <c r="F3764" s="11" t="s">
        <v>177</v>
      </c>
      <c r="G3764" s="12">
        <f>[1]动作!$A3763+[1]动作!$B3763</f>
        <v>43209.815983796296</v>
      </c>
      <c r="H3764" s="12"/>
      <c r="I3764" s="11"/>
    </row>
    <row r="3765" spans="1:9" hidden="1" x14ac:dyDescent="0.3">
      <c r="A3765" s="24">
        <v>3763</v>
      </c>
      <c r="B3765" s="11" t="str">
        <f>IFERROR(INDEX({"JSNY-BJ0001-01";"JSNY-JS0022-01";"JSNY-JS0002-01"},MATCH(D3765,{"BJ_zhongyu";"JS_WX_liteer";"JS_CZ_wodefeng"},0)),"")</f>
        <v>JSNY-JS0002-01</v>
      </c>
      <c r="C3765" s="11" t="str">
        <f>IFERROR(INDEX({"北京中裕世纪大酒店";"江苏利特尔绿色包装股份有限公司";"常州市金坛沃德丰电子科技有限公司"},MATCH(D3765,{"BJ_zhongyu";"JS_WX_liteer";"JS_CZ_wodefeng"},0)),"")</f>
        <v>常州市金坛沃德丰电子科技有限公司</v>
      </c>
      <c r="D3765" s="11" t="str">
        <f>[1]动作!$G3764</f>
        <v>JS_CZ_wodefeng</v>
      </c>
      <c r="E3765" s="11" t="str">
        <f>[1]动作!$D3764</f>
        <v>分系统1BMS2总电压过低一级故障</v>
      </c>
      <c r="F3765" s="11" t="s">
        <v>177</v>
      </c>
      <c r="G3765" s="12">
        <f>[1]动作!$A3764+[1]动作!$B3764</f>
        <v>43209.816562499997</v>
      </c>
      <c r="H3765" s="12"/>
      <c r="I3765" s="11"/>
    </row>
    <row r="3766" spans="1:9" hidden="1" x14ac:dyDescent="0.3">
      <c r="A3766" s="24">
        <v>3764</v>
      </c>
      <c r="B3766" s="11" t="str">
        <f>IFERROR(INDEX({"JSNY-BJ0001-01";"JSNY-JS0022-01";"JSNY-JS0002-01"},MATCH(D3766,{"BJ_zhongyu";"JS_WX_liteer";"JS_CZ_wodefeng"},0)),"")</f>
        <v>JSNY-JS0002-01</v>
      </c>
      <c r="C3766" s="11" t="str">
        <f>IFERROR(INDEX({"北京中裕世纪大酒店";"江苏利特尔绿色包装股份有限公司";"常州市金坛沃德丰电子科技有限公司"},MATCH(D3766,{"BJ_zhongyu";"JS_WX_liteer";"JS_CZ_wodefeng"},0)),"")</f>
        <v>常州市金坛沃德丰电子科技有限公司</v>
      </c>
      <c r="D3766" s="11" t="str">
        <f>[1]动作!$G3765</f>
        <v>JS_CZ_wodefeng</v>
      </c>
      <c r="E3766" s="11" t="str">
        <f>[1]动作!$D3765</f>
        <v>分系统1BMS2总电压过低二级故障</v>
      </c>
      <c r="F3766" s="11" t="s">
        <v>177</v>
      </c>
      <c r="G3766" s="12">
        <f>[1]动作!$A3765+[1]动作!$B3765</f>
        <v>43209.816562499997</v>
      </c>
      <c r="H3766" s="12"/>
      <c r="I3766" s="11"/>
    </row>
    <row r="3767" spans="1:9" hidden="1" x14ac:dyDescent="0.3">
      <c r="A3767" s="24">
        <v>3765</v>
      </c>
      <c r="B3767" s="11" t="str">
        <f>IFERROR(INDEX({"JSNY-BJ0001-01";"JSNY-JS0022-01";"JSNY-JS0002-01"},MATCH(D3767,{"BJ_zhongyu";"JS_WX_liteer";"JS_CZ_wodefeng"},0)),"")</f>
        <v>JSNY-JS0002-01</v>
      </c>
      <c r="C3767" s="11" t="str">
        <f>IFERROR(INDEX({"北京中裕世纪大酒店";"江苏利特尔绿色包装股份有限公司";"常州市金坛沃德丰电子科技有限公司"},MATCH(D3767,{"BJ_zhongyu";"JS_WX_liteer";"JS_CZ_wodefeng"},0)),"")</f>
        <v>常州市金坛沃德丰电子科技有限公司</v>
      </c>
      <c r="D3767" s="11" t="str">
        <f>[1]动作!$G3766</f>
        <v>JS_CZ_wodefeng</v>
      </c>
      <c r="E3767" s="11" t="str">
        <f>[1]动作!$D3766</f>
        <v>分系统1BMS4总电压过低一级故障</v>
      </c>
      <c r="F3767" s="11" t="s">
        <v>177</v>
      </c>
      <c r="G3767" s="12">
        <f>[1]动作!$A3766+[1]动作!$B3766</f>
        <v>43209.816736111112</v>
      </c>
      <c r="H3767" s="12"/>
      <c r="I3767" s="11"/>
    </row>
    <row r="3768" spans="1:9" hidden="1" x14ac:dyDescent="0.3">
      <c r="A3768" s="24">
        <v>3766</v>
      </c>
      <c r="B3768" s="11" t="str">
        <f>IFERROR(INDEX({"JSNY-BJ0001-01";"JSNY-JS0022-01";"JSNY-JS0002-01"},MATCH(D3768,{"BJ_zhongyu";"JS_WX_liteer";"JS_CZ_wodefeng"},0)),"")</f>
        <v>JSNY-JS0002-01</v>
      </c>
      <c r="C3768" s="11" t="str">
        <f>IFERROR(INDEX({"北京中裕世纪大酒店";"江苏利特尔绿色包装股份有限公司";"常州市金坛沃德丰电子科技有限公司"},MATCH(D3768,{"BJ_zhongyu";"JS_WX_liteer";"JS_CZ_wodefeng"},0)),"")</f>
        <v>常州市金坛沃德丰电子科技有限公司</v>
      </c>
      <c r="D3768" s="11" t="str">
        <f>[1]动作!$G3767</f>
        <v>JS_CZ_wodefeng</v>
      </c>
      <c r="E3768" s="11" t="str">
        <f>[1]动作!$D3767</f>
        <v>分系统1BMS4总电压过低二级故障</v>
      </c>
      <c r="F3768" s="11" t="s">
        <v>177</v>
      </c>
      <c r="G3768" s="12">
        <f>[1]动作!$A3767+[1]动作!$B3767</f>
        <v>43209.816736111112</v>
      </c>
      <c r="H3768" s="12"/>
      <c r="I3768" s="11"/>
    </row>
    <row r="3769" spans="1:9" hidden="1" x14ac:dyDescent="0.3">
      <c r="A3769" s="24">
        <v>3767</v>
      </c>
      <c r="B3769" s="11" t="str">
        <f>IFERROR(INDEX({"JSNY-BJ0001-01";"JSNY-JS0022-01";"JSNY-JS0002-01"},MATCH(D3769,{"BJ_zhongyu";"JS_WX_liteer";"JS_CZ_wodefeng"},0)),"")</f>
        <v>JSNY-JS0002-01</v>
      </c>
      <c r="C3769" s="11" t="str">
        <f>IFERROR(INDEX({"北京中裕世纪大酒店";"江苏利特尔绿色包装股份有限公司";"常州市金坛沃德丰电子科技有限公司"},MATCH(D3769,{"BJ_zhongyu";"JS_WX_liteer";"JS_CZ_wodefeng"},0)),"")</f>
        <v>常州市金坛沃德丰电子科技有限公司</v>
      </c>
      <c r="D3769" s="11" t="str">
        <f>[1]动作!$G3768</f>
        <v>JS_CZ_wodefeng</v>
      </c>
      <c r="E3769" s="11" t="str">
        <f>[1]动作!$D3768</f>
        <v>分系统1BMS5总电压过低一级故障</v>
      </c>
      <c r="F3769" s="11" t="s">
        <v>177</v>
      </c>
      <c r="G3769" s="12">
        <f>[1]动作!$A3768+[1]动作!$B3768</f>
        <v>43209.816736111112</v>
      </c>
      <c r="H3769" s="12"/>
      <c r="I3769" s="11"/>
    </row>
    <row r="3770" spans="1:9" hidden="1" x14ac:dyDescent="0.3">
      <c r="A3770" s="24">
        <v>3768</v>
      </c>
      <c r="B3770" s="11" t="str">
        <f>IFERROR(INDEX({"JSNY-BJ0001-01";"JSNY-JS0022-01";"JSNY-JS0002-01"},MATCH(D3770,{"BJ_zhongyu";"JS_WX_liteer";"JS_CZ_wodefeng"},0)),"")</f>
        <v>JSNY-JS0002-01</v>
      </c>
      <c r="C3770" s="11" t="str">
        <f>IFERROR(INDEX({"北京中裕世纪大酒店";"江苏利特尔绿色包装股份有限公司";"常州市金坛沃德丰电子科技有限公司"},MATCH(D3770,{"BJ_zhongyu";"JS_WX_liteer";"JS_CZ_wodefeng"},0)),"")</f>
        <v>常州市金坛沃德丰电子科技有限公司</v>
      </c>
      <c r="D3770" s="11" t="str">
        <f>[1]动作!$G3769</f>
        <v>JS_CZ_wodefeng</v>
      </c>
      <c r="E3770" s="11" t="str">
        <f>[1]动作!$D3769</f>
        <v>分系统1BMS5总电压过低二级故障</v>
      </c>
      <c r="F3770" s="11" t="s">
        <v>177</v>
      </c>
      <c r="G3770" s="12">
        <f>[1]动作!$A3769+[1]动作!$B3769</f>
        <v>43209.816736111112</v>
      </c>
      <c r="H3770" s="12"/>
      <c r="I3770" s="11"/>
    </row>
    <row r="3771" spans="1:9" hidden="1" x14ac:dyDescent="0.3">
      <c r="A3771" s="24">
        <v>3769</v>
      </c>
      <c r="B3771" s="11" t="str">
        <f>IFERROR(INDEX({"JSNY-BJ0001-01";"JSNY-JS0022-01";"JSNY-JS0002-01"},MATCH(D3771,{"BJ_zhongyu";"JS_WX_liteer";"JS_CZ_wodefeng"},0)),"")</f>
        <v>JSNY-JS0002-01</v>
      </c>
      <c r="C3771" s="11" t="str">
        <f>IFERROR(INDEX({"北京中裕世纪大酒店";"江苏利特尔绿色包装股份有限公司";"常州市金坛沃德丰电子科技有限公司"},MATCH(D3771,{"BJ_zhongyu";"JS_WX_liteer";"JS_CZ_wodefeng"},0)),"")</f>
        <v>常州市金坛沃德丰电子科技有限公司</v>
      </c>
      <c r="D3771" s="11" t="str">
        <f>[1]动作!$G3770</f>
        <v>JS_CZ_wodefeng</v>
      </c>
      <c r="E3771" s="11" t="str">
        <f>[1]动作!$D3770</f>
        <v>分系统1BMS5SOC过低一级故障</v>
      </c>
      <c r="F3771" s="11" t="s">
        <v>177</v>
      </c>
      <c r="G3771" s="12">
        <f>[1]动作!$A3770+[1]动作!$B3770</f>
        <v>43209.818414351852</v>
      </c>
      <c r="H3771" s="12"/>
      <c r="I3771" s="11"/>
    </row>
    <row r="3772" spans="1:9" hidden="1" x14ac:dyDescent="0.3">
      <c r="A3772" s="24">
        <v>3770</v>
      </c>
      <c r="B3772" s="11" t="str">
        <f>IFERROR(INDEX({"JSNY-BJ0001-01";"JSNY-JS0022-01";"JSNY-JS0002-01"},MATCH(D3772,{"BJ_zhongyu";"JS_WX_liteer";"JS_CZ_wodefeng"},0)),"")</f>
        <v>JSNY-JS0002-01</v>
      </c>
      <c r="C3772" s="11" t="str">
        <f>IFERROR(INDEX({"北京中裕世纪大酒店";"江苏利特尔绿色包装股份有限公司";"常州市金坛沃德丰电子科技有限公司"},MATCH(D3772,{"BJ_zhongyu";"JS_WX_liteer";"JS_CZ_wodefeng"},0)),"")</f>
        <v>常州市金坛沃德丰电子科技有限公司</v>
      </c>
      <c r="D3772" s="11" t="str">
        <f>[1]动作!$G3771</f>
        <v>JS_CZ_wodefeng</v>
      </c>
      <c r="E3772" s="11" t="str">
        <f>[1]动作!$D3771</f>
        <v>分系统1BMS5SOC过低二级故障</v>
      </c>
      <c r="F3772" s="11" t="s">
        <v>177</v>
      </c>
      <c r="G3772" s="12">
        <f>[1]动作!$A3771+[1]动作!$B3771</f>
        <v>43209.818414351852</v>
      </c>
      <c r="H3772" s="12"/>
      <c r="I3772" s="11"/>
    </row>
    <row r="3773" spans="1:9" hidden="1" x14ac:dyDescent="0.3">
      <c r="A3773" s="24">
        <v>3771</v>
      </c>
      <c r="B3773" s="11" t="str">
        <f>IFERROR(INDEX({"JSNY-BJ0001-01";"JSNY-JS0022-01";"JSNY-JS0002-01"},MATCH(D3773,{"BJ_zhongyu";"JS_WX_liteer";"JS_CZ_wodefeng"},0)),"")</f>
        <v>JSNY-JS0002-01</v>
      </c>
      <c r="C3773" s="11" t="str">
        <f>IFERROR(INDEX({"北京中裕世纪大酒店";"江苏利特尔绿色包装股份有限公司";"常州市金坛沃德丰电子科技有限公司"},MATCH(D3773,{"BJ_zhongyu";"JS_WX_liteer";"JS_CZ_wodefeng"},0)),"")</f>
        <v>常州市金坛沃德丰电子科技有限公司</v>
      </c>
      <c r="D3773" s="11" t="str">
        <f>[1]动作!$G3772</f>
        <v>JS_CZ_wodefeng</v>
      </c>
      <c r="E3773" s="11" t="str">
        <f>[1]动作!$D3772</f>
        <v>分系统1BMS3SOC过低一级故障</v>
      </c>
      <c r="F3773" s="11" t="s">
        <v>177</v>
      </c>
      <c r="G3773" s="12">
        <f>[1]动作!$A3772+[1]动作!$B3772</f>
        <v>43209.818773148145</v>
      </c>
      <c r="H3773" s="12"/>
      <c r="I3773" s="11"/>
    </row>
    <row r="3774" spans="1:9" hidden="1" x14ac:dyDescent="0.3">
      <c r="A3774" s="24">
        <v>3772</v>
      </c>
      <c r="B3774" s="11" t="str">
        <f>IFERROR(INDEX({"JSNY-BJ0001-01";"JSNY-JS0022-01";"JSNY-JS0002-01"},MATCH(D3774,{"BJ_zhongyu";"JS_WX_liteer";"JS_CZ_wodefeng"},0)),"")</f>
        <v>JSNY-JS0002-01</v>
      </c>
      <c r="C3774" s="11" t="str">
        <f>IFERROR(INDEX({"北京中裕世纪大酒店";"江苏利特尔绿色包装股份有限公司";"常州市金坛沃德丰电子科技有限公司"},MATCH(D3774,{"BJ_zhongyu";"JS_WX_liteer";"JS_CZ_wodefeng"},0)),"")</f>
        <v>常州市金坛沃德丰电子科技有限公司</v>
      </c>
      <c r="D3774" s="11" t="str">
        <f>[1]动作!$G3773</f>
        <v>JS_CZ_wodefeng</v>
      </c>
      <c r="E3774" s="11" t="str">
        <f>[1]动作!$D3773</f>
        <v>分系统1BMS3SOC过低二级故障</v>
      </c>
      <c r="F3774" s="11" t="s">
        <v>177</v>
      </c>
      <c r="G3774" s="12">
        <f>[1]动作!$A3773+[1]动作!$B3773</f>
        <v>43209.818773148145</v>
      </c>
      <c r="H3774" s="12"/>
      <c r="I3774" s="11"/>
    </row>
    <row r="3775" spans="1:9" hidden="1" x14ac:dyDescent="0.3">
      <c r="A3775" s="24">
        <v>3773</v>
      </c>
      <c r="B3775" s="11" t="str">
        <f>IFERROR(INDEX({"JSNY-BJ0001-01";"JSNY-JS0022-01";"JSNY-JS0002-01"},MATCH(D3775,{"BJ_zhongyu";"JS_WX_liteer";"JS_CZ_wodefeng"},0)),"")</f>
        <v>JSNY-JS0002-01</v>
      </c>
      <c r="C3775" s="11" t="str">
        <f>IFERROR(INDEX({"北京中裕世纪大酒店";"江苏利特尔绿色包装股份有限公司";"常州市金坛沃德丰电子科技有限公司"},MATCH(D3775,{"BJ_zhongyu";"JS_WX_liteer";"JS_CZ_wodefeng"},0)),"")</f>
        <v>常州市金坛沃德丰电子科技有限公司</v>
      </c>
      <c r="D3775" s="11" t="str">
        <f>[1]动作!$G3774</f>
        <v>JS_CZ_wodefeng</v>
      </c>
      <c r="E3775" s="11" t="str">
        <f>[1]动作!$D3774</f>
        <v>分系统1BMS6SOC过低一级故障</v>
      </c>
      <c r="F3775" s="11" t="s">
        <v>177</v>
      </c>
      <c r="G3775" s="12">
        <f>[1]动作!$A3774+[1]动作!$B3774</f>
        <v>43209.81894675926</v>
      </c>
      <c r="H3775" s="12"/>
      <c r="I3775" s="11"/>
    </row>
    <row r="3776" spans="1:9" hidden="1" x14ac:dyDescent="0.3">
      <c r="A3776" s="24">
        <v>3774</v>
      </c>
      <c r="B3776" s="11" t="str">
        <f>IFERROR(INDEX({"JSNY-BJ0001-01";"JSNY-JS0022-01";"JSNY-JS0002-01"},MATCH(D3776,{"BJ_zhongyu";"JS_WX_liteer";"JS_CZ_wodefeng"},0)),"")</f>
        <v>JSNY-JS0002-01</v>
      </c>
      <c r="C3776" s="11" t="str">
        <f>IFERROR(INDEX({"北京中裕世纪大酒店";"江苏利特尔绿色包装股份有限公司";"常州市金坛沃德丰电子科技有限公司"},MATCH(D3776,{"BJ_zhongyu";"JS_WX_liteer";"JS_CZ_wodefeng"},0)),"")</f>
        <v>常州市金坛沃德丰电子科技有限公司</v>
      </c>
      <c r="D3776" s="11" t="str">
        <f>[1]动作!$G3775</f>
        <v>JS_CZ_wodefeng</v>
      </c>
      <c r="E3776" s="11" t="str">
        <f>[1]动作!$D3775</f>
        <v>分系统1BMS6SOC过低二级故障</v>
      </c>
      <c r="F3776" s="11" t="s">
        <v>177</v>
      </c>
      <c r="G3776" s="12">
        <f>[1]动作!$A3775+[1]动作!$B3775</f>
        <v>43209.81894675926</v>
      </c>
      <c r="H3776" s="12"/>
      <c r="I3776" s="11"/>
    </row>
    <row r="3777" spans="1:9" hidden="1" x14ac:dyDescent="0.3">
      <c r="A3777" s="24">
        <v>3775</v>
      </c>
      <c r="B3777" s="11" t="str">
        <f>IFERROR(INDEX({"JSNY-BJ0001-01";"JSNY-JS0022-01";"JSNY-JS0002-01"},MATCH(D3777,{"BJ_zhongyu";"JS_WX_liteer";"JS_CZ_wodefeng"},0)),"")</f>
        <v>JSNY-JS0002-01</v>
      </c>
      <c r="C3777" s="11" t="str">
        <f>IFERROR(INDEX({"北京中裕世纪大酒店";"江苏利特尔绿色包装股份有限公司";"常州市金坛沃德丰电子科技有限公司"},MATCH(D3777,{"BJ_zhongyu";"JS_WX_liteer";"JS_CZ_wodefeng"},0)),"")</f>
        <v>常州市金坛沃德丰电子科技有限公司</v>
      </c>
      <c r="D3777" s="11" t="str">
        <f>[1]动作!$G3776</f>
        <v>JS_CZ_wodefeng</v>
      </c>
      <c r="E3777" s="11" t="str">
        <f>[1]动作!$D3776</f>
        <v>分系统1BMS1SOC过低一级故障</v>
      </c>
      <c r="F3777" s="11" t="s">
        <v>177</v>
      </c>
      <c r="G3777" s="12">
        <f>[1]动作!$A3776+[1]动作!$B3776</f>
        <v>43209.821666666663</v>
      </c>
      <c r="H3777" s="12"/>
      <c r="I3777" s="11"/>
    </row>
    <row r="3778" spans="1:9" hidden="1" x14ac:dyDescent="0.3">
      <c r="A3778" s="24">
        <v>3776</v>
      </c>
      <c r="B3778" s="11" t="str">
        <f>IFERROR(INDEX({"JSNY-BJ0001-01";"JSNY-JS0022-01";"JSNY-JS0002-01"},MATCH(D3778,{"BJ_zhongyu";"JS_WX_liteer";"JS_CZ_wodefeng"},0)),"")</f>
        <v>JSNY-JS0002-01</v>
      </c>
      <c r="C3778" s="11" t="str">
        <f>IFERROR(INDEX({"北京中裕世纪大酒店";"江苏利特尔绿色包装股份有限公司";"常州市金坛沃德丰电子科技有限公司"},MATCH(D3778,{"BJ_zhongyu";"JS_WX_liteer";"JS_CZ_wodefeng"},0)),"")</f>
        <v>常州市金坛沃德丰电子科技有限公司</v>
      </c>
      <c r="D3778" s="11" t="str">
        <f>[1]动作!$G3777</f>
        <v>JS_CZ_wodefeng</v>
      </c>
      <c r="E3778" s="11" t="str">
        <f>[1]动作!$D3777</f>
        <v>分系统1BMS1SOC过低二级故障</v>
      </c>
      <c r="F3778" s="11" t="s">
        <v>177</v>
      </c>
      <c r="G3778" s="12">
        <f>[1]动作!$A3777+[1]动作!$B3777</f>
        <v>43209.821666666663</v>
      </c>
      <c r="H3778" s="12"/>
      <c r="I3778" s="11"/>
    </row>
    <row r="3779" spans="1:9" hidden="1" x14ac:dyDescent="0.3">
      <c r="A3779" s="24">
        <v>3777</v>
      </c>
      <c r="B3779" s="11" t="str">
        <f>IFERROR(INDEX({"JSNY-BJ0001-01";"JSNY-JS0022-01";"JSNY-JS0002-01"},MATCH(D3779,{"BJ_zhongyu";"JS_WX_liteer";"JS_CZ_wodefeng"},0)),"")</f>
        <v>JSNY-JS0002-01</v>
      </c>
      <c r="C3779" s="11" t="str">
        <f>IFERROR(INDEX({"北京中裕世纪大酒店";"江苏利特尔绿色包装股份有限公司";"常州市金坛沃德丰电子科技有限公司"},MATCH(D3779,{"BJ_zhongyu";"JS_WX_liteer";"JS_CZ_wodefeng"},0)),"")</f>
        <v>常州市金坛沃德丰电子科技有限公司</v>
      </c>
      <c r="D3779" s="11" t="str">
        <f>[1]动作!$G3778</f>
        <v>JS_CZ_wodefeng</v>
      </c>
      <c r="E3779" s="11" t="str">
        <f>[1]动作!$D3778</f>
        <v>分系统1BMS2SOC过低一级故障</v>
      </c>
      <c r="F3779" s="11" t="s">
        <v>177</v>
      </c>
      <c r="G3779" s="12">
        <f>[1]动作!$A3778+[1]动作!$B3778</f>
        <v>43209.821666666663</v>
      </c>
      <c r="H3779" s="12"/>
      <c r="I3779" s="11"/>
    </row>
    <row r="3780" spans="1:9" hidden="1" x14ac:dyDescent="0.3">
      <c r="A3780" s="24">
        <v>3778</v>
      </c>
      <c r="B3780" s="11" t="str">
        <f>IFERROR(INDEX({"JSNY-BJ0001-01";"JSNY-JS0022-01";"JSNY-JS0002-01"},MATCH(D3780,{"BJ_zhongyu";"JS_WX_liteer";"JS_CZ_wodefeng"},0)),"")</f>
        <v>JSNY-JS0002-01</v>
      </c>
      <c r="C3780" s="11" t="str">
        <f>IFERROR(INDEX({"北京中裕世纪大酒店";"江苏利特尔绿色包装股份有限公司";"常州市金坛沃德丰电子科技有限公司"},MATCH(D3780,{"BJ_zhongyu";"JS_WX_liteer";"JS_CZ_wodefeng"},0)),"")</f>
        <v>常州市金坛沃德丰电子科技有限公司</v>
      </c>
      <c r="D3780" s="11" t="str">
        <f>[1]动作!$G3779</f>
        <v>JS_CZ_wodefeng</v>
      </c>
      <c r="E3780" s="11" t="str">
        <f>[1]动作!$D3779</f>
        <v>分系统1BMS2SOC过低二级故障</v>
      </c>
      <c r="F3780" s="11" t="s">
        <v>177</v>
      </c>
      <c r="G3780" s="12">
        <f>[1]动作!$A3779+[1]动作!$B3779</f>
        <v>43209.821666666663</v>
      </c>
      <c r="H3780" s="12"/>
      <c r="I3780" s="11"/>
    </row>
    <row r="3781" spans="1:9" hidden="1" x14ac:dyDescent="0.3">
      <c r="A3781" s="24">
        <v>3779</v>
      </c>
      <c r="B3781" s="11" t="str">
        <f>IFERROR(INDEX({"JSNY-BJ0001-01";"JSNY-JS0022-01";"JSNY-JS0002-01"},MATCH(D3781,{"BJ_zhongyu";"JS_WX_liteer";"JS_CZ_wodefeng"},0)),"")</f>
        <v>JSNY-JS0002-01</v>
      </c>
      <c r="C3781" s="11" t="str">
        <f>IFERROR(INDEX({"北京中裕世纪大酒店";"江苏利特尔绿色包装股份有限公司";"常州市金坛沃德丰电子科技有限公司"},MATCH(D3781,{"BJ_zhongyu";"JS_WX_liteer";"JS_CZ_wodefeng"},0)),"")</f>
        <v>常州市金坛沃德丰电子科技有限公司</v>
      </c>
      <c r="D3781" s="11" t="str">
        <f>[1]动作!$G3780</f>
        <v>JS_CZ_wodefeng</v>
      </c>
      <c r="E3781" s="11" t="str">
        <f>[1]动作!$D3780</f>
        <v>分系统1BMS4SOC过低一级故障</v>
      </c>
      <c r="F3781" s="11" t="s">
        <v>177</v>
      </c>
      <c r="G3781" s="12">
        <f>[1]动作!$A3780+[1]动作!$B3780</f>
        <v>43209.822013888886</v>
      </c>
      <c r="H3781" s="12"/>
      <c r="I3781" s="11"/>
    </row>
    <row r="3782" spans="1:9" hidden="1" x14ac:dyDescent="0.3">
      <c r="A3782" s="24">
        <v>3780</v>
      </c>
      <c r="B3782" s="11" t="str">
        <f>IFERROR(INDEX({"JSNY-BJ0001-01";"JSNY-JS0022-01";"JSNY-JS0002-01"},MATCH(D3782,{"BJ_zhongyu";"JS_WX_liteer";"JS_CZ_wodefeng"},0)),"")</f>
        <v>JSNY-JS0002-01</v>
      </c>
      <c r="C3782" s="11" t="str">
        <f>IFERROR(INDEX({"北京中裕世纪大酒店";"江苏利特尔绿色包装股份有限公司";"常州市金坛沃德丰电子科技有限公司"},MATCH(D3782,{"BJ_zhongyu";"JS_WX_liteer";"JS_CZ_wodefeng"},0)),"")</f>
        <v>常州市金坛沃德丰电子科技有限公司</v>
      </c>
      <c r="D3782" s="11" t="str">
        <f>[1]动作!$G3781</f>
        <v>JS_CZ_wodefeng</v>
      </c>
      <c r="E3782" s="11" t="str">
        <f>[1]动作!$D3781</f>
        <v>分系统1BMS4SOC过低二级故障</v>
      </c>
      <c r="F3782" s="11" t="s">
        <v>177</v>
      </c>
      <c r="G3782" s="12">
        <f>[1]动作!$A3781+[1]动作!$B3781</f>
        <v>43209.822013888886</v>
      </c>
      <c r="H3782" s="12"/>
      <c r="I3782" s="11"/>
    </row>
    <row r="3783" spans="1:9" hidden="1" x14ac:dyDescent="0.3">
      <c r="A3783" s="24">
        <v>3781</v>
      </c>
      <c r="B3783" s="11" t="str">
        <f>IFERROR(INDEX({"JSNY-BJ0001-01";"JSNY-JS0022-01";"JSNY-JS0002-01"},MATCH(D3783,{"BJ_zhongyu";"JS_WX_liteer";"JS_CZ_wodefeng"},0)),"")</f>
        <v>JSNY-JS0002-01</v>
      </c>
      <c r="C3783" s="11" t="str">
        <f>IFERROR(INDEX({"北京中裕世纪大酒店";"江苏利特尔绿色包装股份有限公司";"常州市金坛沃德丰电子科技有限公司"},MATCH(D3783,{"BJ_zhongyu";"JS_WX_liteer";"JS_CZ_wodefeng"},0)),"")</f>
        <v>常州市金坛沃德丰电子科技有限公司</v>
      </c>
      <c r="D3783" s="11" t="str">
        <f>[1]动作!$G3782</f>
        <v>JS_CZ_wodefeng</v>
      </c>
      <c r="E3783" s="11" t="str">
        <f>[1]动作!$D3782</f>
        <v>分系统1BMS2单体电压过低一级故障</v>
      </c>
      <c r="F3783" s="11" t="s">
        <v>177</v>
      </c>
      <c r="G3783" s="12">
        <f>[1]动作!$A3782+[1]动作!$B3782</f>
        <v>43209.822881944441</v>
      </c>
      <c r="H3783" s="12"/>
      <c r="I3783" s="11"/>
    </row>
    <row r="3784" spans="1:9" hidden="1" x14ac:dyDescent="0.3">
      <c r="A3784" s="24">
        <v>3782</v>
      </c>
      <c r="B3784" s="11" t="str">
        <f>IFERROR(INDEX({"JSNY-BJ0001-01";"JSNY-JS0022-01";"JSNY-JS0002-01"},MATCH(D3784,{"BJ_zhongyu";"JS_WX_liteer";"JS_CZ_wodefeng"},0)),"")</f>
        <v>JSNY-JS0002-01</v>
      </c>
      <c r="C3784" s="11" t="str">
        <f>IFERROR(INDEX({"北京中裕世纪大酒店";"江苏利特尔绿色包装股份有限公司";"常州市金坛沃德丰电子科技有限公司"},MATCH(D3784,{"BJ_zhongyu";"JS_WX_liteer";"JS_CZ_wodefeng"},0)),"")</f>
        <v>常州市金坛沃德丰电子科技有限公司</v>
      </c>
      <c r="D3784" s="11" t="str">
        <f>[1]动作!$G3783</f>
        <v>JS_CZ_wodefeng</v>
      </c>
      <c r="E3784" s="11" t="str">
        <f>[1]动作!$D3783</f>
        <v>分系统1BMS2单体电压过低二级故障</v>
      </c>
      <c r="F3784" s="11" t="s">
        <v>177</v>
      </c>
      <c r="G3784" s="12">
        <f>[1]动作!$A3783+[1]动作!$B3783</f>
        <v>43209.822881944441</v>
      </c>
      <c r="H3784" s="12"/>
      <c r="I3784" s="11"/>
    </row>
    <row r="3785" spans="1:9" hidden="1" x14ac:dyDescent="0.3">
      <c r="A3785" s="24">
        <v>3783</v>
      </c>
      <c r="B3785" s="11" t="str">
        <f>IFERROR(INDEX({"JSNY-BJ0001-01";"JSNY-JS0022-01";"JSNY-JS0002-01"},MATCH(D3785,{"BJ_zhongyu";"JS_WX_liteer";"JS_CZ_wodefeng"},0)),"")</f>
        <v>JSNY-JS0002-01</v>
      </c>
      <c r="C3785" s="11" t="str">
        <f>IFERROR(INDEX({"北京中裕世纪大酒店";"江苏利特尔绿色包装股份有限公司";"常州市金坛沃德丰电子科技有限公司"},MATCH(D3785,{"BJ_zhongyu";"JS_WX_liteer";"JS_CZ_wodefeng"},0)),"")</f>
        <v>常州市金坛沃德丰电子科技有限公司</v>
      </c>
      <c r="D3785" s="11" t="str">
        <f>[1]动作!$G3784</f>
        <v>JS_CZ_wodefeng</v>
      </c>
      <c r="E3785" s="11" t="str">
        <f>[1]动作!$D3784</f>
        <v>分系统1BMS1单体电压过低一级故障</v>
      </c>
      <c r="F3785" s="11" t="s">
        <v>177</v>
      </c>
      <c r="G3785" s="12">
        <f>[1]动作!$A3784+[1]动作!$B3784</f>
        <v>43209.823865740742</v>
      </c>
      <c r="H3785" s="12"/>
      <c r="I3785" s="11"/>
    </row>
    <row r="3786" spans="1:9" hidden="1" x14ac:dyDescent="0.3">
      <c r="A3786" s="24">
        <v>3784</v>
      </c>
      <c r="B3786" s="11" t="str">
        <f>IFERROR(INDEX({"JSNY-BJ0001-01";"JSNY-JS0022-01";"JSNY-JS0002-01"},MATCH(D3786,{"BJ_zhongyu";"JS_WX_liteer";"JS_CZ_wodefeng"},0)),"")</f>
        <v>JSNY-JS0002-01</v>
      </c>
      <c r="C3786" s="11" t="str">
        <f>IFERROR(INDEX({"北京中裕世纪大酒店";"江苏利特尔绿色包装股份有限公司";"常州市金坛沃德丰电子科技有限公司"},MATCH(D3786,{"BJ_zhongyu";"JS_WX_liteer";"JS_CZ_wodefeng"},0)),"")</f>
        <v>常州市金坛沃德丰电子科技有限公司</v>
      </c>
      <c r="D3786" s="11" t="str">
        <f>[1]动作!$G3785</f>
        <v>JS_CZ_wodefeng</v>
      </c>
      <c r="E3786" s="11" t="str">
        <f>[1]动作!$D3785</f>
        <v>分系统1BMS1单体电压过低二级故障</v>
      </c>
      <c r="F3786" s="11" t="s">
        <v>177</v>
      </c>
      <c r="G3786" s="12">
        <f>[1]动作!$A3785+[1]动作!$B3785</f>
        <v>43209.823865740742</v>
      </c>
      <c r="H3786" s="12"/>
      <c r="I3786" s="11"/>
    </row>
    <row r="3787" spans="1:9" hidden="1" x14ac:dyDescent="0.3">
      <c r="A3787" s="24">
        <v>3785</v>
      </c>
      <c r="B3787" s="11" t="str">
        <f>IFERROR(INDEX({"JSNY-BJ0001-01";"JSNY-JS0022-01";"JSNY-JS0002-01"},MATCH(D3787,{"BJ_zhongyu";"JS_WX_liteer";"JS_CZ_wodefeng"},0)),"")</f>
        <v>JSNY-JS0002-01</v>
      </c>
      <c r="C3787" s="11" t="str">
        <f>IFERROR(INDEX({"北京中裕世纪大酒店";"江苏利特尔绿色包装股份有限公司";"常州市金坛沃德丰电子科技有限公司"},MATCH(D3787,{"BJ_zhongyu";"JS_WX_liteer";"JS_CZ_wodefeng"},0)),"")</f>
        <v>常州市金坛沃德丰电子科技有限公司</v>
      </c>
      <c r="D3787" s="11" t="str">
        <f>[1]动作!$G3786</f>
        <v>JS_CZ_wodefeng</v>
      </c>
      <c r="E3787" s="11" t="str">
        <f>[1]动作!$D3786</f>
        <v>分系统1BMS3单体电压过低一级故障</v>
      </c>
      <c r="F3787" s="11" t="s">
        <v>177</v>
      </c>
      <c r="G3787" s="12">
        <f>[1]动作!$A3786+[1]动作!$B3786</f>
        <v>43209.824155092596</v>
      </c>
      <c r="H3787" s="12"/>
      <c r="I3787" s="11"/>
    </row>
    <row r="3788" spans="1:9" hidden="1" x14ac:dyDescent="0.3">
      <c r="A3788" s="24">
        <v>3786</v>
      </c>
      <c r="B3788" s="11" t="str">
        <f>IFERROR(INDEX({"JSNY-BJ0001-01";"JSNY-JS0022-01";"JSNY-JS0002-01"},MATCH(D3788,{"BJ_zhongyu";"JS_WX_liteer";"JS_CZ_wodefeng"},0)),"")</f>
        <v>JSNY-JS0002-01</v>
      </c>
      <c r="C3788" s="11" t="str">
        <f>IFERROR(INDEX({"北京中裕世纪大酒店";"江苏利特尔绿色包装股份有限公司";"常州市金坛沃德丰电子科技有限公司"},MATCH(D3788,{"BJ_zhongyu";"JS_WX_liteer";"JS_CZ_wodefeng"},0)),"")</f>
        <v>常州市金坛沃德丰电子科技有限公司</v>
      </c>
      <c r="D3788" s="11" t="str">
        <f>[1]动作!$G3787</f>
        <v>JS_CZ_wodefeng</v>
      </c>
      <c r="E3788" s="11" t="str">
        <f>[1]动作!$D3787</f>
        <v>分系统1BMS3单体电压过低二级故障</v>
      </c>
      <c r="F3788" s="11" t="s">
        <v>177</v>
      </c>
      <c r="G3788" s="12">
        <f>[1]动作!$A3787+[1]动作!$B3787</f>
        <v>43209.824155092596</v>
      </c>
      <c r="H3788" s="12"/>
      <c r="I3788" s="11"/>
    </row>
    <row r="3789" spans="1:9" hidden="1" x14ac:dyDescent="0.3">
      <c r="A3789" s="24">
        <v>3787</v>
      </c>
      <c r="B3789" s="11" t="str">
        <f>IFERROR(INDEX({"JSNY-BJ0001-01";"JSNY-JS0022-01";"JSNY-JS0002-01"},MATCH(D3789,{"BJ_zhongyu";"JS_WX_liteer";"JS_CZ_wodefeng"},0)),"")</f>
        <v>JSNY-JS0002-01</v>
      </c>
      <c r="C3789" s="11" t="str">
        <f>IFERROR(INDEX({"北京中裕世纪大酒店";"江苏利特尔绿色包装股份有限公司";"常州市金坛沃德丰电子科技有限公司"},MATCH(D3789,{"BJ_zhongyu";"JS_WX_liteer";"JS_CZ_wodefeng"},0)),"")</f>
        <v>常州市金坛沃德丰电子科技有限公司</v>
      </c>
      <c r="D3789" s="11" t="str">
        <f>[1]动作!$G3788</f>
        <v>JS_CZ_wodefeng</v>
      </c>
      <c r="E3789" s="11" t="str">
        <f>[1]动作!$D3788</f>
        <v>分系统1BMS5单体电压过低一级故障</v>
      </c>
      <c r="F3789" s="11" t="s">
        <v>177</v>
      </c>
      <c r="G3789" s="12">
        <f>[1]动作!$A3788+[1]动作!$B3788</f>
        <v>43209.824444444443</v>
      </c>
      <c r="H3789" s="12"/>
      <c r="I3789" s="11"/>
    </row>
    <row r="3790" spans="1:9" hidden="1" x14ac:dyDescent="0.3">
      <c r="A3790" s="24">
        <v>3788</v>
      </c>
      <c r="B3790" s="11" t="str">
        <f>IFERROR(INDEX({"JSNY-BJ0001-01";"JSNY-JS0022-01";"JSNY-JS0002-01"},MATCH(D3790,{"BJ_zhongyu";"JS_WX_liteer";"JS_CZ_wodefeng"},0)),"")</f>
        <v>JSNY-JS0002-01</v>
      </c>
      <c r="C3790" s="11" t="str">
        <f>IFERROR(INDEX({"北京中裕世纪大酒店";"江苏利特尔绿色包装股份有限公司";"常州市金坛沃德丰电子科技有限公司"},MATCH(D3790,{"BJ_zhongyu";"JS_WX_liteer";"JS_CZ_wodefeng"},0)),"")</f>
        <v>常州市金坛沃德丰电子科技有限公司</v>
      </c>
      <c r="D3790" s="11" t="str">
        <f>[1]动作!$G3789</f>
        <v>JS_CZ_wodefeng</v>
      </c>
      <c r="E3790" s="11" t="str">
        <f>[1]动作!$D3789</f>
        <v>分系统1BMS5单体电压过低二级故障</v>
      </c>
      <c r="F3790" s="11" t="s">
        <v>177</v>
      </c>
      <c r="G3790" s="12">
        <f>[1]动作!$A3789+[1]动作!$B3789</f>
        <v>43209.824444444443</v>
      </c>
      <c r="H3790" s="12"/>
      <c r="I3790" s="11"/>
    </row>
    <row r="3791" spans="1:9" hidden="1" x14ac:dyDescent="0.3">
      <c r="A3791" s="24">
        <v>3789</v>
      </c>
      <c r="B3791" s="11" t="str">
        <f>IFERROR(INDEX({"JSNY-BJ0001-01";"JSNY-JS0022-01";"JSNY-JS0002-01"},MATCH(D3791,{"BJ_zhongyu";"JS_WX_liteer";"JS_CZ_wodefeng"},0)),"")</f>
        <v>JSNY-JS0002-01</v>
      </c>
      <c r="C3791" s="11" t="str">
        <f>IFERROR(INDEX({"北京中裕世纪大酒店";"江苏利特尔绿色包装股份有限公司";"常州市金坛沃德丰电子科技有限公司"},MATCH(D3791,{"BJ_zhongyu";"JS_WX_liteer";"JS_CZ_wodefeng"},0)),"")</f>
        <v>常州市金坛沃德丰电子科技有限公司</v>
      </c>
      <c r="D3791" s="11" t="str">
        <f>[1]动作!$G3790</f>
        <v>JS_CZ_wodefeng</v>
      </c>
      <c r="E3791" s="11" t="str">
        <f>[1]动作!$D3790</f>
        <v>分系统1BMS4单体电压过低一级故障</v>
      </c>
      <c r="F3791" s="11" t="s">
        <v>177</v>
      </c>
      <c r="G3791" s="12">
        <f>[1]动作!$A3790+[1]动作!$B3790</f>
        <v>43209.825486111113</v>
      </c>
      <c r="H3791" s="12"/>
      <c r="I3791" s="11"/>
    </row>
    <row r="3792" spans="1:9" hidden="1" x14ac:dyDescent="0.3">
      <c r="A3792" s="24">
        <v>3790</v>
      </c>
      <c r="B3792" s="11" t="str">
        <f>IFERROR(INDEX({"JSNY-BJ0001-01";"JSNY-JS0022-01";"JSNY-JS0002-01"},MATCH(D3792,{"BJ_zhongyu";"JS_WX_liteer";"JS_CZ_wodefeng"},0)),"")</f>
        <v>JSNY-JS0002-01</v>
      </c>
      <c r="C3792" s="11" t="str">
        <f>IFERROR(INDEX({"北京中裕世纪大酒店";"江苏利特尔绿色包装股份有限公司";"常州市金坛沃德丰电子科技有限公司"},MATCH(D3792,{"BJ_zhongyu";"JS_WX_liteer";"JS_CZ_wodefeng"},0)),"")</f>
        <v>常州市金坛沃德丰电子科技有限公司</v>
      </c>
      <c r="D3792" s="11" t="str">
        <f>[1]动作!$G3791</f>
        <v>JS_CZ_wodefeng</v>
      </c>
      <c r="E3792" s="11" t="str">
        <f>[1]动作!$D3791</f>
        <v>分系统1BMS4单体电压过低二级故障</v>
      </c>
      <c r="F3792" s="11" t="s">
        <v>177</v>
      </c>
      <c r="G3792" s="12">
        <f>[1]动作!$A3791+[1]动作!$B3791</f>
        <v>43209.825486111113</v>
      </c>
      <c r="H3792" s="12"/>
      <c r="I3792" s="11"/>
    </row>
    <row r="3793" spans="1:9" hidden="1" x14ac:dyDescent="0.3">
      <c r="A3793" s="24">
        <v>3791</v>
      </c>
      <c r="B3793" s="11" t="str">
        <f>IFERROR(INDEX({"JSNY-BJ0001-01";"JSNY-JS0022-01";"JSNY-JS0002-01"},MATCH(D3793,{"BJ_zhongyu";"JS_WX_liteer";"JS_CZ_wodefeng"},0)),"")</f>
        <v>JSNY-JS0002-01</v>
      </c>
      <c r="C3793" s="11" t="str">
        <f>IFERROR(INDEX({"北京中裕世纪大酒店";"江苏利特尔绿色包装股份有限公司";"常州市金坛沃德丰电子科技有限公司"},MATCH(D3793,{"BJ_zhongyu";"JS_WX_liteer";"JS_CZ_wodefeng"},0)),"")</f>
        <v>常州市金坛沃德丰电子科技有限公司</v>
      </c>
      <c r="D3793" s="11" t="str">
        <f>[1]动作!$G3792</f>
        <v>JS_CZ_wodefeng</v>
      </c>
      <c r="E3793" s="11" t="str">
        <f>[1]动作!$D3792</f>
        <v>分系统1BMS6单体电压过低一级故障</v>
      </c>
      <c r="F3793" s="11" t="s">
        <v>177</v>
      </c>
      <c r="G3793" s="12">
        <f>[1]动作!$A3792+[1]动作!$B3792</f>
        <v>43209.825659722221</v>
      </c>
      <c r="H3793" s="12"/>
      <c r="I3793" s="11"/>
    </row>
    <row r="3794" spans="1:9" hidden="1" x14ac:dyDescent="0.3">
      <c r="A3794" s="24">
        <v>3792</v>
      </c>
      <c r="B3794" s="11" t="str">
        <f>IFERROR(INDEX({"JSNY-BJ0001-01";"JSNY-JS0022-01";"JSNY-JS0002-01"},MATCH(D3794,{"BJ_zhongyu";"JS_WX_liteer";"JS_CZ_wodefeng"},0)),"")</f>
        <v>JSNY-JS0002-01</v>
      </c>
      <c r="C3794" s="11" t="str">
        <f>IFERROR(INDEX({"北京中裕世纪大酒店";"江苏利特尔绿色包装股份有限公司";"常州市金坛沃德丰电子科技有限公司"},MATCH(D3794,{"BJ_zhongyu";"JS_WX_liteer";"JS_CZ_wodefeng"},0)),"")</f>
        <v>常州市金坛沃德丰电子科技有限公司</v>
      </c>
      <c r="D3794" s="11" t="str">
        <f>[1]动作!$G3793</f>
        <v>JS_CZ_wodefeng</v>
      </c>
      <c r="E3794" s="11" t="str">
        <f>[1]动作!$D3793</f>
        <v>分系统1BMS6单体电压过低二级故障</v>
      </c>
      <c r="F3794" s="11" t="s">
        <v>177</v>
      </c>
      <c r="G3794" s="12">
        <f>[1]动作!$A3793+[1]动作!$B3793</f>
        <v>43209.825659722221</v>
      </c>
      <c r="H3794" s="12"/>
      <c r="I3794" s="11"/>
    </row>
    <row r="3795" spans="1:9" hidden="1" x14ac:dyDescent="0.3">
      <c r="A3795" s="24">
        <v>3793</v>
      </c>
      <c r="B3795" s="11" t="str">
        <f>IFERROR(INDEX({"JSNY-BJ0001-01";"JSNY-JS0022-01";"JSNY-JS0002-01"},MATCH(D3795,{"BJ_zhongyu";"JS_WX_liteer";"JS_CZ_wodefeng"},0)),"")</f>
        <v>JSNY-JS0022-01</v>
      </c>
      <c r="C3795" s="11" t="str">
        <f>IFERROR(INDEX({"北京中裕世纪大酒店";"江苏利特尔绿色包装股份有限公司";"常州市金坛沃德丰电子科技有限公司"},MATCH(D3795,{"BJ_zhongyu";"JS_WX_liteer";"JS_CZ_wodefeng"},0)),"")</f>
        <v>江苏利特尔绿色包装股份有限公司</v>
      </c>
      <c r="D3795" s="11" t="str">
        <f>[1]动作!$G3794</f>
        <v>JS_WX_liteer</v>
      </c>
      <c r="E3795" s="11" t="str">
        <f>[1]动作!$D3794</f>
        <v>分系统1故障状态</v>
      </c>
      <c r="F3795" s="11" t="s">
        <v>178</v>
      </c>
      <c r="G3795" s="12">
        <f>[1]动作!$A3794+[1]动作!$B3794</f>
        <v>43209.83011574074</v>
      </c>
      <c r="H3795" s="12"/>
      <c r="I3795" s="11"/>
    </row>
    <row r="3796" spans="1:9" hidden="1" x14ac:dyDescent="0.3">
      <c r="A3796" s="24">
        <v>3794</v>
      </c>
      <c r="B3796" s="11" t="str">
        <f>IFERROR(INDEX({"JSNY-BJ0001-01";"JSNY-JS0022-01";"JSNY-JS0002-01"},MATCH(D3796,{"BJ_zhongyu";"JS_WX_liteer";"JS_CZ_wodefeng"},0)),"")</f>
        <v>JSNY-JS0022-01</v>
      </c>
      <c r="C3796" s="11" t="str">
        <f>IFERROR(INDEX({"北京中裕世纪大酒店";"江苏利特尔绿色包装股份有限公司";"常州市金坛沃德丰电子科技有限公司"},MATCH(D3796,{"BJ_zhongyu";"JS_WX_liteer";"JS_CZ_wodefeng"},0)),"")</f>
        <v>江苏利特尔绿色包装股份有限公司</v>
      </c>
      <c r="D3796" s="11" t="str">
        <f>[1]动作!$G3795</f>
        <v>JS_WX_liteer</v>
      </c>
      <c r="E3796" s="11" t="str">
        <f>[1]动作!$D3795</f>
        <v>分系统1BCMS3故障状态</v>
      </c>
      <c r="F3796" s="11" t="s">
        <v>177</v>
      </c>
      <c r="G3796" s="12">
        <f>[1]动作!$A3795+[1]动作!$B3795</f>
        <v>43209.83011574074</v>
      </c>
      <c r="H3796" s="12"/>
      <c r="I3796" s="11"/>
    </row>
    <row r="3797" spans="1:9" hidden="1" x14ac:dyDescent="0.3">
      <c r="A3797" s="24">
        <v>3795</v>
      </c>
      <c r="B3797" s="11" t="str">
        <f>IFERROR(INDEX({"JSNY-BJ0001-01";"JSNY-JS0022-01";"JSNY-JS0002-01"},MATCH(D3797,{"BJ_zhongyu";"JS_WX_liteer";"JS_CZ_wodefeng"},0)),"")</f>
        <v>JSNY-JS0022-01</v>
      </c>
      <c r="C3797" s="11" t="str">
        <f>IFERROR(INDEX({"北京中裕世纪大酒店";"江苏利特尔绿色包装股份有限公司";"常州市金坛沃德丰电子科技有限公司"},MATCH(D3797,{"BJ_zhongyu";"JS_WX_liteer";"JS_CZ_wodefeng"},0)),"")</f>
        <v>江苏利特尔绿色包装股份有限公司</v>
      </c>
      <c r="D3797" s="11" t="str">
        <f>[1]动作!$G3796</f>
        <v>JS_WX_liteer</v>
      </c>
      <c r="E3797" s="11" t="str">
        <f>[1]动作!$D3796</f>
        <v>分系统1BMS3单体自检失效故障</v>
      </c>
      <c r="F3797" s="11" t="s">
        <v>177</v>
      </c>
      <c r="G3797" s="12">
        <f>[1]动作!$A3796+[1]动作!$B3796</f>
        <v>43209.83011574074</v>
      </c>
      <c r="H3797" s="12"/>
      <c r="I3797" s="11"/>
    </row>
    <row r="3798" spans="1:9" hidden="1" x14ac:dyDescent="0.3">
      <c r="A3798" s="24">
        <v>3796</v>
      </c>
      <c r="B3798" s="11" t="str">
        <f>IFERROR(INDEX({"JSNY-BJ0001-01";"JSNY-JS0022-01";"JSNY-JS0002-01"},MATCH(D3798,{"BJ_zhongyu";"JS_WX_liteer";"JS_CZ_wodefeng"},0)),"")</f>
        <v>JSNY-JS0022-01</v>
      </c>
      <c r="C3798" s="11" t="str">
        <f>IFERROR(INDEX({"北京中裕世纪大酒店";"江苏利特尔绿色包装股份有限公司";"常州市金坛沃德丰电子科技有限公司"},MATCH(D3798,{"BJ_zhongyu";"JS_WX_liteer";"JS_CZ_wodefeng"},0)),"")</f>
        <v>江苏利特尔绿色包装股份有限公司</v>
      </c>
      <c r="D3798" s="11" t="str">
        <f>[1]动作!$G3797</f>
        <v>JS_WX_liteer</v>
      </c>
      <c r="E3798" s="11" t="str">
        <f>[1]动作!$D3797</f>
        <v>BCMS故障</v>
      </c>
      <c r="F3798" s="11" t="s">
        <v>177</v>
      </c>
      <c r="G3798" s="12">
        <f>[1]动作!$A3797+[1]动作!$B3797</f>
        <v>43209.83011574074</v>
      </c>
      <c r="H3798" s="12"/>
      <c r="I3798" s="11"/>
    </row>
    <row r="3799" spans="1:9" hidden="1" x14ac:dyDescent="0.3">
      <c r="A3799" s="24">
        <v>3797</v>
      </c>
      <c r="B3799" s="11" t="str">
        <f>IFERROR(INDEX({"JSNY-BJ0001-01";"JSNY-JS0022-01";"JSNY-JS0002-01"},MATCH(D3799,{"BJ_zhongyu";"JS_WX_liteer";"JS_CZ_wodefeng"},0)),"")</f>
        <v>JSNY-JS0002-01</v>
      </c>
      <c r="C3799" s="11" t="str">
        <f>IFERROR(INDEX({"北京中裕世纪大酒店";"江苏利特尔绿色包装股份有限公司";"常州市金坛沃德丰电子科技有限公司"},MATCH(D3799,{"BJ_zhongyu";"JS_WX_liteer";"JS_CZ_wodefeng"},0)),"")</f>
        <v>常州市金坛沃德丰电子科技有限公司</v>
      </c>
      <c r="D3799" s="11" t="str">
        <f>[1]动作!$G3798</f>
        <v>JS_CZ_wodefeng</v>
      </c>
      <c r="E3799" s="11" t="str">
        <f>[1]动作!$D3798</f>
        <v>分系统1告警状态</v>
      </c>
      <c r="F3799" s="11" t="s">
        <v>178</v>
      </c>
      <c r="G3799" s="12">
        <f>[1]动作!$A3798+[1]动作!$B3798</f>
        <v>43209.831053240741</v>
      </c>
      <c r="H3799" s="12"/>
      <c r="I3799" s="11"/>
    </row>
    <row r="3800" spans="1:9" hidden="1" x14ac:dyDescent="0.3">
      <c r="A3800" s="24">
        <v>3798</v>
      </c>
      <c r="B3800" s="11" t="str">
        <f>IFERROR(INDEX({"JSNY-BJ0001-01";"JSNY-JS0022-01";"JSNY-JS0002-01"},MATCH(D3800,{"BJ_zhongyu";"JS_WX_liteer";"JS_CZ_wodefeng"},0)),"")</f>
        <v>JSNY-JS0002-01</v>
      </c>
      <c r="C3800" s="11" t="str">
        <f>IFERROR(INDEX({"北京中裕世纪大酒店";"江苏利特尔绿色包装股份有限公司";"常州市金坛沃德丰电子科技有限公司"},MATCH(D3800,{"BJ_zhongyu";"JS_WX_liteer";"JS_CZ_wodefeng"},0)),"")</f>
        <v>常州市金坛沃德丰电子科技有限公司</v>
      </c>
      <c r="D3800" s="11" t="str">
        <f>[1]动作!$G3799</f>
        <v>JS_CZ_wodefeng</v>
      </c>
      <c r="E3800" s="11" t="str">
        <f>[1]动作!$D3799</f>
        <v>分系统1BCMS2告警状态</v>
      </c>
      <c r="F3800" s="11" t="s">
        <v>177</v>
      </c>
      <c r="G3800" s="12">
        <f>[1]动作!$A3799+[1]动作!$B3799</f>
        <v>43209.831053240741</v>
      </c>
      <c r="H3800" s="12"/>
      <c r="I3800" s="11"/>
    </row>
    <row r="3801" spans="1:9" hidden="1" x14ac:dyDescent="0.3">
      <c r="A3801" s="24">
        <v>3799</v>
      </c>
      <c r="B3801" s="11" t="str">
        <f>IFERROR(INDEX({"JSNY-BJ0001-01";"JSNY-JS0022-01";"JSNY-JS0002-01"},MATCH(D3801,{"BJ_zhongyu";"JS_WX_liteer";"JS_CZ_wodefeng"},0)),"")</f>
        <v>JSNY-JS0002-01</v>
      </c>
      <c r="C3801" s="11" t="str">
        <f>IFERROR(INDEX({"北京中裕世纪大酒店";"江苏利特尔绿色包装股份有限公司";"常州市金坛沃德丰电子科技有限公司"},MATCH(D3801,{"BJ_zhongyu";"JS_WX_liteer";"JS_CZ_wodefeng"},0)),"")</f>
        <v>常州市金坛沃德丰电子科技有限公司</v>
      </c>
      <c r="D3801" s="11" t="str">
        <f>[1]动作!$G3800</f>
        <v>JS_CZ_wodefeng</v>
      </c>
      <c r="E3801" s="11" t="str">
        <f>[1]动作!$D3800</f>
        <v>分系统1BCMS5告警状态</v>
      </c>
      <c r="F3801" s="11" t="s">
        <v>177</v>
      </c>
      <c r="G3801" s="12">
        <f>[1]动作!$A3800+[1]动作!$B3800</f>
        <v>43209.834062499998</v>
      </c>
      <c r="H3801" s="12"/>
      <c r="I3801" s="11"/>
    </row>
    <row r="3802" spans="1:9" hidden="1" x14ac:dyDescent="0.3">
      <c r="A3802" s="24">
        <v>3800</v>
      </c>
      <c r="B3802" s="11" t="str">
        <f>IFERROR(INDEX({"JSNY-BJ0001-01";"JSNY-JS0022-01";"JSNY-JS0002-01"},MATCH(D3802,{"BJ_zhongyu";"JS_WX_liteer";"JS_CZ_wodefeng"},0)),"")</f>
        <v>JSNY-JS0002-01</v>
      </c>
      <c r="C3802" s="11" t="str">
        <f>IFERROR(INDEX({"北京中裕世纪大酒店";"江苏利特尔绿色包装股份有限公司";"常州市金坛沃德丰电子科技有限公司"},MATCH(D3802,{"BJ_zhongyu";"JS_WX_liteer";"JS_CZ_wodefeng"},0)),"")</f>
        <v>常州市金坛沃德丰电子科技有限公司</v>
      </c>
      <c r="D3802" s="11" t="str">
        <f>[1]动作!$G3801</f>
        <v>JS_CZ_wodefeng</v>
      </c>
      <c r="E3802" s="11" t="str">
        <f>[1]动作!$D3801</f>
        <v>分系统1BCMS3告警状态</v>
      </c>
      <c r="F3802" s="11" t="s">
        <v>177</v>
      </c>
      <c r="G3802" s="12">
        <f>[1]动作!$A3801+[1]动作!$B3801</f>
        <v>43209.83452546296</v>
      </c>
      <c r="H3802" s="12"/>
      <c r="I3802" s="11"/>
    </row>
    <row r="3803" spans="1:9" hidden="1" x14ac:dyDescent="0.3">
      <c r="A3803" s="24">
        <v>3801</v>
      </c>
      <c r="B3803" s="11" t="str">
        <f>IFERROR(INDEX({"JSNY-BJ0001-01";"JSNY-JS0022-01";"JSNY-JS0002-01"},MATCH(D3803,{"BJ_zhongyu";"JS_WX_liteer";"JS_CZ_wodefeng"},0)),"")</f>
        <v>JSNY-JS0002-01</v>
      </c>
      <c r="C3803" s="11" t="str">
        <f>IFERROR(INDEX({"北京中裕世纪大酒店";"江苏利特尔绿色包装股份有限公司";"常州市金坛沃德丰电子科技有限公司"},MATCH(D3803,{"BJ_zhongyu";"JS_WX_liteer";"JS_CZ_wodefeng"},0)),"")</f>
        <v>常州市金坛沃德丰电子科技有限公司</v>
      </c>
      <c r="D3803" s="11" t="str">
        <f>[1]动作!$G3802</f>
        <v>JS_CZ_wodefeng</v>
      </c>
      <c r="E3803" s="11" t="str">
        <f>[1]动作!$D3802</f>
        <v>分系统1BCMS1告警状态</v>
      </c>
      <c r="F3803" s="11" t="s">
        <v>177</v>
      </c>
      <c r="G3803" s="12">
        <f>[1]动作!$A3802+[1]动作!$B3802</f>
        <v>43209.834930555553</v>
      </c>
      <c r="H3803" s="12"/>
      <c r="I3803" s="11"/>
    </row>
    <row r="3804" spans="1:9" hidden="1" x14ac:dyDescent="0.3">
      <c r="A3804" s="24">
        <v>3802</v>
      </c>
      <c r="B3804" s="11" t="str">
        <f>IFERROR(INDEX({"JSNY-BJ0001-01";"JSNY-JS0022-01";"JSNY-JS0002-01"},MATCH(D3804,{"BJ_zhongyu";"JS_WX_liteer";"JS_CZ_wodefeng"},0)),"")</f>
        <v>JSNY-JS0002-01</v>
      </c>
      <c r="C3804" s="11" t="str">
        <f>IFERROR(INDEX({"北京中裕世纪大酒店";"江苏利特尔绿色包装股份有限公司";"常州市金坛沃德丰电子科技有限公司"},MATCH(D3804,{"BJ_zhongyu";"JS_WX_liteer";"JS_CZ_wodefeng"},0)),"")</f>
        <v>常州市金坛沃德丰电子科技有限公司</v>
      </c>
      <c r="D3804" s="11" t="str">
        <f>[1]动作!$G3803</f>
        <v>JS_CZ_wodefeng</v>
      </c>
      <c r="E3804" s="11" t="str">
        <f>[1]动作!$D3803</f>
        <v>分系统1BCMS6告警状态</v>
      </c>
      <c r="F3804" s="11" t="s">
        <v>177</v>
      </c>
      <c r="G3804" s="12">
        <f>[1]动作!$A3803+[1]动作!$B3803</f>
        <v>43209.835335648146</v>
      </c>
      <c r="H3804" s="12"/>
      <c r="I3804" s="11"/>
    </row>
    <row r="3805" spans="1:9" hidden="1" x14ac:dyDescent="0.3">
      <c r="A3805" s="24">
        <v>3803</v>
      </c>
      <c r="B3805" s="11" t="str">
        <f>IFERROR(INDEX({"JSNY-BJ0001-01";"JSNY-JS0022-01";"JSNY-JS0002-01"},MATCH(D3805,{"BJ_zhongyu";"JS_WX_liteer";"JS_CZ_wodefeng"},0)),"")</f>
        <v>JSNY-JS0002-01</v>
      </c>
      <c r="C3805" s="11" t="str">
        <f>IFERROR(INDEX({"北京中裕世纪大酒店";"江苏利特尔绿色包装股份有限公司";"常州市金坛沃德丰电子科技有限公司"},MATCH(D3805,{"BJ_zhongyu";"JS_WX_liteer";"JS_CZ_wodefeng"},0)),"")</f>
        <v>常州市金坛沃德丰电子科技有限公司</v>
      </c>
      <c r="D3805" s="11" t="str">
        <f>[1]动作!$G3804</f>
        <v>JS_CZ_wodefeng</v>
      </c>
      <c r="E3805" s="11" t="str">
        <f>[1]动作!$D3804</f>
        <v>分系统1BCMS4告警状态</v>
      </c>
      <c r="F3805" s="11" t="s">
        <v>177</v>
      </c>
      <c r="G3805" s="12">
        <f>[1]动作!$A3804+[1]动作!$B3804</f>
        <v>43209.835393518515</v>
      </c>
      <c r="H3805" s="12"/>
      <c r="I3805" s="11"/>
    </row>
    <row r="3806" spans="1:9" hidden="1" x14ac:dyDescent="0.3">
      <c r="A3806" s="24">
        <v>3804</v>
      </c>
      <c r="B3806" s="11" t="str">
        <f>IFERROR(INDEX({"JSNY-BJ0001-01";"JSNY-JS0022-01";"JSNY-JS0002-01"},MATCH(D3806,{"BJ_zhongyu";"JS_WX_liteer";"JS_CZ_wodefeng"},0)),"")</f>
        <v>JSNY-JS0002-01</v>
      </c>
      <c r="C3806" s="11" t="str">
        <f>IFERROR(INDEX({"北京中裕世纪大酒店";"江苏利特尔绿色包装股份有限公司";"常州市金坛沃德丰电子科技有限公司"},MATCH(D3806,{"BJ_zhongyu";"JS_WX_liteer";"JS_CZ_wodefeng"},0)),"")</f>
        <v>常州市金坛沃德丰电子科技有限公司</v>
      </c>
      <c r="D3806" s="11" t="str">
        <f>[1]动作!$G3805</f>
        <v>JS_CZ_wodefeng</v>
      </c>
      <c r="E3806" s="11" t="str">
        <f>[1]动作!$D3805</f>
        <v>分系统1故障状态</v>
      </c>
      <c r="F3806" s="11" t="s">
        <v>178</v>
      </c>
      <c r="G3806" s="12">
        <f>[1]动作!$A3805+[1]动作!$B3805</f>
        <v>43209.837245370371</v>
      </c>
      <c r="H3806" s="12"/>
      <c r="I3806" s="11"/>
    </row>
    <row r="3807" spans="1:9" hidden="1" x14ac:dyDescent="0.3">
      <c r="A3807" s="24">
        <v>3805</v>
      </c>
      <c r="B3807" s="11" t="str">
        <f>IFERROR(INDEX({"JSNY-BJ0001-01";"JSNY-JS0022-01";"JSNY-JS0002-01"},MATCH(D3807,{"BJ_zhongyu";"JS_WX_liteer";"JS_CZ_wodefeng"},0)),"")</f>
        <v>JSNY-JS0002-01</v>
      </c>
      <c r="C3807" s="11" t="str">
        <f>IFERROR(INDEX({"北京中裕世纪大酒店";"江苏利特尔绿色包装股份有限公司";"常州市金坛沃德丰电子科技有限公司"},MATCH(D3807,{"BJ_zhongyu";"JS_WX_liteer";"JS_CZ_wodefeng"},0)),"")</f>
        <v>常州市金坛沃德丰电子科技有限公司</v>
      </c>
      <c r="D3807" s="11" t="str">
        <f>[1]动作!$G3806</f>
        <v>JS_CZ_wodefeng</v>
      </c>
      <c r="E3807" s="11" t="str">
        <f>[1]动作!$D3806</f>
        <v>分系统1BCMS5故障状态</v>
      </c>
      <c r="F3807" s="11" t="s">
        <v>177</v>
      </c>
      <c r="G3807" s="12">
        <f>[1]动作!$A3806+[1]动作!$B3806</f>
        <v>43209.837245370371</v>
      </c>
      <c r="H3807" s="12"/>
      <c r="I3807" s="11"/>
    </row>
    <row r="3808" spans="1:9" hidden="1" x14ac:dyDescent="0.3">
      <c r="A3808" s="24">
        <v>3806</v>
      </c>
      <c r="B3808" s="11" t="str">
        <f>IFERROR(INDEX({"JSNY-BJ0001-01";"JSNY-JS0022-01";"JSNY-JS0002-01"},MATCH(D3808,{"BJ_zhongyu";"JS_WX_liteer";"JS_CZ_wodefeng"},0)),"")</f>
        <v>JSNY-JS0002-01</v>
      </c>
      <c r="C3808" s="11" t="str">
        <f>IFERROR(INDEX({"北京中裕世纪大酒店";"江苏利特尔绿色包装股份有限公司";"常州市金坛沃德丰电子科技有限公司"},MATCH(D3808,{"BJ_zhongyu";"JS_WX_liteer";"JS_CZ_wodefeng"},0)),"")</f>
        <v>常州市金坛沃德丰电子科技有限公司</v>
      </c>
      <c r="D3808" s="11" t="str">
        <f>[1]动作!$G3807</f>
        <v>JS_CZ_wodefeng</v>
      </c>
      <c r="E3808" s="11" t="str">
        <f>[1]动作!$D3807</f>
        <v>分系统1BMS5单体电压过低一级故障</v>
      </c>
      <c r="F3808" s="11" t="s">
        <v>177</v>
      </c>
      <c r="G3808" s="12">
        <f>[1]动作!$A3807+[1]动作!$B3807</f>
        <v>43209.837245370371</v>
      </c>
      <c r="H3808" s="12"/>
      <c r="I3808" s="11"/>
    </row>
    <row r="3809" spans="1:9" hidden="1" x14ac:dyDescent="0.3">
      <c r="A3809" s="24">
        <v>3807</v>
      </c>
      <c r="B3809" s="11" t="str">
        <f>IFERROR(INDEX({"JSNY-BJ0001-01";"JSNY-JS0022-01";"JSNY-JS0002-01"},MATCH(D3809,{"BJ_zhongyu";"JS_WX_liteer";"JS_CZ_wodefeng"},0)),"")</f>
        <v>JSNY-JS0002-01</v>
      </c>
      <c r="C3809" s="11" t="str">
        <f>IFERROR(INDEX({"北京中裕世纪大酒店";"江苏利特尔绿色包装股份有限公司";"常州市金坛沃德丰电子科技有限公司"},MATCH(D3809,{"BJ_zhongyu";"JS_WX_liteer";"JS_CZ_wodefeng"},0)),"")</f>
        <v>常州市金坛沃德丰电子科技有限公司</v>
      </c>
      <c r="D3809" s="11" t="str">
        <f>[1]动作!$G3808</f>
        <v>JS_CZ_wodefeng</v>
      </c>
      <c r="E3809" s="11" t="str">
        <f>[1]动作!$D3808</f>
        <v>BCMS故障</v>
      </c>
      <c r="F3809" s="11" t="s">
        <v>177</v>
      </c>
      <c r="G3809" s="12">
        <f>[1]动作!$A3808+[1]动作!$B3808</f>
        <v>43209.837245370371</v>
      </c>
      <c r="H3809" s="12"/>
      <c r="I3809" s="11"/>
    </row>
    <row r="3810" spans="1:9" hidden="1" x14ac:dyDescent="0.3">
      <c r="A3810" s="24">
        <v>3808</v>
      </c>
      <c r="B3810" s="11" t="str">
        <f>IFERROR(INDEX({"JSNY-BJ0001-01";"JSNY-JS0022-01";"JSNY-JS0002-01"},MATCH(D3810,{"BJ_zhongyu";"JS_WX_liteer";"JS_CZ_wodefeng"},0)),"")</f>
        <v>JSNY-JS0022-01</v>
      </c>
      <c r="C3810" s="11" t="str">
        <f>IFERROR(INDEX({"北京中裕世纪大酒店";"江苏利特尔绿色包装股份有限公司";"常州市金坛沃德丰电子科技有限公司"},MATCH(D3810,{"BJ_zhongyu";"JS_WX_liteer";"JS_CZ_wodefeng"},0)),"")</f>
        <v>江苏利特尔绿色包装股份有限公司</v>
      </c>
      <c r="D3810" s="11" t="str">
        <f>[1]动作!$G3809</f>
        <v>JS_WX_liteer</v>
      </c>
      <c r="E3810" s="11" t="str">
        <f>[1]动作!$D3809</f>
        <v>分系统1BMS8总电压过低一级故障</v>
      </c>
      <c r="F3810" s="11" t="s">
        <v>177</v>
      </c>
      <c r="G3810" s="12">
        <f>[1]动作!$A3809+[1]动作!$B3809</f>
        <v>43209.86278935185</v>
      </c>
      <c r="H3810" s="12"/>
      <c r="I3810" s="11"/>
    </row>
    <row r="3811" spans="1:9" hidden="1" x14ac:dyDescent="0.3">
      <c r="A3811" s="24">
        <v>3809</v>
      </c>
      <c r="B3811" s="11" t="str">
        <f>IFERROR(INDEX({"JSNY-BJ0001-01";"JSNY-JS0022-01";"JSNY-JS0002-01"},MATCH(D3811,{"BJ_zhongyu";"JS_WX_liteer";"JS_CZ_wodefeng"},0)),"")</f>
        <v>JSNY-JS0022-01</v>
      </c>
      <c r="C3811" s="11" t="str">
        <f>IFERROR(INDEX({"北京中裕世纪大酒店";"江苏利特尔绿色包装股份有限公司";"常州市金坛沃德丰电子科技有限公司"},MATCH(D3811,{"BJ_zhongyu";"JS_WX_liteer";"JS_CZ_wodefeng"},0)),"")</f>
        <v>江苏利特尔绿色包装股份有限公司</v>
      </c>
      <c r="D3811" s="11" t="str">
        <f>[1]动作!$G3810</f>
        <v>JS_WX_liteer</v>
      </c>
      <c r="E3811" s="11" t="str">
        <f>[1]动作!$D3810</f>
        <v>分系统1BMS8总电压过低二级故障</v>
      </c>
      <c r="F3811" s="11" t="s">
        <v>177</v>
      </c>
      <c r="G3811" s="12">
        <f>[1]动作!$A3810+[1]动作!$B3810</f>
        <v>43209.86278935185</v>
      </c>
      <c r="H3811" s="12"/>
      <c r="I3811" s="11"/>
    </row>
    <row r="3812" spans="1:9" hidden="1" x14ac:dyDescent="0.3">
      <c r="A3812" s="24">
        <v>3810</v>
      </c>
      <c r="B3812" s="11" t="str">
        <f>IFERROR(INDEX({"JSNY-BJ0001-01";"JSNY-JS0022-01";"JSNY-JS0002-01"},MATCH(D3812,{"BJ_zhongyu";"JS_WX_liteer";"JS_CZ_wodefeng"},0)),"")</f>
        <v>JSNY-JS0022-01</v>
      </c>
      <c r="C3812" s="11" t="str">
        <f>IFERROR(INDEX({"北京中裕世纪大酒店";"江苏利特尔绿色包装股份有限公司";"常州市金坛沃德丰电子科技有限公司"},MATCH(D3812,{"BJ_zhongyu";"JS_WX_liteer";"JS_CZ_wodefeng"},0)),"")</f>
        <v>江苏利特尔绿色包装股份有限公司</v>
      </c>
      <c r="D3812" s="11" t="str">
        <f>[1]动作!$G3811</f>
        <v>JS_WX_liteer</v>
      </c>
      <c r="E3812" s="11" t="str">
        <f>[1]动作!$D3811</f>
        <v>分系统1BMS9总电压过低一级故障</v>
      </c>
      <c r="F3812" s="11" t="s">
        <v>177</v>
      </c>
      <c r="G3812" s="12">
        <f>[1]动作!$A3811+[1]动作!$B3811</f>
        <v>43209.862905092596</v>
      </c>
      <c r="H3812" s="12"/>
      <c r="I3812" s="11"/>
    </row>
    <row r="3813" spans="1:9" hidden="1" x14ac:dyDescent="0.3">
      <c r="A3813" s="24">
        <v>3811</v>
      </c>
      <c r="B3813" s="11" t="str">
        <f>IFERROR(INDEX({"JSNY-BJ0001-01";"JSNY-JS0022-01";"JSNY-JS0002-01"},MATCH(D3813,{"BJ_zhongyu";"JS_WX_liteer";"JS_CZ_wodefeng"},0)),"")</f>
        <v>JSNY-JS0022-01</v>
      </c>
      <c r="C3813" s="11" t="str">
        <f>IFERROR(INDEX({"北京中裕世纪大酒店";"江苏利特尔绿色包装股份有限公司";"常州市金坛沃德丰电子科技有限公司"},MATCH(D3813,{"BJ_zhongyu";"JS_WX_liteer";"JS_CZ_wodefeng"},0)),"")</f>
        <v>江苏利特尔绿色包装股份有限公司</v>
      </c>
      <c r="D3813" s="11" t="str">
        <f>[1]动作!$G3812</f>
        <v>JS_WX_liteer</v>
      </c>
      <c r="E3813" s="11" t="str">
        <f>[1]动作!$D3812</f>
        <v>分系统1BMS9总电压过低二级故障</v>
      </c>
      <c r="F3813" s="11" t="s">
        <v>177</v>
      </c>
      <c r="G3813" s="12">
        <f>[1]动作!$A3812+[1]动作!$B3812</f>
        <v>43209.862905092596</v>
      </c>
      <c r="H3813" s="12"/>
      <c r="I3813" s="11"/>
    </row>
    <row r="3814" spans="1:9" hidden="1" x14ac:dyDescent="0.3">
      <c r="A3814" s="24">
        <v>3812</v>
      </c>
      <c r="B3814" s="11" t="str">
        <f>IFERROR(INDEX({"JSNY-BJ0001-01";"JSNY-JS0022-01";"JSNY-JS0002-01"},MATCH(D3814,{"BJ_zhongyu";"JS_WX_liteer";"JS_CZ_wodefeng"},0)),"")</f>
        <v>JSNY-JS0022-01</v>
      </c>
      <c r="C3814" s="11" t="str">
        <f>IFERROR(INDEX({"北京中裕世纪大酒店";"江苏利特尔绿色包装股份有限公司";"常州市金坛沃德丰电子科技有限公司"},MATCH(D3814,{"BJ_zhongyu";"JS_WX_liteer";"JS_CZ_wodefeng"},0)),"")</f>
        <v>江苏利特尔绿色包装股份有限公司</v>
      </c>
      <c r="D3814" s="11" t="str">
        <f>[1]动作!$G3813</f>
        <v>JS_WX_liteer</v>
      </c>
      <c r="E3814" s="11" t="str">
        <f>[1]动作!$D3813</f>
        <v>分系统1BMS3总电压过低一级故障</v>
      </c>
      <c r="F3814" s="11" t="s">
        <v>177</v>
      </c>
      <c r="G3814" s="12">
        <f>[1]动作!$A3813+[1]动作!$B3813</f>
        <v>43209.863252314812</v>
      </c>
      <c r="H3814" s="12"/>
      <c r="I3814" s="11"/>
    </row>
    <row r="3815" spans="1:9" hidden="1" x14ac:dyDescent="0.3">
      <c r="A3815" s="24">
        <v>3813</v>
      </c>
      <c r="B3815" s="11" t="str">
        <f>IFERROR(INDEX({"JSNY-BJ0001-01";"JSNY-JS0022-01";"JSNY-JS0002-01"},MATCH(D3815,{"BJ_zhongyu";"JS_WX_liteer";"JS_CZ_wodefeng"},0)),"")</f>
        <v>JSNY-JS0022-01</v>
      </c>
      <c r="C3815" s="11" t="str">
        <f>IFERROR(INDEX({"北京中裕世纪大酒店";"江苏利特尔绿色包装股份有限公司";"常州市金坛沃德丰电子科技有限公司"},MATCH(D3815,{"BJ_zhongyu";"JS_WX_liteer";"JS_CZ_wodefeng"},0)),"")</f>
        <v>江苏利特尔绿色包装股份有限公司</v>
      </c>
      <c r="D3815" s="11" t="str">
        <f>[1]动作!$G3814</f>
        <v>JS_WX_liteer</v>
      </c>
      <c r="E3815" s="11" t="str">
        <f>[1]动作!$D3814</f>
        <v>分系统1BMS3总电压过低二级故障</v>
      </c>
      <c r="F3815" s="11" t="s">
        <v>177</v>
      </c>
      <c r="G3815" s="12">
        <f>[1]动作!$A3814+[1]动作!$B3814</f>
        <v>43209.863252314812</v>
      </c>
      <c r="H3815" s="12"/>
      <c r="I3815" s="11"/>
    </row>
    <row r="3816" spans="1:9" hidden="1" x14ac:dyDescent="0.3">
      <c r="A3816" s="24">
        <v>3814</v>
      </c>
      <c r="B3816" s="11" t="str">
        <f>IFERROR(INDEX({"JSNY-BJ0001-01";"JSNY-JS0022-01";"JSNY-JS0002-01"},MATCH(D3816,{"BJ_zhongyu";"JS_WX_liteer";"JS_CZ_wodefeng"},0)),"")</f>
        <v>JSNY-JS0022-01</v>
      </c>
      <c r="C3816" s="11" t="str">
        <f>IFERROR(INDEX({"北京中裕世纪大酒店";"江苏利特尔绿色包装股份有限公司";"常州市金坛沃德丰电子科技有限公司"},MATCH(D3816,{"BJ_zhongyu";"JS_WX_liteer";"JS_CZ_wodefeng"},0)),"")</f>
        <v>江苏利特尔绿色包装股份有限公司</v>
      </c>
      <c r="D3816" s="11" t="str">
        <f>[1]动作!$G3815</f>
        <v>JS_WX_liteer</v>
      </c>
      <c r="E3816" s="11" t="str">
        <f>[1]动作!$D3815</f>
        <v>分系统1BMS1总电压过低一级故障</v>
      </c>
      <c r="F3816" s="11" t="s">
        <v>177</v>
      </c>
      <c r="G3816" s="12">
        <f>[1]动作!$A3815+[1]动作!$B3815</f>
        <v>43209.863599537035</v>
      </c>
      <c r="H3816" s="12"/>
      <c r="I3816" s="11"/>
    </row>
    <row r="3817" spans="1:9" hidden="1" x14ac:dyDescent="0.3">
      <c r="A3817" s="24">
        <v>3815</v>
      </c>
      <c r="B3817" s="11" t="str">
        <f>IFERROR(INDEX({"JSNY-BJ0001-01";"JSNY-JS0022-01";"JSNY-JS0002-01"},MATCH(D3817,{"BJ_zhongyu";"JS_WX_liteer";"JS_CZ_wodefeng"},0)),"")</f>
        <v>JSNY-JS0022-01</v>
      </c>
      <c r="C3817" s="11" t="str">
        <f>IFERROR(INDEX({"北京中裕世纪大酒店";"江苏利特尔绿色包装股份有限公司";"常州市金坛沃德丰电子科技有限公司"},MATCH(D3817,{"BJ_zhongyu";"JS_WX_liteer";"JS_CZ_wodefeng"},0)),"")</f>
        <v>江苏利特尔绿色包装股份有限公司</v>
      </c>
      <c r="D3817" s="11" t="str">
        <f>[1]动作!$G3816</f>
        <v>JS_WX_liteer</v>
      </c>
      <c r="E3817" s="11" t="str">
        <f>[1]动作!$D3816</f>
        <v>分系统1BMS1总电压过低二级故障</v>
      </c>
      <c r="F3817" s="11" t="s">
        <v>177</v>
      </c>
      <c r="G3817" s="12">
        <f>[1]动作!$A3816+[1]动作!$B3816</f>
        <v>43209.863599537035</v>
      </c>
      <c r="H3817" s="12"/>
      <c r="I3817" s="11"/>
    </row>
    <row r="3818" spans="1:9" hidden="1" x14ac:dyDescent="0.3">
      <c r="A3818" s="24">
        <v>3816</v>
      </c>
      <c r="B3818" s="11" t="str">
        <f>IFERROR(INDEX({"JSNY-BJ0001-01";"JSNY-JS0022-01";"JSNY-JS0002-01"},MATCH(D3818,{"BJ_zhongyu";"JS_WX_liteer";"JS_CZ_wodefeng"},0)),"")</f>
        <v>JSNY-JS0022-01</v>
      </c>
      <c r="C3818" s="11" t="str">
        <f>IFERROR(INDEX({"北京中裕世纪大酒店";"江苏利特尔绿色包装股份有限公司";"常州市金坛沃德丰电子科技有限公司"},MATCH(D3818,{"BJ_zhongyu";"JS_WX_liteer";"JS_CZ_wodefeng"},0)),"")</f>
        <v>江苏利特尔绿色包装股份有限公司</v>
      </c>
      <c r="D3818" s="11" t="str">
        <f>[1]动作!$G3817</f>
        <v>JS_WX_liteer</v>
      </c>
      <c r="E3818" s="11" t="str">
        <f>[1]动作!$D3817</f>
        <v>分系统1BMS4总电压过低一级故障</v>
      </c>
      <c r="F3818" s="11" t="s">
        <v>177</v>
      </c>
      <c r="G3818" s="12">
        <f>[1]动作!$A3817+[1]动作!$B3817</f>
        <v>43209.863599537035</v>
      </c>
      <c r="H3818" s="12"/>
      <c r="I3818" s="11"/>
    </row>
    <row r="3819" spans="1:9" hidden="1" x14ac:dyDescent="0.3">
      <c r="A3819" s="24">
        <v>3817</v>
      </c>
      <c r="B3819" s="11" t="str">
        <f>IFERROR(INDEX({"JSNY-BJ0001-01";"JSNY-JS0022-01";"JSNY-JS0002-01"},MATCH(D3819,{"BJ_zhongyu";"JS_WX_liteer";"JS_CZ_wodefeng"},0)),"")</f>
        <v>JSNY-JS0022-01</v>
      </c>
      <c r="C3819" s="11" t="str">
        <f>IFERROR(INDEX({"北京中裕世纪大酒店";"江苏利特尔绿色包装股份有限公司";"常州市金坛沃德丰电子科技有限公司"},MATCH(D3819,{"BJ_zhongyu";"JS_WX_liteer";"JS_CZ_wodefeng"},0)),"")</f>
        <v>江苏利特尔绿色包装股份有限公司</v>
      </c>
      <c r="D3819" s="11" t="str">
        <f>[1]动作!$G3818</f>
        <v>JS_WX_liteer</v>
      </c>
      <c r="E3819" s="11" t="str">
        <f>[1]动作!$D3818</f>
        <v>分系统1BMS4总电压过低二级故障</v>
      </c>
      <c r="F3819" s="11" t="s">
        <v>177</v>
      </c>
      <c r="G3819" s="12">
        <f>[1]动作!$A3818+[1]动作!$B3818</f>
        <v>43209.863599537035</v>
      </c>
      <c r="H3819" s="12"/>
      <c r="I3819" s="11"/>
    </row>
    <row r="3820" spans="1:9" hidden="1" x14ac:dyDescent="0.3">
      <c r="A3820" s="24">
        <v>3818</v>
      </c>
      <c r="B3820" s="11" t="str">
        <f>IFERROR(INDEX({"JSNY-BJ0001-01";"JSNY-JS0022-01";"JSNY-JS0002-01"},MATCH(D3820,{"BJ_zhongyu";"JS_WX_liteer";"JS_CZ_wodefeng"},0)),"")</f>
        <v>JSNY-JS0022-01</v>
      </c>
      <c r="C3820" s="11" t="str">
        <f>IFERROR(INDEX({"北京中裕世纪大酒店";"江苏利特尔绿色包装股份有限公司";"常州市金坛沃德丰电子科技有限公司"},MATCH(D3820,{"BJ_zhongyu";"JS_WX_liteer";"JS_CZ_wodefeng"},0)),"")</f>
        <v>江苏利特尔绿色包装股份有限公司</v>
      </c>
      <c r="D3820" s="11" t="str">
        <f>[1]动作!$G3819</f>
        <v>JS_WX_liteer</v>
      </c>
      <c r="E3820" s="11" t="str">
        <f>[1]动作!$D3819</f>
        <v>分系统1BMS2总电压过低一级故障</v>
      </c>
      <c r="F3820" s="11" t="s">
        <v>177</v>
      </c>
      <c r="G3820" s="12">
        <f>[1]动作!$A3819+[1]动作!$B3819</f>
        <v>43209.863946759258</v>
      </c>
      <c r="H3820" s="12"/>
      <c r="I3820" s="11"/>
    </row>
    <row r="3821" spans="1:9" hidden="1" x14ac:dyDescent="0.3">
      <c r="A3821" s="24">
        <v>3819</v>
      </c>
      <c r="B3821" s="11" t="str">
        <f>IFERROR(INDEX({"JSNY-BJ0001-01";"JSNY-JS0022-01";"JSNY-JS0002-01"},MATCH(D3821,{"BJ_zhongyu";"JS_WX_liteer";"JS_CZ_wodefeng"},0)),"")</f>
        <v>JSNY-JS0022-01</v>
      </c>
      <c r="C3821" s="11" t="str">
        <f>IFERROR(INDEX({"北京中裕世纪大酒店";"江苏利特尔绿色包装股份有限公司";"常州市金坛沃德丰电子科技有限公司"},MATCH(D3821,{"BJ_zhongyu";"JS_WX_liteer";"JS_CZ_wodefeng"},0)),"")</f>
        <v>江苏利特尔绿色包装股份有限公司</v>
      </c>
      <c r="D3821" s="11" t="str">
        <f>[1]动作!$G3820</f>
        <v>JS_WX_liteer</v>
      </c>
      <c r="E3821" s="11" t="str">
        <f>[1]动作!$D3820</f>
        <v>分系统1BMS2总电压过低二级故障</v>
      </c>
      <c r="F3821" s="11" t="s">
        <v>177</v>
      </c>
      <c r="G3821" s="12">
        <f>[1]动作!$A3820+[1]动作!$B3820</f>
        <v>43209.863946759258</v>
      </c>
      <c r="H3821" s="12"/>
      <c r="I3821" s="11"/>
    </row>
    <row r="3822" spans="1:9" hidden="1" x14ac:dyDescent="0.3">
      <c r="A3822" s="24">
        <v>3820</v>
      </c>
      <c r="B3822" s="11" t="str">
        <f>IFERROR(INDEX({"JSNY-BJ0001-01";"JSNY-JS0022-01";"JSNY-JS0002-01"},MATCH(D3822,{"BJ_zhongyu";"JS_WX_liteer";"JS_CZ_wodefeng"},0)),"")</f>
        <v>JSNY-JS0022-01</v>
      </c>
      <c r="C3822" s="11" t="str">
        <f>IFERROR(INDEX({"北京中裕世纪大酒店";"江苏利特尔绿色包装股份有限公司";"常州市金坛沃德丰电子科技有限公司"},MATCH(D3822,{"BJ_zhongyu";"JS_WX_liteer";"JS_CZ_wodefeng"},0)),"")</f>
        <v>江苏利特尔绿色包装股份有限公司</v>
      </c>
      <c r="D3822" s="11" t="str">
        <f>[1]动作!$G3821</f>
        <v>JS_WX_liteer</v>
      </c>
      <c r="E3822" s="11" t="str">
        <f>[1]动作!$D3821</f>
        <v>分系统1BMS7总电压过低一级故障</v>
      </c>
      <c r="F3822" s="11" t="s">
        <v>177</v>
      </c>
      <c r="G3822" s="12">
        <f>[1]动作!$A3821+[1]动作!$B3821</f>
        <v>43209.864004629628</v>
      </c>
      <c r="H3822" s="12"/>
      <c r="I3822" s="11"/>
    </row>
    <row r="3823" spans="1:9" hidden="1" x14ac:dyDescent="0.3">
      <c r="A3823" s="24">
        <v>3821</v>
      </c>
      <c r="B3823" s="11" t="str">
        <f>IFERROR(INDEX({"JSNY-BJ0001-01";"JSNY-JS0022-01";"JSNY-JS0002-01"},MATCH(D3823,{"BJ_zhongyu";"JS_WX_liteer";"JS_CZ_wodefeng"},0)),"")</f>
        <v>JSNY-JS0022-01</v>
      </c>
      <c r="C3823" s="11" t="str">
        <f>IFERROR(INDEX({"北京中裕世纪大酒店";"江苏利特尔绿色包装股份有限公司";"常州市金坛沃德丰电子科技有限公司"},MATCH(D3823,{"BJ_zhongyu";"JS_WX_liteer";"JS_CZ_wodefeng"},0)),"")</f>
        <v>江苏利特尔绿色包装股份有限公司</v>
      </c>
      <c r="D3823" s="11" t="str">
        <f>[1]动作!$G3822</f>
        <v>JS_WX_liteer</v>
      </c>
      <c r="E3823" s="11" t="str">
        <f>[1]动作!$D3822</f>
        <v>分系统1BMS7总电压过低二级故障</v>
      </c>
      <c r="F3823" s="11" t="s">
        <v>177</v>
      </c>
      <c r="G3823" s="12">
        <f>[1]动作!$A3822+[1]动作!$B3822</f>
        <v>43209.864004629628</v>
      </c>
      <c r="H3823" s="12"/>
      <c r="I3823" s="11"/>
    </row>
    <row r="3824" spans="1:9" hidden="1" x14ac:dyDescent="0.3">
      <c r="A3824" s="24">
        <v>3822</v>
      </c>
      <c r="B3824" s="11" t="str">
        <f>IFERROR(INDEX({"JSNY-BJ0001-01";"JSNY-JS0022-01";"JSNY-JS0002-01"},MATCH(D3824,{"BJ_zhongyu";"JS_WX_liteer";"JS_CZ_wodefeng"},0)),"")</f>
        <v>JSNY-JS0022-01</v>
      </c>
      <c r="C3824" s="11" t="str">
        <f>IFERROR(INDEX({"北京中裕世纪大酒店";"江苏利特尔绿色包装股份有限公司";"常州市金坛沃德丰电子科技有限公司"},MATCH(D3824,{"BJ_zhongyu";"JS_WX_liteer";"JS_CZ_wodefeng"},0)),"")</f>
        <v>江苏利特尔绿色包装股份有限公司</v>
      </c>
      <c r="D3824" s="11" t="str">
        <f>[1]动作!$G3823</f>
        <v>JS_WX_liteer</v>
      </c>
      <c r="E3824" s="11" t="str">
        <f>[1]动作!$D3823</f>
        <v>分系统1BMS5总电压过低一级故障</v>
      </c>
      <c r="F3824" s="11" t="s">
        <v>177</v>
      </c>
      <c r="G3824" s="12">
        <f>[1]动作!$A3823+[1]动作!$B3823</f>
        <v>43209.864189814813</v>
      </c>
      <c r="H3824" s="12"/>
      <c r="I3824" s="11"/>
    </row>
    <row r="3825" spans="1:9" hidden="1" x14ac:dyDescent="0.3">
      <c r="A3825" s="24">
        <v>3823</v>
      </c>
      <c r="B3825" s="11" t="str">
        <f>IFERROR(INDEX({"JSNY-BJ0001-01";"JSNY-JS0022-01";"JSNY-JS0002-01"},MATCH(D3825,{"BJ_zhongyu";"JS_WX_liteer";"JS_CZ_wodefeng"},0)),"")</f>
        <v>JSNY-JS0022-01</v>
      </c>
      <c r="C3825" s="11" t="str">
        <f>IFERROR(INDEX({"北京中裕世纪大酒店";"江苏利特尔绿色包装股份有限公司";"常州市金坛沃德丰电子科技有限公司"},MATCH(D3825,{"BJ_zhongyu";"JS_WX_liteer";"JS_CZ_wodefeng"},0)),"")</f>
        <v>江苏利特尔绿色包装股份有限公司</v>
      </c>
      <c r="D3825" s="11" t="str">
        <f>[1]动作!$G3824</f>
        <v>JS_WX_liteer</v>
      </c>
      <c r="E3825" s="11" t="str">
        <f>[1]动作!$D3824</f>
        <v>分系统1BMS5总电压过低二级故障</v>
      </c>
      <c r="F3825" s="11" t="s">
        <v>177</v>
      </c>
      <c r="G3825" s="12">
        <f>[1]动作!$A3824+[1]动作!$B3824</f>
        <v>43209.864189814813</v>
      </c>
      <c r="H3825" s="12"/>
      <c r="I3825" s="11"/>
    </row>
    <row r="3826" spans="1:9" hidden="1" x14ac:dyDescent="0.3">
      <c r="A3826" s="24">
        <v>3824</v>
      </c>
      <c r="B3826" s="11" t="str">
        <f>IFERROR(INDEX({"JSNY-BJ0001-01";"JSNY-JS0022-01";"JSNY-JS0002-01"},MATCH(D3826,{"BJ_zhongyu";"JS_WX_liteer";"JS_CZ_wodefeng"},0)),"")</f>
        <v>JSNY-JS0022-01</v>
      </c>
      <c r="C3826" s="11" t="str">
        <f>IFERROR(INDEX({"北京中裕世纪大酒店";"江苏利特尔绿色包装股份有限公司";"常州市金坛沃德丰电子科技有限公司"},MATCH(D3826,{"BJ_zhongyu";"JS_WX_liteer";"JS_CZ_wodefeng"},0)),"")</f>
        <v>江苏利特尔绿色包装股份有限公司</v>
      </c>
      <c r="D3826" s="11" t="str">
        <f>[1]动作!$G3825</f>
        <v>JS_WX_liteer</v>
      </c>
      <c r="E3826" s="11" t="str">
        <f>[1]动作!$D3825</f>
        <v>分系统1BMS6总电压过低一级故障</v>
      </c>
      <c r="F3826" s="11" t="s">
        <v>177</v>
      </c>
      <c r="G3826" s="12">
        <f>[1]动作!$A3825+[1]动作!$B3825</f>
        <v>43209.864189814813</v>
      </c>
      <c r="H3826" s="12"/>
      <c r="I3826" s="11"/>
    </row>
    <row r="3827" spans="1:9" hidden="1" x14ac:dyDescent="0.3">
      <c r="A3827" s="24">
        <v>3825</v>
      </c>
      <c r="B3827" s="11" t="str">
        <f>IFERROR(INDEX({"JSNY-BJ0001-01";"JSNY-JS0022-01";"JSNY-JS0002-01"},MATCH(D3827,{"BJ_zhongyu";"JS_WX_liteer";"JS_CZ_wodefeng"},0)),"")</f>
        <v>JSNY-JS0022-01</v>
      </c>
      <c r="C3827" s="11" t="str">
        <f>IFERROR(INDEX({"北京中裕世纪大酒店";"江苏利特尔绿色包装股份有限公司";"常州市金坛沃德丰电子科技有限公司"},MATCH(D3827,{"BJ_zhongyu";"JS_WX_liteer";"JS_CZ_wodefeng"},0)),"")</f>
        <v>江苏利特尔绿色包装股份有限公司</v>
      </c>
      <c r="D3827" s="11" t="str">
        <f>[1]动作!$G3826</f>
        <v>JS_WX_liteer</v>
      </c>
      <c r="E3827" s="11" t="str">
        <f>[1]动作!$D3826</f>
        <v>分系统1BMS6总电压过低二级故障</v>
      </c>
      <c r="F3827" s="11" t="s">
        <v>177</v>
      </c>
      <c r="G3827" s="12">
        <f>[1]动作!$A3826+[1]动作!$B3826</f>
        <v>43209.864189814813</v>
      </c>
      <c r="H3827" s="12"/>
      <c r="I3827" s="11"/>
    </row>
    <row r="3828" spans="1:9" hidden="1" x14ac:dyDescent="0.3">
      <c r="A3828" s="24">
        <v>3826</v>
      </c>
      <c r="B3828" s="11" t="str">
        <f>IFERROR(INDEX({"JSNY-BJ0001-01";"JSNY-JS0022-01";"JSNY-JS0002-01"},MATCH(D3828,{"BJ_zhongyu";"JS_WX_liteer";"JS_CZ_wodefeng"},0)),"")</f>
        <v>JSNY-BJ0001-01</v>
      </c>
      <c r="C3828" s="11" t="str">
        <f>IFERROR(INDEX({"北京中裕世纪大酒店";"江苏利特尔绿色包装股份有限公司";"常州市金坛沃德丰电子科技有限公司"},MATCH(D3828,{"BJ_zhongyu";"JS_WX_liteer";"JS_CZ_wodefeng"},0)),"")</f>
        <v>北京中裕世纪大酒店</v>
      </c>
      <c r="D3828" s="11" t="str">
        <f>[1]动作!$G3827</f>
        <v>BJ_zhongyu</v>
      </c>
      <c r="E3828" s="11" t="str">
        <f>[1]动作!$D3827</f>
        <v>分系统1故障状态</v>
      </c>
      <c r="F3828" s="11" t="s">
        <v>178</v>
      </c>
      <c r="G3828" s="12">
        <f>[1]动作!$A3827+[1]动作!$B3827</f>
        <v>43209.865115740744</v>
      </c>
      <c r="H3828" s="12"/>
      <c r="I3828" s="11"/>
    </row>
    <row r="3829" spans="1:9" hidden="1" x14ac:dyDescent="0.3">
      <c r="A3829" s="24">
        <v>3827</v>
      </c>
      <c r="B3829" s="11" t="str">
        <f>IFERROR(INDEX({"JSNY-BJ0001-01";"JSNY-JS0022-01";"JSNY-JS0002-01"},MATCH(D3829,{"BJ_zhongyu";"JS_WX_liteer";"JS_CZ_wodefeng"},0)),"")</f>
        <v>JSNY-BJ0001-01</v>
      </c>
      <c r="C3829" s="11" t="str">
        <f>IFERROR(INDEX({"北京中裕世纪大酒店";"江苏利特尔绿色包装股份有限公司";"常州市金坛沃德丰电子科技有限公司"},MATCH(D3829,{"BJ_zhongyu";"JS_WX_liteer";"JS_CZ_wodefeng"},0)),"")</f>
        <v>北京中裕世纪大酒店</v>
      </c>
      <c r="D3829" s="11" t="str">
        <f>[1]动作!$G3828</f>
        <v>BJ_zhongyu</v>
      </c>
      <c r="E3829" s="11" t="str">
        <f>[1]动作!$D3828</f>
        <v>分系统1BCMS1故障状态</v>
      </c>
      <c r="F3829" s="11" t="s">
        <v>177</v>
      </c>
      <c r="G3829" s="12">
        <f>[1]动作!$A3828+[1]动作!$B3828</f>
        <v>43209.865115740744</v>
      </c>
      <c r="H3829" s="12"/>
      <c r="I3829" s="11"/>
    </row>
    <row r="3830" spans="1:9" hidden="1" x14ac:dyDescent="0.3">
      <c r="A3830" s="24">
        <v>3828</v>
      </c>
      <c r="B3830" s="11" t="str">
        <f>IFERROR(INDEX({"JSNY-BJ0001-01";"JSNY-JS0022-01";"JSNY-JS0002-01"},MATCH(D3830,{"BJ_zhongyu";"JS_WX_liteer";"JS_CZ_wodefeng"},0)),"")</f>
        <v>JSNY-JS0022-01</v>
      </c>
      <c r="C3830" s="11" t="str">
        <f>IFERROR(INDEX({"北京中裕世纪大酒店";"江苏利特尔绿色包装股份有限公司";"常州市金坛沃德丰电子科技有限公司"},MATCH(D3830,{"BJ_zhongyu";"JS_WX_liteer";"JS_CZ_wodefeng"},0)),"")</f>
        <v>江苏利特尔绿色包装股份有限公司</v>
      </c>
      <c r="D3830" s="11" t="str">
        <f>[1]动作!$G3829</f>
        <v>JS_WX_liteer</v>
      </c>
      <c r="E3830" s="11" t="str">
        <f>[1]动作!$D3829</f>
        <v>分系统1BMS4SOC过低一级故障</v>
      </c>
      <c r="F3830" s="11" t="s">
        <v>177</v>
      </c>
      <c r="G3830" s="12">
        <f>[1]动作!$A3829+[1]动作!$B3829</f>
        <v>43209.869050925925</v>
      </c>
      <c r="H3830" s="12"/>
      <c r="I3830" s="11"/>
    </row>
    <row r="3831" spans="1:9" hidden="1" x14ac:dyDescent="0.3">
      <c r="A3831" s="24">
        <v>3829</v>
      </c>
      <c r="B3831" s="11" t="str">
        <f>IFERROR(INDEX({"JSNY-BJ0001-01";"JSNY-JS0022-01";"JSNY-JS0002-01"},MATCH(D3831,{"BJ_zhongyu";"JS_WX_liteer";"JS_CZ_wodefeng"},0)),"")</f>
        <v>JSNY-JS0022-01</v>
      </c>
      <c r="C3831" s="11" t="str">
        <f>IFERROR(INDEX({"北京中裕世纪大酒店";"江苏利特尔绿色包装股份有限公司";"常州市金坛沃德丰电子科技有限公司"},MATCH(D3831,{"BJ_zhongyu";"JS_WX_liteer";"JS_CZ_wodefeng"},0)),"")</f>
        <v>江苏利特尔绿色包装股份有限公司</v>
      </c>
      <c r="D3831" s="11" t="str">
        <f>[1]动作!$G3830</f>
        <v>JS_WX_liteer</v>
      </c>
      <c r="E3831" s="11" t="str">
        <f>[1]动作!$D3830</f>
        <v>分系统1BMS4SOC过低二级故障</v>
      </c>
      <c r="F3831" s="11" t="s">
        <v>177</v>
      </c>
      <c r="G3831" s="12">
        <f>[1]动作!$A3830+[1]动作!$B3830</f>
        <v>43209.869050925925</v>
      </c>
      <c r="H3831" s="12"/>
      <c r="I3831" s="11"/>
    </row>
    <row r="3832" spans="1:9" hidden="1" x14ac:dyDescent="0.3">
      <c r="A3832" s="24">
        <v>3830</v>
      </c>
      <c r="B3832" s="11" t="str">
        <f>IFERROR(INDEX({"JSNY-BJ0001-01";"JSNY-JS0022-01";"JSNY-JS0002-01"},MATCH(D3832,{"BJ_zhongyu";"JS_WX_liteer";"JS_CZ_wodefeng"},0)),"")</f>
        <v>JSNY-JS0022-01</v>
      </c>
      <c r="C3832" s="11" t="str">
        <f>IFERROR(INDEX({"北京中裕世纪大酒店";"江苏利特尔绿色包装股份有限公司";"常州市金坛沃德丰电子科技有限公司"},MATCH(D3832,{"BJ_zhongyu";"JS_WX_liteer";"JS_CZ_wodefeng"},0)),"")</f>
        <v>江苏利特尔绿色包装股份有限公司</v>
      </c>
      <c r="D3832" s="11" t="str">
        <f>[1]动作!$G3831</f>
        <v>JS_WX_liteer</v>
      </c>
      <c r="E3832" s="11" t="str">
        <f>[1]动作!$D3831</f>
        <v>分系统1BMS3SOC过低一级故障</v>
      </c>
      <c r="F3832" s="11" t="s">
        <v>177</v>
      </c>
      <c r="G3832" s="12">
        <f>[1]动作!$A3831+[1]动作!$B3831</f>
        <v>43209.869513888887</v>
      </c>
      <c r="H3832" s="12"/>
      <c r="I3832" s="11"/>
    </row>
    <row r="3833" spans="1:9" hidden="1" x14ac:dyDescent="0.3">
      <c r="A3833" s="24">
        <v>3831</v>
      </c>
      <c r="B3833" s="11" t="str">
        <f>IFERROR(INDEX({"JSNY-BJ0001-01";"JSNY-JS0022-01";"JSNY-JS0002-01"},MATCH(D3833,{"BJ_zhongyu";"JS_WX_liteer";"JS_CZ_wodefeng"},0)),"")</f>
        <v>JSNY-JS0022-01</v>
      </c>
      <c r="C3833" s="11" t="str">
        <f>IFERROR(INDEX({"北京中裕世纪大酒店";"江苏利特尔绿色包装股份有限公司";"常州市金坛沃德丰电子科技有限公司"},MATCH(D3833,{"BJ_zhongyu";"JS_WX_liteer";"JS_CZ_wodefeng"},0)),"")</f>
        <v>江苏利特尔绿色包装股份有限公司</v>
      </c>
      <c r="D3833" s="11" t="str">
        <f>[1]动作!$G3832</f>
        <v>JS_WX_liteer</v>
      </c>
      <c r="E3833" s="11" t="str">
        <f>[1]动作!$D3832</f>
        <v>分系统1BMS3SOC过低二级故障</v>
      </c>
      <c r="F3833" s="11" t="s">
        <v>177</v>
      </c>
      <c r="G3833" s="12">
        <f>[1]动作!$A3832+[1]动作!$B3832</f>
        <v>43209.869513888887</v>
      </c>
      <c r="H3833" s="12"/>
      <c r="I3833" s="11"/>
    </row>
    <row r="3834" spans="1:9" hidden="1" x14ac:dyDescent="0.3">
      <c r="A3834" s="24">
        <v>3832</v>
      </c>
      <c r="B3834" s="11" t="str">
        <f>IFERROR(INDEX({"JSNY-BJ0001-01";"JSNY-JS0022-01";"JSNY-JS0002-01"},MATCH(D3834,{"BJ_zhongyu";"JS_WX_liteer";"JS_CZ_wodefeng"},0)),"")</f>
        <v>JSNY-JS0022-01</v>
      </c>
      <c r="C3834" s="11" t="str">
        <f>IFERROR(INDEX({"北京中裕世纪大酒店";"江苏利特尔绿色包装股份有限公司";"常州市金坛沃德丰电子科技有限公司"},MATCH(D3834,{"BJ_zhongyu";"JS_WX_liteer";"JS_CZ_wodefeng"},0)),"")</f>
        <v>江苏利特尔绿色包装股份有限公司</v>
      </c>
      <c r="D3834" s="11" t="str">
        <f>[1]动作!$G3833</f>
        <v>JS_WX_liteer</v>
      </c>
      <c r="E3834" s="11" t="str">
        <f>[1]动作!$D3833</f>
        <v>分系统1BMS8SOC过低一级故障</v>
      </c>
      <c r="F3834" s="11" t="s">
        <v>177</v>
      </c>
      <c r="G3834" s="12">
        <f>[1]动作!$A3833+[1]动作!$B3833</f>
        <v>43209.871018518519</v>
      </c>
      <c r="H3834" s="12"/>
      <c r="I3834" s="11"/>
    </row>
    <row r="3835" spans="1:9" hidden="1" x14ac:dyDescent="0.3">
      <c r="A3835" s="24">
        <v>3833</v>
      </c>
      <c r="B3835" s="11" t="str">
        <f>IFERROR(INDEX({"JSNY-BJ0001-01";"JSNY-JS0022-01";"JSNY-JS0002-01"},MATCH(D3835,{"BJ_zhongyu";"JS_WX_liteer";"JS_CZ_wodefeng"},0)),"")</f>
        <v>JSNY-JS0022-01</v>
      </c>
      <c r="C3835" s="11" t="str">
        <f>IFERROR(INDEX({"北京中裕世纪大酒店";"江苏利特尔绿色包装股份有限公司";"常州市金坛沃德丰电子科技有限公司"},MATCH(D3835,{"BJ_zhongyu";"JS_WX_liteer";"JS_CZ_wodefeng"},0)),"")</f>
        <v>江苏利特尔绿色包装股份有限公司</v>
      </c>
      <c r="D3835" s="11" t="str">
        <f>[1]动作!$G3834</f>
        <v>JS_WX_liteer</v>
      </c>
      <c r="E3835" s="11" t="str">
        <f>[1]动作!$D3834</f>
        <v>分系统1BMS8SOC过低二级故障</v>
      </c>
      <c r="F3835" s="11" t="s">
        <v>177</v>
      </c>
      <c r="G3835" s="12">
        <f>[1]动作!$A3834+[1]动作!$B3834</f>
        <v>43209.871018518519</v>
      </c>
      <c r="H3835" s="12"/>
      <c r="I3835" s="11"/>
    </row>
    <row r="3836" spans="1:9" hidden="1" x14ac:dyDescent="0.3">
      <c r="A3836" s="24">
        <v>3834</v>
      </c>
      <c r="B3836" s="11" t="str">
        <f>IFERROR(INDEX({"JSNY-BJ0001-01";"JSNY-JS0022-01";"JSNY-JS0002-01"},MATCH(D3836,{"BJ_zhongyu";"JS_WX_liteer";"JS_CZ_wodefeng"},0)),"")</f>
        <v>JSNY-JS0022-01</v>
      </c>
      <c r="C3836" s="11" t="str">
        <f>IFERROR(INDEX({"北京中裕世纪大酒店";"江苏利特尔绿色包装股份有限公司";"常州市金坛沃德丰电子科技有限公司"},MATCH(D3836,{"BJ_zhongyu";"JS_WX_liteer";"JS_CZ_wodefeng"},0)),"")</f>
        <v>江苏利特尔绿色包装股份有限公司</v>
      </c>
      <c r="D3836" s="11" t="str">
        <f>[1]动作!$G3835</f>
        <v>JS_WX_liteer</v>
      </c>
      <c r="E3836" s="11" t="str">
        <f>[1]动作!$D3835</f>
        <v>分系统1BMS8单体电压过低一级故障</v>
      </c>
      <c r="F3836" s="11" t="s">
        <v>177</v>
      </c>
      <c r="G3836" s="12">
        <f>[1]动作!$A3835+[1]动作!$B3835</f>
        <v>43209.872928240744</v>
      </c>
      <c r="H3836" s="12"/>
      <c r="I3836" s="11"/>
    </row>
    <row r="3837" spans="1:9" hidden="1" x14ac:dyDescent="0.3">
      <c r="A3837" s="24">
        <v>3835</v>
      </c>
      <c r="B3837" s="11" t="str">
        <f>IFERROR(INDEX({"JSNY-BJ0001-01";"JSNY-JS0022-01";"JSNY-JS0002-01"},MATCH(D3837,{"BJ_zhongyu";"JS_WX_liteer";"JS_CZ_wodefeng"},0)),"")</f>
        <v>JSNY-JS0022-01</v>
      </c>
      <c r="C3837" s="11" t="str">
        <f>IFERROR(INDEX({"北京中裕世纪大酒店";"江苏利特尔绿色包装股份有限公司";"常州市金坛沃德丰电子科技有限公司"},MATCH(D3837,{"BJ_zhongyu";"JS_WX_liteer";"JS_CZ_wodefeng"},0)),"")</f>
        <v>江苏利特尔绿色包装股份有限公司</v>
      </c>
      <c r="D3837" s="11" t="str">
        <f>[1]动作!$G3836</f>
        <v>JS_WX_liteer</v>
      </c>
      <c r="E3837" s="11" t="str">
        <f>[1]动作!$D3836</f>
        <v>分系统1BMS8单体电压过低二级故障</v>
      </c>
      <c r="F3837" s="11" t="s">
        <v>177</v>
      </c>
      <c r="G3837" s="12">
        <f>[1]动作!$A3836+[1]动作!$B3836</f>
        <v>43209.872928240744</v>
      </c>
      <c r="H3837" s="12"/>
      <c r="I3837" s="11"/>
    </row>
    <row r="3838" spans="1:9" hidden="1" x14ac:dyDescent="0.3">
      <c r="A3838" s="24">
        <v>3836</v>
      </c>
      <c r="B3838" s="11" t="str">
        <f>IFERROR(INDEX({"JSNY-BJ0001-01";"JSNY-JS0022-01";"JSNY-JS0002-01"},MATCH(D3838,{"BJ_zhongyu";"JS_WX_liteer";"JS_CZ_wodefeng"},0)),"")</f>
        <v>JSNY-JS0022-01</v>
      </c>
      <c r="C3838" s="11" t="str">
        <f>IFERROR(INDEX({"北京中裕世纪大酒店";"江苏利特尔绿色包装股份有限公司";"常州市金坛沃德丰电子科技有限公司"},MATCH(D3838,{"BJ_zhongyu";"JS_WX_liteer";"JS_CZ_wodefeng"},0)),"")</f>
        <v>江苏利特尔绿色包装股份有限公司</v>
      </c>
      <c r="D3838" s="11" t="str">
        <f>[1]动作!$G3837</f>
        <v>JS_WX_liteer</v>
      </c>
      <c r="E3838" s="11" t="str">
        <f>[1]动作!$D3837</f>
        <v>分系统1BMS6SOC过低一级故障</v>
      </c>
      <c r="F3838" s="11" t="s">
        <v>177</v>
      </c>
      <c r="G3838" s="12">
        <f>[1]动作!$A3837+[1]动作!$B3837</f>
        <v>43209.873101851852</v>
      </c>
      <c r="H3838" s="12"/>
      <c r="I3838" s="11"/>
    </row>
    <row r="3839" spans="1:9" hidden="1" x14ac:dyDescent="0.3">
      <c r="A3839" s="24">
        <v>3837</v>
      </c>
      <c r="B3839" s="11" t="str">
        <f>IFERROR(INDEX({"JSNY-BJ0001-01";"JSNY-JS0022-01";"JSNY-JS0002-01"},MATCH(D3839,{"BJ_zhongyu";"JS_WX_liteer";"JS_CZ_wodefeng"},0)),"")</f>
        <v>JSNY-JS0022-01</v>
      </c>
      <c r="C3839" s="11" t="str">
        <f>IFERROR(INDEX({"北京中裕世纪大酒店";"江苏利特尔绿色包装股份有限公司";"常州市金坛沃德丰电子科技有限公司"},MATCH(D3839,{"BJ_zhongyu";"JS_WX_liteer";"JS_CZ_wodefeng"},0)),"")</f>
        <v>江苏利特尔绿色包装股份有限公司</v>
      </c>
      <c r="D3839" s="11" t="str">
        <f>[1]动作!$G3838</f>
        <v>JS_WX_liteer</v>
      </c>
      <c r="E3839" s="11" t="str">
        <f>[1]动作!$D3838</f>
        <v>分系统1BMS6SOC过低二级故障</v>
      </c>
      <c r="F3839" s="11" t="s">
        <v>177</v>
      </c>
      <c r="G3839" s="12">
        <f>[1]动作!$A3838+[1]动作!$B3838</f>
        <v>43209.873101851852</v>
      </c>
      <c r="H3839" s="12"/>
      <c r="I3839" s="11"/>
    </row>
    <row r="3840" spans="1:9" hidden="1" x14ac:dyDescent="0.3">
      <c r="A3840" s="24">
        <v>3838</v>
      </c>
      <c r="B3840" s="11" t="str">
        <f>IFERROR(INDEX({"JSNY-BJ0001-01";"JSNY-JS0022-01";"JSNY-JS0002-01"},MATCH(D3840,{"BJ_zhongyu";"JS_WX_liteer";"JS_CZ_wodefeng"},0)),"")</f>
        <v>JSNY-JS0022-01</v>
      </c>
      <c r="C3840" s="11" t="str">
        <f>IFERROR(INDEX({"北京中裕世纪大酒店";"江苏利特尔绿色包装股份有限公司";"常州市金坛沃德丰电子科技有限公司"},MATCH(D3840,{"BJ_zhongyu";"JS_WX_liteer";"JS_CZ_wodefeng"},0)),"")</f>
        <v>江苏利特尔绿色包装股份有限公司</v>
      </c>
      <c r="D3840" s="11" t="str">
        <f>[1]动作!$G3839</f>
        <v>JS_WX_liteer</v>
      </c>
      <c r="E3840" s="11" t="str">
        <f>[1]动作!$D3839</f>
        <v>分系统1BMS9单体电压过低一级故障</v>
      </c>
      <c r="F3840" s="11" t="s">
        <v>177</v>
      </c>
      <c r="G3840" s="12">
        <f>[1]动作!$A3839+[1]动作!$B3839</f>
        <v>43209.873171296298</v>
      </c>
      <c r="H3840" s="12"/>
      <c r="I3840" s="11"/>
    </row>
    <row r="3841" spans="1:9" hidden="1" x14ac:dyDescent="0.3">
      <c r="A3841" s="24">
        <v>3839</v>
      </c>
      <c r="B3841" s="11" t="str">
        <f>IFERROR(INDEX({"JSNY-BJ0001-01";"JSNY-JS0022-01";"JSNY-JS0002-01"},MATCH(D3841,{"BJ_zhongyu";"JS_WX_liteer";"JS_CZ_wodefeng"},0)),"")</f>
        <v>JSNY-JS0022-01</v>
      </c>
      <c r="C3841" s="11" t="str">
        <f>IFERROR(INDEX({"北京中裕世纪大酒店";"江苏利特尔绿色包装股份有限公司";"常州市金坛沃德丰电子科技有限公司"},MATCH(D3841,{"BJ_zhongyu";"JS_WX_liteer";"JS_CZ_wodefeng"},0)),"")</f>
        <v>江苏利特尔绿色包装股份有限公司</v>
      </c>
      <c r="D3841" s="11" t="str">
        <f>[1]动作!$G3840</f>
        <v>JS_WX_liteer</v>
      </c>
      <c r="E3841" s="11" t="str">
        <f>[1]动作!$D3840</f>
        <v>分系统1BMS9单体电压过低二级故障</v>
      </c>
      <c r="F3841" s="11" t="s">
        <v>177</v>
      </c>
      <c r="G3841" s="12">
        <f>[1]动作!$A3840+[1]动作!$B3840</f>
        <v>43209.873171296298</v>
      </c>
      <c r="H3841" s="12"/>
      <c r="I3841" s="11"/>
    </row>
    <row r="3842" spans="1:9" hidden="1" x14ac:dyDescent="0.3">
      <c r="A3842" s="24">
        <v>3840</v>
      </c>
      <c r="B3842" s="11" t="str">
        <f>IFERROR(INDEX({"JSNY-BJ0001-01";"JSNY-JS0022-01";"JSNY-JS0002-01"},MATCH(D3842,{"BJ_zhongyu";"JS_WX_liteer";"JS_CZ_wodefeng"},0)),"")</f>
        <v>JSNY-JS0022-01</v>
      </c>
      <c r="C3842" s="11" t="str">
        <f>IFERROR(INDEX({"北京中裕世纪大酒店";"江苏利特尔绿色包装股份有限公司";"常州市金坛沃德丰电子科技有限公司"},MATCH(D3842,{"BJ_zhongyu";"JS_WX_liteer";"JS_CZ_wodefeng"},0)),"")</f>
        <v>江苏利特尔绿色包装股份有限公司</v>
      </c>
      <c r="D3842" s="11" t="str">
        <f>[1]动作!$G3841</f>
        <v>JS_WX_liteer</v>
      </c>
      <c r="E3842" s="11" t="str">
        <f>[1]动作!$D3841</f>
        <v>分系统1BMS3单体电压过低一级故障</v>
      </c>
      <c r="F3842" s="11" t="s">
        <v>177</v>
      </c>
      <c r="G3842" s="12">
        <f>[1]动作!$A3841+[1]动作!$B3841</f>
        <v>43209.874027777776</v>
      </c>
      <c r="H3842" s="12"/>
      <c r="I3842" s="11"/>
    </row>
    <row r="3843" spans="1:9" hidden="1" x14ac:dyDescent="0.3">
      <c r="A3843" s="24">
        <v>3841</v>
      </c>
      <c r="B3843" s="11" t="str">
        <f>IFERROR(INDEX({"JSNY-BJ0001-01";"JSNY-JS0022-01";"JSNY-JS0002-01"},MATCH(D3843,{"BJ_zhongyu";"JS_WX_liteer";"JS_CZ_wodefeng"},0)),"")</f>
        <v>JSNY-JS0022-01</v>
      </c>
      <c r="C3843" s="11" t="str">
        <f>IFERROR(INDEX({"北京中裕世纪大酒店";"江苏利特尔绿色包装股份有限公司";"常州市金坛沃德丰电子科技有限公司"},MATCH(D3843,{"BJ_zhongyu";"JS_WX_liteer";"JS_CZ_wodefeng"},0)),"")</f>
        <v>江苏利特尔绿色包装股份有限公司</v>
      </c>
      <c r="D3843" s="11" t="str">
        <f>[1]动作!$G3842</f>
        <v>JS_WX_liteer</v>
      </c>
      <c r="E3843" s="11" t="str">
        <f>[1]动作!$D3842</f>
        <v>分系统1BMS3单体电压过低二级故障</v>
      </c>
      <c r="F3843" s="11" t="s">
        <v>177</v>
      </c>
      <c r="G3843" s="12">
        <f>[1]动作!$A3842+[1]动作!$B3842</f>
        <v>43209.874027777776</v>
      </c>
      <c r="H3843" s="12"/>
      <c r="I3843" s="11"/>
    </row>
    <row r="3844" spans="1:9" hidden="1" x14ac:dyDescent="0.3">
      <c r="A3844" s="24">
        <v>3842</v>
      </c>
      <c r="B3844" s="11" t="str">
        <f>IFERROR(INDEX({"JSNY-BJ0001-01";"JSNY-JS0022-01";"JSNY-JS0002-01"},MATCH(D3844,{"BJ_zhongyu";"JS_WX_liteer";"JS_CZ_wodefeng"},0)),"")</f>
        <v>JSNY-JS0002-01</v>
      </c>
      <c r="C3844" s="11" t="str">
        <f>IFERROR(INDEX({"北京中裕世纪大酒店";"江苏利特尔绿色包装股份有限公司";"常州市金坛沃德丰电子科技有限公司"},MATCH(D3844,{"BJ_zhongyu";"JS_WX_liteer";"JS_CZ_wodefeng"},0)),"")</f>
        <v>常州市金坛沃德丰电子科技有限公司</v>
      </c>
      <c r="D3844" s="11" t="str">
        <f>[1]动作!$G3843</f>
        <v>JS_CZ_wodefeng</v>
      </c>
      <c r="E3844" s="11" t="str">
        <f>[1]动作!$D3843</f>
        <v>分系统1BCMS5告警状态</v>
      </c>
      <c r="F3844" s="11" t="s">
        <v>177</v>
      </c>
      <c r="G3844" s="12">
        <f>[1]动作!$A3843+[1]动作!$B3843</f>
        <v>43209.874085648145</v>
      </c>
      <c r="H3844" s="12"/>
      <c r="I3844" s="11"/>
    </row>
    <row r="3845" spans="1:9" hidden="1" x14ac:dyDescent="0.3">
      <c r="A3845" s="24">
        <v>3843</v>
      </c>
      <c r="B3845" s="11" t="str">
        <f>IFERROR(INDEX({"JSNY-BJ0001-01";"JSNY-JS0022-01";"JSNY-JS0002-01"},MATCH(D3845,{"BJ_zhongyu";"JS_WX_liteer";"JS_CZ_wodefeng"},0)),"")</f>
        <v>JSNY-JS0002-01</v>
      </c>
      <c r="C3845" s="11" t="str">
        <f>IFERROR(INDEX({"北京中裕世纪大酒店";"江苏利特尔绿色包装股份有限公司";"常州市金坛沃德丰电子科技有限公司"},MATCH(D3845,{"BJ_zhongyu";"JS_WX_liteer";"JS_CZ_wodefeng"},0)),"")</f>
        <v>常州市金坛沃德丰电子科技有限公司</v>
      </c>
      <c r="D3845" s="11" t="str">
        <f>[1]动作!$G3844</f>
        <v>JS_CZ_wodefeng</v>
      </c>
      <c r="E3845" s="11" t="str">
        <f>[1]动作!$D3844</f>
        <v>分系统1BMS5单体电压过低二级故障</v>
      </c>
      <c r="F3845" s="11" t="s">
        <v>177</v>
      </c>
      <c r="G3845" s="12">
        <f>[1]动作!$A3844+[1]动作!$B3844</f>
        <v>43209.874085648145</v>
      </c>
      <c r="H3845" s="12"/>
      <c r="I3845" s="11"/>
    </row>
    <row r="3846" spans="1:9" hidden="1" x14ac:dyDescent="0.3">
      <c r="A3846" s="24">
        <v>3844</v>
      </c>
      <c r="B3846" s="11" t="str">
        <f>IFERROR(INDEX({"JSNY-BJ0001-01";"JSNY-JS0022-01";"JSNY-JS0002-01"},MATCH(D3846,{"BJ_zhongyu";"JS_WX_liteer";"JS_CZ_wodefeng"},0)),"")</f>
        <v>JSNY-JS0002-01</v>
      </c>
      <c r="C3846" s="11" t="str">
        <f>IFERROR(INDEX({"北京中裕世纪大酒店";"江苏利特尔绿色包装股份有限公司";"常州市金坛沃德丰电子科技有限公司"},MATCH(D3846,{"BJ_zhongyu";"JS_WX_liteer";"JS_CZ_wodefeng"},0)),"")</f>
        <v>常州市金坛沃德丰电子科技有限公司</v>
      </c>
      <c r="D3846" s="11" t="str">
        <f>[1]动作!$G3845</f>
        <v>JS_CZ_wodefeng</v>
      </c>
      <c r="E3846" s="11" t="str">
        <f>[1]动作!$D3845</f>
        <v>分系统1BCMS5告警状态</v>
      </c>
      <c r="F3846" s="11" t="s">
        <v>177</v>
      </c>
      <c r="G3846" s="12">
        <f>[1]动作!$A3845+[1]动作!$B3845</f>
        <v>43209.874201388891</v>
      </c>
      <c r="H3846" s="12"/>
      <c r="I3846" s="11"/>
    </row>
    <row r="3847" spans="1:9" hidden="1" x14ac:dyDescent="0.3">
      <c r="A3847" s="24">
        <v>3845</v>
      </c>
      <c r="B3847" s="11" t="str">
        <f>IFERROR(INDEX({"JSNY-BJ0001-01";"JSNY-JS0022-01";"JSNY-JS0002-01"},MATCH(D3847,{"BJ_zhongyu";"JS_WX_liteer";"JS_CZ_wodefeng"},0)),"")</f>
        <v>JSNY-JS0002-01</v>
      </c>
      <c r="C3847" s="11" t="str">
        <f>IFERROR(INDEX({"北京中裕世纪大酒店";"江苏利特尔绿色包装股份有限公司";"常州市金坛沃德丰电子科技有限公司"},MATCH(D3847,{"BJ_zhongyu";"JS_WX_liteer";"JS_CZ_wodefeng"},0)),"")</f>
        <v>常州市金坛沃德丰电子科技有限公司</v>
      </c>
      <c r="D3847" s="11" t="str">
        <f>[1]动作!$G3846</f>
        <v>JS_CZ_wodefeng</v>
      </c>
      <c r="E3847" s="11" t="str">
        <f>[1]动作!$D3846</f>
        <v>分系统1BMS5单体电压过低二级故障</v>
      </c>
      <c r="F3847" s="11" t="s">
        <v>177</v>
      </c>
      <c r="G3847" s="12">
        <f>[1]动作!$A3846+[1]动作!$B3846</f>
        <v>43209.874201388891</v>
      </c>
      <c r="H3847" s="12"/>
      <c r="I3847" s="11"/>
    </row>
    <row r="3848" spans="1:9" hidden="1" x14ac:dyDescent="0.3">
      <c r="A3848" s="24">
        <v>3846</v>
      </c>
      <c r="B3848" s="11" t="str">
        <f>IFERROR(INDEX({"JSNY-BJ0001-01";"JSNY-JS0022-01";"JSNY-JS0002-01"},MATCH(D3848,{"BJ_zhongyu";"JS_WX_liteer";"JS_CZ_wodefeng"},0)),"")</f>
        <v>JSNY-JS0002-01</v>
      </c>
      <c r="C3848" s="11" t="str">
        <f>IFERROR(INDEX({"北京中裕世纪大酒店";"江苏利特尔绿色包装股份有限公司";"常州市金坛沃德丰电子科技有限公司"},MATCH(D3848,{"BJ_zhongyu";"JS_WX_liteer";"JS_CZ_wodefeng"},0)),"")</f>
        <v>常州市金坛沃德丰电子科技有限公司</v>
      </c>
      <c r="D3848" s="11" t="str">
        <f>[1]动作!$G3847</f>
        <v>JS_CZ_wodefeng</v>
      </c>
      <c r="E3848" s="11" t="str">
        <f>[1]动作!$D3847</f>
        <v>分系统1BMS5总电压过低二级故障</v>
      </c>
      <c r="F3848" s="11" t="s">
        <v>177</v>
      </c>
      <c r="G3848" s="12">
        <f>[1]动作!$A3847+[1]动作!$B3847</f>
        <v>43209.874201388891</v>
      </c>
      <c r="H3848" s="12"/>
      <c r="I3848" s="11"/>
    </row>
    <row r="3849" spans="1:9" hidden="1" x14ac:dyDescent="0.3">
      <c r="A3849" s="24">
        <v>3847</v>
      </c>
      <c r="B3849" s="11" t="str">
        <f>IFERROR(INDEX({"JSNY-BJ0001-01";"JSNY-JS0022-01";"JSNY-JS0002-01"},MATCH(D3849,{"BJ_zhongyu";"JS_WX_liteer";"JS_CZ_wodefeng"},0)),"")</f>
        <v>JSNY-JS0002-01</v>
      </c>
      <c r="C3849" s="11" t="str">
        <f>IFERROR(INDEX({"北京中裕世纪大酒店";"江苏利特尔绿色包装股份有限公司";"常州市金坛沃德丰电子科技有限公司"},MATCH(D3849,{"BJ_zhongyu";"JS_WX_liteer";"JS_CZ_wodefeng"},0)),"")</f>
        <v>常州市金坛沃德丰电子科技有限公司</v>
      </c>
      <c r="D3849" s="11" t="str">
        <f>[1]动作!$G3848</f>
        <v>JS_CZ_wodefeng</v>
      </c>
      <c r="E3849" s="11" t="str">
        <f>[1]动作!$D3848</f>
        <v>分系统1BMS5SOC过低二级故障</v>
      </c>
      <c r="F3849" s="11" t="s">
        <v>177</v>
      </c>
      <c r="G3849" s="12">
        <f>[1]动作!$A3848+[1]动作!$B3848</f>
        <v>43209.874201388891</v>
      </c>
      <c r="H3849" s="12"/>
      <c r="I3849" s="11"/>
    </row>
    <row r="3850" spans="1:9" hidden="1" x14ac:dyDescent="0.3">
      <c r="A3850" s="24">
        <v>3848</v>
      </c>
      <c r="B3850" s="11" t="str">
        <f>IFERROR(INDEX({"JSNY-BJ0001-01";"JSNY-JS0022-01";"JSNY-JS0002-01"},MATCH(D3850,{"BJ_zhongyu";"JS_WX_liteer";"JS_CZ_wodefeng"},0)),"")</f>
        <v>JSNY-JS0022-01</v>
      </c>
      <c r="C3850" s="11" t="str">
        <f>IFERROR(INDEX({"北京中裕世纪大酒店";"江苏利特尔绿色包装股份有限公司";"常州市金坛沃德丰电子科技有限公司"},MATCH(D3850,{"BJ_zhongyu";"JS_WX_liteer";"JS_CZ_wodefeng"},0)),"")</f>
        <v>江苏利特尔绿色包装股份有限公司</v>
      </c>
      <c r="D3850" s="11" t="str">
        <f>[1]动作!$G3849</f>
        <v>JS_WX_liteer</v>
      </c>
      <c r="E3850" s="11" t="str">
        <f>[1]动作!$D3849</f>
        <v>分系统1BMS5SOC过低一级故障</v>
      </c>
      <c r="F3850" s="11" t="s">
        <v>177</v>
      </c>
      <c r="G3850" s="12">
        <f>[1]动作!$A3849+[1]动作!$B3849</f>
        <v>43209.874201388891</v>
      </c>
      <c r="H3850" s="12"/>
      <c r="I3850" s="11"/>
    </row>
    <row r="3851" spans="1:9" hidden="1" x14ac:dyDescent="0.3">
      <c r="A3851" s="24">
        <v>3849</v>
      </c>
      <c r="B3851" s="11" t="str">
        <f>IFERROR(INDEX({"JSNY-BJ0001-01";"JSNY-JS0022-01";"JSNY-JS0002-01"},MATCH(D3851,{"BJ_zhongyu";"JS_WX_liteer";"JS_CZ_wodefeng"},0)),"")</f>
        <v>JSNY-JS0022-01</v>
      </c>
      <c r="C3851" s="11" t="str">
        <f>IFERROR(INDEX({"北京中裕世纪大酒店";"江苏利特尔绿色包装股份有限公司";"常州市金坛沃德丰电子科技有限公司"},MATCH(D3851,{"BJ_zhongyu";"JS_WX_liteer";"JS_CZ_wodefeng"},0)),"")</f>
        <v>江苏利特尔绿色包装股份有限公司</v>
      </c>
      <c r="D3851" s="11" t="str">
        <f>[1]动作!$G3850</f>
        <v>JS_WX_liteer</v>
      </c>
      <c r="E3851" s="11" t="str">
        <f>[1]动作!$D3850</f>
        <v>分系统1BMS5SOC过低二级故障</v>
      </c>
      <c r="F3851" s="11" t="s">
        <v>177</v>
      </c>
      <c r="G3851" s="12">
        <f>[1]动作!$A3850+[1]动作!$B3850</f>
        <v>43209.874201388891</v>
      </c>
      <c r="H3851" s="12"/>
      <c r="I3851" s="11"/>
    </row>
    <row r="3852" spans="1:9" hidden="1" x14ac:dyDescent="0.3">
      <c r="A3852" s="24">
        <v>3850</v>
      </c>
      <c r="B3852" s="11" t="str">
        <f>IFERROR(INDEX({"JSNY-BJ0001-01";"JSNY-JS0022-01";"JSNY-JS0002-01"},MATCH(D3852,{"BJ_zhongyu";"JS_WX_liteer";"JS_CZ_wodefeng"},0)),"")</f>
        <v>JSNY-JS0022-01</v>
      </c>
      <c r="C3852" s="11" t="str">
        <f>IFERROR(INDEX({"北京中裕世纪大酒店";"江苏利特尔绿色包装股份有限公司";"常州市金坛沃德丰电子科技有限公司"},MATCH(D3852,{"BJ_zhongyu";"JS_WX_liteer";"JS_CZ_wodefeng"},0)),"")</f>
        <v>江苏利特尔绿色包装股份有限公司</v>
      </c>
      <c r="D3852" s="11" t="str">
        <f>[1]动作!$G3851</f>
        <v>JS_WX_liteer</v>
      </c>
      <c r="E3852" s="11" t="str">
        <f>[1]动作!$D3851</f>
        <v>分系统1BMS1单体电压过低一级故障</v>
      </c>
      <c r="F3852" s="11" t="s">
        <v>177</v>
      </c>
      <c r="G3852" s="12">
        <f>[1]动作!$A3851+[1]动作!$B3851</f>
        <v>43209.874837962961</v>
      </c>
      <c r="H3852" s="12"/>
      <c r="I3852" s="11"/>
    </row>
    <row r="3853" spans="1:9" hidden="1" x14ac:dyDescent="0.3">
      <c r="A3853" s="24">
        <v>3851</v>
      </c>
      <c r="B3853" s="11" t="str">
        <f>IFERROR(INDEX({"JSNY-BJ0001-01";"JSNY-JS0022-01";"JSNY-JS0002-01"},MATCH(D3853,{"BJ_zhongyu";"JS_WX_liteer";"JS_CZ_wodefeng"},0)),"")</f>
        <v>JSNY-JS0022-01</v>
      </c>
      <c r="C3853" s="11" t="str">
        <f>IFERROR(INDEX({"北京中裕世纪大酒店";"江苏利特尔绿色包装股份有限公司";"常州市金坛沃德丰电子科技有限公司"},MATCH(D3853,{"BJ_zhongyu";"JS_WX_liteer";"JS_CZ_wodefeng"},0)),"")</f>
        <v>江苏利特尔绿色包装股份有限公司</v>
      </c>
      <c r="D3853" s="11" t="str">
        <f>[1]动作!$G3852</f>
        <v>JS_WX_liteer</v>
      </c>
      <c r="E3853" s="11" t="str">
        <f>[1]动作!$D3852</f>
        <v>分系统1BMS1单体电压过低二级故障</v>
      </c>
      <c r="F3853" s="11" t="s">
        <v>177</v>
      </c>
      <c r="G3853" s="12">
        <f>[1]动作!$A3852+[1]动作!$B3852</f>
        <v>43209.874837962961</v>
      </c>
      <c r="H3853" s="12"/>
      <c r="I3853" s="11"/>
    </row>
    <row r="3854" spans="1:9" hidden="1" x14ac:dyDescent="0.3">
      <c r="A3854" s="24">
        <v>3852</v>
      </c>
      <c r="B3854" s="11" t="str">
        <f>IFERROR(INDEX({"JSNY-BJ0001-01";"JSNY-JS0022-01";"JSNY-JS0002-01"},MATCH(D3854,{"BJ_zhongyu";"JS_WX_liteer";"JS_CZ_wodefeng"},0)),"")</f>
        <v>JSNY-JS0022-01</v>
      </c>
      <c r="C3854" s="11" t="str">
        <f>IFERROR(INDEX({"北京中裕世纪大酒店";"江苏利特尔绿色包装股份有限公司";"常州市金坛沃德丰电子科技有限公司"},MATCH(D3854,{"BJ_zhongyu";"JS_WX_liteer";"JS_CZ_wodefeng"},0)),"")</f>
        <v>江苏利特尔绿色包装股份有限公司</v>
      </c>
      <c r="D3854" s="11" t="str">
        <f>[1]动作!$G3853</f>
        <v>JS_WX_liteer</v>
      </c>
      <c r="E3854" s="11" t="str">
        <f>[1]动作!$D3853</f>
        <v>分系统1BMS4单体电压过低一级故障</v>
      </c>
      <c r="F3854" s="11" t="s">
        <v>177</v>
      </c>
      <c r="G3854" s="12">
        <f>[1]动作!$A3853+[1]动作!$B3853</f>
        <v>43209.874907407408</v>
      </c>
      <c r="H3854" s="12"/>
      <c r="I3854" s="11"/>
    </row>
    <row r="3855" spans="1:9" hidden="1" x14ac:dyDescent="0.3">
      <c r="A3855" s="24">
        <v>3853</v>
      </c>
      <c r="B3855" s="11" t="str">
        <f>IFERROR(INDEX({"JSNY-BJ0001-01";"JSNY-JS0022-01";"JSNY-JS0002-01"},MATCH(D3855,{"BJ_zhongyu";"JS_WX_liteer";"JS_CZ_wodefeng"},0)),"")</f>
        <v>JSNY-JS0022-01</v>
      </c>
      <c r="C3855" s="11" t="str">
        <f>IFERROR(INDEX({"北京中裕世纪大酒店";"江苏利特尔绿色包装股份有限公司";"常州市金坛沃德丰电子科技有限公司"},MATCH(D3855,{"BJ_zhongyu";"JS_WX_liteer";"JS_CZ_wodefeng"},0)),"")</f>
        <v>江苏利特尔绿色包装股份有限公司</v>
      </c>
      <c r="D3855" s="11" t="str">
        <f>[1]动作!$G3854</f>
        <v>JS_WX_liteer</v>
      </c>
      <c r="E3855" s="11" t="str">
        <f>[1]动作!$D3854</f>
        <v>分系统1BMS4单体电压过低二级故障</v>
      </c>
      <c r="F3855" s="11" t="s">
        <v>177</v>
      </c>
      <c r="G3855" s="12">
        <f>[1]动作!$A3854+[1]动作!$B3854</f>
        <v>43209.874907407408</v>
      </c>
      <c r="H3855" s="12"/>
      <c r="I3855" s="11"/>
    </row>
    <row r="3856" spans="1:9" hidden="1" x14ac:dyDescent="0.3">
      <c r="A3856" s="24">
        <v>3854</v>
      </c>
      <c r="B3856" s="11" t="str">
        <f>IFERROR(INDEX({"JSNY-BJ0001-01";"JSNY-JS0022-01";"JSNY-JS0002-01"},MATCH(D3856,{"BJ_zhongyu";"JS_WX_liteer";"JS_CZ_wodefeng"},0)),"")</f>
        <v>JSNY-JS0022-01</v>
      </c>
      <c r="C3856" s="11" t="str">
        <f>IFERROR(INDEX({"北京中裕世纪大酒店";"江苏利特尔绿色包装股份有限公司";"常州市金坛沃德丰电子科技有限公司"},MATCH(D3856,{"BJ_zhongyu";"JS_WX_liteer";"JS_CZ_wodefeng"},0)),"")</f>
        <v>江苏利特尔绿色包装股份有限公司</v>
      </c>
      <c r="D3856" s="11" t="str">
        <f>[1]动作!$G3855</f>
        <v>JS_WX_liteer</v>
      </c>
      <c r="E3856" s="11" t="str">
        <f>[1]动作!$D3855</f>
        <v>分系统1BMS7SOC过低一级故障</v>
      </c>
      <c r="F3856" s="11" t="s">
        <v>177</v>
      </c>
      <c r="G3856" s="12">
        <f>[1]动作!$A3855+[1]动作!$B3855</f>
        <v>43209.8749537037</v>
      </c>
      <c r="H3856" s="12"/>
      <c r="I3856" s="11"/>
    </row>
    <row r="3857" spans="1:9" hidden="1" x14ac:dyDescent="0.3">
      <c r="A3857" s="24">
        <v>3855</v>
      </c>
      <c r="B3857" s="11" t="str">
        <f>IFERROR(INDEX({"JSNY-BJ0001-01";"JSNY-JS0022-01";"JSNY-JS0002-01"},MATCH(D3857,{"BJ_zhongyu";"JS_WX_liteer";"JS_CZ_wodefeng"},0)),"")</f>
        <v>JSNY-JS0022-01</v>
      </c>
      <c r="C3857" s="11" t="str">
        <f>IFERROR(INDEX({"北京中裕世纪大酒店";"江苏利特尔绿色包装股份有限公司";"常州市金坛沃德丰电子科技有限公司"},MATCH(D3857,{"BJ_zhongyu";"JS_WX_liteer";"JS_CZ_wodefeng"},0)),"")</f>
        <v>江苏利特尔绿色包装股份有限公司</v>
      </c>
      <c r="D3857" s="11" t="str">
        <f>[1]动作!$G3856</f>
        <v>JS_WX_liteer</v>
      </c>
      <c r="E3857" s="11" t="str">
        <f>[1]动作!$D3856</f>
        <v>分系统1BMS7SOC过低二级故障</v>
      </c>
      <c r="F3857" s="11" t="s">
        <v>177</v>
      </c>
      <c r="G3857" s="12">
        <f>[1]动作!$A3856+[1]动作!$B3856</f>
        <v>43209.8749537037</v>
      </c>
      <c r="H3857" s="12"/>
      <c r="I3857" s="11"/>
    </row>
    <row r="3858" spans="1:9" hidden="1" x14ac:dyDescent="0.3">
      <c r="A3858" s="24">
        <v>3856</v>
      </c>
      <c r="B3858" s="11" t="str">
        <f>IFERROR(INDEX({"JSNY-BJ0001-01";"JSNY-JS0022-01";"JSNY-JS0002-01"},MATCH(D3858,{"BJ_zhongyu";"JS_WX_liteer";"JS_CZ_wodefeng"},0)),"")</f>
        <v>JSNY-JS0002-01</v>
      </c>
      <c r="C3858" s="11" t="str">
        <f>IFERROR(INDEX({"北京中裕世纪大酒店";"江苏利特尔绿色包装股份有限公司";"常州市金坛沃德丰电子科技有限公司"},MATCH(D3858,{"BJ_zhongyu";"JS_WX_liteer";"JS_CZ_wodefeng"},0)),"")</f>
        <v>常州市金坛沃德丰电子科技有限公司</v>
      </c>
      <c r="D3858" s="11" t="str">
        <f>[1]动作!$G3857</f>
        <v>JS_CZ_wodefeng</v>
      </c>
      <c r="E3858" s="11" t="str">
        <f>[1]动作!$D3857</f>
        <v>分系统1BMS4SOC过低一级故障</v>
      </c>
      <c r="F3858" s="11" t="s">
        <v>177</v>
      </c>
      <c r="G3858" s="12">
        <f>[1]动作!$A3857+[1]动作!$B3857</f>
        <v>43209.900335648148</v>
      </c>
      <c r="H3858" s="12"/>
      <c r="I3858" s="11"/>
    </row>
    <row r="3859" spans="1:9" hidden="1" x14ac:dyDescent="0.3">
      <c r="A3859" s="24">
        <v>3857</v>
      </c>
      <c r="B3859" s="11" t="str">
        <f>IFERROR(INDEX({"JSNY-BJ0001-01";"JSNY-JS0022-01";"JSNY-JS0002-01"},MATCH(D3859,{"BJ_zhongyu";"JS_WX_liteer";"JS_CZ_wodefeng"},0)),"")</f>
        <v>JSNY-JS0002-01</v>
      </c>
      <c r="C3859" s="11" t="str">
        <f>IFERROR(INDEX({"北京中裕世纪大酒店";"江苏利特尔绿色包装股份有限公司";"常州市金坛沃德丰电子科技有限公司"},MATCH(D3859,{"BJ_zhongyu";"JS_WX_liteer";"JS_CZ_wodefeng"},0)),"")</f>
        <v>常州市金坛沃德丰电子科技有限公司</v>
      </c>
      <c r="D3859" s="11" t="str">
        <f>[1]动作!$G3858</f>
        <v>JS_CZ_wodefeng</v>
      </c>
      <c r="E3859" s="11" t="str">
        <f>[1]动作!$D3858</f>
        <v>分系统1BMS4SOC过低二级故障</v>
      </c>
      <c r="F3859" s="11" t="s">
        <v>177</v>
      </c>
      <c r="G3859" s="12">
        <f>[1]动作!$A3858+[1]动作!$B3858</f>
        <v>43209.900567129633</v>
      </c>
      <c r="H3859" s="12"/>
      <c r="I3859" s="11"/>
    </row>
    <row r="3860" spans="1:9" hidden="1" x14ac:dyDescent="0.3">
      <c r="A3860" s="24">
        <v>3858</v>
      </c>
      <c r="B3860" s="11" t="str">
        <f>IFERROR(INDEX({"JSNY-BJ0001-01";"JSNY-JS0022-01";"JSNY-JS0002-01"},MATCH(D3860,{"BJ_zhongyu";"JS_WX_liteer";"JS_CZ_wodefeng"},0)),"")</f>
        <v>JSNY-JS0002-01</v>
      </c>
      <c r="C3860" s="11" t="str">
        <f>IFERROR(INDEX({"北京中裕世纪大酒店";"江苏利特尔绿色包装股份有限公司";"常州市金坛沃德丰电子科技有限公司"},MATCH(D3860,{"BJ_zhongyu";"JS_WX_liteer";"JS_CZ_wodefeng"},0)),"")</f>
        <v>常州市金坛沃德丰电子科技有限公司</v>
      </c>
      <c r="D3860" s="11" t="str">
        <f>[1]动作!$G3859</f>
        <v>JS_CZ_wodefeng</v>
      </c>
      <c r="E3860" s="11" t="str">
        <f>[1]动作!$D3859</f>
        <v>分系统1BMS1SOC过低一级故障</v>
      </c>
      <c r="F3860" s="11" t="s">
        <v>177</v>
      </c>
      <c r="G3860" s="12">
        <f>[1]动作!$A3859+[1]动作!$B3859</f>
        <v>43209.908912037034</v>
      </c>
      <c r="H3860" s="12"/>
      <c r="I3860" s="11"/>
    </row>
    <row r="3861" spans="1:9" hidden="1" x14ac:dyDescent="0.3">
      <c r="A3861" s="24">
        <v>3859</v>
      </c>
      <c r="B3861" s="11" t="str">
        <f>IFERROR(INDEX({"JSNY-BJ0001-01";"JSNY-JS0022-01";"JSNY-JS0002-01"},MATCH(D3861,{"BJ_zhongyu";"JS_WX_liteer";"JS_CZ_wodefeng"},0)),"")</f>
        <v>JSNY-BJ0001-01</v>
      </c>
      <c r="C3861" s="11" t="str">
        <f>IFERROR(INDEX({"北京中裕世纪大酒店";"江苏利特尔绿色包装股份有限公司";"常州市金坛沃德丰电子科技有限公司"},MATCH(D3861,{"BJ_zhongyu";"JS_WX_liteer";"JS_CZ_wodefeng"},0)),"")</f>
        <v>北京中裕世纪大酒店</v>
      </c>
      <c r="D3861" s="11" t="str">
        <f>[1]动作!$G3860</f>
        <v>BJ_zhongyu</v>
      </c>
      <c r="E3861" s="11" t="str">
        <f>[1]动作!$D3860</f>
        <v>分系统1故障状态</v>
      </c>
      <c r="F3861" s="11" t="s">
        <v>178</v>
      </c>
      <c r="G3861" s="12">
        <f>[1]动作!$A3860+[1]动作!$B3860</f>
        <v>43209.999201388891</v>
      </c>
      <c r="H3861" s="12"/>
      <c r="I3861" s="11"/>
    </row>
    <row r="3862" spans="1:9" hidden="1" x14ac:dyDescent="0.3">
      <c r="A3862" s="24">
        <v>3860</v>
      </c>
      <c r="B3862" s="11" t="str">
        <f>IFERROR(INDEX({"JSNY-BJ0001-01";"JSNY-JS0022-01";"JSNY-JS0002-01"},MATCH(D3862,{"BJ_zhongyu";"JS_WX_liteer";"JS_CZ_wodefeng"},0)),"")</f>
        <v>JSNY-JS0002-01</v>
      </c>
      <c r="C3862" s="11" t="str">
        <f>IFERROR(INDEX({"北京中裕世纪大酒店";"江苏利特尔绿色包装股份有限公司";"常州市金坛沃德丰电子科技有限公司"},MATCH(D3862,{"BJ_zhongyu";"JS_WX_liteer";"JS_CZ_wodefeng"},0)),"")</f>
        <v>常州市金坛沃德丰电子科技有限公司</v>
      </c>
      <c r="D3862" s="11" t="str">
        <f>[1]动作!$G3861</f>
        <v>JS_CZ_wodefeng</v>
      </c>
      <c r="E3862" s="11" t="str">
        <f>[1]动作!$D3861</f>
        <v>分系统1BMS1SOC过低二级故障</v>
      </c>
      <c r="F3862" s="11" t="s">
        <v>177</v>
      </c>
      <c r="G3862" s="12">
        <f>[1]动作!$A3861+[1]动作!$B3861</f>
        <v>43210.022083333337</v>
      </c>
      <c r="H3862" s="12"/>
      <c r="I3862" s="11"/>
    </row>
    <row r="3863" spans="1:9" hidden="1" x14ac:dyDescent="0.3">
      <c r="A3863" s="24">
        <v>3861</v>
      </c>
      <c r="B3863" s="11" t="str">
        <f>IFERROR(INDEX({"JSNY-BJ0001-01";"JSNY-JS0022-01";"JSNY-JS0002-01"},MATCH(D3863,{"BJ_zhongyu";"JS_WX_liteer";"JS_CZ_wodefeng"},0)),"")</f>
        <v>JSNY-JS0002-01</v>
      </c>
      <c r="C3863" s="11" t="str">
        <f>IFERROR(INDEX({"北京中裕世纪大酒店";"江苏利特尔绿色包装股份有限公司";"常州市金坛沃德丰电子科技有限公司"},MATCH(D3863,{"BJ_zhongyu";"JS_WX_liteer";"JS_CZ_wodefeng"},0)),"")</f>
        <v>常州市金坛沃德丰电子科技有限公司</v>
      </c>
      <c r="D3863" s="11" t="str">
        <f>[1]动作!$G3862</f>
        <v>JS_CZ_wodefeng</v>
      </c>
      <c r="E3863" s="11" t="str">
        <f>[1]动作!$D3862</f>
        <v>分系统1BMS4SOC过低一级故障</v>
      </c>
      <c r="F3863" s="11" t="s">
        <v>177</v>
      </c>
      <c r="G3863" s="12">
        <f>[1]动作!$A3862+[1]动作!$B3862</f>
        <v>43210.157453703701</v>
      </c>
      <c r="H3863" s="12"/>
      <c r="I3863" s="11"/>
    </row>
    <row r="3864" spans="1:9" hidden="1" x14ac:dyDescent="0.3">
      <c r="A3864" s="24">
        <v>3862</v>
      </c>
      <c r="B3864" s="11" t="str">
        <f>IFERROR(INDEX({"JSNY-BJ0001-01";"JSNY-JS0022-01";"JSNY-JS0002-01"},MATCH(D3864,{"BJ_zhongyu";"JS_WX_liteer";"JS_CZ_wodefeng"},0)),"")</f>
        <v>JSNY-JS0002-01</v>
      </c>
      <c r="C3864" s="11" t="str">
        <f>IFERROR(INDEX({"北京中裕世纪大酒店";"江苏利特尔绿色包装股份有限公司";"常州市金坛沃德丰电子科技有限公司"},MATCH(D3864,{"BJ_zhongyu";"JS_WX_liteer";"JS_CZ_wodefeng"},0)),"")</f>
        <v>常州市金坛沃德丰电子科技有限公司</v>
      </c>
      <c r="D3864" s="11" t="str">
        <f>[1]动作!$G3863</f>
        <v>JS_CZ_wodefeng</v>
      </c>
      <c r="E3864" s="11" t="str">
        <f>[1]动作!$D3863</f>
        <v>分系统1BMS4SOC过低二级故障</v>
      </c>
      <c r="F3864" s="11" t="s">
        <v>177</v>
      </c>
      <c r="G3864" s="12">
        <f>[1]动作!$A3863+[1]动作!$B3863</f>
        <v>43210.157627314817</v>
      </c>
      <c r="H3864" s="12"/>
      <c r="I3864" s="11"/>
    </row>
    <row r="3865" spans="1:9" hidden="1" x14ac:dyDescent="0.3">
      <c r="A3865" s="24">
        <v>3863</v>
      </c>
      <c r="B3865" s="11" t="str">
        <f>IFERROR(INDEX({"JSNY-BJ0001-01";"JSNY-JS0022-01";"JSNY-JS0002-01"},MATCH(D3865,{"BJ_zhongyu";"JS_WX_liteer";"JS_CZ_wodefeng"},0)),"")</f>
        <v>JSNY-JS0002-01</v>
      </c>
      <c r="C3865" s="11" t="str">
        <f>IFERROR(INDEX({"北京中裕世纪大酒店";"江苏利特尔绿色包装股份有限公司";"常州市金坛沃德丰电子科技有限公司"},MATCH(D3865,{"BJ_zhongyu";"JS_WX_liteer";"JS_CZ_wodefeng"},0)),"")</f>
        <v>常州市金坛沃德丰电子科技有限公司</v>
      </c>
      <c r="D3865" s="11" t="str">
        <f>[1]动作!$G3864</f>
        <v>JS_CZ_wodefeng</v>
      </c>
      <c r="E3865" s="11" t="str">
        <f>[1]动作!$D3864</f>
        <v>分系统1故障状态</v>
      </c>
      <c r="F3865" s="11" t="s">
        <v>178</v>
      </c>
      <c r="G3865" s="12">
        <f>[1]动作!$A3864+[1]动作!$B3864</f>
        <v>43210.261921296296</v>
      </c>
      <c r="H3865" s="12"/>
      <c r="I3865" s="11"/>
    </row>
    <row r="3866" spans="1:9" hidden="1" x14ac:dyDescent="0.3">
      <c r="A3866" s="24">
        <v>3864</v>
      </c>
      <c r="B3866" s="11" t="str">
        <f>IFERROR(INDEX({"JSNY-BJ0001-01";"JSNY-JS0022-01";"JSNY-JS0002-01"},MATCH(D3866,{"BJ_zhongyu";"JS_WX_liteer";"JS_CZ_wodefeng"},0)),"")</f>
        <v>JSNY-JS0002-01</v>
      </c>
      <c r="C3866" s="11" t="str">
        <f>IFERROR(INDEX({"北京中裕世纪大酒店";"江苏利特尔绿色包装股份有限公司";"常州市金坛沃德丰电子科技有限公司"},MATCH(D3866,{"BJ_zhongyu";"JS_WX_liteer";"JS_CZ_wodefeng"},0)),"")</f>
        <v>常州市金坛沃德丰电子科技有限公司</v>
      </c>
      <c r="D3866" s="11" t="str">
        <f>[1]动作!$G3865</f>
        <v>JS_CZ_wodefeng</v>
      </c>
      <c r="E3866" s="11" t="str">
        <f>[1]动作!$D3865</f>
        <v>分系统1BCMS3故障状态</v>
      </c>
      <c r="F3866" s="11" t="s">
        <v>177</v>
      </c>
      <c r="G3866" s="12">
        <f>[1]动作!$A3865+[1]动作!$B3865</f>
        <v>43210.373414351852</v>
      </c>
      <c r="H3866" s="12"/>
      <c r="I3866" s="11"/>
    </row>
    <row r="3867" spans="1:9" hidden="1" x14ac:dyDescent="0.3">
      <c r="A3867" s="24">
        <v>3865</v>
      </c>
      <c r="B3867" s="11" t="str">
        <f>IFERROR(INDEX({"JSNY-BJ0001-01";"JSNY-JS0022-01";"JSNY-JS0002-01"},MATCH(D3867,{"BJ_zhongyu";"JS_WX_liteer";"JS_CZ_wodefeng"},0)),"")</f>
        <v>JSNY-JS0002-01</v>
      </c>
      <c r="C3867" s="11" t="str">
        <f>IFERROR(INDEX({"北京中裕世纪大酒店";"江苏利特尔绿色包装股份有限公司";"常州市金坛沃德丰电子科技有限公司"},MATCH(D3867,{"BJ_zhongyu";"JS_WX_liteer";"JS_CZ_wodefeng"},0)),"")</f>
        <v>常州市金坛沃德丰电子科技有限公司</v>
      </c>
      <c r="D3867" s="11" t="str">
        <f>[1]动作!$G3866</f>
        <v>JS_CZ_wodefeng</v>
      </c>
      <c r="E3867" s="11" t="str">
        <f>[1]动作!$D3866</f>
        <v>分系统1BMS3单体自检失效故障</v>
      </c>
      <c r="F3867" s="11" t="s">
        <v>177</v>
      </c>
      <c r="G3867" s="12">
        <f>[1]动作!$A3866+[1]动作!$B3866</f>
        <v>43210.373414351852</v>
      </c>
      <c r="H3867" s="12"/>
      <c r="I3867" s="11"/>
    </row>
    <row r="3868" spans="1:9" hidden="1" x14ac:dyDescent="0.3">
      <c r="A3868" s="24">
        <v>3866</v>
      </c>
      <c r="B3868" s="11" t="str">
        <f>IFERROR(INDEX({"JSNY-BJ0001-01";"JSNY-JS0022-01";"JSNY-JS0002-01"},MATCH(D3868,{"BJ_zhongyu";"JS_WX_liteer";"JS_CZ_wodefeng"},0)),"")</f>
        <v>JSNY-JS0002-01</v>
      </c>
      <c r="C3868" s="11" t="str">
        <f>IFERROR(INDEX({"北京中裕世纪大酒店";"江苏利特尔绿色包装股份有限公司";"常州市金坛沃德丰电子科技有限公司"},MATCH(D3868,{"BJ_zhongyu";"JS_WX_liteer";"JS_CZ_wodefeng"},0)),"")</f>
        <v>常州市金坛沃德丰电子科技有限公司</v>
      </c>
      <c r="D3868" s="11" t="str">
        <f>[1]动作!$G3867</f>
        <v>JS_CZ_wodefeng</v>
      </c>
      <c r="E3868" s="11" t="str">
        <f>[1]动作!$D3867</f>
        <v>BCMS故障</v>
      </c>
      <c r="F3868" s="11" t="s">
        <v>177</v>
      </c>
      <c r="G3868" s="12">
        <f>[1]动作!$A3867+[1]动作!$B3867</f>
        <v>43210.373414351852</v>
      </c>
      <c r="H3868" s="12"/>
      <c r="I3868" s="11"/>
    </row>
    <row r="3869" spans="1:9" hidden="1" x14ac:dyDescent="0.3">
      <c r="A3869" s="24">
        <v>3867</v>
      </c>
      <c r="B3869" s="11" t="str">
        <f>IFERROR(INDEX({"JSNY-BJ0001-01";"JSNY-JS0022-01";"JSNY-JS0002-01"},MATCH(D3869,{"BJ_zhongyu";"JS_WX_liteer";"JS_CZ_wodefeng"},0)),"")</f>
        <v>JSNY-JS0022-01</v>
      </c>
      <c r="C3869" s="11" t="str">
        <f>IFERROR(INDEX({"北京中裕世纪大酒店";"江苏利特尔绿色包装股份有限公司";"常州市金坛沃德丰电子科技有限公司"},MATCH(D3869,{"BJ_zhongyu";"JS_WX_liteer";"JS_CZ_wodefeng"},0)),"")</f>
        <v>江苏利特尔绿色包装股份有限公司</v>
      </c>
      <c r="D3869" s="11" t="str">
        <f>[1]动作!$G3868</f>
        <v>JS_WX_liteer</v>
      </c>
      <c r="E3869" s="11" t="str">
        <f>[1]动作!$D3868</f>
        <v>分系统1BMS8总电压过低一级故障</v>
      </c>
      <c r="F3869" s="11" t="s">
        <v>177</v>
      </c>
      <c r="G3869" s="12">
        <f>[1]动作!$A3868+[1]动作!$B3868</f>
        <v>43210.489131944443</v>
      </c>
      <c r="H3869" s="12"/>
      <c r="I3869" s="11"/>
    </row>
    <row r="3870" spans="1:9" hidden="1" x14ac:dyDescent="0.3">
      <c r="A3870" s="24">
        <v>3868</v>
      </c>
      <c r="B3870" s="11" t="str">
        <f>IFERROR(INDEX({"JSNY-BJ0001-01";"JSNY-JS0022-01";"JSNY-JS0002-01"},MATCH(D3870,{"BJ_zhongyu";"JS_WX_liteer";"JS_CZ_wodefeng"},0)),"")</f>
        <v>JSNY-JS0022-01</v>
      </c>
      <c r="C3870" s="11" t="str">
        <f>IFERROR(INDEX({"北京中裕世纪大酒店";"江苏利特尔绿色包装股份有限公司";"常州市金坛沃德丰电子科技有限公司"},MATCH(D3870,{"BJ_zhongyu";"JS_WX_liteer";"JS_CZ_wodefeng"},0)),"")</f>
        <v>江苏利特尔绿色包装股份有限公司</v>
      </c>
      <c r="D3870" s="11" t="str">
        <f>[1]动作!$G3869</f>
        <v>JS_WX_liteer</v>
      </c>
      <c r="E3870" s="11" t="str">
        <f>[1]动作!$D3869</f>
        <v>分系统1BMS8总电压过低二级故障</v>
      </c>
      <c r="F3870" s="11" t="s">
        <v>177</v>
      </c>
      <c r="G3870" s="12">
        <f>[1]动作!$A3869+[1]动作!$B3869</f>
        <v>43210.489131944443</v>
      </c>
      <c r="H3870" s="12"/>
      <c r="I3870" s="11"/>
    </row>
    <row r="3871" spans="1:9" hidden="1" x14ac:dyDescent="0.3">
      <c r="A3871" s="24">
        <v>3869</v>
      </c>
      <c r="B3871" s="11" t="str">
        <f>IFERROR(INDEX({"JSNY-BJ0001-01";"JSNY-JS0022-01";"JSNY-JS0002-01"},MATCH(D3871,{"BJ_zhongyu";"JS_WX_liteer";"JS_CZ_wodefeng"},0)),"")</f>
        <v>JSNY-JS0022-01</v>
      </c>
      <c r="C3871" s="11" t="str">
        <f>IFERROR(INDEX({"北京中裕世纪大酒店";"江苏利特尔绿色包装股份有限公司";"常州市金坛沃德丰电子科技有限公司"},MATCH(D3871,{"BJ_zhongyu";"JS_WX_liteer";"JS_CZ_wodefeng"},0)),"")</f>
        <v>江苏利特尔绿色包装股份有限公司</v>
      </c>
      <c r="D3871" s="11" t="str">
        <f>[1]动作!$G3870</f>
        <v>JS_WX_liteer</v>
      </c>
      <c r="E3871" s="11" t="str">
        <f>[1]动作!$D3870</f>
        <v>分系统1BMS9总电压过低一级故障</v>
      </c>
      <c r="F3871" s="11" t="s">
        <v>177</v>
      </c>
      <c r="G3871" s="12">
        <f>[1]动作!$A3870+[1]动作!$B3870</f>
        <v>43210.489247685182</v>
      </c>
      <c r="H3871" s="12"/>
      <c r="I3871" s="11"/>
    </row>
    <row r="3872" spans="1:9" hidden="1" x14ac:dyDescent="0.3">
      <c r="A3872" s="24">
        <v>3870</v>
      </c>
      <c r="B3872" s="11" t="str">
        <f>IFERROR(INDEX({"JSNY-BJ0001-01";"JSNY-JS0022-01";"JSNY-JS0002-01"},MATCH(D3872,{"BJ_zhongyu";"JS_WX_liteer";"JS_CZ_wodefeng"},0)),"")</f>
        <v>JSNY-JS0022-01</v>
      </c>
      <c r="C3872" s="11" t="str">
        <f>IFERROR(INDEX({"北京中裕世纪大酒店";"江苏利特尔绿色包装股份有限公司";"常州市金坛沃德丰电子科技有限公司"},MATCH(D3872,{"BJ_zhongyu";"JS_WX_liteer";"JS_CZ_wodefeng"},0)),"")</f>
        <v>江苏利特尔绿色包装股份有限公司</v>
      </c>
      <c r="D3872" s="11" t="str">
        <f>[1]动作!$G3871</f>
        <v>JS_WX_liteer</v>
      </c>
      <c r="E3872" s="11" t="str">
        <f>[1]动作!$D3871</f>
        <v>分系统1BMS9总电压过低二级故障</v>
      </c>
      <c r="F3872" s="11" t="s">
        <v>177</v>
      </c>
      <c r="G3872" s="12">
        <f>[1]动作!$A3871+[1]动作!$B3871</f>
        <v>43210.489247685182</v>
      </c>
      <c r="H3872" s="12"/>
      <c r="I3872" s="11"/>
    </row>
    <row r="3873" spans="1:9" hidden="1" x14ac:dyDescent="0.3">
      <c r="A3873" s="24">
        <v>3871</v>
      </c>
      <c r="B3873" s="11" t="str">
        <f>IFERROR(INDEX({"JSNY-BJ0001-01";"JSNY-JS0022-01";"JSNY-JS0002-01"},MATCH(D3873,{"BJ_zhongyu";"JS_WX_liteer";"JS_CZ_wodefeng"},0)),"")</f>
        <v>JSNY-JS0022-01</v>
      </c>
      <c r="C3873" s="11" t="str">
        <f>IFERROR(INDEX({"北京中裕世纪大酒店";"江苏利特尔绿色包装股份有限公司";"常州市金坛沃德丰电子科技有限公司"},MATCH(D3873,{"BJ_zhongyu";"JS_WX_liteer";"JS_CZ_wodefeng"},0)),"")</f>
        <v>江苏利特尔绿色包装股份有限公司</v>
      </c>
      <c r="D3873" s="11" t="str">
        <f>[1]动作!$G3872</f>
        <v>JS_WX_liteer</v>
      </c>
      <c r="E3873" s="11" t="str">
        <f>[1]动作!$D3872</f>
        <v>分系统1BMS3总电压过低一级故障</v>
      </c>
      <c r="F3873" s="11" t="s">
        <v>177</v>
      </c>
      <c r="G3873" s="12">
        <f>[1]动作!$A3872+[1]动作!$B3872</f>
        <v>43210.489594907405</v>
      </c>
      <c r="H3873" s="12"/>
      <c r="I3873" s="11"/>
    </row>
    <row r="3874" spans="1:9" hidden="1" x14ac:dyDescent="0.3">
      <c r="A3874" s="24">
        <v>3872</v>
      </c>
      <c r="B3874" s="11" t="str">
        <f>IFERROR(INDEX({"JSNY-BJ0001-01";"JSNY-JS0022-01";"JSNY-JS0002-01"},MATCH(D3874,{"BJ_zhongyu";"JS_WX_liteer";"JS_CZ_wodefeng"},0)),"")</f>
        <v>JSNY-JS0022-01</v>
      </c>
      <c r="C3874" s="11" t="str">
        <f>IFERROR(INDEX({"北京中裕世纪大酒店";"江苏利特尔绿色包装股份有限公司";"常州市金坛沃德丰电子科技有限公司"},MATCH(D3874,{"BJ_zhongyu";"JS_WX_liteer";"JS_CZ_wodefeng"},0)),"")</f>
        <v>江苏利特尔绿色包装股份有限公司</v>
      </c>
      <c r="D3874" s="11" t="str">
        <f>[1]动作!$G3873</f>
        <v>JS_WX_liteer</v>
      </c>
      <c r="E3874" s="11" t="str">
        <f>[1]动作!$D3873</f>
        <v>分系统1BMS3总电压过低二级故障</v>
      </c>
      <c r="F3874" s="11" t="s">
        <v>177</v>
      </c>
      <c r="G3874" s="12">
        <f>[1]动作!$A3873+[1]动作!$B3873</f>
        <v>43210.489594907405</v>
      </c>
      <c r="H3874" s="12"/>
      <c r="I3874" s="11"/>
    </row>
    <row r="3875" spans="1:9" hidden="1" x14ac:dyDescent="0.3">
      <c r="A3875" s="24">
        <v>3873</v>
      </c>
      <c r="B3875" s="11" t="str">
        <f>IFERROR(INDEX({"JSNY-BJ0001-01";"JSNY-JS0022-01";"JSNY-JS0002-01"},MATCH(D3875,{"BJ_zhongyu";"JS_WX_liteer";"JS_CZ_wodefeng"},0)),"")</f>
        <v>JSNY-JS0022-01</v>
      </c>
      <c r="C3875" s="11" t="str">
        <f>IFERROR(INDEX({"北京中裕世纪大酒店";"江苏利特尔绿色包装股份有限公司";"常州市金坛沃德丰电子科技有限公司"},MATCH(D3875,{"BJ_zhongyu";"JS_WX_liteer";"JS_CZ_wodefeng"},0)),"")</f>
        <v>江苏利特尔绿色包装股份有限公司</v>
      </c>
      <c r="D3875" s="11" t="str">
        <f>[1]动作!$G3874</f>
        <v>JS_WX_liteer</v>
      </c>
      <c r="E3875" s="11" t="str">
        <f>[1]动作!$D3874</f>
        <v>分系统1BMS1总电压过低一级故障</v>
      </c>
      <c r="F3875" s="11" t="s">
        <v>177</v>
      </c>
      <c r="G3875" s="12">
        <f>[1]动作!$A3874+[1]动作!$B3874</f>
        <v>43210.489884259259</v>
      </c>
      <c r="H3875" s="12"/>
      <c r="I3875" s="11"/>
    </row>
    <row r="3876" spans="1:9" hidden="1" x14ac:dyDescent="0.3">
      <c r="A3876" s="24">
        <v>3874</v>
      </c>
      <c r="B3876" s="11" t="str">
        <f>IFERROR(INDEX({"JSNY-BJ0001-01";"JSNY-JS0022-01";"JSNY-JS0002-01"},MATCH(D3876,{"BJ_zhongyu";"JS_WX_liteer";"JS_CZ_wodefeng"},0)),"")</f>
        <v>JSNY-JS0022-01</v>
      </c>
      <c r="C3876" s="11" t="str">
        <f>IFERROR(INDEX({"北京中裕世纪大酒店";"江苏利特尔绿色包装股份有限公司";"常州市金坛沃德丰电子科技有限公司"},MATCH(D3876,{"BJ_zhongyu";"JS_WX_liteer";"JS_CZ_wodefeng"},0)),"")</f>
        <v>江苏利特尔绿色包装股份有限公司</v>
      </c>
      <c r="D3876" s="11" t="str">
        <f>[1]动作!$G3875</f>
        <v>JS_WX_liteer</v>
      </c>
      <c r="E3876" s="11" t="str">
        <f>[1]动作!$D3875</f>
        <v>分系统1BMS1总电压过低二级故障</v>
      </c>
      <c r="F3876" s="11" t="s">
        <v>177</v>
      </c>
      <c r="G3876" s="12">
        <f>[1]动作!$A3875+[1]动作!$B3875</f>
        <v>43210.489884259259</v>
      </c>
      <c r="H3876" s="12"/>
      <c r="I3876" s="11"/>
    </row>
    <row r="3877" spans="1:9" hidden="1" x14ac:dyDescent="0.3">
      <c r="A3877" s="24">
        <v>3875</v>
      </c>
      <c r="B3877" s="11" t="str">
        <f>IFERROR(INDEX({"JSNY-BJ0001-01";"JSNY-JS0022-01";"JSNY-JS0002-01"},MATCH(D3877,{"BJ_zhongyu";"JS_WX_liteer";"JS_CZ_wodefeng"},0)),"")</f>
        <v>JSNY-JS0022-01</v>
      </c>
      <c r="C3877" s="11" t="str">
        <f>IFERROR(INDEX({"北京中裕世纪大酒店";"江苏利特尔绿色包装股份有限公司";"常州市金坛沃德丰电子科技有限公司"},MATCH(D3877,{"BJ_zhongyu";"JS_WX_liteer";"JS_CZ_wodefeng"},0)),"")</f>
        <v>江苏利特尔绿色包装股份有限公司</v>
      </c>
      <c r="D3877" s="11" t="str">
        <f>[1]动作!$G3876</f>
        <v>JS_WX_liteer</v>
      </c>
      <c r="E3877" s="11" t="str">
        <f>[1]动作!$D3876</f>
        <v>分系统1BMS4总电压过低一级故障</v>
      </c>
      <c r="F3877" s="11" t="s">
        <v>177</v>
      </c>
      <c r="G3877" s="12">
        <f>[1]动作!$A3876+[1]动作!$B3876</f>
        <v>43210.489953703705</v>
      </c>
      <c r="H3877" s="12"/>
      <c r="I3877" s="11"/>
    </row>
    <row r="3878" spans="1:9" hidden="1" x14ac:dyDescent="0.3">
      <c r="A3878" s="24">
        <v>3876</v>
      </c>
      <c r="B3878" s="11" t="str">
        <f>IFERROR(INDEX({"JSNY-BJ0001-01";"JSNY-JS0022-01";"JSNY-JS0002-01"},MATCH(D3878,{"BJ_zhongyu";"JS_WX_liteer";"JS_CZ_wodefeng"},0)),"")</f>
        <v>JSNY-JS0022-01</v>
      </c>
      <c r="C3878" s="11" t="str">
        <f>IFERROR(INDEX({"北京中裕世纪大酒店";"江苏利特尔绿色包装股份有限公司";"常州市金坛沃德丰电子科技有限公司"},MATCH(D3878,{"BJ_zhongyu";"JS_WX_liteer";"JS_CZ_wodefeng"},0)),"")</f>
        <v>江苏利特尔绿色包装股份有限公司</v>
      </c>
      <c r="D3878" s="11" t="str">
        <f>[1]动作!$G3877</f>
        <v>JS_WX_liteer</v>
      </c>
      <c r="E3878" s="11" t="str">
        <f>[1]动作!$D3877</f>
        <v>分系统1BMS4总电压过低二级故障</v>
      </c>
      <c r="F3878" s="11" t="s">
        <v>177</v>
      </c>
      <c r="G3878" s="12">
        <f>[1]动作!$A3877+[1]动作!$B3877</f>
        <v>43210.489953703705</v>
      </c>
      <c r="H3878" s="12"/>
      <c r="I3878" s="11"/>
    </row>
    <row r="3879" spans="1:9" hidden="1" x14ac:dyDescent="0.3">
      <c r="A3879" s="24">
        <v>3877</v>
      </c>
      <c r="B3879" s="11" t="str">
        <f>IFERROR(INDEX({"JSNY-BJ0001-01";"JSNY-JS0022-01";"JSNY-JS0002-01"},MATCH(D3879,{"BJ_zhongyu";"JS_WX_liteer";"JS_CZ_wodefeng"},0)),"")</f>
        <v>JSNY-JS0022-01</v>
      </c>
      <c r="C3879" s="11" t="str">
        <f>IFERROR(INDEX({"北京中裕世纪大酒店";"江苏利特尔绿色包装股份有限公司";"常州市金坛沃德丰电子科技有限公司"},MATCH(D3879,{"BJ_zhongyu";"JS_WX_liteer";"JS_CZ_wodefeng"},0)),"")</f>
        <v>江苏利特尔绿色包装股份有限公司</v>
      </c>
      <c r="D3879" s="11" t="str">
        <f>[1]动作!$G3878</f>
        <v>JS_WX_liteer</v>
      </c>
      <c r="E3879" s="11" t="str">
        <f>[1]动作!$D3878</f>
        <v>分系统1BMS2总电压过低一级故障</v>
      </c>
      <c r="F3879" s="11" t="s">
        <v>177</v>
      </c>
      <c r="G3879" s="12">
        <f>[1]动作!$A3878+[1]动作!$B3878</f>
        <v>43210.490300925929</v>
      </c>
      <c r="H3879" s="12"/>
      <c r="I3879" s="11"/>
    </row>
    <row r="3880" spans="1:9" hidden="1" x14ac:dyDescent="0.3">
      <c r="A3880" s="24">
        <v>3878</v>
      </c>
      <c r="B3880" s="11" t="str">
        <f>IFERROR(INDEX({"JSNY-BJ0001-01";"JSNY-JS0022-01";"JSNY-JS0002-01"},MATCH(D3880,{"BJ_zhongyu";"JS_WX_liteer";"JS_CZ_wodefeng"},0)),"")</f>
        <v>JSNY-JS0022-01</v>
      </c>
      <c r="C3880" s="11" t="str">
        <f>IFERROR(INDEX({"北京中裕世纪大酒店";"江苏利特尔绿色包装股份有限公司";"常州市金坛沃德丰电子科技有限公司"},MATCH(D3880,{"BJ_zhongyu";"JS_WX_liteer";"JS_CZ_wodefeng"},0)),"")</f>
        <v>江苏利特尔绿色包装股份有限公司</v>
      </c>
      <c r="D3880" s="11" t="str">
        <f>[1]动作!$G3879</f>
        <v>JS_WX_liteer</v>
      </c>
      <c r="E3880" s="11" t="str">
        <f>[1]动作!$D3879</f>
        <v>分系统1BMS2总电压过低二级故障</v>
      </c>
      <c r="F3880" s="11" t="s">
        <v>177</v>
      </c>
      <c r="G3880" s="12">
        <f>[1]动作!$A3879+[1]动作!$B3879</f>
        <v>43210.490300925929</v>
      </c>
      <c r="H3880" s="12"/>
      <c r="I3880" s="11"/>
    </row>
    <row r="3881" spans="1:9" hidden="1" x14ac:dyDescent="0.3">
      <c r="A3881" s="24">
        <v>3879</v>
      </c>
      <c r="B3881" s="11" t="str">
        <f>IFERROR(INDEX({"JSNY-BJ0001-01";"JSNY-JS0022-01";"JSNY-JS0002-01"},MATCH(D3881,{"BJ_zhongyu";"JS_WX_liteer";"JS_CZ_wodefeng"},0)),"")</f>
        <v>JSNY-JS0022-01</v>
      </c>
      <c r="C3881" s="11" t="str">
        <f>IFERROR(INDEX({"北京中裕世纪大酒店";"江苏利特尔绿色包装股份有限公司";"常州市金坛沃德丰电子科技有限公司"},MATCH(D3881,{"BJ_zhongyu";"JS_WX_liteer";"JS_CZ_wodefeng"},0)),"")</f>
        <v>江苏利特尔绿色包装股份有限公司</v>
      </c>
      <c r="D3881" s="11" t="str">
        <f>[1]动作!$G3880</f>
        <v>JS_WX_liteer</v>
      </c>
      <c r="E3881" s="11" t="str">
        <f>[1]动作!$D3880</f>
        <v>分系统1BMS7总电压过低一级故障</v>
      </c>
      <c r="F3881" s="11" t="s">
        <v>177</v>
      </c>
      <c r="G3881" s="12">
        <f>[1]动作!$A3880+[1]动作!$B3880</f>
        <v>43210.490347222221</v>
      </c>
      <c r="H3881" s="12"/>
      <c r="I3881" s="11"/>
    </row>
    <row r="3882" spans="1:9" hidden="1" x14ac:dyDescent="0.3">
      <c r="A3882" s="24">
        <v>3880</v>
      </c>
      <c r="B3882" s="11" t="str">
        <f>IFERROR(INDEX({"JSNY-BJ0001-01";"JSNY-JS0022-01";"JSNY-JS0002-01"},MATCH(D3882,{"BJ_zhongyu";"JS_WX_liteer";"JS_CZ_wodefeng"},0)),"")</f>
        <v>JSNY-JS0022-01</v>
      </c>
      <c r="C3882" s="11" t="str">
        <f>IFERROR(INDEX({"北京中裕世纪大酒店";"江苏利特尔绿色包装股份有限公司";"常州市金坛沃德丰电子科技有限公司"},MATCH(D3882,{"BJ_zhongyu";"JS_WX_liteer";"JS_CZ_wodefeng"},0)),"")</f>
        <v>江苏利特尔绿色包装股份有限公司</v>
      </c>
      <c r="D3882" s="11" t="str">
        <f>[1]动作!$G3881</f>
        <v>JS_WX_liteer</v>
      </c>
      <c r="E3882" s="11" t="str">
        <f>[1]动作!$D3881</f>
        <v>分系统1BMS7总电压过低二级故障</v>
      </c>
      <c r="F3882" s="11" t="s">
        <v>177</v>
      </c>
      <c r="G3882" s="12">
        <f>[1]动作!$A3881+[1]动作!$B3881</f>
        <v>43210.490347222221</v>
      </c>
      <c r="H3882" s="12"/>
      <c r="I3882" s="11"/>
    </row>
    <row r="3883" spans="1:9" hidden="1" x14ac:dyDescent="0.3">
      <c r="A3883" s="24">
        <v>3881</v>
      </c>
      <c r="B3883" s="11" t="str">
        <f>IFERROR(INDEX({"JSNY-BJ0001-01";"JSNY-JS0022-01";"JSNY-JS0002-01"},MATCH(D3883,{"BJ_zhongyu";"JS_WX_liteer";"JS_CZ_wodefeng"},0)),"")</f>
        <v>JSNY-JS0022-01</v>
      </c>
      <c r="C3883" s="11" t="str">
        <f>IFERROR(INDEX({"北京中裕世纪大酒店";"江苏利特尔绿色包装股份有限公司";"常州市金坛沃德丰电子科技有限公司"},MATCH(D3883,{"BJ_zhongyu";"JS_WX_liteer";"JS_CZ_wodefeng"},0)),"")</f>
        <v>江苏利特尔绿色包装股份有限公司</v>
      </c>
      <c r="D3883" s="11" t="str">
        <f>[1]动作!$G3882</f>
        <v>JS_WX_liteer</v>
      </c>
      <c r="E3883" s="11" t="str">
        <f>[1]动作!$D3882</f>
        <v>分系统1BMS5总电压过低一级故障</v>
      </c>
      <c r="F3883" s="11" t="s">
        <v>177</v>
      </c>
      <c r="G3883" s="12">
        <f>[1]动作!$A3882+[1]动作!$B3882</f>
        <v>43210.490416666667</v>
      </c>
      <c r="H3883" s="12"/>
      <c r="I3883" s="11"/>
    </row>
    <row r="3884" spans="1:9" hidden="1" x14ac:dyDescent="0.3">
      <c r="A3884" s="24">
        <v>3882</v>
      </c>
      <c r="B3884" s="11" t="str">
        <f>IFERROR(INDEX({"JSNY-BJ0001-01";"JSNY-JS0022-01";"JSNY-JS0002-01"},MATCH(D3884,{"BJ_zhongyu";"JS_WX_liteer";"JS_CZ_wodefeng"},0)),"")</f>
        <v>JSNY-JS0022-01</v>
      </c>
      <c r="C3884" s="11" t="str">
        <f>IFERROR(INDEX({"北京中裕世纪大酒店";"江苏利特尔绿色包装股份有限公司";"常州市金坛沃德丰电子科技有限公司"},MATCH(D3884,{"BJ_zhongyu";"JS_WX_liteer";"JS_CZ_wodefeng"},0)),"")</f>
        <v>江苏利特尔绿色包装股份有限公司</v>
      </c>
      <c r="D3884" s="11" t="str">
        <f>[1]动作!$G3883</f>
        <v>JS_WX_liteer</v>
      </c>
      <c r="E3884" s="11" t="str">
        <f>[1]动作!$D3883</f>
        <v>分系统1BMS5总电压过低二级故障</v>
      </c>
      <c r="F3884" s="11" t="s">
        <v>177</v>
      </c>
      <c r="G3884" s="12">
        <f>[1]动作!$A3883+[1]动作!$B3883</f>
        <v>43210.490416666667</v>
      </c>
      <c r="H3884" s="12"/>
      <c r="I3884" s="11"/>
    </row>
    <row r="3885" spans="1:9" hidden="1" x14ac:dyDescent="0.3">
      <c r="A3885" s="24">
        <v>3883</v>
      </c>
      <c r="B3885" s="11" t="str">
        <f>IFERROR(INDEX({"JSNY-BJ0001-01";"JSNY-JS0022-01";"JSNY-JS0002-01"},MATCH(D3885,{"BJ_zhongyu";"JS_WX_liteer";"JS_CZ_wodefeng"},0)),"")</f>
        <v>JSNY-JS0022-01</v>
      </c>
      <c r="C3885" s="11" t="str">
        <f>IFERROR(INDEX({"北京中裕世纪大酒店";"江苏利特尔绿色包装股份有限公司";"常州市金坛沃德丰电子科技有限公司"},MATCH(D3885,{"BJ_zhongyu";"JS_WX_liteer";"JS_CZ_wodefeng"},0)),"")</f>
        <v>江苏利特尔绿色包装股份有限公司</v>
      </c>
      <c r="D3885" s="11" t="str">
        <f>[1]动作!$G3884</f>
        <v>JS_WX_liteer</v>
      </c>
      <c r="E3885" s="11" t="str">
        <f>[1]动作!$D3884</f>
        <v>分系统1BMS6总电压过低一级故障</v>
      </c>
      <c r="F3885" s="11" t="s">
        <v>177</v>
      </c>
      <c r="G3885" s="12">
        <f>[1]动作!$A3884+[1]动作!$B3884</f>
        <v>43210.490520833337</v>
      </c>
      <c r="H3885" s="12"/>
      <c r="I3885" s="11"/>
    </row>
    <row r="3886" spans="1:9" hidden="1" x14ac:dyDescent="0.3">
      <c r="A3886" s="24">
        <v>3884</v>
      </c>
      <c r="B3886" s="11" t="str">
        <f>IFERROR(INDEX({"JSNY-BJ0001-01";"JSNY-JS0022-01";"JSNY-JS0002-01"},MATCH(D3886,{"BJ_zhongyu";"JS_WX_liteer";"JS_CZ_wodefeng"},0)),"")</f>
        <v>JSNY-JS0022-01</v>
      </c>
      <c r="C3886" s="11" t="str">
        <f>IFERROR(INDEX({"北京中裕世纪大酒店";"江苏利特尔绿色包装股份有限公司";"常州市金坛沃德丰电子科技有限公司"},MATCH(D3886,{"BJ_zhongyu";"JS_WX_liteer";"JS_CZ_wodefeng"},0)),"")</f>
        <v>江苏利特尔绿色包装股份有限公司</v>
      </c>
      <c r="D3886" s="11" t="str">
        <f>[1]动作!$G3885</f>
        <v>JS_WX_liteer</v>
      </c>
      <c r="E3886" s="11" t="str">
        <f>[1]动作!$D3885</f>
        <v>分系统1BMS6总电压过低二级故障</v>
      </c>
      <c r="F3886" s="11" t="s">
        <v>177</v>
      </c>
      <c r="G3886" s="12">
        <f>[1]动作!$A3885+[1]动作!$B3885</f>
        <v>43210.490520833337</v>
      </c>
      <c r="H3886" s="12"/>
      <c r="I3886" s="11"/>
    </row>
    <row r="3887" spans="1:9" hidden="1" x14ac:dyDescent="0.3">
      <c r="A3887" s="24">
        <v>3885</v>
      </c>
      <c r="B3887" s="11" t="str">
        <f>IFERROR(INDEX({"JSNY-BJ0001-01";"JSNY-JS0022-01";"JSNY-JS0002-01"},MATCH(D3887,{"BJ_zhongyu";"JS_WX_liteer";"JS_CZ_wodefeng"},0)),"")</f>
        <v>JSNY-JS0022-01</v>
      </c>
      <c r="C3887" s="11" t="str">
        <f>IFERROR(INDEX({"北京中裕世纪大酒店";"江苏利特尔绿色包装股份有限公司";"常州市金坛沃德丰电子科技有限公司"},MATCH(D3887,{"BJ_zhongyu";"JS_WX_liteer";"JS_CZ_wodefeng"},0)),"")</f>
        <v>江苏利特尔绿色包装股份有限公司</v>
      </c>
      <c r="D3887" s="11" t="str">
        <f>[1]动作!$G3886</f>
        <v>JS_WX_liteer</v>
      </c>
      <c r="E3887" s="11" t="str">
        <f>[1]动作!$D3886</f>
        <v>分系统1BMS3SOC过低一级故障</v>
      </c>
      <c r="F3887" s="11" t="s">
        <v>177</v>
      </c>
      <c r="G3887" s="12">
        <f>[1]动作!$A3886+[1]动作!$B3886</f>
        <v>43210.496782407405</v>
      </c>
      <c r="H3887" s="12"/>
      <c r="I3887" s="11"/>
    </row>
    <row r="3888" spans="1:9" hidden="1" x14ac:dyDescent="0.3">
      <c r="A3888" s="24">
        <v>3886</v>
      </c>
      <c r="B3888" s="11" t="str">
        <f>IFERROR(INDEX({"JSNY-BJ0001-01";"JSNY-JS0022-01";"JSNY-JS0002-01"},MATCH(D3888,{"BJ_zhongyu";"JS_WX_liteer";"JS_CZ_wodefeng"},0)),"")</f>
        <v>JSNY-JS0022-01</v>
      </c>
      <c r="C3888" s="11" t="str">
        <f>IFERROR(INDEX({"北京中裕世纪大酒店";"江苏利特尔绿色包装股份有限公司";"常州市金坛沃德丰电子科技有限公司"},MATCH(D3888,{"BJ_zhongyu";"JS_WX_liteer";"JS_CZ_wodefeng"},0)),"")</f>
        <v>江苏利特尔绿色包装股份有限公司</v>
      </c>
      <c r="D3888" s="11" t="str">
        <f>[1]动作!$G3887</f>
        <v>JS_WX_liteer</v>
      </c>
      <c r="E3888" s="11" t="str">
        <f>[1]动作!$D3887</f>
        <v>分系统1BMS3SOC过低二级故障</v>
      </c>
      <c r="F3888" s="11" t="s">
        <v>177</v>
      </c>
      <c r="G3888" s="12">
        <f>[1]动作!$A3887+[1]动作!$B3887</f>
        <v>43210.496782407405</v>
      </c>
      <c r="H3888" s="12"/>
      <c r="I3888" s="11"/>
    </row>
    <row r="3889" spans="1:9" hidden="1" x14ac:dyDescent="0.3">
      <c r="A3889" s="24">
        <v>3887</v>
      </c>
      <c r="B3889" s="11" t="str">
        <f>IFERROR(INDEX({"JSNY-BJ0001-01";"JSNY-JS0022-01";"JSNY-JS0002-01"},MATCH(D3889,{"BJ_zhongyu";"JS_WX_liteer";"JS_CZ_wodefeng"},0)),"")</f>
        <v>JSNY-JS0022-01</v>
      </c>
      <c r="C3889" s="11" t="str">
        <f>IFERROR(INDEX({"北京中裕世纪大酒店";"江苏利特尔绿色包装股份有限公司";"常州市金坛沃德丰电子科技有限公司"},MATCH(D3889,{"BJ_zhongyu";"JS_WX_liteer";"JS_CZ_wodefeng"},0)),"")</f>
        <v>江苏利特尔绿色包装股份有限公司</v>
      </c>
      <c r="D3889" s="11" t="str">
        <f>[1]动作!$G3888</f>
        <v>JS_WX_liteer</v>
      </c>
      <c r="E3889" s="11" t="str">
        <f>[1]动作!$D3888</f>
        <v>分系统1BMS4SOC过低一级故障</v>
      </c>
      <c r="F3889" s="11" t="s">
        <v>177</v>
      </c>
      <c r="G3889" s="12">
        <f>[1]动作!$A3888+[1]动作!$B3888</f>
        <v>43210.498819444445</v>
      </c>
      <c r="H3889" s="12"/>
      <c r="I3889" s="11"/>
    </row>
    <row r="3890" spans="1:9" hidden="1" x14ac:dyDescent="0.3">
      <c r="A3890" s="24">
        <v>3888</v>
      </c>
      <c r="B3890" s="11" t="str">
        <f>IFERROR(INDEX({"JSNY-BJ0001-01";"JSNY-JS0022-01";"JSNY-JS0002-01"},MATCH(D3890,{"BJ_zhongyu";"JS_WX_liteer";"JS_CZ_wodefeng"},0)),"")</f>
        <v>JSNY-JS0022-01</v>
      </c>
      <c r="C3890" s="11" t="str">
        <f>IFERROR(INDEX({"北京中裕世纪大酒店";"江苏利特尔绿色包装股份有限公司";"常州市金坛沃德丰电子科技有限公司"},MATCH(D3890,{"BJ_zhongyu";"JS_WX_liteer";"JS_CZ_wodefeng"},0)),"")</f>
        <v>江苏利特尔绿色包装股份有限公司</v>
      </c>
      <c r="D3890" s="11" t="str">
        <f>[1]动作!$G3889</f>
        <v>JS_WX_liteer</v>
      </c>
      <c r="E3890" s="11" t="str">
        <f>[1]动作!$D3889</f>
        <v>分系统1BMS4SOC过低二级故障</v>
      </c>
      <c r="F3890" s="11" t="s">
        <v>177</v>
      </c>
      <c r="G3890" s="12">
        <f>[1]动作!$A3889+[1]动作!$B3889</f>
        <v>43210.498819444445</v>
      </c>
      <c r="H3890" s="12"/>
      <c r="I3890" s="11"/>
    </row>
    <row r="3891" spans="1:9" hidden="1" x14ac:dyDescent="0.3">
      <c r="A3891" s="24">
        <v>3889</v>
      </c>
      <c r="B3891" s="11" t="str">
        <f>IFERROR(INDEX({"JSNY-BJ0001-01";"JSNY-JS0022-01";"JSNY-JS0002-01"},MATCH(D3891,{"BJ_zhongyu";"JS_WX_liteer";"JS_CZ_wodefeng"},0)),"")</f>
        <v>JSNY-JS0022-01</v>
      </c>
      <c r="C3891" s="11" t="str">
        <f>IFERROR(INDEX({"北京中裕世纪大酒店";"江苏利特尔绿色包装股份有限公司";"常州市金坛沃德丰电子科技有限公司"},MATCH(D3891,{"BJ_zhongyu";"JS_WX_liteer";"JS_CZ_wodefeng"},0)),"")</f>
        <v>江苏利特尔绿色包装股份有限公司</v>
      </c>
      <c r="D3891" s="11" t="str">
        <f>[1]动作!$G3890</f>
        <v>JS_WX_liteer</v>
      </c>
      <c r="E3891" s="11" t="str">
        <f>[1]动作!$D3890</f>
        <v>分系统1BMS8单体电压过低一级故障</v>
      </c>
      <c r="F3891" s="11" t="s">
        <v>177</v>
      </c>
      <c r="G3891" s="12">
        <f>[1]动作!$A3890+[1]动作!$B3890</f>
        <v>43210.499097222222</v>
      </c>
      <c r="H3891" s="12"/>
      <c r="I3891" s="11"/>
    </row>
    <row r="3892" spans="1:9" hidden="1" x14ac:dyDescent="0.3">
      <c r="A3892" s="24">
        <v>3890</v>
      </c>
      <c r="B3892" s="11" t="str">
        <f>IFERROR(INDEX({"JSNY-BJ0001-01";"JSNY-JS0022-01";"JSNY-JS0002-01"},MATCH(D3892,{"BJ_zhongyu";"JS_WX_liteer";"JS_CZ_wodefeng"},0)),"")</f>
        <v>JSNY-JS0022-01</v>
      </c>
      <c r="C3892" s="11" t="str">
        <f>IFERROR(INDEX({"北京中裕世纪大酒店";"江苏利特尔绿色包装股份有限公司";"常州市金坛沃德丰电子科技有限公司"},MATCH(D3892,{"BJ_zhongyu";"JS_WX_liteer";"JS_CZ_wodefeng"},0)),"")</f>
        <v>江苏利特尔绿色包装股份有限公司</v>
      </c>
      <c r="D3892" s="11" t="str">
        <f>[1]动作!$G3891</f>
        <v>JS_WX_liteer</v>
      </c>
      <c r="E3892" s="11" t="str">
        <f>[1]动作!$D3891</f>
        <v>分系统1BMS8单体电压过低二级故障</v>
      </c>
      <c r="F3892" s="11" t="s">
        <v>177</v>
      </c>
      <c r="G3892" s="12">
        <f>[1]动作!$A3891+[1]动作!$B3891</f>
        <v>43210.499097222222</v>
      </c>
      <c r="H3892" s="12"/>
      <c r="I3892" s="11"/>
    </row>
    <row r="3893" spans="1:9" hidden="1" x14ac:dyDescent="0.3">
      <c r="A3893" s="24">
        <v>3891</v>
      </c>
      <c r="B3893" s="11" t="str">
        <f>IFERROR(INDEX({"JSNY-BJ0001-01";"JSNY-JS0022-01";"JSNY-JS0002-01"},MATCH(D3893,{"BJ_zhongyu";"JS_WX_liteer";"JS_CZ_wodefeng"},0)),"")</f>
        <v>JSNY-JS0022-01</v>
      </c>
      <c r="C3893" s="11" t="str">
        <f>IFERROR(INDEX({"北京中裕世纪大酒店";"江苏利特尔绿色包装股份有限公司";"常州市金坛沃德丰电子科技有限公司"},MATCH(D3893,{"BJ_zhongyu";"JS_WX_liteer";"JS_CZ_wodefeng"},0)),"")</f>
        <v>江苏利特尔绿色包装股份有限公司</v>
      </c>
      <c r="D3893" s="11" t="str">
        <f>[1]动作!$G3892</f>
        <v>JS_WX_liteer</v>
      </c>
      <c r="E3893" s="11" t="str">
        <f>[1]动作!$D3892</f>
        <v>分系统1BMS9单体电压过低一级故障</v>
      </c>
      <c r="F3893" s="11" t="s">
        <v>177</v>
      </c>
      <c r="G3893" s="12">
        <f>[1]动作!$A3892+[1]动作!$B3892</f>
        <v>43210.499560185184</v>
      </c>
      <c r="H3893" s="12"/>
      <c r="I3893" s="11"/>
    </row>
    <row r="3894" spans="1:9" hidden="1" x14ac:dyDescent="0.3">
      <c r="A3894" s="24">
        <v>3892</v>
      </c>
      <c r="B3894" s="11" t="str">
        <f>IFERROR(INDEX({"JSNY-BJ0001-01";"JSNY-JS0022-01";"JSNY-JS0002-01"},MATCH(D3894,{"BJ_zhongyu";"JS_WX_liteer";"JS_CZ_wodefeng"},0)),"")</f>
        <v>JSNY-JS0022-01</v>
      </c>
      <c r="C3894" s="11" t="str">
        <f>IFERROR(INDEX({"北京中裕世纪大酒店";"江苏利特尔绿色包装股份有限公司";"常州市金坛沃德丰电子科技有限公司"},MATCH(D3894,{"BJ_zhongyu";"JS_WX_liteer";"JS_CZ_wodefeng"},0)),"")</f>
        <v>江苏利特尔绿色包装股份有限公司</v>
      </c>
      <c r="D3894" s="11" t="str">
        <f>[1]动作!$G3893</f>
        <v>JS_WX_liteer</v>
      </c>
      <c r="E3894" s="11" t="str">
        <f>[1]动作!$D3893</f>
        <v>分系统1BMS9单体电压过低二级故障</v>
      </c>
      <c r="F3894" s="11" t="s">
        <v>177</v>
      </c>
      <c r="G3894" s="12">
        <f>[1]动作!$A3893+[1]动作!$B3893</f>
        <v>43210.499560185184</v>
      </c>
      <c r="H3894" s="12"/>
      <c r="I3894" s="11"/>
    </row>
    <row r="3895" spans="1:9" hidden="1" x14ac:dyDescent="0.3">
      <c r="A3895" s="24">
        <v>3893</v>
      </c>
      <c r="B3895" s="11" t="str">
        <f>IFERROR(INDEX({"JSNY-BJ0001-01";"JSNY-JS0022-01";"JSNY-JS0002-01"},MATCH(D3895,{"BJ_zhongyu";"JS_WX_liteer";"JS_CZ_wodefeng"},0)),"")</f>
        <v>JSNY-JS0022-01</v>
      </c>
      <c r="C3895" s="11" t="str">
        <f>IFERROR(INDEX({"北京中裕世纪大酒店";"江苏利特尔绿色包装股份有限公司";"常州市金坛沃德丰电子科技有限公司"},MATCH(D3895,{"BJ_zhongyu";"JS_WX_liteer";"JS_CZ_wodefeng"},0)),"")</f>
        <v>江苏利特尔绿色包装股份有限公司</v>
      </c>
      <c r="D3895" s="11" t="str">
        <f>[1]动作!$G3894</f>
        <v>JS_WX_liteer</v>
      </c>
      <c r="E3895" s="11" t="str">
        <f>[1]动作!$D3894</f>
        <v>分系统1BMS2SOC过低一级故障</v>
      </c>
      <c r="F3895" s="11" t="s">
        <v>177</v>
      </c>
      <c r="G3895" s="12">
        <f>[1]动作!$A3894+[1]动作!$B3894</f>
        <v>43210.499675925923</v>
      </c>
      <c r="H3895" s="12"/>
      <c r="I3895" s="11"/>
    </row>
    <row r="3896" spans="1:9" hidden="1" x14ac:dyDescent="0.3">
      <c r="A3896" s="24">
        <v>3894</v>
      </c>
      <c r="B3896" s="11" t="str">
        <f>IFERROR(INDEX({"JSNY-BJ0001-01";"JSNY-JS0022-01";"JSNY-JS0002-01"},MATCH(D3896,{"BJ_zhongyu";"JS_WX_liteer";"JS_CZ_wodefeng"},0)),"")</f>
        <v>JSNY-JS0022-01</v>
      </c>
      <c r="C3896" s="11" t="str">
        <f>IFERROR(INDEX({"北京中裕世纪大酒店";"江苏利特尔绿色包装股份有限公司";"常州市金坛沃德丰电子科技有限公司"},MATCH(D3896,{"BJ_zhongyu";"JS_WX_liteer";"JS_CZ_wodefeng"},0)),"")</f>
        <v>江苏利特尔绿色包装股份有限公司</v>
      </c>
      <c r="D3896" s="11" t="str">
        <f>[1]动作!$G3895</f>
        <v>JS_WX_liteer</v>
      </c>
      <c r="E3896" s="11" t="str">
        <f>[1]动作!$D3895</f>
        <v>分系统1BMS2SOC过低二级故障</v>
      </c>
      <c r="F3896" s="11" t="s">
        <v>177</v>
      </c>
      <c r="G3896" s="12">
        <f>[1]动作!$A3895+[1]动作!$B3895</f>
        <v>43210.499675925923</v>
      </c>
      <c r="H3896" s="12"/>
      <c r="I3896" s="11"/>
    </row>
    <row r="3897" spans="1:9" hidden="1" x14ac:dyDescent="0.3">
      <c r="A3897" s="24">
        <v>3895</v>
      </c>
      <c r="B3897" s="11" t="str">
        <f>IFERROR(INDEX({"JSNY-BJ0001-01";"JSNY-JS0022-01";"JSNY-JS0002-01"},MATCH(D3897,{"BJ_zhongyu";"JS_WX_liteer";"JS_CZ_wodefeng"},0)),"")</f>
        <v>JSNY-JS0022-01</v>
      </c>
      <c r="C3897" s="11" t="str">
        <f>IFERROR(INDEX({"北京中裕世纪大酒店";"江苏利特尔绿色包装股份有限公司";"常州市金坛沃德丰电子科技有限公司"},MATCH(D3897,{"BJ_zhongyu";"JS_WX_liteer";"JS_CZ_wodefeng"},0)),"")</f>
        <v>江苏利特尔绿色包装股份有限公司</v>
      </c>
      <c r="D3897" s="11" t="str">
        <f>[1]动作!$G3896</f>
        <v>JS_WX_liteer</v>
      </c>
      <c r="E3897" s="11" t="str">
        <f>[1]动作!$D3896</f>
        <v>分系统1BMS8SOC过低一级故障</v>
      </c>
      <c r="F3897" s="11" t="s">
        <v>177</v>
      </c>
      <c r="G3897" s="12">
        <f>[1]动作!$A3896+[1]动作!$B3896</f>
        <v>43210.499791666669</v>
      </c>
      <c r="H3897" s="12"/>
      <c r="I3897" s="11"/>
    </row>
    <row r="3898" spans="1:9" hidden="1" x14ac:dyDescent="0.3">
      <c r="A3898" s="24">
        <v>3896</v>
      </c>
      <c r="B3898" s="11" t="str">
        <f>IFERROR(INDEX({"JSNY-BJ0001-01";"JSNY-JS0022-01";"JSNY-JS0002-01"},MATCH(D3898,{"BJ_zhongyu";"JS_WX_liteer";"JS_CZ_wodefeng"},0)),"")</f>
        <v>JSNY-JS0022-01</v>
      </c>
      <c r="C3898" s="11" t="str">
        <f>IFERROR(INDEX({"北京中裕世纪大酒店";"江苏利特尔绿色包装股份有限公司";"常州市金坛沃德丰电子科技有限公司"},MATCH(D3898,{"BJ_zhongyu";"JS_WX_liteer";"JS_CZ_wodefeng"},0)),"")</f>
        <v>江苏利特尔绿色包装股份有限公司</v>
      </c>
      <c r="D3898" s="11" t="str">
        <f>[1]动作!$G3897</f>
        <v>JS_WX_liteer</v>
      </c>
      <c r="E3898" s="11" t="str">
        <f>[1]动作!$D3897</f>
        <v>分系统1BMS8SOC过低二级故障</v>
      </c>
      <c r="F3898" s="11" t="s">
        <v>177</v>
      </c>
      <c r="G3898" s="12">
        <f>[1]动作!$A3897+[1]动作!$B3897</f>
        <v>43210.499791666669</v>
      </c>
      <c r="H3898" s="12"/>
      <c r="I3898" s="11"/>
    </row>
    <row r="3899" spans="1:9" hidden="1" x14ac:dyDescent="0.3">
      <c r="A3899" s="24">
        <v>3897</v>
      </c>
      <c r="B3899" s="11" t="str">
        <f>IFERROR(INDEX({"JSNY-BJ0001-01";"JSNY-JS0022-01";"JSNY-JS0002-01"},MATCH(D3899,{"BJ_zhongyu";"JS_WX_liteer";"JS_CZ_wodefeng"},0)),"")</f>
        <v>JSNY-BJ0001-01</v>
      </c>
      <c r="C3899" s="11" t="str">
        <f>IFERROR(INDEX({"北京中裕世纪大酒店";"江苏利特尔绿色包装股份有限公司";"常州市金坛沃德丰电子科技有限公司"},MATCH(D3899,{"BJ_zhongyu";"JS_WX_liteer";"JS_CZ_wodefeng"},0)),"")</f>
        <v>北京中裕世纪大酒店</v>
      </c>
      <c r="D3899" s="11" t="str">
        <f>[1]动作!$G3898</f>
        <v>BJ_zhongyu</v>
      </c>
      <c r="E3899" s="11" t="str">
        <f>[1]动作!$D3898</f>
        <v>分系统4告警状态</v>
      </c>
      <c r="F3899" s="11" t="s">
        <v>178</v>
      </c>
      <c r="G3899" s="12">
        <f>[1]动作!$A3898+[1]动作!$B3898</f>
        <v>43210.563449074078</v>
      </c>
      <c r="H3899" s="12"/>
      <c r="I3899" s="11"/>
    </row>
    <row r="3900" spans="1:9" hidden="1" x14ac:dyDescent="0.3">
      <c r="A3900" s="24">
        <v>3898</v>
      </c>
      <c r="B3900" s="11" t="str">
        <f>IFERROR(INDEX({"JSNY-BJ0001-01";"JSNY-JS0022-01";"JSNY-JS0002-01"},MATCH(D3900,{"BJ_zhongyu";"JS_WX_liteer";"JS_CZ_wodefeng"},0)),"")</f>
        <v>JSNY-BJ0001-01</v>
      </c>
      <c r="C3900" s="11" t="str">
        <f>IFERROR(INDEX({"北京中裕世纪大酒店";"江苏利特尔绿色包装股份有限公司";"常州市金坛沃德丰电子科技有限公司"},MATCH(D3900,{"BJ_zhongyu";"JS_WX_liteer";"JS_CZ_wodefeng"},0)),"")</f>
        <v>北京中裕世纪大酒店</v>
      </c>
      <c r="D3900" s="11" t="str">
        <f>[1]动作!$G3899</f>
        <v>BJ_zhongyu</v>
      </c>
      <c r="E3900" s="11" t="str">
        <f>[1]动作!$D3899</f>
        <v>分系统4PCS告警状态</v>
      </c>
      <c r="F3900" s="11" t="s">
        <v>176</v>
      </c>
      <c r="G3900" s="12">
        <f>[1]动作!$A3899+[1]动作!$B3899</f>
        <v>43210.563449074078</v>
      </c>
      <c r="H3900" s="12"/>
      <c r="I3900" s="11"/>
    </row>
    <row r="3901" spans="1:9" hidden="1" x14ac:dyDescent="0.3">
      <c r="A3901" s="24">
        <v>3899</v>
      </c>
      <c r="B3901" s="11" t="str">
        <f>IFERROR(INDEX({"JSNY-BJ0001-01";"JSNY-JS0022-01";"JSNY-JS0002-01"},MATCH(D3901,{"BJ_zhongyu";"JS_WX_liteer";"JS_CZ_wodefeng"},0)),"")</f>
        <v>JSNY-JS0002-01</v>
      </c>
      <c r="C3901" s="11" t="str">
        <f>IFERROR(INDEX({"北京中裕世纪大酒店";"江苏利特尔绿色包装股份有限公司";"常州市金坛沃德丰电子科技有限公司"},MATCH(D3901,{"BJ_zhongyu";"JS_WX_liteer";"JS_CZ_wodefeng"},0)),"")</f>
        <v>常州市金坛沃德丰电子科技有限公司</v>
      </c>
      <c r="D3901" s="11" t="str">
        <f>[1]动作!$G3900</f>
        <v>JS_CZ_wodefeng</v>
      </c>
      <c r="E3901" s="11" t="str">
        <f>[1]动作!$D3900</f>
        <v>分系统1PCS告警状态</v>
      </c>
      <c r="F3901" s="11" t="s">
        <v>176</v>
      </c>
      <c r="G3901" s="12">
        <f>[1]动作!$A3900+[1]动作!$B3900</f>
        <v>43210.613842592589</v>
      </c>
      <c r="H3901" s="12"/>
      <c r="I3901" s="11"/>
    </row>
    <row r="3902" spans="1:9" hidden="1" x14ac:dyDescent="0.3">
      <c r="A3902" s="24">
        <v>3900</v>
      </c>
      <c r="B3902" s="11" t="str">
        <f>IFERROR(INDEX({"JSNY-BJ0001-01";"JSNY-JS0022-01";"JSNY-JS0002-01"},MATCH(D3902,{"BJ_zhongyu";"JS_WX_liteer";"JS_CZ_wodefeng"},0)),"")</f>
        <v>JSNY-JS0002-01</v>
      </c>
      <c r="C3902" s="11" t="str">
        <f>IFERROR(INDEX({"北京中裕世纪大酒店";"江苏利特尔绿色包装股份有限公司";"常州市金坛沃德丰电子科技有限公司"},MATCH(D3902,{"BJ_zhongyu";"JS_WX_liteer";"JS_CZ_wodefeng"},0)),"")</f>
        <v>常州市金坛沃德丰电子科技有限公司</v>
      </c>
      <c r="D3902" s="11" t="str">
        <f>[1]动作!$G3901</f>
        <v>JS_CZ_wodefeng</v>
      </c>
      <c r="E3902" s="11" t="str">
        <f>[1]动作!$D3901</f>
        <v>分系统1BMS1单体电压过低一级故障</v>
      </c>
      <c r="F3902" s="11" t="s">
        <v>177</v>
      </c>
      <c r="G3902" s="12">
        <f>[1]动作!$A3901+[1]动作!$B3901</f>
        <v>43210.613842592589</v>
      </c>
      <c r="H3902" s="12"/>
      <c r="I3902" s="11"/>
    </row>
    <row r="3903" spans="1:9" hidden="1" x14ac:dyDescent="0.3">
      <c r="A3903" s="24">
        <v>3901</v>
      </c>
      <c r="B3903" s="11" t="str">
        <f>IFERROR(INDEX({"JSNY-BJ0001-01";"JSNY-JS0022-01";"JSNY-JS0002-01"},MATCH(D3903,{"BJ_zhongyu";"JS_WX_liteer";"JS_CZ_wodefeng"},0)),"")</f>
        <v>JSNY-JS0002-01</v>
      </c>
      <c r="C3903" s="11" t="str">
        <f>IFERROR(INDEX({"北京中裕世纪大酒店";"江苏利特尔绿色包装股份有限公司";"常州市金坛沃德丰电子科技有限公司"},MATCH(D3903,{"BJ_zhongyu";"JS_WX_liteer";"JS_CZ_wodefeng"},0)),"")</f>
        <v>常州市金坛沃德丰电子科技有限公司</v>
      </c>
      <c r="D3903" s="11" t="str">
        <f>[1]动作!$G3902</f>
        <v>JS_CZ_wodefeng</v>
      </c>
      <c r="E3903" s="11" t="str">
        <f>[1]动作!$D3902</f>
        <v>分系统1BMS1SOC过低一级故障</v>
      </c>
      <c r="F3903" s="11" t="s">
        <v>177</v>
      </c>
      <c r="G3903" s="12">
        <f>[1]动作!$A3902+[1]动作!$B3902</f>
        <v>43210.613842592589</v>
      </c>
      <c r="H3903" s="12"/>
      <c r="I3903" s="11"/>
    </row>
    <row r="3904" spans="1:9" hidden="1" x14ac:dyDescent="0.3">
      <c r="A3904" s="24">
        <v>3902</v>
      </c>
      <c r="B3904" s="11" t="str">
        <f>IFERROR(INDEX({"JSNY-BJ0001-01";"JSNY-JS0022-01";"JSNY-JS0002-01"},MATCH(D3904,{"BJ_zhongyu";"JS_WX_liteer";"JS_CZ_wodefeng"},0)),"")</f>
        <v>JSNY-JS0002-01</v>
      </c>
      <c r="C3904" s="11" t="str">
        <f>IFERROR(INDEX({"北京中裕世纪大酒店";"江苏利特尔绿色包装股份有限公司";"常州市金坛沃德丰电子科技有限公司"},MATCH(D3904,{"BJ_zhongyu";"JS_WX_liteer";"JS_CZ_wodefeng"},0)),"")</f>
        <v>常州市金坛沃德丰电子科技有限公司</v>
      </c>
      <c r="D3904" s="11" t="str">
        <f>[1]动作!$G3903</f>
        <v>JS_CZ_wodefeng</v>
      </c>
      <c r="E3904" s="11" t="str">
        <f>[1]动作!$D3903</f>
        <v>分系统1BMS6单体电压过低一级故障</v>
      </c>
      <c r="F3904" s="11" t="s">
        <v>177</v>
      </c>
      <c r="G3904" s="12">
        <f>[1]动作!$A3903+[1]动作!$B3903</f>
        <v>43210.613842592589</v>
      </c>
      <c r="H3904" s="12"/>
      <c r="I3904" s="11"/>
    </row>
    <row r="3905" spans="1:9" hidden="1" x14ac:dyDescent="0.3">
      <c r="A3905" s="24">
        <v>3903</v>
      </c>
      <c r="B3905" s="11" t="str">
        <f>IFERROR(INDEX({"JSNY-BJ0001-01";"JSNY-JS0022-01";"JSNY-JS0002-01"},MATCH(D3905,{"BJ_zhongyu";"JS_WX_liteer";"JS_CZ_wodefeng"},0)),"")</f>
        <v>JSNY-JS0002-01</v>
      </c>
      <c r="C3905" s="11" t="str">
        <f>IFERROR(INDEX({"北京中裕世纪大酒店";"江苏利特尔绿色包装股份有限公司";"常州市金坛沃德丰电子科技有限公司"},MATCH(D3905,{"BJ_zhongyu";"JS_WX_liteer";"JS_CZ_wodefeng"},0)),"")</f>
        <v>常州市金坛沃德丰电子科技有限公司</v>
      </c>
      <c r="D3905" s="11" t="str">
        <f>[1]动作!$G3904</f>
        <v>JS_CZ_wodefeng</v>
      </c>
      <c r="E3905" s="11" t="str">
        <f>[1]动作!$D3904</f>
        <v>分系统1BMS1SOC过低二级故障</v>
      </c>
      <c r="F3905" s="11" t="s">
        <v>177</v>
      </c>
      <c r="G3905" s="12">
        <f>[1]动作!$A3904+[1]动作!$B3904</f>
        <v>43210.615289351852</v>
      </c>
      <c r="H3905" s="12"/>
      <c r="I3905" s="11"/>
    </row>
    <row r="3906" spans="1:9" hidden="1" x14ac:dyDescent="0.3">
      <c r="A3906" s="24">
        <v>3904</v>
      </c>
      <c r="B3906" s="11" t="str">
        <f>IFERROR(INDEX({"JSNY-BJ0001-01";"JSNY-JS0022-01";"JSNY-JS0002-01"},MATCH(D3906,{"BJ_zhongyu";"JS_WX_liteer";"JS_CZ_wodefeng"},0)),"")</f>
        <v>JSNY-JS0022-01</v>
      </c>
      <c r="C3906" s="11" t="str">
        <f>IFERROR(INDEX({"北京中裕世纪大酒店";"江苏利特尔绿色包装股份有限公司";"常州市金坛沃德丰电子科技有限公司"},MATCH(D3906,{"BJ_zhongyu";"JS_WX_liteer";"JS_CZ_wodefeng"},0)),"")</f>
        <v>江苏利特尔绿色包装股份有限公司</v>
      </c>
      <c r="D3906" s="11" t="str">
        <f>[1]动作!$G3905</f>
        <v>JS_WX_liteer</v>
      </c>
      <c r="E3906" s="11" t="str">
        <f>[1]动作!$D3905</f>
        <v>分系统1故障状态</v>
      </c>
      <c r="F3906" s="11" t="s">
        <v>178</v>
      </c>
      <c r="G3906" s="12">
        <f>[1]动作!$A3905+[1]动作!$B3905</f>
        <v>43210.615752314814</v>
      </c>
      <c r="H3906" s="12"/>
      <c r="I3906" s="11"/>
    </row>
    <row r="3907" spans="1:9" hidden="1" x14ac:dyDescent="0.3">
      <c r="A3907" s="24">
        <v>3905</v>
      </c>
      <c r="B3907" s="11" t="str">
        <f>IFERROR(INDEX({"JSNY-BJ0001-01";"JSNY-JS0022-01";"JSNY-JS0002-01"},MATCH(D3907,{"BJ_zhongyu";"JS_WX_liteer";"JS_CZ_wodefeng"},0)),"")</f>
        <v>JSNY-JS0002-01</v>
      </c>
      <c r="C3907" s="11" t="str">
        <f>IFERROR(INDEX({"北京中裕世纪大酒店";"江苏利特尔绿色包装股份有限公司";"常州市金坛沃德丰电子科技有限公司"},MATCH(D3907,{"BJ_zhongyu";"JS_WX_liteer";"JS_CZ_wodefeng"},0)),"")</f>
        <v>常州市金坛沃德丰电子科技有限公司</v>
      </c>
      <c r="D3907" s="11" t="str">
        <f>[1]动作!$G3906</f>
        <v>JS_CZ_wodefeng</v>
      </c>
      <c r="E3907" s="11" t="str">
        <f>[1]动作!$D3906</f>
        <v>电表故障</v>
      </c>
      <c r="F3907" s="11" t="s">
        <v>45</v>
      </c>
      <c r="G3907" s="12">
        <f>[1]动作!$A3906+[1]动作!$B3906</f>
        <v>43210.616053240738</v>
      </c>
      <c r="H3907" s="12"/>
      <c r="I3907" s="11"/>
    </row>
    <row r="3908" spans="1:9" hidden="1" x14ac:dyDescent="0.3">
      <c r="A3908" s="24">
        <v>3906</v>
      </c>
      <c r="B3908" s="11" t="str">
        <f>IFERROR(INDEX({"JSNY-BJ0001-01";"JSNY-JS0022-01";"JSNY-JS0002-01"},MATCH(D3908,{"BJ_zhongyu";"JS_WX_liteer";"JS_CZ_wodefeng"},0)),"")</f>
        <v>JSNY-JS0002-01</v>
      </c>
      <c r="C3908" s="11" t="str">
        <f>IFERROR(INDEX({"北京中裕世纪大酒店";"江苏利特尔绿色包装股份有限公司";"常州市金坛沃德丰电子科技有限公司"},MATCH(D3908,{"BJ_zhongyu";"JS_WX_liteer";"JS_CZ_wodefeng"},0)),"")</f>
        <v>常州市金坛沃德丰电子科技有限公司</v>
      </c>
      <c r="D3908" s="11" t="str">
        <f>[1]动作!$G3907</f>
        <v>JS_CZ_wodefeng</v>
      </c>
      <c r="E3908" s="11" t="str">
        <f>[1]动作!$D3907</f>
        <v>电表故障</v>
      </c>
      <c r="F3908" s="11" t="s">
        <v>45</v>
      </c>
      <c r="G3908" s="12">
        <f>[1]动作!$A3907+[1]动作!$B3907</f>
        <v>43210.616226851853</v>
      </c>
      <c r="H3908" s="12"/>
      <c r="I3908" s="11"/>
    </row>
    <row r="3909" spans="1:9" hidden="1" x14ac:dyDescent="0.3">
      <c r="A3909" s="24">
        <v>3907</v>
      </c>
      <c r="B3909" s="11" t="str">
        <f>IFERROR(INDEX({"JSNY-BJ0001-01";"JSNY-JS0022-01";"JSNY-JS0002-01"},MATCH(D3909,{"BJ_zhongyu";"JS_WX_liteer";"JS_CZ_wodefeng"},0)),"")</f>
        <v>JSNY-JS0002-01</v>
      </c>
      <c r="C3909" s="11" t="str">
        <f>IFERROR(INDEX({"北京中裕世纪大酒店";"江苏利特尔绿色包装股份有限公司";"常州市金坛沃德丰电子科技有限公司"},MATCH(D3909,{"BJ_zhongyu";"JS_WX_liteer";"JS_CZ_wodefeng"},0)),"")</f>
        <v>常州市金坛沃德丰电子科技有限公司</v>
      </c>
      <c r="D3909" s="11" t="str">
        <f>[1]动作!$G3908</f>
        <v>JS_CZ_wodefeng</v>
      </c>
      <c r="E3909" s="11" t="str">
        <f>[1]动作!$D3908</f>
        <v>分系统1BMS1SOC过低一级故障</v>
      </c>
      <c r="F3909" s="11" t="s">
        <v>177</v>
      </c>
      <c r="G3909" s="12">
        <f>[1]动作!$A3908+[1]动作!$B3908</f>
        <v>43210.616446759261</v>
      </c>
      <c r="H3909" s="12"/>
      <c r="I3909" s="11"/>
    </row>
    <row r="3910" spans="1:9" hidden="1" x14ac:dyDescent="0.3">
      <c r="A3910" s="24">
        <v>3908</v>
      </c>
      <c r="B3910" s="11" t="str">
        <f>IFERROR(INDEX({"JSNY-BJ0001-01";"JSNY-JS0022-01";"JSNY-JS0002-01"},MATCH(D3910,{"BJ_zhongyu";"JS_WX_liteer";"JS_CZ_wodefeng"},0)),"")</f>
        <v>JSNY-JS0002-01</v>
      </c>
      <c r="C3910" s="11" t="str">
        <f>IFERROR(INDEX({"北京中裕世纪大酒店";"江苏利特尔绿色包装股份有限公司";"常州市金坛沃德丰电子科技有限公司"},MATCH(D3910,{"BJ_zhongyu";"JS_WX_liteer";"JS_CZ_wodefeng"},0)),"")</f>
        <v>常州市金坛沃德丰电子科技有限公司</v>
      </c>
      <c r="D3910" s="11" t="str">
        <f>[1]动作!$G3909</f>
        <v>JS_CZ_wodefeng</v>
      </c>
      <c r="E3910" s="11" t="str">
        <f>[1]动作!$D3909</f>
        <v>电表故障</v>
      </c>
      <c r="F3910" s="11" t="s">
        <v>45</v>
      </c>
      <c r="G3910" s="12">
        <f>[1]动作!$A3909+[1]动作!$B3909</f>
        <v>43210.616446759261</v>
      </c>
      <c r="H3910" s="12"/>
      <c r="I3910" s="11"/>
    </row>
    <row r="3911" spans="1:9" hidden="1" x14ac:dyDescent="0.3">
      <c r="A3911" s="24">
        <v>3909</v>
      </c>
      <c r="B3911" s="11" t="str">
        <f>IFERROR(INDEX({"JSNY-BJ0001-01";"JSNY-JS0022-01";"JSNY-JS0002-01"},MATCH(D3911,{"BJ_zhongyu";"JS_WX_liteer";"JS_CZ_wodefeng"},0)),"")</f>
        <v>JSNY-JS0002-01</v>
      </c>
      <c r="C3911" s="11" t="str">
        <f>IFERROR(INDEX({"北京中裕世纪大酒店";"江苏利特尔绿色包装股份有限公司";"常州市金坛沃德丰电子科技有限公司"},MATCH(D3911,{"BJ_zhongyu";"JS_WX_liteer";"JS_CZ_wodefeng"},0)),"")</f>
        <v>常州市金坛沃德丰电子科技有限公司</v>
      </c>
      <c r="D3911" s="11" t="str">
        <f>[1]动作!$G3910</f>
        <v>JS_CZ_wodefeng</v>
      </c>
      <c r="E3911" s="11" t="str">
        <f>[1]动作!$D3910</f>
        <v>电表故障</v>
      </c>
      <c r="F3911" s="11" t="s">
        <v>45</v>
      </c>
      <c r="G3911" s="12">
        <f>[1]动作!$A3910+[1]动作!$B3910</f>
        <v>43210.616574074076</v>
      </c>
      <c r="H3911" s="12"/>
      <c r="I3911" s="11"/>
    </row>
    <row r="3912" spans="1:9" hidden="1" x14ac:dyDescent="0.3">
      <c r="A3912" s="24">
        <v>3910</v>
      </c>
      <c r="B3912" s="11" t="str">
        <f>IFERROR(INDEX({"JSNY-BJ0001-01";"JSNY-JS0022-01";"JSNY-JS0002-01"},MATCH(D3912,{"BJ_zhongyu";"JS_WX_liteer";"JS_CZ_wodefeng"},0)),"")</f>
        <v>JSNY-JS0002-01</v>
      </c>
      <c r="C3912" s="11" t="str">
        <f>IFERROR(INDEX({"北京中裕世纪大酒店";"江苏利特尔绿色包装股份有限公司";"常州市金坛沃德丰电子科技有限公司"},MATCH(D3912,{"BJ_zhongyu";"JS_WX_liteer";"JS_CZ_wodefeng"},0)),"")</f>
        <v>常州市金坛沃德丰电子科技有限公司</v>
      </c>
      <c r="D3912" s="11" t="str">
        <f>[1]动作!$G3911</f>
        <v>JS_CZ_wodefeng</v>
      </c>
      <c r="E3912" s="11" t="str">
        <f>[1]动作!$D3911</f>
        <v>分系统1BMS5SOC过低一级故障</v>
      </c>
      <c r="F3912" s="11" t="s">
        <v>177</v>
      </c>
      <c r="G3912" s="12">
        <f>[1]动作!$A3911+[1]动作!$B3911</f>
        <v>43210.616620370369</v>
      </c>
      <c r="H3912" s="12"/>
      <c r="I3912" s="11"/>
    </row>
    <row r="3913" spans="1:9" hidden="1" x14ac:dyDescent="0.3">
      <c r="A3913" s="24">
        <v>3911</v>
      </c>
      <c r="B3913" s="11" t="str">
        <f>IFERROR(INDEX({"JSNY-BJ0001-01";"JSNY-JS0022-01";"JSNY-JS0002-01"},MATCH(D3913,{"BJ_zhongyu";"JS_WX_liteer";"JS_CZ_wodefeng"},0)),"")</f>
        <v>JSNY-JS0002-01</v>
      </c>
      <c r="C3913" s="11" t="str">
        <f>IFERROR(INDEX({"北京中裕世纪大酒店";"江苏利特尔绿色包装股份有限公司";"常州市金坛沃德丰电子科技有限公司"},MATCH(D3913,{"BJ_zhongyu";"JS_WX_liteer";"JS_CZ_wodefeng"},0)),"")</f>
        <v>常州市金坛沃德丰电子科技有限公司</v>
      </c>
      <c r="D3913" s="11" t="str">
        <f>[1]动作!$G3912</f>
        <v>JS_CZ_wodefeng</v>
      </c>
      <c r="E3913" s="11" t="str">
        <f>[1]动作!$D3912</f>
        <v>分系统1BMS1SOC过低二级故障</v>
      </c>
      <c r="F3913" s="11" t="s">
        <v>177</v>
      </c>
      <c r="G3913" s="12">
        <f>[1]动作!$A3912+[1]动作!$B3912</f>
        <v>43210.617326388892</v>
      </c>
      <c r="H3913" s="12"/>
      <c r="I3913" s="11"/>
    </row>
    <row r="3914" spans="1:9" hidden="1" x14ac:dyDescent="0.3">
      <c r="A3914" s="24">
        <v>3912</v>
      </c>
      <c r="B3914" s="11" t="str">
        <f>IFERROR(INDEX({"JSNY-BJ0001-01";"JSNY-JS0022-01";"JSNY-JS0002-01"},MATCH(D3914,{"BJ_zhongyu";"JS_WX_liteer";"JS_CZ_wodefeng"},0)),"")</f>
        <v>JSNY-JS0002-01</v>
      </c>
      <c r="C3914" s="11" t="str">
        <f>IFERROR(INDEX({"北京中裕世纪大酒店";"江苏利特尔绿色包装股份有限公司";"常州市金坛沃德丰电子科技有限公司"},MATCH(D3914,{"BJ_zhongyu";"JS_WX_liteer";"JS_CZ_wodefeng"},0)),"")</f>
        <v>常州市金坛沃德丰电子科技有限公司</v>
      </c>
      <c r="D3914" s="11" t="str">
        <f>[1]动作!$G3913</f>
        <v>JS_CZ_wodefeng</v>
      </c>
      <c r="E3914" s="11" t="str">
        <f>[1]动作!$D3913</f>
        <v>分系统1BMS5SOC过低二级故障</v>
      </c>
      <c r="F3914" s="11" t="s">
        <v>177</v>
      </c>
      <c r="G3914" s="12">
        <f>[1]动作!$A3913+[1]动作!$B3913</f>
        <v>43210.617326388892</v>
      </c>
      <c r="H3914" s="12"/>
      <c r="I3914" s="11"/>
    </row>
    <row r="3915" spans="1:9" hidden="1" x14ac:dyDescent="0.3">
      <c r="A3915" s="24">
        <v>3913</v>
      </c>
      <c r="B3915" s="11" t="str">
        <f>IFERROR(INDEX({"JSNY-BJ0001-01";"JSNY-JS0022-01";"JSNY-JS0002-01"},MATCH(D3915,{"BJ_zhongyu";"JS_WX_liteer";"JS_CZ_wodefeng"},0)),"")</f>
        <v>JSNY-JS0002-01</v>
      </c>
      <c r="C3915" s="11" t="str">
        <f>IFERROR(INDEX({"北京中裕世纪大酒店";"江苏利特尔绿色包装股份有限公司";"常州市金坛沃德丰电子科技有限公司"},MATCH(D3915,{"BJ_zhongyu";"JS_WX_liteer";"JS_CZ_wodefeng"},0)),"")</f>
        <v>常州市金坛沃德丰电子科技有限公司</v>
      </c>
      <c r="D3915" s="11" t="str">
        <f>[1]动作!$G3914</f>
        <v>JS_CZ_wodefeng</v>
      </c>
      <c r="E3915" s="11" t="str">
        <f>[1]动作!$D3914</f>
        <v>电表故障</v>
      </c>
      <c r="F3915" s="11" t="s">
        <v>45</v>
      </c>
      <c r="G3915" s="12">
        <f>[1]动作!$A3914+[1]动作!$B3914</f>
        <v>43210.6175</v>
      </c>
      <c r="H3915" s="12"/>
      <c r="I3915" s="11"/>
    </row>
    <row r="3916" spans="1:9" hidden="1" x14ac:dyDescent="0.3">
      <c r="A3916" s="24">
        <v>3914</v>
      </c>
      <c r="B3916" s="11" t="str">
        <f>IFERROR(INDEX({"JSNY-BJ0001-01";"JSNY-JS0022-01";"JSNY-JS0002-01"},MATCH(D3916,{"BJ_zhongyu";"JS_WX_liteer";"JS_CZ_wodefeng"},0)),"")</f>
        <v>JSNY-JS0002-01</v>
      </c>
      <c r="C3916" s="11" t="str">
        <f>IFERROR(INDEX({"北京中裕世纪大酒店";"江苏利特尔绿色包装股份有限公司";"常州市金坛沃德丰电子科技有限公司"},MATCH(D3916,{"BJ_zhongyu";"JS_WX_liteer";"JS_CZ_wodefeng"},0)),"")</f>
        <v>常州市金坛沃德丰电子科技有限公司</v>
      </c>
      <c r="D3916" s="11" t="str">
        <f>[1]动作!$G3915</f>
        <v>JS_CZ_wodefeng</v>
      </c>
      <c r="E3916" s="11" t="str">
        <f>[1]动作!$D3915</f>
        <v>电表故障</v>
      </c>
      <c r="F3916" s="11" t="s">
        <v>45</v>
      </c>
      <c r="G3916" s="12">
        <f>[1]动作!$A3915+[1]动作!$B3915</f>
        <v>43210.619062500002</v>
      </c>
      <c r="H3916" s="12"/>
      <c r="I3916" s="11"/>
    </row>
    <row r="3917" spans="1:9" hidden="1" x14ac:dyDescent="0.3">
      <c r="A3917" s="24">
        <v>3915</v>
      </c>
      <c r="B3917" s="11" t="str">
        <f>IFERROR(INDEX({"JSNY-BJ0001-01";"JSNY-JS0022-01";"JSNY-JS0002-01"},MATCH(D3917,{"BJ_zhongyu";"JS_WX_liteer";"JS_CZ_wodefeng"},0)),"")</f>
        <v>JSNY-JS0002-01</v>
      </c>
      <c r="C3917" s="11" t="str">
        <f>IFERROR(INDEX({"北京中裕世纪大酒店";"江苏利特尔绿色包装股份有限公司";"常州市金坛沃德丰电子科技有限公司"},MATCH(D3917,{"BJ_zhongyu";"JS_WX_liteer";"JS_CZ_wodefeng"},0)),"")</f>
        <v>常州市金坛沃德丰电子科技有限公司</v>
      </c>
      <c r="D3917" s="11" t="str">
        <f>[1]动作!$G3916</f>
        <v>JS_CZ_wodefeng</v>
      </c>
      <c r="E3917" s="11" t="str">
        <f>[1]动作!$D3916</f>
        <v>电表故障</v>
      </c>
      <c r="F3917" s="11" t="s">
        <v>45</v>
      </c>
      <c r="G3917" s="12">
        <f>[1]动作!$A3916+[1]动作!$B3916</f>
        <v>43210.620162037034</v>
      </c>
      <c r="H3917" s="12"/>
      <c r="I3917" s="11"/>
    </row>
    <row r="3918" spans="1:9" hidden="1" x14ac:dyDescent="0.3">
      <c r="A3918" s="24">
        <v>3916</v>
      </c>
      <c r="B3918" s="11" t="str">
        <f>IFERROR(INDEX({"JSNY-BJ0001-01";"JSNY-JS0022-01";"JSNY-JS0002-01"},MATCH(D3918,{"BJ_zhongyu";"JS_WX_liteer";"JS_CZ_wodefeng"},0)),"")</f>
        <v>JSNY-JS0002-01</v>
      </c>
      <c r="C3918" s="11" t="str">
        <f>IFERROR(INDEX({"北京中裕世纪大酒店";"江苏利特尔绿色包装股份有限公司";"常州市金坛沃德丰电子科技有限公司"},MATCH(D3918,{"BJ_zhongyu";"JS_WX_liteer";"JS_CZ_wodefeng"},0)),"")</f>
        <v>常州市金坛沃德丰电子科技有限公司</v>
      </c>
      <c r="D3918" s="11" t="str">
        <f>[1]动作!$G3917</f>
        <v>JS_CZ_wodefeng</v>
      </c>
      <c r="E3918" s="11" t="str">
        <f>[1]动作!$D3917</f>
        <v>电表故障</v>
      </c>
      <c r="F3918" s="11" t="s">
        <v>45</v>
      </c>
      <c r="G3918" s="12">
        <f>[1]动作!$A3917+[1]动作!$B3917</f>
        <v>43210.620393518519</v>
      </c>
      <c r="H3918" s="12"/>
      <c r="I3918" s="11"/>
    </row>
    <row r="3919" spans="1:9" hidden="1" x14ac:dyDescent="0.3">
      <c r="A3919" s="24">
        <v>3917</v>
      </c>
      <c r="B3919" s="11" t="str">
        <f>IFERROR(INDEX({"JSNY-BJ0001-01";"JSNY-JS0022-01";"JSNY-JS0002-01"},MATCH(D3919,{"BJ_zhongyu";"JS_WX_liteer";"JS_CZ_wodefeng"},0)),"")</f>
        <v>JSNY-JS0002-01</v>
      </c>
      <c r="C3919" s="11" t="str">
        <f>IFERROR(INDEX({"北京中裕世纪大酒店";"江苏利特尔绿色包装股份有限公司";"常州市金坛沃德丰电子科技有限公司"},MATCH(D3919,{"BJ_zhongyu";"JS_WX_liteer";"JS_CZ_wodefeng"},0)),"")</f>
        <v>常州市金坛沃德丰电子科技有限公司</v>
      </c>
      <c r="D3919" s="11" t="str">
        <f>[1]动作!$G3918</f>
        <v>JS_CZ_wodefeng</v>
      </c>
      <c r="E3919" s="11" t="str">
        <f>[1]动作!$D3918</f>
        <v>电表故障</v>
      </c>
      <c r="F3919" s="11" t="s">
        <v>45</v>
      </c>
      <c r="G3919" s="12">
        <f>[1]动作!$A3918+[1]动作!$B3918</f>
        <v>43210.620509259257</v>
      </c>
      <c r="H3919" s="12"/>
      <c r="I3919" s="11"/>
    </row>
    <row r="3920" spans="1:9" hidden="1" x14ac:dyDescent="0.3">
      <c r="A3920" s="24">
        <v>3918</v>
      </c>
      <c r="B3920" s="11" t="str">
        <f>IFERROR(INDEX({"JSNY-BJ0001-01";"JSNY-JS0022-01";"JSNY-JS0002-01"},MATCH(D3920,{"BJ_zhongyu";"JS_WX_liteer";"JS_CZ_wodefeng"},0)),"")</f>
        <v>JSNY-JS0002-01</v>
      </c>
      <c r="C3920" s="11" t="str">
        <f>IFERROR(INDEX({"北京中裕世纪大酒店";"江苏利特尔绿色包装股份有限公司";"常州市金坛沃德丰电子科技有限公司"},MATCH(D3920,{"BJ_zhongyu";"JS_WX_liteer";"JS_CZ_wodefeng"},0)),"")</f>
        <v>常州市金坛沃德丰电子科技有限公司</v>
      </c>
      <c r="D3920" s="11" t="str">
        <f>[1]动作!$G3919</f>
        <v>JS_CZ_wodefeng</v>
      </c>
      <c r="E3920" s="11" t="str">
        <f>[1]动作!$D3919</f>
        <v>电表故障</v>
      </c>
      <c r="F3920" s="11" t="s">
        <v>45</v>
      </c>
      <c r="G3920" s="12">
        <f>[1]动作!$A3919+[1]动作!$B3919</f>
        <v>43210.620625000003</v>
      </c>
      <c r="H3920" s="12"/>
      <c r="I3920" s="11"/>
    </row>
    <row r="3921" spans="1:9" hidden="1" x14ac:dyDescent="0.3">
      <c r="A3921" s="24">
        <v>3919</v>
      </c>
      <c r="B3921" s="11" t="str">
        <f>IFERROR(INDEX({"JSNY-BJ0001-01";"JSNY-JS0022-01";"JSNY-JS0002-01"},MATCH(D3921,{"BJ_zhongyu";"JS_WX_liteer";"JS_CZ_wodefeng"},0)),"")</f>
        <v>JSNY-JS0002-01</v>
      </c>
      <c r="C3921" s="11" t="str">
        <f>IFERROR(INDEX({"北京中裕世纪大酒店";"江苏利特尔绿色包装股份有限公司";"常州市金坛沃德丰电子科技有限公司"},MATCH(D3921,{"BJ_zhongyu";"JS_WX_liteer";"JS_CZ_wodefeng"},0)),"")</f>
        <v>常州市金坛沃德丰电子科技有限公司</v>
      </c>
      <c r="D3921" s="11" t="str">
        <f>[1]动作!$G3920</f>
        <v>JS_CZ_wodefeng</v>
      </c>
      <c r="E3921" s="11" t="str">
        <f>[1]动作!$D3920</f>
        <v>电表故障</v>
      </c>
      <c r="F3921" s="11" t="s">
        <v>45</v>
      </c>
      <c r="G3921" s="12">
        <f>[1]动作!$A3920+[1]动作!$B3920</f>
        <v>43210.62259259259</v>
      </c>
      <c r="H3921" s="12"/>
      <c r="I3921" s="11"/>
    </row>
    <row r="3922" spans="1:9" hidden="1" x14ac:dyDescent="0.3">
      <c r="A3922" s="24">
        <v>3920</v>
      </c>
      <c r="B3922" s="11" t="str">
        <f>IFERROR(INDEX({"JSNY-BJ0001-01";"JSNY-JS0022-01";"JSNY-JS0002-01"},MATCH(D3922,{"BJ_zhongyu";"JS_WX_liteer";"JS_CZ_wodefeng"},0)),"")</f>
        <v>JSNY-JS0002-01</v>
      </c>
      <c r="C3922" s="11" t="str">
        <f>IFERROR(INDEX({"北京中裕世纪大酒店";"江苏利特尔绿色包装股份有限公司";"常州市金坛沃德丰电子科技有限公司"},MATCH(D3922,{"BJ_zhongyu";"JS_WX_liteer";"JS_CZ_wodefeng"},0)),"")</f>
        <v>常州市金坛沃德丰电子科技有限公司</v>
      </c>
      <c r="D3922" s="11" t="str">
        <f>[1]动作!$G3921</f>
        <v>JS_CZ_wodefeng</v>
      </c>
      <c r="E3922" s="11" t="str">
        <f>[1]动作!$D3921</f>
        <v>电表故障</v>
      </c>
      <c r="F3922" s="11" t="s">
        <v>45</v>
      </c>
      <c r="G3922" s="12">
        <f>[1]动作!$A3921+[1]动作!$B3921</f>
        <v>43210.625092592592</v>
      </c>
      <c r="H3922" s="12"/>
      <c r="I3922" s="11"/>
    </row>
    <row r="3923" spans="1:9" hidden="1" x14ac:dyDescent="0.3">
      <c r="A3923" s="24">
        <v>3921</v>
      </c>
      <c r="B3923" s="11" t="str">
        <f>IFERROR(INDEX({"JSNY-BJ0001-01";"JSNY-JS0022-01";"JSNY-JS0002-01"},MATCH(D3923,{"BJ_zhongyu";"JS_WX_liteer";"JS_CZ_wodefeng"},0)),"")</f>
        <v>JSNY-JS0002-01</v>
      </c>
      <c r="C3923" s="11" t="str">
        <f>IFERROR(INDEX({"北京中裕世纪大酒店";"江苏利特尔绿色包装股份有限公司";"常州市金坛沃德丰电子科技有限公司"},MATCH(D3923,{"BJ_zhongyu";"JS_WX_liteer";"JS_CZ_wodefeng"},0)),"")</f>
        <v>常州市金坛沃德丰电子科技有限公司</v>
      </c>
      <c r="D3923" s="11" t="str">
        <f>[1]动作!$G3922</f>
        <v>JS_CZ_wodefeng</v>
      </c>
      <c r="E3923" s="11" t="str">
        <f>[1]动作!$D3922</f>
        <v>电表故障</v>
      </c>
      <c r="F3923" s="11" t="s">
        <v>45</v>
      </c>
      <c r="G3923" s="12">
        <f>[1]动作!$A3922+[1]动作!$B3922</f>
        <v>43210.625324074077</v>
      </c>
      <c r="H3923" s="12"/>
      <c r="I3923" s="11"/>
    </row>
    <row r="3924" spans="1:9" hidden="1" x14ac:dyDescent="0.3">
      <c r="A3924" s="24">
        <v>3922</v>
      </c>
      <c r="B3924" s="11" t="str">
        <f>IFERROR(INDEX({"JSNY-BJ0001-01";"JSNY-JS0022-01";"JSNY-JS0002-01"},MATCH(D3924,{"BJ_zhongyu";"JS_WX_liteer";"JS_CZ_wodefeng"},0)),"")</f>
        <v>JSNY-JS0002-01</v>
      </c>
      <c r="C3924" s="11" t="str">
        <f>IFERROR(INDEX({"北京中裕世纪大酒店";"江苏利特尔绿色包装股份有限公司";"常州市金坛沃德丰电子科技有限公司"},MATCH(D3924,{"BJ_zhongyu";"JS_WX_liteer";"JS_CZ_wodefeng"},0)),"")</f>
        <v>常州市金坛沃德丰电子科技有限公司</v>
      </c>
      <c r="D3924" s="11" t="str">
        <f>[1]动作!$G3923</f>
        <v>JS_CZ_wodefeng</v>
      </c>
      <c r="E3924" s="11" t="str">
        <f>[1]动作!$D3923</f>
        <v>分系统1BMS3单体电压过低一级故障</v>
      </c>
      <c r="F3924" s="11" t="s">
        <v>177</v>
      </c>
      <c r="G3924" s="12">
        <f>[1]动作!$A3923+[1]动作!$B3923</f>
        <v>43210.627118055556</v>
      </c>
      <c r="H3924" s="12"/>
      <c r="I3924" s="11"/>
    </row>
    <row r="3925" spans="1:9" hidden="1" x14ac:dyDescent="0.3">
      <c r="A3925" s="24">
        <v>3923</v>
      </c>
      <c r="B3925" s="11" t="str">
        <f>IFERROR(INDEX({"JSNY-BJ0001-01";"JSNY-JS0022-01";"JSNY-JS0002-01"},MATCH(D3925,{"BJ_zhongyu";"JS_WX_liteer";"JS_CZ_wodefeng"},0)),"")</f>
        <v>JSNY-JS0002-01</v>
      </c>
      <c r="C3925" s="11" t="str">
        <f>IFERROR(INDEX({"北京中裕世纪大酒店";"江苏利特尔绿色包装股份有限公司";"常州市金坛沃德丰电子科技有限公司"},MATCH(D3925,{"BJ_zhongyu";"JS_WX_liteer";"JS_CZ_wodefeng"},0)),"")</f>
        <v>常州市金坛沃德丰电子科技有限公司</v>
      </c>
      <c r="D3925" s="11" t="str">
        <f>[1]动作!$G3924</f>
        <v>JS_CZ_wodefeng</v>
      </c>
      <c r="E3925" s="11" t="str">
        <f>[1]动作!$D3924</f>
        <v>分系统1BMS4单体电压过低一级故障</v>
      </c>
      <c r="F3925" s="11" t="s">
        <v>177</v>
      </c>
      <c r="G3925" s="12">
        <f>[1]动作!$A3924+[1]动作!$B3924</f>
        <v>43210.627291666664</v>
      </c>
      <c r="H3925" s="12"/>
      <c r="I3925" s="11"/>
    </row>
    <row r="3926" spans="1:9" hidden="1" x14ac:dyDescent="0.3">
      <c r="A3926" s="24">
        <v>3924</v>
      </c>
      <c r="B3926" s="11" t="str">
        <f>IFERROR(INDEX({"JSNY-BJ0001-01";"JSNY-JS0022-01";"JSNY-JS0002-01"},MATCH(D3926,{"BJ_zhongyu";"JS_WX_liteer";"JS_CZ_wodefeng"},0)),"")</f>
        <v>JSNY-JS0002-01</v>
      </c>
      <c r="C3926" s="11" t="str">
        <f>IFERROR(INDEX({"北京中裕世纪大酒店";"江苏利特尔绿色包装股份有限公司";"常州市金坛沃德丰电子科技有限公司"},MATCH(D3926,{"BJ_zhongyu";"JS_WX_liteer";"JS_CZ_wodefeng"},0)),"")</f>
        <v>常州市金坛沃德丰电子科技有限公司</v>
      </c>
      <c r="D3926" s="11" t="str">
        <f>[1]动作!$G3925</f>
        <v>JS_CZ_wodefeng</v>
      </c>
      <c r="E3926" s="11" t="str">
        <f>[1]动作!$D3925</f>
        <v>分系统1故障状态</v>
      </c>
      <c r="F3926" s="11" t="s">
        <v>178</v>
      </c>
      <c r="G3926" s="12">
        <f>[1]动作!$A3925+[1]动作!$B3925</f>
        <v>43210.628101851849</v>
      </c>
      <c r="H3926" s="12"/>
      <c r="I3926" s="11"/>
    </row>
    <row r="3927" spans="1:9" hidden="1" x14ac:dyDescent="0.3">
      <c r="A3927" s="24">
        <v>3925</v>
      </c>
      <c r="B3927" s="11" t="str">
        <f>IFERROR(INDEX({"JSNY-BJ0001-01";"JSNY-JS0022-01";"JSNY-JS0002-01"},MATCH(D3927,{"BJ_zhongyu";"JS_WX_liteer";"JS_CZ_wodefeng"},0)),"")</f>
        <v>JSNY-JS0002-01</v>
      </c>
      <c r="C3927" s="11" t="str">
        <f>IFERROR(INDEX({"北京中裕世纪大酒店";"江苏利特尔绿色包装股份有限公司";"常州市金坛沃德丰电子科技有限公司"},MATCH(D3927,{"BJ_zhongyu";"JS_WX_liteer";"JS_CZ_wodefeng"},0)),"")</f>
        <v>常州市金坛沃德丰电子科技有限公司</v>
      </c>
      <c r="D3927" s="11" t="str">
        <f>[1]动作!$G3926</f>
        <v>JS_CZ_wodefeng</v>
      </c>
      <c r="E3927" s="11" t="str">
        <f>[1]动作!$D3926</f>
        <v>分系统1PCS告警状态</v>
      </c>
      <c r="F3927" s="11" t="s">
        <v>176</v>
      </c>
      <c r="G3927" s="12">
        <f>[1]动作!$A3926+[1]动作!$B3926</f>
        <v>43210.628101851849</v>
      </c>
      <c r="H3927" s="12"/>
      <c r="I3927" s="11"/>
    </row>
    <row r="3928" spans="1:9" hidden="1" x14ac:dyDescent="0.3">
      <c r="A3928" s="24">
        <v>3926</v>
      </c>
      <c r="B3928" s="11" t="str">
        <f>IFERROR(INDEX({"JSNY-BJ0001-01";"JSNY-JS0022-01";"JSNY-JS0002-01"},MATCH(D3928,{"BJ_zhongyu";"JS_WX_liteer";"JS_CZ_wodefeng"},0)),"")</f>
        <v>JSNY-JS0002-01</v>
      </c>
      <c r="C3928" s="11" t="str">
        <f>IFERROR(INDEX({"北京中裕世纪大酒店";"江苏利特尔绿色包装股份有限公司";"常州市金坛沃德丰电子科技有限公司"},MATCH(D3928,{"BJ_zhongyu";"JS_WX_liteer";"JS_CZ_wodefeng"},0)),"")</f>
        <v>常州市金坛沃德丰电子科技有限公司</v>
      </c>
      <c r="D3928" s="11" t="str">
        <f>[1]动作!$G3927</f>
        <v>JS_CZ_wodefeng</v>
      </c>
      <c r="E3928" s="11" t="str">
        <f>[1]动作!$D3927</f>
        <v>分系统1PCS故障状态</v>
      </c>
      <c r="F3928" s="11" t="s">
        <v>176</v>
      </c>
      <c r="G3928" s="12">
        <f>[1]动作!$A3927+[1]动作!$B3927</f>
        <v>43210.628101851849</v>
      </c>
      <c r="H3928" s="12"/>
      <c r="I3928" s="11"/>
    </row>
    <row r="3929" spans="1:9" hidden="1" x14ac:dyDescent="0.3">
      <c r="A3929" s="24">
        <v>3927</v>
      </c>
      <c r="B3929" s="11" t="str">
        <f>IFERROR(INDEX({"JSNY-BJ0001-01";"JSNY-JS0022-01";"JSNY-JS0002-01"},MATCH(D3929,{"BJ_zhongyu";"JS_WX_liteer";"JS_CZ_wodefeng"},0)),"")</f>
        <v>JSNY-JS0002-01</v>
      </c>
      <c r="C3929" s="11" t="str">
        <f>IFERROR(INDEX({"北京中裕世纪大酒店";"江苏利特尔绿色包装股份有限公司";"常州市金坛沃德丰电子科技有限公司"},MATCH(D3929,{"BJ_zhongyu";"JS_WX_liteer";"JS_CZ_wodefeng"},0)),"")</f>
        <v>常州市金坛沃德丰电子科技有限公司</v>
      </c>
      <c r="D3929" s="11" t="str">
        <f>[1]动作!$G3928</f>
        <v>JS_CZ_wodefeng</v>
      </c>
      <c r="E3929" s="11" t="str">
        <f>[1]动作!$D3928</f>
        <v>分系统1PCS交流电压UV过压</v>
      </c>
      <c r="F3929" s="11" t="s">
        <v>176</v>
      </c>
      <c r="G3929" s="12">
        <f>[1]动作!$A3928+[1]动作!$B3928</f>
        <v>43210.628101851849</v>
      </c>
      <c r="H3929" s="12"/>
      <c r="I3929" s="11"/>
    </row>
    <row r="3930" spans="1:9" hidden="1" x14ac:dyDescent="0.3">
      <c r="A3930" s="24">
        <v>3928</v>
      </c>
      <c r="B3930" s="11" t="str">
        <f>IFERROR(INDEX({"JSNY-BJ0001-01";"JSNY-JS0022-01";"JSNY-JS0002-01"},MATCH(D3930,{"BJ_zhongyu";"JS_WX_liteer";"JS_CZ_wodefeng"},0)),"")</f>
        <v>JSNY-JS0002-01</v>
      </c>
      <c r="C3930" s="11" t="str">
        <f>IFERROR(INDEX({"北京中裕世纪大酒店";"江苏利特尔绿色包装股份有限公司";"常州市金坛沃德丰电子科技有限公司"},MATCH(D3930,{"BJ_zhongyu";"JS_WX_liteer";"JS_CZ_wodefeng"},0)),"")</f>
        <v>常州市金坛沃德丰电子科技有限公司</v>
      </c>
      <c r="D3930" s="11" t="str">
        <f>[1]动作!$G3929</f>
        <v>JS_CZ_wodefeng</v>
      </c>
      <c r="E3930" s="11" t="str">
        <f>[1]动作!$D3929</f>
        <v>分系统1PCS交流V相软件过流</v>
      </c>
      <c r="F3930" s="11" t="s">
        <v>176</v>
      </c>
      <c r="G3930" s="12">
        <f>[1]动作!$A3929+[1]动作!$B3929</f>
        <v>43210.628101851849</v>
      </c>
      <c r="H3930" s="12"/>
      <c r="I3930" s="11"/>
    </row>
    <row r="3931" spans="1:9" hidden="1" x14ac:dyDescent="0.3">
      <c r="A3931" s="24">
        <v>3929</v>
      </c>
      <c r="B3931" s="11" t="str">
        <f>IFERROR(INDEX({"JSNY-BJ0001-01";"JSNY-JS0022-01";"JSNY-JS0002-01"},MATCH(D3931,{"BJ_zhongyu";"JS_WX_liteer";"JS_CZ_wodefeng"},0)),"")</f>
        <v>JSNY-JS0002-01</v>
      </c>
      <c r="C3931" s="11" t="str">
        <f>IFERROR(INDEX({"北京中裕世纪大酒店";"江苏利特尔绿色包装股份有限公司";"常州市金坛沃德丰电子科技有限公司"},MATCH(D3931,{"BJ_zhongyu";"JS_WX_liteer";"JS_CZ_wodefeng"},0)),"")</f>
        <v>常州市金坛沃德丰电子科技有限公司</v>
      </c>
      <c r="D3931" s="11" t="str">
        <f>[1]动作!$G3930</f>
        <v>JS_CZ_wodefeng</v>
      </c>
      <c r="E3931" s="11" t="str">
        <f>[1]动作!$D3930</f>
        <v>分系统1PCS直流电流软件过流</v>
      </c>
      <c r="F3931" s="11" t="s">
        <v>176</v>
      </c>
      <c r="G3931" s="12">
        <f>[1]动作!$A3930+[1]动作!$B3930</f>
        <v>43210.628101851849</v>
      </c>
      <c r="H3931" s="12"/>
      <c r="I3931" s="11"/>
    </row>
    <row r="3932" spans="1:9" hidden="1" x14ac:dyDescent="0.3">
      <c r="A3932" s="24">
        <v>3930</v>
      </c>
      <c r="B3932" s="11" t="str">
        <f>IFERROR(INDEX({"JSNY-BJ0001-01";"JSNY-JS0022-01";"JSNY-JS0002-01"},MATCH(D3932,{"BJ_zhongyu";"JS_WX_liteer";"JS_CZ_wodefeng"},0)),"")</f>
        <v>JSNY-JS0002-01</v>
      </c>
      <c r="C3932" s="11" t="str">
        <f>IFERROR(INDEX({"北京中裕世纪大酒店";"江苏利特尔绿色包装股份有限公司";"常州市金坛沃德丰电子科技有限公司"},MATCH(D3932,{"BJ_zhongyu";"JS_WX_liteer";"JS_CZ_wodefeng"},0)),"")</f>
        <v>常州市金坛沃德丰电子科技有限公司</v>
      </c>
      <c r="D3932" s="11" t="str">
        <f>[1]动作!$G3931</f>
        <v>JS_CZ_wodefeng</v>
      </c>
      <c r="E3932" s="11" t="str">
        <f>[1]动作!$D3931</f>
        <v>分系统1PCSCBC过流</v>
      </c>
      <c r="F3932" s="11" t="s">
        <v>176</v>
      </c>
      <c r="G3932" s="12">
        <f>[1]动作!$A3931+[1]动作!$B3931</f>
        <v>43210.628101851849</v>
      </c>
      <c r="H3932" s="12"/>
      <c r="I3932" s="11"/>
    </row>
    <row r="3933" spans="1:9" hidden="1" x14ac:dyDescent="0.3">
      <c r="A3933" s="24">
        <v>3931</v>
      </c>
      <c r="B3933" s="11" t="str">
        <f>IFERROR(INDEX({"JSNY-BJ0001-01";"JSNY-JS0022-01";"JSNY-JS0002-01"},MATCH(D3933,{"BJ_zhongyu";"JS_WX_liteer";"JS_CZ_wodefeng"},0)),"")</f>
        <v>JSNY-JS0002-01</v>
      </c>
      <c r="C3933" s="11" t="str">
        <f>IFERROR(INDEX({"北京中裕世纪大酒店";"江苏利特尔绿色包装股份有限公司";"常州市金坛沃德丰电子科技有限公司"},MATCH(D3933,{"BJ_zhongyu";"JS_WX_liteer";"JS_CZ_wodefeng"},0)),"")</f>
        <v>常州市金坛沃德丰电子科技有限公司</v>
      </c>
      <c r="D3933" s="11" t="str">
        <f>[1]动作!$G3932</f>
        <v>JS_CZ_wodefeng</v>
      </c>
      <c r="E3933" s="11" t="str">
        <f>[1]动作!$D3932</f>
        <v>分系统1BMS2单体电压过低一级故障</v>
      </c>
      <c r="F3933" s="11" t="s">
        <v>177</v>
      </c>
      <c r="G3933" s="12">
        <f>[1]动作!$A3932+[1]动作!$B3932</f>
        <v>43210.628101851849</v>
      </c>
      <c r="H3933" s="12"/>
      <c r="I3933" s="11"/>
    </row>
    <row r="3934" spans="1:9" hidden="1" x14ac:dyDescent="0.3">
      <c r="A3934" s="24">
        <v>3932</v>
      </c>
      <c r="B3934" s="11" t="str">
        <f>IFERROR(INDEX({"JSNY-BJ0001-01";"JSNY-JS0022-01";"JSNY-JS0002-01"},MATCH(D3934,{"BJ_zhongyu";"JS_WX_liteer";"JS_CZ_wodefeng"},0)),"")</f>
        <v>JSNY-JS0002-01</v>
      </c>
      <c r="C3934" s="11" t="str">
        <f>IFERROR(INDEX({"北京中裕世纪大酒店";"江苏利特尔绿色包装股份有限公司";"常州市金坛沃德丰电子科技有限公司"},MATCH(D3934,{"BJ_zhongyu";"JS_WX_liteer";"JS_CZ_wodefeng"},0)),"")</f>
        <v>常州市金坛沃德丰电子科技有限公司</v>
      </c>
      <c r="D3934" s="11" t="str">
        <f>[1]动作!$G3933</f>
        <v>JS_CZ_wodefeng</v>
      </c>
      <c r="E3934" s="11" t="str">
        <f>[1]动作!$D3933</f>
        <v>PCS故障</v>
      </c>
      <c r="F3934" s="11" t="s">
        <v>176</v>
      </c>
      <c r="G3934" s="12">
        <f>[1]动作!$A3933+[1]动作!$B3933</f>
        <v>43210.628101851849</v>
      </c>
      <c r="H3934" s="12"/>
      <c r="I3934" s="11"/>
    </row>
    <row r="3935" spans="1:9" hidden="1" x14ac:dyDescent="0.3">
      <c r="A3935" s="24">
        <v>3933</v>
      </c>
      <c r="B3935" s="11" t="str">
        <f>IFERROR(INDEX({"JSNY-BJ0001-01";"JSNY-JS0022-01";"JSNY-JS0002-01"},MATCH(D3935,{"BJ_zhongyu";"JS_WX_liteer";"JS_CZ_wodefeng"},0)),"")</f>
        <v>JSNY-JS0002-01</v>
      </c>
      <c r="C3935" s="11" t="str">
        <f>IFERROR(INDEX({"北京中裕世纪大酒店";"江苏利特尔绿色包装股份有限公司";"常州市金坛沃德丰电子科技有限公司"},MATCH(D3935,{"BJ_zhongyu";"JS_WX_liteer";"JS_CZ_wodefeng"},0)),"")</f>
        <v>常州市金坛沃德丰电子科技有限公司</v>
      </c>
      <c r="D3935" s="11" t="str">
        <f>[1]动作!$G3934</f>
        <v>JS_CZ_wodefeng</v>
      </c>
      <c r="E3935" s="11" t="str">
        <f>[1]动作!$D3934</f>
        <v>分系统1PCSCBC过流</v>
      </c>
      <c r="F3935" s="11" t="s">
        <v>176</v>
      </c>
      <c r="G3935" s="12">
        <f>[1]动作!$A3934+[1]动作!$B3934</f>
        <v>43210.628101851849</v>
      </c>
      <c r="H3935" s="12"/>
      <c r="I3935" s="11"/>
    </row>
    <row r="3936" spans="1:9" hidden="1" x14ac:dyDescent="0.3">
      <c r="A3936" s="24">
        <v>3934</v>
      </c>
      <c r="B3936" s="11" t="str">
        <f>IFERROR(INDEX({"JSNY-BJ0001-01";"JSNY-JS0022-01";"JSNY-JS0002-01"},MATCH(D3936,{"BJ_zhongyu";"JS_WX_liteer";"JS_CZ_wodefeng"},0)),"")</f>
        <v>JSNY-JS0002-01</v>
      </c>
      <c r="C3936" s="11" t="str">
        <f>IFERROR(INDEX({"北京中裕世纪大酒店";"江苏利特尔绿色包装股份有限公司";"常州市金坛沃德丰电子科技有限公司"},MATCH(D3936,{"BJ_zhongyu";"JS_WX_liteer";"JS_CZ_wodefeng"},0)),"")</f>
        <v>常州市金坛沃德丰电子科技有限公司</v>
      </c>
      <c r="D3936" s="11" t="str">
        <f>[1]动作!$G3935</f>
        <v>JS_CZ_wodefeng</v>
      </c>
      <c r="E3936" s="11" t="str">
        <f>[1]动作!$D3935</f>
        <v>分系统1BMS1总电压过低一级故障</v>
      </c>
      <c r="F3936" s="11" t="s">
        <v>177</v>
      </c>
      <c r="G3936" s="12">
        <f>[1]动作!$A3935+[1]动作!$B3935</f>
        <v>43210.630127314813</v>
      </c>
      <c r="H3936" s="12"/>
      <c r="I3936" s="11"/>
    </row>
    <row r="3937" spans="1:9" hidden="1" x14ac:dyDescent="0.3">
      <c r="A3937" s="24">
        <v>3935</v>
      </c>
      <c r="B3937" s="11" t="str">
        <f>IFERROR(INDEX({"JSNY-BJ0001-01";"JSNY-JS0022-01";"JSNY-JS0002-01"},MATCH(D3937,{"BJ_zhongyu";"JS_WX_liteer";"JS_CZ_wodefeng"},0)),"")</f>
        <v>JSNY-JS0002-01</v>
      </c>
      <c r="C3937" s="11" t="str">
        <f>IFERROR(INDEX({"北京中裕世纪大酒店";"江苏利特尔绿色包装股份有限公司";"常州市金坛沃德丰电子科技有限公司"},MATCH(D3937,{"BJ_zhongyu";"JS_WX_liteer";"JS_CZ_wodefeng"},0)),"")</f>
        <v>常州市金坛沃德丰电子科技有限公司</v>
      </c>
      <c r="D3937" s="11" t="str">
        <f>[1]动作!$G3936</f>
        <v>JS_CZ_wodefeng</v>
      </c>
      <c r="E3937" s="11" t="str">
        <f>[1]动作!$D3936</f>
        <v>分系统1BMS3总电压过低一级故障</v>
      </c>
      <c r="F3937" s="11" t="s">
        <v>177</v>
      </c>
      <c r="G3937" s="12">
        <f>[1]动作!$A3936+[1]动作!$B3936</f>
        <v>43210.630358796298</v>
      </c>
      <c r="H3937" s="12"/>
      <c r="I3937" s="11"/>
    </row>
    <row r="3938" spans="1:9" hidden="1" x14ac:dyDescent="0.3">
      <c r="A3938" s="24">
        <v>3936</v>
      </c>
      <c r="B3938" s="11" t="str">
        <f>IFERROR(INDEX({"JSNY-BJ0001-01";"JSNY-JS0022-01";"JSNY-JS0002-01"},MATCH(D3938,{"BJ_zhongyu";"JS_WX_liteer";"JS_CZ_wodefeng"},0)),"")</f>
        <v>JSNY-JS0002-01</v>
      </c>
      <c r="C3938" s="11" t="str">
        <f>IFERROR(INDEX({"北京中裕世纪大酒店";"江苏利特尔绿色包装股份有限公司";"常州市金坛沃德丰电子科技有限公司"},MATCH(D3938,{"BJ_zhongyu";"JS_WX_liteer";"JS_CZ_wodefeng"},0)),"")</f>
        <v>常州市金坛沃德丰电子科技有限公司</v>
      </c>
      <c r="D3938" s="11" t="str">
        <f>[1]动作!$G3937</f>
        <v>JS_CZ_wodefeng</v>
      </c>
      <c r="E3938" s="11" t="str">
        <f>[1]动作!$D3937</f>
        <v>电表故障</v>
      </c>
      <c r="F3938" s="11" t="s">
        <v>45</v>
      </c>
      <c r="G3938" s="12">
        <f>[1]动作!$A3937+[1]动作!$B3937</f>
        <v>43210.630358796298</v>
      </c>
      <c r="H3938" s="12"/>
      <c r="I3938" s="11"/>
    </row>
    <row r="3939" spans="1:9" hidden="1" x14ac:dyDescent="0.3">
      <c r="A3939" s="24">
        <v>3937</v>
      </c>
      <c r="B3939" s="11" t="str">
        <f>IFERROR(INDEX({"JSNY-BJ0001-01";"JSNY-JS0022-01";"JSNY-JS0002-01"},MATCH(D3939,{"BJ_zhongyu";"JS_WX_liteer";"JS_CZ_wodefeng"},0)),"")</f>
        <v>JSNY-JS0002-01</v>
      </c>
      <c r="C3939" s="11" t="str">
        <f>IFERROR(INDEX({"北京中裕世纪大酒店";"江苏利特尔绿色包装股份有限公司";"常州市金坛沃德丰电子科技有限公司"},MATCH(D3939,{"BJ_zhongyu";"JS_WX_liteer";"JS_CZ_wodefeng"},0)),"")</f>
        <v>常州市金坛沃德丰电子科技有限公司</v>
      </c>
      <c r="D3939" s="11" t="str">
        <f>[1]动作!$G3938</f>
        <v>JS_CZ_wodefeng</v>
      </c>
      <c r="E3939" s="11" t="str">
        <f>[1]动作!$D3938</f>
        <v>分系统1BMS2总电压过低一级故障</v>
      </c>
      <c r="F3939" s="11" t="s">
        <v>177</v>
      </c>
      <c r="G3939" s="12">
        <f>[1]动作!$A3938+[1]动作!$B3938</f>
        <v>43210.630474537036</v>
      </c>
      <c r="H3939" s="12"/>
      <c r="I3939" s="11"/>
    </row>
    <row r="3940" spans="1:9" hidden="1" x14ac:dyDescent="0.3">
      <c r="A3940" s="24">
        <v>3938</v>
      </c>
      <c r="B3940" s="11" t="str">
        <f>IFERROR(INDEX({"JSNY-BJ0001-01";"JSNY-JS0022-01";"JSNY-JS0002-01"},MATCH(D3940,{"BJ_zhongyu";"JS_WX_liteer";"JS_CZ_wodefeng"},0)),"")</f>
        <v>JSNY-JS0002-01</v>
      </c>
      <c r="C3940" s="11" t="str">
        <f>IFERROR(INDEX({"北京中裕世纪大酒店";"江苏利特尔绿色包装股份有限公司";"常州市金坛沃德丰电子科技有限公司"},MATCH(D3940,{"BJ_zhongyu";"JS_WX_liteer";"JS_CZ_wodefeng"},0)),"")</f>
        <v>常州市金坛沃德丰电子科技有限公司</v>
      </c>
      <c r="D3940" s="11" t="str">
        <f>[1]动作!$G3939</f>
        <v>JS_CZ_wodefeng</v>
      </c>
      <c r="E3940" s="11" t="str">
        <f>[1]动作!$D3939</f>
        <v>分系统1BMS5总电压过低一级故障</v>
      </c>
      <c r="F3940" s="11" t="s">
        <v>177</v>
      </c>
      <c r="G3940" s="12">
        <f>[1]动作!$A3939+[1]动作!$B3939</f>
        <v>43210.630474537036</v>
      </c>
      <c r="H3940" s="12"/>
      <c r="I3940" s="11"/>
    </row>
    <row r="3941" spans="1:9" hidden="1" x14ac:dyDescent="0.3">
      <c r="A3941" s="24">
        <v>3939</v>
      </c>
      <c r="B3941" s="11" t="str">
        <f>IFERROR(INDEX({"JSNY-BJ0001-01";"JSNY-JS0022-01";"JSNY-JS0002-01"},MATCH(D3941,{"BJ_zhongyu";"JS_WX_liteer";"JS_CZ_wodefeng"},0)),"")</f>
        <v>JSNY-JS0002-01</v>
      </c>
      <c r="C3941" s="11" t="str">
        <f>IFERROR(INDEX({"北京中裕世纪大酒店";"江苏利特尔绿色包装股份有限公司";"常州市金坛沃德丰电子科技有限公司"},MATCH(D3941,{"BJ_zhongyu";"JS_WX_liteer";"JS_CZ_wodefeng"},0)),"")</f>
        <v>常州市金坛沃德丰电子科技有限公司</v>
      </c>
      <c r="D3941" s="11" t="str">
        <f>[1]动作!$G3940</f>
        <v>JS_CZ_wodefeng</v>
      </c>
      <c r="E3941" s="11" t="str">
        <f>[1]动作!$D3940</f>
        <v>分系统1BMS6总电压过低一级故障</v>
      </c>
      <c r="F3941" s="11" t="s">
        <v>177</v>
      </c>
      <c r="G3941" s="12">
        <f>[1]动作!$A3940+[1]动作!$B3940</f>
        <v>43210.630474537036</v>
      </c>
      <c r="H3941" s="12"/>
      <c r="I3941" s="11"/>
    </row>
    <row r="3942" spans="1:9" hidden="1" x14ac:dyDescent="0.3">
      <c r="A3942" s="24">
        <v>3940</v>
      </c>
      <c r="B3942" s="11" t="str">
        <f>IFERROR(INDEX({"JSNY-BJ0001-01";"JSNY-JS0022-01";"JSNY-JS0002-01"},MATCH(D3942,{"BJ_zhongyu";"JS_WX_liteer";"JS_CZ_wodefeng"},0)),"")</f>
        <v>JSNY-JS0002-01</v>
      </c>
      <c r="C3942" s="11" t="str">
        <f>IFERROR(INDEX({"北京中裕世纪大酒店";"江苏利特尔绿色包装股份有限公司";"常州市金坛沃德丰电子科技有限公司"},MATCH(D3942,{"BJ_zhongyu";"JS_WX_liteer";"JS_CZ_wodefeng"},0)),"")</f>
        <v>常州市金坛沃德丰电子科技有限公司</v>
      </c>
      <c r="D3942" s="11" t="str">
        <f>[1]动作!$G3941</f>
        <v>JS_CZ_wodefeng</v>
      </c>
      <c r="E3942" s="11" t="str">
        <f>[1]动作!$D3941</f>
        <v>电表故障</v>
      </c>
      <c r="F3942" s="11" t="s">
        <v>45</v>
      </c>
      <c r="G3942" s="12">
        <f>[1]动作!$A3941+[1]动作!$B3941</f>
        <v>43210.630474537036</v>
      </c>
      <c r="H3942" s="12"/>
      <c r="I3942" s="11"/>
    </row>
    <row r="3943" spans="1:9" hidden="1" x14ac:dyDescent="0.3">
      <c r="A3943" s="24">
        <v>3941</v>
      </c>
      <c r="B3943" s="11" t="str">
        <f>IFERROR(INDEX({"JSNY-BJ0001-01";"JSNY-JS0022-01";"JSNY-JS0002-01"},MATCH(D3943,{"BJ_zhongyu";"JS_WX_liteer";"JS_CZ_wodefeng"},0)),"")</f>
        <v>JSNY-JS0002-01</v>
      </c>
      <c r="C3943" s="11" t="str">
        <f>IFERROR(INDEX({"北京中裕世纪大酒店";"江苏利特尔绿色包装股份有限公司";"常州市金坛沃德丰电子科技有限公司"},MATCH(D3943,{"BJ_zhongyu";"JS_WX_liteer";"JS_CZ_wodefeng"},0)),"")</f>
        <v>常州市金坛沃德丰电子科技有限公司</v>
      </c>
      <c r="D3943" s="11" t="str">
        <f>[1]动作!$G3942</f>
        <v>JS_CZ_wodefeng</v>
      </c>
      <c r="E3943" s="11" t="str">
        <f>[1]动作!$D3942</f>
        <v>分系统1BMS4总电压过低一级故障</v>
      </c>
      <c r="F3943" s="11" t="s">
        <v>177</v>
      </c>
      <c r="G3943" s="12">
        <f>[1]动作!$A3942+[1]动作!$B3942</f>
        <v>43210.630590277775</v>
      </c>
      <c r="H3943" s="12"/>
      <c r="I3943" s="11"/>
    </row>
    <row r="3944" spans="1:9" hidden="1" x14ac:dyDescent="0.3">
      <c r="A3944" s="24">
        <v>3942</v>
      </c>
      <c r="B3944" s="11" t="str">
        <f>IFERROR(INDEX({"JSNY-BJ0001-01";"JSNY-JS0022-01";"JSNY-JS0002-01"},MATCH(D3944,{"BJ_zhongyu";"JS_WX_liteer";"JS_CZ_wodefeng"},0)),"")</f>
        <v>JSNY-JS0002-01</v>
      </c>
      <c r="C3944" s="11" t="str">
        <f>IFERROR(INDEX({"北京中裕世纪大酒店";"江苏利特尔绿色包装股份有限公司";"常州市金坛沃德丰电子科技有限公司"},MATCH(D3944,{"BJ_zhongyu";"JS_WX_liteer";"JS_CZ_wodefeng"},0)),"")</f>
        <v>常州市金坛沃德丰电子科技有限公司</v>
      </c>
      <c r="D3944" s="11" t="str">
        <f>[1]动作!$G3943</f>
        <v>JS_CZ_wodefeng</v>
      </c>
      <c r="E3944" s="11" t="str">
        <f>[1]动作!$D3943</f>
        <v>分系统1BMS5单体电压过低一级故障</v>
      </c>
      <c r="F3944" s="11" t="s">
        <v>177</v>
      </c>
      <c r="G3944" s="12">
        <f>[1]动作!$A3943+[1]动作!$B3943</f>
        <v>43210.631516203706</v>
      </c>
      <c r="H3944" s="12"/>
      <c r="I3944" s="11"/>
    </row>
    <row r="3945" spans="1:9" hidden="1" x14ac:dyDescent="0.3">
      <c r="A3945" s="24">
        <v>3943</v>
      </c>
      <c r="B3945" s="11" t="str">
        <f>IFERROR(INDEX({"JSNY-BJ0001-01";"JSNY-JS0022-01";"JSNY-JS0002-01"},MATCH(D3945,{"BJ_zhongyu";"JS_WX_liteer";"JS_CZ_wodefeng"},0)),"")</f>
        <v>JSNY-JS0002-01</v>
      </c>
      <c r="C3945" s="11" t="str">
        <f>IFERROR(INDEX({"北京中裕世纪大酒店";"江苏利特尔绿色包装股份有限公司";"常州市金坛沃德丰电子科技有限公司"},MATCH(D3945,{"BJ_zhongyu";"JS_WX_liteer";"JS_CZ_wodefeng"},0)),"")</f>
        <v>常州市金坛沃德丰电子科技有限公司</v>
      </c>
      <c r="D3945" s="11" t="str">
        <f>[1]动作!$G3944</f>
        <v>JS_CZ_wodefeng</v>
      </c>
      <c r="E3945" s="11" t="str">
        <f>[1]动作!$D3944</f>
        <v>电表故障</v>
      </c>
      <c r="F3945" s="11" t="s">
        <v>45</v>
      </c>
      <c r="G3945" s="12">
        <f>[1]动作!$A3944+[1]动作!$B3944</f>
        <v>43210.631921296299</v>
      </c>
      <c r="H3945" s="12"/>
      <c r="I3945" s="11"/>
    </row>
    <row r="3946" spans="1:9" hidden="1" x14ac:dyDescent="0.3">
      <c r="A3946" s="24">
        <v>3944</v>
      </c>
      <c r="B3946" s="11" t="str">
        <f>IFERROR(INDEX({"JSNY-BJ0001-01";"JSNY-JS0022-01";"JSNY-JS0002-01"},MATCH(D3946,{"BJ_zhongyu";"JS_WX_liteer";"JS_CZ_wodefeng"},0)),"")</f>
        <v>JSNY-JS0002-01</v>
      </c>
      <c r="C3946" s="11" t="str">
        <f>IFERROR(INDEX({"北京中裕世纪大酒店";"江苏利特尔绿色包装股份有限公司";"常州市金坛沃德丰电子科技有限公司"},MATCH(D3946,{"BJ_zhongyu";"JS_WX_liteer";"JS_CZ_wodefeng"},0)),"")</f>
        <v>常州市金坛沃德丰电子科技有限公司</v>
      </c>
      <c r="D3946" s="11" t="str">
        <f>[1]动作!$G3945</f>
        <v>JS_CZ_wodefeng</v>
      </c>
      <c r="E3946" s="11" t="str">
        <f>[1]动作!$D3945</f>
        <v>电表故障</v>
      </c>
      <c r="F3946" s="11" t="s">
        <v>45</v>
      </c>
      <c r="G3946" s="12">
        <f>[1]动作!$A3945+[1]动作!$B3945</f>
        <v>43210.63417824074</v>
      </c>
      <c r="H3946" s="12"/>
      <c r="I3946" s="11"/>
    </row>
    <row r="3947" spans="1:9" hidden="1" x14ac:dyDescent="0.3">
      <c r="A3947" s="24">
        <v>3945</v>
      </c>
      <c r="B3947" s="11" t="str">
        <f>IFERROR(INDEX({"JSNY-BJ0001-01";"JSNY-JS0022-01";"JSNY-JS0002-01"},MATCH(D3947,{"BJ_zhongyu";"JS_WX_liteer";"JS_CZ_wodefeng"},0)),"")</f>
        <v>JSNY-JS0002-01</v>
      </c>
      <c r="C3947" s="11" t="str">
        <f>IFERROR(INDEX({"北京中裕世纪大酒店";"江苏利特尔绿色包装股份有限公司";"常州市金坛沃德丰电子科技有限公司"},MATCH(D3947,{"BJ_zhongyu";"JS_WX_liteer";"JS_CZ_wodefeng"},0)),"")</f>
        <v>常州市金坛沃德丰电子科技有限公司</v>
      </c>
      <c r="D3947" s="11" t="str">
        <f>[1]动作!$G3946</f>
        <v>JS_CZ_wodefeng</v>
      </c>
      <c r="E3947" s="11" t="str">
        <f>[1]动作!$D3946</f>
        <v>电表故障</v>
      </c>
      <c r="F3947" s="11" t="s">
        <v>45</v>
      </c>
      <c r="G3947" s="12">
        <f>[1]动作!$A3946+[1]动作!$B3946</f>
        <v>43210.635740740741</v>
      </c>
      <c r="H3947" s="12"/>
      <c r="I3947" s="11"/>
    </row>
    <row r="3948" spans="1:9" hidden="1" x14ac:dyDescent="0.3">
      <c r="A3948" s="24">
        <v>3946</v>
      </c>
      <c r="B3948" s="11" t="str">
        <f>IFERROR(INDEX({"JSNY-BJ0001-01";"JSNY-JS0022-01";"JSNY-JS0002-01"},MATCH(D3948,{"BJ_zhongyu";"JS_WX_liteer";"JS_CZ_wodefeng"},0)),"")</f>
        <v>JSNY-JS0002-01</v>
      </c>
      <c r="C3948" s="11" t="str">
        <f>IFERROR(INDEX({"北京中裕世纪大酒店";"江苏利特尔绿色包装股份有限公司";"常州市金坛沃德丰电子科技有限公司"},MATCH(D3948,{"BJ_zhongyu";"JS_WX_liteer";"JS_CZ_wodefeng"},0)),"")</f>
        <v>常州市金坛沃德丰电子科技有限公司</v>
      </c>
      <c r="D3948" s="11" t="str">
        <f>[1]动作!$G3947</f>
        <v>JS_CZ_wodefeng</v>
      </c>
      <c r="E3948" s="11" t="str">
        <f>[1]动作!$D3947</f>
        <v>分系统1BMS3SOC过低一级故障</v>
      </c>
      <c r="F3948" s="11" t="s">
        <v>177</v>
      </c>
      <c r="G3948" s="12">
        <f>[1]动作!$A3947+[1]动作!$B3947</f>
        <v>43210.636377314811</v>
      </c>
      <c r="H3948" s="12"/>
      <c r="I3948" s="11"/>
    </row>
    <row r="3949" spans="1:9" hidden="1" x14ac:dyDescent="0.3">
      <c r="A3949" s="24">
        <v>3947</v>
      </c>
      <c r="B3949" s="11" t="str">
        <f>IFERROR(INDEX({"JSNY-BJ0001-01";"JSNY-JS0022-01";"JSNY-JS0002-01"},MATCH(D3949,{"BJ_zhongyu";"JS_WX_liteer";"JS_CZ_wodefeng"},0)),"")</f>
        <v>JSNY-JS0002-01</v>
      </c>
      <c r="C3949" s="11" t="str">
        <f>IFERROR(INDEX({"北京中裕世纪大酒店";"江苏利特尔绿色包装股份有限公司";"常州市金坛沃德丰电子科技有限公司"},MATCH(D3949,{"BJ_zhongyu";"JS_WX_liteer";"JS_CZ_wodefeng"},0)),"")</f>
        <v>常州市金坛沃德丰电子科技有限公司</v>
      </c>
      <c r="D3949" s="11" t="str">
        <f>[1]动作!$G3948</f>
        <v>JS_CZ_wodefeng</v>
      </c>
      <c r="E3949" s="11" t="str">
        <f>[1]动作!$D3948</f>
        <v>分系统1BMS6SOC过低一级故障</v>
      </c>
      <c r="F3949" s="11" t="s">
        <v>177</v>
      </c>
      <c r="G3949" s="12">
        <f>[1]动作!$A3948+[1]动作!$B3948</f>
        <v>43210.636493055557</v>
      </c>
      <c r="H3949" s="12"/>
      <c r="I3949" s="11"/>
    </row>
    <row r="3950" spans="1:9" hidden="1" x14ac:dyDescent="0.3">
      <c r="A3950" s="24">
        <v>3948</v>
      </c>
      <c r="B3950" s="11" t="str">
        <f>IFERROR(INDEX({"JSNY-BJ0001-01";"JSNY-JS0022-01";"JSNY-JS0002-01"},MATCH(D3950,{"BJ_zhongyu";"JS_WX_liteer";"JS_CZ_wodefeng"},0)),"")</f>
        <v>JSNY-JS0002-01</v>
      </c>
      <c r="C3950" s="11" t="str">
        <f>IFERROR(INDEX({"北京中裕世纪大酒店";"江苏利特尔绿色包装股份有限公司";"常州市金坛沃德丰电子科技有限公司"},MATCH(D3950,{"BJ_zhongyu";"JS_WX_liteer";"JS_CZ_wodefeng"},0)),"")</f>
        <v>常州市金坛沃德丰电子科技有限公司</v>
      </c>
      <c r="D3950" s="11" t="str">
        <f>[1]动作!$G3949</f>
        <v>JS_CZ_wodefeng</v>
      </c>
      <c r="E3950" s="11" t="str">
        <f>[1]动作!$D3949</f>
        <v>分系统1BMS2SOC过低一级故障</v>
      </c>
      <c r="F3950" s="11" t="s">
        <v>177</v>
      </c>
      <c r="G3950" s="12">
        <f>[1]动作!$A3949+[1]动作!$B3949</f>
        <v>43210.636608796296</v>
      </c>
      <c r="H3950" s="12"/>
      <c r="I3950" s="11"/>
    </row>
    <row r="3951" spans="1:9" hidden="1" x14ac:dyDescent="0.3">
      <c r="A3951" s="24">
        <v>3949</v>
      </c>
      <c r="B3951" s="11" t="str">
        <f>IFERROR(INDEX({"JSNY-BJ0001-01";"JSNY-JS0022-01";"JSNY-JS0002-01"},MATCH(D3951,{"BJ_zhongyu";"JS_WX_liteer";"JS_CZ_wodefeng"},0)),"")</f>
        <v>JSNY-JS0002-01</v>
      </c>
      <c r="C3951" s="11" t="str">
        <f>IFERROR(INDEX({"北京中裕世纪大酒店";"江苏利特尔绿色包装股份有限公司";"常州市金坛沃德丰电子科技有限公司"},MATCH(D3951,{"BJ_zhongyu";"JS_WX_liteer";"JS_CZ_wodefeng"},0)),"")</f>
        <v>常州市金坛沃德丰电子科技有限公司</v>
      </c>
      <c r="D3951" s="11" t="str">
        <f>[1]动作!$G3950</f>
        <v>JS_CZ_wodefeng</v>
      </c>
      <c r="E3951" s="11" t="str">
        <f>[1]动作!$D3950</f>
        <v>分系统1BMS4SOC过低一级故障</v>
      </c>
      <c r="F3951" s="11" t="s">
        <v>177</v>
      </c>
      <c r="G3951" s="12">
        <f>[1]动作!$A3950+[1]动作!$B3950</f>
        <v>43210.636608796296</v>
      </c>
      <c r="H3951" s="12"/>
      <c r="I3951" s="11"/>
    </row>
    <row r="3952" spans="1:9" hidden="1" x14ac:dyDescent="0.3">
      <c r="A3952" s="24">
        <v>3950</v>
      </c>
      <c r="B3952" s="11" t="str">
        <f>IFERROR(INDEX({"JSNY-BJ0001-01";"JSNY-JS0022-01";"JSNY-JS0002-01"},MATCH(D3952,{"BJ_zhongyu";"JS_WX_liteer";"JS_CZ_wodefeng"},0)),"")</f>
        <v>JSNY-JS0002-01</v>
      </c>
      <c r="C3952" s="11" t="str">
        <f>IFERROR(INDEX({"北京中裕世纪大酒店";"江苏利特尔绿色包装股份有限公司";"常州市金坛沃德丰电子科技有限公司"},MATCH(D3952,{"BJ_zhongyu";"JS_WX_liteer";"JS_CZ_wodefeng"},0)),"")</f>
        <v>常州市金坛沃德丰电子科技有限公司</v>
      </c>
      <c r="D3952" s="11" t="str">
        <f>[1]动作!$G3951</f>
        <v>JS_CZ_wodefeng</v>
      </c>
      <c r="E3952" s="11" t="str">
        <f>[1]动作!$D3951</f>
        <v>分系统1BMS1SOC过低一级故障</v>
      </c>
      <c r="F3952" s="11" t="s">
        <v>177</v>
      </c>
      <c r="G3952" s="12">
        <f>[1]动作!$A3951+[1]动作!$B3951</f>
        <v>43210.637592592589</v>
      </c>
      <c r="H3952" s="12"/>
      <c r="I3952" s="11"/>
    </row>
    <row r="3953" spans="1:9" hidden="1" x14ac:dyDescent="0.3">
      <c r="A3953" s="24">
        <v>3951</v>
      </c>
      <c r="B3953" s="11" t="str">
        <f>IFERROR(INDEX({"JSNY-BJ0001-01";"JSNY-JS0022-01";"JSNY-JS0002-01"},MATCH(D3953,{"BJ_zhongyu";"JS_WX_liteer";"JS_CZ_wodefeng"},0)),"")</f>
        <v>JSNY-JS0002-01</v>
      </c>
      <c r="C3953" s="11" t="str">
        <f>IFERROR(INDEX({"北京中裕世纪大酒店";"江苏利特尔绿色包装股份有限公司";"常州市金坛沃德丰电子科技有限公司"},MATCH(D3953,{"BJ_zhongyu";"JS_WX_liteer";"JS_CZ_wodefeng"},0)),"")</f>
        <v>常州市金坛沃德丰电子科技有限公司</v>
      </c>
      <c r="D3953" s="11" t="str">
        <f>[1]动作!$G3952</f>
        <v>JS_CZ_wodefeng</v>
      </c>
      <c r="E3953" s="11" t="str">
        <f>[1]动作!$D3952</f>
        <v>电表故障</v>
      </c>
      <c r="F3953" s="11" t="s">
        <v>45</v>
      </c>
      <c r="G3953" s="12">
        <f>[1]动作!$A3952+[1]动作!$B3952</f>
        <v>43210.638113425928</v>
      </c>
      <c r="H3953" s="12"/>
      <c r="I3953" s="11"/>
    </row>
    <row r="3954" spans="1:9" hidden="1" x14ac:dyDescent="0.3">
      <c r="A3954" s="24">
        <v>3952</v>
      </c>
      <c r="B3954" s="11" t="str">
        <f>IFERROR(INDEX({"JSNY-BJ0001-01";"JSNY-JS0022-01";"JSNY-JS0002-01"},MATCH(D3954,{"BJ_zhongyu";"JS_WX_liteer";"JS_CZ_wodefeng"},0)),"")</f>
        <v>JSNY-JS0002-01</v>
      </c>
      <c r="C3954" s="11" t="str">
        <f>IFERROR(INDEX({"北京中裕世纪大酒店";"江苏利特尔绿色包装股份有限公司";"常州市金坛沃德丰电子科技有限公司"},MATCH(D3954,{"BJ_zhongyu";"JS_WX_liteer";"JS_CZ_wodefeng"},0)),"")</f>
        <v>常州市金坛沃德丰电子科技有限公司</v>
      </c>
      <c r="D3954" s="11" t="str">
        <f>[1]动作!$G3953</f>
        <v>JS_CZ_wodefeng</v>
      </c>
      <c r="E3954" s="11" t="str">
        <f>[1]动作!$D3953</f>
        <v>分系统1BMS5SOC过低一级故障</v>
      </c>
      <c r="F3954" s="11" t="s">
        <v>177</v>
      </c>
      <c r="G3954" s="12">
        <f>[1]动作!$A3953+[1]动作!$B3953</f>
        <v>43210.638229166667</v>
      </c>
      <c r="H3954" s="12"/>
      <c r="I3954" s="11"/>
    </row>
    <row r="3955" spans="1:9" hidden="1" x14ac:dyDescent="0.3">
      <c r="A3955" s="24">
        <v>3953</v>
      </c>
      <c r="B3955" s="11" t="str">
        <f>IFERROR(INDEX({"JSNY-BJ0001-01";"JSNY-JS0022-01";"JSNY-JS0002-01"},MATCH(D3955,{"BJ_zhongyu";"JS_WX_liteer";"JS_CZ_wodefeng"},0)),"")</f>
        <v>JSNY-JS0002-01</v>
      </c>
      <c r="C3955" s="11" t="str">
        <f>IFERROR(INDEX({"北京中裕世纪大酒店";"江苏利特尔绿色包装股份有限公司";"常州市金坛沃德丰电子科技有限公司"},MATCH(D3955,{"BJ_zhongyu";"JS_WX_liteer";"JS_CZ_wodefeng"},0)),"")</f>
        <v>常州市金坛沃德丰电子科技有限公司</v>
      </c>
      <c r="D3955" s="11" t="str">
        <f>[1]动作!$G3954</f>
        <v>JS_CZ_wodefeng</v>
      </c>
      <c r="E3955" s="11" t="str">
        <f>[1]动作!$D3954</f>
        <v>电表故障</v>
      </c>
      <c r="F3955" s="11" t="s">
        <v>45</v>
      </c>
      <c r="G3955" s="12">
        <f>[1]动作!$A3954+[1]动作!$B3954</f>
        <v>43210.63921296296</v>
      </c>
      <c r="H3955" s="12"/>
      <c r="I3955" s="11"/>
    </row>
    <row r="3956" spans="1:9" hidden="1" x14ac:dyDescent="0.3">
      <c r="A3956" s="24">
        <v>3954</v>
      </c>
      <c r="B3956" s="11" t="str">
        <f>IFERROR(INDEX({"JSNY-BJ0001-01";"JSNY-JS0022-01";"JSNY-JS0002-01"},MATCH(D3956,{"BJ_zhongyu";"JS_WX_liteer";"JS_CZ_wodefeng"},0)),"")</f>
        <v>JSNY-JS0002-01</v>
      </c>
      <c r="C3956" s="11" t="str">
        <f>IFERROR(INDEX({"北京中裕世纪大酒店";"江苏利特尔绿色包装股份有限公司";"常州市金坛沃德丰电子科技有限公司"},MATCH(D3956,{"BJ_zhongyu";"JS_WX_liteer";"JS_CZ_wodefeng"},0)),"")</f>
        <v>常州市金坛沃德丰电子科技有限公司</v>
      </c>
      <c r="D3956" s="11" t="str">
        <f>[1]动作!$G3955</f>
        <v>JS_CZ_wodefeng</v>
      </c>
      <c r="E3956" s="11" t="str">
        <f>[1]动作!$D3955</f>
        <v>电表故障</v>
      </c>
      <c r="F3956" s="11" t="s">
        <v>45</v>
      </c>
      <c r="G3956" s="12">
        <f>[1]动作!$A3955+[1]动作!$B3955</f>
        <v>43210.639444444445</v>
      </c>
      <c r="H3956" s="12"/>
      <c r="I3956" s="11"/>
    </row>
    <row r="3957" spans="1:9" hidden="1" x14ac:dyDescent="0.3">
      <c r="A3957" s="24">
        <v>3955</v>
      </c>
      <c r="B3957" s="11" t="str">
        <f>IFERROR(INDEX({"JSNY-BJ0001-01";"JSNY-JS0022-01";"JSNY-JS0002-01"},MATCH(D3957,{"BJ_zhongyu";"JS_WX_liteer";"JS_CZ_wodefeng"},0)),"")</f>
        <v>JSNY-JS0002-01</v>
      </c>
      <c r="C3957" s="11" t="str">
        <f>IFERROR(INDEX({"北京中裕世纪大酒店";"江苏利特尔绿色包装股份有限公司";"常州市金坛沃德丰电子科技有限公司"},MATCH(D3957,{"BJ_zhongyu";"JS_WX_liteer";"JS_CZ_wodefeng"},0)),"")</f>
        <v>常州市金坛沃德丰电子科技有限公司</v>
      </c>
      <c r="D3957" s="11" t="str">
        <f>[1]动作!$G3956</f>
        <v>JS_CZ_wodefeng</v>
      </c>
      <c r="E3957" s="11" t="str">
        <f>[1]动作!$D3956</f>
        <v>电表故障</v>
      </c>
      <c r="F3957" s="11" t="s">
        <v>45</v>
      </c>
      <c r="G3957" s="12">
        <f>[1]动作!$A3956+[1]动作!$B3956</f>
        <v>43210.639560185184</v>
      </c>
      <c r="H3957" s="12"/>
      <c r="I3957" s="11"/>
    </row>
    <row r="3958" spans="1:9" hidden="1" x14ac:dyDescent="0.3">
      <c r="A3958" s="24">
        <v>3956</v>
      </c>
      <c r="B3958" s="11" t="str">
        <f>IFERROR(INDEX({"JSNY-BJ0001-01";"JSNY-JS0022-01";"JSNY-JS0002-01"},MATCH(D3958,{"BJ_zhongyu";"JS_WX_liteer";"JS_CZ_wodefeng"},0)),"")</f>
        <v>JSNY-JS0002-01</v>
      </c>
      <c r="C3958" s="11" t="str">
        <f>IFERROR(INDEX({"北京中裕世纪大酒店";"江苏利特尔绿色包装股份有限公司";"常州市金坛沃德丰电子科技有限公司"},MATCH(D3958,{"BJ_zhongyu";"JS_WX_liteer";"JS_CZ_wodefeng"},0)),"")</f>
        <v>常州市金坛沃德丰电子科技有限公司</v>
      </c>
      <c r="D3958" s="11" t="str">
        <f>[1]动作!$G3957</f>
        <v>JS_CZ_wodefeng</v>
      </c>
      <c r="E3958" s="11" t="str">
        <f>[1]动作!$D3957</f>
        <v>电表故障</v>
      </c>
      <c r="F3958" s="11" t="s">
        <v>45</v>
      </c>
      <c r="G3958" s="12">
        <f>[1]动作!$A3957+[1]动作!$B3957</f>
        <v>43210.641944444447</v>
      </c>
      <c r="H3958" s="12"/>
      <c r="I3958" s="11"/>
    </row>
    <row r="3959" spans="1:9" hidden="1" x14ac:dyDescent="0.3">
      <c r="A3959" s="24">
        <v>3957</v>
      </c>
      <c r="B3959" s="11" t="str">
        <f>IFERROR(INDEX({"JSNY-BJ0001-01";"JSNY-JS0022-01";"JSNY-JS0002-01"},MATCH(D3959,{"BJ_zhongyu";"JS_WX_liteer";"JS_CZ_wodefeng"},0)),"")</f>
        <v>JSNY-JS0002-01</v>
      </c>
      <c r="C3959" s="11" t="str">
        <f>IFERROR(INDEX({"北京中裕世纪大酒店";"江苏利特尔绿色包装股份有限公司";"常州市金坛沃德丰电子科技有限公司"},MATCH(D3959,{"BJ_zhongyu";"JS_WX_liteer";"JS_CZ_wodefeng"},0)),"")</f>
        <v>常州市金坛沃德丰电子科技有限公司</v>
      </c>
      <c r="D3959" s="11" t="str">
        <f>[1]动作!$G3958</f>
        <v>JS_CZ_wodefeng</v>
      </c>
      <c r="E3959" s="11" t="str">
        <f>[1]动作!$D3958</f>
        <v>电表故障</v>
      </c>
      <c r="F3959" s="11" t="s">
        <v>45</v>
      </c>
      <c r="G3959" s="12">
        <f>[1]动作!$A3958+[1]动作!$B3958</f>
        <v>43210.644895833335</v>
      </c>
      <c r="H3959" s="12"/>
      <c r="I3959" s="11"/>
    </row>
    <row r="3960" spans="1:9" hidden="1" x14ac:dyDescent="0.3">
      <c r="A3960" s="24">
        <v>3958</v>
      </c>
      <c r="B3960" s="11" t="str">
        <f>IFERROR(INDEX({"JSNY-BJ0001-01";"JSNY-JS0022-01";"JSNY-JS0002-01"},MATCH(D3960,{"BJ_zhongyu";"JS_WX_liteer";"JS_CZ_wodefeng"},0)),"")</f>
        <v>JSNY-JS0002-01</v>
      </c>
      <c r="C3960" s="11" t="str">
        <f>IFERROR(INDEX({"北京中裕世纪大酒店";"江苏利特尔绿色包装股份有限公司";"常州市金坛沃德丰电子科技有限公司"},MATCH(D3960,{"BJ_zhongyu";"JS_WX_liteer";"JS_CZ_wodefeng"},0)),"")</f>
        <v>常州市金坛沃德丰电子科技有限公司</v>
      </c>
      <c r="D3960" s="11" t="str">
        <f>[1]动作!$G3959</f>
        <v>JS_CZ_wodefeng</v>
      </c>
      <c r="E3960" s="11" t="str">
        <f>[1]动作!$D3959</f>
        <v>电表故障</v>
      </c>
      <c r="F3960" s="11" t="s">
        <v>45</v>
      </c>
      <c r="G3960" s="12">
        <f>[1]动作!$A3959+[1]动作!$B3959</f>
        <v>43210.645011574074</v>
      </c>
      <c r="H3960" s="12"/>
      <c r="I3960" s="11"/>
    </row>
    <row r="3961" spans="1:9" hidden="1" x14ac:dyDescent="0.3">
      <c r="A3961" s="24">
        <v>3959</v>
      </c>
      <c r="B3961" s="11" t="str">
        <f>IFERROR(INDEX({"JSNY-BJ0001-01";"JSNY-JS0022-01";"JSNY-JS0002-01"},MATCH(D3961,{"BJ_zhongyu";"JS_WX_liteer";"JS_CZ_wodefeng"},0)),"")</f>
        <v>JSNY-JS0002-01</v>
      </c>
      <c r="C3961" s="11" t="str">
        <f>IFERROR(INDEX({"北京中裕世纪大酒店";"江苏利特尔绿色包装股份有限公司";"常州市金坛沃德丰电子科技有限公司"},MATCH(D3961,{"BJ_zhongyu";"JS_WX_liteer";"JS_CZ_wodefeng"},0)),"")</f>
        <v>常州市金坛沃德丰电子科技有限公司</v>
      </c>
      <c r="D3961" s="11" t="str">
        <f>[1]动作!$G3960</f>
        <v>JS_CZ_wodefeng</v>
      </c>
      <c r="E3961" s="11" t="str">
        <f>[1]动作!$D3960</f>
        <v>电表故障</v>
      </c>
      <c r="F3961" s="11" t="s">
        <v>45</v>
      </c>
      <c r="G3961" s="12">
        <f>[1]动作!$A3960+[1]动作!$B3960</f>
        <v>43210.646053240744</v>
      </c>
      <c r="H3961" s="12"/>
      <c r="I3961" s="11"/>
    </row>
    <row r="3962" spans="1:9" hidden="1" x14ac:dyDescent="0.3">
      <c r="A3962" s="24">
        <v>3960</v>
      </c>
      <c r="B3962" s="11" t="str">
        <f>IFERROR(INDEX({"JSNY-BJ0001-01";"JSNY-JS0022-01";"JSNY-JS0002-01"},MATCH(D3962,{"BJ_zhongyu";"JS_WX_liteer";"JS_CZ_wodefeng"},0)),"")</f>
        <v>JSNY-JS0002-01</v>
      </c>
      <c r="C3962" s="11" t="str">
        <f>IFERROR(INDEX({"北京中裕世纪大酒店";"江苏利特尔绿色包装股份有限公司";"常州市金坛沃德丰电子科技有限公司"},MATCH(D3962,{"BJ_zhongyu";"JS_WX_liteer";"JS_CZ_wodefeng"},0)),"")</f>
        <v>常州市金坛沃德丰电子科技有限公司</v>
      </c>
      <c r="D3962" s="11" t="str">
        <f>[1]动作!$G3961</f>
        <v>JS_CZ_wodefeng</v>
      </c>
      <c r="E3962" s="11" t="str">
        <f>[1]动作!$D3961</f>
        <v>电表故障</v>
      </c>
      <c r="F3962" s="11" t="s">
        <v>45</v>
      </c>
      <c r="G3962" s="12">
        <f>[1]动作!$A3961+[1]动作!$B3961</f>
        <v>43210.646226851852</v>
      </c>
      <c r="H3962" s="12"/>
      <c r="I3962" s="11"/>
    </row>
    <row r="3963" spans="1:9" hidden="1" x14ac:dyDescent="0.3">
      <c r="A3963" s="24">
        <v>3961</v>
      </c>
      <c r="B3963" s="11" t="str">
        <f>IFERROR(INDEX({"JSNY-BJ0001-01";"JSNY-JS0022-01";"JSNY-JS0002-01"},MATCH(D3963,{"BJ_zhongyu";"JS_WX_liteer";"JS_CZ_wodefeng"},0)),"")</f>
        <v>JSNY-JS0002-01</v>
      </c>
      <c r="C3963" s="11" t="str">
        <f>IFERROR(INDEX({"北京中裕世纪大酒店";"江苏利特尔绿色包装股份有限公司";"常州市金坛沃德丰电子科技有限公司"},MATCH(D3963,{"BJ_zhongyu";"JS_WX_liteer";"JS_CZ_wodefeng"},0)),"")</f>
        <v>常州市金坛沃德丰电子科技有限公司</v>
      </c>
      <c r="D3963" s="11" t="str">
        <f>[1]动作!$G3962</f>
        <v>JS_CZ_wodefeng</v>
      </c>
      <c r="E3963" s="11" t="str">
        <f>[1]动作!$D3962</f>
        <v>电表故障</v>
      </c>
      <c r="F3963" s="11" t="s">
        <v>45</v>
      </c>
      <c r="G3963" s="12">
        <f>[1]动作!$A3962+[1]动作!$B3962</f>
        <v>43210.647499999999</v>
      </c>
      <c r="H3963" s="12"/>
      <c r="I3963" s="11"/>
    </row>
    <row r="3964" spans="1:9" hidden="1" x14ac:dyDescent="0.3">
      <c r="A3964" s="24">
        <v>3962</v>
      </c>
      <c r="B3964" s="11" t="str">
        <f>IFERROR(INDEX({"JSNY-BJ0001-01";"JSNY-JS0022-01";"JSNY-JS0002-01"},MATCH(D3964,{"BJ_zhongyu";"JS_WX_liteer";"JS_CZ_wodefeng"},0)),"")</f>
        <v>JSNY-JS0002-01</v>
      </c>
      <c r="C3964" s="11" t="str">
        <f>IFERROR(INDEX({"北京中裕世纪大酒店";"江苏利特尔绿色包装股份有限公司";"常州市金坛沃德丰电子科技有限公司"},MATCH(D3964,{"BJ_zhongyu";"JS_WX_liteer";"JS_CZ_wodefeng"},0)),"")</f>
        <v>常州市金坛沃德丰电子科技有限公司</v>
      </c>
      <c r="D3964" s="11" t="str">
        <f>[1]动作!$G3963</f>
        <v>JS_CZ_wodefeng</v>
      </c>
      <c r="E3964" s="11" t="str">
        <f>[1]动作!$D3963</f>
        <v>电表故障</v>
      </c>
      <c r="F3964" s="11" t="s">
        <v>45</v>
      </c>
      <c r="G3964" s="12">
        <f>[1]动作!$A3963+[1]动作!$B3963</f>
        <v>43210.648831018516</v>
      </c>
      <c r="H3964" s="12"/>
      <c r="I3964" s="11"/>
    </row>
    <row r="3965" spans="1:9" hidden="1" x14ac:dyDescent="0.3">
      <c r="A3965" s="24">
        <v>3963</v>
      </c>
      <c r="B3965" s="11" t="str">
        <f>IFERROR(INDEX({"JSNY-BJ0001-01";"JSNY-JS0022-01";"JSNY-JS0002-01"},MATCH(D3965,{"BJ_zhongyu";"JS_WX_liteer";"JS_CZ_wodefeng"},0)),"")</f>
        <v>JSNY-JS0002-01</v>
      </c>
      <c r="C3965" s="11" t="str">
        <f>IFERROR(INDEX({"北京中裕世纪大酒店";"江苏利特尔绿色包装股份有限公司";"常州市金坛沃德丰电子科技有限公司"},MATCH(D3965,{"BJ_zhongyu";"JS_WX_liteer";"JS_CZ_wodefeng"},0)),"")</f>
        <v>常州市金坛沃德丰电子科技有限公司</v>
      </c>
      <c r="D3965" s="11" t="str">
        <f>[1]动作!$G3964</f>
        <v>JS_CZ_wodefeng</v>
      </c>
      <c r="E3965" s="11" t="str">
        <f>[1]动作!$D3964</f>
        <v>电表故障</v>
      </c>
      <c r="F3965" s="11" t="s">
        <v>45</v>
      </c>
      <c r="G3965" s="12">
        <f>[1]动作!$A3964+[1]动作!$B3964</f>
        <v>43210.648946759262</v>
      </c>
      <c r="H3965" s="12"/>
      <c r="I3965" s="11"/>
    </row>
    <row r="3966" spans="1:9" hidden="1" x14ac:dyDescent="0.3">
      <c r="A3966" s="24">
        <v>3964</v>
      </c>
      <c r="B3966" s="11" t="str">
        <f>IFERROR(INDEX({"JSNY-BJ0001-01";"JSNY-JS0022-01";"JSNY-JS0002-01"},MATCH(D3966,{"BJ_zhongyu";"JS_WX_liteer";"JS_CZ_wodefeng"},0)),"")</f>
        <v>JSNY-JS0002-01</v>
      </c>
      <c r="C3966" s="11" t="str">
        <f>IFERROR(INDEX({"北京中裕世纪大酒店";"江苏利特尔绿色包装股份有限公司";"常州市金坛沃德丰电子科技有限公司"},MATCH(D3966,{"BJ_zhongyu";"JS_WX_liteer";"JS_CZ_wodefeng"},0)),"")</f>
        <v>常州市金坛沃德丰电子科技有限公司</v>
      </c>
      <c r="D3966" s="11" t="str">
        <f>[1]动作!$G3965</f>
        <v>JS_CZ_wodefeng</v>
      </c>
      <c r="E3966" s="11" t="str">
        <f>[1]动作!$D3965</f>
        <v>电表故障</v>
      </c>
      <c r="F3966" s="11" t="s">
        <v>45</v>
      </c>
      <c r="G3966" s="12">
        <f>[1]动作!$A3965+[1]动作!$B3965</f>
        <v>43210.649074074077</v>
      </c>
      <c r="H3966" s="12"/>
      <c r="I3966" s="11"/>
    </row>
    <row r="3967" spans="1:9" hidden="1" x14ac:dyDescent="0.3">
      <c r="A3967" s="24">
        <v>3965</v>
      </c>
      <c r="B3967" s="11" t="str">
        <f>IFERROR(INDEX({"JSNY-BJ0001-01";"JSNY-JS0022-01";"JSNY-JS0002-01"},MATCH(D3967,{"BJ_zhongyu";"JS_WX_liteer";"JS_CZ_wodefeng"},0)),"")</f>
        <v>JSNY-JS0002-01</v>
      </c>
      <c r="C3967" s="11" t="str">
        <f>IFERROR(INDEX({"北京中裕世纪大酒店";"江苏利特尔绿色包装股份有限公司";"常州市金坛沃德丰电子科技有限公司"},MATCH(D3967,{"BJ_zhongyu";"JS_WX_liteer";"JS_CZ_wodefeng"},0)),"")</f>
        <v>常州市金坛沃德丰电子科技有限公司</v>
      </c>
      <c r="D3967" s="11" t="str">
        <f>[1]动作!$G3966</f>
        <v>JS_CZ_wodefeng</v>
      </c>
      <c r="E3967" s="11" t="str">
        <f>[1]动作!$D3966</f>
        <v>电表故障</v>
      </c>
      <c r="F3967" s="11" t="s">
        <v>45</v>
      </c>
      <c r="G3967" s="12">
        <f>[1]动作!$A3966+[1]动作!$B3966</f>
        <v>43210.656828703701</v>
      </c>
      <c r="H3967" s="12"/>
      <c r="I3967" s="11"/>
    </row>
    <row r="3968" spans="1:9" hidden="1" x14ac:dyDescent="0.3">
      <c r="A3968" s="24">
        <v>3966</v>
      </c>
      <c r="B3968" s="11" t="str">
        <f>IFERROR(INDEX({"JSNY-BJ0001-01";"JSNY-JS0022-01";"JSNY-JS0002-01"},MATCH(D3968,{"BJ_zhongyu";"JS_WX_liteer";"JS_CZ_wodefeng"},0)),"")</f>
        <v>JSNY-JS0002-01</v>
      </c>
      <c r="C3968" s="11" t="str">
        <f>IFERROR(INDEX({"北京中裕世纪大酒店";"江苏利特尔绿色包装股份有限公司";"常州市金坛沃德丰电子科技有限公司"},MATCH(D3968,{"BJ_zhongyu";"JS_WX_liteer";"JS_CZ_wodefeng"},0)),"")</f>
        <v>常州市金坛沃德丰电子科技有限公司</v>
      </c>
      <c r="D3968" s="11" t="str">
        <f>[1]动作!$G3967</f>
        <v>JS_CZ_wodefeng</v>
      </c>
      <c r="E3968" s="11" t="str">
        <f>[1]动作!$D3967</f>
        <v>电表故障</v>
      </c>
      <c r="F3968" s="11" t="s">
        <v>45</v>
      </c>
      <c r="G3968" s="12">
        <f>[1]动作!$A3967+[1]动作!$B3967</f>
        <v>43210.659212962964</v>
      </c>
      <c r="H3968" s="12"/>
      <c r="I3968" s="11"/>
    </row>
    <row r="3969" spans="1:9" hidden="1" x14ac:dyDescent="0.3">
      <c r="A3969" s="24">
        <v>3967</v>
      </c>
      <c r="B3969" s="11" t="str">
        <f>IFERROR(INDEX({"JSNY-BJ0001-01";"JSNY-JS0022-01";"JSNY-JS0002-01"},MATCH(D3969,{"BJ_zhongyu";"JS_WX_liteer";"JS_CZ_wodefeng"},0)),"")</f>
        <v>JSNY-JS0002-01</v>
      </c>
      <c r="C3969" s="11" t="str">
        <f>IFERROR(INDEX({"北京中裕世纪大酒店";"江苏利特尔绿色包装股份有限公司";"常州市金坛沃德丰电子科技有限公司"},MATCH(D3969,{"BJ_zhongyu";"JS_WX_liteer";"JS_CZ_wodefeng"},0)),"")</f>
        <v>常州市金坛沃德丰电子科技有限公司</v>
      </c>
      <c r="D3969" s="11" t="str">
        <f>[1]动作!$G3968</f>
        <v>JS_CZ_wodefeng</v>
      </c>
      <c r="E3969" s="11" t="str">
        <f>[1]动作!$D3968</f>
        <v>电表故障</v>
      </c>
      <c r="F3969" s="11" t="s">
        <v>45</v>
      </c>
      <c r="G3969" s="12">
        <f>[1]动作!$A3968+[1]动作!$B3968</f>
        <v>43210.659328703703</v>
      </c>
      <c r="H3969" s="12"/>
      <c r="I3969" s="11"/>
    </row>
    <row r="3970" spans="1:9" hidden="1" x14ac:dyDescent="0.3">
      <c r="A3970" s="24">
        <v>3968</v>
      </c>
      <c r="B3970" s="11" t="str">
        <f>IFERROR(INDEX({"JSNY-BJ0001-01";"JSNY-JS0022-01";"JSNY-JS0002-01"},MATCH(D3970,{"BJ_zhongyu";"JS_WX_liteer";"JS_CZ_wodefeng"},0)),"")</f>
        <v>JSNY-JS0002-01</v>
      </c>
      <c r="C3970" s="11" t="str">
        <f>IFERROR(INDEX({"北京中裕世纪大酒店";"江苏利特尔绿色包装股份有限公司";"常州市金坛沃德丰电子科技有限公司"},MATCH(D3970,{"BJ_zhongyu";"JS_WX_liteer";"JS_CZ_wodefeng"},0)),"")</f>
        <v>常州市金坛沃德丰电子科技有限公司</v>
      </c>
      <c r="D3970" s="11" t="str">
        <f>[1]动作!$G3969</f>
        <v>JS_CZ_wodefeng</v>
      </c>
      <c r="E3970" s="11" t="str">
        <f>[1]动作!$D3969</f>
        <v>电表故障</v>
      </c>
      <c r="F3970" s="11" t="s">
        <v>45</v>
      </c>
      <c r="G3970" s="12">
        <f>[1]动作!$A3969+[1]动作!$B3969</f>
        <v>43210.660775462966</v>
      </c>
      <c r="H3970" s="12"/>
      <c r="I3970" s="11"/>
    </row>
    <row r="3971" spans="1:9" hidden="1" x14ac:dyDescent="0.3">
      <c r="A3971" s="24">
        <v>3969</v>
      </c>
      <c r="B3971" s="11" t="str">
        <f>IFERROR(INDEX({"JSNY-BJ0001-01";"JSNY-JS0022-01";"JSNY-JS0002-01"},MATCH(D3971,{"BJ_zhongyu";"JS_WX_liteer";"JS_CZ_wodefeng"},0)),"")</f>
        <v>JSNY-JS0002-01</v>
      </c>
      <c r="C3971" s="11" t="str">
        <f>IFERROR(INDEX({"北京中裕世纪大酒店";"江苏利特尔绿色包装股份有限公司";"常州市金坛沃德丰电子科技有限公司"},MATCH(D3971,{"BJ_zhongyu";"JS_WX_liteer";"JS_CZ_wodefeng"},0)),"")</f>
        <v>常州市金坛沃德丰电子科技有限公司</v>
      </c>
      <c r="D3971" s="11" t="str">
        <f>[1]动作!$G3970</f>
        <v>JS_CZ_wodefeng</v>
      </c>
      <c r="E3971" s="11" t="str">
        <f>[1]动作!$D3970</f>
        <v>电表故障</v>
      </c>
      <c r="F3971" s="11" t="s">
        <v>45</v>
      </c>
      <c r="G3971" s="12">
        <f>[1]动作!$A3970+[1]动作!$B3970</f>
        <v>43210.663032407407</v>
      </c>
      <c r="H3971" s="12"/>
      <c r="I3971" s="11"/>
    </row>
    <row r="3972" spans="1:9" hidden="1" x14ac:dyDescent="0.3">
      <c r="A3972" s="24">
        <v>3970</v>
      </c>
      <c r="B3972" s="11" t="str">
        <f>IFERROR(INDEX({"JSNY-BJ0001-01";"JSNY-JS0022-01";"JSNY-JS0002-01"},MATCH(D3972,{"BJ_zhongyu";"JS_WX_liteer";"JS_CZ_wodefeng"},0)),"")</f>
        <v>JSNY-JS0002-01</v>
      </c>
      <c r="C3972" s="11" t="str">
        <f>IFERROR(INDEX({"北京中裕世纪大酒店";"江苏利特尔绿色包装股份有限公司";"常州市金坛沃德丰电子科技有限公司"},MATCH(D3972,{"BJ_zhongyu";"JS_WX_liteer";"JS_CZ_wodefeng"},0)),"")</f>
        <v>常州市金坛沃德丰电子科技有限公司</v>
      </c>
      <c r="D3972" s="11" t="str">
        <f>[1]动作!$G3971</f>
        <v>JS_CZ_wodefeng</v>
      </c>
      <c r="E3972" s="11" t="str">
        <f>[1]动作!$D3971</f>
        <v>电表故障</v>
      </c>
      <c r="F3972" s="11" t="s">
        <v>45</v>
      </c>
      <c r="G3972" s="12">
        <f>[1]动作!$A3971+[1]动作!$B3971</f>
        <v>43210.663275462961</v>
      </c>
      <c r="H3972" s="12"/>
      <c r="I3972" s="11"/>
    </row>
    <row r="3973" spans="1:9" hidden="1" x14ac:dyDescent="0.3">
      <c r="A3973" s="24">
        <v>3971</v>
      </c>
      <c r="B3973" s="11" t="str">
        <f>IFERROR(INDEX({"JSNY-BJ0001-01";"JSNY-JS0022-01";"JSNY-JS0002-01"},MATCH(D3973,{"BJ_zhongyu";"JS_WX_liteer";"JS_CZ_wodefeng"},0)),"")</f>
        <v>JSNY-JS0002-01</v>
      </c>
      <c r="C3973" s="11" t="str">
        <f>IFERROR(INDEX({"北京中裕世纪大酒店";"江苏利特尔绿色包装股份有限公司";"常州市金坛沃德丰电子科技有限公司"},MATCH(D3973,{"BJ_zhongyu";"JS_WX_liteer";"JS_CZ_wodefeng"},0)),"")</f>
        <v>常州市金坛沃德丰电子科技有限公司</v>
      </c>
      <c r="D3973" s="11" t="str">
        <f>[1]动作!$G3972</f>
        <v>JS_CZ_wodefeng</v>
      </c>
      <c r="E3973" s="11" t="str">
        <f>[1]动作!$D3972</f>
        <v>电表故障</v>
      </c>
      <c r="F3973" s="11" t="s">
        <v>45</v>
      </c>
      <c r="G3973" s="12">
        <f>[1]动作!$A3972+[1]动作!$B3972</f>
        <v>43210.66337962963</v>
      </c>
      <c r="H3973" s="12"/>
      <c r="I3973" s="11"/>
    </row>
    <row r="3974" spans="1:9" hidden="1" x14ac:dyDescent="0.3">
      <c r="A3974" s="24">
        <v>3972</v>
      </c>
      <c r="B3974" s="11" t="str">
        <f>IFERROR(INDEX({"JSNY-BJ0001-01";"JSNY-JS0022-01";"JSNY-JS0002-01"},MATCH(D3974,{"BJ_zhongyu";"JS_WX_liteer";"JS_CZ_wodefeng"},0)),"")</f>
        <v>JSNY-JS0002-01</v>
      </c>
      <c r="C3974" s="11" t="str">
        <f>IFERROR(INDEX({"北京中裕世纪大酒店";"江苏利特尔绿色包装股份有限公司";"常州市金坛沃德丰电子科技有限公司"},MATCH(D3974,{"BJ_zhongyu";"JS_WX_liteer";"JS_CZ_wodefeng"},0)),"")</f>
        <v>常州市金坛沃德丰电子科技有限公司</v>
      </c>
      <c r="D3974" s="11" t="str">
        <f>[1]动作!$G3973</f>
        <v>JS_CZ_wodefeng</v>
      </c>
      <c r="E3974" s="11" t="str">
        <f>[1]动作!$D3973</f>
        <v>电表故障</v>
      </c>
      <c r="F3974" s="11" t="s">
        <v>45</v>
      </c>
      <c r="G3974" s="12">
        <f>[1]动作!$A3973+[1]动作!$B3973</f>
        <v>43210.664664351854</v>
      </c>
      <c r="H3974" s="12"/>
      <c r="I3974" s="11"/>
    </row>
    <row r="3975" spans="1:9" hidden="1" x14ac:dyDescent="0.3">
      <c r="A3975" s="24">
        <v>3973</v>
      </c>
      <c r="B3975" s="11" t="str">
        <f>IFERROR(INDEX({"JSNY-BJ0001-01";"JSNY-JS0022-01";"JSNY-JS0002-01"},MATCH(D3975,{"BJ_zhongyu";"JS_WX_liteer";"JS_CZ_wodefeng"},0)),"")</f>
        <v>JSNY-JS0002-01</v>
      </c>
      <c r="C3975" s="11" t="str">
        <f>IFERROR(INDEX({"北京中裕世纪大酒店";"江苏利特尔绿色包装股份有限公司";"常州市金坛沃德丰电子科技有限公司"},MATCH(D3975,{"BJ_zhongyu";"JS_WX_liteer";"JS_CZ_wodefeng"},0)),"")</f>
        <v>常州市金坛沃德丰电子科技有限公司</v>
      </c>
      <c r="D3975" s="11" t="str">
        <f>[1]动作!$G3974</f>
        <v>JS_CZ_wodefeng</v>
      </c>
      <c r="E3975" s="11" t="str">
        <f>[1]动作!$D3974</f>
        <v>电表故障</v>
      </c>
      <c r="F3975" s="11" t="s">
        <v>45</v>
      </c>
      <c r="G3975" s="12">
        <f>[1]动作!$A3974+[1]动作!$B3974</f>
        <v>43210.666979166665</v>
      </c>
      <c r="H3975" s="12"/>
      <c r="I3975" s="11"/>
    </row>
    <row r="3976" spans="1:9" hidden="1" x14ac:dyDescent="0.3">
      <c r="A3976" s="24">
        <v>3974</v>
      </c>
      <c r="B3976" s="11" t="str">
        <f>IFERROR(INDEX({"JSNY-BJ0001-01";"JSNY-JS0022-01";"JSNY-JS0002-01"},MATCH(D3976,{"BJ_zhongyu";"JS_WX_liteer";"JS_CZ_wodefeng"},0)),"")</f>
        <v>JSNY-JS0002-01</v>
      </c>
      <c r="C3976" s="11" t="str">
        <f>IFERROR(INDEX({"北京中裕世纪大酒店";"江苏利特尔绿色包装股份有限公司";"常州市金坛沃德丰电子科技有限公司"},MATCH(D3976,{"BJ_zhongyu";"JS_WX_liteer";"JS_CZ_wodefeng"},0)),"")</f>
        <v>常州市金坛沃德丰电子科技有限公司</v>
      </c>
      <c r="D3976" s="11" t="str">
        <f>[1]动作!$G3975</f>
        <v>JS_CZ_wodefeng</v>
      </c>
      <c r="E3976" s="11" t="str">
        <f>[1]动作!$D3975</f>
        <v>电表故障</v>
      </c>
      <c r="F3976" s="11" t="s">
        <v>45</v>
      </c>
      <c r="G3976" s="12">
        <f>[1]动作!$A3975+[1]动作!$B3975</f>
        <v>43210.668541666666</v>
      </c>
      <c r="H3976" s="12"/>
      <c r="I3976" s="11"/>
    </row>
    <row r="3977" spans="1:9" hidden="1" x14ac:dyDescent="0.3">
      <c r="A3977" s="24">
        <v>3975</v>
      </c>
      <c r="B3977" s="11" t="str">
        <f>IFERROR(INDEX({"JSNY-BJ0001-01";"JSNY-JS0022-01";"JSNY-JS0002-01"},MATCH(D3977,{"BJ_zhongyu";"JS_WX_liteer";"JS_CZ_wodefeng"},0)),"")</f>
        <v>JSNY-JS0002-01</v>
      </c>
      <c r="C3977" s="11" t="str">
        <f>IFERROR(INDEX({"北京中裕世纪大酒店";"江苏利特尔绿色包装股份有限公司";"常州市金坛沃德丰电子科技有限公司"},MATCH(D3977,{"BJ_zhongyu";"JS_WX_liteer";"JS_CZ_wodefeng"},0)),"")</f>
        <v>常州市金坛沃德丰电子科技有限公司</v>
      </c>
      <c r="D3977" s="11" t="str">
        <f>[1]动作!$G3976</f>
        <v>JS_CZ_wodefeng</v>
      </c>
      <c r="E3977" s="11" t="str">
        <f>[1]动作!$D3976</f>
        <v>电表故障</v>
      </c>
      <c r="F3977" s="11" t="s">
        <v>45</v>
      </c>
      <c r="G3977" s="12">
        <f>[1]动作!$A3976+[1]动作!$B3976</f>
        <v>43210.669872685183</v>
      </c>
      <c r="H3977" s="12"/>
      <c r="I3977" s="11"/>
    </row>
    <row r="3978" spans="1:9" hidden="1" x14ac:dyDescent="0.3">
      <c r="A3978" s="24">
        <v>3976</v>
      </c>
      <c r="B3978" s="11" t="str">
        <f>IFERROR(INDEX({"JSNY-BJ0001-01";"JSNY-JS0022-01";"JSNY-JS0002-01"},MATCH(D3978,{"BJ_zhongyu";"JS_WX_liteer";"JS_CZ_wodefeng"},0)),"")</f>
        <v>JSNY-JS0002-01</v>
      </c>
      <c r="C3978" s="11" t="str">
        <f>IFERROR(INDEX({"北京中裕世纪大酒店";"江苏利特尔绿色包装股份有限公司";"常州市金坛沃德丰电子科技有限公司"},MATCH(D3978,{"BJ_zhongyu";"JS_WX_liteer";"JS_CZ_wodefeng"},0)),"")</f>
        <v>常州市金坛沃德丰电子科技有限公司</v>
      </c>
      <c r="D3978" s="11" t="str">
        <f>[1]动作!$G3977</f>
        <v>JS_CZ_wodefeng</v>
      </c>
      <c r="E3978" s="11" t="str">
        <f>[1]动作!$D3977</f>
        <v>电表故障</v>
      </c>
      <c r="F3978" s="11" t="s">
        <v>45</v>
      </c>
      <c r="G3978" s="12">
        <f>[1]动作!$A3977+[1]动作!$B3977</f>
        <v>43210.669988425929</v>
      </c>
      <c r="H3978" s="12"/>
      <c r="I3978" s="11"/>
    </row>
    <row r="3979" spans="1:9" hidden="1" x14ac:dyDescent="0.3">
      <c r="A3979" s="24">
        <v>3977</v>
      </c>
      <c r="B3979" s="11" t="str">
        <f>IFERROR(INDEX({"JSNY-BJ0001-01";"JSNY-JS0022-01";"JSNY-JS0002-01"},MATCH(D3979,{"BJ_zhongyu";"JS_WX_liteer";"JS_CZ_wodefeng"},0)),"")</f>
        <v>JSNY-JS0002-01</v>
      </c>
      <c r="C3979" s="11" t="str">
        <f>IFERROR(INDEX({"北京中裕世纪大酒店";"江苏利特尔绿色包装股份有限公司";"常州市金坛沃德丰电子科技有限公司"},MATCH(D3979,{"BJ_zhongyu";"JS_WX_liteer";"JS_CZ_wodefeng"},0)),"")</f>
        <v>常州市金坛沃德丰电子科技有限公司</v>
      </c>
      <c r="D3979" s="11" t="str">
        <f>[1]动作!$G3978</f>
        <v>JS_CZ_wodefeng</v>
      </c>
      <c r="E3979" s="11" t="str">
        <f>[1]动作!$D3978</f>
        <v>电表故障</v>
      </c>
      <c r="F3979" s="11" t="s">
        <v>45</v>
      </c>
      <c r="G3979" s="12">
        <f>[1]动作!$A3978+[1]动作!$B3978</f>
        <v>43210.670104166667</v>
      </c>
      <c r="H3979" s="12"/>
      <c r="I3979" s="11"/>
    </row>
    <row r="3980" spans="1:9" hidden="1" x14ac:dyDescent="0.3">
      <c r="A3980" s="24">
        <v>3978</v>
      </c>
      <c r="B3980" s="11" t="str">
        <f>IFERROR(INDEX({"JSNY-BJ0001-01";"JSNY-JS0022-01";"JSNY-JS0002-01"},MATCH(D3980,{"BJ_zhongyu";"JS_WX_liteer";"JS_CZ_wodefeng"},0)),"")</f>
        <v>JSNY-JS0002-01</v>
      </c>
      <c r="C3980" s="11" t="str">
        <f>IFERROR(INDEX({"北京中裕世纪大酒店";"江苏利特尔绿色包装股份有限公司";"常州市金坛沃德丰电子科技有限公司"},MATCH(D3980,{"BJ_zhongyu";"JS_WX_liteer";"JS_CZ_wodefeng"},0)),"")</f>
        <v>常州市金坛沃德丰电子科技有限公司</v>
      </c>
      <c r="D3980" s="11" t="str">
        <f>[1]动作!$G3979</f>
        <v>JS_CZ_wodefeng</v>
      </c>
      <c r="E3980" s="11" t="str">
        <f>[1]动作!$D3979</f>
        <v>电表故障</v>
      </c>
      <c r="F3980" s="11" t="s">
        <v>45</v>
      </c>
      <c r="G3980" s="12">
        <f>[1]动作!$A3979+[1]动作!$B3979</f>
        <v>43210.670914351853</v>
      </c>
      <c r="H3980" s="12"/>
      <c r="I3980" s="11"/>
    </row>
    <row r="3981" spans="1:9" hidden="1" x14ac:dyDescent="0.3">
      <c r="A3981" s="24">
        <v>3979</v>
      </c>
      <c r="B3981" s="11" t="str">
        <f>IFERROR(INDEX({"JSNY-BJ0001-01";"JSNY-JS0022-01";"JSNY-JS0002-01"},MATCH(D3981,{"BJ_zhongyu";"JS_WX_liteer";"JS_CZ_wodefeng"},0)),"")</f>
        <v>JSNY-JS0002-01</v>
      </c>
      <c r="C3981" s="11" t="str">
        <f>IFERROR(INDEX({"北京中裕世纪大酒店";"江苏利特尔绿色包装股份有限公司";"常州市金坛沃德丰电子科技有限公司"},MATCH(D3981,{"BJ_zhongyu";"JS_WX_liteer";"JS_CZ_wodefeng"},0)),"")</f>
        <v>常州市金坛沃德丰电子科技有限公司</v>
      </c>
      <c r="D3981" s="11" t="str">
        <f>[1]动作!$G3980</f>
        <v>JS_CZ_wodefeng</v>
      </c>
      <c r="E3981" s="11" t="str">
        <f>[1]动作!$D3980</f>
        <v>电表故障</v>
      </c>
      <c r="F3981" s="11" t="s">
        <v>45</v>
      </c>
      <c r="G3981" s="12">
        <f>[1]动作!$A3980+[1]动作!$B3980</f>
        <v>43210.672476851854</v>
      </c>
      <c r="H3981" s="12"/>
      <c r="I3981" s="11"/>
    </row>
    <row r="3982" spans="1:9" hidden="1" x14ac:dyDescent="0.3">
      <c r="A3982" s="24">
        <v>3980</v>
      </c>
      <c r="B3982" s="11" t="str">
        <f>IFERROR(INDEX({"JSNY-BJ0001-01";"JSNY-JS0022-01";"JSNY-JS0002-01"},MATCH(D3982,{"BJ_zhongyu";"JS_WX_liteer";"JS_CZ_wodefeng"},0)),"")</f>
        <v>JSNY-JS0002-01</v>
      </c>
      <c r="C3982" s="11" t="str">
        <f>IFERROR(INDEX({"北京中裕世纪大酒店";"江苏利特尔绿色包装股份有限公司";"常州市金坛沃德丰电子科技有限公司"},MATCH(D3982,{"BJ_zhongyu";"JS_WX_liteer";"JS_CZ_wodefeng"},0)),"")</f>
        <v>常州市金坛沃德丰电子科技有限公司</v>
      </c>
      <c r="D3982" s="11" t="str">
        <f>[1]动作!$G3981</f>
        <v>JS_CZ_wodefeng</v>
      </c>
      <c r="E3982" s="11" t="str">
        <f>[1]动作!$D3981</f>
        <v>电表故障</v>
      </c>
      <c r="F3982" s="11" t="s">
        <v>45</v>
      </c>
      <c r="G3982" s="12">
        <f>[1]动作!$A3981+[1]动作!$B3981</f>
        <v>43210.673530092594</v>
      </c>
      <c r="H3982" s="12"/>
      <c r="I3982" s="11"/>
    </row>
    <row r="3983" spans="1:9" hidden="1" x14ac:dyDescent="0.3">
      <c r="A3983" s="24">
        <v>3981</v>
      </c>
      <c r="B3983" s="11" t="str">
        <f>IFERROR(INDEX({"JSNY-BJ0001-01";"JSNY-JS0022-01";"JSNY-JS0002-01"},MATCH(D3983,{"BJ_zhongyu";"JS_WX_liteer";"JS_CZ_wodefeng"},0)),"")</f>
        <v>JSNY-JS0002-01</v>
      </c>
      <c r="C3983" s="11" t="str">
        <f>IFERROR(INDEX({"北京中裕世纪大酒店";"江苏利特尔绿色包装股份有限公司";"常州市金坛沃德丰电子科技有限公司"},MATCH(D3983,{"BJ_zhongyu";"JS_WX_liteer";"JS_CZ_wodefeng"},0)),"")</f>
        <v>常州市金坛沃德丰电子科技有限公司</v>
      </c>
      <c r="D3983" s="11" t="str">
        <f>[1]动作!$G3982</f>
        <v>JS_CZ_wodefeng</v>
      </c>
      <c r="E3983" s="11" t="str">
        <f>[1]动作!$D3982</f>
        <v>电表故障</v>
      </c>
      <c r="F3983" s="11" t="s">
        <v>45</v>
      </c>
      <c r="G3983" s="12">
        <f>[1]动作!$A3982+[1]动作!$B3982</f>
        <v>43210.675150462965</v>
      </c>
      <c r="H3983" s="12"/>
      <c r="I3983" s="11"/>
    </row>
    <row r="3984" spans="1:9" hidden="1" x14ac:dyDescent="0.3">
      <c r="A3984" s="24">
        <v>3982</v>
      </c>
      <c r="B3984" s="11" t="str">
        <f>IFERROR(INDEX({"JSNY-BJ0001-01";"JSNY-JS0022-01";"JSNY-JS0002-01"},MATCH(D3984,{"BJ_zhongyu";"JS_WX_liteer";"JS_CZ_wodefeng"},0)),"")</f>
        <v>JSNY-JS0002-01</v>
      </c>
      <c r="C3984" s="11" t="str">
        <f>IFERROR(INDEX({"北京中裕世纪大酒店";"江苏利特尔绿色包装股份有限公司";"常州市金坛沃德丰电子科技有限公司"},MATCH(D3984,{"BJ_zhongyu";"JS_WX_liteer";"JS_CZ_wodefeng"},0)),"")</f>
        <v>常州市金坛沃德丰电子科技有限公司</v>
      </c>
      <c r="D3984" s="11" t="str">
        <f>[1]动作!$G3983</f>
        <v>JS_CZ_wodefeng</v>
      </c>
      <c r="E3984" s="11" t="str">
        <f>[1]动作!$D3983</f>
        <v>电表故障</v>
      </c>
      <c r="F3984" s="11" t="s">
        <v>45</v>
      </c>
      <c r="G3984" s="12">
        <f>[1]动作!$A3983+[1]动作!$B3983</f>
        <v>43210.679085648146</v>
      </c>
      <c r="H3984" s="12"/>
      <c r="I3984" s="11"/>
    </row>
    <row r="3985" spans="1:9" hidden="1" x14ac:dyDescent="0.3">
      <c r="A3985" s="24">
        <v>3983</v>
      </c>
      <c r="B3985" s="11" t="str">
        <f>IFERROR(INDEX({"JSNY-BJ0001-01";"JSNY-JS0022-01";"JSNY-JS0002-01"},MATCH(D3985,{"BJ_zhongyu";"JS_WX_liteer";"JS_CZ_wodefeng"},0)),"")</f>
        <v>JSNY-JS0002-01</v>
      </c>
      <c r="C3985" s="11" t="str">
        <f>IFERROR(INDEX({"北京中裕世纪大酒店";"江苏利特尔绿色包装股份有限公司";"常州市金坛沃德丰电子科技有限公司"},MATCH(D3985,{"BJ_zhongyu";"JS_WX_liteer";"JS_CZ_wodefeng"},0)),"")</f>
        <v>常州市金坛沃德丰电子科技有限公司</v>
      </c>
      <c r="D3985" s="11" t="str">
        <f>[1]动作!$G3984</f>
        <v>JS_CZ_wodefeng</v>
      </c>
      <c r="E3985" s="11" t="str">
        <f>[1]动作!$D3984</f>
        <v>电表故障</v>
      </c>
      <c r="F3985" s="11" t="s">
        <v>45</v>
      </c>
      <c r="G3985" s="12">
        <f>[1]动作!$A3984+[1]动作!$B3984</f>
        <v>43210.68041666667</v>
      </c>
      <c r="H3985" s="12"/>
      <c r="I3985" s="11"/>
    </row>
    <row r="3986" spans="1:9" hidden="1" x14ac:dyDescent="0.3">
      <c r="A3986" s="24">
        <v>3984</v>
      </c>
      <c r="B3986" s="11" t="str">
        <f>IFERROR(INDEX({"JSNY-BJ0001-01";"JSNY-JS0022-01";"JSNY-JS0002-01"},MATCH(D3986,{"BJ_zhongyu";"JS_WX_liteer";"JS_CZ_wodefeng"},0)),"")</f>
        <v>JSNY-JS0002-01</v>
      </c>
      <c r="C3986" s="11" t="str">
        <f>IFERROR(INDEX({"北京中裕世纪大酒店";"江苏利特尔绿色包装股份有限公司";"常州市金坛沃德丰电子科技有限公司"},MATCH(D3986,{"BJ_zhongyu";"JS_WX_liteer";"JS_CZ_wodefeng"},0)),"")</f>
        <v>常州市金坛沃德丰电子科技有限公司</v>
      </c>
      <c r="D3986" s="11" t="str">
        <f>[1]动作!$G3985</f>
        <v>JS_CZ_wodefeng</v>
      </c>
      <c r="E3986" s="11" t="str">
        <f>[1]动作!$D3985</f>
        <v>电表故障</v>
      </c>
      <c r="F3986" s="11" t="s">
        <v>45</v>
      </c>
      <c r="G3986" s="12">
        <f>[1]动作!$A3985+[1]动作!$B3985</f>
        <v>43210.680532407408</v>
      </c>
      <c r="H3986" s="12"/>
      <c r="I3986" s="11"/>
    </row>
    <row r="3987" spans="1:9" hidden="1" x14ac:dyDescent="0.3">
      <c r="A3987" s="24">
        <v>3985</v>
      </c>
      <c r="B3987" s="11" t="str">
        <f>IFERROR(INDEX({"JSNY-BJ0001-01";"JSNY-JS0022-01";"JSNY-JS0002-01"},MATCH(D3987,{"BJ_zhongyu";"JS_WX_liteer";"JS_CZ_wodefeng"},0)),"")</f>
        <v>JSNY-JS0002-01</v>
      </c>
      <c r="C3987" s="11" t="str">
        <f>IFERROR(INDEX({"北京中裕世纪大酒店";"江苏利特尔绿色包装股份有限公司";"常州市金坛沃德丰电子科技有限公司"},MATCH(D3987,{"BJ_zhongyu";"JS_WX_liteer";"JS_CZ_wodefeng"},0)),"")</f>
        <v>常州市金坛沃德丰电子科技有限公司</v>
      </c>
      <c r="D3987" s="11" t="str">
        <f>[1]动作!$G3986</f>
        <v>JS_CZ_wodefeng</v>
      </c>
      <c r="E3987" s="11" t="str">
        <f>[1]动作!$D3986</f>
        <v>电表故障</v>
      </c>
      <c r="F3987" s="11" t="s">
        <v>45</v>
      </c>
      <c r="G3987" s="12">
        <f>[1]动作!$A3986+[1]动作!$B3986</f>
        <v>43210.680648148147</v>
      </c>
      <c r="H3987" s="12"/>
      <c r="I3987" s="11"/>
    </row>
    <row r="3988" spans="1:9" hidden="1" x14ac:dyDescent="0.3">
      <c r="A3988" s="24">
        <v>3986</v>
      </c>
      <c r="B3988" s="11" t="str">
        <f>IFERROR(INDEX({"JSNY-BJ0001-01";"JSNY-JS0022-01";"JSNY-JS0002-01"},MATCH(D3988,{"BJ_zhongyu";"JS_WX_liteer";"JS_CZ_wodefeng"},0)),"")</f>
        <v>JSNY-JS0002-01</v>
      </c>
      <c r="C3988" s="11" t="str">
        <f>IFERROR(INDEX({"北京中裕世纪大酒店";"江苏利特尔绿色包装股份有限公司";"常州市金坛沃德丰电子科技有限公司"},MATCH(D3988,{"BJ_zhongyu";"JS_WX_liteer";"JS_CZ_wodefeng"},0)),"")</f>
        <v>常州市金坛沃德丰电子科技有限公司</v>
      </c>
      <c r="D3988" s="11" t="str">
        <f>[1]动作!$G3987</f>
        <v>JS_CZ_wodefeng</v>
      </c>
      <c r="E3988" s="11" t="str">
        <f>[1]动作!$D3987</f>
        <v>电表故障</v>
      </c>
      <c r="F3988" s="11" t="s">
        <v>45</v>
      </c>
      <c r="G3988" s="12">
        <f>[1]动作!$A3987+[1]动作!$B3987</f>
        <v>43210.683020833334</v>
      </c>
      <c r="H3988" s="12"/>
      <c r="I3988" s="11"/>
    </row>
    <row r="3989" spans="1:9" hidden="1" x14ac:dyDescent="0.3">
      <c r="A3989" s="24">
        <v>3987</v>
      </c>
      <c r="B3989" s="11" t="str">
        <f>IFERROR(INDEX({"JSNY-BJ0001-01";"JSNY-JS0022-01";"JSNY-JS0002-01"},MATCH(D3989,{"BJ_zhongyu";"JS_WX_liteer";"JS_CZ_wodefeng"},0)),"")</f>
        <v>JSNY-JS0002-01</v>
      </c>
      <c r="C3989" s="11" t="str">
        <f>IFERROR(INDEX({"北京中裕世纪大酒店";"江苏利特尔绿色包装股份有限公司";"常州市金坛沃德丰电子科技有限公司"},MATCH(D3989,{"BJ_zhongyu";"JS_WX_liteer";"JS_CZ_wodefeng"},0)),"")</f>
        <v>常州市金坛沃德丰电子科技有限公司</v>
      </c>
      <c r="D3989" s="11" t="str">
        <f>[1]动作!$G3988</f>
        <v>JS_CZ_wodefeng</v>
      </c>
      <c r="E3989" s="11" t="str">
        <f>[1]动作!$D3988</f>
        <v>电表故障</v>
      </c>
      <c r="F3989" s="11" t="s">
        <v>45</v>
      </c>
      <c r="G3989" s="12">
        <f>[1]动作!$A3988+[1]动作!$B3988</f>
        <v>43210.684062499997</v>
      </c>
      <c r="H3989" s="12"/>
      <c r="I3989" s="11"/>
    </row>
    <row r="3990" spans="1:9" hidden="1" x14ac:dyDescent="0.3">
      <c r="A3990" s="24">
        <v>3988</v>
      </c>
      <c r="B3990" s="11" t="str">
        <f>IFERROR(INDEX({"JSNY-BJ0001-01";"JSNY-JS0022-01";"JSNY-JS0002-01"},MATCH(D3990,{"BJ_zhongyu";"JS_WX_liteer";"JS_CZ_wodefeng"},0)),"")</f>
        <v>JSNY-JS0002-01</v>
      </c>
      <c r="C3990" s="11" t="str">
        <f>IFERROR(INDEX({"北京中裕世纪大酒店";"江苏利特尔绿色包装股份有限公司";"常州市金坛沃德丰电子科技有限公司"},MATCH(D3990,{"BJ_zhongyu";"JS_WX_liteer";"JS_CZ_wodefeng"},0)),"")</f>
        <v>常州市金坛沃德丰电子科技有限公司</v>
      </c>
      <c r="D3990" s="11" t="str">
        <f>[1]动作!$G3989</f>
        <v>JS_CZ_wodefeng</v>
      </c>
      <c r="E3990" s="11" t="str">
        <f>[1]动作!$D3989</f>
        <v>电表故障</v>
      </c>
      <c r="F3990" s="11" t="s">
        <v>45</v>
      </c>
      <c r="G3990" s="12">
        <f>[1]动作!$A3989+[1]动作!$B3989</f>
        <v>43210.684189814812</v>
      </c>
      <c r="H3990" s="12"/>
      <c r="I3990" s="11"/>
    </row>
    <row r="3991" spans="1:9" hidden="1" x14ac:dyDescent="0.3">
      <c r="A3991" s="24">
        <v>3989</v>
      </c>
      <c r="B3991" s="11" t="str">
        <f>IFERROR(INDEX({"JSNY-BJ0001-01";"JSNY-JS0022-01";"JSNY-JS0002-01"},MATCH(D3991,{"BJ_zhongyu";"JS_WX_liteer";"JS_CZ_wodefeng"},0)),"")</f>
        <v>JSNY-JS0002-01</v>
      </c>
      <c r="C3991" s="11" t="str">
        <f>IFERROR(INDEX({"北京中裕世纪大酒店";"江苏利特尔绿色包装股份有限公司";"常州市金坛沃德丰电子科技有限公司"},MATCH(D3991,{"BJ_zhongyu";"JS_WX_liteer";"JS_CZ_wodefeng"},0)),"")</f>
        <v>常州市金坛沃德丰电子科技有限公司</v>
      </c>
      <c r="D3991" s="11" t="str">
        <f>[1]动作!$G3990</f>
        <v>JS_CZ_wodefeng</v>
      </c>
      <c r="E3991" s="11" t="str">
        <f>[1]动作!$D3990</f>
        <v>电表故障</v>
      </c>
      <c r="F3991" s="11" t="s">
        <v>45</v>
      </c>
      <c r="G3991" s="12">
        <f>[1]动作!$A3990+[1]动作!$B3990</f>
        <v>43210.685277777775</v>
      </c>
      <c r="H3991" s="12"/>
      <c r="I3991" s="11"/>
    </row>
    <row r="3992" spans="1:9" hidden="1" x14ac:dyDescent="0.3">
      <c r="A3992" s="24">
        <v>3990</v>
      </c>
      <c r="B3992" s="11" t="str">
        <f>IFERROR(INDEX({"JSNY-BJ0001-01";"JSNY-JS0022-01";"JSNY-JS0002-01"},MATCH(D3992,{"BJ_zhongyu";"JS_WX_liteer";"JS_CZ_wodefeng"},0)),"")</f>
        <v>JSNY-JS0002-01</v>
      </c>
      <c r="C3992" s="11" t="str">
        <f>IFERROR(INDEX({"北京中裕世纪大酒店";"江苏利特尔绿色包装股份有限公司";"常州市金坛沃德丰电子科技有限公司"},MATCH(D3992,{"BJ_zhongyu";"JS_WX_liteer";"JS_CZ_wodefeng"},0)),"")</f>
        <v>常州市金坛沃德丰电子科技有限公司</v>
      </c>
      <c r="D3992" s="11" t="str">
        <f>[1]动作!$G3991</f>
        <v>JS_CZ_wodefeng</v>
      </c>
      <c r="E3992" s="11" t="str">
        <f>[1]动作!$D3991</f>
        <v>电表故障</v>
      </c>
      <c r="F3992" s="11" t="s">
        <v>45</v>
      </c>
      <c r="G3992" s="12">
        <f>[1]动作!$A3991+[1]动作!$B3991</f>
        <v>43210.68550925926</v>
      </c>
      <c r="H3992" s="12"/>
      <c r="I3992" s="11"/>
    </row>
    <row r="3993" spans="1:9" hidden="1" x14ac:dyDescent="0.3">
      <c r="A3993" s="24">
        <v>3991</v>
      </c>
      <c r="B3993" s="11" t="str">
        <f>IFERROR(INDEX({"JSNY-BJ0001-01";"JSNY-JS0022-01";"JSNY-JS0002-01"},MATCH(D3993,{"BJ_zhongyu";"JS_WX_liteer";"JS_CZ_wodefeng"},0)),"")</f>
        <v>JSNY-JS0002-01</v>
      </c>
      <c r="C3993" s="11" t="str">
        <f>IFERROR(INDEX({"北京中裕世纪大酒店";"江苏利特尔绿色包装股份有限公司";"常州市金坛沃德丰电子科技有限公司"},MATCH(D3993,{"BJ_zhongyu";"JS_WX_liteer";"JS_CZ_wodefeng"},0)),"")</f>
        <v>常州市金坛沃德丰电子科技有限公司</v>
      </c>
      <c r="D3993" s="11" t="str">
        <f>[1]动作!$G3992</f>
        <v>JS_CZ_wodefeng</v>
      </c>
      <c r="E3993" s="11" t="str">
        <f>[1]动作!$D3992</f>
        <v>电表故障</v>
      </c>
      <c r="F3993" s="11" t="s">
        <v>45</v>
      </c>
      <c r="G3993" s="12">
        <f>[1]动作!$A3992+[1]动作!$B3992</f>
        <v>43210.688009259262</v>
      </c>
      <c r="H3993" s="12"/>
      <c r="I3993" s="11"/>
    </row>
    <row r="3994" spans="1:9" hidden="1" x14ac:dyDescent="0.3">
      <c r="A3994" s="24">
        <v>3992</v>
      </c>
      <c r="B3994" s="11" t="str">
        <f>IFERROR(INDEX({"JSNY-BJ0001-01";"JSNY-JS0022-01";"JSNY-JS0002-01"},MATCH(D3994,{"BJ_zhongyu";"JS_WX_liteer";"JS_CZ_wodefeng"},0)),"")</f>
        <v>JSNY-JS0002-01</v>
      </c>
      <c r="C3994" s="11" t="str">
        <f>IFERROR(INDEX({"北京中裕世纪大酒店";"江苏利特尔绿色包装股份有限公司";"常州市金坛沃德丰电子科技有限公司"},MATCH(D3994,{"BJ_zhongyu";"JS_WX_liteer";"JS_CZ_wodefeng"},0)),"")</f>
        <v>常州市金坛沃德丰电子科技有限公司</v>
      </c>
      <c r="D3994" s="11" t="str">
        <f>[1]动作!$G3993</f>
        <v>JS_CZ_wodefeng</v>
      </c>
      <c r="E3994" s="11" t="str">
        <f>[1]动作!$D3993</f>
        <v>电表故障</v>
      </c>
      <c r="F3994" s="11" t="s">
        <v>45</v>
      </c>
      <c r="G3994" s="12">
        <f>[1]动作!$A3993+[1]动作!$B3993</f>
        <v>43210.688935185186</v>
      </c>
      <c r="H3994" s="12"/>
      <c r="I3994" s="11"/>
    </row>
    <row r="3995" spans="1:9" hidden="1" x14ac:dyDescent="0.3">
      <c r="A3995" s="24">
        <v>3993</v>
      </c>
      <c r="B3995" s="11" t="str">
        <f>IFERROR(INDEX({"JSNY-BJ0001-01";"JSNY-JS0022-01";"JSNY-JS0002-01"},MATCH(D3995,{"BJ_zhongyu";"JS_WX_liteer";"JS_CZ_wodefeng"},0)),"")</f>
        <v>JSNY-JS0002-01</v>
      </c>
      <c r="C3995" s="11" t="str">
        <f>IFERROR(INDEX({"北京中裕世纪大酒店";"江苏利特尔绿色包装股份有限公司";"常州市金坛沃德丰电子科技有限公司"},MATCH(D3995,{"BJ_zhongyu";"JS_WX_liteer";"JS_CZ_wodefeng"},0)),"")</f>
        <v>常州市金坛沃德丰电子科技有限公司</v>
      </c>
      <c r="D3995" s="11" t="str">
        <f>[1]动作!$G3994</f>
        <v>JS_CZ_wodefeng</v>
      </c>
      <c r="E3995" s="11" t="str">
        <f>[1]动作!$D3994</f>
        <v>电表故障</v>
      </c>
      <c r="F3995" s="11" t="s">
        <v>45</v>
      </c>
      <c r="G3995" s="12">
        <f>[1]动作!$A3994+[1]动作!$B3994</f>
        <v>43210.689108796294</v>
      </c>
      <c r="H3995" s="12"/>
      <c r="I3995" s="11"/>
    </row>
    <row r="3996" spans="1:9" hidden="1" x14ac:dyDescent="0.3">
      <c r="A3996" s="24">
        <v>3994</v>
      </c>
      <c r="B3996" s="11" t="str">
        <f>IFERROR(INDEX({"JSNY-BJ0001-01";"JSNY-JS0022-01";"JSNY-JS0002-01"},MATCH(D3996,{"BJ_zhongyu";"JS_WX_liteer";"JS_CZ_wodefeng"},0)),"")</f>
        <v>JSNY-JS0002-01</v>
      </c>
      <c r="C3996" s="11" t="str">
        <f>IFERROR(INDEX({"北京中裕世纪大酒店";"江苏利特尔绿色包装股份有限公司";"常州市金坛沃德丰电子科技有限公司"},MATCH(D3996,{"BJ_zhongyu";"JS_WX_liteer";"JS_CZ_wodefeng"},0)),"")</f>
        <v>常州市金坛沃德丰电子科技有限公司</v>
      </c>
      <c r="D3996" s="11" t="str">
        <f>[1]动作!$G3995</f>
        <v>JS_CZ_wodefeng</v>
      </c>
      <c r="E3996" s="11" t="str">
        <f>[1]动作!$D3995</f>
        <v>电表故障</v>
      </c>
      <c r="F3996" s="11" t="s">
        <v>45</v>
      </c>
      <c r="G3996" s="12">
        <f>[1]动作!$A3995+[1]动作!$B3995</f>
        <v>43210.689340277779</v>
      </c>
      <c r="H3996" s="12"/>
      <c r="I3996" s="11"/>
    </row>
    <row r="3997" spans="1:9" hidden="1" x14ac:dyDescent="0.3">
      <c r="A3997" s="24">
        <v>3995</v>
      </c>
      <c r="B3997" s="11" t="str">
        <f>IFERROR(INDEX({"JSNY-BJ0001-01";"JSNY-JS0022-01";"JSNY-JS0002-01"},MATCH(D3997,{"BJ_zhongyu";"JS_WX_liteer";"JS_CZ_wodefeng"},0)),"")</f>
        <v>JSNY-JS0002-01</v>
      </c>
      <c r="C3997" s="11" t="str">
        <f>IFERROR(INDEX({"北京中裕世纪大酒店";"江苏利特尔绿色包装股份有限公司";"常州市金坛沃德丰电子科技有限公司"},MATCH(D3997,{"BJ_zhongyu";"JS_WX_liteer";"JS_CZ_wodefeng"},0)),"")</f>
        <v>常州市金坛沃德丰电子科技有限公司</v>
      </c>
      <c r="D3997" s="11" t="str">
        <f>[1]动作!$G3996</f>
        <v>JS_CZ_wodefeng</v>
      </c>
      <c r="E3997" s="11" t="str">
        <f>[1]动作!$D3996</f>
        <v>电表故障</v>
      </c>
      <c r="F3997" s="11" t="s">
        <v>45</v>
      </c>
      <c r="G3997" s="12">
        <f>[1]动作!$A3996+[1]动作!$B3996</f>
        <v>43210.690381944441</v>
      </c>
      <c r="H3997" s="12"/>
      <c r="I3997" s="11"/>
    </row>
    <row r="3998" spans="1:9" hidden="1" x14ac:dyDescent="0.3">
      <c r="A3998" s="24">
        <v>3996</v>
      </c>
      <c r="B3998" s="11" t="str">
        <f>IFERROR(INDEX({"JSNY-BJ0001-01";"JSNY-JS0022-01";"JSNY-JS0002-01"},MATCH(D3998,{"BJ_zhongyu";"JS_WX_liteer";"JS_CZ_wodefeng"},0)),"")</f>
        <v>JSNY-JS0002-01</v>
      </c>
      <c r="C3998" s="11" t="str">
        <f>IFERROR(INDEX({"北京中裕世纪大酒店";"江苏利特尔绿色包装股份有限公司";"常州市金坛沃德丰电子科技有限公司"},MATCH(D3998,{"BJ_zhongyu";"JS_WX_liteer";"JS_CZ_wodefeng"},0)),"")</f>
        <v>常州市金坛沃德丰电子科技有限公司</v>
      </c>
      <c r="D3998" s="11" t="str">
        <f>[1]动作!$G3997</f>
        <v>JS_CZ_wodefeng</v>
      </c>
      <c r="E3998" s="11" t="str">
        <f>[1]动作!$D3997</f>
        <v>电表故障</v>
      </c>
      <c r="F3998" s="11" t="s">
        <v>45</v>
      </c>
      <c r="G3998" s="12">
        <f>[1]动作!$A3997+[1]动作!$B3997</f>
        <v>43210.690497685187</v>
      </c>
      <c r="H3998" s="12"/>
      <c r="I3998" s="11"/>
    </row>
    <row r="3999" spans="1:9" hidden="1" x14ac:dyDescent="0.3">
      <c r="A3999" s="24">
        <v>3997</v>
      </c>
      <c r="B3999" s="11" t="str">
        <f>IFERROR(INDEX({"JSNY-BJ0001-01";"JSNY-JS0022-01";"JSNY-JS0002-01"},MATCH(D3999,{"BJ_zhongyu";"JS_WX_liteer";"JS_CZ_wodefeng"},0)),"")</f>
        <v>JSNY-JS0002-01</v>
      </c>
      <c r="C3999" s="11" t="str">
        <f>IFERROR(INDEX({"北京中裕世纪大酒店";"江苏利特尔绿色包装股份有限公司";"常州市金坛沃德丰电子科技有限公司"},MATCH(D3999,{"BJ_zhongyu";"JS_WX_liteer";"JS_CZ_wodefeng"},0)),"")</f>
        <v>常州市金坛沃德丰电子科技有限公司</v>
      </c>
      <c r="D3999" s="11" t="str">
        <f>[1]动作!$G3998</f>
        <v>JS_CZ_wodefeng</v>
      </c>
      <c r="E3999" s="11" t="str">
        <f>[1]动作!$D3998</f>
        <v>电表故障</v>
      </c>
      <c r="F3999" s="11" t="s">
        <v>45</v>
      </c>
      <c r="G3999" s="12">
        <f>[1]动作!$A3998+[1]动作!$B3998</f>
        <v>43210.691944444443</v>
      </c>
      <c r="H3999" s="12"/>
      <c r="I3999" s="11"/>
    </row>
    <row r="4000" spans="1:9" hidden="1" x14ac:dyDescent="0.3">
      <c r="A4000" s="24">
        <v>3998</v>
      </c>
      <c r="B4000" s="11" t="str">
        <f>IFERROR(INDEX({"JSNY-BJ0001-01";"JSNY-JS0022-01";"JSNY-JS0002-01"},MATCH(D4000,{"BJ_zhongyu";"JS_WX_liteer";"JS_CZ_wodefeng"},0)),"")</f>
        <v>JSNY-JS0002-01</v>
      </c>
      <c r="C4000" s="11" t="str">
        <f>IFERROR(INDEX({"北京中裕世纪大酒店";"江苏利特尔绿色包装股份有限公司";"常州市金坛沃德丰电子科技有限公司"},MATCH(D4000,{"BJ_zhongyu";"JS_WX_liteer";"JS_CZ_wodefeng"},0)),"")</f>
        <v>常州市金坛沃德丰电子科技有限公司</v>
      </c>
      <c r="D4000" s="11" t="str">
        <f>[1]动作!$G3999</f>
        <v>JS_CZ_wodefeng</v>
      </c>
      <c r="E4000" s="11" t="str">
        <f>[1]动作!$D3999</f>
        <v>电表故障</v>
      </c>
      <c r="F4000" s="11" t="s">
        <v>45</v>
      </c>
      <c r="G4000" s="12">
        <f>[1]动作!$A3999+[1]动作!$B3999</f>
        <v>43210.694386574076</v>
      </c>
      <c r="H4000" s="12"/>
      <c r="I4000" s="11"/>
    </row>
    <row r="4001" spans="1:9" hidden="1" x14ac:dyDescent="0.3">
      <c r="A4001" s="24">
        <v>3999</v>
      </c>
      <c r="B4001" s="11" t="str">
        <f>IFERROR(INDEX({"JSNY-BJ0001-01";"JSNY-JS0022-01";"JSNY-JS0002-01"},MATCH(D4001,{"BJ_zhongyu";"JS_WX_liteer";"JS_CZ_wodefeng"},0)),"")</f>
        <v>JSNY-JS0002-01</v>
      </c>
      <c r="C4001" s="11" t="str">
        <f>IFERROR(INDEX({"北京中裕世纪大酒店";"江苏利特尔绿色包装股份有限公司";"常州市金坛沃德丰电子科技有限公司"},MATCH(D4001,{"BJ_zhongyu";"JS_WX_liteer";"JS_CZ_wodefeng"},0)),"")</f>
        <v>常州市金坛沃德丰电子科技有限公司</v>
      </c>
      <c r="D4001" s="11" t="str">
        <f>[1]动作!$G4000</f>
        <v>JS_CZ_wodefeng</v>
      </c>
      <c r="E4001" s="11" t="str">
        <f>[1]动作!$D4000</f>
        <v>电表故障</v>
      </c>
      <c r="F4001" s="11" t="s">
        <v>45</v>
      </c>
      <c r="G4001" s="12">
        <f>[1]动作!$A4000+[1]动作!$B4000</f>
        <v>43210.694490740738</v>
      </c>
      <c r="H4001" s="12"/>
      <c r="I4001" s="11"/>
    </row>
    <row r="4002" spans="1:9" hidden="1" x14ac:dyDescent="0.3">
      <c r="A4002" s="24">
        <v>4000</v>
      </c>
      <c r="B4002" s="11" t="str">
        <f>IFERROR(INDEX({"JSNY-BJ0001-01";"JSNY-JS0022-01";"JSNY-JS0002-01"},MATCH(D4002,{"BJ_zhongyu";"JS_WX_liteer";"JS_CZ_wodefeng"},0)),"")</f>
        <v>JSNY-JS0002-01</v>
      </c>
      <c r="C4002" s="11" t="str">
        <f>IFERROR(INDEX({"北京中裕世纪大酒店";"江苏利特尔绿色包装股份有限公司";"常州市金坛沃德丰电子科技有限公司"},MATCH(D4002,{"BJ_zhongyu";"JS_WX_liteer";"JS_CZ_wodefeng"},0)),"")</f>
        <v>常州市金坛沃德丰电子科技有限公司</v>
      </c>
      <c r="D4002" s="11" t="str">
        <f>[1]动作!$G4001</f>
        <v>JS_CZ_wodefeng</v>
      </c>
      <c r="E4002" s="11" t="str">
        <f>[1]动作!$D4001</f>
        <v>电表故障</v>
      </c>
      <c r="F4002" s="11" t="s">
        <v>45</v>
      </c>
      <c r="G4002" s="12">
        <f>[1]动作!$A4001+[1]动作!$B4001</f>
        <v>43210.695590277777</v>
      </c>
      <c r="H4002" s="12"/>
      <c r="I4002" s="11"/>
    </row>
    <row r="4003" spans="1:9" hidden="1" x14ac:dyDescent="0.3">
      <c r="A4003" s="24">
        <v>4001</v>
      </c>
      <c r="B4003" s="11" t="str">
        <f>IFERROR(INDEX({"JSNY-BJ0001-01";"JSNY-JS0022-01";"JSNY-JS0002-01"},MATCH(D4003,{"BJ_zhongyu";"JS_WX_liteer";"JS_CZ_wodefeng"},0)),"")</f>
        <v>JSNY-JS0002-01</v>
      </c>
      <c r="C4003" s="11" t="str">
        <f>IFERROR(INDEX({"北京中裕世纪大酒店";"江苏利特尔绿色包装股份有限公司";"常州市金坛沃德丰电子科技有限公司"},MATCH(D4003,{"BJ_zhongyu";"JS_WX_liteer";"JS_CZ_wodefeng"},0)),"")</f>
        <v>常州市金坛沃德丰电子科技有限公司</v>
      </c>
      <c r="D4003" s="11" t="str">
        <f>[1]动作!$G4002</f>
        <v>JS_CZ_wodefeng</v>
      </c>
      <c r="E4003" s="11" t="str">
        <f>[1]动作!$D4002</f>
        <v>电表故障</v>
      </c>
      <c r="F4003" s="11" t="s">
        <v>45</v>
      </c>
      <c r="G4003" s="12">
        <f>[1]动作!$A4002+[1]动作!$B4002</f>
        <v>43210.696921296294</v>
      </c>
      <c r="H4003" s="12"/>
      <c r="I4003" s="11"/>
    </row>
    <row r="4004" spans="1:9" hidden="1" x14ac:dyDescent="0.3">
      <c r="A4004" s="24">
        <v>4002</v>
      </c>
      <c r="B4004" s="11" t="str">
        <f>IFERROR(INDEX({"JSNY-BJ0001-01";"JSNY-JS0022-01";"JSNY-JS0002-01"},MATCH(D4004,{"BJ_zhongyu";"JS_WX_liteer";"JS_CZ_wodefeng"},0)),"")</f>
        <v>JSNY-JS0002-01</v>
      </c>
      <c r="C4004" s="11" t="str">
        <f>IFERROR(INDEX({"北京中裕世纪大酒店";"江苏利特尔绿色包装股份有限公司";"常州市金坛沃德丰电子科技有限公司"},MATCH(D4004,{"BJ_zhongyu";"JS_WX_liteer";"JS_CZ_wodefeng"},0)),"")</f>
        <v>常州市金坛沃德丰电子科技有限公司</v>
      </c>
      <c r="D4004" s="11" t="str">
        <f>[1]动作!$G4003</f>
        <v>JS_CZ_wodefeng</v>
      </c>
      <c r="E4004" s="11" t="str">
        <f>[1]动作!$D4003</f>
        <v>电表故障</v>
      </c>
      <c r="F4004" s="11" t="s">
        <v>45</v>
      </c>
      <c r="G4004" s="12">
        <f>[1]动作!$A4003+[1]动作!$B4003</f>
        <v>43210.699305555558</v>
      </c>
      <c r="H4004" s="12"/>
      <c r="I4004" s="11"/>
    </row>
    <row r="4005" spans="1:9" hidden="1" x14ac:dyDescent="0.3">
      <c r="A4005" s="24">
        <v>4003</v>
      </c>
      <c r="B4005" s="11" t="str">
        <f>IFERROR(INDEX({"JSNY-BJ0001-01";"JSNY-JS0022-01";"JSNY-JS0002-01"},MATCH(D4005,{"BJ_zhongyu";"JS_WX_liteer";"JS_CZ_wodefeng"},0)),"")</f>
        <v>JSNY-JS0002-01</v>
      </c>
      <c r="C4005" s="11" t="str">
        <f>IFERROR(INDEX({"北京中裕世纪大酒店";"江苏利特尔绿色包装股份有限公司";"常州市金坛沃德丰电子科技有限公司"},MATCH(D4005,{"BJ_zhongyu";"JS_WX_liteer";"JS_CZ_wodefeng"},0)),"")</f>
        <v>常州市金坛沃德丰电子科技有限公司</v>
      </c>
      <c r="D4005" s="11" t="str">
        <f>[1]动作!$G4004</f>
        <v>JS_CZ_wodefeng</v>
      </c>
      <c r="E4005" s="11" t="str">
        <f>[1]动作!$D4004</f>
        <v>电表故障</v>
      </c>
      <c r="F4005" s="11" t="s">
        <v>45</v>
      </c>
      <c r="G4005" s="12">
        <f>[1]动作!$A4004+[1]动作!$B4004</f>
        <v>43210.70040509259</v>
      </c>
      <c r="H4005" s="12"/>
      <c r="I4005" s="11"/>
    </row>
    <row r="4006" spans="1:9" hidden="1" x14ac:dyDescent="0.3">
      <c r="A4006" s="24">
        <v>4004</v>
      </c>
      <c r="B4006" s="11" t="str">
        <f>IFERROR(INDEX({"JSNY-BJ0001-01";"JSNY-JS0022-01";"JSNY-JS0002-01"},MATCH(D4006,{"BJ_zhongyu";"JS_WX_liteer";"JS_CZ_wodefeng"},0)),"")</f>
        <v>JSNY-JS0002-01</v>
      </c>
      <c r="C4006" s="11" t="str">
        <f>IFERROR(INDEX({"北京中裕世纪大酒店";"江苏利特尔绿色包装股份有限公司";"常州市金坛沃德丰电子科技有限公司"},MATCH(D4006,{"BJ_zhongyu";"JS_WX_liteer";"JS_CZ_wodefeng"},0)),"")</f>
        <v>常州市金坛沃德丰电子科技有限公司</v>
      </c>
      <c r="D4006" s="11" t="str">
        <f>[1]动作!$G4005</f>
        <v>JS_CZ_wodefeng</v>
      </c>
      <c r="E4006" s="11" t="str">
        <f>[1]动作!$D4005</f>
        <v>电表故障</v>
      </c>
      <c r="F4006" s="11" t="s">
        <v>45</v>
      </c>
      <c r="G4006" s="12">
        <f>[1]动作!$A4005+[1]动作!$B4005</f>
        <v>43210.700636574074</v>
      </c>
      <c r="H4006" s="12"/>
      <c r="I4006" s="11"/>
    </row>
    <row r="4007" spans="1:9" hidden="1" x14ac:dyDescent="0.3">
      <c r="A4007" s="24">
        <v>4005</v>
      </c>
      <c r="B4007" s="11" t="str">
        <f>IFERROR(INDEX({"JSNY-BJ0001-01";"JSNY-JS0022-01";"JSNY-JS0002-01"},MATCH(D4007,{"BJ_zhongyu";"JS_WX_liteer";"JS_CZ_wodefeng"},0)),"")</f>
        <v>JSNY-JS0002-01</v>
      </c>
      <c r="C4007" s="11" t="str">
        <f>IFERROR(INDEX({"北京中裕世纪大酒店";"江苏利特尔绿色包装股份有限公司";"常州市金坛沃德丰电子科技有限公司"},MATCH(D4007,{"BJ_zhongyu";"JS_WX_liteer";"JS_CZ_wodefeng"},0)),"")</f>
        <v>常州市金坛沃德丰电子科技有限公司</v>
      </c>
      <c r="D4007" s="11" t="str">
        <f>[1]动作!$G4006</f>
        <v>JS_CZ_wodefeng</v>
      </c>
      <c r="E4007" s="11" t="str">
        <f>[1]动作!$D4006</f>
        <v>电表故障</v>
      </c>
      <c r="F4007" s="11" t="s">
        <v>45</v>
      </c>
      <c r="G4007" s="12">
        <f>[1]动作!$A4006+[1]动作!$B4006</f>
        <v>43210.700752314813</v>
      </c>
      <c r="H4007" s="12"/>
      <c r="I4007" s="11"/>
    </row>
    <row r="4008" spans="1:9" hidden="1" x14ac:dyDescent="0.3">
      <c r="A4008" s="24">
        <v>4006</v>
      </c>
      <c r="B4008" s="11" t="str">
        <f>IFERROR(INDEX({"JSNY-BJ0001-01";"JSNY-JS0022-01";"JSNY-JS0002-01"},MATCH(D4008,{"BJ_zhongyu";"JS_WX_liteer";"JS_CZ_wodefeng"},0)),"")</f>
        <v>JSNY-JS0002-01</v>
      </c>
      <c r="C4008" s="11" t="str">
        <f>IFERROR(INDEX({"北京中裕世纪大酒店";"江苏利特尔绿色包装股份有限公司";"常州市金坛沃德丰电子科技有限公司"},MATCH(D4008,{"BJ_zhongyu";"JS_WX_liteer";"JS_CZ_wodefeng"},0)),"")</f>
        <v>常州市金坛沃德丰电子科技有限公司</v>
      </c>
      <c r="D4008" s="11" t="str">
        <f>[1]动作!$G4007</f>
        <v>JS_CZ_wodefeng</v>
      </c>
      <c r="E4008" s="11" t="str">
        <f>[1]动作!$D4007</f>
        <v>电表故障</v>
      </c>
      <c r="F4008" s="11" t="s">
        <v>45</v>
      </c>
      <c r="G4008" s="12">
        <f>[1]动作!$A4007+[1]动作!$B4007</f>
        <v>43210.700868055559</v>
      </c>
      <c r="H4008" s="12"/>
      <c r="I4008" s="11"/>
    </row>
    <row r="4009" spans="1:9" hidden="1" x14ac:dyDescent="0.3">
      <c r="A4009" s="24">
        <v>4007</v>
      </c>
      <c r="B4009" s="11" t="str">
        <f>IFERROR(INDEX({"JSNY-BJ0001-01";"JSNY-JS0022-01";"JSNY-JS0002-01"},MATCH(D4009,{"BJ_zhongyu";"JS_WX_liteer";"JS_CZ_wodefeng"},0)),"")</f>
        <v>JSNY-JS0002-01</v>
      </c>
      <c r="C4009" s="11" t="str">
        <f>IFERROR(INDEX({"北京中裕世纪大酒店";"江苏利特尔绿色包装股份有限公司";"常州市金坛沃德丰电子科技有限公司"},MATCH(D4009,{"BJ_zhongyu";"JS_WX_liteer";"JS_CZ_wodefeng"},0)),"")</f>
        <v>常州市金坛沃德丰电子科技有限公司</v>
      </c>
      <c r="D4009" s="11" t="str">
        <f>[1]动作!$G4008</f>
        <v>JS_CZ_wodefeng</v>
      </c>
      <c r="E4009" s="11" t="str">
        <f>[1]动作!$D4008</f>
        <v>电表故障</v>
      </c>
      <c r="F4009" s="11" t="s">
        <v>45</v>
      </c>
      <c r="G4009" s="12">
        <f>[1]动作!$A4008+[1]动作!$B4008</f>
        <v>43210.703067129631</v>
      </c>
      <c r="H4009" s="12"/>
      <c r="I4009" s="11"/>
    </row>
    <row r="4010" spans="1:9" hidden="1" x14ac:dyDescent="0.3">
      <c r="A4010" s="24">
        <v>4008</v>
      </c>
      <c r="B4010" s="11" t="str">
        <f>IFERROR(INDEX({"JSNY-BJ0001-01";"JSNY-JS0022-01";"JSNY-JS0002-01"},MATCH(D4010,{"BJ_zhongyu";"JS_WX_liteer";"JS_CZ_wodefeng"},0)),"")</f>
        <v>JSNY-JS0002-01</v>
      </c>
      <c r="C4010" s="11" t="str">
        <f>IFERROR(INDEX({"北京中裕世纪大酒店";"江苏利特尔绿色包装股份有限公司";"常州市金坛沃德丰电子科技有限公司"},MATCH(D4010,{"BJ_zhongyu";"JS_WX_liteer";"JS_CZ_wodefeng"},0)),"")</f>
        <v>常州市金坛沃德丰电子科技有限公司</v>
      </c>
      <c r="D4010" s="11" t="str">
        <f>[1]动作!$G4009</f>
        <v>JS_CZ_wodefeng</v>
      </c>
      <c r="E4010" s="11" t="str">
        <f>[1]动作!$D4009</f>
        <v>电表故障</v>
      </c>
      <c r="F4010" s="11" t="s">
        <v>45</v>
      </c>
      <c r="G4010" s="12">
        <f>[1]动作!$A4009+[1]动作!$B4009</f>
        <v>43210.704224537039</v>
      </c>
      <c r="H4010" s="12"/>
      <c r="I4010" s="11"/>
    </row>
    <row r="4011" spans="1:9" hidden="1" x14ac:dyDescent="0.3">
      <c r="A4011" s="24">
        <v>4009</v>
      </c>
      <c r="B4011" s="11" t="str">
        <f>IFERROR(INDEX({"JSNY-BJ0001-01";"JSNY-JS0022-01";"JSNY-JS0002-01"},MATCH(D4011,{"BJ_zhongyu";"JS_WX_liteer";"JS_CZ_wodefeng"},0)),"")</f>
        <v>JSNY-JS0002-01</v>
      </c>
      <c r="C4011" s="11" t="str">
        <f>IFERROR(INDEX({"北京中裕世纪大酒店";"江苏利特尔绿色包装股份有限公司";"常州市金坛沃德丰电子科技有限公司"},MATCH(D4011,{"BJ_zhongyu";"JS_WX_liteer";"JS_CZ_wodefeng"},0)),"")</f>
        <v>常州市金坛沃德丰电子科技有限公司</v>
      </c>
      <c r="D4011" s="11" t="str">
        <f>[1]动作!$G4010</f>
        <v>JS_CZ_wodefeng</v>
      </c>
      <c r="E4011" s="11" t="str">
        <f>[1]动作!$D4010</f>
        <v>电表故障</v>
      </c>
      <c r="F4011" s="11" t="s">
        <v>45</v>
      </c>
      <c r="G4011" s="12">
        <f>[1]动作!$A4010+[1]动作!$B4010</f>
        <v>43210.704456018517</v>
      </c>
      <c r="H4011" s="12"/>
      <c r="I4011" s="11"/>
    </row>
    <row r="4012" spans="1:9" hidden="1" x14ac:dyDescent="0.3">
      <c r="A4012" s="24">
        <v>4010</v>
      </c>
      <c r="B4012" s="11" t="str">
        <f>IFERROR(INDEX({"JSNY-BJ0001-01";"JSNY-JS0022-01";"JSNY-JS0002-01"},MATCH(D4012,{"BJ_zhongyu";"JS_WX_liteer";"JS_CZ_wodefeng"},0)),"")</f>
        <v>JSNY-JS0002-01</v>
      </c>
      <c r="C4012" s="11" t="str">
        <f>IFERROR(INDEX({"北京中裕世纪大酒店";"江苏利特尔绿色包装股份有限公司";"常州市金坛沃德丰电子科技有限公司"},MATCH(D4012,{"BJ_zhongyu";"JS_WX_liteer";"JS_CZ_wodefeng"},0)),"")</f>
        <v>常州市金坛沃德丰电子科技有限公司</v>
      </c>
      <c r="D4012" s="11" t="str">
        <f>[1]动作!$G4011</f>
        <v>JS_CZ_wodefeng</v>
      </c>
      <c r="E4012" s="11" t="str">
        <f>[1]动作!$D4011</f>
        <v>电表故障</v>
      </c>
      <c r="F4012" s="11" t="s">
        <v>45</v>
      </c>
      <c r="G4012" s="12">
        <f>[1]动作!$A4011+[1]动作!$B4011</f>
        <v>43210.705497685187</v>
      </c>
      <c r="H4012" s="12"/>
      <c r="I4012" s="11"/>
    </row>
    <row r="4013" spans="1:9" hidden="1" x14ac:dyDescent="0.3">
      <c r="A4013" s="24">
        <v>4011</v>
      </c>
      <c r="B4013" s="11" t="str">
        <f>IFERROR(INDEX({"JSNY-BJ0001-01";"JSNY-JS0022-01";"JSNY-JS0002-01"},MATCH(D4013,{"BJ_zhongyu";"JS_WX_liteer";"JS_CZ_wodefeng"},0)),"")</f>
        <v>JSNY-JS0002-01</v>
      </c>
      <c r="C4013" s="11" t="str">
        <f>IFERROR(INDEX({"北京中裕世纪大酒店";"江苏利特尔绿色包装股份有限公司";"常州市金坛沃德丰电子科技有限公司"},MATCH(D4013,{"BJ_zhongyu";"JS_WX_liteer";"JS_CZ_wodefeng"},0)),"")</f>
        <v>常州市金坛沃德丰电子科技有限公司</v>
      </c>
      <c r="D4013" s="11" t="str">
        <f>[1]动作!$G4012</f>
        <v>JS_CZ_wodefeng</v>
      </c>
      <c r="E4013" s="11" t="str">
        <f>[1]动作!$D4012</f>
        <v>电表故障</v>
      </c>
      <c r="F4013" s="11" t="s">
        <v>45</v>
      </c>
      <c r="G4013" s="12">
        <f>[1]动作!$A4012+[1]动作!$B4012</f>
        <v>43210.705613425926</v>
      </c>
      <c r="H4013" s="12"/>
      <c r="I4013" s="11"/>
    </row>
    <row r="4014" spans="1:9" x14ac:dyDescent="0.3">
      <c r="A4014" s="24">
        <v>4012</v>
      </c>
      <c r="B4014" s="11" t="str">
        <f>IFERROR(INDEX({"JSNY-BJ0001-01";"JSNY-JS0022-01";"JSNY-JS0002-01"},MATCH(D4014,{"BJ_zhongyu";"JS_WX_liteer";"JS_CZ_wodefeng"},0)),"")</f>
        <v>JSNY-JS0002-01</v>
      </c>
      <c r="C4014" s="11" t="str">
        <f>IFERROR(INDEX({"北京中裕世纪大酒店";"江苏利特尔绿色包装股份有限公司";"常州市金坛沃德丰电子科技有限公司"},MATCH(D4014,{"BJ_zhongyu";"JS_WX_liteer";"JS_CZ_wodefeng"},0)),"")</f>
        <v>常州市金坛沃德丰电子科技有限公司</v>
      </c>
      <c r="D4014" s="11" t="str">
        <f>[1]动作!$G4013</f>
        <v>JS_CZ_wodefeng</v>
      </c>
      <c r="E4014" s="11" t="str">
        <f>[1]动作!$D4013</f>
        <v>分系统1负载跟随状态</v>
      </c>
      <c r="F4014" s="11"/>
      <c r="G4014" s="12">
        <f>[1]动作!$A4013+[1]动作!$B4013</f>
        <v>43210.706770833334</v>
      </c>
      <c r="H4014" s="12"/>
      <c r="I4014" s="11"/>
    </row>
    <row r="4015" spans="1:9" hidden="1" x14ac:dyDescent="0.3">
      <c r="A4015" s="24">
        <v>4013</v>
      </c>
      <c r="B4015" s="11" t="str">
        <f>IFERROR(INDEX({"JSNY-BJ0001-01";"JSNY-JS0022-01";"JSNY-JS0002-01"},MATCH(D4015,{"BJ_zhongyu";"JS_WX_liteer";"JS_CZ_wodefeng"},0)),"")</f>
        <v>JSNY-JS0002-01</v>
      </c>
      <c r="C4015" s="11" t="str">
        <f>IFERROR(INDEX({"北京中裕世纪大酒店";"江苏利特尔绿色包装股份有限公司";"常州市金坛沃德丰电子科技有限公司"},MATCH(D4015,{"BJ_zhongyu";"JS_WX_liteer";"JS_CZ_wodefeng"},0)),"")</f>
        <v>常州市金坛沃德丰电子科技有限公司</v>
      </c>
      <c r="D4015" s="11" t="str">
        <f>[1]动作!$G4014</f>
        <v>JS_CZ_wodefeng</v>
      </c>
      <c r="E4015" s="11" t="str">
        <f>[1]动作!$D4014</f>
        <v>电表故障</v>
      </c>
      <c r="F4015" s="11" t="s">
        <v>45</v>
      </c>
      <c r="G4015" s="12">
        <f>[1]动作!$A4014+[1]动作!$B4014</f>
        <v>43210.707060185188</v>
      </c>
      <c r="H4015" s="12"/>
      <c r="I4015" s="11"/>
    </row>
    <row r="4016" spans="1:9" hidden="1" x14ac:dyDescent="0.3">
      <c r="A4016" s="24">
        <v>4014</v>
      </c>
      <c r="B4016" s="11" t="str">
        <f>IFERROR(INDEX({"JSNY-BJ0001-01";"JSNY-JS0022-01";"JSNY-JS0002-01"},MATCH(D4016,{"BJ_zhongyu";"JS_WX_liteer";"JS_CZ_wodefeng"},0)),"")</f>
        <v>JSNY-JS0002-01</v>
      </c>
      <c r="C4016" s="11" t="str">
        <f>IFERROR(INDEX({"北京中裕世纪大酒店";"江苏利特尔绿色包装股份有限公司";"常州市金坛沃德丰电子科技有限公司"},MATCH(D4016,{"BJ_zhongyu";"JS_WX_liteer";"JS_CZ_wodefeng"},0)),"")</f>
        <v>常州市金坛沃德丰电子科技有限公司</v>
      </c>
      <c r="D4016" s="11" t="str">
        <f>[1]动作!$G4015</f>
        <v>JS_CZ_wodefeng</v>
      </c>
      <c r="E4016" s="11" t="str">
        <f>[1]动作!$D4015</f>
        <v>电表故障</v>
      </c>
      <c r="F4016" s="11" t="s">
        <v>45</v>
      </c>
      <c r="G4016" s="12">
        <f>[1]动作!$A4015+[1]动作!$B4015</f>
        <v>43210.710995370369</v>
      </c>
      <c r="H4016" s="12"/>
      <c r="I4016" s="11"/>
    </row>
    <row r="4017" spans="1:9" hidden="1" x14ac:dyDescent="0.3">
      <c r="A4017" s="24">
        <v>4015</v>
      </c>
      <c r="B4017" s="11" t="str">
        <f>IFERROR(INDEX({"JSNY-BJ0001-01";"JSNY-JS0022-01";"JSNY-JS0002-01"},MATCH(D4017,{"BJ_zhongyu";"JS_WX_liteer";"JS_CZ_wodefeng"},0)),"")</f>
        <v>JSNY-JS0002-01</v>
      </c>
      <c r="C4017" s="11" t="str">
        <f>IFERROR(INDEX({"北京中裕世纪大酒店";"江苏利特尔绿色包装股份有限公司";"常州市金坛沃德丰电子科技有限公司"},MATCH(D4017,{"BJ_zhongyu";"JS_WX_liteer";"JS_CZ_wodefeng"},0)),"")</f>
        <v>常州市金坛沃德丰电子科技有限公司</v>
      </c>
      <c r="D4017" s="11" t="str">
        <f>[1]动作!$G4016</f>
        <v>JS_CZ_wodefeng</v>
      </c>
      <c r="E4017" s="11" t="str">
        <f>[1]动作!$D4016</f>
        <v>电表故障</v>
      </c>
      <c r="F4017" s="11" t="s">
        <v>45</v>
      </c>
      <c r="G4017" s="12">
        <f>[1]动作!$A4016+[1]动作!$B4016</f>
        <v>43210.716041666667</v>
      </c>
      <c r="H4017" s="12"/>
      <c r="I4017" s="11"/>
    </row>
    <row r="4018" spans="1:9" hidden="1" x14ac:dyDescent="0.3">
      <c r="A4018" s="24">
        <v>4016</v>
      </c>
      <c r="B4018" s="11" t="str">
        <f>IFERROR(INDEX({"JSNY-BJ0001-01";"JSNY-JS0022-01";"JSNY-JS0002-01"},MATCH(D4018,{"BJ_zhongyu";"JS_WX_liteer";"JS_CZ_wodefeng"},0)),"")</f>
        <v>JSNY-JS0002-01</v>
      </c>
      <c r="C4018" s="11" t="str">
        <f>IFERROR(INDEX({"北京中裕世纪大酒店";"江苏利特尔绿色包装股份有限公司";"常州市金坛沃德丰电子科技有限公司"},MATCH(D4018,{"BJ_zhongyu";"JS_WX_liteer";"JS_CZ_wodefeng"},0)),"")</f>
        <v>常州市金坛沃德丰电子科技有限公司</v>
      </c>
      <c r="D4018" s="11" t="str">
        <f>[1]动作!$G4017</f>
        <v>JS_CZ_wodefeng</v>
      </c>
      <c r="E4018" s="11" t="str">
        <f>[1]动作!$D4017</f>
        <v>电表故障</v>
      </c>
      <c r="F4018" s="11" t="s">
        <v>45</v>
      </c>
      <c r="G4018" s="12">
        <f>[1]动作!$A4017+[1]动作!$B4017</f>
        <v>43210.716493055559</v>
      </c>
      <c r="H4018" s="12"/>
      <c r="I4018" s="11"/>
    </row>
    <row r="4019" spans="1:9" hidden="1" x14ac:dyDescent="0.3">
      <c r="A4019" s="24">
        <v>4017</v>
      </c>
      <c r="B4019" s="11" t="str">
        <f>IFERROR(INDEX({"JSNY-BJ0001-01";"JSNY-JS0022-01";"JSNY-JS0002-01"},MATCH(D4019,{"BJ_zhongyu";"JS_WX_liteer";"JS_CZ_wodefeng"},0)),"")</f>
        <v>JSNY-JS0002-01</v>
      </c>
      <c r="C4019" s="11" t="str">
        <f>IFERROR(INDEX({"北京中裕世纪大酒店";"江苏利特尔绿色包装股份有限公司";"常州市金坛沃德丰电子科技有限公司"},MATCH(D4019,{"BJ_zhongyu";"JS_WX_liteer";"JS_CZ_wodefeng"},0)),"")</f>
        <v>常州市金坛沃德丰电子科技有限公司</v>
      </c>
      <c r="D4019" s="11" t="str">
        <f>[1]动作!$G4018</f>
        <v>JS_CZ_wodefeng</v>
      </c>
      <c r="E4019" s="11" t="str">
        <f>[1]动作!$D4018</f>
        <v>电表故障</v>
      </c>
      <c r="F4019" s="11" t="s">
        <v>45</v>
      </c>
      <c r="G4019" s="12">
        <f>[1]动作!$A4018+[1]动作!$B4018</f>
        <v>43210.719976851855</v>
      </c>
      <c r="H4019" s="12"/>
      <c r="I4019" s="11"/>
    </row>
    <row r="4020" spans="1:9" hidden="1" x14ac:dyDescent="0.3">
      <c r="A4020" s="24">
        <v>4018</v>
      </c>
      <c r="B4020" s="11" t="str">
        <f>IFERROR(INDEX({"JSNY-BJ0001-01";"JSNY-JS0022-01";"JSNY-JS0002-01"},MATCH(D4020,{"BJ_zhongyu";"JS_WX_liteer";"JS_CZ_wodefeng"},0)),"")</f>
        <v>JSNY-JS0002-01</v>
      </c>
      <c r="C4020" s="11" t="str">
        <f>IFERROR(INDEX({"北京中裕世纪大酒店";"江苏利特尔绿色包装股份有限公司";"常州市金坛沃德丰电子科技有限公司"},MATCH(D4020,{"BJ_zhongyu";"JS_WX_liteer";"JS_CZ_wodefeng"},0)),"")</f>
        <v>常州市金坛沃德丰电子科技有限公司</v>
      </c>
      <c r="D4020" s="11" t="str">
        <f>[1]动作!$G4019</f>
        <v>JS_CZ_wodefeng</v>
      </c>
      <c r="E4020" s="11" t="str">
        <f>[1]动作!$D4019</f>
        <v>电表故障</v>
      </c>
      <c r="F4020" s="11" t="s">
        <v>45</v>
      </c>
      <c r="G4020" s="12">
        <f>[1]动作!$A4019+[1]动作!$B4019</f>
        <v>43210.720092592594</v>
      </c>
      <c r="H4020" s="12"/>
      <c r="I4020" s="11"/>
    </row>
    <row r="4021" spans="1:9" hidden="1" x14ac:dyDescent="0.3">
      <c r="A4021" s="24">
        <v>4019</v>
      </c>
      <c r="B4021" s="11" t="str">
        <f>IFERROR(INDEX({"JSNY-BJ0001-01";"JSNY-JS0022-01";"JSNY-JS0002-01"},MATCH(D4021,{"BJ_zhongyu";"JS_WX_liteer";"JS_CZ_wodefeng"},0)),"")</f>
        <v>JSNY-JS0002-01</v>
      </c>
      <c r="C4021" s="11" t="str">
        <f>IFERROR(INDEX({"北京中裕世纪大酒店";"江苏利特尔绿色包装股份有限公司";"常州市金坛沃德丰电子科技有限公司"},MATCH(D4021,{"BJ_zhongyu";"JS_WX_liteer";"JS_CZ_wodefeng"},0)),"")</f>
        <v>常州市金坛沃德丰电子科技有限公司</v>
      </c>
      <c r="D4021" s="11" t="str">
        <f>[1]动作!$G4020</f>
        <v>JS_CZ_wodefeng</v>
      </c>
      <c r="E4021" s="11" t="str">
        <f>[1]动作!$D4020</f>
        <v>电表故障</v>
      </c>
      <c r="F4021" s="11" t="s">
        <v>45</v>
      </c>
      <c r="G4021" s="12">
        <f>[1]动作!$A4020+[1]动作!$B4020</f>
        <v>43210.720266203702</v>
      </c>
      <c r="H4021" s="12"/>
      <c r="I4021" s="11"/>
    </row>
    <row r="4022" spans="1:9" hidden="1" x14ac:dyDescent="0.3">
      <c r="A4022" s="24">
        <v>4020</v>
      </c>
      <c r="B4022" s="11" t="str">
        <f>IFERROR(INDEX({"JSNY-BJ0001-01";"JSNY-JS0022-01";"JSNY-JS0002-01"},MATCH(D4022,{"BJ_zhongyu";"JS_WX_liteer";"JS_CZ_wodefeng"},0)),"")</f>
        <v>JSNY-JS0002-01</v>
      </c>
      <c r="C4022" s="11" t="str">
        <f>IFERROR(INDEX({"北京中裕世纪大酒店";"江苏利特尔绿色包装股份有限公司";"常州市金坛沃德丰电子科技有限公司"},MATCH(D4022,{"BJ_zhongyu";"JS_WX_liteer";"JS_CZ_wodefeng"},0)),"")</f>
        <v>常州市金坛沃德丰电子科技有限公司</v>
      </c>
      <c r="D4022" s="11" t="str">
        <f>[1]动作!$G4021</f>
        <v>JS_CZ_wodefeng</v>
      </c>
      <c r="E4022" s="11" t="str">
        <f>[1]动作!$D4021</f>
        <v>电表故障</v>
      </c>
      <c r="F4022" s="11" t="s">
        <v>45</v>
      </c>
      <c r="G4022" s="12">
        <f>[1]动作!$A4021+[1]动作!$B4021</f>
        <v>43210.721539351849</v>
      </c>
      <c r="H4022" s="12"/>
      <c r="I4022" s="11"/>
    </row>
    <row r="4023" spans="1:9" hidden="1" x14ac:dyDescent="0.3">
      <c r="A4023" s="24">
        <v>4021</v>
      </c>
      <c r="B4023" s="11" t="str">
        <f>IFERROR(INDEX({"JSNY-BJ0001-01";"JSNY-JS0022-01";"JSNY-JS0002-01"},MATCH(D4023,{"BJ_zhongyu";"JS_WX_liteer";"JS_CZ_wodefeng"},0)),"")</f>
        <v>JSNY-JS0002-01</v>
      </c>
      <c r="C4023" s="11" t="str">
        <f>IFERROR(INDEX({"北京中裕世纪大酒店";"江苏利特尔绿色包装股份有限公司";"常州市金坛沃德丰电子科技有限公司"},MATCH(D4023,{"BJ_zhongyu";"JS_WX_liteer";"JS_CZ_wodefeng"},0)),"")</f>
        <v>常州市金坛沃德丰电子科技有限公司</v>
      </c>
      <c r="D4023" s="11" t="str">
        <f>[1]动作!$G4022</f>
        <v>JS_CZ_wodefeng</v>
      </c>
      <c r="E4023" s="11" t="str">
        <f>[1]动作!$D4022</f>
        <v>电表故障</v>
      </c>
      <c r="F4023" s="11" t="s">
        <v>45</v>
      </c>
      <c r="G4023" s="12">
        <f>[1]动作!$A4022+[1]动作!$B4022</f>
        <v>43210.723912037036</v>
      </c>
      <c r="H4023" s="12"/>
      <c r="I4023" s="11"/>
    </row>
    <row r="4024" spans="1:9" hidden="1" x14ac:dyDescent="0.3">
      <c r="A4024" s="24">
        <v>4022</v>
      </c>
      <c r="B4024" s="11" t="str">
        <f>IFERROR(INDEX({"JSNY-BJ0001-01";"JSNY-JS0022-01";"JSNY-JS0002-01"},MATCH(D4024,{"BJ_zhongyu";"JS_WX_liteer";"JS_CZ_wodefeng"},0)),"")</f>
        <v>JSNY-JS0002-01</v>
      </c>
      <c r="C4024" s="11" t="str">
        <f>IFERROR(INDEX({"北京中裕世纪大酒店";"江苏利特尔绿色包装股份有限公司";"常州市金坛沃德丰电子科技有限公司"},MATCH(D4024,{"BJ_zhongyu";"JS_WX_liteer";"JS_CZ_wodefeng"},0)),"")</f>
        <v>常州市金坛沃德丰电子科技有限公司</v>
      </c>
      <c r="D4024" s="11" t="str">
        <f>[1]动作!$G4023</f>
        <v>JS_CZ_wodefeng</v>
      </c>
      <c r="E4024" s="11" t="str">
        <f>[1]动作!$D4023</f>
        <v>电表故障</v>
      </c>
      <c r="F4024" s="11" t="s">
        <v>45</v>
      </c>
      <c r="G4024" s="12">
        <f>[1]动作!$A4023+[1]动作!$B4023</f>
        <v>43210.725474537037</v>
      </c>
      <c r="H4024" s="12"/>
      <c r="I4024" s="11"/>
    </row>
    <row r="4025" spans="1:9" hidden="1" x14ac:dyDescent="0.3">
      <c r="A4025" s="24">
        <v>4023</v>
      </c>
      <c r="B4025" s="11" t="str">
        <f>IFERROR(INDEX({"JSNY-BJ0001-01";"JSNY-JS0022-01";"JSNY-JS0002-01"},MATCH(D4025,{"BJ_zhongyu";"JS_WX_liteer";"JS_CZ_wodefeng"},0)),"")</f>
        <v>JSNY-JS0002-01</v>
      </c>
      <c r="C4025" s="11" t="str">
        <f>IFERROR(INDEX({"北京中裕世纪大酒店";"江苏利特尔绿色包装股份有限公司";"常州市金坛沃德丰电子科技有限公司"},MATCH(D4025,{"BJ_zhongyu";"JS_WX_liteer";"JS_CZ_wodefeng"},0)),"")</f>
        <v>常州市金坛沃德丰电子科技有限公司</v>
      </c>
      <c r="D4025" s="11" t="str">
        <f>[1]动作!$G4024</f>
        <v>JS_CZ_wodefeng</v>
      </c>
      <c r="E4025" s="11" t="str">
        <f>[1]动作!$D4024</f>
        <v>电表故障</v>
      </c>
      <c r="F4025" s="11" t="s">
        <v>45</v>
      </c>
      <c r="G4025" s="12">
        <f>[1]动作!$A4024+[1]动作!$B4024</f>
        <v>43210.726805555554</v>
      </c>
      <c r="H4025" s="12"/>
      <c r="I4025" s="11"/>
    </row>
    <row r="4026" spans="1:9" hidden="1" x14ac:dyDescent="0.3">
      <c r="A4026" s="24">
        <v>4024</v>
      </c>
      <c r="B4026" s="11" t="str">
        <f>IFERROR(INDEX({"JSNY-BJ0001-01";"JSNY-JS0022-01";"JSNY-JS0002-01"},MATCH(D4026,{"BJ_zhongyu";"JS_WX_liteer";"JS_CZ_wodefeng"},0)),"")</f>
        <v>JSNY-JS0002-01</v>
      </c>
      <c r="C4026" s="11" t="str">
        <f>IFERROR(INDEX({"北京中裕世纪大酒店";"江苏利特尔绿色包装股份有限公司";"常州市金坛沃德丰电子科技有限公司"},MATCH(D4026,{"BJ_zhongyu";"JS_WX_liteer";"JS_CZ_wodefeng"},0)),"")</f>
        <v>常州市金坛沃德丰电子科技有限公司</v>
      </c>
      <c r="D4026" s="11" t="str">
        <f>[1]动作!$G4025</f>
        <v>JS_CZ_wodefeng</v>
      </c>
      <c r="E4026" s="11" t="str">
        <f>[1]动作!$D4025</f>
        <v>电表故障</v>
      </c>
      <c r="F4026" s="11" t="s">
        <v>45</v>
      </c>
      <c r="G4026" s="12">
        <f>[1]动作!$A4025+[1]动作!$B4025</f>
        <v>43210.726921296293</v>
      </c>
      <c r="H4026" s="12"/>
      <c r="I4026" s="11"/>
    </row>
    <row r="4027" spans="1:9" hidden="1" x14ac:dyDescent="0.3">
      <c r="A4027" s="24">
        <v>4025</v>
      </c>
      <c r="B4027" s="11" t="str">
        <f>IFERROR(INDEX({"JSNY-BJ0001-01";"JSNY-JS0022-01";"JSNY-JS0002-01"},MATCH(D4027,{"BJ_zhongyu";"JS_WX_liteer";"JS_CZ_wodefeng"},0)),"")</f>
        <v>JSNY-JS0002-01</v>
      </c>
      <c r="C4027" s="11" t="str">
        <f>IFERROR(INDEX({"北京中裕世纪大酒店";"江苏利特尔绿色包装股份有限公司";"常州市金坛沃德丰电子科技有限公司"},MATCH(D4027,{"BJ_zhongyu";"JS_WX_liteer";"JS_CZ_wodefeng"},0)),"")</f>
        <v>常州市金坛沃德丰电子科技有限公司</v>
      </c>
      <c r="D4027" s="11" t="str">
        <f>[1]动作!$G4026</f>
        <v>JS_CZ_wodefeng</v>
      </c>
      <c r="E4027" s="11" t="str">
        <f>[1]动作!$D4026</f>
        <v>电表故障</v>
      </c>
      <c r="F4027" s="11" t="s">
        <v>45</v>
      </c>
      <c r="G4027" s="12">
        <f>[1]动作!$A4026+[1]动作!$B4026</f>
        <v>43210.727048611108</v>
      </c>
      <c r="H4027" s="12"/>
      <c r="I4027" s="11"/>
    </row>
    <row r="4028" spans="1:9" hidden="1" x14ac:dyDescent="0.3">
      <c r="A4028" s="24">
        <v>4026</v>
      </c>
      <c r="B4028" s="11" t="str">
        <f>IFERROR(INDEX({"JSNY-BJ0001-01";"JSNY-JS0022-01";"JSNY-JS0002-01"},MATCH(D4028,{"BJ_zhongyu";"JS_WX_liteer";"JS_CZ_wodefeng"},0)),"")</f>
        <v>JSNY-JS0002-01</v>
      </c>
      <c r="C4028" s="11" t="str">
        <f>IFERROR(INDEX({"北京中裕世纪大酒店";"江苏利特尔绿色包装股份有限公司";"常州市金坛沃德丰电子科技有限公司"},MATCH(D4028,{"BJ_zhongyu";"JS_WX_liteer";"JS_CZ_wodefeng"},0)),"")</f>
        <v>常州市金坛沃德丰电子科技有限公司</v>
      </c>
      <c r="D4028" s="11" t="str">
        <f>[1]动作!$G4027</f>
        <v>JS_CZ_wodefeng</v>
      </c>
      <c r="E4028" s="11" t="str">
        <f>[1]动作!$D4027</f>
        <v>电表故障</v>
      </c>
      <c r="F4028" s="11" t="s">
        <v>45</v>
      </c>
      <c r="G4028" s="12">
        <f>[1]动作!$A4027+[1]动作!$B4027</f>
        <v>43210.730752314812</v>
      </c>
      <c r="H4028" s="12"/>
      <c r="I4028" s="11"/>
    </row>
    <row r="4029" spans="1:9" hidden="1" x14ac:dyDescent="0.3">
      <c r="A4029" s="24">
        <v>4027</v>
      </c>
      <c r="B4029" s="11" t="str">
        <f>IFERROR(INDEX({"JSNY-BJ0001-01";"JSNY-JS0022-01";"JSNY-JS0002-01"},MATCH(D4029,{"BJ_zhongyu";"JS_WX_liteer";"JS_CZ_wodefeng"},0)),"")</f>
        <v>JSNY-JS0002-01</v>
      </c>
      <c r="C4029" s="11" t="str">
        <f>IFERROR(INDEX({"北京中裕世纪大酒店";"江苏利特尔绿色包装股份有限公司";"常州市金坛沃德丰电子科技有限公司"},MATCH(D4029,{"BJ_zhongyu";"JS_WX_liteer";"JS_CZ_wodefeng"},0)),"")</f>
        <v>常州市金坛沃德丰电子科技有限公司</v>
      </c>
      <c r="D4029" s="11" t="str">
        <f>[1]动作!$G4028</f>
        <v>JS_CZ_wodefeng</v>
      </c>
      <c r="E4029" s="11" t="str">
        <f>[1]动作!$D4028</f>
        <v>电表故障</v>
      </c>
      <c r="F4029" s="11" t="s">
        <v>45</v>
      </c>
      <c r="G4029" s="12">
        <f>[1]动作!$A4028+[1]动作!$B4028</f>
        <v>43210.730868055558</v>
      </c>
      <c r="H4029" s="12"/>
      <c r="I4029" s="11"/>
    </row>
    <row r="4030" spans="1:9" hidden="1" x14ac:dyDescent="0.3">
      <c r="A4030" s="24">
        <v>4028</v>
      </c>
      <c r="B4030" s="11" t="str">
        <f>IFERROR(INDEX({"JSNY-BJ0001-01";"JSNY-JS0022-01";"JSNY-JS0002-01"},MATCH(D4030,{"BJ_zhongyu";"JS_WX_liteer";"JS_CZ_wodefeng"},0)),"")</f>
        <v>JSNY-JS0002-01</v>
      </c>
      <c r="C4030" s="11" t="str">
        <f>IFERROR(INDEX({"北京中裕世纪大酒店";"江苏利特尔绿色包装股份有限公司";"常州市金坛沃德丰电子科技有限公司"},MATCH(D4030,{"BJ_zhongyu";"JS_WX_liteer";"JS_CZ_wodefeng"},0)),"")</f>
        <v>常州市金坛沃德丰电子科技有限公司</v>
      </c>
      <c r="D4030" s="11" t="str">
        <f>[1]动作!$G4029</f>
        <v>JS_CZ_wodefeng</v>
      </c>
      <c r="E4030" s="11" t="str">
        <f>[1]动作!$D4029</f>
        <v>电表故障</v>
      </c>
      <c r="F4030" s="11" t="s">
        <v>45</v>
      </c>
      <c r="G4030" s="12">
        <f>[1]动作!$A4029+[1]动作!$B4029</f>
        <v>43210.732083333336</v>
      </c>
      <c r="H4030" s="12"/>
      <c r="I4030" s="11"/>
    </row>
    <row r="4031" spans="1:9" hidden="1" x14ac:dyDescent="0.3">
      <c r="A4031" s="24">
        <v>4029</v>
      </c>
      <c r="B4031" s="11" t="str">
        <f>IFERROR(INDEX({"JSNY-BJ0001-01";"JSNY-JS0022-01";"JSNY-JS0002-01"},MATCH(D4031,{"BJ_zhongyu";"JS_WX_liteer";"JS_CZ_wodefeng"},0)),"")</f>
        <v>JSNY-JS0002-01</v>
      </c>
      <c r="C4031" s="11" t="str">
        <f>IFERROR(INDEX({"北京中裕世纪大酒店";"江苏利特尔绿色包装股份有限公司";"常州市金坛沃德丰电子科技有限公司"},MATCH(D4031,{"BJ_zhongyu";"JS_WX_liteer";"JS_CZ_wodefeng"},0)),"")</f>
        <v>常州市金坛沃德丰电子科技有限公司</v>
      </c>
      <c r="D4031" s="11" t="str">
        <f>[1]动作!$G4030</f>
        <v>JS_CZ_wodefeng</v>
      </c>
      <c r="E4031" s="11" t="str">
        <f>[1]动作!$D4030</f>
        <v>电表故障</v>
      </c>
      <c r="F4031" s="11" t="s">
        <v>45</v>
      </c>
      <c r="G4031" s="12">
        <f>[1]动作!$A4030+[1]动作!$B4030</f>
        <v>43210.734861111108</v>
      </c>
      <c r="H4031" s="12"/>
      <c r="I4031" s="11"/>
    </row>
    <row r="4032" spans="1:9" hidden="1" x14ac:dyDescent="0.3">
      <c r="A4032" s="24">
        <v>4030</v>
      </c>
      <c r="B4032" s="11" t="str">
        <f>IFERROR(INDEX({"JSNY-BJ0001-01";"JSNY-JS0022-01";"JSNY-JS0002-01"},MATCH(D4032,{"BJ_zhongyu";"JS_WX_liteer";"JS_CZ_wodefeng"},0)),"")</f>
        <v>JSNY-JS0002-01</v>
      </c>
      <c r="C4032" s="11" t="str">
        <f>IFERROR(INDEX({"北京中裕世纪大酒店";"江苏利特尔绿色包装股份有限公司";"常州市金坛沃德丰电子科技有限公司"},MATCH(D4032,{"BJ_zhongyu";"JS_WX_liteer";"JS_CZ_wodefeng"},0)),"")</f>
        <v>常州市金坛沃德丰电子科技有限公司</v>
      </c>
      <c r="D4032" s="11" t="str">
        <f>[1]动作!$G4031</f>
        <v>JS_CZ_wodefeng</v>
      </c>
      <c r="E4032" s="11" t="str">
        <f>[1]动作!$D4031</f>
        <v>电表故障</v>
      </c>
      <c r="F4032" s="11" t="s">
        <v>45</v>
      </c>
      <c r="G4032" s="12">
        <f>[1]动作!$A4031+[1]动作!$B4031</f>
        <v>43210.735960648148</v>
      </c>
      <c r="H4032" s="12"/>
      <c r="I4032" s="11"/>
    </row>
    <row r="4033" spans="1:9" hidden="1" x14ac:dyDescent="0.3">
      <c r="A4033" s="24">
        <v>4031</v>
      </c>
      <c r="B4033" s="11" t="str">
        <f>IFERROR(INDEX({"JSNY-BJ0001-01";"JSNY-JS0022-01";"JSNY-JS0002-01"},MATCH(D4033,{"BJ_zhongyu";"JS_WX_liteer";"JS_CZ_wodefeng"},0)),"")</f>
        <v>JSNY-JS0002-01</v>
      </c>
      <c r="C4033" s="11" t="str">
        <f>IFERROR(INDEX({"北京中裕世纪大酒店";"江苏利特尔绿色包装股份有限公司";"常州市金坛沃德丰电子科技有限公司"},MATCH(D4033,{"BJ_zhongyu";"JS_WX_liteer";"JS_CZ_wodefeng"},0)),"")</f>
        <v>常州市金坛沃德丰电子科技有限公司</v>
      </c>
      <c r="D4033" s="11" t="str">
        <f>[1]动作!$G4032</f>
        <v>JS_CZ_wodefeng</v>
      </c>
      <c r="E4033" s="11" t="str">
        <f>[1]动作!$D4032</f>
        <v>电表故障</v>
      </c>
      <c r="F4033" s="11" t="s">
        <v>45</v>
      </c>
      <c r="G4033" s="12">
        <f>[1]动作!$A4032+[1]动作!$B4032</f>
        <v>43210.736192129632</v>
      </c>
      <c r="H4033" s="12"/>
      <c r="I4033" s="11"/>
    </row>
    <row r="4034" spans="1:9" hidden="1" x14ac:dyDescent="0.3">
      <c r="A4034" s="24">
        <v>4032</v>
      </c>
      <c r="B4034" s="11" t="str">
        <f>IFERROR(INDEX({"JSNY-BJ0001-01";"JSNY-JS0022-01";"JSNY-JS0002-01"},MATCH(D4034,{"BJ_zhongyu";"JS_WX_liteer";"JS_CZ_wodefeng"},0)),"")</f>
        <v>JSNY-JS0002-01</v>
      </c>
      <c r="C4034" s="11" t="str">
        <f>IFERROR(INDEX({"北京中裕世纪大酒店";"江苏利特尔绿色包装股份有限公司";"常州市金坛沃德丰电子科技有限公司"},MATCH(D4034,{"BJ_zhongyu";"JS_WX_liteer";"JS_CZ_wodefeng"},0)),"")</f>
        <v>常州市金坛沃德丰电子科技有限公司</v>
      </c>
      <c r="D4034" s="11" t="str">
        <f>[1]动作!$G4033</f>
        <v>JS_CZ_wodefeng</v>
      </c>
      <c r="E4034" s="11" t="str">
        <f>[1]动作!$D4033</f>
        <v>电表故障</v>
      </c>
      <c r="F4034" s="11" t="s">
        <v>45</v>
      </c>
      <c r="G4034" s="12">
        <f>[1]动作!$A4033+[1]动作!$B4033</f>
        <v>43210.736307870371</v>
      </c>
      <c r="H4034" s="12"/>
      <c r="I4034" s="11"/>
    </row>
    <row r="4035" spans="1:9" hidden="1" x14ac:dyDescent="0.3">
      <c r="A4035" s="24">
        <v>4033</v>
      </c>
      <c r="B4035" s="11" t="str">
        <f>IFERROR(INDEX({"JSNY-BJ0001-01";"JSNY-JS0022-01";"JSNY-JS0002-01"},MATCH(D4035,{"BJ_zhongyu";"JS_WX_liteer";"JS_CZ_wodefeng"},0)),"")</f>
        <v>JSNY-JS0002-01</v>
      </c>
      <c r="C4035" s="11" t="str">
        <f>IFERROR(INDEX({"北京中裕世纪大酒店";"江苏利特尔绿色包装股份有限公司";"常州市金坛沃德丰电子科技有限公司"},MATCH(D4035,{"BJ_zhongyu";"JS_WX_liteer";"JS_CZ_wodefeng"},0)),"")</f>
        <v>常州市金坛沃德丰电子科技有限公司</v>
      </c>
      <c r="D4035" s="11" t="str">
        <f>[1]动作!$G4034</f>
        <v>JS_CZ_wodefeng</v>
      </c>
      <c r="E4035" s="11" t="str">
        <f>[1]动作!$D4034</f>
        <v>电表故障</v>
      </c>
      <c r="F4035" s="11" t="s">
        <v>45</v>
      </c>
      <c r="G4035" s="12">
        <f>[1]动作!$A4034+[1]动作!$B4034</f>
        <v>43210.73642361111</v>
      </c>
      <c r="H4035" s="12"/>
      <c r="I4035" s="11"/>
    </row>
    <row r="4036" spans="1:9" hidden="1" x14ac:dyDescent="0.3">
      <c r="A4036" s="24">
        <v>4034</v>
      </c>
      <c r="B4036" s="11" t="str">
        <f>IFERROR(INDEX({"JSNY-BJ0001-01";"JSNY-JS0022-01";"JSNY-JS0002-01"},MATCH(D4036,{"BJ_zhongyu";"JS_WX_liteer";"JS_CZ_wodefeng"},0)),"")</f>
        <v>JSNY-JS0002-01</v>
      </c>
      <c r="C4036" s="11" t="str">
        <f>IFERROR(INDEX({"北京中裕世纪大酒店";"江苏利特尔绿色包装股份有限公司";"常州市金坛沃德丰电子科技有限公司"},MATCH(D4036,{"BJ_zhongyu";"JS_WX_liteer";"JS_CZ_wodefeng"},0)),"")</f>
        <v>常州市金坛沃德丰电子科技有限公司</v>
      </c>
      <c r="D4036" s="11" t="str">
        <f>[1]动作!$G4035</f>
        <v>JS_CZ_wodefeng</v>
      </c>
      <c r="E4036" s="11" t="str">
        <f>[1]动作!$D4035</f>
        <v>电表故障</v>
      </c>
      <c r="F4036" s="11" t="s">
        <v>45</v>
      </c>
      <c r="G4036" s="12">
        <f>[1]动作!$A4035+[1]动作!$B4035</f>
        <v>43210.738807870373</v>
      </c>
      <c r="H4036" s="12"/>
      <c r="I4036" s="11"/>
    </row>
    <row r="4037" spans="1:9" hidden="1" x14ac:dyDescent="0.3">
      <c r="A4037" s="24">
        <v>4035</v>
      </c>
      <c r="B4037" s="11" t="str">
        <f>IFERROR(INDEX({"JSNY-BJ0001-01";"JSNY-JS0022-01";"JSNY-JS0002-01"},MATCH(D4037,{"BJ_zhongyu";"JS_WX_liteer";"JS_CZ_wodefeng"},0)),"")</f>
        <v>JSNY-JS0002-01</v>
      </c>
      <c r="C4037" s="11" t="str">
        <f>IFERROR(INDEX({"北京中裕世纪大酒店";"江苏利特尔绿色包装股份有限公司";"常州市金坛沃德丰电子科技有限公司"},MATCH(D4037,{"BJ_zhongyu";"JS_WX_liteer";"JS_CZ_wodefeng"},0)),"")</f>
        <v>常州市金坛沃德丰电子科技有限公司</v>
      </c>
      <c r="D4037" s="11" t="str">
        <f>[1]动作!$G4036</f>
        <v>JS_CZ_wodefeng</v>
      </c>
      <c r="E4037" s="11" t="str">
        <f>[1]动作!$D4036</f>
        <v>电表故障</v>
      </c>
      <c r="F4037" s="11" t="s">
        <v>45</v>
      </c>
      <c r="G4037" s="12">
        <f>[1]动作!$A4036+[1]动作!$B4036</f>
        <v>43210.742743055554</v>
      </c>
      <c r="H4037" s="12"/>
      <c r="I4037" s="11"/>
    </row>
    <row r="4038" spans="1:9" hidden="1" x14ac:dyDescent="0.3">
      <c r="A4038" s="24">
        <v>4036</v>
      </c>
      <c r="B4038" s="11" t="str">
        <f>IFERROR(INDEX({"JSNY-BJ0001-01";"JSNY-JS0022-01";"JSNY-JS0002-01"},MATCH(D4038,{"BJ_zhongyu";"JS_WX_liteer";"JS_CZ_wodefeng"},0)),"")</f>
        <v>JSNY-JS0002-01</v>
      </c>
      <c r="C4038" s="11" t="str">
        <f>IFERROR(INDEX({"北京中裕世纪大酒店";"江苏利特尔绿色包装股份有限公司";"常州市金坛沃德丰电子科技有限公司"},MATCH(D4038,{"BJ_zhongyu";"JS_WX_liteer";"JS_CZ_wodefeng"},0)),"")</f>
        <v>常州市金坛沃德丰电子科技有限公司</v>
      </c>
      <c r="D4038" s="11" t="str">
        <f>[1]动作!$G4037</f>
        <v>JS_CZ_wodefeng</v>
      </c>
      <c r="E4038" s="11" t="str">
        <f>[1]动作!$D4037</f>
        <v>电表故障</v>
      </c>
      <c r="F4038" s="11" t="s">
        <v>45</v>
      </c>
      <c r="G4038" s="12">
        <f>[1]动作!$A4037+[1]动作!$B4037</f>
        <v>43210.742858796293</v>
      </c>
      <c r="H4038" s="12"/>
      <c r="I4038" s="11"/>
    </row>
    <row r="4039" spans="1:9" hidden="1" x14ac:dyDescent="0.3">
      <c r="A4039" s="24">
        <v>4037</v>
      </c>
      <c r="B4039" s="11" t="str">
        <f>IFERROR(INDEX({"JSNY-BJ0001-01";"JSNY-JS0022-01";"JSNY-JS0002-01"},MATCH(D4039,{"BJ_zhongyu";"JS_WX_liteer";"JS_CZ_wodefeng"},0)),"")</f>
        <v>JSNY-JS0002-01</v>
      </c>
      <c r="C4039" s="11" t="str">
        <f>IFERROR(INDEX({"北京中裕世纪大酒店";"江苏利特尔绿色包装股份有限公司";"常州市金坛沃德丰电子科技有限公司"},MATCH(D4039,{"BJ_zhongyu";"JS_WX_liteer";"JS_CZ_wodefeng"},0)),"")</f>
        <v>常州市金坛沃德丰电子科技有限公司</v>
      </c>
      <c r="D4039" s="11" t="str">
        <f>[1]动作!$G4038</f>
        <v>JS_CZ_wodefeng</v>
      </c>
      <c r="E4039" s="11" t="str">
        <f>[1]动作!$D4038</f>
        <v>电表故障</v>
      </c>
      <c r="F4039" s="11" t="s">
        <v>45</v>
      </c>
      <c r="G4039" s="12">
        <f>[1]动作!$A4038+[1]动作!$B4038</f>
        <v>43210.745405092595</v>
      </c>
      <c r="H4039" s="12"/>
      <c r="I4039" s="11"/>
    </row>
    <row r="4040" spans="1:9" hidden="1" x14ac:dyDescent="0.3">
      <c r="A4040" s="24">
        <v>4038</v>
      </c>
      <c r="B4040" s="11" t="str">
        <f>IFERROR(INDEX({"JSNY-BJ0001-01";"JSNY-JS0022-01";"JSNY-JS0002-01"},MATCH(D4040,{"BJ_zhongyu";"JS_WX_liteer";"JS_CZ_wodefeng"},0)),"")</f>
        <v>JSNY-JS0002-01</v>
      </c>
      <c r="C4040" s="11" t="str">
        <f>IFERROR(INDEX({"北京中裕世纪大酒店";"江苏利特尔绿色包装股份有限公司";"常州市金坛沃德丰电子科技有限公司"},MATCH(D4040,{"BJ_zhongyu";"JS_WX_liteer";"JS_CZ_wodefeng"},0)),"")</f>
        <v>常州市金坛沃德丰电子科技有限公司</v>
      </c>
      <c r="D4040" s="11" t="str">
        <f>[1]动作!$G4039</f>
        <v>JS_CZ_wodefeng</v>
      </c>
      <c r="E4040" s="11" t="str">
        <f>[1]动作!$D4039</f>
        <v>电表故障</v>
      </c>
      <c r="F4040" s="11" t="s">
        <v>45</v>
      </c>
      <c r="G4040" s="12">
        <f>[1]动作!$A4039+[1]动作!$B4039</f>
        <v>43210.746504629627</v>
      </c>
      <c r="H4040" s="12"/>
      <c r="I4040" s="11"/>
    </row>
    <row r="4041" spans="1:9" hidden="1" x14ac:dyDescent="0.3">
      <c r="A4041" s="24">
        <v>4039</v>
      </c>
      <c r="B4041" s="11" t="str">
        <f>IFERROR(INDEX({"JSNY-BJ0001-01";"JSNY-JS0022-01";"JSNY-JS0002-01"},MATCH(D4041,{"BJ_zhongyu";"JS_WX_liteer";"JS_CZ_wodefeng"},0)),"")</f>
        <v>JSNY-JS0002-01</v>
      </c>
      <c r="C4041" s="11" t="str">
        <f>IFERROR(INDEX({"北京中裕世纪大酒店";"江苏利特尔绿色包装股份有限公司";"常州市金坛沃德丰电子科技有限公司"},MATCH(D4041,{"BJ_zhongyu";"JS_WX_liteer";"JS_CZ_wodefeng"},0)),"")</f>
        <v>常州市金坛沃德丰电子科技有限公司</v>
      </c>
      <c r="D4041" s="11" t="str">
        <f>[1]动作!$G4040</f>
        <v>JS_CZ_wodefeng</v>
      </c>
      <c r="E4041" s="11" t="str">
        <f>[1]动作!$D4040</f>
        <v>电表故障</v>
      </c>
      <c r="F4041" s="11" t="s">
        <v>45</v>
      </c>
      <c r="G4041" s="12">
        <f>[1]动作!$A4040+[1]动作!$B4040</f>
        <v>43210.746736111112</v>
      </c>
      <c r="H4041" s="12"/>
      <c r="I4041" s="11"/>
    </row>
    <row r="4042" spans="1:9" hidden="1" x14ac:dyDescent="0.3">
      <c r="A4042" s="24">
        <v>4040</v>
      </c>
      <c r="B4042" s="11" t="str">
        <f>IFERROR(INDEX({"JSNY-BJ0001-01";"JSNY-JS0022-01";"JSNY-JS0002-01"},MATCH(D4042,{"BJ_zhongyu";"JS_WX_liteer";"JS_CZ_wodefeng"},0)),"")</f>
        <v>JSNY-JS0002-01</v>
      </c>
      <c r="C4042" s="11" t="str">
        <f>IFERROR(INDEX({"北京中裕世纪大酒店";"江苏利特尔绿色包装股份有限公司";"常州市金坛沃德丰电子科技有限公司"},MATCH(D4042,{"BJ_zhongyu";"JS_WX_liteer";"JS_CZ_wodefeng"},0)),"")</f>
        <v>常州市金坛沃德丰电子科技有限公司</v>
      </c>
      <c r="D4042" s="11" t="str">
        <f>[1]动作!$G4041</f>
        <v>JS_CZ_wodefeng</v>
      </c>
      <c r="E4042" s="11" t="str">
        <f>[1]动作!$D4041</f>
        <v>电表故障</v>
      </c>
      <c r="F4042" s="11" t="s">
        <v>45</v>
      </c>
      <c r="G4042" s="12">
        <f>[1]动作!$A4041+[1]动作!$B4041</f>
        <v>43210.746851851851</v>
      </c>
      <c r="H4042" s="12"/>
      <c r="I4042" s="11"/>
    </row>
    <row r="4043" spans="1:9" hidden="1" x14ac:dyDescent="0.3">
      <c r="A4043" s="24">
        <v>4041</v>
      </c>
      <c r="B4043" s="11" t="str">
        <f>IFERROR(INDEX({"JSNY-BJ0001-01";"JSNY-JS0022-01";"JSNY-JS0002-01"},MATCH(D4043,{"BJ_zhongyu";"JS_WX_liteer";"JS_CZ_wodefeng"},0)),"")</f>
        <v>JSNY-JS0002-01</v>
      </c>
      <c r="C4043" s="11" t="str">
        <f>IFERROR(INDEX({"北京中裕世纪大酒店";"江苏利特尔绿色包装股份有限公司";"常州市金坛沃德丰电子科技有限公司"},MATCH(D4043,{"BJ_zhongyu";"JS_WX_liteer";"JS_CZ_wodefeng"},0)),"")</f>
        <v>常州市金坛沃德丰电子科技有限公司</v>
      </c>
      <c r="D4043" s="11" t="str">
        <f>[1]动作!$G4042</f>
        <v>JS_CZ_wodefeng</v>
      </c>
      <c r="E4043" s="11" t="str">
        <f>[1]动作!$D4042</f>
        <v>电表故障</v>
      </c>
      <c r="F4043" s="11" t="s">
        <v>45</v>
      </c>
      <c r="G4043" s="12">
        <f>[1]动作!$A4042+[1]动作!$B4042</f>
        <v>43210.747777777775</v>
      </c>
      <c r="H4043" s="12"/>
      <c r="I4043" s="11"/>
    </row>
    <row r="4044" spans="1:9" hidden="1" x14ac:dyDescent="0.3">
      <c r="A4044" s="24">
        <v>4042</v>
      </c>
      <c r="B4044" s="11" t="str">
        <f>IFERROR(INDEX({"JSNY-BJ0001-01";"JSNY-JS0022-01";"JSNY-JS0002-01"},MATCH(D4044,{"BJ_zhongyu";"JS_WX_liteer";"JS_CZ_wodefeng"},0)),"")</f>
        <v>JSNY-BJ0001-01</v>
      </c>
      <c r="C4044" s="11" t="str">
        <f>IFERROR(INDEX({"北京中裕世纪大酒店";"江苏利特尔绿色包装股份有限公司";"常州市金坛沃德丰电子科技有限公司"},MATCH(D4044,{"BJ_zhongyu";"JS_WX_liteer";"JS_CZ_wodefeng"},0)),"")</f>
        <v>北京中裕世纪大酒店</v>
      </c>
      <c r="D4044" s="11" t="str">
        <f>[1]动作!$G4043</f>
        <v>BJ_zhongyu</v>
      </c>
      <c r="E4044" s="11" t="str">
        <f>[1]动作!$D4043</f>
        <v>分系统4告警状态</v>
      </c>
      <c r="F4044" s="11" t="s">
        <v>178</v>
      </c>
      <c r="G4044" s="12">
        <f>[1]动作!$A4043+[1]动作!$B4043</f>
        <v>43210.748761574076</v>
      </c>
      <c r="H4044" s="12"/>
      <c r="I4044" s="11"/>
    </row>
    <row r="4045" spans="1:9" hidden="1" x14ac:dyDescent="0.3">
      <c r="A4045" s="24">
        <v>4043</v>
      </c>
      <c r="B4045" s="11" t="str">
        <f>IFERROR(INDEX({"JSNY-BJ0001-01";"JSNY-JS0022-01";"JSNY-JS0002-01"},MATCH(D4045,{"BJ_zhongyu";"JS_WX_liteer";"JS_CZ_wodefeng"},0)),"")</f>
        <v>JSNY-BJ0001-01</v>
      </c>
      <c r="C4045" s="11" t="str">
        <f>IFERROR(INDEX({"北京中裕世纪大酒店";"江苏利特尔绿色包装股份有限公司";"常州市金坛沃德丰电子科技有限公司"},MATCH(D4045,{"BJ_zhongyu";"JS_WX_liteer";"JS_CZ_wodefeng"},0)),"")</f>
        <v>北京中裕世纪大酒店</v>
      </c>
      <c r="D4045" s="11" t="str">
        <f>[1]动作!$G4044</f>
        <v>BJ_zhongyu</v>
      </c>
      <c r="E4045" s="11" t="str">
        <f>[1]动作!$D4044</f>
        <v>分系统4PCS告警状态</v>
      </c>
      <c r="F4045" s="11" t="s">
        <v>176</v>
      </c>
      <c r="G4045" s="12">
        <f>[1]动作!$A4044+[1]动作!$B4044</f>
        <v>43210.748761574076</v>
      </c>
      <c r="H4045" s="12"/>
      <c r="I4045" s="11"/>
    </row>
    <row r="4046" spans="1:9" hidden="1" x14ac:dyDescent="0.3">
      <c r="A4046" s="24">
        <v>4044</v>
      </c>
      <c r="B4046" s="11" t="str">
        <f>IFERROR(INDEX({"JSNY-BJ0001-01";"JSNY-JS0022-01";"JSNY-JS0002-01"},MATCH(D4046,{"BJ_zhongyu";"JS_WX_liteer";"JS_CZ_wodefeng"},0)),"")</f>
        <v>JSNY-JS0002-01</v>
      </c>
      <c r="C4046" s="11" t="str">
        <f>IFERROR(INDEX({"北京中裕世纪大酒店";"江苏利特尔绿色包装股份有限公司";"常州市金坛沃德丰电子科技有限公司"},MATCH(D4046,{"BJ_zhongyu";"JS_WX_liteer";"JS_CZ_wodefeng"},0)),"")</f>
        <v>常州市金坛沃德丰电子科技有限公司</v>
      </c>
      <c r="D4046" s="11" t="str">
        <f>[1]动作!$G4045</f>
        <v>JS_CZ_wodefeng</v>
      </c>
      <c r="E4046" s="11" t="str">
        <f>[1]动作!$D4045</f>
        <v>电表故障</v>
      </c>
      <c r="F4046" s="11" t="s">
        <v>45</v>
      </c>
      <c r="G4046" s="12">
        <f>[1]动作!$A4045+[1]动作!$B4045</f>
        <v>43210.749340277776</v>
      </c>
      <c r="H4046" s="12"/>
      <c r="I4046" s="11"/>
    </row>
    <row r="4047" spans="1:9" hidden="1" x14ac:dyDescent="0.3">
      <c r="A4047" s="24">
        <v>4045</v>
      </c>
      <c r="B4047" s="11" t="str">
        <f>IFERROR(INDEX({"JSNY-BJ0001-01";"JSNY-JS0022-01";"JSNY-JS0002-01"},MATCH(D4047,{"BJ_zhongyu";"JS_WX_liteer";"JS_CZ_wodefeng"},0)),"")</f>
        <v>JSNY-JS0002-01</v>
      </c>
      <c r="C4047" s="11" t="str">
        <f>IFERROR(INDEX({"北京中裕世纪大酒店";"江苏利特尔绿色包装股份有限公司";"常州市金坛沃德丰电子科技有限公司"},MATCH(D4047,{"BJ_zhongyu";"JS_WX_liteer";"JS_CZ_wodefeng"},0)),"")</f>
        <v>常州市金坛沃德丰电子科技有限公司</v>
      </c>
      <c r="D4047" s="11" t="str">
        <f>[1]动作!$G4046</f>
        <v>JS_CZ_wodefeng</v>
      </c>
      <c r="E4047" s="11" t="str">
        <f>[1]动作!$D4046</f>
        <v>电表故障</v>
      </c>
      <c r="F4047" s="11" t="s">
        <v>45</v>
      </c>
      <c r="G4047" s="12">
        <f>[1]动作!$A4046+[1]动作!$B4046</f>
        <v>43210.753287037034</v>
      </c>
      <c r="H4047" s="12"/>
      <c r="I4047" s="11"/>
    </row>
    <row r="4048" spans="1:9" hidden="1" x14ac:dyDescent="0.3">
      <c r="A4048" s="24">
        <v>4046</v>
      </c>
      <c r="B4048" s="11" t="str">
        <f>IFERROR(INDEX({"JSNY-BJ0001-01";"JSNY-JS0022-01";"JSNY-JS0002-01"},MATCH(D4048,{"BJ_zhongyu";"JS_WX_liteer";"JS_CZ_wodefeng"},0)),"")</f>
        <v>JSNY-JS0002-01</v>
      </c>
      <c r="C4048" s="11" t="str">
        <f>IFERROR(INDEX({"北京中裕世纪大酒店";"江苏利特尔绿色包装股份有限公司";"常州市金坛沃德丰电子科技有限公司"},MATCH(D4048,{"BJ_zhongyu";"JS_WX_liteer";"JS_CZ_wodefeng"},0)),"")</f>
        <v>常州市金坛沃德丰电子科技有限公司</v>
      </c>
      <c r="D4048" s="11" t="str">
        <f>[1]动作!$G4047</f>
        <v>JS_CZ_wodefeng</v>
      </c>
      <c r="E4048" s="11" t="str">
        <f>[1]动作!$D4047</f>
        <v>电表故障</v>
      </c>
      <c r="F4048" s="11" t="s">
        <v>45</v>
      </c>
      <c r="G4048" s="12">
        <f>[1]动作!$A4047+[1]动作!$B4047</f>
        <v>43210.75340277778</v>
      </c>
      <c r="H4048" s="12"/>
      <c r="I4048" s="11"/>
    </row>
    <row r="4049" spans="1:9" hidden="1" x14ac:dyDescent="0.3">
      <c r="A4049" s="24">
        <v>4047</v>
      </c>
      <c r="B4049" s="11" t="str">
        <f>IFERROR(INDEX({"JSNY-BJ0001-01";"JSNY-JS0022-01";"JSNY-JS0002-01"},MATCH(D4049,{"BJ_zhongyu";"JS_WX_liteer";"JS_CZ_wodefeng"},0)),"")</f>
        <v>JSNY-JS0002-01</v>
      </c>
      <c r="C4049" s="11" t="str">
        <f>IFERROR(INDEX({"北京中裕世纪大酒店";"江苏利特尔绿色包装股份有限公司";"常州市金坛沃德丰电子科技有限公司"},MATCH(D4049,{"BJ_zhongyu";"JS_WX_liteer";"JS_CZ_wodefeng"},0)),"")</f>
        <v>常州市金坛沃德丰电子科技有限公司</v>
      </c>
      <c r="D4049" s="11" t="str">
        <f>[1]动作!$G4048</f>
        <v>JS_CZ_wodefeng</v>
      </c>
      <c r="E4049" s="11" t="str">
        <f>[1]动作!$D4048</f>
        <v>电表故障</v>
      </c>
      <c r="F4049" s="11" t="s">
        <v>45</v>
      </c>
      <c r="G4049" s="12">
        <f>[1]动作!$A4048+[1]动作!$B4048</f>
        <v>43210.753576388888</v>
      </c>
      <c r="H4049" s="12"/>
      <c r="I4049" s="11"/>
    </row>
    <row r="4050" spans="1:9" hidden="1" x14ac:dyDescent="0.3">
      <c r="A4050" s="24">
        <v>4048</v>
      </c>
      <c r="B4050" s="11" t="str">
        <f>IFERROR(INDEX({"JSNY-BJ0001-01";"JSNY-JS0022-01";"JSNY-JS0002-01"},MATCH(D4050,{"BJ_zhongyu";"JS_WX_liteer";"JS_CZ_wodefeng"},0)),"")</f>
        <v>JSNY-JS0002-01</v>
      </c>
      <c r="C4050" s="11" t="str">
        <f>IFERROR(INDEX({"北京中裕世纪大酒店";"江苏利特尔绿色包装股份有限公司";"常州市金坛沃德丰电子科技有限公司"},MATCH(D4050,{"BJ_zhongyu";"JS_WX_liteer";"JS_CZ_wodefeng"},0)),"")</f>
        <v>常州市金坛沃德丰电子科技有限公司</v>
      </c>
      <c r="D4050" s="11" t="str">
        <f>[1]动作!$G4049</f>
        <v>JS_CZ_wodefeng</v>
      </c>
      <c r="E4050" s="11" t="str">
        <f>[1]动作!$D4049</f>
        <v>电表故障</v>
      </c>
      <c r="F4050" s="11" t="s">
        <v>45</v>
      </c>
      <c r="G4050" s="12">
        <f>[1]动作!$A4049+[1]动作!$B4049</f>
        <v>43210.754733796297</v>
      </c>
      <c r="H4050" s="12"/>
      <c r="I4050" s="11"/>
    </row>
    <row r="4051" spans="1:9" hidden="1" x14ac:dyDescent="0.3">
      <c r="A4051" s="24">
        <v>4049</v>
      </c>
      <c r="B4051" s="11" t="str">
        <f>IFERROR(INDEX({"JSNY-BJ0001-01";"JSNY-JS0022-01";"JSNY-JS0002-01"},MATCH(D4051,{"BJ_zhongyu";"JS_WX_liteer";"JS_CZ_wodefeng"},0)),"")</f>
        <v>JSNY-JS0002-01</v>
      </c>
      <c r="C4051" s="11" t="str">
        <f>IFERROR(INDEX({"北京中裕世纪大酒店";"江苏利特尔绿色包装股份有限公司";"常州市金坛沃德丰电子科技有限公司"},MATCH(D4051,{"BJ_zhongyu";"JS_WX_liteer";"JS_CZ_wodefeng"},0)),"")</f>
        <v>常州市金坛沃德丰电子科技有限公司</v>
      </c>
      <c r="D4051" s="11" t="str">
        <f>[1]动作!$G4050</f>
        <v>JS_CZ_wodefeng</v>
      </c>
      <c r="E4051" s="11" t="str">
        <f>[1]动作!$D4050</f>
        <v>电表故障</v>
      </c>
      <c r="F4051" s="11" t="s">
        <v>45</v>
      </c>
      <c r="G4051" s="12">
        <f>[1]动作!$A4050+[1]动作!$B4050</f>
        <v>43210.756365740737</v>
      </c>
      <c r="H4051" s="12"/>
      <c r="I4051" s="11"/>
    </row>
    <row r="4052" spans="1:9" hidden="1" x14ac:dyDescent="0.3">
      <c r="A4052" s="24">
        <v>4050</v>
      </c>
      <c r="B4052" s="11" t="str">
        <f>IFERROR(INDEX({"JSNY-BJ0001-01";"JSNY-JS0022-01";"JSNY-JS0002-01"},MATCH(D4052,{"BJ_zhongyu";"JS_WX_liteer";"JS_CZ_wodefeng"},0)),"")</f>
        <v>JSNY-JS0002-01</v>
      </c>
      <c r="C4052" s="11" t="str">
        <f>IFERROR(INDEX({"北京中裕世纪大酒店";"江苏利特尔绿色包装股份有限公司";"常州市金坛沃德丰电子科技有限公司"},MATCH(D4052,{"BJ_zhongyu";"JS_WX_liteer";"JS_CZ_wodefeng"},0)),"")</f>
        <v>常州市金坛沃德丰电子科技有限公司</v>
      </c>
      <c r="D4052" s="11" t="str">
        <f>[1]动作!$G4051</f>
        <v>JS_CZ_wodefeng</v>
      </c>
      <c r="E4052" s="11" t="str">
        <f>[1]动作!$D4051</f>
        <v>电表故障</v>
      </c>
      <c r="F4052" s="11" t="s">
        <v>45</v>
      </c>
      <c r="G4052" s="12">
        <f>[1]动作!$A4051+[1]动作!$B4051</f>
        <v>43210.758738425924</v>
      </c>
      <c r="H4052" s="12"/>
      <c r="I4052" s="11"/>
    </row>
    <row r="4053" spans="1:9" hidden="1" x14ac:dyDescent="0.3">
      <c r="A4053" s="24">
        <v>4051</v>
      </c>
      <c r="B4053" s="11" t="str">
        <f>IFERROR(INDEX({"JSNY-BJ0001-01";"JSNY-JS0022-01";"JSNY-JS0002-01"},MATCH(D4053,{"BJ_zhongyu";"JS_WX_liteer";"JS_CZ_wodefeng"},0)),"")</f>
        <v>JSNY-JS0002-01</v>
      </c>
      <c r="C4053" s="11" t="str">
        <f>IFERROR(INDEX({"北京中裕世纪大酒店";"江苏利特尔绿色包装股份有限公司";"常州市金坛沃德丰电子科技有限公司"},MATCH(D4053,{"BJ_zhongyu";"JS_WX_liteer";"JS_CZ_wodefeng"},0)),"")</f>
        <v>常州市金坛沃德丰电子科技有限公司</v>
      </c>
      <c r="D4053" s="11" t="str">
        <f>[1]动作!$G4052</f>
        <v>JS_CZ_wodefeng</v>
      </c>
      <c r="E4053" s="11" t="str">
        <f>[1]动作!$D4052</f>
        <v>电表故障</v>
      </c>
      <c r="F4053" s="11" t="s">
        <v>45</v>
      </c>
      <c r="G4053" s="12">
        <f>[1]动作!$A4052+[1]动作!$B4052</f>
        <v>43210.75885416667</v>
      </c>
      <c r="H4053" s="12"/>
      <c r="I4053" s="11"/>
    </row>
    <row r="4054" spans="1:9" hidden="1" x14ac:dyDescent="0.3">
      <c r="A4054" s="24">
        <v>4052</v>
      </c>
      <c r="B4054" s="11" t="str">
        <f>IFERROR(INDEX({"JSNY-BJ0001-01";"JSNY-JS0022-01";"JSNY-JS0002-01"},MATCH(D4054,{"BJ_zhongyu";"JS_WX_liteer";"JS_CZ_wodefeng"},0)),"")</f>
        <v>JSNY-JS0002-01</v>
      </c>
      <c r="C4054" s="11" t="str">
        <f>IFERROR(INDEX({"北京中裕世纪大酒店";"江苏利特尔绿色包装股份有限公司";"常州市金坛沃德丰电子科技有限公司"},MATCH(D4054,{"BJ_zhongyu";"JS_WX_liteer";"JS_CZ_wodefeng"},0)),"")</f>
        <v>常州市金坛沃德丰电子科技有限公司</v>
      </c>
      <c r="D4054" s="11" t="str">
        <f>[1]动作!$G4053</f>
        <v>JS_CZ_wodefeng</v>
      </c>
      <c r="E4054" s="11" t="str">
        <f>[1]动作!$D4053</f>
        <v>电表故障</v>
      </c>
      <c r="F4054" s="11" t="s">
        <v>45</v>
      </c>
      <c r="G4054" s="12">
        <f>[1]动作!$A4053+[1]动作!$B4053</f>
        <v>43210.760300925926</v>
      </c>
      <c r="H4054" s="12"/>
      <c r="I4054" s="11"/>
    </row>
    <row r="4055" spans="1:9" hidden="1" x14ac:dyDescent="0.3">
      <c r="A4055" s="24">
        <v>4053</v>
      </c>
      <c r="B4055" s="11" t="str">
        <f>IFERROR(INDEX({"JSNY-BJ0001-01";"JSNY-JS0022-01";"JSNY-JS0002-01"},MATCH(D4055,{"BJ_zhongyu";"JS_WX_liteer";"JS_CZ_wodefeng"},0)),"")</f>
        <v>JSNY-JS0002-01</v>
      </c>
      <c r="C4055" s="11" t="str">
        <f>IFERROR(INDEX({"北京中裕世纪大酒店";"江苏利特尔绿色包装股份有限公司";"常州市金坛沃德丰电子科技有限公司"},MATCH(D4055,{"BJ_zhongyu";"JS_WX_liteer";"JS_CZ_wodefeng"},0)),"")</f>
        <v>常州市金坛沃德丰电子科技有限公司</v>
      </c>
      <c r="D4055" s="11" t="str">
        <f>[1]动作!$G4054</f>
        <v>JS_CZ_wodefeng</v>
      </c>
      <c r="E4055" s="11" t="str">
        <f>[1]动作!$D4054</f>
        <v>电表故障</v>
      </c>
      <c r="F4055" s="11" t="s">
        <v>45</v>
      </c>
      <c r="G4055" s="12">
        <f>[1]动作!$A4054+[1]动作!$B4054</f>
        <v>43210.764236111114</v>
      </c>
      <c r="H4055" s="12"/>
      <c r="I4055" s="11"/>
    </row>
    <row r="4056" spans="1:9" hidden="1" x14ac:dyDescent="0.3">
      <c r="A4056" s="24">
        <v>4054</v>
      </c>
      <c r="B4056" s="11" t="str">
        <f>IFERROR(INDEX({"JSNY-BJ0001-01";"JSNY-JS0022-01";"JSNY-JS0002-01"},MATCH(D4056,{"BJ_zhongyu";"JS_WX_liteer";"JS_CZ_wodefeng"},0)),"")</f>
        <v>JSNY-JS0002-01</v>
      </c>
      <c r="C4056" s="11" t="str">
        <f>IFERROR(INDEX({"北京中裕世纪大酒店";"江苏利特尔绿色包装股份有限公司";"常州市金坛沃德丰电子科技有限公司"},MATCH(D4056,{"BJ_zhongyu";"JS_WX_liteer";"JS_CZ_wodefeng"},0)),"")</f>
        <v>常州市金坛沃德丰电子科技有限公司</v>
      </c>
      <c r="D4056" s="11" t="str">
        <f>[1]动作!$G4055</f>
        <v>JS_CZ_wodefeng</v>
      </c>
      <c r="E4056" s="11" t="str">
        <f>[1]动作!$D4055</f>
        <v>电表故障</v>
      </c>
      <c r="F4056" s="11" t="s">
        <v>45</v>
      </c>
      <c r="G4056" s="12">
        <f>[1]动作!$A4055+[1]动作!$B4055</f>
        <v>43210.766493055555</v>
      </c>
      <c r="H4056" s="12"/>
      <c r="I4056" s="11"/>
    </row>
    <row r="4057" spans="1:9" hidden="1" x14ac:dyDescent="0.3">
      <c r="A4057" s="24">
        <v>4055</v>
      </c>
      <c r="B4057" s="11" t="str">
        <f>IFERROR(INDEX({"JSNY-BJ0001-01";"JSNY-JS0022-01";"JSNY-JS0002-01"},MATCH(D4057,{"BJ_zhongyu";"JS_WX_liteer";"JS_CZ_wodefeng"},0)),"")</f>
        <v>JSNY-JS0002-01</v>
      </c>
      <c r="C4057" s="11" t="str">
        <f>IFERROR(INDEX({"北京中裕世纪大酒店";"江苏利特尔绿色包装股份有限公司";"常州市金坛沃德丰电子科技有限公司"},MATCH(D4057,{"BJ_zhongyu";"JS_WX_liteer";"JS_CZ_wodefeng"},0)),"")</f>
        <v>常州市金坛沃德丰电子科技有限公司</v>
      </c>
      <c r="D4057" s="11" t="str">
        <f>[1]动作!$G4056</f>
        <v>JS_CZ_wodefeng</v>
      </c>
      <c r="E4057" s="11" t="str">
        <f>[1]动作!$D4056</f>
        <v>电表故障</v>
      </c>
      <c r="F4057" s="11" t="s">
        <v>45</v>
      </c>
      <c r="G4057" s="12">
        <f>[1]动作!$A4056+[1]动作!$B4056</f>
        <v>43210.767592592594</v>
      </c>
      <c r="H4057" s="12"/>
      <c r="I4057" s="11"/>
    </row>
    <row r="4058" spans="1:9" hidden="1" x14ac:dyDescent="0.3">
      <c r="A4058" s="24">
        <v>4056</v>
      </c>
      <c r="B4058" s="11" t="str">
        <f>IFERROR(INDEX({"JSNY-BJ0001-01";"JSNY-JS0022-01";"JSNY-JS0002-01"},MATCH(D4058,{"BJ_zhongyu";"JS_WX_liteer";"JS_CZ_wodefeng"},0)),"")</f>
        <v>JSNY-JS0002-01</v>
      </c>
      <c r="C4058" s="11" t="str">
        <f>IFERROR(INDEX({"北京中裕世纪大酒店";"江苏利特尔绿色包装股份有限公司";"常州市金坛沃德丰电子科技有限公司"},MATCH(D4058,{"BJ_zhongyu";"JS_WX_liteer";"JS_CZ_wodefeng"},0)),"")</f>
        <v>常州市金坛沃德丰电子科技有限公司</v>
      </c>
      <c r="D4058" s="11" t="str">
        <f>[1]动作!$G4057</f>
        <v>JS_CZ_wodefeng</v>
      </c>
      <c r="E4058" s="11" t="str">
        <f>[1]动作!$D4057</f>
        <v>电表故障</v>
      </c>
      <c r="F4058" s="11" t="s">
        <v>45</v>
      </c>
      <c r="G4058" s="12">
        <f>[1]动作!$A4057+[1]动作!$B4057</f>
        <v>43210.769166666665</v>
      </c>
      <c r="H4058" s="12"/>
      <c r="I4058" s="11"/>
    </row>
    <row r="4059" spans="1:9" hidden="1" x14ac:dyDescent="0.3">
      <c r="A4059" s="24">
        <v>4057</v>
      </c>
      <c r="B4059" s="11" t="str">
        <f>IFERROR(INDEX({"JSNY-BJ0001-01";"JSNY-JS0022-01";"JSNY-JS0002-01"},MATCH(D4059,{"BJ_zhongyu";"JS_WX_liteer";"JS_CZ_wodefeng"},0)),"")</f>
        <v>JSNY-JS0002-01</v>
      </c>
      <c r="C4059" s="11" t="str">
        <f>IFERROR(INDEX({"北京中裕世纪大酒店";"江苏利特尔绿色包装股份有限公司";"常州市金坛沃德丰电子科技有限公司"},MATCH(D4059,{"BJ_zhongyu";"JS_WX_liteer";"JS_CZ_wodefeng"},0)),"")</f>
        <v>常州市金坛沃德丰电子科技有限公司</v>
      </c>
      <c r="D4059" s="11" t="str">
        <f>[1]动作!$G4058</f>
        <v>JS_CZ_wodefeng</v>
      </c>
      <c r="E4059" s="11" t="str">
        <f>[1]动作!$D4058</f>
        <v>电表故障</v>
      </c>
      <c r="F4059" s="11" t="s">
        <v>45</v>
      </c>
      <c r="G4059" s="12">
        <f>[1]动作!$A4058+[1]动作!$B4058</f>
        <v>43210.772002314814</v>
      </c>
      <c r="H4059" s="12"/>
      <c r="I4059" s="11"/>
    </row>
    <row r="4060" spans="1:9" hidden="1" x14ac:dyDescent="0.3">
      <c r="A4060" s="24">
        <v>4058</v>
      </c>
      <c r="B4060" s="11" t="str">
        <f>IFERROR(INDEX({"JSNY-BJ0001-01";"JSNY-JS0022-01";"JSNY-JS0002-01"},MATCH(D4060,{"BJ_zhongyu";"JS_WX_liteer";"JS_CZ_wodefeng"},0)),"")</f>
        <v>JSNY-JS0002-01</v>
      </c>
      <c r="C4060" s="11" t="str">
        <f>IFERROR(INDEX({"北京中裕世纪大酒店";"江苏利特尔绿色包装股份有限公司";"常州市金坛沃德丰电子科技有限公司"},MATCH(D4060,{"BJ_zhongyu";"JS_WX_liteer";"JS_CZ_wodefeng"},0)),"")</f>
        <v>常州市金坛沃德丰电子科技有限公司</v>
      </c>
      <c r="D4060" s="11" t="str">
        <f>[1]动作!$G4059</f>
        <v>JS_CZ_wodefeng</v>
      </c>
      <c r="E4060" s="11" t="str">
        <f>[1]动作!$D4059</f>
        <v>电表故障</v>
      </c>
      <c r="F4060" s="11" t="s">
        <v>45</v>
      </c>
      <c r="G4060" s="12">
        <f>[1]动作!$A4059+[1]动作!$B4059</f>
        <v>43210.774375000001</v>
      </c>
      <c r="H4060" s="12"/>
      <c r="I4060" s="11"/>
    </row>
    <row r="4061" spans="1:9" hidden="1" x14ac:dyDescent="0.3">
      <c r="A4061" s="24">
        <v>4059</v>
      </c>
      <c r="B4061" s="11" t="str">
        <f>IFERROR(INDEX({"JSNY-BJ0001-01";"JSNY-JS0022-01";"JSNY-JS0002-01"},MATCH(D4061,{"BJ_zhongyu";"JS_WX_liteer";"JS_CZ_wodefeng"},0)),"")</f>
        <v>JSNY-JS0002-01</v>
      </c>
      <c r="C4061" s="11" t="str">
        <f>IFERROR(INDEX({"北京中裕世纪大酒店";"江苏利特尔绿色包装股份有限公司";"常州市金坛沃德丰电子科技有限公司"},MATCH(D4061,{"BJ_zhongyu";"JS_WX_liteer";"JS_CZ_wodefeng"},0)),"")</f>
        <v>常州市金坛沃德丰电子科技有限公司</v>
      </c>
      <c r="D4061" s="11" t="str">
        <f>[1]动作!$G4060</f>
        <v>JS_CZ_wodefeng</v>
      </c>
      <c r="E4061" s="11" t="str">
        <f>[1]动作!$D4060</f>
        <v>电表故障</v>
      </c>
      <c r="F4061" s="11" t="s">
        <v>45</v>
      </c>
      <c r="G4061" s="12">
        <f>[1]动作!$A4060+[1]动作!$B4060</f>
        <v>43210.77449074074</v>
      </c>
      <c r="H4061" s="12"/>
      <c r="I4061" s="11"/>
    </row>
    <row r="4062" spans="1:9" hidden="1" x14ac:dyDescent="0.3">
      <c r="A4062" s="24">
        <v>4060</v>
      </c>
      <c r="B4062" s="11" t="str">
        <f>IFERROR(INDEX({"JSNY-BJ0001-01";"JSNY-JS0022-01";"JSNY-JS0002-01"},MATCH(D4062,{"BJ_zhongyu";"JS_WX_liteer";"JS_CZ_wodefeng"},0)),"")</f>
        <v>JSNY-JS0002-01</v>
      </c>
      <c r="C4062" s="11" t="str">
        <f>IFERROR(INDEX({"北京中裕世纪大酒店";"江苏利特尔绿色包装股份有限公司";"常州市金坛沃德丰电子科技有限公司"},MATCH(D4062,{"BJ_zhongyu";"JS_WX_liteer";"JS_CZ_wodefeng"},0)),"")</f>
        <v>常州市金坛沃德丰电子科技有限公司</v>
      </c>
      <c r="D4062" s="11" t="str">
        <f>[1]动作!$G4061</f>
        <v>JS_CZ_wodefeng</v>
      </c>
      <c r="E4062" s="11" t="str">
        <f>[1]动作!$D4061</f>
        <v>电表故障</v>
      </c>
      <c r="F4062" s="11" t="s">
        <v>45</v>
      </c>
      <c r="G4062" s="12">
        <f>[1]动作!$A4061+[1]动作!$B4061</f>
        <v>43210.774664351855</v>
      </c>
      <c r="H4062" s="12"/>
      <c r="I4062" s="11"/>
    </row>
    <row r="4063" spans="1:9" hidden="1" x14ac:dyDescent="0.3">
      <c r="A4063" s="24">
        <v>4061</v>
      </c>
      <c r="B4063" s="11" t="str">
        <f>IFERROR(INDEX({"JSNY-BJ0001-01";"JSNY-JS0022-01";"JSNY-JS0002-01"},MATCH(D4063,{"BJ_zhongyu";"JS_WX_liteer";"JS_CZ_wodefeng"},0)),"")</f>
        <v>JSNY-JS0002-01</v>
      </c>
      <c r="C4063" s="11" t="str">
        <f>IFERROR(INDEX({"北京中裕世纪大酒店";"江苏利特尔绿色包装股份有限公司";"常州市金坛沃德丰电子科技有限公司"},MATCH(D4063,{"BJ_zhongyu";"JS_WX_liteer";"JS_CZ_wodefeng"},0)),"")</f>
        <v>常州市金坛沃德丰电子科技有限公司</v>
      </c>
      <c r="D4063" s="11" t="str">
        <f>[1]动作!$G4062</f>
        <v>JS_CZ_wodefeng</v>
      </c>
      <c r="E4063" s="11" t="str">
        <f>[1]动作!$D4062</f>
        <v>电表故障</v>
      </c>
      <c r="F4063" s="11" t="s">
        <v>45</v>
      </c>
      <c r="G4063" s="12">
        <f>[1]动作!$A4062+[1]动作!$B4062</f>
        <v>43210.774780092594</v>
      </c>
      <c r="H4063" s="12"/>
      <c r="I4063" s="11"/>
    </row>
    <row r="4064" spans="1:9" hidden="1" x14ac:dyDescent="0.3">
      <c r="A4064" s="24">
        <v>4062</v>
      </c>
      <c r="B4064" s="11" t="str">
        <f>IFERROR(INDEX({"JSNY-BJ0001-01";"JSNY-JS0022-01";"JSNY-JS0002-01"},MATCH(D4064,{"BJ_zhongyu";"JS_WX_liteer";"JS_CZ_wodefeng"},0)),"")</f>
        <v>JSNY-JS0002-01</v>
      </c>
      <c r="C4064" s="11" t="str">
        <f>IFERROR(INDEX({"北京中裕世纪大酒店";"江苏利特尔绿色包装股份有限公司";"常州市金坛沃德丰电子科技有限公司"},MATCH(D4064,{"BJ_zhongyu";"JS_WX_liteer";"JS_CZ_wodefeng"},0)),"")</f>
        <v>常州市金坛沃德丰电子科技有限公司</v>
      </c>
      <c r="D4064" s="11" t="str">
        <f>[1]动作!$G4063</f>
        <v>JS_CZ_wodefeng</v>
      </c>
      <c r="E4064" s="11" t="str">
        <f>[1]动作!$D4063</f>
        <v>电表故障</v>
      </c>
      <c r="F4064" s="11" t="s">
        <v>45</v>
      </c>
      <c r="G4064" s="12">
        <f>[1]动作!$A4063+[1]动作!$B4063</f>
        <v>43210.775775462964</v>
      </c>
      <c r="H4064" s="12"/>
      <c r="I4064" s="11"/>
    </row>
    <row r="4065" spans="1:9" hidden="1" x14ac:dyDescent="0.3">
      <c r="A4065" s="24">
        <v>4063</v>
      </c>
      <c r="B4065" s="11" t="str">
        <f>IFERROR(INDEX({"JSNY-BJ0001-01";"JSNY-JS0022-01";"JSNY-JS0002-01"},MATCH(D4065,{"BJ_zhongyu";"JS_WX_liteer";"JS_CZ_wodefeng"},0)),"")</f>
        <v>JSNY-JS0002-01</v>
      </c>
      <c r="C4065" s="11" t="str">
        <f>IFERROR(INDEX({"北京中裕世纪大酒店";"江苏利特尔绿色包装股份有限公司";"常州市金坛沃德丰电子科技有限公司"},MATCH(D4065,{"BJ_zhongyu";"JS_WX_liteer";"JS_CZ_wodefeng"},0)),"")</f>
        <v>常州市金坛沃德丰电子科技有限公司</v>
      </c>
      <c r="D4065" s="11" t="str">
        <f>[1]动作!$G4064</f>
        <v>JS_CZ_wodefeng</v>
      </c>
      <c r="E4065" s="11" t="str">
        <f>[1]动作!$D4064</f>
        <v>电表故障</v>
      </c>
      <c r="F4065" s="11" t="s">
        <v>45</v>
      </c>
      <c r="G4065" s="12">
        <f>[1]动作!$A4064+[1]动作!$B4064</f>
        <v>43210.778611111113</v>
      </c>
      <c r="H4065" s="12"/>
      <c r="I4065" s="11"/>
    </row>
    <row r="4066" spans="1:9" hidden="1" x14ac:dyDescent="0.3">
      <c r="A4066" s="24">
        <v>4064</v>
      </c>
      <c r="B4066" s="11" t="str">
        <f>IFERROR(INDEX({"JSNY-BJ0001-01";"JSNY-JS0022-01";"JSNY-JS0002-01"},MATCH(D4066,{"BJ_zhongyu";"JS_WX_liteer";"JS_CZ_wodefeng"},0)),"")</f>
        <v>JSNY-JS0002-01</v>
      </c>
      <c r="C4066" s="11" t="str">
        <f>IFERROR(INDEX({"北京中裕世纪大酒店";"江苏利特尔绿色包装股份有限公司";"常州市金坛沃德丰电子科技有限公司"},MATCH(D4066,{"BJ_zhongyu";"JS_WX_liteer";"JS_CZ_wodefeng"},0)),"")</f>
        <v>常州市金坛沃德丰电子科技有限公司</v>
      </c>
      <c r="D4066" s="11" t="str">
        <f>[1]动作!$G4065</f>
        <v>JS_CZ_wodefeng</v>
      </c>
      <c r="E4066" s="11" t="str">
        <f>[1]动作!$D4065</f>
        <v>电表故障</v>
      </c>
      <c r="F4066" s="11" t="s">
        <v>45</v>
      </c>
      <c r="G4066" s="12">
        <f>[1]动作!$A4065+[1]动作!$B4065</f>
        <v>43210.779710648145</v>
      </c>
      <c r="H4066" s="12"/>
      <c r="I4066" s="11"/>
    </row>
    <row r="4067" spans="1:9" hidden="1" x14ac:dyDescent="0.3">
      <c r="A4067" s="24">
        <v>4065</v>
      </c>
      <c r="B4067" s="11" t="str">
        <f>IFERROR(INDEX({"JSNY-BJ0001-01";"JSNY-JS0022-01";"JSNY-JS0002-01"},MATCH(D4067,{"BJ_zhongyu";"JS_WX_liteer";"JS_CZ_wodefeng"},0)),"")</f>
        <v>JSNY-JS0002-01</v>
      </c>
      <c r="C4067" s="11" t="str">
        <f>IFERROR(INDEX({"北京中裕世纪大酒店";"江苏利特尔绿色包装股份有限公司";"常州市金坛沃德丰电子科技有限公司"},MATCH(D4067,{"BJ_zhongyu";"JS_WX_liteer";"JS_CZ_wodefeng"},0)),"")</f>
        <v>常州市金坛沃德丰电子科技有限公司</v>
      </c>
      <c r="D4067" s="11" t="str">
        <f>[1]动作!$G4066</f>
        <v>JS_CZ_wodefeng</v>
      </c>
      <c r="E4067" s="11" t="str">
        <f>[1]动作!$D4066</f>
        <v>电表故障</v>
      </c>
      <c r="F4067" s="11" t="s">
        <v>45</v>
      </c>
      <c r="G4067" s="12">
        <f>[1]动作!$A4066+[1]动作!$B4066</f>
        <v>43210.7809837963</v>
      </c>
      <c r="H4067" s="12"/>
      <c r="I4067" s="11"/>
    </row>
    <row r="4068" spans="1:9" hidden="1" x14ac:dyDescent="0.3">
      <c r="A4068" s="24">
        <v>4066</v>
      </c>
      <c r="B4068" s="11" t="str">
        <f>IFERROR(INDEX({"JSNY-BJ0001-01";"JSNY-JS0022-01";"JSNY-JS0002-01"},MATCH(D4068,{"BJ_zhongyu";"JS_WX_liteer";"JS_CZ_wodefeng"},0)),"")</f>
        <v>JSNY-JS0002-01</v>
      </c>
      <c r="C4068" s="11" t="str">
        <f>IFERROR(INDEX({"北京中裕世纪大酒店";"江苏利特尔绿色包装股份有限公司";"常州市金坛沃德丰电子科技有限公司"},MATCH(D4068,{"BJ_zhongyu";"JS_WX_liteer";"JS_CZ_wodefeng"},0)),"")</f>
        <v>常州市金坛沃德丰电子科技有限公司</v>
      </c>
      <c r="D4068" s="11" t="str">
        <f>[1]动作!$G4067</f>
        <v>JS_CZ_wodefeng</v>
      </c>
      <c r="E4068" s="11" t="str">
        <f>[1]动作!$D4067</f>
        <v>电表故障</v>
      </c>
      <c r="F4068" s="11" t="s">
        <v>45</v>
      </c>
      <c r="G4068" s="12">
        <f>[1]动作!$A4067+[1]动作!$B4067</f>
        <v>43210.781099537038</v>
      </c>
      <c r="H4068" s="12"/>
      <c r="I4068" s="11"/>
    </row>
    <row r="4069" spans="1:9" hidden="1" x14ac:dyDescent="0.3">
      <c r="A4069" s="24">
        <v>4067</v>
      </c>
      <c r="B4069" s="11" t="str">
        <f>IFERROR(INDEX({"JSNY-BJ0001-01";"JSNY-JS0022-01";"JSNY-JS0002-01"},MATCH(D4069,{"BJ_zhongyu";"JS_WX_liteer";"JS_CZ_wodefeng"},0)),"")</f>
        <v>JSNY-JS0002-01</v>
      </c>
      <c r="C4069" s="11" t="str">
        <f>IFERROR(INDEX({"北京中裕世纪大酒店";"江苏利特尔绿色包装股份有限公司";"常州市金坛沃德丰电子科技有限公司"},MATCH(D4069,{"BJ_zhongyu";"JS_WX_liteer";"JS_CZ_wodefeng"},0)),"")</f>
        <v>常州市金坛沃德丰电子科技有限公司</v>
      </c>
      <c r="D4069" s="11" t="str">
        <f>[1]动作!$G4068</f>
        <v>JS_CZ_wodefeng</v>
      </c>
      <c r="E4069" s="11" t="str">
        <f>[1]动作!$D4068</f>
        <v>电表故障</v>
      </c>
      <c r="F4069" s="11" t="s">
        <v>45</v>
      </c>
      <c r="G4069" s="12">
        <f>[1]动作!$A4068+[1]动作!$B4068</f>
        <v>43210.782546296294</v>
      </c>
      <c r="H4069" s="12"/>
      <c r="I4069" s="11"/>
    </row>
    <row r="4070" spans="1:9" hidden="1" x14ac:dyDescent="0.3">
      <c r="A4070" s="24">
        <v>4068</v>
      </c>
      <c r="B4070" s="11" t="str">
        <f>IFERROR(INDEX({"JSNY-BJ0001-01";"JSNY-JS0022-01";"JSNY-JS0002-01"},MATCH(D4070,{"BJ_zhongyu";"JS_WX_liteer";"JS_CZ_wodefeng"},0)),"")</f>
        <v>JSNY-JS0002-01</v>
      </c>
      <c r="C4070" s="11" t="str">
        <f>IFERROR(INDEX({"北京中裕世纪大酒店";"江苏利特尔绿色包装股份有限公司";"常州市金坛沃德丰电子科技有限公司"},MATCH(D4070,{"BJ_zhongyu";"JS_WX_liteer";"JS_CZ_wodefeng"},0)),"")</f>
        <v>常州市金坛沃德丰电子科技有限公司</v>
      </c>
      <c r="D4070" s="11" t="str">
        <f>[1]动作!$G4069</f>
        <v>JS_CZ_wodefeng</v>
      </c>
      <c r="E4070" s="11" t="str">
        <f>[1]动作!$D4069</f>
        <v>电表故障</v>
      </c>
      <c r="F4070" s="11" t="s">
        <v>45</v>
      </c>
      <c r="G4070" s="12">
        <f>[1]动作!$A4069+[1]动作!$B4069</f>
        <v>43210.786493055559</v>
      </c>
      <c r="H4070" s="12"/>
      <c r="I4070" s="11"/>
    </row>
    <row r="4071" spans="1:9" hidden="1" x14ac:dyDescent="0.3">
      <c r="A4071" s="24">
        <v>4069</v>
      </c>
      <c r="B4071" s="11" t="str">
        <f>IFERROR(INDEX({"JSNY-BJ0001-01";"JSNY-JS0022-01";"JSNY-JS0002-01"},MATCH(D4071,{"BJ_zhongyu";"JS_WX_liteer";"JS_CZ_wodefeng"},0)),"")</f>
        <v>JSNY-JS0002-01</v>
      </c>
      <c r="C4071" s="11" t="str">
        <f>IFERROR(INDEX({"北京中裕世纪大酒店";"江苏利特尔绿色包装股份有限公司";"常州市金坛沃德丰电子科技有限公司"},MATCH(D4071,{"BJ_zhongyu";"JS_WX_liteer";"JS_CZ_wodefeng"},0)),"")</f>
        <v>常州市金坛沃德丰电子科技有限公司</v>
      </c>
      <c r="D4071" s="11" t="str">
        <f>[1]动作!$G4070</f>
        <v>JS_CZ_wodefeng</v>
      </c>
      <c r="E4071" s="11" t="str">
        <f>[1]动作!$D4070</f>
        <v>电表故障</v>
      </c>
      <c r="F4071" s="11" t="s">
        <v>45</v>
      </c>
      <c r="G4071" s="12">
        <f>[1]动作!$A4070+[1]动作!$B4070</f>
        <v>43210.786608796298</v>
      </c>
      <c r="H4071" s="12"/>
      <c r="I4071" s="11"/>
    </row>
    <row r="4072" spans="1:9" hidden="1" x14ac:dyDescent="0.3">
      <c r="A4072" s="24">
        <v>4070</v>
      </c>
      <c r="B4072" s="11" t="str">
        <f>IFERROR(INDEX({"JSNY-BJ0001-01";"JSNY-JS0022-01";"JSNY-JS0002-01"},MATCH(D4072,{"BJ_zhongyu";"JS_WX_liteer";"JS_CZ_wodefeng"},0)),"")</f>
        <v>JSNY-JS0002-01</v>
      </c>
      <c r="C4072" s="11" t="str">
        <f>IFERROR(INDEX({"北京中裕世纪大酒店";"江苏利特尔绿色包装股份有限公司";"常州市金坛沃德丰电子科技有限公司"},MATCH(D4072,{"BJ_zhongyu";"JS_WX_liteer";"JS_CZ_wodefeng"},0)),"")</f>
        <v>常州市金坛沃德丰电子科技有限公司</v>
      </c>
      <c r="D4072" s="11" t="str">
        <f>[1]动作!$G4071</f>
        <v>JS_CZ_wodefeng</v>
      </c>
      <c r="E4072" s="11" t="str">
        <f>[1]动作!$D4071</f>
        <v>电表故障</v>
      </c>
      <c r="F4072" s="11" t="s">
        <v>45</v>
      </c>
      <c r="G4072" s="12">
        <f>[1]动作!$A4071+[1]动作!$B4071</f>
        <v>43210.786724537036</v>
      </c>
      <c r="H4072" s="12"/>
      <c r="I4072" s="11"/>
    </row>
    <row r="4073" spans="1:9" hidden="1" x14ac:dyDescent="0.3">
      <c r="A4073" s="24">
        <v>4071</v>
      </c>
      <c r="B4073" s="11" t="str">
        <f>IFERROR(INDEX({"JSNY-BJ0001-01";"JSNY-JS0022-01";"JSNY-JS0002-01"},MATCH(D4073,{"BJ_zhongyu";"JS_WX_liteer";"JS_CZ_wodefeng"},0)),"")</f>
        <v>JSNY-JS0002-01</v>
      </c>
      <c r="C4073" s="11" t="str">
        <f>IFERROR(INDEX({"北京中裕世纪大酒店";"江苏利特尔绿色包装股份有限公司";"常州市金坛沃德丰电子科技有限公司"},MATCH(D4073,{"BJ_zhongyu";"JS_WX_liteer";"JS_CZ_wodefeng"},0)),"")</f>
        <v>常州市金坛沃德丰电子科技有限公司</v>
      </c>
      <c r="D4073" s="11" t="str">
        <f>[1]动作!$G4072</f>
        <v>JS_CZ_wodefeng</v>
      </c>
      <c r="E4073" s="11" t="str">
        <f>[1]动作!$D4072</f>
        <v>电表故障</v>
      </c>
      <c r="F4073" s="11" t="s">
        <v>45</v>
      </c>
      <c r="G4073" s="12">
        <f>[1]动作!$A4072+[1]动作!$B4072</f>
        <v>43210.787939814814</v>
      </c>
      <c r="H4073" s="12"/>
      <c r="I4073" s="11"/>
    </row>
    <row r="4074" spans="1:9" hidden="1" x14ac:dyDescent="0.3">
      <c r="A4074" s="24">
        <v>4072</v>
      </c>
      <c r="B4074" s="11" t="str">
        <f>IFERROR(INDEX({"JSNY-BJ0001-01";"JSNY-JS0022-01";"JSNY-JS0002-01"},MATCH(D4074,{"BJ_zhongyu";"JS_WX_liteer";"JS_CZ_wodefeng"},0)),"")</f>
        <v>JSNY-JS0002-01</v>
      </c>
      <c r="C4074" s="11" t="str">
        <f>IFERROR(INDEX({"北京中裕世纪大酒店";"江苏利特尔绿色包装股份有限公司";"常州市金坛沃德丰电子科技有限公司"},MATCH(D4074,{"BJ_zhongyu";"JS_WX_liteer";"JS_CZ_wodefeng"},0)),"")</f>
        <v>常州市金坛沃德丰电子科技有限公司</v>
      </c>
      <c r="D4074" s="11" t="str">
        <f>[1]动作!$G4073</f>
        <v>JS_CZ_wodefeng</v>
      </c>
      <c r="E4074" s="11" t="str">
        <f>[1]动作!$D4073</f>
        <v>电表故障</v>
      </c>
      <c r="F4074" s="11" t="s">
        <v>45</v>
      </c>
      <c r="G4074" s="12">
        <f>[1]动作!$A4073+[1]动作!$B4073</f>
        <v>43210.789907407408</v>
      </c>
      <c r="H4074" s="12"/>
      <c r="I4074" s="11"/>
    </row>
    <row r="4075" spans="1:9" hidden="1" x14ac:dyDescent="0.3">
      <c r="A4075" s="24">
        <v>4073</v>
      </c>
      <c r="B4075" s="11" t="str">
        <f>IFERROR(INDEX({"JSNY-BJ0001-01";"JSNY-JS0022-01";"JSNY-JS0002-01"},MATCH(D4075,{"BJ_zhongyu";"JS_WX_liteer";"JS_CZ_wodefeng"},0)),"")</f>
        <v>JSNY-JS0002-01</v>
      </c>
      <c r="C4075" s="11" t="str">
        <f>IFERROR(INDEX({"北京中裕世纪大酒店";"江苏利特尔绿色包装股份有限公司";"常州市金坛沃德丰电子科技有限公司"},MATCH(D4075,{"BJ_zhongyu";"JS_WX_liteer";"JS_CZ_wodefeng"},0)),"")</f>
        <v>常州市金坛沃德丰电子科技有限公司</v>
      </c>
      <c r="D4075" s="11" t="str">
        <f>[1]动作!$G4074</f>
        <v>JS_CZ_wodefeng</v>
      </c>
      <c r="E4075" s="11" t="str">
        <f>[1]动作!$D4074</f>
        <v>电表故障</v>
      </c>
      <c r="F4075" s="11" t="s">
        <v>45</v>
      </c>
      <c r="G4075" s="12">
        <f>[1]动作!$A4074+[1]动作!$B4074</f>
        <v>43210.791354166664</v>
      </c>
      <c r="H4075" s="12"/>
      <c r="I4075" s="11"/>
    </row>
    <row r="4076" spans="1:9" hidden="1" x14ac:dyDescent="0.3">
      <c r="A4076" s="24">
        <v>4074</v>
      </c>
      <c r="B4076" s="11" t="str">
        <f>IFERROR(INDEX({"JSNY-BJ0001-01";"JSNY-JS0022-01";"JSNY-JS0002-01"},MATCH(D4076,{"BJ_zhongyu";"JS_WX_liteer";"JS_CZ_wodefeng"},0)),"")</f>
        <v>JSNY-JS0002-01</v>
      </c>
      <c r="C4076" s="11" t="str">
        <f>IFERROR(INDEX({"北京中裕世纪大酒店";"江苏利特尔绿色包装股份有限公司";"常州市金坛沃德丰电子科技有限公司"},MATCH(D4076,{"BJ_zhongyu";"JS_WX_liteer";"JS_CZ_wodefeng"},0)),"")</f>
        <v>常州市金坛沃德丰电子科技有限公司</v>
      </c>
      <c r="D4076" s="11" t="str">
        <f>[1]动作!$G4075</f>
        <v>JS_CZ_wodefeng</v>
      </c>
      <c r="E4076" s="11" t="str">
        <f>[1]动作!$D4075</f>
        <v>电表故障</v>
      </c>
      <c r="F4076" s="11" t="s">
        <v>45</v>
      </c>
      <c r="G4076" s="12">
        <f>[1]动作!$A4075+[1]动作!$B4075</f>
        <v>43210.79146990741</v>
      </c>
      <c r="H4076" s="12"/>
      <c r="I4076" s="11"/>
    </row>
    <row r="4077" spans="1:9" hidden="1" x14ac:dyDescent="0.3">
      <c r="A4077" s="24">
        <v>4075</v>
      </c>
      <c r="B4077" s="11" t="str">
        <f>IFERROR(INDEX({"JSNY-BJ0001-01";"JSNY-JS0022-01";"JSNY-JS0002-01"},MATCH(D4077,{"BJ_zhongyu";"JS_WX_liteer";"JS_CZ_wodefeng"},0)),"")</f>
        <v>JSNY-BJ0001-01</v>
      </c>
      <c r="C4077" s="11" t="str">
        <f>IFERROR(INDEX({"北京中裕世纪大酒店";"江苏利特尔绿色包装股份有限公司";"常州市金坛沃德丰电子科技有限公司"},MATCH(D4077,{"BJ_zhongyu";"JS_WX_liteer";"JS_CZ_wodefeng"},0)),"")</f>
        <v>北京中裕世纪大酒店</v>
      </c>
      <c r="D4077" s="11" t="str">
        <f>[1]动作!$G4076</f>
        <v>BJ_zhongyu</v>
      </c>
      <c r="E4077" s="11" t="str">
        <f>[1]动作!$D4076</f>
        <v>分系统1故障状态</v>
      </c>
      <c r="F4077" s="11" t="s">
        <v>178</v>
      </c>
      <c r="G4077" s="12">
        <f>[1]动作!$A4076+[1]动作!$B4076</f>
        <v>43210.796400462961</v>
      </c>
      <c r="H4077" s="12"/>
      <c r="I4077" s="11"/>
    </row>
    <row r="4078" spans="1:9" hidden="1" x14ac:dyDescent="0.3">
      <c r="A4078" s="24">
        <v>4076</v>
      </c>
      <c r="B4078" s="11" t="str">
        <f>IFERROR(INDEX({"JSNY-BJ0001-01";"JSNY-JS0022-01";"JSNY-JS0002-01"},MATCH(D4078,{"BJ_zhongyu";"JS_WX_liteer";"JS_CZ_wodefeng"},0)),"")</f>
        <v>JSNY-JS0002-01</v>
      </c>
      <c r="C4078" s="11" t="str">
        <f>IFERROR(INDEX({"北京中裕世纪大酒店";"江苏利特尔绿色包装股份有限公司";"常州市金坛沃德丰电子科技有限公司"},MATCH(D4078,{"BJ_zhongyu";"JS_WX_liteer";"JS_CZ_wodefeng"},0)),"")</f>
        <v>常州市金坛沃德丰电子科技有限公司</v>
      </c>
      <c r="D4078" s="11" t="str">
        <f>[1]动作!$G4077</f>
        <v>JS_CZ_wodefeng</v>
      </c>
      <c r="E4078" s="11" t="str">
        <f>[1]动作!$D4077</f>
        <v>电表故障</v>
      </c>
      <c r="F4078" s="11" t="s">
        <v>45</v>
      </c>
      <c r="G4078" s="12">
        <f>[1]动作!$A4077+[1]动作!$B4077</f>
        <v>43210.796516203707</v>
      </c>
      <c r="H4078" s="12"/>
      <c r="I4078" s="11"/>
    </row>
    <row r="4079" spans="1:9" hidden="1" x14ac:dyDescent="0.3">
      <c r="A4079" s="24">
        <v>4077</v>
      </c>
      <c r="B4079" s="11" t="str">
        <f>IFERROR(INDEX({"JSNY-BJ0001-01";"JSNY-JS0022-01";"JSNY-JS0002-01"},MATCH(D4079,{"BJ_zhongyu";"JS_WX_liteer";"JS_CZ_wodefeng"},0)),"")</f>
        <v>JSNY-JS0002-01</v>
      </c>
      <c r="C4079" s="11" t="str">
        <f>IFERROR(INDEX({"北京中裕世纪大酒店";"江苏利特尔绿色包装股份有限公司";"常州市金坛沃德丰电子科技有限公司"},MATCH(D4079,{"BJ_zhongyu";"JS_WX_liteer";"JS_CZ_wodefeng"},0)),"")</f>
        <v>常州市金坛沃德丰电子科技有限公司</v>
      </c>
      <c r="D4079" s="11" t="str">
        <f>[1]动作!$G4078</f>
        <v>JS_CZ_wodefeng</v>
      </c>
      <c r="E4079" s="11" t="str">
        <f>[1]动作!$D4078</f>
        <v>电表故障</v>
      </c>
      <c r="F4079" s="11" t="s">
        <v>45</v>
      </c>
      <c r="G4079" s="12">
        <f>[1]动作!$A4078+[1]动作!$B4078</f>
        <v>43210.796631944446</v>
      </c>
      <c r="H4079" s="12"/>
      <c r="I4079" s="11"/>
    </row>
    <row r="4080" spans="1:9" hidden="1" x14ac:dyDescent="0.3">
      <c r="A4080" s="24">
        <v>4078</v>
      </c>
      <c r="B4080" s="11" t="str">
        <f>IFERROR(INDEX({"JSNY-BJ0001-01";"JSNY-JS0022-01";"JSNY-JS0002-01"},MATCH(D4080,{"BJ_zhongyu";"JS_WX_liteer";"JS_CZ_wodefeng"},0)),"")</f>
        <v>JSNY-BJ0001-01</v>
      </c>
      <c r="C4080" s="11" t="str">
        <f>IFERROR(INDEX({"北京中裕世纪大酒店";"江苏利特尔绿色包装股份有限公司";"常州市金坛沃德丰电子科技有限公司"},MATCH(D4080,{"BJ_zhongyu";"JS_WX_liteer";"JS_CZ_wodefeng"},0)),"")</f>
        <v>北京中裕世纪大酒店</v>
      </c>
      <c r="D4080" s="11" t="str">
        <f>[1]动作!$G4079</f>
        <v>BJ_zhongyu</v>
      </c>
      <c r="E4080" s="11" t="str">
        <f>[1]动作!$D4079</f>
        <v>分系统1告警状态</v>
      </c>
      <c r="F4080" s="11" t="s">
        <v>178</v>
      </c>
      <c r="G4080" s="12">
        <f>[1]动作!$A4079+[1]动作!$B4079</f>
        <v>43210.796805555554</v>
      </c>
      <c r="H4080" s="12"/>
      <c r="I4080" s="11"/>
    </row>
    <row r="4081" spans="1:9" hidden="1" x14ac:dyDescent="0.3">
      <c r="A4081" s="24">
        <v>4079</v>
      </c>
      <c r="B4081" s="11" t="str">
        <f>IFERROR(INDEX({"JSNY-BJ0001-01";"JSNY-JS0022-01";"JSNY-JS0002-01"},MATCH(D4081,{"BJ_zhongyu";"JS_WX_liteer";"JS_CZ_wodefeng"},0)),"")</f>
        <v>JSNY-BJ0001-01</v>
      </c>
      <c r="C4081" s="11" t="str">
        <f>IFERROR(INDEX({"北京中裕世纪大酒店";"江苏利特尔绿色包装股份有限公司";"常州市金坛沃德丰电子科技有限公司"},MATCH(D4081,{"BJ_zhongyu";"JS_WX_liteer";"JS_CZ_wodefeng"},0)),"")</f>
        <v>北京中裕世纪大酒店</v>
      </c>
      <c r="D4081" s="11" t="str">
        <f>[1]动作!$G4080</f>
        <v>BJ_zhongyu</v>
      </c>
      <c r="E4081" s="11" t="str">
        <f>[1]动作!$D4080</f>
        <v>分系统1PCS告警状态</v>
      </c>
      <c r="F4081" s="11" t="s">
        <v>176</v>
      </c>
      <c r="G4081" s="12">
        <f>[1]动作!$A4080+[1]动作!$B4080</f>
        <v>43210.796805555554</v>
      </c>
      <c r="H4081" s="12"/>
      <c r="I4081" s="11"/>
    </row>
    <row r="4082" spans="1:9" hidden="1" x14ac:dyDescent="0.3">
      <c r="A4082" s="24">
        <v>4080</v>
      </c>
      <c r="B4082" s="11" t="str">
        <f>IFERROR(INDEX({"JSNY-BJ0001-01";"JSNY-JS0022-01";"JSNY-JS0002-01"},MATCH(D4082,{"BJ_zhongyu";"JS_WX_liteer";"JS_CZ_wodefeng"},0)),"")</f>
        <v>JSNY-JS0002-01</v>
      </c>
      <c r="C4082" s="11" t="str">
        <f>IFERROR(INDEX({"北京中裕世纪大酒店";"江苏利特尔绿色包装股份有限公司";"常州市金坛沃德丰电子科技有限公司"},MATCH(D4082,{"BJ_zhongyu";"JS_WX_liteer";"JS_CZ_wodefeng"},0)),"")</f>
        <v>常州市金坛沃德丰电子科技有限公司</v>
      </c>
      <c r="D4082" s="11" t="str">
        <f>[1]动作!$G4081</f>
        <v>JS_CZ_wodefeng</v>
      </c>
      <c r="E4082" s="11" t="str">
        <f>[1]动作!$D4081</f>
        <v>电表故障</v>
      </c>
      <c r="F4082" s="11" t="s">
        <v>45</v>
      </c>
      <c r="G4082" s="12">
        <f>[1]动作!$A4081+[1]动作!$B4081</f>
        <v>43210.798136574071</v>
      </c>
      <c r="H4082" s="12"/>
      <c r="I4082" s="11"/>
    </row>
    <row r="4083" spans="1:9" hidden="1" x14ac:dyDescent="0.3">
      <c r="A4083" s="24">
        <v>4081</v>
      </c>
      <c r="B4083" s="11" t="str">
        <f>IFERROR(INDEX({"JSNY-BJ0001-01";"JSNY-JS0022-01";"JSNY-JS0002-01"},MATCH(D4083,{"BJ_zhongyu";"JS_WX_liteer";"JS_CZ_wodefeng"},0)),"")</f>
        <v>JSNY-JS0002-01</v>
      </c>
      <c r="C4083" s="11" t="str">
        <f>IFERROR(INDEX({"北京中裕世纪大酒店";"江苏利特尔绿色包装股份有限公司";"常州市金坛沃德丰电子科技有限公司"},MATCH(D4083,{"BJ_zhongyu";"JS_WX_liteer";"JS_CZ_wodefeng"},0)),"")</f>
        <v>常州市金坛沃德丰电子科技有限公司</v>
      </c>
      <c r="D4083" s="11" t="str">
        <f>[1]动作!$G4082</f>
        <v>JS_CZ_wodefeng</v>
      </c>
      <c r="E4083" s="11" t="str">
        <f>[1]动作!$D4082</f>
        <v>电表故障</v>
      </c>
      <c r="F4083" s="11" t="s">
        <v>45</v>
      </c>
      <c r="G4083" s="12">
        <f>[1]动作!$A4082+[1]动作!$B4082</f>
        <v>43210.800335648149</v>
      </c>
      <c r="H4083" s="12"/>
      <c r="I4083" s="11"/>
    </row>
    <row r="4084" spans="1:9" hidden="1" x14ac:dyDescent="0.3">
      <c r="A4084" s="24">
        <v>4082</v>
      </c>
      <c r="B4084" s="11" t="str">
        <f>IFERROR(INDEX({"JSNY-BJ0001-01";"JSNY-JS0022-01";"JSNY-JS0002-01"},MATCH(D4084,{"BJ_zhongyu";"JS_WX_liteer";"JS_CZ_wodefeng"},0)),"")</f>
        <v>JSNY-JS0002-01</v>
      </c>
      <c r="C4084" s="11" t="str">
        <f>IFERROR(INDEX({"北京中裕世纪大酒店";"江苏利特尔绿色包装股份有限公司";"常州市金坛沃德丰电子科技有限公司"},MATCH(D4084,{"BJ_zhongyu";"JS_WX_liteer";"JS_CZ_wodefeng"},0)),"")</f>
        <v>常州市金坛沃德丰电子科技有限公司</v>
      </c>
      <c r="D4084" s="11" t="str">
        <f>[1]动作!$G4083</f>
        <v>JS_CZ_wodefeng</v>
      </c>
      <c r="E4084" s="11" t="str">
        <f>[1]动作!$D4083</f>
        <v>电表故障</v>
      </c>
      <c r="F4084" s="11" t="s">
        <v>45</v>
      </c>
      <c r="G4084" s="12">
        <f>[1]动作!$A4083+[1]动作!$B4083</f>
        <v>43210.801724537036</v>
      </c>
      <c r="H4084" s="12"/>
      <c r="I4084" s="11"/>
    </row>
    <row r="4085" spans="1:9" hidden="1" x14ac:dyDescent="0.3">
      <c r="A4085" s="24">
        <v>4083</v>
      </c>
      <c r="B4085" s="11" t="str">
        <f>IFERROR(INDEX({"JSNY-BJ0001-01";"JSNY-JS0022-01";"JSNY-JS0002-01"},MATCH(D4085,{"BJ_zhongyu";"JS_WX_liteer";"JS_CZ_wodefeng"},0)),"")</f>
        <v>JSNY-JS0002-01</v>
      </c>
      <c r="C4085" s="11" t="str">
        <f>IFERROR(INDEX({"北京中裕世纪大酒店";"江苏利特尔绿色包装股份有限公司";"常州市金坛沃德丰电子科技有限公司"},MATCH(D4085,{"BJ_zhongyu";"JS_WX_liteer";"JS_CZ_wodefeng"},0)),"")</f>
        <v>常州市金坛沃德丰电子科技有限公司</v>
      </c>
      <c r="D4085" s="11" t="str">
        <f>[1]动作!$G4084</f>
        <v>JS_CZ_wodefeng</v>
      </c>
      <c r="E4085" s="11" t="str">
        <f>[1]动作!$D4084</f>
        <v>电表故障</v>
      </c>
      <c r="F4085" s="11" t="s">
        <v>45</v>
      </c>
      <c r="G4085" s="12">
        <f>[1]动作!$A4084+[1]动作!$B4084</f>
        <v>43210.801840277774</v>
      </c>
      <c r="H4085" s="12"/>
      <c r="I4085" s="11"/>
    </row>
    <row r="4086" spans="1:9" hidden="1" x14ac:dyDescent="0.3">
      <c r="A4086" s="24">
        <v>4084</v>
      </c>
      <c r="B4086" s="11" t="str">
        <f>IFERROR(INDEX({"JSNY-BJ0001-01";"JSNY-JS0022-01";"JSNY-JS0002-01"},MATCH(D4086,{"BJ_zhongyu";"JS_WX_liteer";"JS_CZ_wodefeng"},0)),"")</f>
        <v>JSNY-JS0002-01</v>
      </c>
      <c r="C4086" s="11" t="str">
        <f>IFERROR(INDEX({"北京中裕世纪大酒店";"江苏利特尔绿色包装股份有限公司";"常州市金坛沃德丰电子科技有限公司"},MATCH(D4086,{"BJ_zhongyu";"JS_WX_liteer";"JS_CZ_wodefeng"},0)),"")</f>
        <v>常州市金坛沃德丰电子科技有限公司</v>
      </c>
      <c r="D4086" s="11" t="str">
        <f>[1]动作!$G4085</f>
        <v>JS_CZ_wodefeng</v>
      </c>
      <c r="E4086" s="11" t="str">
        <f>[1]动作!$D4085</f>
        <v>电表故障</v>
      </c>
      <c r="F4086" s="11" t="s">
        <v>45</v>
      </c>
      <c r="G4086" s="12">
        <f>[1]动作!$A4085+[1]动作!$B4085</f>
        <v>43210.803055555552</v>
      </c>
      <c r="H4086" s="12"/>
      <c r="I4086" s="11"/>
    </row>
    <row r="4087" spans="1:9" hidden="1" x14ac:dyDescent="0.3">
      <c r="A4087" s="24">
        <v>4085</v>
      </c>
      <c r="B4087" s="11" t="str">
        <f>IFERROR(INDEX({"JSNY-BJ0001-01";"JSNY-JS0022-01";"JSNY-JS0002-01"},MATCH(D4087,{"BJ_zhongyu";"JS_WX_liteer";"JS_CZ_wodefeng"},0)),"")</f>
        <v>JSNY-JS0002-01</v>
      </c>
      <c r="C4087" s="11" t="str">
        <f>IFERROR(INDEX({"北京中裕世纪大酒店";"江苏利特尔绿色包装股份有限公司";"常州市金坛沃德丰电子科技有限公司"},MATCH(D4087,{"BJ_zhongyu";"JS_WX_liteer";"JS_CZ_wodefeng"},0)),"")</f>
        <v>常州市金坛沃德丰电子科技有限公司</v>
      </c>
      <c r="D4087" s="11" t="str">
        <f>[1]动作!$G4086</f>
        <v>JS_CZ_wodefeng</v>
      </c>
      <c r="E4087" s="11" t="str">
        <f>[1]动作!$D4086</f>
        <v>电表故障</v>
      </c>
      <c r="F4087" s="11" t="s">
        <v>45</v>
      </c>
      <c r="G4087" s="12">
        <f>[1]动作!$A4086+[1]动作!$B4086</f>
        <v>43210.804328703707</v>
      </c>
      <c r="H4087" s="12"/>
      <c r="I4087" s="11"/>
    </row>
    <row r="4088" spans="1:9" hidden="1" x14ac:dyDescent="0.3">
      <c r="A4088" s="24">
        <v>4086</v>
      </c>
      <c r="B4088" s="11" t="str">
        <f>IFERROR(INDEX({"JSNY-BJ0001-01";"JSNY-JS0022-01";"JSNY-JS0002-01"},MATCH(D4088,{"BJ_zhongyu";"JS_WX_liteer";"JS_CZ_wodefeng"},0)),"")</f>
        <v>JSNY-JS0002-01</v>
      </c>
      <c r="C4088" s="11" t="str">
        <f>IFERROR(INDEX({"北京中裕世纪大酒店";"江苏利特尔绿色包装股份有限公司";"常州市金坛沃德丰电子科技有限公司"},MATCH(D4088,{"BJ_zhongyu";"JS_WX_liteer";"JS_CZ_wodefeng"},0)),"")</f>
        <v>常州市金坛沃德丰电子科技有限公司</v>
      </c>
      <c r="D4088" s="11" t="str">
        <f>[1]动作!$G4087</f>
        <v>JS_CZ_wodefeng</v>
      </c>
      <c r="E4088" s="11" t="str">
        <f>[1]动作!$D4087</f>
        <v>电表故障</v>
      </c>
      <c r="F4088" s="11" t="s">
        <v>45</v>
      </c>
      <c r="G4088" s="12">
        <f>[1]动作!$A4087+[1]动作!$B4087</f>
        <v>43210.806828703702</v>
      </c>
      <c r="H4088" s="12"/>
      <c r="I4088" s="11"/>
    </row>
    <row r="4089" spans="1:9" hidden="1" x14ac:dyDescent="0.3">
      <c r="A4089" s="24">
        <v>4087</v>
      </c>
      <c r="B4089" s="11" t="str">
        <f>IFERROR(INDEX({"JSNY-BJ0001-01";"JSNY-JS0022-01";"JSNY-JS0002-01"},MATCH(D4089,{"BJ_zhongyu";"JS_WX_liteer";"JS_CZ_wodefeng"},0)),"")</f>
        <v>JSNY-JS0002-01</v>
      </c>
      <c r="C4089" s="11" t="str">
        <f>IFERROR(INDEX({"北京中裕世纪大酒店";"江苏利特尔绿色包装股份有限公司";"常州市金坛沃德丰电子科技有限公司"},MATCH(D4089,{"BJ_zhongyu";"JS_WX_liteer";"JS_CZ_wodefeng"},0)),"")</f>
        <v>常州市金坛沃德丰电子科技有限公司</v>
      </c>
      <c r="D4089" s="11" t="str">
        <f>[1]动作!$G4088</f>
        <v>JS_CZ_wodefeng</v>
      </c>
      <c r="E4089" s="11" t="str">
        <f>[1]动作!$D4088</f>
        <v>电表故障</v>
      </c>
      <c r="F4089" s="11" t="s">
        <v>45</v>
      </c>
      <c r="G4089" s="12">
        <f>[1]动作!$A4088+[1]动作!$B4088</f>
        <v>43210.807002314818</v>
      </c>
      <c r="H4089" s="12"/>
      <c r="I4089" s="11"/>
    </row>
    <row r="4090" spans="1:9" hidden="1" x14ac:dyDescent="0.3">
      <c r="A4090" s="24">
        <v>4088</v>
      </c>
      <c r="B4090" s="11" t="str">
        <f>IFERROR(INDEX({"JSNY-BJ0001-01";"JSNY-JS0022-01";"JSNY-JS0002-01"},MATCH(D4090,{"BJ_zhongyu";"JS_WX_liteer";"JS_CZ_wodefeng"},0)),"")</f>
        <v>JSNY-JS0002-01</v>
      </c>
      <c r="C4090" s="11" t="str">
        <f>IFERROR(INDEX({"北京中裕世纪大酒店";"江苏利特尔绿色包装股份有限公司";"常州市金坛沃德丰电子科技有限公司"},MATCH(D4090,{"BJ_zhongyu";"JS_WX_liteer";"JS_CZ_wodefeng"},0)),"")</f>
        <v>常州市金坛沃德丰电子科技有限公司</v>
      </c>
      <c r="D4090" s="11" t="str">
        <f>[1]动作!$G4089</f>
        <v>JS_CZ_wodefeng</v>
      </c>
      <c r="E4090" s="11" t="str">
        <f>[1]动作!$D4089</f>
        <v>电表故障</v>
      </c>
      <c r="F4090" s="11" t="s">
        <v>45</v>
      </c>
      <c r="G4090" s="12">
        <f>[1]动作!$A4089+[1]动作!$B4089</f>
        <v>43210.807233796295</v>
      </c>
      <c r="H4090" s="12"/>
      <c r="I4090" s="11"/>
    </row>
    <row r="4091" spans="1:9" hidden="1" x14ac:dyDescent="0.3">
      <c r="A4091" s="24">
        <v>4089</v>
      </c>
      <c r="B4091" s="11" t="str">
        <f>IFERROR(INDEX({"JSNY-BJ0001-01";"JSNY-JS0022-01";"JSNY-JS0002-01"},MATCH(D4091,{"BJ_zhongyu";"JS_WX_liteer";"JS_CZ_wodefeng"},0)),"")</f>
        <v>JSNY-JS0002-01</v>
      </c>
      <c r="C4091" s="11" t="str">
        <f>IFERROR(INDEX({"北京中裕世纪大酒店";"江苏利特尔绿色包装股份有限公司";"常州市金坛沃德丰电子科技有限公司"},MATCH(D4091,{"BJ_zhongyu";"JS_WX_liteer";"JS_CZ_wodefeng"},0)),"")</f>
        <v>常州市金坛沃德丰电子科技有限公司</v>
      </c>
      <c r="D4091" s="11" t="str">
        <f>[1]动作!$G4090</f>
        <v>JS_CZ_wodefeng</v>
      </c>
      <c r="E4091" s="11" t="str">
        <f>[1]动作!$D4090</f>
        <v>电表故障</v>
      </c>
      <c r="F4091" s="11" t="s">
        <v>45</v>
      </c>
      <c r="G4091" s="12">
        <f>[1]动作!$A4090+[1]动作!$B4090</f>
        <v>43210.808391203704</v>
      </c>
      <c r="H4091" s="12"/>
      <c r="I4091" s="11"/>
    </row>
    <row r="4092" spans="1:9" hidden="1" x14ac:dyDescent="0.3">
      <c r="A4092" s="24">
        <v>4090</v>
      </c>
      <c r="B4092" s="11" t="str">
        <f>IFERROR(INDEX({"JSNY-BJ0001-01";"JSNY-JS0022-01";"JSNY-JS0002-01"},MATCH(D4092,{"BJ_zhongyu";"JS_WX_liteer";"JS_CZ_wodefeng"},0)),"")</f>
        <v>JSNY-JS0002-01</v>
      </c>
      <c r="C4092" s="11" t="str">
        <f>IFERROR(INDEX({"北京中裕世纪大酒店";"江苏利特尔绿色包装股份有限公司";"常州市金坛沃德丰电子科技有限公司"},MATCH(D4092,{"BJ_zhongyu";"JS_WX_liteer";"JS_CZ_wodefeng"},0)),"")</f>
        <v>常州市金坛沃德丰电子科技有限公司</v>
      </c>
      <c r="D4092" s="11" t="str">
        <f>[1]动作!$G4091</f>
        <v>JS_CZ_wodefeng</v>
      </c>
      <c r="E4092" s="11" t="str">
        <f>[1]动作!$D4091</f>
        <v>电表故障</v>
      </c>
      <c r="F4092" s="11" t="s">
        <v>45</v>
      </c>
      <c r="G4092" s="12">
        <f>[1]动作!$A4091+[1]动作!$B4091</f>
        <v>43210.812037037038</v>
      </c>
      <c r="H4092" s="12"/>
      <c r="I4092" s="11"/>
    </row>
    <row r="4093" spans="1:9" hidden="1" x14ac:dyDescent="0.3">
      <c r="A4093" s="24">
        <v>4091</v>
      </c>
      <c r="B4093" s="11" t="str">
        <f>IFERROR(INDEX({"JSNY-BJ0001-01";"JSNY-JS0022-01";"JSNY-JS0002-01"},MATCH(D4093,{"BJ_zhongyu";"JS_WX_liteer";"JS_CZ_wodefeng"},0)),"")</f>
        <v>JSNY-JS0002-01</v>
      </c>
      <c r="C4093" s="11" t="str">
        <f>IFERROR(INDEX({"北京中裕世纪大酒店";"江苏利特尔绿色包装股份有限公司";"常州市金坛沃德丰电子科技有限公司"},MATCH(D4093,{"BJ_zhongyu";"JS_WX_liteer";"JS_CZ_wodefeng"},0)),"")</f>
        <v>常州市金坛沃德丰电子科技有限公司</v>
      </c>
      <c r="D4093" s="11" t="str">
        <f>[1]动作!$G4092</f>
        <v>JS_CZ_wodefeng</v>
      </c>
      <c r="E4093" s="11" t="str">
        <f>[1]动作!$D4092</f>
        <v>电表故障</v>
      </c>
      <c r="F4093" s="11" t="s">
        <v>45</v>
      </c>
      <c r="G4093" s="12">
        <f>[1]动作!$A4092+[1]动作!$B4092</f>
        <v>43210.81355324074</v>
      </c>
      <c r="H4093" s="12"/>
      <c r="I4093" s="11"/>
    </row>
    <row r="4094" spans="1:9" hidden="1" x14ac:dyDescent="0.3">
      <c r="A4094" s="24">
        <v>4092</v>
      </c>
      <c r="B4094" s="11" t="str">
        <f>IFERROR(INDEX({"JSNY-BJ0001-01";"JSNY-JS0022-01";"JSNY-JS0002-01"},MATCH(D4094,{"BJ_zhongyu";"JS_WX_liteer";"JS_CZ_wodefeng"},0)),"")</f>
        <v>JSNY-JS0002-01</v>
      </c>
      <c r="C4094" s="11" t="str">
        <f>IFERROR(INDEX({"北京中裕世纪大酒店";"江苏利特尔绿色包装股份有限公司";"常州市金坛沃德丰电子科技有限公司"},MATCH(D4094,{"BJ_zhongyu";"JS_WX_liteer";"JS_CZ_wodefeng"},0)),"")</f>
        <v>常州市金坛沃德丰电子科技有限公司</v>
      </c>
      <c r="D4094" s="11" t="str">
        <f>[1]动作!$G4093</f>
        <v>JS_CZ_wodefeng</v>
      </c>
      <c r="E4094" s="11" t="str">
        <f>[1]动作!$D4093</f>
        <v>电表故障</v>
      </c>
      <c r="F4094" s="11" t="s">
        <v>45</v>
      </c>
      <c r="G4094" s="12">
        <f>[1]动作!$A4093+[1]动作!$B4093</f>
        <v>43210.813668981478</v>
      </c>
      <c r="H4094" s="12"/>
      <c r="I4094" s="11"/>
    </row>
    <row r="4095" spans="1:9" hidden="1" x14ac:dyDescent="0.3">
      <c r="A4095" s="24">
        <v>4093</v>
      </c>
      <c r="B4095" s="11" t="str">
        <f>IFERROR(INDEX({"JSNY-BJ0001-01";"JSNY-JS0022-01";"JSNY-JS0002-01"},MATCH(D4095,{"BJ_zhongyu";"JS_WX_liteer";"JS_CZ_wodefeng"},0)),"")</f>
        <v>JSNY-JS0002-01</v>
      </c>
      <c r="C4095" s="11" t="str">
        <f>IFERROR(INDEX({"北京中裕世纪大酒店";"江苏利特尔绿色包装股份有限公司";"常州市金坛沃德丰电子科技有限公司"},MATCH(D4095,{"BJ_zhongyu";"JS_WX_liteer";"JS_CZ_wodefeng"},0)),"")</f>
        <v>常州市金坛沃德丰电子科技有限公司</v>
      </c>
      <c r="D4095" s="11" t="str">
        <f>[1]动作!$G4094</f>
        <v>JS_CZ_wodefeng</v>
      </c>
      <c r="E4095" s="11" t="str">
        <f>[1]动作!$D4094</f>
        <v>电表故障</v>
      </c>
      <c r="F4095" s="11" t="s">
        <v>45</v>
      </c>
      <c r="G4095" s="12">
        <f>[1]动作!$A4094+[1]动作!$B4094</f>
        <v>43210.817604166667</v>
      </c>
      <c r="H4095" s="12"/>
      <c r="I4095" s="11"/>
    </row>
    <row r="4096" spans="1:9" hidden="1" x14ac:dyDescent="0.3">
      <c r="A4096" s="24">
        <v>4094</v>
      </c>
      <c r="B4096" s="11" t="str">
        <f>IFERROR(INDEX({"JSNY-BJ0001-01";"JSNY-JS0022-01";"JSNY-JS0002-01"},MATCH(D4096,{"BJ_zhongyu";"JS_WX_liteer";"JS_CZ_wodefeng"},0)),"")</f>
        <v>JSNY-JS0002-01</v>
      </c>
      <c r="C4096" s="11" t="str">
        <f>IFERROR(INDEX({"北京中裕世纪大酒店";"江苏利特尔绿色包装股份有限公司";"常州市金坛沃德丰电子科技有限公司"},MATCH(D4096,{"BJ_zhongyu";"JS_WX_liteer";"JS_CZ_wodefeng"},0)),"")</f>
        <v>常州市金坛沃德丰电子科技有限公司</v>
      </c>
      <c r="D4096" s="11" t="str">
        <f>[1]动作!$G4095</f>
        <v>JS_CZ_wodefeng</v>
      </c>
      <c r="E4096" s="11" t="str">
        <f>[1]动作!$D4095</f>
        <v>电表故障</v>
      </c>
      <c r="F4096" s="11" t="s">
        <v>45</v>
      </c>
      <c r="G4096" s="12">
        <f>[1]动作!$A4095+[1]动作!$B4095</f>
        <v>43210.81894675926</v>
      </c>
      <c r="H4096" s="12"/>
      <c r="I4096" s="11"/>
    </row>
    <row r="4097" spans="1:9" hidden="1" x14ac:dyDescent="0.3">
      <c r="A4097" s="24">
        <v>4095</v>
      </c>
      <c r="B4097" s="11" t="str">
        <f>IFERROR(INDEX({"JSNY-BJ0001-01";"JSNY-JS0022-01";"JSNY-JS0002-01"},MATCH(D4097,{"BJ_zhongyu";"JS_WX_liteer";"JS_CZ_wodefeng"},0)),"")</f>
        <v>JSNY-JS0002-01</v>
      </c>
      <c r="C4097" s="11" t="str">
        <f>IFERROR(INDEX({"北京中裕世纪大酒店";"江苏利特尔绿色包装股份有限公司";"常州市金坛沃德丰电子科技有限公司"},MATCH(D4097,{"BJ_zhongyu";"JS_WX_liteer";"JS_CZ_wodefeng"},0)),"")</f>
        <v>常州市金坛沃德丰电子科技有限公司</v>
      </c>
      <c r="D4097" s="11" t="str">
        <f>[1]动作!$G4096</f>
        <v>JS_CZ_wodefeng</v>
      </c>
      <c r="E4097" s="11" t="str">
        <f>[1]动作!$D4096</f>
        <v>电表故障</v>
      </c>
      <c r="F4097" s="11" t="s">
        <v>45</v>
      </c>
      <c r="G4097" s="12">
        <f>[1]动作!$A4096+[1]动作!$B4096</f>
        <v>43210.819050925929</v>
      </c>
      <c r="H4097" s="12"/>
      <c r="I4097" s="11"/>
    </row>
    <row r="4098" spans="1:9" hidden="1" x14ac:dyDescent="0.3">
      <c r="A4098" s="24">
        <v>4096</v>
      </c>
      <c r="B4098" s="11" t="str">
        <f>IFERROR(INDEX({"JSNY-BJ0001-01";"JSNY-JS0022-01";"JSNY-JS0002-01"},MATCH(D4098,{"BJ_zhongyu";"JS_WX_liteer";"JS_CZ_wodefeng"},0)),"")</f>
        <v>JSNY-JS0002-01</v>
      </c>
      <c r="C4098" s="11" t="str">
        <f>IFERROR(INDEX({"北京中裕世纪大酒店";"江苏利特尔绿色包装股份有限公司";"常州市金坛沃德丰电子科技有限公司"},MATCH(D4098,{"BJ_zhongyu";"JS_WX_liteer";"JS_CZ_wodefeng"},0)),"")</f>
        <v>常州市金坛沃德丰电子科技有限公司</v>
      </c>
      <c r="D4098" s="11" t="str">
        <f>[1]动作!$G4097</f>
        <v>JS_CZ_wodefeng</v>
      </c>
      <c r="E4098" s="11" t="str">
        <f>[1]动作!$D4097</f>
        <v>电表故障</v>
      </c>
      <c r="F4098" s="11" t="s">
        <v>45</v>
      </c>
      <c r="G4098" s="12">
        <f>[1]动作!$A4097+[1]动作!$B4097</f>
        <v>43210.819178240738</v>
      </c>
      <c r="H4098" s="12"/>
      <c r="I4098" s="11"/>
    </row>
    <row r="4099" spans="1:9" hidden="1" x14ac:dyDescent="0.3">
      <c r="A4099" s="24">
        <v>4097</v>
      </c>
      <c r="B4099" s="11" t="str">
        <f>IFERROR(INDEX({"JSNY-BJ0001-01";"JSNY-JS0022-01";"JSNY-JS0002-01"},MATCH(D4099,{"BJ_zhongyu";"JS_WX_liteer";"JS_CZ_wodefeng"},0)),"")</f>
        <v>JSNY-JS0002-01</v>
      </c>
      <c r="C4099" s="11" t="str">
        <f>IFERROR(INDEX({"北京中裕世纪大酒店";"江苏利特尔绿色包装股份有限公司";"常州市金坛沃德丰电子科技有限公司"},MATCH(D4099,{"BJ_zhongyu";"JS_WX_liteer";"JS_CZ_wodefeng"},0)),"")</f>
        <v>常州市金坛沃德丰电子科技有限公司</v>
      </c>
      <c r="D4099" s="11" t="str">
        <f>[1]动作!$G4098</f>
        <v>JS_CZ_wodefeng</v>
      </c>
      <c r="E4099" s="11" t="str">
        <f>[1]动作!$D4098</f>
        <v>电表故障</v>
      </c>
      <c r="F4099" s="11" t="s">
        <v>45</v>
      </c>
      <c r="G4099" s="12">
        <f>[1]动作!$A4098+[1]动作!$B4098</f>
        <v>43210.821319444447</v>
      </c>
      <c r="H4099" s="12"/>
      <c r="I4099" s="11"/>
    </row>
    <row r="4100" spans="1:9" hidden="1" x14ac:dyDescent="0.3">
      <c r="A4100" s="24">
        <v>4098</v>
      </c>
      <c r="B4100" s="11" t="str">
        <f>IFERROR(INDEX({"JSNY-BJ0001-01";"JSNY-JS0022-01";"JSNY-JS0002-01"},MATCH(D4100,{"BJ_zhongyu";"JS_WX_liteer";"JS_CZ_wodefeng"},0)),"")</f>
        <v>JSNY-JS0002-01</v>
      </c>
      <c r="C4100" s="11" t="str">
        <f>IFERROR(INDEX({"北京中裕世纪大酒店";"江苏利特尔绿色包装股份有限公司";"常州市金坛沃德丰电子科技有限公司"},MATCH(D4100,{"BJ_zhongyu";"JS_WX_liteer";"JS_CZ_wodefeng"},0)),"")</f>
        <v>常州市金坛沃德丰电子科技有限公司</v>
      </c>
      <c r="D4100" s="11" t="str">
        <f>[1]动作!$G4099</f>
        <v>JS_CZ_wodefeng</v>
      </c>
      <c r="E4100" s="11" t="str">
        <f>[1]动作!$D4099</f>
        <v>电表故障</v>
      </c>
      <c r="F4100" s="11" t="s">
        <v>45</v>
      </c>
      <c r="G4100" s="12">
        <f>[1]动作!$A4099+[1]动作!$B4099</f>
        <v>43210.823807870373</v>
      </c>
      <c r="H4100" s="12"/>
      <c r="I4100" s="11"/>
    </row>
    <row r="4101" spans="1:9" hidden="1" x14ac:dyDescent="0.3">
      <c r="A4101" s="24">
        <v>4099</v>
      </c>
      <c r="B4101" s="11" t="str">
        <f>IFERROR(INDEX({"JSNY-BJ0001-01";"JSNY-JS0022-01";"JSNY-JS0002-01"},MATCH(D4101,{"BJ_zhongyu";"JS_WX_liteer";"JS_CZ_wodefeng"},0)),"")</f>
        <v>JSNY-JS0002-01</v>
      </c>
      <c r="C4101" s="11" t="str">
        <f>IFERROR(INDEX({"北京中裕世纪大酒店";"江苏利特尔绿色包装股份有限公司";"常州市金坛沃德丰电子科技有限公司"},MATCH(D4101,{"BJ_zhongyu";"JS_WX_liteer";"JS_CZ_wodefeng"},0)),"")</f>
        <v>常州市金坛沃德丰电子科技有限公司</v>
      </c>
      <c r="D4101" s="11" t="str">
        <f>[1]动作!$G4100</f>
        <v>JS_CZ_wodefeng</v>
      </c>
      <c r="E4101" s="11" t="str">
        <f>[1]动作!$D4100</f>
        <v>电表故障</v>
      </c>
      <c r="F4101" s="11" t="s">
        <v>45</v>
      </c>
      <c r="G4101" s="12">
        <f>[1]动作!$A4100+[1]动作!$B4100</f>
        <v>43210.823923611111</v>
      </c>
      <c r="H4101" s="12"/>
      <c r="I4101" s="11"/>
    </row>
    <row r="4102" spans="1:9" hidden="1" x14ac:dyDescent="0.3">
      <c r="A4102" s="24">
        <v>4100</v>
      </c>
      <c r="B4102" s="11" t="str">
        <f>IFERROR(INDEX({"JSNY-BJ0001-01";"JSNY-JS0022-01";"JSNY-JS0002-01"},MATCH(D4102,{"BJ_zhongyu";"JS_WX_liteer";"JS_CZ_wodefeng"},0)),"")</f>
        <v>JSNY-JS0002-01</v>
      </c>
      <c r="C4102" s="11" t="str">
        <f>IFERROR(INDEX({"北京中裕世纪大酒店";"江苏利特尔绿色包装股份有限公司";"常州市金坛沃德丰电子科技有限公司"},MATCH(D4102,{"BJ_zhongyu";"JS_WX_liteer";"JS_CZ_wodefeng"},0)),"")</f>
        <v>常州市金坛沃德丰电子科技有限公司</v>
      </c>
      <c r="D4102" s="11" t="str">
        <f>[1]动作!$G4101</f>
        <v>JS_CZ_wodefeng</v>
      </c>
      <c r="E4102" s="11" t="str">
        <f>[1]动作!$D4101</f>
        <v>电表故障</v>
      </c>
      <c r="F4102" s="11" t="s">
        <v>45</v>
      </c>
      <c r="G4102" s="12">
        <f>[1]动作!$A4101+[1]动作!$B4101</f>
        <v>43210.825370370374</v>
      </c>
      <c r="H4102" s="12"/>
      <c r="I4102" s="11"/>
    </row>
    <row r="4103" spans="1:9" hidden="1" x14ac:dyDescent="0.3">
      <c r="A4103" s="24">
        <v>4101</v>
      </c>
      <c r="B4103" s="11" t="str">
        <f>IFERROR(INDEX({"JSNY-BJ0001-01";"JSNY-JS0022-01";"JSNY-JS0002-01"},MATCH(D4103,{"BJ_zhongyu";"JS_WX_liteer";"JS_CZ_wodefeng"},0)),"")</f>
        <v>JSNY-JS0002-01</v>
      </c>
      <c r="C4103" s="11" t="str">
        <f>IFERROR(INDEX({"北京中裕世纪大酒店";"江苏利特尔绿色包装股份有限公司";"常州市金坛沃德丰电子科技有限公司"},MATCH(D4103,{"BJ_zhongyu";"JS_WX_liteer";"JS_CZ_wodefeng"},0)),"")</f>
        <v>常州市金坛沃德丰电子科技有限公司</v>
      </c>
      <c r="D4103" s="11" t="str">
        <f>[1]动作!$G4102</f>
        <v>JS_CZ_wodefeng</v>
      </c>
      <c r="E4103" s="11" t="str">
        <f>[1]动作!$D4102</f>
        <v>电表故障</v>
      </c>
      <c r="F4103" s="11" t="s">
        <v>45</v>
      </c>
      <c r="G4103" s="12">
        <f>[1]动作!$A4102+[1]动作!$B4102</f>
        <v>43210.826944444445</v>
      </c>
      <c r="H4103" s="12"/>
      <c r="I4103" s="11"/>
    </row>
    <row r="4104" spans="1:9" hidden="1" x14ac:dyDescent="0.3">
      <c r="A4104" s="24">
        <v>4102</v>
      </c>
      <c r="B4104" s="11" t="str">
        <f>IFERROR(INDEX({"JSNY-BJ0001-01";"JSNY-JS0022-01";"JSNY-JS0002-01"},MATCH(D4104,{"BJ_zhongyu";"JS_WX_liteer";"JS_CZ_wodefeng"},0)),"")</f>
        <v>JSNY-JS0002-01</v>
      </c>
      <c r="C4104" s="11" t="str">
        <f>IFERROR(INDEX({"北京中裕世纪大酒店";"江苏利特尔绿色包装股份有限公司";"常州市金坛沃德丰电子科技有限公司"},MATCH(D4104,{"BJ_zhongyu";"JS_WX_liteer";"JS_CZ_wodefeng"},0)),"")</f>
        <v>常州市金坛沃德丰电子科技有限公司</v>
      </c>
      <c r="D4104" s="11" t="str">
        <f>[1]动作!$G4103</f>
        <v>JS_CZ_wodefeng</v>
      </c>
      <c r="E4104" s="11" t="str">
        <f>[1]动作!$D4103</f>
        <v>电表故障</v>
      </c>
      <c r="F4104" s="11" t="s">
        <v>45</v>
      </c>
      <c r="G4104" s="12">
        <f>[1]动作!$A4103+[1]动作!$B4103</f>
        <v>43210.829317129632</v>
      </c>
      <c r="H4104" s="12"/>
      <c r="I4104" s="11"/>
    </row>
    <row r="4105" spans="1:9" hidden="1" x14ac:dyDescent="0.3">
      <c r="A4105" s="24">
        <v>4103</v>
      </c>
      <c r="B4105" s="11" t="str">
        <f>IFERROR(INDEX({"JSNY-BJ0001-01";"JSNY-JS0022-01";"JSNY-JS0002-01"},MATCH(D4105,{"BJ_zhongyu";"JS_WX_liteer";"JS_CZ_wodefeng"},0)),"")</f>
        <v>JSNY-JS0002-01</v>
      </c>
      <c r="C4105" s="11" t="str">
        <f>IFERROR(INDEX({"北京中裕世纪大酒店";"江苏利特尔绿色包装股份有限公司";"常州市金坛沃德丰电子科技有限公司"},MATCH(D4105,{"BJ_zhongyu";"JS_WX_liteer";"JS_CZ_wodefeng"},0)),"")</f>
        <v>常州市金坛沃德丰电子科技有限公司</v>
      </c>
      <c r="D4105" s="11" t="str">
        <f>[1]动作!$G4104</f>
        <v>JS_CZ_wodefeng</v>
      </c>
      <c r="E4105" s="11" t="str">
        <f>[1]动作!$D4104</f>
        <v>电表故障</v>
      </c>
      <c r="F4105" s="11" t="s">
        <v>45</v>
      </c>
      <c r="G4105" s="12">
        <f>[1]动作!$A4104+[1]动作!$B4104</f>
        <v>43210.829432870371</v>
      </c>
      <c r="H4105" s="12"/>
      <c r="I4105" s="11"/>
    </row>
    <row r="4106" spans="1:9" hidden="1" x14ac:dyDescent="0.3">
      <c r="A4106" s="24">
        <v>4104</v>
      </c>
      <c r="B4106" s="11" t="str">
        <f>IFERROR(INDEX({"JSNY-BJ0001-01";"JSNY-JS0022-01";"JSNY-JS0002-01"},MATCH(D4106,{"BJ_zhongyu";"JS_WX_liteer";"JS_CZ_wodefeng"},0)),"")</f>
        <v>JSNY-JS0002-01</v>
      </c>
      <c r="C4106" s="11" t="str">
        <f>IFERROR(INDEX({"北京中裕世纪大酒店";"江苏利特尔绿色包装股份有限公司";"常州市金坛沃德丰电子科技有限公司"},MATCH(D4106,{"BJ_zhongyu";"JS_WX_liteer";"JS_CZ_wodefeng"},0)),"")</f>
        <v>常州市金坛沃德丰电子科技有限公司</v>
      </c>
      <c r="D4106" s="11" t="str">
        <f>[1]动作!$G4105</f>
        <v>JS_CZ_wodefeng</v>
      </c>
      <c r="E4106" s="11" t="str">
        <f>[1]动作!$D4105</f>
        <v>电表故障</v>
      </c>
      <c r="F4106" s="11" t="s">
        <v>45</v>
      </c>
      <c r="G4106" s="12">
        <f>[1]动作!$A4105+[1]动作!$B4105</f>
        <v>43210.830879629626</v>
      </c>
      <c r="H4106" s="12"/>
      <c r="I4106" s="11"/>
    </row>
    <row r="4107" spans="1:9" hidden="1" x14ac:dyDescent="0.3">
      <c r="A4107" s="24">
        <v>4105</v>
      </c>
      <c r="B4107" s="11" t="str">
        <f>IFERROR(INDEX({"JSNY-BJ0001-01";"JSNY-JS0022-01";"JSNY-JS0002-01"},MATCH(D4107,{"BJ_zhongyu";"JS_WX_liteer";"JS_CZ_wodefeng"},0)),"")</f>
        <v>JSNY-JS0002-01</v>
      </c>
      <c r="C4107" s="11" t="str">
        <f>IFERROR(INDEX({"北京中裕世纪大酒店";"江苏利特尔绿色包装股份有限公司";"常州市金坛沃德丰电子科技有限公司"},MATCH(D4107,{"BJ_zhongyu";"JS_WX_liteer";"JS_CZ_wodefeng"},0)),"")</f>
        <v>常州市金坛沃德丰电子科技有限公司</v>
      </c>
      <c r="D4107" s="11" t="str">
        <f>[1]动作!$G4106</f>
        <v>JS_CZ_wodefeng</v>
      </c>
      <c r="E4107" s="11" t="str">
        <f>[1]动作!$D4106</f>
        <v>电表故障</v>
      </c>
      <c r="F4107" s="11" t="s">
        <v>45</v>
      </c>
      <c r="G4107" s="12">
        <f>[1]动作!$A4106+[1]动作!$B4106</f>
        <v>43210.831921296296</v>
      </c>
      <c r="H4107" s="12"/>
      <c r="I4107" s="11"/>
    </row>
    <row r="4108" spans="1:9" hidden="1" x14ac:dyDescent="0.3">
      <c r="A4108" s="24">
        <v>4106</v>
      </c>
      <c r="B4108" s="11" t="str">
        <f>IFERROR(INDEX({"JSNY-BJ0001-01";"JSNY-JS0022-01";"JSNY-JS0002-01"},MATCH(D4108,{"BJ_zhongyu";"JS_WX_liteer";"JS_CZ_wodefeng"},0)),"")</f>
        <v>JSNY-JS0002-01</v>
      </c>
      <c r="C4108" s="11" t="str">
        <f>IFERROR(INDEX({"北京中裕世纪大酒店";"江苏利特尔绿色包装股份有限公司";"常州市金坛沃德丰电子科技有限公司"},MATCH(D4108,{"BJ_zhongyu";"JS_WX_liteer";"JS_CZ_wodefeng"},0)),"")</f>
        <v>常州市金坛沃德丰电子科技有限公司</v>
      </c>
      <c r="D4108" s="11" t="str">
        <f>[1]动作!$G4107</f>
        <v>JS_CZ_wodefeng</v>
      </c>
      <c r="E4108" s="11" t="str">
        <f>[1]动作!$D4107</f>
        <v>分系统1BMS1SOC过低一级故障</v>
      </c>
      <c r="F4108" s="11" t="s">
        <v>177</v>
      </c>
      <c r="G4108" s="12">
        <f>[1]动作!$A4107+[1]动作!$B4107</f>
        <v>43210.834409722222</v>
      </c>
      <c r="H4108" s="12"/>
      <c r="I4108" s="11"/>
    </row>
    <row r="4109" spans="1:9" hidden="1" x14ac:dyDescent="0.3">
      <c r="A4109" s="24">
        <v>4107</v>
      </c>
      <c r="B4109" s="11" t="str">
        <f>IFERROR(INDEX({"JSNY-BJ0001-01";"JSNY-JS0022-01";"JSNY-JS0002-01"},MATCH(D4109,{"BJ_zhongyu";"JS_WX_liteer";"JS_CZ_wodefeng"},0)),"")</f>
        <v>JSNY-JS0002-01</v>
      </c>
      <c r="C4109" s="11" t="str">
        <f>IFERROR(INDEX({"北京中裕世纪大酒店";"江苏利特尔绿色包装股份有限公司";"常州市金坛沃德丰电子科技有限公司"},MATCH(D4109,{"BJ_zhongyu";"JS_WX_liteer";"JS_CZ_wodefeng"},0)),"")</f>
        <v>常州市金坛沃德丰电子科技有限公司</v>
      </c>
      <c r="D4109" s="11" t="str">
        <f>[1]动作!$G4108</f>
        <v>JS_CZ_wodefeng</v>
      </c>
      <c r="E4109" s="11" t="str">
        <f>[1]动作!$D4108</f>
        <v>分系统1BMS1SOC过低二级故障</v>
      </c>
      <c r="F4109" s="11" t="s">
        <v>177</v>
      </c>
      <c r="G4109" s="12">
        <f>[1]动作!$A4108+[1]动作!$B4108</f>
        <v>43210.834409722222</v>
      </c>
      <c r="H4109" s="12"/>
      <c r="I4109" s="11"/>
    </row>
    <row r="4110" spans="1:9" hidden="1" x14ac:dyDescent="0.3">
      <c r="A4110" s="24">
        <v>4108</v>
      </c>
      <c r="B4110" s="11" t="str">
        <f>IFERROR(INDEX({"JSNY-BJ0001-01";"JSNY-JS0022-01";"JSNY-JS0002-01"},MATCH(D4110,{"BJ_zhongyu";"JS_WX_liteer";"JS_CZ_wodefeng"},0)),"")</f>
        <v>JSNY-JS0002-01</v>
      </c>
      <c r="C4110" s="11" t="str">
        <f>IFERROR(INDEX({"北京中裕世纪大酒店";"江苏利特尔绿色包装股份有限公司";"常州市金坛沃德丰电子科技有限公司"},MATCH(D4110,{"BJ_zhongyu";"JS_WX_liteer";"JS_CZ_wodefeng"},0)),"")</f>
        <v>常州市金坛沃德丰电子科技有限公司</v>
      </c>
      <c r="D4110" s="11" t="str">
        <f>[1]动作!$G4109</f>
        <v>JS_CZ_wodefeng</v>
      </c>
      <c r="E4110" s="11" t="str">
        <f>[1]动作!$D4109</f>
        <v>电表故障</v>
      </c>
      <c r="F4110" s="11" t="s">
        <v>45</v>
      </c>
      <c r="G4110" s="12">
        <f>[1]动作!$A4109+[1]动作!$B4109</f>
        <v>43210.83452546296</v>
      </c>
      <c r="H4110" s="12"/>
      <c r="I4110" s="11"/>
    </row>
    <row r="4111" spans="1:9" hidden="1" x14ac:dyDescent="0.3">
      <c r="A4111" s="24">
        <v>4109</v>
      </c>
      <c r="B4111" s="11" t="str">
        <f>IFERROR(INDEX({"JSNY-BJ0001-01";"JSNY-JS0022-01";"JSNY-JS0002-01"},MATCH(D4111,{"BJ_zhongyu";"JS_WX_liteer";"JS_CZ_wodefeng"},0)),"")</f>
        <v>JSNY-JS0002-01</v>
      </c>
      <c r="C4111" s="11" t="str">
        <f>IFERROR(INDEX({"北京中裕世纪大酒店";"江苏利特尔绿色包装股份有限公司";"常州市金坛沃德丰电子科技有限公司"},MATCH(D4111,{"BJ_zhongyu";"JS_WX_liteer";"JS_CZ_wodefeng"},0)),"")</f>
        <v>常州市金坛沃德丰电子科技有限公司</v>
      </c>
      <c r="D4111" s="11" t="str">
        <f>[1]动作!$G4110</f>
        <v>JS_CZ_wodefeng</v>
      </c>
      <c r="E4111" s="11" t="str">
        <f>[1]动作!$D4110</f>
        <v>分系统1BMS6SOC过低一级故障</v>
      </c>
      <c r="F4111" s="11" t="s">
        <v>177</v>
      </c>
      <c r="G4111" s="12">
        <f>[1]动作!$A4110+[1]动作!$B4110</f>
        <v>43210.836261574077</v>
      </c>
      <c r="H4111" s="12"/>
      <c r="I4111" s="11"/>
    </row>
    <row r="4112" spans="1:9" hidden="1" x14ac:dyDescent="0.3">
      <c r="A4112" s="24">
        <v>4110</v>
      </c>
      <c r="B4112" s="11" t="str">
        <f>IFERROR(INDEX({"JSNY-BJ0001-01";"JSNY-JS0022-01";"JSNY-JS0002-01"},MATCH(D4112,{"BJ_zhongyu";"JS_WX_liteer";"JS_CZ_wodefeng"},0)),"")</f>
        <v>JSNY-JS0002-01</v>
      </c>
      <c r="C4112" s="11" t="str">
        <f>IFERROR(INDEX({"北京中裕世纪大酒店";"江苏利特尔绿色包装股份有限公司";"常州市金坛沃德丰电子科技有限公司"},MATCH(D4112,{"BJ_zhongyu";"JS_WX_liteer";"JS_CZ_wodefeng"},0)),"")</f>
        <v>常州市金坛沃德丰电子科技有限公司</v>
      </c>
      <c r="D4112" s="11" t="str">
        <f>[1]动作!$G4111</f>
        <v>JS_CZ_wodefeng</v>
      </c>
      <c r="E4112" s="11" t="str">
        <f>[1]动作!$D4111</f>
        <v>分系统1BMS6SOC过低二级故障</v>
      </c>
      <c r="F4112" s="11" t="s">
        <v>177</v>
      </c>
      <c r="G4112" s="12">
        <f>[1]动作!$A4111+[1]动作!$B4111</f>
        <v>43210.836261574077</v>
      </c>
      <c r="H4112" s="12"/>
      <c r="I4112" s="11"/>
    </row>
    <row r="4113" spans="1:9" hidden="1" x14ac:dyDescent="0.3">
      <c r="A4113" s="24">
        <v>4111</v>
      </c>
      <c r="B4113" s="11" t="str">
        <f>IFERROR(INDEX({"JSNY-BJ0001-01";"JSNY-JS0022-01";"JSNY-JS0002-01"},MATCH(D4113,{"BJ_zhongyu";"JS_WX_liteer";"JS_CZ_wodefeng"},0)),"")</f>
        <v>JSNY-JS0002-01</v>
      </c>
      <c r="C4113" s="11" t="str">
        <f>IFERROR(INDEX({"北京中裕世纪大酒店";"江苏利特尔绿色包装股份有限公司";"常州市金坛沃德丰电子科技有限公司"},MATCH(D4113,{"BJ_zhongyu";"JS_WX_liteer";"JS_CZ_wodefeng"},0)),"")</f>
        <v>常州市金坛沃德丰电子科技有限公司</v>
      </c>
      <c r="D4113" s="11" t="str">
        <f>[1]动作!$G4112</f>
        <v>JS_CZ_wodefeng</v>
      </c>
      <c r="E4113" s="11" t="str">
        <f>[1]动作!$D4112</f>
        <v>分系统1BMS3SOC过低一级故障</v>
      </c>
      <c r="F4113" s="11" t="s">
        <v>177</v>
      </c>
      <c r="G4113" s="12">
        <f>[1]动作!$A4112+[1]动作!$B4112</f>
        <v>43210.837488425925</v>
      </c>
      <c r="H4113" s="12"/>
      <c r="I4113" s="11"/>
    </row>
    <row r="4114" spans="1:9" hidden="1" x14ac:dyDescent="0.3">
      <c r="A4114" s="24">
        <v>4112</v>
      </c>
      <c r="B4114" s="11" t="str">
        <f>IFERROR(INDEX({"JSNY-BJ0001-01";"JSNY-JS0022-01";"JSNY-JS0002-01"},MATCH(D4114,{"BJ_zhongyu";"JS_WX_liteer";"JS_CZ_wodefeng"},0)),"")</f>
        <v>JSNY-JS0002-01</v>
      </c>
      <c r="C4114" s="11" t="str">
        <f>IFERROR(INDEX({"北京中裕世纪大酒店";"江苏利特尔绿色包装股份有限公司";"常州市金坛沃德丰电子科技有限公司"},MATCH(D4114,{"BJ_zhongyu";"JS_WX_liteer";"JS_CZ_wodefeng"},0)),"")</f>
        <v>常州市金坛沃德丰电子科技有限公司</v>
      </c>
      <c r="D4114" s="11" t="str">
        <f>[1]动作!$G4113</f>
        <v>JS_CZ_wodefeng</v>
      </c>
      <c r="E4114" s="11" t="str">
        <f>[1]动作!$D4113</f>
        <v>分系统1BMS3SOC过低二级故障</v>
      </c>
      <c r="F4114" s="11" t="s">
        <v>177</v>
      </c>
      <c r="G4114" s="12">
        <f>[1]动作!$A4113+[1]动作!$B4113</f>
        <v>43210.837488425925</v>
      </c>
      <c r="H4114" s="12"/>
      <c r="I4114" s="11"/>
    </row>
    <row r="4115" spans="1:9" hidden="1" x14ac:dyDescent="0.3">
      <c r="A4115" s="24">
        <v>4113</v>
      </c>
      <c r="B4115" s="11" t="str">
        <f>IFERROR(INDEX({"JSNY-BJ0001-01";"JSNY-JS0022-01";"JSNY-JS0002-01"},MATCH(D4115,{"BJ_zhongyu";"JS_WX_liteer";"JS_CZ_wodefeng"},0)),"")</f>
        <v>JSNY-JS0002-01</v>
      </c>
      <c r="C4115" s="11" t="str">
        <f>IFERROR(INDEX({"北京中裕世纪大酒店";"江苏利特尔绿色包装股份有限公司";"常州市金坛沃德丰电子科技有限公司"},MATCH(D4115,{"BJ_zhongyu";"JS_WX_liteer";"JS_CZ_wodefeng"},0)),"")</f>
        <v>常州市金坛沃德丰电子科技有限公司</v>
      </c>
      <c r="D4115" s="11" t="str">
        <f>[1]动作!$G4114</f>
        <v>JS_CZ_wodefeng</v>
      </c>
      <c r="E4115" s="11" t="str">
        <f>[1]动作!$D4114</f>
        <v>电表故障</v>
      </c>
      <c r="F4115" s="11" t="s">
        <v>45</v>
      </c>
      <c r="G4115" s="12">
        <f>[1]动作!$A4114+[1]动作!$B4114</f>
        <v>43210.838229166664</v>
      </c>
      <c r="H4115" s="12"/>
      <c r="I4115" s="11"/>
    </row>
    <row r="4116" spans="1:9" hidden="1" x14ac:dyDescent="0.3">
      <c r="A4116" s="24">
        <v>4114</v>
      </c>
      <c r="B4116" s="11" t="str">
        <f>IFERROR(INDEX({"JSNY-BJ0001-01";"JSNY-JS0022-01";"JSNY-JS0002-01"},MATCH(D4116,{"BJ_zhongyu";"JS_WX_liteer";"JS_CZ_wodefeng"},0)),"")</f>
        <v>JSNY-JS0002-01</v>
      </c>
      <c r="C4116" s="11" t="str">
        <f>IFERROR(INDEX({"北京中裕世纪大酒店";"江苏利特尔绿色包装股份有限公司";"常州市金坛沃德丰电子科技有限公司"},MATCH(D4116,{"BJ_zhongyu";"JS_WX_liteer";"JS_CZ_wodefeng"},0)),"")</f>
        <v>常州市金坛沃德丰电子科技有限公司</v>
      </c>
      <c r="D4116" s="11" t="str">
        <f>[1]动作!$G4115</f>
        <v>JS_CZ_wodefeng</v>
      </c>
      <c r="E4116" s="11" t="str">
        <f>[1]动作!$D4115</f>
        <v>分系统1BMS2SOC过低一级故障</v>
      </c>
      <c r="F4116" s="11" t="s">
        <v>177</v>
      </c>
      <c r="G4116" s="12">
        <f>[1]动作!$A4115+[1]动作!$B4115</f>
        <v>43210.839050925926</v>
      </c>
      <c r="H4116" s="12"/>
      <c r="I4116" s="11"/>
    </row>
    <row r="4117" spans="1:9" hidden="1" x14ac:dyDescent="0.3">
      <c r="A4117" s="24">
        <v>4115</v>
      </c>
      <c r="B4117" s="11" t="str">
        <f>IFERROR(INDEX({"JSNY-BJ0001-01";"JSNY-JS0022-01";"JSNY-JS0002-01"},MATCH(D4117,{"BJ_zhongyu";"JS_WX_liteer";"JS_CZ_wodefeng"},0)),"")</f>
        <v>JSNY-JS0002-01</v>
      </c>
      <c r="C4117" s="11" t="str">
        <f>IFERROR(INDEX({"北京中裕世纪大酒店";"江苏利特尔绿色包装股份有限公司";"常州市金坛沃德丰电子科技有限公司"},MATCH(D4117,{"BJ_zhongyu";"JS_WX_liteer";"JS_CZ_wodefeng"},0)),"")</f>
        <v>常州市金坛沃德丰电子科技有限公司</v>
      </c>
      <c r="D4117" s="11" t="str">
        <f>[1]动作!$G4116</f>
        <v>JS_CZ_wodefeng</v>
      </c>
      <c r="E4117" s="11" t="str">
        <f>[1]动作!$D4116</f>
        <v>分系统1BMS2SOC过低二级故障</v>
      </c>
      <c r="F4117" s="11" t="s">
        <v>177</v>
      </c>
      <c r="G4117" s="12">
        <f>[1]动作!$A4116+[1]动作!$B4116</f>
        <v>43210.839050925926</v>
      </c>
      <c r="H4117" s="12"/>
      <c r="I4117" s="11"/>
    </row>
    <row r="4118" spans="1:9" hidden="1" x14ac:dyDescent="0.3">
      <c r="A4118" s="24">
        <v>4116</v>
      </c>
      <c r="B4118" s="11" t="str">
        <f>IFERROR(INDEX({"JSNY-BJ0001-01";"JSNY-JS0022-01";"JSNY-JS0002-01"},MATCH(D4118,{"BJ_zhongyu";"JS_WX_liteer";"JS_CZ_wodefeng"},0)),"")</f>
        <v>JSNY-JS0002-01</v>
      </c>
      <c r="C4118" s="11" t="str">
        <f>IFERROR(INDEX({"北京中裕世纪大酒店";"江苏利特尔绿色包装股份有限公司";"常州市金坛沃德丰电子科技有限公司"},MATCH(D4118,{"BJ_zhongyu";"JS_WX_liteer";"JS_CZ_wodefeng"},0)),"")</f>
        <v>常州市金坛沃德丰电子科技有限公司</v>
      </c>
      <c r="D4118" s="11" t="str">
        <f>[1]动作!$G4117</f>
        <v>JS_CZ_wodefeng</v>
      </c>
      <c r="E4118" s="11" t="str">
        <f>[1]动作!$D4117</f>
        <v>电表故障</v>
      </c>
      <c r="F4118" s="11" t="s">
        <v>45</v>
      </c>
      <c r="G4118" s="12">
        <f>[1]动作!$A4117+[1]动作!$B4117</f>
        <v>43210.839328703703</v>
      </c>
      <c r="H4118" s="12"/>
      <c r="I4118" s="11"/>
    </row>
    <row r="4119" spans="1:9" hidden="1" x14ac:dyDescent="0.3">
      <c r="A4119" s="24">
        <v>4117</v>
      </c>
      <c r="B4119" s="11" t="str">
        <f>IFERROR(INDEX({"JSNY-BJ0001-01";"JSNY-JS0022-01";"JSNY-JS0002-01"},MATCH(D4119,{"BJ_zhongyu";"JS_WX_liteer";"JS_CZ_wodefeng"},0)),"")</f>
        <v>JSNY-JS0002-01</v>
      </c>
      <c r="C4119" s="11" t="str">
        <f>IFERROR(INDEX({"北京中裕世纪大酒店";"江苏利特尔绿色包装股份有限公司";"常州市金坛沃德丰电子科技有限公司"},MATCH(D4119,{"BJ_zhongyu";"JS_WX_liteer";"JS_CZ_wodefeng"},0)),"")</f>
        <v>常州市金坛沃德丰电子科技有限公司</v>
      </c>
      <c r="D4119" s="11" t="str">
        <f>[1]动作!$G4118</f>
        <v>JS_CZ_wodefeng</v>
      </c>
      <c r="E4119" s="11" t="str">
        <f>[1]动作!$D4118</f>
        <v>电表故障</v>
      </c>
      <c r="F4119" s="11" t="s">
        <v>45</v>
      </c>
      <c r="G4119" s="12">
        <f>[1]动作!$A4118+[1]动作!$B4118</f>
        <v>43210.839571759258</v>
      </c>
      <c r="H4119" s="12"/>
      <c r="I4119" s="11"/>
    </row>
    <row r="4120" spans="1:9" hidden="1" x14ac:dyDescent="0.3">
      <c r="A4120" s="24">
        <v>4118</v>
      </c>
      <c r="B4120" s="11" t="str">
        <f>IFERROR(INDEX({"JSNY-BJ0001-01";"JSNY-JS0022-01";"JSNY-JS0002-01"},MATCH(D4120,{"BJ_zhongyu";"JS_WX_liteer";"JS_CZ_wodefeng"},0)),"")</f>
        <v>JSNY-JS0002-01</v>
      </c>
      <c r="C4120" s="11" t="str">
        <f>IFERROR(INDEX({"北京中裕世纪大酒店";"江苏利特尔绿色包装股份有限公司";"常州市金坛沃德丰电子科技有限公司"},MATCH(D4120,{"BJ_zhongyu";"JS_WX_liteer";"JS_CZ_wodefeng"},0)),"")</f>
        <v>常州市金坛沃德丰电子科技有限公司</v>
      </c>
      <c r="D4120" s="11" t="str">
        <f>[1]动作!$G4119</f>
        <v>JS_CZ_wodefeng</v>
      </c>
      <c r="E4120" s="11" t="str">
        <f>[1]动作!$D4119</f>
        <v>分系统1BMS4SOC过低一级故障</v>
      </c>
      <c r="F4120" s="11" t="s">
        <v>177</v>
      </c>
      <c r="G4120" s="12">
        <f>[1]动作!$A4119+[1]动作!$B4119</f>
        <v>43210.839687500003</v>
      </c>
      <c r="H4120" s="12"/>
      <c r="I4120" s="11"/>
    </row>
    <row r="4121" spans="1:9" hidden="1" x14ac:dyDescent="0.3">
      <c r="A4121" s="24">
        <v>4119</v>
      </c>
      <c r="B4121" s="11" t="str">
        <f>IFERROR(INDEX({"JSNY-BJ0001-01";"JSNY-JS0022-01";"JSNY-JS0002-01"},MATCH(D4121,{"BJ_zhongyu";"JS_WX_liteer";"JS_CZ_wodefeng"},0)),"")</f>
        <v>JSNY-JS0002-01</v>
      </c>
      <c r="C4121" s="11" t="str">
        <f>IFERROR(INDEX({"北京中裕世纪大酒店";"江苏利特尔绿色包装股份有限公司";"常州市金坛沃德丰电子科技有限公司"},MATCH(D4121,{"BJ_zhongyu";"JS_WX_liteer";"JS_CZ_wodefeng"},0)),"")</f>
        <v>常州市金坛沃德丰电子科技有限公司</v>
      </c>
      <c r="D4121" s="11" t="str">
        <f>[1]动作!$G4120</f>
        <v>JS_CZ_wodefeng</v>
      </c>
      <c r="E4121" s="11" t="str">
        <f>[1]动作!$D4120</f>
        <v>分系统1BMS4SOC过低二级故障</v>
      </c>
      <c r="F4121" s="11" t="s">
        <v>177</v>
      </c>
      <c r="G4121" s="12">
        <f>[1]动作!$A4120+[1]动作!$B4120</f>
        <v>43210.839687500003</v>
      </c>
      <c r="H4121" s="12"/>
      <c r="I4121" s="11"/>
    </row>
    <row r="4122" spans="1:9" hidden="1" x14ac:dyDescent="0.3">
      <c r="A4122" s="24">
        <v>4120</v>
      </c>
      <c r="B4122" s="11" t="str">
        <f>IFERROR(INDEX({"JSNY-BJ0001-01";"JSNY-JS0022-01";"JSNY-JS0002-01"},MATCH(D4122,{"BJ_zhongyu";"JS_WX_liteer";"JS_CZ_wodefeng"},0)),"")</f>
        <v>JSNY-JS0002-01</v>
      </c>
      <c r="C4122" s="11" t="str">
        <f>IFERROR(INDEX({"北京中裕世纪大酒店";"江苏利特尔绿色包装股份有限公司";"常州市金坛沃德丰电子科技有限公司"},MATCH(D4122,{"BJ_zhongyu";"JS_WX_liteer";"JS_CZ_wodefeng"},0)),"")</f>
        <v>常州市金坛沃德丰电子科技有限公司</v>
      </c>
      <c r="D4122" s="11" t="str">
        <f>[1]动作!$G4121</f>
        <v>JS_CZ_wodefeng</v>
      </c>
      <c r="E4122" s="11" t="str">
        <f>[1]动作!$D4121</f>
        <v>电表故障</v>
      </c>
      <c r="F4122" s="11" t="s">
        <v>45</v>
      </c>
      <c r="G4122" s="12">
        <f>[1]动作!$A4121+[1]动作!$B4121</f>
        <v>43210.839687500003</v>
      </c>
      <c r="H4122" s="12"/>
      <c r="I4122" s="11"/>
    </row>
    <row r="4123" spans="1:9" hidden="1" x14ac:dyDescent="0.3">
      <c r="A4123" s="24">
        <v>4121</v>
      </c>
      <c r="B4123" s="11" t="str">
        <f>IFERROR(INDEX({"JSNY-BJ0001-01";"JSNY-JS0022-01";"JSNY-JS0002-01"},MATCH(D4123,{"BJ_zhongyu";"JS_WX_liteer";"JS_CZ_wodefeng"},0)),"")</f>
        <v>JSNY-JS0002-01</v>
      </c>
      <c r="C4123" s="11" t="str">
        <f>IFERROR(INDEX({"北京中裕世纪大酒店";"江苏利特尔绿色包装股份有限公司";"常州市金坛沃德丰电子科技有限公司"},MATCH(D4123,{"BJ_zhongyu";"JS_WX_liteer";"JS_CZ_wodefeng"},0)),"")</f>
        <v>常州市金坛沃德丰电子科技有限公司</v>
      </c>
      <c r="D4123" s="11" t="str">
        <f>[1]动作!$G4122</f>
        <v>JS_CZ_wodefeng</v>
      </c>
      <c r="E4123" s="11" t="str">
        <f>[1]动作!$D4122</f>
        <v>电表故障</v>
      </c>
      <c r="F4123" s="11" t="s">
        <v>45</v>
      </c>
      <c r="G4123" s="12">
        <f>[1]动作!$A4122+[1]动作!$B4122</f>
        <v>43210.839803240742</v>
      </c>
      <c r="H4123" s="12"/>
      <c r="I4123" s="11"/>
    </row>
    <row r="4124" spans="1:9" hidden="1" x14ac:dyDescent="0.3">
      <c r="A4124" s="24">
        <v>4122</v>
      </c>
      <c r="B4124" s="11" t="str">
        <f>IFERROR(INDEX({"JSNY-BJ0001-01";"JSNY-JS0022-01";"JSNY-JS0002-01"},MATCH(D4124,{"BJ_zhongyu";"JS_WX_liteer";"JS_CZ_wodefeng"},0)),"")</f>
        <v>JSNY-JS0002-01</v>
      </c>
      <c r="C4124" s="11" t="str">
        <f>IFERROR(INDEX({"北京中裕世纪大酒店";"江苏利特尔绿色包装股份有限公司";"常州市金坛沃德丰电子科技有限公司"},MATCH(D4124,{"BJ_zhongyu";"JS_WX_liteer";"JS_CZ_wodefeng"},0)),"")</f>
        <v>常州市金坛沃德丰电子科技有限公司</v>
      </c>
      <c r="D4124" s="11" t="str">
        <f>[1]动作!$G4123</f>
        <v>JS_CZ_wodefeng</v>
      </c>
      <c r="E4124" s="11" t="str">
        <f>[1]动作!$D4123</f>
        <v>分系统1BMS5SOC过低一级故障</v>
      </c>
      <c r="F4124" s="11" t="s">
        <v>177</v>
      </c>
      <c r="G4124" s="12">
        <f>[1]动作!$A4123+[1]动作!$B4123</f>
        <v>43210.840671296297</v>
      </c>
      <c r="H4124" s="12"/>
      <c r="I4124" s="11"/>
    </row>
    <row r="4125" spans="1:9" hidden="1" x14ac:dyDescent="0.3">
      <c r="A4125" s="24">
        <v>4123</v>
      </c>
      <c r="B4125" s="11" t="str">
        <f>IFERROR(INDEX({"JSNY-BJ0001-01";"JSNY-JS0022-01";"JSNY-JS0002-01"},MATCH(D4125,{"BJ_zhongyu";"JS_WX_liteer";"JS_CZ_wodefeng"},0)),"")</f>
        <v>JSNY-JS0002-01</v>
      </c>
      <c r="C4125" s="11" t="str">
        <f>IFERROR(INDEX({"北京中裕世纪大酒店";"江苏利特尔绿色包装股份有限公司";"常州市金坛沃德丰电子科技有限公司"},MATCH(D4125,{"BJ_zhongyu";"JS_WX_liteer";"JS_CZ_wodefeng"},0)),"")</f>
        <v>常州市金坛沃德丰电子科技有限公司</v>
      </c>
      <c r="D4125" s="11" t="str">
        <f>[1]动作!$G4124</f>
        <v>JS_CZ_wodefeng</v>
      </c>
      <c r="E4125" s="11" t="str">
        <f>[1]动作!$D4124</f>
        <v>分系统1BMS5SOC过低二级故障</v>
      </c>
      <c r="F4125" s="11" t="s">
        <v>177</v>
      </c>
      <c r="G4125" s="12">
        <f>[1]动作!$A4124+[1]动作!$B4124</f>
        <v>43210.840671296297</v>
      </c>
      <c r="H4125" s="12"/>
      <c r="I4125" s="11"/>
    </row>
    <row r="4126" spans="1:9" hidden="1" x14ac:dyDescent="0.3">
      <c r="A4126" s="24">
        <v>4124</v>
      </c>
      <c r="B4126" s="11" t="str">
        <f>IFERROR(INDEX({"JSNY-BJ0001-01";"JSNY-JS0022-01";"JSNY-JS0002-01"},MATCH(D4126,{"BJ_zhongyu";"JS_WX_liteer";"JS_CZ_wodefeng"},0)),"")</f>
        <v>JSNY-JS0002-01</v>
      </c>
      <c r="C4126" s="11" t="str">
        <f>IFERROR(INDEX({"北京中裕世纪大酒店";"江苏利特尔绿色包装股份有限公司";"常州市金坛沃德丰电子科技有限公司"},MATCH(D4126,{"BJ_zhongyu";"JS_WX_liteer";"JS_CZ_wodefeng"},0)),"")</f>
        <v>常州市金坛沃德丰电子科技有限公司</v>
      </c>
      <c r="D4126" s="11" t="str">
        <f>[1]动作!$G4125</f>
        <v>JS_CZ_wodefeng</v>
      </c>
      <c r="E4126" s="11" t="str">
        <f>[1]动作!$D4125</f>
        <v>电表故障</v>
      </c>
      <c r="F4126" s="11" t="s">
        <v>45</v>
      </c>
      <c r="G4126" s="12">
        <f>[1]动作!$A4125+[1]动作!$B4125</f>
        <v>43210.842175925929</v>
      </c>
      <c r="H4126" s="12"/>
      <c r="I4126" s="11"/>
    </row>
    <row r="4127" spans="1:9" hidden="1" x14ac:dyDescent="0.3">
      <c r="A4127" s="24">
        <v>4125</v>
      </c>
      <c r="B4127" s="11" t="str">
        <f>IFERROR(INDEX({"JSNY-BJ0001-01";"JSNY-JS0022-01";"JSNY-JS0002-01"},MATCH(D4127,{"BJ_zhongyu";"JS_WX_liteer";"JS_CZ_wodefeng"},0)),"")</f>
        <v>JSNY-JS0002-01</v>
      </c>
      <c r="C4127" s="11" t="str">
        <f>IFERROR(INDEX({"北京中裕世纪大酒店";"江苏利特尔绿色包装股份有限公司";"常州市金坛沃德丰电子科技有限公司"},MATCH(D4127,{"BJ_zhongyu";"JS_WX_liteer";"JS_CZ_wodefeng"},0)),"")</f>
        <v>常州市金坛沃德丰电子科技有限公司</v>
      </c>
      <c r="D4127" s="11" t="str">
        <f>[1]动作!$G4126</f>
        <v>JS_CZ_wodefeng</v>
      </c>
      <c r="E4127" s="11" t="str">
        <f>[1]动作!$D4126</f>
        <v>分系统1BMS1总电压过低一级故障</v>
      </c>
      <c r="F4127" s="11" t="s">
        <v>177</v>
      </c>
      <c r="G4127" s="12">
        <f>[1]动作!$A4126+[1]动作!$B4126</f>
        <v>43210.843969907408</v>
      </c>
      <c r="H4127" s="12"/>
      <c r="I4127" s="11"/>
    </row>
    <row r="4128" spans="1:9" hidden="1" x14ac:dyDescent="0.3">
      <c r="A4128" s="24">
        <v>4126</v>
      </c>
      <c r="B4128" s="11" t="str">
        <f>IFERROR(INDEX({"JSNY-BJ0001-01";"JSNY-JS0022-01";"JSNY-JS0002-01"},MATCH(D4128,{"BJ_zhongyu";"JS_WX_liteer";"JS_CZ_wodefeng"},0)),"")</f>
        <v>JSNY-JS0002-01</v>
      </c>
      <c r="C4128" s="11" t="str">
        <f>IFERROR(INDEX({"北京中裕世纪大酒店";"江苏利特尔绿色包装股份有限公司";"常州市金坛沃德丰电子科技有限公司"},MATCH(D4128,{"BJ_zhongyu";"JS_WX_liteer";"JS_CZ_wodefeng"},0)),"")</f>
        <v>常州市金坛沃德丰电子科技有限公司</v>
      </c>
      <c r="D4128" s="11" t="str">
        <f>[1]动作!$G4127</f>
        <v>JS_CZ_wodefeng</v>
      </c>
      <c r="E4128" s="11" t="str">
        <f>[1]动作!$D4127</f>
        <v>分系统1BMS1总电压过低二级故障</v>
      </c>
      <c r="F4128" s="11" t="s">
        <v>177</v>
      </c>
      <c r="G4128" s="12">
        <f>[1]动作!$A4127+[1]动作!$B4127</f>
        <v>43210.843969907408</v>
      </c>
      <c r="H4128" s="12"/>
      <c r="I4128" s="11"/>
    </row>
    <row r="4129" spans="1:9" hidden="1" x14ac:dyDescent="0.3">
      <c r="A4129" s="24">
        <v>4127</v>
      </c>
      <c r="B4129" s="11" t="str">
        <f>IFERROR(INDEX({"JSNY-BJ0001-01";"JSNY-JS0022-01";"JSNY-JS0002-01"},MATCH(D4129,{"BJ_zhongyu";"JS_WX_liteer";"JS_CZ_wodefeng"},0)),"")</f>
        <v>JSNY-JS0002-01</v>
      </c>
      <c r="C4129" s="11" t="str">
        <f>IFERROR(INDEX({"北京中裕世纪大酒店";"江苏利特尔绿色包装股份有限公司";"常州市金坛沃德丰电子科技有限公司"},MATCH(D4129,{"BJ_zhongyu";"JS_WX_liteer";"JS_CZ_wodefeng"},0)),"")</f>
        <v>常州市金坛沃德丰电子科技有限公司</v>
      </c>
      <c r="D4129" s="11" t="str">
        <f>[1]动作!$G4128</f>
        <v>JS_CZ_wodefeng</v>
      </c>
      <c r="E4129" s="11" t="str">
        <f>[1]动作!$D4128</f>
        <v>分系统1BMS3总电压过低一级故障</v>
      </c>
      <c r="F4129" s="11" t="s">
        <v>177</v>
      </c>
      <c r="G4129" s="12">
        <f>[1]动作!$A4128+[1]动作!$B4128</f>
        <v>43210.844317129631</v>
      </c>
      <c r="H4129" s="12"/>
      <c r="I4129" s="11"/>
    </row>
    <row r="4130" spans="1:9" hidden="1" x14ac:dyDescent="0.3">
      <c r="A4130" s="24">
        <v>4128</v>
      </c>
      <c r="B4130" s="11" t="str">
        <f>IFERROR(INDEX({"JSNY-BJ0001-01";"JSNY-JS0022-01";"JSNY-JS0002-01"},MATCH(D4130,{"BJ_zhongyu";"JS_WX_liteer";"JS_CZ_wodefeng"},0)),"")</f>
        <v>JSNY-JS0002-01</v>
      </c>
      <c r="C4130" s="11" t="str">
        <f>IFERROR(INDEX({"北京中裕世纪大酒店";"江苏利特尔绿色包装股份有限公司";"常州市金坛沃德丰电子科技有限公司"},MATCH(D4130,{"BJ_zhongyu";"JS_WX_liteer";"JS_CZ_wodefeng"},0)),"")</f>
        <v>常州市金坛沃德丰电子科技有限公司</v>
      </c>
      <c r="D4130" s="11" t="str">
        <f>[1]动作!$G4129</f>
        <v>JS_CZ_wodefeng</v>
      </c>
      <c r="E4130" s="11" t="str">
        <f>[1]动作!$D4129</f>
        <v>分系统1BMS3总电压过低二级故障</v>
      </c>
      <c r="F4130" s="11" t="s">
        <v>177</v>
      </c>
      <c r="G4130" s="12">
        <f>[1]动作!$A4129+[1]动作!$B4129</f>
        <v>43210.844317129631</v>
      </c>
      <c r="H4130" s="12"/>
      <c r="I4130" s="11"/>
    </row>
    <row r="4131" spans="1:9" hidden="1" x14ac:dyDescent="0.3">
      <c r="A4131" s="24">
        <v>4129</v>
      </c>
      <c r="B4131" s="11" t="str">
        <f>IFERROR(INDEX({"JSNY-BJ0001-01";"JSNY-JS0022-01";"JSNY-JS0002-01"},MATCH(D4131,{"BJ_zhongyu";"JS_WX_liteer";"JS_CZ_wodefeng"},0)),"")</f>
        <v>JSNY-JS0002-01</v>
      </c>
      <c r="C4131" s="11" t="str">
        <f>IFERROR(INDEX({"北京中裕世纪大酒店";"江苏利特尔绿色包装股份有限公司";"常州市金坛沃德丰电子科技有限公司"},MATCH(D4131,{"BJ_zhongyu";"JS_WX_liteer";"JS_CZ_wodefeng"},0)),"")</f>
        <v>常州市金坛沃德丰电子科技有限公司</v>
      </c>
      <c r="D4131" s="11" t="str">
        <f>[1]动作!$G4130</f>
        <v>JS_CZ_wodefeng</v>
      </c>
      <c r="E4131" s="11" t="str">
        <f>[1]动作!$D4130</f>
        <v>分系统1BMS6总电压过低一级故障</v>
      </c>
      <c r="F4131" s="11" t="s">
        <v>177</v>
      </c>
      <c r="G4131" s="12">
        <f>[1]动作!$A4130+[1]动作!$B4130</f>
        <v>43210.844780092593</v>
      </c>
      <c r="H4131" s="12"/>
      <c r="I4131" s="11"/>
    </row>
    <row r="4132" spans="1:9" hidden="1" x14ac:dyDescent="0.3">
      <c r="A4132" s="24">
        <v>4130</v>
      </c>
      <c r="B4132" s="11" t="str">
        <f>IFERROR(INDEX({"JSNY-BJ0001-01";"JSNY-JS0022-01";"JSNY-JS0002-01"},MATCH(D4132,{"BJ_zhongyu";"JS_WX_liteer";"JS_CZ_wodefeng"},0)),"")</f>
        <v>JSNY-JS0002-01</v>
      </c>
      <c r="C4132" s="11" t="str">
        <f>IFERROR(INDEX({"北京中裕世纪大酒店";"江苏利特尔绿色包装股份有限公司";"常州市金坛沃德丰电子科技有限公司"},MATCH(D4132,{"BJ_zhongyu";"JS_WX_liteer";"JS_CZ_wodefeng"},0)),"")</f>
        <v>常州市金坛沃德丰电子科技有限公司</v>
      </c>
      <c r="D4132" s="11" t="str">
        <f>[1]动作!$G4131</f>
        <v>JS_CZ_wodefeng</v>
      </c>
      <c r="E4132" s="11" t="str">
        <f>[1]动作!$D4131</f>
        <v>分系统1BMS6总电压过低二级故障</v>
      </c>
      <c r="F4132" s="11" t="s">
        <v>177</v>
      </c>
      <c r="G4132" s="12">
        <f>[1]动作!$A4131+[1]动作!$B4131</f>
        <v>43210.844780092593</v>
      </c>
      <c r="H4132" s="12"/>
      <c r="I4132" s="11"/>
    </row>
    <row r="4133" spans="1:9" hidden="1" x14ac:dyDescent="0.3">
      <c r="A4133" s="24">
        <v>4131</v>
      </c>
      <c r="B4133" s="11" t="str">
        <f>IFERROR(INDEX({"JSNY-BJ0001-01";"JSNY-JS0022-01";"JSNY-JS0002-01"},MATCH(D4133,{"BJ_zhongyu";"JS_WX_liteer";"JS_CZ_wodefeng"},0)),"")</f>
        <v>JSNY-JS0002-01</v>
      </c>
      <c r="C4133" s="11" t="str">
        <f>IFERROR(INDEX({"北京中裕世纪大酒店";"江苏利特尔绿色包装股份有限公司";"常州市金坛沃德丰电子科技有限公司"},MATCH(D4133,{"BJ_zhongyu";"JS_WX_liteer";"JS_CZ_wodefeng"},0)),"")</f>
        <v>常州市金坛沃德丰电子科技有限公司</v>
      </c>
      <c r="D4133" s="11" t="str">
        <f>[1]动作!$G4132</f>
        <v>JS_CZ_wodefeng</v>
      </c>
      <c r="E4133" s="11" t="str">
        <f>[1]动作!$D4132</f>
        <v>电表故障</v>
      </c>
      <c r="F4133" s="11" t="s">
        <v>45</v>
      </c>
      <c r="G4133" s="12">
        <f>[1]动作!$A4132+[1]动作!$B4132</f>
        <v>43210.844837962963</v>
      </c>
      <c r="H4133" s="12"/>
      <c r="I4133" s="11"/>
    </row>
    <row r="4134" spans="1:9" hidden="1" x14ac:dyDescent="0.3">
      <c r="A4134" s="24">
        <v>4132</v>
      </c>
      <c r="B4134" s="11" t="str">
        <f>IFERROR(INDEX({"JSNY-BJ0001-01";"JSNY-JS0022-01";"JSNY-JS0002-01"},MATCH(D4134,{"BJ_zhongyu";"JS_WX_liteer";"JS_CZ_wodefeng"},0)),"")</f>
        <v>JSNY-JS0002-01</v>
      </c>
      <c r="C4134" s="11" t="str">
        <f>IFERROR(INDEX({"北京中裕世纪大酒店";"江苏利特尔绿色包装股份有限公司";"常州市金坛沃德丰电子科技有限公司"},MATCH(D4134,{"BJ_zhongyu";"JS_WX_liteer";"JS_CZ_wodefeng"},0)),"")</f>
        <v>常州市金坛沃德丰电子科技有限公司</v>
      </c>
      <c r="D4134" s="11" t="str">
        <f>[1]动作!$G4133</f>
        <v>JS_CZ_wodefeng</v>
      </c>
      <c r="E4134" s="11" t="str">
        <f>[1]动作!$D4133</f>
        <v>分系统1BMS2总电压过低一级故障</v>
      </c>
      <c r="F4134" s="11" t="s">
        <v>177</v>
      </c>
      <c r="G4134" s="12">
        <f>[1]动作!$A4133+[1]动作!$B4133</f>
        <v>43210.845127314817</v>
      </c>
      <c r="H4134" s="12"/>
      <c r="I4134" s="11"/>
    </row>
    <row r="4135" spans="1:9" hidden="1" x14ac:dyDescent="0.3">
      <c r="A4135" s="24">
        <v>4133</v>
      </c>
      <c r="B4135" s="11" t="str">
        <f>IFERROR(INDEX({"JSNY-BJ0001-01";"JSNY-JS0022-01";"JSNY-JS0002-01"},MATCH(D4135,{"BJ_zhongyu";"JS_WX_liteer";"JS_CZ_wodefeng"},0)),"")</f>
        <v>JSNY-JS0002-01</v>
      </c>
      <c r="C4135" s="11" t="str">
        <f>IFERROR(INDEX({"北京中裕世纪大酒店";"江苏利特尔绿色包装股份有限公司";"常州市金坛沃德丰电子科技有限公司"},MATCH(D4135,{"BJ_zhongyu";"JS_WX_liteer";"JS_CZ_wodefeng"},0)),"")</f>
        <v>常州市金坛沃德丰电子科技有限公司</v>
      </c>
      <c r="D4135" s="11" t="str">
        <f>[1]动作!$G4134</f>
        <v>JS_CZ_wodefeng</v>
      </c>
      <c r="E4135" s="11" t="str">
        <f>[1]动作!$D4134</f>
        <v>分系统1BMS2总电压过低二级故障</v>
      </c>
      <c r="F4135" s="11" t="s">
        <v>177</v>
      </c>
      <c r="G4135" s="12">
        <f>[1]动作!$A4134+[1]动作!$B4134</f>
        <v>43210.845127314817</v>
      </c>
      <c r="H4135" s="12"/>
      <c r="I4135" s="11"/>
    </row>
    <row r="4136" spans="1:9" hidden="1" x14ac:dyDescent="0.3">
      <c r="A4136" s="24">
        <v>4134</v>
      </c>
      <c r="B4136" s="11" t="str">
        <f>IFERROR(INDEX({"JSNY-BJ0001-01";"JSNY-JS0022-01";"JSNY-JS0002-01"},MATCH(D4136,{"BJ_zhongyu";"JS_WX_liteer";"JS_CZ_wodefeng"},0)),"")</f>
        <v>JSNY-JS0002-01</v>
      </c>
      <c r="C4136" s="11" t="str">
        <f>IFERROR(INDEX({"北京中裕世纪大酒店";"江苏利特尔绿色包装股份有限公司";"常州市金坛沃德丰电子科技有限公司"},MATCH(D4136,{"BJ_zhongyu";"JS_WX_liteer";"JS_CZ_wodefeng"},0)),"")</f>
        <v>常州市金坛沃德丰电子科技有限公司</v>
      </c>
      <c r="D4136" s="11" t="str">
        <f>[1]动作!$G4135</f>
        <v>JS_CZ_wodefeng</v>
      </c>
      <c r="E4136" s="11" t="str">
        <f>[1]动作!$D4135</f>
        <v>分系统1BMS5总电压过低一级故障</v>
      </c>
      <c r="F4136" s="11" t="s">
        <v>177</v>
      </c>
      <c r="G4136" s="12">
        <f>[1]动作!$A4135+[1]动作!$B4135</f>
        <v>43210.845127314817</v>
      </c>
      <c r="H4136" s="12"/>
      <c r="I4136" s="11"/>
    </row>
    <row r="4137" spans="1:9" hidden="1" x14ac:dyDescent="0.3">
      <c r="A4137" s="24">
        <v>4135</v>
      </c>
      <c r="B4137" s="11" t="str">
        <f>IFERROR(INDEX({"JSNY-BJ0001-01";"JSNY-JS0022-01";"JSNY-JS0002-01"},MATCH(D4137,{"BJ_zhongyu";"JS_WX_liteer";"JS_CZ_wodefeng"},0)),"")</f>
        <v>JSNY-JS0002-01</v>
      </c>
      <c r="C4137" s="11" t="str">
        <f>IFERROR(INDEX({"北京中裕世纪大酒店";"江苏利特尔绿色包装股份有限公司";"常州市金坛沃德丰电子科技有限公司"},MATCH(D4137,{"BJ_zhongyu";"JS_WX_liteer";"JS_CZ_wodefeng"},0)),"")</f>
        <v>常州市金坛沃德丰电子科技有限公司</v>
      </c>
      <c r="D4137" s="11" t="str">
        <f>[1]动作!$G4136</f>
        <v>JS_CZ_wodefeng</v>
      </c>
      <c r="E4137" s="11" t="str">
        <f>[1]动作!$D4136</f>
        <v>分系统1BMS5总电压过低二级故障</v>
      </c>
      <c r="F4137" s="11" t="s">
        <v>177</v>
      </c>
      <c r="G4137" s="12">
        <f>[1]动作!$A4136+[1]动作!$B4136</f>
        <v>43210.845127314817</v>
      </c>
      <c r="H4137" s="12"/>
      <c r="I4137" s="11"/>
    </row>
    <row r="4138" spans="1:9" hidden="1" x14ac:dyDescent="0.3">
      <c r="A4138" s="24">
        <v>4136</v>
      </c>
      <c r="B4138" s="11" t="str">
        <f>IFERROR(INDEX({"JSNY-BJ0001-01";"JSNY-JS0022-01";"JSNY-JS0002-01"},MATCH(D4138,{"BJ_zhongyu";"JS_WX_liteer";"JS_CZ_wodefeng"},0)),"")</f>
        <v>JSNY-JS0002-01</v>
      </c>
      <c r="C4138" s="11" t="str">
        <f>IFERROR(INDEX({"北京中裕世纪大酒店";"江苏利特尔绿色包装股份有限公司";"常州市金坛沃德丰电子科技有限公司"},MATCH(D4138,{"BJ_zhongyu";"JS_WX_liteer";"JS_CZ_wodefeng"},0)),"")</f>
        <v>常州市金坛沃德丰电子科技有限公司</v>
      </c>
      <c r="D4138" s="11" t="str">
        <f>[1]动作!$G4137</f>
        <v>JS_CZ_wodefeng</v>
      </c>
      <c r="E4138" s="11" t="str">
        <f>[1]动作!$D4137</f>
        <v>分系统1BMS4总电压过低一级故障</v>
      </c>
      <c r="F4138" s="11" t="s">
        <v>177</v>
      </c>
      <c r="G4138" s="12">
        <f>[1]动作!$A4137+[1]动作!$B4137</f>
        <v>43210.845243055555</v>
      </c>
      <c r="H4138" s="12"/>
      <c r="I4138" s="11"/>
    </row>
    <row r="4139" spans="1:9" hidden="1" x14ac:dyDescent="0.3">
      <c r="A4139" s="24">
        <v>4137</v>
      </c>
      <c r="B4139" s="11" t="str">
        <f>IFERROR(INDEX({"JSNY-BJ0001-01";"JSNY-JS0022-01";"JSNY-JS0002-01"},MATCH(D4139,{"BJ_zhongyu";"JS_WX_liteer";"JS_CZ_wodefeng"},0)),"")</f>
        <v>JSNY-JS0002-01</v>
      </c>
      <c r="C4139" s="11" t="str">
        <f>IFERROR(INDEX({"北京中裕世纪大酒店";"江苏利特尔绿色包装股份有限公司";"常州市金坛沃德丰电子科技有限公司"},MATCH(D4139,{"BJ_zhongyu";"JS_WX_liteer";"JS_CZ_wodefeng"},0)),"")</f>
        <v>常州市金坛沃德丰电子科技有限公司</v>
      </c>
      <c r="D4139" s="11" t="str">
        <f>[1]动作!$G4138</f>
        <v>JS_CZ_wodefeng</v>
      </c>
      <c r="E4139" s="11" t="str">
        <f>[1]动作!$D4138</f>
        <v>分系统1BMS4总电压过低二级故障</v>
      </c>
      <c r="F4139" s="11" t="s">
        <v>177</v>
      </c>
      <c r="G4139" s="12">
        <f>[1]动作!$A4138+[1]动作!$B4138</f>
        <v>43210.845243055555</v>
      </c>
      <c r="H4139" s="12"/>
      <c r="I4139" s="11"/>
    </row>
    <row r="4140" spans="1:9" hidden="1" x14ac:dyDescent="0.3">
      <c r="A4140" s="24">
        <v>4138</v>
      </c>
      <c r="B4140" s="11" t="str">
        <f>IFERROR(INDEX({"JSNY-BJ0001-01";"JSNY-JS0022-01";"JSNY-JS0002-01"},MATCH(D4140,{"BJ_zhongyu";"JS_WX_liteer";"JS_CZ_wodefeng"},0)),"")</f>
        <v>JSNY-JS0002-01</v>
      </c>
      <c r="C4140" s="11" t="str">
        <f>IFERROR(INDEX({"北京中裕世纪大酒店";"江苏利特尔绿色包装股份有限公司";"常州市金坛沃德丰电子科技有限公司"},MATCH(D4140,{"BJ_zhongyu";"JS_WX_liteer";"JS_CZ_wodefeng"},0)),"")</f>
        <v>常州市金坛沃德丰电子科技有限公司</v>
      </c>
      <c r="D4140" s="11" t="str">
        <f>[1]动作!$G4139</f>
        <v>JS_CZ_wodefeng</v>
      </c>
      <c r="E4140" s="11" t="str">
        <f>[1]动作!$D4139</f>
        <v>电表故障</v>
      </c>
      <c r="F4140" s="11" t="s">
        <v>45</v>
      </c>
      <c r="G4140" s="12">
        <f>[1]动作!$A4139+[1]动作!$B4139</f>
        <v>43210.847094907411</v>
      </c>
      <c r="H4140" s="12"/>
      <c r="I4140" s="11"/>
    </row>
    <row r="4141" spans="1:9" hidden="1" x14ac:dyDescent="0.3">
      <c r="A4141" s="24">
        <v>4139</v>
      </c>
      <c r="B4141" s="11" t="str">
        <f>IFERROR(INDEX({"JSNY-BJ0001-01";"JSNY-JS0022-01";"JSNY-JS0002-01"},MATCH(D4141,{"BJ_zhongyu";"JS_WX_liteer";"JS_CZ_wodefeng"},0)),"")</f>
        <v>JSNY-JS0002-01</v>
      </c>
      <c r="C4141" s="11" t="str">
        <f>IFERROR(INDEX({"北京中裕世纪大酒店";"江苏利特尔绿色包装股份有限公司";"常州市金坛沃德丰电子科技有限公司"},MATCH(D4141,{"BJ_zhongyu";"JS_WX_liteer";"JS_CZ_wodefeng"},0)),"")</f>
        <v>常州市金坛沃德丰电子科技有限公司</v>
      </c>
      <c r="D4141" s="11" t="str">
        <f>[1]动作!$G4140</f>
        <v>JS_CZ_wodefeng</v>
      </c>
      <c r="E4141" s="11" t="str">
        <f>[1]动作!$D4140</f>
        <v>电表故障</v>
      </c>
      <c r="F4141" s="11" t="s">
        <v>45</v>
      </c>
      <c r="G4141" s="12">
        <f>[1]动作!$A4140+[1]动作!$B4140</f>
        <v>43210.849641203706</v>
      </c>
      <c r="H4141" s="12"/>
      <c r="I4141" s="11"/>
    </row>
    <row r="4142" spans="1:9" hidden="1" x14ac:dyDescent="0.3">
      <c r="A4142" s="24">
        <v>4140</v>
      </c>
      <c r="B4142" s="11" t="str">
        <f>IFERROR(INDEX({"JSNY-BJ0001-01";"JSNY-JS0022-01";"JSNY-JS0002-01"},MATCH(D4142,{"BJ_zhongyu";"JS_WX_liteer";"JS_CZ_wodefeng"},0)),"")</f>
        <v>JSNY-JS0002-01</v>
      </c>
      <c r="C4142" s="11" t="str">
        <f>IFERROR(INDEX({"北京中裕世纪大酒店";"江苏利特尔绿色包装股份有限公司";"常州市金坛沃德丰电子科技有限公司"},MATCH(D4142,{"BJ_zhongyu";"JS_WX_liteer";"JS_CZ_wodefeng"},0)),"")</f>
        <v>常州市金坛沃德丰电子科技有限公司</v>
      </c>
      <c r="D4142" s="11" t="str">
        <f>[1]动作!$G4141</f>
        <v>JS_CZ_wodefeng</v>
      </c>
      <c r="E4142" s="11" t="str">
        <f>[1]动作!$D4141</f>
        <v>电表故障</v>
      </c>
      <c r="F4142" s="11" t="s">
        <v>45</v>
      </c>
      <c r="G4142" s="12">
        <f>[1]动作!$A4141+[1]动作!$B4141</f>
        <v>43210.849814814814</v>
      </c>
      <c r="H4142" s="12"/>
      <c r="I4142" s="11"/>
    </row>
    <row r="4143" spans="1:9" hidden="1" x14ac:dyDescent="0.3">
      <c r="A4143" s="24">
        <v>4141</v>
      </c>
      <c r="B4143" s="11" t="str">
        <f>IFERROR(INDEX({"JSNY-BJ0001-01";"JSNY-JS0022-01";"JSNY-JS0002-01"},MATCH(D4143,{"BJ_zhongyu";"JS_WX_liteer";"JS_CZ_wodefeng"},0)),"")</f>
        <v>JSNY-JS0002-01</v>
      </c>
      <c r="C4143" s="11" t="str">
        <f>IFERROR(INDEX({"北京中裕世纪大酒店";"江苏利特尔绿色包装股份有限公司";"常州市金坛沃德丰电子科技有限公司"},MATCH(D4143,{"BJ_zhongyu";"JS_WX_liteer";"JS_CZ_wodefeng"},0)),"")</f>
        <v>常州市金坛沃德丰电子科技有限公司</v>
      </c>
      <c r="D4143" s="11" t="str">
        <f>[1]动作!$G4142</f>
        <v>JS_CZ_wodefeng</v>
      </c>
      <c r="E4143" s="11" t="str">
        <f>[1]动作!$D4142</f>
        <v>分系统1BMS2单体电压过低一级故障</v>
      </c>
      <c r="F4143" s="11" t="s">
        <v>177</v>
      </c>
      <c r="G4143" s="12">
        <f>[1]动作!$A4142+[1]动作!$B4142</f>
        <v>43210.850115740737</v>
      </c>
      <c r="H4143" s="12"/>
      <c r="I4143" s="11"/>
    </row>
    <row r="4144" spans="1:9" hidden="1" x14ac:dyDescent="0.3">
      <c r="A4144" s="24">
        <v>4142</v>
      </c>
      <c r="B4144" s="11" t="str">
        <f>IFERROR(INDEX({"JSNY-BJ0001-01";"JSNY-JS0022-01";"JSNY-JS0002-01"},MATCH(D4144,{"BJ_zhongyu";"JS_WX_liteer";"JS_CZ_wodefeng"},0)),"")</f>
        <v>JSNY-JS0002-01</v>
      </c>
      <c r="C4144" s="11" t="str">
        <f>IFERROR(INDEX({"北京中裕世纪大酒店";"江苏利特尔绿色包装股份有限公司";"常州市金坛沃德丰电子科技有限公司"},MATCH(D4144,{"BJ_zhongyu";"JS_WX_liteer";"JS_CZ_wodefeng"},0)),"")</f>
        <v>常州市金坛沃德丰电子科技有限公司</v>
      </c>
      <c r="D4144" s="11" t="str">
        <f>[1]动作!$G4143</f>
        <v>JS_CZ_wodefeng</v>
      </c>
      <c r="E4144" s="11" t="str">
        <f>[1]动作!$D4143</f>
        <v>分系统1BMS2单体电压过低二级故障</v>
      </c>
      <c r="F4144" s="11" t="s">
        <v>177</v>
      </c>
      <c r="G4144" s="12">
        <f>[1]动作!$A4143+[1]动作!$B4143</f>
        <v>43210.850115740737</v>
      </c>
      <c r="H4144" s="12"/>
      <c r="I4144" s="11"/>
    </row>
    <row r="4145" spans="1:9" hidden="1" x14ac:dyDescent="0.3">
      <c r="A4145" s="24">
        <v>4143</v>
      </c>
      <c r="B4145" s="11" t="str">
        <f>IFERROR(INDEX({"JSNY-BJ0001-01";"JSNY-JS0022-01";"JSNY-JS0002-01"},MATCH(D4145,{"BJ_zhongyu";"JS_WX_liteer";"JS_CZ_wodefeng"},0)),"")</f>
        <v>JSNY-JS0002-01</v>
      </c>
      <c r="C4145" s="11" t="str">
        <f>IFERROR(INDEX({"北京中裕世纪大酒店";"江苏利特尔绿色包装股份有限公司";"常州市金坛沃德丰电子科技有限公司"},MATCH(D4145,{"BJ_zhongyu";"JS_WX_liteer";"JS_CZ_wodefeng"},0)),"")</f>
        <v>常州市金坛沃德丰电子科技有限公司</v>
      </c>
      <c r="D4145" s="11" t="str">
        <f>[1]动作!$G4144</f>
        <v>JS_CZ_wodefeng</v>
      </c>
      <c r="E4145" s="11" t="str">
        <f>[1]动作!$D4144</f>
        <v>分系统1BMS1单体电压过低一级故障</v>
      </c>
      <c r="F4145" s="11" t="s">
        <v>177</v>
      </c>
      <c r="G4145" s="12">
        <f>[1]动作!$A4144+[1]动作!$B4144</f>
        <v>43210.851851851854</v>
      </c>
      <c r="H4145" s="12"/>
      <c r="I4145" s="11"/>
    </row>
    <row r="4146" spans="1:9" hidden="1" x14ac:dyDescent="0.3">
      <c r="A4146" s="24">
        <v>4144</v>
      </c>
      <c r="B4146" s="11" t="str">
        <f>IFERROR(INDEX({"JSNY-BJ0001-01";"JSNY-JS0022-01";"JSNY-JS0002-01"},MATCH(D4146,{"BJ_zhongyu";"JS_WX_liteer";"JS_CZ_wodefeng"},0)),"")</f>
        <v>JSNY-JS0002-01</v>
      </c>
      <c r="C4146" s="11" t="str">
        <f>IFERROR(INDEX({"北京中裕世纪大酒店";"江苏利特尔绿色包装股份有限公司";"常州市金坛沃德丰电子科技有限公司"},MATCH(D4146,{"BJ_zhongyu";"JS_WX_liteer";"JS_CZ_wodefeng"},0)),"")</f>
        <v>常州市金坛沃德丰电子科技有限公司</v>
      </c>
      <c r="D4146" s="11" t="str">
        <f>[1]动作!$G4145</f>
        <v>JS_CZ_wodefeng</v>
      </c>
      <c r="E4146" s="11" t="str">
        <f>[1]动作!$D4145</f>
        <v>分系统1BMS1单体电压过低二级故障</v>
      </c>
      <c r="F4146" s="11" t="s">
        <v>177</v>
      </c>
      <c r="G4146" s="12">
        <f>[1]动作!$A4145+[1]动作!$B4145</f>
        <v>43210.851851851854</v>
      </c>
      <c r="H4146" s="12"/>
      <c r="I4146" s="11"/>
    </row>
    <row r="4147" spans="1:9" hidden="1" x14ac:dyDescent="0.3">
      <c r="A4147" s="24">
        <v>4145</v>
      </c>
      <c r="B4147" s="11" t="str">
        <f>IFERROR(INDEX({"JSNY-BJ0001-01";"JSNY-JS0022-01";"JSNY-JS0002-01"},MATCH(D4147,{"BJ_zhongyu";"JS_WX_liteer";"JS_CZ_wodefeng"},0)),"")</f>
        <v>JSNY-JS0002-01</v>
      </c>
      <c r="C4147" s="11" t="str">
        <f>IFERROR(INDEX({"北京中裕世纪大酒店";"江苏利特尔绿色包装股份有限公司";"常州市金坛沃德丰电子科技有限公司"},MATCH(D4147,{"BJ_zhongyu";"JS_WX_liteer";"JS_CZ_wodefeng"},0)),"")</f>
        <v>常州市金坛沃德丰电子科技有限公司</v>
      </c>
      <c r="D4147" s="11" t="str">
        <f>[1]动作!$G4146</f>
        <v>JS_CZ_wodefeng</v>
      </c>
      <c r="E4147" s="11" t="str">
        <f>[1]动作!$D4146</f>
        <v>分系统1BMS3单体电压过低一级故障</v>
      </c>
      <c r="F4147" s="11" t="s">
        <v>177</v>
      </c>
      <c r="G4147" s="12">
        <f>[1]动作!$A4146+[1]动作!$B4146</f>
        <v>43210.852314814816</v>
      </c>
      <c r="H4147" s="12"/>
      <c r="I4147" s="11"/>
    </row>
    <row r="4148" spans="1:9" hidden="1" x14ac:dyDescent="0.3">
      <c r="A4148" s="24">
        <v>4146</v>
      </c>
      <c r="B4148" s="11" t="str">
        <f>IFERROR(INDEX({"JSNY-BJ0001-01";"JSNY-JS0022-01";"JSNY-JS0002-01"},MATCH(D4148,{"BJ_zhongyu";"JS_WX_liteer";"JS_CZ_wodefeng"},0)),"")</f>
        <v>JSNY-JS0002-01</v>
      </c>
      <c r="C4148" s="11" t="str">
        <f>IFERROR(INDEX({"北京中裕世纪大酒店";"江苏利特尔绿色包装股份有限公司";"常州市金坛沃德丰电子科技有限公司"},MATCH(D4148,{"BJ_zhongyu";"JS_WX_liteer";"JS_CZ_wodefeng"},0)),"")</f>
        <v>常州市金坛沃德丰电子科技有限公司</v>
      </c>
      <c r="D4148" s="11" t="str">
        <f>[1]动作!$G4147</f>
        <v>JS_CZ_wodefeng</v>
      </c>
      <c r="E4148" s="11" t="str">
        <f>[1]动作!$D4147</f>
        <v>分系统1BMS3单体电压过低二级故障</v>
      </c>
      <c r="F4148" s="11" t="s">
        <v>177</v>
      </c>
      <c r="G4148" s="12">
        <f>[1]动作!$A4147+[1]动作!$B4147</f>
        <v>43210.852314814816</v>
      </c>
      <c r="H4148" s="12"/>
      <c r="I4148" s="11"/>
    </row>
    <row r="4149" spans="1:9" hidden="1" x14ac:dyDescent="0.3">
      <c r="A4149" s="24">
        <v>4147</v>
      </c>
      <c r="B4149" s="11" t="str">
        <f>IFERROR(INDEX({"JSNY-BJ0001-01";"JSNY-JS0022-01";"JSNY-JS0002-01"},MATCH(D4149,{"BJ_zhongyu";"JS_WX_liteer";"JS_CZ_wodefeng"},0)),"")</f>
        <v>JSNY-JS0002-01</v>
      </c>
      <c r="C4149" s="11" t="str">
        <f>IFERROR(INDEX({"北京中裕世纪大酒店";"江苏利特尔绿色包装股份有限公司";"常州市金坛沃德丰电子科技有限公司"},MATCH(D4149,{"BJ_zhongyu";"JS_WX_liteer";"JS_CZ_wodefeng"},0)),"")</f>
        <v>常州市金坛沃德丰电子科技有限公司</v>
      </c>
      <c r="D4149" s="11" t="str">
        <f>[1]动作!$G4148</f>
        <v>JS_CZ_wodefeng</v>
      </c>
      <c r="E4149" s="11" t="str">
        <f>[1]动作!$D4148</f>
        <v>分系统1BMS5单体电压过低一级故障</v>
      </c>
      <c r="F4149" s="11" t="s">
        <v>177</v>
      </c>
      <c r="G4149" s="12">
        <f>[1]动作!$A4148+[1]动作!$B4148</f>
        <v>43210.852314814816</v>
      </c>
      <c r="H4149" s="12"/>
      <c r="I4149" s="11"/>
    </row>
    <row r="4150" spans="1:9" hidden="1" x14ac:dyDescent="0.3">
      <c r="A4150" s="24">
        <v>4148</v>
      </c>
      <c r="B4150" s="11" t="str">
        <f>IFERROR(INDEX({"JSNY-BJ0001-01";"JSNY-JS0022-01";"JSNY-JS0002-01"},MATCH(D4150,{"BJ_zhongyu";"JS_WX_liteer";"JS_CZ_wodefeng"},0)),"")</f>
        <v>JSNY-JS0002-01</v>
      </c>
      <c r="C4150" s="11" t="str">
        <f>IFERROR(INDEX({"北京中裕世纪大酒店";"江苏利特尔绿色包装股份有限公司";"常州市金坛沃德丰电子科技有限公司"},MATCH(D4150,{"BJ_zhongyu";"JS_WX_liteer";"JS_CZ_wodefeng"},0)),"")</f>
        <v>常州市金坛沃德丰电子科技有限公司</v>
      </c>
      <c r="D4150" s="11" t="str">
        <f>[1]动作!$G4149</f>
        <v>JS_CZ_wodefeng</v>
      </c>
      <c r="E4150" s="11" t="str">
        <f>[1]动作!$D4149</f>
        <v>分系统1BMS5单体电压过低二级故障</v>
      </c>
      <c r="F4150" s="11" t="s">
        <v>177</v>
      </c>
      <c r="G4150" s="12">
        <f>[1]动作!$A4149+[1]动作!$B4149</f>
        <v>43210.852314814816</v>
      </c>
      <c r="H4150" s="12"/>
      <c r="I4150" s="11"/>
    </row>
    <row r="4151" spans="1:9" hidden="1" x14ac:dyDescent="0.3">
      <c r="A4151" s="24">
        <v>4149</v>
      </c>
      <c r="B4151" s="11" t="str">
        <f>IFERROR(INDEX({"JSNY-BJ0001-01";"JSNY-JS0022-01";"JSNY-JS0002-01"},MATCH(D4151,{"BJ_zhongyu";"JS_WX_liteer";"JS_CZ_wodefeng"},0)),"")</f>
        <v>JSNY-JS0002-01</v>
      </c>
      <c r="C4151" s="11" t="str">
        <f>IFERROR(INDEX({"北京中裕世纪大酒店";"江苏利特尔绿色包装股份有限公司";"常州市金坛沃德丰电子科技有限公司"},MATCH(D4151,{"BJ_zhongyu";"JS_WX_liteer";"JS_CZ_wodefeng"},0)),"")</f>
        <v>常州市金坛沃德丰电子科技有限公司</v>
      </c>
      <c r="D4151" s="11" t="str">
        <f>[1]动作!$G4150</f>
        <v>JS_CZ_wodefeng</v>
      </c>
      <c r="E4151" s="11" t="str">
        <f>[1]动作!$D4150</f>
        <v>电表故障</v>
      </c>
      <c r="F4151" s="11" t="s">
        <v>45</v>
      </c>
      <c r="G4151" s="12">
        <f>[1]动作!$A4150+[1]动作!$B4150</f>
        <v>43210.852662037039</v>
      </c>
      <c r="H4151" s="12"/>
      <c r="I4151" s="11"/>
    </row>
    <row r="4152" spans="1:9" hidden="1" x14ac:dyDescent="0.3">
      <c r="A4152" s="24">
        <v>4150</v>
      </c>
      <c r="B4152" s="11" t="str">
        <f>IFERROR(INDEX({"JSNY-BJ0001-01";"JSNY-JS0022-01";"JSNY-JS0002-01"},MATCH(D4152,{"BJ_zhongyu";"JS_WX_liteer";"JS_CZ_wodefeng"},0)),"")</f>
        <v>JSNY-JS0002-01</v>
      </c>
      <c r="C4152" s="11" t="str">
        <f>IFERROR(INDEX({"北京中裕世纪大酒店";"江苏利特尔绿色包装股份有限公司";"常州市金坛沃德丰电子科技有限公司"},MATCH(D4152,{"BJ_zhongyu";"JS_WX_liteer";"JS_CZ_wodefeng"},0)),"")</f>
        <v>常州市金坛沃德丰电子科技有限公司</v>
      </c>
      <c r="D4152" s="11" t="str">
        <f>[1]动作!$G4151</f>
        <v>JS_CZ_wodefeng</v>
      </c>
      <c r="E4152" s="11" t="str">
        <f>[1]动作!$D4151</f>
        <v>分系统1BMS4单体电压过低一级故障</v>
      </c>
      <c r="F4152" s="11" t="s">
        <v>177</v>
      </c>
      <c r="G4152" s="12">
        <f>[1]动作!$A4151+[1]动作!$B4151</f>
        <v>43210.853645833333</v>
      </c>
      <c r="H4152" s="12"/>
      <c r="I4152" s="11"/>
    </row>
    <row r="4153" spans="1:9" hidden="1" x14ac:dyDescent="0.3">
      <c r="A4153" s="24">
        <v>4151</v>
      </c>
      <c r="B4153" s="11" t="str">
        <f>IFERROR(INDEX({"JSNY-BJ0001-01";"JSNY-JS0022-01";"JSNY-JS0002-01"},MATCH(D4153,{"BJ_zhongyu";"JS_WX_liteer";"JS_CZ_wodefeng"},0)),"")</f>
        <v>JSNY-JS0002-01</v>
      </c>
      <c r="C4153" s="11" t="str">
        <f>IFERROR(INDEX({"北京中裕世纪大酒店";"江苏利特尔绿色包装股份有限公司";"常州市金坛沃德丰电子科技有限公司"},MATCH(D4153,{"BJ_zhongyu";"JS_WX_liteer";"JS_CZ_wodefeng"},0)),"")</f>
        <v>常州市金坛沃德丰电子科技有限公司</v>
      </c>
      <c r="D4153" s="11" t="str">
        <f>[1]动作!$G4152</f>
        <v>JS_CZ_wodefeng</v>
      </c>
      <c r="E4153" s="11" t="str">
        <f>[1]动作!$D4152</f>
        <v>分系统1BMS4单体电压过低二级故障</v>
      </c>
      <c r="F4153" s="11" t="s">
        <v>177</v>
      </c>
      <c r="G4153" s="12">
        <f>[1]动作!$A4152+[1]动作!$B4152</f>
        <v>43210.853645833333</v>
      </c>
      <c r="H4153" s="12"/>
      <c r="I4153" s="11"/>
    </row>
    <row r="4154" spans="1:9" hidden="1" x14ac:dyDescent="0.3">
      <c r="A4154" s="24">
        <v>4152</v>
      </c>
      <c r="B4154" s="11" t="str">
        <f>IFERROR(INDEX({"JSNY-BJ0001-01";"JSNY-JS0022-01";"JSNY-JS0002-01"},MATCH(D4154,{"BJ_zhongyu";"JS_WX_liteer";"JS_CZ_wodefeng"},0)),"")</f>
        <v>JSNY-JS0002-01</v>
      </c>
      <c r="C4154" s="11" t="str">
        <f>IFERROR(INDEX({"北京中裕世纪大酒店";"江苏利特尔绿色包装股份有限公司";"常州市金坛沃德丰电子科技有限公司"},MATCH(D4154,{"BJ_zhongyu";"JS_WX_liteer";"JS_CZ_wodefeng"},0)),"")</f>
        <v>常州市金坛沃德丰电子科技有限公司</v>
      </c>
      <c r="D4154" s="11" t="str">
        <f>[1]动作!$G4153</f>
        <v>JS_CZ_wodefeng</v>
      </c>
      <c r="E4154" s="11" t="str">
        <f>[1]动作!$D4153</f>
        <v>分系统1BMS6单体电压过低一级故障</v>
      </c>
      <c r="F4154" s="11" t="s">
        <v>177</v>
      </c>
      <c r="G4154" s="12">
        <f>[1]动作!$A4153+[1]动作!$B4153</f>
        <v>43210.853877314818</v>
      </c>
      <c r="H4154" s="12"/>
      <c r="I4154" s="11"/>
    </row>
    <row r="4155" spans="1:9" hidden="1" x14ac:dyDescent="0.3">
      <c r="A4155" s="24">
        <v>4153</v>
      </c>
      <c r="B4155" s="11" t="str">
        <f>IFERROR(INDEX({"JSNY-BJ0001-01";"JSNY-JS0022-01";"JSNY-JS0002-01"},MATCH(D4155,{"BJ_zhongyu";"JS_WX_liteer";"JS_CZ_wodefeng"},0)),"")</f>
        <v>JSNY-JS0002-01</v>
      </c>
      <c r="C4155" s="11" t="str">
        <f>IFERROR(INDEX({"北京中裕世纪大酒店";"江苏利特尔绿色包装股份有限公司";"常州市金坛沃德丰电子科技有限公司"},MATCH(D4155,{"BJ_zhongyu";"JS_WX_liteer";"JS_CZ_wodefeng"},0)),"")</f>
        <v>常州市金坛沃德丰电子科技有限公司</v>
      </c>
      <c r="D4155" s="11" t="str">
        <f>[1]动作!$G4154</f>
        <v>JS_CZ_wodefeng</v>
      </c>
      <c r="E4155" s="11" t="str">
        <f>[1]动作!$D4154</f>
        <v>分系统1BMS6单体电压过低二级故障</v>
      </c>
      <c r="F4155" s="11" t="s">
        <v>177</v>
      </c>
      <c r="G4155" s="12">
        <f>[1]动作!$A4154+[1]动作!$B4154</f>
        <v>43210.853877314818</v>
      </c>
      <c r="H4155" s="12"/>
      <c r="I4155" s="11"/>
    </row>
    <row r="4156" spans="1:9" hidden="1" x14ac:dyDescent="0.3">
      <c r="A4156" s="24">
        <v>4154</v>
      </c>
      <c r="B4156" s="11" t="str">
        <f>IFERROR(INDEX({"JSNY-BJ0001-01";"JSNY-JS0022-01";"JSNY-JS0002-01"},MATCH(D4156,{"BJ_zhongyu";"JS_WX_liteer";"JS_CZ_wodefeng"},0)),"")</f>
        <v>JSNY-JS0022-01</v>
      </c>
      <c r="C4156" s="11" t="str">
        <f>IFERROR(INDEX({"北京中裕世纪大酒店";"江苏利特尔绿色包装股份有限公司";"常州市金坛沃德丰电子科技有限公司"},MATCH(D4156,{"BJ_zhongyu";"JS_WX_liteer";"JS_CZ_wodefeng"},0)),"")</f>
        <v>江苏利特尔绿色包装股份有限公司</v>
      </c>
      <c r="D4156" s="11" t="str">
        <f>[1]动作!$G4155</f>
        <v>JS_WX_liteer</v>
      </c>
      <c r="E4156" s="11" t="str">
        <f>[1]动作!$D4155</f>
        <v>分系统1BMS8总电压过低一级故障</v>
      </c>
      <c r="F4156" s="11" t="s">
        <v>177</v>
      </c>
      <c r="G4156" s="12">
        <f>[1]动作!$A4155+[1]动作!$B4155</f>
        <v>43210.854398148149</v>
      </c>
      <c r="H4156" s="12"/>
      <c r="I4156" s="11"/>
    </row>
    <row r="4157" spans="1:9" hidden="1" x14ac:dyDescent="0.3">
      <c r="A4157" s="24">
        <v>4155</v>
      </c>
      <c r="B4157" s="11" t="str">
        <f>IFERROR(INDEX({"JSNY-BJ0001-01";"JSNY-JS0022-01";"JSNY-JS0002-01"},MATCH(D4157,{"BJ_zhongyu";"JS_WX_liteer";"JS_CZ_wodefeng"},0)),"")</f>
        <v>JSNY-JS0022-01</v>
      </c>
      <c r="C4157" s="11" t="str">
        <f>IFERROR(INDEX({"北京中裕世纪大酒店";"江苏利特尔绿色包装股份有限公司";"常州市金坛沃德丰电子科技有限公司"},MATCH(D4157,{"BJ_zhongyu";"JS_WX_liteer";"JS_CZ_wodefeng"},0)),"")</f>
        <v>江苏利特尔绿色包装股份有限公司</v>
      </c>
      <c r="D4157" s="11" t="str">
        <f>[1]动作!$G4156</f>
        <v>JS_WX_liteer</v>
      </c>
      <c r="E4157" s="11" t="str">
        <f>[1]动作!$D4156</f>
        <v>分系统1BMS8总电压过低二级故障</v>
      </c>
      <c r="F4157" s="11" t="s">
        <v>177</v>
      </c>
      <c r="G4157" s="12">
        <f>[1]动作!$A4156+[1]动作!$B4156</f>
        <v>43210.854398148149</v>
      </c>
      <c r="H4157" s="12"/>
      <c r="I4157" s="11"/>
    </row>
    <row r="4158" spans="1:9" hidden="1" x14ac:dyDescent="0.3">
      <c r="A4158" s="24">
        <v>4156</v>
      </c>
      <c r="B4158" s="11" t="str">
        <f>IFERROR(INDEX({"JSNY-BJ0001-01";"JSNY-JS0022-01";"JSNY-JS0002-01"},MATCH(D4158,{"BJ_zhongyu";"JS_WX_liteer";"JS_CZ_wodefeng"},0)),"")</f>
        <v>JSNY-JS0022-01</v>
      </c>
      <c r="C4158" s="11" t="str">
        <f>IFERROR(INDEX({"北京中裕世纪大酒店";"江苏利特尔绿色包装股份有限公司";"常州市金坛沃德丰电子科技有限公司"},MATCH(D4158,{"BJ_zhongyu";"JS_WX_liteer";"JS_CZ_wodefeng"},0)),"")</f>
        <v>江苏利特尔绿色包装股份有限公司</v>
      </c>
      <c r="D4158" s="11" t="str">
        <f>[1]动作!$G4157</f>
        <v>JS_WX_liteer</v>
      </c>
      <c r="E4158" s="11" t="str">
        <f>[1]动作!$D4157</f>
        <v>分系统1BMS9总电压过低一级故障</v>
      </c>
      <c r="F4158" s="11" t="s">
        <v>177</v>
      </c>
      <c r="G4158" s="12">
        <f>[1]动作!$A4157+[1]动作!$B4157</f>
        <v>43210.854513888888</v>
      </c>
      <c r="H4158" s="12"/>
      <c r="I4158" s="11"/>
    </row>
    <row r="4159" spans="1:9" hidden="1" x14ac:dyDescent="0.3">
      <c r="A4159" s="24">
        <v>4157</v>
      </c>
      <c r="B4159" s="11" t="str">
        <f>IFERROR(INDEX({"JSNY-BJ0001-01";"JSNY-JS0022-01";"JSNY-JS0002-01"},MATCH(D4159,{"BJ_zhongyu";"JS_WX_liteer";"JS_CZ_wodefeng"},0)),"")</f>
        <v>JSNY-JS0022-01</v>
      </c>
      <c r="C4159" s="11" t="str">
        <f>IFERROR(INDEX({"北京中裕世纪大酒店";"江苏利特尔绿色包装股份有限公司";"常州市金坛沃德丰电子科技有限公司"},MATCH(D4159,{"BJ_zhongyu";"JS_WX_liteer";"JS_CZ_wodefeng"},0)),"")</f>
        <v>江苏利特尔绿色包装股份有限公司</v>
      </c>
      <c r="D4159" s="11" t="str">
        <f>[1]动作!$G4158</f>
        <v>JS_WX_liteer</v>
      </c>
      <c r="E4159" s="11" t="str">
        <f>[1]动作!$D4158</f>
        <v>分系统1BMS9总电压过低二级故障</v>
      </c>
      <c r="F4159" s="11" t="s">
        <v>177</v>
      </c>
      <c r="G4159" s="12">
        <f>[1]动作!$A4158+[1]动作!$B4158</f>
        <v>43210.854513888888</v>
      </c>
      <c r="H4159" s="12"/>
      <c r="I4159" s="11"/>
    </row>
    <row r="4160" spans="1:9" hidden="1" x14ac:dyDescent="0.3">
      <c r="A4160" s="24">
        <v>4158</v>
      </c>
      <c r="B4160" s="11" t="str">
        <f>IFERROR(INDEX({"JSNY-BJ0001-01";"JSNY-JS0022-01";"JSNY-JS0002-01"},MATCH(D4160,{"BJ_zhongyu";"JS_WX_liteer";"JS_CZ_wodefeng"},0)),"")</f>
        <v>JSNY-JS0022-01</v>
      </c>
      <c r="C4160" s="11" t="str">
        <f>IFERROR(INDEX({"北京中裕世纪大酒店";"江苏利特尔绿色包装股份有限公司";"常州市金坛沃德丰电子科技有限公司"},MATCH(D4160,{"BJ_zhongyu";"JS_WX_liteer";"JS_CZ_wodefeng"},0)),"")</f>
        <v>江苏利特尔绿色包装股份有限公司</v>
      </c>
      <c r="D4160" s="11" t="str">
        <f>[1]动作!$G4159</f>
        <v>JS_WX_liteer</v>
      </c>
      <c r="E4160" s="11" t="str">
        <f>[1]动作!$D4159</f>
        <v>分系统1BMS3总电压过低一级故障</v>
      </c>
      <c r="F4160" s="11" t="s">
        <v>177</v>
      </c>
      <c r="G4160" s="12">
        <f>[1]动作!$A4159+[1]动作!$B4159</f>
        <v>43210.854861111111</v>
      </c>
      <c r="H4160" s="12"/>
      <c r="I4160" s="11"/>
    </row>
    <row r="4161" spans="1:9" hidden="1" x14ac:dyDescent="0.3">
      <c r="A4161" s="24">
        <v>4159</v>
      </c>
      <c r="B4161" s="11" t="str">
        <f>IFERROR(INDEX({"JSNY-BJ0001-01";"JSNY-JS0022-01";"JSNY-JS0002-01"},MATCH(D4161,{"BJ_zhongyu";"JS_WX_liteer";"JS_CZ_wodefeng"},0)),"")</f>
        <v>JSNY-JS0022-01</v>
      </c>
      <c r="C4161" s="11" t="str">
        <f>IFERROR(INDEX({"北京中裕世纪大酒店";"江苏利特尔绿色包装股份有限公司";"常州市金坛沃德丰电子科技有限公司"},MATCH(D4161,{"BJ_zhongyu";"JS_WX_liteer";"JS_CZ_wodefeng"},0)),"")</f>
        <v>江苏利特尔绿色包装股份有限公司</v>
      </c>
      <c r="D4161" s="11" t="str">
        <f>[1]动作!$G4160</f>
        <v>JS_WX_liteer</v>
      </c>
      <c r="E4161" s="11" t="str">
        <f>[1]动作!$D4160</f>
        <v>分系统1BMS3总电压过低二级故障</v>
      </c>
      <c r="F4161" s="11" t="s">
        <v>177</v>
      </c>
      <c r="G4161" s="12">
        <f>[1]动作!$A4160+[1]动作!$B4160</f>
        <v>43210.854861111111</v>
      </c>
      <c r="H4161" s="12"/>
      <c r="I4161" s="11"/>
    </row>
    <row r="4162" spans="1:9" hidden="1" x14ac:dyDescent="0.3">
      <c r="A4162" s="24">
        <v>4160</v>
      </c>
      <c r="B4162" s="11" t="str">
        <f>IFERROR(INDEX({"JSNY-BJ0001-01";"JSNY-JS0022-01";"JSNY-JS0002-01"},MATCH(D4162,{"BJ_zhongyu";"JS_WX_liteer";"JS_CZ_wodefeng"},0)),"")</f>
        <v>JSNY-JS0022-01</v>
      </c>
      <c r="C4162" s="11" t="str">
        <f>IFERROR(INDEX({"北京中裕世纪大酒店";"江苏利特尔绿色包装股份有限公司";"常州市金坛沃德丰电子科技有限公司"},MATCH(D4162,{"BJ_zhongyu";"JS_WX_liteer";"JS_CZ_wodefeng"},0)),"")</f>
        <v>江苏利特尔绿色包装股份有限公司</v>
      </c>
      <c r="D4162" s="11" t="str">
        <f>[1]动作!$G4161</f>
        <v>JS_WX_liteer</v>
      </c>
      <c r="E4162" s="11" t="str">
        <f>[1]动作!$D4161</f>
        <v>分系统1BMS1总电压过低一级故障</v>
      </c>
      <c r="F4162" s="11" t="s">
        <v>177</v>
      </c>
      <c r="G4162" s="12">
        <f>[1]动作!$A4161+[1]动作!$B4161</f>
        <v>43210.855150462965</v>
      </c>
      <c r="H4162" s="12"/>
      <c r="I4162" s="11"/>
    </row>
    <row r="4163" spans="1:9" hidden="1" x14ac:dyDescent="0.3">
      <c r="A4163" s="24">
        <v>4161</v>
      </c>
      <c r="B4163" s="11" t="str">
        <f>IFERROR(INDEX({"JSNY-BJ0001-01";"JSNY-JS0022-01";"JSNY-JS0002-01"},MATCH(D4163,{"BJ_zhongyu";"JS_WX_liteer";"JS_CZ_wodefeng"},0)),"")</f>
        <v>JSNY-JS0022-01</v>
      </c>
      <c r="C4163" s="11" t="str">
        <f>IFERROR(INDEX({"北京中裕世纪大酒店";"江苏利特尔绿色包装股份有限公司";"常州市金坛沃德丰电子科技有限公司"},MATCH(D4163,{"BJ_zhongyu";"JS_WX_liteer";"JS_CZ_wodefeng"},0)),"")</f>
        <v>江苏利特尔绿色包装股份有限公司</v>
      </c>
      <c r="D4163" s="11" t="str">
        <f>[1]动作!$G4162</f>
        <v>JS_WX_liteer</v>
      </c>
      <c r="E4163" s="11" t="str">
        <f>[1]动作!$D4162</f>
        <v>分系统1BMS1总电压过低二级故障</v>
      </c>
      <c r="F4163" s="11" t="s">
        <v>177</v>
      </c>
      <c r="G4163" s="12">
        <f>[1]动作!$A4162+[1]动作!$B4162</f>
        <v>43210.855150462965</v>
      </c>
      <c r="H4163" s="12"/>
      <c r="I4163" s="11"/>
    </row>
    <row r="4164" spans="1:9" hidden="1" x14ac:dyDescent="0.3">
      <c r="A4164" s="24">
        <v>4162</v>
      </c>
      <c r="B4164" s="11" t="str">
        <f>IFERROR(INDEX({"JSNY-BJ0001-01";"JSNY-JS0022-01";"JSNY-JS0002-01"},MATCH(D4164,{"BJ_zhongyu";"JS_WX_liteer";"JS_CZ_wodefeng"},0)),"")</f>
        <v>JSNY-JS0022-01</v>
      </c>
      <c r="C4164" s="11" t="str">
        <f>IFERROR(INDEX({"北京中裕世纪大酒店";"江苏利特尔绿色包装股份有限公司";"常州市金坛沃德丰电子科技有限公司"},MATCH(D4164,{"BJ_zhongyu";"JS_WX_liteer";"JS_CZ_wodefeng"},0)),"")</f>
        <v>江苏利特尔绿色包装股份有限公司</v>
      </c>
      <c r="D4164" s="11" t="str">
        <f>[1]动作!$G4163</f>
        <v>JS_WX_liteer</v>
      </c>
      <c r="E4164" s="11" t="str">
        <f>[1]动作!$D4163</f>
        <v>分系统1BMS4总电压过低一级故障</v>
      </c>
      <c r="F4164" s="11" t="s">
        <v>177</v>
      </c>
      <c r="G4164" s="12">
        <f>[1]动作!$A4163+[1]动作!$B4163</f>
        <v>43210.855208333334</v>
      </c>
      <c r="H4164" s="12"/>
      <c r="I4164" s="11"/>
    </row>
    <row r="4165" spans="1:9" hidden="1" x14ac:dyDescent="0.3">
      <c r="A4165" s="24">
        <v>4163</v>
      </c>
      <c r="B4165" s="11" t="str">
        <f>IFERROR(INDEX({"JSNY-BJ0001-01";"JSNY-JS0022-01";"JSNY-JS0002-01"},MATCH(D4165,{"BJ_zhongyu";"JS_WX_liteer";"JS_CZ_wodefeng"},0)),"")</f>
        <v>JSNY-JS0022-01</v>
      </c>
      <c r="C4165" s="11" t="str">
        <f>IFERROR(INDEX({"北京中裕世纪大酒店";"江苏利特尔绿色包装股份有限公司";"常州市金坛沃德丰电子科技有限公司"},MATCH(D4165,{"BJ_zhongyu";"JS_WX_liteer";"JS_CZ_wodefeng"},0)),"")</f>
        <v>江苏利特尔绿色包装股份有限公司</v>
      </c>
      <c r="D4165" s="11" t="str">
        <f>[1]动作!$G4164</f>
        <v>JS_WX_liteer</v>
      </c>
      <c r="E4165" s="11" t="str">
        <f>[1]动作!$D4164</f>
        <v>分系统1BMS4总电压过低二级故障</v>
      </c>
      <c r="F4165" s="11" t="s">
        <v>177</v>
      </c>
      <c r="G4165" s="12">
        <f>[1]动作!$A4164+[1]动作!$B4164</f>
        <v>43210.855208333334</v>
      </c>
      <c r="H4165" s="12"/>
      <c r="I4165" s="11"/>
    </row>
    <row r="4166" spans="1:9" hidden="1" x14ac:dyDescent="0.3">
      <c r="A4166" s="24">
        <v>4164</v>
      </c>
      <c r="B4166" s="11" t="str">
        <f>IFERROR(INDEX({"JSNY-BJ0001-01";"JSNY-JS0022-01";"JSNY-JS0002-01"},MATCH(D4166,{"BJ_zhongyu";"JS_WX_liteer";"JS_CZ_wodefeng"},0)),"")</f>
        <v>JSNY-JS0022-01</v>
      </c>
      <c r="C4166" s="11" t="str">
        <f>IFERROR(INDEX({"北京中裕世纪大酒店";"江苏利特尔绿色包装股份有限公司";"常州市金坛沃德丰电子科技有限公司"},MATCH(D4166,{"BJ_zhongyu";"JS_WX_liteer";"JS_CZ_wodefeng"},0)),"")</f>
        <v>江苏利特尔绿色包装股份有限公司</v>
      </c>
      <c r="D4166" s="11" t="str">
        <f>[1]动作!$G4165</f>
        <v>JS_WX_liteer</v>
      </c>
      <c r="E4166" s="11" t="str">
        <f>[1]动作!$D4165</f>
        <v>分系统1BMS2总电压过低一级故障</v>
      </c>
      <c r="F4166" s="11" t="s">
        <v>177</v>
      </c>
      <c r="G4166" s="12">
        <f>[1]动作!$A4165+[1]动作!$B4165</f>
        <v>43210.855555555558</v>
      </c>
      <c r="H4166" s="12"/>
      <c r="I4166" s="11"/>
    </row>
    <row r="4167" spans="1:9" hidden="1" x14ac:dyDescent="0.3">
      <c r="A4167" s="24">
        <v>4165</v>
      </c>
      <c r="B4167" s="11" t="str">
        <f>IFERROR(INDEX({"JSNY-BJ0001-01";"JSNY-JS0022-01";"JSNY-JS0002-01"},MATCH(D4167,{"BJ_zhongyu";"JS_WX_liteer";"JS_CZ_wodefeng"},0)),"")</f>
        <v>JSNY-JS0022-01</v>
      </c>
      <c r="C4167" s="11" t="str">
        <f>IFERROR(INDEX({"北京中裕世纪大酒店";"江苏利特尔绿色包装股份有限公司";"常州市金坛沃德丰电子科技有限公司"},MATCH(D4167,{"BJ_zhongyu";"JS_WX_liteer";"JS_CZ_wodefeng"},0)),"")</f>
        <v>江苏利特尔绿色包装股份有限公司</v>
      </c>
      <c r="D4167" s="11" t="str">
        <f>[1]动作!$G4166</f>
        <v>JS_WX_liteer</v>
      </c>
      <c r="E4167" s="11" t="str">
        <f>[1]动作!$D4166</f>
        <v>分系统1BMS2总电压过低二级故障</v>
      </c>
      <c r="F4167" s="11" t="s">
        <v>177</v>
      </c>
      <c r="G4167" s="12">
        <f>[1]动作!$A4166+[1]动作!$B4166</f>
        <v>43210.855555555558</v>
      </c>
      <c r="H4167" s="12"/>
      <c r="I4167" s="11"/>
    </row>
    <row r="4168" spans="1:9" hidden="1" x14ac:dyDescent="0.3">
      <c r="A4168" s="24">
        <v>4166</v>
      </c>
      <c r="B4168" s="11" t="str">
        <f>IFERROR(INDEX({"JSNY-BJ0001-01";"JSNY-JS0022-01";"JSNY-JS0002-01"},MATCH(D4168,{"BJ_zhongyu";"JS_WX_liteer";"JS_CZ_wodefeng"},0)),"")</f>
        <v>JSNY-JS0022-01</v>
      </c>
      <c r="C4168" s="11" t="str">
        <f>IFERROR(INDEX({"北京中裕世纪大酒店";"江苏利特尔绿色包装股份有限公司";"常州市金坛沃德丰电子科技有限公司"},MATCH(D4168,{"BJ_zhongyu";"JS_WX_liteer";"JS_CZ_wodefeng"},0)),"")</f>
        <v>江苏利特尔绿色包装股份有限公司</v>
      </c>
      <c r="D4168" s="11" t="str">
        <f>[1]动作!$G4167</f>
        <v>JS_WX_liteer</v>
      </c>
      <c r="E4168" s="11" t="str">
        <f>[1]动作!$D4167</f>
        <v>分系统1BMS7总电压过低一级故障</v>
      </c>
      <c r="F4168" s="11" t="s">
        <v>177</v>
      </c>
      <c r="G4168" s="12">
        <f>[1]动作!$A4167+[1]动作!$B4167</f>
        <v>43210.855555555558</v>
      </c>
      <c r="H4168" s="12"/>
      <c r="I4168" s="11"/>
    </row>
    <row r="4169" spans="1:9" hidden="1" x14ac:dyDescent="0.3">
      <c r="A4169" s="24">
        <v>4167</v>
      </c>
      <c r="B4169" s="11" t="str">
        <f>IFERROR(INDEX({"JSNY-BJ0001-01";"JSNY-JS0022-01";"JSNY-JS0002-01"},MATCH(D4169,{"BJ_zhongyu";"JS_WX_liteer";"JS_CZ_wodefeng"},0)),"")</f>
        <v>JSNY-JS0022-01</v>
      </c>
      <c r="C4169" s="11" t="str">
        <f>IFERROR(INDEX({"北京中裕世纪大酒店";"江苏利特尔绿色包装股份有限公司";"常州市金坛沃德丰电子科技有限公司"},MATCH(D4169,{"BJ_zhongyu";"JS_WX_liteer";"JS_CZ_wodefeng"},0)),"")</f>
        <v>江苏利特尔绿色包装股份有限公司</v>
      </c>
      <c r="D4169" s="11" t="str">
        <f>[1]动作!$G4168</f>
        <v>JS_WX_liteer</v>
      </c>
      <c r="E4169" s="11" t="str">
        <f>[1]动作!$D4168</f>
        <v>分系统1BMS7总电压过低二级故障</v>
      </c>
      <c r="F4169" s="11" t="s">
        <v>177</v>
      </c>
      <c r="G4169" s="12">
        <f>[1]动作!$A4168+[1]动作!$B4168</f>
        <v>43210.855555555558</v>
      </c>
      <c r="H4169" s="12"/>
      <c r="I4169" s="11"/>
    </row>
    <row r="4170" spans="1:9" hidden="1" x14ac:dyDescent="0.3">
      <c r="A4170" s="24">
        <v>4168</v>
      </c>
      <c r="B4170" s="11" t="str">
        <f>IFERROR(INDEX({"JSNY-BJ0001-01";"JSNY-JS0022-01";"JSNY-JS0002-01"},MATCH(D4170,{"BJ_zhongyu";"JS_WX_liteer";"JS_CZ_wodefeng"},0)),"")</f>
        <v>JSNY-JS0022-01</v>
      </c>
      <c r="C4170" s="11" t="str">
        <f>IFERROR(INDEX({"北京中裕世纪大酒店";"江苏利特尔绿色包装股份有限公司";"常州市金坛沃德丰电子科技有限公司"},MATCH(D4170,{"BJ_zhongyu";"JS_WX_liteer";"JS_CZ_wodefeng"},0)),"")</f>
        <v>江苏利特尔绿色包装股份有限公司</v>
      </c>
      <c r="D4170" s="11" t="str">
        <f>[1]动作!$G4169</f>
        <v>JS_WX_liteer</v>
      </c>
      <c r="E4170" s="11" t="str">
        <f>[1]动作!$D4169</f>
        <v>分系统1BMS5总电压过低一级故障</v>
      </c>
      <c r="F4170" s="11" t="s">
        <v>177</v>
      </c>
      <c r="G4170" s="12">
        <f>[1]动作!$A4169+[1]动作!$B4169</f>
        <v>43210.855787037035</v>
      </c>
      <c r="H4170" s="12"/>
      <c r="I4170" s="11"/>
    </row>
    <row r="4171" spans="1:9" hidden="1" x14ac:dyDescent="0.3">
      <c r="A4171" s="24">
        <v>4169</v>
      </c>
      <c r="B4171" s="11" t="str">
        <f>IFERROR(INDEX({"JSNY-BJ0001-01";"JSNY-JS0022-01";"JSNY-JS0002-01"},MATCH(D4171,{"BJ_zhongyu";"JS_WX_liteer";"JS_CZ_wodefeng"},0)),"")</f>
        <v>JSNY-JS0022-01</v>
      </c>
      <c r="C4171" s="11" t="str">
        <f>IFERROR(INDEX({"北京中裕世纪大酒店";"江苏利特尔绿色包装股份有限公司";"常州市金坛沃德丰电子科技有限公司"},MATCH(D4171,{"BJ_zhongyu";"JS_WX_liteer";"JS_CZ_wodefeng"},0)),"")</f>
        <v>江苏利特尔绿色包装股份有限公司</v>
      </c>
      <c r="D4171" s="11" t="str">
        <f>[1]动作!$G4170</f>
        <v>JS_WX_liteer</v>
      </c>
      <c r="E4171" s="11" t="str">
        <f>[1]动作!$D4170</f>
        <v>分系统1BMS5总电压过低二级故障</v>
      </c>
      <c r="F4171" s="11" t="s">
        <v>177</v>
      </c>
      <c r="G4171" s="12">
        <f>[1]动作!$A4170+[1]动作!$B4170</f>
        <v>43210.855787037035</v>
      </c>
      <c r="H4171" s="12"/>
      <c r="I4171" s="11"/>
    </row>
    <row r="4172" spans="1:9" hidden="1" x14ac:dyDescent="0.3">
      <c r="A4172" s="24">
        <v>4170</v>
      </c>
      <c r="B4172" s="11" t="str">
        <f>IFERROR(INDEX({"JSNY-BJ0001-01";"JSNY-JS0022-01";"JSNY-JS0002-01"},MATCH(D4172,{"BJ_zhongyu";"JS_WX_liteer";"JS_CZ_wodefeng"},0)),"")</f>
        <v>JSNY-JS0022-01</v>
      </c>
      <c r="C4172" s="11" t="str">
        <f>IFERROR(INDEX({"北京中裕世纪大酒店";"江苏利特尔绿色包装股份有限公司";"常州市金坛沃德丰电子科技有限公司"},MATCH(D4172,{"BJ_zhongyu";"JS_WX_liteer";"JS_CZ_wodefeng"},0)),"")</f>
        <v>江苏利特尔绿色包装股份有限公司</v>
      </c>
      <c r="D4172" s="11" t="str">
        <f>[1]动作!$G4171</f>
        <v>JS_WX_liteer</v>
      </c>
      <c r="E4172" s="11" t="str">
        <f>[1]动作!$D4171</f>
        <v>分系统1BMS6总电压过低一级故障</v>
      </c>
      <c r="F4172" s="11" t="s">
        <v>177</v>
      </c>
      <c r="G4172" s="12">
        <f>[1]动作!$A4171+[1]动作!$B4171</f>
        <v>43210.855787037035</v>
      </c>
      <c r="H4172" s="12"/>
      <c r="I4172" s="11"/>
    </row>
    <row r="4173" spans="1:9" hidden="1" x14ac:dyDescent="0.3">
      <c r="A4173" s="24">
        <v>4171</v>
      </c>
      <c r="B4173" s="11" t="str">
        <f>IFERROR(INDEX({"JSNY-BJ0001-01";"JSNY-JS0022-01";"JSNY-JS0002-01"},MATCH(D4173,{"BJ_zhongyu";"JS_WX_liteer";"JS_CZ_wodefeng"},0)),"")</f>
        <v>JSNY-JS0022-01</v>
      </c>
      <c r="C4173" s="11" t="str">
        <f>IFERROR(INDEX({"北京中裕世纪大酒店";"江苏利特尔绿色包装股份有限公司";"常州市金坛沃德丰电子科技有限公司"},MATCH(D4173,{"BJ_zhongyu";"JS_WX_liteer";"JS_CZ_wodefeng"},0)),"")</f>
        <v>江苏利特尔绿色包装股份有限公司</v>
      </c>
      <c r="D4173" s="11" t="str">
        <f>[1]动作!$G4172</f>
        <v>JS_WX_liteer</v>
      </c>
      <c r="E4173" s="11" t="str">
        <f>[1]动作!$D4172</f>
        <v>分系统1BMS6总电压过低二级故障</v>
      </c>
      <c r="F4173" s="11" t="s">
        <v>177</v>
      </c>
      <c r="G4173" s="12">
        <f>[1]动作!$A4172+[1]动作!$B4172</f>
        <v>43210.855787037035</v>
      </c>
      <c r="H4173" s="12"/>
      <c r="I4173" s="11"/>
    </row>
    <row r="4174" spans="1:9" hidden="1" x14ac:dyDescent="0.3">
      <c r="A4174" s="24">
        <v>4172</v>
      </c>
      <c r="B4174" s="11" t="str">
        <f>IFERROR(INDEX({"JSNY-BJ0001-01";"JSNY-JS0022-01";"JSNY-JS0002-01"},MATCH(D4174,{"BJ_zhongyu";"JS_WX_liteer";"JS_CZ_wodefeng"},0)),"")</f>
        <v>JSNY-JS0002-01</v>
      </c>
      <c r="C4174" s="11" t="str">
        <f>IFERROR(INDEX({"北京中裕世纪大酒店";"江苏利特尔绿色包装股份有限公司";"常州市金坛沃德丰电子科技有限公司"},MATCH(D4174,{"BJ_zhongyu";"JS_WX_liteer";"JS_CZ_wodefeng"},0)),"")</f>
        <v>常州市金坛沃德丰电子科技有限公司</v>
      </c>
      <c r="D4174" s="11" t="str">
        <f>[1]动作!$G4173</f>
        <v>JS_CZ_wodefeng</v>
      </c>
      <c r="E4174" s="11" t="str">
        <f>[1]动作!$D4173</f>
        <v>电表故障</v>
      </c>
      <c r="F4174" s="11" t="s">
        <v>45</v>
      </c>
      <c r="G4174" s="12">
        <f>[1]动作!$A4173+[1]动作!$B4173</f>
        <v>43210.856192129628</v>
      </c>
      <c r="H4174" s="12"/>
      <c r="I4174" s="11"/>
    </row>
    <row r="4175" spans="1:9" hidden="1" x14ac:dyDescent="0.3">
      <c r="A4175" s="24">
        <v>4173</v>
      </c>
      <c r="B4175" s="11" t="str">
        <f>IFERROR(INDEX({"JSNY-BJ0001-01";"JSNY-JS0022-01";"JSNY-JS0002-01"},MATCH(D4175,{"BJ_zhongyu";"JS_WX_liteer";"JS_CZ_wodefeng"},0)),"")</f>
        <v>JSNY-JS0002-01</v>
      </c>
      <c r="C4175" s="11" t="str">
        <f>IFERROR(INDEX({"北京中裕世纪大酒店";"江苏利特尔绿色包装股份有限公司";"常州市金坛沃德丰电子科技有限公司"},MATCH(D4175,{"BJ_zhongyu";"JS_WX_liteer";"JS_CZ_wodefeng"},0)),"")</f>
        <v>常州市金坛沃德丰电子科技有限公司</v>
      </c>
      <c r="D4175" s="11" t="str">
        <f>[1]动作!$G4174</f>
        <v>JS_CZ_wodefeng</v>
      </c>
      <c r="E4175" s="11" t="str">
        <f>[1]动作!$D4174</f>
        <v>电表故障</v>
      </c>
      <c r="F4175" s="11" t="s">
        <v>45</v>
      </c>
      <c r="G4175" s="12">
        <f>[1]动作!$A4174+[1]动作!$B4174</f>
        <v>43210.856307870374</v>
      </c>
      <c r="H4175" s="12"/>
      <c r="I4175" s="11"/>
    </row>
    <row r="4176" spans="1:9" hidden="1" x14ac:dyDescent="0.3">
      <c r="A4176" s="24">
        <v>4174</v>
      </c>
      <c r="B4176" s="11" t="str">
        <f>IFERROR(INDEX({"JSNY-BJ0001-01";"JSNY-JS0022-01";"JSNY-JS0002-01"},MATCH(D4176,{"BJ_zhongyu";"JS_WX_liteer";"JS_CZ_wodefeng"},0)),"")</f>
        <v>JSNY-JS0002-01</v>
      </c>
      <c r="C4176" s="11" t="str">
        <f>IFERROR(INDEX({"北京中裕世纪大酒店";"江苏利特尔绿色包装股份有限公司";"常州市金坛沃德丰电子科技有限公司"},MATCH(D4176,{"BJ_zhongyu";"JS_WX_liteer";"JS_CZ_wodefeng"},0)),"")</f>
        <v>常州市金坛沃德丰电子科技有限公司</v>
      </c>
      <c r="D4176" s="11" t="str">
        <f>[1]动作!$G4175</f>
        <v>JS_CZ_wodefeng</v>
      </c>
      <c r="E4176" s="11" t="str">
        <f>[1]动作!$D4175</f>
        <v>分系统1告警状态</v>
      </c>
      <c r="F4176" s="11" t="s">
        <v>178</v>
      </c>
      <c r="G4176" s="12">
        <f>[1]动作!$A4175+[1]动作!$B4175</f>
        <v>43210.857465277775</v>
      </c>
      <c r="H4176" s="12"/>
      <c r="I4176" s="11"/>
    </row>
    <row r="4177" spans="1:9" hidden="1" x14ac:dyDescent="0.3">
      <c r="A4177" s="24">
        <v>4175</v>
      </c>
      <c r="B4177" s="11" t="str">
        <f>IFERROR(INDEX({"JSNY-BJ0001-01";"JSNY-JS0022-01";"JSNY-JS0002-01"},MATCH(D4177,{"BJ_zhongyu";"JS_WX_liteer";"JS_CZ_wodefeng"},0)),"")</f>
        <v>JSNY-JS0002-01</v>
      </c>
      <c r="C4177" s="11" t="str">
        <f>IFERROR(INDEX({"北京中裕世纪大酒店";"江苏利特尔绿色包装股份有限公司";"常州市金坛沃德丰电子科技有限公司"},MATCH(D4177,{"BJ_zhongyu";"JS_WX_liteer";"JS_CZ_wodefeng"},0)),"")</f>
        <v>常州市金坛沃德丰电子科技有限公司</v>
      </c>
      <c r="D4177" s="11" t="str">
        <f>[1]动作!$G4176</f>
        <v>JS_CZ_wodefeng</v>
      </c>
      <c r="E4177" s="11" t="str">
        <f>[1]动作!$D4176</f>
        <v>分系统1BCMS2告警状态</v>
      </c>
      <c r="F4177" s="11" t="s">
        <v>177</v>
      </c>
      <c r="G4177" s="12">
        <f>[1]动作!$A4176+[1]动作!$B4176</f>
        <v>43210.857465277775</v>
      </c>
      <c r="H4177" s="12"/>
      <c r="I4177" s="11"/>
    </row>
    <row r="4178" spans="1:9" hidden="1" x14ac:dyDescent="0.3">
      <c r="A4178" s="24">
        <v>4176</v>
      </c>
      <c r="B4178" s="11" t="str">
        <f>IFERROR(INDEX({"JSNY-BJ0001-01";"JSNY-JS0022-01";"JSNY-JS0002-01"},MATCH(D4178,{"BJ_zhongyu";"JS_WX_liteer";"JS_CZ_wodefeng"},0)),"")</f>
        <v>JSNY-JS0002-01</v>
      </c>
      <c r="C4178" s="11" t="str">
        <f>IFERROR(INDEX({"北京中裕世纪大酒店";"江苏利特尔绿色包装股份有限公司";"常州市金坛沃德丰电子科技有限公司"},MATCH(D4178,{"BJ_zhongyu";"JS_WX_liteer";"JS_CZ_wodefeng"},0)),"")</f>
        <v>常州市金坛沃德丰电子科技有限公司</v>
      </c>
      <c r="D4178" s="11" t="str">
        <f>[1]动作!$G4177</f>
        <v>JS_CZ_wodefeng</v>
      </c>
      <c r="E4178" s="11" t="str">
        <f>[1]动作!$D4177</f>
        <v>电表故障</v>
      </c>
      <c r="F4178" s="11" t="s">
        <v>45</v>
      </c>
      <c r="G4178" s="12">
        <f>[1]动作!$A4177+[1]动作!$B4177</f>
        <v>43210.858865740738</v>
      </c>
      <c r="H4178" s="12"/>
      <c r="I4178" s="11"/>
    </row>
    <row r="4179" spans="1:9" hidden="1" x14ac:dyDescent="0.3">
      <c r="A4179" s="24">
        <v>4177</v>
      </c>
      <c r="B4179" s="11" t="str">
        <f>IFERROR(INDEX({"JSNY-BJ0001-01";"JSNY-JS0022-01";"JSNY-JS0002-01"},MATCH(D4179,{"BJ_zhongyu";"JS_WX_liteer";"JS_CZ_wodefeng"},0)),"")</f>
        <v>JSNY-JS0002-01</v>
      </c>
      <c r="C4179" s="11" t="str">
        <f>IFERROR(INDEX({"北京中裕世纪大酒店";"江苏利特尔绿色包装股份有限公司";"常州市金坛沃德丰电子科技有限公司"},MATCH(D4179,{"BJ_zhongyu";"JS_WX_liteer";"JS_CZ_wodefeng"},0)),"")</f>
        <v>常州市金坛沃德丰电子科技有限公司</v>
      </c>
      <c r="D4179" s="11" t="str">
        <f>[1]动作!$G4178</f>
        <v>JS_CZ_wodefeng</v>
      </c>
      <c r="E4179" s="11" t="str">
        <f>[1]动作!$D4178</f>
        <v>电表故障</v>
      </c>
      <c r="F4179" s="11" t="s">
        <v>45</v>
      </c>
      <c r="G4179" s="12">
        <f>[1]动作!$A4178+[1]动作!$B4178</f>
        <v>43210.86042824074</v>
      </c>
      <c r="H4179" s="12"/>
      <c r="I4179" s="11"/>
    </row>
    <row r="4180" spans="1:9" hidden="1" x14ac:dyDescent="0.3">
      <c r="A4180" s="24">
        <v>4178</v>
      </c>
      <c r="B4180" s="11" t="str">
        <f>IFERROR(INDEX({"JSNY-BJ0001-01";"JSNY-JS0022-01";"JSNY-JS0002-01"},MATCH(D4180,{"BJ_zhongyu";"JS_WX_liteer";"JS_CZ_wodefeng"},0)),"")</f>
        <v>JSNY-JS0002-01</v>
      </c>
      <c r="C4180" s="11" t="str">
        <f>IFERROR(INDEX({"北京中裕世纪大酒店";"江苏利特尔绿色包装股份有限公司";"常州市金坛沃德丰电子科技有限公司"},MATCH(D4180,{"BJ_zhongyu";"JS_WX_liteer";"JS_CZ_wodefeng"},0)),"")</f>
        <v>常州市金坛沃德丰电子科技有限公司</v>
      </c>
      <c r="D4180" s="11" t="str">
        <f>[1]动作!$G4179</f>
        <v>JS_CZ_wodefeng</v>
      </c>
      <c r="E4180" s="11" t="str">
        <f>[1]动作!$D4179</f>
        <v>电表故障</v>
      </c>
      <c r="F4180" s="11" t="s">
        <v>45</v>
      </c>
      <c r="G4180" s="12">
        <f>[1]动作!$A4179+[1]动作!$B4179</f>
        <v>43210.861527777779</v>
      </c>
      <c r="H4180" s="12"/>
      <c r="I4180" s="11"/>
    </row>
    <row r="4181" spans="1:9" hidden="1" x14ac:dyDescent="0.3">
      <c r="A4181" s="24">
        <v>4179</v>
      </c>
      <c r="B4181" s="11" t="str">
        <f>IFERROR(INDEX({"JSNY-BJ0001-01";"JSNY-JS0022-01";"JSNY-JS0002-01"},MATCH(D4181,{"BJ_zhongyu";"JS_WX_liteer";"JS_CZ_wodefeng"},0)),"")</f>
        <v>JSNY-JS0002-01</v>
      </c>
      <c r="C4181" s="11" t="str">
        <f>IFERROR(INDEX({"北京中裕世纪大酒店";"江苏利特尔绿色包装股份有限公司";"常州市金坛沃德丰电子科技有限公司"},MATCH(D4181,{"BJ_zhongyu";"JS_WX_liteer";"JS_CZ_wodefeng"},0)),"")</f>
        <v>常州市金坛沃德丰电子科技有限公司</v>
      </c>
      <c r="D4181" s="11" t="str">
        <f>[1]动作!$G4180</f>
        <v>JS_CZ_wodefeng</v>
      </c>
      <c r="E4181" s="11" t="str">
        <f>[1]动作!$D4180</f>
        <v>分系统1BMS6SOC过低一级故障</v>
      </c>
      <c r="F4181" s="11" t="s">
        <v>177</v>
      </c>
      <c r="G4181" s="12">
        <f>[1]动作!$A4180+[1]动作!$B4180</f>
        <v>43210.861585648148</v>
      </c>
      <c r="H4181" s="12"/>
      <c r="I4181" s="11"/>
    </row>
    <row r="4182" spans="1:9" hidden="1" x14ac:dyDescent="0.3">
      <c r="A4182" s="24">
        <v>4180</v>
      </c>
      <c r="B4182" s="11" t="str">
        <f>IFERROR(INDEX({"JSNY-BJ0001-01";"JSNY-JS0022-01";"JSNY-JS0002-01"},MATCH(D4182,{"BJ_zhongyu";"JS_WX_liteer";"JS_CZ_wodefeng"},0)),"")</f>
        <v>JSNY-JS0002-01</v>
      </c>
      <c r="C4182" s="11" t="str">
        <f>IFERROR(INDEX({"北京中裕世纪大酒店";"江苏利特尔绿色包装股份有限公司";"常州市金坛沃德丰电子科技有限公司"},MATCH(D4182,{"BJ_zhongyu";"JS_WX_liteer";"JS_CZ_wodefeng"},0)),"")</f>
        <v>常州市金坛沃德丰电子科技有限公司</v>
      </c>
      <c r="D4182" s="11" t="str">
        <f>[1]动作!$G4181</f>
        <v>JS_CZ_wodefeng</v>
      </c>
      <c r="E4182" s="11" t="str">
        <f>[1]动作!$D4181</f>
        <v>电表故障</v>
      </c>
      <c r="F4182" s="11" t="s">
        <v>45</v>
      </c>
      <c r="G4182" s="12">
        <f>[1]动作!$A4181+[1]动作!$B4181</f>
        <v>43210.861759259256</v>
      </c>
      <c r="H4182" s="12"/>
      <c r="I4182" s="11"/>
    </row>
    <row r="4183" spans="1:9" hidden="1" x14ac:dyDescent="0.3">
      <c r="A4183" s="24">
        <v>4181</v>
      </c>
      <c r="B4183" s="11" t="str">
        <f>IFERROR(INDEX({"JSNY-BJ0001-01";"JSNY-JS0022-01";"JSNY-JS0002-01"},MATCH(D4183,{"BJ_zhongyu";"JS_WX_liteer";"JS_CZ_wodefeng"},0)),"")</f>
        <v>JSNY-JS0002-01</v>
      </c>
      <c r="C4183" s="11" t="str">
        <f>IFERROR(INDEX({"北京中裕世纪大酒店";"江苏利特尔绿色包装股份有限公司";"常州市金坛沃德丰电子科技有限公司"},MATCH(D4183,{"BJ_zhongyu";"JS_WX_liteer";"JS_CZ_wodefeng"},0)),"")</f>
        <v>常州市金坛沃德丰电子科技有限公司</v>
      </c>
      <c r="D4183" s="11" t="str">
        <f>[1]动作!$G4182</f>
        <v>JS_CZ_wodefeng</v>
      </c>
      <c r="E4183" s="11" t="str">
        <f>[1]动作!$D4182</f>
        <v>电表故障</v>
      </c>
      <c r="F4183" s="11" t="s">
        <v>45</v>
      </c>
      <c r="G4183" s="12">
        <f>[1]动作!$A4182+[1]动作!$B4182</f>
        <v>43210.861875000002</v>
      </c>
      <c r="H4183" s="12"/>
      <c r="I4183" s="11"/>
    </row>
    <row r="4184" spans="1:9" hidden="1" x14ac:dyDescent="0.3">
      <c r="A4184" s="24">
        <v>4182</v>
      </c>
      <c r="B4184" s="11" t="str">
        <f>IFERROR(INDEX({"JSNY-BJ0001-01";"JSNY-JS0022-01";"JSNY-JS0002-01"},MATCH(D4184,{"BJ_zhongyu";"JS_WX_liteer";"JS_CZ_wodefeng"},0)),"")</f>
        <v>JSNY-JS0002-01</v>
      </c>
      <c r="C4184" s="11" t="str">
        <f>IFERROR(INDEX({"北京中裕世纪大酒店";"江苏利特尔绿色包装股份有限公司";"常州市金坛沃德丰电子科技有限公司"},MATCH(D4184,{"BJ_zhongyu";"JS_WX_liteer";"JS_CZ_wodefeng"},0)),"")</f>
        <v>常州市金坛沃德丰电子科技有限公司</v>
      </c>
      <c r="D4184" s="11" t="str">
        <f>[1]动作!$G4183</f>
        <v>JS_CZ_wodefeng</v>
      </c>
      <c r="E4184" s="11" t="str">
        <f>[1]动作!$D4183</f>
        <v>电表故障</v>
      </c>
      <c r="F4184" s="11" t="s">
        <v>45</v>
      </c>
      <c r="G4184" s="12">
        <f>[1]动作!$A4183+[1]动作!$B4183</f>
        <v>43210.861990740741</v>
      </c>
      <c r="H4184" s="12"/>
      <c r="I4184" s="11"/>
    </row>
    <row r="4185" spans="1:9" hidden="1" x14ac:dyDescent="0.3">
      <c r="A4185" s="24">
        <v>4183</v>
      </c>
      <c r="B4185" s="11" t="str">
        <f>IFERROR(INDEX({"JSNY-BJ0001-01";"JSNY-JS0022-01";"JSNY-JS0002-01"},MATCH(D4185,{"BJ_zhongyu";"JS_WX_liteer";"JS_CZ_wodefeng"},0)),"")</f>
        <v>JSNY-JS0022-01</v>
      </c>
      <c r="C4185" s="11" t="str">
        <f>IFERROR(INDEX({"北京中裕世纪大酒店";"江苏利特尔绿色包装股份有限公司";"常州市金坛沃德丰电子科技有限公司"},MATCH(D4185,{"BJ_zhongyu";"JS_WX_liteer";"JS_CZ_wodefeng"},0)),"")</f>
        <v>江苏利特尔绿色包装股份有限公司</v>
      </c>
      <c r="D4185" s="11" t="str">
        <f>[1]动作!$G4184</f>
        <v>JS_WX_liteer</v>
      </c>
      <c r="E4185" s="11" t="str">
        <f>[1]动作!$D4184</f>
        <v>分系统1BMS4SOC过低一级故障</v>
      </c>
      <c r="F4185" s="11" t="s">
        <v>177</v>
      </c>
      <c r="G4185" s="12">
        <f>[1]动作!$A4184+[1]动作!$B4184</f>
        <v>43210.86204861111</v>
      </c>
      <c r="H4185" s="12"/>
      <c r="I4185" s="11"/>
    </row>
    <row r="4186" spans="1:9" hidden="1" x14ac:dyDescent="0.3">
      <c r="A4186" s="24">
        <v>4184</v>
      </c>
      <c r="B4186" s="11" t="str">
        <f>IFERROR(INDEX({"JSNY-BJ0001-01";"JSNY-JS0022-01";"JSNY-JS0002-01"},MATCH(D4186,{"BJ_zhongyu";"JS_WX_liteer";"JS_CZ_wodefeng"},0)),"")</f>
        <v>JSNY-JS0022-01</v>
      </c>
      <c r="C4186" s="11" t="str">
        <f>IFERROR(INDEX({"北京中裕世纪大酒店";"江苏利特尔绿色包装股份有限公司";"常州市金坛沃德丰电子科技有限公司"},MATCH(D4186,{"BJ_zhongyu";"JS_WX_liteer";"JS_CZ_wodefeng"},0)),"")</f>
        <v>江苏利特尔绿色包装股份有限公司</v>
      </c>
      <c r="D4186" s="11" t="str">
        <f>[1]动作!$G4185</f>
        <v>JS_WX_liteer</v>
      </c>
      <c r="E4186" s="11" t="str">
        <f>[1]动作!$D4185</f>
        <v>分系统1BMS4SOC过低二级故障</v>
      </c>
      <c r="F4186" s="11" t="s">
        <v>177</v>
      </c>
      <c r="G4186" s="12">
        <f>[1]动作!$A4185+[1]动作!$B4185</f>
        <v>43210.86204861111</v>
      </c>
      <c r="H4186" s="12"/>
      <c r="I4186" s="11"/>
    </row>
    <row r="4187" spans="1:9" hidden="1" x14ac:dyDescent="0.3">
      <c r="A4187" s="24">
        <v>4185</v>
      </c>
      <c r="B4187" s="11" t="str">
        <f>IFERROR(INDEX({"JSNY-BJ0001-01";"JSNY-JS0022-01";"JSNY-JS0002-01"},MATCH(D4187,{"BJ_zhongyu";"JS_WX_liteer";"JS_CZ_wodefeng"},0)),"")</f>
        <v>JSNY-JS0002-01</v>
      </c>
      <c r="C4187" s="11" t="str">
        <f>IFERROR(INDEX({"北京中裕世纪大酒店";"江苏利特尔绿色包装股份有限公司";"常州市金坛沃德丰电子科技有限公司"},MATCH(D4187,{"BJ_zhongyu";"JS_WX_liteer";"JS_CZ_wodefeng"},0)),"")</f>
        <v>常州市金坛沃德丰电子科技有限公司</v>
      </c>
      <c r="D4187" s="11" t="str">
        <f>[1]动作!$G4186</f>
        <v>JS_CZ_wodefeng</v>
      </c>
      <c r="E4187" s="11" t="str">
        <f>[1]动作!$D4186</f>
        <v>分系统1故障状态</v>
      </c>
      <c r="F4187" s="11" t="s">
        <v>178</v>
      </c>
      <c r="G4187" s="12">
        <f>[1]动作!$A4186+[1]动作!$B4186</f>
        <v>43210.862222222226</v>
      </c>
      <c r="H4187" s="12"/>
      <c r="I4187" s="11"/>
    </row>
    <row r="4188" spans="1:9" hidden="1" x14ac:dyDescent="0.3">
      <c r="A4188" s="24">
        <v>4186</v>
      </c>
      <c r="B4188" s="11" t="str">
        <f>IFERROR(INDEX({"JSNY-BJ0001-01";"JSNY-JS0022-01";"JSNY-JS0002-01"},MATCH(D4188,{"BJ_zhongyu";"JS_WX_liteer";"JS_CZ_wodefeng"},0)),"")</f>
        <v>JSNY-JS0002-01</v>
      </c>
      <c r="C4188" s="11" t="str">
        <f>IFERROR(INDEX({"北京中裕世纪大酒店";"江苏利特尔绿色包装股份有限公司";"常州市金坛沃德丰电子科技有限公司"},MATCH(D4188,{"BJ_zhongyu";"JS_WX_liteer";"JS_CZ_wodefeng"},0)),"")</f>
        <v>常州市金坛沃德丰电子科技有限公司</v>
      </c>
      <c r="D4188" s="11" t="str">
        <f>[1]动作!$G4187</f>
        <v>JS_CZ_wodefeng</v>
      </c>
      <c r="E4188" s="11" t="str">
        <f>[1]动作!$D4187</f>
        <v>分系统1BCMS2故障状态</v>
      </c>
      <c r="F4188" s="11" t="s">
        <v>177</v>
      </c>
      <c r="G4188" s="12">
        <f>[1]动作!$A4187+[1]动作!$B4187</f>
        <v>43210.862222222226</v>
      </c>
      <c r="H4188" s="12"/>
      <c r="I4188" s="11"/>
    </row>
    <row r="4189" spans="1:9" hidden="1" x14ac:dyDescent="0.3">
      <c r="A4189" s="24">
        <v>4187</v>
      </c>
      <c r="B4189" s="11" t="str">
        <f>IFERROR(INDEX({"JSNY-BJ0001-01";"JSNY-JS0022-01";"JSNY-JS0002-01"},MATCH(D4189,{"BJ_zhongyu";"JS_WX_liteer";"JS_CZ_wodefeng"},0)),"")</f>
        <v>JSNY-JS0002-01</v>
      </c>
      <c r="C4189" s="11" t="str">
        <f>IFERROR(INDEX({"北京中裕世纪大酒店";"江苏利特尔绿色包装股份有限公司";"常州市金坛沃德丰电子科技有限公司"},MATCH(D4189,{"BJ_zhongyu";"JS_WX_liteer";"JS_CZ_wodefeng"},0)),"")</f>
        <v>常州市金坛沃德丰电子科技有限公司</v>
      </c>
      <c r="D4189" s="11" t="str">
        <f>[1]动作!$G4188</f>
        <v>JS_CZ_wodefeng</v>
      </c>
      <c r="E4189" s="11" t="str">
        <f>[1]动作!$D4188</f>
        <v>分系统1BMS2单体电压过低一级故障</v>
      </c>
      <c r="F4189" s="11" t="s">
        <v>177</v>
      </c>
      <c r="G4189" s="12">
        <f>[1]动作!$A4188+[1]动作!$B4188</f>
        <v>43210.862222222226</v>
      </c>
      <c r="H4189" s="12"/>
      <c r="I4189" s="11"/>
    </row>
    <row r="4190" spans="1:9" hidden="1" x14ac:dyDescent="0.3">
      <c r="A4190" s="24">
        <v>4188</v>
      </c>
      <c r="B4190" s="11" t="str">
        <f>IFERROR(INDEX({"JSNY-BJ0001-01";"JSNY-JS0022-01";"JSNY-JS0002-01"},MATCH(D4190,{"BJ_zhongyu";"JS_WX_liteer";"JS_CZ_wodefeng"},0)),"")</f>
        <v>JSNY-JS0002-01</v>
      </c>
      <c r="C4190" s="11" t="str">
        <f>IFERROR(INDEX({"北京中裕世纪大酒店";"江苏利特尔绿色包装股份有限公司";"常州市金坛沃德丰电子科技有限公司"},MATCH(D4190,{"BJ_zhongyu";"JS_WX_liteer";"JS_CZ_wodefeng"},0)),"")</f>
        <v>常州市金坛沃德丰电子科技有限公司</v>
      </c>
      <c r="D4190" s="11" t="str">
        <f>[1]动作!$G4189</f>
        <v>JS_CZ_wodefeng</v>
      </c>
      <c r="E4190" s="11" t="str">
        <f>[1]动作!$D4189</f>
        <v>BCMS故障</v>
      </c>
      <c r="F4190" s="11" t="s">
        <v>177</v>
      </c>
      <c r="G4190" s="12">
        <f>[1]动作!$A4189+[1]动作!$B4189</f>
        <v>43210.862222222226</v>
      </c>
      <c r="H4190" s="12"/>
      <c r="I4190" s="11"/>
    </row>
    <row r="4191" spans="1:9" hidden="1" x14ac:dyDescent="0.3">
      <c r="A4191" s="24">
        <v>4189</v>
      </c>
      <c r="B4191" s="11" t="str">
        <f>IFERROR(INDEX({"JSNY-BJ0001-01";"JSNY-JS0022-01";"JSNY-JS0002-01"},MATCH(D4191,{"BJ_zhongyu";"JS_WX_liteer";"JS_CZ_wodefeng"},0)),"")</f>
        <v>JSNY-JS0022-01</v>
      </c>
      <c r="C4191" s="11" t="str">
        <f>IFERROR(INDEX({"北京中裕世纪大酒店";"江苏利特尔绿色包装股份有限公司";"常州市金坛沃德丰电子科技有限公司"},MATCH(D4191,{"BJ_zhongyu";"JS_WX_liteer";"JS_CZ_wodefeng"},0)),"")</f>
        <v>江苏利特尔绿色包装股份有限公司</v>
      </c>
      <c r="D4191" s="11" t="str">
        <f>[1]动作!$G4190</f>
        <v>JS_WX_liteer</v>
      </c>
      <c r="E4191" s="11" t="str">
        <f>[1]动作!$D4190</f>
        <v>分系统1BMS3SOC过低一级故障</v>
      </c>
      <c r="F4191" s="11" t="s">
        <v>177</v>
      </c>
      <c r="G4191" s="12">
        <f>[1]动作!$A4190+[1]动作!$B4190</f>
        <v>43210.862280092595</v>
      </c>
      <c r="H4191" s="12"/>
      <c r="I4191" s="11"/>
    </row>
    <row r="4192" spans="1:9" hidden="1" x14ac:dyDescent="0.3">
      <c r="A4192" s="24">
        <v>4190</v>
      </c>
      <c r="B4192" s="11" t="str">
        <f>IFERROR(INDEX({"JSNY-BJ0001-01";"JSNY-JS0022-01";"JSNY-JS0002-01"},MATCH(D4192,{"BJ_zhongyu";"JS_WX_liteer";"JS_CZ_wodefeng"},0)),"")</f>
        <v>JSNY-JS0022-01</v>
      </c>
      <c r="C4192" s="11" t="str">
        <f>IFERROR(INDEX({"北京中裕世纪大酒店";"江苏利特尔绿色包装股份有限公司";"常州市金坛沃德丰电子科技有限公司"},MATCH(D4192,{"BJ_zhongyu";"JS_WX_liteer";"JS_CZ_wodefeng"},0)),"")</f>
        <v>江苏利特尔绿色包装股份有限公司</v>
      </c>
      <c r="D4192" s="11" t="str">
        <f>[1]动作!$G4191</f>
        <v>JS_WX_liteer</v>
      </c>
      <c r="E4192" s="11" t="str">
        <f>[1]动作!$D4191</f>
        <v>分系统1BMS3SOC过低二级故障</v>
      </c>
      <c r="F4192" s="11" t="s">
        <v>177</v>
      </c>
      <c r="G4192" s="12">
        <f>[1]动作!$A4191+[1]动作!$B4191</f>
        <v>43210.862280092595</v>
      </c>
      <c r="H4192" s="12"/>
      <c r="I4192" s="11"/>
    </row>
    <row r="4193" spans="1:9" hidden="1" x14ac:dyDescent="0.3">
      <c r="A4193" s="24">
        <v>4191</v>
      </c>
      <c r="B4193" s="11" t="str">
        <f>IFERROR(INDEX({"JSNY-BJ0001-01";"JSNY-JS0022-01";"JSNY-JS0002-01"},MATCH(D4193,{"BJ_zhongyu";"JS_WX_liteer";"JS_CZ_wodefeng"},0)),"")</f>
        <v>JSNY-JS0002-01</v>
      </c>
      <c r="C4193" s="11" t="str">
        <f>IFERROR(INDEX({"北京中裕世纪大酒店";"江苏利特尔绿色包装股份有限公司";"常州市金坛沃德丰电子科技有限公司"},MATCH(D4193,{"BJ_zhongyu";"JS_WX_liteer";"JS_CZ_wodefeng"},0)),"")</f>
        <v>常州市金坛沃德丰电子科技有限公司</v>
      </c>
      <c r="D4193" s="11" t="str">
        <f>[1]动作!$G4192</f>
        <v>JS_CZ_wodefeng</v>
      </c>
      <c r="E4193" s="11" t="str">
        <f>[1]动作!$D4192</f>
        <v>分系统1告警状态</v>
      </c>
      <c r="F4193" s="11" t="s">
        <v>178</v>
      </c>
      <c r="G4193" s="12">
        <f>[1]动作!$A4192+[1]动作!$B4192</f>
        <v>43210.862511574072</v>
      </c>
      <c r="H4193" s="12"/>
      <c r="I4193" s="11"/>
    </row>
    <row r="4194" spans="1:9" hidden="1" x14ac:dyDescent="0.3">
      <c r="A4194" s="24">
        <v>4192</v>
      </c>
      <c r="B4194" s="11" t="str">
        <f>IFERROR(INDEX({"JSNY-BJ0001-01";"JSNY-JS0022-01";"JSNY-JS0002-01"},MATCH(D4194,{"BJ_zhongyu";"JS_WX_liteer";"JS_CZ_wodefeng"},0)),"")</f>
        <v>JSNY-JS0002-01</v>
      </c>
      <c r="C4194" s="11" t="str">
        <f>IFERROR(INDEX({"北京中裕世纪大酒店";"江苏利特尔绿色包装股份有限公司";"常州市金坛沃德丰电子科技有限公司"},MATCH(D4194,{"BJ_zhongyu";"JS_WX_liteer";"JS_CZ_wodefeng"},0)),"")</f>
        <v>常州市金坛沃德丰电子科技有限公司</v>
      </c>
      <c r="D4194" s="11" t="str">
        <f>[1]动作!$G4193</f>
        <v>JS_CZ_wodefeng</v>
      </c>
      <c r="E4194" s="11" t="str">
        <f>[1]动作!$D4193</f>
        <v>分系统1BCMS2告警状态</v>
      </c>
      <c r="F4194" s="11" t="s">
        <v>177</v>
      </c>
      <c r="G4194" s="12">
        <f>[1]动作!$A4193+[1]动作!$B4193</f>
        <v>43210.862511574072</v>
      </c>
      <c r="H4194" s="12"/>
      <c r="I4194" s="11"/>
    </row>
    <row r="4195" spans="1:9" hidden="1" x14ac:dyDescent="0.3">
      <c r="A4195" s="24">
        <v>4193</v>
      </c>
      <c r="B4195" s="11" t="str">
        <f>IFERROR(INDEX({"JSNY-BJ0001-01";"JSNY-JS0022-01";"JSNY-JS0002-01"},MATCH(D4195,{"BJ_zhongyu";"JS_WX_liteer";"JS_CZ_wodefeng"},0)),"")</f>
        <v>JSNY-JS0002-01</v>
      </c>
      <c r="C4195" s="11" t="str">
        <f>IFERROR(INDEX({"北京中裕世纪大酒店";"江苏利特尔绿色包装股份有限公司";"常州市金坛沃德丰电子科技有限公司"},MATCH(D4195,{"BJ_zhongyu";"JS_WX_liteer";"JS_CZ_wodefeng"},0)),"")</f>
        <v>常州市金坛沃德丰电子科技有限公司</v>
      </c>
      <c r="D4195" s="11" t="str">
        <f>[1]动作!$G4194</f>
        <v>JS_CZ_wodefeng</v>
      </c>
      <c r="E4195" s="11" t="str">
        <f>[1]动作!$D4194</f>
        <v>分系统1BMS2单体电压过低二级故障</v>
      </c>
      <c r="F4195" s="11" t="s">
        <v>177</v>
      </c>
      <c r="G4195" s="12">
        <f>[1]动作!$A4194+[1]动作!$B4194</f>
        <v>43210.862511574072</v>
      </c>
      <c r="H4195" s="12"/>
      <c r="I4195" s="11"/>
    </row>
    <row r="4196" spans="1:9" hidden="1" x14ac:dyDescent="0.3">
      <c r="A4196" s="24">
        <v>4194</v>
      </c>
      <c r="B4196" s="11" t="str">
        <f>IFERROR(INDEX({"JSNY-BJ0001-01";"JSNY-JS0022-01";"JSNY-JS0002-01"},MATCH(D4196,{"BJ_zhongyu";"JS_WX_liteer";"JS_CZ_wodefeng"},0)),"")</f>
        <v>JSNY-JS0002-01</v>
      </c>
      <c r="C4196" s="11" t="str">
        <f>IFERROR(INDEX({"北京中裕世纪大酒店";"江苏利特尔绿色包装股份有限公司";"常州市金坛沃德丰电子科技有限公司"},MATCH(D4196,{"BJ_zhongyu";"JS_WX_liteer";"JS_CZ_wodefeng"},0)),"")</f>
        <v>常州市金坛沃德丰电子科技有限公司</v>
      </c>
      <c r="D4196" s="11" t="str">
        <f>[1]动作!$G4195</f>
        <v>JS_CZ_wodefeng</v>
      </c>
      <c r="E4196" s="11" t="str">
        <f>[1]动作!$D4195</f>
        <v>电表故障</v>
      </c>
      <c r="F4196" s="11" t="s">
        <v>45</v>
      </c>
      <c r="G4196" s="12">
        <f>[1]动作!$A4195+[1]动作!$B4195</f>
        <v>43210.86309027778</v>
      </c>
      <c r="H4196" s="12"/>
      <c r="I4196" s="11"/>
    </row>
    <row r="4197" spans="1:9" hidden="1" x14ac:dyDescent="0.3">
      <c r="A4197" s="24">
        <v>4195</v>
      </c>
      <c r="B4197" s="11" t="str">
        <f>IFERROR(INDEX({"JSNY-BJ0001-01";"JSNY-JS0022-01";"JSNY-JS0002-01"},MATCH(D4197,{"BJ_zhongyu";"JS_WX_liteer";"JS_CZ_wodefeng"},0)),"")</f>
        <v>JSNY-JS0002-01</v>
      </c>
      <c r="C4197" s="11" t="str">
        <f>IFERROR(INDEX({"北京中裕世纪大酒店";"江苏利特尔绿色包装股份有限公司";"常州市金坛沃德丰电子科技有限公司"},MATCH(D4197,{"BJ_zhongyu";"JS_WX_liteer";"JS_CZ_wodefeng"},0)),"")</f>
        <v>常州市金坛沃德丰电子科技有限公司</v>
      </c>
      <c r="D4197" s="11" t="str">
        <f>[1]动作!$G4196</f>
        <v>JS_CZ_wodefeng</v>
      </c>
      <c r="E4197" s="11" t="str">
        <f>[1]动作!$D4196</f>
        <v>分系统1告警状态</v>
      </c>
      <c r="F4197" s="11" t="s">
        <v>178</v>
      </c>
      <c r="G4197" s="12">
        <f>[1]动作!$A4196+[1]动作!$B4196</f>
        <v>43210.863263888888</v>
      </c>
      <c r="H4197" s="12"/>
      <c r="I4197" s="11"/>
    </row>
    <row r="4198" spans="1:9" hidden="1" x14ac:dyDescent="0.3">
      <c r="A4198" s="24">
        <v>4196</v>
      </c>
      <c r="B4198" s="11" t="str">
        <f>IFERROR(INDEX({"JSNY-BJ0001-01";"JSNY-JS0022-01";"JSNY-JS0002-01"},MATCH(D4198,{"BJ_zhongyu";"JS_WX_liteer";"JS_CZ_wodefeng"},0)),"")</f>
        <v>JSNY-JS0002-01</v>
      </c>
      <c r="C4198" s="11" t="str">
        <f>IFERROR(INDEX({"北京中裕世纪大酒店";"江苏利特尔绿色包装股份有限公司";"常州市金坛沃德丰电子科技有限公司"},MATCH(D4198,{"BJ_zhongyu";"JS_WX_liteer";"JS_CZ_wodefeng"},0)),"")</f>
        <v>常州市金坛沃德丰电子科技有限公司</v>
      </c>
      <c r="D4198" s="11" t="str">
        <f>[1]动作!$G4197</f>
        <v>JS_CZ_wodefeng</v>
      </c>
      <c r="E4198" s="11" t="str">
        <f>[1]动作!$D4197</f>
        <v>分系统1BCMS2告警状态</v>
      </c>
      <c r="F4198" s="11" t="s">
        <v>177</v>
      </c>
      <c r="G4198" s="12">
        <f>[1]动作!$A4197+[1]动作!$B4197</f>
        <v>43210.863263888888</v>
      </c>
      <c r="H4198" s="12"/>
      <c r="I4198" s="11"/>
    </row>
    <row r="4199" spans="1:9" hidden="1" x14ac:dyDescent="0.3">
      <c r="A4199" s="24">
        <v>4197</v>
      </c>
      <c r="B4199" s="11" t="str">
        <f>IFERROR(INDEX({"JSNY-BJ0001-01";"JSNY-JS0022-01";"JSNY-JS0002-01"},MATCH(D4199,{"BJ_zhongyu";"JS_WX_liteer";"JS_CZ_wodefeng"},0)),"")</f>
        <v>JSNY-JS0002-01</v>
      </c>
      <c r="C4199" s="11" t="str">
        <f>IFERROR(INDEX({"北京中裕世纪大酒店";"江苏利特尔绿色包装股份有限公司";"常州市金坛沃德丰电子科技有限公司"},MATCH(D4199,{"BJ_zhongyu";"JS_WX_liteer";"JS_CZ_wodefeng"},0)),"")</f>
        <v>常州市金坛沃德丰电子科技有限公司</v>
      </c>
      <c r="D4199" s="11" t="str">
        <f>[1]动作!$G4198</f>
        <v>JS_CZ_wodefeng</v>
      </c>
      <c r="E4199" s="11" t="str">
        <f>[1]动作!$D4198</f>
        <v>分系统1BMS2单体电压过低二级故障</v>
      </c>
      <c r="F4199" s="11" t="s">
        <v>177</v>
      </c>
      <c r="G4199" s="12">
        <f>[1]动作!$A4198+[1]动作!$B4198</f>
        <v>43210.863263888888</v>
      </c>
      <c r="H4199" s="12"/>
      <c r="I4199" s="11"/>
    </row>
    <row r="4200" spans="1:9" hidden="1" x14ac:dyDescent="0.3">
      <c r="A4200" s="24">
        <v>4198</v>
      </c>
      <c r="B4200" s="11" t="str">
        <f>IFERROR(INDEX({"JSNY-BJ0001-01";"JSNY-JS0022-01";"JSNY-JS0002-01"},MATCH(D4200,{"BJ_zhongyu";"JS_WX_liteer";"JS_CZ_wodefeng"},0)),"")</f>
        <v>JSNY-JS0002-01</v>
      </c>
      <c r="C4200" s="11" t="str">
        <f>IFERROR(INDEX({"北京中裕世纪大酒店";"江苏利特尔绿色包装股份有限公司";"常州市金坛沃德丰电子科技有限公司"},MATCH(D4200,{"BJ_zhongyu";"JS_WX_liteer";"JS_CZ_wodefeng"},0)),"")</f>
        <v>常州市金坛沃德丰电子科技有限公司</v>
      </c>
      <c r="D4200" s="11" t="str">
        <f>[1]动作!$G4199</f>
        <v>JS_CZ_wodefeng</v>
      </c>
      <c r="E4200" s="11" t="str">
        <f>[1]动作!$D4199</f>
        <v>分系统1BMS2总电压过低一级故障</v>
      </c>
      <c r="F4200" s="11" t="s">
        <v>177</v>
      </c>
      <c r="G4200" s="12">
        <f>[1]动作!$A4199+[1]动作!$B4199</f>
        <v>43210.863263888888</v>
      </c>
      <c r="H4200" s="12"/>
      <c r="I4200" s="11"/>
    </row>
    <row r="4201" spans="1:9" hidden="1" x14ac:dyDescent="0.3">
      <c r="A4201" s="24">
        <v>4199</v>
      </c>
      <c r="B4201" s="11" t="str">
        <f>IFERROR(INDEX({"JSNY-BJ0001-01";"JSNY-JS0022-01";"JSNY-JS0002-01"},MATCH(D4201,{"BJ_zhongyu";"JS_WX_liteer";"JS_CZ_wodefeng"},0)),"")</f>
        <v>JSNY-JS0002-01</v>
      </c>
      <c r="C4201" s="11" t="str">
        <f>IFERROR(INDEX({"北京中裕世纪大酒店";"江苏利特尔绿色包装股份有限公司";"常州市金坛沃德丰电子科技有限公司"},MATCH(D4201,{"BJ_zhongyu";"JS_WX_liteer";"JS_CZ_wodefeng"},0)),"")</f>
        <v>常州市金坛沃德丰电子科技有限公司</v>
      </c>
      <c r="D4201" s="11" t="str">
        <f>[1]动作!$G4200</f>
        <v>JS_CZ_wodefeng</v>
      </c>
      <c r="E4201" s="11" t="str">
        <f>[1]动作!$D4200</f>
        <v>分系统1BMS2总电压过低二级故障</v>
      </c>
      <c r="F4201" s="11" t="s">
        <v>177</v>
      </c>
      <c r="G4201" s="12">
        <f>[1]动作!$A4200+[1]动作!$B4200</f>
        <v>43210.863263888888</v>
      </c>
      <c r="H4201" s="12"/>
      <c r="I4201" s="11"/>
    </row>
    <row r="4202" spans="1:9" hidden="1" x14ac:dyDescent="0.3">
      <c r="A4202" s="24">
        <v>4200</v>
      </c>
      <c r="B4202" s="11" t="str">
        <f>IFERROR(INDEX({"JSNY-BJ0001-01";"JSNY-JS0022-01";"JSNY-JS0002-01"},MATCH(D4202,{"BJ_zhongyu";"JS_WX_liteer";"JS_CZ_wodefeng"},0)),"")</f>
        <v>JSNY-JS0002-01</v>
      </c>
      <c r="C4202" s="11" t="str">
        <f>IFERROR(INDEX({"北京中裕世纪大酒店";"江苏利特尔绿色包装股份有限公司";"常州市金坛沃德丰电子科技有限公司"},MATCH(D4202,{"BJ_zhongyu";"JS_WX_liteer";"JS_CZ_wodefeng"},0)),"")</f>
        <v>常州市金坛沃德丰电子科技有限公司</v>
      </c>
      <c r="D4202" s="11" t="str">
        <f>[1]动作!$G4201</f>
        <v>JS_CZ_wodefeng</v>
      </c>
      <c r="E4202" s="11" t="str">
        <f>[1]动作!$D4201</f>
        <v>分系统1BMS2SOC过低二级故障</v>
      </c>
      <c r="F4202" s="11" t="s">
        <v>177</v>
      </c>
      <c r="G4202" s="12">
        <f>[1]动作!$A4201+[1]动作!$B4201</f>
        <v>43210.863263888888</v>
      </c>
      <c r="H4202" s="12"/>
      <c r="I4202" s="11"/>
    </row>
    <row r="4203" spans="1:9" hidden="1" x14ac:dyDescent="0.3">
      <c r="A4203" s="24">
        <v>4201</v>
      </c>
      <c r="B4203" s="11" t="str">
        <f>IFERROR(INDEX({"JSNY-BJ0001-01";"JSNY-JS0022-01";"JSNY-JS0002-01"},MATCH(D4203,{"BJ_zhongyu";"JS_WX_liteer";"JS_CZ_wodefeng"},0)),"")</f>
        <v>JSNY-JS0022-01</v>
      </c>
      <c r="C4203" s="11" t="str">
        <f>IFERROR(INDEX({"北京中裕世纪大酒店";"江苏利特尔绿色包装股份有限公司";"常州市金坛沃德丰电子科技有限公司"},MATCH(D4203,{"BJ_zhongyu";"JS_WX_liteer";"JS_CZ_wodefeng"},0)),"")</f>
        <v>江苏利特尔绿色包装股份有限公司</v>
      </c>
      <c r="D4203" s="11" t="str">
        <f>[1]动作!$G4202</f>
        <v>JS_WX_liteer</v>
      </c>
      <c r="E4203" s="11" t="str">
        <f>[1]动作!$D4202</f>
        <v>分系统1BMS8单体电压过低一级故障</v>
      </c>
      <c r="F4203" s="11" t="s">
        <v>177</v>
      </c>
      <c r="G4203" s="12">
        <f>[1]动作!$A4202+[1]动作!$B4202</f>
        <v>43210.864074074074</v>
      </c>
      <c r="H4203" s="12"/>
      <c r="I4203" s="11"/>
    </row>
    <row r="4204" spans="1:9" hidden="1" x14ac:dyDescent="0.3">
      <c r="A4204" s="24">
        <v>4202</v>
      </c>
      <c r="B4204" s="11" t="str">
        <f>IFERROR(INDEX({"JSNY-BJ0001-01";"JSNY-JS0022-01";"JSNY-JS0002-01"},MATCH(D4204,{"BJ_zhongyu";"JS_WX_liteer";"JS_CZ_wodefeng"},0)),"")</f>
        <v>JSNY-JS0022-01</v>
      </c>
      <c r="C4204" s="11" t="str">
        <f>IFERROR(INDEX({"北京中裕世纪大酒店";"江苏利特尔绿色包装股份有限公司";"常州市金坛沃德丰电子科技有限公司"},MATCH(D4204,{"BJ_zhongyu";"JS_WX_liteer";"JS_CZ_wodefeng"},0)),"")</f>
        <v>江苏利特尔绿色包装股份有限公司</v>
      </c>
      <c r="D4204" s="11" t="str">
        <f>[1]动作!$G4203</f>
        <v>JS_WX_liteer</v>
      </c>
      <c r="E4204" s="11" t="str">
        <f>[1]动作!$D4203</f>
        <v>分系统1BMS8单体电压过低二级故障</v>
      </c>
      <c r="F4204" s="11" t="s">
        <v>177</v>
      </c>
      <c r="G4204" s="12">
        <f>[1]动作!$A4203+[1]动作!$B4203</f>
        <v>43210.864074074074</v>
      </c>
      <c r="H4204" s="12"/>
      <c r="I4204" s="11"/>
    </row>
    <row r="4205" spans="1:9" hidden="1" x14ac:dyDescent="0.3">
      <c r="A4205" s="24">
        <v>4203</v>
      </c>
      <c r="B4205" s="11" t="str">
        <f>IFERROR(INDEX({"JSNY-BJ0001-01";"JSNY-JS0022-01";"JSNY-JS0002-01"},MATCH(D4205,{"BJ_zhongyu";"JS_WX_liteer";"JS_CZ_wodefeng"},0)),"")</f>
        <v>JSNY-JS0022-01</v>
      </c>
      <c r="C4205" s="11" t="str">
        <f>IFERROR(INDEX({"北京中裕世纪大酒店";"江苏利特尔绿色包装股份有限公司";"常州市金坛沃德丰电子科技有限公司"},MATCH(D4205,{"BJ_zhongyu";"JS_WX_liteer";"JS_CZ_wodefeng"},0)),"")</f>
        <v>江苏利特尔绿色包装股份有限公司</v>
      </c>
      <c r="D4205" s="11" t="str">
        <f>[1]动作!$G4204</f>
        <v>JS_WX_liteer</v>
      </c>
      <c r="E4205" s="11" t="str">
        <f>[1]动作!$D4204</f>
        <v>分系统1BMS8SOC过低一级故障</v>
      </c>
      <c r="F4205" s="11" t="s">
        <v>177</v>
      </c>
      <c r="G4205" s="12">
        <f>[1]动作!$A4204+[1]动作!$B4204</f>
        <v>43210.864247685182</v>
      </c>
      <c r="H4205" s="12"/>
      <c r="I4205" s="11"/>
    </row>
    <row r="4206" spans="1:9" hidden="1" x14ac:dyDescent="0.3">
      <c r="A4206" s="24">
        <v>4204</v>
      </c>
      <c r="B4206" s="11" t="str">
        <f>IFERROR(INDEX({"JSNY-BJ0001-01";"JSNY-JS0022-01";"JSNY-JS0002-01"},MATCH(D4206,{"BJ_zhongyu";"JS_WX_liteer";"JS_CZ_wodefeng"},0)),"")</f>
        <v>JSNY-JS0022-01</v>
      </c>
      <c r="C4206" s="11" t="str">
        <f>IFERROR(INDEX({"北京中裕世纪大酒店";"江苏利特尔绿色包装股份有限公司";"常州市金坛沃德丰电子科技有限公司"},MATCH(D4206,{"BJ_zhongyu";"JS_WX_liteer";"JS_CZ_wodefeng"},0)),"")</f>
        <v>江苏利特尔绿色包装股份有限公司</v>
      </c>
      <c r="D4206" s="11" t="str">
        <f>[1]动作!$G4205</f>
        <v>JS_WX_liteer</v>
      </c>
      <c r="E4206" s="11" t="str">
        <f>[1]动作!$D4205</f>
        <v>分系统1BMS8SOC过低二级故障</v>
      </c>
      <c r="F4206" s="11" t="s">
        <v>177</v>
      </c>
      <c r="G4206" s="12">
        <f>[1]动作!$A4205+[1]动作!$B4205</f>
        <v>43210.864247685182</v>
      </c>
      <c r="H4206" s="12"/>
      <c r="I4206" s="11"/>
    </row>
    <row r="4207" spans="1:9" hidden="1" x14ac:dyDescent="0.3">
      <c r="A4207" s="24">
        <v>4205</v>
      </c>
      <c r="B4207" s="11" t="str">
        <f>IFERROR(INDEX({"JSNY-BJ0001-01";"JSNY-JS0022-01";"JSNY-JS0002-01"},MATCH(D4207,{"BJ_zhongyu";"JS_WX_liteer";"JS_CZ_wodefeng"},0)),"")</f>
        <v>JSNY-JS0002-01</v>
      </c>
      <c r="C4207" s="11" t="str">
        <f>IFERROR(INDEX({"北京中裕世纪大酒店";"江苏利特尔绿色包装股份有限公司";"常州市金坛沃德丰电子科技有限公司"},MATCH(D4207,{"BJ_zhongyu";"JS_WX_liteer";"JS_CZ_wodefeng"},0)),"")</f>
        <v>常州市金坛沃德丰电子科技有限公司</v>
      </c>
      <c r="D4207" s="11" t="str">
        <f>[1]动作!$G4206</f>
        <v>JS_CZ_wodefeng</v>
      </c>
      <c r="E4207" s="11" t="str">
        <f>[1]动作!$D4206</f>
        <v>电表故障</v>
      </c>
      <c r="F4207" s="11" t="s">
        <v>45</v>
      </c>
      <c r="G4207" s="12">
        <f>[1]动作!$A4206+[1]动作!$B4206</f>
        <v>43210.864363425928</v>
      </c>
      <c r="H4207" s="12"/>
      <c r="I4207" s="11"/>
    </row>
    <row r="4208" spans="1:9" hidden="1" x14ac:dyDescent="0.3">
      <c r="A4208" s="24">
        <v>4206</v>
      </c>
      <c r="B4208" s="11" t="str">
        <f>IFERROR(INDEX({"JSNY-BJ0001-01";"JSNY-JS0022-01";"JSNY-JS0002-01"},MATCH(D4208,{"BJ_zhongyu";"JS_WX_liteer";"JS_CZ_wodefeng"},0)),"")</f>
        <v>JSNY-JS0022-01</v>
      </c>
      <c r="C4208" s="11" t="str">
        <f>IFERROR(INDEX({"北京中裕世纪大酒店";"江苏利特尔绿色包装股份有限公司";"常州市金坛沃德丰电子科技有限公司"},MATCH(D4208,{"BJ_zhongyu";"JS_WX_liteer";"JS_CZ_wodefeng"},0)),"")</f>
        <v>江苏利特尔绿色包装股份有限公司</v>
      </c>
      <c r="D4208" s="11" t="str">
        <f>[1]动作!$G4207</f>
        <v>JS_WX_liteer</v>
      </c>
      <c r="E4208" s="11" t="str">
        <f>[1]动作!$D4207</f>
        <v>分系统1BMS9单体电压过低一级故障</v>
      </c>
      <c r="F4208" s="11" t="s">
        <v>177</v>
      </c>
      <c r="G4208" s="12">
        <f>[1]动作!$A4207+[1]动作!$B4207</f>
        <v>43210.864768518521</v>
      </c>
      <c r="H4208" s="12"/>
      <c r="I4208" s="11"/>
    </row>
    <row r="4209" spans="1:9" hidden="1" x14ac:dyDescent="0.3">
      <c r="A4209" s="24">
        <v>4207</v>
      </c>
      <c r="B4209" s="11" t="str">
        <f>IFERROR(INDEX({"JSNY-BJ0001-01";"JSNY-JS0022-01";"JSNY-JS0002-01"},MATCH(D4209,{"BJ_zhongyu";"JS_WX_liteer";"JS_CZ_wodefeng"},0)),"")</f>
        <v>JSNY-JS0022-01</v>
      </c>
      <c r="C4209" s="11" t="str">
        <f>IFERROR(INDEX({"北京中裕世纪大酒店";"江苏利特尔绿色包装股份有限公司";"常州市金坛沃德丰电子科技有限公司"},MATCH(D4209,{"BJ_zhongyu";"JS_WX_liteer";"JS_CZ_wodefeng"},0)),"")</f>
        <v>江苏利特尔绿色包装股份有限公司</v>
      </c>
      <c r="D4209" s="11" t="str">
        <f>[1]动作!$G4208</f>
        <v>JS_WX_liteer</v>
      </c>
      <c r="E4209" s="11" t="str">
        <f>[1]动作!$D4208</f>
        <v>分系统1BMS9单体电压过低二级故障</v>
      </c>
      <c r="F4209" s="11" t="s">
        <v>177</v>
      </c>
      <c r="G4209" s="12">
        <f>[1]动作!$A4208+[1]动作!$B4208</f>
        <v>43210.864768518521</v>
      </c>
      <c r="H4209" s="12"/>
      <c r="I4209" s="11"/>
    </row>
    <row r="4210" spans="1:9" hidden="1" x14ac:dyDescent="0.3">
      <c r="A4210" s="24">
        <v>4208</v>
      </c>
      <c r="B4210" s="11" t="str">
        <f>IFERROR(INDEX({"JSNY-BJ0001-01";"JSNY-JS0022-01";"JSNY-JS0002-01"},MATCH(D4210,{"BJ_zhongyu";"JS_WX_liteer";"JS_CZ_wodefeng"},0)),"")</f>
        <v>JSNY-JS0022-01</v>
      </c>
      <c r="C4210" s="11" t="str">
        <f>IFERROR(INDEX({"北京中裕世纪大酒店";"江苏利特尔绿色包装股份有限公司";"常州市金坛沃德丰电子科技有限公司"},MATCH(D4210,{"BJ_zhongyu";"JS_WX_liteer";"JS_CZ_wodefeng"},0)),"")</f>
        <v>江苏利特尔绿色包装股份有限公司</v>
      </c>
      <c r="D4210" s="11" t="str">
        <f>[1]动作!$G4209</f>
        <v>JS_WX_liteer</v>
      </c>
      <c r="E4210" s="11" t="str">
        <f>[1]动作!$D4209</f>
        <v>分系统1BMS3单体电压过低一级故障</v>
      </c>
      <c r="F4210" s="11" t="s">
        <v>177</v>
      </c>
      <c r="G4210" s="12">
        <f>[1]动作!$A4209+[1]动作!$B4209</f>
        <v>43210.86546296296</v>
      </c>
      <c r="H4210" s="12"/>
      <c r="I4210" s="11"/>
    </row>
    <row r="4211" spans="1:9" hidden="1" x14ac:dyDescent="0.3">
      <c r="A4211" s="24">
        <v>4209</v>
      </c>
      <c r="B4211" s="11" t="str">
        <f>IFERROR(INDEX({"JSNY-BJ0001-01";"JSNY-JS0022-01";"JSNY-JS0002-01"},MATCH(D4211,{"BJ_zhongyu";"JS_WX_liteer";"JS_CZ_wodefeng"},0)),"")</f>
        <v>JSNY-JS0022-01</v>
      </c>
      <c r="C4211" s="11" t="str">
        <f>IFERROR(INDEX({"北京中裕世纪大酒店";"江苏利特尔绿色包装股份有限公司";"常州市金坛沃德丰电子科技有限公司"},MATCH(D4211,{"BJ_zhongyu";"JS_WX_liteer";"JS_CZ_wodefeng"},0)),"")</f>
        <v>江苏利特尔绿色包装股份有限公司</v>
      </c>
      <c r="D4211" s="11" t="str">
        <f>[1]动作!$G4210</f>
        <v>JS_WX_liteer</v>
      </c>
      <c r="E4211" s="11" t="str">
        <f>[1]动作!$D4210</f>
        <v>分系统1BMS3单体电压过低二级故障</v>
      </c>
      <c r="F4211" s="11" t="s">
        <v>177</v>
      </c>
      <c r="G4211" s="12">
        <f>[1]动作!$A4210+[1]动作!$B4210</f>
        <v>43210.86546296296</v>
      </c>
      <c r="H4211" s="12"/>
      <c r="I4211" s="11"/>
    </row>
    <row r="4212" spans="1:9" hidden="1" x14ac:dyDescent="0.3">
      <c r="A4212" s="24">
        <v>4210</v>
      </c>
      <c r="B4212" s="11" t="str">
        <f>IFERROR(INDEX({"JSNY-BJ0001-01";"JSNY-JS0022-01";"JSNY-JS0002-01"},MATCH(D4212,{"BJ_zhongyu";"JS_WX_liteer";"JS_CZ_wodefeng"},0)),"")</f>
        <v>JSNY-JS0022-01</v>
      </c>
      <c r="C4212" s="11" t="str">
        <f>IFERROR(INDEX({"北京中裕世纪大酒店";"江苏利特尔绿色包装股份有限公司";"常州市金坛沃德丰电子科技有限公司"},MATCH(D4212,{"BJ_zhongyu";"JS_WX_liteer";"JS_CZ_wodefeng"},0)),"")</f>
        <v>江苏利特尔绿色包装股份有限公司</v>
      </c>
      <c r="D4212" s="11" t="str">
        <f>[1]动作!$G4211</f>
        <v>JS_WX_liteer</v>
      </c>
      <c r="E4212" s="11" t="str">
        <f>[1]动作!$D4211</f>
        <v>分系统1BMS1单体电压过低一级故障</v>
      </c>
      <c r="F4212" s="11" t="s">
        <v>177</v>
      </c>
      <c r="G4212" s="12">
        <f>[1]动作!$A4211+[1]动作!$B4211</f>
        <v>43210.866273148145</v>
      </c>
      <c r="H4212" s="12"/>
      <c r="I4212" s="11"/>
    </row>
    <row r="4213" spans="1:9" hidden="1" x14ac:dyDescent="0.3">
      <c r="A4213" s="24">
        <v>4211</v>
      </c>
      <c r="B4213" s="11" t="str">
        <f>IFERROR(INDEX({"JSNY-BJ0001-01";"JSNY-JS0022-01";"JSNY-JS0002-01"},MATCH(D4213,{"BJ_zhongyu";"JS_WX_liteer";"JS_CZ_wodefeng"},0)),"")</f>
        <v>JSNY-JS0022-01</v>
      </c>
      <c r="C4213" s="11" t="str">
        <f>IFERROR(INDEX({"北京中裕世纪大酒店";"江苏利特尔绿色包装股份有限公司";"常州市金坛沃德丰电子科技有限公司"},MATCH(D4213,{"BJ_zhongyu";"JS_WX_liteer";"JS_CZ_wodefeng"},0)),"")</f>
        <v>江苏利特尔绿色包装股份有限公司</v>
      </c>
      <c r="D4213" s="11" t="str">
        <f>[1]动作!$G4212</f>
        <v>JS_WX_liteer</v>
      </c>
      <c r="E4213" s="11" t="str">
        <f>[1]动作!$D4212</f>
        <v>分系统1BMS1单体电压过低二级故障</v>
      </c>
      <c r="F4213" s="11" t="s">
        <v>177</v>
      </c>
      <c r="G4213" s="12">
        <f>[1]动作!$A4212+[1]动作!$B4212</f>
        <v>43210.866273148145</v>
      </c>
      <c r="H4213" s="12"/>
      <c r="I4213" s="11"/>
    </row>
    <row r="4214" spans="1:9" hidden="1" x14ac:dyDescent="0.3">
      <c r="A4214" s="24">
        <v>4212</v>
      </c>
      <c r="B4214" s="11" t="str">
        <f>IFERROR(INDEX({"JSNY-BJ0001-01";"JSNY-JS0022-01";"JSNY-JS0002-01"},MATCH(D4214,{"BJ_zhongyu";"JS_WX_liteer";"JS_CZ_wodefeng"},0)),"")</f>
        <v>JSNY-JS0022-01</v>
      </c>
      <c r="C4214" s="11" t="str">
        <f>IFERROR(INDEX({"北京中裕世纪大酒店";"江苏利特尔绿色包装股份有限公司";"常州市金坛沃德丰电子科技有限公司"},MATCH(D4214,{"BJ_zhongyu";"JS_WX_liteer";"JS_CZ_wodefeng"},0)),"")</f>
        <v>江苏利特尔绿色包装股份有限公司</v>
      </c>
      <c r="D4214" s="11" t="str">
        <f>[1]动作!$G4213</f>
        <v>JS_WX_liteer</v>
      </c>
      <c r="E4214" s="11" t="str">
        <f>[1]动作!$D4213</f>
        <v>分系统1BMS4单体电压过低一级故障</v>
      </c>
      <c r="F4214" s="11" t="s">
        <v>177</v>
      </c>
      <c r="G4214" s="12">
        <f>[1]动作!$A4213+[1]动作!$B4213</f>
        <v>43210.866446759261</v>
      </c>
      <c r="H4214" s="12"/>
      <c r="I4214" s="11"/>
    </row>
    <row r="4215" spans="1:9" hidden="1" x14ac:dyDescent="0.3">
      <c r="A4215" s="24">
        <v>4213</v>
      </c>
      <c r="B4215" s="11" t="str">
        <f>IFERROR(INDEX({"JSNY-BJ0001-01";"JSNY-JS0022-01";"JSNY-JS0002-01"},MATCH(D4215,{"BJ_zhongyu";"JS_WX_liteer";"JS_CZ_wodefeng"},0)),"")</f>
        <v>JSNY-JS0022-01</v>
      </c>
      <c r="C4215" s="11" t="str">
        <f>IFERROR(INDEX({"北京中裕世纪大酒店";"江苏利特尔绿色包装股份有限公司";"常州市金坛沃德丰电子科技有限公司"},MATCH(D4215,{"BJ_zhongyu";"JS_WX_liteer";"JS_CZ_wodefeng"},0)),"")</f>
        <v>江苏利特尔绿色包装股份有限公司</v>
      </c>
      <c r="D4215" s="11" t="str">
        <f>[1]动作!$G4214</f>
        <v>JS_WX_liteer</v>
      </c>
      <c r="E4215" s="11" t="str">
        <f>[1]动作!$D4214</f>
        <v>分系统1BMS4单体电压过低二级故障</v>
      </c>
      <c r="F4215" s="11" t="s">
        <v>177</v>
      </c>
      <c r="G4215" s="12">
        <f>[1]动作!$A4214+[1]动作!$B4214</f>
        <v>43210.866446759261</v>
      </c>
      <c r="H4215" s="12"/>
      <c r="I4215" s="11"/>
    </row>
    <row r="4216" spans="1:9" hidden="1" x14ac:dyDescent="0.3">
      <c r="A4216" s="24">
        <v>4214</v>
      </c>
      <c r="B4216" s="11" t="str">
        <f>IFERROR(INDEX({"JSNY-BJ0001-01";"JSNY-JS0022-01";"JSNY-JS0002-01"},MATCH(D4216,{"BJ_zhongyu";"JS_WX_liteer";"JS_CZ_wodefeng"},0)),"")</f>
        <v>JSNY-JS0002-01</v>
      </c>
      <c r="C4216" s="11" t="str">
        <f>IFERROR(INDEX({"北京中裕世纪大酒店";"江苏利特尔绿色包装股份有限公司";"常州市金坛沃德丰电子科技有限公司"},MATCH(D4216,{"BJ_zhongyu";"JS_WX_liteer";"JS_CZ_wodefeng"},0)),"")</f>
        <v>常州市金坛沃德丰电子科技有限公司</v>
      </c>
      <c r="D4216" s="11" t="str">
        <f>[1]动作!$G4215</f>
        <v>JS_CZ_wodefeng</v>
      </c>
      <c r="E4216" s="11" t="str">
        <f>[1]动作!$D4215</f>
        <v>电表故障</v>
      </c>
      <c r="F4216" s="11" t="s">
        <v>45</v>
      </c>
      <c r="G4216" s="12">
        <f>[1]动作!$A4215+[1]动作!$B4215</f>
        <v>43210.866620370369</v>
      </c>
      <c r="H4216" s="12"/>
      <c r="I4216" s="11"/>
    </row>
    <row r="4217" spans="1:9" hidden="1" x14ac:dyDescent="0.3">
      <c r="A4217" s="24">
        <v>4215</v>
      </c>
      <c r="B4217" s="11" t="str">
        <f>IFERROR(INDEX({"JSNY-BJ0001-01";"JSNY-JS0022-01";"JSNY-JS0002-01"},MATCH(D4217,{"BJ_zhongyu";"JS_WX_liteer";"JS_CZ_wodefeng"},0)),"")</f>
        <v>JSNY-JS0022-01</v>
      </c>
      <c r="C4217" s="11" t="str">
        <f>IFERROR(INDEX({"北京中裕世纪大酒店";"江苏利特尔绿色包装股份有限公司";"常州市金坛沃德丰电子科技有限公司"},MATCH(D4217,{"BJ_zhongyu";"JS_WX_liteer";"JS_CZ_wodefeng"},0)),"")</f>
        <v>江苏利特尔绿色包装股份有限公司</v>
      </c>
      <c r="D4217" s="11" t="str">
        <f>[1]动作!$G4216</f>
        <v>JS_WX_liteer</v>
      </c>
      <c r="E4217" s="11" t="str">
        <f>[1]动作!$D4216</f>
        <v>分系统1BMS7单体电压过低一级故障</v>
      </c>
      <c r="F4217" s="11" t="s">
        <v>177</v>
      </c>
      <c r="G4217" s="12">
        <f>[1]动作!$A4216+[1]动作!$B4216</f>
        <v>43210.866909722223</v>
      </c>
      <c r="H4217" s="12"/>
      <c r="I4217" s="11"/>
    </row>
    <row r="4218" spans="1:9" hidden="1" x14ac:dyDescent="0.3">
      <c r="A4218" s="24">
        <v>4216</v>
      </c>
      <c r="B4218" s="11" t="str">
        <f>IFERROR(INDEX({"JSNY-BJ0001-01";"JSNY-JS0022-01";"JSNY-JS0002-01"},MATCH(D4218,{"BJ_zhongyu";"JS_WX_liteer";"JS_CZ_wodefeng"},0)),"")</f>
        <v>JSNY-JS0022-01</v>
      </c>
      <c r="C4218" s="11" t="str">
        <f>IFERROR(INDEX({"北京中裕世纪大酒店";"江苏利特尔绿色包装股份有限公司";"常州市金坛沃德丰电子科技有限公司"},MATCH(D4218,{"BJ_zhongyu";"JS_WX_liteer";"JS_CZ_wodefeng"},0)),"")</f>
        <v>江苏利特尔绿色包装股份有限公司</v>
      </c>
      <c r="D4218" s="11" t="str">
        <f>[1]动作!$G4217</f>
        <v>JS_WX_liteer</v>
      </c>
      <c r="E4218" s="11" t="str">
        <f>[1]动作!$D4217</f>
        <v>分系统1BMS7单体电压过低二级故障</v>
      </c>
      <c r="F4218" s="11" t="s">
        <v>177</v>
      </c>
      <c r="G4218" s="12">
        <f>[1]动作!$A4217+[1]动作!$B4217</f>
        <v>43210.866909722223</v>
      </c>
      <c r="H4218" s="12"/>
      <c r="I4218" s="11"/>
    </row>
    <row r="4219" spans="1:9" hidden="1" x14ac:dyDescent="0.3">
      <c r="A4219" s="24">
        <v>4217</v>
      </c>
      <c r="B4219" s="11" t="str">
        <f>IFERROR(INDEX({"JSNY-BJ0001-01";"JSNY-JS0022-01";"JSNY-JS0002-01"},MATCH(D4219,{"BJ_zhongyu";"JS_WX_liteer";"JS_CZ_wodefeng"},0)),"")</f>
        <v>JSNY-JS0022-01</v>
      </c>
      <c r="C4219" s="11" t="str">
        <f>IFERROR(INDEX({"北京中裕世纪大酒店";"江苏利特尔绿色包装股份有限公司";"常州市金坛沃德丰电子科技有限公司"},MATCH(D4219,{"BJ_zhongyu";"JS_WX_liteer";"JS_CZ_wodefeng"},0)),"")</f>
        <v>江苏利特尔绿色包装股份有限公司</v>
      </c>
      <c r="D4219" s="11" t="str">
        <f>[1]动作!$G4218</f>
        <v>JS_WX_liteer</v>
      </c>
      <c r="E4219" s="11" t="str">
        <f>[1]动作!$D4218</f>
        <v>分系统1BMS2单体电压过低一级故障</v>
      </c>
      <c r="F4219" s="11" t="s">
        <v>177</v>
      </c>
      <c r="G4219" s="12">
        <f>[1]动作!$A4218+[1]动作!$B4218</f>
        <v>43210.8671412037</v>
      </c>
      <c r="H4219" s="12"/>
      <c r="I4219" s="11"/>
    </row>
    <row r="4220" spans="1:9" hidden="1" x14ac:dyDescent="0.3">
      <c r="A4220" s="24">
        <v>4218</v>
      </c>
      <c r="B4220" s="11" t="str">
        <f>IFERROR(INDEX({"JSNY-BJ0001-01";"JSNY-JS0022-01";"JSNY-JS0002-01"},MATCH(D4220,{"BJ_zhongyu";"JS_WX_liteer";"JS_CZ_wodefeng"},0)),"")</f>
        <v>JSNY-JS0022-01</v>
      </c>
      <c r="C4220" s="11" t="str">
        <f>IFERROR(INDEX({"北京中裕世纪大酒店";"江苏利特尔绿色包装股份有限公司";"常州市金坛沃德丰电子科技有限公司"},MATCH(D4220,{"BJ_zhongyu";"JS_WX_liteer";"JS_CZ_wodefeng"},0)),"")</f>
        <v>江苏利特尔绿色包装股份有限公司</v>
      </c>
      <c r="D4220" s="11" t="str">
        <f>[1]动作!$G4219</f>
        <v>JS_WX_liteer</v>
      </c>
      <c r="E4220" s="11" t="str">
        <f>[1]动作!$D4219</f>
        <v>分系统1BMS2单体电压过低二级故障</v>
      </c>
      <c r="F4220" s="11" t="s">
        <v>177</v>
      </c>
      <c r="G4220" s="12">
        <f>[1]动作!$A4219+[1]动作!$B4219</f>
        <v>43210.8671412037</v>
      </c>
      <c r="H4220" s="12"/>
      <c r="I4220" s="11"/>
    </row>
    <row r="4221" spans="1:9" hidden="1" x14ac:dyDescent="0.3">
      <c r="A4221" s="24">
        <v>4219</v>
      </c>
      <c r="B4221" s="11" t="str">
        <f>IFERROR(INDEX({"JSNY-BJ0001-01";"JSNY-JS0022-01";"JSNY-JS0002-01"},MATCH(D4221,{"BJ_zhongyu";"JS_WX_liteer";"JS_CZ_wodefeng"},0)),"")</f>
        <v>JSNY-JS0022-01</v>
      </c>
      <c r="C4221" s="11" t="str">
        <f>IFERROR(INDEX({"北京中裕世纪大酒店";"江苏利特尔绿色包装股份有限公司";"常州市金坛沃德丰电子科技有限公司"},MATCH(D4221,{"BJ_zhongyu";"JS_WX_liteer";"JS_CZ_wodefeng"},0)),"")</f>
        <v>江苏利特尔绿色包装股份有限公司</v>
      </c>
      <c r="D4221" s="11" t="str">
        <f>[1]动作!$G4220</f>
        <v>JS_WX_liteer</v>
      </c>
      <c r="E4221" s="11" t="str">
        <f>[1]动作!$D4220</f>
        <v>分系统1BMS7SOC过低一级故障</v>
      </c>
      <c r="F4221" s="11" t="s">
        <v>177</v>
      </c>
      <c r="G4221" s="12">
        <f>[1]动作!$A4220+[1]动作!$B4220</f>
        <v>43210.867326388892</v>
      </c>
      <c r="H4221" s="12"/>
      <c r="I4221" s="11"/>
    </row>
    <row r="4222" spans="1:9" hidden="1" x14ac:dyDescent="0.3">
      <c r="A4222" s="24">
        <v>4220</v>
      </c>
      <c r="B4222" s="11" t="str">
        <f>IFERROR(INDEX({"JSNY-BJ0001-01";"JSNY-JS0022-01";"JSNY-JS0002-01"},MATCH(D4222,{"BJ_zhongyu";"JS_WX_liteer";"JS_CZ_wodefeng"},0)),"")</f>
        <v>JSNY-JS0022-01</v>
      </c>
      <c r="C4222" s="11" t="str">
        <f>IFERROR(INDEX({"北京中裕世纪大酒店";"江苏利特尔绿色包装股份有限公司";"常州市金坛沃德丰电子科技有限公司"},MATCH(D4222,{"BJ_zhongyu";"JS_WX_liteer";"JS_CZ_wodefeng"},0)),"")</f>
        <v>江苏利特尔绿色包装股份有限公司</v>
      </c>
      <c r="D4222" s="11" t="str">
        <f>[1]动作!$G4221</f>
        <v>JS_WX_liteer</v>
      </c>
      <c r="E4222" s="11" t="str">
        <f>[1]动作!$D4221</f>
        <v>分系统1BMS7SOC过低二级故障</v>
      </c>
      <c r="F4222" s="11" t="s">
        <v>177</v>
      </c>
      <c r="G4222" s="12">
        <f>[1]动作!$A4221+[1]动作!$B4221</f>
        <v>43210.867326388892</v>
      </c>
      <c r="H4222" s="12"/>
      <c r="I4222" s="11"/>
    </row>
    <row r="4223" spans="1:9" hidden="1" x14ac:dyDescent="0.3">
      <c r="A4223" s="24">
        <v>4221</v>
      </c>
      <c r="B4223" s="11" t="str">
        <f>IFERROR(INDEX({"JSNY-BJ0001-01";"JSNY-JS0022-01";"JSNY-JS0002-01"},MATCH(D4223,{"BJ_zhongyu";"JS_WX_liteer";"JS_CZ_wodefeng"},0)),"")</f>
        <v>JSNY-JS0022-01</v>
      </c>
      <c r="C4223" s="11" t="str">
        <f>IFERROR(INDEX({"北京中裕世纪大酒店";"江苏利特尔绿色包装股份有限公司";"常州市金坛沃德丰电子科技有限公司"},MATCH(D4223,{"BJ_zhongyu";"JS_WX_liteer";"JS_CZ_wodefeng"},0)),"")</f>
        <v>江苏利特尔绿色包装股份有限公司</v>
      </c>
      <c r="D4223" s="11" t="str">
        <f>[1]动作!$G4222</f>
        <v>JS_WX_liteer</v>
      </c>
      <c r="E4223" s="11" t="str">
        <f>[1]动作!$D4222</f>
        <v>分系统1BMS2SOC过低一级故障</v>
      </c>
      <c r="F4223" s="11" t="s">
        <v>177</v>
      </c>
      <c r="G4223" s="12">
        <f>[1]动作!$A4222+[1]动作!$B4222</f>
        <v>43210.867384259262</v>
      </c>
      <c r="H4223" s="12"/>
      <c r="I4223" s="11"/>
    </row>
    <row r="4224" spans="1:9" hidden="1" x14ac:dyDescent="0.3">
      <c r="A4224" s="24">
        <v>4222</v>
      </c>
      <c r="B4224" s="11" t="str">
        <f>IFERROR(INDEX({"JSNY-BJ0001-01";"JSNY-JS0022-01";"JSNY-JS0002-01"},MATCH(D4224,{"BJ_zhongyu";"JS_WX_liteer";"JS_CZ_wodefeng"},0)),"")</f>
        <v>JSNY-JS0022-01</v>
      </c>
      <c r="C4224" s="11" t="str">
        <f>IFERROR(INDEX({"北京中裕世纪大酒店";"江苏利特尔绿色包装股份有限公司";"常州市金坛沃德丰电子科技有限公司"},MATCH(D4224,{"BJ_zhongyu";"JS_WX_liteer";"JS_CZ_wodefeng"},0)),"")</f>
        <v>江苏利特尔绿色包装股份有限公司</v>
      </c>
      <c r="D4224" s="11" t="str">
        <f>[1]动作!$G4223</f>
        <v>JS_WX_liteer</v>
      </c>
      <c r="E4224" s="11" t="str">
        <f>[1]动作!$D4223</f>
        <v>分系统1BMS2SOC过低二级故障</v>
      </c>
      <c r="F4224" s="11" t="s">
        <v>177</v>
      </c>
      <c r="G4224" s="12">
        <f>[1]动作!$A4223+[1]动作!$B4223</f>
        <v>43210.867384259262</v>
      </c>
      <c r="H4224" s="12"/>
      <c r="I4224" s="11"/>
    </row>
    <row r="4225" spans="1:9" hidden="1" x14ac:dyDescent="0.3">
      <c r="A4225" s="24">
        <v>4223</v>
      </c>
      <c r="B4225" s="11" t="str">
        <f>IFERROR(INDEX({"JSNY-BJ0001-01";"JSNY-JS0022-01";"JSNY-JS0002-01"},MATCH(D4225,{"BJ_zhongyu";"JS_WX_liteer";"JS_CZ_wodefeng"},0)),"")</f>
        <v>JSNY-JS0022-01</v>
      </c>
      <c r="C4225" s="11" t="str">
        <f>IFERROR(INDEX({"北京中裕世纪大酒店";"江苏利特尔绿色包装股份有限公司";"常州市金坛沃德丰电子科技有限公司"},MATCH(D4225,{"BJ_zhongyu";"JS_WX_liteer";"JS_CZ_wodefeng"},0)),"")</f>
        <v>江苏利特尔绿色包装股份有限公司</v>
      </c>
      <c r="D4225" s="11" t="str">
        <f>[1]动作!$G4224</f>
        <v>JS_WX_liteer</v>
      </c>
      <c r="E4225" s="11" t="str">
        <f>[1]动作!$D4224</f>
        <v>分系统1BMS5单体电压过低一级故障</v>
      </c>
      <c r="F4225" s="11" t="s">
        <v>177</v>
      </c>
      <c r="G4225" s="12">
        <f>[1]动作!$A4224+[1]动作!$B4224</f>
        <v>43210.867442129631</v>
      </c>
      <c r="H4225" s="12"/>
      <c r="I4225" s="11"/>
    </row>
    <row r="4226" spans="1:9" hidden="1" x14ac:dyDescent="0.3">
      <c r="A4226" s="24">
        <v>4224</v>
      </c>
      <c r="B4226" s="11" t="str">
        <f>IFERROR(INDEX({"JSNY-BJ0001-01";"JSNY-JS0022-01";"JSNY-JS0002-01"},MATCH(D4226,{"BJ_zhongyu";"JS_WX_liteer";"JS_CZ_wodefeng"},0)),"")</f>
        <v>JSNY-JS0022-01</v>
      </c>
      <c r="C4226" s="11" t="str">
        <f>IFERROR(INDEX({"北京中裕世纪大酒店";"江苏利特尔绿色包装股份有限公司";"常州市金坛沃德丰电子科技有限公司"},MATCH(D4226,{"BJ_zhongyu";"JS_WX_liteer";"JS_CZ_wodefeng"},0)),"")</f>
        <v>江苏利特尔绿色包装股份有限公司</v>
      </c>
      <c r="D4226" s="11" t="str">
        <f>[1]动作!$G4225</f>
        <v>JS_WX_liteer</v>
      </c>
      <c r="E4226" s="11" t="str">
        <f>[1]动作!$D4225</f>
        <v>分系统1BMS5单体电压过低二级故障</v>
      </c>
      <c r="F4226" s="11" t="s">
        <v>177</v>
      </c>
      <c r="G4226" s="12">
        <f>[1]动作!$A4225+[1]动作!$B4225</f>
        <v>43210.867442129631</v>
      </c>
      <c r="H4226" s="12"/>
      <c r="I4226" s="11"/>
    </row>
    <row r="4227" spans="1:9" hidden="1" x14ac:dyDescent="0.3">
      <c r="A4227" s="24">
        <v>4225</v>
      </c>
      <c r="B4227" s="11" t="str">
        <f>IFERROR(INDEX({"JSNY-BJ0001-01";"JSNY-JS0022-01";"JSNY-JS0002-01"},MATCH(D4227,{"BJ_zhongyu";"JS_WX_liteer";"JS_CZ_wodefeng"},0)),"")</f>
        <v>JSNY-JS0022-01</v>
      </c>
      <c r="C4227" s="11" t="str">
        <f>IFERROR(INDEX({"北京中裕世纪大酒店";"江苏利特尔绿色包装股份有限公司";"常州市金坛沃德丰电子科技有限公司"},MATCH(D4227,{"BJ_zhongyu";"JS_WX_liteer";"JS_CZ_wodefeng"},0)),"")</f>
        <v>江苏利特尔绿色包装股份有限公司</v>
      </c>
      <c r="D4227" s="11" t="str">
        <f>[1]动作!$G4226</f>
        <v>JS_WX_liteer</v>
      </c>
      <c r="E4227" s="11" t="str">
        <f>[1]动作!$D4226</f>
        <v>分系统1BMS6SOC过低一级故障</v>
      </c>
      <c r="F4227" s="11" t="s">
        <v>177</v>
      </c>
      <c r="G4227" s="12">
        <f>[1]动作!$A4226+[1]动作!$B4226</f>
        <v>43210.867442129631</v>
      </c>
      <c r="H4227" s="12"/>
      <c r="I4227" s="11"/>
    </row>
    <row r="4228" spans="1:9" hidden="1" x14ac:dyDescent="0.3">
      <c r="A4228" s="24">
        <v>4226</v>
      </c>
      <c r="B4228" s="11" t="str">
        <f>IFERROR(INDEX({"JSNY-BJ0001-01";"JSNY-JS0022-01";"JSNY-JS0002-01"},MATCH(D4228,{"BJ_zhongyu";"JS_WX_liteer";"JS_CZ_wodefeng"},0)),"")</f>
        <v>JSNY-JS0022-01</v>
      </c>
      <c r="C4228" s="11" t="str">
        <f>IFERROR(INDEX({"北京中裕世纪大酒店";"江苏利特尔绿色包装股份有限公司";"常州市金坛沃德丰电子科技有限公司"},MATCH(D4228,{"BJ_zhongyu";"JS_WX_liteer";"JS_CZ_wodefeng"},0)),"")</f>
        <v>江苏利特尔绿色包装股份有限公司</v>
      </c>
      <c r="D4228" s="11" t="str">
        <f>[1]动作!$G4227</f>
        <v>JS_WX_liteer</v>
      </c>
      <c r="E4228" s="11" t="str">
        <f>[1]动作!$D4227</f>
        <v>分系统1BMS6SOC过低二级故障</v>
      </c>
      <c r="F4228" s="11" t="s">
        <v>177</v>
      </c>
      <c r="G4228" s="12">
        <f>[1]动作!$A4227+[1]动作!$B4227</f>
        <v>43210.867442129631</v>
      </c>
      <c r="H4228" s="12"/>
      <c r="I4228" s="11"/>
    </row>
    <row r="4229" spans="1:9" hidden="1" x14ac:dyDescent="0.3">
      <c r="A4229" s="24">
        <v>4227</v>
      </c>
      <c r="B4229" s="11" t="str">
        <f>IFERROR(INDEX({"JSNY-BJ0001-01";"JSNY-JS0022-01";"JSNY-JS0002-01"},MATCH(D4229,{"BJ_zhongyu";"JS_WX_liteer";"JS_CZ_wodefeng"},0)),"")</f>
        <v>JSNY-JS0022-01</v>
      </c>
      <c r="C4229" s="11" t="str">
        <f>IFERROR(INDEX({"北京中裕世纪大酒店";"江苏利特尔绿色包装股份有限公司";"常州市金坛沃德丰电子科技有限公司"},MATCH(D4229,{"BJ_zhongyu";"JS_WX_liteer";"JS_CZ_wodefeng"},0)),"")</f>
        <v>江苏利特尔绿色包装股份有限公司</v>
      </c>
      <c r="D4229" s="11" t="str">
        <f>[1]动作!$G4228</f>
        <v>JS_WX_liteer</v>
      </c>
      <c r="E4229" s="11" t="str">
        <f>[1]动作!$D4228</f>
        <v>分系统1BMS9SOC过低一级故障</v>
      </c>
      <c r="F4229" s="11" t="s">
        <v>177</v>
      </c>
      <c r="G4229" s="12">
        <f>[1]动作!$A4228+[1]动作!$B4228</f>
        <v>43210.86755787037</v>
      </c>
      <c r="H4229" s="12"/>
      <c r="I4229" s="11"/>
    </row>
    <row r="4230" spans="1:9" hidden="1" x14ac:dyDescent="0.3">
      <c r="A4230" s="24">
        <v>4228</v>
      </c>
      <c r="B4230" s="11" t="str">
        <f>IFERROR(INDEX({"JSNY-BJ0001-01";"JSNY-JS0022-01";"JSNY-JS0002-01"},MATCH(D4230,{"BJ_zhongyu";"JS_WX_liteer";"JS_CZ_wodefeng"},0)),"")</f>
        <v>JSNY-JS0022-01</v>
      </c>
      <c r="C4230" s="11" t="str">
        <f>IFERROR(INDEX({"北京中裕世纪大酒店";"江苏利特尔绿色包装股份有限公司";"常州市金坛沃德丰电子科技有限公司"},MATCH(D4230,{"BJ_zhongyu";"JS_WX_liteer";"JS_CZ_wodefeng"},0)),"")</f>
        <v>江苏利特尔绿色包装股份有限公司</v>
      </c>
      <c r="D4230" s="11" t="str">
        <f>[1]动作!$G4229</f>
        <v>JS_WX_liteer</v>
      </c>
      <c r="E4230" s="11" t="str">
        <f>[1]动作!$D4229</f>
        <v>分系统1BMS9SOC过低二级故障</v>
      </c>
      <c r="F4230" s="11" t="s">
        <v>177</v>
      </c>
      <c r="G4230" s="12">
        <f>[1]动作!$A4229+[1]动作!$B4229</f>
        <v>43210.86755787037</v>
      </c>
      <c r="H4230" s="12"/>
      <c r="I4230" s="11"/>
    </row>
    <row r="4231" spans="1:9" hidden="1" x14ac:dyDescent="0.3">
      <c r="A4231" s="24">
        <v>4229</v>
      </c>
      <c r="B4231" s="11" t="str">
        <f>IFERROR(INDEX({"JSNY-BJ0001-01";"JSNY-JS0022-01";"JSNY-JS0002-01"},MATCH(D4231,{"BJ_zhongyu";"JS_WX_liteer";"JS_CZ_wodefeng"},0)),"")</f>
        <v>JSNY-JS0022-01</v>
      </c>
      <c r="C4231" s="11" t="str">
        <f>IFERROR(INDEX({"北京中裕世纪大酒店";"江苏利特尔绿色包装股份有限公司";"常州市金坛沃德丰电子科技有限公司"},MATCH(D4231,{"BJ_zhongyu";"JS_WX_liteer";"JS_CZ_wodefeng"},0)),"")</f>
        <v>江苏利特尔绿色包装股份有限公司</v>
      </c>
      <c r="D4231" s="11" t="str">
        <f>[1]动作!$G4230</f>
        <v>JS_WX_liteer</v>
      </c>
      <c r="E4231" s="11" t="str">
        <f>[1]动作!$D4230</f>
        <v>分系统1BMS1SOC过低一级故障</v>
      </c>
      <c r="F4231" s="11" t="s">
        <v>177</v>
      </c>
      <c r="G4231" s="12">
        <f>[1]动作!$A4230+[1]动作!$B4230</f>
        <v>43210.867604166669</v>
      </c>
      <c r="H4231" s="12"/>
      <c r="I4231" s="11"/>
    </row>
    <row r="4232" spans="1:9" hidden="1" x14ac:dyDescent="0.3">
      <c r="A4232" s="24">
        <v>4230</v>
      </c>
      <c r="B4232" s="11" t="str">
        <f>IFERROR(INDEX({"JSNY-BJ0001-01";"JSNY-JS0022-01";"JSNY-JS0002-01"},MATCH(D4232,{"BJ_zhongyu";"JS_WX_liteer";"JS_CZ_wodefeng"},0)),"")</f>
        <v>JSNY-JS0022-01</v>
      </c>
      <c r="C4232" s="11" t="str">
        <f>IFERROR(INDEX({"北京中裕世纪大酒店";"江苏利特尔绿色包装股份有限公司";"常州市金坛沃德丰电子科技有限公司"},MATCH(D4232,{"BJ_zhongyu";"JS_WX_liteer";"JS_CZ_wodefeng"},0)),"")</f>
        <v>江苏利特尔绿色包装股份有限公司</v>
      </c>
      <c r="D4232" s="11" t="str">
        <f>[1]动作!$G4231</f>
        <v>JS_WX_liteer</v>
      </c>
      <c r="E4232" s="11" t="str">
        <f>[1]动作!$D4231</f>
        <v>分系统1BMS1SOC过低二级故障</v>
      </c>
      <c r="F4232" s="11" t="s">
        <v>177</v>
      </c>
      <c r="G4232" s="12">
        <f>[1]动作!$A4231+[1]动作!$B4231</f>
        <v>43210.867604166669</v>
      </c>
      <c r="H4232" s="12"/>
      <c r="I4232" s="11"/>
    </row>
    <row r="4233" spans="1:9" hidden="1" x14ac:dyDescent="0.3">
      <c r="A4233" s="24">
        <v>4231</v>
      </c>
      <c r="B4233" s="11" t="str">
        <f>IFERROR(INDEX({"JSNY-BJ0001-01";"JSNY-JS0022-01";"JSNY-JS0002-01"},MATCH(D4233,{"BJ_zhongyu";"JS_WX_liteer";"JS_CZ_wodefeng"},0)),"")</f>
        <v>JSNY-JS0022-01</v>
      </c>
      <c r="C4233" s="11" t="str">
        <f>IFERROR(INDEX({"北京中裕世纪大酒店";"江苏利特尔绿色包装股份有限公司";"常州市金坛沃德丰电子科技有限公司"},MATCH(D4233,{"BJ_zhongyu";"JS_WX_liteer";"JS_CZ_wodefeng"},0)),"")</f>
        <v>江苏利特尔绿色包装股份有限公司</v>
      </c>
      <c r="D4233" s="11" t="str">
        <f>[1]动作!$G4232</f>
        <v>JS_WX_liteer</v>
      </c>
      <c r="E4233" s="11" t="str">
        <f>[1]动作!$D4232</f>
        <v>分系统1BMS6单体电压过低一级故障</v>
      </c>
      <c r="F4233" s="11" t="s">
        <v>177</v>
      </c>
      <c r="G4233" s="12">
        <f>[1]动作!$A4232+[1]动作!$B4232</f>
        <v>43210.867731481485</v>
      </c>
      <c r="H4233" s="12"/>
      <c r="I4233" s="11"/>
    </row>
    <row r="4234" spans="1:9" hidden="1" x14ac:dyDescent="0.3">
      <c r="A4234" s="24">
        <v>4232</v>
      </c>
      <c r="B4234" s="11" t="str">
        <f>IFERROR(INDEX({"JSNY-BJ0001-01";"JSNY-JS0022-01";"JSNY-JS0002-01"},MATCH(D4234,{"BJ_zhongyu";"JS_WX_liteer";"JS_CZ_wodefeng"},0)),"")</f>
        <v>JSNY-JS0022-01</v>
      </c>
      <c r="C4234" s="11" t="str">
        <f>IFERROR(INDEX({"北京中裕世纪大酒店";"江苏利特尔绿色包装股份有限公司";"常州市金坛沃德丰电子科技有限公司"},MATCH(D4234,{"BJ_zhongyu";"JS_WX_liteer";"JS_CZ_wodefeng"},0)),"")</f>
        <v>江苏利特尔绿色包装股份有限公司</v>
      </c>
      <c r="D4234" s="11" t="str">
        <f>[1]动作!$G4233</f>
        <v>JS_WX_liteer</v>
      </c>
      <c r="E4234" s="11" t="str">
        <f>[1]动作!$D4233</f>
        <v>分系统1BMS6单体电压过低二级故障</v>
      </c>
      <c r="F4234" s="11" t="s">
        <v>177</v>
      </c>
      <c r="G4234" s="12">
        <f>[1]动作!$A4233+[1]动作!$B4233</f>
        <v>43210.867731481485</v>
      </c>
      <c r="H4234" s="12"/>
      <c r="I4234" s="11"/>
    </row>
    <row r="4235" spans="1:9" hidden="1" x14ac:dyDescent="0.3">
      <c r="A4235" s="24">
        <v>4233</v>
      </c>
      <c r="B4235" s="11" t="str">
        <f>IFERROR(INDEX({"JSNY-BJ0001-01";"JSNY-JS0022-01";"JSNY-JS0002-01"},MATCH(D4235,{"BJ_zhongyu";"JS_WX_liteer";"JS_CZ_wodefeng"},0)),"")</f>
        <v>JSNY-JS0002-01</v>
      </c>
      <c r="C4235" s="11" t="str">
        <f>IFERROR(INDEX({"北京中裕世纪大酒店";"江苏利特尔绿色包装股份有限公司";"常州市金坛沃德丰电子科技有限公司"},MATCH(D4235,{"BJ_zhongyu";"JS_WX_liteer";"JS_CZ_wodefeng"},0)),"")</f>
        <v>常州市金坛沃德丰电子科技有限公司</v>
      </c>
      <c r="D4235" s="11" t="str">
        <f>[1]动作!$G4234</f>
        <v>JS_CZ_wodefeng</v>
      </c>
      <c r="E4235" s="11" t="str">
        <f>[1]动作!$D4234</f>
        <v>分系统1BMS2单体电压过低一级故障</v>
      </c>
      <c r="F4235" s="11" t="s">
        <v>177</v>
      </c>
      <c r="G4235" s="12">
        <f>[1]动作!$A4234+[1]动作!$B4234</f>
        <v>43210.868298611109</v>
      </c>
      <c r="H4235" s="12"/>
      <c r="I4235" s="11"/>
    </row>
    <row r="4236" spans="1:9" hidden="1" x14ac:dyDescent="0.3">
      <c r="A4236" s="24">
        <v>4234</v>
      </c>
      <c r="B4236" s="11" t="str">
        <f>IFERROR(INDEX({"JSNY-BJ0001-01";"JSNY-JS0022-01";"JSNY-JS0002-01"},MATCH(D4236,{"BJ_zhongyu";"JS_WX_liteer";"JS_CZ_wodefeng"},0)),"")</f>
        <v>JSNY-JS0002-01</v>
      </c>
      <c r="C4236" s="11" t="str">
        <f>IFERROR(INDEX({"北京中裕世纪大酒店";"江苏利特尔绿色包装股份有限公司";"常州市金坛沃德丰电子科技有限公司"},MATCH(D4236,{"BJ_zhongyu";"JS_WX_liteer";"JS_CZ_wodefeng"},0)),"")</f>
        <v>常州市金坛沃德丰电子科技有限公司</v>
      </c>
      <c r="D4236" s="11" t="str">
        <f>[1]动作!$G4235</f>
        <v>JS_CZ_wodefeng</v>
      </c>
      <c r="E4236" s="11" t="str">
        <f>[1]动作!$D4235</f>
        <v>电表故障</v>
      </c>
      <c r="F4236" s="11" t="s">
        <v>45</v>
      </c>
      <c r="G4236" s="12">
        <f>[1]动作!$A4235+[1]动作!$B4235</f>
        <v>43210.868946759256</v>
      </c>
      <c r="H4236" s="12"/>
      <c r="I4236" s="11"/>
    </row>
    <row r="4237" spans="1:9" hidden="1" x14ac:dyDescent="0.3">
      <c r="A4237" s="24">
        <v>4235</v>
      </c>
      <c r="B4237" s="11" t="str">
        <f>IFERROR(INDEX({"JSNY-BJ0001-01";"JSNY-JS0022-01";"JSNY-JS0002-01"},MATCH(D4237,{"BJ_zhongyu";"JS_WX_liteer";"JS_CZ_wodefeng"},0)),"")</f>
        <v>JSNY-JS0002-01</v>
      </c>
      <c r="C4237" s="11" t="str">
        <f>IFERROR(INDEX({"北京中裕世纪大酒店";"江苏利特尔绿色包装股份有限公司";"常州市金坛沃德丰电子科技有限公司"},MATCH(D4237,{"BJ_zhongyu";"JS_WX_liteer";"JS_CZ_wodefeng"},0)),"")</f>
        <v>常州市金坛沃德丰电子科技有限公司</v>
      </c>
      <c r="D4237" s="11" t="str">
        <f>[1]动作!$G4236</f>
        <v>JS_CZ_wodefeng</v>
      </c>
      <c r="E4237" s="11" t="str">
        <f>[1]动作!$D4236</f>
        <v>电表故障</v>
      </c>
      <c r="F4237" s="11" t="s">
        <v>45</v>
      </c>
      <c r="G4237" s="12">
        <f>[1]动作!$A4236+[1]动作!$B4236</f>
        <v>43210.870046296295</v>
      </c>
      <c r="H4237" s="12"/>
      <c r="I4237" s="11"/>
    </row>
    <row r="4238" spans="1:9" hidden="1" x14ac:dyDescent="0.3">
      <c r="A4238" s="24">
        <v>4236</v>
      </c>
      <c r="B4238" s="11" t="str">
        <f>IFERROR(INDEX({"JSNY-BJ0001-01";"JSNY-JS0022-01";"JSNY-JS0002-01"},MATCH(D4238,{"BJ_zhongyu";"JS_WX_liteer";"JS_CZ_wodefeng"},0)),"")</f>
        <v>JSNY-JS0002-01</v>
      </c>
      <c r="C4238" s="11" t="str">
        <f>IFERROR(INDEX({"北京中裕世纪大酒店";"江苏利特尔绿色包装股份有限公司";"常州市金坛沃德丰电子科技有限公司"},MATCH(D4238,{"BJ_zhongyu";"JS_WX_liteer";"JS_CZ_wodefeng"},0)),"")</f>
        <v>常州市金坛沃德丰电子科技有限公司</v>
      </c>
      <c r="D4238" s="11" t="str">
        <f>[1]动作!$G4237</f>
        <v>JS_CZ_wodefeng</v>
      </c>
      <c r="E4238" s="11" t="str">
        <f>[1]动作!$D4237</f>
        <v>电表故障</v>
      </c>
      <c r="F4238" s="11" t="s">
        <v>45</v>
      </c>
      <c r="G4238" s="12">
        <f>[1]动作!$A4237+[1]动作!$B4237</f>
        <v>43210.87027777778</v>
      </c>
      <c r="H4238" s="12"/>
      <c r="I4238" s="11"/>
    </row>
    <row r="4239" spans="1:9" hidden="1" x14ac:dyDescent="0.3">
      <c r="A4239" s="24">
        <v>4237</v>
      </c>
      <c r="B4239" s="11" t="str">
        <f>IFERROR(INDEX({"JSNY-BJ0001-01";"JSNY-JS0022-01";"JSNY-JS0002-01"},MATCH(D4239,{"BJ_zhongyu";"JS_WX_liteer";"JS_CZ_wodefeng"},0)),"")</f>
        <v>JSNY-JS0002-01</v>
      </c>
      <c r="C4239" s="11" t="str">
        <f>IFERROR(INDEX({"北京中裕世纪大酒店";"江苏利特尔绿色包装股份有限公司";"常州市金坛沃德丰电子科技有限公司"},MATCH(D4239,{"BJ_zhongyu";"JS_WX_liteer";"JS_CZ_wodefeng"},0)),"")</f>
        <v>常州市金坛沃德丰电子科技有限公司</v>
      </c>
      <c r="D4239" s="11" t="str">
        <f>[1]动作!$G4238</f>
        <v>JS_CZ_wodefeng</v>
      </c>
      <c r="E4239" s="11" t="str">
        <f>[1]动作!$D4238</f>
        <v>电表故障</v>
      </c>
      <c r="F4239" s="11" t="s">
        <v>45</v>
      </c>
      <c r="G4239" s="12">
        <f>[1]动作!$A4238+[1]动作!$B4238</f>
        <v>43210.870393518519</v>
      </c>
      <c r="H4239" s="12"/>
      <c r="I4239" s="11"/>
    </row>
    <row r="4240" spans="1:9" hidden="1" x14ac:dyDescent="0.3">
      <c r="A4240" s="24">
        <v>4238</v>
      </c>
      <c r="B4240" s="11" t="str">
        <f>IFERROR(INDEX({"JSNY-BJ0001-01";"JSNY-JS0022-01";"JSNY-JS0002-01"},MATCH(D4240,{"BJ_zhongyu";"JS_WX_liteer";"JS_CZ_wodefeng"},0)),"")</f>
        <v>JSNY-JS0022-01</v>
      </c>
      <c r="C4240" s="11" t="str">
        <f>IFERROR(INDEX({"北京中裕世纪大酒店";"江苏利特尔绿色包装股份有限公司";"常州市金坛沃德丰电子科技有限公司"},MATCH(D4240,{"BJ_zhongyu";"JS_WX_liteer";"JS_CZ_wodefeng"},0)),"")</f>
        <v>江苏利特尔绿色包装股份有限公司</v>
      </c>
      <c r="D4240" s="11" t="str">
        <f>[1]动作!$G4239</f>
        <v>JS_WX_liteer</v>
      </c>
      <c r="E4240" s="11" t="str">
        <f>[1]动作!$D4239</f>
        <v>分系统1BMS5SOC过低一级故障</v>
      </c>
      <c r="F4240" s="11" t="s">
        <v>177</v>
      </c>
      <c r="G4240" s="12">
        <f>[1]动作!$A4239+[1]动作!$B4239</f>
        <v>43210.870393518519</v>
      </c>
      <c r="H4240" s="12"/>
      <c r="I4240" s="11"/>
    </row>
    <row r="4241" spans="1:9" hidden="1" x14ac:dyDescent="0.3">
      <c r="A4241" s="24">
        <v>4239</v>
      </c>
      <c r="B4241" s="11" t="str">
        <f>IFERROR(INDEX({"JSNY-BJ0001-01";"JSNY-JS0022-01";"JSNY-JS0002-01"},MATCH(D4241,{"BJ_zhongyu";"JS_WX_liteer";"JS_CZ_wodefeng"},0)),"")</f>
        <v>JSNY-JS0022-01</v>
      </c>
      <c r="C4241" s="11" t="str">
        <f>IFERROR(INDEX({"北京中裕世纪大酒店";"江苏利特尔绿色包装股份有限公司";"常州市金坛沃德丰电子科技有限公司"},MATCH(D4241,{"BJ_zhongyu";"JS_WX_liteer";"JS_CZ_wodefeng"},0)),"")</f>
        <v>江苏利特尔绿色包装股份有限公司</v>
      </c>
      <c r="D4241" s="11" t="str">
        <f>[1]动作!$G4240</f>
        <v>JS_WX_liteer</v>
      </c>
      <c r="E4241" s="11" t="str">
        <f>[1]动作!$D4240</f>
        <v>分系统1BMS5SOC过低二级故障</v>
      </c>
      <c r="F4241" s="11" t="s">
        <v>177</v>
      </c>
      <c r="G4241" s="12">
        <f>[1]动作!$A4240+[1]动作!$B4240</f>
        <v>43210.870393518519</v>
      </c>
      <c r="H4241" s="12"/>
      <c r="I4241" s="11"/>
    </row>
    <row r="4242" spans="1:9" hidden="1" x14ac:dyDescent="0.3">
      <c r="A4242" s="24">
        <v>4240</v>
      </c>
      <c r="B4242" s="11" t="str">
        <f>IFERROR(INDEX({"JSNY-BJ0001-01";"JSNY-JS0022-01";"JSNY-JS0002-01"},MATCH(D4242,{"BJ_zhongyu";"JS_WX_liteer";"JS_CZ_wodefeng"},0)),"")</f>
        <v>JSNY-JS0002-01</v>
      </c>
      <c r="C4242" s="11" t="str">
        <f>IFERROR(INDEX({"北京中裕世纪大酒店";"江苏利特尔绿色包装股份有限公司";"常州市金坛沃德丰电子科技有限公司"},MATCH(D4242,{"BJ_zhongyu";"JS_WX_liteer";"JS_CZ_wodefeng"},0)),"")</f>
        <v>常州市金坛沃德丰电子科技有限公司</v>
      </c>
      <c r="D4242" s="11" t="str">
        <f>[1]动作!$G4241</f>
        <v>JS_CZ_wodefeng</v>
      </c>
      <c r="E4242" s="11" t="str">
        <f>[1]动作!$D4241</f>
        <v>电表故障</v>
      </c>
      <c r="F4242" s="11" t="s">
        <v>45</v>
      </c>
      <c r="G4242" s="12">
        <f>[1]动作!$A4241+[1]动作!$B4241</f>
        <v>43210.873171296298</v>
      </c>
      <c r="H4242" s="12"/>
      <c r="I4242" s="11"/>
    </row>
    <row r="4243" spans="1:9" hidden="1" x14ac:dyDescent="0.3">
      <c r="A4243" s="24">
        <v>4241</v>
      </c>
      <c r="B4243" s="11" t="str">
        <f>IFERROR(INDEX({"JSNY-BJ0001-01";"JSNY-JS0022-01";"JSNY-JS0002-01"},MATCH(D4243,{"BJ_zhongyu";"JS_WX_liteer";"JS_CZ_wodefeng"},0)),"")</f>
        <v>JSNY-JS0002-01</v>
      </c>
      <c r="C4243" s="11" t="str">
        <f>IFERROR(INDEX({"北京中裕世纪大酒店";"江苏利特尔绿色包装股份有限公司";"常州市金坛沃德丰电子科技有限公司"},MATCH(D4243,{"BJ_zhongyu";"JS_WX_liteer";"JS_CZ_wodefeng"},0)),"")</f>
        <v>常州市金坛沃德丰电子科技有限公司</v>
      </c>
      <c r="D4243" s="11" t="str">
        <f>[1]动作!$G4242</f>
        <v>JS_CZ_wodefeng</v>
      </c>
      <c r="E4243" s="11" t="str">
        <f>[1]动作!$D4242</f>
        <v>电表故障</v>
      </c>
      <c r="F4243" s="11" t="s">
        <v>45</v>
      </c>
      <c r="G4243" s="12">
        <f>[1]动作!$A4242+[1]动作!$B4242</f>
        <v>43210.874444444446</v>
      </c>
      <c r="H4243" s="12"/>
      <c r="I4243" s="11"/>
    </row>
    <row r="4244" spans="1:9" hidden="1" x14ac:dyDescent="0.3">
      <c r="A4244" s="24">
        <v>4242</v>
      </c>
      <c r="B4244" s="11" t="str">
        <f>IFERROR(INDEX({"JSNY-BJ0001-01";"JSNY-JS0022-01";"JSNY-JS0002-01"},MATCH(D4244,{"BJ_zhongyu";"JS_WX_liteer";"JS_CZ_wodefeng"},0)),"")</f>
        <v>JSNY-JS0002-01</v>
      </c>
      <c r="C4244" s="11" t="str">
        <f>IFERROR(INDEX({"北京中裕世纪大酒店";"江苏利特尔绿色包装股份有限公司";"常州市金坛沃德丰电子科技有限公司"},MATCH(D4244,{"BJ_zhongyu";"JS_WX_liteer";"JS_CZ_wodefeng"},0)),"")</f>
        <v>常州市金坛沃德丰电子科技有限公司</v>
      </c>
      <c r="D4244" s="11" t="str">
        <f>[1]动作!$G4243</f>
        <v>JS_CZ_wodefeng</v>
      </c>
      <c r="E4244" s="11" t="str">
        <f>[1]动作!$D4243</f>
        <v>电表故障</v>
      </c>
      <c r="F4244" s="11" t="s">
        <v>45</v>
      </c>
      <c r="G4244" s="12">
        <f>[1]动作!$A4243+[1]动作!$B4243</f>
        <v>43210.875497685185</v>
      </c>
      <c r="H4244" s="12"/>
      <c r="I4244" s="11"/>
    </row>
    <row r="4245" spans="1:9" hidden="1" x14ac:dyDescent="0.3">
      <c r="A4245" s="24">
        <v>4243</v>
      </c>
      <c r="B4245" s="11" t="str">
        <f>IFERROR(INDEX({"JSNY-BJ0001-01";"JSNY-JS0022-01";"JSNY-JS0002-01"},MATCH(D4245,{"BJ_zhongyu";"JS_WX_liteer";"JS_CZ_wodefeng"},0)),"")</f>
        <v>JSNY-JS0002-01</v>
      </c>
      <c r="C4245" s="11" t="str">
        <f>IFERROR(INDEX({"北京中裕世纪大酒店";"江苏利特尔绿色包装股份有限公司";"常州市金坛沃德丰电子科技有限公司"},MATCH(D4245,{"BJ_zhongyu";"JS_WX_liteer";"JS_CZ_wodefeng"},0)),"")</f>
        <v>常州市金坛沃德丰电子科技有限公司</v>
      </c>
      <c r="D4245" s="11" t="str">
        <f>[1]动作!$G4244</f>
        <v>JS_CZ_wodefeng</v>
      </c>
      <c r="E4245" s="11" t="str">
        <f>[1]动作!$D4244</f>
        <v>电表故障</v>
      </c>
      <c r="F4245" s="11" t="s">
        <v>45</v>
      </c>
      <c r="G4245" s="12">
        <f>[1]动作!$A4244+[1]动作!$B4244</f>
        <v>43210.876944444448</v>
      </c>
      <c r="H4245" s="12"/>
      <c r="I4245" s="11"/>
    </row>
    <row r="4246" spans="1:9" hidden="1" x14ac:dyDescent="0.3">
      <c r="A4246" s="24">
        <v>4244</v>
      </c>
      <c r="B4246" s="11" t="str">
        <f>IFERROR(INDEX({"JSNY-BJ0001-01";"JSNY-JS0022-01";"JSNY-JS0002-01"},MATCH(D4246,{"BJ_zhongyu";"JS_WX_liteer";"JS_CZ_wodefeng"},0)),"")</f>
        <v>JSNY-JS0002-01</v>
      </c>
      <c r="C4246" s="11" t="str">
        <f>IFERROR(INDEX({"北京中裕世纪大酒店";"江苏利特尔绿色包装股份有限公司";"常州市金坛沃德丰电子科技有限公司"},MATCH(D4246,{"BJ_zhongyu";"JS_WX_liteer";"JS_CZ_wodefeng"},0)),"")</f>
        <v>常州市金坛沃德丰电子科技有限公司</v>
      </c>
      <c r="D4246" s="11" t="str">
        <f>[1]动作!$G4245</f>
        <v>JS_CZ_wodefeng</v>
      </c>
      <c r="E4246" s="11" t="str">
        <f>[1]动作!$D4245</f>
        <v>电表故障</v>
      </c>
      <c r="F4246" s="11" t="s">
        <v>45</v>
      </c>
      <c r="G4246" s="12">
        <f>[1]动作!$A4245+[1]动作!$B4245</f>
        <v>43210.878449074073</v>
      </c>
      <c r="H4246" s="12"/>
      <c r="I4246" s="11"/>
    </row>
    <row r="4247" spans="1:9" hidden="1" x14ac:dyDescent="0.3">
      <c r="A4247" s="24">
        <v>4245</v>
      </c>
      <c r="B4247" s="11" t="str">
        <f>IFERROR(INDEX({"JSNY-BJ0001-01";"JSNY-JS0022-01";"JSNY-JS0002-01"},MATCH(D4247,{"BJ_zhongyu";"JS_WX_liteer";"JS_CZ_wodefeng"},0)),"")</f>
        <v>JSNY-JS0002-01</v>
      </c>
      <c r="C4247" s="11" t="str">
        <f>IFERROR(INDEX({"北京中裕世纪大酒店";"江苏利特尔绿色包装股份有限公司";"常州市金坛沃德丰电子科技有限公司"},MATCH(D4247,{"BJ_zhongyu";"JS_WX_liteer";"JS_CZ_wodefeng"},0)),"")</f>
        <v>常州市金坛沃德丰电子科技有限公司</v>
      </c>
      <c r="D4247" s="11" t="str">
        <f>[1]动作!$G4246</f>
        <v>JS_CZ_wodefeng</v>
      </c>
      <c r="E4247" s="11" t="str">
        <f>[1]动作!$D4246</f>
        <v>电表故障</v>
      </c>
      <c r="F4247" s="11" t="s">
        <v>45</v>
      </c>
      <c r="G4247" s="12">
        <f>[1]动作!$A4246+[1]动作!$B4246</f>
        <v>43210.878680555557</v>
      </c>
      <c r="H4247" s="12"/>
      <c r="I4247" s="11"/>
    </row>
    <row r="4248" spans="1:9" hidden="1" x14ac:dyDescent="0.3">
      <c r="A4248" s="24">
        <v>4246</v>
      </c>
      <c r="B4248" s="11" t="str">
        <f>IFERROR(INDEX({"JSNY-BJ0001-01";"JSNY-JS0022-01";"JSNY-JS0002-01"},MATCH(D4248,{"BJ_zhongyu";"JS_WX_liteer";"JS_CZ_wodefeng"},0)),"")</f>
        <v>JSNY-JS0002-01</v>
      </c>
      <c r="C4248" s="11" t="str">
        <f>IFERROR(INDEX({"北京中裕世纪大酒店";"江苏利特尔绿色包装股份有限公司";"常州市金坛沃德丰电子科技有限公司"},MATCH(D4248,{"BJ_zhongyu";"JS_WX_liteer";"JS_CZ_wodefeng"},0)),"")</f>
        <v>常州市金坛沃德丰电子科技有限公司</v>
      </c>
      <c r="D4248" s="11" t="str">
        <f>[1]动作!$G4247</f>
        <v>JS_CZ_wodefeng</v>
      </c>
      <c r="E4248" s="11" t="str">
        <f>[1]动作!$D4247</f>
        <v>电表故障</v>
      </c>
      <c r="F4248" s="11" t="s">
        <v>45</v>
      </c>
      <c r="G4248" s="12">
        <f>[1]动作!$A4247+[1]动作!$B4247</f>
        <v>43210.881064814814</v>
      </c>
      <c r="H4248" s="12"/>
      <c r="I4248" s="11"/>
    </row>
    <row r="4249" spans="1:9" hidden="1" x14ac:dyDescent="0.3">
      <c r="A4249" s="24">
        <v>4247</v>
      </c>
      <c r="B4249" s="11" t="str">
        <f>IFERROR(INDEX({"JSNY-BJ0001-01";"JSNY-JS0022-01";"JSNY-JS0002-01"},MATCH(D4249,{"BJ_zhongyu";"JS_WX_liteer";"JS_CZ_wodefeng"},0)),"")</f>
        <v>JSNY-JS0002-01</v>
      </c>
      <c r="C4249" s="11" t="str">
        <f>IFERROR(INDEX({"北京中裕世纪大酒店";"江苏利特尔绿色包装股份有限公司";"常州市金坛沃德丰电子科技有限公司"},MATCH(D4249,{"BJ_zhongyu";"JS_WX_liteer";"JS_CZ_wodefeng"},0)),"")</f>
        <v>常州市金坛沃德丰电子科技有限公司</v>
      </c>
      <c r="D4249" s="11" t="str">
        <f>[1]动作!$G4248</f>
        <v>JS_CZ_wodefeng</v>
      </c>
      <c r="E4249" s="11" t="str">
        <f>[1]动作!$D4248</f>
        <v>电表故障</v>
      </c>
      <c r="F4249" s="11" t="s">
        <v>45</v>
      </c>
      <c r="G4249" s="12">
        <f>[1]动作!$A4248+[1]动作!$B4248</f>
        <v>43210.882395833331</v>
      </c>
      <c r="H4249" s="12"/>
      <c r="I4249" s="11"/>
    </row>
    <row r="4250" spans="1:9" hidden="1" x14ac:dyDescent="0.3">
      <c r="A4250" s="24">
        <v>4248</v>
      </c>
      <c r="B4250" s="11" t="str">
        <f>IFERROR(INDEX({"JSNY-BJ0001-01";"JSNY-JS0022-01";"JSNY-JS0002-01"},MATCH(D4250,{"BJ_zhongyu";"JS_WX_liteer";"JS_CZ_wodefeng"},0)),"")</f>
        <v>JSNY-JS0002-01</v>
      </c>
      <c r="C4250" s="11" t="str">
        <f>IFERROR(INDEX({"北京中裕世纪大酒店";"江苏利特尔绿色包装股份有限公司";"常州市金坛沃德丰电子科技有限公司"},MATCH(D4250,{"BJ_zhongyu";"JS_WX_liteer";"JS_CZ_wodefeng"},0)),"")</f>
        <v>常州市金坛沃德丰电子科技有限公司</v>
      </c>
      <c r="D4250" s="11" t="str">
        <f>[1]动作!$G4249</f>
        <v>JS_CZ_wodefeng</v>
      </c>
      <c r="E4250" s="11" t="str">
        <f>[1]动作!$D4249</f>
        <v>电表故障</v>
      </c>
      <c r="F4250" s="11" t="s">
        <v>45</v>
      </c>
      <c r="G4250" s="12">
        <f>[1]动作!$A4249+[1]动作!$B4249</f>
        <v>43210.883726851855</v>
      </c>
      <c r="H4250" s="12"/>
      <c r="I4250" s="11"/>
    </row>
    <row r="4251" spans="1:9" hidden="1" x14ac:dyDescent="0.3">
      <c r="A4251" s="24">
        <v>4249</v>
      </c>
      <c r="B4251" s="11" t="str">
        <f>IFERROR(INDEX({"JSNY-BJ0001-01";"JSNY-JS0022-01";"JSNY-JS0002-01"},MATCH(D4251,{"BJ_zhongyu";"JS_WX_liteer";"JS_CZ_wodefeng"},0)),"")</f>
        <v>JSNY-JS0002-01</v>
      </c>
      <c r="C4251" s="11" t="str">
        <f>IFERROR(INDEX({"北京中裕世纪大酒店";"江苏利特尔绿色包装股份有限公司";"常州市金坛沃德丰电子科技有限公司"},MATCH(D4251,{"BJ_zhongyu";"JS_WX_liteer";"JS_CZ_wodefeng"},0)),"")</f>
        <v>常州市金坛沃德丰电子科技有限公司</v>
      </c>
      <c r="D4251" s="11" t="str">
        <f>[1]动作!$G4250</f>
        <v>JS_CZ_wodefeng</v>
      </c>
      <c r="E4251" s="11" t="str">
        <f>[1]动作!$D4250</f>
        <v>电表故障</v>
      </c>
      <c r="F4251" s="11" t="s">
        <v>45</v>
      </c>
      <c r="G4251" s="12">
        <f>[1]动作!$A4250+[1]动作!$B4250</f>
        <v>43210.883958333332</v>
      </c>
      <c r="H4251" s="12"/>
      <c r="I4251" s="11"/>
    </row>
    <row r="4252" spans="1:9" hidden="1" x14ac:dyDescent="0.3">
      <c r="A4252" s="24">
        <v>4250</v>
      </c>
      <c r="B4252" s="11" t="str">
        <f>IFERROR(INDEX({"JSNY-BJ0001-01";"JSNY-JS0022-01";"JSNY-JS0002-01"},MATCH(D4252,{"BJ_zhongyu";"JS_WX_liteer";"JS_CZ_wodefeng"},0)),"")</f>
        <v>JSNY-JS0002-01</v>
      </c>
      <c r="C4252" s="11" t="str">
        <f>IFERROR(INDEX({"北京中裕世纪大酒店";"江苏利特尔绿色包装股份有限公司";"常州市金坛沃德丰电子科技有限公司"},MATCH(D4252,{"BJ_zhongyu";"JS_WX_liteer";"JS_CZ_wodefeng"},0)),"")</f>
        <v>常州市金坛沃德丰电子科技有限公司</v>
      </c>
      <c r="D4252" s="11" t="str">
        <f>[1]动作!$G4251</f>
        <v>JS_CZ_wodefeng</v>
      </c>
      <c r="E4252" s="11" t="str">
        <f>[1]动作!$D4251</f>
        <v>电表故障</v>
      </c>
      <c r="F4252" s="11" t="s">
        <v>45</v>
      </c>
      <c r="G4252" s="12">
        <f>[1]动作!$A4251+[1]动作!$B4251</f>
        <v>43210.884074074071</v>
      </c>
      <c r="H4252" s="12"/>
      <c r="I4252" s="11"/>
    </row>
    <row r="4253" spans="1:9" hidden="1" x14ac:dyDescent="0.3">
      <c r="A4253" s="24">
        <v>4251</v>
      </c>
      <c r="B4253" s="11" t="str">
        <f>IFERROR(INDEX({"JSNY-BJ0001-01";"JSNY-JS0022-01";"JSNY-JS0002-01"},MATCH(D4253,{"BJ_zhongyu";"JS_WX_liteer";"JS_CZ_wodefeng"},0)),"")</f>
        <v>JSNY-JS0002-01</v>
      </c>
      <c r="C4253" s="11" t="str">
        <f>IFERROR(INDEX({"北京中裕世纪大酒店";"江苏利特尔绿色包装股份有限公司";"常州市金坛沃德丰电子科技有限公司"},MATCH(D4253,{"BJ_zhongyu";"JS_WX_liteer";"JS_CZ_wodefeng"},0)),"")</f>
        <v>常州市金坛沃德丰电子科技有限公司</v>
      </c>
      <c r="D4253" s="11" t="str">
        <f>[1]动作!$G4252</f>
        <v>JS_CZ_wodefeng</v>
      </c>
      <c r="E4253" s="11" t="str">
        <f>[1]动作!$D4252</f>
        <v>电表故障</v>
      </c>
      <c r="F4253" s="11" t="s">
        <v>45</v>
      </c>
      <c r="G4253" s="12">
        <f>[1]动作!$A4252+[1]动作!$B4252</f>
        <v>43210.885115740741</v>
      </c>
      <c r="H4253" s="12"/>
      <c r="I4253" s="11"/>
    </row>
    <row r="4254" spans="1:9" hidden="1" x14ac:dyDescent="0.3">
      <c r="A4254" s="24">
        <v>4252</v>
      </c>
      <c r="B4254" s="11" t="str">
        <f>IFERROR(INDEX({"JSNY-BJ0001-01";"JSNY-JS0022-01";"JSNY-JS0002-01"},MATCH(D4254,{"BJ_zhongyu";"JS_WX_liteer";"JS_CZ_wodefeng"},0)),"")</f>
        <v>JSNY-JS0002-01</v>
      </c>
      <c r="C4254" s="11" t="str">
        <f>IFERROR(INDEX({"北京中裕世纪大酒店";"江苏利特尔绿色包装股份有限公司";"常州市金坛沃德丰电子科技有限公司"},MATCH(D4254,{"BJ_zhongyu";"JS_WX_liteer";"JS_CZ_wodefeng"},0)),"")</f>
        <v>常州市金坛沃德丰电子科技有限公司</v>
      </c>
      <c r="D4254" s="11" t="str">
        <f>[1]动作!$G4253</f>
        <v>JS_CZ_wodefeng</v>
      </c>
      <c r="E4254" s="11" t="str">
        <f>[1]动作!$D4253</f>
        <v>电表故障</v>
      </c>
      <c r="F4254" s="11" t="s">
        <v>45</v>
      </c>
      <c r="G4254" s="12">
        <f>[1]动作!$A4253+[1]动作!$B4253</f>
        <v>43210.88790509259</v>
      </c>
      <c r="H4254" s="12"/>
      <c r="I4254" s="11"/>
    </row>
    <row r="4255" spans="1:9" hidden="1" x14ac:dyDescent="0.3">
      <c r="A4255" s="24">
        <v>4253</v>
      </c>
      <c r="B4255" s="11" t="str">
        <f>IFERROR(INDEX({"JSNY-BJ0001-01";"JSNY-JS0022-01";"JSNY-JS0002-01"},MATCH(D4255,{"BJ_zhongyu";"JS_WX_liteer";"JS_CZ_wodefeng"},0)),"")</f>
        <v>JSNY-JS0002-01</v>
      </c>
      <c r="C4255" s="11" t="str">
        <f>IFERROR(INDEX({"北京中裕世纪大酒店";"江苏利特尔绿色包装股份有限公司";"常州市金坛沃德丰电子科技有限公司"},MATCH(D4255,{"BJ_zhongyu";"JS_WX_liteer";"JS_CZ_wodefeng"},0)),"")</f>
        <v>常州市金坛沃德丰电子科技有限公司</v>
      </c>
      <c r="D4255" s="11" t="str">
        <f>[1]动作!$G4254</f>
        <v>JS_CZ_wodefeng</v>
      </c>
      <c r="E4255" s="11" t="str">
        <f>[1]动作!$D4254</f>
        <v>分系统1BMS6SOC过低二级故障</v>
      </c>
      <c r="F4255" s="11" t="s">
        <v>177</v>
      </c>
      <c r="G4255" s="12">
        <f>[1]动作!$A4254+[1]动作!$B4254</f>
        <v>43210.890046296299</v>
      </c>
      <c r="H4255" s="12"/>
      <c r="I4255" s="11"/>
    </row>
    <row r="4256" spans="1:9" hidden="1" x14ac:dyDescent="0.3">
      <c r="A4256" s="24">
        <v>4254</v>
      </c>
      <c r="B4256" s="11" t="str">
        <f>IFERROR(INDEX({"JSNY-BJ0001-01";"JSNY-JS0022-01";"JSNY-JS0002-01"},MATCH(D4256,{"BJ_zhongyu";"JS_WX_liteer";"JS_CZ_wodefeng"},0)),"")</f>
        <v>JSNY-JS0002-01</v>
      </c>
      <c r="C4256" s="11" t="str">
        <f>IFERROR(INDEX({"北京中裕世纪大酒店";"江苏利特尔绿色包装股份有限公司";"常州市金坛沃德丰电子科技有限公司"},MATCH(D4256,{"BJ_zhongyu";"JS_WX_liteer";"JS_CZ_wodefeng"},0)),"")</f>
        <v>常州市金坛沃德丰电子科技有限公司</v>
      </c>
      <c r="D4256" s="11" t="str">
        <f>[1]动作!$G4255</f>
        <v>JS_CZ_wodefeng</v>
      </c>
      <c r="E4256" s="11" t="str">
        <f>[1]动作!$D4255</f>
        <v>电表故障</v>
      </c>
      <c r="F4256" s="11" t="s">
        <v>45</v>
      </c>
      <c r="G4256" s="12">
        <f>[1]动作!$A4255+[1]动作!$B4255</f>
        <v>43210.890393518515</v>
      </c>
      <c r="H4256" s="12"/>
      <c r="I4256" s="11"/>
    </row>
    <row r="4257" spans="1:9" hidden="1" x14ac:dyDescent="0.3">
      <c r="A4257" s="24">
        <v>4255</v>
      </c>
      <c r="B4257" s="11" t="str">
        <f>IFERROR(INDEX({"JSNY-BJ0001-01";"JSNY-JS0022-01";"JSNY-JS0002-01"},MATCH(D4257,{"BJ_zhongyu";"JS_WX_liteer";"JS_CZ_wodefeng"},0)),"")</f>
        <v>JSNY-JS0002-01</v>
      </c>
      <c r="C4257" s="11" t="str">
        <f>IFERROR(INDEX({"北京中裕世纪大酒店";"江苏利特尔绿色包装股份有限公司";"常州市金坛沃德丰电子科技有限公司"},MATCH(D4257,{"BJ_zhongyu";"JS_WX_liteer";"JS_CZ_wodefeng"},0)),"")</f>
        <v>常州市金坛沃德丰电子科技有限公司</v>
      </c>
      <c r="D4257" s="11" t="str">
        <f>[1]动作!$G4256</f>
        <v>JS_CZ_wodefeng</v>
      </c>
      <c r="E4257" s="11" t="str">
        <f>[1]动作!$D4256</f>
        <v>电表故障</v>
      </c>
      <c r="F4257" s="11" t="s">
        <v>45</v>
      </c>
      <c r="G4257" s="12">
        <f>[1]动作!$A4256+[1]动作!$B4256</f>
        <v>43210.890625</v>
      </c>
      <c r="H4257" s="12"/>
      <c r="I4257" s="11"/>
    </row>
    <row r="4258" spans="1:9" hidden="1" x14ac:dyDescent="0.3">
      <c r="A4258" s="24">
        <v>4256</v>
      </c>
      <c r="B4258" s="11" t="str">
        <f>IFERROR(INDEX({"JSNY-BJ0001-01";"JSNY-JS0022-01";"JSNY-JS0002-01"},MATCH(D4258,{"BJ_zhongyu";"JS_WX_liteer";"JS_CZ_wodefeng"},0)),"")</f>
        <v>JSNY-JS0002-01</v>
      </c>
      <c r="C4258" s="11" t="str">
        <f>IFERROR(INDEX({"北京中裕世纪大酒店";"江苏利特尔绿色包装股份有限公司";"常州市金坛沃德丰电子科技有限公司"},MATCH(D4258,{"BJ_zhongyu";"JS_WX_liteer";"JS_CZ_wodefeng"},0)),"")</f>
        <v>常州市金坛沃德丰电子科技有限公司</v>
      </c>
      <c r="D4258" s="11" t="str">
        <f>[1]动作!$G4257</f>
        <v>JS_CZ_wodefeng</v>
      </c>
      <c r="E4258" s="11" t="str">
        <f>[1]动作!$D4257</f>
        <v>电表故障</v>
      </c>
      <c r="F4258" s="11" t="s">
        <v>45</v>
      </c>
      <c r="G4258" s="12">
        <f>[1]动作!$A4257+[1]动作!$B4257</f>
        <v>43210.890740740739</v>
      </c>
      <c r="H4258" s="12"/>
      <c r="I4258" s="11"/>
    </row>
    <row r="4259" spans="1:9" hidden="1" x14ac:dyDescent="0.3">
      <c r="A4259" s="24">
        <v>4257</v>
      </c>
      <c r="B4259" s="11" t="str">
        <f>IFERROR(INDEX({"JSNY-BJ0001-01";"JSNY-JS0022-01";"JSNY-JS0002-01"},MATCH(D4259,{"BJ_zhongyu";"JS_WX_liteer";"JS_CZ_wodefeng"},0)),"")</f>
        <v>JSNY-JS0002-01</v>
      </c>
      <c r="C4259" s="11" t="str">
        <f>IFERROR(INDEX({"北京中裕世纪大酒店";"江苏利特尔绿色包装股份有限公司";"常州市金坛沃德丰电子科技有限公司"},MATCH(D4259,{"BJ_zhongyu";"JS_WX_liteer";"JS_CZ_wodefeng"},0)),"")</f>
        <v>常州市金坛沃德丰电子科技有限公司</v>
      </c>
      <c r="D4259" s="11" t="str">
        <f>[1]动作!$G4258</f>
        <v>JS_CZ_wodefeng</v>
      </c>
      <c r="E4259" s="11" t="str">
        <f>[1]动作!$D4258</f>
        <v>电表故障</v>
      </c>
      <c r="F4259" s="11" t="s">
        <v>45</v>
      </c>
      <c r="G4259" s="12">
        <f>[1]动作!$A4258+[1]动作!$B4258</f>
        <v>43210.892013888886</v>
      </c>
      <c r="H4259" s="12"/>
      <c r="I4259" s="11"/>
    </row>
    <row r="4260" spans="1:9" hidden="1" x14ac:dyDescent="0.3">
      <c r="A4260" s="24">
        <v>4258</v>
      </c>
      <c r="B4260" s="11" t="str">
        <f>IFERROR(INDEX({"JSNY-BJ0001-01";"JSNY-JS0022-01";"JSNY-JS0002-01"},MATCH(D4260,{"BJ_zhongyu";"JS_WX_liteer";"JS_CZ_wodefeng"},0)),"")</f>
        <v>JSNY-JS0002-01</v>
      </c>
      <c r="C4260" s="11" t="str">
        <f>IFERROR(INDEX({"北京中裕世纪大酒店";"江苏利特尔绿色包装股份有限公司";"常州市金坛沃德丰电子科技有限公司"},MATCH(D4260,{"BJ_zhongyu";"JS_WX_liteer";"JS_CZ_wodefeng"},0)),"")</f>
        <v>常州市金坛沃德丰电子科技有限公司</v>
      </c>
      <c r="D4260" s="11" t="str">
        <f>[1]动作!$G4259</f>
        <v>JS_CZ_wodefeng</v>
      </c>
      <c r="E4260" s="11" t="str">
        <f>[1]动作!$D4259</f>
        <v>电表故障</v>
      </c>
      <c r="F4260" s="11" t="s">
        <v>45</v>
      </c>
      <c r="G4260" s="12">
        <f>[1]动作!$A4259+[1]动作!$B4259</f>
        <v>43210.894386574073</v>
      </c>
      <c r="H4260" s="12"/>
      <c r="I4260" s="11"/>
    </row>
    <row r="4261" spans="1:9" hidden="1" x14ac:dyDescent="0.3">
      <c r="A4261" s="24">
        <v>4259</v>
      </c>
      <c r="B4261" s="11" t="str">
        <f>IFERROR(INDEX({"JSNY-BJ0001-01";"JSNY-JS0022-01";"JSNY-JS0002-01"},MATCH(D4261,{"BJ_zhongyu";"JS_WX_liteer";"JS_CZ_wodefeng"},0)),"")</f>
        <v>JSNY-JS0002-01</v>
      </c>
      <c r="C4261" s="11" t="str">
        <f>IFERROR(INDEX({"北京中裕世纪大酒店";"江苏利特尔绿色包装股份有限公司";"常州市金坛沃德丰电子科技有限公司"},MATCH(D4261,{"BJ_zhongyu";"JS_WX_liteer";"JS_CZ_wodefeng"},0)),"")</f>
        <v>常州市金坛沃德丰电子科技有限公司</v>
      </c>
      <c r="D4261" s="11" t="str">
        <f>[1]动作!$G4260</f>
        <v>JS_CZ_wodefeng</v>
      </c>
      <c r="E4261" s="11" t="str">
        <f>[1]动作!$D4260</f>
        <v>电表故障</v>
      </c>
      <c r="F4261" s="11" t="s">
        <v>45</v>
      </c>
      <c r="G4261" s="12">
        <f>[1]动作!$A4260+[1]动作!$B4260</f>
        <v>43210.895949074074</v>
      </c>
      <c r="H4261" s="12"/>
      <c r="I4261" s="11"/>
    </row>
    <row r="4262" spans="1:9" hidden="1" x14ac:dyDescent="0.3">
      <c r="A4262" s="24">
        <v>4260</v>
      </c>
      <c r="B4262" s="11" t="str">
        <f>IFERROR(INDEX({"JSNY-BJ0001-01";"JSNY-JS0022-01";"JSNY-JS0002-01"},MATCH(D4262,{"BJ_zhongyu";"JS_WX_liteer";"JS_CZ_wodefeng"},0)),"")</f>
        <v>JSNY-JS0002-01</v>
      </c>
      <c r="C4262" s="11" t="str">
        <f>IFERROR(INDEX({"北京中裕世纪大酒店";"江苏利特尔绿色包装股份有限公司";"常州市金坛沃德丰电子科技有限公司"},MATCH(D4262,{"BJ_zhongyu";"JS_WX_liteer";"JS_CZ_wodefeng"},0)),"")</f>
        <v>常州市金坛沃德丰电子科技有限公司</v>
      </c>
      <c r="D4262" s="11" t="str">
        <f>[1]动作!$G4261</f>
        <v>JS_CZ_wodefeng</v>
      </c>
      <c r="E4262" s="11" t="str">
        <f>[1]动作!$D4261</f>
        <v>电表故障</v>
      </c>
      <c r="F4262" s="11" t="s">
        <v>45</v>
      </c>
      <c r="G4262" s="12">
        <f>[1]动作!$A4261+[1]动作!$B4261</f>
        <v>43210.90121527778</v>
      </c>
      <c r="H4262" s="12"/>
      <c r="I4262" s="11"/>
    </row>
    <row r="4263" spans="1:9" hidden="1" x14ac:dyDescent="0.3">
      <c r="A4263" s="24">
        <v>4261</v>
      </c>
      <c r="B4263" s="11" t="str">
        <f>IFERROR(INDEX({"JSNY-BJ0001-01";"JSNY-JS0022-01";"JSNY-JS0002-01"},MATCH(D4263,{"BJ_zhongyu";"JS_WX_liteer";"JS_CZ_wodefeng"},0)),"")</f>
        <v>JSNY-JS0002-01</v>
      </c>
      <c r="C4263" s="11" t="str">
        <f>IFERROR(INDEX({"北京中裕世纪大酒店";"江苏利特尔绿色包装股份有限公司";"常州市金坛沃德丰电子科技有限公司"},MATCH(D4263,{"BJ_zhongyu";"JS_WX_liteer";"JS_CZ_wodefeng"},0)),"")</f>
        <v>常州市金坛沃德丰电子科技有限公司</v>
      </c>
      <c r="D4263" s="11" t="str">
        <f>[1]动作!$G4262</f>
        <v>JS_CZ_wodefeng</v>
      </c>
      <c r="E4263" s="11" t="str">
        <f>[1]动作!$D4262</f>
        <v>电表故障</v>
      </c>
      <c r="F4263" s="11" t="s">
        <v>45</v>
      </c>
      <c r="G4263" s="12">
        <f>[1]动作!$A4262+[1]动作!$B4262</f>
        <v>43210.901331018518</v>
      </c>
      <c r="H4263" s="12"/>
      <c r="I4263" s="11"/>
    </row>
    <row r="4264" spans="1:9" hidden="1" x14ac:dyDescent="0.3">
      <c r="A4264" s="24">
        <v>4262</v>
      </c>
      <c r="B4264" s="11" t="str">
        <f>IFERROR(INDEX({"JSNY-BJ0001-01";"JSNY-JS0022-01";"JSNY-JS0002-01"},MATCH(D4264,{"BJ_zhongyu";"JS_WX_liteer";"JS_CZ_wodefeng"},0)),"")</f>
        <v>JSNY-JS0002-01</v>
      </c>
      <c r="C4264" s="11" t="str">
        <f>IFERROR(INDEX({"北京中裕世纪大酒店";"江苏利特尔绿色包装股份有限公司";"常州市金坛沃德丰电子科技有限公司"},MATCH(D4264,{"BJ_zhongyu";"JS_WX_liteer";"JS_CZ_wodefeng"},0)),"")</f>
        <v>常州市金坛沃德丰电子科技有限公司</v>
      </c>
      <c r="D4264" s="11" t="str">
        <f>[1]动作!$G4263</f>
        <v>JS_CZ_wodefeng</v>
      </c>
      <c r="E4264" s="11" t="str">
        <f>[1]动作!$D4263</f>
        <v>电表故障</v>
      </c>
      <c r="F4264" s="11" t="s">
        <v>45</v>
      </c>
      <c r="G4264" s="12">
        <f>[1]动作!$A4263+[1]动作!$B4263</f>
        <v>43210.906087962961</v>
      </c>
      <c r="H4264" s="12"/>
      <c r="I4264" s="11"/>
    </row>
    <row r="4265" spans="1:9" hidden="1" x14ac:dyDescent="0.3">
      <c r="A4265" s="24">
        <v>4263</v>
      </c>
      <c r="B4265" s="11" t="str">
        <f>IFERROR(INDEX({"JSNY-BJ0001-01";"JSNY-JS0022-01";"JSNY-JS0002-01"},MATCH(D4265,{"BJ_zhongyu";"JS_WX_liteer";"JS_CZ_wodefeng"},0)),"")</f>
        <v>JSNY-JS0002-01</v>
      </c>
      <c r="C4265" s="11" t="str">
        <f>IFERROR(INDEX({"北京中裕世纪大酒店";"江苏利特尔绿色包装股份有限公司";"常州市金坛沃德丰电子科技有限公司"},MATCH(D4265,{"BJ_zhongyu";"JS_WX_liteer";"JS_CZ_wodefeng"},0)),"")</f>
        <v>常州市金坛沃德丰电子科技有限公司</v>
      </c>
      <c r="D4265" s="11" t="str">
        <f>[1]动作!$G4264</f>
        <v>JS_CZ_wodefeng</v>
      </c>
      <c r="E4265" s="11" t="str">
        <f>[1]动作!$D4264</f>
        <v>电表故障</v>
      </c>
      <c r="F4265" s="11" t="s">
        <v>45</v>
      </c>
      <c r="G4265" s="12">
        <f>[1]动作!$A4264+[1]动作!$B4264</f>
        <v>43210.9062037037</v>
      </c>
      <c r="H4265" s="12"/>
      <c r="I4265" s="11"/>
    </row>
    <row r="4266" spans="1:9" hidden="1" x14ac:dyDescent="0.3">
      <c r="A4266" s="24">
        <v>4264</v>
      </c>
      <c r="B4266" s="11" t="str">
        <f>IFERROR(INDEX({"JSNY-BJ0001-01";"JSNY-JS0022-01";"JSNY-JS0002-01"},MATCH(D4266,{"BJ_zhongyu";"JS_WX_liteer";"JS_CZ_wodefeng"},0)),"")</f>
        <v>JSNY-JS0002-01</v>
      </c>
      <c r="C4266" s="11" t="str">
        <f>IFERROR(INDEX({"北京中裕世纪大酒店";"江苏利特尔绿色包装股份有限公司";"常州市金坛沃德丰电子科技有限公司"},MATCH(D4266,{"BJ_zhongyu";"JS_WX_liteer";"JS_CZ_wodefeng"},0)),"")</f>
        <v>常州市金坛沃德丰电子科技有限公司</v>
      </c>
      <c r="D4266" s="11" t="str">
        <f>[1]动作!$G4265</f>
        <v>JS_CZ_wodefeng</v>
      </c>
      <c r="E4266" s="11" t="str">
        <f>[1]动作!$D4265</f>
        <v>电表故障</v>
      </c>
      <c r="F4266" s="11" t="s">
        <v>45</v>
      </c>
      <c r="G4266" s="12">
        <f>[1]动作!$A4265+[1]动作!$B4265</f>
        <v>43210.906377314815</v>
      </c>
      <c r="H4266" s="12"/>
      <c r="I4266" s="11"/>
    </row>
    <row r="4267" spans="1:9" hidden="1" x14ac:dyDescent="0.3">
      <c r="A4267" s="24">
        <v>4265</v>
      </c>
      <c r="B4267" s="11" t="str">
        <f>IFERROR(INDEX({"JSNY-BJ0001-01";"JSNY-JS0022-01";"JSNY-JS0002-01"},MATCH(D4267,{"BJ_zhongyu";"JS_WX_liteer";"JS_CZ_wodefeng"},0)),"")</f>
        <v>JSNY-JS0002-01</v>
      </c>
      <c r="C4267" s="11" t="str">
        <f>IFERROR(INDEX({"北京中裕世纪大酒店";"江苏利特尔绿色包装股份有限公司";"常州市金坛沃德丰电子科技有限公司"},MATCH(D4267,{"BJ_zhongyu";"JS_WX_liteer";"JS_CZ_wodefeng"},0)),"")</f>
        <v>常州市金坛沃德丰电子科技有限公司</v>
      </c>
      <c r="D4267" s="11" t="str">
        <f>[1]动作!$G4266</f>
        <v>JS_CZ_wodefeng</v>
      </c>
      <c r="E4267" s="11" t="str">
        <f>[1]动作!$D4266</f>
        <v>电表故障</v>
      </c>
      <c r="F4267" s="11" t="s">
        <v>45</v>
      </c>
      <c r="G4267" s="12">
        <f>[1]动作!$A4266+[1]动作!$B4266</f>
        <v>43210.907650462963</v>
      </c>
      <c r="H4267" s="12"/>
      <c r="I4267" s="11"/>
    </row>
    <row r="4268" spans="1:9" hidden="1" x14ac:dyDescent="0.3">
      <c r="A4268" s="24">
        <v>4266</v>
      </c>
      <c r="B4268" s="11" t="str">
        <f>IFERROR(INDEX({"JSNY-BJ0001-01";"JSNY-JS0022-01";"JSNY-JS0002-01"},MATCH(D4268,{"BJ_zhongyu";"JS_WX_liteer";"JS_CZ_wodefeng"},0)),"")</f>
        <v>JSNY-JS0002-01</v>
      </c>
      <c r="C4268" s="11" t="str">
        <f>IFERROR(INDEX({"北京中裕世纪大酒店";"江苏利特尔绿色包装股份有限公司";"常州市金坛沃德丰电子科技有限公司"},MATCH(D4268,{"BJ_zhongyu";"JS_WX_liteer";"JS_CZ_wodefeng"},0)),"")</f>
        <v>常州市金坛沃德丰电子科技有限公司</v>
      </c>
      <c r="D4268" s="11" t="str">
        <f>[1]动作!$G4267</f>
        <v>JS_CZ_wodefeng</v>
      </c>
      <c r="E4268" s="11" t="str">
        <f>[1]动作!$D4267</f>
        <v>电表故障</v>
      </c>
      <c r="F4268" s="11" t="s">
        <v>45</v>
      </c>
      <c r="G4268" s="12">
        <f>[1]动作!$A4267+[1]动作!$B4267</f>
        <v>43210.911412037036</v>
      </c>
      <c r="H4268" s="12"/>
      <c r="I4268" s="11"/>
    </row>
    <row r="4269" spans="1:9" hidden="1" x14ac:dyDescent="0.3">
      <c r="A4269" s="24">
        <v>4267</v>
      </c>
      <c r="B4269" s="11" t="str">
        <f>IFERROR(INDEX({"JSNY-BJ0001-01";"JSNY-JS0022-01";"JSNY-JS0002-01"},MATCH(D4269,{"BJ_zhongyu";"JS_WX_liteer";"JS_CZ_wodefeng"},0)),"")</f>
        <v>JSNY-JS0002-01</v>
      </c>
      <c r="C4269" s="11" t="str">
        <f>IFERROR(INDEX({"北京中裕世纪大酒店";"江苏利特尔绿色包装股份有限公司";"常州市金坛沃德丰电子科技有限公司"},MATCH(D4269,{"BJ_zhongyu";"JS_WX_liteer";"JS_CZ_wodefeng"},0)),"")</f>
        <v>常州市金坛沃德丰电子科技有限公司</v>
      </c>
      <c r="D4269" s="11" t="str">
        <f>[1]动作!$G4268</f>
        <v>JS_CZ_wodefeng</v>
      </c>
      <c r="E4269" s="11" t="str">
        <f>[1]动作!$D4268</f>
        <v>电表故障</v>
      </c>
      <c r="F4269" s="11" t="s">
        <v>45</v>
      </c>
      <c r="G4269" s="12">
        <f>[1]动作!$A4268+[1]动作!$B4268</f>
        <v>43210.911527777775</v>
      </c>
      <c r="H4269" s="12"/>
      <c r="I4269" s="11"/>
    </row>
    <row r="4270" spans="1:9" hidden="1" x14ac:dyDescent="0.3">
      <c r="A4270" s="24">
        <v>4268</v>
      </c>
      <c r="B4270" s="11" t="str">
        <f>IFERROR(INDEX({"JSNY-BJ0001-01";"JSNY-JS0022-01";"JSNY-JS0002-01"},MATCH(D4270,{"BJ_zhongyu";"JS_WX_liteer";"JS_CZ_wodefeng"},0)),"")</f>
        <v>JSNY-JS0002-01</v>
      </c>
      <c r="C4270" s="11" t="str">
        <f>IFERROR(INDEX({"北京中裕世纪大酒店";"江苏利特尔绿色包装股份有限公司";"常州市金坛沃德丰电子科技有限公司"},MATCH(D4270,{"BJ_zhongyu";"JS_WX_liteer";"JS_CZ_wodefeng"},0)),"")</f>
        <v>常州市金坛沃德丰电子科技有限公司</v>
      </c>
      <c r="D4270" s="11" t="str">
        <f>[1]动作!$G4269</f>
        <v>JS_CZ_wodefeng</v>
      </c>
      <c r="E4270" s="11" t="str">
        <f>[1]动作!$D4269</f>
        <v>电表故障</v>
      </c>
      <c r="F4270" s="11" t="s">
        <v>45</v>
      </c>
      <c r="G4270" s="12">
        <f>[1]动作!$A4269+[1]动作!$B4269</f>
        <v>43210.912511574075</v>
      </c>
      <c r="H4270" s="12"/>
      <c r="I4270" s="11"/>
    </row>
    <row r="4271" spans="1:9" hidden="1" x14ac:dyDescent="0.3">
      <c r="A4271" s="24">
        <v>4269</v>
      </c>
      <c r="B4271" s="11" t="str">
        <f>IFERROR(INDEX({"JSNY-BJ0001-01";"JSNY-JS0022-01";"JSNY-JS0002-01"},MATCH(D4271,{"BJ_zhongyu";"JS_WX_liteer";"JS_CZ_wodefeng"},0)),"")</f>
        <v>JSNY-JS0002-01</v>
      </c>
      <c r="C4271" s="11" t="str">
        <f>IFERROR(INDEX({"北京中裕世纪大酒店";"江苏利特尔绿色包装股份有限公司";"常州市金坛沃德丰电子科技有限公司"},MATCH(D4271,{"BJ_zhongyu";"JS_WX_liteer";"JS_CZ_wodefeng"},0)),"")</f>
        <v>常州市金坛沃德丰电子科技有限公司</v>
      </c>
      <c r="D4271" s="11" t="str">
        <f>[1]动作!$G4270</f>
        <v>JS_CZ_wodefeng</v>
      </c>
      <c r="E4271" s="11" t="str">
        <f>[1]动作!$D4270</f>
        <v>电表故障</v>
      </c>
      <c r="F4271" s="11" t="s">
        <v>45</v>
      </c>
      <c r="G4271" s="12">
        <f>[1]动作!$A4270+[1]动作!$B4270</f>
        <v>43210.912743055553</v>
      </c>
      <c r="H4271" s="12"/>
      <c r="I4271" s="11"/>
    </row>
    <row r="4272" spans="1:9" hidden="1" x14ac:dyDescent="0.3">
      <c r="A4272" s="24">
        <v>4270</v>
      </c>
      <c r="B4272" s="11" t="str">
        <f>IFERROR(INDEX({"JSNY-BJ0001-01";"JSNY-JS0022-01";"JSNY-JS0002-01"},MATCH(D4272,{"BJ_zhongyu";"JS_WX_liteer";"JS_CZ_wodefeng"},0)),"")</f>
        <v>JSNY-JS0002-01</v>
      </c>
      <c r="C4272" s="11" t="str">
        <f>IFERROR(INDEX({"北京中裕世纪大酒店";"江苏利特尔绿色包装股份有限公司";"常州市金坛沃德丰电子科技有限公司"},MATCH(D4272,{"BJ_zhongyu";"JS_WX_liteer";"JS_CZ_wodefeng"},0)),"")</f>
        <v>常州市金坛沃德丰电子科技有限公司</v>
      </c>
      <c r="D4272" s="11" t="str">
        <f>[1]动作!$G4271</f>
        <v>JS_CZ_wodefeng</v>
      </c>
      <c r="E4272" s="11" t="str">
        <f>[1]动作!$D4271</f>
        <v>电表故障</v>
      </c>
      <c r="F4272" s="11" t="s">
        <v>45</v>
      </c>
      <c r="G4272" s="12">
        <f>[1]动作!$A4271+[1]动作!$B4271</f>
        <v>43210.916226851848</v>
      </c>
      <c r="H4272" s="12"/>
      <c r="I4272" s="11"/>
    </row>
    <row r="4273" spans="1:9" hidden="1" x14ac:dyDescent="0.3">
      <c r="A4273" s="24">
        <v>4271</v>
      </c>
      <c r="B4273" s="11" t="str">
        <f>IFERROR(INDEX({"JSNY-BJ0001-01";"JSNY-JS0022-01";"JSNY-JS0002-01"},MATCH(D4273,{"BJ_zhongyu";"JS_WX_liteer";"JS_CZ_wodefeng"},0)),"")</f>
        <v>JSNY-JS0002-01</v>
      </c>
      <c r="C4273" s="11" t="str">
        <f>IFERROR(INDEX({"北京中裕世纪大酒店";"江苏利特尔绿色包装股份有限公司";"常州市金坛沃德丰电子科技有限公司"},MATCH(D4273,{"BJ_zhongyu";"JS_WX_liteer";"JS_CZ_wodefeng"},0)),"")</f>
        <v>常州市金坛沃德丰电子科技有限公司</v>
      </c>
      <c r="D4273" s="11" t="str">
        <f>[1]动作!$G4272</f>
        <v>JS_CZ_wodefeng</v>
      </c>
      <c r="E4273" s="11" t="str">
        <f>[1]动作!$D4272</f>
        <v>电表故障</v>
      </c>
      <c r="F4273" s="11" t="s">
        <v>45</v>
      </c>
      <c r="G4273" s="12">
        <f>[1]动作!$A4272+[1]动作!$B4272</f>
        <v>43210.916342592594</v>
      </c>
      <c r="H4273" s="12"/>
      <c r="I4273" s="11"/>
    </row>
    <row r="4274" spans="1:9" hidden="1" x14ac:dyDescent="0.3">
      <c r="A4274" s="24">
        <v>4272</v>
      </c>
      <c r="B4274" s="11" t="str">
        <f>IFERROR(INDEX({"JSNY-BJ0001-01";"JSNY-JS0022-01";"JSNY-JS0002-01"},MATCH(D4274,{"BJ_zhongyu";"JS_WX_liteer";"JS_CZ_wodefeng"},0)),"")</f>
        <v>JSNY-JS0002-01</v>
      </c>
      <c r="C4274" s="11" t="str">
        <f>IFERROR(INDEX({"北京中裕世纪大酒店";"江苏利特尔绿色包装股份有限公司";"常州市金坛沃德丰电子科技有限公司"},MATCH(D4274,{"BJ_zhongyu";"JS_WX_liteer";"JS_CZ_wodefeng"},0)),"")</f>
        <v>常州市金坛沃德丰电子科技有限公司</v>
      </c>
      <c r="D4274" s="11" t="str">
        <f>[1]动作!$G4273</f>
        <v>JS_CZ_wodefeng</v>
      </c>
      <c r="E4274" s="11" t="str">
        <f>[1]动作!$D4273</f>
        <v>电表故障</v>
      </c>
      <c r="F4274" s="11" t="s">
        <v>45</v>
      </c>
      <c r="G4274" s="12">
        <f>[1]动作!$A4273+[1]动作!$B4273</f>
        <v>43210.916516203702</v>
      </c>
      <c r="H4274" s="12"/>
      <c r="I4274" s="11"/>
    </row>
    <row r="4275" spans="1:9" hidden="1" x14ac:dyDescent="0.3">
      <c r="A4275" s="24">
        <v>4273</v>
      </c>
      <c r="B4275" s="11" t="str">
        <f>IFERROR(INDEX({"JSNY-BJ0001-01";"JSNY-JS0022-01";"JSNY-JS0002-01"},MATCH(D4275,{"BJ_zhongyu";"JS_WX_liteer";"JS_CZ_wodefeng"},0)),"")</f>
        <v>JSNY-JS0002-01</v>
      </c>
      <c r="C4275" s="11" t="str">
        <f>IFERROR(INDEX({"北京中裕世纪大酒店";"江苏利特尔绿色包装股份有限公司";"常州市金坛沃德丰电子科技有限公司"},MATCH(D4275,{"BJ_zhongyu";"JS_WX_liteer";"JS_CZ_wodefeng"},0)),"")</f>
        <v>常州市金坛沃德丰电子科技有限公司</v>
      </c>
      <c r="D4275" s="11" t="str">
        <f>[1]动作!$G4274</f>
        <v>JS_CZ_wodefeng</v>
      </c>
      <c r="E4275" s="11" t="str">
        <f>[1]动作!$D4274</f>
        <v>电表故障</v>
      </c>
      <c r="F4275" s="11" t="s">
        <v>45</v>
      </c>
      <c r="G4275" s="12">
        <f>[1]动作!$A4274+[1]动作!$B4274</f>
        <v>43210.91778935185</v>
      </c>
      <c r="H4275" s="12"/>
      <c r="I4275" s="11"/>
    </row>
    <row r="4276" spans="1:9" hidden="1" x14ac:dyDescent="0.3">
      <c r="A4276" s="24">
        <v>4274</v>
      </c>
      <c r="B4276" s="11" t="str">
        <f>IFERROR(INDEX({"JSNY-BJ0001-01";"JSNY-JS0022-01";"JSNY-JS0002-01"},MATCH(D4276,{"BJ_zhongyu";"JS_WX_liteer";"JS_CZ_wodefeng"},0)),"")</f>
        <v>JSNY-JS0002-01</v>
      </c>
      <c r="C4276" s="11" t="str">
        <f>IFERROR(INDEX({"北京中裕世纪大酒店";"江苏利特尔绿色包装股份有限公司";"常州市金坛沃德丰电子科技有限公司"},MATCH(D4276,{"BJ_zhongyu";"JS_WX_liteer";"JS_CZ_wodefeng"},0)),"")</f>
        <v>常州市金坛沃德丰电子科技有限公司</v>
      </c>
      <c r="D4276" s="11" t="str">
        <f>[1]动作!$G4275</f>
        <v>JS_CZ_wodefeng</v>
      </c>
      <c r="E4276" s="11" t="str">
        <f>[1]动作!$D4275</f>
        <v>电表故障</v>
      </c>
      <c r="F4276" s="11" t="s">
        <v>45</v>
      </c>
      <c r="G4276" s="12">
        <f>[1]动作!$A4275+[1]动作!$B4275</f>
        <v>43210.921435185184</v>
      </c>
      <c r="H4276" s="12"/>
      <c r="I4276" s="11"/>
    </row>
    <row r="4277" spans="1:9" hidden="1" x14ac:dyDescent="0.3">
      <c r="A4277" s="24">
        <v>4275</v>
      </c>
      <c r="B4277" s="11" t="str">
        <f>IFERROR(INDEX({"JSNY-BJ0001-01";"JSNY-JS0022-01";"JSNY-JS0002-01"},MATCH(D4277,{"BJ_zhongyu";"JS_WX_liteer";"JS_CZ_wodefeng"},0)),"")</f>
        <v>JSNY-JS0002-01</v>
      </c>
      <c r="C4277" s="11" t="str">
        <f>IFERROR(INDEX({"北京中裕世纪大酒店";"江苏利特尔绿色包装股份有限公司";"常州市金坛沃德丰电子科技有限公司"},MATCH(D4277,{"BJ_zhongyu";"JS_WX_liteer";"JS_CZ_wodefeng"},0)),"")</f>
        <v>常州市金坛沃德丰电子科技有限公司</v>
      </c>
      <c r="D4277" s="11" t="str">
        <f>[1]动作!$G4276</f>
        <v>JS_CZ_wodefeng</v>
      </c>
      <c r="E4277" s="11" t="str">
        <f>[1]动作!$D4276</f>
        <v>电表故障</v>
      </c>
      <c r="F4277" s="11" t="s">
        <v>45</v>
      </c>
      <c r="G4277" s="12">
        <f>[1]动作!$A4276+[1]动作!$B4276</f>
        <v>43210.92392361111</v>
      </c>
      <c r="H4277" s="12"/>
      <c r="I4277" s="11"/>
    </row>
    <row r="4278" spans="1:9" hidden="1" x14ac:dyDescent="0.3">
      <c r="A4278" s="24">
        <v>4276</v>
      </c>
      <c r="B4278" s="11" t="str">
        <f>IFERROR(INDEX({"JSNY-BJ0001-01";"JSNY-JS0022-01";"JSNY-JS0002-01"},MATCH(D4278,{"BJ_zhongyu";"JS_WX_liteer";"JS_CZ_wodefeng"},0)),"")</f>
        <v>JSNY-JS0002-01</v>
      </c>
      <c r="C4278" s="11" t="str">
        <f>IFERROR(INDEX({"北京中裕世纪大酒店";"江苏利特尔绿色包装股份有限公司";"常州市金坛沃德丰电子科技有限公司"},MATCH(D4278,{"BJ_zhongyu";"JS_WX_liteer";"JS_CZ_wodefeng"},0)),"")</f>
        <v>常州市金坛沃德丰电子科技有限公司</v>
      </c>
      <c r="D4278" s="11" t="str">
        <f>[1]动作!$G4277</f>
        <v>JS_CZ_wodefeng</v>
      </c>
      <c r="E4278" s="11" t="str">
        <f>[1]动作!$D4277</f>
        <v>电表故障</v>
      </c>
      <c r="F4278" s="11" t="s">
        <v>45</v>
      </c>
      <c r="G4278" s="12">
        <f>[1]动作!$A4277+[1]动作!$B4277</f>
        <v>43210.926423611112</v>
      </c>
      <c r="H4278" s="12"/>
      <c r="I4278" s="11"/>
    </row>
    <row r="4279" spans="1:9" hidden="1" x14ac:dyDescent="0.3">
      <c r="A4279" s="24">
        <v>4277</v>
      </c>
      <c r="B4279" s="11" t="str">
        <f>IFERROR(INDEX({"JSNY-BJ0001-01";"JSNY-JS0022-01";"JSNY-JS0002-01"},MATCH(D4279,{"BJ_zhongyu";"JS_WX_liteer";"JS_CZ_wodefeng"},0)),"")</f>
        <v>JSNY-JS0002-01</v>
      </c>
      <c r="C4279" s="11" t="str">
        <f>IFERROR(INDEX({"北京中裕世纪大酒店";"江苏利特尔绿色包装股份有限公司";"常州市金坛沃德丰电子科技有限公司"},MATCH(D4279,{"BJ_zhongyu";"JS_WX_liteer";"JS_CZ_wodefeng"},0)),"")</f>
        <v>常州市金坛沃德丰电子科技有限公司</v>
      </c>
      <c r="D4279" s="11" t="str">
        <f>[1]动作!$G4278</f>
        <v>JS_CZ_wodefeng</v>
      </c>
      <c r="E4279" s="11" t="str">
        <f>[1]动作!$D4278</f>
        <v>电表故障</v>
      </c>
      <c r="F4279" s="11" t="s">
        <v>45</v>
      </c>
      <c r="G4279" s="12">
        <f>[1]动作!$A4278+[1]动作!$B4278</f>
        <v>43210.92659722222</v>
      </c>
      <c r="H4279" s="12"/>
      <c r="I4279" s="11"/>
    </row>
    <row r="4280" spans="1:9" hidden="1" x14ac:dyDescent="0.3">
      <c r="A4280" s="24">
        <v>4278</v>
      </c>
      <c r="B4280" s="11" t="str">
        <f>IFERROR(INDEX({"JSNY-BJ0001-01";"JSNY-JS0022-01";"JSNY-JS0002-01"},MATCH(D4280,{"BJ_zhongyu";"JS_WX_liteer";"JS_CZ_wodefeng"},0)),"")</f>
        <v>JSNY-JS0002-01</v>
      </c>
      <c r="C4280" s="11" t="str">
        <f>IFERROR(INDEX({"北京中裕世纪大酒店";"江苏利特尔绿色包装股份有限公司";"常州市金坛沃德丰电子科技有限公司"},MATCH(D4280,{"BJ_zhongyu";"JS_WX_liteer";"JS_CZ_wodefeng"},0)),"")</f>
        <v>常州市金坛沃德丰电子科技有限公司</v>
      </c>
      <c r="D4280" s="11" t="str">
        <f>[1]动作!$G4279</f>
        <v>JS_CZ_wodefeng</v>
      </c>
      <c r="E4280" s="11" t="str">
        <f>[1]动作!$D4279</f>
        <v>电表故障</v>
      </c>
      <c r="F4280" s="11" t="s">
        <v>45</v>
      </c>
      <c r="G4280" s="12">
        <f>[1]动作!$A4279+[1]动作!$B4279</f>
        <v>43210.93273148148</v>
      </c>
      <c r="H4280" s="12"/>
      <c r="I4280" s="11"/>
    </row>
    <row r="4281" spans="1:9" hidden="1" x14ac:dyDescent="0.3">
      <c r="A4281" s="24">
        <v>4279</v>
      </c>
      <c r="B4281" s="11" t="str">
        <f>IFERROR(INDEX({"JSNY-BJ0001-01";"JSNY-JS0022-01";"JSNY-JS0002-01"},MATCH(D4281,{"BJ_zhongyu";"JS_WX_liteer";"JS_CZ_wodefeng"},0)),"")</f>
        <v>JSNY-JS0002-01</v>
      </c>
      <c r="C4281" s="11" t="str">
        <f>IFERROR(INDEX({"北京中裕世纪大酒店";"江苏利特尔绿色包装股份有限公司";"常州市金坛沃德丰电子科技有限公司"},MATCH(D4281,{"BJ_zhongyu";"JS_WX_liteer";"JS_CZ_wodefeng"},0)),"")</f>
        <v>常州市金坛沃德丰电子科技有限公司</v>
      </c>
      <c r="D4281" s="11" t="str">
        <f>[1]动作!$G4280</f>
        <v>JS_CZ_wodefeng</v>
      </c>
      <c r="E4281" s="11" t="str">
        <f>[1]动作!$D4280</f>
        <v>电表故障</v>
      </c>
      <c r="F4281" s="11" t="s">
        <v>45</v>
      </c>
      <c r="G4281" s="12">
        <f>[1]动作!$A4280+[1]动作!$B4280</f>
        <v>43210.932962962965</v>
      </c>
      <c r="H4281" s="12"/>
      <c r="I4281" s="11"/>
    </row>
    <row r="4282" spans="1:9" hidden="1" x14ac:dyDescent="0.3">
      <c r="A4282" s="24">
        <v>4280</v>
      </c>
      <c r="B4282" s="11" t="str">
        <f>IFERROR(INDEX({"JSNY-BJ0001-01";"JSNY-JS0022-01";"JSNY-JS0002-01"},MATCH(D4282,{"BJ_zhongyu";"JS_WX_liteer";"JS_CZ_wodefeng"},0)),"")</f>
        <v>JSNY-JS0002-01</v>
      </c>
      <c r="C4282" s="11" t="str">
        <f>IFERROR(INDEX({"北京中裕世纪大酒店";"江苏利特尔绿色包装股份有限公司";"常州市金坛沃德丰电子科技有限公司"},MATCH(D4282,{"BJ_zhongyu";"JS_WX_liteer";"JS_CZ_wodefeng"},0)),"")</f>
        <v>常州市金坛沃德丰电子科技有限公司</v>
      </c>
      <c r="D4282" s="11" t="str">
        <f>[1]动作!$G4281</f>
        <v>JS_CZ_wodefeng</v>
      </c>
      <c r="E4282" s="11" t="str">
        <f>[1]动作!$D4281</f>
        <v>电表故障</v>
      </c>
      <c r="F4282" s="11" t="s">
        <v>45</v>
      </c>
      <c r="G4282" s="12">
        <f>[1]动作!$A4281+[1]动作!$B4281</f>
        <v>43210.933078703703</v>
      </c>
      <c r="H4282" s="12"/>
      <c r="I4282" s="11"/>
    </row>
    <row r="4283" spans="1:9" hidden="1" x14ac:dyDescent="0.3">
      <c r="A4283" s="24">
        <v>4281</v>
      </c>
      <c r="B4283" s="11" t="str">
        <f>IFERROR(INDEX({"JSNY-BJ0001-01";"JSNY-JS0022-01";"JSNY-JS0002-01"},MATCH(D4283,{"BJ_zhongyu";"JS_WX_liteer";"JS_CZ_wodefeng"},0)),"")</f>
        <v>JSNY-JS0002-01</v>
      </c>
      <c r="C4283" s="11" t="str">
        <f>IFERROR(INDEX({"北京中裕世纪大酒店";"江苏利特尔绿色包装股份有限公司";"常州市金坛沃德丰电子科技有限公司"},MATCH(D4283,{"BJ_zhongyu";"JS_WX_liteer";"JS_CZ_wodefeng"},0)),"")</f>
        <v>常州市金坛沃德丰电子科技有限公司</v>
      </c>
      <c r="D4283" s="11" t="str">
        <f>[1]动作!$G4282</f>
        <v>JS_CZ_wodefeng</v>
      </c>
      <c r="E4283" s="11" t="str">
        <f>[1]动作!$D4282</f>
        <v>电表故障</v>
      </c>
      <c r="F4283" s="11" t="s">
        <v>45</v>
      </c>
      <c r="G4283" s="12">
        <f>[1]动作!$A4282+[1]动作!$B4282</f>
        <v>43210.933194444442</v>
      </c>
      <c r="H4283" s="12"/>
      <c r="I4283" s="11"/>
    </row>
    <row r="4284" spans="1:9" hidden="1" x14ac:dyDescent="0.3">
      <c r="A4284" s="24">
        <v>4282</v>
      </c>
      <c r="B4284" s="11" t="str">
        <f>IFERROR(INDEX({"JSNY-BJ0001-01";"JSNY-JS0022-01";"JSNY-JS0002-01"},MATCH(D4284,{"BJ_zhongyu";"JS_WX_liteer";"JS_CZ_wodefeng"},0)),"")</f>
        <v>JSNY-JS0002-01</v>
      </c>
      <c r="C4284" s="11" t="str">
        <f>IFERROR(INDEX({"北京中裕世纪大酒店";"江苏利特尔绿色包装股份有限公司";"常州市金坛沃德丰电子科技有限公司"},MATCH(D4284,{"BJ_zhongyu";"JS_WX_liteer";"JS_CZ_wodefeng"},0)),"")</f>
        <v>常州市金坛沃德丰电子科技有限公司</v>
      </c>
      <c r="D4284" s="11" t="str">
        <f>[1]动作!$G4283</f>
        <v>JS_CZ_wodefeng</v>
      </c>
      <c r="E4284" s="11" t="str">
        <f>[1]动作!$D4283</f>
        <v>电表故障</v>
      </c>
      <c r="F4284" s="11" t="s">
        <v>45</v>
      </c>
      <c r="G4284" s="12">
        <f>[1]动作!$A4283+[1]动作!$B4283</f>
        <v>43210.934062499997</v>
      </c>
      <c r="H4284" s="12"/>
      <c r="I4284" s="11"/>
    </row>
    <row r="4285" spans="1:9" hidden="1" x14ac:dyDescent="0.3">
      <c r="A4285" s="24">
        <v>4283</v>
      </c>
      <c r="B4285" s="11" t="str">
        <f>IFERROR(INDEX({"JSNY-BJ0001-01";"JSNY-JS0022-01";"JSNY-JS0002-01"},MATCH(D4285,{"BJ_zhongyu";"JS_WX_liteer";"JS_CZ_wodefeng"},0)),"")</f>
        <v>JSNY-JS0002-01</v>
      </c>
      <c r="C4285" s="11" t="str">
        <f>IFERROR(INDEX({"北京中裕世纪大酒店";"江苏利特尔绿色包装股份有限公司";"常州市金坛沃德丰电子科技有限公司"},MATCH(D4285,{"BJ_zhongyu";"JS_WX_liteer";"JS_CZ_wodefeng"},0)),"")</f>
        <v>常州市金坛沃德丰电子科技有限公司</v>
      </c>
      <c r="D4285" s="11" t="str">
        <f>[1]动作!$G4284</f>
        <v>JS_CZ_wodefeng</v>
      </c>
      <c r="E4285" s="11" t="str">
        <f>[1]动作!$D4284</f>
        <v>电表故障</v>
      </c>
      <c r="F4285" s="11" t="s">
        <v>45</v>
      </c>
      <c r="G4285" s="12">
        <f>[1]动作!$A4284+[1]动作!$B4284</f>
        <v>43210.935636574075</v>
      </c>
      <c r="H4285" s="12"/>
      <c r="I4285" s="11"/>
    </row>
    <row r="4286" spans="1:9" hidden="1" x14ac:dyDescent="0.3">
      <c r="A4286" s="24">
        <v>4284</v>
      </c>
      <c r="B4286" s="11" t="str">
        <f>IFERROR(INDEX({"JSNY-BJ0001-01";"JSNY-JS0022-01";"JSNY-JS0002-01"},MATCH(D4286,{"BJ_zhongyu";"JS_WX_liteer";"JS_CZ_wodefeng"},0)),"")</f>
        <v>JSNY-JS0002-01</v>
      </c>
      <c r="C4286" s="11" t="str">
        <f>IFERROR(INDEX({"北京中裕世纪大酒店";"江苏利特尔绿色包装股份有限公司";"常州市金坛沃德丰电子科技有限公司"},MATCH(D4286,{"BJ_zhongyu";"JS_WX_liteer";"JS_CZ_wodefeng"},0)),"")</f>
        <v>常州市金坛沃德丰电子科技有限公司</v>
      </c>
      <c r="D4286" s="11" t="str">
        <f>[1]动作!$G4285</f>
        <v>JS_CZ_wodefeng</v>
      </c>
      <c r="E4286" s="11" t="str">
        <f>[1]动作!$D4285</f>
        <v>电表故障</v>
      </c>
      <c r="F4286" s="11" t="s">
        <v>45</v>
      </c>
      <c r="G4286" s="12">
        <f>[1]动作!$A4285+[1]动作!$B4285</f>
        <v>43210.939456018517</v>
      </c>
      <c r="H4286" s="12"/>
      <c r="I4286" s="11"/>
    </row>
    <row r="4287" spans="1:9" hidden="1" x14ac:dyDescent="0.3">
      <c r="A4287" s="24">
        <v>4285</v>
      </c>
      <c r="B4287" s="11" t="str">
        <f>IFERROR(INDEX({"JSNY-BJ0001-01";"JSNY-JS0022-01";"JSNY-JS0002-01"},MATCH(D4287,{"BJ_zhongyu";"JS_WX_liteer";"JS_CZ_wodefeng"},0)),"")</f>
        <v>JSNY-JS0002-01</v>
      </c>
      <c r="C4287" s="11" t="str">
        <f>IFERROR(INDEX({"北京中裕世纪大酒店";"江苏利特尔绿色包装股份有限公司";"常州市金坛沃德丰电子科技有限公司"},MATCH(D4287,{"BJ_zhongyu";"JS_WX_liteer";"JS_CZ_wodefeng"},0)),"")</f>
        <v>常州市金坛沃德丰电子科技有限公司</v>
      </c>
      <c r="D4287" s="11" t="str">
        <f>[1]动作!$G4286</f>
        <v>JS_CZ_wodefeng</v>
      </c>
      <c r="E4287" s="11" t="str">
        <f>[1]动作!$D4286</f>
        <v>电表故障</v>
      </c>
      <c r="F4287" s="11" t="s">
        <v>45</v>
      </c>
      <c r="G4287" s="12">
        <f>[1]动作!$A4286+[1]动作!$B4286</f>
        <v>43210.939687500002</v>
      </c>
      <c r="H4287" s="12"/>
      <c r="I4287" s="11"/>
    </row>
    <row r="4288" spans="1:9" hidden="1" x14ac:dyDescent="0.3">
      <c r="A4288" s="24">
        <v>4286</v>
      </c>
      <c r="B4288" s="11" t="str">
        <f>IFERROR(INDEX({"JSNY-BJ0001-01";"JSNY-JS0022-01";"JSNY-JS0002-01"},MATCH(D4288,{"BJ_zhongyu";"JS_WX_liteer";"JS_CZ_wodefeng"},0)),"")</f>
        <v>JSNY-JS0002-01</v>
      </c>
      <c r="C4288" s="11" t="str">
        <f>IFERROR(INDEX({"北京中裕世纪大酒店";"江苏利特尔绿色包装股份有限公司";"常州市金坛沃德丰电子科技有限公司"},MATCH(D4288,{"BJ_zhongyu";"JS_WX_liteer";"JS_CZ_wodefeng"},0)),"")</f>
        <v>常州市金坛沃德丰电子科技有限公司</v>
      </c>
      <c r="D4288" s="11" t="str">
        <f>[1]动作!$G4287</f>
        <v>JS_CZ_wodefeng</v>
      </c>
      <c r="E4288" s="11" t="str">
        <f>[1]动作!$D4287</f>
        <v>电表故障</v>
      </c>
      <c r="F4288" s="11" t="s">
        <v>45</v>
      </c>
      <c r="G4288" s="12">
        <f>[1]动作!$A4287+[1]动作!$B4287</f>
        <v>43210.939803240741</v>
      </c>
      <c r="H4288" s="12"/>
      <c r="I4288" s="11"/>
    </row>
    <row r="4289" spans="1:9" hidden="1" x14ac:dyDescent="0.3">
      <c r="A4289" s="24">
        <v>4287</v>
      </c>
      <c r="B4289" s="11" t="str">
        <f>IFERROR(INDEX({"JSNY-BJ0001-01";"JSNY-JS0022-01";"JSNY-JS0002-01"},MATCH(D4289,{"BJ_zhongyu";"JS_WX_liteer";"JS_CZ_wodefeng"},0)),"")</f>
        <v>JSNY-JS0002-01</v>
      </c>
      <c r="C4289" s="11" t="str">
        <f>IFERROR(INDEX({"北京中裕世纪大酒店";"江苏利特尔绿色包装股份有限公司";"常州市金坛沃德丰电子科技有限公司"},MATCH(D4289,{"BJ_zhongyu";"JS_WX_liteer";"JS_CZ_wodefeng"},0)),"")</f>
        <v>常州市金坛沃德丰电子科技有限公司</v>
      </c>
      <c r="D4289" s="11" t="str">
        <f>[1]动作!$G4288</f>
        <v>JS_CZ_wodefeng</v>
      </c>
      <c r="E4289" s="11" t="str">
        <f>[1]动作!$D4288</f>
        <v>电表故障</v>
      </c>
      <c r="F4289" s="11" t="s">
        <v>45</v>
      </c>
      <c r="G4289" s="12">
        <f>[1]动作!$A4288+[1]动作!$B4288</f>
        <v>43210.941076388888</v>
      </c>
      <c r="H4289" s="12"/>
      <c r="I4289" s="11"/>
    </row>
    <row r="4290" spans="1:9" hidden="1" x14ac:dyDescent="0.3">
      <c r="A4290" s="24">
        <v>4288</v>
      </c>
      <c r="B4290" s="11" t="str">
        <f>IFERROR(INDEX({"JSNY-BJ0001-01";"JSNY-JS0022-01";"JSNY-JS0002-01"},MATCH(D4290,{"BJ_zhongyu";"JS_WX_liteer";"JS_CZ_wodefeng"},0)),"")</f>
        <v>JSNY-JS0002-01</v>
      </c>
      <c r="C4290" s="11" t="str">
        <f>IFERROR(INDEX({"北京中裕世纪大酒店";"江苏利特尔绿色包装股份有限公司";"常州市金坛沃德丰电子科技有限公司"},MATCH(D4290,{"BJ_zhongyu";"JS_WX_liteer";"JS_CZ_wodefeng"},0)),"")</f>
        <v>常州市金坛沃德丰电子科技有限公司</v>
      </c>
      <c r="D4290" s="11" t="str">
        <f>[1]动作!$G4289</f>
        <v>JS_CZ_wodefeng</v>
      </c>
      <c r="E4290" s="11" t="str">
        <f>[1]动作!$D4289</f>
        <v>电表故障</v>
      </c>
      <c r="F4290" s="11" t="s">
        <v>45</v>
      </c>
      <c r="G4290" s="12">
        <f>[1]动作!$A4289+[1]动作!$B4289</f>
        <v>43210.943402777775</v>
      </c>
      <c r="H4290" s="12"/>
      <c r="I4290" s="11"/>
    </row>
    <row r="4291" spans="1:9" hidden="1" x14ac:dyDescent="0.3">
      <c r="A4291" s="24">
        <v>4289</v>
      </c>
      <c r="B4291" s="11" t="str">
        <f>IFERROR(INDEX({"JSNY-BJ0001-01";"JSNY-JS0022-01";"JSNY-JS0002-01"},MATCH(D4291,{"BJ_zhongyu";"JS_WX_liteer";"JS_CZ_wodefeng"},0)),"")</f>
        <v>JSNY-JS0002-01</v>
      </c>
      <c r="C4291" s="11" t="str">
        <f>IFERROR(INDEX({"北京中裕世纪大酒店";"江苏利特尔绿色包装股份有限公司";"常州市金坛沃德丰电子科技有限公司"},MATCH(D4291,{"BJ_zhongyu";"JS_WX_liteer";"JS_CZ_wodefeng"},0)),"")</f>
        <v>常州市金坛沃德丰电子科技有限公司</v>
      </c>
      <c r="D4291" s="11" t="str">
        <f>[1]动作!$G4290</f>
        <v>JS_CZ_wodefeng</v>
      </c>
      <c r="E4291" s="11" t="str">
        <f>[1]动作!$D4290</f>
        <v>电表故障</v>
      </c>
      <c r="F4291" s="11" t="s">
        <v>45</v>
      </c>
      <c r="G4291" s="12">
        <f>[1]动作!$A4290+[1]动作!$B4290</f>
        <v>43210.94866898148</v>
      </c>
      <c r="H4291" s="12"/>
      <c r="I4291" s="11"/>
    </row>
    <row r="4292" spans="1:9" hidden="1" x14ac:dyDescent="0.3">
      <c r="A4292" s="24">
        <v>4290</v>
      </c>
      <c r="B4292" s="11" t="str">
        <f>IFERROR(INDEX({"JSNY-BJ0001-01";"JSNY-JS0022-01";"JSNY-JS0002-01"},MATCH(D4292,{"BJ_zhongyu";"JS_WX_liteer";"JS_CZ_wodefeng"},0)),"")</f>
        <v>JSNY-JS0002-01</v>
      </c>
      <c r="C4292" s="11" t="str">
        <f>IFERROR(INDEX({"北京中裕世纪大酒店";"江苏利特尔绿色包装股份有限公司";"常州市金坛沃德丰电子科技有限公司"},MATCH(D4292,{"BJ_zhongyu";"JS_WX_liteer";"JS_CZ_wodefeng"},0)),"")</f>
        <v>常州市金坛沃德丰电子科技有限公司</v>
      </c>
      <c r="D4292" s="11" t="str">
        <f>[1]动作!$G4291</f>
        <v>JS_CZ_wodefeng</v>
      </c>
      <c r="E4292" s="11" t="str">
        <f>[1]动作!$D4291</f>
        <v>电表故障</v>
      </c>
      <c r="F4292" s="11" t="s">
        <v>45</v>
      </c>
      <c r="G4292" s="12">
        <f>[1]动作!$A4291+[1]动作!$B4291</f>
        <v>43210.950173611112</v>
      </c>
      <c r="H4292" s="12"/>
      <c r="I4292" s="11"/>
    </row>
    <row r="4293" spans="1:9" hidden="1" x14ac:dyDescent="0.3">
      <c r="A4293" s="24">
        <v>4291</v>
      </c>
      <c r="B4293" s="11" t="str">
        <f>IFERROR(INDEX({"JSNY-BJ0001-01";"JSNY-JS0022-01";"JSNY-JS0002-01"},MATCH(D4293,{"BJ_zhongyu";"JS_WX_liteer";"JS_CZ_wodefeng"},0)),"")</f>
        <v>JSNY-JS0002-01</v>
      </c>
      <c r="C4293" s="11" t="str">
        <f>IFERROR(INDEX({"北京中裕世纪大酒店";"江苏利特尔绿色包装股份有限公司";"常州市金坛沃德丰电子科技有限公司"},MATCH(D4293,{"BJ_zhongyu";"JS_WX_liteer";"JS_CZ_wodefeng"},0)),"")</f>
        <v>常州市金坛沃德丰电子科技有限公司</v>
      </c>
      <c r="D4293" s="11" t="str">
        <f>[1]动作!$G4292</f>
        <v>JS_CZ_wodefeng</v>
      </c>
      <c r="E4293" s="11" t="str">
        <f>[1]动作!$D4292</f>
        <v>电表故障</v>
      </c>
      <c r="F4293" s="11" t="s">
        <v>45</v>
      </c>
      <c r="G4293" s="12">
        <f>[1]动作!$A4292+[1]动作!$B4292</f>
        <v>43210.950289351851</v>
      </c>
      <c r="H4293" s="12"/>
      <c r="I4293" s="11"/>
    </row>
    <row r="4294" spans="1:9" hidden="1" x14ac:dyDescent="0.3">
      <c r="A4294" s="24">
        <v>4292</v>
      </c>
      <c r="B4294" s="11" t="str">
        <f>IFERROR(INDEX({"JSNY-BJ0001-01";"JSNY-JS0022-01";"JSNY-JS0002-01"},MATCH(D4294,{"BJ_zhongyu";"JS_WX_liteer";"JS_CZ_wodefeng"},0)),"")</f>
        <v>JSNY-JS0002-01</v>
      </c>
      <c r="C4294" s="11" t="str">
        <f>IFERROR(INDEX({"北京中裕世纪大酒店";"江苏利特尔绿色包装股份有限公司";"常州市金坛沃德丰电子科技有限公司"},MATCH(D4294,{"BJ_zhongyu";"JS_WX_liteer";"JS_CZ_wodefeng"},0)),"")</f>
        <v>常州市金坛沃德丰电子科技有限公司</v>
      </c>
      <c r="D4294" s="11" t="str">
        <f>[1]动作!$G4293</f>
        <v>JS_CZ_wodefeng</v>
      </c>
      <c r="E4294" s="11" t="str">
        <f>[1]动作!$D4293</f>
        <v>电表故障</v>
      </c>
      <c r="F4294" s="11" t="s">
        <v>45</v>
      </c>
      <c r="G4294" s="12">
        <f>[1]动作!$A4293+[1]动作!$B4293</f>
        <v>43210.953530092593</v>
      </c>
      <c r="H4294" s="12"/>
      <c r="I4294" s="11"/>
    </row>
    <row r="4295" spans="1:9" hidden="1" x14ac:dyDescent="0.3">
      <c r="A4295" s="24">
        <v>4293</v>
      </c>
      <c r="B4295" s="11" t="str">
        <f>IFERROR(INDEX({"JSNY-BJ0001-01";"JSNY-JS0022-01";"JSNY-JS0002-01"},MATCH(D4295,{"BJ_zhongyu";"JS_WX_liteer";"JS_CZ_wodefeng"},0)),"")</f>
        <v>JSNY-JS0002-01</v>
      </c>
      <c r="C4295" s="11" t="str">
        <f>IFERROR(INDEX({"北京中裕世纪大酒店";"江苏利特尔绿色包装股份有限公司";"常州市金坛沃德丰电子科技有限公司"},MATCH(D4295,{"BJ_zhongyu";"JS_WX_liteer";"JS_CZ_wodefeng"},0)),"")</f>
        <v>常州市金坛沃德丰电子科技有限公司</v>
      </c>
      <c r="D4295" s="11" t="str">
        <f>[1]动作!$G4294</f>
        <v>JS_CZ_wodefeng</v>
      </c>
      <c r="E4295" s="11" t="str">
        <f>[1]动作!$D4294</f>
        <v>电表故障</v>
      </c>
      <c r="F4295" s="11" t="s">
        <v>45</v>
      </c>
      <c r="G4295" s="12">
        <f>[1]动作!$A4294+[1]动作!$B4294</f>
        <v>43210.955092592594</v>
      </c>
      <c r="H4295" s="12"/>
      <c r="I4295" s="11"/>
    </row>
    <row r="4296" spans="1:9" hidden="1" x14ac:dyDescent="0.3">
      <c r="A4296" s="24">
        <v>4294</v>
      </c>
      <c r="B4296" s="11" t="str">
        <f>IFERROR(INDEX({"JSNY-BJ0001-01";"JSNY-JS0022-01";"JSNY-JS0002-01"},MATCH(D4296,{"BJ_zhongyu";"JS_WX_liteer";"JS_CZ_wodefeng"},0)),"")</f>
        <v>JSNY-JS0002-01</v>
      </c>
      <c r="C4296" s="11" t="str">
        <f>IFERROR(INDEX({"北京中裕世纪大酒店";"江苏利特尔绿色包装股份有限公司";"常州市金坛沃德丰电子科技有限公司"},MATCH(D4296,{"BJ_zhongyu";"JS_WX_liteer";"JS_CZ_wodefeng"},0)),"")</f>
        <v>常州市金坛沃德丰电子科技有限公司</v>
      </c>
      <c r="D4296" s="11" t="str">
        <f>[1]动作!$G4295</f>
        <v>JS_CZ_wodefeng</v>
      </c>
      <c r="E4296" s="11" t="str">
        <f>[1]动作!$D4295</f>
        <v>电表故障</v>
      </c>
      <c r="F4296" s="11" t="s">
        <v>45</v>
      </c>
      <c r="G4296" s="12">
        <f>[1]动作!$A4295+[1]动作!$B4295</f>
        <v>43210.956655092596</v>
      </c>
      <c r="H4296" s="12"/>
      <c r="I4296" s="11"/>
    </row>
    <row r="4297" spans="1:9" hidden="1" x14ac:dyDescent="0.3">
      <c r="A4297" s="24">
        <v>4295</v>
      </c>
      <c r="B4297" s="11" t="str">
        <f>IFERROR(INDEX({"JSNY-BJ0001-01";"JSNY-JS0022-01";"JSNY-JS0002-01"},MATCH(D4297,{"BJ_zhongyu";"JS_WX_liteer";"JS_CZ_wodefeng"},0)),"")</f>
        <v>JSNY-JS0002-01</v>
      </c>
      <c r="C4297" s="11" t="str">
        <f>IFERROR(INDEX({"北京中裕世纪大酒店";"江苏利特尔绿色包装股份有限公司";"常州市金坛沃德丰电子科技有限公司"},MATCH(D4297,{"BJ_zhongyu";"JS_WX_liteer";"JS_CZ_wodefeng"},0)),"")</f>
        <v>常州市金坛沃德丰电子科技有限公司</v>
      </c>
      <c r="D4297" s="11" t="str">
        <f>[1]动作!$G4296</f>
        <v>JS_CZ_wodefeng</v>
      </c>
      <c r="E4297" s="11" t="str">
        <f>[1]动作!$D4296</f>
        <v>电表故障</v>
      </c>
      <c r="F4297" s="11" t="s">
        <v>45</v>
      </c>
      <c r="G4297" s="12">
        <f>[1]动作!$A4296+[1]动作!$B4296</f>
        <v>43210.957465277781</v>
      </c>
      <c r="H4297" s="12"/>
      <c r="I4297" s="11"/>
    </row>
    <row r="4298" spans="1:9" hidden="1" x14ac:dyDescent="0.3">
      <c r="A4298" s="24">
        <v>4296</v>
      </c>
      <c r="B4298" s="11" t="str">
        <f>IFERROR(INDEX({"JSNY-BJ0001-01";"JSNY-JS0022-01";"JSNY-JS0002-01"},MATCH(D4298,{"BJ_zhongyu";"JS_WX_liteer";"JS_CZ_wodefeng"},0)),"")</f>
        <v>JSNY-JS0002-01</v>
      </c>
      <c r="C4298" s="11" t="str">
        <f>IFERROR(INDEX({"北京中裕世纪大酒店";"江苏利特尔绿色包装股份有限公司";"常州市金坛沃德丰电子科技有限公司"},MATCH(D4298,{"BJ_zhongyu";"JS_WX_liteer";"JS_CZ_wodefeng"},0)),"")</f>
        <v>常州市金坛沃德丰电子科技有限公司</v>
      </c>
      <c r="D4298" s="11" t="str">
        <f>[1]动作!$G4297</f>
        <v>JS_CZ_wodefeng</v>
      </c>
      <c r="E4298" s="11" t="str">
        <f>[1]动作!$D4297</f>
        <v>电表故障</v>
      </c>
      <c r="F4298" s="11" t="s">
        <v>45</v>
      </c>
      <c r="G4298" s="12">
        <f>[1]动作!$A4297+[1]动作!$B4297</f>
        <v>43210.958912037036</v>
      </c>
      <c r="H4298" s="12"/>
      <c r="I4298" s="11"/>
    </row>
    <row r="4299" spans="1:9" hidden="1" x14ac:dyDescent="0.3">
      <c r="A4299" s="24">
        <v>4297</v>
      </c>
      <c r="B4299" s="11" t="str">
        <f>IFERROR(INDEX({"JSNY-BJ0001-01";"JSNY-JS0022-01";"JSNY-JS0002-01"},MATCH(D4299,{"BJ_zhongyu";"JS_WX_liteer";"JS_CZ_wodefeng"},0)),"")</f>
        <v>JSNY-JS0002-01</v>
      </c>
      <c r="C4299" s="11" t="str">
        <f>IFERROR(INDEX({"北京中裕世纪大酒店";"江苏利特尔绿色包装股份有限公司";"常州市金坛沃德丰电子科技有限公司"},MATCH(D4299,{"BJ_zhongyu";"JS_WX_liteer";"JS_CZ_wodefeng"},0)),"")</f>
        <v>常州市金坛沃德丰电子科技有限公司</v>
      </c>
      <c r="D4299" s="11" t="str">
        <f>[1]动作!$G4298</f>
        <v>JS_CZ_wodefeng</v>
      </c>
      <c r="E4299" s="11" t="str">
        <f>[1]动作!$D4298</f>
        <v>电表故障</v>
      </c>
      <c r="F4299" s="11" t="s">
        <v>45</v>
      </c>
      <c r="G4299" s="12">
        <f>[1]动作!$A4298+[1]动作!$B4298</f>
        <v>43210.960127314815</v>
      </c>
      <c r="H4299" s="12"/>
      <c r="I4299" s="11"/>
    </row>
    <row r="4300" spans="1:9" hidden="1" x14ac:dyDescent="0.3">
      <c r="A4300" s="24">
        <v>4298</v>
      </c>
      <c r="B4300" s="11" t="str">
        <f>IFERROR(INDEX({"JSNY-BJ0001-01";"JSNY-JS0022-01";"JSNY-JS0002-01"},MATCH(D4300,{"BJ_zhongyu";"JS_WX_liteer";"JS_CZ_wodefeng"},0)),"")</f>
        <v>JSNY-JS0002-01</v>
      </c>
      <c r="C4300" s="11" t="str">
        <f>IFERROR(INDEX({"北京中裕世纪大酒店";"江苏利特尔绿色包装股份有限公司";"常州市金坛沃德丰电子科技有限公司"},MATCH(D4300,{"BJ_zhongyu";"JS_WX_liteer";"JS_CZ_wodefeng"},0)),"")</f>
        <v>常州市金坛沃德丰电子科技有限公司</v>
      </c>
      <c r="D4300" s="11" t="str">
        <f>[1]动作!$G4299</f>
        <v>JS_CZ_wodefeng</v>
      </c>
      <c r="E4300" s="11" t="str">
        <f>[1]动作!$D4299</f>
        <v>电表故障</v>
      </c>
      <c r="F4300" s="11" t="s">
        <v>45</v>
      </c>
      <c r="G4300" s="12">
        <f>[1]动作!$A4299+[1]动作!$B4299</f>
        <v>43210.960358796299</v>
      </c>
      <c r="H4300" s="12"/>
      <c r="I4300" s="11"/>
    </row>
    <row r="4301" spans="1:9" hidden="1" x14ac:dyDescent="0.3">
      <c r="A4301" s="24">
        <v>4299</v>
      </c>
      <c r="B4301" s="11" t="str">
        <f>IFERROR(INDEX({"JSNY-BJ0001-01";"JSNY-JS0022-01";"JSNY-JS0002-01"},MATCH(D4301,{"BJ_zhongyu";"JS_WX_liteer";"JS_CZ_wodefeng"},0)),"")</f>
        <v>JSNY-JS0002-01</v>
      </c>
      <c r="C4301" s="11" t="str">
        <f>IFERROR(INDEX({"北京中裕世纪大酒店";"江苏利特尔绿色包装股份有限公司";"常州市金坛沃德丰电子科技有限公司"},MATCH(D4301,{"BJ_zhongyu";"JS_WX_liteer";"JS_CZ_wodefeng"},0)),"")</f>
        <v>常州市金坛沃德丰电子科技有限公司</v>
      </c>
      <c r="D4301" s="11" t="str">
        <f>[1]动作!$G4300</f>
        <v>JS_CZ_wodefeng</v>
      </c>
      <c r="E4301" s="11" t="str">
        <f>[1]动作!$D4300</f>
        <v>电表故障</v>
      </c>
      <c r="F4301" s="11" t="s">
        <v>45</v>
      </c>
      <c r="G4301" s="12">
        <f>[1]动作!$A4300+[1]动作!$B4300</f>
        <v>43210.961226851854</v>
      </c>
      <c r="H4301" s="12"/>
      <c r="I4301" s="11"/>
    </row>
    <row r="4302" spans="1:9" hidden="1" x14ac:dyDescent="0.3">
      <c r="A4302" s="24">
        <v>4300</v>
      </c>
      <c r="B4302" s="11" t="str">
        <f>IFERROR(INDEX({"JSNY-BJ0001-01";"JSNY-JS0022-01";"JSNY-JS0002-01"},MATCH(D4302,{"BJ_zhongyu";"JS_WX_liteer";"JS_CZ_wodefeng"},0)),"")</f>
        <v>JSNY-JS0002-01</v>
      </c>
      <c r="C4302" s="11" t="str">
        <f>IFERROR(INDEX({"北京中裕世纪大酒店";"江苏利特尔绿色包装股份有限公司";"常州市金坛沃德丰电子科技有限公司"},MATCH(D4302,{"BJ_zhongyu";"JS_WX_liteer";"JS_CZ_wodefeng"},0)),"")</f>
        <v>常州市金坛沃德丰电子科技有限公司</v>
      </c>
      <c r="D4302" s="11" t="str">
        <f>[1]动作!$G4301</f>
        <v>JS_CZ_wodefeng</v>
      </c>
      <c r="E4302" s="11" t="str">
        <f>[1]动作!$D4301</f>
        <v>电表故障</v>
      </c>
      <c r="F4302" s="11" t="s">
        <v>45</v>
      </c>
      <c r="G4302" s="12">
        <f>[1]动作!$A4301+[1]动作!$B4301</f>
        <v>43210.965231481481</v>
      </c>
      <c r="H4302" s="12"/>
      <c r="I4302" s="11"/>
    </row>
    <row r="4303" spans="1:9" hidden="1" x14ac:dyDescent="0.3">
      <c r="A4303" s="24">
        <v>4301</v>
      </c>
      <c r="B4303" s="11" t="str">
        <f>IFERROR(INDEX({"JSNY-BJ0001-01";"JSNY-JS0022-01";"JSNY-JS0002-01"},MATCH(D4303,{"BJ_zhongyu";"JS_WX_liteer";"JS_CZ_wodefeng"},0)),"")</f>
        <v>JSNY-JS0002-01</v>
      </c>
      <c r="C4303" s="11" t="str">
        <f>IFERROR(INDEX({"北京中裕世纪大酒店";"江苏利特尔绿色包装股份有限公司";"常州市金坛沃德丰电子科技有限公司"},MATCH(D4303,{"BJ_zhongyu";"JS_WX_liteer";"JS_CZ_wodefeng"},0)),"")</f>
        <v>常州市金坛沃德丰电子科技有限公司</v>
      </c>
      <c r="D4303" s="11" t="str">
        <f>[1]动作!$G4302</f>
        <v>JS_CZ_wodefeng</v>
      </c>
      <c r="E4303" s="11" t="str">
        <f>[1]动作!$D4302</f>
        <v>电表故障</v>
      </c>
      <c r="F4303" s="11" t="s">
        <v>45</v>
      </c>
      <c r="G4303" s="12">
        <f>[1]动作!$A4302+[1]动作!$B4302</f>
        <v>43210.96534722222</v>
      </c>
      <c r="H4303" s="12"/>
      <c r="I4303" s="11"/>
    </row>
    <row r="4304" spans="1:9" hidden="1" x14ac:dyDescent="0.3">
      <c r="A4304" s="24">
        <v>4302</v>
      </c>
      <c r="B4304" s="11" t="str">
        <f>IFERROR(INDEX({"JSNY-BJ0001-01";"JSNY-JS0022-01";"JSNY-JS0002-01"},MATCH(D4304,{"BJ_zhongyu";"JS_WX_liteer";"JS_CZ_wodefeng"},0)),"")</f>
        <v>JSNY-JS0002-01</v>
      </c>
      <c r="C4304" s="11" t="str">
        <f>IFERROR(INDEX({"北京中裕世纪大酒店";"江苏利特尔绿色包装股份有限公司";"常州市金坛沃德丰电子科技有限公司"},MATCH(D4304,{"BJ_zhongyu";"JS_WX_liteer";"JS_CZ_wodefeng"},0)),"")</f>
        <v>常州市金坛沃德丰电子科技有限公司</v>
      </c>
      <c r="D4304" s="11" t="str">
        <f>[1]动作!$G4303</f>
        <v>JS_CZ_wodefeng</v>
      </c>
      <c r="E4304" s="11" t="str">
        <f>[1]动作!$D4303</f>
        <v>电表故障</v>
      </c>
      <c r="F4304" s="11" t="s">
        <v>45</v>
      </c>
      <c r="G4304" s="12">
        <f>[1]动作!$A4303+[1]动作!$B4303</f>
        <v>43210.965520833335</v>
      </c>
      <c r="H4304" s="12"/>
      <c r="I4304" s="11"/>
    </row>
    <row r="4305" spans="1:9" hidden="1" x14ac:dyDescent="0.3">
      <c r="A4305" s="24">
        <v>4303</v>
      </c>
      <c r="B4305" s="11" t="str">
        <f>IFERROR(INDEX({"JSNY-BJ0001-01";"JSNY-JS0022-01";"JSNY-JS0002-01"},MATCH(D4305,{"BJ_zhongyu";"JS_WX_liteer";"JS_CZ_wodefeng"},0)),"")</f>
        <v>JSNY-JS0002-01</v>
      </c>
      <c r="C4305" s="11" t="str">
        <f>IFERROR(INDEX({"北京中裕世纪大酒店";"江苏利特尔绿色包装股份有限公司";"常州市金坛沃德丰电子科技有限公司"},MATCH(D4305,{"BJ_zhongyu";"JS_WX_liteer";"JS_CZ_wodefeng"},0)),"")</f>
        <v>常州市金坛沃德丰电子科技有限公司</v>
      </c>
      <c r="D4305" s="11" t="str">
        <f>[1]动作!$G4304</f>
        <v>JS_CZ_wodefeng</v>
      </c>
      <c r="E4305" s="11" t="str">
        <f>[1]动作!$D4304</f>
        <v>电表故障</v>
      </c>
      <c r="F4305" s="11" t="s">
        <v>45</v>
      </c>
      <c r="G4305" s="12">
        <f>[1]动作!$A4304+[1]动作!$B4304</f>
        <v>43210.966793981483</v>
      </c>
      <c r="H4305" s="12"/>
      <c r="I4305" s="11"/>
    </row>
    <row r="4306" spans="1:9" hidden="1" x14ac:dyDescent="0.3">
      <c r="A4306" s="24">
        <v>4304</v>
      </c>
      <c r="B4306" s="11" t="str">
        <f>IFERROR(INDEX({"JSNY-BJ0001-01";"JSNY-JS0022-01";"JSNY-JS0002-01"},MATCH(D4306,{"BJ_zhongyu";"JS_WX_liteer";"JS_CZ_wodefeng"},0)),"")</f>
        <v>JSNY-JS0002-01</v>
      </c>
      <c r="C4306" s="11" t="str">
        <f>IFERROR(INDEX({"北京中裕世纪大酒店";"江苏利特尔绿色包装股份有限公司";"常州市金坛沃德丰电子科技有限公司"},MATCH(D4306,{"BJ_zhongyu";"JS_WX_liteer";"JS_CZ_wodefeng"},0)),"")</f>
        <v>常州市金坛沃德丰电子科技有限公司</v>
      </c>
      <c r="D4306" s="11" t="str">
        <f>[1]动作!$G4305</f>
        <v>JS_CZ_wodefeng</v>
      </c>
      <c r="E4306" s="11" t="str">
        <f>[1]动作!$D4305</f>
        <v>电表故障</v>
      </c>
      <c r="F4306" s="11" t="s">
        <v>45</v>
      </c>
      <c r="G4306" s="12">
        <f>[1]动作!$A4305+[1]动作!$B4305</f>
        <v>43210.969108796293</v>
      </c>
      <c r="H4306" s="12"/>
      <c r="I4306" s="11"/>
    </row>
    <row r="4307" spans="1:9" hidden="1" x14ac:dyDescent="0.3">
      <c r="A4307" s="24">
        <v>4305</v>
      </c>
      <c r="B4307" s="11" t="str">
        <f>IFERROR(INDEX({"JSNY-BJ0001-01";"JSNY-JS0022-01";"JSNY-JS0002-01"},MATCH(D4307,{"BJ_zhongyu";"JS_WX_liteer";"JS_CZ_wodefeng"},0)),"")</f>
        <v>JSNY-JS0002-01</v>
      </c>
      <c r="C4307" s="11" t="str">
        <f>IFERROR(INDEX({"北京中裕世纪大酒店";"江苏利特尔绿色包装股份有限公司";"常州市金坛沃德丰电子科技有限公司"},MATCH(D4307,{"BJ_zhongyu";"JS_WX_liteer";"JS_CZ_wodefeng"},0)),"")</f>
        <v>常州市金坛沃德丰电子科技有限公司</v>
      </c>
      <c r="D4307" s="11" t="str">
        <f>[1]动作!$G4306</f>
        <v>JS_CZ_wodefeng</v>
      </c>
      <c r="E4307" s="11" t="str">
        <f>[1]动作!$D4306</f>
        <v>电表故障</v>
      </c>
      <c r="F4307" s="11" t="s">
        <v>45</v>
      </c>
      <c r="G4307" s="12">
        <f>[1]动作!$A4306+[1]动作!$B4306</f>
        <v>43210.970324074071</v>
      </c>
      <c r="H4307" s="12"/>
      <c r="I4307" s="11"/>
    </row>
    <row r="4308" spans="1:9" hidden="1" x14ac:dyDescent="0.3">
      <c r="A4308" s="24">
        <v>4306</v>
      </c>
      <c r="B4308" s="11" t="str">
        <f>IFERROR(INDEX({"JSNY-BJ0001-01";"JSNY-JS0022-01";"JSNY-JS0002-01"},MATCH(D4308,{"BJ_zhongyu";"JS_WX_liteer";"JS_CZ_wodefeng"},0)),"")</f>
        <v>JSNY-JS0002-01</v>
      </c>
      <c r="C4308" s="11" t="str">
        <f>IFERROR(INDEX({"北京中裕世纪大酒店";"江苏利特尔绿色包装股份有限公司";"常州市金坛沃德丰电子科技有限公司"},MATCH(D4308,{"BJ_zhongyu";"JS_WX_liteer";"JS_CZ_wodefeng"},0)),"")</f>
        <v>常州市金坛沃德丰电子科技有限公司</v>
      </c>
      <c r="D4308" s="11" t="str">
        <f>[1]动作!$G4307</f>
        <v>JS_CZ_wodefeng</v>
      </c>
      <c r="E4308" s="11" t="str">
        <f>[1]动作!$D4307</f>
        <v>电表故障</v>
      </c>
      <c r="F4308" s="11" t="s">
        <v>45</v>
      </c>
      <c r="G4308" s="12">
        <f>[1]动作!$A4307+[1]动作!$B4307</f>
        <v>43210.972986111112</v>
      </c>
      <c r="H4308" s="12"/>
      <c r="I4308" s="11"/>
    </row>
    <row r="4309" spans="1:9" hidden="1" x14ac:dyDescent="0.3">
      <c r="A4309" s="24">
        <v>4307</v>
      </c>
      <c r="B4309" s="11" t="str">
        <f>IFERROR(INDEX({"JSNY-BJ0001-01";"JSNY-JS0022-01";"JSNY-JS0002-01"},MATCH(D4309,{"BJ_zhongyu";"JS_WX_liteer";"JS_CZ_wodefeng"},0)),"")</f>
        <v>JSNY-JS0002-01</v>
      </c>
      <c r="C4309" s="11" t="str">
        <f>IFERROR(INDEX({"北京中裕世纪大酒店";"江苏利特尔绿色包装股份有限公司";"常州市金坛沃德丰电子科技有限公司"},MATCH(D4309,{"BJ_zhongyu";"JS_WX_liteer";"JS_CZ_wodefeng"},0)),"")</f>
        <v>常州市金坛沃德丰电子科技有限公司</v>
      </c>
      <c r="D4309" s="11" t="str">
        <f>[1]动作!$G4308</f>
        <v>JS_CZ_wodefeng</v>
      </c>
      <c r="E4309" s="11" t="str">
        <f>[1]动作!$D4308</f>
        <v>电表故障</v>
      </c>
      <c r="F4309" s="11" t="s">
        <v>45</v>
      </c>
      <c r="G4309" s="12">
        <f>[1]动作!$A4308+[1]动作!$B4308</f>
        <v>43210.975358796299</v>
      </c>
      <c r="H4309" s="12"/>
      <c r="I4309" s="11"/>
    </row>
    <row r="4310" spans="1:9" hidden="1" x14ac:dyDescent="0.3">
      <c r="A4310" s="24">
        <v>4308</v>
      </c>
      <c r="B4310" s="11" t="str">
        <f>IFERROR(INDEX({"JSNY-BJ0001-01";"JSNY-JS0022-01";"JSNY-JS0002-01"},MATCH(D4310,{"BJ_zhongyu";"JS_WX_liteer";"JS_CZ_wodefeng"},0)),"")</f>
        <v>JSNY-JS0002-01</v>
      </c>
      <c r="C4310" s="11" t="str">
        <f>IFERROR(INDEX({"北京中裕世纪大酒店";"江苏利特尔绿色包装股份有限公司";"常州市金坛沃德丰电子科技有限公司"},MATCH(D4310,{"BJ_zhongyu";"JS_WX_liteer";"JS_CZ_wodefeng"},0)),"")</f>
        <v>常州市金坛沃德丰电子科技有限公司</v>
      </c>
      <c r="D4310" s="11" t="str">
        <f>[1]动作!$G4309</f>
        <v>JS_CZ_wodefeng</v>
      </c>
      <c r="E4310" s="11" t="str">
        <f>[1]动作!$D4309</f>
        <v>电表故障</v>
      </c>
      <c r="F4310" s="11" t="s">
        <v>45</v>
      </c>
      <c r="G4310" s="12">
        <f>[1]动作!$A4309+[1]动作!$B4309</f>
        <v>43210.975474537037</v>
      </c>
      <c r="H4310" s="12"/>
      <c r="I4310" s="11"/>
    </row>
    <row r="4311" spans="1:9" hidden="1" x14ac:dyDescent="0.3">
      <c r="A4311" s="24">
        <v>4309</v>
      </c>
      <c r="B4311" s="11" t="str">
        <f>IFERROR(INDEX({"JSNY-BJ0001-01";"JSNY-JS0022-01";"JSNY-JS0002-01"},MATCH(D4311,{"BJ_zhongyu";"JS_WX_liteer";"JS_CZ_wodefeng"},0)),"")</f>
        <v>JSNY-JS0002-01</v>
      </c>
      <c r="C4311" s="11" t="str">
        <f>IFERROR(INDEX({"北京中裕世纪大酒店";"江苏利特尔绿色包装股份有限公司";"常州市金坛沃德丰电子科技有限公司"},MATCH(D4311,{"BJ_zhongyu";"JS_WX_liteer";"JS_CZ_wodefeng"},0)),"")</f>
        <v>常州市金坛沃德丰电子科技有限公司</v>
      </c>
      <c r="D4311" s="11" t="str">
        <f>[1]动作!$G4310</f>
        <v>JS_CZ_wodefeng</v>
      </c>
      <c r="E4311" s="11" t="str">
        <f>[1]动作!$D4310</f>
        <v>电表故障</v>
      </c>
      <c r="F4311" s="11" t="s">
        <v>45</v>
      </c>
      <c r="G4311" s="12">
        <f>[1]动作!$A4310+[1]动作!$B4310</f>
        <v>43210.975648148145</v>
      </c>
      <c r="H4311" s="12"/>
      <c r="I4311" s="11"/>
    </row>
    <row r="4312" spans="1:9" hidden="1" x14ac:dyDescent="0.3">
      <c r="A4312" s="24">
        <v>4310</v>
      </c>
      <c r="B4312" s="11" t="str">
        <f>IFERROR(INDEX({"JSNY-BJ0001-01";"JSNY-JS0022-01";"JSNY-JS0002-01"},MATCH(D4312,{"BJ_zhongyu";"JS_WX_liteer";"JS_CZ_wodefeng"},0)),"")</f>
        <v>JSNY-JS0002-01</v>
      </c>
      <c r="C4312" s="11" t="str">
        <f>IFERROR(INDEX({"北京中裕世纪大酒店";"江苏利特尔绿色包装股份有限公司";"常州市金坛沃德丰电子科技有限公司"},MATCH(D4312,{"BJ_zhongyu";"JS_WX_liteer";"JS_CZ_wodefeng"},0)),"")</f>
        <v>常州市金坛沃德丰电子科技有限公司</v>
      </c>
      <c r="D4312" s="11" t="str">
        <f>[1]动作!$G4311</f>
        <v>JS_CZ_wodefeng</v>
      </c>
      <c r="E4312" s="11" t="str">
        <f>[1]动作!$D4311</f>
        <v>电表故障</v>
      </c>
      <c r="F4312" s="11" t="s">
        <v>45</v>
      </c>
      <c r="G4312" s="12">
        <f>[1]动作!$A4311+[1]动作!$B4311</f>
        <v>43210.975891203707</v>
      </c>
      <c r="H4312" s="12"/>
      <c r="I4312" s="11"/>
    </row>
    <row r="4313" spans="1:9" hidden="1" x14ac:dyDescent="0.3">
      <c r="A4313" s="24">
        <v>4311</v>
      </c>
      <c r="B4313" s="11" t="str">
        <f>IFERROR(INDEX({"JSNY-BJ0001-01";"JSNY-JS0022-01";"JSNY-JS0002-01"},MATCH(D4313,{"BJ_zhongyu";"JS_WX_liteer";"JS_CZ_wodefeng"},0)),"")</f>
        <v>JSNY-JS0002-01</v>
      </c>
      <c r="C4313" s="11" t="str">
        <f>IFERROR(INDEX({"北京中裕世纪大酒店";"江苏利特尔绿色包装股份有限公司";"常州市金坛沃德丰电子科技有限公司"},MATCH(D4313,{"BJ_zhongyu";"JS_WX_liteer";"JS_CZ_wodefeng"},0)),"")</f>
        <v>常州市金坛沃德丰电子科技有限公司</v>
      </c>
      <c r="D4313" s="11" t="str">
        <f>[1]动作!$G4312</f>
        <v>JS_CZ_wodefeng</v>
      </c>
      <c r="E4313" s="11" t="str">
        <f>[1]动作!$D4312</f>
        <v>电表故障</v>
      </c>
      <c r="F4313" s="11" t="s">
        <v>45</v>
      </c>
      <c r="G4313" s="12">
        <f>[1]动作!$A4312+[1]动作!$B4312</f>
        <v>43210.976689814815</v>
      </c>
      <c r="H4313" s="12"/>
      <c r="I4313" s="11"/>
    </row>
    <row r="4314" spans="1:9" hidden="1" x14ac:dyDescent="0.3">
      <c r="A4314" s="24">
        <v>4312</v>
      </c>
      <c r="B4314" s="11" t="str">
        <f>IFERROR(INDEX({"JSNY-BJ0001-01";"JSNY-JS0022-01";"JSNY-JS0002-01"},MATCH(D4314,{"BJ_zhongyu";"JS_WX_liteer";"JS_CZ_wodefeng"},0)),"")</f>
        <v>JSNY-JS0002-01</v>
      </c>
      <c r="C4314" s="11" t="str">
        <f>IFERROR(INDEX({"北京中裕世纪大酒店";"江苏利特尔绿色包装股份有限公司";"常州市金坛沃德丰电子科技有限公司"},MATCH(D4314,{"BJ_zhongyu";"JS_WX_liteer";"JS_CZ_wodefeng"},0)),"")</f>
        <v>常州市金坛沃德丰电子科技有限公司</v>
      </c>
      <c r="D4314" s="11" t="str">
        <f>[1]动作!$G4313</f>
        <v>JS_CZ_wodefeng</v>
      </c>
      <c r="E4314" s="11" t="str">
        <f>[1]动作!$D4313</f>
        <v>电表故障</v>
      </c>
      <c r="F4314" s="11" t="s">
        <v>45</v>
      </c>
      <c r="G4314" s="12">
        <f>[1]动作!$A4313+[1]动作!$B4313</f>
        <v>43210.980810185189</v>
      </c>
      <c r="H4314" s="12"/>
      <c r="I4314" s="11"/>
    </row>
    <row r="4315" spans="1:9" hidden="1" x14ac:dyDescent="0.3">
      <c r="A4315" s="24">
        <v>4313</v>
      </c>
      <c r="B4315" s="11" t="str">
        <f>IFERROR(INDEX({"JSNY-BJ0001-01";"JSNY-JS0022-01";"JSNY-JS0002-01"},MATCH(D4315,{"BJ_zhongyu";"JS_WX_liteer";"JS_CZ_wodefeng"},0)),"")</f>
        <v>JSNY-JS0002-01</v>
      </c>
      <c r="C4315" s="11" t="str">
        <f>IFERROR(INDEX({"北京中裕世纪大酒店";"江苏利特尔绿色包装股份有限公司";"常州市金坛沃德丰电子科技有限公司"},MATCH(D4315,{"BJ_zhongyu";"JS_WX_liteer";"JS_CZ_wodefeng"},0)),"")</f>
        <v>常州市金坛沃德丰电子科技有限公司</v>
      </c>
      <c r="D4315" s="11" t="str">
        <f>[1]动作!$G4314</f>
        <v>JS_CZ_wodefeng</v>
      </c>
      <c r="E4315" s="11" t="str">
        <f>[1]动作!$D4314</f>
        <v>电表故障</v>
      </c>
      <c r="F4315" s="11" t="s">
        <v>45</v>
      </c>
      <c r="G4315" s="12">
        <f>[1]动作!$A4314+[1]动作!$B4314</f>
        <v>43210.980925925927</v>
      </c>
      <c r="H4315" s="12"/>
      <c r="I4315" s="11"/>
    </row>
    <row r="4316" spans="1:9" hidden="1" x14ac:dyDescent="0.3">
      <c r="A4316" s="24">
        <v>4314</v>
      </c>
      <c r="B4316" s="11" t="str">
        <f>IFERROR(INDEX({"JSNY-BJ0001-01";"JSNY-JS0022-01";"JSNY-JS0002-01"},MATCH(D4316,{"BJ_zhongyu";"JS_WX_liteer";"JS_CZ_wodefeng"},0)),"")</f>
        <v>JSNY-JS0002-01</v>
      </c>
      <c r="C4316" s="11" t="str">
        <f>IFERROR(INDEX({"北京中裕世纪大酒店";"江苏利特尔绿色包装股份有限公司";"常州市金坛沃德丰电子科技有限公司"},MATCH(D4316,{"BJ_zhongyu";"JS_WX_liteer";"JS_CZ_wodefeng"},0)),"")</f>
        <v>常州市金坛沃德丰电子科技有限公司</v>
      </c>
      <c r="D4316" s="11" t="str">
        <f>[1]动作!$G4315</f>
        <v>JS_CZ_wodefeng</v>
      </c>
      <c r="E4316" s="11" t="str">
        <f>[1]动作!$D4315</f>
        <v>电表故障</v>
      </c>
      <c r="F4316" s="11" t="s">
        <v>45</v>
      </c>
      <c r="G4316" s="12">
        <f>[1]动作!$A4315+[1]动作!$B4315</f>
        <v>43210.983124999999</v>
      </c>
      <c r="H4316" s="12"/>
      <c r="I4316" s="11"/>
    </row>
    <row r="4317" spans="1:9" hidden="1" x14ac:dyDescent="0.3">
      <c r="A4317" s="24">
        <v>4315</v>
      </c>
      <c r="B4317" s="11" t="str">
        <f>IFERROR(INDEX({"JSNY-BJ0001-01";"JSNY-JS0022-01";"JSNY-JS0002-01"},MATCH(D4317,{"BJ_zhongyu";"JS_WX_liteer";"JS_CZ_wodefeng"},0)),"")</f>
        <v>JSNY-JS0002-01</v>
      </c>
      <c r="C4317" s="11" t="str">
        <f>IFERROR(INDEX({"北京中裕世纪大酒店";"江苏利特尔绿色包装股份有限公司";"常州市金坛沃德丰电子科技有限公司"},MATCH(D4317,{"BJ_zhongyu";"JS_WX_liteer";"JS_CZ_wodefeng"},0)),"")</f>
        <v>常州市金坛沃德丰电子科技有限公司</v>
      </c>
      <c r="D4317" s="11" t="str">
        <f>[1]动作!$G4316</f>
        <v>JS_CZ_wodefeng</v>
      </c>
      <c r="E4317" s="11" t="str">
        <f>[1]动作!$D4316</f>
        <v>电表故障</v>
      </c>
      <c r="F4317" s="11" t="s">
        <v>45</v>
      </c>
      <c r="G4317" s="12">
        <f>[1]动作!$A4316+[1]动作!$B4316</f>
        <v>43210.9846875</v>
      </c>
      <c r="H4317" s="12"/>
      <c r="I4317" s="11"/>
    </row>
    <row r="4318" spans="1:9" hidden="1" x14ac:dyDescent="0.3">
      <c r="A4318" s="24">
        <v>4316</v>
      </c>
      <c r="B4318" s="11" t="str">
        <f>IFERROR(INDEX({"JSNY-BJ0001-01";"JSNY-JS0022-01";"JSNY-JS0002-01"},MATCH(D4318,{"BJ_zhongyu";"JS_WX_liteer";"JS_CZ_wodefeng"},0)),"")</f>
        <v>JSNY-JS0002-01</v>
      </c>
      <c r="C4318" s="11" t="str">
        <f>IFERROR(INDEX({"北京中裕世纪大酒店";"江苏利特尔绿色包装股份有限公司";"常州市金坛沃德丰电子科技有限公司"},MATCH(D4318,{"BJ_zhongyu";"JS_WX_liteer";"JS_CZ_wodefeng"},0)),"")</f>
        <v>常州市金坛沃德丰电子科技有限公司</v>
      </c>
      <c r="D4318" s="11" t="str">
        <f>[1]动作!$G4317</f>
        <v>JS_CZ_wodefeng</v>
      </c>
      <c r="E4318" s="11" t="str">
        <f>[1]动作!$D4317</f>
        <v>电表故障</v>
      </c>
      <c r="F4318" s="11" t="s">
        <v>45</v>
      </c>
      <c r="G4318" s="12">
        <f>[1]动作!$A4317+[1]动作!$B4317</f>
        <v>43210.98578703704</v>
      </c>
      <c r="H4318" s="12"/>
      <c r="I4318" s="11"/>
    </row>
    <row r="4319" spans="1:9" hidden="1" x14ac:dyDescent="0.3">
      <c r="A4319" s="24">
        <v>4317</v>
      </c>
      <c r="B4319" s="11" t="str">
        <f>IFERROR(INDEX({"JSNY-BJ0001-01";"JSNY-JS0022-01";"JSNY-JS0002-01"},MATCH(D4319,{"BJ_zhongyu";"JS_WX_liteer";"JS_CZ_wodefeng"},0)),"")</f>
        <v>JSNY-JS0002-01</v>
      </c>
      <c r="C4319" s="11" t="str">
        <f>IFERROR(INDEX({"北京中裕世纪大酒店";"江苏利特尔绿色包装股份有限公司";"常州市金坛沃德丰电子科技有限公司"},MATCH(D4319,{"BJ_zhongyu";"JS_WX_liteer";"JS_CZ_wodefeng"},0)),"")</f>
        <v>常州市金坛沃德丰电子科技有限公司</v>
      </c>
      <c r="D4319" s="11" t="str">
        <f>[1]动作!$G4318</f>
        <v>JS_CZ_wodefeng</v>
      </c>
      <c r="E4319" s="11" t="str">
        <f>[1]动作!$D4318</f>
        <v>电表故障</v>
      </c>
      <c r="F4319" s="11" t="s">
        <v>45</v>
      </c>
      <c r="G4319" s="12">
        <f>[1]动作!$A4318+[1]动作!$B4318</f>
        <v>43210.986018518517</v>
      </c>
      <c r="H4319" s="12"/>
      <c r="I4319" s="11"/>
    </row>
    <row r="4320" spans="1:9" hidden="1" x14ac:dyDescent="0.3">
      <c r="A4320" s="24">
        <v>4318</v>
      </c>
      <c r="B4320" s="11" t="str">
        <f>IFERROR(INDEX({"JSNY-BJ0001-01";"JSNY-JS0022-01";"JSNY-JS0002-01"},MATCH(D4320,{"BJ_zhongyu";"JS_WX_liteer";"JS_CZ_wodefeng"},0)),"")</f>
        <v>JSNY-JS0002-01</v>
      </c>
      <c r="C4320" s="11" t="str">
        <f>IFERROR(INDEX({"北京中裕世纪大酒店";"江苏利特尔绿色包装股份有限公司";"常州市金坛沃德丰电子科技有限公司"},MATCH(D4320,{"BJ_zhongyu";"JS_WX_liteer";"JS_CZ_wodefeng"},0)),"")</f>
        <v>常州市金坛沃德丰电子科技有限公司</v>
      </c>
      <c r="D4320" s="11" t="str">
        <f>[1]动作!$G4319</f>
        <v>JS_CZ_wodefeng</v>
      </c>
      <c r="E4320" s="11" t="str">
        <f>[1]动作!$D4319</f>
        <v>电表故障</v>
      </c>
      <c r="F4320" s="11" t="s">
        <v>45</v>
      </c>
      <c r="G4320" s="12">
        <f>[1]动作!$A4319+[1]动作!$B4319</f>
        <v>43210.986134259256</v>
      </c>
      <c r="H4320" s="12"/>
      <c r="I4320" s="11"/>
    </row>
    <row r="4321" spans="1:9" hidden="1" x14ac:dyDescent="0.3">
      <c r="A4321" s="24">
        <v>4319</v>
      </c>
      <c r="B4321" s="11" t="str">
        <f>IFERROR(INDEX({"JSNY-BJ0001-01";"JSNY-JS0022-01";"JSNY-JS0002-01"},MATCH(D4321,{"BJ_zhongyu";"JS_WX_liteer";"JS_CZ_wodefeng"},0)),"")</f>
        <v>JSNY-JS0002-01</v>
      </c>
      <c r="C4321" s="11" t="str">
        <f>IFERROR(INDEX({"北京中裕世纪大酒店";"江苏利特尔绿色包装股份有限公司";"常州市金坛沃德丰电子科技有限公司"},MATCH(D4321,{"BJ_zhongyu";"JS_WX_liteer";"JS_CZ_wodefeng"},0)),"")</f>
        <v>常州市金坛沃德丰电子科技有限公司</v>
      </c>
      <c r="D4321" s="11" t="str">
        <f>[1]动作!$G4320</f>
        <v>JS_CZ_wodefeng</v>
      </c>
      <c r="E4321" s="11" t="str">
        <f>[1]动作!$D4320</f>
        <v>电表故障</v>
      </c>
      <c r="F4321" s="11" t="s">
        <v>45</v>
      </c>
      <c r="G4321" s="12">
        <f>[1]动作!$A4320+[1]动作!$B4320</f>
        <v>43210.988634259258</v>
      </c>
      <c r="H4321" s="12"/>
      <c r="I4321" s="11"/>
    </row>
    <row r="4322" spans="1:9" hidden="1" x14ac:dyDescent="0.3">
      <c r="A4322" s="24">
        <v>4320</v>
      </c>
      <c r="B4322" s="11" t="str">
        <f>IFERROR(INDEX({"JSNY-BJ0001-01";"JSNY-JS0022-01";"JSNY-JS0002-01"},MATCH(D4322,{"BJ_zhongyu";"JS_WX_liteer";"JS_CZ_wodefeng"},0)),"")</f>
        <v>JSNY-JS0002-01</v>
      </c>
      <c r="C4322" s="11" t="str">
        <f>IFERROR(INDEX({"北京中裕世纪大酒店";"江苏利特尔绿色包装股份有限公司";"常州市金坛沃德丰电子科技有限公司"},MATCH(D4322,{"BJ_zhongyu";"JS_WX_liteer";"JS_CZ_wodefeng"},0)),"")</f>
        <v>常州市金坛沃德丰电子科技有限公司</v>
      </c>
      <c r="D4322" s="11" t="str">
        <f>[1]动作!$G4321</f>
        <v>JS_CZ_wodefeng</v>
      </c>
      <c r="E4322" s="11" t="str">
        <f>[1]动作!$D4321</f>
        <v>电表故障</v>
      </c>
      <c r="F4322" s="11" t="s">
        <v>45</v>
      </c>
      <c r="G4322" s="12">
        <f>[1]动作!$A4321+[1]动作!$B4321</f>
        <v>43210.991412037038</v>
      </c>
      <c r="H4322" s="12"/>
      <c r="I4322" s="11"/>
    </row>
    <row r="4323" spans="1:9" hidden="1" x14ac:dyDescent="0.3">
      <c r="A4323" s="24">
        <v>4321</v>
      </c>
      <c r="B4323" s="11" t="str">
        <f>IFERROR(INDEX({"JSNY-BJ0001-01";"JSNY-JS0022-01";"JSNY-JS0002-01"},MATCH(D4323,{"BJ_zhongyu";"JS_WX_liteer";"JS_CZ_wodefeng"},0)),"")</f>
        <v>JSNY-JS0002-01</v>
      </c>
      <c r="C4323" s="11" t="str">
        <f>IFERROR(INDEX({"北京中裕世纪大酒店";"江苏利特尔绿色包装股份有限公司";"常州市金坛沃德丰电子科技有限公司"},MATCH(D4323,{"BJ_zhongyu";"JS_WX_liteer";"JS_CZ_wodefeng"},0)),"")</f>
        <v>常州市金坛沃德丰电子科技有限公司</v>
      </c>
      <c r="D4323" s="11" t="str">
        <f>[1]动作!$G4322</f>
        <v>JS_CZ_wodefeng</v>
      </c>
      <c r="E4323" s="11" t="str">
        <f>[1]动作!$D4322</f>
        <v>电表故障</v>
      </c>
      <c r="F4323" s="11" t="s">
        <v>45</v>
      </c>
      <c r="G4323" s="12">
        <f>[1]动作!$A4322+[1]动作!$B4322</f>
        <v>43210.992511574077</v>
      </c>
      <c r="H4323" s="12"/>
      <c r="I4323" s="11"/>
    </row>
    <row r="4324" spans="1:9" hidden="1" x14ac:dyDescent="0.3">
      <c r="A4324" s="24">
        <v>4322</v>
      </c>
      <c r="B4324" s="11" t="str">
        <f>IFERROR(INDEX({"JSNY-BJ0001-01";"JSNY-JS0022-01";"JSNY-JS0002-01"},MATCH(D4324,{"BJ_zhongyu";"JS_WX_liteer";"JS_CZ_wodefeng"},0)),"")</f>
        <v>JSNY-JS0002-01</v>
      </c>
      <c r="C4324" s="11" t="str">
        <f>IFERROR(INDEX({"北京中裕世纪大酒店";"江苏利特尔绿色包装股份有限公司";"常州市金坛沃德丰电子科技有限公司"},MATCH(D4324,{"BJ_zhongyu";"JS_WX_liteer";"JS_CZ_wodefeng"},0)),"")</f>
        <v>常州市金坛沃德丰电子科技有限公司</v>
      </c>
      <c r="D4324" s="11" t="str">
        <f>[1]动作!$G4323</f>
        <v>JS_CZ_wodefeng</v>
      </c>
      <c r="E4324" s="11" t="str">
        <f>[1]动作!$D4323</f>
        <v>电表故障</v>
      </c>
      <c r="F4324" s="11" t="s">
        <v>45</v>
      </c>
      <c r="G4324" s="12">
        <f>[1]动作!$A4323+[1]动作!$B4323</f>
        <v>43210.992627314816</v>
      </c>
      <c r="H4324" s="12"/>
      <c r="I4324" s="11"/>
    </row>
    <row r="4325" spans="1:9" hidden="1" x14ac:dyDescent="0.3">
      <c r="A4325" s="24">
        <v>4323</v>
      </c>
      <c r="B4325" s="11" t="str">
        <f>IFERROR(INDEX({"JSNY-BJ0001-01";"JSNY-JS0022-01";"JSNY-JS0002-01"},MATCH(D4325,{"BJ_zhongyu";"JS_WX_liteer";"JS_CZ_wodefeng"},0)),"")</f>
        <v>JSNY-JS0002-01</v>
      </c>
      <c r="C4325" s="11" t="str">
        <f>IFERROR(INDEX({"北京中裕世纪大酒店";"江苏利特尔绿色包装股份有限公司";"常州市金坛沃德丰电子科技有限公司"},MATCH(D4325,{"BJ_zhongyu";"JS_WX_liteer";"JS_CZ_wodefeng"},0)),"")</f>
        <v>常州市金坛沃德丰电子科技有限公司</v>
      </c>
      <c r="D4325" s="11" t="str">
        <f>[1]动作!$G4324</f>
        <v>JS_CZ_wodefeng</v>
      </c>
      <c r="E4325" s="11" t="str">
        <f>[1]动作!$D4324</f>
        <v>电表故障</v>
      </c>
      <c r="F4325" s="11" t="s">
        <v>45</v>
      </c>
      <c r="G4325" s="12">
        <f>[1]动作!$A4324+[1]动作!$B4324</f>
        <v>43210.99287037037</v>
      </c>
      <c r="H4325" s="12"/>
      <c r="I4325" s="11"/>
    </row>
    <row r="4326" spans="1:9" hidden="1" x14ac:dyDescent="0.3">
      <c r="A4326" s="24">
        <v>4324</v>
      </c>
      <c r="B4326" s="11" t="str">
        <f>IFERROR(INDEX({"JSNY-BJ0001-01";"JSNY-JS0022-01";"JSNY-JS0002-01"},MATCH(D4326,{"BJ_zhongyu";"JS_WX_liteer";"JS_CZ_wodefeng"},0)),"")</f>
        <v>JSNY-JS0002-01</v>
      </c>
      <c r="C4326" s="11" t="str">
        <f>IFERROR(INDEX({"北京中裕世纪大酒店";"江苏利特尔绿色包装股份有限公司";"常州市金坛沃德丰电子科技有限公司"},MATCH(D4326,{"BJ_zhongyu";"JS_WX_liteer";"JS_CZ_wodefeng"},0)),"")</f>
        <v>常州市金坛沃德丰电子科技有限公司</v>
      </c>
      <c r="D4326" s="11" t="str">
        <f>[1]动作!$G4325</f>
        <v>JS_CZ_wodefeng</v>
      </c>
      <c r="E4326" s="11" t="str">
        <f>[1]动作!$D4325</f>
        <v>电表故障</v>
      </c>
      <c r="F4326" s="11" t="s">
        <v>45</v>
      </c>
      <c r="G4326" s="12">
        <f>[1]动作!$A4325+[1]动作!$B4325</f>
        <v>43210.992974537039</v>
      </c>
      <c r="H4326" s="12"/>
      <c r="I4326" s="11"/>
    </row>
    <row r="4327" spans="1:9" hidden="1" x14ac:dyDescent="0.3">
      <c r="A4327" s="24">
        <v>4325</v>
      </c>
      <c r="B4327" s="11" t="str">
        <f>IFERROR(INDEX({"JSNY-BJ0001-01";"JSNY-JS0022-01";"JSNY-JS0002-01"},MATCH(D4327,{"BJ_zhongyu";"JS_WX_liteer";"JS_CZ_wodefeng"},0)),"")</f>
        <v>JSNY-JS0002-01</v>
      </c>
      <c r="C4327" s="11" t="str">
        <f>IFERROR(INDEX({"北京中裕世纪大酒店";"江苏利特尔绿色包装股份有限公司";"常州市金坛沃德丰电子科技有限公司"},MATCH(D4327,{"BJ_zhongyu";"JS_WX_liteer";"JS_CZ_wodefeng"},0)),"")</f>
        <v>常州市金坛沃德丰电子科技有限公司</v>
      </c>
      <c r="D4327" s="11" t="str">
        <f>[1]动作!$G4326</f>
        <v>JS_CZ_wodefeng</v>
      </c>
      <c r="E4327" s="11" t="str">
        <f>[1]动作!$D4326</f>
        <v>电表故障</v>
      </c>
      <c r="F4327" s="11" t="s">
        <v>45</v>
      </c>
      <c r="G4327" s="12">
        <f>[1]动作!$A4326+[1]动作!$B4326</f>
        <v>43210.99796296296</v>
      </c>
      <c r="H4327" s="12"/>
      <c r="I4327" s="11"/>
    </row>
    <row r="4328" spans="1:9" hidden="1" x14ac:dyDescent="0.3">
      <c r="A4328" s="24">
        <v>4326</v>
      </c>
      <c r="B4328" s="11" t="str">
        <f>IFERROR(INDEX({"JSNY-BJ0001-01";"JSNY-JS0022-01";"JSNY-JS0002-01"},MATCH(D4328,{"BJ_zhongyu";"JS_WX_liteer";"JS_CZ_wodefeng"},0)),"")</f>
        <v>JSNY-JS0002-01</v>
      </c>
      <c r="C4328" s="11" t="str">
        <f>IFERROR(INDEX({"北京中裕世纪大酒店";"江苏利特尔绿色包装股份有限公司";"常州市金坛沃德丰电子科技有限公司"},MATCH(D4328,{"BJ_zhongyu";"JS_WX_liteer";"JS_CZ_wodefeng"},0)),"")</f>
        <v>常州市金坛沃德丰电子科技有限公司</v>
      </c>
      <c r="D4328" s="11" t="str">
        <f>[1]动作!$G4327</f>
        <v>JS_CZ_wodefeng</v>
      </c>
      <c r="E4328" s="11" t="str">
        <f>[1]动作!$D4327</f>
        <v>电表故障</v>
      </c>
      <c r="F4328" s="11" t="s">
        <v>45</v>
      </c>
      <c r="G4328" s="12">
        <f>[1]动作!$A4327+[1]动作!$B4327</f>
        <v>43210.999293981484</v>
      </c>
      <c r="H4328" s="12"/>
      <c r="I4328" s="11"/>
    </row>
    <row r="4329" spans="1:9" hidden="1" x14ac:dyDescent="0.3">
      <c r="A4329" s="24">
        <v>4327</v>
      </c>
      <c r="B4329" s="11" t="str">
        <f>IFERROR(INDEX({"JSNY-BJ0001-01";"JSNY-JS0022-01";"JSNY-JS0002-01"},MATCH(D4329,{"BJ_zhongyu";"JS_WX_liteer";"JS_CZ_wodefeng"},0)),"")</f>
        <v>JSNY-JS0002-01</v>
      </c>
      <c r="C4329" s="11" t="str">
        <f>IFERROR(INDEX({"北京中裕世纪大酒店";"江苏利特尔绿色包装股份有限公司";"常州市金坛沃德丰电子科技有限公司"},MATCH(D4329,{"BJ_zhongyu";"JS_WX_liteer";"JS_CZ_wodefeng"},0)),"")</f>
        <v>常州市金坛沃德丰电子科技有限公司</v>
      </c>
      <c r="D4329" s="11" t="str">
        <f>[1]动作!$G4328</f>
        <v>JS_CZ_wodefeng</v>
      </c>
      <c r="E4329" s="11" t="str">
        <f>[1]动作!$D4328</f>
        <v>电表故障</v>
      </c>
      <c r="F4329" s="11" t="s">
        <v>45</v>
      </c>
      <c r="G4329" s="12">
        <f>[1]动作!$A4328+[1]动作!$B4328</f>
        <v>43210.999409722222</v>
      </c>
      <c r="H4329" s="12"/>
      <c r="I4329" s="11"/>
    </row>
    <row r="4330" spans="1:9" hidden="1" x14ac:dyDescent="0.3">
      <c r="A4330" s="24">
        <v>4328</v>
      </c>
      <c r="B4330" s="11" t="str">
        <f>IFERROR(INDEX({"JSNY-BJ0001-01";"JSNY-JS0022-01";"JSNY-JS0002-01"},MATCH(D4330,{"BJ_zhongyu";"JS_WX_liteer";"JS_CZ_wodefeng"},0)),"")</f>
        <v>JSNY-JS0002-01</v>
      </c>
      <c r="C4330" s="11" t="str">
        <f>IFERROR(INDEX({"北京中裕世纪大酒店";"江苏利特尔绿色包装股份有限公司";"常州市金坛沃德丰电子科技有限公司"},MATCH(D4330,{"BJ_zhongyu";"JS_WX_liteer";"JS_CZ_wodefeng"},0)),"")</f>
        <v>常州市金坛沃德丰电子科技有限公司</v>
      </c>
      <c r="D4330" s="11" t="str">
        <f>[1]动作!$G4329</f>
        <v>JS_CZ_wodefeng</v>
      </c>
      <c r="E4330" s="11" t="str">
        <f>[1]动作!$D4329</f>
        <v>分系统1BMS1总电压过低一级故障</v>
      </c>
      <c r="F4330" s="11" t="s">
        <v>177</v>
      </c>
      <c r="G4330" s="12">
        <f>[1]动作!$A4329+[1]动作!$B4329</f>
        <v>43211.000219907408</v>
      </c>
      <c r="H4330" s="12"/>
      <c r="I4330" s="11"/>
    </row>
    <row r="4331" spans="1:9" hidden="1" x14ac:dyDescent="0.3">
      <c r="A4331" s="24">
        <v>4329</v>
      </c>
      <c r="B4331" s="11" t="str">
        <f>IFERROR(INDEX({"JSNY-BJ0001-01";"JSNY-JS0022-01";"JSNY-JS0002-01"},MATCH(D4331,{"BJ_zhongyu";"JS_WX_liteer";"JS_CZ_wodefeng"},0)),"")</f>
        <v>JSNY-JS0022-01</v>
      </c>
      <c r="C4331" s="11" t="str">
        <f>IFERROR(INDEX({"北京中裕世纪大酒店";"江苏利特尔绿色包装股份有限公司";"常州市金坛沃德丰电子科技有限公司"},MATCH(D4331,{"BJ_zhongyu";"JS_WX_liteer";"JS_CZ_wodefeng"},0)),"")</f>
        <v>江苏利特尔绿色包装股份有限公司</v>
      </c>
      <c r="D4331" s="11" t="str">
        <f>[1]动作!$G4330</f>
        <v>JS_WX_liteer</v>
      </c>
      <c r="E4331" s="11" t="str">
        <f>[1]动作!$D4330</f>
        <v>分系统1BMS8总电压过低一级故障</v>
      </c>
      <c r="F4331" s="11" t="s">
        <v>177</v>
      </c>
      <c r="G4331" s="12">
        <f>[1]动作!$A4330+[1]动作!$B4330</f>
        <v>43211.000335648147</v>
      </c>
      <c r="H4331" s="12"/>
      <c r="I4331" s="11"/>
    </row>
    <row r="4332" spans="1:9" hidden="1" x14ac:dyDescent="0.3">
      <c r="A4332" s="24">
        <v>4330</v>
      </c>
      <c r="B4332" s="11" t="str">
        <f>IFERROR(INDEX({"JSNY-BJ0001-01";"JSNY-JS0022-01";"JSNY-JS0002-01"},MATCH(D4332,{"BJ_zhongyu";"JS_WX_liteer";"JS_CZ_wodefeng"},0)),"")</f>
        <v>JSNY-JS0022-01</v>
      </c>
      <c r="C4332" s="11" t="str">
        <f>IFERROR(INDEX({"北京中裕世纪大酒店";"江苏利特尔绿色包装股份有限公司";"常州市金坛沃德丰电子科技有限公司"},MATCH(D4332,{"BJ_zhongyu";"JS_WX_liteer";"JS_CZ_wodefeng"},0)),"")</f>
        <v>江苏利特尔绿色包装股份有限公司</v>
      </c>
      <c r="D4332" s="11" t="str">
        <f>[1]动作!$G4331</f>
        <v>JS_WX_liteer</v>
      </c>
      <c r="E4332" s="11" t="str">
        <f>[1]动作!$D4331</f>
        <v>分系统1BMS9总电压过低一级故障</v>
      </c>
      <c r="F4332" s="11" t="s">
        <v>177</v>
      </c>
      <c r="G4332" s="12">
        <f>[1]动作!$A4331+[1]动作!$B4331</f>
        <v>43211.000335648147</v>
      </c>
      <c r="H4332" s="12"/>
      <c r="I4332" s="11"/>
    </row>
    <row r="4333" spans="1:9" hidden="1" x14ac:dyDescent="0.3">
      <c r="A4333" s="24">
        <v>4331</v>
      </c>
      <c r="B4333" s="11" t="str">
        <f>IFERROR(INDEX({"JSNY-BJ0001-01";"JSNY-JS0022-01";"JSNY-JS0002-01"},MATCH(D4333,{"BJ_zhongyu";"JS_WX_liteer";"JS_CZ_wodefeng"},0)),"")</f>
        <v>JSNY-JS0002-01</v>
      </c>
      <c r="C4333" s="11" t="str">
        <f>IFERROR(INDEX({"北京中裕世纪大酒店";"江苏利特尔绿色包装股份有限公司";"常州市金坛沃德丰电子科技有限公司"},MATCH(D4333,{"BJ_zhongyu";"JS_WX_liteer";"JS_CZ_wodefeng"},0)),"")</f>
        <v>常州市金坛沃德丰电子科技有限公司</v>
      </c>
      <c r="D4333" s="11" t="str">
        <f>[1]动作!$G4332</f>
        <v>JS_CZ_wodefeng</v>
      </c>
      <c r="E4333" s="11" t="str">
        <f>[1]动作!$D4332</f>
        <v>电表故障</v>
      </c>
      <c r="F4333" s="11" t="s">
        <v>45</v>
      </c>
      <c r="G4333" s="12">
        <f>[1]动作!$A4332+[1]动作!$B4332</f>
        <v>43211.001319444447</v>
      </c>
      <c r="H4333" s="12"/>
      <c r="I4333" s="11"/>
    </row>
    <row r="4334" spans="1:9" hidden="1" x14ac:dyDescent="0.3">
      <c r="A4334" s="24">
        <v>4332</v>
      </c>
      <c r="B4334" s="11" t="str">
        <f>IFERROR(INDEX({"JSNY-BJ0001-01";"JSNY-JS0022-01";"JSNY-JS0002-01"},MATCH(D4334,{"BJ_zhongyu";"JS_WX_liteer";"JS_CZ_wodefeng"},0)),"")</f>
        <v>JSNY-JS0002-01</v>
      </c>
      <c r="C4334" s="11" t="str">
        <f>IFERROR(INDEX({"北京中裕世纪大酒店";"江苏利特尔绿色包装股份有限公司";"常州市金坛沃德丰电子科技有限公司"},MATCH(D4334,{"BJ_zhongyu";"JS_WX_liteer";"JS_CZ_wodefeng"},0)),"")</f>
        <v>常州市金坛沃德丰电子科技有限公司</v>
      </c>
      <c r="D4334" s="11" t="str">
        <f>[1]动作!$G4333</f>
        <v>JS_CZ_wodefeng</v>
      </c>
      <c r="E4334" s="11" t="str">
        <f>[1]动作!$D4333</f>
        <v>分系统1BMS1SOC过低一级故障</v>
      </c>
      <c r="F4334" s="11" t="s">
        <v>177</v>
      </c>
      <c r="G4334" s="12">
        <f>[1]动作!$A4333+[1]动作!$B4333</f>
        <v>43211.001898148148</v>
      </c>
      <c r="H4334" s="12"/>
      <c r="I4334" s="11"/>
    </row>
    <row r="4335" spans="1:9" hidden="1" x14ac:dyDescent="0.3">
      <c r="A4335" s="24">
        <v>4333</v>
      </c>
      <c r="B4335" s="11" t="str">
        <f>IFERROR(INDEX({"JSNY-BJ0001-01";"JSNY-JS0022-01";"JSNY-JS0002-01"},MATCH(D4335,{"BJ_zhongyu";"JS_WX_liteer";"JS_CZ_wodefeng"},0)),"")</f>
        <v>JSNY-JS0002-01</v>
      </c>
      <c r="C4335" s="11" t="str">
        <f>IFERROR(INDEX({"北京中裕世纪大酒店";"江苏利特尔绿色包装股份有限公司";"常州市金坛沃德丰电子科技有限公司"},MATCH(D4335,{"BJ_zhongyu";"JS_WX_liteer";"JS_CZ_wodefeng"},0)),"")</f>
        <v>常州市金坛沃德丰电子科技有限公司</v>
      </c>
      <c r="D4335" s="11" t="str">
        <f>[1]动作!$G4334</f>
        <v>JS_CZ_wodefeng</v>
      </c>
      <c r="E4335" s="11" t="str">
        <f>[1]动作!$D4334</f>
        <v>分系统1BMS3SOC过低一级故障</v>
      </c>
      <c r="F4335" s="11" t="s">
        <v>177</v>
      </c>
      <c r="G4335" s="12">
        <f>[1]动作!$A4334+[1]动作!$B4334</f>
        <v>43211.002071759256</v>
      </c>
      <c r="H4335" s="12"/>
      <c r="I4335" s="11"/>
    </row>
    <row r="4336" spans="1:9" hidden="1" x14ac:dyDescent="0.3">
      <c r="A4336" s="24">
        <v>4334</v>
      </c>
      <c r="B4336" s="11" t="str">
        <f>IFERROR(INDEX({"JSNY-BJ0001-01";"JSNY-JS0022-01";"JSNY-JS0002-01"},MATCH(D4336,{"BJ_zhongyu";"JS_WX_liteer";"JS_CZ_wodefeng"},0)),"")</f>
        <v>JSNY-JS0002-01</v>
      </c>
      <c r="C4336" s="11" t="str">
        <f>IFERROR(INDEX({"北京中裕世纪大酒店";"江苏利特尔绿色包装股份有限公司";"常州市金坛沃德丰电子科技有限公司"},MATCH(D4336,{"BJ_zhongyu";"JS_WX_liteer";"JS_CZ_wodefeng"},0)),"")</f>
        <v>常州市金坛沃德丰电子科技有限公司</v>
      </c>
      <c r="D4336" s="11" t="str">
        <f>[1]动作!$G4335</f>
        <v>JS_CZ_wodefeng</v>
      </c>
      <c r="E4336" s="11" t="str">
        <f>[1]动作!$D4335</f>
        <v>分系统1BMS2SOC过低一级故障</v>
      </c>
      <c r="F4336" s="11" t="s">
        <v>177</v>
      </c>
      <c r="G4336" s="12">
        <f>[1]动作!$A4335+[1]动作!$B4335</f>
        <v>43211.002187500002</v>
      </c>
      <c r="H4336" s="12"/>
      <c r="I4336" s="11"/>
    </row>
    <row r="4337" spans="1:9" hidden="1" x14ac:dyDescent="0.3">
      <c r="A4337" s="24">
        <v>4335</v>
      </c>
      <c r="B4337" s="11" t="str">
        <f>IFERROR(INDEX({"JSNY-BJ0001-01";"JSNY-JS0022-01";"JSNY-JS0002-01"},MATCH(D4337,{"BJ_zhongyu";"JS_WX_liteer";"JS_CZ_wodefeng"},0)),"")</f>
        <v>JSNY-JS0002-01</v>
      </c>
      <c r="C4337" s="11" t="str">
        <f>IFERROR(INDEX({"北京中裕世纪大酒店";"江苏利特尔绿色包装股份有限公司";"常州市金坛沃德丰电子科技有限公司"},MATCH(D4337,{"BJ_zhongyu";"JS_WX_liteer";"JS_CZ_wodefeng"},0)),"")</f>
        <v>常州市金坛沃德丰电子科技有限公司</v>
      </c>
      <c r="D4337" s="11" t="str">
        <f>[1]动作!$G4336</f>
        <v>JS_CZ_wodefeng</v>
      </c>
      <c r="E4337" s="11" t="str">
        <f>[1]动作!$D4336</f>
        <v>分系统1BMS6SOC过低一级故障</v>
      </c>
      <c r="F4337" s="11" t="s">
        <v>177</v>
      </c>
      <c r="G4337" s="12">
        <f>[1]动作!$A4336+[1]动作!$B4336</f>
        <v>43211.002187500002</v>
      </c>
      <c r="H4337" s="12"/>
      <c r="I4337" s="11"/>
    </row>
    <row r="4338" spans="1:9" hidden="1" x14ac:dyDescent="0.3">
      <c r="A4338" s="24">
        <v>4336</v>
      </c>
      <c r="B4338" s="11" t="str">
        <f>IFERROR(INDEX({"JSNY-BJ0001-01";"JSNY-JS0022-01";"JSNY-JS0002-01"},MATCH(D4338,{"BJ_zhongyu";"JS_WX_liteer";"JS_CZ_wodefeng"},0)),"")</f>
        <v>JSNY-JS0002-01</v>
      </c>
      <c r="C4338" s="11" t="str">
        <f>IFERROR(INDEX({"北京中裕世纪大酒店";"江苏利特尔绿色包装股份有限公司";"常州市金坛沃德丰电子科技有限公司"},MATCH(D4338,{"BJ_zhongyu";"JS_WX_liteer";"JS_CZ_wodefeng"},0)),"")</f>
        <v>常州市金坛沃德丰电子科技有限公司</v>
      </c>
      <c r="D4338" s="11" t="str">
        <f>[1]动作!$G4337</f>
        <v>JS_CZ_wodefeng</v>
      </c>
      <c r="E4338" s="11" t="str">
        <f>[1]动作!$D4337</f>
        <v>电表故障</v>
      </c>
      <c r="F4338" s="11" t="s">
        <v>45</v>
      </c>
      <c r="G4338" s="12">
        <f>[1]动作!$A4337+[1]动作!$B4337</f>
        <v>43211.002592592595</v>
      </c>
      <c r="H4338" s="12"/>
      <c r="I4338" s="11"/>
    </row>
    <row r="4339" spans="1:9" hidden="1" x14ac:dyDescent="0.3">
      <c r="A4339" s="24">
        <v>4337</v>
      </c>
      <c r="B4339" s="11" t="str">
        <f>IFERROR(INDEX({"JSNY-BJ0001-01";"JSNY-JS0022-01";"JSNY-JS0002-01"},MATCH(D4339,{"BJ_zhongyu";"JS_WX_liteer";"JS_CZ_wodefeng"},0)),"")</f>
        <v>JSNY-JS0002-01</v>
      </c>
      <c r="C4339" s="11" t="str">
        <f>IFERROR(INDEX({"北京中裕世纪大酒店";"江苏利特尔绿色包装股份有限公司";"常州市金坛沃德丰电子科技有限公司"},MATCH(D4339,{"BJ_zhongyu";"JS_WX_liteer";"JS_CZ_wodefeng"},0)),"")</f>
        <v>常州市金坛沃德丰电子科技有限公司</v>
      </c>
      <c r="D4339" s="11" t="str">
        <f>[1]动作!$G4338</f>
        <v>JS_CZ_wodefeng</v>
      </c>
      <c r="E4339" s="11" t="str">
        <f>[1]动作!$D4338</f>
        <v>电表故障</v>
      </c>
      <c r="F4339" s="11" t="s">
        <v>45</v>
      </c>
      <c r="G4339" s="12">
        <f>[1]动作!$A4338+[1]动作!$B4338</f>
        <v>43211.002881944441</v>
      </c>
      <c r="H4339" s="12"/>
      <c r="I4339" s="11"/>
    </row>
    <row r="4340" spans="1:9" hidden="1" x14ac:dyDescent="0.3">
      <c r="A4340" s="24">
        <v>4338</v>
      </c>
      <c r="B4340" s="11" t="str">
        <f>IFERROR(INDEX({"JSNY-BJ0001-01";"JSNY-JS0022-01";"JSNY-JS0002-01"},MATCH(D4340,{"BJ_zhongyu";"JS_WX_liteer";"JS_CZ_wodefeng"},0)),"")</f>
        <v>JSNY-JS0002-01</v>
      </c>
      <c r="C4340" s="11" t="str">
        <f>IFERROR(INDEX({"北京中裕世纪大酒店";"江苏利特尔绿色包装股份有限公司";"常州市金坛沃德丰电子科技有限公司"},MATCH(D4340,{"BJ_zhongyu";"JS_WX_liteer";"JS_CZ_wodefeng"},0)),"")</f>
        <v>常州市金坛沃德丰电子科技有限公司</v>
      </c>
      <c r="D4340" s="11" t="str">
        <f>[1]动作!$G4339</f>
        <v>JS_CZ_wodefeng</v>
      </c>
      <c r="E4340" s="11" t="str">
        <f>[1]动作!$D4339</f>
        <v>分系统1BMS4SOC过低一级故障</v>
      </c>
      <c r="F4340" s="11" t="s">
        <v>177</v>
      </c>
      <c r="G4340" s="12">
        <f>[1]动作!$A4339+[1]动作!$B4339</f>
        <v>43211.00403935185</v>
      </c>
      <c r="H4340" s="12"/>
      <c r="I4340" s="11"/>
    </row>
    <row r="4341" spans="1:9" hidden="1" x14ac:dyDescent="0.3">
      <c r="A4341" s="24">
        <v>4339</v>
      </c>
      <c r="B4341" s="11" t="str">
        <f>IFERROR(INDEX({"JSNY-BJ0001-01";"JSNY-JS0022-01";"JSNY-JS0002-01"},MATCH(D4341,{"BJ_zhongyu";"JS_WX_liteer";"JS_CZ_wodefeng"},0)),"")</f>
        <v>JSNY-JS0002-01</v>
      </c>
      <c r="C4341" s="11" t="str">
        <f>IFERROR(INDEX({"北京中裕世纪大酒店";"江苏利特尔绿色包装股份有限公司";"常州市金坛沃德丰电子科技有限公司"},MATCH(D4341,{"BJ_zhongyu";"JS_WX_liteer";"JS_CZ_wodefeng"},0)),"")</f>
        <v>常州市金坛沃德丰电子科技有限公司</v>
      </c>
      <c r="D4341" s="11" t="str">
        <f>[1]动作!$G4340</f>
        <v>JS_CZ_wodefeng</v>
      </c>
      <c r="E4341" s="11" t="str">
        <f>[1]动作!$D4340</f>
        <v>电表故障</v>
      </c>
      <c r="F4341" s="11" t="s">
        <v>45</v>
      </c>
      <c r="G4341" s="12">
        <f>[1]动作!$A4340+[1]动作!$B4340</f>
        <v>43211.004166666666</v>
      </c>
      <c r="H4341" s="12"/>
      <c r="I4341" s="11"/>
    </row>
    <row r="4342" spans="1:9" hidden="1" x14ac:dyDescent="0.3">
      <c r="A4342" s="24">
        <v>4340</v>
      </c>
      <c r="B4342" s="11" t="str">
        <f>IFERROR(INDEX({"JSNY-BJ0001-01";"JSNY-JS0022-01";"JSNY-JS0002-01"},MATCH(D4342,{"BJ_zhongyu";"JS_WX_liteer";"JS_CZ_wodefeng"},0)),"")</f>
        <v>JSNY-JS0002-01</v>
      </c>
      <c r="C4342" s="11" t="str">
        <f>IFERROR(INDEX({"北京中裕世纪大酒店";"江苏利特尔绿色包装股份有限公司";"常州市金坛沃德丰电子科技有限公司"},MATCH(D4342,{"BJ_zhongyu";"JS_WX_liteer";"JS_CZ_wodefeng"},0)),"")</f>
        <v>常州市金坛沃德丰电子科技有限公司</v>
      </c>
      <c r="D4342" s="11" t="str">
        <f>[1]动作!$G4341</f>
        <v>JS_CZ_wodefeng</v>
      </c>
      <c r="E4342" s="11" t="str">
        <f>[1]动作!$D4341</f>
        <v>分系统1BMS5SOC过低一级故障</v>
      </c>
      <c r="F4342" s="11" t="s">
        <v>177</v>
      </c>
      <c r="G4342" s="12">
        <f>[1]动作!$A4341+[1]动作!$B4341</f>
        <v>43211.005150462966</v>
      </c>
      <c r="H4342" s="12"/>
      <c r="I4342" s="11"/>
    </row>
    <row r="4343" spans="1:9" hidden="1" x14ac:dyDescent="0.3">
      <c r="A4343" s="24">
        <v>4341</v>
      </c>
      <c r="B4343" s="11" t="str">
        <f>IFERROR(INDEX({"JSNY-BJ0001-01";"JSNY-JS0022-01";"JSNY-JS0002-01"},MATCH(D4343,{"BJ_zhongyu";"JS_WX_liteer";"JS_CZ_wodefeng"},0)),"")</f>
        <v>JSNY-JS0002-01</v>
      </c>
      <c r="C4343" s="11" t="str">
        <f>IFERROR(INDEX({"北京中裕世纪大酒店";"江苏利特尔绿色包装股份有限公司";"常州市金坛沃德丰电子科技有限公司"},MATCH(D4343,{"BJ_zhongyu";"JS_WX_liteer";"JS_CZ_wodefeng"},0)),"")</f>
        <v>常州市金坛沃德丰电子科技有限公司</v>
      </c>
      <c r="D4343" s="11" t="str">
        <f>[1]动作!$G4342</f>
        <v>JS_CZ_wodefeng</v>
      </c>
      <c r="E4343" s="11" t="str">
        <f>[1]动作!$D4342</f>
        <v>电表故障</v>
      </c>
      <c r="F4343" s="11" t="s">
        <v>45</v>
      </c>
      <c r="G4343" s="12">
        <f>[1]动作!$A4342+[1]动作!$B4342</f>
        <v>43211.008217592593</v>
      </c>
      <c r="H4343" s="12"/>
      <c r="I4343" s="11"/>
    </row>
    <row r="4344" spans="1:9" hidden="1" x14ac:dyDescent="0.3">
      <c r="A4344" s="24">
        <v>4342</v>
      </c>
      <c r="B4344" s="11" t="str">
        <f>IFERROR(INDEX({"JSNY-BJ0001-01";"JSNY-JS0022-01";"JSNY-JS0002-01"},MATCH(D4344,{"BJ_zhongyu";"JS_WX_liteer";"JS_CZ_wodefeng"},0)),"")</f>
        <v>JSNY-JS0002-01</v>
      </c>
      <c r="C4344" s="11" t="str">
        <f>IFERROR(INDEX({"北京中裕世纪大酒店";"江苏利特尔绿色包装股份有限公司";"常州市金坛沃德丰电子科技有限公司"},MATCH(D4344,{"BJ_zhongyu";"JS_WX_liteer";"JS_CZ_wodefeng"},0)),"")</f>
        <v>常州市金坛沃德丰电子科技有限公司</v>
      </c>
      <c r="D4344" s="11" t="str">
        <f>[1]动作!$G4343</f>
        <v>JS_CZ_wodefeng</v>
      </c>
      <c r="E4344" s="11" t="str">
        <f>[1]动作!$D4343</f>
        <v>电表故障</v>
      </c>
      <c r="F4344" s="11" t="s">
        <v>45</v>
      </c>
      <c r="G4344" s="12">
        <f>[1]动作!$A4343+[1]动作!$B4343</f>
        <v>43211.009143518517</v>
      </c>
      <c r="H4344" s="12"/>
      <c r="I4344" s="11"/>
    </row>
    <row r="4345" spans="1:9" hidden="1" x14ac:dyDescent="0.3">
      <c r="A4345" s="24">
        <v>4343</v>
      </c>
      <c r="B4345" s="11" t="str">
        <f>IFERROR(INDEX({"JSNY-BJ0001-01";"JSNY-JS0022-01";"JSNY-JS0002-01"},MATCH(D4345,{"BJ_zhongyu";"JS_WX_liteer";"JS_CZ_wodefeng"},0)),"")</f>
        <v>JSNY-JS0002-01</v>
      </c>
      <c r="C4345" s="11" t="str">
        <f>IFERROR(INDEX({"北京中裕世纪大酒店";"江苏利特尔绿色包装股份有限公司";"常州市金坛沃德丰电子科技有限公司"},MATCH(D4345,{"BJ_zhongyu";"JS_WX_liteer";"JS_CZ_wodefeng"},0)),"")</f>
        <v>常州市金坛沃德丰电子科技有限公司</v>
      </c>
      <c r="D4345" s="11" t="str">
        <f>[1]动作!$G4344</f>
        <v>JS_CZ_wodefeng</v>
      </c>
      <c r="E4345" s="11" t="str">
        <f>[1]动作!$D4344</f>
        <v>电表故障</v>
      </c>
      <c r="F4345" s="11" t="s">
        <v>45</v>
      </c>
      <c r="G4345" s="12">
        <f>[1]动作!$A4344+[1]动作!$B4344</f>
        <v>43211.00949074074</v>
      </c>
      <c r="H4345" s="12"/>
      <c r="I4345" s="11"/>
    </row>
    <row r="4346" spans="1:9" hidden="1" x14ac:dyDescent="0.3">
      <c r="A4346" s="24">
        <v>4344</v>
      </c>
      <c r="B4346" s="11" t="str">
        <f>IFERROR(INDEX({"JSNY-BJ0001-01";"JSNY-JS0022-01";"JSNY-JS0002-01"},MATCH(D4346,{"BJ_zhongyu";"JS_WX_liteer";"JS_CZ_wodefeng"},0)),"")</f>
        <v>JSNY-JS0002-01</v>
      </c>
      <c r="C4346" s="11" t="str">
        <f>IFERROR(INDEX({"北京中裕世纪大酒店";"江苏利特尔绿色包装股份有限公司";"常州市金坛沃德丰电子科技有限公司"},MATCH(D4346,{"BJ_zhongyu";"JS_WX_liteer";"JS_CZ_wodefeng"},0)),"")</f>
        <v>常州市金坛沃德丰电子科技有限公司</v>
      </c>
      <c r="D4346" s="11" t="str">
        <f>[1]动作!$G4345</f>
        <v>JS_CZ_wodefeng</v>
      </c>
      <c r="E4346" s="11" t="str">
        <f>[1]动作!$D4345</f>
        <v>电表故障</v>
      </c>
      <c r="F4346" s="11" t="s">
        <v>45</v>
      </c>
      <c r="G4346" s="12">
        <f>[1]动作!$A4345+[1]动作!$B4345</f>
        <v>43211.010833333334</v>
      </c>
      <c r="H4346" s="12"/>
      <c r="I4346" s="11"/>
    </row>
    <row r="4347" spans="1:9" hidden="1" x14ac:dyDescent="0.3">
      <c r="A4347" s="24">
        <v>4345</v>
      </c>
      <c r="B4347" s="11" t="str">
        <f>IFERROR(INDEX({"JSNY-BJ0001-01";"JSNY-JS0022-01";"JSNY-JS0002-01"},MATCH(D4347,{"BJ_zhongyu";"JS_WX_liteer";"JS_CZ_wodefeng"},0)),"")</f>
        <v>JSNY-JS0002-01</v>
      </c>
      <c r="C4347" s="11" t="str">
        <f>IFERROR(INDEX({"北京中裕世纪大酒店";"江苏利特尔绿色包装股份有限公司";"常州市金坛沃德丰电子科技有限公司"},MATCH(D4347,{"BJ_zhongyu";"JS_WX_liteer";"JS_CZ_wodefeng"},0)),"")</f>
        <v>常州市金坛沃德丰电子科技有限公司</v>
      </c>
      <c r="D4347" s="11" t="str">
        <f>[1]动作!$G4346</f>
        <v>JS_CZ_wodefeng</v>
      </c>
      <c r="E4347" s="11" t="str">
        <f>[1]动作!$D4346</f>
        <v>电表故障</v>
      </c>
      <c r="F4347" s="11" t="s">
        <v>45</v>
      </c>
      <c r="G4347" s="12">
        <f>[1]动作!$A4346+[1]动作!$B4346</f>
        <v>43211.013206018521</v>
      </c>
      <c r="H4347" s="12"/>
      <c r="I4347" s="11"/>
    </row>
    <row r="4348" spans="1:9" hidden="1" x14ac:dyDescent="0.3">
      <c r="A4348" s="24">
        <v>4346</v>
      </c>
      <c r="B4348" s="11" t="str">
        <f>IFERROR(INDEX({"JSNY-BJ0001-01";"JSNY-JS0022-01";"JSNY-JS0002-01"},MATCH(D4348,{"BJ_zhongyu";"JS_WX_liteer";"JS_CZ_wodefeng"},0)),"")</f>
        <v>JSNY-JS0002-01</v>
      </c>
      <c r="C4348" s="11" t="str">
        <f>IFERROR(INDEX({"北京中裕世纪大酒店";"江苏利特尔绿色包装股份有限公司";"常州市金坛沃德丰电子科技有限公司"},MATCH(D4348,{"BJ_zhongyu";"JS_WX_liteer";"JS_CZ_wodefeng"},0)),"")</f>
        <v>常州市金坛沃德丰电子科技有限公司</v>
      </c>
      <c r="D4348" s="11" t="str">
        <f>[1]动作!$G4347</f>
        <v>JS_CZ_wodefeng</v>
      </c>
      <c r="E4348" s="11" t="str">
        <f>[1]动作!$D4347</f>
        <v>电表故障</v>
      </c>
      <c r="F4348" s="11" t="s">
        <v>45</v>
      </c>
      <c r="G4348" s="12">
        <f>[1]动作!$A4347+[1]动作!$B4347</f>
        <v>43211.013321759259</v>
      </c>
      <c r="H4348" s="12"/>
      <c r="I4348" s="11"/>
    </row>
    <row r="4349" spans="1:9" hidden="1" x14ac:dyDescent="0.3">
      <c r="A4349" s="24">
        <v>4347</v>
      </c>
      <c r="B4349" s="11" t="str">
        <f>IFERROR(INDEX({"JSNY-BJ0001-01";"JSNY-JS0022-01";"JSNY-JS0002-01"},MATCH(D4349,{"BJ_zhongyu";"JS_WX_liteer";"JS_CZ_wodefeng"},0)),"")</f>
        <v>JSNY-JS0002-01</v>
      </c>
      <c r="C4349" s="11" t="str">
        <f>IFERROR(INDEX({"北京中裕世纪大酒店";"江苏利特尔绿色包装股份有限公司";"常州市金坛沃德丰电子科技有限公司"},MATCH(D4349,{"BJ_zhongyu";"JS_WX_liteer";"JS_CZ_wodefeng"},0)),"")</f>
        <v>常州市金坛沃德丰电子科技有限公司</v>
      </c>
      <c r="D4349" s="11" t="str">
        <f>[1]动作!$G4348</f>
        <v>JS_CZ_wodefeng</v>
      </c>
      <c r="E4349" s="11" t="str">
        <f>[1]动作!$D4348</f>
        <v>电表故障</v>
      </c>
      <c r="F4349" s="11" t="s">
        <v>45</v>
      </c>
      <c r="G4349" s="12">
        <f>[1]动作!$A4348+[1]动作!$B4348</f>
        <v>43211.014768518522</v>
      </c>
      <c r="H4349" s="12"/>
      <c r="I4349" s="11"/>
    </row>
    <row r="4350" spans="1:9" hidden="1" x14ac:dyDescent="0.3">
      <c r="A4350" s="24">
        <v>4348</v>
      </c>
      <c r="B4350" s="11" t="str">
        <f>IFERROR(INDEX({"JSNY-BJ0001-01";"JSNY-JS0022-01";"JSNY-JS0002-01"},MATCH(D4350,{"BJ_zhongyu";"JS_WX_liteer";"JS_CZ_wodefeng"},0)),"")</f>
        <v>JSNY-JS0002-01</v>
      </c>
      <c r="C4350" s="11" t="str">
        <f>IFERROR(INDEX({"北京中裕世纪大酒店";"江苏利特尔绿色包装股份有限公司";"常州市金坛沃德丰电子科技有限公司"},MATCH(D4350,{"BJ_zhongyu";"JS_WX_liteer";"JS_CZ_wodefeng"},0)),"")</f>
        <v>常州市金坛沃德丰电子科技有限公司</v>
      </c>
      <c r="D4350" s="11" t="str">
        <f>[1]动作!$G4349</f>
        <v>JS_CZ_wodefeng</v>
      </c>
      <c r="E4350" s="11" t="str">
        <f>[1]动作!$D4349</f>
        <v>电表故障</v>
      </c>
      <c r="F4350" s="11" t="s">
        <v>45</v>
      </c>
      <c r="G4350" s="12">
        <f>[1]动作!$A4349+[1]动作!$B4349</f>
        <v>43211.017256944448</v>
      </c>
      <c r="H4350" s="12"/>
      <c r="I4350" s="11"/>
    </row>
    <row r="4351" spans="1:9" hidden="1" x14ac:dyDescent="0.3">
      <c r="A4351" s="24">
        <v>4349</v>
      </c>
      <c r="B4351" s="11" t="str">
        <f>IFERROR(INDEX({"JSNY-BJ0001-01";"JSNY-JS0022-01";"JSNY-JS0002-01"},MATCH(D4351,{"BJ_zhongyu";"JS_WX_liteer";"JS_CZ_wodefeng"},0)),"")</f>
        <v>JSNY-JS0002-01</v>
      </c>
      <c r="C4351" s="11" t="str">
        <f>IFERROR(INDEX({"北京中裕世纪大酒店";"江苏利特尔绿色包装股份有限公司";"常州市金坛沃德丰电子科技有限公司"},MATCH(D4351,{"BJ_zhongyu";"JS_WX_liteer";"JS_CZ_wodefeng"},0)),"")</f>
        <v>常州市金坛沃德丰电子科技有限公司</v>
      </c>
      <c r="D4351" s="11" t="str">
        <f>[1]动作!$G4350</f>
        <v>JS_CZ_wodefeng</v>
      </c>
      <c r="E4351" s="11" t="str">
        <f>[1]动作!$D4350</f>
        <v>电表故障</v>
      </c>
      <c r="F4351" s="11" t="s">
        <v>45</v>
      </c>
      <c r="G4351" s="12">
        <f>[1]动作!$A4350+[1]动作!$B4350</f>
        <v>43211.018125000002</v>
      </c>
      <c r="H4351" s="12"/>
      <c r="I4351" s="11"/>
    </row>
    <row r="4352" spans="1:9" hidden="1" x14ac:dyDescent="0.3">
      <c r="A4352" s="24">
        <v>4350</v>
      </c>
      <c r="B4352" s="11" t="str">
        <f>IFERROR(INDEX({"JSNY-BJ0001-01";"JSNY-JS0022-01";"JSNY-JS0002-01"},MATCH(D4352,{"BJ_zhongyu";"JS_WX_liteer";"JS_CZ_wodefeng"},0)),"")</f>
        <v>JSNY-JS0002-01</v>
      </c>
      <c r="C4352" s="11" t="str">
        <f>IFERROR(INDEX({"北京中裕世纪大酒店";"江苏利特尔绿色包装股份有限公司";"常州市金坛沃德丰电子科技有限公司"},MATCH(D4352,{"BJ_zhongyu";"JS_WX_liteer";"JS_CZ_wodefeng"},0)),"")</f>
        <v>常州市金坛沃德丰电子科技有限公司</v>
      </c>
      <c r="D4352" s="11" t="str">
        <f>[1]动作!$G4351</f>
        <v>JS_CZ_wodefeng</v>
      </c>
      <c r="E4352" s="11" t="str">
        <f>[1]动作!$D4351</f>
        <v>电表故障</v>
      </c>
      <c r="F4352" s="11" t="s">
        <v>45</v>
      </c>
      <c r="G4352" s="12">
        <f>[1]动作!$A4351+[1]动作!$B4351</f>
        <v>43211.018240740741</v>
      </c>
      <c r="H4352" s="12"/>
      <c r="I4352" s="11"/>
    </row>
    <row r="4353" spans="1:9" hidden="1" x14ac:dyDescent="0.3">
      <c r="A4353" s="24">
        <v>4351</v>
      </c>
      <c r="B4353" s="11" t="str">
        <f>IFERROR(INDEX({"JSNY-BJ0001-01";"JSNY-JS0022-01";"JSNY-JS0002-01"},MATCH(D4353,{"BJ_zhongyu";"JS_WX_liteer";"JS_CZ_wodefeng"},0)),"")</f>
        <v>JSNY-JS0002-01</v>
      </c>
      <c r="C4353" s="11" t="str">
        <f>IFERROR(INDEX({"北京中裕世纪大酒店";"江苏利特尔绿色包装股份有限公司";"常州市金坛沃德丰电子科技有限公司"},MATCH(D4353,{"BJ_zhongyu";"JS_WX_liteer";"JS_CZ_wodefeng"},0)),"")</f>
        <v>常州市金坛沃德丰电子科技有限公司</v>
      </c>
      <c r="D4353" s="11" t="str">
        <f>[1]动作!$G4352</f>
        <v>JS_CZ_wodefeng</v>
      </c>
      <c r="E4353" s="11" t="str">
        <f>[1]动作!$D4352</f>
        <v>电表故障</v>
      </c>
      <c r="F4353" s="11" t="s">
        <v>45</v>
      </c>
      <c r="G4353" s="12">
        <f>[1]动作!$A4352+[1]动作!$B4352</f>
        <v>43211.018472222226</v>
      </c>
      <c r="H4353" s="12"/>
      <c r="I4353" s="11"/>
    </row>
    <row r="4354" spans="1:9" hidden="1" x14ac:dyDescent="0.3">
      <c r="A4354" s="24">
        <v>4352</v>
      </c>
      <c r="B4354" s="11" t="str">
        <f>IFERROR(INDEX({"JSNY-BJ0001-01";"JSNY-JS0022-01";"JSNY-JS0002-01"},MATCH(D4354,{"BJ_zhongyu";"JS_WX_liteer";"JS_CZ_wodefeng"},0)),"")</f>
        <v>JSNY-JS0002-01</v>
      </c>
      <c r="C4354" s="11" t="str">
        <f>IFERROR(INDEX({"北京中裕世纪大酒店";"江苏利特尔绿色包装股份有限公司";"常州市金坛沃德丰电子科技有限公司"},MATCH(D4354,{"BJ_zhongyu";"JS_WX_liteer";"JS_CZ_wodefeng"},0)),"")</f>
        <v>常州市金坛沃德丰电子科技有限公司</v>
      </c>
      <c r="D4354" s="11" t="str">
        <f>[1]动作!$G4353</f>
        <v>JS_CZ_wodefeng</v>
      </c>
      <c r="E4354" s="11" t="str">
        <f>[1]动作!$D4353</f>
        <v>电表故障</v>
      </c>
      <c r="F4354" s="11" t="s">
        <v>45</v>
      </c>
      <c r="G4354" s="12">
        <f>[1]动作!$A4353+[1]动作!$B4353</f>
        <v>43211.019745370373</v>
      </c>
      <c r="H4354" s="12"/>
      <c r="I4354" s="11"/>
    </row>
    <row r="4355" spans="1:9" hidden="1" x14ac:dyDescent="0.3">
      <c r="A4355" s="24">
        <v>4353</v>
      </c>
      <c r="B4355" s="11" t="str">
        <f>IFERROR(INDEX({"JSNY-BJ0001-01";"JSNY-JS0022-01";"JSNY-JS0002-01"},MATCH(D4355,{"BJ_zhongyu";"JS_WX_liteer";"JS_CZ_wodefeng"},0)),"")</f>
        <v>JSNY-JS0002-01</v>
      </c>
      <c r="C4355" s="11" t="str">
        <f>IFERROR(INDEX({"北京中裕世纪大酒店";"江苏利特尔绿色包装股份有限公司";"常州市金坛沃德丰电子科技有限公司"},MATCH(D4355,{"BJ_zhongyu";"JS_WX_liteer";"JS_CZ_wodefeng"},0)),"")</f>
        <v>常州市金坛沃德丰电子科技有限公司</v>
      </c>
      <c r="D4355" s="11" t="str">
        <f>[1]动作!$G4354</f>
        <v>JS_CZ_wodefeng</v>
      </c>
      <c r="E4355" s="11" t="str">
        <f>[1]动作!$D4354</f>
        <v>电表故障</v>
      </c>
      <c r="F4355" s="11" t="s">
        <v>45</v>
      </c>
      <c r="G4355" s="12">
        <f>[1]动作!$A4354+[1]动作!$B4354</f>
        <v>43211.022129629629</v>
      </c>
      <c r="H4355" s="12"/>
      <c r="I4355" s="11"/>
    </row>
    <row r="4356" spans="1:9" hidden="1" x14ac:dyDescent="0.3">
      <c r="A4356" s="24">
        <v>4354</v>
      </c>
      <c r="B4356" s="11" t="str">
        <f>IFERROR(INDEX({"JSNY-BJ0001-01";"JSNY-JS0022-01";"JSNY-JS0002-01"},MATCH(D4356,{"BJ_zhongyu";"JS_WX_liteer";"JS_CZ_wodefeng"},0)),"")</f>
        <v>JSNY-JS0002-01</v>
      </c>
      <c r="C4356" s="11" t="str">
        <f>IFERROR(INDEX({"北京中裕世纪大酒店";"江苏利特尔绿色包装股份有限公司";"常州市金坛沃德丰电子科技有限公司"},MATCH(D4356,{"BJ_zhongyu";"JS_WX_liteer";"JS_CZ_wodefeng"},0)),"")</f>
        <v>常州市金坛沃德丰电子科技有限公司</v>
      </c>
      <c r="D4356" s="11" t="str">
        <f>[1]动作!$G4355</f>
        <v>JS_CZ_wodefeng</v>
      </c>
      <c r="E4356" s="11" t="str">
        <f>[1]动作!$D4355</f>
        <v>电表故障</v>
      </c>
      <c r="F4356" s="11" t="s">
        <v>45</v>
      </c>
      <c r="G4356" s="12">
        <f>[1]动作!$A4355+[1]动作!$B4355</f>
        <v>43211.023692129631</v>
      </c>
      <c r="H4356" s="12"/>
      <c r="I4356" s="11"/>
    </row>
    <row r="4357" spans="1:9" hidden="1" x14ac:dyDescent="0.3">
      <c r="A4357" s="24">
        <v>4355</v>
      </c>
      <c r="B4357" s="11" t="str">
        <f>IFERROR(INDEX({"JSNY-BJ0001-01";"JSNY-JS0022-01";"JSNY-JS0002-01"},MATCH(D4357,{"BJ_zhongyu";"JS_WX_liteer";"JS_CZ_wodefeng"},0)),"")</f>
        <v>JSNY-JS0002-01</v>
      </c>
      <c r="C4357" s="11" t="str">
        <f>IFERROR(INDEX({"北京中裕世纪大酒店";"江苏利特尔绿色包装股份有限公司";"常州市金坛沃德丰电子科技有限公司"},MATCH(D4357,{"BJ_zhongyu";"JS_WX_liteer";"JS_CZ_wodefeng"},0)),"")</f>
        <v>常州市金坛沃德丰电子科技有限公司</v>
      </c>
      <c r="D4357" s="11" t="str">
        <f>[1]动作!$G4356</f>
        <v>JS_CZ_wodefeng</v>
      </c>
      <c r="E4357" s="11" t="str">
        <f>[1]动作!$D4356</f>
        <v>电表故障</v>
      </c>
      <c r="F4357" s="11" t="s">
        <v>45</v>
      </c>
      <c r="G4357" s="12">
        <f>[1]动作!$A4356+[1]动作!$B4356</f>
        <v>43211.025254629632</v>
      </c>
      <c r="H4357" s="12"/>
      <c r="I4357" s="11"/>
    </row>
    <row r="4358" spans="1:9" hidden="1" x14ac:dyDescent="0.3">
      <c r="A4358" s="24">
        <v>4356</v>
      </c>
      <c r="B4358" s="11" t="str">
        <f>IFERROR(INDEX({"JSNY-BJ0001-01";"JSNY-JS0022-01";"JSNY-JS0002-01"},MATCH(D4358,{"BJ_zhongyu";"JS_WX_liteer";"JS_CZ_wodefeng"},0)),"")</f>
        <v>JSNY-JS0002-01</v>
      </c>
      <c r="C4358" s="11" t="str">
        <f>IFERROR(INDEX({"北京中裕世纪大酒店";"江苏利特尔绿色包装股份有限公司";"常州市金坛沃德丰电子科技有限公司"},MATCH(D4358,{"BJ_zhongyu";"JS_WX_liteer";"JS_CZ_wodefeng"},0)),"")</f>
        <v>常州市金坛沃德丰电子科技有限公司</v>
      </c>
      <c r="D4358" s="11" t="str">
        <f>[1]动作!$G4357</f>
        <v>JS_CZ_wodefeng</v>
      </c>
      <c r="E4358" s="11" t="str">
        <f>[1]动作!$D4357</f>
        <v>电表故障</v>
      </c>
      <c r="F4358" s="11" t="s">
        <v>45</v>
      </c>
      <c r="G4358" s="12">
        <f>[1]动作!$A4357+[1]动作!$B4357</f>
        <v>43211.027453703704</v>
      </c>
      <c r="H4358" s="12"/>
      <c r="I4358" s="11"/>
    </row>
    <row r="4359" spans="1:9" hidden="1" x14ac:dyDescent="0.3">
      <c r="A4359" s="24">
        <v>4357</v>
      </c>
      <c r="B4359" s="11" t="str">
        <f>IFERROR(INDEX({"JSNY-BJ0001-01";"JSNY-JS0022-01";"JSNY-JS0002-01"},MATCH(D4359,{"BJ_zhongyu";"JS_WX_liteer";"JS_CZ_wodefeng"},0)),"")</f>
        <v>JSNY-JS0002-01</v>
      </c>
      <c r="C4359" s="11" t="str">
        <f>IFERROR(INDEX({"北京中裕世纪大酒店";"江苏利特尔绿色包装股份有限公司";"常州市金坛沃德丰电子科技有限公司"},MATCH(D4359,{"BJ_zhongyu";"JS_WX_liteer";"JS_CZ_wodefeng"},0)),"")</f>
        <v>常州市金坛沃德丰电子科技有限公司</v>
      </c>
      <c r="D4359" s="11" t="str">
        <f>[1]动作!$G4358</f>
        <v>JS_CZ_wodefeng</v>
      </c>
      <c r="E4359" s="11" t="str">
        <f>[1]动作!$D4358</f>
        <v>电表故障</v>
      </c>
      <c r="F4359" s="11" t="s">
        <v>45</v>
      </c>
      <c r="G4359" s="12">
        <f>[1]动作!$A4358+[1]动作!$B4358</f>
        <v>43211.028321759259</v>
      </c>
      <c r="H4359" s="12"/>
      <c r="I4359" s="11"/>
    </row>
    <row r="4360" spans="1:9" hidden="1" x14ac:dyDescent="0.3">
      <c r="A4360" s="24">
        <v>4358</v>
      </c>
      <c r="B4360" s="11" t="str">
        <f>IFERROR(INDEX({"JSNY-BJ0001-01";"JSNY-JS0022-01";"JSNY-JS0002-01"},MATCH(D4360,{"BJ_zhongyu";"JS_WX_liteer";"JS_CZ_wodefeng"},0)),"")</f>
        <v>JSNY-JS0002-01</v>
      </c>
      <c r="C4360" s="11" t="str">
        <f>IFERROR(INDEX({"北京中裕世纪大酒店";"江苏利特尔绿色包装股份有限公司";"常州市金坛沃德丰电子科技有限公司"},MATCH(D4360,{"BJ_zhongyu";"JS_WX_liteer";"JS_CZ_wodefeng"},0)),"")</f>
        <v>常州市金坛沃德丰电子科技有限公司</v>
      </c>
      <c r="D4360" s="11" t="str">
        <f>[1]动作!$G4359</f>
        <v>JS_CZ_wodefeng</v>
      </c>
      <c r="E4360" s="11" t="str">
        <f>[1]动作!$D4359</f>
        <v>电表故障</v>
      </c>
      <c r="F4360" s="11" t="s">
        <v>45</v>
      </c>
      <c r="G4360" s="12">
        <f>[1]动作!$A4359+[1]动作!$B4359</f>
        <v>43211.028437499997</v>
      </c>
      <c r="H4360" s="12"/>
      <c r="I4360" s="11"/>
    </row>
    <row r="4361" spans="1:9" hidden="1" x14ac:dyDescent="0.3">
      <c r="A4361" s="24">
        <v>4359</v>
      </c>
      <c r="B4361" s="11" t="str">
        <f>IFERROR(INDEX({"JSNY-BJ0001-01";"JSNY-JS0022-01";"JSNY-JS0002-01"},MATCH(D4361,{"BJ_zhongyu";"JS_WX_liteer";"JS_CZ_wodefeng"},0)),"")</f>
        <v>JSNY-JS0002-01</v>
      </c>
      <c r="C4361" s="11" t="str">
        <f>IFERROR(INDEX({"北京中裕世纪大酒店";"江苏利特尔绿色包装股份有限公司";"常州市金坛沃德丰电子科技有限公司"},MATCH(D4361,{"BJ_zhongyu";"JS_WX_liteer";"JS_CZ_wodefeng"},0)),"")</f>
        <v>常州市金坛沃德丰电子科技有限公司</v>
      </c>
      <c r="D4361" s="11" t="str">
        <f>[1]动作!$G4360</f>
        <v>JS_CZ_wodefeng</v>
      </c>
      <c r="E4361" s="11" t="str">
        <f>[1]动作!$D4360</f>
        <v>电表故障</v>
      </c>
      <c r="F4361" s="11" t="s">
        <v>45</v>
      </c>
      <c r="G4361" s="12">
        <f>[1]动作!$A4360+[1]动作!$B4360</f>
        <v>43211.028668981482</v>
      </c>
      <c r="H4361" s="12"/>
      <c r="I4361" s="11"/>
    </row>
    <row r="4362" spans="1:9" hidden="1" x14ac:dyDescent="0.3">
      <c r="A4362" s="24">
        <v>4360</v>
      </c>
      <c r="B4362" s="11" t="str">
        <f>IFERROR(INDEX({"JSNY-BJ0001-01";"JSNY-JS0022-01";"JSNY-JS0002-01"},MATCH(D4362,{"BJ_zhongyu";"JS_WX_liteer";"JS_CZ_wodefeng"},0)),"")</f>
        <v>JSNY-JS0002-01</v>
      </c>
      <c r="C4362" s="11" t="str">
        <f>IFERROR(INDEX({"北京中裕世纪大酒店";"江苏利特尔绿色包装股份有限公司";"常州市金坛沃德丰电子科技有限公司"},MATCH(D4362,{"BJ_zhongyu";"JS_WX_liteer";"JS_CZ_wodefeng"},0)),"")</f>
        <v>常州市金坛沃德丰电子科技有限公司</v>
      </c>
      <c r="D4362" s="11" t="str">
        <f>[1]动作!$G4361</f>
        <v>JS_CZ_wodefeng</v>
      </c>
      <c r="E4362" s="11" t="str">
        <f>[1]动作!$D4361</f>
        <v>电表故障</v>
      </c>
      <c r="F4362" s="11" t="s">
        <v>45</v>
      </c>
      <c r="G4362" s="12">
        <f>[1]动作!$A4361+[1]动作!$B4361</f>
        <v>43211.028784722221</v>
      </c>
      <c r="H4362" s="12"/>
      <c r="I4362" s="11"/>
    </row>
    <row r="4363" spans="1:9" hidden="1" x14ac:dyDescent="0.3">
      <c r="A4363" s="24">
        <v>4361</v>
      </c>
      <c r="B4363" s="11" t="str">
        <f>IFERROR(INDEX({"JSNY-BJ0001-01";"JSNY-JS0022-01";"JSNY-JS0002-01"},MATCH(D4363,{"BJ_zhongyu";"JS_WX_liteer";"JS_CZ_wodefeng"},0)),"")</f>
        <v>JSNY-JS0002-01</v>
      </c>
      <c r="C4363" s="11" t="str">
        <f>IFERROR(INDEX({"北京中裕世纪大酒店";"江苏利特尔绿色包装股份有限公司";"常州市金坛沃德丰电子科技有限公司"},MATCH(D4363,{"BJ_zhongyu";"JS_WX_liteer";"JS_CZ_wodefeng"},0)),"")</f>
        <v>常州市金坛沃德丰电子科技有限公司</v>
      </c>
      <c r="D4363" s="11" t="str">
        <f>[1]动作!$G4362</f>
        <v>JS_CZ_wodefeng</v>
      </c>
      <c r="E4363" s="11" t="str">
        <f>[1]动作!$D4362</f>
        <v>电表故障</v>
      </c>
      <c r="F4363" s="11" t="s">
        <v>45</v>
      </c>
      <c r="G4363" s="12">
        <f>[1]动作!$A4362+[1]动作!$B4362</f>
        <v>43211.028900462959</v>
      </c>
      <c r="H4363" s="12"/>
      <c r="I4363" s="11"/>
    </row>
    <row r="4364" spans="1:9" hidden="1" x14ac:dyDescent="0.3">
      <c r="A4364" s="24">
        <v>4362</v>
      </c>
      <c r="B4364" s="11" t="str">
        <f>IFERROR(INDEX({"JSNY-BJ0001-01";"JSNY-JS0022-01";"JSNY-JS0002-01"},MATCH(D4364,{"BJ_zhongyu";"JS_WX_liteer";"JS_CZ_wodefeng"},0)),"")</f>
        <v>JSNY-JS0002-01</v>
      </c>
      <c r="C4364" s="11" t="str">
        <f>IFERROR(INDEX({"北京中裕世纪大酒店";"江苏利特尔绿色包装股份有限公司";"常州市金坛沃德丰电子科技有限公司"},MATCH(D4364,{"BJ_zhongyu";"JS_WX_liteer";"JS_CZ_wodefeng"},0)),"")</f>
        <v>常州市金坛沃德丰电子科技有限公司</v>
      </c>
      <c r="D4364" s="11" t="str">
        <f>[1]动作!$G4363</f>
        <v>JS_CZ_wodefeng</v>
      </c>
      <c r="E4364" s="11" t="str">
        <f>[1]动作!$D4363</f>
        <v>电表故障</v>
      </c>
      <c r="F4364" s="11" t="s">
        <v>45</v>
      </c>
      <c r="G4364" s="12">
        <f>[1]动作!$A4363+[1]动作!$B4363</f>
        <v>43211.029826388891</v>
      </c>
      <c r="H4364" s="12"/>
      <c r="I4364" s="11"/>
    </row>
    <row r="4365" spans="1:9" hidden="1" x14ac:dyDescent="0.3">
      <c r="A4365" s="24">
        <v>4363</v>
      </c>
      <c r="B4365" s="11" t="str">
        <f>IFERROR(INDEX({"JSNY-BJ0001-01";"JSNY-JS0022-01";"JSNY-JS0002-01"},MATCH(D4365,{"BJ_zhongyu";"JS_WX_liteer";"JS_CZ_wodefeng"},0)),"")</f>
        <v>JSNY-JS0002-01</v>
      </c>
      <c r="C4365" s="11" t="str">
        <f>IFERROR(INDEX({"北京中裕世纪大酒店";"江苏利特尔绿色包装股份有限公司";"常州市金坛沃德丰电子科技有限公司"},MATCH(D4365,{"BJ_zhongyu";"JS_WX_liteer";"JS_CZ_wodefeng"},0)),"")</f>
        <v>常州市金坛沃德丰电子科技有限公司</v>
      </c>
      <c r="D4365" s="11" t="str">
        <f>[1]动作!$G4364</f>
        <v>JS_CZ_wodefeng</v>
      </c>
      <c r="E4365" s="11" t="str">
        <f>[1]动作!$D4364</f>
        <v>电表故障</v>
      </c>
      <c r="F4365" s="11" t="s">
        <v>45</v>
      </c>
      <c r="G4365" s="12">
        <f>[1]动作!$A4364+[1]动作!$B4364</f>
        <v>43211.029942129629</v>
      </c>
      <c r="H4365" s="12"/>
      <c r="I4365" s="11"/>
    </row>
    <row r="4366" spans="1:9" hidden="1" x14ac:dyDescent="0.3">
      <c r="A4366" s="24">
        <v>4364</v>
      </c>
      <c r="B4366" s="11" t="str">
        <f>IFERROR(INDEX({"JSNY-BJ0001-01";"JSNY-JS0022-01";"JSNY-JS0002-01"},MATCH(D4366,{"BJ_zhongyu";"JS_WX_liteer";"JS_CZ_wodefeng"},0)),"")</f>
        <v>JSNY-JS0002-01</v>
      </c>
      <c r="C4366" s="11" t="str">
        <f>IFERROR(INDEX({"北京中裕世纪大酒店";"江苏利特尔绿色包装股份有限公司";"常州市金坛沃德丰电子科技有限公司"},MATCH(D4366,{"BJ_zhongyu";"JS_WX_liteer";"JS_CZ_wodefeng"},0)),"")</f>
        <v>常州市金坛沃德丰电子科技有限公司</v>
      </c>
      <c r="D4366" s="11" t="str">
        <f>[1]动作!$G4365</f>
        <v>JS_CZ_wodefeng</v>
      </c>
      <c r="E4366" s="11" t="str">
        <f>[1]动作!$D4365</f>
        <v>电表故障</v>
      </c>
      <c r="F4366" s="11" t="s">
        <v>45</v>
      </c>
      <c r="G4366" s="12">
        <f>[1]动作!$A4365+[1]动作!$B4365</f>
        <v>43211.031446759262</v>
      </c>
      <c r="H4366" s="12"/>
      <c r="I4366" s="11"/>
    </row>
    <row r="4367" spans="1:9" hidden="1" x14ac:dyDescent="0.3">
      <c r="A4367" s="24">
        <v>4365</v>
      </c>
      <c r="B4367" s="11" t="str">
        <f>IFERROR(INDEX({"JSNY-BJ0001-01";"JSNY-JS0022-01";"JSNY-JS0002-01"},MATCH(D4367,{"BJ_zhongyu";"JS_WX_liteer";"JS_CZ_wodefeng"},0)),"")</f>
        <v>JSNY-JS0002-01</v>
      </c>
      <c r="C4367" s="11" t="str">
        <f>IFERROR(INDEX({"北京中裕世纪大酒店";"江苏利特尔绿色包装股份有限公司";"常州市金坛沃德丰电子科技有限公司"},MATCH(D4367,{"BJ_zhongyu";"JS_WX_liteer";"JS_CZ_wodefeng"},0)),"")</f>
        <v>常州市金坛沃德丰电子科技有限公司</v>
      </c>
      <c r="D4367" s="11" t="str">
        <f>[1]动作!$G4366</f>
        <v>JS_CZ_wodefeng</v>
      </c>
      <c r="E4367" s="11" t="str">
        <f>[1]动作!$D4366</f>
        <v>电表故障</v>
      </c>
      <c r="F4367" s="11" t="s">
        <v>45</v>
      </c>
      <c r="G4367" s="12">
        <f>[1]动作!$A4366+[1]动作!$B4366</f>
        <v>43211.035393518519</v>
      </c>
      <c r="H4367" s="12"/>
      <c r="I4367" s="11"/>
    </row>
    <row r="4368" spans="1:9" hidden="1" x14ac:dyDescent="0.3">
      <c r="A4368" s="24">
        <v>4366</v>
      </c>
      <c r="B4368" s="11" t="str">
        <f>IFERROR(INDEX({"JSNY-BJ0001-01";"JSNY-JS0022-01";"JSNY-JS0002-01"},MATCH(D4368,{"BJ_zhongyu";"JS_WX_liteer";"JS_CZ_wodefeng"},0)),"")</f>
        <v>JSNY-JS0002-01</v>
      </c>
      <c r="C4368" s="11" t="str">
        <f>IFERROR(INDEX({"北京中裕世纪大酒店";"江苏利特尔绿色包装股份有限公司";"常州市金坛沃德丰电子科技有限公司"},MATCH(D4368,{"BJ_zhongyu";"JS_WX_liteer";"JS_CZ_wodefeng"},0)),"")</f>
        <v>常州市金坛沃德丰电子科技有限公司</v>
      </c>
      <c r="D4368" s="11" t="str">
        <f>[1]动作!$G4367</f>
        <v>JS_CZ_wodefeng</v>
      </c>
      <c r="E4368" s="11" t="str">
        <f>[1]动作!$D4367</f>
        <v>电表故障</v>
      </c>
      <c r="F4368" s="11" t="s">
        <v>45</v>
      </c>
      <c r="G4368" s="12">
        <f>[1]动作!$A4367+[1]动作!$B4367</f>
        <v>43211.035509259258</v>
      </c>
      <c r="H4368" s="12"/>
      <c r="I4368" s="11"/>
    </row>
    <row r="4369" spans="1:9" hidden="1" x14ac:dyDescent="0.3">
      <c r="A4369" s="24">
        <v>4367</v>
      </c>
      <c r="B4369" s="11" t="str">
        <f>IFERROR(INDEX({"JSNY-BJ0001-01";"JSNY-JS0022-01";"JSNY-JS0002-01"},MATCH(D4369,{"BJ_zhongyu";"JS_WX_liteer";"JS_CZ_wodefeng"},0)),"")</f>
        <v>JSNY-JS0002-01</v>
      </c>
      <c r="C4369" s="11" t="str">
        <f>IFERROR(INDEX({"北京中裕世纪大酒店";"江苏利特尔绿色包装股份有限公司";"常州市金坛沃德丰电子科技有限公司"},MATCH(D4369,{"BJ_zhongyu";"JS_WX_liteer";"JS_CZ_wodefeng"},0)),"")</f>
        <v>常州市金坛沃德丰电子科技有限公司</v>
      </c>
      <c r="D4369" s="11" t="str">
        <f>[1]动作!$G4368</f>
        <v>JS_CZ_wodefeng</v>
      </c>
      <c r="E4369" s="11" t="str">
        <f>[1]动作!$D4368</f>
        <v>电表故障</v>
      </c>
      <c r="F4369" s="11" t="s">
        <v>45</v>
      </c>
      <c r="G4369" s="12">
        <f>[1]动作!$A4368+[1]动作!$B4368</f>
        <v>43211.036956018521</v>
      </c>
      <c r="H4369" s="12"/>
      <c r="I4369" s="11"/>
    </row>
    <row r="4370" spans="1:9" hidden="1" x14ac:dyDescent="0.3">
      <c r="A4370" s="24">
        <v>4368</v>
      </c>
      <c r="B4370" s="11" t="str">
        <f>IFERROR(INDEX({"JSNY-BJ0001-01";"JSNY-JS0022-01";"JSNY-JS0002-01"},MATCH(D4370,{"BJ_zhongyu";"JS_WX_liteer";"JS_CZ_wodefeng"},0)),"")</f>
        <v>JSNY-JS0002-01</v>
      </c>
      <c r="C4370" s="11" t="str">
        <f>IFERROR(INDEX({"北京中裕世纪大酒店";"江苏利特尔绿色包装股份有限公司";"常州市金坛沃德丰电子科技有限公司"},MATCH(D4370,{"BJ_zhongyu";"JS_WX_liteer";"JS_CZ_wodefeng"},0)),"")</f>
        <v>常州市金坛沃德丰电子科技有限公司</v>
      </c>
      <c r="D4370" s="11" t="str">
        <f>[1]动作!$G4369</f>
        <v>JS_CZ_wodefeng</v>
      </c>
      <c r="E4370" s="11" t="str">
        <f>[1]动作!$D4369</f>
        <v>电表故障</v>
      </c>
      <c r="F4370" s="11" t="s">
        <v>45</v>
      </c>
      <c r="G4370" s="12">
        <f>[1]动作!$A4369+[1]动作!$B4369</f>
        <v>43211.037766203706</v>
      </c>
      <c r="H4370" s="12"/>
      <c r="I4370" s="11"/>
    </row>
    <row r="4371" spans="1:9" hidden="1" x14ac:dyDescent="0.3">
      <c r="A4371" s="24">
        <v>4369</v>
      </c>
      <c r="B4371" s="11" t="str">
        <f>IFERROR(INDEX({"JSNY-BJ0001-01";"JSNY-JS0022-01";"JSNY-JS0002-01"},MATCH(D4371,{"BJ_zhongyu";"JS_WX_liteer";"JS_CZ_wodefeng"},0)),"")</f>
        <v>JSNY-JS0002-01</v>
      </c>
      <c r="C4371" s="11" t="str">
        <f>IFERROR(INDEX({"北京中裕世纪大酒店";"江苏利特尔绿色包装股份有限公司";"常州市金坛沃德丰电子科技有限公司"},MATCH(D4371,{"BJ_zhongyu";"JS_WX_liteer";"JS_CZ_wodefeng"},0)),"")</f>
        <v>常州市金坛沃德丰电子科技有限公司</v>
      </c>
      <c r="D4371" s="11" t="str">
        <f>[1]动作!$G4370</f>
        <v>JS_CZ_wodefeng</v>
      </c>
      <c r="E4371" s="11" t="str">
        <f>[1]动作!$D4370</f>
        <v>电表故障</v>
      </c>
      <c r="F4371" s="11" t="s">
        <v>45</v>
      </c>
      <c r="G4371" s="12">
        <f>[1]动作!$A4370+[1]动作!$B4370</f>
        <v>43211.040601851855</v>
      </c>
      <c r="H4371" s="12"/>
      <c r="I4371" s="11"/>
    </row>
    <row r="4372" spans="1:9" hidden="1" x14ac:dyDescent="0.3">
      <c r="A4372" s="24">
        <v>4370</v>
      </c>
      <c r="B4372" s="11" t="str">
        <f>IFERROR(INDEX({"JSNY-BJ0001-01";"JSNY-JS0022-01";"JSNY-JS0002-01"},MATCH(D4372,{"BJ_zhongyu";"JS_WX_liteer";"JS_CZ_wodefeng"},0)),"")</f>
        <v>JSNY-JS0002-01</v>
      </c>
      <c r="C4372" s="11" t="str">
        <f>IFERROR(INDEX({"北京中裕世纪大酒店";"江苏利特尔绿色包装股份有限公司";"常州市金坛沃德丰电子科技有限公司"},MATCH(D4372,{"BJ_zhongyu";"JS_WX_liteer";"JS_CZ_wodefeng"},0)),"")</f>
        <v>常州市金坛沃德丰电子科技有限公司</v>
      </c>
      <c r="D4372" s="11" t="str">
        <f>[1]动作!$G4371</f>
        <v>JS_CZ_wodefeng</v>
      </c>
      <c r="E4372" s="11" t="str">
        <f>[1]动作!$D4371</f>
        <v>电表故障</v>
      </c>
      <c r="F4372" s="11" t="s">
        <v>45</v>
      </c>
      <c r="G4372" s="12">
        <f>[1]动作!$A4371+[1]动作!$B4371</f>
        <v>43211.040717592594</v>
      </c>
      <c r="H4372" s="12"/>
      <c r="I4372" s="11"/>
    </row>
    <row r="4373" spans="1:9" hidden="1" x14ac:dyDescent="0.3">
      <c r="A4373" s="24">
        <v>4371</v>
      </c>
      <c r="B4373" s="11" t="str">
        <f>IFERROR(INDEX({"JSNY-BJ0001-01";"JSNY-JS0022-01";"JSNY-JS0002-01"},MATCH(D4373,{"BJ_zhongyu";"JS_WX_liteer";"JS_CZ_wodefeng"},0)),"")</f>
        <v>JSNY-JS0002-01</v>
      </c>
      <c r="C4373" s="11" t="str">
        <f>IFERROR(INDEX({"北京中裕世纪大酒店";"江苏利特尔绿色包装股份有限公司";"常州市金坛沃德丰电子科技有限公司"},MATCH(D4373,{"BJ_zhongyu";"JS_WX_liteer";"JS_CZ_wodefeng"},0)),"")</f>
        <v>常州市金坛沃德丰电子科技有限公司</v>
      </c>
      <c r="D4373" s="11" t="str">
        <f>[1]动作!$G4372</f>
        <v>JS_CZ_wodefeng</v>
      </c>
      <c r="E4373" s="11" t="str">
        <f>[1]动作!$D4372</f>
        <v>电表故障</v>
      </c>
      <c r="F4373" s="11" t="s">
        <v>45</v>
      </c>
      <c r="G4373" s="12">
        <f>[1]动作!$A4372+[1]动作!$B4372</f>
        <v>43211.041990740741</v>
      </c>
      <c r="H4373" s="12"/>
      <c r="I4373" s="11"/>
    </row>
    <row r="4374" spans="1:9" hidden="1" x14ac:dyDescent="0.3">
      <c r="A4374" s="24">
        <v>4372</v>
      </c>
      <c r="B4374" s="11" t="str">
        <f>IFERROR(INDEX({"JSNY-BJ0001-01";"JSNY-JS0022-01";"JSNY-JS0002-01"},MATCH(D4374,{"BJ_zhongyu";"JS_WX_liteer";"JS_CZ_wodefeng"},0)),"")</f>
        <v>JSNY-JS0002-01</v>
      </c>
      <c r="C4374" s="11" t="str">
        <f>IFERROR(INDEX({"北京中裕世纪大酒店";"江苏利特尔绿色包装股份有限公司";"常州市金坛沃德丰电子科技有限公司"},MATCH(D4374,{"BJ_zhongyu";"JS_WX_liteer";"JS_CZ_wodefeng"},0)),"")</f>
        <v>常州市金坛沃德丰电子科技有限公司</v>
      </c>
      <c r="D4374" s="11" t="str">
        <f>[1]动作!$G4373</f>
        <v>JS_CZ_wodefeng</v>
      </c>
      <c r="E4374" s="11" t="str">
        <f>[1]动作!$D4373</f>
        <v>电表故障</v>
      </c>
      <c r="F4374" s="11" t="s">
        <v>45</v>
      </c>
      <c r="G4374" s="12">
        <f>[1]动作!$A4373+[1]动作!$B4373</f>
        <v>43211.044363425928</v>
      </c>
      <c r="H4374" s="12"/>
      <c r="I4374" s="11"/>
    </row>
    <row r="4375" spans="1:9" hidden="1" x14ac:dyDescent="0.3">
      <c r="A4375" s="24">
        <v>4373</v>
      </c>
      <c r="B4375" s="11" t="str">
        <f>IFERROR(INDEX({"JSNY-BJ0001-01";"JSNY-JS0022-01";"JSNY-JS0002-01"},MATCH(D4375,{"BJ_zhongyu";"JS_WX_liteer";"JS_CZ_wodefeng"},0)),"")</f>
        <v>JSNY-JS0002-01</v>
      </c>
      <c r="C4375" s="11" t="str">
        <f>IFERROR(INDEX({"北京中裕世纪大酒店";"江苏利特尔绿色包装股份有限公司";"常州市金坛沃德丰电子科技有限公司"},MATCH(D4375,{"BJ_zhongyu";"JS_WX_liteer";"JS_CZ_wodefeng"},0)),"")</f>
        <v>常州市金坛沃德丰电子科技有限公司</v>
      </c>
      <c r="D4375" s="11" t="str">
        <f>[1]动作!$G4374</f>
        <v>JS_CZ_wodefeng</v>
      </c>
      <c r="E4375" s="11" t="str">
        <f>[1]动作!$D4374</f>
        <v>电表故障</v>
      </c>
      <c r="F4375" s="11" t="s">
        <v>45</v>
      </c>
      <c r="G4375" s="12">
        <f>[1]动作!$A4374+[1]动作!$B4374</f>
        <v>43211.045937499999</v>
      </c>
      <c r="H4375" s="12"/>
      <c r="I4375" s="11"/>
    </row>
    <row r="4376" spans="1:9" hidden="1" x14ac:dyDescent="0.3">
      <c r="A4376" s="24">
        <v>4374</v>
      </c>
      <c r="B4376" s="11" t="str">
        <f>IFERROR(INDEX({"JSNY-BJ0001-01";"JSNY-JS0022-01";"JSNY-JS0002-01"},MATCH(D4376,{"BJ_zhongyu";"JS_WX_liteer";"JS_CZ_wodefeng"},0)),"")</f>
        <v>JSNY-JS0002-01</v>
      </c>
      <c r="C4376" s="11" t="str">
        <f>IFERROR(INDEX({"北京中裕世纪大酒店";"江苏利特尔绿色包装股份有限公司";"常州市金坛沃德丰电子科技有限公司"},MATCH(D4376,{"BJ_zhongyu";"JS_WX_liteer";"JS_CZ_wodefeng"},0)),"")</f>
        <v>常州市金坛沃德丰电子科技有限公司</v>
      </c>
      <c r="D4376" s="11" t="str">
        <f>[1]动作!$G4375</f>
        <v>JS_CZ_wodefeng</v>
      </c>
      <c r="E4376" s="11" t="str">
        <f>[1]动作!$D4375</f>
        <v>电表故障</v>
      </c>
      <c r="F4376" s="11" t="s">
        <v>45</v>
      </c>
      <c r="G4376" s="12">
        <f>[1]动作!$A4375+[1]动作!$B4375</f>
        <v>43211.047500000001</v>
      </c>
      <c r="H4376" s="12"/>
      <c r="I4376" s="11"/>
    </row>
    <row r="4377" spans="1:9" hidden="1" x14ac:dyDescent="0.3">
      <c r="A4377" s="24">
        <v>4375</v>
      </c>
      <c r="B4377" s="11" t="str">
        <f>IFERROR(INDEX({"JSNY-BJ0001-01";"JSNY-JS0022-01";"JSNY-JS0002-01"},MATCH(D4377,{"BJ_zhongyu";"JS_WX_liteer";"JS_CZ_wodefeng"},0)),"")</f>
        <v>JSNY-JS0002-01</v>
      </c>
      <c r="C4377" s="11" t="str">
        <f>IFERROR(INDEX({"北京中裕世纪大酒店";"江苏利特尔绿色包装股份有限公司";"常州市金坛沃德丰电子科技有限公司"},MATCH(D4377,{"BJ_zhongyu";"JS_WX_liteer";"JS_CZ_wodefeng"},0)),"")</f>
        <v>常州市金坛沃德丰电子科技有限公司</v>
      </c>
      <c r="D4377" s="11" t="str">
        <f>[1]动作!$G4376</f>
        <v>JS_CZ_wodefeng</v>
      </c>
      <c r="E4377" s="11" t="str">
        <f>[1]动作!$D4376</f>
        <v>电表故障</v>
      </c>
      <c r="F4377" s="11" t="s">
        <v>45</v>
      </c>
      <c r="G4377" s="12">
        <f>[1]动作!$A4376+[1]动作!$B4376</f>
        <v>43211.050856481481</v>
      </c>
      <c r="H4377" s="12"/>
      <c r="I4377" s="11"/>
    </row>
    <row r="4378" spans="1:9" hidden="1" x14ac:dyDescent="0.3">
      <c r="A4378" s="24">
        <v>4376</v>
      </c>
      <c r="B4378" s="11" t="str">
        <f>IFERROR(INDEX({"JSNY-BJ0001-01";"JSNY-JS0022-01";"JSNY-JS0002-01"},MATCH(D4378,{"BJ_zhongyu";"JS_WX_liteer";"JS_CZ_wodefeng"},0)),"")</f>
        <v>JSNY-JS0002-01</v>
      </c>
      <c r="C4378" s="11" t="str">
        <f>IFERROR(INDEX({"北京中裕世纪大酒店";"江苏利特尔绿色包装股份有限公司";"常州市金坛沃德丰电子科技有限公司"},MATCH(D4378,{"BJ_zhongyu";"JS_WX_liteer";"JS_CZ_wodefeng"},0)),"")</f>
        <v>常州市金坛沃德丰电子科技有限公司</v>
      </c>
      <c r="D4378" s="11" t="str">
        <f>[1]动作!$G4377</f>
        <v>JS_CZ_wodefeng</v>
      </c>
      <c r="E4378" s="11" t="str">
        <f>[1]动作!$D4377</f>
        <v>电表故障</v>
      </c>
      <c r="F4378" s="11" t="s">
        <v>45</v>
      </c>
      <c r="G4378" s="12">
        <f>[1]动作!$A4377+[1]动作!$B4377</f>
        <v>43211.052071759259</v>
      </c>
      <c r="H4378" s="12"/>
      <c r="I4378" s="11"/>
    </row>
    <row r="4379" spans="1:9" hidden="1" x14ac:dyDescent="0.3">
      <c r="A4379" s="24">
        <v>4377</v>
      </c>
      <c r="B4379" s="11" t="str">
        <f>IFERROR(INDEX({"JSNY-BJ0001-01";"JSNY-JS0022-01";"JSNY-JS0002-01"},MATCH(D4379,{"BJ_zhongyu";"JS_WX_liteer";"JS_CZ_wodefeng"},0)),"")</f>
        <v>JSNY-JS0002-01</v>
      </c>
      <c r="C4379" s="11" t="str">
        <f>IFERROR(INDEX({"北京中裕世纪大酒店";"江苏利特尔绿色包装股份有限公司";"常州市金坛沃德丰电子科技有限公司"},MATCH(D4379,{"BJ_zhongyu";"JS_WX_liteer";"JS_CZ_wodefeng"},0)),"")</f>
        <v>常州市金坛沃德丰电子科技有限公司</v>
      </c>
      <c r="D4379" s="11" t="str">
        <f>[1]动作!$G4378</f>
        <v>JS_CZ_wodefeng</v>
      </c>
      <c r="E4379" s="11" t="str">
        <f>[1]动作!$D4378</f>
        <v>电表故障</v>
      </c>
      <c r="F4379" s="11" t="s">
        <v>45</v>
      </c>
      <c r="G4379" s="12">
        <f>[1]动作!$A4378+[1]动作!$B4378</f>
        <v>43211.053518518522</v>
      </c>
      <c r="H4379" s="12"/>
      <c r="I4379" s="11"/>
    </row>
    <row r="4380" spans="1:9" hidden="1" x14ac:dyDescent="0.3">
      <c r="A4380" s="24">
        <v>4378</v>
      </c>
      <c r="B4380" s="11" t="str">
        <f>IFERROR(INDEX({"JSNY-BJ0001-01";"JSNY-JS0022-01";"JSNY-JS0002-01"},MATCH(D4380,{"BJ_zhongyu";"JS_WX_liteer";"JS_CZ_wodefeng"},0)),"")</f>
        <v>JSNY-JS0002-01</v>
      </c>
      <c r="C4380" s="11" t="str">
        <f>IFERROR(INDEX({"北京中裕世纪大酒店";"江苏利特尔绿色包装股份有限公司";"常州市金坛沃德丰电子科技有限公司"},MATCH(D4380,{"BJ_zhongyu";"JS_WX_liteer";"JS_CZ_wodefeng"},0)),"")</f>
        <v>常州市金坛沃德丰电子科技有限公司</v>
      </c>
      <c r="D4380" s="11" t="str">
        <f>[1]动作!$G4379</f>
        <v>JS_CZ_wodefeng</v>
      </c>
      <c r="E4380" s="11" t="str">
        <f>[1]动作!$D4379</f>
        <v>电表故障</v>
      </c>
      <c r="F4380" s="11" t="s">
        <v>45</v>
      </c>
      <c r="G4380" s="12">
        <f>[1]动作!$A4379+[1]动作!$B4379</f>
        <v>43211.056018518517</v>
      </c>
      <c r="H4380" s="12"/>
      <c r="I4380" s="11"/>
    </row>
    <row r="4381" spans="1:9" hidden="1" x14ac:dyDescent="0.3">
      <c r="A4381" s="24">
        <v>4379</v>
      </c>
      <c r="B4381" s="11" t="str">
        <f>IFERROR(INDEX({"JSNY-BJ0001-01";"JSNY-JS0022-01";"JSNY-JS0002-01"},MATCH(D4381,{"BJ_zhongyu";"JS_WX_liteer";"JS_CZ_wodefeng"},0)),"")</f>
        <v>JSNY-JS0002-01</v>
      </c>
      <c r="C4381" s="11" t="str">
        <f>IFERROR(INDEX({"北京中裕世纪大酒店";"江苏利特尔绿色包装股份有限公司";"常州市金坛沃德丰电子科技有限公司"},MATCH(D4381,{"BJ_zhongyu";"JS_WX_liteer";"JS_CZ_wodefeng"},0)),"")</f>
        <v>常州市金坛沃德丰电子科技有限公司</v>
      </c>
      <c r="D4381" s="11" t="str">
        <f>[1]动作!$G4380</f>
        <v>JS_CZ_wodefeng</v>
      </c>
      <c r="E4381" s="11" t="str">
        <f>[1]动作!$D4380</f>
        <v>电表故障</v>
      </c>
      <c r="F4381" s="11" t="s">
        <v>45</v>
      </c>
      <c r="G4381" s="12">
        <f>[1]动作!$A4380+[1]动作!$B4380</f>
        <v>43211.057581018518</v>
      </c>
      <c r="H4381" s="12"/>
      <c r="I4381" s="11"/>
    </row>
    <row r="4382" spans="1:9" hidden="1" x14ac:dyDescent="0.3">
      <c r="A4382" s="24">
        <v>4380</v>
      </c>
      <c r="B4382" s="11" t="str">
        <f>IFERROR(INDEX({"JSNY-BJ0001-01";"JSNY-JS0022-01";"JSNY-JS0002-01"},MATCH(D4382,{"BJ_zhongyu";"JS_WX_liteer";"JS_CZ_wodefeng"},0)),"")</f>
        <v>JSNY-JS0002-01</v>
      </c>
      <c r="C4382" s="11" t="str">
        <f>IFERROR(INDEX({"北京中裕世纪大酒店";"江苏利特尔绿色包装股份有限公司";"常州市金坛沃德丰电子科技有限公司"},MATCH(D4382,{"BJ_zhongyu";"JS_WX_liteer";"JS_CZ_wodefeng"},0)),"")</f>
        <v>常州市金坛沃德丰电子科技有限公司</v>
      </c>
      <c r="D4382" s="11" t="str">
        <f>[1]动作!$G4381</f>
        <v>JS_CZ_wodefeng</v>
      </c>
      <c r="E4382" s="11" t="str">
        <f>[1]动作!$D4381</f>
        <v>电表故障</v>
      </c>
      <c r="F4382" s="11" t="s">
        <v>45</v>
      </c>
      <c r="G4382" s="12">
        <f>[1]动作!$A4381+[1]动作!$B4381</f>
        <v>43211.059953703705</v>
      </c>
      <c r="H4382" s="12"/>
      <c r="I4382" s="11"/>
    </row>
    <row r="4383" spans="1:9" hidden="1" x14ac:dyDescent="0.3">
      <c r="A4383" s="24">
        <v>4381</v>
      </c>
      <c r="B4383" s="11" t="str">
        <f>IFERROR(INDEX({"JSNY-BJ0001-01";"JSNY-JS0022-01";"JSNY-JS0002-01"},MATCH(D4383,{"BJ_zhongyu";"JS_WX_liteer";"JS_CZ_wodefeng"},0)),"")</f>
        <v>JSNY-JS0002-01</v>
      </c>
      <c r="C4383" s="11" t="str">
        <f>IFERROR(INDEX({"北京中裕世纪大酒店";"江苏利特尔绿色包装股份有限公司";"常州市金坛沃德丰电子科技有限公司"},MATCH(D4383,{"BJ_zhongyu";"JS_WX_liteer";"JS_CZ_wodefeng"},0)),"")</f>
        <v>常州市金坛沃德丰电子科技有限公司</v>
      </c>
      <c r="D4383" s="11" t="str">
        <f>[1]动作!$G4382</f>
        <v>JS_CZ_wodefeng</v>
      </c>
      <c r="E4383" s="11" t="str">
        <f>[1]动作!$D4382</f>
        <v>电表故障</v>
      </c>
      <c r="F4383" s="11" t="s">
        <v>45</v>
      </c>
      <c r="G4383" s="12">
        <f>[1]动作!$A4382+[1]动作!$B4382</f>
        <v>43211.061226851853</v>
      </c>
      <c r="H4383" s="12"/>
      <c r="I4383" s="11"/>
    </row>
    <row r="4384" spans="1:9" hidden="1" x14ac:dyDescent="0.3">
      <c r="A4384" s="24">
        <v>4382</v>
      </c>
      <c r="B4384" s="11" t="str">
        <f>IFERROR(INDEX({"JSNY-BJ0001-01";"JSNY-JS0022-01";"JSNY-JS0002-01"},MATCH(D4384,{"BJ_zhongyu";"JS_WX_liteer";"JS_CZ_wodefeng"},0)),"")</f>
        <v>JSNY-JS0002-01</v>
      </c>
      <c r="C4384" s="11" t="str">
        <f>IFERROR(INDEX({"北京中裕世纪大酒店";"江苏利特尔绿色包装股份有限公司";"常州市金坛沃德丰电子科技有限公司"},MATCH(D4384,{"BJ_zhongyu";"JS_WX_liteer";"JS_CZ_wodefeng"},0)),"")</f>
        <v>常州市金坛沃德丰电子科技有限公司</v>
      </c>
      <c r="D4384" s="11" t="str">
        <f>[1]动作!$G4383</f>
        <v>JS_CZ_wodefeng</v>
      </c>
      <c r="E4384" s="11" t="str">
        <f>[1]动作!$D4383</f>
        <v>电表故障</v>
      </c>
      <c r="F4384" s="11" t="s">
        <v>45</v>
      </c>
      <c r="G4384" s="12">
        <f>[1]动作!$A4383+[1]动作!$B4383</f>
        <v>43211.062789351854</v>
      </c>
      <c r="H4384" s="12"/>
      <c r="I4384" s="11"/>
    </row>
    <row r="4385" spans="1:9" hidden="1" x14ac:dyDescent="0.3">
      <c r="A4385" s="24">
        <v>4383</v>
      </c>
      <c r="B4385" s="11" t="str">
        <f>IFERROR(INDEX({"JSNY-BJ0001-01";"JSNY-JS0022-01";"JSNY-JS0002-01"},MATCH(D4385,{"BJ_zhongyu";"JS_WX_liteer";"JS_CZ_wodefeng"},0)),"")</f>
        <v>JSNY-JS0002-01</v>
      </c>
      <c r="C4385" s="11" t="str">
        <f>IFERROR(INDEX({"北京中裕世纪大酒店";"江苏利特尔绿色包装股份有限公司";"常州市金坛沃德丰电子科技有限公司"},MATCH(D4385,{"BJ_zhongyu";"JS_WX_liteer";"JS_CZ_wodefeng"},0)),"")</f>
        <v>常州市金坛沃德丰电子科技有限公司</v>
      </c>
      <c r="D4385" s="11" t="str">
        <f>[1]动作!$G4384</f>
        <v>JS_CZ_wodefeng</v>
      </c>
      <c r="E4385" s="11" t="str">
        <f>[1]动作!$D4384</f>
        <v>电表故障</v>
      </c>
      <c r="F4385" s="11" t="s">
        <v>45</v>
      </c>
      <c r="G4385" s="12">
        <f>[1]动作!$A4384+[1]动作!$B4384</f>
        <v>43211.066145833334</v>
      </c>
      <c r="H4385" s="12"/>
      <c r="I4385" s="11"/>
    </row>
    <row r="4386" spans="1:9" hidden="1" x14ac:dyDescent="0.3">
      <c r="A4386" s="24">
        <v>4384</v>
      </c>
      <c r="B4386" s="11" t="str">
        <f>IFERROR(INDEX({"JSNY-BJ0001-01";"JSNY-JS0022-01";"JSNY-JS0002-01"},MATCH(D4386,{"BJ_zhongyu";"JS_WX_liteer";"JS_CZ_wodefeng"},0)),"")</f>
        <v>JSNY-JS0002-01</v>
      </c>
      <c r="C4386" s="11" t="str">
        <f>IFERROR(INDEX({"北京中裕世纪大酒店";"江苏利特尔绿色包装股份有限公司";"常州市金坛沃德丰电子科技有限公司"},MATCH(D4386,{"BJ_zhongyu";"JS_WX_liteer";"JS_CZ_wodefeng"},0)),"")</f>
        <v>常州市金坛沃德丰电子科技有限公司</v>
      </c>
      <c r="D4386" s="11" t="str">
        <f>[1]动作!$G4385</f>
        <v>JS_CZ_wodefeng</v>
      </c>
      <c r="E4386" s="11" t="str">
        <f>[1]动作!$D4385</f>
        <v>电表故障</v>
      </c>
      <c r="F4386" s="11" t="s">
        <v>45</v>
      </c>
      <c r="G4386" s="12">
        <f>[1]动作!$A4385+[1]动作!$B4385</f>
        <v>43211.066261574073</v>
      </c>
      <c r="H4386" s="12"/>
      <c r="I4386" s="11"/>
    </row>
    <row r="4387" spans="1:9" hidden="1" x14ac:dyDescent="0.3">
      <c r="A4387" s="24">
        <v>4385</v>
      </c>
      <c r="B4387" s="11" t="str">
        <f>IFERROR(INDEX({"JSNY-BJ0001-01";"JSNY-JS0022-01";"JSNY-JS0002-01"},MATCH(D4387,{"BJ_zhongyu";"JS_WX_liteer";"JS_CZ_wodefeng"},0)),"")</f>
        <v>JSNY-JS0002-01</v>
      </c>
      <c r="C4387" s="11" t="str">
        <f>IFERROR(INDEX({"北京中裕世纪大酒店";"江苏利特尔绿色包装股份有限公司";"常州市金坛沃德丰电子科技有限公司"},MATCH(D4387,{"BJ_zhongyu";"JS_WX_liteer";"JS_CZ_wodefeng"},0)),"")</f>
        <v>常州市金坛沃德丰电子科技有限公司</v>
      </c>
      <c r="D4387" s="11" t="str">
        <f>[1]动作!$G4386</f>
        <v>JS_CZ_wodefeng</v>
      </c>
      <c r="E4387" s="11" t="str">
        <f>[1]动作!$D4386</f>
        <v>电表故障</v>
      </c>
      <c r="F4387" s="11" t="s">
        <v>45</v>
      </c>
      <c r="G4387" s="12">
        <f>[1]动作!$A4386+[1]动作!$B4386</f>
        <v>43211.066435185188</v>
      </c>
      <c r="H4387" s="12"/>
      <c r="I4387" s="11"/>
    </row>
    <row r="4388" spans="1:9" hidden="1" x14ac:dyDescent="0.3">
      <c r="A4388" s="24">
        <v>4386</v>
      </c>
      <c r="B4388" s="11" t="str">
        <f>IFERROR(INDEX({"JSNY-BJ0001-01";"JSNY-JS0022-01";"JSNY-JS0002-01"},MATCH(D4388,{"BJ_zhongyu";"JS_WX_liteer";"JS_CZ_wodefeng"},0)),"")</f>
        <v>JSNY-JS0002-01</v>
      </c>
      <c r="C4388" s="11" t="str">
        <f>IFERROR(INDEX({"北京中裕世纪大酒店";"江苏利特尔绿色包装股份有限公司";"常州市金坛沃德丰电子科技有限公司"},MATCH(D4388,{"BJ_zhongyu";"JS_WX_liteer";"JS_CZ_wodefeng"},0)),"")</f>
        <v>常州市金坛沃德丰电子科技有限公司</v>
      </c>
      <c r="D4388" s="11" t="str">
        <f>[1]动作!$G4387</f>
        <v>JS_CZ_wodefeng</v>
      </c>
      <c r="E4388" s="11" t="str">
        <f>[1]动作!$D4387</f>
        <v>电表故障</v>
      </c>
      <c r="F4388" s="11" t="s">
        <v>45</v>
      </c>
      <c r="G4388" s="12">
        <f>[1]动作!$A4387+[1]动作!$B4387</f>
        <v>43211.067708333336</v>
      </c>
      <c r="H4388" s="12"/>
      <c r="I4388" s="11"/>
    </row>
    <row r="4389" spans="1:9" hidden="1" x14ac:dyDescent="0.3">
      <c r="A4389" s="24">
        <v>4387</v>
      </c>
      <c r="B4389" s="11" t="str">
        <f>IFERROR(INDEX({"JSNY-BJ0001-01";"JSNY-JS0022-01";"JSNY-JS0002-01"},MATCH(D4389,{"BJ_zhongyu";"JS_WX_liteer";"JS_CZ_wodefeng"},0)),"")</f>
        <v>JSNY-JS0002-01</v>
      </c>
      <c r="C4389" s="11" t="str">
        <f>IFERROR(INDEX({"北京中裕世纪大酒店";"江苏利特尔绿色包装股份有限公司";"常州市金坛沃德丰电子科技有限公司"},MATCH(D4389,{"BJ_zhongyu";"JS_WX_liteer";"JS_CZ_wodefeng"},0)),"")</f>
        <v>常州市金坛沃德丰电子科技有限公司</v>
      </c>
      <c r="D4389" s="11" t="str">
        <f>[1]动作!$G4388</f>
        <v>JS_CZ_wodefeng</v>
      </c>
      <c r="E4389" s="11" t="str">
        <f>[1]动作!$D4388</f>
        <v>电表故障</v>
      </c>
      <c r="F4389" s="11" t="s">
        <v>45</v>
      </c>
      <c r="G4389" s="12">
        <f>[1]动作!$A4388+[1]动作!$B4388</f>
        <v>43211.071655092594</v>
      </c>
      <c r="H4389" s="12"/>
      <c r="I4389" s="11"/>
    </row>
    <row r="4390" spans="1:9" hidden="1" x14ac:dyDescent="0.3">
      <c r="A4390" s="24">
        <v>4388</v>
      </c>
      <c r="B4390" s="11" t="str">
        <f>IFERROR(INDEX({"JSNY-BJ0001-01";"JSNY-JS0022-01";"JSNY-JS0002-01"},MATCH(D4390,{"BJ_zhongyu";"JS_WX_liteer";"JS_CZ_wodefeng"},0)),"")</f>
        <v>JSNY-JS0002-01</v>
      </c>
      <c r="C4390" s="11" t="str">
        <f>IFERROR(INDEX({"北京中裕世纪大酒店";"江苏利特尔绿色包装股份有限公司";"常州市金坛沃德丰电子科技有限公司"},MATCH(D4390,{"BJ_zhongyu";"JS_WX_liteer";"JS_CZ_wodefeng"},0)),"")</f>
        <v>常州市金坛沃德丰电子科技有限公司</v>
      </c>
      <c r="D4390" s="11" t="str">
        <f>[1]动作!$G4389</f>
        <v>JS_CZ_wodefeng</v>
      </c>
      <c r="E4390" s="11" t="str">
        <f>[1]动作!$D4389</f>
        <v>电表故障</v>
      </c>
      <c r="F4390" s="11" t="s">
        <v>45</v>
      </c>
      <c r="G4390" s="12">
        <f>[1]动作!$A4389+[1]动作!$B4389</f>
        <v>43211.073101851849</v>
      </c>
      <c r="H4390" s="12"/>
      <c r="I4390" s="11"/>
    </row>
    <row r="4391" spans="1:9" hidden="1" x14ac:dyDescent="0.3">
      <c r="A4391" s="24">
        <v>4389</v>
      </c>
      <c r="B4391" s="11" t="str">
        <f>IFERROR(INDEX({"JSNY-BJ0001-01";"JSNY-JS0022-01";"JSNY-JS0002-01"},MATCH(D4391,{"BJ_zhongyu";"JS_WX_liteer";"JS_CZ_wodefeng"},0)),"")</f>
        <v>JSNY-JS0002-01</v>
      </c>
      <c r="C4391" s="11" t="str">
        <f>IFERROR(INDEX({"北京中裕世纪大酒店";"江苏利特尔绿色包装股份有限公司";"常州市金坛沃德丰电子科技有限公司"},MATCH(D4391,{"BJ_zhongyu";"JS_WX_liteer";"JS_CZ_wodefeng"},0)),"")</f>
        <v>常州市金坛沃德丰电子科技有限公司</v>
      </c>
      <c r="D4391" s="11" t="str">
        <f>[1]动作!$G4390</f>
        <v>JS_CZ_wodefeng</v>
      </c>
      <c r="E4391" s="11" t="str">
        <f>[1]动作!$D4390</f>
        <v>电表故障</v>
      </c>
      <c r="F4391" s="11" t="s">
        <v>45</v>
      </c>
      <c r="G4391" s="12">
        <f>[1]动作!$A4390+[1]动作!$B4390</f>
        <v>43211.076516203706</v>
      </c>
      <c r="H4391" s="12"/>
      <c r="I4391" s="11"/>
    </row>
    <row r="4392" spans="1:9" hidden="1" x14ac:dyDescent="0.3">
      <c r="A4392" s="24">
        <v>4390</v>
      </c>
      <c r="B4392" s="11" t="str">
        <f>IFERROR(INDEX({"JSNY-BJ0001-01";"JSNY-JS0022-01";"JSNY-JS0002-01"},MATCH(D4392,{"BJ_zhongyu";"JS_WX_liteer";"JS_CZ_wodefeng"},0)),"")</f>
        <v>JSNY-JS0002-01</v>
      </c>
      <c r="C4392" s="11" t="str">
        <f>IFERROR(INDEX({"北京中裕世纪大酒店";"江苏利特尔绿色包装股份有限公司";"常州市金坛沃德丰电子科技有限公司"},MATCH(D4392,{"BJ_zhongyu";"JS_WX_liteer";"JS_CZ_wodefeng"},0)),"")</f>
        <v>常州市金坛沃德丰电子科技有限公司</v>
      </c>
      <c r="D4392" s="11" t="str">
        <f>[1]动作!$G4391</f>
        <v>JS_CZ_wodefeng</v>
      </c>
      <c r="E4392" s="11" t="str">
        <f>[1]动作!$D4391</f>
        <v>电表故障</v>
      </c>
      <c r="F4392" s="11" t="s">
        <v>45</v>
      </c>
      <c r="G4392" s="12">
        <f>[1]动作!$A4391+[1]动作!$B4391</f>
        <v>43211.076747685183</v>
      </c>
      <c r="H4392" s="12"/>
      <c r="I4392" s="11"/>
    </row>
    <row r="4393" spans="1:9" hidden="1" x14ac:dyDescent="0.3">
      <c r="A4393" s="24">
        <v>4391</v>
      </c>
      <c r="B4393" s="11" t="str">
        <f>IFERROR(INDEX({"JSNY-BJ0001-01";"JSNY-JS0022-01";"JSNY-JS0002-01"},MATCH(D4393,{"BJ_zhongyu";"JS_WX_liteer";"JS_CZ_wodefeng"},0)),"")</f>
        <v>JSNY-JS0002-01</v>
      </c>
      <c r="C4393" s="11" t="str">
        <f>IFERROR(INDEX({"北京中裕世纪大酒店";"江苏利特尔绿色包装股份有限公司";"常州市金坛沃德丰电子科技有限公司"},MATCH(D4393,{"BJ_zhongyu";"JS_WX_liteer";"JS_CZ_wodefeng"},0)),"")</f>
        <v>常州市金坛沃德丰电子科技有限公司</v>
      </c>
      <c r="D4393" s="11" t="str">
        <f>[1]动作!$G4392</f>
        <v>JS_CZ_wodefeng</v>
      </c>
      <c r="E4393" s="11" t="str">
        <f>[1]动作!$D4392</f>
        <v>电表故障</v>
      </c>
      <c r="F4393" s="11" t="s">
        <v>45</v>
      </c>
      <c r="G4393" s="12">
        <f>[1]动作!$A4392+[1]动作!$B4392</f>
        <v>43211.077962962961</v>
      </c>
      <c r="H4393" s="12"/>
      <c r="I4393" s="11"/>
    </row>
    <row r="4394" spans="1:9" hidden="1" x14ac:dyDescent="0.3">
      <c r="A4394" s="24">
        <v>4392</v>
      </c>
      <c r="B4394" s="11" t="str">
        <f>IFERROR(INDEX({"JSNY-BJ0001-01";"JSNY-JS0022-01";"JSNY-JS0002-01"},MATCH(D4394,{"BJ_zhongyu";"JS_WX_liteer";"JS_CZ_wodefeng"},0)),"")</f>
        <v>JSNY-JS0002-01</v>
      </c>
      <c r="C4394" s="11" t="str">
        <f>IFERROR(INDEX({"北京中裕世纪大酒店";"江苏利特尔绿色包装股份有限公司";"常州市金坛沃德丰电子科技有限公司"},MATCH(D4394,{"BJ_zhongyu";"JS_WX_liteer";"JS_CZ_wodefeng"},0)),"")</f>
        <v>常州市金坛沃德丰电子科技有限公司</v>
      </c>
      <c r="D4394" s="11" t="str">
        <f>[1]动作!$G4393</f>
        <v>JS_CZ_wodefeng</v>
      </c>
      <c r="E4394" s="11" t="str">
        <f>[1]动作!$D4393</f>
        <v>电表故障</v>
      </c>
      <c r="F4394" s="11" t="s">
        <v>45</v>
      </c>
      <c r="G4394" s="12">
        <f>[1]动作!$A4393+[1]动作!$B4393</f>
        <v>43211.079409722224</v>
      </c>
      <c r="H4394" s="12"/>
      <c r="I4394" s="11"/>
    </row>
    <row r="4395" spans="1:9" hidden="1" x14ac:dyDescent="0.3">
      <c r="A4395" s="24">
        <v>4393</v>
      </c>
      <c r="B4395" s="11" t="str">
        <f>IFERROR(INDEX({"JSNY-BJ0001-01";"JSNY-JS0022-01";"JSNY-JS0002-01"},MATCH(D4395,{"BJ_zhongyu";"JS_WX_liteer";"JS_CZ_wodefeng"},0)),"")</f>
        <v>JSNY-JS0002-01</v>
      </c>
      <c r="C4395" s="11" t="str">
        <f>IFERROR(INDEX({"北京中裕世纪大酒店";"江苏利特尔绿色包装股份有限公司";"常州市金坛沃德丰电子科技有限公司"},MATCH(D4395,{"BJ_zhongyu";"JS_WX_liteer";"JS_CZ_wodefeng"},0)),"")</f>
        <v>常州市金坛沃德丰电子科技有限公司</v>
      </c>
      <c r="D4395" s="11" t="str">
        <f>[1]动作!$G4394</f>
        <v>JS_CZ_wodefeng</v>
      </c>
      <c r="E4395" s="11" t="str">
        <f>[1]动作!$D4394</f>
        <v>电表故障</v>
      </c>
      <c r="F4395" s="11" t="s">
        <v>45</v>
      </c>
      <c r="G4395" s="12">
        <f>[1]动作!$A4394+[1]动作!$B4394</f>
        <v>43211.080972222226</v>
      </c>
      <c r="H4395" s="12"/>
      <c r="I4395" s="11"/>
    </row>
    <row r="4396" spans="1:9" hidden="1" x14ac:dyDescent="0.3">
      <c r="A4396" s="24">
        <v>4394</v>
      </c>
      <c r="B4396" s="11" t="str">
        <f>IFERROR(INDEX({"JSNY-BJ0001-01";"JSNY-JS0022-01";"JSNY-JS0002-01"},MATCH(D4396,{"BJ_zhongyu";"JS_WX_liteer";"JS_CZ_wodefeng"},0)),"")</f>
        <v>JSNY-JS0002-01</v>
      </c>
      <c r="C4396" s="11" t="str">
        <f>IFERROR(INDEX({"北京中裕世纪大酒店";"江苏利特尔绿色包装股份有限公司";"常州市金坛沃德丰电子科技有限公司"},MATCH(D4396,{"BJ_zhongyu";"JS_WX_liteer";"JS_CZ_wodefeng"},0)),"")</f>
        <v>常州市金坛沃德丰电子科技有限公司</v>
      </c>
      <c r="D4396" s="11" t="str">
        <f>[1]动作!$G4395</f>
        <v>JS_CZ_wodefeng</v>
      </c>
      <c r="E4396" s="11" t="str">
        <f>[1]动作!$D4395</f>
        <v>电表故障</v>
      </c>
      <c r="F4396" s="11" t="s">
        <v>45</v>
      </c>
      <c r="G4396" s="12">
        <f>[1]动作!$A4395+[1]动作!$B4395</f>
        <v>43211.083356481482</v>
      </c>
      <c r="H4396" s="12"/>
      <c r="I4396" s="11"/>
    </row>
    <row r="4397" spans="1:9" hidden="1" x14ac:dyDescent="0.3">
      <c r="A4397" s="24">
        <v>4395</v>
      </c>
      <c r="B4397" s="11" t="str">
        <f>IFERROR(INDEX({"JSNY-BJ0001-01";"JSNY-JS0022-01";"JSNY-JS0002-01"},MATCH(D4397,{"BJ_zhongyu";"JS_WX_liteer";"JS_CZ_wodefeng"},0)),"")</f>
        <v>JSNY-JS0002-01</v>
      </c>
      <c r="C4397" s="11" t="str">
        <f>IFERROR(INDEX({"北京中裕世纪大酒店";"江苏利特尔绿色包装股份有限公司";"常州市金坛沃德丰电子科技有限公司"},MATCH(D4397,{"BJ_zhongyu";"JS_WX_liteer";"JS_CZ_wodefeng"},0)),"")</f>
        <v>常州市金坛沃德丰电子科技有限公司</v>
      </c>
      <c r="D4397" s="11" t="str">
        <f>[1]动作!$G4396</f>
        <v>JS_CZ_wodefeng</v>
      </c>
      <c r="E4397" s="11" t="str">
        <f>[1]动作!$D4396</f>
        <v>电表故障</v>
      </c>
      <c r="F4397" s="11" t="s">
        <v>45</v>
      </c>
      <c r="G4397" s="12">
        <f>[1]动作!$A4396+[1]动作!$B4396</f>
        <v>43211.083472222221</v>
      </c>
      <c r="H4397" s="12"/>
      <c r="I4397" s="11"/>
    </row>
    <row r="4398" spans="1:9" hidden="1" x14ac:dyDescent="0.3">
      <c r="A4398" s="24">
        <v>4396</v>
      </c>
      <c r="B4398" s="11" t="str">
        <f>IFERROR(INDEX({"JSNY-BJ0001-01";"JSNY-JS0022-01";"JSNY-JS0002-01"},MATCH(D4398,{"BJ_zhongyu";"JS_WX_liteer";"JS_CZ_wodefeng"},0)),"")</f>
        <v>JSNY-JS0002-01</v>
      </c>
      <c r="C4398" s="11" t="str">
        <f>IFERROR(INDEX({"北京中裕世纪大酒店";"江苏利特尔绿色包装股份有限公司";"常州市金坛沃德丰电子科技有限公司"},MATCH(D4398,{"BJ_zhongyu";"JS_WX_liteer";"JS_CZ_wodefeng"},0)),"")</f>
        <v>常州市金坛沃德丰电子科技有限公司</v>
      </c>
      <c r="D4398" s="11" t="str">
        <f>[1]动作!$G4397</f>
        <v>JS_CZ_wodefeng</v>
      </c>
      <c r="E4398" s="11" t="str">
        <f>[1]动作!$D4397</f>
        <v>电表故障</v>
      </c>
      <c r="F4398" s="11" t="s">
        <v>45</v>
      </c>
      <c r="G4398" s="12">
        <f>[1]动作!$A4397+[1]动作!$B4397</f>
        <v>43211.084918981483</v>
      </c>
      <c r="H4398" s="12"/>
      <c r="I4398" s="11"/>
    </row>
    <row r="4399" spans="1:9" hidden="1" x14ac:dyDescent="0.3">
      <c r="A4399" s="24">
        <v>4397</v>
      </c>
      <c r="B4399" s="11" t="str">
        <f>IFERROR(INDEX({"JSNY-BJ0001-01";"JSNY-JS0022-01";"JSNY-JS0002-01"},MATCH(D4399,{"BJ_zhongyu";"JS_WX_liteer";"JS_CZ_wodefeng"},0)),"")</f>
        <v>JSNY-JS0002-01</v>
      </c>
      <c r="C4399" s="11" t="str">
        <f>IFERROR(INDEX({"北京中裕世纪大酒店";"江苏利特尔绿色包装股份有限公司";"常州市金坛沃德丰电子科技有限公司"},MATCH(D4399,{"BJ_zhongyu";"JS_WX_liteer";"JS_CZ_wodefeng"},0)),"")</f>
        <v>常州市金坛沃德丰电子科技有限公司</v>
      </c>
      <c r="D4399" s="11" t="str">
        <f>[1]动作!$G4398</f>
        <v>JS_CZ_wodefeng</v>
      </c>
      <c r="E4399" s="11" t="str">
        <f>[1]动作!$D4398</f>
        <v>电表故障</v>
      </c>
      <c r="F4399" s="11" t="s">
        <v>45</v>
      </c>
      <c r="G4399" s="12">
        <f>[1]动作!$A4398+[1]动作!$B4398</f>
        <v>43211.087291666663</v>
      </c>
      <c r="H4399" s="12"/>
      <c r="I4399" s="11"/>
    </row>
    <row r="4400" spans="1:9" hidden="1" x14ac:dyDescent="0.3">
      <c r="A4400" s="24">
        <v>4398</v>
      </c>
      <c r="B4400" s="11" t="str">
        <f>IFERROR(INDEX({"JSNY-BJ0001-01";"JSNY-JS0022-01";"JSNY-JS0002-01"},MATCH(D4400,{"BJ_zhongyu";"JS_WX_liteer";"JS_CZ_wodefeng"},0)),"")</f>
        <v>JSNY-JS0002-01</v>
      </c>
      <c r="C4400" s="11" t="str">
        <f>IFERROR(INDEX({"北京中裕世纪大酒店";"江苏利特尔绿色包装股份有限公司";"常州市金坛沃德丰电子科技有限公司"},MATCH(D4400,{"BJ_zhongyu";"JS_WX_liteer";"JS_CZ_wodefeng"},0)),"")</f>
        <v>常州市金坛沃德丰电子科技有限公司</v>
      </c>
      <c r="D4400" s="11" t="str">
        <f>[1]动作!$G4399</f>
        <v>JS_CZ_wodefeng</v>
      </c>
      <c r="E4400" s="11" t="str">
        <f>[1]动作!$D4399</f>
        <v>电表故障</v>
      </c>
      <c r="F4400" s="11" t="s">
        <v>45</v>
      </c>
      <c r="G4400" s="12">
        <f>[1]动作!$A4399+[1]动作!$B4399</f>
        <v>43211.088738425926</v>
      </c>
      <c r="H4400" s="12"/>
      <c r="I4400" s="11"/>
    </row>
    <row r="4401" spans="1:9" hidden="1" x14ac:dyDescent="0.3">
      <c r="A4401" s="24">
        <v>4399</v>
      </c>
      <c r="B4401" s="11" t="str">
        <f>IFERROR(INDEX({"JSNY-BJ0001-01";"JSNY-JS0022-01";"JSNY-JS0002-01"},MATCH(D4401,{"BJ_zhongyu";"JS_WX_liteer";"JS_CZ_wodefeng"},0)),"")</f>
        <v>JSNY-JS0002-01</v>
      </c>
      <c r="C4401" s="11" t="str">
        <f>IFERROR(INDEX({"北京中裕世纪大酒店";"江苏利特尔绿色包装股份有限公司";"常州市金坛沃德丰电子科技有限公司"},MATCH(D4401,{"BJ_zhongyu";"JS_WX_liteer";"JS_CZ_wodefeng"},0)),"")</f>
        <v>常州市金坛沃德丰电子科技有限公司</v>
      </c>
      <c r="D4401" s="11" t="str">
        <f>[1]动作!$G4400</f>
        <v>JS_CZ_wodefeng</v>
      </c>
      <c r="E4401" s="11" t="str">
        <f>[1]动作!$D4400</f>
        <v>电表故障</v>
      </c>
      <c r="F4401" s="11" t="s">
        <v>45</v>
      </c>
      <c r="G4401" s="12">
        <f>[1]动作!$A4400+[1]动作!$B4400</f>
        <v>43211.088854166665</v>
      </c>
      <c r="H4401" s="12"/>
      <c r="I4401" s="11"/>
    </row>
    <row r="4402" spans="1:9" hidden="1" x14ac:dyDescent="0.3">
      <c r="A4402" s="24">
        <v>4400</v>
      </c>
      <c r="B4402" s="11" t="str">
        <f>IFERROR(INDEX({"JSNY-BJ0001-01";"JSNY-JS0022-01";"JSNY-JS0002-01"},MATCH(D4402,{"BJ_zhongyu";"JS_WX_liteer";"JS_CZ_wodefeng"},0)),"")</f>
        <v>JSNY-JS0002-01</v>
      </c>
      <c r="C4402" s="11" t="str">
        <f>IFERROR(INDEX({"北京中裕世纪大酒店";"江苏利特尔绿色包装股份有限公司";"常州市金坛沃德丰电子科技有限公司"},MATCH(D4402,{"BJ_zhongyu";"JS_WX_liteer";"JS_CZ_wodefeng"},0)),"")</f>
        <v>常州市金坛沃德丰电子科技有限公司</v>
      </c>
      <c r="D4402" s="11" t="str">
        <f>[1]动作!$G4401</f>
        <v>JS_CZ_wodefeng</v>
      </c>
      <c r="E4402" s="11" t="str">
        <f>[1]动作!$D4401</f>
        <v>电表故障</v>
      </c>
      <c r="F4402" s="11" t="s">
        <v>45</v>
      </c>
      <c r="G4402" s="12">
        <f>[1]动作!$A4401+[1]动作!$B4401</f>
        <v>43211.089895833335</v>
      </c>
      <c r="H4402" s="12"/>
      <c r="I4402" s="11"/>
    </row>
    <row r="4403" spans="1:9" hidden="1" x14ac:dyDescent="0.3">
      <c r="A4403" s="24">
        <v>4401</v>
      </c>
      <c r="B4403" s="11" t="str">
        <f>IFERROR(INDEX({"JSNY-BJ0001-01";"JSNY-JS0022-01";"JSNY-JS0002-01"},MATCH(D4403,{"BJ_zhongyu";"JS_WX_liteer";"JS_CZ_wodefeng"},0)),"")</f>
        <v>JSNY-JS0002-01</v>
      </c>
      <c r="C4403" s="11" t="str">
        <f>IFERROR(INDEX({"北京中裕世纪大酒店";"江苏利特尔绿色包装股份有限公司";"常州市金坛沃德丰电子科技有限公司"},MATCH(D4403,{"BJ_zhongyu";"JS_WX_liteer";"JS_CZ_wodefeng"},0)),"")</f>
        <v>常州市金坛沃德丰电子科技有限公司</v>
      </c>
      <c r="D4403" s="11" t="str">
        <f>[1]动作!$G4402</f>
        <v>JS_CZ_wodefeng</v>
      </c>
      <c r="E4403" s="11" t="str">
        <f>[1]动作!$D4402</f>
        <v>电表故障</v>
      </c>
      <c r="F4403" s="11" t="s">
        <v>45</v>
      </c>
      <c r="G4403" s="12">
        <f>[1]动作!$A4402+[1]动作!$B4402</f>
        <v>43211.091354166667</v>
      </c>
      <c r="H4403" s="12"/>
      <c r="I4403" s="11"/>
    </row>
    <row r="4404" spans="1:9" hidden="1" x14ac:dyDescent="0.3">
      <c r="A4404" s="24">
        <v>4402</v>
      </c>
      <c r="B4404" s="11" t="str">
        <f>IFERROR(INDEX({"JSNY-BJ0001-01";"JSNY-JS0022-01";"JSNY-JS0002-01"},MATCH(D4404,{"BJ_zhongyu";"JS_WX_liteer";"JS_CZ_wodefeng"},0)),"")</f>
        <v>JSNY-JS0002-01</v>
      </c>
      <c r="C4404" s="11" t="str">
        <f>IFERROR(INDEX({"北京中裕世纪大酒店";"江苏利特尔绿色包装股份有限公司";"常州市金坛沃德丰电子科技有限公司"},MATCH(D4404,{"BJ_zhongyu";"JS_WX_liteer";"JS_CZ_wodefeng"},0)),"")</f>
        <v>常州市金坛沃德丰电子科技有限公司</v>
      </c>
      <c r="D4404" s="11" t="str">
        <f>[1]动作!$G4403</f>
        <v>JS_CZ_wodefeng</v>
      </c>
      <c r="E4404" s="11" t="str">
        <f>[1]动作!$D4403</f>
        <v>电表故障</v>
      </c>
      <c r="F4404" s="11" t="s">
        <v>45</v>
      </c>
      <c r="G4404" s="12">
        <f>[1]动作!$A4403+[1]动作!$B4403</f>
        <v>43211.092222222222</v>
      </c>
      <c r="H4404" s="12"/>
      <c r="I4404" s="11"/>
    </row>
    <row r="4405" spans="1:9" hidden="1" x14ac:dyDescent="0.3">
      <c r="A4405" s="24">
        <v>4403</v>
      </c>
      <c r="B4405" s="11" t="str">
        <f>IFERROR(INDEX({"JSNY-BJ0001-01";"JSNY-JS0022-01";"JSNY-JS0002-01"},MATCH(D4405,{"BJ_zhongyu";"JS_WX_liteer";"JS_CZ_wodefeng"},0)),"")</f>
        <v>JSNY-JS0002-01</v>
      </c>
      <c r="C4405" s="11" t="str">
        <f>IFERROR(INDEX({"北京中裕世纪大酒店";"江苏利特尔绿色包装股份有限公司";"常州市金坛沃德丰电子科技有限公司"},MATCH(D4405,{"BJ_zhongyu";"JS_WX_liteer";"JS_CZ_wodefeng"},0)),"")</f>
        <v>常州市金坛沃德丰电子科技有限公司</v>
      </c>
      <c r="D4405" s="11" t="str">
        <f>[1]动作!$G4404</f>
        <v>JS_CZ_wodefeng</v>
      </c>
      <c r="E4405" s="11" t="str">
        <f>[1]动作!$D4404</f>
        <v>电表故障</v>
      </c>
      <c r="F4405" s="11" t="s">
        <v>45</v>
      </c>
      <c r="G4405" s="12">
        <f>[1]动作!$A4404+[1]动作!$B4404</f>
        <v>43211.093611111108</v>
      </c>
      <c r="H4405" s="12"/>
      <c r="I4405" s="11"/>
    </row>
    <row r="4406" spans="1:9" hidden="1" x14ac:dyDescent="0.3">
      <c r="A4406" s="24">
        <v>4404</v>
      </c>
      <c r="B4406" s="11" t="str">
        <f>IFERROR(INDEX({"JSNY-BJ0001-01";"JSNY-JS0022-01";"JSNY-JS0002-01"},MATCH(D4406,{"BJ_zhongyu";"JS_WX_liteer";"JS_CZ_wodefeng"},0)),"")</f>
        <v>JSNY-JS0002-01</v>
      </c>
      <c r="C4406" s="11" t="str">
        <f>IFERROR(INDEX({"北京中裕世纪大酒店";"江苏利特尔绿色包装股份有限公司";"常州市金坛沃德丰电子科技有限公司"},MATCH(D4406,{"BJ_zhongyu";"JS_WX_liteer";"JS_CZ_wodefeng"},0)),"")</f>
        <v>常州市金坛沃德丰电子科技有限公司</v>
      </c>
      <c r="D4406" s="11" t="str">
        <f>[1]动作!$G4405</f>
        <v>JS_CZ_wodefeng</v>
      </c>
      <c r="E4406" s="11" t="str">
        <f>[1]动作!$D4405</f>
        <v>电表故障</v>
      </c>
      <c r="F4406" s="11" t="s">
        <v>45</v>
      </c>
      <c r="G4406" s="12">
        <f>[1]动作!$A4405+[1]动作!$B4405</f>
        <v>43211.093726851854</v>
      </c>
      <c r="H4406" s="12"/>
      <c r="I4406" s="11"/>
    </row>
    <row r="4407" spans="1:9" hidden="1" x14ac:dyDescent="0.3">
      <c r="A4407" s="24">
        <v>4405</v>
      </c>
      <c r="B4407" s="11" t="str">
        <f>IFERROR(INDEX({"JSNY-BJ0001-01";"JSNY-JS0022-01";"JSNY-JS0002-01"},MATCH(D4407,{"BJ_zhongyu";"JS_WX_liteer";"JS_CZ_wodefeng"},0)),"")</f>
        <v>JSNY-JS0002-01</v>
      </c>
      <c r="C4407" s="11" t="str">
        <f>IFERROR(INDEX({"北京中裕世纪大酒店";"江苏利特尔绿色包装股份有限公司";"常州市金坛沃德丰电子科技有限公司"},MATCH(D4407,{"BJ_zhongyu";"JS_WX_liteer";"JS_CZ_wodefeng"},0)),"")</f>
        <v>常州市金坛沃德丰电子科技有限公司</v>
      </c>
      <c r="D4407" s="11" t="str">
        <f>[1]动作!$G4406</f>
        <v>JS_CZ_wodefeng</v>
      </c>
      <c r="E4407" s="11" t="str">
        <f>[1]动作!$D4406</f>
        <v>电表故障</v>
      </c>
      <c r="F4407" s="11" t="s">
        <v>45</v>
      </c>
      <c r="G4407" s="12">
        <f>[1]动作!$A4406+[1]动作!$B4406</f>
        <v>43211.093842592592</v>
      </c>
      <c r="H4407" s="12"/>
      <c r="I4407" s="11"/>
    </row>
    <row r="4408" spans="1:9" hidden="1" x14ac:dyDescent="0.3">
      <c r="A4408" s="24">
        <v>4406</v>
      </c>
      <c r="B4408" s="11" t="str">
        <f>IFERROR(INDEX({"JSNY-BJ0001-01";"JSNY-JS0022-01";"JSNY-JS0002-01"},MATCH(D4408,{"BJ_zhongyu";"JS_WX_liteer";"JS_CZ_wodefeng"},0)),"")</f>
        <v>JSNY-JS0002-01</v>
      </c>
      <c r="C4408" s="11" t="str">
        <f>IFERROR(INDEX({"北京中裕世纪大酒店";"江苏利特尔绿色包装股份有限公司";"常州市金坛沃德丰电子科技有限公司"},MATCH(D4408,{"BJ_zhongyu";"JS_WX_liteer";"JS_CZ_wodefeng"},0)),"")</f>
        <v>常州市金坛沃德丰电子科技有限公司</v>
      </c>
      <c r="D4408" s="11" t="str">
        <f>[1]动作!$G4407</f>
        <v>JS_CZ_wodefeng</v>
      </c>
      <c r="E4408" s="11" t="str">
        <f>[1]动作!$D4407</f>
        <v>电表故障</v>
      </c>
      <c r="F4408" s="11" t="s">
        <v>45</v>
      </c>
      <c r="G4408" s="12">
        <f>[1]动作!$A4407+[1]动作!$B4407</f>
        <v>43211.096215277779</v>
      </c>
      <c r="H4408" s="12"/>
      <c r="I4408" s="11"/>
    </row>
    <row r="4409" spans="1:9" hidden="1" x14ac:dyDescent="0.3">
      <c r="A4409" s="24">
        <v>4407</v>
      </c>
      <c r="B4409" s="11" t="str">
        <f>IFERROR(INDEX({"JSNY-BJ0001-01";"JSNY-JS0022-01";"JSNY-JS0002-01"},MATCH(D4409,{"BJ_zhongyu";"JS_WX_liteer";"JS_CZ_wodefeng"},0)),"")</f>
        <v>JSNY-JS0002-01</v>
      </c>
      <c r="C4409" s="11" t="str">
        <f>IFERROR(INDEX({"北京中裕世纪大酒店";"江苏利特尔绿色包装股份有限公司";"常州市金坛沃德丰电子科技有限公司"},MATCH(D4409,{"BJ_zhongyu";"JS_WX_liteer";"JS_CZ_wodefeng"},0)),"")</f>
        <v>常州市金坛沃德丰电子科技有限公司</v>
      </c>
      <c r="D4409" s="11" t="str">
        <f>[1]动作!$G4408</f>
        <v>JS_CZ_wodefeng</v>
      </c>
      <c r="E4409" s="11" t="str">
        <f>[1]动作!$D4408</f>
        <v>电表故障</v>
      </c>
      <c r="F4409" s="11" t="s">
        <v>45</v>
      </c>
      <c r="G4409" s="12">
        <f>[1]动作!$A4408+[1]动作!$B4408</f>
        <v>43211.097546296296</v>
      </c>
      <c r="H4409" s="12"/>
      <c r="I4409" s="11"/>
    </row>
    <row r="4410" spans="1:9" hidden="1" x14ac:dyDescent="0.3">
      <c r="A4410" s="24">
        <v>4408</v>
      </c>
      <c r="B4410" s="11" t="str">
        <f>IFERROR(INDEX({"JSNY-BJ0001-01";"JSNY-JS0022-01";"JSNY-JS0002-01"},MATCH(D4410,{"BJ_zhongyu";"JS_WX_liteer";"JS_CZ_wodefeng"},0)),"")</f>
        <v>JSNY-JS0002-01</v>
      </c>
      <c r="C4410" s="11" t="str">
        <f>IFERROR(INDEX({"北京中裕世纪大酒店";"江苏利特尔绿色包装股份有限公司";"常州市金坛沃德丰电子科技有限公司"},MATCH(D4410,{"BJ_zhongyu";"JS_WX_liteer";"JS_CZ_wodefeng"},0)),"")</f>
        <v>常州市金坛沃德丰电子科技有限公司</v>
      </c>
      <c r="D4410" s="11" t="str">
        <f>[1]动作!$G4409</f>
        <v>JS_CZ_wodefeng</v>
      </c>
      <c r="E4410" s="11" t="str">
        <f>[1]动作!$D4409</f>
        <v>电表故障</v>
      </c>
      <c r="F4410" s="11" t="s">
        <v>45</v>
      </c>
      <c r="G4410" s="12">
        <f>[1]动作!$A4409+[1]动作!$B4409</f>
        <v>43211.102349537039</v>
      </c>
      <c r="H4410" s="12"/>
      <c r="I4410" s="11"/>
    </row>
    <row r="4411" spans="1:9" hidden="1" x14ac:dyDescent="0.3">
      <c r="A4411" s="24">
        <v>4409</v>
      </c>
      <c r="B4411" s="11" t="str">
        <f>IFERROR(INDEX({"JSNY-BJ0001-01";"JSNY-JS0022-01";"JSNY-JS0002-01"},MATCH(D4411,{"BJ_zhongyu";"JS_WX_liteer";"JS_CZ_wodefeng"},0)),"")</f>
        <v>JSNY-JS0002-01</v>
      </c>
      <c r="C4411" s="11" t="str">
        <f>IFERROR(INDEX({"北京中裕世纪大酒店";"江苏利特尔绿色包装股份有限公司";"常州市金坛沃德丰电子科技有限公司"},MATCH(D4411,{"BJ_zhongyu";"JS_WX_liteer";"JS_CZ_wodefeng"},0)),"")</f>
        <v>常州市金坛沃德丰电子科技有限公司</v>
      </c>
      <c r="D4411" s="11" t="str">
        <f>[1]动作!$G4410</f>
        <v>JS_CZ_wodefeng</v>
      </c>
      <c r="E4411" s="11" t="str">
        <f>[1]动作!$D4410</f>
        <v>电表故障</v>
      </c>
      <c r="F4411" s="11" t="s">
        <v>45</v>
      </c>
      <c r="G4411" s="12">
        <f>[1]动作!$A4410+[1]动作!$B4410</f>
        <v>43211.106296296297</v>
      </c>
      <c r="H4411" s="12"/>
      <c r="I4411" s="11"/>
    </row>
    <row r="4412" spans="1:9" hidden="1" x14ac:dyDescent="0.3">
      <c r="A4412" s="24">
        <v>4410</v>
      </c>
      <c r="B4412" s="11" t="str">
        <f>IFERROR(INDEX({"JSNY-BJ0001-01";"JSNY-JS0022-01";"JSNY-JS0002-01"},MATCH(D4412,{"BJ_zhongyu";"JS_WX_liteer";"JS_CZ_wodefeng"},0)),"")</f>
        <v>JSNY-JS0002-01</v>
      </c>
      <c r="C4412" s="11" t="str">
        <f>IFERROR(INDEX({"北京中裕世纪大酒店";"江苏利特尔绿色包装股份有限公司";"常州市金坛沃德丰电子科技有限公司"},MATCH(D4412,{"BJ_zhongyu";"JS_WX_liteer";"JS_CZ_wodefeng"},0)),"")</f>
        <v>常州市金坛沃德丰电子科技有限公司</v>
      </c>
      <c r="D4412" s="11" t="str">
        <f>[1]动作!$G4411</f>
        <v>JS_CZ_wodefeng</v>
      </c>
      <c r="E4412" s="11" t="str">
        <f>[1]动作!$D4411</f>
        <v>电表故障</v>
      </c>
      <c r="F4412" s="11" t="s">
        <v>45</v>
      </c>
      <c r="G4412" s="12">
        <f>[1]动作!$A4411+[1]动作!$B4411</f>
        <v>43211.108668981484</v>
      </c>
      <c r="H4412" s="12"/>
      <c r="I4412" s="11"/>
    </row>
    <row r="4413" spans="1:9" hidden="1" x14ac:dyDescent="0.3">
      <c r="A4413" s="24">
        <v>4411</v>
      </c>
      <c r="B4413" s="11" t="str">
        <f>IFERROR(INDEX({"JSNY-BJ0001-01";"JSNY-JS0022-01";"JSNY-JS0002-01"},MATCH(D4413,{"BJ_zhongyu";"JS_WX_liteer";"JS_CZ_wodefeng"},0)),"")</f>
        <v>JSNY-JS0002-01</v>
      </c>
      <c r="C4413" s="11" t="str">
        <f>IFERROR(INDEX({"北京中裕世纪大酒店";"江苏利特尔绿色包装股份有限公司";"常州市金坛沃德丰电子科技有限公司"},MATCH(D4413,{"BJ_zhongyu";"JS_WX_liteer";"JS_CZ_wodefeng"},0)),"")</f>
        <v>常州市金坛沃德丰电子科技有限公司</v>
      </c>
      <c r="D4413" s="11" t="str">
        <f>[1]动作!$G4412</f>
        <v>JS_CZ_wodefeng</v>
      </c>
      <c r="E4413" s="11" t="str">
        <f>[1]动作!$D4412</f>
        <v>电表故障</v>
      </c>
      <c r="F4413" s="11" t="s">
        <v>45</v>
      </c>
      <c r="G4413" s="12">
        <f>[1]动作!$A4412+[1]动作!$B4412</f>
        <v>43211.108784722222</v>
      </c>
      <c r="H4413" s="12"/>
      <c r="I4413" s="11"/>
    </row>
    <row r="4414" spans="1:9" hidden="1" x14ac:dyDescent="0.3">
      <c r="A4414" s="24">
        <v>4412</v>
      </c>
      <c r="B4414" s="11" t="str">
        <f>IFERROR(INDEX({"JSNY-BJ0001-01";"JSNY-JS0022-01";"JSNY-JS0002-01"},MATCH(D4414,{"BJ_zhongyu";"JS_WX_liteer";"JS_CZ_wodefeng"},0)),"")</f>
        <v>JSNY-JS0002-01</v>
      </c>
      <c r="C4414" s="11" t="str">
        <f>IFERROR(INDEX({"北京中裕世纪大酒店";"江苏利特尔绿色包装股份有限公司";"常州市金坛沃德丰电子科技有限公司"},MATCH(D4414,{"BJ_zhongyu";"JS_WX_liteer";"JS_CZ_wodefeng"},0)),"")</f>
        <v>常州市金坛沃德丰电子科技有限公司</v>
      </c>
      <c r="D4414" s="11" t="str">
        <f>[1]动作!$G4413</f>
        <v>JS_CZ_wodefeng</v>
      </c>
      <c r="E4414" s="11" t="str">
        <f>[1]动作!$D4413</f>
        <v>电表故障</v>
      </c>
      <c r="F4414" s="11" t="s">
        <v>45</v>
      </c>
      <c r="G4414" s="12">
        <f>[1]动作!$A4413+[1]动作!$B4413</f>
        <v>43211.108958333331</v>
      </c>
      <c r="H4414" s="12"/>
      <c r="I4414" s="11"/>
    </row>
    <row r="4415" spans="1:9" hidden="1" x14ac:dyDescent="0.3">
      <c r="A4415" s="24">
        <v>4413</v>
      </c>
      <c r="B4415" s="11" t="str">
        <f>IFERROR(INDEX({"JSNY-BJ0001-01";"JSNY-JS0022-01";"JSNY-JS0002-01"},MATCH(D4415,{"BJ_zhongyu";"JS_WX_liteer";"JS_CZ_wodefeng"},0)),"")</f>
        <v>JSNY-JS0002-01</v>
      </c>
      <c r="C4415" s="11" t="str">
        <f>IFERROR(INDEX({"北京中裕世纪大酒店";"江苏利特尔绿色包装股份有限公司";"常州市金坛沃德丰电子科技有限公司"},MATCH(D4415,{"BJ_zhongyu";"JS_WX_liteer";"JS_CZ_wodefeng"},0)),"")</f>
        <v>常州市金坛沃德丰电子科技有限公司</v>
      </c>
      <c r="D4415" s="11" t="str">
        <f>[1]动作!$G4414</f>
        <v>JS_CZ_wodefeng</v>
      </c>
      <c r="E4415" s="11" t="str">
        <f>[1]动作!$D4414</f>
        <v>电表故障</v>
      </c>
      <c r="F4415" s="11" t="s">
        <v>45</v>
      </c>
      <c r="G4415" s="12">
        <f>[1]动作!$A4414+[1]动作!$B4414</f>
        <v>43211.109189814815</v>
      </c>
      <c r="H4415" s="12"/>
      <c r="I4415" s="11"/>
    </row>
    <row r="4416" spans="1:9" hidden="1" x14ac:dyDescent="0.3">
      <c r="A4416" s="24">
        <v>4414</v>
      </c>
      <c r="B4416" s="11" t="str">
        <f>IFERROR(INDEX({"JSNY-BJ0001-01";"JSNY-JS0022-01";"JSNY-JS0002-01"},MATCH(D4416,{"BJ_zhongyu";"JS_WX_liteer";"JS_CZ_wodefeng"},0)),"")</f>
        <v>JSNY-JS0002-01</v>
      </c>
      <c r="C4416" s="11" t="str">
        <f>IFERROR(INDEX({"北京中裕世纪大酒店";"江苏利特尔绿色包装股份有限公司";"常州市金坛沃德丰电子科技有限公司"},MATCH(D4416,{"BJ_zhongyu";"JS_WX_liteer";"JS_CZ_wodefeng"},0)),"")</f>
        <v>常州市金坛沃德丰电子科技有限公司</v>
      </c>
      <c r="D4416" s="11" t="str">
        <f>[1]动作!$G4415</f>
        <v>JS_CZ_wodefeng</v>
      </c>
      <c r="E4416" s="11" t="str">
        <f>[1]动作!$D4415</f>
        <v>电表故障</v>
      </c>
      <c r="F4416" s="11" t="s">
        <v>45</v>
      </c>
      <c r="G4416" s="12">
        <f>[1]动作!$A4415+[1]动作!$B4415</f>
        <v>43211.110231481478</v>
      </c>
      <c r="H4416" s="12"/>
      <c r="I4416" s="11"/>
    </row>
    <row r="4417" spans="1:9" hidden="1" x14ac:dyDescent="0.3">
      <c r="A4417" s="24">
        <v>4415</v>
      </c>
      <c r="B4417" s="11" t="str">
        <f>IFERROR(INDEX({"JSNY-BJ0001-01";"JSNY-JS0022-01";"JSNY-JS0002-01"},MATCH(D4417,{"BJ_zhongyu";"JS_WX_liteer";"JS_CZ_wodefeng"},0)),"")</f>
        <v>JSNY-JS0002-01</v>
      </c>
      <c r="C4417" s="11" t="str">
        <f>IFERROR(INDEX({"北京中裕世纪大酒店";"江苏利特尔绿色包装股份有限公司";"常州市金坛沃德丰电子科技有限公司"},MATCH(D4417,{"BJ_zhongyu";"JS_WX_liteer";"JS_CZ_wodefeng"},0)),"")</f>
        <v>常州市金坛沃德丰电子科技有限公司</v>
      </c>
      <c r="D4417" s="11" t="str">
        <f>[1]动作!$G4416</f>
        <v>JS_CZ_wodefeng</v>
      </c>
      <c r="E4417" s="11" t="str">
        <f>[1]动作!$D4416</f>
        <v>电表故障</v>
      </c>
      <c r="F4417" s="11" t="s">
        <v>45</v>
      </c>
      <c r="G4417" s="12">
        <f>[1]动作!$A4416+[1]动作!$B4416</f>
        <v>43211.112893518519</v>
      </c>
      <c r="H4417" s="12"/>
      <c r="I4417" s="11"/>
    </row>
    <row r="4418" spans="1:9" hidden="1" x14ac:dyDescent="0.3">
      <c r="A4418" s="24">
        <v>4416</v>
      </c>
      <c r="B4418" s="11" t="str">
        <f>IFERROR(INDEX({"JSNY-BJ0001-01";"JSNY-JS0022-01";"JSNY-JS0002-01"},MATCH(D4418,{"BJ_zhongyu";"JS_WX_liteer";"JS_CZ_wodefeng"},0)),"")</f>
        <v>JSNY-JS0002-01</v>
      </c>
      <c r="C4418" s="11" t="str">
        <f>IFERROR(INDEX({"北京中裕世纪大酒店";"江苏利特尔绿色包装股份有限公司";"常州市金坛沃德丰电子科技有限公司"},MATCH(D4418,{"BJ_zhongyu";"JS_WX_liteer";"JS_CZ_wodefeng"},0)),"")</f>
        <v>常州市金坛沃德丰电子科技有限公司</v>
      </c>
      <c r="D4418" s="11" t="str">
        <f>[1]动作!$G4417</f>
        <v>JS_CZ_wodefeng</v>
      </c>
      <c r="E4418" s="11" t="str">
        <f>[1]动作!$D4417</f>
        <v>电表故障</v>
      </c>
      <c r="F4418" s="11" t="s">
        <v>45</v>
      </c>
      <c r="G4418" s="12">
        <f>[1]动作!$A4417+[1]动作!$B4417</f>
        <v>43211.115208333336</v>
      </c>
      <c r="H4418" s="12"/>
      <c r="I4418" s="11"/>
    </row>
    <row r="4419" spans="1:9" hidden="1" x14ac:dyDescent="0.3">
      <c r="A4419" s="24">
        <v>4417</v>
      </c>
      <c r="B4419" s="11" t="str">
        <f>IFERROR(INDEX({"JSNY-BJ0001-01";"JSNY-JS0022-01";"JSNY-JS0002-01"},MATCH(D4419,{"BJ_zhongyu";"JS_WX_liteer";"JS_CZ_wodefeng"},0)),"")</f>
        <v>JSNY-JS0002-01</v>
      </c>
      <c r="C4419" s="11" t="str">
        <f>IFERROR(INDEX({"北京中裕世纪大酒店";"江苏利特尔绿色包装股份有限公司";"常州市金坛沃德丰电子科技有限公司"},MATCH(D4419,{"BJ_zhongyu";"JS_WX_liteer";"JS_CZ_wodefeng"},0)),"")</f>
        <v>常州市金坛沃德丰电子科技有限公司</v>
      </c>
      <c r="D4419" s="11" t="str">
        <f>[1]动作!$G4418</f>
        <v>JS_CZ_wodefeng</v>
      </c>
      <c r="E4419" s="11" t="str">
        <f>[1]动作!$D4418</f>
        <v>电表故障</v>
      </c>
      <c r="F4419" s="11" t="s">
        <v>45</v>
      </c>
      <c r="G4419" s="12">
        <f>[1]动作!$A4418+[1]动作!$B4418</f>
        <v>43211.117581018516</v>
      </c>
      <c r="H4419" s="12"/>
      <c r="I4419" s="11"/>
    </row>
    <row r="4420" spans="1:9" hidden="1" x14ac:dyDescent="0.3">
      <c r="A4420" s="24">
        <v>4418</v>
      </c>
      <c r="B4420" s="11" t="str">
        <f>IFERROR(INDEX({"JSNY-BJ0001-01";"JSNY-JS0022-01";"JSNY-JS0002-01"},MATCH(D4420,{"BJ_zhongyu";"JS_WX_liteer";"JS_CZ_wodefeng"},0)),"")</f>
        <v>JSNY-JS0002-01</v>
      </c>
      <c r="C4420" s="11" t="str">
        <f>IFERROR(INDEX({"北京中裕世纪大酒店";"江苏利特尔绿色包装股份有限公司";"常州市金坛沃德丰电子科技有限公司"},MATCH(D4420,{"BJ_zhongyu";"JS_WX_liteer";"JS_CZ_wodefeng"},0)),"")</f>
        <v>常州市金坛沃德丰电子科技有限公司</v>
      </c>
      <c r="D4420" s="11" t="str">
        <f>[1]动作!$G4419</f>
        <v>JS_CZ_wodefeng</v>
      </c>
      <c r="E4420" s="11" t="str">
        <f>[1]动作!$D4419</f>
        <v>电表故障</v>
      </c>
      <c r="F4420" s="11" t="s">
        <v>45</v>
      </c>
      <c r="G4420" s="12">
        <f>[1]动作!$A4419+[1]动作!$B4419</f>
        <v>43211.119027777779</v>
      </c>
      <c r="H4420" s="12"/>
      <c r="I4420" s="11"/>
    </row>
    <row r="4421" spans="1:9" hidden="1" x14ac:dyDescent="0.3">
      <c r="A4421" s="24">
        <v>4419</v>
      </c>
      <c r="B4421" s="11" t="str">
        <f>IFERROR(INDEX({"JSNY-BJ0001-01";"JSNY-JS0022-01";"JSNY-JS0002-01"},MATCH(D4421,{"BJ_zhongyu";"JS_WX_liteer";"JS_CZ_wodefeng"},0)),"")</f>
        <v>JSNY-JS0002-01</v>
      </c>
      <c r="C4421" s="11" t="str">
        <f>IFERROR(INDEX({"北京中裕世纪大酒店";"江苏利特尔绿色包装股份有限公司";"常州市金坛沃德丰电子科技有限公司"},MATCH(D4421,{"BJ_zhongyu";"JS_WX_liteer";"JS_CZ_wodefeng"},0)),"")</f>
        <v>常州市金坛沃德丰电子科技有限公司</v>
      </c>
      <c r="D4421" s="11" t="str">
        <f>[1]动作!$G4420</f>
        <v>JS_CZ_wodefeng</v>
      </c>
      <c r="E4421" s="11" t="str">
        <f>[1]动作!$D4420</f>
        <v>电表故障</v>
      </c>
      <c r="F4421" s="11" t="s">
        <v>45</v>
      </c>
      <c r="G4421" s="12">
        <f>[1]动作!$A4420+[1]动作!$B4420</f>
        <v>43211.119143518517</v>
      </c>
      <c r="H4421" s="12"/>
      <c r="I4421" s="11"/>
    </row>
    <row r="4422" spans="1:9" hidden="1" x14ac:dyDescent="0.3">
      <c r="A4422" s="24">
        <v>4420</v>
      </c>
      <c r="B4422" s="11" t="str">
        <f>IFERROR(INDEX({"JSNY-BJ0001-01";"JSNY-JS0022-01";"JSNY-JS0002-01"},MATCH(D4422,{"BJ_zhongyu";"JS_WX_liteer";"JS_CZ_wodefeng"},0)),"")</f>
        <v>JSNY-JS0002-01</v>
      </c>
      <c r="C4422" s="11" t="str">
        <f>IFERROR(INDEX({"北京中裕世纪大酒店";"江苏利特尔绿色包装股份有限公司";"常州市金坛沃德丰电子科技有限公司"},MATCH(D4422,{"BJ_zhongyu";"JS_WX_liteer";"JS_CZ_wodefeng"},0)),"")</f>
        <v>常州市金坛沃德丰电子科技有限公司</v>
      </c>
      <c r="D4422" s="11" t="str">
        <f>[1]动作!$G4421</f>
        <v>JS_CZ_wodefeng</v>
      </c>
      <c r="E4422" s="11" t="str">
        <f>[1]动作!$D4421</f>
        <v>电表故障</v>
      </c>
      <c r="F4422" s="11" t="s">
        <v>45</v>
      </c>
      <c r="G4422" s="12">
        <f>[1]动作!$A4421+[1]动作!$B4421</f>
        <v>43211.121759259258</v>
      </c>
      <c r="H4422" s="12"/>
      <c r="I4422" s="11"/>
    </row>
    <row r="4423" spans="1:9" hidden="1" x14ac:dyDescent="0.3">
      <c r="A4423" s="24">
        <v>4421</v>
      </c>
      <c r="B4423" s="11" t="str">
        <f>IFERROR(INDEX({"JSNY-BJ0001-01";"JSNY-JS0022-01";"JSNY-JS0002-01"},MATCH(D4423,{"BJ_zhongyu";"JS_WX_liteer";"JS_CZ_wodefeng"},0)),"")</f>
        <v>JSNY-JS0002-01</v>
      </c>
      <c r="C4423" s="11" t="str">
        <f>IFERROR(INDEX({"北京中裕世纪大酒店";"江苏利特尔绿色包装股份有限公司";"常州市金坛沃德丰电子科技有限公司"},MATCH(D4423,{"BJ_zhongyu";"JS_WX_liteer";"JS_CZ_wodefeng"},0)),"")</f>
        <v>常州市金坛沃德丰电子科技有限公司</v>
      </c>
      <c r="D4423" s="11" t="str">
        <f>[1]动作!$G4422</f>
        <v>JS_CZ_wodefeng</v>
      </c>
      <c r="E4423" s="11" t="str">
        <f>[1]动作!$D4422</f>
        <v>电表故障</v>
      </c>
      <c r="F4423" s="11" t="s">
        <v>45</v>
      </c>
      <c r="G4423" s="12">
        <f>[1]动作!$A4422+[1]动作!$B4422</f>
        <v>43211.123842592591</v>
      </c>
      <c r="H4423" s="12"/>
      <c r="I4423" s="11"/>
    </row>
    <row r="4424" spans="1:9" hidden="1" x14ac:dyDescent="0.3">
      <c r="A4424" s="24">
        <v>4422</v>
      </c>
      <c r="B4424" s="11" t="str">
        <f>IFERROR(INDEX({"JSNY-BJ0001-01";"JSNY-JS0022-01";"JSNY-JS0002-01"},MATCH(D4424,{"BJ_zhongyu";"JS_WX_liteer";"JS_CZ_wodefeng"},0)),"")</f>
        <v>JSNY-JS0002-01</v>
      </c>
      <c r="C4424" s="11" t="str">
        <f>IFERROR(INDEX({"北京中裕世纪大酒店";"江苏利特尔绿色包装股份有限公司";"常州市金坛沃德丰电子科技有限公司"},MATCH(D4424,{"BJ_zhongyu";"JS_WX_liteer";"JS_CZ_wodefeng"},0)),"")</f>
        <v>常州市金坛沃德丰电子科技有限公司</v>
      </c>
      <c r="D4424" s="11" t="str">
        <f>[1]动作!$G4423</f>
        <v>JS_CZ_wodefeng</v>
      </c>
      <c r="E4424" s="11" t="str">
        <f>[1]动作!$D4423</f>
        <v>电表故障</v>
      </c>
      <c r="F4424" s="11" t="s">
        <v>45</v>
      </c>
      <c r="G4424" s="12">
        <f>[1]动作!$A4423+[1]动作!$B4423</f>
        <v>43211.12395833333</v>
      </c>
      <c r="H4424" s="12"/>
      <c r="I4424" s="11"/>
    </row>
    <row r="4425" spans="1:9" hidden="1" x14ac:dyDescent="0.3">
      <c r="A4425" s="24">
        <v>4423</v>
      </c>
      <c r="B4425" s="11" t="str">
        <f>IFERROR(INDEX({"JSNY-BJ0001-01";"JSNY-JS0022-01";"JSNY-JS0002-01"},MATCH(D4425,{"BJ_zhongyu";"JS_WX_liteer";"JS_CZ_wodefeng"},0)),"")</f>
        <v>JSNY-JS0002-01</v>
      </c>
      <c r="C4425" s="11" t="str">
        <f>IFERROR(INDEX({"北京中裕世纪大酒店";"江苏利特尔绿色包装股份有限公司";"常州市金坛沃德丰电子科技有限公司"},MATCH(D4425,{"BJ_zhongyu";"JS_WX_liteer";"JS_CZ_wodefeng"},0)),"")</f>
        <v>常州市金坛沃德丰电子科技有限公司</v>
      </c>
      <c r="D4425" s="11" t="str">
        <f>[1]动作!$G4424</f>
        <v>JS_CZ_wodefeng</v>
      </c>
      <c r="E4425" s="11" t="str">
        <f>[1]动作!$D4424</f>
        <v>电表故障</v>
      </c>
      <c r="F4425" s="11" t="s">
        <v>45</v>
      </c>
      <c r="G4425" s="12">
        <f>[1]动作!$A4424+[1]动作!$B4424</f>
        <v>43211.124074074076</v>
      </c>
      <c r="H4425" s="12"/>
      <c r="I4425" s="11"/>
    </row>
    <row r="4426" spans="1:9" hidden="1" x14ac:dyDescent="0.3">
      <c r="A4426" s="24">
        <v>4424</v>
      </c>
      <c r="B4426" s="11" t="str">
        <f>IFERROR(INDEX({"JSNY-BJ0001-01";"JSNY-JS0022-01";"JSNY-JS0002-01"},MATCH(D4426,{"BJ_zhongyu";"JS_WX_liteer";"JS_CZ_wodefeng"},0)),"")</f>
        <v>JSNY-JS0002-01</v>
      </c>
      <c r="C4426" s="11" t="str">
        <f>IFERROR(INDEX({"北京中裕世纪大酒店";"江苏利特尔绿色包装股份有限公司";"常州市金坛沃德丰电子科技有限公司"},MATCH(D4426,{"BJ_zhongyu";"JS_WX_liteer";"JS_CZ_wodefeng"},0)),"")</f>
        <v>常州市金坛沃德丰电子科技有限公司</v>
      </c>
      <c r="D4426" s="11" t="str">
        <f>[1]动作!$G4425</f>
        <v>JS_CZ_wodefeng</v>
      </c>
      <c r="E4426" s="11" t="str">
        <f>[1]动作!$D4425</f>
        <v>电表故障</v>
      </c>
      <c r="F4426" s="11" t="s">
        <v>45</v>
      </c>
      <c r="G4426" s="12">
        <f>[1]动作!$A4425+[1]动作!$B4425</f>
        <v>43211.128067129626</v>
      </c>
      <c r="H4426" s="12"/>
      <c r="I4426" s="11"/>
    </row>
    <row r="4427" spans="1:9" hidden="1" x14ac:dyDescent="0.3">
      <c r="A4427" s="24">
        <v>4425</v>
      </c>
      <c r="B4427" s="11" t="str">
        <f>IFERROR(INDEX({"JSNY-BJ0001-01";"JSNY-JS0022-01";"JSNY-JS0002-01"},MATCH(D4427,{"BJ_zhongyu";"JS_WX_liteer";"JS_CZ_wodefeng"},0)),"")</f>
        <v>JSNY-JS0002-01</v>
      </c>
      <c r="C4427" s="11" t="str">
        <f>IFERROR(INDEX({"北京中裕世纪大酒店";"江苏利特尔绿色包装股份有限公司";"常州市金坛沃德丰电子科技有限公司"},MATCH(D4427,{"BJ_zhongyu";"JS_WX_liteer";"JS_CZ_wodefeng"},0)),"")</f>
        <v>常州市金坛沃德丰电子科技有限公司</v>
      </c>
      <c r="D4427" s="11" t="str">
        <f>[1]动作!$G4426</f>
        <v>JS_CZ_wodefeng</v>
      </c>
      <c r="E4427" s="11" t="str">
        <f>[1]动作!$D4426</f>
        <v>电表故障</v>
      </c>
      <c r="F4427" s="11" t="s">
        <v>45</v>
      </c>
      <c r="G4427" s="12">
        <f>[1]动作!$A4426+[1]动作!$B4426</f>
        <v>43211.128993055558</v>
      </c>
      <c r="H4427" s="12"/>
      <c r="I4427" s="11"/>
    </row>
    <row r="4428" spans="1:9" hidden="1" x14ac:dyDescent="0.3">
      <c r="A4428" s="24">
        <v>4426</v>
      </c>
      <c r="B4428" s="11" t="str">
        <f>IFERROR(INDEX({"JSNY-BJ0001-01";"JSNY-JS0022-01";"JSNY-JS0002-01"},MATCH(D4428,{"BJ_zhongyu";"JS_WX_liteer";"JS_CZ_wodefeng"},0)),"")</f>
        <v>JSNY-JS0002-01</v>
      </c>
      <c r="C4428" s="11" t="str">
        <f>IFERROR(INDEX({"北京中裕世纪大酒店";"江苏利特尔绿色包装股份有限公司";"常州市金坛沃德丰电子科技有限公司"},MATCH(D4428,{"BJ_zhongyu";"JS_WX_liteer";"JS_CZ_wodefeng"},0)),"")</f>
        <v>常州市金坛沃德丰电子科技有限公司</v>
      </c>
      <c r="D4428" s="11" t="str">
        <f>[1]动作!$G4427</f>
        <v>JS_CZ_wodefeng</v>
      </c>
      <c r="E4428" s="11" t="str">
        <f>[1]动作!$D4427</f>
        <v>电表故障</v>
      </c>
      <c r="F4428" s="11" t="s">
        <v>45</v>
      </c>
      <c r="G4428" s="12">
        <f>[1]动作!$A4427+[1]动作!$B4427</f>
        <v>43211.129166666666</v>
      </c>
      <c r="H4428" s="12"/>
      <c r="I4428" s="11"/>
    </row>
    <row r="4429" spans="1:9" hidden="1" x14ac:dyDescent="0.3">
      <c r="A4429" s="24">
        <v>4427</v>
      </c>
      <c r="B4429" s="11" t="str">
        <f>IFERROR(INDEX({"JSNY-BJ0001-01";"JSNY-JS0022-01";"JSNY-JS0002-01"},MATCH(D4429,{"BJ_zhongyu";"JS_WX_liteer";"JS_CZ_wodefeng"},0)),"")</f>
        <v>JSNY-JS0002-01</v>
      </c>
      <c r="C4429" s="11" t="str">
        <f>IFERROR(INDEX({"北京中裕世纪大酒店";"江苏利特尔绿色包装股份有限公司";"常州市金坛沃德丰电子科技有限公司"},MATCH(D4429,{"BJ_zhongyu";"JS_WX_liteer";"JS_CZ_wodefeng"},0)),"")</f>
        <v>常州市金坛沃德丰电子科技有限公司</v>
      </c>
      <c r="D4429" s="11" t="str">
        <f>[1]动作!$G4428</f>
        <v>JS_CZ_wodefeng</v>
      </c>
      <c r="E4429" s="11" t="str">
        <f>[1]动作!$D4428</f>
        <v>电表故障</v>
      </c>
      <c r="F4429" s="11" t="s">
        <v>45</v>
      </c>
      <c r="G4429" s="12">
        <f>[1]动作!$A4428+[1]动作!$B4428</f>
        <v>43211.12939814815</v>
      </c>
      <c r="H4429" s="12"/>
      <c r="I4429" s="11"/>
    </row>
    <row r="4430" spans="1:9" hidden="1" x14ac:dyDescent="0.3">
      <c r="A4430" s="24">
        <v>4428</v>
      </c>
      <c r="B4430" s="11" t="str">
        <f>IFERROR(INDEX({"JSNY-BJ0001-01";"JSNY-JS0022-01";"JSNY-JS0002-01"},MATCH(D4430,{"BJ_zhongyu";"JS_WX_liteer";"JS_CZ_wodefeng"},0)),"")</f>
        <v>JSNY-JS0002-01</v>
      </c>
      <c r="C4430" s="11" t="str">
        <f>IFERROR(INDEX({"北京中裕世纪大酒店";"江苏利特尔绿色包装股份有限公司";"常州市金坛沃德丰电子科技有限公司"},MATCH(D4430,{"BJ_zhongyu";"JS_WX_liteer";"JS_CZ_wodefeng"},0)),"")</f>
        <v>常州市金坛沃德丰电子科技有限公司</v>
      </c>
      <c r="D4430" s="11" t="str">
        <f>[1]动作!$G4429</f>
        <v>JS_CZ_wodefeng</v>
      </c>
      <c r="E4430" s="11" t="str">
        <f>[1]动作!$D4429</f>
        <v>电表故障</v>
      </c>
      <c r="F4430" s="11" t="s">
        <v>45</v>
      </c>
      <c r="G4430" s="12">
        <f>[1]动作!$A4429+[1]动作!$B4429</f>
        <v>43211.129513888889</v>
      </c>
      <c r="H4430" s="12"/>
      <c r="I4430" s="11"/>
    </row>
    <row r="4431" spans="1:9" hidden="1" x14ac:dyDescent="0.3">
      <c r="A4431" s="24">
        <v>4429</v>
      </c>
      <c r="B4431" s="11" t="str">
        <f>IFERROR(INDEX({"JSNY-BJ0001-01";"JSNY-JS0022-01";"JSNY-JS0002-01"},MATCH(D4431,{"BJ_zhongyu";"JS_WX_liteer";"JS_CZ_wodefeng"},0)),"")</f>
        <v>JSNY-JS0002-01</v>
      </c>
      <c r="C4431" s="11" t="str">
        <f>IFERROR(INDEX({"北京中裕世纪大酒店";"江苏利特尔绿色包装股份有限公司";"常州市金坛沃德丰电子科技有限公司"},MATCH(D4431,{"BJ_zhongyu";"JS_WX_liteer";"JS_CZ_wodefeng"},0)),"")</f>
        <v>常州市金坛沃德丰电子科技有限公司</v>
      </c>
      <c r="D4431" s="11" t="str">
        <f>[1]动作!$G4430</f>
        <v>JS_CZ_wodefeng</v>
      </c>
      <c r="E4431" s="11" t="str">
        <f>[1]动作!$D4430</f>
        <v>电表故障</v>
      </c>
      <c r="F4431" s="11" t="s">
        <v>45</v>
      </c>
      <c r="G4431" s="12">
        <f>[1]动作!$A4430+[1]动作!$B4430</f>
        <v>43211.132002314815</v>
      </c>
      <c r="H4431" s="12"/>
      <c r="I4431" s="11"/>
    </row>
    <row r="4432" spans="1:9" hidden="1" x14ac:dyDescent="0.3">
      <c r="A4432" s="24">
        <v>4430</v>
      </c>
      <c r="B4432" s="11" t="str">
        <f>IFERROR(INDEX({"JSNY-BJ0001-01";"JSNY-JS0022-01";"JSNY-JS0002-01"},MATCH(D4432,{"BJ_zhongyu";"JS_WX_liteer";"JS_CZ_wodefeng"},0)),"")</f>
        <v>JSNY-JS0002-01</v>
      </c>
      <c r="C4432" s="11" t="str">
        <f>IFERROR(INDEX({"北京中裕世纪大酒店";"江苏利特尔绿色包装股份有限公司";"常州市金坛沃德丰电子科技有限公司"},MATCH(D4432,{"BJ_zhongyu";"JS_WX_liteer";"JS_CZ_wodefeng"},0)),"")</f>
        <v>常州市金坛沃德丰电子科技有限公司</v>
      </c>
      <c r="D4432" s="11" t="str">
        <f>[1]动作!$G4431</f>
        <v>JS_CZ_wodefeng</v>
      </c>
      <c r="E4432" s="11" t="str">
        <f>[1]动作!$D4431</f>
        <v>电表故障</v>
      </c>
      <c r="F4432" s="11" t="s">
        <v>45</v>
      </c>
      <c r="G4432" s="12">
        <f>[1]动作!$A4431+[1]动作!$B4431</f>
        <v>43211.134270833332</v>
      </c>
      <c r="H4432" s="12"/>
      <c r="I4432" s="11"/>
    </row>
    <row r="4433" spans="1:9" hidden="1" x14ac:dyDescent="0.3">
      <c r="A4433" s="24">
        <v>4431</v>
      </c>
      <c r="B4433" s="11" t="str">
        <f>IFERROR(INDEX({"JSNY-BJ0001-01";"JSNY-JS0022-01";"JSNY-JS0002-01"},MATCH(D4433,{"BJ_zhongyu";"JS_WX_liteer";"JS_CZ_wodefeng"},0)),"")</f>
        <v>JSNY-JS0002-01</v>
      </c>
      <c r="C4433" s="11" t="str">
        <f>IFERROR(INDEX({"北京中裕世纪大酒店";"江苏利特尔绿色包装股份有限公司";"常州市金坛沃德丰电子科技有限公司"},MATCH(D4433,{"BJ_zhongyu";"JS_WX_liteer";"JS_CZ_wodefeng"},0)),"")</f>
        <v>常州市金坛沃德丰电子科技有限公司</v>
      </c>
      <c r="D4433" s="11" t="str">
        <f>[1]动作!$G4432</f>
        <v>JS_CZ_wodefeng</v>
      </c>
      <c r="E4433" s="11" t="str">
        <f>[1]动作!$D4432</f>
        <v>电表故障</v>
      </c>
      <c r="F4433" s="11" t="s">
        <v>45</v>
      </c>
      <c r="G4433" s="12">
        <f>[1]动作!$A4432+[1]动作!$B4432</f>
        <v>43211.134375000001</v>
      </c>
      <c r="H4433" s="12"/>
      <c r="I4433" s="11"/>
    </row>
    <row r="4434" spans="1:9" hidden="1" x14ac:dyDescent="0.3">
      <c r="A4434" s="24">
        <v>4432</v>
      </c>
      <c r="B4434" s="11" t="str">
        <f>IFERROR(INDEX({"JSNY-BJ0001-01";"JSNY-JS0022-01";"JSNY-JS0002-01"},MATCH(D4434,{"BJ_zhongyu";"JS_WX_liteer";"JS_CZ_wodefeng"},0)),"")</f>
        <v>JSNY-JS0002-01</v>
      </c>
      <c r="C4434" s="11" t="str">
        <f>IFERROR(INDEX({"北京中裕世纪大酒店";"江苏利特尔绿色包装股份有限公司";"常州市金坛沃德丰电子科技有限公司"},MATCH(D4434,{"BJ_zhongyu";"JS_WX_liteer";"JS_CZ_wodefeng"},0)),"")</f>
        <v>常州市金坛沃德丰电子科技有限公司</v>
      </c>
      <c r="D4434" s="11" t="str">
        <f>[1]动作!$G4433</f>
        <v>JS_CZ_wodefeng</v>
      </c>
      <c r="E4434" s="11" t="str">
        <f>[1]动作!$D4433</f>
        <v>电表故障</v>
      </c>
      <c r="F4434" s="11" t="s">
        <v>45</v>
      </c>
      <c r="G4434" s="12">
        <f>[1]动作!$A4433+[1]动作!$B4433</f>
        <v>43211.13658564815</v>
      </c>
      <c r="H4434" s="12"/>
      <c r="I4434" s="11"/>
    </row>
    <row r="4435" spans="1:9" hidden="1" x14ac:dyDescent="0.3">
      <c r="A4435" s="24">
        <v>4433</v>
      </c>
      <c r="B4435" s="11" t="str">
        <f>IFERROR(INDEX({"JSNY-BJ0001-01";"JSNY-JS0022-01";"JSNY-JS0002-01"},MATCH(D4435,{"BJ_zhongyu";"JS_WX_liteer";"JS_CZ_wodefeng"},0)),"")</f>
        <v>JSNY-JS0002-01</v>
      </c>
      <c r="C4435" s="11" t="str">
        <f>IFERROR(INDEX({"北京中裕世纪大酒店";"江苏利特尔绿色包装股份有限公司";"常州市金坛沃德丰电子科技有限公司"},MATCH(D4435,{"BJ_zhongyu";"JS_WX_liteer";"JS_CZ_wodefeng"},0)),"")</f>
        <v>常州市金坛沃德丰电子科技有限公司</v>
      </c>
      <c r="D4435" s="11" t="str">
        <f>[1]动作!$G4434</f>
        <v>JS_CZ_wodefeng</v>
      </c>
      <c r="E4435" s="11" t="str">
        <f>[1]动作!$D4434</f>
        <v>电表故障</v>
      </c>
      <c r="F4435" s="11" t="s">
        <v>45</v>
      </c>
      <c r="G4435" s="12">
        <f>[1]动作!$A4434+[1]动作!$B4434</f>
        <v>43211.137916666667</v>
      </c>
      <c r="H4435" s="12"/>
      <c r="I4435" s="11"/>
    </row>
    <row r="4436" spans="1:9" hidden="1" x14ac:dyDescent="0.3">
      <c r="A4436" s="24">
        <v>4434</v>
      </c>
      <c r="B4436" s="11" t="str">
        <f>IFERROR(INDEX({"JSNY-BJ0001-01";"JSNY-JS0022-01";"JSNY-JS0002-01"},MATCH(D4436,{"BJ_zhongyu";"JS_WX_liteer";"JS_CZ_wodefeng"},0)),"")</f>
        <v>JSNY-JS0002-01</v>
      </c>
      <c r="C4436" s="11" t="str">
        <f>IFERROR(INDEX({"北京中裕世纪大酒店";"江苏利特尔绿色包装股份有限公司";"常州市金坛沃德丰电子科技有限公司"},MATCH(D4436,{"BJ_zhongyu";"JS_WX_liteer";"JS_CZ_wodefeng"},0)),"")</f>
        <v>常州市金坛沃德丰电子科技有限公司</v>
      </c>
      <c r="D4436" s="11" t="str">
        <f>[1]动作!$G4435</f>
        <v>JS_CZ_wodefeng</v>
      </c>
      <c r="E4436" s="11" t="str">
        <f>[1]动作!$D4435</f>
        <v>电表故障</v>
      </c>
      <c r="F4436" s="11" t="s">
        <v>45</v>
      </c>
      <c r="G4436" s="12">
        <f>[1]动作!$A4435+[1]动作!$B4435</f>
        <v>43211.138032407405</v>
      </c>
      <c r="H4436" s="12"/>
      <c r="I4436" s="11"/>
    </row>
    <row r="4437" spans="1:9" hidden="1" x14ac:dyDescent="0.3">
      <c r="A4437" s="24">
        <v>4435</v>
      </c>
      <c r="B4437" s="11" t="str">
        <f>IFERROR(INDEX({"JSNY-BJ0001-01";"JSNY-JS0022-01";"JSNY-JS0002-01"},MATCH(D4437,{"BJ_zhongyu";"JS_WX_liteer";"JS_CZ_wodefeng"},0)),"")</f>
        <v>JSNY-JS0002-01</v>
      </c>
      <c r="C4437" s="11" t="str">
        <f>IFERROR(INDEX({"北京中裕世纪大酒店";"江苏利特尔绿色包装股份有限公司";"常州市金坛沃德丰电子科技有限公司"},MATCH(D4437,{"BJ_zhongyu";"JS_WX_liteer";"JS_CZ_wodefeng"},0)),"")</f>
        <v>常州市金坛沃德丰电子科技有限公司</v>
      </c>
      <c r="D4437" s="11" t="str">
        <f>[1]动作!$G4436</f>
        <v>JS_CZ_wodefeng</v>
      </c>
      <c r="E4437" s="11" t="str">
        <f>[1]动作!$D4436</f>
        <v>电表故障</v>
      </c>
      <c r="F4437" s="11" t="s">
        <v>45</v>
      </c>
      <c r="G4437" s="12">
        <f>[1]动作!$A4436+[1]动作!$B4436</f>
        <v>43211.138148148151</v>
      </c>
      <c r="H4437" s="12"/>
      <c r="I4437" s="11"/>
    </row>
    <row r="4438" spans="1:9" hidden="1" x14ac:dyDescent="0.3">
      <c r="A4438" s="24">
        <v>4436</v>
      </c>
      <c r="B4438" s="11" t="str">
        <f>IFERROR(INDEX({"JSNY-BJ0001-01";"JSNY-JS0022-01";"JSNY-JS0002-01"},MATCH(D4438,{"BJ_zhongyu";"JS_WX_liteer";"JS_CZ_wodefeng"},0)),"")</f>
        <v>JSNY-JS0002-01</v>
      </c>
      <c r="C4438" s="11" t="str">
        <f>IFERROR(INDEX({"北京中裕世纪大酒店";"江苏利特尔绿色包装股份有限公司";"常州市金坛沃德丰电子科技有限公司"},MATCH(D4438,{"BJ_zhongyu";"JS_WX_liteer";"JS_CZ_wodefeng"},0)),"")</f>
        <v>常州市金坛沃德丰电子科技有限公司</v>
      </c>
      <c r="D4438" s="11" t="str">
        <f>[1]动作!$G4437</f>
        <v>JS_CZ_wodefeng</v>
      </c>
      <c r="E4438" s="11" t="str">
        <f>[1]动作!$D4437</f>
        <v>电表故障</v>
      </c>
      <c r="F4438" s="11" t="s">
        <v>45</v>
      </c>
      <c r="G4438" s="12">
        <f>[1]动作!$A4437+[1]动作!$B4437</f>
        <v>43211.139247685183</v>
      </c>
      <c r="H4438" s="12"/>
      <c r="I4438" s="11"/>
    </row>
    <row r="4439" spans="1:9" hidden="1" x14ac:dyDescent="0.3">
      <c r="A4439" s="24">
        <v>4437</v>
      </c>
      <c r="B4439" s="11" t="str">
        <f>IFERROR(INDEX({"JSNY-BJ0001-01";"JSNY-JS0022-01";"JSNY-JS0002-01"},MATCH(D4439,{"BJ_zhongyu";"JS_WX_liteer";"JS_CZ_wodefeng"},0)),"")</f>
        <v>JSNY-JS0002-01</v>
      </c>
      <c r="C4439" s="11" t="str">
        <f>IFERROR(INDEX({"北京中裕世纪大酒店";"江苏利特尔绿色包装股份有限公司";"常州市金坛沃德丰电子科技有限公司"},MATCH(D4439,{"BJ_zhongyu";"JS_WX_liteer";"JS_CZ_wodefeng"},0)),"")</f>
        <v>常州市金坛沃德丰电子科技有限公司</v>
      </c>
      <c r="D4439" s="11" t="str">
        <f>[1]动作!$G4438</f>
        <v>JS_CZ_wodefeng</v>
      </c>
      <c r="E4439" s="11" t="str">
        <f>[1]动作!$D4438</f>
        <v>电表故障</v>
      </c>
      <c r="F4439" s="11" t="s">
        <v>45</v>
      </c>
      <c r="G4439" s="12">
        <f>[1]动作!$A4438+[1]动作!$B4438</f>
        <v>43211.140520833331</v>
      </c>
      <c r="H4439" s="12"/>
      <c r="I4439" s="11"/>
    </row>
    <row r="4440" spans="1:9" hidden="1" x14ac:dyDescent="0.3">
      <c r="A4440" s="24">
        <v>4438</v>
      </c>
      <c r="B4440" s="11" t="str">
        <f>IFERROR(INDEX({"JSNY-BJ0001-01";"JSNY-JS0022-01";"JSNY-JS0002-01"},MATCH(D4440,{"BJ_zhongyu";"JS_WX_liteer";"JS_CZ_wodefeng"},0)),"")</f>
        <v>JSNY-JS0002-01</v>
      </c>
      <c r="C4440" s="11" t="str">
        <f>IFERROR(INDEX({"北京中裕世纪大酒店";"江苏利特尔绿色包装股份有限公司";"常州市金坛沃德丰电子科技有限公司"},MATCH(D4440,{"BJ_zhongyu";"JS_WX_liteer";"JS_CZ_wodefeng"},0)),"")</f>
        <v>常州市金坛沃德丰电子科技有限公司</v>
      </c>
      <c r="D4440" s="11" t="str">
        <f>[1]动作!$G4439</f>
        <v>JS_CZ_wodefeng</v>
      </c>
      <c r="E4440" s="11" t="str">
        <f>[1]动作!$D4439</f>
        <v>电表故障</v>
      </c>
      <c r="F4440" s="11" t="s">
        <v>45</v>
      </c>
      <c r="G4440" s="12">
        <f>[1]动作!$A4439+[1]动作!$B4439</f>
        <v>43211.144178240742</v>
      </c>
      <c r="H4440" s="12"/>
      <c r="I4440" s="11"/>
    </row>
    <row r="4441" spans="1:9" hidden="1" x14ac:dyDescent="0.3">
      <c r="A4441" s="24">
        <v>4439</v>
      </c>
      <c r="B4441" s="11" t="str">
        <f>IFERROR(INDEX({"JSNY-BJ0001-01";"JSNY-JS0022-01";"JSNY-JS0002-01"},MATCH(D4441,{"BJ_zhongyu";"JS_WX_liteer";"JS_CZ_wodefeng"},0)),"")</f>
        <v>JSNY-JS0002-01</v>
      </c>
      <c r="C4441" s="11" t="str">
        <f>IFERROR(INDEX({"北京中裕世纪大酒店";"江苏利特尔绿色包装股份有限公司";"常州市金坛沃德丰电子科技有限公司"},MATCH(D4441,{"BJ_zhongyu";"JS_WX_liteer";"JS_CZ_wodefeng"},0)),"")</f>
        <v>常州市金坛沃德丰电子科技有限公司</v>
      </c>
      <c r="D4441" s="11" t="str">
        <f>[1]动作!$G4440</f>
        <v>JS_CZ_wodefeng</v>
      </c>
      <c r="E4441" s="11" t="str">
        <f>[1]动作!$D4440</f>
        <v>电表故障</v>
      </c>
      <c r="F4441" s="11" t="s">
        <v>45</v>
      </c>
      <c r="G4441" s="12">
        <f>[1]动作!$A4440+[1]动作!$B4440</f>
        <v>43211.144282407404</v>
      </c>
      <c r="H4441" s="12"/>
      <c r="I4441" s="11"/>
    </row>
    <row r="4442" spans="1:9" hidden="1" x14ac:dyDescent="0.3">
      <c r="A4442" s="24">
        <v>4440</v>
      </c>
      <c r="B4442" s="11" t="str">
        <f>IFERROR(INDEX({"JSNY-BJ0001-01";"JSNY-JS0022-01";"JSNY-JS0002-01"},MATCH(D4442,{"BJ_zhongyu";"JS_WX_liteer";"JS_CZ_wodefeng"},0)),"")</f>
        <v>JSNY-JS0002-01</v>
      </c>
      <c r="C4442" s="11" t="str">
        <f>IFERROR(INDEX({"北京中裕世纪大酒店";"江苏利特尔绿色包装股份有限公司";"常州市金坛沃德丰电子科技有限公司"},MATCH(D4442,{"BJ_zhongyu";"JS_WX_liteer";"JS_CZ_wodefeng"},0)),"")</f>
        <v>常州市金坛沃德丰电子科技有限公司</v>
      </c>
      <c r="D4442" s="11" t="str">
        <f>[1]动作!$G4441</f>
        <v>JS_CZ_wodefeng</v>
      </c>
      <c r="E4442" s="11" t="str">
        <f>[1]动作!$D4441</f>
        <v>电表故障</v>
      </c>
      <c r="F4442" s="11" t="s">
        <v>45</v>
      </c>
      <c r="G4442" s="12">
        <f>[1]动作!$A4441+[1]动作!$B4441</f>
        <v>43211.146666666667</v>
      </c>
      <c r="H4442" s="12"/>
      <c r="I4442" s="11"/>
    </row>
    <row r="4443" spans="1:9" hidden="1" x14ac:dyDescent="0.3">
      <c r="A4443" s="24">
        <v>4441</v>
      </c>
      <c r="B4443" s="11" t="str">
        <f>IFERROR(INDEX({"JSNY-BJ0001-01";"JSNY-JS0022-01";"JSNY-JS0002-01"},MATCH(D4443,{"BJ_zhongyu";"JS_WX_liteer";"JS_CZ_wodefeng"},0)),"")</f>
        <v>JSNY-JS0002-01</v>
      </c>
      <c r="C4443" s="11" t="str">
        <f>IFERROR(INDEX({"北京中裕世纪大酒店";"江苏利特尔绿色包装股份有限公司";"常州市金坛沃德丰电子科技有限公司"},MATCH(D4443,{"BJ_zhongyu";"JS_WX_liteer";"JS_CZ_wodefeng"},0)),"")</f>
        <v>常州市金坛沃德丰电子科技有限公司</v>
      </c>
      <c r="D4443" s="11" t="str">
        <f>[1]动作!$G4442</f>
        <v>JS_CZ_wodefeng</v>
      </c>
      <c r="E4443" s="11" t="str">
        <f>[1]动作!$D4442</f>
        <v>电表故障</v>
      </c>
      <c r="F4443" s="11" t="s">
        <v>45</v>
      </c>
      <c r="G4443" s="12">
        <f>[1]动作!$A4442+[1]动作!$B4442</f>
        <v>43211.147997685184</v>
      </c>
      <c r="H4443" s="12"/>
      <c r="I4443" s="11"/>
    </row>
    <row r="4444" spans="1:9" hidden="1" x14ac:dyDescent="0.3">
      <c r="A4444" s="24">
        <v>4442</v>
      </c>
      <c r="B4444" s="11" t="str">
        <f>IFERROR(INDEX({"JSNY-BJ0001-01";"JSNY-JS0022-01";"JSNY-JS0002-01"},MATCH(D4444,{"BJ_zhongyu";"JS_WX_liteer";"JS_CZ_wodefeng"},0)),"")</f>
        <v>JSNY-JS0002-01</v>
      </c>
      <c r="C4444" s="11" t="str">
        <f>IFERROR(INDEX({"北京中裕世纪大酒店";"江苏利特尔绿色包装股份有限公司";"常州市金坛沃德丰电子科技有限公司"},MATCH(D4444,{"BJ_zhongyu";"JS_WX_liteer";"JS_CZ_wodefeng"},0)),"")</f>
        <v>常州市金坛沃德丰电子科技有限公司</v>
      </c>
      <c r="D4444" s="11" t="str">
        <f>[1]动作!$G4443</f>
        <v>JS_CZ_wodefeng</v>
      </c>
      <c r="E4444" s="11" t="str">
        <f>[1]动作!$D4443</f>
        <v>电表故障</v>
      </c>
      <c r="F4444" s="11" t="s">
        <v>45</v>
      </c>
      <c r="G4444" s="12">
        <f>[1]动作!$A4443+[1]动作!$B4443</f>
        <v>43211.148229166669</v>
      </c>
      <c r="H4444" s="12"/>
      <c r="I4444" s="11"/>
    </row>
    <row r="4445" spans="1:9" hidden="1" x14ac:dyDescent="0.3">
      <c r="A4445" s="24">
        <v>4443</v>
      </c>
      <c r="B4445" s="11" t="str">
        <f>IFERROR(INDEX({"JSNY-BJ0001-01";"JSNY-JS0022-01";"JSNY-JS0002-01"},MATCH(D4445,{"BJ_zhongyu";"JS_WX_liteer";"JS_CZ_wodefeng"},0)),"")</f>
        <v>JSNY-JS0002-01</v>
      </c>
      <c r="C4445" s="11" t="str">
        <f>IFERROR(INDEX({"北京中裕世纪大酒店";"江苏利特尔绿色包装股份有限公司";"常州市金坛沃德丰电子科技有限公司"},MATCH(D4445,{"BJ_zhongyu";"JS_WX_liteer";"JS_CZ_wodefeng"},0)),"")</f>
        <v>常州市金坛沃德丰电子科技有限公司</v>
      </c>
      <c r="D4445" s="11" t="str">
        <f>[1]动作!$G4444</f>
        <v>JS_CZ_wodefeng</v>
      </c>
      <c r="E4445" s="11" t="str">
        <f>[1]动作!$D4444</f>
        <v>电表故障</v>
      </c>
      <c r="F4445" s="11" t="s">
        <v>45</v>
      </c>
      <c r="G4445" s="12">
        <f>[1]动作!$A4444+[1]动作!$B4444</f>
        <v>43211.15216435185</v>
      </c>
      <c r="H4445" s="12"/>
      <c r="I4445" s="11"/>
    </row>
    <row r="4446" spans="1:9" hidden="1" x14ac:dyDescent="0.3">
      <c r="A4446" s="24">
        <v>4444</v>
      </c>
      <c r="B4446" s="11" t="str">
        <f>IFERROR(INDEX({"JSNY-BJ0001-01";"JSNY-JS0022-01";"JSNY-JS0002-01"},MATCH(D4446,{"BJ_zhongyu";"JS_WX_liteer";"JS_CZ_wodefeng"},0)),"")</f>
        <v>JSNY-JS0002-01</v>
      </c>
      <c r="C4446" s="11" t="str">
        <f>IFERROR(INDEX({"北京中裕世纪大酒店";"江苏利特尔绿色包装股份有限公司";"常州市金坛沃德丰电子科技有限公司"},MATCH(D4446,{"BJ_zhongyu";"JS_WX_liteer";"JS_CZ_wodefeng"},0)),"")</f>
        <v>常州市金坛沃德丰电子科技有限公司</v>
      </c>
      <c r="D4446" s="11" t="str">
        <f>[1]动作!$G4445</f>
        <v>JS_CZ_wodefeng</v>
      </c>
      <c r="E4446" s="11" t="str">
        <f>[1]动作!$D4445</f>
        <v>电表故障</v>
      </c>
      <c r="F4446" s="11" t="s">
        <v>45</v>
      </c>
      <c r="G4446" s="12">
        <f>[1]动作!$A4445+[1]动作!$B4445</f>
        <v>43211.15425925926</v>
      </c>
      <c r="H4446" s="12"/>
      <c r="I4446" s="11"/>
    </row>
    <row r="4447" spans="1:9" hidden="1" x14ac:dyDescent="0.3">
      <c r="A4447" s="24">
        <v>4445</v>
      </c>
      <c r="B4447" s="11" t="str">
        <f>IFERROR(INDEX({"JSNY-BJ0001-01";"JSNY-JS0022-01";"JSNY-JS0002-01"},MATCH(D4447,{"BJ_zhongyu";"JS_WX_liteer";"JS_CZ_wodefeng"},0)),"")</f>
        <v>JSNY-JS0002-01</v>
      </c>
      <c r="C4447" s="11" t="str">
        <f>IFERROR(INDEX({"北京中裕世纪大酒店";"江苏利特尔绿色包装股份有限公司";"常州市金坛沃德丰电子科技有限公司"},MATCH(D4447,{"BJ_zhongyu";"JS_WX_liteer";"JS_CZ_wodefeng"},0)),"")</f>
        <v>常州市金坛沃德丰电子科技有限公司</v>
      </c>
      <c r="D4447" s="11" t="str">
        <f>[1]动作!$G4446</f>
        <v>JS_CZ_wodefeng</v>
      </c>
      <c r="E4447" s="11" t="str">
        <f>[1]动作!$D4446</f>
        <v>电表故障</v>
      </c>
      <c r="F4447" s="11" t="s">
        <v>45</v>
      </c>
      <c r="G4447" s="12">
        <f>[1]动作!$A4446+[1]动作!$B4446</f>
        <v>43211.154374999998</v>
      </c>
      <c r="H4447" s="12"/>
      <c r="I4447" s="11"/>
    </row>
    <row r="4448" spans="1:9" hidden="1" x14ac:dyDescent="0.3">
      <c r="A4448" s="24">
        <v>4446</v>
      </c>
      <c r="B4448" s="11" t="str">
        <f>IFERROR(INDEX({"JSNY-BJ0001-01";"JSNY-JS0022-01";"JSNY-JS0002-01"},MATCH(D4448,{"BJ_zhongyu";"JS_WX_liteer";"JS_CZ_wodefeng"},0)),"")</f>
        <v>JSNY-JS0002-01</v>
      </c>
      <c r="C4448" s="11" t="str">
        <f>IFERROR(INDEX({"北京中裕世纪大酒店";"江苏利特尔绿色包装股份有限公司";"常州市金坛沃德丰电子科技有限公司"},MATCH(D4448,{"BJ_zhongyu";"JS_WX_liteer";"JS_CZ_wodefeng"},0)),"")</f>
        <v>常州市金坛沃德丰电子科技有限公司</v>
      </c>
      <c r="D4448" s="11" t="str">
        <f>[1]动作!$G4447</f>
        <v>JS_CZ_wodefeng</v>
      </c>
      <c r="E4448" s="11" t="str">
        <f>[1]动作!$D4447</f>
        <v>电表故障</v>
      </c>
      <c r="F4448" s="11" t="s">
        <v>45</v>
      </c>
      <c r="G4448" s="12">
        <f>[1]动作!$A4447+[1]动作!$B4447</f>
        <v>43211.158310185187</v>
      </c>
      <c r="H4448" s="12"/>
      <c r="I4448" s="11"/>
    </row>
    <row r="4449" spans="1:9" hidden="1" x14ac:dyDescent="0.3">
      <c r="A4449" s="24">
        <v>4447</v>
      </c>
      <c r="B4449" s="11" t="str">
        <f>IFERROR(INDEX({"JSNY-BJ0001-01";"JSNY-JS0022-01";"JSNY-JS0002-01"},MATCH(D4449,{"BJ_zhongyu";"JS_WX_liteer";"JS_CZ_wodefeng"},0)),"")</f>
        <v>JSNY-JS0002-01</v>
      </c>
      <c r="C4449" s="11" t="str">
        <f>IFERROR(INDEX({"北京中裕世纪大酒店";"江苏利特尔绿色包装股份有限公司";"常州市金坛沃德丰电子科技有限公司"},MATCH(D4449,{"BJ_zhongyu";"JS_WX_liteer";"JS_CZ_wodefeng"},0)),"")</f>
        <v>常州市金坛沃德丰电子科技有限公司</v>
      </c>
      <c r="D4449" s="11" t="str">
        <f>[1]动作!$G4448</f>
        <v>JS_CZ_wodefeng</v>
      </c>
      <c r="E4449" s="11" t="str">
        <f>[1]动作!$D4448</f>
        <v>电表故障</v>
      </c>
      <c r="F4449" s="11" t="s">
        <v>45</v>
      </c>
      <c r="G4449" s="12">
        <f>[1]动作!$A4448+[1]动作!$B4448</f>
        <v>43211.159236111111</v>
      </c>
      <c r="H4449" s="12"/>
      <c r="I4449" s="11"/>
    </row>
    <row r="4450" spans="1:9" hidden="1" x14ac:dyDescent="0.3">
      <c r="A4450" s="24">
        <v>4448</v>
      </c>
      <c r="B4450" s="11" t="str">
        <f>IFERROR(INDEX({"JSNY-BJ0001-01";"JSNY-JS0022-01";"JSNY-JS0002-01"},MATCH(D4450,{"BJ_zhongyu";"JS_WX_liteer";"JS_CZ_wodefeng"},0)),"")</f>
        <v>JSNY-JS0002-01</v>
      </c>
      <c r="C4450" s="11" t="str">
        <f>IFERROR(INDEX({"北京中裕世纪大酒店";"江苏利特尔绿色包装股份有限公司";"常州市金坛沃德丰电子科技有限公司"},MATCH(D4450,{"BJ_zhongyu";"JS_WX_liteer";"JS_CZ_wodefeng"},0)),"")</f>
        <v>常州市金坛沃德丰电子科技有限公司</v>
      </c>
      <c r="D4450" s="11" t="str">
        <f>[1]动作!$G4449</f>
        <v>JS_CZ_wodefeng</v>
      </c>
      <c r="E4450" s="11" t="str">
        <f>[1]动作!$D4449</f>
        <v>电表故障</v>
      </c>
      <c r="F4450" s="11" t="s">
        <v>45</v>
      </c>
      <c r="G4450" s="12">
        <f>[1]动作!$A4449+[1]动作!$B4449</f>
        <v>43211.159409722219</v>
      </c>
      <c r="H4450" s="12"/>
      <c r="I4450" s="11"/>
    </row>
    <row r="4451" spans="1:9" hidden="1" x14ac:dyDescent="0.3">
      <c r="A4451" s="24">
        <v>4449</v>
      </c>
      <c r="B4451" s="11" t="str">
        <f>IFERROR(INDEX({"JSNY-BJ0001-01";"JSNY-JS0022-01";"JSNY-JS0002-01"},MATCH(D4451,{"BJ_zhongyu";"JS_WX_liteer";"JS_CZ_wodefeng"},0)),"")</f>
        <v>JSNY-JS0002-01</v>
      </c>
      <c r="C4451" s="11" t="str">
        <f>IFERROR(INDEX({"北京中裕世纪大酒店";"江苏利特尔绿色包装股份有限公司";"常州市金坛沃德丰电子科技有限公司"},MATCH(D4451,{"BJ_zhongyu";"JS_WX_liteer";"JS_CZ_wodefeng"},0)),"")</f>
        <v>常州市金坛沃德丰电子科技有限公司</v>
      </c>
      <c r="D4451" s="11" t="str">
        <f>[1]动作!$G4450</f>
        <v>JS_CZ_wodefeng</v>
      </c>
      <c r="E4451" s="11" t="str">
        <f>[1]动作!$D4450</f>
        <v>电表故障</v>
      </c>
      <c r="F4451" s="11" t="s">
        <v>45</v>
      </c>
      <c r="G4451" s="12">
        <f>[1]动作!$A4450+[1]动作!$B4450</f>
        <v>43211.159641203703</v>
      </c>
      <c r="H4451" s="12"/>
      <c r="I4451" s="11"/>
    </row>
    <row r="4452" spans="1:9" hidden="1" x14ac:dyDescent="0.3">
      <c r="A4452" s="24">
        <v>4450</v>
      </c>
      <c r="B4452" s="11" t="str">
        <f>IFERROR(INDEX({"JSNY-BJ0001-01";"JSNY-JS0022-01";"JSNY-JS0002-01"},MATCH(D4452,{"BJ_zhongyu";"JS_WX_liteer";"JS_CZ_wodefeng"},0)),"")</f>
        <v>JSNY-JS0002-01</v>
      </c>
      <c r="C4452" s="11" t="str">
        <f>IFERROR(INDEX({"北京中裕世纪大酒店";"江苏利特尔绿色包装股份有限公司";"常州市金坛沃德丰电子科技有限公司"},MATCH(D4452,{"BJ_zhongyu";"JS_WX_liteer";"JS_CZ_wodefeng"},0)),"")</f>
        <v>常州市金坛沃德丰电子科技有限公司</v>
      </c>
      <c r="D4452" s="11" t="str">
        <f>[1]动作!$G4451</f>
        <v>JS_CZ_wodefeng</v>
      </c>
      <c r="E4452" s="11" t="str">
        <f>[1]动作!$D4451</f>
        <v>电表故障</v>
      </c>
      <c r="F4452" s="11" t="s">
        <v>45</v>
      </c>
      <c r="G4452" s="12">
        <f>[1]动作!$A4451+[1]动作!$B4451</f>
        <v>43211.160682870373</v>
      </c>
      <c r="H4452" s="12"/>
      <c r="I4452" s="11"/>
    </row>
    <row r="4453" spans="1:9" hidden="1" x14ac:dyDescent="0.3">
      <c r="A4453" s="24">
        <v>4451</v>
      </c>
      <c r="B4453" s="11" t="str">
        <f>IFERROR(INDEX({"JSNY-BJ0001-01";"JSNY-JS0022-01";"JSNY-JS0002-01"},MATCH(D4453,{"BJ_zhongyu";"JS_WX_liteer";"JS_CZ_wodefeng"},0)),"")</f>
        <v>JSNY-JS0002-01</v>
      </c>
      <c r="C4453" s="11" t="str">
        <f>IFERROR(INDEX({"北京中裕世纪大酒店";"江苏利特尔绿色包装股份有限公司";"常州市金坛沃德丰电子科技有限公司"},MATCH(D4453,{"BJ_zhongyu";"JS_WX_liteer";"JS_CZ_wodefeng"},0)),"")</f>
        <v>常州市金坛沃德丰电子科技有限公司</v>
      </c>
      <c r="D4453" s="11" t="str">
        <f>[1]动作!$G4452</f>
        <v>JS_CZ_wodefeng</v>
      </c>
      <c r="E4453" s="11" t="str">
        <f>[1]动作!$D4452</f>
        <v>电表故障</v>
      </c>
      <c r="F4453" s="11" t="s">
        <v>45</v>
      </c>
      <c r="G4453" s="12">
        <f>[1]动作!$A4452+[1]动作!$B4452</f>
        <v>43211.160798611112</v>
      </c>
      <c r="H4453" s="12"/>
      <c r="I4453" s="11"/>
    </row>
    <row r="4454" spans="1:9" hidden="1" x14ac:dyDescent="0.3">
      <c r="A4454" s="24">
        <v>4452</v>
      </c>
      <c r="B4454" s="11" t="str">
        <f>IFERROR(INDEX({"JSNY-BJ0001-01";"JSNY-JS0022-01";"JSNY-JS0002-01"},MATCH(D4454,{"BJ_zhongyu";"JS_WX_liteer";"JS_CZ_wodefeng"},0)),"")</f>
        <v>JSNY-JS0002-01</v>
      </c>
      <c r="C4454" s="11" t="str">
        <f>IFERROR(INDEX({"北京中裕世纪大酒店";"江苏利特尔绿色包装股份有限公司";"常州市金坛沃德丰电子科技有限公司"},MATCH(D4454,{"BJ_zhongyu";"JS_WX_liteer";"JS_CZ_wodefeng"},0)),"")</f>
        <v>常州市金坛沃德丰电子科技有限公司</v>
      </c>
      <c r="D4454" s="11" t="str">
        <f>[1]动作!$G4453</f>
        <v>JS_CZ_wodefeng</v>
      </c>
      <c r="E4454" s="11" t="str">
        <f>[1]动作!$D4453</f>
        <v>电表故障</v>
      </c>
      <c r="F4454" s="11" t="s">
        <v>45</v>
      </c>
      <c r="G4454" s="12">
        <f>[1]动作!$A4453+[1]动作!$B4453</f>
        <v>43211.163356481484</v>
      </c>
      <c r="H4454" s="12"/>
      <c r="I4454" s="11"/>
    </row>
    <row r="4455" spans="1:9" hidden="1" x14ac:dyDescent="0.3">
      <c r="A4455" s="24">
        <v>4453</v>
      </c>
      <c r="B4455" s="11" t="str">
        <f>IFERROR(INDEX({"JSNY-BJ0001-01";"JSNY-JS0022-01";"JSNY-JS0002-01"},MATCH(D4455,{"BJ_zhongyu";"JS_WX_liteer";"JS_CZ_wodefeng"},0)),"")</f>
        <v>JSNY-JS0002-01</v>
      </c>
      <c r="C4455" s="11" t="str">
        <f>IFERROR(INDEX({"北京中裕世纪大酒店";"江苏利特尔绿色包装股份有限公司";"常州市金坛沃德丰电子科技有限公司"},MATCH(D4455,{"BJ_zhongyu";"JS_WX_liteer";"JS_CZ_wodefeng"},0)),"")</f>
        <v>常州市金坛沃德丰电子科技有限公司</v>
      </c>
      <c r="D4455" s="11" t="str">
        <f>[1]动作!$G4454</f>
        <v>JS_CZ_wodefeng</v>
      </c>
      <c r="E4455" s="11" t="str">
        <f>[1]动作!$D4454</f>
        <v>电表故障</v>
      </c>
      <c r="F4455" s="11" t="s">
        <v>45</v>
      </c>
      <c r="G4455" s="12">
        <f>[1]动作!$A4454+[1]动作!$B4454</f>
        <v>43211.1643287037</v>
      </c>
      <c r="H4455" s="12"/>
      <c r="I4455" s="11"/>
    </row>
    <row r="4456" spans="1:9" hidden="1" x14ac:dyDescent="0.3">
      <c r="A4456" s="24">
        <v>4454</v>
      </c>
      <c r="B4456" s="11" t="str">
        <f>IFERROR(INDEX({"JSNY-BJ0001-01";"JSNY-JS0022-01";"JSNY-JS0002-01"},MATCH(D4456,{"BJ_zhongyu";"JS_WX_liteer";"JS_CZ_wodefeng"},0)),"")</f>
        <v>JSNY-JS0002-01</v>
      </c>
      <c r="C4456" s="11" t="str">
        <f>IFERROR(INDEX({"北京中裕世纪大酒店";"江苏利特尔绿色包装股份有限公司";"常州市金坛沃德丰电子科技有限公司"},MATCH(D4456,{"BJ_zhongyu";"JS_WX_liteer";"JS_CZ_wodefeng"},0)),"")</f>
        <v>常州市金坛沃德丰电子科技有限公司</v>
      </c>
      <c r="D4456" s="11" t="str">
        <f>[1]动作!$G4455</f>
        <v>JS_CZ_wodefeng</v>
      </c>
      <c r="E4456" s="11" t="str">
        <f>[1]动作!$D4455</f>
        <v>电表故障</v>
      </c>
      <c r="F4456" s="11" t="s">
        <v>45</v>
      </c>
      <c r="G4456" s="12">
        <f>[1]动作!$A4455+[1]动作!$B4455</f>
        <v>43211.164560185185</v>
      </c>
      <c r="H4456" s="12"/>
      <c r="I4456" s="11"/>
    </row>
    <row r="4457" spans="1:9" hidden="1" x14ac:dyDescent="0.3">
      <c r="A4457" s="24">
        <v>4455</v>
      </c>
      <c r="B4457" s="11" t="str">
        <f>IFERROR(INDEX({"JSNY-BJ0001-01";"JSNY-JS0022-01";"JSNY-JS0002-01"},MATCH(D4457,{"BJ_zhongyu";"JS_WX_liteer";"JS_CZ_wodefeng"},0)),"")</f>
        <v>JSNY-JS0002-01</v>
      </c>
      <c r="C4457" s="11" t="str">
        <f>IFERROR(INDEX({"北京中裕世纪大酒店";"江苏利特尔绿色包装股份有限公司";"常州市金坛沃德丰电子科技有限公司"},MATCH(D4457,{"BJ_zhongyu";"JS_WX_liteer";"JS_CZ_wodefeng"},0)),"")</f>
        <v>常州市金坛沃德丰电子科技有限公司</v>
      </c>
      <c r="D4457" s="11" t="str">
        <f>[1]动作!$G4456</f>
        <v>JS_CZ_wodefeng</v>
      </c>
      <c r="E4457" s="11" t="str">
        <f>[1]动作!$D4456</f>
        <v>电表故障</v>
      </c>
      <c r="F4457" s="11" t="s">
        <v>45</v>
      </c>
      <c r="G4457" s="12">
        <f>[1]动作!$A4456+[1]动作!$B4456</f>
        <v>43211.164687500001</v>
      </c>
      <c r="H4457" s="12"/>
      <c r="I4457" s="11"/>
    </row>
    <row r="4458" spans="1:9" hidden="1" x14ac:dyDescent="0.3">
      <c r="A4458" s="24">
        <v>4456</v>
      </c>
      <c r="B4458" s="11" t="str">
        <f>IFERROR(INDEX({"JSNY-BJ0001-01";"JSNY-JS0022-01";"JSNY-JS0002-01"},MATCH(D4458,{"BJ_zhongyu";"JS_WX_liteer";"JS_CZ_wodefeng"},0)),"")</f>
        <v>JSNY-JS0002-01</v>
      </c>
      <c r="C4458" s="11" t="str">
        <f>IFERROR(INDEX({"北京中裕世纪大酒店";"江苏利特尔绿色包装股份有限公司";"常州市金坛沃德丰电子科技有限公司"},MATCH(D4458,{"BJ_zhongyu";"JS_WX_liteer";"JS_CZ_wodefeng"},0)),"")</f>
        <v>常州市金坛沃德丰电子科技有限公司</v>
      </c>
      <c r="D4458" s="11" t="str">
        <f>[1]动作!$G4457</f>
        <v>JS_CZ_wodefeng</v>
      </c>
      <c r="E4458" s="11" t="str">
        <f>[1]动作!$D4457</f>
        <v>电表故障</v>
      </c>
      <c r="F4458" s="11" t="s">
        <v>45</v>
      </c>
      <c r="G4458" s="12">
        <f>[1]动作!$A4457+[1]动作!$B4457</f>
        <v>43211.167233796295</v>
      </c>
      <c r="H4458" s="12"/>
      <c r="I4458" s="11"/>
    </row>
    <row r="4459" spans="1:9" hidden="1" x14ac:dyDescent="0.3">
      <c r="A4459" s="24">
        <v>4457</v>
      </c>
      <c r="B4459" s="11" t="str">
        <f>IFERROR(INDEX({"JSNY-BJ0001-01";"JSNY-JS0022-01";"JSNY-JS0002-01"},MATCH(D4459,{"BJ_zhongyu";"JS_WX_liteer";"JS_CZ_wodefeng"},0)),"")</f>
        <v>JSNY-JS0002-01</v>
      </c>
      <c r="C4459" s="11" t="str">
        <f>IFERROR(INDEX({"北京中裕世纪大酒店";"江苏利特尔绿色包装股份有限公司";"常州市金坛沃德丰电子科技有限公司"},MATCH(D4459,{"BJ_zhongyu";"JS_WX_liteer";"JS_CZ_wodefeng"},0)),"")</f>
        <v>常州市金坛沃德丰电子科技有限公司</v>
      </c>
      <c r="D4459" s="11" t="str">
        <f>[1]动作!$G4458</f>
        <v>JS_CZ_wodefeng</v>
      </c>
      <c r="E4459" s="11" t="str">
        <f>[1]动作!$D4458</f>
        <v>电表故障</v>
      </c>
      <c r="F4459" s="11" t="s">
        <v>45</v>
      </c>
      <c r="G4459" s="12">
        <f>[1]动作!$A4458+[1]动作!$B4458</f>
        <v>43211.16815972222</v>
      </c>
      <c r="H4459" s="12"/>
      <c r="I4459" s="11"/>
    </row>
    <row r="4460" spans="1:9" hidden="1" x14ac:dyDescent="0.3">
      <c r="A4460" s="24">
        <v>4458</v>
      </c>
      <c r="B4460" s="11" t="str">
        <f>IFERROR(INDEX({"JSNY-BJ0001-01";"JSNY-JS0022-01";"JSNY-JS0002-01"},MATCH(D4460,{"BJ_zhongyu";"JS_WX_liteer";"JS_CZ_wodefeng"},0)),"")</f>
        <v>JSNY-JS0002-01</v>
      </c>
      <c r="C4460" s="11" t="str">
        <f>IFERROR(INDEX({"北京中裕世纪大酒店";"江苏利特尔绿色包装股份有限公司";"常州市金坛沃德丰电子科技有限公司"},MATCH(D4460,{"BJ_zhongyu";"JS_WX_liteer";"JS_CZ_wodefeng"},0)),"")</f>
        <v>常州市金坛沃德丰电子科技有限公司</v>
      </c>
      <c r="D4460" s="11" t="str">
        <f>[1]动作!$G4459</f>
        <v>JS_CZ_wodefeng</v>
      </c>
      <c r="E4460" s="11" t="str">
        <f>[1]动作!$D4459</f>
        <v>电表故障</v>
      </c>
      <c r="F4460" s="11" t="s">
        <v>45</v>
      </c>
      <c r="G4460" s="12">
        <f>[1]动作!$A4459+[1]动作!$B4459</f>
        <v>43211.169606481482</v>
      </c>
      <c r="H4460" s="12"/>
      <c r="I4460" s="11"/>
    </row>
    <row r="4461" spans="1:9" hidden="1" x14ac:dyDescent="0.3">
      <c r="A4461" s="24">
        <v>4459</v>
      </c>
      <c r="B4461" s="11" t="str">
        <f>IFERROR(INDEX({"JSNY-BJ0001-01";"JSNY-JS0022-01";"JSNY-JS0002-01"},MATCH(D4461,{"BJ_zhongyu";"JS_WX_liteer";"JS_CZ_wodefeng"},0)),"")</f>
        <v>JSNY-JS0002-01</v>
      </c>
      <c r="C4461" s="11" t="str">
        <f>IFERROR(INDEX({"北京中裕世纪大酒店";"江苏利特尔绿色包装股份有限公司";"常州市金坛沃德丰电子科技有限公司"},MATCH(D4461,{"BJ_zhongyu";"JS_WX_liteer";"JS_CZ_wodefeng"},0)),"")</f>
        <v>常州市金坛沃德丰电子科技有限公司</v>
      </c>
      <c r="D4461" s="11" t="str">
        <f>[1]动作!$G4460</f>
        <v>JS_CZ_wodefeng</v>
      </c>
      <c r="E4461" s="11" t="str">
        <f>[1]动作!$D4460</f>
        <v>电表故障</v>
      </c>
      <c r="F4461" s="11" t="s">
        <v>45</v>
      </c>
      <c r="G4461" s="12">
        <f>[1]动作!$A4460+[1]动作!$B4460</f>
        <v>43211.169722222221</v>
      </c>
      <c r="H4461" s="12"/>
      <c r="I4461" s="11"/>
    </row>
    <row r="4462" spans="1:9" hidden="1" x14ac:dyDescent="0.3">
      <c r="A4462" s="24">
        <v>4460</v>
      </c>
      <c r="B4462" s="11" t="str">
        <f>IFERROR(INDEX({"JSNY-BJ0001-01";"JSNY-JS0022-01";"JSNY-JS0002-01"},MATCH(D4462,{"BJ_zhongyu";"JS_WX_liteer";"JS_CZ_wodefeng"},0)),"")</f>
        <v>JSNY-JS0002-01</v>
      </c>
      <c r="C4462" s="11" t="str">
        <f>IFERROR(INDEX({"北京中裕世纪大酒店";"江苏利特尔绿色包装股份有限公司";"常州市金坛沃德丰电子科技有限公司"},MATCH(D4462,{"BJ_zhongyu";"JS_WX_liteer";"JS_CZ_wodefeng"},0)),"")</f>
        <v>常州市金坛沃德丰电子科技有限公司</v>
      </c>
      <c r="D4462" s="11" t="str">
        <f>[1]动作!$G4461</f>
        <v>JS_CZ_wodefeng</v>
      </c>
      <c r="E4462" s="11" t="str">
        <f>[1]动作!$D4461</f>
        <v>电表故障</v>
      </c>
      <c r="F4462" s="11" t="s">
        <v>45</v>
      </c>
      <c r="G4462" s="12">
        <f>[1]动作!$A4461+[1]动作!$B4461</f>
        <v>43211.171168981484</v>
      </c>
      <c r="H4462" s="12"/>
      <c r="I4462" s="11"/>
    </row>
    <row r="4463" spans="1:9" hidden="1" x14ac:dyDescent="0.3">
      <c r="A4463" s="24">
        <v>4461</v>
      </c>
      <c r="B4463" s="11" t="str">
        <f>IFERROR(INDEX({"JSNY-BJ0001-01";"JSNY-JS0022-01";"JSNY-JS0002-01"},MATCH(D4463,{"BJ_zhongyu";"JS_WX_liteer";"JS_CZ_wodefeng"},0)),"")</f>
        <v>JSNY-JS0002-01</v>
      </c>
      <c r="C4463" s="11" t="str">
        <f>IFERROR(INDEX({"北京中裕世纪大酒店";"江苏利特尔绿色包装股份有限公司";"常州市金坛沃德丰电子科技有限公司"},MATCH(D4463,{"BJ_zhongyu";"JS_WX_liteer";"JS_CZ_wodefeng"},0)),"")</f>
        <v>常州市金坛沃德丰电子科技有限公司</v>
      </c>
      <c r="D4463" s="11" t="str">
        <f>[1]动作!$G4462</f>
        <v>JS_CZ_wodefeng</v>
      </c>
      <c r="E4463" s="11" t="str">
        <f>[1]动作!$D4462</f>
        <v>电表故障</v>
      </c>
      <c r="F4463" s="11" t="s">
        <v>45</v>
      </c>
      <c r="G4463" s="12">
        <f>[1]动作!$A4462+[1]动作!$B4462</f>
        <v>43211.175000000003</v>
      </c>
      <c r="H4463" s="12"/>
      <c r="I4463" s="11"/>
    </row>
    <row r="4464" spans="1:9" hidden="1" x14ac:dyDescent="0.3">
      <c r="A4464" s="24">
        <v>4462</v>
      </c>
      <c r="B4464" s="11" t="str">
        <f>IFERROR(INDEX({"JSNY-BJ0001-01";"JSNY-JS0022-01";"JSNY-JS0002-01"},MATCH(D4464,{"BJ_zhongyu";"JS_WX_liteer";"JS_CZ_wodefeng"},0)),"")</f>
        <v>JSNY-JS0002-01</v>
      </c>
      <c r="C4464" s="11" t="str">
        <f>IFERROR(INDEX({"北京中裕世纪大酒店";"江苏利特尔绿色包装股份有限公司";"常州市金坛沃德丰电子科技有限公司"},MATCH(D4464,{"BJ_zhongyu";"JS_WX_liteer";"JS_CZ_wodefeng"},0)),"")</f>
        <v>常州市金坛沃德丰电子科技有限公司</v>
      </c>
      <c r="D4464" s="11" t="str">
        <f>[1]动作!$G4463</f>
        <v>JS_CZ_wodefeng</v>
      </c>
      <c r="E4464" s="11" t="str">
        <f>[1]动作!$D4463</f>
        <v>电表故障</v>
      </c>
      <c r="F4464" s="11" t="s">
        <v>45</v>
      </c>
      <c r="G4464" s="12">
        <f>[1]动作!$A4463+[1]动作!$B4463</f>
        <v>43211.177314814813</v>
      </c>
      <c r="H4464" s="12"/>
      <c r="I4464" s="11"/>
    </row>
    <row r="4465" spans="1:9" hidden="1" x14ac:dyDescent="0.3">
      <c r="A4465" s="24">
        <v>4463</v>
      </c>
      <c r="B4465" s="11" t="str">
        <f>IFERROR(INDEX({"JSNY-BJ0001-01";"JSNY-JS0022-01";"JSNY-JS0002-01"},MATCH(D4465,{"BJ_zhongyu";"JS_WX_liteer";"JS_CZ_wodefeng"},0)),"")</f>
        <v>JSNY-JS0002-01</v>
      </c>
      <c r="C4465" s="11" t="str">
        <f>IFERROR(INDEX({"北京中裕世纪大酒店";"江苏利特尔绿色包装股份有限公司";"常州市金坛沃德丰电子科技有限公司"},MATCH(D4465,{"BJ_zhongyu";"JS_WX_liteer";"JS_CZ_wodefeng"},0)),"")</f>
        <v>常州市金坛沃德丰电子科技有限公司</v>
      </c>
      <c r="D4465" s="11" t="str">
        <f>[1]动作!$G4464</f>
        <v>JS_CZ_wodefeng</v>
      </c>
      <c r="E4465" s="11" t="str">
        <f>[1]动作!$D4464</f>
        <v>电表故障</v>
      </c>
      <c r="F4465" s="11" t="s">
        <v>45</v>
      </c>
      <c r="G4465" s="12">
        <f>[1]动作!$A4464+[1]动作!$B4464</f>
        <v>43211.178935185184</v>
      </c>
      <c r="H4465" s="12"/>
      <c r="I4465" s="11"/>
    </row>
    <row r="4466" spans="1:9" hidden="1" x14ac:dyDescent="0.3">
      <c r="A4466" s="24">
        <v>4464</v>
      </c>
      <c r="B4466" s="11" t="str">
        <f>IFERROR(INDEX({"JSNY-BJ0001-01";"JSNY-JS0022-01";"JSNY-JS0002-01"},MATCH(D4466,{"BJ_zhongyu";"JS_WX_liteer";"JS_CZ_wodefeng"},0)),"")</f>
        <v>JSNY-JS0002-01</v>
      </c>
      <c r="C4466" s="11" t="str">
        <f>IFERROR(INDEX({"北京中裕世纪大酒店";"江苏利特尔绿色包装股份有限公司";"常州市金坛沃德丰电子科技有限公司"},MATCH(D4466,{"BJ_zhongyu";"JS_WX_liteer";"JS_CZ_wodefeng"},0)),"")</f>
        <v>常州市金坛沃德丰电子科技有限公司</v>
      </c>
      <c r="D4466" s="11" t="str">
        <f>[1]动作!$G4465</f>
        <v>JS_CZ_wodefeng</v>
      </c>
      <c r="E4466" s="11" t="str">
        <f>[1]动作!$D4465</f>
        <v>电表故障</v>
      </c>
      <c r="F4466" s="11" t="s">
        <v>45</v>
      </c>
      <c r="G4466" s="12">
        <f>[1]动作!$A4465+[1]动作!$B4465</f>
        <v>43211.179861111108</v>
      </c>
      <c r="H4466" s="12"/>
      <c r="I4466" s="11"/>
    </row>
    <row r="4467" spans="1:9" hidden="1" x14ac:dyDescent="0.3">
      <c r="A4467" s="24">
        <v>4465</v>
      </c>
      <c r="B4467" s="11" t="str">
        <f>IFERROR(INDEX({"JSNY-BJ0001-01";"JSNY-JS0022-01";"JSNY-JS0002-01"},MATCH(D4467,{"BJ_zhongyu";"JS_WX_liteer";"JS_CZ_wodefeng"},0)),"")</f>
        <v>JSNY-JS0002-01</v>
      </c>
      <c r="C4467" s="11" t="str">
        <f>IFERROR(INDEX({"北京中裕世纪大酒店";"江苏利特尔绿色包装股份有限公司";"常州市金坛沃德丰电子科技有限公司"},MATCH(D4467,{"BJ_zhongyu";"JS_WX_liteer";"JS_CZ_wodefeng"},0)),"")</f>
        <v>常州市金坛沃德丰电子科技有限公司</v>
      </c>
      <c r="D4467" s="11" t="str">
        <f>[1]动作!$G4466</f>
        <v>JS_CZ_wodefeng</v>
      </c>
      <c r="E4467" s="11" t="str">
        <f>[1]动作!$D4466</f>
        <v>电表故障</v>
      </c>
      <c r="F4467" s="11" t="s">
        <v>45</v>
      </c>
      <c r="G4467" s="12">
        <f>[1]动作!$A4466+[1]动作!$B4466</f>
        <v>43211.180034722223</v>
      </c>
      <c r="H4467" s="12"/>
      <c r="I4467" s="11"/>
    </row>
    <row r="4468" spans="1:9" hidden="1" x14ac:dyDescent="0.3">
      <c r="A4468" s="24">
        <v>4466</v>
      </c>
      <c r="B4468" s="11" t="str">
        <f>IFERROR(INDEX({"JSNY-BJ0001-01";"JSNY-JS0022-01";"JSNY-JS0002-01"},MATCH(D4468,{"BJ_zhongyu";"JS_WX_liteer";"JS_CZ_wodefeng"},0)),"")</f>
        <v>JSNY-JS0002-01</v>
      </c>
      <c r="C4468" s="11" t="str">
        <f>IFERROR(INDEX({"北京中裕世纪大酒店";"江苏利特尔绿色包装股份有限公司";"常州市金坛沃德丰电子科技有限公司"},MATCH(D4468,{"BJ_zhongyu";"JS_WX_liteer";"JS_CZ_wodefeng"},0)),"")</f>
        <v>常州市金坛沃德丰电子科技有限公司</v>
      </c>
      <c r="D4468" s="11" t="str">
        <f>[1]动作!$G4467</f>
        <v>JS_CZ_wodefeng</v>
      </c>
      <c r="E4468" s="11" t="str">
        <f>[1]动作!$D4467</f>
        <v>电表故障</v>
      </c>
      <c r="F4468" s="11" t="s">
        <v>45</v>
      </c>
      <c r="G4468" s="12">
        <f>[1]动作!$A4467+[1]动作!$B4467</f>
        <v>43211.180266203701</v>
      </c>
      <c r="H4468" s="12"/>
      <c r="I4468" s="11"/>
    </row>
    <row r="4469" spans="1:9" hidden="1" x14ac:dyDescent="0.3">
      <c r="A4469" s="24">
        <v>4467</v>
      </c>
      <c r="B4469" s="11" t="str">
        <f>IFERROR(INDEX({"JSNY-BJ0001-01";"JSNY-JS0022-01";"JSNY-JS0002-01"},MATCH(D4469,{"BJ_zhongyu";"JS_WX_liteer";"JS_CZ_wodefeng"},0)),"")</f>
        <v>JSNY-JS0002-01</v>
      </c>
      <c r="C4469" s="11" t="str">
        <f>IFERROR(INDEX({"北京中裕世纪大酒店";"江苏利特尔绿色包装股份有限公司";"常州市金坛沃德丰电子科技有限公司"},MATCH(D4469,{"BJ_zhongyu";"JS_WX_liteer";"JS_CZ_wodefeng"},0)),"")</f>
        <v>常州市金坛沃德丰电子科技有限公司</v>
      </c>
      <c r="D4469" s="11" t="str">
        <f>[1]动作!$G4468</f>
        <v>JS_CZ_wodefeng</v>
      </c>
      <c r="E4469" s="11" t="str">
        <f>[1]动作!$D4468</f>
        <v>电表故障</v>
      </c>
      <c r="F4469" s="11" t="s">
        <v>45</v>
      </c>
      <c r="G4469" s="12">
        <f>[1]动作!$A4468+[1]动作!$B4468</f>
        <v>43211.180381944447</v>
      </c>
      <c r="H4469" s="12"/>
      <c r="I4469" s="11"/>
    </row>
    <row r="4470" spans="1:9" hidden="1" x14ac:dyDescent="0.3">
      <c r="A4470" s="24">
        <v>4468</v>
      </c>
      <c r="B4470" s="11" t="str">
        <f>IFERROR(INDEX({"JSNY-BJ0001-01";"JSNY-JS0022-01";"JSNY-JS0002-01"},MATCH(D4470,{"BJ_zhongyu";"JS_WX_liteer";"JS_CZ_wodefeng"},0)),"")</f>
        <v>JSNY-JS0002-01</v>
      </c>
      <c r="C4470" s="11" t="str">
        <f>IFERROR(INDEX({"北京中裕世纪大酒店";"江苏利特尔绿色包装股份有限公司";"常州市金坛沃德丰电子科技有限公司"},MATCH(D4470,{"BJ_zhongyu";"JS_WX_liteer";"JS_CZ_wodefeng"},0)),"")</f>
        <v>常州市金坛沃德丰电子科技有限公司</v>
      </c>
      <c r="D4470" s="11" t="str">
        <f>[1]动作!$G4469</f>
        <v>JS_CZ_wodefeng</v>
      </c>
      <c r="E4470" s="11" t="str">
        <f>[1]动作!$D4469</f>
        <v>电表故障</v>
      </c>
      <c r="F4470" s="11" t="s">
        <v>45</v>
      </c>
      <c r="G4470" s="12">
        <f>[1]动作!$A4469+[1]动作!$B4469</f>
        <v>43211.185127314813</v>
      </c>
      <c r="H4470" s="12"/>
      <c r="I4470" s="11"/>
    </row>
    <row r="4471" spans="1:9" hidden="1" x14ac:dyDescent="0.3">
      <c r="A4471" s="24">
        <v>4469</v>
      </c>
      <c r="B4471" s="11" t="str">
        <f>IFERROR(INDEX({"JSNY-BJ0001-01";"JSNY-JS0022-01";"JSNY-JS0002-01"},MATCH(D4471,{"BJ_zhongyu";"JS_WX_liteer";"JS_CZ_wodefeng"},0)),"")</f>
        <v>JSNY-JS0002-01</v>
      </c>
      <c r="C4471" s="11" t="str">
        <f>IFERROR(INDEX({"北京中裕世纪大酒店";"江苏利特尔绿色包装股份有限公司";"常州市金坛沃德丰电子科技有限公司"},MATCH(D4471,{"BJ_zhongyu";"JS_WX_liteer";"JS_CZ_wodefeng"},0)),"")</f>
        <v>常州市金坛沃德丰电子科技有限公司</v>
      </c>
      <c r="D4471" s="11" t="str">
        <f>[1]动作!$G4470</f>
        <v>JS_CZ_wodefeng</v>
      </c>
      <c r="E4471" s="11" t="str">
        <f>[1]动作!$D4470</f>
        <v>电表故障</v>
      </c>
      <c r="F4471" s="11" t="s">
        <v>45</v>
      </c>
      <c r="G4471" s="12">
        <f>[1]动作!$A4470+[1]动作!$B4470</f>
        <v>43211.186701388891</v>
      </c>
      <c r="H4471" s="12"/>
      <c r="I4471" s="11"/>
    </row>
    <row r="4472" spans="1:9" hidden="1" x14ac:dyDescent="0.3">
      <c r="A4472" s="24">
        <v>4470</v>
      </c>
      <c r="B4472" s="11" t="str">
        <f>IFERROR(INDEX({"JSNY-BJ0001-01";"JSNY-JS0022-01";"JSNY-JS0002-01"},MATCH(D4472,{"BJ_zhongyu";"JS_WX_liteer";"JS_CZ_wodefeng"},0)),"")</f>
        <v>JSNY-JS0002-01</v>
      </c>
      <c r="C4472" s="11" t="str">
        <f>IFERROR(INDEX({"北京中裕世纪大酒店";"江苏利特尔绿色包装股份有限公司";"常州市金坛沃德丰电子科技有限公司"},MATCH(D4472,{"BJ_zhongyu";"JS_WX_liteer";"JS_CZ_wodefeng"},0)),"")</f>
        <v>常州市金坛沃德丰电子科技有限公司</v>
      </c>
      <c r="D4472" s="11" t="str">
        <f>[1]动作!$G4471</f>
        <v>JS_CZ_wodefeng</v>
      </c>
      <c r="E4472" s="11" t="str">
        <f>[1]动作!$D4471</f>
        <v>电表故障</v>
      </c>
      <c r="F4472" s="11" t="s">
        <v>45</v>
      </c>
      <c r="G4472" s="12">
        <f>[1]动作!$A4471+[1]动作!$B4471</f>
        <v>43211.189074074071</v>
      </c>
      <c r="H4472" s="12"/>
      <c r="I4472" s="11"/>
    </row>
    <row r="4473" spans="1:9" hidden="1" x14ac:dyDescent="0.3">
      <c r="A4473" s="24">
        <v>4471</v>
      </c>
      <c r="B4473" s="11" t="str">
        <f>IFERROR(INDEX({"JSNY-BJ0001-01";"JSNY-JS0022-01";"JSNY-JS0002-01"},MATCH(D4473,{"BJ_zhongyu";"JS_WX_liteer";"JS_CZ_wodefeng"},0)),"")</f>
        <v>JSNY-JS0002-01</v>
      </c>
      <c r="C4473" s="11" t="str">
        <f>IFERROR(INDEX({"北京中裕世纪大酒店";"江苏利特尔绿色包装股份有限公司";"常州市金坛沃德丰电子科技有限公司"},MATCH(D4473,{"BJ_zhongyu";"JS_WX_liteer";"JS_CZ_wodefeng"},0)),"")</f>
        <v>常州市金坛沃德丰电子科技有限公司</v>
      </c>
      <c r="D4473" s="11" t="str">
        <f>[1]动作!$G4472</f>
        <v>JS_CZ_wodefeng</v>
      </c>
      <c r="E4473" s="11" t="str">
        <f>[1]动作!$D4472</f>
        <v>电表故障</v>
      </c>
      <c r="F4473" s="11" t="s">
        <v>45</v>
      </c>
      <c r="G4473" s="12">
        <f>[1]动作!$A4472+[1]动作!$B4472</f>
        <v>43211.190405092595</v>
      </c>
      <c r="H4473" s="12"/>
      <c r="I4473" s="11"/>
    </row>
    <row r="4474" spans="1:9" hidden="1" x14ac:dyDescent="0.3">
      <c r="A4474" s="24">
        <v>4472</v>
      </c>
      <c r="B4474" s="11" t="str">
        <f>IFERROR(INDEX({"JSNY-BJ0001-01";"JSNY-JS0022-01";"JSNY-JS0002-01"},MATCH(D4474,{"BJ_zhongyu";"JS_WX_liteer";"JS_CZ_wodefeng"},0)),"")</f>
        <v>JSNY-JS0002-01</v>
      </c>
      <c r="C4474" s="11" t="str">
        <f>IFERROR(INDEX({"北京中裕世纪大酒店";"江苏利特尔绿色包装股份有限公司";"常州市金坛沃德丰电子科技有限公司"},MATCH(D4474,{"BJ_zhongyu";"JS_WX_liteer";"JS_CZ_wodefeng"},0)),"")</f>
        <v>常州市金坛沃德丰电子科技有限公司</v>
      </c>
      <c r="D4474" s="11" t="str">
        <f>[1]动作!$G4473</f>
        <v>JS_CZ_wodefeng</v>
      </c>
      <c r="E4474" s="11" t="str">
        <f>[1]动作!$D4473</f>
        <v>电表故障</v>
      </c>
      <c r="F4474" s="11" t="s">
        <v>45</v>
      </c>
      <c r="G4474" s="12">
        <f>[1]动作!$A4473+[1]动作!$B4473</f>
        <v>43211.190520833334</v>
      </c>
      <c r="H4474" s="12"/>
      <c r="I4474" s="11"/>
    </row>
    <row r="4475" spans="1:9" hidden="1" x14ac:dyDescent="0.3">
      <c r="A4475" s="24">
        <v>4473</v>
      </c>
      <c r="B4475" s="11" t="str">
        <f>IFERROR(INDEX({"JSNY-BJ0001-01";"JSNY-JS0022-01";"JSNY-JS0002-01"},MATCH(D4475,{"BJ_zhongyu";"JS_WX_liteer";"JS_CZ_wodefeng"},0)),"")</f>
        <v>JSNY-JS0002-01</v>
      </c>
      <c r="C4475" s="11" t="str">
        <f>IFERROR(INDEX({"北京中裕世纪大酒店";"江苏利特尔绿色包装股份有限公司";"常州市金坛沃德丰电子科技有限公司"},MATCH(D4475,{"BJ_zhongyu";"JS_WX_liteer";"JS_CZ_wodefeng"},0)),"")</f>
        <v>常州市金坛沃德丰电子科技有限公司</v>
      </c>
      <c r="D4475" s="11" t="str">
        <f>[1]动作!$G4474</f>
        <v>JS_CZ_wodefeng</v>
      </c>
      <c r="E4475" s="11" t="str">
        <f>[1]动作!$D4474</f>
        <v>电表故障</v>
      </c>
      <c r="F4475" s="11" t="s">
        <v>45</v>
      </c>
      <c r="G4475" s="12">
        <f>[1]动作!$A4474+[1]动作!$B4474</f>
        <v>43211.190636574072</v>
      </c>
      <c r="H4475" s="12"/>
      <c r="I4475" s="11"/>
    </row>
    <row r="4476" spans="1:9" hidden="1" x14ac:dyDescent="0.3">
      <c r="A4476" s="24">
        <v>4474</v>
      </c>
      <c r="B4476" s="11" t="str">
        <f>IFERROR(INDEX({"JSNY-BJ0001-01";"JSNY-JS0022-01";"JSNY-JS0002-01"},MATCH(D4476,{"BJ_zhongyu";"JS_WX_liteer";"JS_CZ_wodefeng"},0)),"")</f>
        <v>JSNY-JS0002-01</v>
      </c>
      <c r="C4476" s="11" t="str">
        <f>IFERROR(INDEX({"北京中裕世纪大酒店";"江苏利特尔绿色包装股份有限公司";"常州市金坛沃德丰电子科技有限公司"},MATCH(D4476,{"BJ_zhongyu";"JS_WX_liteer";"JS_CZ_wodefeng"},0)),"")</f>
        <v>常州市金坛沃德丰电子科技有限公司</v>
      </c>
      <c r="D4476" s="11" t="str">
        <f>[1]动作!$G4475</f>
        <v>JS_CZ_wodefeng</v>
      </c>
      <c r="E4476" s="11" t="str">
        <f>[1]动作!$D4475</f>
        <v>电表故障</v>
      </c>
      <c r="F4476" s="11" t="s">
        <v>45</v>
      </c>
      <c r="G4476" s="12">
        <f>[1]动作!$A4475+[1]动作!$B4475</f>
        <v>43211.191736111112</v>
      </c>
      <c r="H4476" s="12"/>
      <c r="I4476" s="11"/>
    </row>
    <row r="4477" spans="1:9" hidden="1" x14ac:dyDescent="0.3">
      <c r="A4477" s="24">
        <v>4475</v>
      </c>
      <c r="B4477" s="11" t="str">
        <f>IFERROR(INDEX({"JSNY-BJ0001-01";"JSNY-JS0022-01";"JSNY-JS0002-01"},MATCH(D4477,{"BJ_zhongyu";"JS_WX_liteer";"JS_CZ_wodefeng"},0)),"")</f>
        <v>JSNY-JS0002-01</v>
      </c>
      <c r="C4477" s="11" t="str">
        <f>IFERROR(INDEX({"北京中裕世纪大酒店";"江苏利特尔绿色包装股份有限公司";"常州市金坛沃德丰电子科技有限公司"},MATCH(D4477,{"BJ_zhongyu";"JS_WX_liteer";"JS_CZ_wodefeng"},0)),"")</f>
        <v>常州市金坛沃德丰电子科技有限公司</v>
      </c>
      <c r="D4477" s="11" t="str">
        <f>[1]动作!$G4476</f>
        <v>JS_CZ_wodefeng</v>
      </c>
      <c r="E4477" s="11" t="str">
        <f>[1]动作!$D4476</f>
        <v>电表故障</v>
      </c>
      <c r="F4477" s="11" t="s">
        <v>45</v>
      </c>
      <c r="G4477" s="12">
        <f>[1]动作!$A4476+[1]动作!$B4476</f>
        <v>43211.195219907408</v>
      </c>
      <c r="H4477" s="12"/>
      <c r="I4477" s="11"/>
    </row>
    <row r="4478" spans="1:9" hidden="1" x14ac:dyDescent="0.3">
      <c r="A4478" s="24">
        <v>4476</v>
      </c>
      <c r="B4478" s="11" t="str">
        <f>IFERROR(INDEX({"JSNY-BJ0001-01";"JSNY-JS0022-01";"JSNY-JS0002-01"},MATCH(D4478,{"BJ_zhongyu";"JS_WX_liteer";"JS_CZ_wodefeng"},0)),"")</f>
        <v>JSNY-JS0002-01</v>
      </c>
      <c r="C4478" s="11" t="str">
        <f>IFERROR(INDEX({"北京中裕世纪大酒店";"江苏利特尔绿色包装股份有限公司";"常州市金坛沃德丰电子科技有限公司"},MATCH(D4478,{"BJ_zhongyu";"JS_WX_liteer";"JS_CZ_wodefeng"},0)),"")</f>
        <v>常州市金坛沃德丰电子科技有限公司</v>
      </c>
      <c r="D4478" s="11" t="str">
        <f>[1]动作!$G4477</f>
        <v>JS_CZ_wodefeng</v>
      </c>
      <c r="E4478" s="11" t="str">
        <f>[1]动作!$D4477</f>
        <v>电表故障</v>
      </c>
      <c r="F4478" s="11" t="s">
        <v>45</v>
      </c>
      <c r="G4478" s="12">
        <f>[1]动作!$A4477+[1]动作!$B4477</f>
        <v>43211.195324074077</v>
      </c>
      <c r="H4478" s="12"/>
      <c r="I4478" s="11"/>
    </row>
    <row r="4479" spans="1:9" hidden="1" x14ac:dyDescent="0.3">
      <c r="A4479" s="24">
        <v>4477</v>
      </c>
      <c r="B4479" s="11" t="str">
        <f>IFERROR(INDEX({"JSNY-BJ0001-01";"JSNY-JS0022-01";"JSNY-JS0002-01"},MATCH(D4479,{"BJ_zhongyu";"JS_WX_liteer";"JS_CZ_wodefeng"},0)),"")</f>
        <v>JSNY-JS0002-01</v>
      </c>
      <c r="C4479" s="11" t="str">
        <f>IFERROR(INDEX({"北京中裕世纪大酒店";"江苏利特尔绿色包装股份有限公司";"常州市金坛沃德丰电子科技有限公司"},MATCH(D4479,{"BJ_zhongyu";"JS_WX_liteer";"JS_CZ_wodefeng"},0)),"")</f>
        <v>常州市金坛沃德丰电子科技有限公司</v>
      </c>
      <c r="D4479" s="11" t="str">
        <f>[1]动作!$G4478</f>
        <v>JS_CZ_wodefeng</v>
      </c>
      <c r="E4479" s="11" t="str">
        <f>[1]动作!$D4478</f>
        <v>电表故障</v>
      </c>
      <c r="F4479" s="11" t="s">
        <v>45</v>
      </c>
      <c r="G4479" s="12">
        <f>[1]动作!$A4478+[1]动作!$B4478</f>
        <v>43211.195567129631</v>
      </c>
      <c r="H4479" s="12"/>
      <c r="I4479" s="11"/>
    </row>
    <row r="4480" spans="1:9" hidden="1" x14ac:dyDescent="0.3">
      <c r="A4480" s="24">
        <v>4478</v>
      </c>
      <c r="B4480" s="11" t="str">
        <f>IFERROR(INDEX({"JSNY-BJ0001-01";"JSNY-JS0022-01";"JSNY-JS0002-01"},MATCH(D4480,{"BJ_zhongyu";"JS_WX_liteer";"JS_CZ_wodefeng"},0)),"")</f>
        <v>JSNY-JS0002-01</v>
      </c>
      <c r="C4480" s="11" t="str">
        <f>IFERROR(INDEX({"北京中裕世纪大酒店";"江苏利特尔绿色包装股份有限公司";"常州市金坛沃德丰电子科技有限公司"},MATCH(D4480,{"BJ_zhongyu";"JS_WX_liteer";"JS_CZ_wodefeng"},0)),"")</f>
        <v>常州市金坛沃德丰电子科技有限公司</v>
      </c>
      <c r="D4480" s="11" t="str">
        <f>[1]动作!$G4479</f>
        <v>JS_CZ_wodefeng</v>
      </c>
      <c r="E4480" s="11" t="str">
        <f>[1]动作!$D4479</f>
        <v>电表故障</v>
      </c>
      <c r="F4480" s="11" t="s">
        <v>45</v>
      </c>
      <c r="G4480" s="12">
        <f>[1]动作!$A4479+[1]动作!$B4479</f>
        <v>43211.196840277778</v>
      </c>
      <c r="H4480" s="12"/>
      <c r="I4480" s="11"/>
    </row>
    <row r="4481" spans="1:9" hidden="1" x14ac:dyDescent="0.3">
      <c r="A4481" s="24">
        <v>4479</v>
      </c>
      <c r="B4481" s="11" t="str">
        <f>IFERROR(INDEX({"JSNY-BJ0001-01";"JSNY-JS0022-01";"JSNY-JS0002-01"},MATCH(D4481,{"BJ_zhongyu";"JS_WX_liteer";"JS_CZ_wodefeng"},0)),"")</f>
        <v>JSNY-JS0002-01</v>
      </c>
      <c r="C4481" s="11" t="str">
        <f>IFERROR(INDEX({"北京中裕世纪大酒店";"江苏利特尔绿色包装股份有限公司";"常州市金坛沃德丰电子科技有限公司"},MATCH(D4481,{"BJ_zhongyu";"JS_WX_liteer";"JS_CZ_wodefeng"},0)),"")</f>
        <v>常州市金坛沃德丰电子科技有限公司</v>
      </c>
      <c r="D4481" s="11" t="str">
        <f>[1]动作!$G4480</f>
        <v>JS_CZ_wodefeng</v>
      </c>
      <c r="E4481" s="11" t="str">
        <f>[1]动作!$D4480</f>
        <v>电表故障</v>
      </c>
      <c r="F4481" s="11" t="s">
        <v>45</v>
      </c>
      <c r="G4481" s="12">
        <f>[1]动作!$A4480+[1]动作!$B4480</f>
        <v>43211.200775462959</v>
      </c>
      <c r="H4481" s="12"/>
      <c r="I4481" s="11"/>
    </row>
    <row r="4482" spans="1:9" hidden="1" x14ac:dyDescent="0.3">
      <c r="A4482" s="24">
        <v>4480</v>
      </c>
      <c r="B4482" s="11" t="str">
        <f>IFERROR(INDEX({"JSNY-BJ0001-01";"JSNY-JS0022-01";"JSNY-JS0002-01"},MATCH(D4482,{"BJ_zhongyu";"JS_WX_liteer";"JS_CZ_wodefeng"},0)),"")</f>
        <v>JSNY-JS0002-01</v>
      </c>
      <c r="C4482" s="11" t="str">
        <f>IFERROR(INDEX({"北京中裕世纪大酒店";"江苏利特尔绿色包装股份有限公司";"常州市金坛沃德丰电子科技有限公司"},MATCH(D4482,{"BJ_zhongyu";"JS_WX_liteer";"JS_CZ_wodefeng"},0)),"")</f>
        <v>常州市金坛沃德丰电子科技有限公司</v>
      </c>
      <c r="D4482" s="11" t="str">
        <f>[1]动作!$G4481</f>
        <v>JS_CZ_wodefeng</v>
      </c>
      <c r="E4482" s="11" t="str">
        <f>[1]动作!$D4481</f>
        <v>电表故障</v>
      </c>
      <c r="F4482" s="11" t="s">
        <v>45</v>
      </c>
      <c r="G4482" s="12">
        <f>[1]动作!$A4481+[1]动作!$B4481</f>
        <v>43211.202337962961</v>
      </c>
      <c r="H4482" s="12"/>
      <c r="I4482" s="11"/>
    </row>
    <row r="4483" spans="1:9" hidden="1" x14ac:dyDescent="0.3">
      <c r="A4483" s="24">
        <v>4481</v>
      </c>
      <c r="B4483" s="11" t="str">
        <f>IFERROR(INDEX({"JSNY-BJ0001-01";"JSNY-JS0022-01";"JSNY-JS0002-01"},MATCH(D4483,{"BJ_zhongyu";"JS_WX_liteer";"JS_CZ_wodefeng"},0)),"")</f>
        <v>JSNY-JS0002-01</v>
      </c>
      <c r="C4483" s="11" t="str">
        <f>IFERROR(INDEX({"北京中裕世纪大酒店";"江苏利特尔绿色包装股份有限公司";"常州市金坛沃德丰电子科技有限公司"},MATCH(D4483,{"BJ_zhongyu";"JS_WX_liteer";"JS_CZ_wodefeng"},0)),"")</f>
        <v>常州市金坛沃德丰电子科技有限公司</v>
      </c>
      <c r="D4483" s="11" t="str">
        <f>[1]动作!$G4482</f>
        <v>JS_CZ_wodefeng</v>
      </c>
      <c r="E4483" s="11" t="str">
        <f>[1]动作!$D4482</f>
        <v>电表故障</v>
      </c>
      <c r="F4483" s="11" t="s">
        <v>45</v>
      </c>
      <c r="G4483" s="12">
        <f>[1]动作!$A4482+[1]动作!$B4482</f>
        <v>43211.2034375</v>
      </c>
      <c r="H4483" s="12"/>
      <c r="I4483" s="11"/>
    </row>
    <row r="4484" spans="1:9" hidden="1" x14ac:dyDescent="0.3">
      <c r="A4484" s="24">
        <v>4482</v>
      </c>
      <c r="B4484" s="11" t="str">
        <f>IFERROR(INDEX({"JSNY-BJ0001-01";"JSNY-JS0022-01";"JSNY-JS0002-01"},MATCH(D4484,{"BJ_zhongyu";"JS_WX_liteer";"JS_CZ_wodefeng"},0)),"")</f>
        <v>JSNY-JS0002-01</v>
      </c>
      <c r="C4484" s="11" t="str">
        <f>IFERROR(INDEX({"北京中裕世纪大酒店";"江苏利特尔绿色包装股份有限公司";"常州市金坛沃德丰电子科技有限公司"},MATCH(D4484,{"BJ_zhongyu";"JS_WX_liteer";"JS_CZ_wodefeng"},0)),"")</f>
        <v>常州市金坛沃德丰电子科技有限公司</v>
      </c>
      <c r="D4484" s="11" t="str">
        <f>[1]动作!$G4483</f>
        <v>JS_CZ_wodefeng</v>
      </c>
      <c r="E4484" s="11" t="str">
        <f>[1]动作!$D4483</f>
        <v>电表故障</v>
      </c>
      <c r="F4484" s="11" t="s">
        <v>45</v>
      </c>
      <c r="G4484" s="12">
        <f>[1]动作!$A4483+[1]动作!$B4483</f>
        <v>43211.203796296293</v>
      </c>
      <c r="H4484" s="12"/>
      <c r="I4484" s="11"/>
    </row>
    <row r="4485" spans="1:9" hidden="1" x14ac:dyDescent="0.3">
      <c r="A4485" s="24">
        <v>4483</v>
      </c>
      <c r="B4485" s="11" t="str">
        <f>IFERROR(INDEX({"JSNY-BJ0001-01";"JSNY-JS0022-01";"JSNY-JS0002-01"},MATCH(D4485,{"BJ_zhongyu";"JS_WX_liteer";"JS_CZ_wodefeng"},0)),"")</f>
        <v>JSNY-JS0002-01</v>
      </c>
      <c r="C4485" s="11" t="str">
        <f>IFERROR(INDEX({"北京中裕世纪大酒店";"江苏利特尔绿色包装股份有限公司";"常州市金坛沃德丰电子科技有限公司"},MATCH(D4485,{"BJ_zhongyu";"JS_WX_liteer";"JS_CZ_wodefeng"},0)),"")</f>
        <v>常州市金坛沃德丰电子科技有限公司</v>
      </c>
      <c r="D4485" s="11" t="str">
        <f>[1]动作!$G4484</f>
        <v>JS_CZ_wodefeng</v>
      </c>
      <c r="E4485" s="11" t="str">
        <f>[1]动作!$D4484</f>
        <v>电表故障</v>
      </c>
      <c r="F4485" s="11" t="s">
        <v>45</v>
      </c>
      <c r="G4485" s="12">
        <f>[1]动作!$A4484+[1]动作!$B4484</f>
        <v>43211.203900462962</v>
      </c>
      <c r="H4485" s="12"/>
      <c r="I4485" s="11"/>
    </row>
    <row r="4486" spans="1:9" hidden="1" x14ac:dyDescent="0.3">
      <c r="A4486" s="24">
        <v>4484</v>
      </c>
      <c r="B4486" s="11" t="str">
        <f>IFERROR(INDEX({"JSNY-BJ0001-01";"JSNY-JS0022-01";"JSNY-JS0002-01"},MATCH(D4486,{"BJ_zhongyu";"JS_WX_liteer";"JS_CZ_wodefeng"},0)),"")</f>
        <v>JSNY-JS0002-01</v>
      </c>
      <c r="C4486" s="11" t="str">
        <f>IFERROR(INDEX({"北京中裕世纪大酒店";"江苏利特尔绿色包装股份有限公司";"常州市金坛沃德丰电子科技有限公司"},MATCH(D4486,{"BJ_zhongyu";"JS_WX_liteer";"JS_CZ_wodefeng"},0)),"")</f>
        <v>常州市金坛沃德丰电子科技有限公司</v>
      </c>
      <c r="D4486" s="11" t="str">
        <f>[1]动作!$G4485</f>
        <v>JS_CZ_wodefeng</v>
      </c>
      <c r="E4486" s="11" t="str">
        <f>[1]动作!$D4485</f>
        <v>电表故障</v>
      </c>
      <c r="F4486" s="11" t="s">
        <v>45</v>
      </c>
      <c r="G4486" s="12">
        <f>[1]动作!$A4485+[1]动作!$B4485</f>
        <v>43211.20616898148</v>
      </c>
      <c r="H4486" s="12"/>
      <c r="I4486" s="11"/>
    </row>
    <row r="4487" spans="1:9" hidden="1" x14ac:dyDescent="0.3">
      <c r="A4487" s="24">
        <v>4485</v>
      </c>
      <c r="B4487" s="11" t="str">
        <f>IFERROR(INDEX({"JSNY-BJ0001-01";"JSNY-JS0022-01";"JSNY-JS0002-01"},MATCH(D4487,{"BJ_zhongyu";"JS_WX_liteer";"JS_CZ_wodefeng"},0)),"")</f>
        <v>JSNY-JS0002-01</v>
      </c>
      <c r="C4487" s="11" t="str">
        <f>IFERROR(INDEX({"北京中裕世纪大酒店";"江苏利特尔绿色包装股份有限公司";"常州市金坛沃德丰电子科技有限公司"},MATCH(D4487,{"BJ_zhongyu";"JS_WX_liteer";"JS_CZ_wodefeng"},0)),"")</f>
        <v>常州市金坛沃德丰电子科技有限公司</v>
      </c>
      <c r="D4487" s="11" t="str">
        <f>[1]动作!$G4486</f>
        <v>JS_CZ_wodefeng</v>
      </c>
      <c r="E4487" s="11" t="str">
        <f>[1]动作!$D4486</f>
        <v>电表故障</v>
      </c>
      <c r="F4487" s="11" t="s">
        <v>45</v>
      </c>
      <c r="G4487" s="12">
        <f>[1]动作!$A4486+[1]动作!$B4486</f>
        <v>43211.207384259258</v>
      </c>
      <c r="H4487" s="12"/>
      <c r="I4487" s="11"/>
    </row>
    <row r="4488" spans="1:9" hidden="1" x14ac:dyDescent="0.3">
      <c r="A4488" s="24">
        <v>4486</v>
      </c>
      <c r="B4488" s="11" t="str">
        <f>IFERROR(INDEX({"JSNY-BJ0001-01";"JSNY-JS0022-01";"JSNY-JS0002-01"},MATCH(D4488,{"BJ_zhongyu";"JS_WX_liteer";"JS_CZ_wodefeng"},0)),"")</f>
        <v>JSNY-JS0002-01</v>
      </c>
      <c r="C4488" s="11" t="str">
        <f>IFERROR(INDEX({"北京中裕世纪大酒店";"江苏利特尔绿色包装股份有限公司";"常州市金坛沃德丰电子科技有限公司"},MATCH(D4488,{"BJ_zhongyu";"JS_WX_liteer";"JS_CZ_wodefeng"},0)),"")</f>
        <v>常州市金坛沃德丰电子科技有限公司</v>
      </c>
      <c r="D4488" s="11" t="str">
        <f>[1]动作!$G4487</f>
        <v>JS_CZ_wodefeng</v>
      </c>
      <c r="E4488" s="11" t="str">
        <f>[1]动作!$D4487</f>
        <v>电表故障</v>
      </c>
      <c r="F4488" s="11" t="s">
        <v>45</v>
      </c>
      <c r="G4488" s="12">
        <f>[1]动作!$A4487+[1]动作!$B4487</f>
        <v>43211.207615740743</v>
      </c>
      <c r="H4488" s="12"/>
      <c r="I4488" s="11"/>
    </row>
    <row r="4489" spans="1:9" hidden="1" x14ac:dyDescent="0.3">
      <c r="A4489" s="24">
        <v>4487</v>
      </c>
      <c r="B4489" s="11" t="str">
        <f>IFERROR(INDEX({"JSNY-BJ0001-01";"JSNY-JS0022-01";"JSNY-JS0002-01"},MATCH(D4489,{"BJ_zhongyu";"JS_WX_liteer";"JS_CZ_wodefeng"},0)),"")</f>
        <v>JSNY-JS0002-01</v>
      </c>
      <c r="C4489" s="11" t="str">
        <f>IFERROR(INDEX({"北京中裕世纪大酒店";"江苏利特尔绿色包装股份有限公司";"常州市金坛沃德丰电子科技有限公司"},MATCH(D4489,{"BJ_zhongyu";"JS_WX_liteer";"JS_CZ_wodefeng"},0)),"")</f>
        <v>常州市金坛沃德丰电子科技有限公司</v>
      </c>
      <c r="D4489" s="11" t="str">
        <f>[1]动作!$G4488</f>
        <v>JS_CZ_wodefeng</v>
      </c>
      <c r="E4489" s="11" t="str">
        <f>[1]动作!$D4488</f>
        <v>电表故障</v>
      </c>
      <c r="F4489" s="11" t="s">
        <v>45</v>
      </c>
      <c r="G4489" s="12">
        <f>[1]动作!$A4488+[1]动作!$B4488</f>
        <v>43211.208483796298</v>
      </c>
      <c r="H4489" s="12"/>
      <c r="I4489" s="11"/>
    </row>
    <row r="4490" spans="1:9" hidden="1" x14ac:dyDescent="0.3">
      <c r="A4490" s="24">
        <v>4488</v>
      </c>
      <c r="B4490" s="11" t="str">
        <f>IFERROR(INDEX({"JSNY-BJ0001-01";"JSNY-JS0022-01";"JSNY-JS0002-01"},MATCH(D4490,{"BJ_zhongyu";"JS_WX_liteer";"JS_CZ_wodefeng"},0)),"")</f>
        <v>JSNY-JS0002-01</v>
      </c>
      <c r="C4490" s="11" t="str">
        <f>IFERROR(INDEX({"北京中裕世纪大酒店";"江苏利特尔绿色包装股份有限公司";"常州市金坛沃德丰电子科技有限公司"},MATCH(D4490,{"BJ_zhongyu";"JS_WX_liteer";"JS_CZ_wodefeng"},0)),"")</f>
        <v>常州市金坛沃德丰电子科技有限公司</v>
      </c>
      <c r="D4490" s="11" t="str">
        <f>[1]动作!$G4489</f>
        <v>JS_CZ_wodefeng</v>
      </c>
      <c r="E4490" s="11" t="str">
        <f>[1]动作!$D4489</f>
        <v>电表故障</v>
      </c>
      <c r="F4490" s="11" t="s">
        <v>45</v>
      </c>
      <c r="G4490" s="12">
        <f>[1]动作!$A4489+[1]动作!$B4489</f>
        <v>43211.208599537036</v>
      </c>
      <c r="H4490" s="12"/>
      <c r="I4490" s="11"/>
    </row>
    <row r="4491" spans="1:9" hidden="1" x14ac:dyDescent="0.3">
      <c r="A4491" s="24">
        <v>4489</v>
      </c>
      <c r="B4491" s="11" t="str">
        <f>IFERROR(INDEX({"JSNY-BJ0001-01";"JSNY-JS0022-01";"JSNY-JS0002-01"},MATCH(D4491,{"BJ_zhongyu";"JS_WX_liteer";"JS_CZ_wodefeng"},0)),"")</f>
        <v>JSNY-JS0002-01</v>
      </c>
      <c r="C4491" s="11" t="str">
        <f>IFERROR(INDEX({"北京中裕世纪大酒店";"江苏利特尔绿色包装股份有限公司";"常州市金坛沃德丰电子科技有限公司"},MATCH(D4491,{"BJ_zhongyu";"JS_WX_liteer";"JS_CZ_wodefeng"},0)),"")</f>
        <v>常州市金坛沃德丰电子科技有限公司</v>
      </c>
      <c r="D4491" s="11" t="str">
        <f>[1]动作!$G4490</f>
        <v>JS_CZ_wodefeng</v>
      </c>
      <c r="E4491" s="11" t="str">
        <f>[1]动作!$D4490</f>
        <v>电表故障</v>
      </c>
      <c r="F4491" s="11" t="s">
        <v>45</v>
      </c>
      <c r="G4491" s="12">
        <f>[1]动作!$A4490+[1]动作!$B4490</f>
        <v>43211.208831018521</v>
      </c>
      <c r="H4491" s="12"/>
      <c r="I4491" s="11"/>
    </row>
    <row r="4492" spans="1:9" hidden="1" x14ac:dyDescent="0.3">
      <c r="A4492" s="24">
        <v>4490</v>
      </c>
      <c r="B4492" s="11" t="str">
        <f>IFERROR(INDEX({"JSNY-BJ0001-01";"JSNY-JS0022-01";"JSNY-JS0002-01"},MATCH(D4492,{"BJ_zhongyu";"JS_WX_liteer";"JS_CZ_wodefeng"},0)),"")</f>
        <v>JSNY-JS0002-01</v>
      </c>
      <c r="C4492" s="11" t="str">
        <f>IFERROR(INDEX({"北京中裕世纪大酒店";"江苏利特尔绿色包装股份有限公司";"常州市金坛沃德丰电子科技有限公司"},MATCH(D4492,{"BJ_zhongyu";"JS_WX_liteer";"JS_CZ_wodefeng"},0)),"")</f>
        <v>常州市金坛沃德丰电子科技有限公司</v>
      </c>
      <c r="D4492" s="11" t="str">
        <f>[1]动作!$G4491</f>
        <v>JS_CZ_wodefeng</v>
      </c>
      <c r="E4492" s="11" t="str">
        <f>[1]动作!$D4491</f>
        <v>电表故障</v>
      </c>
      <c r="F4492" s="11" t="s">
        <v>45</v>
      </c>
      <c r="G4492" s="12">
        <f>[1]动作!$A4491+[1]动作!$B4491</f>
        <v>43211.210104166668</v>
      </c>
      <c r="H4492" s="12"/>
      <c r="I4492" s="11"/>
    </row>
    <row r="4493" spans="1:9" hidden="1" x14ac:dyDescent="0.3">
      <c r="A4493" s="24">
        <v>4491</v>
      </c>
      <c r="B4493" s="11" t="str">
        <f>IFERROR(INDEX({"JSNY-BJ0001-01";"JSNY-JS0022-01";"JSNY-JS0002-01"},MATCH(D4493,{"BJ_zhongyu";"JS_WX_liteer";"JS_CZ_wodefeng"},0)),"")</f>
        <v>JSNY-JS0002-01</v>
      </c>
      <c r="C4493" s="11" t="str">
        <f>IFERROR(INDEX({"北京中裕世纪大酒店";"江苏利特尔绿色包装股份有限公司";"常州市金坛沃德丰电子科技有限公司"},MATCH(D4493,{"BJ_zhongyu";"JS_WX_liteer";"JS_CZ_wodefeng"},0)),"")</f>
        <v>常州市金坛沃德丰电子科技有限公司</v>
      </c>
      <c r="D4493" s="11" t="str">
        <f>[1]动作!$G4492</f>
        <v>JS_CZ_wodefeng</v>
      </c>
      <c r="E4493" s="11" t="str">
        <f>[1]动作!$D4492</f>
        <v>电表故障</v>
      </c>
      <c r="F4493" s="11" t="s">
        <v>45</v>
      </c>
      <c r="G4493" s="12">
        <f>[1]动作!$A4492+[1]动作!$B4492</f>
        <v>43211.212476851855</v>
      </c>
      <c r="H4493" s="12"/>
      <c r="I4493" s="11"/>
    </row>
    <row r="4494" spans="1:9" hidden="1" x14ac:dyDescent="0.3">
      <c r="A4494" s="24">
        <v>4492</v>
      </c>
      <c r="B4494" s="11" t="str">
        <f>IFERROR(INDEX({"JSNY-BJ0001-01";"JSNY-JS0022-01";"JSNY-JS0002-01"},MATCH(D4494,{"BJ_zhongyu";"JS_WX_liteer";"JS_CZ_wodefeng"},0)),"")</f>
        <v>JSNY-JS0002-01</v>
      </c>
      <c r="C4494" s="11" t="str">
        <f>IFERROR(INDEX({"北京中裕世纪大酒店";"江苏利特尔绿色包装股份有限公司";"常州市金坛沃德丰电子科技有限公司"},MATCH(D4494,{"BJ_zhongyu";"JS_WX_liteer";"JS_CZ_wodefeng"},0)),"")</f>
        <v>常州市金坛沃德丰电子科技有限公司</v>
      </c>
      <c r="D4494" s="11" t="str">
        <f>[1]动作!$G4493</f>
        <v>JS_CZ_wodefeng</v>
      </c>
      <c r="E4494" s="11" t="str">
        <f>[1]动作!$D4493</f>
        <v>电表故障</v>
      </c>
      <c r="F4494" s="11" t="s">
        <v>45</v>
      </c>
      <c r="G4494" s="12">
        <f>[1]动作!$A4493+[1]动作!$B4493</f>
        <v>43211.212592592594</v>
      </c>
      <c r="H4494" s="12"/>
      <c r="I4494" s="11"/>
    </row>
    <row r="4495" spans="1:9" hidden="1" x14ac:dyDescent="0.3">
      <c r="A4495" s="24">
        <v>4493</v>
      </c>
      <c r="B4495" s="11" t="str">
        <f>IFERROR(INDEX({"JSNY-BJ0001-01";"JSNY-JS0022-01";"JSNY-JS0002-01"},MATCH(D4495,{"BJ_zhongyu";"JS_WX_liteer";"JS_CZ_wodefeng"},0)),"")</f>
        <v>JSNY-JS0002-01</v>
      </c>
      <c r="C4495" s="11" t="str">
        <f>IFERROR(INDEX({"北京中裕世纪大酒店";"江苏利特尔绿色包装股份有限公司";"常州市金坛沃德丰电子科技有限公司"},MATCH(D4495,{"BJ_zhongyu";"JS_WX_liteer";"JS_CZ_wodefeng"},0)),"")</f>
        <v>常州市金坛沃德丰电子科技有限公司</v>
      </c>
      <c r="D4495" s="11" t="str">
        <f>[1]动作!$G4494</f>
        <v>JS_CZ_wodefeng</v>
      </c>
      <c r="E4495" s="11" t="str">
        <f>[1]动作!$D4494</f>
        <v>电表故障</v>
      </c>
      <c r="F4495" s="11" t="s">
        <v>45</v>
      </c>
      <c r="G4495" s="12">
        <f>[1]动作!$A4494+[1]动作!$B4494</f>
        <v>43211.213807870372</v>
      </c>
      <c r="H4495" s="12"/>
      <c r="I4495" s="11"/>
    </row>
    <row r="4496" spans="1:9" hidden="1" x14ac:dyDescent="0.3">
      <c r="A4496" s="24">
        <v>4494</v>
      </c>
      <c r="B4496" s="11" t="str">
        <f>IFERROR(INDEX({"JSNY-BJ0001-01";"JSNY-JS0022-01";"JSNY-JS0002-01"},MATCH(D4496,{"BJ_zhongyu";"JS_WX_liteer";"JS_CZ_wodefeng"},0)),"")</f>
        <v>JSNY-JS0002-01</v>
      </c>
      <c r="C4496" s="11" t="str">
        <f>IFERROR(INDEX({"北京中裕世纪大酒店";"江苏利特尔绿色包装股份有限公司";"常州市金坛沃德丰电子科技有限公司"},MATCH(D4496,{"BJ_zhongyu";"JS_WX_liteer";"JS_CZ_wodefeng"},0)),"")</f>
        <v>常州市金坛沃德丰电子科技有限公司</v>
      </c>
      <c r="D4496" s="11" t="str">
        <f>[1]动作!$G4495</f>
        <v>JS_CZ_wodefeng</v>
      </c>
      <c r="E4496" s="11" t="str">
        <f>[1]动作!$D4495</f>
        <v>电表故障</v>
      </c>
      <c r="F4496" s="11" t="s">
        <v>45</v>
      </c>
      <c r="G4496" s="12">
        <f>[1]动作!$A4495+[1]动作!$B4495</f>
        <v>43211.2190162037</v>
      </c>
      <c r="H4496" s="12"/>
      <c r="I4496" s="11"/>
    </row>
    <row r="4497" spans="1:9" hidden="1" x14ac:dyDescent="0.3">
      <c r="A4497" s="24">
        <v>4495</v>
      </c>
      <c r="B4497" s="11" t="str">
        <f>IFERROR(INDEX({"JSNY-BJ0001-01";"JSNY-JS0022-01";"JSNY-JS0002-01"},MATCH(D4497,{"BJ_zhongyu";"JS_WX_liteer";"JS_CZ_wodefeng"},0)),"")</f>
        <v>JSNY-JS0002-01</v>
      </c>
      <c r="C4497" s="11" t="str">
        <f>IFERROR(INDEX({"北京中裕世纪大酒店";"江苏利特尔绿色包装股份有限公司";"常州市金坛沃德丰电子科技有限公司"},MATCH(D4497,{"BJ_zhongyu";"JS_WX_liteer";"JS_CZ_wodefeng"},0)),"")</f>
        <v>常州市金坛沃德丰电子科技有限公司</v>
      </c>
      <c r="D4497" s="11" t="str">
        <f>[1]动作!$G4496</f>
        <v>JS_CZ_wodefeng</v>
      </c>
      <c r="E4497" s="11" t="str">
        <f>[1]动作!$D4496</f>
        <v>电表故障</v>
      </c>
      <c r="F4497" s="11" t="s">
        <v>45</v>
      </c>
      <c r="G4497" s="12">
        <f>[1]动作!$A4496+[1]动作!$B4496</f>
        <v>43211.221400462964</v>
      </c>
      <c r="H4497" s="12"/>
      <c r="I4497" s="11"/>
    </row>
    <row r="4498" spans="1:9" hidden="1" x14ac:dyDescent="0.3">
      <c r="A4498" s="24">
        <v>4496</v>
      </c>
      <c r="B4498" s="11" t="str">
        <f>IFERROR(INDEX({"JSNY-BJ0001-01";"JSNY-JS0022-01";"JSNY-JS0002-01"},MATCH(D4498,{"BJ_zhongyu";"JS_WX_liteer";"JS_CZ_wodefeng"},0)),"")</f>
        <v>JSNY-JS0002-01</v>
      </c>
      <c r="C4498" s="11" t="str">
        <f>IFERROR(INDEX({"北京中裕世纪大酒店";"江苏利特尔绿色包装股份有限公司";"常州市金坛沃德丰电子科技有限公司"},MATCH(D4498,{"BJ_zhongyu";"JS_WX_liteer";"JS_CZ_wodefeng"},0)),"")</f>
        <v>常州市金坛沃德丰电子科技有限公司</v>
      </c>
      <c r="D4498" s="11" t="str">
        <f>[1]动作!$G4497</f>
        <v>JS_CZ_wodefeng</v>
      </c>
      <c r="E4498" s="11" t="str">
        <f>[1]动作!$D4497</f>
        <v>电表故障</v>
      </c>
      <c r="F4498" s="11" t="s">
        <v>45</v>
      </c>
      <c r="G4498" s="12">
        <f>[1]动作!$A4497+[1]动作!$B4497</f>
        <v>43211.222500000003</v>
      </c>
      <c r="H4498" s="12"/>
      <c r="I4498" s="11"/>
    </row>
    <row r="4499" spans="1:9" hidden="1" x14ac:dyDescent="0.3">
      <c r="A4499" s="24">
        <v>4497</v>
      </c>
      <c r="B4499" s="11" t="str">
        <f>IFERROR(INDEX({"JSNY-BJ0001-01";"JSNY-JS0022-01";"JSNY-JS0002-01"},MATCH(D4499,{"BJ_zhongyu";"JS_WX_liteer";"JS_CZ_wodefeng"},0)),"")</f>
        <v>JSNY-JS0002-01</v>
      </c>
      <c r="C4499" s="11" t="str">
        <f>IFERROR(INDEX({"北京中裕世纪大酒店";"江苏利特尔绿色包装股份有限公司";"常州市金坛沃德丰电子科技有限公司"},MATCH(D4499,{"BJ_zhongyu";"JS_WX_liteer";"JS_CZ_wodefeng"},0)),"")</f>
        <v>常州市金坛沃德丰电子科技有限公司</v>
      </c>
      <c r="D4499" s="11" t="str">
        <f>[1]动作!$G4498</f>
        <v>JS_CZ_wodefeng</v>
      </c>
      <c r="E4499" s="11" t="str">
        <f>[1]动作!$D4498</f>
        <v>电表故障</v>
      </c>
      <c r="F4499" s="11" t="s">
        <v>45</v>
      </c>
      <c r="G4499" s="12">
        <f>[1]动作!$A4498+[1]动作!$B4498</f>
        <v>43211.222731481481</v>
      </c>
      <c r="H4499" s="12"/>
      <c r="I4499" s="11"/>
    </row>
    <row r="4500" spans="1:9" hidden="1" x14ac:dyDescent="0.3">
      <c r="A4500" s="24">
        <v>4498</v>
      </c>
      <c r="B4500" s="11" t="str">
        <f>IFERROR(INDEX({"JSNY-BJ0001-01";"JSNY-JS0022-01";"JSNY-JS0002-01"},MATCH(D4500,{"BJ_zhongyu";"JS_WX_liteer";"JS_CZ_wodefeng"},0)),"")</f>
        <v>JSNY-JS0002-01</v>
      </c>
      <c r="C4500" s="11" t="str">
        <f>IFERROR(INDEX({"北京中裕世纪大酒店";"江苏利特尔绿色包装股份有限公司";"常州市金坛沃德丰电子科技有限公司"},MATCH(D4500,{"BJ_zhongyu";"JS_WX_liteer";"JS_CZ_wodefeng"},0)),"")</f>
        <v>常州市金坛沃德丰电子科技有限公司</v>
      </c>
      <c r="D4500" s="11" t="str">
        <f>[1]动作!$G4499</f>
        <v>JS_CZ_wodefeng</v>
      </c>
      <c r="E4500" s="11" t="str">
        <f>[1]动作!$D4499</f>
        <v>电表故障</v>
      </c>
      <c r="F4500" s="11" t="s">
        <v>45</v>
      </c>
      <c r="G4500" s="12">
        <f>[1]动作!$A4499+[1]动作!$B4499</f>
        <v>43211.22284722222</v>
      </c>
      <c r="H4500" s="12"/>
      <c r="I4500" s="11"/>
    </row>
    <row r="4501" spans="1:9" hidden="1" x14ac:dyDescent="0.3">
      <c r="A4501" s="24">
        <v>4499</v>
      </c>
      <c r="B4501" s="11" t="str">
        <f>IFERROR(INDEX({"JSNY-BJ0001-01";"JSNY-JS0022-01";"JSNY-JS0002-01"},MATCH(D4501,{"BJ_zhongyu";"JS_WX_liteer";"JS_CZ_wodefeng"},0)),"")</f>
        <v>JSNY-JS0002-01</v>
      </c>
      <c r="C4501" s="11" t="str">
        <f>IFERROR(INDEX({"北京中裕世纪大酒店";"江苏利特尔绿色包装股份有限公司";"常州市金坛沃德丰电子科技有限公司"},MATCH(D4501,{"BJ_zhongyu";"JS_WX_liteer";"JS_CZ_wodefeng"},0)),"")</f>
        <v>常州市金坛沃德丰电子科技有限公司</v>
      </c>
      <c r="D4501" s="11" t="str">
        <f>[1]动作!$G4500</f>
        <v>JS_CZ_wodefeng</v>
      </c>
      <c r="E4501" s="11" t="str">
        <f>[1]动作!$D4500</f>
        <v>电表故障</v>
      </c>
      <c r="F4501" s="11" t="s">
        <v>45</v>
      </c>
      <c r="G4501" s="12">
        <f>[1]动作!$A4500+[1]动作!$B4500</f>
        <v>43211.222962962966</v>
      </c>
      <c r="H4501" s="12"/>
      <c r="I4501" s="11"/>
    </row>
    <row r="4502" spans="1:9" hidden="1" x14ac:dyDescent="0.3">
      <c r="A4502" s="24">
        <v>4500</v>
      </c>
      <c r="B4502" s="11" t="str">
        <f>IFERROR(INDEX({"JSNY-BJ0001-01";"JSNY-JS0022-01";"JSNY-JS0002-01"},MATCH(D4502,{"BJ_zhongyu";"JS_WX_liteer";"JS_CZ_wodefeng"},0)),"")</f>
        <v>JSNY-JS0002-01</v>
      </c>
      <c r="C4502" s="11" t="str">
        <f>IFERROR(INDEX({"北京中裕世纪大酒店";"江苏利特尔绿色包装股份有限公司";"常州市金坛沃德丰电子科技有限公司"},MATCH(D4502,{"BJ_zhongyu";"JS_WX_liteer";"JS_CZ_wodefeng"},0)),"")</f>
        <v>常州市金坛沃德丰电子科技有限公司</v>
      </c>
      <c r="D4502" s="11" t="str">
        <f>[1]动作!$G4501</f>
        <v>JS_CZ_wodefeng</v>
      </c>
      <c r="E4502" s="11" t="str">
        <f>[1]动作!$D4501</f>
        <v>电表故障</v>
      </c>
      <c r="F4502" s="11" t="s">
        <v>45</v>
      </c>
      <c r="G4502" s="12">
        <f>[1]动作!$A4501+[1]动作!$B4501</f>
        <v>43211.224062499998</v>
      </c>
      <c r="H4502" s="12"/>
      <c r="I4502" s="11"/>
    </row>
    <row r="4503" spans="1:9" hidden="1" x14ac:dyDescent="0.3">
      <c r="A4503" s="24">
        <v>4501</v>
      </c>
      <c r="B4503" s="11" t="str">
        <f>IFERROR(INDEX({"JSNY-BJ0001-01";"JSNY-JS0022-01";"JSNY-JS0002-01"},MATCH(D4503,{"BJ_zhongyu";"JS_WX_liteer";"JS_CZ_wodefeng"},0)),"")</f>
        <v>JSNY-JS0002-01</v>
      </c>
      <c r="C4503" s="11" t="str">
        <f>IFERROR(INDEX({"北京中裕世纪大酒店";"江苏利特尔绿色包装股份有限公司";"常州市金坛沃德丰电子科技有限公司"},MATCH(D4503,{"BJ_zhongyu";"JS_WX_liteer";"JS_CZ_wodefeng"},0)),"")</f>
        <v>常州市金坛沃德丰电子科技有限公司</v>
      </c>
      <c r="D4503" s="11" t="str">
        <f>[1]动作!$G4502</f>
        <v>JS_CZ_wodefeng</v>
      </c>
      <c r="E4503" s="11" t="str">
        <f>[1]动作!$D4502</f>
        <v>电表故障</v>
      </c>
      <c r="F4503" s="11" t="s">
        <v>45</v>
      </c>
      <c r="G4503" s="12">
        <f>[1]动作!$A4502+[1]动作!$B4502</f>
        <v>43211.226666666669</v>
      </c>
      <c r="H4503" s="12"/>
      <c r="I4503" s="11"/>
    </row>
    <row r="4504" spans="1:9" hidden="1" x14ac:dyDescent="0.3">
      <c r="A4504" s="24">
        <v>4502</v>
      </c>
      <c r="B4504" s="11" t="str">
        <f>IFERROR(INDEX({"JSNY-BJ0001-01";"JSNY-JS0022-01";"JSNY-JS0002-01"},MATCH(D4504,{"BJ_zhongyu";"JS_WX_liteer";"JS_CZ_wodefeng"},0)),"")</f>
        <v>JSNY-JS0002-01</v>
      </c>
      <c r="C4504" s="11" t="str">
        <f>IFERROR(INDEX({"北京中裕世纪大酒店";"江苏利特尔绿色包装股份有限公司";"常州市金坛沃德丰电子科技有限公司"},MATCH(D4504,{"BJ_zhongyu";"JS_WX_liteer";"JS_CZ_wodefeng"},0)),"")</f>
        <v>常州市金坛沃德丰电子科技有限公司</v>
      </c>
      <c r="D4504" s="11" t="str">
        <f>[1]动作!$G4503</f>
        <v>JS_CZ_wodefeng</v>
      </c>
      <c r="E4504" s="11" t="str">
        <f>[1]动作!$D4503</f>
        <v>电表故障</v>
      </c>
      <c r="F4504" s="11" t="s">
        <v>45</v>
      </c>
      <c r="G4504" s="12">
        <f>[1]动作!$A4503+[1]动作!$B4503</f>
        <v>43211.227534722224</v>
      </c>
      <c r="H4504" s="12"/>
      <c r="I4504" s="11"/>
    </row>
    <row r="4505" spans="1:9" hidden="1" x14ac:dyDescent="0.3">
      <c r="A4505" s="24">
        <v>4503</v>
      </c>
      <c r="B4505" s="11" t="str">
        <f>IFERROR(INDEX({"JSNY-BJ0001-01";"JSNY-JS0022-01";"JSNY-JS0002-01"},MATCH(D4505,{"BJ_zhongyu";"JS_WX_liteer";"JS_CZ_wodefeng"},0)),"")</f>
        <v>JSNY-JS0002-01</v>
      </c>
      <c r="C4505" s="11" t="str">
        <f>IFERROR(INDEX({"北京中裕世纪大酒店";"江苏利特尔绿色包装股份有限公司";"常州市金坛沃德丰电子科技有限公司"},MATCH(D4505,{"BJ_zhongyu";"JS_WX_liteer";"JS_CZ_wodefeng"},0)),"")</f>
        <v>常州市金坛沃德丰电子科技有限公司</v>
      </c>
      <c r="D4505" s="11" t="str">
        <f>[1]动作!$G4504</f>
        <v>JS_CZ_wodefeng</v>
      </c>
      <c r="E4505" s="11" t="str">
        <f>[1]动作!$D4504</f>
        <v>电表故障</v>
      </c>
      <c r="F4505" s="11" t="s">
        <v>45</v>
      </c>
      <c r="G4505" s="12">
        <f>[1]动作!$A4504+[1]动作!$B4504</f>
        <v>43211.227650462963</v>
      </c>
      <c r="H4505" s="12"/>
      <c r="I4505" s="11"/>
    </row>
    <row r="4506" spans="1:9" hidden="1" x14ac:dyDescent="0.3">
      <c r="A4506" s="24">
        <v>4504</v>
      </c>
      <c r="B4506" s="11" t="str">
        <f>IFERROR(INDEX({"JSNY-BJ0001-01";"JSNY-JS0022-01";"JSNY-JS0002-01"},MATCH(D4506,{"BJ_zhongyu";"JS_WX_liteer";"JS_CZ_wodefeng"},0)),"")</f>
        <v>JSNY-JS0002-01</v>
      </c>
      <c r="C4506" s="11" t="str">
        <f>IFERROR(INDEX({"北京中裕世纪大酒店";"江苏利特尔绿色包装股份有限公司";"常州市金坛沃德丰电子科技有限公司"},MATCH(D4506,{"BJ_zhongyu";"JS_WX_liteer";"JS_CZ_wodefeng"},0)),"")</f>
        <v>常州市金坛沃德丰电子科技有限公司</v>
      </c>
      <c r="D4506" s="11" t="str">
        <f>[1]动作!$G4505</f>
        <v>JS_CZ_wodefeng</v>
      </c>
      <c r="E4506" s="11" t="str">
        <f>[1]动作!$D4505</f>
        <v>电表故障</v>
      </c>
      <c r="F4506" s="11" t="s">
        <v>45</v>
      </c>
      <c r="G4506" s="12">
        <f>[1]动作!$A4505+[1]动作!$B4505</f>
        <v>43211.22892361111</v>
      </c>
      <c r="H4506" s="12"/>
      <c r="I4506" s="11"/>
    </row>
    <row r="4507" spans="1:9" hidden="1" x14ac:dyDescent="0.3">
      <c r="A4507" s="24">
        <v>4505</v>
      </c>
      <c r="B4507" s="11" t="str">
        <f>IFERROR(INDEX({"JSNY-BJ0001-01";"JSNY-JS0022-01";"JSNY-JS0002-01"},MATCH(D4507,{"BJ_zhongyu";"JS_WX_liteer";"JS_CZ_wodefeng"},0)),"")</f>
        <v>JSNY-JS0002-01</v>
      </c>
      <c r="C4507" s="11" t="str">
        <f>IFERROR(INDEX({"北京中裕世纪大酒店";"江苏利特尔绿色包装股份有限公司";"常州市金坛沃德丰电子科技有限公司"},MATCH(D4507,{"BJ_zhongyu";"JS_WX_liteer";"JS_CZ_wodefeng"},0)),"")</f>
        <v>常州市金坛沃德丰电子科技有限公司</v>
      </c>
      <c r="D4507" s="11" t="str">
        <f>[1]动作!$G4506</f>
        <v>JS_CZ_wodefeng</v>
      </c>
      <c r="E4507" s="11" t="str">
        <f>[1]动作!$D4506</f>
        <v>电表故障</v>
      </c>
      <c r="F4507" s="11" t="s">
        <v>45</v>
      </c>
      <c r="G4507" s="12">
        <f>[1]动作!$A4506+[1]动作!$B4506</f>
        <v>43211.229155092595</v>
      </c>
      <c r="H4507" s="12"/>
      <c r="I4507" s="11"/>
    </row>
    <row r="4508" spans="1:9" hidden="1" x14ac:dyDescent="0.3">
      <c r="A4508" s="24">
        <v>4506</v>
      </c>
      <c r="B4508" s="11" t="str">
        <f>IFERROR(INDEX({"JSNY-BJ0001-01";"JSNY-JS0022-01";"JSNY-JS0002-01"},MATCH(D4508,{"BJ_zhongyu";"JS_WX_liteer";"JS_CZ_wodefeng"},0)),"")</f>
        <v>JSNY-JS0002-01</v>
      </c>
      <c r="C4508" s="11" t="str">
        <f>IFERROR(INDEX({"北京中裕世纪大酒店";"江苏利特尔绿色包装股份有限公司";"常州市金坛沃德丰电子科技有限公司"},MATCH(D4508,{"BJ_zhongyu";"JS_WX_liteer";"JS_CZ_wodefeng"},0)),"")</f>
        <v>常州市金坛沃德丰电子科技有限公司</v>
      </c>
      <c r="D4508" s="11" t="str">
        <f>[1]动作!$G4507</f>
        <v>JS_CZ_wodefeng</v>
      </c>
      <c r="E4508" s="11" t="str">
        <f>[1]动作!$D4507</f>
        <v>电表故障</v>
      </c>
      <c r="F4508" s="11" t="s">
        <v>45</v>
      </c>
      <c r="G4508" s="12">
        <f>[1]动作!$A4507+[1]动作!$B4507</f>
        <v>43211.233101851853</v>
      </c>
      <c r="H4508" s="12"/>
      <c r="I4508" s="11"/>
    </row>
    <row r="4509" spans="1:9" hidden="1" x14ac:dyDescent="0.3">
      <c r="A4509" s="24">
        <v>4507</v>
      </c>
      <c r="B4509" s="11" t="str">
        <f>IFERROR(INDEX({"JSNY-BJ0001-01";"JSNY-JS0022-01";"JSNY-JS0002-01"},MATCH(D4509,{"BJ_zhongyu";"JS_WX_liteer";"JS_CZ_wodefeng"},0)),"")</f>
        <v>JSNY-JS0002-01</v>
      </c>
      <c r="C4509" s="11" t="str">
        <f>IFERROR(INDEX({"北京中裕世纪大酒店";"江苏利特尔绿色包装股份有限公司";"常州市金坛沃德丰电子科技有限公司"},MATCH(D4509,{"BJ_zhongyu";"JS_WX_liteer";"JS_CZ_wodefeng"},0)),"")</f>
        <v>常州市金坛沃德丰电子科技有限公司</v>
      </c>
      <c r="D4509" s="11" t="str">
        <f>[1]动作!$G4508</f>
        <v>JS_CZ_wodefeng</v>
      </c>
      <c r="E4509" s="11" t="str">
        <f>[1]动作!$D4508</f>
        <v>电表故障</v>
      </c>
      <c r="F4509" s="11" t="s">
        <v>45</v>
      </c>
      <c r="G4509" s="12">
        <f>[1]动作!$A4508+[1]动作!$B4508</f>
        <v>43211.234432870369</v>
      </c>
      <c r="H4509" s="12"/>
      <c r="I4509" s="11"/>
    </row>
    <row r="4510" spans="1:9" hidden="1" x14ac:dyDescent="0.3">
      <c r="A4510" s="24">
        <v>4508</v>
      </c>
      <c r="B4510" s="11" t="str">
        <f>IFERROR(INDEX({"JSNY-BJ0001-01";"JSNY-JS0022-01";"JSNY-JS0002-01"},MATCH(D4510,{"BJ_zhongyu";"JS_WX_liteer";"JS_CZ_wodefeng"},0)),"")</f>
        <v>JSNY-JS0002-01</v>
      </c>
      <c r="C4510" s="11" t="str">
        <f>IFERROR(INDEX({"北京中裕世纪大酒店";"江苏利特尔绿色包装股份有限公司";"常州市金坛沃德丰电子科技有限公司"},MATCH(D4510,{"BJ_zhongyu";"JS_WX_liteer";"JS_CZ_wodefeng"},0)),"")</f>
        <v>常州市金坛沃德丰电子科技有限公司</v>
      </c>
      <c r="D4510" s="11" t="str">
        <f>[1]动作!$G4509</f>
        <v>JS_CZ_wodefeng</v>
      </c>
      <c r="E4510" s="11" t="str">
        <f>[1]动作!$D4509</f>
        <v>电表故障</v>
      </c>
      <c r="F4510" s="11" t="s">
        <v>45</v>
      </c>
      <c r="G4510" s="12">
        <f>[1]动作!$A4509+[1]动作!$B4509</f>
        <v>43211.23778935185</v>
      </c>
      <c r="H4510" s="12"/>
      <c r="I4510" s="11"/>
    </row>
    <row r="4511" spans="1:9" hidden="1" x14ac:dyDescent="0.3">
      <c r="A4511" s="24">
        <v>4509</v>
      </c>
      <c r="B4511" s="11" t="str">
        <f>IFERROR(INDEX({"JSNY-BJ0001-01";"JSNY-JS0022-01";"JSNY-JS0002-01"},MATCH(D4511,{"BJ_zhongyu";"JS_WX_liteer";"JS_CZ_wodefeng"},0)),"")</f>
        <v>JSNY-JS0002-01</v>
      </c>
      <c r="C4511" s="11" t="str">
        <f>IFERROR(INDEX({"北京中裕世纪大酒店";"江苏利特尔绿色包装股份有限公司";"常州市金坛沃德丰电子科技有限公司"},MATCH(D4511,{"BJ_zhongyu";"JS_WX_liteer";"JS_CZ_wodefeng"},0)),"")</f>
        <v>常州市金坛沃德丰电子科技有限公司</v>
      </c>
      <c r="D4511" s="11" t="str">
        <f>[1]动作!$G4510</f>
        <v>JS_CZ_wodefeng</v>
      </c>
      <c r="E4511" s="11" t="str">
        <f>[1]动作!$D4510</f>
        <v>电表故障</v>
      </c>
      <c r="F4511" s="11" t="s">
        <v>45</v>
      </c>
      <c r="G4511" s="12">
        <f>[1]动作!$A4510+[1]动作!$B4510</f>
        <v>43211.238020833334</v>
      </c>
      <c r="H4511" s="12"/>
      <c r="I4511" s="11"/>
    </row>
    <row r="4512" spans="1:9" hidden="1" x14ac:dyDescent="0.3">
      <c r="A4512" s="24">
        <v>4510</v>
      </c>
      <c r="B4512" s="11" t="str">
        <f>IFERROR(INDEX({"JSNY-BJ0001-01";"JSNY-JS0022-01";"JSNY-JS0002-01"},MATCH(D4512,{"BJ_zhongyu";"JS_WX_liteer";"JS_CZ_wodefeng"},0)),"")</f>
        <v>JSNY-JS0002-01</v>
      </c>
      <c r="C4512" s="11" t="str">
        <f>IFERROR(INDEX({"北京中裕世纪大酒店";"江苏利特尔绿色包装股份有限公司";"常州市金坛沃德丰电子科技有限公司"},MATCH(D4512,{"BJ_zhongyu";"JS_WX_liteer";"JS_CZ_wodefeng"},0)),"")</f>
        <v>常州市金坛沃德丰电子科技有限公司</v>
      </c>
      <c r="D4512" s="11" t="str">
        <f>[1]动作!$G4511</f>
        <v>JS_CZ_wodefeng</v>
      </c>
      <c r="E4512" s="11" t="str">
        <f>[1]动作!$D4511</f>
        <v>电表故障</v>
      </c>
      <c r="F4512" s="11" t="s">
        <v>45</v>
      </c>
      <c r="G4512" s="12">
        <f>[1]动作!$A4511+[1]动作!$B4511</f>
        <v>43211.239305555559</v>
      </c>
      <c r="H4512" s="12"/>
      <c r="I4512" s="11"/>
    </row>
    <row r="4513" spans="1:9" hidden="1" x14ac:dyDescent="0.3">
      <c r="A4513" s="24">
        <v>4511</v>
      </c>
      <c r="B4513" s="11" t="str">
        <f>IFERROR(INDEX({"JSNY-BJ0001-01";"JSNY-JS0022-01";"JSNY-JS0002-01"},MATCH(D4513,{"BJ_zhongyu";"JS_WX_liteer";"JS_CZ_wodefeng"},0)),"")</f>
        <v>JSNY-JS0002-01</v>
      </c>
      <c r="C4513" s="11" t="str">
        <f>IFERROR(INDEX({"北京中裕世纪大酒店";"江苏利特尔绿色包装股份有限公司";"常州市金坛沃德丰电子科技有限公司"},MATCH(D4513,{"BJ_zhongyu";"JS_WX_liteer";"JS_CZ_wodefeng"},0)),"")</f>
        <v>常州市金坛沃德丰电子科技有限公司</v>
      </c>
      <c r="D4513" s="11" t="str">
        <f>[1]动作!$G4512</f>
        <v>JS_CZ_wodefeng</v>
      </c>
      <c r="E4513" s="11" t="str">
        <f>[1]动作!$D4512</f>
        <v>电表故障</v>
      </c>
      <c r="F4513" s="11" t="s">
        <v>45</v>
      </c>
      <c r="G4513" s="12">
        <f>[1]动作!$A4512+[1]动作!$B4512</f>
        <v>43211.239421296297</v>
      </c>
      <c r="H4513" s="12"/>
      <c r="I4513" s="11"/>
    </row>
    <row r="4514" spans="1:9" hidden="1" x14ac:dyDescent="0.3">
      <c r="A4514" s="24">
        <v>4512</v>
      </c>
      <c r="B4514" s="11" t="str">
        <f>IFERROR(INDEX({"JSNY-BJ0001-01";"JSNY-JS0022-01";"JSNY-JS0002-01"},MATCH(D4514,{"BJ_zhongyu";"JS_WX_liteer";"JS_CZ_wodefeng"},0)),"")</f>
        <v>JSNY-JS0002-01</v>
      </c>
      <c r="C4514" s="11" t="str">
        <f>IFERROR(INDEX({"北京中裕世纪大酒店";"江苏利特尔绿色包装股份有限公司";"常州市金坛沃德丰电子科技有限公司"},MATCH(D4514,{"BJ_zhongyu";"JS_WX_liteer";"JS_CZ_wodefeng"},0)),"")</f>
        <v>常州市金坛沃德丰电子科技有限公司</v>
      </c>
      <c r="D4514" s="11" t="str">
        <f>[1]动作!$G4513</f>
        <v>JS_CZ_wodefeng</v>
      </c>
      <c r="E4514" s="11" t="str">
        <f>[1]动作!$D4513</f>
        <v>电表故障</v>
      </c>
      <c r="F4514" s="11" t="s">
        <v>45</v>
      </c>
      <c r="G4514" s="12">
        <f>[1]动作!$A4513+[1]动作!$B4513</f>
        <v>43211.239594907405</v>
      </c>
      <c r="H4514" s="12"/>
      <c r="I4514" s="11"/>
    </row>
    <row r="4515" spans="1:9" hidden="1" x14ac:dyDescent="0.3">
      <c r="A4515" s="24">
        <v>4513</v>
      </c>
      <c r="B4515" s="11" t="str">
        <f>IFERROR(INDEX({"JSNY-BJ0001-01";"JSNY-JS0022-01";"JSNY-JS0002-01"},MATCH(D4515,{"BJ_zhongyu";"JS_WX_liteer";"JS_CZ_wodefeng"},0)),"")</f>
        <v>JSNY-JS0002-01</v>
      </c>
      <c r="C4515" s="11" t="str">
        <f>IFERROR(INDEX({"北京中裕世纪大酒店";"江苏利特尔绿色包装股份有限公司";"常州市金坛沃德丰电子科技有限公司"},MATCH(D4515,{"BJ_zhongyu";"JS_WX_liteer";"JS_CZ_wodefeng"},0)),"")</f>
        <v>常州市金坛沃德丰电子科技有限公司</v>
      </c>
      <c r="D4515" s="11" t="str">
        <f>[1]动作!$G4514</f>
        <v>JS_CZ_wodefeng</v>
      </c>
      <c r="E4515" s="11" t="str">
        <f>[1]动作!$D4514</f>
        <v>电表故障</v>
      </c>
      <c r="F4515" s="11" t="s">
        <v>45</v>
      </c>
      <c r="G4515" s="12">
        <f>[1]动作!$A4514+[1]动作!$B4514</f>
        <v>43211.240868055553</v>
      </c>
      <c r="H4515" s="12"/>
      <c r="I4515" s="11"/>
    </row>
    <row r="4516" spans="1:9" hidden="1" x14ac:dyDescent="0.3">
      <c r="A4516" s="24">
        <v>4514</v>
      </c>
      <c r="B4516" s="11" t="str">
        <f>IFERROR(INDEX({"JSNY-BJ0001-01";"JSNY-JS0022-01";"JSNY-JS0002-01"},MATCH(D4516,{"BJ_zhongyu";"JS_WX_liteer";"JS_CZ_wodefeng"},0)),"")</f>
        <v>JSNY-JS0002-01</v>
      </c>
      <c r="C4516" s="11" t="str">
        <f>IFERROR(INDEX({"北京中裕世纪大酒店";"江苏利特尔绿色包装股份有限公司";"常州市金坛沃德丰电子科技有限公司"},MATCH(D4516,{"BJ_zhongyu";"JS_WX_liteer";"JS_CZ_wodefeng"},0)),"")</f>
        <v>常州市金坛沃德丰电子科技有限公司</v>
      </c>
      <c r="D4516" s="11" t="str">
        <f>[1]动作!$G4515</f>
        <v>JS_CZ_wodefeng</v>
      </c>
      <c r="E4516" s="11" t="str">
        <f>[1]动作!$D4515</f>
        <v>电表故障</v>
      </c>
      <c r="F4516" s="11" t="s">
        <v>45</v>
      </c>
      <c r="G4516" s="12">
        <f>[1]动作!$A4515+[1]动作!$B4515</f>
        <v>43211.244803240741</v>
      </c>
      <c r="H4516" s="12"/>
      <c r="I4516" s="11"/>
    </row>
    <row r="4517" spans="1:9" hidden="1" x14ac:dyDescent="0.3">
      <c r="A4517" s="24">
        <v>4515</v>
      </c>
      <c r="B4517" s="11" t="str">
        <f>IFERROR(INDEX({"JSNY-BJ0001-01";"JSNY-JS0022-01";"JSNY-JS0002-01"},MATCH(D4517,{"BJ_zhongyu";"JS_WX_liteer";"JS_CZ_wodefeng"},0)),"")</f>
        <v>JSNY-JS0002-01</v>
      </c>
      <c r="C4517" s="11" t="str">
        <f>IFERROR(INDEX({"北京中裕世纪大酒店";"江苏利特尔绿色包装股份有限公司";"常州市金坛沃德丰电子科技有限公司"},MATCH(D4517,{"BJ_zhongyu";"JS_WX_liteer";"JS_CZ_wodefeng"},0)),"")</f>
        <v>常州市金坛沃德丰电子科技有限公司</v>
      </c>
      <c r="D4517" s="11" t="str">
        <f>[1]动作!$G4516</f>
        <v>JS_CZ_wodefeng</v>
      </c>
      <c r="E4517" s="11" t="str">
        <f>[1]动作!$D4516</f>
        <v>电表故障</v>
      </c>
      <c r="F4517" s="11" t="s">
        <v>45</v>
      </c>
      <c r="G4517" s="12">
        <f>[1]动作!$A4516+[1]动作!$B4516</f>
        <v>43211.246365740742</v>
      </c>
      <c r="H4517" s="12"/>
      <c r="I4517" s="11"/>
    </row>
    <row r="4518" spans="1:9" hidden="1" x14ac:dyDescent="0.3">
      <c r="A4518" s="24">
        <v>4516</v>
      </c>
      <c r="B4518" s="11" t="str">
        <f>IFERROR(INDEX({"JSNY-BJ0001-01";"JSNY-JS0022-01";"JSNY-JS0002-01"},MATCH(D4518,{"BJ_zhongyu";"JS_WX_liteer";"JS_CZ_wodefeng"},0)),"")</f>
        <v>JSNY-JS0002-01</v>
      </c>
      <c r="C4518" s="11" t="str">
        <f>IFERROR(INDEX({"北京中裕世纪大酒店";"江苏利特尔绿色包装股份有限公司";"常州市金坛沃德丰电子科技有限公司"},MATCH(D4518,{"BJ_zhongyu";"JS_WX_liteer";"JS_CZ_wodefeng"},0)),"")</f>
        <v>常州市金坛沃德丰电子科技有限公司</v>
      </c>
      <c r="D4518" s="11" t="str">
        <f>[1]动作!$G4517</f>
        <v>JS_CZ_wodefeng</v>
      </c>
      <c r="E4518" s="11" t="str">
        <f>[1]动作!$D4517</f>
        <v>电表故障</v>
      </c>
      <c r="F4518" s="11" t="s">
        <v>45</v>
      </c>
      <c r="G4518" s="12">
        <f>[1]动作!$A4517+[1]动作!$B4517</f>
        <v>43211.248738425929</v>
      </c>
      <c r="H4518" s="12"/>
      <c r="I4518" s="11"/>
    </row>
    <row r="4519" spans="1:9" hidden="1" x14ac:dyDescent="0.3">
      <c r="A4519" s="24">
        <v>4517</v>
      </c>
      <c r="B4519" s="11" t="str">
        <f>IFERROR(INDEX({"JSNY-BJ0001-01";"JSNY-JS0022-01";"JSNY-JS0002-01"},MATCH(D4519,{"BJ_zhongyu";"JS_WX_liteer";"JS_CZ_wodefeng"},0)),"")</f>
        <v>JSNY-JS0002-01</v>
      </c>
      <c r="C4519" s="11" t="str">
        <f>IFERROR(INDEX({"北京中裕世纪大酒店";"江苏利特尔绿色包装股份有限公司";"常州市金坛沃德丰电子科技有限公司"},MATCH(D4519,{"BJ_zhongyu";"JS_WX_liteer";"JS_CZ_wodefeng"},0)),"")</f>
        <v>常州市金坛沃德丰电子科技有限公司</v>
      </c>
      <c r="D4519" s="11" t="str">
        <f>[1]动作!$G4518</f>
        <v>JS_CZ_wodefeng</v>
      </c>
      <c r="E4519" s="11" t="str">
        <f>[1]动作!$D4518</f>
        <v>电表故障</v>
      </c>
      <c r="F4519" s="11" t="s">
        <v>45</v>
      </c>
      <c r="G4519" s="12">
        <f>[1]动作!$A4518+[1]动作!$B4518</f>
        <v>43211.250300925924</v>
      </c>
      <c r="H4519" s="12"/>
      <c r="I4519" s="11"/>
    </row>
    <row r="4520" spans="1:9" hidden="1" x14ac:dyDescent="0.3">
      <c r="A4520" s="24">
        <v>4518</v>
      </c>
      <c r="B4520" s="11" t="str">
        <f>IFERROR(INDEX({"JSNY-BJ0001-01";"JSNY-JS0022-01";"JSNY-JS0002-01"},MATCH(D4520,{"BJ_zhongyu";"JS_WX_liteer";"JS_CZ_wodefeng"},0)),"")</f>
        <v>JSNY-JS0002-01</v>
      </c>
      <c r="C4520" s="11" t="str">
        <f>IFERROR(INDEX({"北京中裕世纪大酒店";"江苏利特尔绿色包装股份有限公司";"常州市金坛沃德丰电子科技有限公司"},MATCH(D4520,{"BJ_zhongyu";"JS_WX_liteer";"JS_CZ_wodefeng"},0)),"")</f>
        <v>常州市金坛沃德丰电子科技有限公司</v>
      </c>
      <c r="D4520" s="11" t="str">
        <f>[1]动作!$G4519</f>
        <v>JS_CZ_wodefeng</v>
      </c>
      <c r="E4520" s="11" t="str">
        <f>[1]动作!$D4519</f>
        <v>电表故障</v>
      </c>
      <c r="F4520" s="11" t="s">
        <v>45</v>
      </c>
      <c r="G4520" s="12">
        <f>[1]动作!$A4519+[1]动作!$B4519</f>
        <v>43211.251400462963</v>
      </c>
      <c r="H4520" s="12"/>
      <c r="I4520" s="11"/>
    </row>
    <row r="4521" spans="1:9" hidden="1" x14ac:dyDescent="0.3">
      <c r="A4521" s="24">
        <v>4519</v>
      </c>
      <c r="B4521" s="11" t="str">
        <f>IFERROR(INDEX({"JSNY-BJ0001-01";"JSNY-JS0022-01";"JSNY-JS0002-01"},MATCH(D4521,{"BJ_zhongyu";"JS_WX_liteer";"JS_CZ_wodefeng"},0)),"")</f>
        <v>JSNY-JS0002-01</v>
      </c>
      <c r="C4521" s="11" t="str">
        <f>IFERROR(INDEX({"北京中裕世纪大酒店";"江苏利特尔绿色包装股份有限公司";"常州市金坛沃德丰电子科技有限公司"},MATCH(D4521,{"BJ_zhongyu";"JS_WX_liteer";"JS_CZ_wodefeng"},0)),"")</f>
        <v>常州市金坛沃德丰电子科技有限公司</v>
      </c>
      <c r="D4521" s="11" t="str">
        <f>[1]动作!$G4520</f>
        <v>JS_CZ_wodefeng</v>
      </c>
      <c r="E4521" s="11" t="str">
        <f>[1]动作!$D4520</f>
        <v>电表故障</v>
      </c>
      <c r="F4521" s="11" t="s">
        <v>45</v>
      </c>
      <c r="G4521" s="12">
        <f>[1]动作!$A4520+[1]动作!$B4520</f>
        <v>43211.251631944448</v>
      </c>
      <c r="H4521" s="12"/>
      <c r="I4521" s="11"/>
    </row>
    <row r="4522" spans="1:9" hidden="1" x14ac:dyDescent="0.3">
      <c r="A4522" s="24">
        <v>4520</v>
      </c>
      <c r="B4522" s="11" t="str">
        <f>IFERROR(INDEX({"JSNY-BJ0001-01";"JSNY-JS0022-01";"JSNY-JS0002-01"},MATCH(D4522,{"BJ_zhongyu";"JS_WX_liteer";"JS_CZ_wodefeng"},0)),"")</f>
        <v>JSNY-JS0002-01</v>
      </c>
      <c r="C4522" s="11" t="str">
        <f>IFERROR(INDEX({"北京中裕世纪大酒店";"江苏利特尔绿色包装股份有限公司";"常州市金坛沃德丰电子科技有限公司"},MATCH(D4522,{"BJ_zhongyu";"JS_WX_liteer";"JS_CZ_wodefeng"},0)),"")</f>
        <v>常州市金坛沃德丰电子科技有限公司</v>
      </c>
      <c r="D4522" s="11" t="str">
        <f>[1]动作!$G4521</f>
        <v>JS_CZ_wodefeng</v>
      </c>
      <c r="E4522" s="11" t="str">
        <f>[1]动作!$D4521</f>
        <v>电表故障</v>
      </c>
      <c r="F4522" s="11" t="s">
        <v>45</v>
      </c>
      <c r="G4522" s="12">
        <f>[1]动作!$A4521+[1]动作!$B4521</f>
        <v>43211.251747685186</v>
      </c>
      <c r="H4522" s="12"/>
      <c r="I4522" s="11"/>
    </row>
    <row r="4523" spans="1:9" hidden="1" x14ac:dyDescent="0.3">
      <c r="A4523" s="24">
        <v>4521</v>
      </c>
      <c r="B4523" s="11" t="str">
        <f>IFERROR(INDEX({"JSNY-BJ0001-01";"JSNY-JS0022-01";"JSNY-JS0002-01"},MATCH(D4523,{"BJ_zhongyu";"JS_WX_liteer";"JS_CZ_wodefeng"},0)),"")</f>
        <v>JSNY-JS0002-01</v>
      </c>
      <c r="C4523" s="11" t="str">
        <f>IFERROR(INDEX({"北京中裕世纪大酒店";"江苏利特尔绿色包装股份有限公司";"常州市金坛沃德丰电子科技有限公司"},MATCH(D4523,{"BJ_zhongyu";"JS_WX_liteer";"JS_CZ_wodefeng"},0)),"")</f>
        <v>常州市金坛沃德丰电子科技有限公司</v>
      </c>
      <c r="D4523" s="11" t="str">
        <f>[1]动作!$G4522</f>
        <v>JS_CZ_wodefeng</v>
      </c>
      <c r="E4523" s="11" t="str">
        <f>[1]动作!$D4522</f>
        <v>电表故障</v>
      </c>
      <c r="F4523" s="11" t="s">
        <v>45</v>
      </c>
      <c r="G4523" s="12">
        <f>[1]动作!$A4522+[1]动作!$B4522</f>
        <v>43211.254120370373</v>
      </c>
      <c r="H4523" s="12"/>
      <c r="I4523" s="11"/>
    </row>
    <row r="4524" spans="1:9" hidden="1" x14ac:dyDescent="0.3">
      <c r="A4524" s="24">
        <v>4522</v>
      </c>
      <c r="B4524" s="11" t="str">
        <f>IFERROR(INDEX({"JSNY-BJ0001-01";"JSNY-JS0022-01";"JSNY-JS0002-01"},MATCH(D4524,{"BJ_zhongyu";"JS_WX_liteer";"JS_CZ_wodefeng"},0)),"")</f>
        <v>JSNY-JS0002-01</v>
      </c>
      <c r="C4524" s="11" t="str">
        <f>IFERROR(INDEX({"北京中裕世纪大酒店";"江苏利特尔绿色包装股份有限公司";"常州市金坛沃德丰电子科技有限公司"},MATCH(D4524,{"BJ_zhongyu";"JS_WX_liteer";"JS_CZ_wodefeng"},0)),"")</f>
        <v>常州市金坛沃德丰电子科技有限公司</v>
      </c>
      <c r="D4524" s="11" t="str">
        <f>[1]动作!$G4523</f>
        <v>JS_CZ_wodefeng</v>
      </c>
      <c r="E4524" s="11" t="str">
        <f>[1]动作!$D4523</f>
        <v>电表故障</v>
      </c>
      <c r="F4524" s="11" t="s">
        <v>45</v>
      </c>
      <c r="G4524" s="12">
        <f>[1]动作!$A4523+[1]动作!$B4523</f>
        <v>43211.255335648151</v>
      </c>
      <c r="H4524" s="12"/>
      <c r="I4524" s="11"/>
    </row>
    <row r="4525" spans="1:9" hidden="1" x14ac:dyDescent="0.3">
      <c r="A4525" s="24">
        <v>4523</v>
      </c>
      <c r="B4525" s="11" t="str">
        <f>IFERROR(INDEX({"JSNY-BJ0001-01";"JSNY-JS0022-01";"JSNY-JS0002-01"},MATCH(D4525,{"BJ_zhongyu";"JS_WX_liteer";"JS_CZ_wodefeng"},0)),"")</f>
        <v>JSNY-JS0002-01</v>
      </c>
      <c r="C4525" s="11" t="str">
        <f>IFERROR(INDEX({"北京中裕世纪大酒店";"江苏利特尔绿色包装股份有限公司";"常州市金坛沃德丰电子科技有限公司"},MATCH(D4525,{"BJ_zhongyu";"JS_WX_liteer";"JS_CZ_wodefeng"},0)),"")</f>
        <v>常州市金坛沃德丰电子科技有限公司</v>
      </c>
      <c r="D4525" s="11" t="str">
        <f>[1]动作!$G4524</f>
        <v>JS_CZ_wodefeng</v>
      </c>
      <c r="E4525" s="11" t="str">
        <f>[1]动作!$D4524</f>
        <v>电表故障</v>
      </c>
      <c r="F4525" s="11" t="s">
        <v>45</v>
      </c>
      <c r="G4525" s="12">
        <f>[1]动作!$A4524+[1]动作!$B4524</f>
        <v>43211.255462962959</v>
      </c>
      <c r="H4525" s="12"/>
      <c r="I4525" s="11"/>
    </row>
    <row r="4526" spans="1:9" hidden="1" x14ac:dyDescent="0.3">
      <c r="A4526" s="24">
        <v>4524</v>
      </c>
      <c r="B4526" s="11" t="str">
        <f>IFERROR(INDEX({"JSNY-BJ0001-01";"JSNY-JS0022-01";"JSNY-JS0002-01"},MATCH(D4526,{"BJ_zhongyu";"JS_WX_liteer";"JS_CZ_wodefeng"},0)),"")</f>
        <v>JSNY-JS0002-01</v>
      </c>
      <c r="C4526" s="11" t="str">
        <f>IFERROR(INDEX({"北京中裕世纪大酒店";"江苏利特尔绿色包装股份有限公司";"常州市金坛沃德丰电子科技有限公司"},MATCH(D4526,{"BJ_zhongyu";"JS_WX_liteer";"JS_CZ_wodefeng"},0)),"")</f>
        <v>常州市金坛沃德丰电子科技有限公司</v>
      </c>
      <c r="D4526" s="11" t="str">
        <f>[1]动作!$G4525</f>
        <v>JS_CZ_wodefeng</v>
      </c>
      <c r="E4526" s="11" t="str">
        <f>[1]动作!$D4525</f>
        <v>电表故障</v>
      </c>
      <c r="F4526" s="11" t="s">
        <v>45</v>
      </c>
      <c r="G4526" s="12">
        <f>[1]动作!$A4525+[1]动作!$B4525</f>
        <v>43211.255578703705</v>
      </c>
      <c r="H4526" s="12"/>
      <c r="I4526" s="11"/>
    </row>
    <row r="4527" spans="1:9" hidden="1" x14ac:dyDescent="0.3">
      <c r="A4527" s="24">
        <v>4525</v>
      </c>
      <c r="B4527" s="11" t="str">
        <f>IFERROR(INDEX({"JSNY-BJ0001-01";"JSNY-JS0022-01";"JSNY-JS0002-01"},MATCH(D4527,{"BJ_zhongyu";"JS_WX_liteer";"JS_CZ_wodefeng"},0)),"")</f>
        <v>JSNY-JS0002-01</v>
      </c>
      <c r="C4527" s="11" t="str">
        <f>IFERROR(INDEX({"北京中裕世纪大酒店";"江苏利特尔绿色包装股份有限公司";"常州市金坛沃德丰电子科技有限公司"},MATCH(D4527,{"BJ_zhongyu";"JS_WX_liteer";"JS_CZ_wodefeng"},0)),"")</f>
        <v>常州市金坛沃德丰电子科技有限公司</v>
      </c>
      <c r="D4527" s="11" t="str">
        <f>[1]动作!$G4526</f>
        <v>JS_CZ_wodefeng</v>
      </c>
      <c r="E4527" s="11" t="str">
        <f>[1]动作!$D4526</f>
        <v>电表故障</v>
      </c>
      <c r="F4527" s="11" t="s">
        <v>45</v>
      </c>
      <c r="G4527" s="12">
        <f>[1]动作!$A4526+[1]动作!$B4526</f>
        <v>43211.25644675926</v>
      </c>
      <c r="H4527" s="12"/>
      <c r="I4527" s="11"/>
    </row>
    <row r="4528" spans="1:9" hidden="1" x14ac:dyDescent="0.3">
      <c r="A4528" s="24">
        <v>4526</v>
      </c>
      <c r="B4528" s="11" t="str">
        <f>IFERROR(INDEX({"JSNY-BJ0001-01";"JSNY-JS0022-01";"JSNY-JS0002-01"},MATCH(D4528,{"BJ_zhongyu";"JS_WX_liteer";"JS_CZ_wodefeng"},0)),"")</f>
        <v>JSNY-JS0002-01</v>
      </c>
      <c r="C4528" s="11" t="str">
        <f>IFERROR(INDEX({"北京中裕世纪大酒店";"江苏利特尔绿色包装股份有限公司";"常州市金坛沃德丰电子科技有限公司"},MATCH(D4528,{"BJ_zhongyu";"JS_WX_liteer";"JS_CZ_wodefeng"},0)),"")</f>
        <v>常州市金坛沃德丰电子科技有限公司</v>
      </c>
      <c r="D4528" s="11" t="str">
        <f>[1]动作!$G4527</f>
        <v>JS_CZ_wodefeng</v>
      </c>
      <c r="E4528" s="11" t="str">
        <f>[1]动作!$D4527</f>
        <v>电表故障</v>
      </c>
      <c r="F4528" s="11" t="s">
        <v>45</v>
      </c>
      <c r="G4528" s="12">
        <f>[1]动作!$A4527+[1]动作!$B4527</f>
        <v>43211.258067129631</v>
      </c>
      <c r="H4528" s="12"/>
      <c r="I4528" s="11"/>
    </row>
    <row r="4529" spans="1:9" hidden="1" x14ac:dyDescent="0.3">
      <c r="A4529" s="24">
        <v>4527</v>
      </c>
      <c r="B4529" s="11" t="str">
        <f>IFERROR(INDEX({"JSNY-BJ0001-01";"JSNY-JS0022-01";"JSNY-JS0002-01"},MATCH(D4529,{"BJ_zhongyu";"JS_WX_liteer";"JS_CZ_wodefeng"},0)),"")</f>
        <v>JSNY-JS0002-01</v>
      </c>
      <c r="C4529" s="11" t="str">
        <f>IFERROR(INDEX({"北京中裕世纪大酒店";"江苏利特尔绿色包装股份有限公司";"常州市金坛沃德丰电子科技有限公司"},MATCH(D4529,{"BJ_zhongyu";"JS_WX_liteer";"JS_CZ_wodefeng"},0)),"")</f>
        <v>常州市金坛沃德丰电子科技有限公司</v>
      </c>
      <c r="D4529" s="11" t="str">
        <f>[1]动作!$G4528</f>
        <v>JS_CZ_wodefeng</v>
      </c>
      <c r="E4529" s="11" t="str">
        <f>[1]动作!$D4528</f>
        <v>电表故障</v>
      </c>
      <c r="F4529" s="11" t="s">
        <v>45</v>
      </c>
      <c r="G4529" s="12">
        <f>[1]动作!$A4528+[1]动作!$B4528</f>
        <v>43211.260439814818</v>
      </c>
      <c r="H4529" s="12"/>
      <c r="I4529" s="11"/>
    </row>
    <row r="4530" spans="1:9" hidden="1" x14ac:dyDescent="0.3">
      <c r="A4530" s="24">
        <v>4528</v>
      </c>
      <c r="B4530" s="11" t="str">
        <f>IFERROR(INDEX({"JSNY-BJ0001-01";"JSNY-JS0022-01";"JSNY-JS0002-01"},MATCH(D4530,{"BJ_zhongyu";"JS_WX_liteer";"JS_CZ_wodefeng"},0)),"")</f>
        <v>JSNY-JS0002-01</v>
      </c>
      <c r="C4530" s="11" t="str">
        <f>IFERROR(INDEX({"北京中裕世纪大酒店";"江苏利特尔绿色包装股份有限公司";"常州市金坛沃德丰电子科技有限公司"},MATCH(D4530,{"BJ_zhongyu";"JS_WX_liteer";"JS_CZ_wodefeng"},0)),"")</f>
        <v>常州市金坛沃德丰电子科技有限公司</v>
      </c>
      <c r="D4530" s="11" t="str">
        <f>[1]动作!$G4529</f>
        <v>JS_CZ_wodefeng</v>
      </c>
      <c r="E4530" s="11" t="str">
        <f>[1]动作!$D4529</f>
        <v>电表故障</v>
      </c>
      <c r="F4530" s="11" t="s">
        <v>45</v>
      </c>
      <c r="G4530" s="12">
        <f>[1]动作!$A4529+[1]动作!$B4529</f>
        <v>43211.260555555556</v>
      </c>
      <c r="H4530" s="12"/>
      <c r="I4530" s="11"/>
    </row>
    <row r="4531" spans="1:9" hidden="1" x14ac:dyDescent="0.3">
      <c r="A4531" s="24">
        <v>4529</v>
      </c>
      <c r="B4531" s="11" t="str">
        <f>IFERROR(INDEX({"JSNY-BJ0001-01";"JSNY-JS0022-01";"JSNY-JS0002-01"},MATCH(D4531,{"BJ_zhongyu";"JS_WX_liteer";"JS_CZ_wodefeng"},0)),"")</f>
        <v>JSNY-JS0002-01</v>
      </c>
      <c r="C4531" s="11" t="str">
        <f>IFERROR(INDEX({"北京中裕世纪大酒店";"江苏利特尔绿色包装股份有限公司";"常州市金坛沃德丰电子科技有限公司"},MATCH(D4531,{"BJ_zhongyu";"JS_WX_liteer";"JS_CZ_wodefeng"},0)),"")</f>
        <v>常州市金坛沃德丰电子科技有限公司</v>
      </c>
      <c r="D4531" s="11" t="str">
        <f>[1]动作!$G4530</f>
        <v>JS_CZ_wodefeng</v>
      </c>
      <c r="E4531" s="11" t="str">
        <f>[1]动作!$D4530</f>
        <v>电表故障</v>
      </c>
      <c r="F4531" s="11" t="s">
        <v>45</v>
      </c>
      <c r="G4531" s="12">
        <f>[1]动作!$A4530+[1]动作!$B4530</f>
        <v>43211.26153935185</v>
      </c>
      <c r="H4531" s="12"/>
      <c r="I4531" s="11"/>
    </row>
    <row r="4532" spans="1:9" hidden="1" x14ac:dyDescent="0.3">
      <c r="A4532" s="24">
        <v>4530</v>
      </c>
      <c r="B4532" s="11" t="str">
        <f>IFERROR(INDEX({"JSNY-BJ0001-01";"JSNY-JS0022-01";"JSNY-JS0002-01"},MATCH(D4532,{"BJ_zhongyu";"JS_WX_liteer";"JS_CZ_wodefeng"},0)),"")</f>
        <v>JSNY-JS0002-01</v>
      </c>
      <c r="C4532" s="11" t="str">
        <f>IFERROR(INDEX({"北京中裕世纪大酒店";"江苏利特尔绿色包装股份有限公司";"常州市金坛沃德丰电子科技有限公司"},MATCH(D4532,{"BJ_zhongyu";"JS_WX_liteer";"JS_CZ_wodefeng"},0)),"")</f>
        <v>常州市金坛沃德丰电子科技有限公司</v>
      </c>
      <c r="D4532" s="11" t="str">
        <f>[1]动作!$G4531</f>
        <v>JS_CZ_wodefeng</v>
      </c>
      <c r="E4532" s="11" t="str">
        <f>[1]动作!$D4531</f>
        <v>电表故障</v>
      </c>
      <c r="F4532" s="11" t="s">
        <v>45</v>
      </c>
      <c r="G4532" s="12">
        <f>[1]动作!$A4531+[1]动作!$B4531</f>
        <v>43211.262002314812</v>
      </c>
      <c r="H4532" s="12"/>
      <c r="I4532" s="11"/>
    </row>
    <row r="4533" spans="1:9" hidden="1" x14ac:dyDescent="0.3">
      <c r="A4533" s="24">
        <v>4531</v>
      </c>
      <c r="B4533" s="11" t="str">
        <f>IFERROR(INDEX({"JSNY-BJ0001-01";"JSNY-JS0022-01";"JSNY-JS0002-01"},MATCH(D4533,{"BJ_zhongyu";"JS_WX_liteer";"JS_CZ_wodefeng"},0)),"")</f>
        <v>JSNY-JS0002-01</v>
      </c>
      <c r="C4533" s="11" t="str">
        <f>IFERROR(INDEX({"北京中裕世纪大酒店";"江苏利特尔绿色包装股份有限公司";"常州市金坛沃德丰电子科技有限公司"},MATCH(D4533,{"BJ_zhongyu";"JS_WX_liteer";"JS_CZ_wodefeng"},0)),"")</f>
        <v>常州市金坛沃德丰电子科技有限公司</v>
      </c>
      <c r="D4533" s="11" t="str">
        <f>[1]动作!$G4532</f>
        <v>JS_CZ_wodefeng</v>
      </c>
      <c r="E4533" s="11" t="str">
        <f>[1]动作!$D4532</f>
        <v>电表故障</v>
      </c>
      <c r="F4533" s="11" t="s">
        <v>45</v>
      </c>
      <c r="G4533" s="12">
        <f>[1]动作!$A4532+[1]动作!$B4532</f>
        <v>43211.265300925923</v>
      </c>
      <c r="H4533" s="12"/>
      <c r="I4533" s="11"/>
    </row>
    <row r="4534" spans="1:9" hidden="1" x14ac:dyDescent="0.3">
      <c r="A4534" s="24">
        <v>4532</v>
      </c>
      <c r="B4534" s="11" t="str">
        <f>IFERROR(INDEX({"JSNY-BJ0001-01";"JSNY-JS0022-01";"JSNY-JS0002-01"},MATCH(D4534,{"BJ_zhongyu";"JS_WX_liteer";"JS_CZ_wodefeng"},0)),"")</f>
        <v>JSNY-JS0002-01</v>
      </c>
      <c r="C4534" s="11" t="str">
        <f>IFERROR(INDEX({"北京中裕世纪大酒店";"江苏利特尔绿色包装股份有限公司";"常州市金坛沃德丰电子科技有限公司"},MATCH(D4534,{"BJ_zhongyu";"JS_WX_liteer";"JS_CZ_wodefeng"},0)),"")</f>
        <v>常州市金坛沃德丰电子科技有限公司</v>
      </c>
      <c r="D4534" s="11" t="str">
        <f>[1]动作!$G4533</f>
        <v>JS_CZ_wodefeng</v>
      </c>
      <c r="E4534" s="11" t="str">
        <f>[1]动作!$D4533</f>
        <v>电表故障</v>
      </c>
      <c r="F4534" s="11" t="s">
        <v>45</v>
      </c>
      <c r="G4534" s="12">
        <f>[1]动作!$A4533+[1]动作!$B4533</f>
        <v>43211.265532407408</v>
      </c>
      <c r="H4534" s="12"/>
      <c r="I4534" s="11"/>
    </row>
    <row r="4535" spans="1:9" hidden="1" x14ac:dyDescent="0.3">
      <c r="A4535" s="24">
        <v>4533</v>
      </c>
      <c r="B4535" s="11" t="str">
        <f>IFERROR(INDEX({"JSNY-BJ0001-01";"JSNY-JS0022-01";"JSNY-JS0002-01"},MATCH(D4535,{"BJ_zhongyu";"JS_WX_liteer";"JS_CZ_wodefeng"},0)),"")</f>
        <v>JSNY-JS0002-01</v>
      </c>
      <c r="C4535" s="11" t="str">
        <f>IFERROR(INDEX({"北京中裕世纪大酒店";"江苏利特尔绿色包装股份有限公司";"常州市金坛沃德丰电子科技有限公司"},MATCH(D4535,{"BJ_zhongyu";"JS_WX_liteer";"JS_CZ_wodefeng"},0)),"")</f>
        <v>常州市金坛沃德丰电子科技有限公司</v>
      </c>
      <c r="D4535" s="11" t="str">
        <f>[1]动作!$G4534</f>
        <v>JS_CZ_wodefeng</v>
      </c>
      <c r="E4535" s="11" t="str">
        <f>[1]动作!$D4534</f>
        <v>电表故障</v>
      </c>
      <c r="F4535" s="11" t="s">
        <v>45</v>
      </c>
      <c r="G4535" s="12">
        <f>[1]动作!$A4534+[1]动作!$B4534</f>
        <v>43211.265648148146</v>
      </c>
      <c r="H4535" s="12"/>
      <c r="I4535" s="11"/>
    </row>
    <row r="4536" spans="1:9" hidden="1" x14ac:dyDescent="0.3">
      <c r="A4536" s="24">
        <v>4534</v>
      </c>
      <c r="B4536" s="11" t="str">
        <f>IFERROR(INDEX({"JSNY-BJ0001-01";"JSNY-JS0022-01";"JSNY-JS0002-01"},MATCH(D4536,{"BJ_zhongyu";"JS_WX_liteer";"JS_CZ_wodefeng"},0)),"")</f>
        <v>JSNY-JS0002-01</v>
      </c>
      <c r="C4536" s="11" t="str">
        <f>IFERROR(INDEX({"北京中裕世纪大酒店";"江苏利特尔绿色包装股份有限公司";"常州市金坛沃德丰电子科技有限公司"},MATCH(D4536,{"BJ_zhongyu";"JS_WX_liteer";"JS_CZ_wodefeng"},0)),"")</f>
        <v>常州市金坛沃德丰电子科技有限公司</v>
      </c>
      <c r="D4536" s="11" t="str">
        <f>[1]动作!$G4535</f>
        <v>JS_CZ_wodefeng</v>
      </c>
      <c r="E4536" s="11" t="str">
        <f>[1]动作!$D4535</f>
        <v>电表故障</v>
      </c>
      <c r="F4536" s="11" t="s">
        <v>45</v>
      </c>
      <c r="G4536" s="12">
        <f>[1]动作!$A4535+[1]动作!$B4535</f>
        <v>43211.265763888892</v>
      </c>
      <c r="H4536" s="12"/>
      <c r="I4536" s="11"/>
    </row>
    <row r="4537" spans="1:9" hidden="1" x14ac:dyDescent="0.3">
      <c r="A4537" s="24">
        <v>4535</v>
      </c>
      <c r="B4537" s="11" t="str">
        <f>IFERROR(INDEX({"JSNY-BJ0001-01";"JSNY-JS0022-01";"JSNY-JS0002-01"},MATCH(D4537,{"BJ_zhongyu";"JS_WX_liteer";"JS_CZ_wodefeng"},0)),"")</f>
        <v>JSNY-JS0002-01</v>
      </c>
      <c r="C4537" s="11" t="str">
        <f>IFERROR(INDEX({"北京中裕世纪大酒店";"江苏利特尔绿色包装股份有限公司";"常州市金坛沃德丰电子科技有限公司"},MATCH(D4537,{"BJ_zhongyu";"JS_WX_liteer";"JS_CZ_wodefeng"},0)),"")</f>
        <v>常州市金坛沃德丰电子科技有限公司</v>
      </c>
      <c r="D4537" s="11" t="str">
        <f>[1]动作!$G4536</f>
        <v>JS_CZ_wodefeng</v>
      </c>
      <c r="E4537" s="11" t="str">
        <f>[1]动作!$D4536</f>
        <v>电表故障</v>
      </c>
      <c r="F4537" s="11" t="s">
        <v>45</v>
      </c>
      <c r="G4537" s="12">
        <f>[1]动作!$A4536+[1]动作!$B4536</f>
        <v>43211.266747685186</v>
      </c>
      <c r="H4537" s="12"/>
      <c r="I4537" s="11"/>
    </row>
    <row r="4538" spans="1:9" hidden="1" x14ac:dyDescent="0.3">
      <c r="A4538" s="24">
        <v>4536</v>
      </c>
      <c r="B4538" s="11" t="str">
        <f>IFERROR(INDEX({"JSNY-BJ0001-01";"JSNY-JS0022-01";"JSNY-JS0002-01"},MATCH(D4538,{"BJ_zhongyu";"JS_WX_liteer";"JS_CZ_wodefeng"},0)),"")</f>
        <v>JSNY-JS0002-01</v>
      </c>
      <c r="C4538" s="11" t="str">
        <f>IFERROR(INDEX({"北京中裕世纪大酒店";"江苏利特尔绿色包装股份有限公司";"常州市金坛沃德丰电子科技有限公司"},MATCH(D4538,{"BJ_zhongyu";"JS_WX_liteer";"JS_CZ_wodefeng"},0)),"")</f>
        <v>常州市金坛沃德丰电子科技有限公司</v>
      </c>
      <c r="D4538" s="11" t="str">
        <f>[1]动作!$G4537</f>
        <v>JS_CZ_wodefeng</v>
      </c>
      <c r="E4538" s="11" t="str">
        <f>[1]动作!$D4537</f>
        <v>电表故障</v>
      </c>
      <c r="F4538" s="11" t="s">
        <v>45</v>
      </c>
      <c r="G4538" s="12">
        <f>[1]动作!$A4537+[1]动作!$B4537</f>
        <v>43211.266921296294</v>
      </c>
      <c r="H4538" s="12"/>
      <c r="I4538" s="11"/>
    </row>
    <row r="4539" spans="1:9" hidden="1" x14ac:dyDescent="0.3">
      <c r="A4539" s="24">
        <v>4537</v>
      </c>
      <c r="B4539" s="11" t="str">
        <f>IFERROR(INDEX({"JSNY-BJ0001-01";"JSNY-JS0022-01";"JSNY-JS0002-01"},MATCH(D4539,{"BJ_zhongyu";"JS_WX_liteer";"JS_CZ_wodefeng"},0)),"")</f>
        <v>JSNY-JS0002-01</v>
      </c>
      <c r="C4539" s="11" t="str">
        <f>IFERROR(INDEX({"北京中裕世纪大酒店";"江苏利特尔绿色包装股份有限公司";"常州市金坛沃德丰电子科技有限公司"},MATCH(D4539,{"BJ_zhongyu";"JS_WX_liteer";"JS_CZ_wodefeng"},0)),"")</f>
        <v>常州市金坛沃德丰电子科技有限公司</v>
      </c>
      <c r="D4539" s="11" t="str">
        <f>[1]动作!$G4538</f>
        <v>JS_CZ_wodefeng</v>
      </c>
      <c r="E4539" s="11" t="str">
        <f>[1]动作!$D4538</f>
        <v>电表故障</v>
      </c>
      <c r="F4539" s="11" t="s">
        <v>45</v>
      </c>
      <c r="G4539" s="12">
        <f>[1]动作!$A4538+[1]动作!$B4538</f>
        <v>43211.268194444441</v>
      </c>
      <c r="H4539" s="12"/>
      <c r="I4539" s="11"/>
    </row>
    <row r="4540" spans="1:9" hidden="1" x14ac:dyDescent="0.3">
      <c r="A4540" s="24">
        <v>4538</v>
      </c>
      <c r="B4540" s="11" t="str">
        <f>IFERROR(INDEX({"JSNY-BJ0001-01";"JSNY-JS0022-01";"JSNY-JS0002-01"},MATCH(D4540,{"BJ_zhongyu";"JS_WX_liteer";"JS_CZ_wodefeng"},0)),"")</f>
        <v>JSNY-JS0002-01</v>
      </c>
      <c r="C4540" s="11" t="str">
        <f>IFERROR(INDEX({"北京中裕世纪大酒店";"江苏利特尔绿色包装股份有限公司";"常州市金坛沃德丰电子科技有限公司"},MATCH(D4540,{"BJ_zhongyu";"JS_WX_liteer";"JS_CZ_wodefeng"},0)),"")</f>
        <v>常州市金坛沃德丰电子科技有限公司</v>
      </c>
      <c r="D4540" s="11" t="str">
        <f>[1]动作!$G4539</f>
        <v>JS_CZ_wodefeng</v>
      </c>
      <c r="E4540" s="11" t="str">
        <f>[1]动作!$D4539</f>
        <v>电表故障</v>
      </c>
      <c r="F4540" s="11" t="s">
        <v>45</v>
      </c>
      <c r="G4540" s="12">
        <f>[1]动作!$A4539+[1]动作!$B4539</f>
        <v>43211.270694444444</v>
      </c>
      <c r="H4540" s="12"/>
      <c r="I4540" s="11"/>
    </row>
    <row r="4541" spans="1:9" hidden="1" x14ac:dyDescent="0.3">
      <c r="A4541" s="24">
        <v>4539</v>
      </c>
      <c r="B4541" s="11" t="str">
        <f>IFERROR(INDEX({"JSNY-BJ0001-01";"JSNY-JS0022-01";"JSNY-JS0002-01"},MATCH(D4541,{"BJ_zhongyu";"JS_WX_liteer";"JS_CZ_wodefeng"},0)),"")</f>
        <v>JSNY-JS0002-01</v>
      </c>
      <c r="C4541" s="11" t="str">
        <f>IFERROR(INDEX({"北京中裕世纪大酒店";"江苏利特尔绿色包装股份有限公司";"常州市金坛沃德丰电子科技有限公司"},MATCH(D4541,{"BJ_zhongyu";"JS_WX_liteer";"JS_CZ_wodefeng"},0)),"")</f>
        <v>常州市金坛沃德丰电子科技有限公司</v>
      </c>
      <c r="D4541" s="11" t="str">
        <f>[1]动作!$G4540</f>
        <v>JS_CZ_wodefeng</v>
      </c>
      <c r="E4541" s="11" t="str">
        <f>[1]动作!$D4540</f>
        <v>电表故障</v>
      </c>
      <c r="F4541" s="11" t="s">
        <v>45</v>
      </c>
      <c r="G4541" s="12">
        <f>[1]动作!$A4540+[1]动作!$B4540</f>
        <v>43211.271898148145</v>
      </c>
      <c r="H4541" s="12"/>
      <c r="I4541" s="11"/>
    </row>
    <row r="4542" spans="1:9" hidden="1" x14ac:dyDescent="0.3">
      <c r="A4542" s="24">
        <v>4540</v>
      </c>
      <c r="B4542" s="11" t="str">
        <f>IFERROR(INDEX({"JSNY-BJ0001-01";"JSNY-JS0022-01";"JSNY-JS0002-01"},MATCH(D4542,{"BJ_zhongyu";"JS_WX_liteer";"JS_CZ_wodefeng"},0)),"")</f>
        <v>JSNY-JS0002-01</v>
      </c>
      <c r="C4542" s="11" t="str">
        <f>IFERROR(INDEX({"北京中裕世纪大酒店";"江苏利特尔绿色包装股份有限公司";"常州市金坛沃德丰电子科技有限公司"},MATCH(D4542,{"BJ_zhongyu";"JS_WX_liteer";"JS_CZ_wodefeng"},0)),"")</f>
        <v>常州市金坛沃德丰电子科技有限公司</v>
      </c>
      <c r="D4542" s="11" t="str">
        <f>[1]动作!$G4541</f>
        <v>JS_CZ_wodefeng</v>
      </c>
      <c r="E4542" s="11" t="str">
        <f>[1]动作!$D4541</f>
        <v>电表故障</v>
      </c>
      <c r="F4542" s="11" t="s">
        <v>45</v>
      </c>
      <c r="G4542" s="12">
        <f>[1]动作!$A4541+[1]动作!$B4541</f>
        <v>43211.272013888891</v>
      </c>
      <c r="H4542" s="12"/>
      <c r="I4542" s="11"/>
    </row>
    <row r="4543" spans="1:9" hidden="1" x14ac:dyDescent="0.3">
      <c r="A4543" s="24">
        <v>4541</v>
      </c>
      <c r="B4543" s="11" t="str">
        <f>IFERROR(INDEX({"JSNY-BJ0001-01";"JSNY-JS0022-01";"JSNY-JS0002-01"},MATCH(D4543,{"BJ_zhongyu";"JS_WX_liteer";"JS_CZ_wodefeng"},0)),"")</f>
        <v>JSNY-JS0002-01</v>
      </c>
      <c r="C4543" s="11" t="str">
        <f>IFERROR(INDEX({"北京中裕世纪大酒店";"江苏利特尔绿色包装股份有限公司";"常州市金坛沃德丰电子科技有限公司"},MATCH(D4543,{"BJ_zhongyu";"JS_WX_liteer";"JS_CZ_wodefeng"},0)),"")</f>
        <v>常州市金坛沃德丰电子科技有限公司</v>
      </c>
      <c r="D4543" s="11" t="str">
        <f>[1]动作!$G4542</f>
        <v>JS_CZ_wodefeng</v>
      </c>
      <c r="E4543" s="11" t="str">
        <f>[1]动作!$D4542</f>
        <v>电表故障</v>
      </c>
      <c r="F4543" s="11" t="s">
        <v>45</v>
      </c>
      <c r="G4543" s="12">
        <f>[1]动作!$A4542+[1]动作!$B4542</f>
        <v>43211.276018518518</v>
      </c>
      <c r="H4543" s="12"/>
      <c r="I4543" s="11"/>
    </row>
    <row r="4544" spans="1:9" hidden="1" x14ac:dyDescent="0.3">
      <c r="A4544" s="24">
        <v>4542</v>
      </c>
      <c r="B4544" s="11" t="str">
        <f>IFERROR(INDEX({"JSNY-BJ0001-01";"JSNY-JS0022-01";"JSNY-JS0002-01"},MATCH(D4544,{"BJ_zhongyu";"JS_WX_liteer";"JS_CZ_wodefeng"},0)),"")</f>
        <v>JSNY-JS0002-01</v>
      </c>
      <c r="C4544" s="11" t="str">
        <f>IFERROR(INDEX({"北京中裕世纪大酒店";"江苏利特尔绿色包装股份有限公司";"常州市金坛沃德丰电子科技有限公司"},MATCH(D4544,{"BJ_zhongyu";"JS_WX_liteer";"JS_CZ_wodefeng"},0)),"")</f>
        <v>常州市金坛沃德丰电子科技有限公司</v>
      </c>
      <c r="D4544" s="11" t="str">
        <f>[1]动作!$G4543</f>
        <v>JS_CZ_wodefeng</v>
      </c>
      <c r="E4544" s="11" t="str">
        <f>[1]动作!$D4543</f>
        <v>电表故障</v>
      </c>
      <c r="F4544" s="11" t="s">
        <v>45</v>
      </c>
      <c r="G4544" s="12">
        <f>[1]动作!$A4543+[1]动作!$B4543</f>
        <v>43211.277002314811</v>
      </c>
      <c r="H4544" s="12"/>
      <c r="I4544" s="11"/>
    </row>
    <row r="4545" spans="1:9" hidden="1" x14ac:dyDescent="0.3">
      <c r="A4545" s="24">
        <v>4543</v>
      </c>
      <c r="B4545" s="11" t="str">
        <f>IFERROR(INDEX({"JSNY-BJ0001-01";"JSNY-JS0022-01";"JSNY-JS0002-01"},MATCH(D4545,{"BJ_zhongyu";"JS_WX_liteer";"JS_CZ_wodefeng"},0)),"")</f>
        <v>JSNY-JS0002-01</v>
      </c>
      <c r="C4545" s="11" t="str">
        <f>IFERROR(INDEX({"北京中裕世纪大酒店";"江苏利特尔绿色包装股份有限公司";"常州市金坛沃德丰电子科技有限公司"},MATCH(D4545,{"BJ_zhongyu";"JS_WX_liteer";"JS_CZ_wodefeng"},0)),"")</f>
        <v>常州市金坛沃德丰电子科技有限公司</v>
      </c>
      <c r="D4545" s="11" t="str">
        <f>[1]动作!$G4544</f>
        <v>JS_CZ_wodefeng</v>
      </c>
      <c r="E4545" s="11" t="str">
        <f>[1]动作!$D4544</f>
        <v>电表故障</v>
      </c>
      <c r="F4545" s="11" t="s">
        <v>45</v>
      </c>
      <c r="G4545" s="12">
        <f>[1]动作!$A4544+[1]动作!$B4544</f>
        <v>43211.278333333335</v>
      </c>
      <c r="H4545" s="12"/>
      <c r="I4545" s="11"/>
    </row>
    <row r="4546" spans="1:9" hidden="1" x14ac:dyDescent="0.3">
      <c r="A4546" s="24">
        <v>4544</v>
      </c>
      <c r="B4546" s="11" t="str">
        <f>IFERROR(INDEX({"JSNY-BJ0001-01";"JSNY-JS0022-01";"JSNY-JS0002-01"},MATCH(D4546,{"BJ_zhongyu";"JS_WX_liteer";"JS_CZ_wodefeng"},0)),"")</f>
        <v>JSNY-JS0002-01</v>
      </c>
      <c r="C4546" s="11" t="str">
        <f>IFERROR(INDEX({"北京中裕世纪大酒店";"江苏利特尔绿色包装股份有限公司";"常州市金坛沃德丰电子科技有限公司"},MATCH(D4546,{"BJ_zhongyu";"JS_WX_liteer";"JS_CZ_wodefeng"},0)),"")</f>
        <v>常州市金坛沃德丰电子科技有限公司</v>
      </c>
      <c r="D4546" s="11" t="str">
        <f>[1]动作!$G4545</f>
        <v>JS_CZ_wodefeng</v>
      </c>
      <c r="E4546" s="11" t="str">
        <f>[1]动作!$D4545</f>
        <v>电表故障</v>
      </c>
      <c r="F4546" s="11" t="s">
        <v>45</v>
      </c>
      <c r="G4546" s="12">
        <f>[1]动作!$A4545+[1]动作!$B4545</f>
        <v>43211.282268518517</v>
      </c>
      <c r="H4546" s="12"/>
      <c r="I4546" s="11"/>
    </row>
    <row r="4547" spans="1:9" hidden="1" x14ac:dyDescent="0.3">
      <c r="A4547" s="24">
        <v>4545</v>
      </c>
      <c r="B4547" s="11" t="str">
        <f>IFERROR(INDEX({"JSNY-BJ0001-01";"JSNY-JS0022-01";"JSNY-JS0002-01"},MATCH(D4547,{"BJ_zhongyu";"JS_WX_liteer";"JS_CZ_wodefeng"},0)),"")</f>
        <v>JSNY-JS0002-01</v>
      </c>
      <c r="C4547" s="11" t="str">
        <f>IFERROR(INDEX({"北京中裕世纪大酒店";"江苏利特尔绿色包装股份有限公司";"常州市金坛沃德丰电子科技有限公司"},MATCH(D4547,{"BJ_zhongyu";"JS_WX_liteer";"JS_CZ_wodefeng"},0)),"")</f>
        <v>常州市金坛沃德丰电子科技有限公司</v>
      </c>
      <c r="D4547" s="11" t="str">
        <f>[1]动作!$G4546</f>
        <v>JS_CZ_wodefeng</v>
      </c>
      <c r="E4547" s="11" t="str">
        <f>[1]动作!$D4546</f>
        <v>电表故障</v>
      </c>
      <c r="F4547" s="11" t="s">
        <v>45</v>
      </c>
      <c r="G4547" s="12">
        <f>[1]动作!$A4546+[1]动作!$B4546</f>
        <v>43211.282384259262</v>
      </c>
      <c r="H4547" s="12"/>
      <c r="I4547" s="11"/>
    </row>
    <row r="4548" spans="1:9" hidden="1" x14ac:dyDescent="0.3">
      <c r="A4548" s="24">
        <v>4546</v>
      </c>
      <c r="B4548" s="11" t="str">
        <f>IFERROR(INDEX({"JSNY-BJ0001-01";"JSNY-JS0022-01";"JSNY-JS0002-01"},MATCH(D4548,{"BJ_zhongyu";"JS_WX_liteer";"JS_CZ_wodefeng"},0)),"")</f>
        <v>JSNY-JS0002-01</v>
      </c>
      <c r="C4548" s="11" t="str">
        <f>IFERROR(INDEX({"北京中裕世纪大酒店";"江苏利特尔绿色包装股份有限公司";"常州市金坛沃德丰电子科技有限公司"},MATCH(D4548,{"BJ_zhongyu";"JS_WX_liteer";"JS_CZ_wodefeng"},0)),"")</f>
        <v>常州市金坛沃德丰电子科技有限公司</v>
      </c>
      <c r="D4548" s="11" t="str">
        <f>[1]动作!$G4547</f>
        <v>JS_CZ_wodefeng</v>
      </c>
      <c r="E4548" s="11" t="str">
        <f>[1]动作!$D4547</f>
        <v>电表故障</v>
      </c>
      <c r="F4548" s="11" t="s">
        <v>45</v>
      </c>
      <c r="G4548" s="12">
        <f>[1]动作!$A4547+[1]动作!$B4547</f>
        <v>43211.283599537041</v>
      </c>
      <c r="H4548" s="12"/>
      <c r="I4548" s="11"/>
    </row>
    <row r="4549" spans="1:9" hidden="1" x14ac:dyDescent="0.3">
      <c r="A4549" s="24">
        <v>4547</v>
      </c>
      <c r="B4549" s="11" t="str">
        <f>IFERROR(INDEX({"JSNY-BJ0001-01";"JSNY-JS0022-01";"JSNY-JS0002-01"},MATCH(D4549,{"BJ_zhongyu";"JS_WX_liteer";"JS_CZ_wodefeng"},0)),"")</f>
        <v>JSNY-JS0002-01</v>
      </c>
      <c r="C4549" s="11" t="str">
        <f>IFERROR(INDEX({"北京中裕世纪大酒店";"江苏利特尔绿色包装股份有限公司";"常州市金坛沃德丰电子科技有限公司"},MATCH(D4549,{"BJ_zhongyu";"JS_WX_liteer";"JS_CZ_wodefeng"},0)),"")</f>
        <v>常州市金坛沃德丰电子科技有限公司</v>
      </c>
      <c r="D4549" s="11" t="str">
        <f>[1]动作!$G4548</f>
        <v>JS_CZ_wodefeng</v>
      </c>
      <c r="E4549" s="11" t="str">
        <f>[1]动作!$D4548</f>
        <v>电表故障</v>
      </c>
      <c r="F4549" s="11" t="s">
        <v>45</v>
      </c>
      <c r="G4549" s="12">
        <f>[1]动作!$A4548+[1]动作!$B4548</f>
        <v>43211.28597222222</v>
      </c>
      <c r="H4549" s="12"/>
      <c r="I4549" s="11"/>
    </row>
    <row r="4550" spans="1:9" hidden="1" x14ac:dyDescent="0.3">
      <c r="A4550" s="24">
        <v>4548</v>
      </c>
      <c r="B4550" s="11" t="str">
        <f>IFERROR(INDEX({"JSNY-BJ0001-01";"JSNY-JS0022-01";"JSNY-JS0002-01"},MATCH(D4550,{"BJ_zhongyu";"JS_WX_liteer";"JS_CZ_wodefeng"},0)),"")</f>
        <v>JSNY-JS0002-01</v>
      </c>
      <c r="C4550" s="11" t="str">
        <f>IFERROR(INDEX({"北京中裕世纪大酒店";"江苏利特尔绿色包装股份有限公司";"常州市金坛沃德丰电子科技有限公司"},MATCH(D4550,{"BJ_zhongyu";"JS_WX_liteer";"JS_CZ_wodefeng"},0)),"")</f>
        <v>常州市金坛沃德丰电子科技有限公司</v>
      </c>
      <c r="D4550" s="11" t="str">
        <f>[1]动作!$G4549</f>
        <v>JS_CZ_wodefeng</v>
      </c>
      <c r="E4550" s="11" t="str">
        <f>[1]动作!$D4549</f>
        <v>电表故障</v>
      </c>
      <c r="F4550" s="11" t="s">
        <v>45</v>
      </c>
      <c r="G4550" s="12">
        <f>[1]动作!$A4549+[1]动作!$B4549</f>
        <v>43211.286087962966</v>
      </c>
      <c r="H4550" s="12"/>
      <c r="I4550" s="11"/>
    </row>
    <row r="4551" spans="1:9" hidden="1" x14ac:dyDescent="0.3">
      <c r="A4551" s="24">
        <v>4549</v>
      </c>
      <c r="B4551" s="11" t="str">
        <f>IFERROR(INDEX({"JSNY-BJ0001-01";"JSNY-JS0022-01";"JSNY-JS0002-01"},MATCH(D4551,{"BJ_zhongyu";"JS_WX_liteer";"JS_CZ_wodefeng"},0)),"")</f>
        <v>JSNY-JS0002-01</v>
      </c>
      <c r="C4551" s="11" t="str">
        <f>IFERROR(INDEX({"北京中裕世纪大酒店";"江苏利特尔绿色包装股份有限公司";"常州市金坛沃德丰电子科技有限公司"},MATCH(D4551,{"BJ_zhongyu";"JS_WX_liteer";"JS_CZ_wodefeng"},0)),"")</f>
        <v>常州市金坛沃德丰电子科技有限公司</v>
      </c>
      <c r="D4551" s="11" t="str">
        <f>[1]动作!$G4550</f>
        <v>JS_CZ_wodefeng</v>
      </c>
      <c r="E4551" s="11" t="str">
        <f>[1]动作!$D4550</f>
        <v>电表故障</v>
      </c>
      <c r="F4551" s="11" t="s">
        <v>45</v>
      </c>
      <c r="G4551" s="12">
        <f>[1]动作!$A4550+[1]动作!$B4550</f>
        <v>43211.290023148147</v>
      </c>
      <c r="H4551" s="12"/>
      <c r="I4551" s="11"/>
    </row>
    <row r="4552" spans="1:9" hidden="1" x14ac:dyDescent="0.3">
      <c r="A4552" s="24">
        <v>4550</v>
      </c>
      <c r="B4552" s="11" t="str">
        <f>IFERROR(INDEX({"JSNY-BJ0001-01";"JSNY-JS0022-01";"JSNY-JS0002-01"},MATCH(D4552,{"BJ_zhongyu";"JS_WX_liteer";"JS_CZ_wodefeng"},0)),"")</f>
        <v>JSNY-JS0002-01</v>
      </c>
      <c r="C4552" s="11" t="str">
        <f>IFERROR(INDEX({"北京中裕世纪大酒店";"江苏利特尔绿色包装股份有限公司";"常州市金坛沃德丰电子科技有限公司"},MATCH(D4552,{"BJ_zhongyu";"JS_WX_liteer";"JS_CZ_wodefeng"},0)),"")</f>
        <v>常州市金坛沃德丰电子科技有限公司</v>
      </c>
      <c r="D4552" s="11" t="str">
        <f>[1]动作!$G4551</f>
        <v>JS_CZ_wodefeng</v>
      </c>
      <c r="E4552" s="11" t="str">
        <f>[1]动作!$D4551</f>
        <v>电表故障</v>
      </c>
      <c r="F4552" s="11" t="s">
        <v>45</v>
      </c>
      <c r="G4552" s="12">
        <f>[1]动作!$A4551+[1]动作!$B4551</f>
        <v>43211.290949074071</v>
      </c>
      <c r="H4552" s="12"/>
      <c r="I4552" s="11"/>
    </row>
    <row r="4553" spans="1:9" hidden="1" x14ac:dyDescent="0.3">
      <c r="A4553" s="24">
        <v>4551</v>
      </c>
      <c r="B4553" s="11" t="str">
        <f>IFERROR(INDEX({"JSNY-BJ0001-01";"JSNY-JS0022-01";"JSNY-JS0002-01"},MATCH(D4553,{"BJ_zhongyu";"JS_WX_liteer";"JS_CZ_wodefeng"},0)),"")</f>
        <v>JSNY-JS0002-01</v>
      </c>
      <c r="C4553" s="11" t="str">
        <f>IFERROR(INDEX({"北京中裕世纪大酒店";"江苏利特尔绿色包装股份有限公司";"常州市金坛沃德丰电子科技有限公司"},MATCH(D4553,{"BJ_zhongyu";"JS_WX_liteer";"JS_CZ_wodefeng"},0)),"")</f>
        <v>常州市金坛沃德丰电子科技有限公司</v>
      </c>
      <c r="D4553" s="11" t="str">
        <f>[1]动作!$G4552</f>
        <v>JS_CZ_wodefeng</v>
      </c>
      <c r="E4553" s="11" t="str">
        <f>[1]动作!$D4552</f>
        <v>电表故障</v>
      </c>
      <c r="F4553" s="11" t="s">
        <v>45</v>
      </c>
      <c r="G4553" s="12">
        <f>[1]动作!$A4552+[1]动作!$B4552</f>
        <v>43211.291122685187</v>
      </c>
      <c r="H4553" s="12"/>
      <c r="I4553" s="11"/>
    </row>
    <row r="4554" spans="1:9" hidden="1" x14ac:dyDescent="0.3">
      <c r="A4554" s="24">
        <v>4552</v>
      </c>
      <c r="B4554" s="11" t="str">
        <f>IFERROR(INDEX({"JSNY-BJ0001-01";"JSNY-JS0022-01";"JSNY-JS0002-01"},MATCH(D4554,{"BJ_zhongyu";"JS_WX_liteer";"JS_CZ_wodefeng"},0)),"")</f>
        <v>JSNY-JS0002-01</v>
      </c>
      <c r="C4554" s="11" t="str">
        <f>IFERROR(INDEX({"北京中裕世纪大酒店";"江苏利特尔绿色包装股份有限公司";"常州市金坛沃德丰电子科技有限公司"},MATCH(D4554,{"BJ_zhongyu";"JS_WX_liteer";"JS_CZ_wodefeng"},0)),"")</f>
        <v>常州市金坛沃德丰电子科技有限公司</v>
      </c>
      <c r="D4554" s="11" t="str">
        <f>[1]动作!$G4553</f>
        <v>JS_CZ_wodefeng</v>
      </c>
      <c r="E4554" s="11" t="str">
        <f>[1]动作!$D4553</f>
        <v>电表故障</v>
      </c>
      <c r="F4554" s="11" t="s">
        <v>45</v>
      </c>
      <c r="G4554" s="12">
        <f>[1]动作!$A4553+[1]动作!$B4553</f>
        <v>43211.292511574073</v>
      </c>
      <c r="H4554" s="12"/>
      <c r="I4554" s="11"/>
    </row>
    <row r="4555" spans="1:9" hidden="1" x14ac:dyDescent="0.3">
      <c r="A4555" s="24">
        <v>4553</v>
      </c>
      <c r="B4555" s="11" t="str">
        <f>IFERROR(INDEX({"JSNY-BJ0001-01";"JSNY-JS0022-01";"JSNY-JS0002-01"},MATCH(D4555,{"BJ_zhongyu";"JS_WX_liteer";"JS_CZ_wodefeng"},0)),"")</f>
        <v>JSNY-JS0002-01</v>
      </c>
      <c r="C4555" s="11" t="str">
        <f>IFERROR(INDEX({"北京中裕世纪大酒店";"江苏利特尔绿色包装股份有限公司";"常州市金坛沃德丰电子科技有限公司"},MATCH(D4555,{"BJ_zhongyu";"JS_WX_liteer";"JS_CZ_wodefeng"},0)),"")</f>
        <v>常州市金坛沃德丰电子科技有限公司</v>
      </c>
      <c r="D4555" s="11" t="str">
        <f>[1]动作!$G4554</f>
        <v>JS_CZ_wodefeng</v>
      </c>
      <c r="E4555" s="11" t="str">
        <f>[1]动作!$D4554</f>
        <v>电表故障</v>
      </c>
      <c r="F4555" s="11" t="s">
        <v>45</v>
      </c>
      <c r="G4555" s="12">
        <f>[1]动作!$A4554+[1]动作!$B4554</f>
        <v>43211.293842592589</v>
      </c>
      <c r="H4555" s="12"/>
      <c r="I4555" s="11"/>
    </row>
    <row r="4556" spans="1:9" hidden="1" x14ac:dyDescent="0.3">
      <c r="A4556" s="24">
        <v>4554</v>
      </c>
      <c r="B4556" s="11" t="str">
        <f>IFERROR(INDEX({"JSNY-BJ0001-01";"JSNY-JS0022-01";"JSNY-JS0002-01"},MATCH(D4556,{"BJ_zhongyu";"JS_WX_liteer";"JS_CZ_wodefeng"},0)),"")</f>
        <v>JSNY-JS0002-01</v>
      </c>
      <c r="C4556" s="11" t="str">
        <f>IFERROR(INDEX({"北京中裕世纪大酒店";"江苏利特尔绿色包装股份有限公司";"常州市金坛沃德丰电子科技有限公司"},MATCH(D4556,{"BJ_zhongyu";"JS_WX_liteer";"JS_CZ_wodefeng"},0)),"")</f>
        <v>常州市金坛沃德丰电子科技有限公司</v>
      </c>
      <c r="D4556" s="11" t="str">
        <f>[1]动作!$G4555</f>
        <v>JS_CZ_wodefeng</v>
      </c>
      <c r="E4556" s="11" t="str">
        <f>[1]动作!$D4555</f>
        <v>电表故障</v>
      </c>
      <c r="F4556" s="11" t="s">
        <v>45</v>
      </c>
      <c r="G4556" s="12">
        <f>[1]动作!$A4555+[1]动作!$B4555</f>
        <v>43211.296331018515</v>
      </c>
      <c r="H4556" s="12"/>
      <c r="I4556" s="11"/>
    </row>
    <row r="4557" spans="1:9" hidden="1" x14ac:dyDescent="0.3">
      <c r="A4557" s="24">
        <v>4555</v>
      </c>
      <c r="B4557" s="11" t="str">
        <f>IFERROR(INDEX({"JSNY-BJ0001-01";"JSNY-JS0022-01";"JSNY-JS0002-01"},MATCH(D4557,{"BJ_zhongyu";"JS_WX_liteer";"JS_CZ_wodefeng"},0)),"")</f>
        <v>JSNY-JS0002-01</v>
      </c>
      <c r="C4557" s="11" t="str">
        <f>IFERROR(INDEX({"北京中裕世纪大酒店";"江苏利特尔绿色包装股份有限公司";"常州市金坛沃德丰电子科技有限公司"},MATCH(D4557,{"BJ_zhongyu";"JS_WX_liteer";"JS_CZ_wodefeng"},0)),"")</f>
        <v>常州市金坛沃德丰电子科技有限公司</v>
      </c>
      <c r="D4557" s="11" t="str">
        <f>[1]动作!$G4556</f>
        <v>JS_CZ_wodefeng</v>
      </c>
      <c r="E4557" s="11" t="str">
        <f>[1]动作!$D4556</f>
        <v>电表故障</v>
      </c>
      <c r="F4557" s="11" t="s">
        <v>45</v>
      </c>
      <c r="G4557" s="12">
        <f>[1]动作!$A4556+[1]动作!$B4556</f>
        <v>43211.297835648147</v>
      </c>
      <c r="H4557" s="12"/>
      <c r="I4557" s="11"/>
    </row>
    <row r="4558" spans="1:9" hidden="1" x14ac:dyDescent="0.3">
      <c r="A4558" s="24">
        <v>4556</v>
      </c>
      <c r="B4558" s="11" t="str">
        <f>IFERROR(INDEX({"JSNY-BJ0001-01";"JSNY-JS0022-01";"JSNY-JS0002-01"},MATCH(D4558,{"BJ_zhongyu";"JS_WX_liteer";"JS_CZ_wodefeng"},0)),"")</f>
        <v>JSNY-JS0002-01</v>
      </c>
      <c r="C4558" s="11" t="str">
        <f>IFERROR(INDEX({"北京中裕世纪大酒店";"江苏利特尔绿色包装股份有限公司";"常州市金坛沃德丰电子科技有限公司"},MATCH(D4558,{"BJ_zhongyu";"JS_WX_liteer";"JS_CZ_wodefeng"},0)),"")</f>
        <v>常州市金坛沃德丰电子科技有限公司</v>
      </c>
      <c r="D4558" s="11" t="str">
        <f>[1]动作!$G4557</f>
        <v>JS_CZ_wodefeng</v>
      </c>
      <c r="E4558" s="11" t="str">
        <f>[1]动作!$D4557</f>
        <v>电表故障</v>
      </c>
      <c r="F4558" s="11" t="s">
        <v>45</v>
      </c>
      <c r="G4558" s="12">
        <f>[1]动作!$A4557+[1]动作!$B4557</f>
        <v>43211.300208333334</v>
      </c>
      <c r="H4558" s="12"/>
      <c r="I4558" s="11"/>
    </row>
    <row r="4559" spans="1:9" hidden="1" x14ac:dyDescent="0.3">
      <c r="A4559" s="24">
        <v>4557</v>
      </c>
      <c r="B4559" s="11" t="str">
        <f>IFERROR(INDEX({"JSNY-BJ0001-01";"JSNY-JS0022-01";"JSNY-JS0002-01"},MATCH(D4559,{"BJ_zhongyu";"JS_WX_liteer";"JS_CZ_wodefeng"},0)),"")</f>
        <v>JSNY-JS0002-01</v>
      </c>
      <c r="C4559" s="11" t="str">
        <f>IFERROR(INDEX({"北京中裕世纪大酒店";"江苏利特尔绿色包装股份有限公司";"常州市金坛沃德丰电子科技有限公司"},MATCH(D4559,{"BJ_zhongyu";"JS_WX_liteer";"JS_CZ_wodefeng"},0)),"")</f>
        <v>常州市金坛沃德丰电子科技有限公司</v>
      </c>
      <c r="D4559" s="11" t="str">
        <f>[1]动作!$G4558</f>
        <v>JS_CZ_wodefeng</v>
      </c>
      <c r="E4559" s="11" t="str">
        <f>[1]动作!$D4558</f>
        <v>电表故障</v>
      </c>
      <c r="F4559" s="11" t="s">
        <v>45</v>
      </c>
      <c r="G4559" s="12">
        <f>[1]动作!$A4558+[1]动作!$B4558</f>
        <v>43211.301770833335</v>
      </c>
      <c r="H4559" s="12"/>
      <c r="I4559" s="11"/>
    </row>
    <row r="4560" spans="1:9" hidden="1" x14ac:dyDescent="0.3">
      <c r="A4560" s="24">
        <v>4558</v>
      </c>
      <c r="B4560" s="11" t="str">
        <f>IFERROR(INDEX({"JSNY-BJ0001-01";"JSNY-JS0022-01";"JSNY-JS0002-01"},MATCH(D4560,{"BJ_zhongyu";"JS_WX_liteer";"JS_CZ_wodefeng"},0)),"")</f>
        <v>JSNY-JS0002-01</v>
      </c>
      <c r="C4560" s="11" t="str">
        <f>IFERROR(INDEX({"北京中裕世纪大酒店";"江苏利特尔绿色包装股份有限公司";"常州市金坛沃德丰电子科技有限公司"},MATCH(D4560,{"BJ_zhongyu";"JS_WX_liteer";"JS_CZ_wodefeng"},0)),"")</f>
        <v>常州市金坛沃德丰电子科技有限公司</v>
      </c>
      <c r="D4560" s="11" t="str">
        <f>[1]动作!$G4559</f>
        <v>JS_CZ_wodefeng</v>
      </c>
      <c r="E4560" s="11" t="str">
        <f>[1]动作!$D4559</f>
        <v>电表故障</v>
      </c>
      <c r="F4560" s="11" t="s">
        <v>45</v>
      </c>
      <c r="G4560" s="12">
        <f>[1]动作!$A4559+[1]动作!$B4559</f>
        <v>43211.30269675926</v>
      </c>
      <c r="H4560" s="12"/>
      <c r="I4560" s="11"/>
    </row>
    <row r="4561" spans="1:9" hidden="1" x14ac:dyDescent="0.3">
      <c r="A4561" s="24">
        <v>4559</v>
      </c>
      <c r="B4561" s="11" t="str">
        <f>IFERROR(INDEX({"JSNY-BJ0001-01";"JSNY-JS0022-01";"JSNY-JS0002-01"},MATCH(D4561,{"BJ_zhongyu";"JS_WX_liteer";"JS_CZ_wodefeng"},0)),"")</f>
        <v>JSNY-JS0002-01</v>
      </c>
      <c r="C4561" s="11" t="str">
        <f>IFERROR(INDEX({"北京中裕世纪大酒店";"江苏利特尔绿色包装股份有限公司";"常州市金坛沃德丰电子科技有限公司"},MATCH(D4561,{"BJ_zhongyu";"JS_WX_liteer";"JS_CZ_wodefeng"},0)),"")</f>
        <v>常州市金坛沃德丰电子科技有限公司</v>
      </c>
      <c r="D4561" s="11" t="str">
        <f>[1]动作!$G4560</f>
        <v>JS_CZ_wodefeng</v>
      </c>
      <c r="E4561" s="11" t="str">
        <f>[1]动作!$D4560</f>
        <v>电表故障</v>
      </c>
      <c r="F4561" s="11" t="s">
        <v>45</v>
      </c>
      <c r="G4561" s="12">
        <f>[1]动作!$A4560+[1]动作!$B4560</f>
        <v>43211.302870370368</v>
      </c>
      <c r="H4561" s="12"/>
      <c r="I4561" s="11"/>
    </row>
    <row r="4562" spans="1:9" hidden="1" x14ac:dyDescent="0.3">
      <c r="A4562" s="24">
        <v>4560</v>
      </c>
      <c r="B4562" s="11" t="str">
        <f>IFERROR(INDEX({"JSNY-BJ0001-01";"JSNY-JS0022-01";"JSNY-JS0002-01"},MATCH(D4562,{"BJ_zhongyu";"JS_WX_liteer";"JS_CZ_wodefeng"},0)),"")</f>
        <v>JSNY-JS0002-01</v>
      </c>
      <c r="C4562" s="11" t="str">
        <f>IFERROR(INDEX({"北京中裕世纪大酒店";"江苏利特尔绿色包装股份有限公司";"常州市金坛沃德丰电子科技有限公司"},MATCH(D4562,{"BJ_zhongyu";"JS_WX_liteer";"JS_CZ_wodefeng"},0)),"")</f>
        <v>常州市金坛沃德丰电子科技有限公司</v>
      </c>
      <c r="D4562" s="11" t="str">
        <f>[1]动作!$G4561</f>
        <v>JS_CZ_wodefeng</v>
      </c>
      <c r="E4562" s="11" t="str">
        <f>[1]动作!$D4561</f>
        <v>电表故障</v>
      </c>
      <c r="F4562" s="11" t="s">
        <v>45</v>
      </c>
      <c r="G4562" s="12">
        <f>[1]动作!$A4561+[1]动作!$B4561</f>
        <v>43211.303113425929</v>
      </c>
      <c r="H4562" s="12"/>
      <c r="I4562" s="11"/>
    </row>
    <row r="4563" spans="1:9" hidden="1" x14ac:dyDescent="0.3">
      <c r="A4563" s="24">
        <v>4561</v>
      </c>
      <c r="B4563" s="11" t="str">
        <f>IFERROR(INDEX({"JSNY-BJ0001-01";"JSNY-JS0022-01";"JSNY-JS0002-01"},MATCH(D4563,{"BJ_zhongyu";"JS_WX_liteer";"JS_CZ_wodefeng"},0)),"")</f>
        <v>JSNY-JS0002-01</v>
      </c>
      <c r="C4563" s="11" t="str">
        <f>IFERROR(INDEX({"北京中裕世纪大酒店";"江苏利特尔绿色包装股份有限公司";"常州市金坛沃德丰电子科技有限公司"},MATCH(D4563,{"BJ_zhongyu";"JS_WX_liteer";"JS_CZ_wodefeng"},0)),"")</f>
        <v>常州市金坛沃德丰电子科技有限公司</v>
      </c>
      <c r="D4563" s="11" t="str">
        <f>[1]动作!$G4562</f>
        <v>JS_CZ_wodefeng</v>
      </c>
      <c r="E4563" s="11" t="str">
        <f>[1]动作!$D4562</f>
        <v>电表故障</v>
      </c>
      <c r="F4563" s="11" t="s">
        <v>45</v>
      </c>
      <c r="G4563" s="12">
        <f>[1]动作!$A4562+[1]动作!$B4562</f>
        <v>43211.303217592591</v>
      </c>
      <c r="H4563" s="12"/>
      <c r="I4563" s="11"/>
    </row>
    <row r="4564" spans="1:9" hidden="1" x14ac:dyDescent="0.3">
      <c r="A4564" s="24">
        <v>4562</v>
      </c>
      <c r="B4564" s="11" t="str">
        <f>IFERROR(INDEX({"JSNY-BJ0001-01";"JSNY-JS0022-01";"JSNY-JS0002-01"},MATCH(D4564,{"BJ_zhongyu";"JS_WX_liteer";"JS_CZ_wodefeng"},0)),"")</f>
        <v>JSNY-JS0002-01</v>
      </c>
      <c r="C4564" s="11" t="str">
        <f>IFERROR(INDEX({"北京中裕世纪大酒店";"江苏利特尔绿色包装股份有限公司";"常州市金坛沃德丰电子科技有限公司"},MATCH(D4564,{"BJ_zhongyu";"JS_WX_liteer";"JS_CZ_wodefeng"},0)),"")</f>
        <v>常州市金坛沃德丰电子科技有限公司</v>
      </c>
      <c r="D4564" s="11" t="str">
        <f>[1]动作!$G4563</f>
        <v>JS_CZ_wodefeng</v>
      </c>
      <c r="E4564" s="11" t="str">
        <f>[1]动作!$D4563</f>
        <v>电表故障</v>
      </c>
      <c r="F4564" s="11" t="s">
        <v>45</v>
      </c>
      <c r="G4564" s="12">
        <f>[1]动作!$A4563+[1]动作!$B4563</f>
        <v>43211.304143518515</v>
      </c>
      <c r="H4564" s="12"/>
      <c r="I4564" s="11"/>
    </row>
    <row r="4565" spans="1:9" hidden="1" x14ac:dyDescent="0.3">
      <c r="A4565" s="24">
        <v>4563</v>
      </c>
      <c r="B4565" s="11" t="str">
        <f>IFERROR(INDEX({"JSNY-BJ0001-01";"JSNY-JS0022-01";"JSNY-JS0002-01"},MATCH(D4565,{"BJ_zhongyu";"JS_WX_liteer";"JS_CZ_wodefeng"},0)),"")</f>
        <v>JSNY-JS0002-01</v>
      </c>
      <c r="C4565" s="11" t="str">
        <f>IFERROR(INDEX({"北京中裕世纪大酒店";"江苏利特尔绿色包装股份有限公司";"常州市金坛沃德丰电子科技有限公司"},MATCH(D4565,{"BJ_zhongyu";"JS_WX_liteer";"JS_CZ_wodefeng"},0)),"")</f>
        <v>常州市金坛沃德丰电子科技有限公司</v>
      </c>
      <c r="D4565" s="11" t="str">
        <f>[1]动作!$G4564</f>
        <v>JS_CZ_wodefeng</v>
      </c>
      <c r="E4565" s="11" t="str">
        <f>[1]动作!$D4564</f>
        <v>电表故障</v>
      </c>
      <c r="F4565" s="11" t="s">
        <v>45</v>
      </c>
      <c r="G4565" s="12">
        <f>[1]动作!$A4564+[1]动作!$B4564</f>
        <v>43211.305590277778</v>
      </c>
      <c r="H4565" s="12"/>
      <c r="I4565" s="11"/>
    </row>
    <row r="4566" spans="1:9" hidden="1" x14ac:dyDescent="0.3">
      <c r="A4566" s="24">
        <v>4564</v>
      </c>
      <c r="B4566" s="11" t="str">
        <f>IFERROR(INDEX({"JSNY-BJ0001-01";"JSNY-JS0022-01";"JSNY-JS0002-01"},MATCH(D4566,{"BJ_zhongyu";"JS_WX_liteer";"JS_CZ_wodefeng"},0)),"")</f>
        <v>JSNY-JS0002-01</v>
      </c>
      <c r="C4566" s="11" t="str">
        <f>IFERROR(INDEX({"北京中裕世纪大酒店";"江苏利特尔绿色包装股份有限公司";"常州市金坛沃德丰电子科技有限公司"},MATCH(D4566,{"BJ_zhongyu";"JS_WX_liteer";"JS_CZ_wodefeng"},0)),"")</f>
        <v>常州市金坛沃德丰电子科技有限公司</v>
      </c>
      <c r="D4566" s="11" t="str">
        <f>[1]动作!$G4565</f>
        <v>JS_CZ_wodefeng</v>
      </c>
      <c r="E4566" s="11" t="str">
        <f>[1]动作!$D4565</f>
        <v>电表故障</v>
      </c>
      <c r="F4566" s="11" t="s">
        <v>45</v>
      </c>
      <c r="G4566" s="12">
        <f>[1]动作!$A4565+[1]动作!$B4565</f>
        <v>43211.307916666665</v>
      </c>
      <c r="H4566" s="12"/>
      <c r="I4566" s="11"/>
    </row>
    <row r="4567" spans="1:9" hidden="1" x14ac:dyDescent="0.3">
      <c r="A4567" s="24">
        <v>4565</v>
      </c>
      <c r="B4567" s="11" t="str">
        <f>IFERROR(INDEX({"JSNY-BJ0001-01";"JSNY-JS0022-01";"JSNY-JS0002-01"},MATCH(D4567,{"BJ_zhongyu";"JS_WX_liteer";"JS_CZ_wodefeng"},0)),"")</f>
        <v>JSNY-JS0002-01</v>
      </c>
      <c r="C4567" s="11" t="str">
        <f>IFERROR(INDEX({"北京中裕世纪大酒店";"江苏利特尔绿色包装股份有限公司";"常州市金坛沃德丰电子科技有限公司"},MATCH(D4567,{"BJ_zhongyu";"JS_WX_liteer";"JS_CZ_wodefeng"},0)),"")</f>
        <v>常州市金坛沃德丰电子科技有限公司</v>
      </c>
      <c r="D4567" s="11" t="str">
        <f>[1]动作!$G4566</f>
        <v>JS_CZ_wodefeng</v>
      </c>
      <c r="E4567" s="11" t="str">
        <f>[1]动作!$D4566</f>
        <v>电表故障</v>
      </c>
      <c r="F4567" s="11" t="s">
        <v>45</v>
      </c>
      <c r="G4567" s="12">
        <f>[1]动作!$A4566+[1]动作!$B4566</f>
        <v>43211.308032407411</v>
      </c>
      <c r="H4567" s="12"/>
      <c r="I4567" s="11"/>
    </row>
    <row r="4568" spans="1:9" hidden="1" x14ac:dyDescent="0.3">
      <c r="A4568" s="24">
        <v>4566</v>
      </c>
      <c r="B4568" s="11" t="str">
        <f>IFERROR(INDEX({"JSNY-BJ0001-01";"JSNY-JS0022-01";"JSNY-JS0002-01"},MATCH(D4568,{"BJ_zhongyu";"JS_WX_liteer";"JS_CZ_wodefeng"},0)),"")</f>
        <v>JSNY-JS0002-01</v>
      </c>
      <c r="C4568" s="11" t="str">
        <f>IFERROR(INDEX({"北京中裕世纪大酒店";"江苏利特尔绿色包装股份有限公司";"常州市金坛沃德丰电子科技有限公司"},MATCH(D4568,{"BJ_zhongyu";"JS_WX_liteer";"JS_CZ_wodefeng"},0)),"")</f>
        <v>常州市金坛沃德丰电子科技有限公司</v>
      </c>
      <c r="D4568" s="11" t="str">
        <f>[1]动作!$G4567</f>
        <v>JS_CZ_wodefeng</v>
      </c>
      <c r="E4568" s="11" t="str">
        <f>[1]动作!$D4567</f>
        <v>电表故障</v>
      </c>
      <c r="F4568" s="11" t="s">
        <v>45</v>
      </c>
      <c r="G4568" s="12">
        <f>[1]动作!$A4567+[1]动作!$B4567</f>
        <v>43211.309537037036</v>
      </c>
      <c r="H4568" s="12"/>
      <c r="I4568" s="11"/>
    </row>
    <row r="4569" spans="1:9" hidden="1" x14ac:dyDescent="0.3">
      <c r="A4569" s="24">
        <v>4567</v>
      </c>
      <c r="B4569" s="11" t="str">
        <f>IFERROR(INDEX({"JSNY-BJ0001-01";"JSNY-JS0022-01";"JSNY-JS0002-01"},MATCH(D4569,{"BJ_zhongyu";"JS_WX_liteer";"JS_CZ_wodefeng"},0)),"")</f>
        <v>JSNY-JS0002-01</v>
      </c>
      <c r="C4569" s="11" t="str">
        <f>IFERROR(INDEX({"北京中裕世纪大酒店";"江苏利特尔绿色包装股份有限公司";"常州市金坛沃德丰电子科技有限公司"},MATCH(D4569,{"BJ_zhongyu";"JS_WX_liteer";"JS_CZ_wodefeng"},0)),"")</f>
        <v>常州市金坛沃德丰电子科技有限公司</v>
      </c>
      <c r="D4569" s="11" t="str">
        <f>[1]动作!$G4568</f>
        <v>JS_CZ_wodefeng</v>
      </c>
      <c r="E4569" s="11" t="str">
        <f>[1]动作!$D4568</f>
        <v>电表故障</v>
      </c>
      <c r="F4569" s="11" t="s">
        <v>45</v>
      </c>
      <c r="G4569" s="12">
        <f>[1]动作!$A4568+[1]动作!$B4568</f>
        <v>43211.311909722222</v>
      </c>
      <c r="H4569" s="12"/>
      <c r="I4569" s="11"/>
    </row>
    <row r="4570" spans="1:9" hidden="1" x14ac:dyDescent="0.3">
      <c r="A4570" s="24">
        <v>4568</v>
      </c>
      <c r="B4570" s="11" t="str">
        <f>IFERROR(INDEX({"JSNY-BJ0001-01";"JSNY-JS0022-01";"JSNY-JS0002-01"},MATCH(D4570,{"BJ_zhongyu";"JS_WX_liteer";"JS_CZ_wodefeng"},0)),"")</f>
        <v>JSNY-JS0002-01</v>
      </c>
      <c r="C4570" s="11" t="str">
        <f>IFERROR(INDEX({"北京中裕世纪大酒店";"江苏利特尔绿色包装股份有限公司";"常州市金坛沃德丰电子科技有限公司"},MATCH(D4570,{"BJ_zhongyu";"JS_WX_liteer";"JS_CZ_wodefeng"},0)),"")</f>
        <v>常州市金坛沃德丰电子科技有限公司</v>
      </c>
      <c r="D4570" s="11" t="str">
        <f>[1]动作!$G4569</f>
        <v>JS_CZ_wodefeng</v>
      </c>
      <c r="E4570" s="11" t="str">
        <f>[1]动作!$D4569</f>
        <v>电表故障</v>
      </c>
      <c r="F4570" s="11" t="s">
        <v>45</v>
      </c>
      <c r="G4570" s="12">
        <f>[1]动作!$A4569+[1]动作!$B4569</f>
        <v>43211.313240740739</v>
      </c>
      <c r="H4570" s="12"/>
      <c r="I4570" s="11"/>
    </row>
    <row r="4571" spans="1:9" hidden="1" x14ac:dyDescent="0.3">
      <c r="A4571" s="24">
        <v>4569</v>
      </c>
      <c r="B4571" s="11" t="str">
        <f>IFERROR(INDEX({"JSNY-BJ0001-01";"JSNY-JS0022-01";"JSNY-JS0002-01"},MATCH(D4571,{"BJ_zhongyu";"JS_WX_liteer";"JS_CZ_wodefeng"},0)),"")</f>
        <v>JSNY-JS0002-01</v>
      </c>
      <c r="C4571" s="11" t="str">
        <f>IFERROR(INDEX({"北京中裕世纪大酒店";"江苏利特尔绿色包装股份有限公司";"常州市金坛沃德丰电子科技有限公司"},MATCH(D4571,{"BJ_zhongyu";"JS_WX_liteer";"JS_CZ_wodefeng"},0)),"")</f>
        <v>常州市金坛沃德丰电子科技有限公司</v>
      </c>
      <c r="D4571" s="11" t="str">
        <f>[1]动作!$G4570</f>
        <v>JS_CZ_wodefeng</v>
      </c>
      <c r="E4571" s="11" t="str">
        <f>[1]动作!$D4570</f>
        <v>电表故障</v>
      </c>
      <c r="F4571" s="11" t="s">
        <v>45</v>
      </c>
      <c r="G4571" s="12">
        <f>[1]动作!$A4570+[1]动作!$B4570</f>
        <v>43211.313356481478</v>
      </c>
      <c r="H4571" s="12"/>
      <c r="I4571" s="11"/>
    </row>
    <row r="4572" spans="1:9" hidden="1" x14ac:dyDescent="0.3">
      <c r="A4572" s="24">
        <v>4570</v>
      </c>
      <c r="B4572" s="11" t="str">
        <f>IFERROR(INDEX({"JSNY-BJ0001-01";"JSNY-JS0022-01";"JSNY-JS0002-01"},MATCH(D4572,{"BJ_zhongyu";"JS_WX_liteer";"JS_CZ_wodefeng"},0)),"")</f>
        <v>JSNY-JS0002-01</v>
      </c>
      <c r="C4572" s="11" t="str">
        <f>IFERROR(INDEX({"北京中裕世纪大酒店";"江苏利特尔绿色包装股份有限公司";"常州市金坛沃德丰电子科技有限公司"},MATCH(D4572,{"BJ_zhongyu";"JS_WX_liteer";"JS_CZ_wodefeng"},0)),"")</f>
        <v>常州市金坛沃德丰电子科技有限公司</v>
      </c>
      <c r="D4572" s="11" t="str">
        <f>[1]动作!$G4571</f>
        <v>JS_CZ_wodefeng</v>
      </c>
      <c r="E4572" s="11" t="str">
        <f>[1]动作!$D4571</f>
        <v>电表故障</v>
      </c>
      <c r="F4572" s="11" t="s">
        <v>45</v>
      </c>
      <c r="G4572" s="12">
        <f>[1]动作!$A4571+[1]动作!$B4571</f>
        <v>43211.313472222224</v>
      </c>
      <c r="H4572" s="12"/>
      <c r="I4572" s="11"/>
    </row>
    <row r="4573" spans="1:9" hidden="1" x14ac:dyDescent="0.3">
      <c r="A4573" s="24">
        <v>4571</v>
      </c>
      <c r="B4573" s="11" t="str">
        <f>IFERROR(INDEX({"JSNY-BJ0001-01";"JSNY-JS0022-01";"JSNY-JS0002-01"},MATCH(D4573,{"BJ_zhongyu";"JS_WX_liteer";"JS_CZ_wodefeng"},0)),"")</f>
        <v>JSNY-JS0002-01</v>
      </c>
      <c r="C4573" s="11" t="str">
        <f>IFERROR(INDEX({"北京中裕世纪大酒店";"江苏利特尔绿色包装股份有限公司";"常州市金坛沃德丰电子科技有限公司"},MATCH(D4573,{"BJ_zhongyu";"JS_WX_liteer";"JS_CZ_wodefeng"},0)),"")</f>
        <v>常州市金坛沃德丰电子科技有限公司</v>
      </c>
      <c r="D4573" s="11" t="str">
        <f>[1]动作!$G4572</f>
        <v>JS_CZ_wodefeng</v>
      </c>
      <c r="E4573" s="11" t="str">
        <f>[1]动作!$D4572</f>
        <v>电表故障</v>
      </c>
      <c r="F4573" s="11" t="s">
        <v>45</v>
      </c>
      <c r="G4573" s="12">
        <f>[1]动作!$A4572+[1]动作!$B4572</f>
        <v>43211.318101851852</v>
      </c>
      <c r="H4573" s="12"/>
      <c r="I4573" s="11"/>
    </row>
    <row r="4574" spans="1:9" hidden="1" x14ac:dyDescent="0.3">
      <c r="A4574" s="24">
        <v>4572</v>
      </c>
      <c r="B4574" s="11" t="str">
        <f>IFERROR(INDEX({"JSNY-BJ0001-01";"JSNY-JS0022-01";"JSNY-JS0002-01"},MATCH(D4574,{"BJ_zhongyu";"JS_WX_liteer";"JS_CZ_wodefeng"},0)),"")</f>
        <v>JSNY-JS0002-01</v>
      </c>
      <c r="C4574" s="11" t="str">
        <f>IFERROR(INDEX({"北京中裕世纪大酒店";"江苏利特尔绿色包装股份有限公司";"常州市金坛沃德丰电子科技有限公司"},MATCH(D4574,{"BJ_zhongyu";"JS_WX_liteer";"JS_CZ_wodefeng"},0)),"")</f>
        <v>常州市金坛沃德丰电子科技有限公司</v>
      </c>
      <c r="D4574" s="11" t="str">
        <f>[1]动作!$G4573</f>
        <v>JS_CZ_wodefeng</v>
      </c>
      <c r="E4574" s="11" t="str">
        <f>[1]动作!$D4573</f>
        <v>电表故障</v>
      </c>
      <c r="F4574" s="11" t="s">
        <v>45</v>
      </c>
      <c r="G4574" s="12">
        <f>[1]动作!$A4573+[1]动作!$B4573</f>
        <v>43211.31821759259</v>
      </c>
      <c r="H4574" s="12"/>
      <c r="I4574" s="11"/>
    </row>
    <row r="4575" spans="1:9" hidden="1" x14ac:dyDescent="0.3">
      <c r="A4575" s="24">
        <v>4573</v>
      </c>
      <c r="B4575" s="11" t="str">
        <f>IFERROR(INDEX({"JSNY-BJ0001-01";"JSNY-JS0022-01";"JSNY-JS0002-01"},MATCH(D4575,{"BJ_zhongyu";"JS_WX_liteer";"JS_CZ_wodefeng"},0)),"")</f>
        <v>JSNY-JS0002-01</v>
      </c>
      <c r="C4575" s="11" t="str">
        <f>IFERROR(INDEX({"北京中裕世纪大酒店";"江苏利特尔绿色包装股份有限公司";"常州市金坛沃德丰电子科技有限公司"},MATCH(D4575,{"BJ_zhongyu";"JS_WX_liteer";"JS_CZ_wodefeng"},0)),"")</f>
        <v>常州市金坛沃德丰电子科技有限公司</v>
      </c>
      <c r="D4575" s="11" t="str">
        <f>[1]动作!$G4574</f>
        <v>JS_CZ_wodefeng</v>
      </c>
      <c r="E4575" s="11" t="str">
        <f>[1]动作!$D4574</f>
        <v>电表故障</v>
      </c>
      <c r="F4575" s="11" t="s">
        <v>45</v>
      </c>
      <c r="G4575" s="12">
        <f>[1]动作!$A4574+[1]动作!$B4574</f>
        <v>43211.319675925923</v>
      </c>
      <c r="H4575" s="12"/>
      <c r="I4575" s="11"/>
    </row>
    <row r="4576" spans="1:9" hidden="1" x14ac:dyDescent="0.3">
      <c r="A4576" s="24">
        <v>4574</v>
      </c>
      <c r="B4576" s="11" t="str">
        <f>IFERROR(INDEX({"JSNY-BJ0001-01";"JSNY-JS0022-01";"JSNY-JS0002-01"},MATCH(D4576,{"BJ_zhongyu";"JS_WX_liteer";"JS_CZ_wodefeng"},0)),"")</f>
        <v>JSNY-JS0002-01</v>
      </c>
      <c r="C4576" s="11" t="str">
        <f>IFERROR(INDEX({"北京中裕世纪大酒店";"江苏利特尔绿色包装股份有限公司";"常州市金坛沃德丰电子科技有限公司"},MATCH(D4576,{"BJ_zhongyu";"JS_WX_liteer";"JS_CZ_wodefeng"},0)),"")</f>
        <v>常州市金坛沃德丰电子科技有限公司</v>
      </c>
      <c r="D4576" s="11" t="str">
        <f>[1]动作!$G4575</f>
        <v>JS_CZ_wodefeng</v>
      </c>
      <c r="E4576" s="11" t="str">
        <f>[1]动作!$D4575</f>
        <v>电表故障</v>
      </c>
      <c r="F4576" s="11" t="s">
        <v>45</v>
      </c>
      <c r="G4576" s="12">
        <f>[1]动作!$A4575+[1]动作!$B4575</f>
        <v>43211.323611111111</v>
      </c>
      <c r="H4576" s="12"/>
      <c r="I4576" s="11"/>
    </row>
    <row r="4577" spans="1:9" hidden="1" x14ac:dyDescent="0.3">
      <c r="A4577" s="24">
        <v>4575</v>
      </c>
      <c r="B4577" s="11" t="str">
        <f>IFERROR(INDEX({"JSNY-BJ0001-01";"JSNY-JS0022-01";"JSNY-JS0002-01"},MATCH(D4577,{"BJ_zhongyu";"JS_WX_liteer";"JS_CZ_wodefeng"},0)),"")</f>
        <v>JSNY-JS0002-01</v>
      </c>
      <c r="C4577" s="11" t="str">
        <f>IFERROR(INDEX({"北京中裕世纪大酒店";"江苏利特尔绿色包装股份有限公司";"常州市金坛沃德丰电子科技有限公司"},MATCH(D4577,{"BJ_zhongyu";"JS_WX_liteer";"JS_CZ_wodefeng"},0)),"")</f>
        <v>常州市金坛沃德丰电子科技有限公司</v>
      </c>
      <c r="D4577" s="11" t="str">
        <f>[1]动作!$G4576</f>
        <v>JS_CZ_wodefeng</v>
      </c>
      <c r="E4577" s="11" t="str">
        <f>[1]动作!$D4576</f>
        <v>电表故障</v>
      </c>
      <c r="F4577" s="11" t="s">
        <v>45</v>
      </c>
      <c r="G4577" s="12">
        <f>[1]动作!$A4576+[1]动作!$B4576</f>
        <v>43211.324942129628</v>
      </c>
      <c r="H4577" s="12"/>
      <c r="I4577" s="11"/>
    </row>
    <row r="4578" spans="1:9" hidden="1" x14ac:dyDescent="0.3">
      <c r="A4578" s="24">
        <v>4576</v>
      </c>
      <c r="B4578" s="11" t="str">
        <f>IFERROR(INDEX({"JSNY-BJ0001-01";"JSNY-JS0022-01";"JSNY-JS0002-01"},MATCH(D4578,{"BJ_zhongyu";"JS_WX_liteer";"JS_CZ_wodefeng"},0)),"")</f>
        <v>JSNY-JS0002-01</v>
      </c>
      <c r="C4578" s="11" t="str">
        <f>IFERROR(INDEX({"北京中裕世纪大酒店";"江苏利特尔绿色包装股份有限公司";"常州市金坛沃德丰电子科技有限公司"},MATCH(D4578,{"BJ_zhongyu";"JS_WX_liteer";"JS_CZ_wodefeng"},0)),"")</f>
        <v>常州市金坛沃德丰电子科技有限公司</v>
      </c>
      <c r="D4578" s="11" t="str">
        <f>[1]动作!$G4577</f>
        <v>JS_CZ_wodefeng</v>
      </c>
      <c r="E4578" s="11" t="str">
        <f>[1]动作!$D4577</f>
        <v>电表故障</v>
      </c>
      <c r="F4578" s="11" t="s">
        <v>45</v>
      </c>
      <c r="G4578" s="12">
        <f>[1]动作!$A4577+[1]动作!$B4577</f>
        <v>43211.327314814815</v>
      </c>
      <c r="H4578" s="12"/>
      <c r="I4578" s="11"/>
    </row>
    <row r="4579" spans="1:9" hidden="1" x14ac:dyDescent="0.3">
      <c r="A4579" s="24">
        <v>4577</v>
      </c>
      <c r="B4579" s="11" t="str">
        <f>IFERROR(INDEX({"JSNY-BJ0001-01";"JSNY-JS0022-01";"JSNY-JS0002-01"},MATCH(D4579,{"BJ_zhongyu";"JS_WX_liteer";"JS_CZ_wodefeng"},0)),"")</f>
        <v>JSNY-JS0002-01</v>
      </c>
      <c r="C4579" s="11" t="str">
        <f>IFERROR(INDEX({"北京中裕世纪大酒店";"江苏利特尔绿色包装股份有限公司";"常州市金坛沃德丰电子科技有限公司"},MATCH(D4579,{"BJ_zhongyu";"JS_WX_liteer";"JS_CZ_wodefeng"},0)),"")</f>
        <v>常州市金坛沃德丰电子科技有限公司</v>
      </c>
      <c r="D4579" s="11" t="str">
        <f>[1]动作!$G4578</f>
        <v>JS_CZ_wodefeng</v>
      </c>
      <c r="E4579" s="11" t="str">
        <f>[1]动作!$D4578</f>
        <v>电表故障</v>
      </c>
      <c r="F4579" s="11" t="s">
        <v>45</v>
      </c>
      <c r="G4579" s="12">
        <f>[1]动作!$A4578+[1]动作!$B4578</f>
        <v>43211.328530092593</v>
      </c>
      <c r="H4579" s="12"/>
      <c r="I4579" s="11"/>
    </row>
    <row r="4580" spans="1:9" hidden="1" x14ac:dyDescent="0.3">
      <c r="A4580" s="24">
        <v>4578</v>
      </c>
      <c r="B4580" s="11" t="str">
        <f>IFERROR(INDEX({"JSNY-BJ0001-01";"JSNY-JS0022-01";"JSNY-JS0002-01"},MATCH(D4580,{"BJ_zhongyu";"JS_WX_liteer";"JS_CZ_wodefeng"},0)),"")</f>
        <v>JSNY-JS0002-01</v>
      </c>
      <c r="C4580" s="11" t="str">
        <f>IFERROR(INDEX({"北京中裕世纪大酒店";"江苏利特尔绿色包装股份有限公司";"常州市金坛沃德丰电子科技有限公司"},MATCH(D4580,{"BJ_zhongyu";"JS_WX_liteer";"JS_CZ_wodefeng"},0)),"")</f>
        <v>常州市金坛沃德丰电子科技有限公司</v>
      </c>
      <c r="D4580" s="11" t="str">
        <f>[1]动作!$G4579</f>
        <v>JS_CZ_wodefeng</v>
      </c>
      <c r="E4580" s="11" t="str">
        <f>[1]动作!$D4579</f>
        <v>电表故障</v>
      </c>
      <c r="F4580" s="11" t="s">
        <v>45</v>
      </c>
      <c r="G4580" s="12">
        <f>[1]动作!$A4579+[1]动作!$B4579</f>
        <v>43211.328761574077</v>
      </c>
      <c r="H4580" s="12"/>
      <c r="I4580" s="11"/>
    </row>
    <row r="4581" spans="1:9" hidden="1" x14ac:dyDescent="0.3">
      <c r="A4581" s="24">
        <v>4579</v>
      </c>
      <c r="B4581" s="11" t="str">
        <f>IFERROR(INDEX({"JSNY-BJ0001-01";"JSNY-JS0022-01";"JSNY-JS0002-01"},MATCH(D4581,{"BJ_zhongyu";"JS_WX_liteer";"JS_CZ_wodefeng"},0)),"")</f>
        <v>JSNY-JS0002-01</v>
      </c>
      <c r="C4581" s="11" t="str">
        <f>IFERROR(INDEX({"北京中裕世纪大酒店";"江苏利特尔绿色包装股份有限公司";"常州市金坛沃德丰电子科技有限公司"},MATCH(D4581,{"BJ_zhongyu";"JS_WX_liteer";"JS_CZ_wodefeng"},0)),"")</f>
        <v>常州市金坛沃德丰电子科技有限公司</v>
      </c>
      <c r="D4581" s="11" t="str">
        <f>[1]动作!$G4580</f>
        <v>JS_CZ_wodefeng</v>
      </c>
      <c r="E4581" s="11" t="str">
        <f>[1]动作!$D4580</f>
        <v>电表故障</v>
      </c>
      <c r="F4581" s="11" t="s">
        <v>45</v>
      </c>
      <c r="G4581" s="12">
        <f>[1]动作!$A4580+[1]动作!$B4580</f>
        <v>43211.331365740742</v>
      </c>
      <c r="H4581" s="12"/>
      <c r="I4581" s="11"/>
    </row>
    <row r="4582" spans="1:9" hidden="1" x14ac:dyDescent="0.3">
      <c r="A4582" s="24">
        <v>4580</v>
      </c>
      <c r="B4582" s="11" t="str">
        <f>IFERROR(INDEX({"JSNY-BJ0001-01";"JSNY-JS0022-01";"JSNY-JS0002-01"},MATCH(D4582,{"BJ_zhongyu";"JS_WX_liteer";"JS_CZ_wodefeng"},0)),"")</f>
        <v>JSNY-JS0002-01</v>
      </c>
      <c r="C4582" s="11" t="str">
        <f>IFERROR(INDEX({"北京中裕世纪大酒店";"江苏利特尔绿色包装股份有限公司";"常州市金坛沃德丰电子科技有限公司"},MATCH(D4582,{"BJ_zhongyu";"JS_WX_liteer";"JS_CZ_wodefeng"},0)),"")</f>
        <v>常州市金坛沃德丰电子科技有限公司</v>
      </c>
      <c r="D4582" s="11" t="str">
        <f>[1]动作!$G4581</f>
        <v>JS_CZ_wodefeng</v>
      </c>
      <c r="E4582" s="11" t="str">
        <f>[1]动作!$D4581</f>
        <v>电表故障</v>
      </c>
      <c r="F4582" s="11" t="s">
        <v>45</v>
      </c>
      <c r="G4582" s="12">
        <f>[1]动作!$A4581+[1]动作!$B4581</f>
        <v>43211.333738425928</v>
      </c>
      <c r="H4582" s="12"/>
      <c r="I4582" s="11"/>
    </row>
    <row r="4583" spans="1:9" hidden="1" x14ac:dyDescent="0.3">
      <c r="A4583" s="24">
        <v>4581</v>
      </c>
      <c r="B4583" s="11" t="str">
        <f>IFERROR(INDEX({"JSNY-BJ0001-01";"JSNY-JS0022-01";"JSNY-JS0002-01"},MATCH(D4583,{"BJ_zhongyu";"JS_WX_liteer";"JS_CZ_wodefeng"},0)),"")</f>
        <v>JSNY-JS0002-01</v>
      </c>
      <c r="C4583" s="11" t="str">
        <f>IFERROR(INDEX({"北京中裕世纪大酒店";"江苏利特尔绿色包装股份有限公司";"常州市金坛沃德丰电子科技有限公司"},MATCH(D4583,{"BJ_zhongyu";"JS_WX_liteer";"JS_CZ_wodefeng"},0)),"")</f>
        <v>常州市金坛沃德丰电子科技有限公司</v>
      </c>
      <c r="D4583" s="11" t="str">
        <f>[1]动作!$G4582</f>
        <v>JS_CZ_wodefeng</v>
      </c>
      <c r="E4583" s="11" t="str">
        <f>[1]动作!$D4582</f>
        <v>电表故障</v>
      </c>
      <c r="F4583" s="11" t="s">
        <v>45</v>
      </c>
      <c r="G4583" s="12">
        <f>[1]动作!$A4582+[1]动作!$B4582</f>
        <v>43211.333854166667</v>
      </c>
      <c r="H4583" s="12"/>
      <c r="I4583" s="11"/>
    </row>
    <row r="4584" spans="1:9" hidden="1" x14ac:dyDescent="0.3">
      <c r="A4584" s="24">
        <v>4582</v>
      </c>
      <c r="B4584" s="11" t="str">
        <f>IFERROR(INDEX({"JSNY-BJ0001-01";"JSNY-JS0022-01";"JSNY-JS0002-01"},MATCH(D4584,{"BJ_zhongyu";"JS_WX_liteer";"JS_CZ_wodefeng"},0)),"")</f>
        <v>JSNY-JS0002-01</v>
      </c>
      <c r="C4584" s="11" t="str">
        <f>IFERROR(INDEX({"北京中裕世纪大酒店";"江苏利特尔绿色包装股份有限公司";"常州市金坛沃德丰电子科技有限公司"},MATCH(D4584,{"BJ_zhongyu";"JS_WX_liteer";"JS_CZ_wodefeng"},0)),"")</f>
        <v>常州市金坛沃德丰电子科技有限公司</v>
      </c>
      <c r="D4584" s="11" t="str">
        <f>[1]动作!$G4583</f>
        <v>JS_CZ_wodefeng</v>
      </c>
      <c r="E4584" s="11" t="str">
        <f>[1]动作!$D4583</f>
        <v>电表故障</v>
      </c>
      <c r="F4584" s="11" t="s">
        <v>45</v>
      </c>
      <c r="G4584" s="12">
        <f>[1]动作!$A4583+[1]动作!$B4583</f>
        <v>43211.334027777775</v>
      </c>
      <c r="H4584" s="12"/>
      <c r="I4584" s="11"/>
    </row>
    <row r="4585" spans="1:9" hidden="1" x14ac:dyDescent="0.3">
      <c r="A4585" s="24">
        <v>4583</v>
      </c>
      <c r="B4585" s="11" t="str">
        <f>IFERROR(INDEX({"JSNY-BJ0001-01";"JSNY-JS0022-01";"JSNY-JS0002-01"},MATCH(D4585,{"BJ_zhongyu";"JS_WX_liteer";"JS_CZ_wodefeng"},0)),"")</f>
        <v>JSNY-JS0002-01</v>
      </c>
      <c r="C4585" s="11" t="str">
        <f>IFERROR(INDEX({"北京中裕世纪大酒店";"江苏利特尔绿色包装股份有限公司";"常州市金坛沃德丰电子科技有限公司"},MATCH(D4585,{"BJ_zhongyu";"JS_WX_liteer";"JS_CZ_wodefeng"},0)),"")</f>
        <v>常州市金坛沃德丰电子科技有限公司</v>
      </c>
      <c r="D4585" s="11" t="str">
        <f>[1]动作!$G4584</f>
        <v>JS_CZ_wodefeng</v>
      </c>
      <c r="E4585" s="11" t="str">
        <f>[1]动作!$D4584</f>
        <v>电表故障</v>
      </c>
      <c r="F4585" s="11" t="s">
        <v>45</v>
      </c>
      <c r="G4585" s="12">
        <f>[1]动作!$A4584+[1]动作!$B4584</f>
        <v>43211.335300925923</v>
      </c>
      <c r="H4585" s="12"/>
      <c r="I4585" s="11"/>
    </row>
    <row r="4586" spans="1:9" hidden="1" x14ac:dyDescent="0.3">
      <c r="A4586" s="24">
        <v>4584</v>
      </c>
      <c r="B4586" s="11" t="str">
        <f>IFERROR(INDEX({"JSNY-BJ0001-01";"JSNY-JS0022-01";"JSNY-JS0002-01"},MATCH(D4586,{"BJ_zhongyu";"JS_WX_liteer";"JS_CZ_wodefeng"},0)),"")</f>
        <v>JSNY-JS0002-01</v>
      </c>
      <c r="C4586" s="11" t="str">
        <f>IFERROR(INDEX({"北京中裕世纪大酒店";"江苏利特尔绿色包装股份有限公司";"常州市金坛沃德丰电子科技有限公司"},MATCH(D4586,{"BJ_zhongyu";"JS_WX_liteer";"JS_CZ_wodefeng"},0)),"")</f>
        <v>常州市金坛沃德丰电子科技有限公司</v>
      </c>
      <c r="D4586" s="11" t="str">
        <f>[1]动作!$G4585</f>
        <v>JS_CZ_wodefeng</v>
      </c>
      <c r="E4586" s="11" t="str">
        <f>[1]动作!$D4585</f>
        <v>电表故障</v>
      </c>
      <c r="F4586" s="11" t="s">
        <v>45</v>
      </c>
      <c r="G4586" s="12">
        <f>[1]动作!$A4585+[1]动作!$B4585</f>
        <v>43211.336342592593</v>
      </c>
      <c r="H4586" s="12"/>
      <c r="I4586" s="11"/>
    </row>
    <row r="4587" spans="1:9" hidden="1" x14ac:dyDescent="0.3">
      <c r="A4587" s="24">
        <v>4585</v>
      </c>
      <c r="B4587" s="11" t="str">
        <f>IFERROR(INDEX({"JSNY-BJ0001-01";"JSNY-JS0022-01";"JSNY-JS0002-01"},MATCH(D4587,{"BJ_zhongyu";"JS_WX_liteer";"JS_CZ_wodefeng"},0)),"")</f>
        <v>JSNY-JS0002-01</v>
      </c>
      <c r="C4587" s="11" t="str">
        <f>IFERROR(INDEX({"北京中裕世纪大酒店";"江苏利特尔绿色包装股份有限公司";"常州市金坛沃德丰电子科技有限公司"},MATCH(D4587,{"BJ_zhongyu";"JS_WX_liteer";"JS_CZ_wodefeng"},0)),"")</f>
        <v>常州市金坛沃德丰电子科技有限公司</v>
      </c>
      <c r="D4587" s="11" t="str">
        <f>[1]动作!$G4586</f>
        <v>JS_CZ_wodefeng</v>
      </c>
      <c r="E4587" s="11" t="str">
        <f>[1]动作!$D4586</f>
        <v>电表故障</v>
      </c>
      <c r="F4587" s="11" t="s">
        <v>45</v>
      </c>
      <c r="G4587" s="12">
        <f>[1]动作!$A4586+[1]动作!$B4586</f>
        <v>43211.33865740741</v>
      </c>
      <c r="H4587" s="12"/>
      <c r="I4587" s="11"/>
    </row>
    <row r="4588" spans="1:9" hidden="1" x14ac:dyDescent="0.3">
      <c r="A4588" s="24">
        <v>4586</v>
      </c>
      <c r="B4588" s="11" t="str">
        <f>IFERROR(INDEX({"JSNY-BJ0001-01";"JSNY-JS0022-01";"JSNY-JS0002-01"},MATCH(D4588,{"BJ_zhongyu";"JS_WX_liteer";"JS_CZ_wodefeng"},0)),"")</f>
        <v>JSNY-JS0002-01</v>
      </c>
      <c r="C4588" s="11" t="str">
        <f>IFERROR(INDEX({"北京中裕世纪大酒店";"江苏利特尔绿色包装股份有限公司";"常州市金坛沃德丰电子科技有限公司"},MATCH(D4588,{"BJ_zhongyu";"JS_WX_liteer";"JS_CZ_wodefeng"},0)),"")</f>
        <v>常州市金坛沃德丰电子科技有限公司</v>
      </c>
      <c r="D4588" s="11" t="str">
        <f>[1]动作!$G4587</f>
        <v>JS_CZ_wodefeng</v>
      </c>
      <c r="E4588" s="11" t="str">
        <f>[1]动作!$D4587</f>
        <v>电表故障</v>
      </c>
      <c r="F4588" s="11" t="s">
        <v>45</v>
      </c>
      <c r="G4588" s="12">
        <f>[1]动作!$A4587+[1]动作!$B4587</f>
        <v>43211.342662037037</v>
      </c>
      <c r="H4588" s="12"/>
      <c r="I4588" s="11"/>
    </row>
    <row r="4589" spans="1:9" hidden="1" x14ac:dyDescent="0.3">
      <c r="A4589" s="24">
        <v>4587</v>
      </c>
      <c r="B4589" s="11" t="str">
        <f>IFERROR(INDEX({"JSNY-BJ0001-01";"JSNY-JS0022-01";"JSNY-JS0002-01"},MATCH(D4589,{"BJ_zhongyu";"JS_WX_liteer";"JS_CZ_wodefeng"},0)),"")</f>
        <v>JSNY-JS0002-01</v>
      </c>
      <c r="C4589" s="11" t="str">
        <f>IFERROR(INDEX({"北京中裕世纪大酒店";"江苏利特尔绿色包装股份有限公司";"常州市金坛沃德丰电子科技有限公司"},MATCH(D4589,{"BJ_zhongyu";"JS_WX_liteer";"JS_CZ_wodefeng"},0)),"")</f>
        <v>常州市金坛沃德丰电子科技有限公司</v>
      </c>
      <c r="D4589" s="11" t="str">
        <f>[1]动作!$G4588</f>
        <v>JS_CZ_wodefeng</v>
      </c>
      <c r="E4589" s="11" t="str">
        <f>[1]动作!$D4588</f>
        <v>电表故障</v>
      </c>
      <c r="F4589" s="11" t="s">
        <v>45</v>
      </c>
      <c r="G4589" s="12">
        <f>[1]动作!$A4588+[1]动作!$B4588</f>
        <v>43211.343761574077</v>
      </c>
      <c r="H4589" s="12"/>
      <c r="I4589" s="11"/>
    </row>
    <row r="4590" spans="1:9" hidden="1" x14ac:dyDescent="0.3">
      <c r="A4590" s="24">
        <v>4588</v>
      </c>
      <c r="B4590" s="11" t="str">
        <f>IFERROR(INDEX({"JSNY-BJ0001-01";"JSNY-JS0022-01";"JSNY-JS0002-01"},MATCH(D4590,{"BJ_zhongyu";"JS_WX_liteer";"JS_CZ_wodefeng"},0)),"")</f>
        <v>JSNY-JS0002-01</v>
      </c>
      <c r="C4590" s="11" t="str">
        <f>IFERROR(INDEX({"北京中裕世纪大酒店";"江苏利特尔绿色包装股份有限公司";"常州市金坛沃德丰电子科技有限公司"},MATCH(D4590,{"BJ_zhongyu";"JS_WX_liteer";"JS_CZ_wodefeng"},0)),"")</f>
        <v>常州市金坛沃德丰电子科技有限公司</v>
      </c>
      <c r="D4590" s="11" t="str">
        <f>[1]动作!$G4589</f>
        <v>JS_CZ_wodefeng</v>
      </c>
      <c r="E4590" s="11" t="str">
        <f>[1]动作!$D4589</f>
        <v>电表故障</v>
      </c>
      <c r="F4590" s="11" t="s">
        <v>45</v>
      </c>
      <c r="G4590" s="12">
        <f>[1]动作!$A4589+[1]动作!$B4589</f>
        <v>43211.343993055554</v>
      </c>
      <c r="H4590" s="12"/>
      <c r="I4590" s="11"/>
    </row>
    <row r="4591" spans="1:9" hidden="1" x14ac:dyDescent="0.3">
      <c r="A4591" s="24">
        <v>4589</v>
      </c>
      <c r="B4591" s="11" t="str">
        <f>IFERROR(INDEX({"JSNY-BJ0001-01";"JSNY-JS0022-01";"JSNY-JS0002-01"},MATCH(D4591,{"BJ_zhongyu";"JS_WX_liteer";"JS_CZ_wodefeng"},0)),"")</f>
        <v>JSNY-JS0002-01</v>
      </c>
      <c r="C4591" s="11" t="str">
        <f>IFERROR(INDEX({"北京中裕世纪大酒店";"江苏利特尔绿色包装股份有限公司";"常州市金坛沃德丰电子科技有限公司"},MATCH(D4591,{"BJ_zhongyu";"JS_WX_liteer";"JS_CZ_wodefeng"},0)),"")</f>
        <v>常州市金坛沃德丰电子科技有限公司</v>
      </c>
      <c r="D4591" s="11" t="str">
        <f>[1]动作!$G4590</f>
        <v>JS_CZ_wodefeng</v>
      </c>
      <c r="E4591" s="11" t="str">
        <f>[1]动作!$D4590</f>
        <v>电表故障</v>
      </c>
      <c r="F4591" s="11" t="s">
        <v>45</v>
      </c>
      <c r="G4591" s="12">
        <f>[1]动作!$A4590+[1]动作!$B4590</f>
        <v>43211.344108796293</v>
      </c>
      <c r="H4591" s="12"/>
      <c r="I4591" s="11"/>
    </row>
    <row r="4592" spans="1:9" hidden="1" x14ac:dyDescent="0.3">
      <c r="A4592" s="24">
        <v>4590</v>
      </c>
      <c r="B4592" s="11" t="str">
        <f>IFERROR(INDEX({"JSNY-BJ0001-01";"JSNY-JS0022-01";"JSNY-JS0002-01"},MATCH(D4592,{"BJ_zhongyu";"JS_WX_liteer";"JS_CZ_wodefeng"},0)),"")</f>
        <v>JSNY-JS0002-01</v>
      </c>
      <c r="C4592" s="11" t="str">
        <f>IFERROR(INDEX({"北京中裕世纪大酒店";"江苏利特尔绿色包装股份有限公司";"常州市金坛沃德丰电子科技有限公司"},MATCH(D4592,{"BJ_zhongyu";"JS_WX_liteer";"JS_CZ_wodefeng"},0)),"")</f>
        <v>常州市金坛沃德丰电子科技有限公司</v>
      </c>
      <c r="D4592" s="11" t="str">
        <f>[1]动作!$G4591</f>
        <v>JS_CZ_wodefeng</v>
      </c>
      <c r="E4592" s="11" t="str">
        <f>[1]动作!$D4591</f>
        <v>电表故障</v>
      </c>
      <c r="F4592" s="11" t="s">
        <v>45</v>
      </c>
      <c r="G4592" s="12">
        <f>[1]动作!$A4591+[1]动作!$B4591</f>
        <v>43211.344224537039</v>
      </c>
      <c r="H4592" s="12"/>
      <c r="I4592" s="11"/>
    </row>
    <row r="4593" spans="1:9" hidden="1" x14ac:dyDescent="0.3">
      <c r="A4593" s="24">
        <v>4591</v>
      </c>
      <c r="B4593" s="11" t="str">
        <f>IFERROR(INDEX({"JSNY-BJ0001-01";"JSNY-JS0022-01";"JSNY-JS0002-01"},MATCH(D4593,{"BJ_zhongyu";"JS_WX_liteer";"JS_CZ_wodefeng"},0)),"")</f>
        <v>JSNY-JS0022-01</v>
      </c>
      <c r="C4593" s="11" t="str">
        <f>IFERROR(INDEX({"北京中裕世纪大酒店";"江苏利特尔绿色包装股份有限公司";"常州市金坛沃德丰电子科技有限公司"},MATCH(D4593,{"BJ_zhongyu";"JS_WX_liteer";"JS_CZ_wodefeng"},0)),"")</f>
        <v>江苏利特尔绿色包装股份有限公司</v>
      </c>
      <c r="D4593" s="11" t="str">
        <f>[1]动作!$G4592</f>
        <v>JS_WX_liteer</v>
      </c>
      <c r="E4593" s="11" t="str">
        <f>[1]动作!$D4592</f>
        <v>分系统1故障状态</v>
      </c>
      <c r="F4593" s="11" t="s">
        <v>178</v>
      </c>
      <c r="G4593" s="12">
        <f>[1]动作!$A4592+[1]动作!$B4592</f>
        <v>43211.345092592594</v>
      </c>
      <c r="H4593" s="12"/>
      <c r="I4593" s="11"/>
    </row>
    <row r="4594" spans="1:9" hidden="1" x14ac:dyDescent="0.3">
      <c r="A4594" s="24">
        <v>4592</v>
      </c>
      <c r="B4594" s="11" t="str">
        <f>IFERROR(INDEX({"JSNY-BJ0001-01";"JSNY-JS0022-01";"JSNY-JS0002-01"},MATCH(D4594,{"BJ_zhongyu";"JS_WX_liteer";"JS_CZ_wodefeng"},0)),"")</f>
        <v>JSNY-JS0022-01</v>
      </c>
      <c r="C4594" s="11" t="str">
        <f>IFERROR(INDEX({"北京中裕世纪大酒店";"江苏利特尔绿色包装股份有限公司";"常州市金坛沃德丰电子科技有限公司"},MATCH(D4594,{"BJ_zhongyu";"JS_WX_liteer";"JS_CZ_wodefeng"},0)),"")</f>
        <v>江苏利特尔绿色包装股份有限公司</v>
      </c>
      <c r="D4594" s="11" t="str">
        <f>[1]动作!$G4593</f>
        <v>JS_WX_liteer</v>
      </c>
      <c r="E4594" s="11" t="str">
        <f>[1]动作!$D4593</f>
        <v>分系统1BCMS5故障状态</v>
      </c>
      <c r="F4594" s="11" t="s">
        <v>177</v>
      </c>
      <c r="G4594" s="12">
        <f>[1]动作!$A4593+[1]动作!$B4593</f>
        <v>43211.345092592594</v>
      </c>
      <c r="H4594" s="12"/>
      <c r="I4594" s="11"/>
    </row>
    <row r="4595" spans="1:9" hidden="1" x14ac:dyDescent="0.3">
      <c r="A4595" s="24">
        <v>4593</v>
      </c>
      <c r="B4595" s="11" t="str">
        <f>IFERROR(INDEX({"JSNY-BJ0001-01";"JSNY-JS0022-01";"JSNY-JS0002-01"},MATCH(D4595,{"BJ_zhongyu";"JS_WX_liteer";"JS_CZ_wodefeng"},0)),"")</f>
        <v>JSNY-JS0022-01</v>
      </c>
      <c r="C4595" s="11" t="str">
        <f>IFERROR(INDEX({"北京中裕世纪大酒店";"江苏利特尔绿色包装股份有限公司";"常州市金坛沃德丰电子科技有限公司"},MATCH(D4595,{"BJ_zhongyu";"JS_WX_liteer";"JS_CZ_wodefeng"},0)),"")</f>
        <v>江苏利特尔绿色包装股份有限公司</v>
      </c>
      <c r="D4595" s="11" t="str">
        <f>[1]动作!$G4594</f>
        <v>JS_WX_liteer</v>
      </c>
      <c r="E4595" s="11" t="str">
        <f>[1]动作!$D4594</f>
        <v>分系统1BMS5模块自检失效故障</v>
      </c>
      <c r="F4595" s="11" t="s">
        <v>177</v>
      </c>
      <c r="G4595" s="12">
        <f>[1]动作!$A4594+[1]动作!$B4594</f>
        <v>43211.345092592594</v>
      </c>
      <c r="H4595" s="12"/>
      <c r="I4595" s="11"/>
    </row>
    <row r="4596" spans="1:9" hidden="1" x14ac:dyDescent="0.3">
      <c r="A4596" s="24">
        <v>4594</v>
      </c>
      <c r="B4596" s="11" t="str">
        <f>IFERROR(INDEX({"JSNY-BJ0001-01";"JSNY-JS0022-01";"JSNY-JS0002-01"},MATCH(D4596,{"BJ_zhongyu";"JS_WX_liteer";"JS_CZ_wodefeng"},0)),"")</f>
        <v>JSNY-JS0022-01</v>
      </c>
      <c r="C4596" s="11" t="str">
        <f>IFERROR(INDEX({"北京中裕世纪大酒店";"江苏利特尔绿色包装股份有限公司";"常州市金坛沃德丰电子科技有限公司"},MATCH(D4596,{"BJ_zhongyu";"JS_WX_liteer";"JS_CZ_wodefeng"},0)),"")</f>
        <v>江苏利特尔绿色包装股份有限公司</v>
      </c>
      <c r="D4596" s="11" t="str">
        <f>[1]动作!$G4595</f>
        <v>JS_WX_liteer</v>
      </c>
      <c r="E4596" s="11" t="str">
        <f>[1]动作!$D4595</f>
        <v>BCMS故障</v>
      </c>
      <c r="F4596" s="11" t="s">
        <v>177</v>
      </c>
      <c r="G4596" s="12">
        <f>[1]动作!$A4595+[1]动作!$B4595</f>
        <v>43211.345092592594</v>
      </c>
      <c r="H4596" s="12"/>
      <c r="I4596" s="11"/>
    </row>
    <row r="4597" spans="1:9" hidden="1" x14ac:dyDescent="0.3">
      <c r="A4597" s="24">
        <v>4595</v>
      </c>
      <c r="B4597" s="11" t="str">
        <f>IFERROR(INDEX({"JSNY-BJ0001-01";"JSNY-JS0022-01";"JSNY-JS0002-01"},MATCH(D4597,{"BJ_zhongyu";"JS_WX_liteer";"JS_CZ_wodefeng"},0)),"")</f>
        <v>JSNY-JS0002-01</v>
      </c>
      <c r="C4597" s="11" t="str">
        <f>IFERROR(INDEX({"北京中裕世纪大酒店";"江苏利特尔绿色包装股份有限公司";"常州市金坛沃德丰电子科技有限公司"},MATCH(D4597,{"BJ_zhongyu";"JS_WX_liteer";"JS_CZ_wodefeng"},0)),"")</f>
        <v>常州市金坛沃德丰电子科技有限公司</v>
      </c>
      <c r="D4597" s="11" t="str">
        <f>[1]动作!$G4596</f>
        <v>JS_CZ_wodefeng</v>
      </c>
      <c r="E4597" s="11" t="str">
        <f>[1]动作!$D4596</f>
        <v>电表故障</v>
      </c>
      <c r="F4597" s="11" t="s">
        <v>45</v>
      </c>
      <c r="G4597" s="12">
        <f>[1]动作!$A4596+[1]动作!$B4596</f>
        <v>43211.347812499997</v>
      </c>
      <c r="H4597" s="12"/>
      <c r="I4597" s="11"/>
    </row>
    <row r="4598" spans="1:9" hidden="1" x14ac:dyDescent="0.3">
      <c r="A4598" s="24">
        <v>4596</v>
      </c>
      <c r="B4598" s="11" t="str">
        <f>IFERROR(INDEX({"JSNY-BJ0001-01";"JSNY-JS0022-01";"JSNY-JS0002-01"},MATCH(D4598,{"BJ_zhongyu";"JS_WX_liteer";"JS_CZ_wodefeng"},0)),"")</f>
        <v>JSNY-JS0002-01</v>
      </c>
      <c r="C4598" s="11" t="str">
        <f>IFERROR(INDEX({"北京中裕世纪大酒店";"江苏利特尔绿色包装股份有限公司";"常州市金坛沃德丰电子科技有限公司"},MATCH(D4598,{"BJ_zhongyu";"JS_WX_liteer";"JS_CZ_wodefeng"},0)),"")</f>
        <v>常州市金坛沃德丰电子科技有限公司</v>
      </c>
      <c r="D4598" s="11" t="str">
        <f>[1]动作!$G4597</f>
        <v>JS_CZ_wodefeng</v>
      </c>
      <c r="E4598" s="11" t="str">
        <f>[1]动作!$D4597</f>
        <v>电表故障</v>
      </c>
      <c r="F4598" s="11" t="s">
        <v>45</v>
      </c>
      <c r="G4598" s="12">
        <f>[1]动作!$A4597+[1]动作!$B4597</f>
        <v>43211.348854166667</v>
      </c>
      <c r="H4598" s="12"/>
      <c r="I4598" s="11"/>
    </row>
    <row r="4599" spans="1:9" hidden="1" x14ac:dyDescent="0.3">
      <c r="A4599" s="24">
        <v>4597</v>
      </c>
      <c r="B4599" s="11" t="str">
        <f>IFERROR(INDEX({"JSNY-BJ0001-01";"JSNY-JS0022-01";"JSNY-JS0002-01"},MATCH(D4599,{"BJ_zhongyu";"JS_WX_liteer";"JS_CZ_wodefeng"},0)),"")</f>
        <v>JSNY-JS0002-01</v>
      </c>
      <c r="C4599" s="11" t="str">
        <f>IFERROR(INDEX({"北京中裕世纪大酒店";"江苏利特尔绿色包装股份有限公司";"常州市金坛沃德丰电子科技有限公司"},MATCH(D4599,{"BJ_zhongyu";"JS_WX_liteer";"JS_CZ_wodefeng"},0)),"")</f>
        <v>常州市金坛沃德丰电子科技有限公司</v>
      </c>
      <c r="D4599" s="11" t="str">
        <f>[1]动作!$G4598</f>
        <v>JS_CZ_wodefeng</v>
      </c>
      <c r="E4599" s="11" t="str">
        <f>[1]动作!$D4598</f>
        <v>电表故障</v>
      </c>
      <c r="F4599" s="11" t="s">
        <v>45</v>
      </c>
      <c r="G4599" s="12">
        <f>[1]动作!$A4598+[1]动作!$B4598</f>
        <v>43211.348969907405</v>
      </c>
      <c r="H4599" s="12"/>
      <c r="I4599" s="11"/>
    </row>
    <row r="4600" spans="1:9" hidden="1" x14ac:dyDescent="0.3">
      <c r="A4600" s="24">
        <v>4598</v>
      </c>
      <c r="B4600" s="11" t="str">
        <f>IFERROR(INDEX({"JSNY-BJ0001-01";"JSNY-JS0022-01";"JSNY-JS0002-01"},MATCH(D4600,{"BJ_zhongyu";"JS_WX_liteer";"JS_CZ_wodefeng"},0)),"")</f>
        <v>JSNY-JS0002-01</v>
      </c>
      <c r="C4600" s="11" t="str">
        <f>IFERROR(INDEX({"北京中裕世纪大酒店";"江苏利特尔绿色包装股份有限公司";"常州市金坛沃德丰电子科技有限公司"},MATCH(D4600,{"BJ_zhongyu";"JS_WX_liteer";"JS_CZ_wodefeng"},0)),"")</f>
        <v>常州市金坛沃德丰电子科技有限公司</v>
      </c>
      <c r="D4600" s="11" t="str">
        <f>[1]动作!$G4599</f>
        <v>JS_CZ_wodefeng</v>
      </c>
      <c r="E4600" s="11" t="str">
        <f>[1]动作!$D4599</f>
        <v>电表故障</v>
      </c>
      <c r="F4600" s="11" t="s">
        <v>45</v>
      </c>
      <c r="G4600" s="12">
        <f>[1]动作!$A4599+[1]动作!$B4599</f>
        <v>43211.349143518521</v>
      </c>
      <c r="H4600" s="12"/>
      <c r="I4600" s="11"/>
    </row>
    <row r="4601" spans="1:9" hidden="1" x14ac:dyDescent="0.3">
      <c r="A4601" s="24">
        <v>4599</v>
      </c>
      <c r="B4601" s="11" t="str">
        <f>IFERROR(INDEX({"JSNY-BJ0001-01";"JSNY-JS0022-01";"JSNY-JS0002-01"},MATCH(D4601,{"BJ_zhongyu";"JS_WX_liteer";"JS_CZ_wodefeng"},0)),"")</f>
        <v>JSNY-JS0002-01</v>
      </c>
      <c r="C4601" s="11" t="str">
        <f>IFERROR(INDEX({"北京中裕世纪大酒店";"江苏利特尔绿色包装股份有限公司";"常州市金坛沃德丰电子科技有限公司"},MATCH(D4601,{"BJ_zhongyu";"JS_WX_liteer";"JS_CZ_wodefeng"},0)),"")</f>
        <v>常州市金坛沃德丰电子科技有限公司</v>
      </c>
      <c r="D4601" s="11" t="str">
        <f>[1]动作!$G4600</f>
        <v>JS_CZ_wodefeng</v>
      </c>
      <c r="E4601" s="11" t="str">
        <f>[1]动作!$D4600</f>
        <v>电表故障</v>
      </c>
      <c r="F4601" s="11" t="s">
        <v>45</v>
      </c>
      <c r="G4601" s="12">
        <f>[1]动作!$A4600+[1]动作!$B4600</f>
        <v>43211.350416666668</v>
      </c>
      <c r="H4601" s="12"/>
      <c r="I4601" s="11"/>
    </row>
    <row r="4602" spans="1:9" hidden="1" x14ac:dyDescent="0.3">
      <c r="A4602" s="24">
        <v>4600</v>
      </c>
      <c r="B4602" s="11" t="str">
        <f>IFERROR(INDEX({"JSNY-BJ0001-01";"JSNY-JS0022-01";"JSNY-JS0002-01"},MATCH(D4602,{"BJ_zhongyu";"JS_WX_liteer";"JS_CZ_wodefeng"},0)),"")</f>
        <v>JSNY-JS0002-01</v>
      </c>
      <c r="C4602" s="11" t="str">
        <f>IFERROR(INDEX({"北京中裕世纪大酒店";"江苏利特尔绿色包装股份有限公司";"常州市金坛沃德丰电子科技有限公司"},MATCH(D4602,{"BJ_zhongyu";"JS_WX_liteer";"JS_CZ_wodefeng"},0)),"")</f>
        <v>常州市金坛沃德丰电子科技有限公司</v>
      </c>
      <c r="D4602" s="11" t="str">
        <f>[1]动作!$G4601</f>
        <v>JS_CZ_wodefeng</v>
      </c>
      <c r="E4602" s="11" t="str">
        <f>[1]动作!$D4601</f>
        <v>电表故障</v>
      </c>
      <c r="F4602" s="11" t="s">
        <v>45</v>
      </c>
      <c r="G4602" s="12">
        <f>[1]动作!$A4601+[1]动作!$B4601</f>
        <v>43211.352800925924</v>
      </c>
      <c r="H4602" s="12"/>
      <c r="I4602" s="11"/>
    </row>
    <row r="4603" spans="1:9" hidden="1" x14ac:dyDescent="0.3">
      <c r="A4603" s="24">
        <v>4601</v>
      </c>
      <c r="B4603" s="11" t="str">
        <f>IFERROR(INDEX({"JSNY-BJ0001-01";"JSNY-JS0022-01";"JSNY-JS0002-01"},MATCH(D4603,{"BJ_zhongyu";"JS_WX_liteer";"JS_CZ_wodefeng"},0)),"")</f>
        <v>JSNY-JS0002-01</v>
      </c>
      <c r="C4603" s="11" t="str">
        <f>IFERROR(INDEX({"北京中裕世纪大酒店";"江苏利特尔绿色包装股份有限公司";"常州市金坛沃德丰电子科技有限公司"},MATCH(D4603,{"BJ_zhongyu";"JS_WX_liteer";"JS_CZ_wodefeng"},0)),"")</f>
        <v>常州市金坛沃德丰电子科技有限公司</v>
      </c>
      <c r="D4603" s="11" t="str">
        <f>[1]动作!$G4602</f>
        <v>JS_CZ_wodefeng</v>
      </c>
      <c r="E4603" s="11" t="str">
        <f>[1]动作!$D4602</f>
        <v>电表故障</v>
      </c>
      <c r="F4603" s="11" t="s">
        <v>45</v>
      </c>
      <c r="G4603" s="12">
        <f>[1]动作!$A4602+[1]动作!$B4602</f>
        <v>43211.353958333333</v>
      </c>
      <c r="H4603" s="12"/>
      <c r="I4603" s="11"/>
    </row>
    <row r="4604" spans="1:9" hidden="1" x14ac:dyDescent="0.3">
      <c r="A4604" s="24">
        <v>4602</v>
      </c>
      <c r="B4604" s="11" t="str">
        <f>IFERROR(INDEX({"JSNY-BJ0001-01";"JSNY-JS0022-01";"JSNY-JS0002-01"},MATCH(D4604,{"BJ_zhongyu";"JS_WX_liteer";"JS_CZ_wodefeng"},0)),"")</f>
        <v>JSNY-JS0002-01</v>
      </c>
      <c r="C4604" s="11" t="str">
        <f>IFERROR(INDEX({"北京中裕世纪大酒店";"江苏利特尔绿色包装股份有限公司";"常州市金坛沃德丰电子科技有限公司"},MATCH(D4604,{"BJ_zhongyu";"JS_WX_liteer";"JS_CZ_wodefeng"},0)),"")</f>
        <v>常州市金坛沃德丰电子科技有限公司</v>
      </c>
      <c r="D4604" s="11" t="str">
        <f>[1]动作!$G4603</f>
        <v>JS_CZ_wodefeng</v>
      </c>
      <c r="E4604" s="11" t="str">
        <f>[1]动作!$D4603</f>
        <v>电表故障</v>
      </c>
      <c r="F4604" s="11" t="s">
        <v>45</v>
      </c>
      <c r="G4604" s="12">
        <f>[1]动作!$A4603+[1]动作!$B4603</f>
        <v>43211.355405092596</v>
      </c>
      <c r="H4604" s="12"/>
      <c r="I4604" s="11"/>
    </row>
    <row r="4605" spans="1:9" hidden="1" x14ac:dyDescent="0.3">
      <c r="A4605" s="24">
        <v>4603</v>
      </c>
      <c r="B4605" s="11" t="str">
        <f>IFERROR(INDEX({"JSNY-BJ0001-01";"JSNY-JS0022-01";"JSNY-JS0002-01"},MATCH(D4605,{"BJ_zhongyu";"JS_WX_liteer";"JS_CZ_wodefeng"},0)),"")</f>
        <v>JSNY-JS0002-01</v>
      </c>
      <c r="C4605" s="11" t="str">
        <f>IFERROR(INDEX({"北京中裕世纪大酒店";"江苏利特尔绿色包装股份有限公司";"常州市金坛沃德丰电子科技有限公司"},MATCH(D4605,{"BJ_zhongyu";"JS_WX_liteer";"JS_CZ_wodefeng"},0)),"")</f>
        <v>常州市金坛沃德丰电子科技有限公司</v>
      </c>
      <c r="D4605" s="11" t="str">
        <f>[1]动作!$G4604</f>
        <v>JS_CZ_wodefeng</v>
      </c>
      <c r="E4605" s="11" t="str">
        <f>[1]动作!$D4604</f>
        <v>电表故障</v>
      </c>
      <c r="F4605" s="11" t="s">
        <v>45</v>
      </c>
      <c r="G4605" s="12">
        <f>[1]动作!$A4604+[1]动作!$B4604</f>
        <v>43211.357025462959</v>
      </c>
      <c r="H4605" s="12"/>
      <c r="I4605" s="11"/>
    </row>
    <row r="4606" spans="1:9" hidden="1" x14ac:dyDescent="0.3">
      <c r="A4606" s="24">
        <v>4604</v>
      </c>
      <c r="B4606" s="11" t="str">
        <f>IFERROR(INDEX({"JSNY-BJ0001-01";"JSNY-JS0022-01";"JSNY-JS0002-01"},MATCH(D4606,{"BJ_zhongyu";"JS_WX_liteer";"JS_CZ_wodefeng"},0)),"")</f>
        <v>JSNY-JS0002-01</v>
      </c>
      <c r="C4606" s="11" t="str">
        <f>IFERROR(INDEX({"北京中裕世纪大酒店";"江苏利特尔绿色包装股份有限公司";"常州市金坛沃德丰电子科技有限公司"},MATCH(D4606,{"BJ_zhongyu";"JS_WX_liteer";"JS_CZ_wodefeng"},0)),"")</f>
        <v>常州市金坛沃德丰电子科技有限公司</v>
      </c>
      <c r="D4606" s="11" t="str">
        <f>[1]动作!$G4605</f>
        <v>JS_CZ_wodefeng</v>
      </c>
      <c r="E4606" s="11" t="str">
        <f>[1]动作!$D4605</f>
        <v>电表故障</v>
      </c>
      <c r="F4606" s="11" t="s">
        <v>45</v>
      </c>
      <c r="G4606" s="12">
        <f>[1]动作!$A4605+[1]动作!$B4605</f>
        <v>43211.359398148146</v>
      </c>
      <c r="H4606" s="12"/>
      <c r="I4606" s="11"/>
    </row>
    <row r="4607" spans="1:9" hidden="1" x14ac:dyDescent="0.3">
      <c r="A4607" s="24">
        <v>4605</v>
      </c>
      <c r="B4607" s="11" t="str">
        <f>IFERROR(INDEX({"JSNY-BJ0001-01";"JSNY-JS0022-01";"JSNY-JS0002-01"},MATCH(D4607,{"BJ_zhongyu";"JS_WX_liteer";"JS_CZ_wodefeng"},0)),"")</f>
        <v>JSNY-JS0002-01</v>
      </c>
      <c r="C4607" s="11" t="str">
        <f>IFERROR(INDEX({"北京中裕世纪大酒店";"江苏利特尔绿色包装股份有限公司";"常州市金坛沃德丰电子科技有限公司"},MATCH(D4607,{"BJ_zhongyu";"JS_WX_liteer";"JS_CZ_wodefeng"},0)),"")</f>
        <v>常州市金坛沃德丰电子科技有限公司</v>
      </c>
      <c r="D4607" s="11" t="str">
        <f>[1]动作!$G4606</f>
        <v>JS_CZ_wodefeng</v>
      </c>
      <c r="E4607" s="11" t="str">
        <f>[1]动作!$D4606</f>
        <v>电表故障</v>
      </c>
      <c r="F4607" s="11" t="s">
        <v>45</v>
      </c>
      <c r="G4607" s="12">
        <f>[1]动作!$A4606+[1]动作!$B4606</f>
        <v>43211.359513888892</v>
      </c>
      <c r="H4607" s="12"/>
      <c r="I4607" s="11"/>
    </row>
    <row r="4608" spans="1:9" hidden="1" x14ac:dyDescent="0.3">
      <c r="A4608" s="24">
        <v>4606</v>
      </c>
      <c r="B4608" s="11" t="str">
        <f>IFERROR(INDEX({"JSNY-BJ0001-01";"JSNY-JS0022-01";"JSNY-JS0002-01"},MATCH(D4608,{"BJ_zhongyu";"JS_WX_liteer";"JS_CZ_wodefeng"},0)),"")</f>
        <v>JSNY-JS0002-01</v>
      </c>
      <c r="C4608" s="11" t="str">
        <f>IFERROR(INDEX({"北京中裕世纪大酒店";"江苏利特尔绿色包装股份有限公司";"常州市金坛沃德丰电子科技有限公司"},MATCH(D4608,{"BJ_zhongyu";"JS_WX_liteer";"JS_CZ_wodefeng"},0)),"")</f>
        <v>常州市金坛沃德丰电子科技有限公司</v>
      </c>
      <c r="D4608" s="11" t="str">
        <f>[1]动作!$G4607</f>
        <v>JS_CZ_wodefeng</v>
      </c>
      <c r="E4608" s="11" t="str">
        <f>[1]动作!$D4607</f>
        <v>电表故障</v>
      </c>
      <c r="F4608" s="11" t="s">
        <v>45</v>
      </c>
      <c r="G4608" s="12">
        <f>[1]动作!$A4607+[1]动作!$B4607</f>
        <v>43211.3596875</v>
      </c>
      <c r="H4608" s="12"/>
      <c r="I4608" s="11"/>
    </row>
    <row r="4609" spans="1:9" hidden="1" x14ac:dyDescent="0.3">
      <c r="A4609" s="24">
        <v>4607</v>
      </c>
      <c r="B4609" s="11" t="str">
        <f>IFERROR(INDEX({"JSNY-BJ0001-01";"JSNY-JS0022-01";"JSNY-JS0002-01"},MATCH(D4609,{"BJ_zhongyu";"JS_WX_liteer";"JS_CZ_wodefeng"},0)),"")</f>
        <v>JSNY-JS0002-01</v>
      </c>
      <c r="C4609" s="11" t="str">
        <f>IFERROR(INDEX({"北京中裕世纪大酒店";"江苏利特尔绿色包装股份有限公司";"常州市金坛沃德丰电子科技有限公司"},MATCH(D4609,{"BJ_zhongyu";"JS_WX_liteer";"JS_CZ_wodefeng"},0)),"")</f>
        <v>常州市金坛沃德丰电子科技有限公司</v>
      </c>
      <c r="D4609" s="11" t="str">
        <f>[1]动作!$G4608</f>
        <v>JS_CZ_wodefeng</v>
      </c>
      <c r="E4609" s="11" t="str">
        <f>[1]动作!$D4608</f>
        <v>电表故障</v>
      </c>
      <c r="F4609" s="11" t="s">
        <v>45</v>
      </c>
      <c r="G4609" s="12">
        <f>[1]动作!$A4608+[1]动作!$B4608</f>
        <v>43211.360960648148</v>
      </c>
      <c r="H4609" s="12"/>
      <c r="I4609" s="11"/>
    </row>
    <row r="4610" spans="1:9" hidden="1" x14ac:dyDescent="0.3">
      <c r="A4610" s="24">
        <v>4608</v>
      </c>
      <c r="B4610" s="11" t="str">
        <f>IFERROR(INDEX({"JSNY-BJ0001-01";"JSNY-JS0022-01";"JSNY-JS0002-01"},MATCH(D4610,{"BJ_zhongyu";"JS_WX_liteer";"JS_CZ_wodefeng"},0)),"")</f>
        <v>JSNY-JS0002-01</v>
      </c>
      <c r="C4610" s="11" t="str">
        <f>IFERROR(INDEX({"北京中裕世纪大酒店";"江苏利特尔绿色包装股份有限公司";"常州市金坛沃德丰电子科技有限公司"},MATCH(D4610,{"BJ_zhongyu";"JS_WX_liteer";"JS_CZ_wodefeng"},0)),"")</f>
        <v>常州市金坛沃德丰电子科技有限公司</v>
      </c>
      <c r="D4610" s="11" t="str">
        <f>[1]动作!$G4609</f>
        <v>JS_CZ_wodefeng</v>
      </c>
      <c r="E4610" s="11" t="str">
        <f>[1]动作!$D4609</f>
        <v>电表故障</v>
      </c>
      <c r="F4610" s="11" t="s">
        <v>45</v>
      </c>
      <c r="G4610" s="12">
        <f>[1]动作!$A4609+[1]动作!$B4609</f>
        <v>43211.363333333335</v>
      </c>
      <c r="H4610" s="12"/>
      <c r="I4610" s="11"/>
    </row>
    <row r="4611" spans="1:9" hidden="1" x14ac:dyDescent="0.3">
      <c r="A4611" s="24">
        <v>4609</v>
      </c>
      <c r="B4611" s="11" t="str">
        <f>IFERROR(INDEX({"JSNY-BJ0001-01";"JSNY-JS0022-01";"JSNY-JS0002-01"},MATCH(D4611,{"BJ_zhongyu";"JS_WX_liteer";"JS_CZ_wodefeng"},0)),"")</f>
        <v>JSNY-JS0002-01</v>
      </c>
      <c r="C4611" s="11" t="str">
        <f>IFERROR(INDEX({"北京中裕世纪大酒店";"江苏利特尔绿色包装股份有限公司";"常州市金坛沃德丰电子科技有限公司"},MATCH(D4611,{"BJ_zhongyu";"JS_WX_liteer";"JS_CZ_wodefeng"},0)),"")</f>
        <v>常州市金坛沃德丰电子科技有限公司</v>
      </c>
      <c r="D4611" s="11" t="str">
        <f>[1]动作!$G4610</f>
        <v>JS_CZ_wodefeng</v>
      </c>
      <c r="E4611" s="11" t="str">
        <f>[1]动作!$D4610</f>
        <v>电表故障</v>
      </c>
      <c r="F4611" s="11" t="s">
        <v>45</v>
      </c>
      <c r="G4611" s="12">
        <f>[1]动作!$A4610+[1]动作!$B4610</f>
        <v>43211.364664351851</v>
      </c>
      <c r="H4611" s="12"/>
      <c r="I4611" s="11"/>
    </row>
    <row r="4612" spans="1:9" hidden="1" x14ac:dyDescent="0.3">
      <c r="A4612" s="24">
        <v>4610</v>
      </c>
      <c r="B4612" s="11" t="str">
        <f>IFERROR(INDEX({"JSNY-BJ0001-01";"JSNY-JS0022-01";"JSNY-JS0002-01"},MATCH(D4612,{"BJ_zhongyu";"JS_WX_liteer";"JS_CZ_wodefeng"},0)),"")</f>
        <v>JSNY-JS0002-01</v>
      </c>
      <c r="C4612" s="11" t="str">
        <f>IFERROR(INDEX({"北京中裕世纪大酒店";"江苏利特尔绿色包装股份有限公司";"常州市金坛沃德丰电子科技有限公司"},MATCH(D4612,{"BJ_zhongyu";"JS_WX_liteer";"JS_CZ_wodefeng"},0)),"")</f>
        <v>常州市金坛沃德丰电子科技有限公司</v>
      </c>
      <c r="D4612" s="11" t="str">
        <f>[1]动作!$G4611</f>
        <v>JS_CZ_wodefeng</v>
      </c>
      <c r="E4612" s="11" t="str">
        <f>[1]动作!$D4611</f>
        <v>电表故障</v>
      </c>
      <c r="F4612" s="11" t="s">
        <v>45</v>
      </c>
      <c r="G4612" s="12">
        <f>[1]动作!$A4611+[1]动作!$B4611</f>
        <v>43211.364791666667</v>
      </c>
      <c r="H4612" s="12"/>
      <c r="I4612" s="11"/>
    </row>
    <row r="4613" spans="1:9" hidden="1" x14ac:dyDescent="0.3">
      <c r="A4613" s="24">
        <v>4611</v>
      </c>
      <c r="B4613" s="11" t="str">
        <f>IFERROR(INDEX({"JSNY-BJ0001-01";"JSNY-JS0022-01";"JSNY-JS0002-01"},MATCH(D4613,{"BJ_zhongyu";"JS_WX_liteer";"JS_CZ_wodefeng"},0)),"")</f>
        <v>JSNY-JS0002-01</v>
      </c>
      <c r="C4613" s="11" t="str">
        <f>IFERROR(INDEX({"北京中裕世纪大酒店";"江苏利特尔绿色包装股份有限公司";"常州市金坛沃德丰电子科技有限公司"},MATCH(D4613,{"BJ_zhongyu";"JS_WX_liteer";"JS_CZ_wodefeng"},0)),"")</f>
        <v>常州市金坛沃德丰电子科技有限公司</v>
      </c>
      <c r="D4613" s="11" t="str">
        <f>[1]动作!$G4612</f>
        <v>JS_CZ_wodefeng</v>
      </c>
      <c r="E4613" s="11" t="str">
        <f>[1]动作!$D4612</f>
        <v>电表故障</v>
      </c>
      <c r="F4613" s="11" t="s">
        <v>45</v>
      </c>
      <c r="G4613" s="12">
        <f>[1]动作!$A4612+[1]动作!$B4612</f>
        <v>43211.368773148148</v>
      </c>
      <c r="H4613" s="12"/>
      <c r="I4613" s="11"/>
    </row>
    <row r="4614" spans="1:9" hidden="1" x14ac:dyDescent="0.3">
      <c r="A4614" s="24">
        <v>4612</v>
      </c>
      <c r="B4614" s="11" t="str">
        <f>IFERROR(INDEX({"JSNY-BJ0001-01";"JSNY-JS0022-01";"JSNY-JS0002-01"},MATCH(D4614,{"BJ_zhongyu";"JS_WX_liteer";"JS_CZ_wodefeng"},0)),"")</f>
        <v>JSNY-JS0002-01</v>
      </c>
      <c r="C4614" s="11" t="str">
        <f>IFERROR(INDEX({"北京中裕世纪大酒店";"江苏利特尔绿色包装股份有限公司";"常州市金坛沃德丰电子科技有限公司"},MATCH(D4614,{"BJ_zhongyu";"JS_WX_liteer";"JS_CZ_wodefeng"},0)),"")</f>
        <v>常州市金坛沃德丰电子科技有限公司</v>
      </c>
      <c r="D4614" s="11" t="str">
        <f>[1]动作!$G4613</f>
        <v>JS_CZ_wodefeng</v>
      </c>
      <c r="E4614" s="11" t="str">
        <f>[1]动作!$D4613</f>
        <v>电表故障</v>
      </c>
      <c r="F4614" s="11" t="s">
        <v>45</v>
      </c>
      <c r="G4614" s="12">
        <f>[1]动作!$A4613+[1]动作!$B4613</f>
        <v>43211.369872685187</v>
      </c>
      <c r="H4614" s="12"/>
      <c r="I4614" s="11"/>
    </row>
    <row r="4615" spans="1:9" hidden="1" x14ac:dyDescent="0.3">
      <c r="A4615" s="24">
        <v>4613</v>
      </c>
      <c r="B4615" s="11" t="str">
        <f>IFERROR(INDEX({"JSNY-BJ0001-01";"JSNY-JS0022-01";"JSNY-JS0002-01"},MATCH(D4615,{"BJ_zhongyu";"JS_WX_liteer";"JS_CZ_wodefeng"},0)),"")</f>
        <v>JSNY-JS0002-01</v>
      </c>
      <c r="C4615" s="11" t="str">
        <f>IFERROR(INDEX({"北京中裕世纪大酒店";"江苏利特尔绿色包装股份有限公司";"常州市金坛沃德丰电子科技有限公司"},MATCH(D4615,{"BJ_zhongyu";"JS_WX_liteer";"JS_CZ_wodefeng"},0)),"")</f>
        <v>常州市金坛沃德丰电子科技有限公司</v>
      </c>
      <c r="D4615" s="11" t="str">
        <f>[1]动作!$G4614</f>
        <v>JS_CZ_wodefeng</v>
      </c>
      <c r="E4615" s="11" t="str">
        <f>[1]动作!$D4614</f>
        <v>电表故障</v>
      </c>
      <c r="F4615" s="11" t="s">
        <v>45</v>
      </c>
      <c r="G4615" s="12">
        <f>[1]动作!$A4614+[1]动作!$B4614</f>
        <v>43211.370046296295</v>
      </c>
      <c r="H4615" s="12"/>
      <c r="I4615" s="11"/>
    </row>
    <row r="4616" spans="1:9" hidden="1" x14ac:dyDescent="0.3">
      <c r="A4616" s="24">
        <v>4614</v>
      </c>
      <c r="B4616" s="11" t="str">
        <f>IFERROR(INDEX({"JSNY-BJ0001-01";"JSNY-JS0022-01";"JSNY-JS0002-01"},MATCH(D4616,{"BJ_zhongyu";"JS_WX_liteer";"JS_CZ_wodefeng"},0)),"")</f>
        <v>JSNY-JS0002-01</v>
      </c>
      <c r="C4616" s="11" t="str">
        <f>IFERROR(INDEX({"北京中裕世纪大酒店";"江苏利特尔绿色包装股份有限公司";"常州市金坛沃德丰电子科技有限公司"},MATCH(D4616,{"BJ_zhongyu";"JS_WX_liteer";"JS_CZ_wodefeng"},0)),"")</f>
        <v>常州市金坛沃德丰电子科技有限公司</v>
      </c>
      <c r="D4616" s="11" t="str">
        <f>[1]动作!$G4615</f>
        <v>JS_CZ_wodefeng</v>
      </c>
      <c r="E4616" s="11" t="str">
        <f>[1]动作!$D4615</f>
        <v>电表故障</v>
      </c>
      <c r="F4616" s="11" t="s">
        <v>45</v>
      </c>
      <c r="G4616" s="12">
        <f>[1]动作!$A4615+[1]动作!$B4615</f>
        <v>43211.370173611111</v>
      </c>
      <c r="H4616" s="12"/>
      <c r="I4616" s="11"/>
    </row>
    <row r="4617" spans="1:9" hidden="1" x14ac:dyDescent="0.3">
      <c r="A4617" s="24">
        <v>4615</v>
      </c>
      <c r="B4617" s="11" t="str">
        <f>IFERROR(INDEX({"JSNY-BJ0001-01";"JSNY-JS0022-01";"JSNY-JS0002-01"},MATCH(D4617,{"BJ_zhongyu";"JS_WX_liteer";"JS_CZ_wodefeng"},0)),"")</f>
        <v>JSNY-JS0002-01</v>
      </c>
      <c r="C4617" s="11" t="str">
        <f>IFERROR(INDEX({"北京中裕世纪大酒店";"江苏利特尔绿色包装股份有限公司";"常州市金坛沃德丰电子科技有限公司"},MATCH(D4617,{"BJ_zhongyu";"JS_WX_liteer";"JS_CZ_wodefeng"},0)),"")</f>
        <v>常州市金坛沃德丰电子科技有限公司</v>
      </c>
      <c r="D4617" s="11" t="str">
        <f>[1]动作!$G4616</f>
        <v>JS_CZ_wodefeng</v>
      </c>
      <c r="E4617" s="11" t="str">
        <f>[1]动作!$D4616</f>
        <v>电表故障</v>
      </c>
      <c r="F4617" s="11" t="s">
        <v>45</v>
      </c>
      <c r="G4617" s="12">
        <f>[1]动作!$A4616+[1]动作!$B4616</f>
        <v>43211.370289351849</v>
      </c>
      <c r="H4617" s="12"/>
      <c r="I4617" s="11"/>
    </row>
    <row r="4618" spans="1:9" hidden="1" x14ac:dyDescent="0.3">
      <c r="A4618" s="24">
        <v>4616</v>
      </c>
      <c r="B4618" s="11" t="str">
        <f>IFERROR(INDEX({"JSNY-BJ0001-01";"JSNY-JS0022-01";"JSNY-JS0002-01"},MATCH(D4618,{"BJ_zhongyu";"JS_WX_liteer";"JS_CZ_wodefeng"},0)),"")</f>
        <v>JSNY-JS0002-01</v>
      </c>
      <c r="C4618" s="11" t="str">
        <f>IFERROR(INDEX({"北京中裕世纪大酒店";"江苏利特尔绿色包装股份有限公司";"常州市金坛沃德丰电子科技有限公司"},MATCH(D4618,{"BJ_zhongyu";"JS_WX_liteer";"JS_CZ_wodefeng"},0)),"")</f>
        <v>常州市金坛沃德丰电子科技有限公司</v>
      </c>
      <c r="D4618" s="11" t="str">
        <f>[1]动作!$G4617</f>
        <v>JS_CZ_wodefeng</v>
      </c>
      <c r="E4618" s="11" t="str">
        <f>[1]动作!$D4617</f>
        <v>电表故障</v>
      </c>
      <c r="F4618" s="11" t="s">
        <v>45</v>
      </c>
      <c r="G4618" s="12">
        <f>[1]动作!$A4617+[1]动作!$B4617</f>
        <v>43211.375034722223</v>
      </c>
      <c r="H4618" s="12"/>
      <c r="I4618" s="11"/>
    </row>
    <row r="4619" spans="1:9" hidden="1" x14ac:dyDescent="0.3">
      <c r="A4619" s="24">
        <v>4617</v>
      </c>
      <c r="B4619" s="11" t="str">
        <f>IFERROR(INDEX({"JSNY-BJ0001-01";"JSNY-JS0022-01";"JSNY-JS0002-01"},MATCH(D4619,{"BJ_zhongyu";"JS_WX_liteer";"JS_CZ_wodefeng"},0)),"")</f>
        <v>JSNY-JS0002-01</v>
      </c>
      <c r="C4619" s="11" t="str">
        <f>IFERROR(INDEX({"北京中裕世纪大酒店";"江苏利特尔绿色包装股份有限公司";"常州市金坛沃德丰电子科技有限公司"},MATCH(D4619,{"BJ_zhongyu";"JS_WX_liteer";"JS_CZ_wodefeng"},0)),"")</f>
        <v>常州市金坛沃德丰电子科技有限公司</v>
      </c>
      <c r="D4619" s="11" t="str">
        <f>[1]动作!$G4618</f>
        <v>JS_CZ_wodefeng</v>
      </c>
      <c r="E4619" s="11" t="str">
        <f>[1]动作!$D4618</f>
        <v>电表故障</v>
      </c>
      <c r="F4619" s="11" t="s">
        <v>45</v>
      </c>
      <c r="G4619" s="12">
        <f>[1]动作!$A4618+[1]动作!$B4618</f>
        <v>43211.380300925928</v>
      </c>
      <c r="H4619" s="12"/>
      <c r="I4619" s="11"/>
    </row>
    <row r="4620" spans="1:9" hidden="1" x14ac:dyDescent="0.3">
      <c r="A4620" s="24">
        <v>4618</v>
      </c>
      <c r="B4620" s="11" t="str">
        <f>IFERROR(INDEX({"JSNY-BJ0001-01";"JSNY-JS0022-01";"JSNY-JS0002-01"},MATCH(D4620,{"BJ_zhongyu";"JS_WX_liteer";"JS_CZ_wodefeng"},0)),"")</f>
        <v>JSNY-JS0002-01</v>
      </c>
      <c r="C4620" s="11" t="str">
        <f>IFERROR(INDEX({"北京中裕世纪大酒店";"江苏利特尔绿色包装股份有限公司";"常州市金坛沃德丰电子科技有限公司"},MATCH(D4620,{"BJ_zhongyu";"JS_WX_liteer";"JS_CZ_wodefeng"},0)),"")</f>
        <v>常州市金坛沃德丰电子科技有限公司</v>
      </c>
      <c r="D4620" s="11" t="str">
        <f>[1]动作!$G4619</f>
        <v>JS_CZ_wodefeng</v>
      </c>
      <c r="E4620" s="11" t="str">
        <f>[1]动作!$D4619</f>
        <v>电表故障</v>
      </c>
      <c r="F4620" s="11" t="s">
        <v>45</v>
      </c>
      <c r="G4620" s="12">
        <f>[1]动作!$A4619+[1]动作!$B4619</f>
        <v>43211.384120370371</v>
      </c>
      <c r="H4620" s="12"/>
      <c r="I4620" s="11"/>
    </row>
    <row r="4621" spans="1:9" hidden="1" x14ac:dyDescent="0.3">
      <c r="A4621" s="24">
        <v>4619</v>
      </c>
      <c r="B4621" s="11" t="str">
        <f>IFERROR(INDEX({"JSNY-BJ0001-01";"JSNY-JS0022-01";"JSNY-JS0002-01"},MATCH(D4621,{"BJ_zhongyu";"JS_WX_liteer";"JS_CZ_wodefeng"},0)),"")</f>
        <v>JSNY-JS0002-01</v>
      </c>
      <c r="C4621" s="11" t="str">
        <f>IFERROR(INDEX({"北京中裕世纪大酒店";"江苏利特尔绿色包装股份有限公司";"常州市金坛沃德丰电子科技有限公司"},MATCH(D4621,{"BJ_zhongyu";"JS_WX_liteer";"JS_CZ_wodefeng"},0)),"")</f>
        <v>常州市金坛沃德丰电子科技有限公司</v>
      </c>
      <c r="D4621" s="11" t="str">
        <f>[1]动作!$G4620</f>
        <v>JS_CZ_wodefeng</v>
      </c>
      <c r="E4621" s="11" t="str">
        <f>[1]动作!$D4620</f>
        <v>电表故障</v>
      </c>
      <c r="F4621" s="11" t="s">
        <v>45</v>
      </c>
      <c r="G4621" s="12">
        <f>[1]动作!$A4620+[1]动作!$B4620</f>
        <v>43211.385289351849</v>
      </c>
      <c r="H4621" s="12"/>
      <c r="I4621" s="11"/>
    </row>
    <row r="4622" spans="1:9" hidden="1" x14ac:dyDescent="0.3">
      <c r="A4622" s="24">
        <v>4620</v>
      </c>
      <c r="B4622" s="11" t="str">
        <f>IFERROR(INDEX({"JSNY-BJ0001-01";"JSNY-JS0022-01";"JSNY-JS0002-01"},MATCH(D4622,{"BJ_zhongyu";"JS_WX_liteer";"JS_CZ_wodefeng"},0)),"")</f>
        <v>JSNY-JS0002-01</v>
      </c>
      <c r="C4622" s="11" t="str">
        <f>IFERROR(INDEX({"北京中裕世纪大酒店";"江苏利特尔绿色包装股份有限公司";"常州市金坛沃德丰电子科技有限公司"},MATCH(D4622,{"BJ_zhongyu";"JS_WX_liteer";"JS_CZ_wodefeng"},0)),"")</f>
        <v>常州市金坛沃德丰电子科技有限公司</v>
      </c>
      <c r="D4622" s="11" t="str">
        <f>[1]动作!$G4621</f>
        <v>JS_CZ_wodefeng</v>
      </c>
      <c r="E4622" s="11" t="str">
        <f>[1]动作!$D4621</f>
        <v>电表故障</v>
      </c>
      <c r="F4622" s="11" t="s">
        <v>45</v>
      </c>
      <c r="G4622" s="12">
        <f>[1]动作!$A4621+[1]动作!$B4621</f>
        <v>43211.385462962964</v>
      </c>
      <c r="H4622" s="12"/>
      <c r="I4622" s="11"/>
    </row>
    <row r="4623" spans="1:9" hidden="1" x14ac:dyDescent="0.3">
      <c r="A4623" s="24">
        <v>4621</v>
      </c>
      <c r="B4623" s="11" t="str">
        <f>IFERROR(INDEX({"JSNY-BJ0001-01";"JSNY-JS0022-01";"JSNY-JS0002-01"},MATCH(D4623,{"BJ_zhongyu";"JS_WX_liteer";"JS_CZ_wodefeng"},0)),"")</f>
        <v>JSNY-JS0002-01</v>
      </c>
      <c r="C4623" s="11" t="str">
        <f>IFERROR(INDEX({"北京中裕世纪大酒店";"江苏利特尔绿色包装股份有限公司";"常州市金坛沃德丰电子科技有限公司"},MATCH(D4623,{"BJ_zhongyu";"JS_WX_liteer";"JS_CZ_wodefeng"},0)),"")</f>
        <v>常州市金坛沃德丰电子科技有限公司</v>
      </c>
      <c r="D4623" s="11" t="str">
        <f>[1]动作!$G4622</f>
        <v>JS_CZ_wodefeng</v>
      </c>
      <c r="E4623" s="11" t="str">
        <f>[1]动作!$D4622</f>
        <v>电表故障</v>
      </c>
      <c r="F4623" s="11" t="s">
        <v>45</v>
      </c>
      <c r="G4623" s="12">
        <f>[1]动作!$A4622+[1]动作!$B4622</f>
        <v>43211.386736111112</v>
      </c>
      <c r="H4623" s="12"/>
      <c r="I4623" s="11"/>
    </row>
    <row r="4624" spans="1:9" hidden="1" x14ac:dyDescent="0.3">
      <c r="A4624" s="24">
        <v>4622</v>
      </c>
      <c r="B4624" s="11" t="str">
        <f>IFERROR(INDEX({"JSNY-BJ0001-01";"JSNY-JS0022-01";"JSNY-JS0002-01"},MATCH(D4624,{"BJ_zhongyu";"JS_WX_liteer";"JS_CZ_wodefeng"},0)),"")</f>
        <v>JSNY-JS0002-01</v>
      </c>
      <c r="C4624" s="11" t="str">
        <f>IFERROR(INDEX({"北京中裕世纪大酒店";"江苏利特尔绿色包装股份有限公司";"常州市金坛沃德丰电子科技有限公司"},MATCH(D4624,{"BJ_zhongyu";"JS_WX_liteer";"JS_CZ_wodefeng"},0)),"")</f>
        <v>常州市金坛沃德丰电子科技有限公司</v>
      </c>
      <c r="D4624" s="11" t="str">
        <f>[1]动作!$G4623</f>
        <v>JS_CZ_wodefeng</v>
      </c>
      <c r="E4624" s="11" t="str">
        <f>[1]动作!$D4623</f>
        <v>电表故障</v>
      </c>
      <c r="F4624" s="11" t="s">
        <v>45</v>
      </c>
      <c r="G4624" s="12">
        <f>[1]动作!$A4623+[1]动作!$B4623</f>
        <v>43211.39130787037</v>
      </c>
      <c r="H4624" s="12"/>
      <c r="I4624" s="11"/>
    </row>
    <row r="4625" spans="1:9" hidden="1" x14ac:dyDescent="0.3">
      <c r="A4625" s="24">
        <v>4623</v>
      </c>
      <c r="B4625" s="11" t="str">
        <f>IFERROR(INDEX({"JSNY-BJ0001-01";"JSNY-JS0022-01";"JSNY-JS0002-01"},MATCH(D4625,{"BJ_zhongyu";"JS_WX_liteer";"JS_CZ_wodefeng"},0)),"")</f>
        <v>JSNY-JS0002-01</v>
      </c>
      <c r="C4625" s="11" t="str">
        <f>IFERROR(INDEX({"北京中裕世纪大酒店";"江苏利特尔绿色包装股份有限公司";"常州市金坛沃德丰电子科技有限公司"},MATCH(D4625,{"BJ_zhongyu";"JS_WX_liteer";"JS_CZ_wodefeng"},0)),"")</f>
        <v>常州市金坛沃德丰电子科技有限公司</v>
      </c>
      <c r="D4625" s="11" t="str">
        <f>[1]动作!$G4624</f>
        <v>JS_CZ_wodefeng</v>
      </c>
      <c r="E4625" s="11" t="str">
        <f>[1]动作!$D4624</f>
        <v>电表故障</v>
      </c>
      <c r="F4625" s="11" t="s">
        <v>45</v>
      </c>
      <c r="G4625" s="12">
        <f>[1]动作!$A4624+[1]动作!$B4624</f>
        <v>43211.392870370371</v>
      </c>
      <c r="H4625" s="12"/>
      <c r="I4625" s="11"/>
    </row>
    <row r="4626" spans="1:9" hidden="1" x14ac:dyDescent="0.3">
      <c r="A4626" s="24">
        <v>4624</v>
      </c>
      <c r="B4626" s="11" t="str">
        <f>IFERROR(INDEX({"JSNY-BJ0001-01";"JSNY-JS0022-01";"JSNY-JS0002-01"},MATCH(D4626,{"BJ_zhongyu";"JS_WX_liteer";"JS_CZ_wodefeng"},0)),"")</f>
        <v>JSNY-JS0002-01</v>
      </c>
      <c r="C4626" s="11" t="str">
        <f>IFERROR(INDEX({"北京中裕世纪大酒店";"江苏利特尔绿色包装股份有限公司";"常州市金坛沃德丰电子科技有限公司"},MATCH(D4626,{"BJ_zhongyu";"JS_WX_liteer";"JS_CZ_wodefeng"},0)),"")</f>
        <v>常州市金坛沃德丰电子科技有限公司</v>
      </c>
      <c r="D4626" s="11" t="str">
        <f>[1]动作!$G4625</f>
        <v>JS_CZ_wodefeng</v>
      </c>
      <c r="E4626" s="11" t="str">
        <f>[1]动作!$D4625</f>
        <v>电表故障</v>
      </c>
      <c r="F4626" s="11" t="s">
        <v>45</v>
      </c>
      <c r="G4626" s="12">
        <f>[1]动作!$A4625+[1]动作!$B4625</f>
        <v>43211.393969907411</v>
      </c>
      <c r="H4626" s="12"/>
      <c r="I4626" s="11"/>
    </row>
    <row r="4627" spans="1:9" hidden="1" x14ac:dyDescent="0.3">
      <c r="A4627" s="24">
        <v>4625</v>
      </c>
      <c r="B4627" s="11" t="str">
        <f>IFERROR(INDEX({"JSNY-BJ0001-01";"JSNY-JS0022-01";"JSNY-JS0002-01"},MATCH(D4627,{"BJ_zhongyu";"JS_WX_liteer";"JS_CZ_wodefeng"},0)),"")</f>
        <v>JSNY-JS0002-01</v>
      </c>
      <c r="C4627" s="11" t="str">
        <f>IFERROR(INDEX({"北京中裕世纪大酒店";"江苏利特尔绿色包装股份有限公司";"常州市金坛沃德丰电子科技有限公司"},MATCH(D4627,{"BJ_zhongyu";"JS_WX_liteer";"JS_CZ_wodefeng"},0)),"")</f>
        <v>常州市金坛沃德丰电子科技有限公司</v>
      </c>
      <c r="D4627" s="11" t="str">
        <f>[1]动作!$G4626</f>
        <v>JS_CZ_wodefeng</v>
      </c>
      <c r="E4627" s="11" t="str">
        <f>[1]动作!$D4626</f>
        <v>电表故障</v>
      </c>
      <c r="F4627" s="11" t="s">
        <v>45</v>
      </c>
      <c r="G4627" s="12">
        <f>[1]动作!$A4626+[1]动作!$B4626</f>
        <v>43211.394212962965</v>
      </c>
      <c r="H4627" s="12"/>
      <c r="I4627" s="11"/>
    </row>
    <row r="4628" spans="1:9" hidden="1" x14ac:dyDescent="0.3">
      <c r="A4628" s="24">
        <v>4626</v>
      </c>
      <c r="B4628" s="11" t="str">
        <f>IFERROR(INDEX({"JSNY-BJ0001-01";"JSNY-JS0022-01";"JSNY-JS0002-01"},MATCH(D4628,{"BJ_zhongyu";"JS_WX_liteer";"JS_CZ_wodefeng"},0)),"")</f>
        <v>JSNY-JS0002-01</v>
      </c>
      <c r="C4628" s="11" t="str">
        <f>IFERROR(INDEX({"北京中裕世纪大酒店";"江苏利特尔绿色包装股份有限公司";"常州市金坛沃德丰电子科技有限公司"},MATCH(D4628,{"BJ_zhongyu";"JS_WX_liteer";"JS_CZ_wodefeng"},0)),"")</f>
        <v>常州市金坛沃德丰电子科技有限公司</v>
      </c>
      <c r="D4628" s="11" t="str">
        <f>[1]动作!$G4627</f>
        <v>JS_CZ_wodefeng</v>
      </c>
      <c r="E4628" s="11" t="str">
        <f>[1]动作!$D4627</f>
        <v>电表故障</v>
      </c>
      <c r="F4628" s="11" t="s">
        <v>45</v>
      </c>
      <c r="G4628" s="12">
        <f>[1]动作!$A4627+[1]动作!$B4627</f>
        <v>43211.394317129627</v>
      </c>
      <c r="H4628" s="12"/>
      <c r="I4628" s="11"/>
    </row>
    <row r="4629" spans="1:9" hidden="1" x14ac:dyDescent="0.3">
      <c r="A4629" s="24">
        <v>4627</v>
      </c>
      <c r="B4629" s="11" t="str">
        <f>IFERROR(INDEX({"JSNY-BJ0001-01";"JSNY-JS0022-01";"JSNY-JS0002-01"},MATCH(D4629,{"BJ_zhongyu";"JS_WX_liteer";"JS_CZ_wodefeng"},0)),"")</f>
        <v>JSNY-JS0002-01</v>
      </c>
      <c r="C4629" s="11" t="str">
        <f>IFERROR(INDEX({"北京中裕世纪大酒店";"江苏利特尔绿色包装股份有限公司";"常州市金坛沃德丰电子科技有限公司"},MATCH(D4629,{"BJ_zhongyu";"JS_WX_liteer";"JS_CZ_wodefeng"},0)),"")</f>
        <v>常州市金坛沃德丰电子科技有限公司</v>
      </c>
      <c r="D4629" s="11" t="str">
        <f>[1]动作!$G4628</f>
        <v>JS_CZ_wodefeng</v>
      </c>
      <c r="E4629" s="11" t="str">
        <f>[1]动作!$D4628</f>
        <v>电表故障</v>
      </c>
      <c r="F4629" s="11" t="s">
        <v>45</v>
      </c>
      <c r="G4629" s="12">
        <f>[1]动作!$A4628+[1]动作!$B4628</f>
        <v>43211.395243055558</v>
      </c>
      <c r="H4629" s="12"/>
      <c r="I4629" s="11"/>
    </row>
    <row r="4630" spans="1:9" hidden="1" x14ac:dyDescent="0.3">
      <c r="A4630" s="24">
        <v>4628</v>
      </c>
      <c r="B4630" s="11" t="str">
        <f>IFERROR(INDEX({"JSNY-BJ0001-01";"JSNY-JS0022-01";"JSNY-JS0002-01"},MATCH(D4630,{"BJ_zhongyu";"JS_WX_liteer";"JS_CZ_wodefeng"},0)),"")</f>
        <v>JSNY-JS0002-01</v>
      </c>
      <c r="C4630" s="11" t="str">
        <f>IFERROR(INDEX({"北京中裕世纪大酒店";"江苏利特尔绿色包装股份有限公司";"常州市金坛沃德丰电子科技有限公司"},MATCH(D4630,{"BJ_zhongyu";"JS_WX_liteer";"JS_CZ_wodefeng"},0)),"")</f>
        <v>常州市金坛沃德丰电子科技有限公司</v>
      </c>
      <c r="D4630" s="11" t="str">
        <f>[1]动作!$G4629</f>
        <v>JS_CZ_wodefeng</v>
      </c>
      <c r="E4630" s="11" t="str">
        <f>[1]动作!$D4629</f>
        <v>电表故障</v>
      </c>
      <c r="F4630" s="11" t="s">
        <v>45</v>
      </c>
      <c r="G4630" s="12">
        <f>[1]动作!$A4629+[1]动作!$B4629</f>
        <v>43211.396817129629</v>
      </c>
      <c r="H4630" s="12"/>
      <c r="I4630" s="11"/>
    </row>
    <row r="4631" spans="1:9" hidden="1" x14ac:dyDescent="0.3">
      <c r="A4631" s="24">
        <v>4629</v>
      </c>
      <c r="B4631" s="11" t="str">
        <f>IFERROR(INDEX({"JSNY-BJ0001-01";"JSNY-JS0022-01";"JSNY-JS0002-01"},MATCH(D4631,{"BJ_zhongyu";"JS_WX_liteer";"JS_CZ_wodefeng"},0)),"")</f>
        <v>JSNY-JS0002-01</v>
      </c>
      <c r="C4631" s="11" t="str">
        <f>IFERROR(INDEX({"北京中裕世纪大酒店";"江苏利特尔绿色包装股份有限公司";"常州市金坛沃德丰电子科技有限公司"},MATCH(D4631,{"BJ_zhongyu";"JS_WX_liteer";"JS_CZ_wodefeng"},0)),"")</f>
        <v>常州市金坛沃德丰电子科技有限公司</v>
      </c>
      <c r="D4631" s="11" t="str">
        <f>[1]动作!$G4630</f>
        <v>JS_CZ_wodefeng</v>
      </c>
      <c r="E4631" s="11" t="str">
        <f>[1]动作!$D4630</f>
        <v>电表故障</v>
      </c>
      <c r="F4631" s="11" t="s">
        <v>45</v>
      </c>
      <c r="G4631" s="12">
        <f>[1]动作!$A4630+[1]动作!$B4630</f>
        <v>43211.398726851854</v>
      </c>
      <c r="H4631" s="12"/>
      <c r="I4631" s="11"/>
    </row>
    <row r="4632" spans="1:9" hidden="1" x14ac:dyDescent="0.3">
      <c r="A4632" s="24">
        <v>4630</v>
      </c>
      <c r="B4632" s="11" t="str">
        <f>IFERROR(INDEX({"JSNY-BJ0001-01";"JSNY-JS0022-01";"JSNY-JS0002-01"},MATCH(D4632,{"BJ_zhongyu";"JS_WX_liteer";"JS_CZ_wodefeng"},0)),"")</f>
        <v>JSNY-JS0002-01</v>
      </c>
      <c r="C4632" s="11" t="str">
        <f>IFERROR(INDEX({"北京中裕世纪大酒店";"江苏利特尔绿色包装股份有限公司";"常州市金坛沃德丰电子科技有限公司"},MATCH(D4632,{"BJ_zhongyu";"JS_WX_liteer";"JS_CZ_wodefeng"},0)),"")</f>
        <v>常州市金坛沃德丰电子科技有限公司</v>
      </c>
      <c r="D4632" s="11" t="str">
        <f>[1]动作!$G4631</f>
        <v>JS_CZ_wodefeng</v>
      </c>
      <c r="E4632" s="11" t="str">
        <f>[1]动作!$D4631</f>
        <v>电表故障</v>
      </c>
      <c r="F4632" s="11" t="s">
        <v>45</v>
      </c>
      <c r="G4632" s="12">
        <f>[1]动作!$A4631+[1]动作!$B4631</f>
        <v>43211.398842592593</v>
      </c>
      <c r="H4632" s="12"/>
      <c r="I4632" s="11"/>
    </row>
    <row r="4633" spans="1:9" hidden="1" x14ac:dyDescent="0.3">
      <c r="A4633" s="24">
        <v>4631</v>
      </c>
      <c r="B4633" s="11" t="str">
        <f>IFERROR(INDEX({"JSNY-BJ0001-01";"JSNY-JS0022-01";"JSNY-JS0002-01"},MATCH(D4633,{"BJ_zhongyu";"JS_WX_liteer";"JS_CZ_wodefeng"},0)),"")</f>
        <v>JSNY-JS0002-01</v>
      </c>
      <c r="C4633" s="11" t="str">
        <f>IFERROR(INDEX({"北京中裕世纪大酒店";"江苏利特尔绿色包装股份有限公司";"常州市金坛沃德丰电子科技有限公司"},MATCH(D4633,{"BJ_zhongyu";"JS_WX_liteer";"JS_CZ_wodefeng"},0)),"")</f>
        <v>常州市金坛沃德丰电子科技有限公司</v>
      </c>
      <c r="D4633" s="11" t="str">
        <f>[1]动作!$G4632</f>
        <v>JS_CZ_wodefeng</v>
      </c>
      <c r="E4633" s="11" t="str">
        <f>[1]动作!$D4632</f>
        <v>电表故障</v>
      </c>
      <c r="F4633" s="11" t="s">
        <v>45</v>
      </c>
      <c r="G4633" s="12">
        <f>[1]动作!$A4632+[1]动作!$B4632</f>
        <v>43211.398958333331</v>
      </c>
      <c r="H4633" s="12"/>
      <c r="I4633" s="11"/>
    </row>
    <row r="4634" spans="1:9" hidden="1" x14ac:dyDescent="0.3">
      <c r="A4634" s="24">
        <v>4632</v>
      </c>
      <c r="B4634" s="11" t="str">
        <f>IFERROR(INDEX({"JSNY-BJ0001-01";"JSNY-JS0022-01";"JSNY-JS0002-01"},MATCH(D4634,{"BJ_zhongyu";"JS_WX_liteer";"JS_CZ_wodefeng"},0)),"")</f>
        <v>JSNY-JS0002-01</v>
      </c>
      <c r="C4634" s="11" t="str">
        <f>IFERROR(INDEX({"北京中裕世纪大酒店";"江苏利特尔绿色包装股份有限公司";"常州市金坛沃德丰电子科技有限公司"},MATCH(D4634,{"BJ_zhongyu";"JS_WX_liteer";"JS_CZ_wodefeng"},0)),"")</f>
        <v>常州市金坛沃德丰电子科技有限公司</v>
      </c>
      <c r="D4634" s="11" t="str">
        <f>[1]动作!$G4633</f>
        <v>JS_CZ_wodefeng</v>
      </c>
      <c r="E4634" s="11" t="str">
        <f>[1]动作!$D4633</f>
        <v>电表故障</v>
      </c>
      <c r="F4634" s="11" t="s">
        <v>45</v>
      </c>
      <c r="G4634" s="12">
        <f>[1]动作!$A4633+[1]动作!$B4633</f>
        <v>43211.40011574074</v>
      </c>
      <c r="H4634" s="12"/>
      <c r="I4634" s="11"/>
    </row>
    <row r="4635" spans="1:9" hidden="1" x14ac:dyDescent="0.3">
      <c r="A4635" s="24">
        <v>4633</v>
      </c>
      <c r="B4635" s="11" t="str">
        <f>IFERROR(INDEX({"JSNY-BJ0001-01";"JSNY-JS0022-01";"JSNY-JS0002-01"},MATCH(D4635,{"BJ_zhongyu";"JS_WX_liteer";"JS_CZ_wodefeng"},0)),"")</f>
        <v>JSNY-JS0002-01</v>
      </c>
      <c r="C4635" s="11" t="str">
        <f>IFERROR(INDEX({"北京中裕世纪大酒店";"江苏利特尔绿色包装股份有限公司";"常州市金坛沃德丰电子科技有限公司"},MATCH(D4635,{"BJ_zhongyu";"JS_WX_liteer";"JS_CZ_wodefeng"},0)),"")</f>
        <v>常州市金坛沃德丰电子科技有限公司</v>
      </c>
      <c r="D4635" s="11" t="str">
        <f>[1]动作!$G4634</f>
        <v>JS_CZ_wodefeng</v>
      </c>
      <c r="E4635" s="11" t="str">
        <f>[1]动作!$D4634</f>
        <v>电表故障</v>
      </c>
      <c r="F4635" s="11" t="s">
        <v>45</v>
      </c>
      <c r="G4635" s="12">
        <f>[1]动作!$A4634+[1]动作!$B4634</f>
        <v>43211.400347222225</v>
      </c>
      <c r="H4635" s="12"/>
      <c r="I4635" s="11"/>
    </row>
    <row r="4636" spans="1:9" hidden="1" x14ac:dyDescent="0.3">
      <c r="A4636" s="24">
        <v>4634</v>
      </c>
      <c r="B4636" s="11" t="str">
        <f>IFERROR(INDEX({"JSNY-BJ0001-01";"JSNY-JS0022-01";"JSNY-JS0002-01"},MATCH(D4636,{"BJ_zhongyu";"JS_WX_liteer";"JS_CZ_wodefeng"},0)),"")</f>
        <v>JSNY-JS0002-01</v>
      </c>
      <c r="C4636" s="11" t="str">
        <f>IFERROR(INDEX({"北京中裕世纪大酒店";"江苏利特尔绿色包装股份有限公司";"常州市金坛沃德丰电子科技有限公司"},MATCH(D4636,{"BJ_zhongyu";"JS_WX_liteer";"JS_CZ_wodefeng"},0)),"")</f>
        <v>常州市金坛沃德丰电子科技有限公司</v>
      </c>
      <c r="D4636" s="11" t="str">
        <f>[1]动作!$G4635</f>
        <v>JS_CZ_wodefeng</v>
      </c>
      <c r="E4636" s="11" t="str">
        <f>[1]动作!$D4635</f>
        <v>电表故障</v>
      </c>
      <c r="F4636" s="11" t="s">
        <v>45</v>
      </c>
      <c r="G4636" s="12">
        <f>[1]动作!$A4635+[1]动作!$B4635</f>
        <v>43211.401388888888</v>
      </c>
      <c r="H4636" s="12"/>
      <c r="I4636" s="11"/>
    </row>
    <row r="4637" spans="1:9" hidden="1" x14ac:dyDescent="0.3">
      <c r="A4637" s="24">
        <v>4635</v>
      </c>
      <c r="B4637" s="11" t="str">
        <f>IFERROR(INDEX({"JSNY-BJ0001-01";"JSNY-JS0022-01";"JSNY-JS0002-01"},MATCH(D4637,{"BJ_zhongyu";"JS_WX_liteer";"JS_CZ_wodefeng"},0)),"")</f>
        <v>JSNY-JS0002-01</v>
      </c>
      <c r="C4637" s="11" t="str">
        <f>IFERROR(INDEX({"北京中裕世纪大酒店";"江苏利特尔绿色包装股份有限公司";"常州市金坛沃德丰电子科技有限公司"},MATCH(D4637,{"BJ_zhongyu";"JS_WX_liteer";"JS_CZ_wodefeng"},0)),"")</f>
        <v>常州市金坛沃德丰电子科技有限公司</v>
      </c>
      <c r="D4637" s="11" t="str">
        <f>[1]动作!$G4636</f>
        <v>JS_CZ_wodefeng</v>
      </c>
      <c r="E4637" s="11" t="str">
        <f>[1]动作!$D4636</f>
        <v>电表故障</v>
      </c>
      <c r="F4637" s="11" t="s">
        <v>45</v>
      </c>
      <c r="G4637" s="12">
        <f>[1]动作!$A4636+[1]动作!$B4636</f>
        <v>43211.402962962966</v>
      </c>
      <c r="H4637" s="12"/>
      <c r="I4637" s="11"/>
    </row>
    <row r="4638" spans="1:9" hidden="1" x14ac:dyDescent="0.3">
      <c r="A4638" s="24">
        <v>4636</v>
      </c>
      <c r="B4638" s="11" t="str">
        <f>IFERROR(INDEX({"JSNY-BJ0001-01";"JSNY-JS0022-01";"JSNY-JS0002-01"},MATCH(D4638,{"BJ_zhongyu";"JS_WX_liteer";"JS_CZ_wodefeng"},0)),"")</f>
        <v>JSNY-JS0002-01</v>
      </c>
      <c r="C4638" s="11" t="str">
        <f>IFERROR(INDEX({"北京中裕世纪大酒店";"江苏利特尔绿色包装股份有限公司";"常州市金坛沃德丰电子科技有限公司"},MATCH(D4638,{"BJ_zhongyu";"JS_WX_liteer";"JS_CZ_wodefeng"},0)),"")</f>
        <v>常州市金坛沃德丰电子科技有限公司</v>
      </c>
      <c r="D4638" s="11" t="str">
        <f>[1]动作!$G4637</f>
        <v>JS_CZ_wodefeng</v>
      </c>
      <c r="E4638" s="11" t="str">
        <f>[1]动作!$D4637</f>
        <v>电表故障</v>
      </c>
      <c r="F4638" s="11" t="s">
        <v>45</v>
      </c>
      <c r="G4638" s="12">
        <f>[1]动作!$A4637+[1]动作!$B4637</f>
        <v>43211.405451388891</v>
      </c>
      <c r="H4638" s="12"/>
      <c r="I4638" s="11"/>
    </row>
    <row r="4639" spans="1:9" hidden="1" x14ac:dyDescent="0.3">
      <c r="A4639" s="24">
        <v>4637</v>
      </c>
      <c r="B4639" s="11" t="str">
        <f>IFERROR(INDEX({"JSNY-BJ0001-01";"JSNY-JS0022-01";"JSNY-JS0002-01"},MATCH(D4639,{"BJ_zhongyu";"JS_WX_liteer";"JS_CZ_wodefeng"},0)),"")</f>
        <v>JSNY-JS0002-01</v>
      </c>
      <c r="C4639" s="11" t="str">
        <f>IFERROR(INDEX({"北京中裕世纪大酒店";"江苏利特尔绿色包装股份有限公司";"常州市金坛沃德丰电子科技有限公司"},MATCH(D4639,{"BJ_zhongyu";"JS_WX_liteer";"JS_CZ_wodefeng"},0)),"")</f>
        <v>常州市金坛沃德丰电子科技有限公司</v>
      </c>
      <c r="D4639" s="11" t="str">
        <f>[1]动作!$G4638</f>
        <v>JS_CZ_wodefeng</v>
      </c>
      <c r="E4639" s="11" t="str">
        <f>[1]动作!$D4638</f>
        <v>电表故障</v>
      </c>
      <c r="F4639" s="11" t="s">
        <v>45</v>
      </c>
      <c r="G4639" s="12">
        <f>[1]动作!$A4638+[1]动作!$B4638</f>
        <v>43211.405624999999</v>
      </c>
      <c r="H4639" s="12"/>
      <c r="I4639" s="11"/>
    </row>
    <row r="4640" spans="1:9" hidden="1" x14ac:dyDescent="0.3">
      <c r="A4640" s="24">
        <v>4638</v>
      </c>
      <c r="B4640" s="11" t="str">
        <f>IFERROR(INDEX({"JSNY-BJ0001-01";"JSNY-JS0022-01";"JSNY-JS0002-01"},MATCH(D4640,{"BJ_zhongyu";"JS_WX_liteer";"JS_CZ_wodefeng"},0)),"")</f>
        <v>JSNY-JS0002-01</v>
      </c>
      <c r="C4640" s="11" t="str">
        <f>IFERROR(INDEX({"北京中裕世纪大酒店";"江苏利特尔绿色包装股份有限公司";"常州市金坛沃德丰电子科技有限公司"},MATCH(D4640,{"BJ_zhongyu";"JS_WX_liteer";"JS_CZ_wodefeng"},0)),"")</f>
        <v>常州市金坛沃德丰电子科技有限公司</v>
      </c>
      <c r="D4640" s="11" t="str">
        <f>[1]动作!$G4639</f>
        <v>JS_CZ_wodefeng</v>
      </c>
      <c r="E4640" s="11" t="str">
        <f>[1]动作!$D4639</f>
        <v>电表故障</v>
      </c>
      <c r="F4640" s="11" t="s">
        <v>45</v>
      </c>
      <c r="G4640" s="12">
        <f>[1]动作!$A4639+[1]动作!$B4639</f>
        <v>43211.405856481484</v>
      </c>
      <c r="H4640" s="12"/>
      <c r="I4640" s="11"/>
    </row>
    <row r="4641" spans="1:9" hidden="1" x14ac:dyDescent="0.3">
      <c r="A4641" s="24">
        <v>4639</v>
      </c>
      <c r="B4641" s="11" t="str">
        <f>IFERROR(INDEX({"JSNY-BJ0001-01";"JSNY-JS0022-01";"JSNY-JS0002-01"},MATCH(D4641,{"BJ_zhongyu";"JS_WX_liteer";"JS_CZ_wodefeng"},0)),"")</f>
        <v>JSNY-JS0002-01</v>
      </c>
      <c r="C4641" s="11" t="str">
        <f>IFERROR(INDEX({"北京中裕世纪大酒店";"江苏利特尔绿色包装股份有限公司";"常州市金坛沃德丰电子科技有限公司"},MATCH(D4641,{"BJ_zhongyu";"JS_WX_liteer";"JS_CZ_wodefeng"},0)),"")</f>
        <v>常州市金坛沃德丰电子科技有限公司</v>
      </c>
      <c r="D4641" s="11" t="str">
        <f>[1]动作!$G4640</f>
        <v>JS_CZ_wodefeng</v>
      </c>
      <c r="E4641" s="11" t="str">
        <f>[1]动作!$D4640</f>
        <v>电表故障</v>
      </c>
      <c r="F4641" s="11" t="s">
        <v>45</v>
      </c>
      <c r="G4641" s="12">
        <f>[1]动作!$A4640+[1]动作!$B4640</f>
        <v>43211.409155092595</v>
      </c>
      <c r="H4641" s="12"/>
      <c r="I4641" s="11"/>
    </row>
    <row r="4642" spans="1:9" hidden="1" x14ac:dyDescent="0.3">
      <c r="A4642" s="24">
        <v>4640</v>
      </c>
      <c r="B4642" s="11" t="str">
        <f>IFERROR(INDEX({"JSNY-BJ0001-01";"JSNY-JS0022-01";"JSNY-JS0002-01"},MATCH(D4642,{"BJ_zhongyu";"JS_WX_liteer";"JS_CZ_wodefeng"},0)),"")</f>
        <v>JSNY-JS0002-01</v>
      </c>
      <c r="C4642" s="11" t="str">
        <f>IFERROR(INDEX({"北京中裕世纪大酒店";"江苏利特尔绿色包装股份有限公司";"常州市金坛沃德丰电子科技有限公司"},MATCH(D4642,{"BJ_zhongyu";"JS_WX_liteer";"JS_CZ_wodefeng"},0)),"")</f>
        <v>常州市金坛沃德丰电子科技有限公司</v>
      </c>
      <c r="D4642" s="11" t="str">
        <f>[1]动作!$G4641</f>
        <v>JS_CZ_wodefeng</v>
      </c>
      <c r="E4642" s="11" t="str">
        <f>[1]动作!$D4641</f>
        <v>电表故障</v>
      </c>
      <c r="F4642" s="11" t="s">
        <v>45</v>
      </c>
      <c r="G4642" s="12">
        <f>[1]动作!$A4641+[1]动作!$B4641</f>
        <v>43211.410486111112</v>
      </c>
      <c r="H4642" s="12"/>
      <c r="I4642" s="11"/>
    </row>
    <row r="4643" spans="1:9" hidden="1" x14ac:dyDescent="0.3">
      <c r="A4643" s="24">
        <v>4641</v>
      </c>
      <c r="B4643" s="11" t="str">
        <f>IFERROR(INDEX({"JSNY-BJ0001-01";"JSNY-JS0022-01";"JSNY-JS0002-01"},MATCH(D4643,{"BJ_zhongyu";"JS_WX_liteer";"JS_CZ_wodefeng"},0)),"")</f>
        <v>JSNY-JS0002-01</v>
      </c>
      <c r="C4643" s="11" t="str">
        <f>IFERROR(INDEX({"北京中裕世纪大酒店";"江苏利特尔绿色包装股份有限公司";"常州市金坛沃德丰电子科技有限公司"},MATCH(D4643,{"BJ_zhongyu";"JS_WX_liteer";"JS_CZ_wodefeng"},0)),"")</f>
        <v>常州市金坛沃德丰电子科技有限公司</v>
      </c>
      <c r="D4643" s="11" t="str">
        <f>[1]动作!$G4642</f>
        <v>JS_CZ_wodefeng</v>
      </c>
      <c r="E4643" s="11" t="str">
        <f>[1]动作!$D4642</f>
        <v>电表故障</v>
      </c>
      <c r="F4643" s="11" t="s">
        <v>45</v>
      </c>
      <c r="G4643" s="12">
        <f>[1]动作!$A4642+[1]动作!$B4642</f>
        <v>43211.410601851851</v>
      </c>
      <c r="H4643" s="12"/>
      <c r="I4643" s="11"/>
    </row>
    <row r="4644" spans="1:9" hidden="1" x14ac:dyDescent="0.3">
      <c r="A4644" s="24">
        <v>4642</v>
      </c>
      <c r="B4644" s="11" t="str">
        <f>IFERROR(INDEX({"JSNY-BJ0001-01";"JSNY-JS0022-01";"JSNY-JS0002-01"},MATCH(D4644,{"BJ_zhongyu";"JS_WX_liteer";"JS_CZ_wodefeng"},0)),"")</f>
        <v>JSNY-JS0002-01</v>
      </c>
      <c r="C4644" s="11" t="str">
        <f>IFERROR(INDEX({"北京中裕世纪大酒店";"江苏利特尔绿色包装股份有限公司";"常州市金坛沃德丰电子科技有限公司"},MATCH(D4644,{"BJ_zhongyu";"JS_WX_liteer";"JS_CZ_wodefeng"},0)),"")</f>
        <v>常州市金坛沃德丰电子科技有限公司</v>
      </c>
      <c r="D4644" s="11" t="str">
        <f>[1]动作!$G4643</f>
        <v>JS_CZ_wodefeng</v>
      </c>
      <c r="E4644" s="11" t="str">
        <f>[1]动作!$D4643</f>
        <v>电表故障</v>
      </c>
      <c r="F4644" s="11" t="s">
        <v>45</v>
      </c>
      <c r="G4644" s="12">
        <f>[1]动作!$A4643+[1]动作!$B4643</f>
        <v>43211.415462962963</v>
      </c>
      <c r="H4644" s="12"/>
      <c r="I4644" s="11"/>
    </row>
    <row r="4645" spans="1:9" hidden="1" x14ac:dyDescent="0.3">
      <c r="A4645" s="24">
        <v>4643</v>
      </c>
      <c r="B4645" s="11" t="str">
        <f>IFERROR(INDEX({"JSNY-BJ0001-01";"JSNY-JS0022-01";"JSNY-JS0002-01"},MATCH(D4645,{"BJ_zhongyu";"JS_WX_liteer";"JS_CZ_wodefeng"},0)),"")</f>
        <v>JSNY-JS0002-01</v>
      </c>
      <c r="C4645" s="11" t="str">
        <f>IFERROR(INDEX({"北京中裕世纪大酒店";"江苏利特尔绿色包装股份有限公司";"常州市金坛沃德丰电子科技有限公司"},MATCH(D4645,{"BJ_zhongyu";"JS_WX_liteer";"JS_CZ_wodefeng"},0)),"")</f>
        <v>常州市金坛沃德丰电子科技有限公司</v>
      </c>
      <c r="D4645" s="11" t="str">
        <f>[1]动作!$G4644</f>
        <v>JS_CZ_wodefeng</v>
      </c>
      <c r="E4645" s="11" t="str">
        <f>[1]动作!$D4644</f>
        <v>电表故障</v>
      </c>
      <c r="F4645" s="11" t="s">
        <v>45</v>
      </c>
      <c r="G4645" s="12">
        <f>[1]动作!$A4644+[1]动作!$B4644</f>
        <v>43211.415578703702</v>
      </c>
      <c r="H4645" s="12"/>
      <c r="I4645" s="11"/>
    </row>
    <row r="4646" spans="1:9" hidden="1" x14ac:dyDescent="0.3">
      <c r="A4646" s="24">
        <v>4644</v>
      </c>
      <c r="B4646" s="11" t="str">
        <f>IFERROR(INDEX({"JSNY-BJ0001-01";"JSNY-JS0022-01";"JSNY-JS0002-01"},MATCH(D4646,{"BJ_zhongyu";"JS_WX_liteer";"JS_CZ_wodefeng"},0)),"")</f>
        <v>JSNY-JS0002-01</v>
      </c>
      <c r="C4646" s="11" t="str">
        <f>IFERROR(INDEX({"北京中裕世纪大酒店";"江苏利特尔绿色包装股份有限公司";"常州市金坛沃德丰电子科技有限公司"},MATCH(D4646,{"BJ_zhongyu";"JS_WX_liteer";"JS_CZ_wodefeng"},0)),"")</f>
        <v>常州市金坛沃德丰电子科技有限公司</v>
      </c>
      <c r="D4646" s="11" t="str">
        <f>[1]动作!$G4645</f>
        <v>JS_CZ_wodefeng</v>
      </c>
      <c r="E4646" s="11" t="str">
        <f>[1]动作!$D4645</f>
        <v>电表故障</v>
      </c>
      <c r="F4646" s="11" t="s">
        <v>45</v>
      </c>
      <c r="G4646" s="12">
        <f>[1]动作!$A4645+[1]动作!$B4645</f>
        <v>43211.417951388888</v>
      </c>
      <c r="H4646" s="12"/>
      <c r="I4646" s="11"/>
    </row>
    <row r="4647" spans="1:9" hidden="1" x14ac:dyDescent="0.3">
      <c r="A4647" s="24">
        <v>4645</v>
      </c>
      <c r="B4647" s="11" t="str">
        <f>IFERROR(INDEX({"JSNY-BJ0001-01";"JSNY-JS0022-01";"JSNY-JS0002-01"},MATCH(D4647,{"BJ_zhongyu";"JS_WX_liteer";"JS_CZ_wodefeng"},0)),"")</f>
        <v>JSNY-JS0002-01</v>
      </c>
      <c r="C4647" s="11" t="str">
        <f>IFERROR(INDEX({"北京中裕世纪大酒店";"江苏利特尔绿色包装股份有限公司";"常州市金坛沃德丰电子科技有限公司"},MATCH(D4647,{"BJ_zhongyu";"JS_WX_liteer";"JS_CZ_wodefeng"},0)),"")</f>
        <v>常州市金坛沃德丰电子科技有限公司</v>
      </c>
      <c r="D4647" s="11" t="str">
        <f>[1]动作!$G4646</f>
        <v>JS_CZ_wodefeng</v>
      </c>
      <c r="E4647" s="11" t="str">
        <f>[1]动作!$D4646</f>
        <v>电表故障</v>
      </c>
      <c r="F4647" s="11" t="s">
        <v>45</v>
      </c>
      <c r="G4647" s="12">
        <f>[1]动作!$A4646+[1]动作!$B4646</f>
        <v>43211.420439814814</v>
      </c>
      <c r="H4647" s="12"/>
      <c r="I4647" s="11"/>
    </row>
    <row r="4648" spans="1:9" hidden="1" x14ac:dyDescent="0.3">
      <c r="A4648" s="24">
        <v>4646</v>
      </c>
      <c r="B4648" s="11" t="str">
        <f>IFERROR(INDEX({"JSNY-BJ0001-01";"JSNY-JS0022-01";"JSNY-JS0002-01"},MATCH(D4648,{"BJ_zhongyu";"JS_WX_liteer";"JS_CZ_wodefeng"},0)),"")</f>
        <v>JSNY-JS0002-01</v>
      </c>
      <c r="C4648" s="11" t="str">
        <f>IFERROR(INDEX({"北京中裕世纪大酒店";"江苏利特尔绿色包装股份有限公司";"常州市金坛沃德丰电子科技有限公司"},MATCH(D4648,{"BJ_zhongyu";"JS_WX_liteer";"JS_CZ_wodefeng"},0)),"")</f>
        <v>常州市金坛沃德丰电子科技有限公司</v>
      </c>
      <c r="D4648" s="11" t="str">
        <f>[1]动作!$G4647</f>
        <v>JS_CZ_wodefeng</v>
      </c>
      <c r="E4648" s="11" t="str">
        <f>[1]动作!$D4647</f>
        <v>电表故障</v>
      </c>
      <c r="F4648" s="11" t="s">
        <v>45</v>
      </c>
      <c r="G4648" s="12">
        <f>[1]动作!$A4647+[1]动作!$B4647</f>
        <v>43211.420567129629</v>
      </c>
      <c r="H4648" s="12"/>
      <c r="I4648" s="11"/>
    </row>
    <row r="4649" spans="1:9" hidden="1" x14ac:dyDescent="0.3">
      <c r="A4649" s="24">
        <v>4647</v>
      </c>
      <c r="B4649" s="11" t="str">
        <f>IFERROR(INDEX({"JSNY-BJ0001-01";"JSNY-JS0022-01";"JSNY-JS0002-01"},MATCH(D4649,{"BJ_zhongyu";"JS_WX_liteer";"JS_CZ_wodefeng"},0)),"")</f>
        <v>JSNY-JS0002-01</v>
      </c>
      <c r="C4649" s="11" t="str">
        <f>IFERROR(INDEX({"北京中裕世纪大酒店";"江苏利特尔绿色包装股份有限公司";"常州市金坛沃德丰电子科技有限公司"},MATCH(D4649,{"BJ_zhongyu";"JS_WX_liteer";"JS_CZ_wodefeng"},0)),"")</f>
        <v>常州市金坛沃德丰电子科技有限公司</v>
      </c>
      <c r="D4649" s="11" t="str">
        <f>[1]动作!$G4648</f>
        <v>JS_CZ_wodefeng</v>
      </c>
      <c r="E4649" s="11" t="str">
        <f>[1]动作!$D4648</f>
        <v>电表故障</v>
      </c>
      <c r="F4649" s="11" t="s">
        <v>45</v>
      </c>
      <c r="G4649" s="12">
        <f>[1]动作!$A4648+[1]动作!$B4648</f>
        <v>43211.420740740738</v>
      </c>
      <c r="H4649" s="12"/>
      <c r="I4649" s="11"/>
    </row>
    <row r="4650" spans="1:9" hidden="1" x14ac:dyDescent="0.3">
      <c r="A4650" s="24">
        <v>4648</v>
      </c>
      <c r="B4650" s="11" t="str">
        <f>IFERROR(INDEX({"JSNY-BJ0001-01";"JSNY-JS0022-01";"JSNY-JS0002-01"},MATCH(D4650,{"BJ_zhongyu";"JS_WX_liteer";"JS_CZ_wodefeng"},0)),"")</f>
        <v>JSNY-JS0002-01</v>
      </c>
      <c r="C4650" s="11" t="str">
        <f>IFERROR(INDEX({"北京中裕世纪大酒店";"江苏利特尔绿色包装股份有限公司";"常州市金坛沃德丰电子科技有限公司"},MATCH(D4650,{"BJ_zhongyu";"JS_WX_liteer";"JS_CZ_wodefeng"},0)),"")</f>
        <v>常州市金坛沃德丰电子科技有限公司</v>
      </c>
      <c r="D4650" s="11" t="str">
        <f>[1]动作!$G4649</f>
        <v>JS_CZ_wodefeng</v>
      </c>
      <c r="E4650" s="11" t="str">
        <f>[1]动作!$D4649</f>
        <v>电表故障</v>
      </c>
      <c r="F4650" s="11" t="s">
        <v>45</v>
      </c>
      <c r="G4650" s="12">
        <f>[1]动作!$A4649+[1]动作!$B4649</f>
        <v>43211.420960648145</v>
      </c>
      <c r="H4650" s="12"/>
      <c r="I4650" s="11"/>
    </row>
    <row r="4651" spans="1:9" hidden="1" x14ac:dyDescent="0.3">
      <c r="A4651" s="24">
        <v>4649</v>
      </c>
      <c r="B4651" s="11" t="str">
        <f>IFERROR(INDEX({"JSNY-BJ0001-01";"JSNY-JS0022-01";"JSNY-JS0002-01"},MATCH(D4651,{"BJ_zhongyu";"JS_WX_liteer";"JS_CZ_wodefeng"},0)),"")</f>
        <v>JSNY-JS0002-01</v>
      </c>
      <c r="C4651" s="11" t="str">
        <f>IFERROR(INDEX({"北京中裕世纪大酒店";"江苏利特尔绿色包装股份有限公司";"常州市金坛沃德丰电子科技有限公司"},MATCH(D4651,{"BJ_zhongyu";"JS_WX_liteer";"JS_CZ_wodefeng"},0)),"")</f>
        <v>常州市金坛沃德丰电子科技有限公司</v>
      </c>
      <c r="D4651" s="11" t="str">
        <f>[1]动作!$G4650</f>
        <v>JS_CZ_wodefeng</v>
      </c>
      <c r="E4651" s="11" t="str">
        <f>[1]动作!$D4650</f>
        <v>电表故障</v>
      </c>
      <c r="F4651" s="11" t="s">
        <v>45</v>
      </c>
      <c r="G4651" s="12">
        <f>[1]动作!$A4650+[1]动作!$B4650</f>
        <v>43211.423576388886</v>
      </c>
      <c r="H4651" s="12"/>
      <c r="I4651" s="11"/>
    </row>
    <row r="4652" spans="1:9" hidden="1" x14ac:dyDescent="0.3">
      <c r="A4652" s="24">
        <v>4650</v>
      </c>
      <c r="B4652" s="11" t="str">
        <f>IFERROR(INDEX({"JSNY-BJ0001-01";"JSNY-JS0022-01";"JSNY-JS0002-01"},MATCH(D4652,{"BJ_zhongyu";"JS_WX_liteer";"JS_CZ_wodefeng"},0)),"")</f>
        <v>JSNY-JS0002-01</v>
      </c>
      <c r="C4652" s="11" t="str">
        <f>IFERROR(INDEX({"北京中裕世纪大酒店";"江苏利特尔绿色包装股份有限公司";"常州市金坛沃德丰电子科技有限公司"},MATCH(D4652,{"BJ_zhongyu";"JS_WX_liteer";"JS_CZ_wodefeng"},0)),"")</f>
        <v>常州市金坛沃德丰电子科技有限公司</v>
      </c>
      <c r="D4652" s="11" t="str">
        <f>[1]动作!$G4651</f>
        <v>JS_CZ_wodefeng</v>
      </c>
      <c r="E4652" s="11" t="str">
        <f>[1]动作!$D4651</f>
        <v>电表故障</v>
      </c>
      <c r="F4652" s="11" t="s">
        <v>45</v>
      </c>
      <c r="G4652" s="12">
        <f>[1]动作!$A4651+[1]动作!$B4651</f>
        <v>43211.425717592596</v>
      </c>
      <c r="H4652" s="12"/>
      <c r="I4652" s="11"/>
    </row>
    <row r="4653" spans="1:9" hidden="1" x14ac:dyDescent="0.3">
      <c r="A4653" s="24">
        <v>4651</v>
      </c>
      <c r="B4653" s="11" t="str">
        <f>IFERROR(INDEX({"JSNY-BJ0001-01";"JSNY-JS0022-01";"JSNY-JS0002-01"},MATCH(D4653,{"BJ_zhongyu";"JS_WX_liteer";"JS_CZ_wodefeng"},0)),"")</f>
        <v>JSNY-JS0002-01</v>
      </c>
      <c r="C4653" s="11" t="str">
        <f>IFERROR(INDEX({"北京中裕世纪大酒店";"江苏利特尔绿色包装股份有限公司";"常州市金坛沃德丰电子科技有限公司"},MATCH(D4653,{"BJ_zhongyu";"JS_WX_liteer";"JS_CZ_wodefeng"},0)),"")</f>
        <v>常州市金坛沃德丰电子科技有限公司</v>
      </c>
      <c r="D4653" s="11" t="str">
        <f>[1]动作!$G4652</f>
        <v>JS_CZ_wodefeng</v>
      </c>
      <c r="E4653" s="11" t="str">
        <f>[1]动作!$D4652</f>
        <v>电表故障</v>
      </c>
      <c r="F4653" s="11" t="s">
        <v>45</v>
      </c>
      <c r="G4653" s="12">
        <f>[1]动作!$A4652+[1]动作!$B4652</f>
        <v>43211.426817129628</v>
      </c>
      <c r="H4653" s="12"/>
      <c r="I4653" s="11"/>
    </row>
    <row r="4654" spans="1:9" hidden="1" x14ac:dyDescent="0.3">
      <c r="A4654" s="24">
        <v>4652</v>
      </c>
      <c r="B4654" s="11" t="str">
        <f>IFERROR(INDEX({"JSNY-BJ0001-01";"JSNY-JS0022-01";"JSNY-JS0002-01"},MATCH(D4654,{"BJ_zhongyu";"JS_WX_liteer";"JS_CZ_wodefeng"},0)),"")</f>
        <v>JSNY-JS0002-01</v>
      </c>
      <c r="C4654" s="11" t="str">
        <f>IFERROR(INDEX({"北京中裕世纪大酒店";"江苏利特尔绿色包装股份有限公司";"常州市金坛沃德丰电子科技有限公司"},MATCH(D4654,{"BJ_zhongyu";"JS_WX_liteer";"JS_CZ_wodefeng"},0)),"")</f>
        <v>常州市金坛沃德丰电子科技有限公司</v>
      </c>
      <c r="D4654" s="11" t="str">
        <f>[1]动作!$G4653</f>
        <v>JS_CZ_wodefeng</v>
      </c>
      <c r="E4654" s="11" t="str">
        <f>[1]动作!$D4653</f>
        <v>电表故障</v>
      </c>
      <c r="F4654" s="11" t="s">
        <v>45</v>
      </c>
      <c r="G4654" s="12">
        <f>[1]动作!$A4653+[1]动作!$B4653</f>
        <v>43211.428148148145</v>
      </c>
      <c r="H4654" s="12"/>
      <c r="I4654" s="11"/>
    </row>
    <row r="4655" spans="1:9" hidden="1" x14ac:dyDescent="0.3">
      <c r="A4655" s="24">
        <v>4653</v>
      </c>
      <c r="B4655" s="11" t="str">
        <f>IFERROR(INDEX({"JSNY-BJ0001-01";"JSNY-JS0022-01";"JSNY-JS0002-01"},MATCH(D4655,{"BJ_zhongyu";"JS_WX_liteer";"JS_CZ_wodefeng"},0)),"")</f>
        <v>JSNY-JS0002-01</v>
      </c>
      <c r="C4655" s="11" t="str">
        <f>IFERROR(INDEX({"北京中裕世纪大酒店";"江苏利特尔绿色包装股份有限公司";"常州市金坛沃德丰电子科技有限公司"},MATCH(D4655,{"BJ_zhongyu";"JS_WX_liteer";"JS_CZ_wodefeng"},0)),"")</f>
        <v>常州市金坛沃德丰电子科技有限公司</v>
      </c>
      <c r="D4655" s="11" t="str">
        <f>[1]动作!$G4654</f>
        <v>JS_CZ_wodefeng</v>
      </c>
      <c r="E4655" s="11" t="str">
        <f>[1]动作!$D4654</f>
        <v>电表故障</v>
      </c>
      <c r="F4655" s="11" t="s">
        <v>45</v>
      </c>
      <c r="G4655" s="12">
        <f>[1]动作!$A4654+[1]动作!$B4654</f>
        <v>43211.430520833332</v>
      </c>
      <c r="H4655" s="12"/>
      <c r="I4655" s="11"/>
    </row>
    <row r="4656" spans="1:9" hidden="1" x14ac:dyDescent="0.3">
      <c r="A4656" s="24">
        <v>4654</v>
      </c>
      <c r="B4656" s="11" t="str">
        <f>IFERROR(INDEX({"JSNY-BJ0001-01";"JSNY-JS0022-01";"JSNY-JS0002-01"},MATCH(D4656,{"BJ_zhongyu";"JS_WX_liteer";"JS_CZ_wodefeng"},0)),"")</f>
        <v>JSNY-JS0002-01</v>
      </c>
      <c r="C4656" s="11" t="str">
        <f>IFERROR(INDEX({"北京中裕世纪大酒店";"江苏利特尔绿色包装股份有限公司";"常州市金坛沃德丰电子科技有限公司"},MATCH(D4656,{"BJ_zhongyu";"JS_WX_liteer";"JS_CZ_wodefeng"},0)),"")</f>
        <v>常州市金坛沃德丰电子科技有限公司</v>
      </c>
      <c r="D4656" s="11" t="str">
        <f>[1]动作!$G4655</f>
        <v>JS_CZ_wodefeng</v>
      </c>
      <c r="E4656" s="11" t="str">
        <f>[1]动作!$D4655</f>
        <v>电表故障</v>
      </c>
      <c r="F4656" s="11" t="s">
        <v>45</v>
      </c>
      <c r="G4656" s="12">
        <f>[1]动作!$A4655+[1]动作!$B4655</f>
        <v>43211.430636574078</v>
      </c>
      <c r="H4656" s="12"/>
      <c r="I4656" s="11"/>
    </row>
    <row r="4657" spans="1:9" hidden="1" x14ac:dyDescent="0.3">
      <c r="A4657" s="24">
        <v>4655</v>
      </c>
      <c r="B4657" s="11" t="str">
        <f>IFERROR(INDEX({"JSNY-BJ0001-01";"JSNY-JS0022-01";"JSNY-JS0002-01"},MATCH(D4657,{"BJ_zhongyu";"JS_WX_liteer";"JS_CZ_wodefeng"},0)),"")</f>
        <v>JSNY-JS0002-01</v>
      </c>
      <c r="C4657" s="11" t="str">
        <f>IFERROR(INDEX({"北京中裕世纪大酒店";"江苏利特尔绿色包装股份有限公司";"常州市金坛沃德丰电子科技有限公司"},MATCH(D4657,{"BJ_zhongyu";"JS_WX_liteer";"JS_CZ_wodefeng"},0)),"")</f>
        <v>常州市金坛沃德丰电子科技有限公司</v>
      </c>
      <c r="D4657" s="11" t="str">
        <f>[1]动作!$G4656</f>
        <v>JS_CZ_wodefeng</v>
      </c>
      <c r="E4657" s="11" t="str">
        <f>[1]动作!$D4656</f>
        <v>电表故障</v>
      </c>
      <c r="F4657" s="11" t="s">
        <v>45</v>
      </c>
      <c r="G4657" s="12">
        <f>[1]动作!$A4656+[1]动作!$B4656</f>
        <v>43211.430810185186</v>
      </c>
      <c r="H4657" s="12"/>
      <c r="I4657" s="11"/>
    </row>
    <row r="4658" spans="1:9" hidden="1" x14ac:dyDescent="0.3">
      <c r="A4658" s="24">
        <v>4656</v>
      </c>
      <c r="B4658" s="11" t="str">
        <f>IFERROR(INDEX({"JSNY-BJ0001-01";"JSNY-JS0022-01";"JSNY-JS0002-01"},MATCH(D4658,{"BJ_zhongyu";"JS_WX_liteer";"JS_CZ_wodefeng"},0)),"")</f>
        <v>JSNY-JS0002-01</v>
      </c>
      <c r="C4658" s="11" t="str">
        <f>IFERROR(INDEX({"北京中裕世纪大酒店";"江苏利特尔绿色包装股份有限公司";"常州市金坛沃德丰电子科技有限公司"},MATCH(D4658,{"BJ_zhongyu";"JS_WX_liteer";"JS_CZ_wodefeng"},0)),"")</f>
        <v>常州市金坛沃德丰电子科技有限公司</v>
      </c>
      <c r="D4658" s="11" t="str">
        <f>[1]动作!$G4657</f>
        <v>JS_CZ_wodefeng</v>
      </c>
      <c r="E4658" s="11" t="str">
        <f>[1]动作!$D4657</f>
        <v>电表故障</v>
      </c>
      <c r="F4658" s="11" t="s">
        <v>45</v>
      </c>
      <c r="G4658" s="12">
        <f>[1]动作!$A4657+[1]动作!$B4657</f>
        <v>43211.432083333333</v>
      </c>
      <c r="H4658" s="12"/>
      <c r="I4658" s="11"/>
    </row>
    <row r="4659" spans="1:9" hidden="1" x14ac:dyDescent="0.3">
      <c r="A4659" s="24">
        <v>4657</v>
      </c>
      <c r="B4659" s="11" t="str">
        <f>IFERROR(INDEX({"JSNY-BJ0001-01";"JSNY-JS0022-01";"JSNY-JS0002-01"},MATCH(D4659,{"BJ_zhongyu";"JS_WX_liteer";"JS_CZ_wodefeng"},0)),"")</f>
        <v>JSNY-JS0002-01</v>
      </c>
      <c r="C4659" s="11" t="str">
        <f>IFERROR(INDEX({"北京中裕世纪大酒店";"江苏利特尔绿色包装股份有限公司";"常州市金坛沃德丰电子科技有限公司"},MATCH(D4659,{"BJ_zhongyu";"JS_WX_liteer";"JS_CZ_wodefeng"},0)),"")</f>
        <v>常州市金坛沃德丰电子科技有限公司</v>
      </c>
      <c r="D4659" s="11" t="str">
        <f>[1]动作!$G4658</f>
        <v>JS_CZ_wodefeng</v>
      </c>
      <c r="E4659" s="11" t="str">
        <f>[1]动作!$D4658</f>
        <v>电表故障</v>
      </c>
      <c r="F4659" s="11" t="s">
        <v>45</v>
      </c>
      <c r="G4659" s="12">
        <f>[1]动作!$A4658+[1]动作!$B4658</f>
        <v>43211.435740740744</v>
      </c>
      <c r="H4659" s="12"/>
      <c r="I4659" s="11"/>
    </row>
    <row r="4660" spans="1:9" hidden="1" x14ac:dyDescent="0.3">
      <c r="A4660" s="24">
        <v>4658</v>
      </c>
      <c r="B4660" s="11" t="str">
        <f>IFERROR(INDEX({"JSNY-BJ0001-01";"JSNY-JS0022-01";"JSNY-JS0002-01"},MATCH(D4660,{"BJ_zhongyu";"JS_WX_liteer";"JS_CZ_wodefeng"},0)),"")</f>
        <v>JSNY-JS0002-01</v>
      </c>
      <c r="C4660" s="11" t="str">
        <f>IFERROR(INDEX({"北京中裕世纪大酒店";"江苏利特尔绿色包装股份有限公司";"常州市金坛沃德丰电子科技有限公司"},MATCH(D4660,{"BJ_zhongyu";"JS_WX_liteer";"JS_CZ_wodefeng"},0)),"")</f>
        <v>常州市金坛沃德丰电子科技有限公司</v>
      </c>
      <c r="D4660" s="11" t="str">
        <f>[1]动作!$G4659</f>
        <v>JS_CZ_wodefeng</v>
      </c>
      <c r="E4660" s="11" t="str">
        <f>[1]动作!$D4659</f>
        <v>电表故障</v>
      </c>
      <c r="F4660" s="11" t="s">
        <v>45</v>
      </c>
      <c r="G4660" s="12">
        <f>[1]动作!$A4659+[1]动作!$B4659</f>
        <v>43211.435856481483</v>
      </c>
      <c r="H4660" s="12"/>
      <c r="I4660" s="11"/>
    </row>
    <row r="4661" spans="1:9" hidden="1" x14ac:dyDescent="0.3">
      <c r="A4661" s="24">
        <v>4659</v>
      </c>
      <c r="B4661" s="11" t="str">
        <f>IFERROR(INDEX({"JSNY-BJ0001-01";"JSNY-JS0022-01";"JSNY-JS0002-01"},MATCH(D4661,{"BJ_zhongyu";"JS_WX_liteer";"JS_CZ_wodefeng"},0)),"")</f>
        <v>JSNY-JS0002-01</v>
      </c>
      <c r="C4661" s="11" t="str">
        <f>IFERROR(INDEX({"北京中裕世纪大酒店";"江苏利特尔绿色包装股份有限公司";"常州市金坛沃德丰电子科技有限公司"},MATCH(D4661,{"BJ_zhongyu";"JS_WX_liteer";"JS_CZ_wodefeng"},0)),"")</f>
        <v>常州市金坛沃德丰电子科技有限公司</v>
      </c>
      <c r="D4661" s="11" t="str">
        <f>[1]动作!$G4660</f>
        <v>JS_CZ_wodefeng</v>
      </c>
      <c r="E4661" s="11" t="str">
        <f>[1]动作!$D4660</f>
        <v>电表故障</v>
      </c>
      <c r="F4661" s="11" t="s">
        <v>45</v>
      </c>
      <c r="G4661" s="12">
        <f>[1]动作!$A4660+[1]动作!$B4660</f>
        <v>43211.437245370369</v>
      </c>
      <c r="H4661" s="12"/>
      <c r="I4661" s="11"/>
    </row>
    <row r="4662" spans="1:9" hidden="1" x14ac:dyDescent="0.3">
      <c r="A4662" s="24">
        <v>4660</v>
      </c>
      <c r="B4662" s="11" t="str">
        <f>IFERROR(INDEX({"JSNY-BJ0001-01";"JSNY-JS0022-01";"JSNY-JS0002-01"},MATCH(D4662,{"BJ_zhongyu";"JS_WX_liteer";"JS_CZ_wodefeng"},0)),"")</f>
        <v>JSNY-JS0002-01</v>
      </c>
      <c r="C4662" s="11" t="str">
        <f>IFERROR(INDEX({"北京中裕世纪大酒店";"江苏利特尔绿色包装股份有限公司";"常州市金坛沃德丰电子科技有限公司"},MATCH(D4662,{"BJ_zhongyu";"JS_WX_liteer";"JS_CZ_wodefeng"},0)),"")</f>
        <v>常州市金坛沃德丰电子科技有限公司</v>
      </c>
      <c r="D4662" s="11" t="str">
        <f>[1]动作!$G4661</f>
        <v>JS_CZ_wodefeng</v>
      </c>
      <c r="E4662" s="11" t="str">
        <f>[1]动作!$D4661</f>
        <v>电表故障</v>
      </c>
      <c r="F4662" s="11" t="s">
        <v>45</v>
      </c>
      <c r="G4662" s="12">
        <f>[1]动作!$A4661+[1]动作!$B4661</f>
        <v>43211.437476851854</v>
      </c>
      <c r="H4662" s="12"/>
      <c r="I4662" s="11"/>
    </row>
    <row r="4663" spans="1:9" hidden="1" x14ac:dyDescent="0.3">
      <c r="A4663" s="24">
        <v>4661</v>
      </c>
      <c r="B4663" s="11" t="str">
        <f>IFERROR(INDEX({"JSNY-BJ0001-01";"JSNY-JS0022-01";"JSNY-JS0002-01"},MATCH(D4663,{"BJ_zhongyu";"JS_WX_liteer";"JS_CZ_wodefeng"},0)),"")</f>
        <v>JSNY-JS0002-01</v>
      </c>
      <c r="C4663" s="11" t="str">
        <f>IFERROR(INDEX({"北京中裕世纪大酒店";"江苏利特尔绿色包装股份有限公司";"常州市金坛沃德丰电子科技有限公司"},MATCH(D4663,{"BJ_zhongyu";"JS_WX_liteer";"JS_CZ_wodefeng"},0)),"")</f>
        <v>常州市金坛沃德丰电子科技有限公司</v>
      </c>
      <c r="D4663" s="11" t="str">
        <f>[1]动作!$G4662</f>
        <v>JS_CZ_wodefeng</v>
      </c>
      <c r="E4663" s="11" t="str">
        <f>[1]动作!$D4662</f>
        <v>电表故障</v>
      </c>
      <c r="F4663" s="11" t="s">
        <v>45</v>
      </c>
      <c r="G4663" s="12">
        <f>[1]动作!$A4662+[1]动作!$B4662</f>
        <v>43211.438287037039</v>
      </c>
      <c r="H4663" s="12"/>
      <c r="I4663" s="11"/>
    </row>
    <row r="4664" spans="1:9" hidden="1" x14ac:dyDescent="0.3">
      <c r="A4664" s="24">
        <v>4662</v>
      </c>
      <c r="B4664" s="11" t="str">
        <f>IFERROR(INDEX({"JSNY-BJ0001-01";"JSNY-JS0022-01";"JSNY-JS0002-01"},MATCH(D4664,{"BJ_zhongyu";"JS_WX_liteer";"JS_CZ_wodefeng"},0)),"")</f>
        <v>JSNY-JS0002-01</v>
      </c>
      <c r="C4664" s="11" t="str">
        <f>IFERROR(INDEX({"北京中裕世纪大酒店";"江苏利特尔绿色包装股份有限公司";"常州市金坛沃德丰电子科技有限公司"},MATCH(D4664,{"BJ_zhongyu";"JS_WX_liteer";"JS_CZ_wodefeng"},0)),"")</f>
        <v>常州市金坛沃德丰电子科技有限公司</v>
      </c>
      <c r="D4664" s="11" t="str">
        <f>[1]动作!$G4663</f>
        <v>JS_CZ_wodefeng</v>
      </c>
      <c r="E4664" s="11" t="str">
        <f>[1]动作!$D4663</f>
        <v>电表故障</v>
      </c>
      <c r="F4664" s="11" t="s">
        <v>45</v>
      </c>
      <c r="G4664" s="12">
        <f>[1]动作!$A4663+[1]动作!$B4663</f>
        <v>43211.440659722219</v>
      </c>
      <c r="H4664" s="12"/>
      <c r="I4664" s="11"/>
    </row>
    <row r="4665" spans="1:9" hidden="1" x14ac:dyDescent="0.3">
      <c r="A4665" s="24">
        <v>4663</v>
      </c>
      <c r="B4665" s="11" t="str">
        <f>IFERROR(INDEX({"JSNY-BJ0001-01";"JSNY-JS0022-01";"JSNY-JS0002-01"},MATCH(D4665,{"BJ_zhongyu";"JS_WX_liteer";"JS_CZ_wodefeng"},0)),"")</f>
        <v>JSNY-JS0002-01</v>
      </c>
      <c r="C4665" s="11" t="str">
        <f>IFERROR(INDEX({"北京中裕世纪大酒店";"江苏利特尔绿色包装股份有限公司";"常州市金坛沃德丰电子科技有限公司"},MATCH(D4665,{"BJ_zhongyu";"JS_WX_liteer";"JS_CZ_wodefeng"},0)),"")</f>
        <v>常州市金坛沃德丰电子科技有限公司</v>
      </c>
      <c r="D4665" s="11" t="str">
        <f>[1]动作!$G4664</f>
        <v>JS_CZ_wodefeng</v>
      </c>
      <c r="E4665" s="11" t="str">
        <f>[1]动作!$D4664</f>
        <v>电表故障</v>
      </c>
      <c r="F4665" s="11" t="s">
        <v>45</v>
      </c>
      <c r="G4665" s="12">
        <f>[1]动作!$A4664+[1]动作!$B4664</f>
        <v>43211.440775462965</v>
      </c>
      <c r="H4665" s="12"/>
      <c r="I4665" s="11"/>
    </row>
    <row r="4666" spans="1:9" hidden="1" x14ac:dyDescent="0.3">
      <c r="A4666" s="24">
        <v>4664</v>
      </c>
      <c r="B4666" s="11" t="str">
        <f>IFERROR(INDEX({"JSNY-BJ0001-01";"JSNY-JS0022-01";"JSNY-JS0002-01"},MATCH(D4666,{"BJ_zhongyu";"JS_WX_liteer";"JS_CZ_wodefeng"},0)),"")</f>
        <v>JSNY-JS0002-01</v>
      </c>
      <c r="C4666" s="11" t="str">
        <f>IFERROR(INDEX({"北京中裕世纪大酒店";"江苏利特尔绿色包装股份有限公司";"常州市金坛沃德丰电子科技有限公司"},MATCH(D4666,{"BJ_zhongyu";"JS_WX_liteer";"JS_CZ_wodefeng"},0)),"")</f>
        <v>常州市金坛沃德丰电子科技有限公司</v>
      </c>
      <c r="D4666" s="11" t="str">
        <f>[1]动作!$G4665</f>
        <v>JS_CZ_wodefeng</v>
      </c>
      <c r="E4666" s="11" t="str">
        <f>[1]动作!$D4665</f>
        <v>电表故障</v>
      </c>
      <c r="F4666" s="11" t="s">
        <v>45</v>
      </c>
      <c r="G4666" s="12">
        <f>[1]动作!$A4665+[1]动作!$B4665</f>
        <v>43211.440949074073</v>
      </c>
      <c r="H4666" s="12"/>
      <c r="I4666" s="11"/>
    </row>
    <row r="4667" spans="1:9" hidden="1" x14ac:dyDescent="0.3">
      <c r="A4667" s="24">
        <v>4665</v>
      </c>
      <c r="B4667" s="11" t="str">
        <f>IFERROR(INDEX({"JSNY-BJ0001-01";"JSNY-JS0022-01";"JSNY-JS0002-01"},MATCH(D4667,{"BJ_zhongyu";"JS_WX_liteer";"JS_CZ_wodefeng"},0)),"")</f>
        <v>JSNY-JS0002-01</v>
      </c>
      <c r="C4667" s="11" t="str">
        <f>IFERROR(INDEX({"北京中裕世纪大酒店";"江苏利特尔绿色包装股份有限公司";"常州市金坛沃德丰电子科技有限公司"},MATCH(D4667,{"BJ_zhongyu";"JS_WX_liteer";"JS_CZ_wodefeng"},0)),"")</f>
        <v>常州市金坛沃德丰电子科技有限公司</v>
      </c>
      <c r="D4667" s="11" t="str">
        <f>[1]动作!$G4666</f>
        <v>JS_CZ_wodefeng</v>
      </c>
      <c r="E4667" s="11" t="str">
        <f>[1]动作!$D4666</f>
        <v>电表故障</v>
      </c>
      <c r="F4667" s="11" t="s">
        <v>45</v>
      </c>
      <c r="G4667" s="12">
        <f>[1]动作!$A4666+[1]动作!$B4666</f>
        <v>43211.442233796297</v>
      </c>
      <c r="H4667" s="12"/>
      <c r="I4667" s="11"/>
    </row>
    <row r="4668" spans="1:9" hidden="1" x14ac:dyDescent="0.3">
      <c r="A4668" s="24">
        <v>4666</v>
      </c>
      <c r="B4668" s="11" t="str">
        <f>IFERROR(INDEX({"JSNY-BJ0001-01";"JSNY-JS0022-01";"JSNY-JS0002-01"},MATCH(D4668,{"BJ_zhongyu";"JS_WX_liteer";"JS_CZ_wodefeng"},0)),"")</f>
        <v>JSNY-JS0002-01</v>
      </c>
      <c r="C4668" s="11" t="str">
        <f>IFERROR(INDEX({"北京中裕世纪大酒店";"江苏利特尔绿色包装股份有限公司";"常州市金坛沃德丰电子科技有限公司"},MATCH(D4668,{"BJ_zhongyu";"JS_WX_liteer";"JS_CZ_wodefeng"},0)),"")</f>
        <v>常州市金坛沃德丰电子科技有限公司</v>
      </c>
      <c r="D4668" s="11" t="str">
        <f>[1]动作!$G4667</f>
        <v>JS_CZ_wodefeng</v>
      </c>
      <c r="E4668" s="11" t="str">
        <f>[1]动作!$D4667</f>
        <v>电表故障</v>
      </c>
      <c r="F4668" s="11" t="s">
        <v>45</v>
      </c>
      <c r="G4668" s="12">
        <f>[1]动作!$A4667+[1]动作!$B4667</f>
        <v>43211.442349537036</v>
      </c>
      <c r="H4668" s="12"/>
      <c r="I4668" s="11"/>
    </row>
    <row r="4669" spans="1:9" hidden="1" x14ac:dyDescent="0.3">
      <c r="A4669" s="24">
        <v>4667</v>
      </c>
      <c r="B4669" s="11" t="str">
        <f>IFERROR(INDEX({"JSNY-BJ0001-01";"JSNY-JS0022-01";"JSNY-JS0002-01"},MATCH(D4669,{"BJ_zhongyu";"JS_WX_liteer";"JS_CZ_wodefeng"},0)),"")</f>
        <v>JSNY-JS0002-01</v>
      </c>
      <c r="C4669" s="11" t="str">
        <f>IFERROR(INDEX({"北京中裕世纪大酒店";"江苏利特尔绿色包装股份有限公司";"常州市金坛沃德丰电子科技有限公司"},MATCH(D4669,{"BJ_zhongyu";"JS_WX_liteer";"JS_CZ_wodefeng"},0)),"")</f>
        <v>常州市金坛沃德丰电子科技有限公司</v>
      </c>
      <c r="D4669" s="11" t="str">
        <f>[1]动作!$G4668</f>
        <v>JS_CZ_wodefeng</v>
      </c>
      <c r="E4669" s="11" t="str">
        <f>[1]动作!$D4668</f>
        <v>电表故障</v>
      </c>
      <c r="F4669" s="11" t="s">
        <v>45</v>
      </c>
      <c r="G4669" s="12">
        <f>[1]动作!$A4668+[1]动作!$B4668</f>
        <v>43211.445532407408</v>
      </c>
      <c r="H4669" s="12"/>
      <c r="I4669" s="11"/>
    </row>
    <row r="4670" spans="1:9" hidden="1" x14ac:dyDescent="0.3">
      <c r="A4670" s="24">
        <v>4668</v>
      </c>
      <c r="B4670" s="11" t="str">
        <f>IFERROR(INDEX({"JSNY-BJ0001-01";"JSNY-JS0022-01";"JSNY-JS0002-01"},MATCH(D4670,{"BJ_zhongyu";"JS_WX_liteer";"JS_CZ_wodefeng"},0)),"")</f>
        <v>JSNY-JS0002-01</v>
      </c>
      <c r="C4670" s="11" t="str">
        <f>IFERROR(INDEX({"北京中裕世纪大酒店";"江苏利特尔绿色包装股份有限公司";"常州市金坛沃德丰电子科技有限公司"},MATCH(D4670,{"BJ_zhongyu";"JS_WX_liteer";"JS_CZ_wodefeng"},0)),"")</f>
        <v>常州市金坛沃德丰电子科技有限公司</v>
      </c>
      <c r="D4670" s="11" t="str">
        <f>[1]动作!$G4669</f>
        <v>JS_CZ_wodefeng</v>
      </c>
      <c r="E4670" s="11" t="str">
        <f>[1]动作!$D4669</f>
        <v>电表故障</v>
      </c>
      <c r="F4670" s="11" t="s">
        <v>45</v>
      </c>
      <c r="G4670" s="12">
        <f>[1]动作!$A4669+[1]动作!$B4669</f>
        <v>43211.445763888885</v>
      </c>
      <c r="H4670" s="12"/>
      <c r="I4670" s="11"/>
    </row>
    <row r="4671" spans="1:9" hidden="1" x14ac:dyDescent="0.3">
      <c r="A4671" s="24">
        <v>4669</v>
      </c>
      <c r="B4671" s="11" t="str">
        <f>IFERROR(INDEX({"JSNY-BJ0001-01";"JSNY-JS0022-01";"JSNY-JS0002-01"},MATCH(D4671,{"BJ_zhongyu";"JS_WX_liteer";"JS_CZ_wodefeng"},0)),"")</f>
        <v>JSNY-JS0002-01</v>
      </c>
      <c r="C4671" s="11" t="str">
        <f>IFERROR(INDEX({"北京中裕世纪大酒店";"江苏利特尔绿色包装股份有限公司";"常州市金坛沃德丰电子科技有限公司"},MATCH(D4671,{"BJ_zhongyu";"JS_WX_liteer";"JS_CZ_wodefeng"},0)),"")</f>
        <v>常州市金坛沃德丰电子科技有限公司</v>
      </c>
      <c r="D4671" s="11" t="str">
        <f>[1]动作!$G4670</f>
        <v>JS_CZ_wodefeng</v>
      </c>
      <c r="E4671" s="11" t="str">
        <f>[1]动作!$D4670</f>
        <v>电表故障</v>
      </c>
      <c r="F4671" s="11" t="s">
        <v>45</v>
      </c>
      <c r="G4671" s="12">
        <f>[1]动作!$A4670+[1]动作!$B4670</f>
        <v>43211.445879629631</v>
      </c>
      <c r="H4671" s="12"/>
      <c r="I4671" s="11"/>
    </row>
    <row r="4672" spans="1:9" hidden="1" x14ac:dyDescent="0.3">
      <c r="A4672" s="24">
        <v>4670</v>
      </c>
      <c r="B4672" s="11" t="str">
        <f>IFERROR(INDEX({"JSNY-BJ0001-01";"JSNY-JS0022-01";"JSNY-JS0002-01"},MATCH(D4672,{"BJ_zhongyu";"JS_WX_liteer";"JS_CZ_wodefeng"},0)),"")</f>
        <v>JSNY-JS0002-01</v>
      </c>
      <c r="C4672" s="11" t="str">
        <f>IFERROR(INDEX({"北京中裕世纪大酒店";"江苏利特尔绿色包装股份有限公司";"常州市金坛沃德丰电子科技有限公司"},MATCH(D4672,{"BJ_zhongyu";"JS_WX_liteer";"JS_CZ_wodefeng"},0)),"")</f>
        <v>常州市金坛沃德丰电子科技有限公司</v>
      </c>
      <c r="D4672" s="11" t="str">
        <f>[1]动作!$G4671</f>
        <v>JS_CZ_wodefeng</v>
      </c>
      <c r="E4672" s="11" t="str">
        <f>[1]动作!$D4671</f>
        <v>电表故障</v>
      </c>
      <c r="F4672" s="11" t="s">
        <v>45</v>
      </c>
      <c r="G4672" s="12">
        <f>[1]动作!$A4671+[1]动作!$B4671</f>
        <v>43211.44599537037</v>
      </c>
      <c r="H4672" s="12"/>
      <c r="I4672" s="11"/>
    </row>
    <row r="4673" spans="1:9" hidden="1" x14ac:dyDescent="0.3">
      <c r="A4673" s="24">
        <v>4671</v>
      </c>
      <c r="B4673" s="11" t="str">
        <f>IFERROR(INDEX({"JSNY-BJ0001-01";"JSNY-JS0022-01";"JSNY-JS0002-01"},MATCH(D4673,{"BJ_zhongyu";"JS_WX_liteer";"JS_CZ_wodefeng"},0)),"")</f>
        <v>JSNY-JS0002-01</v>
      </c>
      <c r="C4673" s="11" t="str">
        <f>IFERROR(INDEX({"北京中裕世纪大酒店";"江苏利特尔绿色包装股份有限公司";"常州市金坛沃德丰电子科技有限公司"},MATCH(D4673,{"BJ_zhongyu";"JS_WX_liteer";"JS_CZ_wodefeng"},0)),"")</f>
        <v>常州市金坛沃德丰电子科技有限公司</v>
      </c>
      <c r="D4673" s="11" t="str">
        <f>[1]动作!$G4672</f>
        <v>JS_CZ_wodefeng</v>
      </c>
      <c r="E4673" s="11" t="str">
        <f>[1]动作!$D4672</f>
        <v>电表故障</v>
      </c>
      <c r="F4673" s="11" t="s">
        <v>45</v>
      </c>
      <c r="G4673" s="12">
        <f>[1]动作!$A4672+[1]动作!$B4672</f>
        <v>43211.447094907409</v>
      </c>
      <c r="H4673" s="12"/>
      <c r="I4673" s="11"/>
    </row>
    <row r="4674" spans="1:9" hidden="1" x14ac:dyDescent="0.3">
      <c r="A4674" s="24">
        <v>4672</v>
      </c>
      <c r="B4674" s="11" t="str">
        <f>IFERROR(INDEX({"JSNY-BJ0001-01";"JSNY-JS0022-01";"JSNY-JS0002-01"},MATCH(D4674,{"BJ_zhongyu";"JS_WX_liteer";"JS_CZ_wodefeng"},0)),"")</f>
        <v>JSNY-JS0002-01</v>
      </c>
      <c r="C4674" s="11" t="str">
        <f>IFERROR(INDEX({"北京中裕世纪大酒店";"江苏利特尔绿色包装股份有限公司";"常州市金坛沃德丰电子科技有限公司"},MATCH(D4674,{"BJ_zhongyu";"JS_WX_liteer";"JS_CZ_wodefeng"},0)),"")</f>
        <v>常州市金坛沃德丰电子科技有限公司</v>
      </c>
      <c r="D4674" s="11" t="str">
        <f>[1]动作!$G4673</f>
        <v>JS_CZ_wodefeng</v>
      </c>
      <c r="E4674" s="11" t="str">
        <f>[1]动作!$D4673</f>
        <v>电表故障</v>
      </c>
      <c r="F4674" s="11" t="s">
        <v>45</v>
      </c>
      <c r="G4674" s="12">
        <f>[1]动作!$A4673+[1]动作!$B4673</f>
        <v>43211.448368055557</v>
      </c>
      <c r="H4674" s="12"/>
      <c r="I4674" s="11"/>
    </row>
    <row r="4675" spans="1:9" hidden="1" x14ac:dyDescent="0.3">
      <c r="A4675" s="24">
        <v>4673</v>
      </c>
      <c r="B4675" s="11" t="str">
        <f>IFERROR(INDEX({"JSNY-BJ0001-01";"JSNY-JS0022-01";"JSNY-JS0002-01"},MATCH(D4675,{"BJ_zhongyu";"JS_WX_liteer";"JS_CZ_wodefeng"},0)),"")</f>
        <v>JSNY-JS0002-01</v>
      </c>
      <c r="C4675" s="11" t="str">
        <f>IFERROR(INDEX({"北京中裕世纪大酒店";"江苏利特尔绿色包装股份有限公司";"常州市金坛沃德丰电子科技有限公司"},MATCH(D4675,{"BJ_zhongyu";"JS_WX_liteer";"JS_CZ_wodefeng"},0)),"")</f>
        <v>常州市金坛沃德丰电子科技有限公司</v>
      </c>
      <c r="D4675" s="11" t="str">
        <f>[1]动作!$G4674</f>
        <v>JS_CZ_wodefeng</v>
      </c>
      <c r="E4675" s="11" t="str">
        <f>[1]动作!$D4674</f>
        <v>电表故障</v>
      </c>
      <c r="F4675" s="11" t="s">
        <v>45</v>
      </c>
      <c r="G4675" s="12">
        <f>[1]动作!$A4674+[1]动作!$B4674</f>
        <v>43211.451273148145</v>
      </c>
      <c r="H4675" s="12"/>
      <c r="I4675" s="11"/>
    </row>
    <row r="4676" spans="1:9" hidden="1" x14ac:dyDescent="0.3">
      <c r="A4676" s="24">
        <v>4674</v>
      </c>
      <c r="B4676" s="11" t="str">
        <f>IFERROR(INDEX({"JSNY-BJ0001-01";"JSNY-JS0022-01";"JSNY-JS0002-01"},MATCH(D4676,{"BJ_zhongyu";"JS_WX_liteer";"JS_CZ_wodefeng"},0)),"")</f>
        <v>JSNY-JS0002-01</v>
      </c>
      <c r="C4676" s="11" t="str">
        <f>IFERROR(INDEX({"北京中裕世纪大酒店";"江苏利特尔绿色包装股份有限公司";"常州市金坛沃德丰电子科技有限公司"},MATCH(D4676,{"BJ_zhongyu";"JS_WX_liteer";"JS_CZ_wodefeng"},0)),"")</f>
        <v>常州市金坛沃德丰电子科技有限公司</v>
      </c>
      <c r="D4676" s="11" t="str">
        <f>[1]动作!$G4675</f>
        <v>JS_CZ_wodefeng</v>
      </c>
      <c r="E4676" s="11" t="str">
        <f>[1]动作!$D4675</f>
        <v>分系统1BMS1总电压过低一级故障</v>
      </c>
      <c r="F4676" s="11" t="s">
        <v>177</v>
      </c>
      <c r="G4676" s="12">
        <f>[1]动作!$A4675+[1]动作!$B4675</f>
        <v>43211.451909722222</v>
      </c>
      <c r="H4676" s="12"/>
      <c r="I4676" s="11"/>
    </row>
    <row r="4677" spans="1:9" hidden="1" x14ac:dyDescent="0.3">
      <c r="A4677" s="24">
        <v>4675</v>
      </c>
      <c r="B4677" s="11" t="str">
        <f>IFERROR(INDEX({"JSNY-BJ0001-01";"JSNY-JS0022-01";"JSNY-JS0002-01"},MATCH(D4677,{"BJ_zhongyu";"JS_WX_liteer";"JS_CZ_wodefeng"},0)),"")</f>
        <v>JSNY-JS0002-01</v>
      </c>
      <c r="C4677" s="11" t="str">
        <f>IFERROR(INDEX({"北京中裕世纪大酒店";"江苏利特尔绿色包装股份有限公司";"常州市金坛沃德丰电子科技有限公司"},MATCH(D4677,{"BJ_zhongyu";"JS_WX_liteer";"JS_CZ_wodefeng"},0)),"")</f>
        <v>常州市金坛沃德丰电子科技有限公司</v>
      </c>
      <c r="D4677" s="11" t="str">
        <f>[1]动作!$G4676</f>
        <v>JS_CZ_wodefeng</v>
      </c>
      <c r="E4677" s="11" t="str">
        <f>[1]动作!$D4676</f>
        <v>分系统1BMS1总电压过低二级故障</v>
      </c>
      <c r="F4677" s="11" t="s">
        <v>177</v>
      </c>
      <c r="G4677" s="12">
        <f>[1]动作!$A4676+[1]动作!$B4676</f>
        <v>43211.451909722222</v>
      </c>
      <c r="H4677" s="12"/>
      <c r="I4677" s="11"/>
    </row>
    <row r="4678" spans="1:9" hidden="1" x14ac:dyDescent="0.3">
      <c r="A4678" s="24">
        <v>4676</v>
      </c>
      <c r="B4678" s="11" t="str">
        <f>IFERROR(INDEX({"JSNY-BJ0001-01";"JSNY-JS0022-01";"JSNY-JS0002-01"},MATCH(D4678,{"BJ_zhongyu";"JS_WX_liteer";"JS_CZ_wodefeng"},0)),"")</f>
        <v>JSNY-JS0002-01</v>
      </c>
      <c r="C4678" s="11" t="str">
        <f>IFERROR(INDEX({"北京中裕世纪大酒店";"江苏利特尔绿色包装股份有限公司";"常州市金坛沃德丰电子科技有限公司"},MATCH(D4678,{"BJ_zhongyu";"JS_WX_liteer";"JS_CZ_wodefeng"},0)),"")</f>
        <v>常州市金坛沃德丰电子科技有限公司</v>
      </c>
      <c r="D4678" s="11" t="str">
        <f>[1]动作!$G4677</f>
        <v>JS_CZ_wodefeng</v>
      </c>
      <c r="E4678" s="11" t="str">
        <f>[1]动作!$D4677</f>
        <v>分系统1BMS3总电压过低一级故障</v>
      </c>
      <c r="F4678" s="11" t="s">
        <v>177</v>
      </c>
      <c r="G4678" s="12">
        <f>[1]动作!$A4677+[1]动作!$B4677</f>
        <v>43211.452314814815</v>
      </c>
      <c r="H4678" s="12"/>
      <c r="I4678" s="11"/>
    </row>
    <row r="4679" spans="1:9" hidden="1" x14ac:dyDescent="0.3">
      <c r="A4679" s="24">
        <v>4677</v>
      </c>
      <c r="B4679" s="11" t="str">
        <f>IFERROR(INDEX({"JSNY-BJ0001-01";"JSNY-JS0022-01";"JSNY-JS0002-01"},MATCH(D4679,{"BJ_zhongyu";"JS_WX_liteer";"JS_CZ_wodefeng"},0)),"")</f>
        <v>JSNY-JS0002-01</v>
      </c>
      <c r="C4679" s="11" t="str">
        <f>IFERROR(INDEX({"北京中裕世纪大酒店";"江苏利特尔绿色包装股份有限公司";"常州市金坛沃德丰电子科技有限公司"},MATCH(D4679,{"BJ_zhongyu";"JS_WX_liteer";"JS_CZ_wodefeng"},0)),"")</f>
        <v>常州市金坛沃德丰电子科技有限公司</v>
      </c>
      <c r="D4679" s="11" t="str">
        <f>[1]动作!$G4678</f>
        <v>JS_CZ_wodefeng</v>
      </c>
      <c r="E4679" s="11" t="str">
        <f>[1]动作!$D4678</f>
        <v>分系统1BMS3总电压过低二级故障</v>
      </c>
      <c r="F4679" s="11" t="s">
        <v>177</v>
      </c>
      <c r="G4679" s="12">
        <f>[1]动作!$A4678+[1]动作!$B4678</f>
        <v>43211.452314814815</v>
      </c>
      <c r="H4679" s="12"/>
      <c r="I4679" s="11"/>
    </row>
    <row r="4680" spans="1:9" hidden="1" x14ac:dyDescent="0.3">
      <c r="A4680" s="24">
        <v>4678</v>
      </c>
      <c r="B4680" s="11" t="str">
        <f>IFERROR(INDEX({"JSNY-BJ0001-01";"JSNY-JS0022-01";"JSNY-JS0002-01"},MATCH(D4680,{"BJ_zhongyu";"JS_WX_liteer";"JS_CZ_wodefeng"},0)),"")</f>
        <v>JSNY-JS0002-01</v>
      </c>
      <c r="C4680" s="11" t="str">
        <f>IFERROR(INDEX({"北京中裕世纪大酒店";"江苏利特尔绿色包装股份有限公司";"常州市金坛沃德丰电子科技有限公司"},MATCH(D4680,{"BJ_zhongyu";"JS_WX_liteer";"JS_CZ_wodefeng"},0)),"")</f>
        <v>常州市金坛沃德丰电子科技有限公司</v>
      </c>
      <c r="D4680" s="11" t="str">
        <f>[1]动作!$G4679</f>
        <v>JS_CZ_wodefeng</v>
      </c>
      <c r="E4680" s="11" t="str">
        <f>[1]动作!$D4679</f>
        <v>电表故障</v>
      </c>
      <c r="F4680" s="11" t="s">
        <v>45</v>
      </c>
      <c r="G4680" s="12">
        <f>[1]动作!$A4679+[1]动作!$B4679</f>
        <v>43211.452546296299</v>
      </c>
      <c r="H4680" s="12"/>
      <c r="I4680" s="11"/>
    </row>
    <row r="4681" spans="1:9" hidden="1" x14ac:dyDescent="0.3">
      <c r="A4681" s="24">
        <v>4679</v>
      </c>
      <c r="B4681" s="11" t="str">
        <f>IFERROR(INDEX({"JSNY-BJ0001-01";"JSNY-JS0022-01";"JSNY-JS0002-01"},MATCH(D4681,{"BJ_zhongyu";"JS_WX_liteer";"JS_CZ_wodefeng"},0)),"")</f>
        <v>JSNY-JS0002-01</v>
      </c>
      <c r="C4681" s="11" t="str">
        <f>IFERROR(INDEX({"北京中裕世纪大酒店";"江苏利特尔绿色包装股份有限公司";"常州市金坛沃德丰电子科技有限公司"},MATCH(D4681,{"BJ_zhongyu";"JS_WX_liteer";"JS_CZ_wodefeng"},0)),"")</f>
        <v>常州市金坛沃德丰电子科技有限公司</v>
      </c>
      <c r="D4681" s="11" t="str">
        <f>[1]动作!$G4680</f>
        <v>JS_CZ_wodefeng</v>
      </c>
      <c r="E4681" s="11" t="str">
        <f>[1]动作!$D4680</f>
        <v>分系统1BMS6总电压过低一级故障</v>
      </c>
      <c r="F4681" s="11" t="s">
        <v>177</v>
      </c>
      <c r="G4681" s="12">
        <f>[1]动作!$A4680+[1]动作!$B4680</f>
        <v>43211.452835648146</v>
      </c>
      <c r="H4681" s="12"/>
      <c r="I4681" s="11"/>
    </row>
    <row r="4682" spans="1:9" hidden="1" x14ac:dyDescent="0.3">
      <c r="A4682" s="24">
        <v>4680</v>
      </c>
      <c r="B4682" s="11" t="str">
        <f>IFERROR(INDEX({"JSNY-BJ0001-01";"JSNY-JS0022-01";"JSNY-JS0002-01"},MATCH(D4682,{"BJ_zhongyu";"JS_WX_liteer";"JS_CZ_wodefeng"},0)),"")</f>
        <v>JSNY-JS0002-01</v>
      </c>
      <c r="C4682" s="11" t="str">
        <f>IFERROR(INDEX({"北京中裕世纪大酒店";"江苏利特尔绿色包装股份有限公司";"常州市金坛沃德丰电子科技有限公司"},MATCH(D4682,{"BJ_zhongyu";"JS_WX_liteer";"JS_CZ_wodefeng"},0)),"")</f>
        <v>常州市金坛沃德丰电子科技有限公司</v>
      </c>
      <c r="D4682" s="11" t="str">
        <f>[1]动作!$G4681</f>
        <v>JS_CZ_wodefeng</v>
      </c>
      <c r="E4682" s="11" t="str">
        <f>[1]动作!$D4681</f>
        <v>分系统1BMS6总电压过低二级故障</v>
      </c>
      <c r="F4682" s="11" t="s">
        <v>177</v>
      </c>
      <c r="G4682" s="12">
        <f>[1]动作!$A4681+[1]动作!$B4681</f>
        <v>43211.452835648146</v>
      </c>
      <c r="H4682" s="12"/>
      <c r="I4682" s="11"/>
    </row>
    <row r="4683" spans="1:9" hidden="1" x14ac:dyDescent="0.3">
      <c r="A4683" s="24">
        <v>4681</v>
      </c>
      <c r="B4683" s="11" t="str">
        <f>IFERROR(INDEX({"JSNY-BJ0001-01";"JSNY-JS0022-01";"JSNY-JS0002-01"},MATCH(D4683,{"BJ_zhongyu";"JS_WX_liteer";"JS_CZ_wodefeng"},0)),"")</f>
        <v>JSNY-JS0002-01</v>
      </c>
      <c r="C4683" s="11" t="str">
        <f>IFERROR(INDEX({"北京中裕世纪大酒店";"江苏利特尔绿色包装股份有限公司";"常州市金坛沃德丰电子科技有限公司"},MATCH(D4683,{"BJ_zhongyu";"JS_WX_liteer";"JS_CZ_wodefeng"},0)),"")</f>
        <v>常州市金坛沃德丰电子科技有限公司</v>
      </c>
      <c r="D4683" s="11" t="str">
        <f>[1]动作!$G4682</f>
        <v>JS_CZ_wodefeng</v>
      </c>
      <c r="E4683" s="11" t="str">
        <f>[1]动作!$D4682</f>
        <v>分系统1BMS2总电压过低一级故障</v>
      </c>
      <c r="F4683" s="11" t="s">
        <v>177</v>
      </c>
      <c r="G4683" s="12">
        <f>[1]动作!$A4682+[1]动作!$B4682</f>
        <v>43211.453125</v>
      </c>
      <c r="H4683" s="12"/>
      <c r="I4683" s="11"/>
    </row>
    <row r="4684" spans="1:9" hidden="1" x14ac:dyDescent="0.3">
      <c r="A4684" s="24">
        <v>4682</v>
      </c>
      <c r="B4684" s="11" t="str">
        <f>IFERROR(INDEX({"JSNY-BJ0001-01";"JSNY-JS0022-01";"JSNY-JS0002-01"},MATCH(D4684,{"BJ_zhongyu";"JS_WX_liteer";"JS_CZ_wodefeng"},0)),"")</f>
        <v>JSNY-JS0002-01</v>
      </c>
      <c r="C4684" s="11" t="str">
        <f>IFERROR(INDEX({"北京中裕世纪大酒店";"江苏利特尔绿色包装股份有限公司";"常州市金坛沃德丰电子科技有限公司"},MATCH(D4684,{"BJ_zhongyu";"JS_WX_liteer";"JS_CZ_wodefeng"},0)),"")</f>
        <v>常州市金坛沃德丰电子科技有限公司</v>
      </c>
      <c r="D4684" s="11" t="str">
        <f>[1]动作!$G4683</f>
        <v>JS_CZ_wodefeng</v>
      </c>
      <c r="E4684" s="11" t="str">
        <f>[1]动作!$D4683</f>
        <v>分系统1BMS2总电压过低二级故障</v>
      </c>
      <c r="F4684" s="11" t="s">
        <v>177</v>
      </c>
      <c r="G4684" s="12">
        <f>[1]动作!$A4683+[1]动作!$B4683</f>
        <v>43211.453125</v>
      </c>
      <c r="H4684" s="12"/>
      <c r="I4684" s="11"/>
    </row>
    <row r="4685" spans="1:9" hidden="1" x14ac:dyDescent="0.3">
      <c r="A4685" s="24">
        <v>4683</v>
      </c>
      <c r="B4685" s="11" t="str">
        <f>IFERROR(INDEX({"JSNY-BJ0001-01";"JSNY-JS0022-01";"JSNY-JS0002-01"},MATCH(D4685,{"BJ_zhongyu";"JS_WX_liteer";"JS_CZ_wodefeng"},0)),"")</f>
        <v>JSNY-JS0002-01</v>
      </c>
      <c r="C4685" s="11" t="str">
        <f>IFERROR(INDEX({"北京中裕世纪大酒店";"江苏利特尔绿色包装股份有限公司";"常州市金坛沃德丰电子科技有限公司"},MATCH(D4685,{"BJ_zhongyu";"JS_WX_liteer";"JS_CZ_wodefeng"},0)),"")</f>
        <v>常州市金坛沃德丰电子科技有限公司</v>
      </c>
      <c r="D4685" s="11" t="str">
        <f>[1]动作!$G4684</f>
        <v>JS_CZ_wodefeng</v>
      </c>
      <c r="E4685" s="11" t="str">
        <f>[1]动作!$D4684</f>
        <v>分系统1BMS5总电压过低一级故障</v>
      </c>
      <c r="F4685" s="11" t="s">
        <v>177</v>
      </c>
      <c r="G4685" s="12">
        <f>[1]动作!$A4684+[1]动作!$B4684</f>
        <v>43211.453125</v>
      </c>
      <c r="H4685" s="12"/>
      <c r="I4685" s="11"/>
    </row>
    <row r="4686" spans="1:9" hidden="1" x14ac:dyDescent="0.3">
      <c r="A4686" s="24">
        <v>4684</v>
      </c>
      <c r="B4686" s="11" t="str">
        <f>IFERROR(INDEX({"JSNY-BJ0001-01";"JSNY-JS0022-01";"JSNY-JS0002-01"},MATCH(D4686,{"BJ_zhongyu";"JS_WX_liteer";"JS_CZ_wodefeng"},0)),"")</f>
        <v>JSNY-JS0002-01</v>
      </c>
      <c r="C4686" s="11" t="str">
        <f>IFERROR(INDEX({"北京中裕世纪大酒店";"江苏利特尔绿色包装股份有限公司";"常州市金坛沃德丰电子科技有限公司"},MATCH(D4686,{"BJ_zhongyu";"JS_WX_liteer";"JS_CZ_wodefeng"},0)),"")</f>
        <v>常州市金坛沃德丰电子科技有限公司</v>
      </c>
      <c r="D4686" s="11" t="str">
        <f>[1]动作!$G4685</f>
        <v>JS_CZ_wodefeng</v>
      </c>
      <c r="E4686" s="11" t="str">
        <f>[1]动作!$D4685</f>
        <v>分系统1BMS5总电压过低二级故障</v>
      </c>
      <c r="F4686" s="11" t="s">
        <v>177</v>
      </c>
      <c r="G4686" s="12">
        <f>[1]动作!$A4685+[1]动作!$B4685</f>
        <v>43211.453125</v>
      </c>
      <c r="H4686" s="12"/>
      <c r="I4686" s="11"/>
    </row>
    <row r="4687" spans="1:9" hidden="1" x14ac:dyDescent="0.3">
      <c r="A4687" s="24">
        <v>4685</v>
      </c>
      <c r="B4687" s="11" t="str">
        <f>IFERROR(INDEX({"JSNY-BJ0001-01";"JSNY-JS0022-01";"JSNY-JS0002-01"},MATCH(D4687,{"BJ_zhongyu";"JS_WX_liteer";"JS_CZ_wodefeng"},0)),"")</f>
        <v>JSNY-JS0002-01</v>
      </c>
      <c r="C4687" s="11" t="str">
        <f>IFERROR(INDEX({"北京中裕世纪大酒店";"江苏利特尔绿色包装股份有限公司";"常州市金坛沃德丰电子科技有限公司"},MATCH(D4687,{"BJ_zhongyu";"JS_WX_liteer";"JS_CZ_wodefeng"},0)),"")</f>
        <v>常州市金坛沃德丰电子科技有限公司</v>
      </c>
      <c r="D4687" s="11" t="str">
        <f>[1]动作!$G4686</f>
        <v>JS_CZ_wodefeng</v>
      </c>
      <c r="E4687" s="11" t="str">
        <f>[1]动作!$D4686</f>
        <v>分系统1BMS4总电压过低一级故障</v>
      </c>
      <c r="F4687" s="11" t="s">
        <v>177</v>
      </c>
      <c r="G4687" s="12">
        <f>[1]动作!$A4686+[1]动作!$B4686</f>
        <v>43211.453298611108</v>
      </c>
      <c r="H4687" s="12"/>
      <c r="I4687" s="11"/>
    </row>
    <row r="4688" spans="1:9" hidden="1" x14ac:dyDescent="0.3">
      <c r="A4688" s="24">
        <v>4686</v>
      </c>
      <c r="B4688" s="11" t="str">
        <f>IFERROR(INDEX({"JSNY-BJ0001-01";"JSNY-JS0022-01";"JSNY-JS0002-01"},MATCH(D4688,{"BJ_zhongyu";"JS_WX_liteer";"JS_CZ_wodefeng"},0)),"")</f>
        <v>JSNY-JS0002-01</v>
      </c>
      <c r="C4688" s="11" t="str">
        <f>IFERROR(INDEX({"北京中裕世纪大酒店";"江苏利特尔绿色包装股份有限公司";"常州市金坛沃德丰电子科技有限公司"},MATCH(D4688,{"BJ_zhongyu";"JS_WX_liteer";"JS_CZ_wodefeng"},0)),"")</f>
        <v>常州市金坛沃德丰电子科技有限公司</v>
      </c>
      <c r="D4688" s="11" t="str">
        <f>[1]动作!$G4687</f>
        <v>JS_CZ_wodefeng</v>
      </c>
      <c r="E4688" s="11" t="str">
        <f>[1]动作!$D4687</f>
        <v>分系统1BMS4总电压过低二级故障</v>
      </c>
      <c r="F4688" s="11" t="s">
        <v>177</v>
      </c>
      <c r="G4688" s="12">
        <f>[1]动作!$A4687+[1]动作!$B4687</f>
        <v>43211.453298611108</v>
      </c>
      <c r="H4688" s="12"/>
      <c r="I4688" s="11"/>
    </row>
    <row r="4689" spans="1:9" hidden="1" x14ac:dyDescent="0.3">
      <c r="A4689" s="24">
        <v>4687</v>
      </c>
      <c r="B4689" s="11" t="str">
        <f>IFERROR(INDEX({"JSNY-BJ0001-01";"JSNY-JS0022-01";"JSNY-JS0002-01"},MATCH(D4689,{"BJ_zhongyu";"JS_WX_liteer";"JS_CZ_wodefeng"},0)),"")</f>
        <v>JSNY-JS0002-01</v>
      </c>
      <c r="C4689" s="11" t="str">
        <f>IFERROR(INDEX({"北京中裕世纪大酒店";"江苏利特尔绿色包装股份有限公司";"常州市金坛沃德丰电子科技有限公司"},MATCH(D4689,{"BJ_zhongyu";"JS_WX_liteer";"JS_CZ_wodefeng"},0)),"")</f>
        <v>常州市金坛沃德丰电子科技有限公司</v>
      </c>
      <c r="D4689" s="11" t="str">
        <f>[1]动作!$G4688</f>
        <v>JS_CZ_wodefeng</v>
      </c>
      <c r="E4689" s="11" t="str">
        <f>[1]动作!$D4688</f>
        <v>电表故障</v>
      </c>
      <c r="F4689" s="11" t="s">
        <v>45</v>
      </c>
      <c r="G4689" s="12">
        <f>[1]动作!$A4688+[1]动作!$B4688</f>
        <v>43211.453703703701</v>
      </c>
      <c r="H4689" s="12"/>
      <c r="I4689" s="11"/>
    </row>
    <row r="4690" spans="1:9" hidden="1" x14ac:dyDescent="0.3">
      <c r="A4690" s="24">
        <v>4688</v>
      </c>
      <c r="B4690" s="11" t="str">
        <f>IFERROR(INDEX({"JSNY-BJ0001-01";"JSNY-JS0022-01";"JSNY-JS0002-01"},MATCH(D4690,{"BJ_zhongyu";"JS_WX_liteer";"JS_CZ_wodefeng"},0)),"")</f>
        <v>JSNY-JS0002-01</v>
      </c>
      <c r="C4690" s="11" t="str">
        <f>IFERROR(INDEX({"北京中裕世纪大酒店";"江苏利特尔绿色包装股份有限公司";"常州市金坛沃德丰电子科技有限公司"},MATCH(D4690,{"BJ_zhongyu";"JS_WX_liteer";"JS_CZ_wodefeng"},0)),"")</f>
        <v>常州市金坛沃德丰电子科技有限公司</v>
      </c>
      <c r="D4690" s="11" t="str">
        <f>[1]动作!$G4689</f>
        <v>JS_CZ_wodefeng</v>
      </c>
      <c r="E4690" s="11" t="str">
        <f>[1]动作!$D4689</f>
        <v>电表故障</v>
      </c>
      <c r="F4690" s="11" t="s">
        <v>45</v>
      </c>
      <c r="G4690" s="12">
        <f>[1]动作!$A4689+[1]动作!$B4689</f>
        <v>43211.454571759263</v>
      </c>
      <c r="H4690" s="12"/>
      <c r="I4690" s="11"/>
    </row>
    <row r="4691" spans="1:9" hidden="1" x14ac:dyDescent="0.3">
      <c r="A4691" s="24">
        <v>4689</v>
      </c>
      <c r="B4691" s="11" t="str">
        <f>IFERROR(INDEX({"JSNY-BJ0001-01";"JSNY-JS0022-01";"JSNY-JS0002-01"},MATCH(D4691,{"BJ_zhongyu";"JS_WX_liteer";"JS_CZ_wodefeng"},0)),"")</f>
        <v>JSNY-JS0002-01</v>
      </c>
      <c r="C4691" s="11" t="str">
        <f>IFERROR(INDEX({"北京中裕世纪大酒店";"江苏利特尔绿色包装股份有限公司";"常州市金坛沃德丰电子科技有限公司"},MATCH(D4691,{"BJ_zhongyu";"JS_WX_liteer";"JS_CZ_wodefeng"},0)),"")</f>
        <v>常州市金坛沃德丰电子科技有限公司</v>
      </c>
      <c r="D4691" s="11" t="str">
        <f>[1]动作!$G4690</f>
        <v>JS_CZ_wodefeng</v>
      </c>
      <c r="E4691" s="11" t="str">
        <f>[1]动作!$D4690</f>
        <v>电表故障</v>
      </c>
      <c r="F4691" s="11" t="s">
        <v>45</v>
      </c>
      <c r="G4691" s="12">
        <f>[1]动作!$A4690+[1]动作!$B4690</f>
        <v>43211.456134259257</v>
      </c>
      <c r="H4691" s="12"/>
      <c r="I4691" s="11"/>
    </row>
    <row r="4692" spans="1:9" hidden="1" x14ac:dyDescent="0.3">
      <c r="A4692" s="24">
        <v>4690</v>
      </c>
      <c r="B4692" s="11" t="str">
        <f>IFERROR(INDEX({"JSNY-BJ0001-01";"JSNY-JS0022-01";"JSNY-JS0002-01"},MATCH(D4692,{"BJ_zhongyu";"JS_WX_liteer";"JS_CZ_wodefeng"},0)),"")</f>
        <v>JSNY-JS0002-01</v>
      </c>
      <c r="C4692" s="11" t="str">
        <f>IFERROR(INDEX({"北京中裕世纪大酒店";"江苏利特尔绿色包装股份有限公司";"常州市金坛沃德丰电子科技有限公司"},MATCH(D4692,{"BJ_zhongyu";"JS_WX_liteer";"JS_CZ_wodefeng"},0)),"")</f>
        <v>常州市金坛沃德丰电子科技有限公司</v>
      </c>
      <c r="D4692" s="11" t="str">
        <f>[1]动作!$G4691</f>
        <v>JS_CZ_wodefeng</v>
      </c>
      <c r="E4692" s="11" t="str">
        <f>[1]动作!$D4691</f>
        <v>电表故障</v>
      </c>
      <c r="F4692" s="11" t="s">
        <v>45</v>
      </c>
      <c r="G4692" s="12">
        <f>[1]动作!$A4691+[1]动作!$B4691</f>
        <v>43211.457696759258</v>
      </c>
      <c r="H4692" s="12"/>
      <c r="I4692" s="11"/>
    </row>
    <row r="4693" spans="1:9" hidden="1" x14ac:dyDescent="0.3">
      <c r="A4693" s="24">
        <v>4691</v>
      </c>
      <c r="B4693" s="11" t="str">
        <f>IFERROR(INDEX({"JSNY-BJ0001-01";"JSNY-JS0022-01";"JSNY-JS0002-01"},MATCH(D4693,{"BJ_zhongyu";"JS_WX_liteer";"JS_CZ_wodefeng"},0)),"")</f>
        <v>JSNY-JS0002-01</v>
      </c>
      <c r="C4693" s="11" t="str">
        <f>IFERROR(INDEX({"北京中裕世纪大酒店";"江苏利特尔绿色包装股份有限公司";"常州市金坛沃德丰电子科技有限公司"},MATCH(D4693,{"BJ_zhongyu";"JS_WX_liteer";"JS_CZ_wodefeng"},0)),"")</f>
        <v>常州市金坛沃德丰电子科技有限公司</v>
      </c>
      <c r="D4693" s="11" t="str">
        <f>[1]动作!$G4692</f>
        <v>JS_CZ_wodefeng</v>
      </c>
      <c r="E4693" s="11" t="str">
        <f>[1]动作!$D4692</f>
        <v>分系统1BMS2单体电压过低一级故障</v>
      </c>
      <c r="F4693" s="11" t="s">
        <v>177</v>
      </c>
      <c r="G4693" s="12">
        <f>[1]动作!$A4692+[1]动作!$B4692</f>
        <v>43211.458854166667</v>
      </c>
      <c r="H4693" s="12"/>
      <c r="I4693" s="11"/>
    </row>
    <row r="4694" spans="1:9" hidden="1" x14ac:dyDescent="0.3">
      <c r="A4694" s="24">
        <v>4692</v>
      </c>
      <c r="B4694" s="11" t="str">
        <f>IFERROR(INDEX({"JSNY-BJ0001-01";"JSNY-JS0022-01";"JSNY-JS0002-01"},MATCH(D4694,{"BJ_zhongyu";"JS_WX_liteer";"JS_CZ_wodefeng"},0)),"")</f>
        <v>JSNY-JS0002-01</v>
      </c>
      <c r="C4694" s="11" t="str">
        <f>IFERROR(INDEX({"北京中裕世纪大酒店";"江苏利特尔绿色包装股份有限公司";"常州市金坛沃德丰电子科技有限公司"},MATCH(D4694,{"BJ_zhongyu";"JS_WX_liteer";"JS_CZ_wodefeng"},0)),"")</f>
        <v>常州市金坛沃德丰电子科技有限公司</v>
      </c>
      <c r="D4694" s="11" t="str">
        <f>[1]动作!$G4693</f>
        <v>JS_CZ_wodefeng</v>
      </c>
      <c r="E4694" s="11" t="str">
        <f>[1]动作!$D4693</f>
        <v>分系统1BMS2单体电压过低二级故障</v>
      </c>
      <c r="F4694" s="11" t="s">
        <v>177</v>
      </c>
      <c r="G4694" s="12">
        <f>[1]动作!$A4693+[1]动作!$B4693</f>
        <v>43211.458854166667</v>
      </c>
      <c r="H4694" s="12"/>
      <c r="I4694" s="11"/>
    </row>
    <row r="4695" spans="1:9" hidden="1" x14ac:dyDescent="0.3">
      <c r="A4695" s="24">
        <v>4693</v>
      </c>
      <c r="B4695" s="11" t="str">
        <f>IFERROR(INDEX({"JSNY-BJ0001-01";"JSNY-JS0022-01";"JSNY-JS0002-01"},MATCH(D4695,{"BJ_zhongyu";"JS_WX_liteer";"JS_CZ_wodefeng"},0)),"")</f>
        <v>JSNY-JS0002-01</v>
      </c>
      <c r="C4695" s="11" t="str">
        <f>IFERROR(INDEX({"北京中裕世纪大酒店";"江苏利特尔绿色包装股份有限公司";"常州市金坛沃德丰电子科技有限公司"},MATCH(D4695,{"BJ_zhongyu";"JS_WX_liteer";"JS_CZ_wodefeng"},0)),"")</f>
        <v>常州市金坛沃德丰电子科技有限公司</v>
      </c>
      <c r="D4695" s="11" t="str">
        <f>[1]动作!$G4694</f>
        <v>JS_CZ_wodefeng</v>
      </c>
      <c r="E4695" s="11" t="str">
        <f>[1]动作!$D4694</f>
        <v>电表故障</v>
      </c>
      <c r="F4695" s="11" t="s">
        <v>45</v>
      </c>
      <c r="G4695" s="12">
        <f>[1]动作!$A4694+[1]动作!$B4694</f>
        <v>43211.460069444445</v>
      </c>
      <c r="H4695" s="12"/>
      <c r="I4695" s="11"/>
    </row>
    <row r="4696" spans="1:9" hidden="1" x14ac:dyDescent="0.3">
      <c r="A4696" s="24">
        <v>4694</v>
      </c>
      <c r="B4696" s="11" t="str">
        <f>IFERROR(INDEX({"JSNY-BJ0001-01";"JSNY-JS0022-01";"JSNY-JS0002-01"},MATCH(D4696,{"BJ_zhongyu";"JS_WX_liteer";"JS_CZ_wodefeng"},0)),"")</f>
        <v>JSNY-JS0002-01</v>
      </c>
      <c r="C4696" s="11" t="str">
        <f>IFERROR(INDEX({"北京中裕世纪大酒店";"江苏利特尔绿色包装股份有限公司";"常州市金坛沃德丰电子科技有限公司"},MATCH(D4696,{"BJ_zhongyu";"JS_WX_liteer";"JS_CZ_wodefeng"},0)),"")</f>
        <v>常州市金坛沃德丰电子科技有限公司</v>
      </c>
      <c r="D4696" s="11" t="str">
        <f>[1]动作!$G4695</f>
        <v>JS_CZ_wodefeng</v>
      </c>
      <c r="E4696" s="11" t="str">
        <f>[1]动作!$D4695</f>
        <v>分系统1BMS1单体电压过低一级故障</v>
      </c>
      <c r="F4696" s="11" t="s">
        <v>177</v>
      </c>
      <c r="G4696" s="12">
        <f>[1]动作!$A4695+[1]动作!$B4695</f>
        <v>43211.460127314815</v>
      </c>
      <c r="H4696" s="12"/>
      <c r="I4696" s="11"/>
    </row>
    <row r="4697" spans="1:9" hidden="1" x14ac:dyDescent="0.3">
      <c r="A4697" s="24">
        <v>4695</v>
      </c>
      <c r="B4697" s="11" t="str">
        <f>IFERROR(INDEX({"JSNY-BJ0001-01";"JSNY-JS0022-01";"JSNY-JS0002-01"},MATCH(D4697,{"BJ_zhongyu";"JS_WX_liteer";"JS_CZ_wodefeng"},0)),"")</f>
        <v>JSNY-JS0002-01</v>
      </c>
      <c r="C4697" s="11" t="str">
        <f>IFERROR(INDEX({"北京中裕世纪大酒店";"江苏利特尔绿色包装股份有限公司";"常州市金坛沃德丰电子科技有限公司"},MATCH(D4697,{"BJ_zhongyu";"JS_WX_liteer";"JS_CZ_wodefeng"},0)),"")</f>
        <v>常州市金坛沃德丰电子科技有限公司</v>
      </c>
      <c r="D4697" s="11" t="str">
        <f>[1]动作!$G4696</f>
        <v>JS_CZ_wodefeng</v>
      </c>
      <c r="E4697" s="11" t="str">
        <f>[1]动作!$D4696</f>
        <v>分系统1BMS1单体电压过低二级故障</v>
      </c>
      <c r="F4697" s="11" t="s">
        <v>177</v>
      </c>
      <c r="G4697" s="12">
        <f>[1]动作!$A4696+[1]动作!$B4696</f>
        <v>43211.460127314815</v>
      </c>
      <c r="H4697" s="12"/>
      <c r="I4697" s="11"/>
    </row>
    <row r="4698" spans="1:9" hidden="1" x14ac:dyDescent="0.3">
      <c r="A4698" s="24">
        <v>4696</v>
      </c>
      <c r="B4698" s="11" t="str">
        <f>IFERROR(INDEX({"JSNY-BJ0001-01";"JSNY-JS0022-01";"JSNY-JS0002-01"},MATCH(D4698,{"BJ_zhongyu";"JS_WX_liteer";"JS_CZ_wodefeng"},0)),"")</f>
        <v>JSNY-JS0002-01</v>
      </c>
      <c r="C4698" s="11" t="str">
        <f>IFERROR(INDEX({"北京中裕世纪大酒店";"江苏利特尔绿色包装股份有限公司";"常州市金坛沃德丰电子科技有限公司"},MATCH(D4698,{"BJ_zhongyu";"JS_WX_liteer";"JS_CZ_wodefeng"},0)),"")</f>
        <v>常州市金坛沃德丰电子科技有限公司</v>
      </c>
      <c r="D4698" s="11" t="str">
        <f>[1]动作!$G4697</f>
        <v>JS_CZ_wodefeng</v>
      </c>
      <c r="E4698" s="11" t="str">
        <f>[1]动作!$D4697</f>
        <v>分系统1BMS3单体电压过低一级故障</v>
      </c>
      <c r="F4698" s="11" t="s">
        <v>177</v>
      </c>
      <c r="G4698" s="12">
        <f>[1]动作!$A4697+[1]动作!$B4697</f>
        <v>43211.460474537038</v>
      </c>
      <c r="H4698" s="12"/>
      <c r="I4698" s="11"/>
    </row>
    <row r="4699" spans="1:9" hidden="1" x14ac:dyDescent="0.3">
      <c r="A4699" s="24">
        <v>4697</v>
      </c>
      <c r="B4699" s="11" t="str">
        <f>IFERROR(INDEX({"JSNY-BJ0001-01";"JSNY-JS0022-01";"JSNY-JS0002-01"},MATCH(D4699,{"BJ_zhongyu";"JS_WX_liteer";"JS_CZ_wodefeng"},0)),"")</f>
        <v>JSNY-JS0002-01</v>
      </c>
      <c r="C4699" s="11" t="str">
        <f>IFERROR(INDEX({"北京中裕世纪大酒店";"江苏利特尔绿色包装股份有限公司";"常州市金坛沃德丰电子科技有限公司"},MATCH(D4699,{"BJ_zhongyu";"JS_WX_liteer";"JS_CZ_wodefeng"},0)),"")</f>
        <v>常州市金坛沃德丰电子科技有限公司</v>
      </c>
      <c r="D4699" s="11" t="str">
        <f>[1]动作!$G4698</f>
        <v>JS_CZ_wodefeng</v>
      </c>
      <c r="E4699" s="11" t="str">
        <f>[1]动作!$D4698</f>
        <v>分系统1BMS3单体电压过低二级故障</v>
      </c>
      <c r="F4699" s="11" t="s">
        <v>177</v>
      </c>
      <c r="G4699" s="12">
        <f>[1]动作!$A4698+[1]动作!$B4698</f>
        <v>43211.460474537038</v>
      </c>
      <c r="H4699" s="12"/>
      <c r="I4699" s="11"/>
    </row>
    <row r="4700" spans="1:9" hidden="1" x14ac:dyDescent="0.3">
      <c r="A4700" s="24">
        <v>4698</v>
      </c>
      <c r="B4700" s="11" t="str">
        <f>IFERROR(INDEX({"JSNY-BJ0001-01";"JSNY-JS0022-01";"JSNY-JS0002-01"},MATCH(D4700,{"BJ_zhongyu";"JS_WX_liteer";"JS_CZ_wodefeng"},0)),"")</f>
        <v>JSNY-JS0002-01</v>
      </c>
      <c r="C4700" s="11" t="str">
        <f>IFERROR(INDEX({"北京中裕世纪大酒店";"江苏利特尔绿色包装股份有限公司";"常州市金坛沃德丰电子科技有限公司"},MATCH(D4700,{"BJ_zhongyu";"JS_WX_liteer";"JS_CZ_wodefeng"},0)),"")</f>
        <v>常州市金坛沃德丰电子科技有限公司</v>
      </c>
      <c r="D4700" s="11" t="str">
        <f>[1]动作!$G4699</f>
        <v>JS_CZ_wodefeng</v>
      </c>
      <c r="E4700" s="11" t="str">
        <f>[1]动作!$D4699</f>
        <v>分系统1BMS5单体电压过低一级故障</v>
      </c>
      <c r="F4700" s="11" t="s">
        <v>177</v>
      </c>
      <c r="G4700" s="12">
        <f>[1]动作!$A4699+[1]动作!$B4699</f>
        <v>43211.460706018515</v>
      </c>
      <c r="H4700" s="12"/>
      <c r="I4700" s="11"/>
    </row>
    <row r="4701" spans="1:9" hidden="1" x14ac:dyDescent="0.3">
      <c r="A4701" s="24">
        <v>4699</v>
      </c>
      <c r="B4701" s="11" t="str">
        <f>IFERROR(INDEX({"JSNY-BJ0001-01";"JSNY-JS0022-01";"JSNY-JS0002-01"},MATCH(D4701,{"BJ_zhongyu";"JS_WX_liteer";"JS_CZ_wodefeng"},0)),"")</f>
        <v>JSNY-JS0002-01</v>
      </c>
      <c r="C4701" s="11" t="str">
        <f>IFERROR(INDEX({"北京中裕世纪大酒店";"江苏利特尔绿色包装股份有限公司";"常州市金坛沃德丰电子科技有限公司"},MATCH(D4701,{"BJ_zhongyu";"JS_WX_liteer";"JS_CZ_wodefeng"},0)),"")</f>
        <v>常州市金坛沃德丰电子科技有限公司</v>
      </c>
      <c r="D4701" s="11" t="str">
        <f>[1]动作!$G4700</f>
        <v>JS_CZ_wodefeng</v>
      </c>
      <c r="E4701" s="11" t="str">
        <f>[1]动作!$D4700</f>
        <v>分系统1BMS5单体电压过低二级故障</v>
      </c>
      <c r="F4701" s="11" t="s">
        <v>177</v>
      </c>
      <c r="G4701" s="12">
        <f>[1]动作!$A4700+[1]动作!$B4700</f>
        <v>43211.460706018515</v>
      </c>
      <c r="H4701" s="12"/>
      <c r="I4701" s="11"/>
    </row>
    <row r="4702" spans="1:9" hidden="1" x14ac:dyDescent="0.3">
      <c r="A4702" s="24">
        <v>4700</v>
      </c>
      <c r="B4702" s="11" t="str">
        <f>IFERROR(INDEX({"JSNY-BJ0001-01";"JSNY-JS0022-01";"JSNY-JS0002-01"},MATCH(D4702,{"BJ_zhongyu";"JS_WX_liteer";"JS_CZ_wodefeng"},0)),"")</f>
        <v>JSNY-JS0002-01</v>
      </c>
      <c r="C4702" s="11" t="str">
        <f>IFERROR(INDEX({"北京中裕世纪大酒店";"江苏利特尔绿色包装股份有限公司";"常州市金坛沃德丰电子科技有限公司"},MATCH(D4702,{"BJ_zhongyu";"JS_WX_liteer";"JS_CZ_wodefeng"},0)),"")</f>
        <v>常州市金坛沃德丰电子科技有限公司</v>
      </c>
      <c r="D4702" s="11" t="str">
        <f>[1]动作!$G4701</f>
        <v>JS_CZ_wodefeng</v>
      </c>
      <c r="E4702" s="11" t="str">
        <f>[1]动作!$D4701</f>
        <v>电表故障</v>
      </c>
      <c r="F4702" s="11" t="s">
        <v>45</v>
      </c>
      <c r="G4702" s="12">
        <f>[1]动作!$A4701+[1]动作!$B4701</f>
        <v>43211.461527777778</v>
      </c>
      <c r="H4702" s="12"/>
      <c r="I4702" s="11"/>
    </row>
    <row r="4703" spans="1:9" hidden="1" x14ac:dyDescent="0.3">
      <c r="A4703" s="24">
        <v>4701</v>
      </c>
      <c r="B4703" s="11" t="str">
        <f>IFERROR(INDEX({"JSNY-BJ0001-01";"JSNY-JS0022-01";"JSNY-JS0002-01"},MATCH(D4703,{"BJ_zhongyu";"JS_WX_liteer";"JS_CZ_wodefeng"},0)),"")</f>
        <v>JSNY-JS0002-01</v>
      </c>
      <c r="C4703" s="11" t="str">
        <f>IFERROR(INDEX({"北京中裕世纪大酒店";"江苏利特尔绿色包装股份有限公司";"常州市金坛沃德丰电子科技有限公司"},MATCH(D4703,{"BJ_zhongyu";"JS_WX_liteer";"JS_CZ_wodefeng"},0)),"")</f>
        <v>常州市金坛沃德丰电子科技有限公司</v>
      </c>
      <c r="D4703" s="11" t="str">
        <f>[1]动作!$G4702</f>
        <v>JS_CZ_wodefeng</v>
      </c>
      <c r="E4703" s="11" t="str">
        <f>[1]动作!$D4702</f>
        <v>电表故障</v>
      </c>
      <c r="F4703" s="11" t="s">
        <v>45</v>
      </c>
      <c r="G4703" s="12">
        <f>[1]动作!$A4702+[1]动作!$B4702</f>
        <v>43211.461643518516</v>
      </c>
      <c r="H4703" s="12"/>
      <c r="I4703" s="11"/>
    </row>
    <row r="4704" spans="1:9" hidden="1" x14ac:dyDescent="0.3">
      <c r="A4704" s="24">
        <v>4702</v>
      </c>
      <c r="B4704" s="11" t="str">
        <f>IFERROR(INDEX({"JSNY-BJ0001-01";"JSNY-JS0022-01";"JSNY-JS0002-01"},MATCH(D4704,{"BJ_zhongyu";"JS_WX_liteer";"JS_CZ_wodefeng"},0)),"")</f>
        <v>JSNY-JS0002-01</v>
      </c>
      <c r="C4704" s="11" t="str">
        <f>IFERROR(INDEX({"北京中裕世纪大酒店";"江苏利特尔绿色包装股份有限公司";"常州市金坛沃德丰电子科技有限公司"},MATCH(D4704,{"BJ_zhongyu";"JS_WX_liteer";"JS_CZ_wodefeng"},0)),"")</f>
        <v>常州市金坛沃德丰电子科技有限公司</v>
      </c>
      <c r="D4704" s="11" t="str">
        <f>[1]动作!$G4703</f>
        <v>JS_CZ_wodefeng</v>
      </c>
      <c r="E4704" s="11" t="str">
        <f>[1]动作!$D4703</f>
        <v>分系统1BMS4单体电压过低一级故障</v>
      </c>
      <c r="F4704" s="11" t="s">
        <v>177</v>
      </c>
      <c r="G4704" s="12">
        <f>[1]动作!$A4703+[1]动作!$B4703</f>
        <v>43211.461689814816</v>
      </c>
      <c r="H4704" s="12"/>
      <c r="I4704" s="11"/>
    </row>
    <row r="4705" spans="1:9" hidden="1" x14ac:dyDescent="0.3">
      <c r="A4705" s="24">
        <v>4703</v>
      </c>
      <c r="B4705" s="11" t="str">
        <f>IFERROR(INDEX({"JSNY-BJ0001-01";"JSNY-JS0022-01";"JSNY-JS0002-01"},MATCH(D4705,{"BJ_zhongyu";"JS_WX_liteer";"JS_CZ_wodefeng"},0)),"")</f>
        <v>JSNY-JS0002-01</v>
      </c>
      <c r="C4705" s="11" t="str">
        <f>IFERROR(INDEX({"北京中裕世纪大酒店";"江苏利特尔绿色包装股份有限公司";"常州市金坛沃德丰电子科技有限公司"},MATCH(D4705,{"BJ_zhongyu";"JS_WX_liteer";"JS_CZ_wodefeng"},0)),"")</f>
        <v>常州市金坛沃德丰电子科技有限公司</v>
      </c>
      <c r="D4705" s="11" t="str">
        <f>[1]动作!$G4704</f>
        <v>JS_CZ_wodefeng</v>
      </c>
      <c r="E4705" s="11" t="str">
        <f>[1]动作!$D4704</f>
        <v>分系统1BMS4单体电压过低二级故障</v>
      </c>
      <c r="F4705" s="11" t="s">
        <v>177</v>
      </c>
      <c r="G4705" s="12">
        <f>[1]动作!$A4704+[1]动作!$B4704</f>
        <v>43211.461689814816</v>
      </c>
      <c r="H4705" s="12"/>
      <c r="I4705" s="11"/>
    </row>
    <row r="4706" spans="1:9" hidden="1" x14ac:dyDescent="0.3">
      <c r="A4706" s="24">
        <v>4704</v>
      </c>
      <c r="B4706" s="11" t="str">
        <f>IFERROR(INDEX({"JSNY-BJ0001-01";"JSNY-JS0022-01";"JSNY-JS0002-01"},MATCH(D4706,{"BJ_zhongyu";"JS_WX_liteer";"JS_CZ_wodefeng"},0)),"")</f>
        <v>JSNY-JS0002-01</v>
      </c>
      <c r="C4706" s="11" t="str">
        <f>IFERROR(INDEX({"北京中裕世纪大酒店";"江苏利特尔绿色包装股份有限公司";"常州市金坛沃德丰电子科技有限公司"},MATCH(D4706,{"BJ_zhongyu";"JS_WX_liteer";"JS_CZ_wodefeng"},0)),"")</f>
        <v>常州市金坛沃德丰电子科技有限公司</v>
      </c>
      <c r="D4706" s="11" t="str">
        <f>[1]动作!$G4705</f>
        <v>JS_CZ_wodefeng</v>
      </c>
      <c r="E4706" s="11" t="str">
        <f>[1]动作!$D4705</f>
        <v>分系统1BMS3SOC过低一级故障</v>
      </c>
      <c r="F4706" s="11" t="s">
        <v>177</v>
      </c>
      <c r="G4706" s="12">
        <f>[1]动作!$A4705+[1]动作!$B4705</f>
        <v>43211.461817129632</v>
      </c>
      <c r="H4706" s="12"/>
      <c r="I4706" s="11"/>
    </row>
    <row r="4707" spans="1:9" hidden="1" x14ac:dyDescent="0.3">
      <c r="A4707" s="24">
        <v>4705</v>
      </c>
      <c r="B4707" s="11" t="str">
        <f>IFERROR(INDEX({"JSNY-BJ0001-01";"JSNY-JS0022-01";"JSNY-JS0002-01"},MATCH(D4707,{"BJ_zhongyu";"JS_WX_liteer";"JS_CZ_wodefeng"},0)),"")</f>
        <v>JSNY-JS0002-01</v>
      </c>
      <c r="C4707" s="11" t="str">
        <f>IFERROR(INDEX({"北京中裕世纪大酒店";"江苏利特尔绿色包装股份有限公司";"常州市金坛沃德丰电子科技有限公司"},MATCH(D4707,{"BJ_zhongyu";"JS_WX_liteer";"JS_CZ_wodefeng"},0)),"")</f>
        <v>常州市金坛沃德丰电子科技有限公司</v>
      </c>
      <c r="D4707" s="11" t="str">
        <f>[1]动作!$G4706</f>
        <v>JS_CZ_wodefeng</v>
      </c>
      <c r="E4707" s="11" t="str">
        <f>[1]动作!$D4706</f>
        <v>分系统1BMS3SOC过低二级故障</v>
      </c>
      <c r="F4707" s="11" t="s">
        <v>177</v>
      </c>
      <c r="G4707" s="12">
        <f>[1]动作!$A4706+[1]动作!$B4706</f>
        <v>43211.461817129632</v>
      </c>
      <c r="H4707" s="12"/>
      <c r="I4707" s="11"/>
    </row>
    <row r="4708" spans="1:9" hidden="1" x14ac:dyDescent="0.3">
      <c r="A4708" s="24">
        <v>4706</v>
      </c>
      <c r="B4708" s="11" t="str">
        <f>IFERROR(INDEX({"JSNY-BJ0001-01";"JSNY-JS0022-01";"JSNY-JS0002-01"},MATCH(D4708,{"BJ_zhongyu";"JS_WX_liteer";"JS_CZ_wodefeng"},0)),"")</f>
        <v>JSNY-JS0002-01</v>
      </c>
      <c r="C4708" s="11" t="str">
        <f>IFERROR(INDEX({"北京中裕世纪大酒店";"江苏利特尔绿色包装股份有限公司";"常州市金坛沃德丰电子科技有限公司"},MATCH(D4708,{"BJ_zhongyu";"JS_WX_liteer";"JS_CZ_wodefeng"},0)),"")</f>
        <v>常州市金坛沃德丰电子科技有限公司</v>
      </c>
      <c r="D4708" s="11" t="str">
        <f>[1]动作!$G4707</f>
        <v>JS_CZ_wodefeng</v>
      </c>
      <c r="E4708" s="11" t="str">
        <f>[1]动作!$D4707</f>
        <v>分系统1BMS6单体电压过低一级故障</v>
      </c>
      <c r="F4708" s="11" t="s">
        <v>177</v>
      </c>
      <c r="G4708" s="12">
        <f>[1]动作!$A4707+[1]动作!$B4707</f>
        <v>43211.462326388886</v>
      </c>
      <c r="H4708" s="12"/>
      <c r="I4708" s="11"/>
    </row>
    <row r="4709" spans="1:9" hidden="1" x14ac:dyDescent="0.3">
      <c r="A4709" s="24">
        <v>4707</v>
      </c>
      <c r="B4709" s="11" t="str">
        <f>IFERROR(INDEX({"JSNY-BJ0001-01";"JSNY-JS0022-01";"JSNY-JS0002-01"},MATCH(D4709,{"BJ_zhongyu";"JS_WX_liteer";"JS_CZ_wodefeng"},0)),"")</f>
        <v>JSNY-JS0002-01</v>
      </c>
      <c r="C4709" s="11" t="str">
        <f>IFERROR(INDEX({"北京中裕世纪大酒店";"江苏利特尔绿色包装股份有限公司";"常州市金坛沃德丰电子科技有限公司"},MATCH(D4709,{"BJ_zhongyu";"JS_WX_liteer";"JS_CZ_wodefeng"},0)),"")</f>
        <v>常州市金坛沃德丰电子科技有限公司</v>
      </c>
      <c r="D4709" s="11" t="str">
        <f>[1]动作!$G4708</f>
        <v>JS_CZ_wodefeng</v>
      </c>
      <c r="E4709" s="11" t="str">
        <f>[1]动作!$D4708</f>
        <v>分系统1BMS6单体电压过低二级故障</v>
      </c>
      <c r="F4709" s="11" t="s">
        <v>177</v>
      </c>
      <c r="G4709" s="12">
        <f>[1]动作!$A4708+[1]动作!$B4708</f>
        <v>43211.462326388886</v>
      </c>
      <c r="H4709" s="12"/>
      <c r="I4709" s="11"/>
    </row>
    <row r="4710" spans="1:9" hidden="1" x14ac:dyDescent="0.3">
      <c r="A4710" s="24">
        <v>4708</v>
      </c>
      <c r="B4710" s="11" t="str">
        <f>IFERROR(INDEX({"JSNY-BJ0001-01";"JSNY-JS0022-01";"JSNY-JS0002-01"},MATCH(D4710,{"BJ_zhongyu";"JS_WX_liteer";"JS_CZ_wodefeng"},0)),"")</f>
        <v>JSNY-JS0002-01</v>
      </c>
      <c r="C4710" s="11" t="str">
        <f>IFERROR(INDEX({"北京中裕世纪大酒店";"江苏利特尔绿色包装股份有限公司";"常州市金坛沃德丰电子科技有限公司"},MATCH(D4710,{"BJ_zhongyu";"JS_WX_liteer";"JS_CZ_wodefeng"},0)),"")</f>
        <v>常州市金坛沃德丰电子科技有限公司</v>
      </c>
      <c r="D4710" s="11" t="str">
        <f>[1]动作!$G4709</f>
        <v>JS_CZ_wodefeng</v>
      </c>
      <c r="E4710" s="11" t="str">
        <f>[1]动作!$D4709</f>
        <v>分系统1BMS4SOC过低一级故障</v>
      </c>
      <c r="F4710" s="11" t="s">
        <v>177</v>
      </c>
      <c r="G4710" s="12">
        <f>[1]动作!$A4709+[1]动作!$B4709</f>
        <v>43211.462627314817</v>
      </c>
      <c r="H4710" s="12"/>
      <c r="I4710" s="11"/>
    </row>
    <row r="4711" spans="1:9" hidden="1" x14ac:dyDescent="0.3">
      <c r="A4711" s="24">
        <v>4709</v>
      </c>
      <c r="B4711" s="11" t="str">
        <f>IFERROR(INDEX({"JSNY-BJ0001-01";"JSNY-JS0022-01";"JSNY-JS0002-01"},MATCH(D4711,{"BJ_zhongyu";"JS_WX_liteer";"JS_CZ_wodefeng"},0)),"")</f>
        <v>JSNY-JS0002-01</v>
      </c>
      <c r="C4711" s="11" t="str">
        <f>IFERROR(INDEX({"北京中裕世纪大酒店";"江苏利特尔绿色包装股份有限公司";"常州市金坛沃德丰电子科技有限公司"},MATCH(D4711,{"BJ_zhongyu";"JS_WX_liteer";"JS_CZ_wodefeng"},0)),"")</f>
        <v>常州市金坛沃德丰电子科技有限公司</v>
      </c>
      <c r="D4711" s="11" t="str">
        <f>[1]动作!$G4710</f>
        <v>JS_CZ_wodefeng</v>
      </c>
      <c r="E4711" s="11" t="str">
        <f>[1]动作!$D4710</f>
        <v>分系统1BMS4SOC过低二级故障</v>
      </c>
      <c r="F4711" s="11" t="s">
        <v>177</v>
      </c>
      <c r="G4711" s="12">
        <f>[1]动作!$A4710+[1]动作!$B4710</f>
        <v>43211.462627314817</v>
      </c>
      <c r="H4711" s="12"/>
      <c r="I4711" s="11"/>
    </row>
    <row r="4712" spans="1:9" hidden="1" x14ac:dyDescent="0.3">
      <c r="A4712" s="24">
        <v>4710</v>
      </c>
      <c r="B4712" s="11" t="str">
        <f>IFERROR(INDEX({"JSNY-BJ0001-01";"JSNY-JS0022-01";"JSNY-JS0002-01"},MATCH(D4712,{"BJ_zhongyu";"JS_WX_liteer";"JS_CZ_wodefeng"},0)),"")</f>
        <v>JSNY-JS0002-01</v>
      </c>
      <c r="C4712" s="11" t="str">
        <f>IFERROR(INDEX({"北京中裕世纪大酒店";"江苏利特尔绿色包装股份有限公司";"常州市金坛沃德丰电子科技有限公司"},MATCH(D4712,{"BJ_zhongyu";"JS_WX_liteer";"JS_CZ_wodefeng"},0)),"")</f>
        <v>常州市金坛沃德丰电子科技有限公司</v>
      </c>
      <c r="D4712" s="11" t="str">
        <f>[1]动作!$G4711</f>
        <v>JS_CZ_wodefeng</v>
      </c>
      <c r="E4712" s="11" t="str">
        <f>[1]动作!$D4711</f>
        <v>电表故障</v>
      </c>
      <c r="F4712" s="11" t="s">
        <v>45</v>
      </c>
      <c r="G4712" s="12">
        <f>[1]动作!$A4711+[1]动作!$B4711</f>
        <v>43211.462673611109</v>
      </c>
      <c r="H4712" s="12"/>
      <c r="I4712" s="11"/>
    </row>
    <row r="4713" spans="1:9" hidden="1" x14ac:dyDescent="0.3">
      <c r="A4713" s="24">
        <v>4711</v>
      </c>
      <c r="B4713" s="11" t="str">
        <f>IFERROR(INDEX({"JSNY-BJ0001-01";"JSNY-JS0022-01";"JSNY-JS0002-01"},MATCH(D4713,{"BJ_zhongyu";"JS_WX_liteer";"JS_CZ_wodefeng"},0)),"")</f>
        <v>JSNY-JS0002-01</v>
      </c>
      <c r="C4713" s="11" t="str">
        <f>IFERROR(INDEX({"北京中裕世纪大酒店";"江苏利特尔绿色包装股份有限公司";"常州市金坛沃德丰电子科技有限公司"},MATCH(D4713,{"BJ_zhongyu";"JS_WX_liteer";"JS_CZ_wodefeng"},0)),"")</f>
        <v>常州市金坛沃德丰电子科技有限公司</v>
      </c>
      <c r="D4713" s="11" t="str">
        <f>[1]动作!$G4712</f>
        <v>JS_CZ_wodefeng</v>
      </c>
      <c r="E4713" s="11" t="str">
        <f>[1]动作!$D4712</f>
        <v>电表故障</v>
      </c>
      <c r="F4713" s="11" t="s">
        <v>45</v>
      </c>
      <c r="G4713" s="12">
        <f>[1]动作!$A4712+[1]动作!$B4712</f>
        <v>43211.462800925925</v>
      </c>
      <c r="H4713" s="12"/>
      <c r="I4713" s="11"/>
    </row>
    <row r="4714" spans="1:9" hidden="1" x14ac:dyDescent="0.3">
      <c r="A4714" s="24">
        <v>4712</v>
      </c>
      <c r="B4714" s="11" t="str">
        <f>IFERROR(INDEX({"JSNY-BJ0001-01";"JSNY-JS0022-01";"JSNY-JS0002-01"},MATCH(D4714,{"BJ_zhongyu";"JS_WX_liteer";"JS_CZ_wodefeng"},0)),"")</f>
        <v>JSNY-JS0002-01</v>
      </c>
      <c r="C4714" s="11" t="str">
        <f>IFERROR(INDEX({"北京中裕世纪大酒店";"江苏利特尔绿色包装股份有限公司";"常州市金坛沃德丰电子科技有限公司"},MATCH(D4714,{"BJ_zhongyu";"JS_WX_liteer";"JS_CZ_wodefeng"},0)),"")</f>
        <v>常州市金坛沃德丰电子科技有限公司</v>
      </c>
      <c r="D4714" s="11" t="str">
        <f>[1]动作!$G4713</f>
        <v>JS_CZ_wodefeng</v>
      </c>
      <c r="E4714" s="11" t="str">
        <f>[1]动作!$D4713</f>
        <v>分系统1BMS2SOC过低一级故障</v>
      </c>
      <c r="F4714" s="11" t="s">
        <v>177</v>
      </c>
      <c r="G4714" s="12">
        <f>[1]动作!$A4713+[1]动作!$B4713</f>
        <v>43211.463263888887</v>
      </c>
      <c r="H4714" s="12"/>
      <c r="I4714" s="11"/>
    </row>
    <row r="4715" spans="1:9" hidden="1" x14ac:dyDescent="0.3">
      <c r="A4715" s="24">
        <v>4713</v>
      </c>
      <c r="B4715" s="11" t="str">
        <f>IFERROR(INDEX({"JSNY-BJ0001-01";"JSNY-JS0022-01";"JSNY-JS0002-01"},MATCH(D4715,{"BJ_zhongyu";"JS_WX_liteer";"JS_CZ_wodefeng"},0)),"")</f>
        <v>JSNY-JS0002-01</v>
      </c>
      <c r="C4715" s="11" t="str">
        <f>IFERROR(INDEX({"北京中裕世纪大酒店";"江苏利特尔绿色包装股份有限公司";"常州市金坛沃德丰电子科技有限公司"},MATCH(D4715,{"BJ_zhongyu";"JS_WX_liteer";"JS_CZ_wodefeng"},0)),"")</f>
        <v>常州市金坛沃德丰电子科技有限公司</v>
      </c>
      <c r="D4715" s="11" t="str">
        <f>[1]动作!$G4714</f>
        <v>JS_CZ_wodefeng</v>
      </c>
      <c r="E4715" s="11" t="str">
        <f>[1]动作!$D4714</f>
        <v>分系统1BMS2SOC过低二级故障</v>
      </c>
      <c r="F4715" s="11" t="s">
        <v>177</v>
      </c>
      <c r="G4715" s="12">
        <f>[1]动作!$A4714+[1]动作!$B4714</f>
        <v>43211.463263888887</v>
      </c>
      <c r="H4715" s="12"/>
      <c r="I4715" s="11"/>
    </row>
    <row r="4716" spans="1:9" hidden="1" x14ac:dyDescent="0.3">
      <c r="A4716" s="24">
        <v>4714</v>
      </c>
      <c r="B4716" s="11" t="str">
        <f>IFERROR(INDEX({"JSNY-BJ0001-01";"JSNY-JS0022-01";"JSNY-JS0002-01"},MATCH(D4716,{"BJ_zhongyu";"JS_WX_liteer";"JS_CZ_wodefeng"},0)),"")</f>
        <v>JSNY-JS0002-01</v>
      </c>
      <c r="C4716" s="11" t="str">
        <f>IFERROR(INDEX({"北京中裕世纪大酒店";"江苏利特尔绿色包装股份有限公司";"常州市金坛沃德丰电子科技有限公司"},MATCH(D4716,{"BJ_zhongyu";"JS_WX_liteer";"JS_CZ_wodefeng"},0)),"")</f>
        <v>常州市金坛沃德丰电子科技有限公司</v>
      </c>
      <c r="D4716" s="11" t="str">
        <f>[1]动作!$G4715</f>
        <v>JS_CZ_wodefeng</v>
      </c>
      <c r="E4716" s="11" t="str">
        <f>[1]动作!$D4715</f>
        <v>分系统1BMS1SOC过低一级故障</v>
      </c>
      <c r="F4716" s="11" t="s">
        <v>177</v>
      </c>
      <c r="G4716" s="12">
        <f>[1]动作!$A4715+[1]动作!$B4715</f>
        <v>43211.463900462964</v>
      </c>
      <c r="H4716" s="12"/>
      <c r="I4716" s="11"/>
    </row>
    <row r="4717" spans="1:9" hidden="1" x14ac:dyDescent="0.3">
      <c r="A4717" s="24">
        <v>4715</v>
      </c>
      <c r="B4717" s="11" t="str">
        <f>IFERROR(INDEX({"JSNY-BJ0001-01";"JSNY-JS0022-01";"JSNY-JS0002-01"},MATCH(D4717,{"BJ_zhongyu";"JS_WX_liteer";"JS_CZ_wodefeng"},0)),"")</f>
        <v>JSNY-JS0002-01</v>
      </c>
      <c r="C4717" s="11" t="str">
        <f>IFERROR(INDEX({"北京中裕世纪大酒店";"江苏利特尔绿色包装股份有限公司";"常州市金坛沃德丰电子科技有限公司"},MATCH(D4717,{"BJ_zhongyu";"JS_WX_liteer";"JS_CZ_wodefeng"},0)),"")</f>
        <v>常州市金坛沃德丰电子科技有限公司</v>
      </c>
      <c r="D4717" s="11" t="str">
        <f>[1]动作!$G4716</f>
        <v>JS_CZ_wodefeng</v>
      </c>
      <c r="E4717" s="11" t="str">
        <f>[1]动作!$D4716</f>
        <v>分系统1BMS1SOC过低二级故障</v>
      </c>
      <c r="F4717" s="11" t="s">
        <v>177</v>
      </c>
      <c r="G4717" s="12">
        <f>[1]动作!$A4716+[1]动作!$B4716</f>
        <v>43211.463900462964</v>
      </c>
      <c r="H4717" s="12"/>
      <c r="I4717" s="11"/>
    </row>
    <row r="4718" spans="1:9" hidden="1" x14ac:dyDescent="0.3">
      <c r="A4718" s="24">
        <v>4716</v>
      </c>
      <c r="B4718" s="11" t="str">
        <f>IFERROR(INDEX({"JSNY-BJ0001-01";"JSNY-JS0022-01";"JSNY-JS0002-01"},MATCH(D4718,{"BJ_zhongyu";"JS_WX_liteer";"JS_CZ_wodefeng"},0)),"")</f>
        <v>JSNY-JS0002-01</v>
      </c>
      <c r="C4718" s="11" t="str">
        <f>IFERROR(INDEX({"北京中裕世纪大酒店";"江苏利特尔绿色包装股份有限公司";"常州市金坛沃德丰电子科技有限公司"},MATCH(D4718,{"BJ_zhongyu";"JS_WX_liteer";"JS_CZ_wodefeng"},0)),"")</f>
        <v>常州市金坛沃德丰电子科技有限公司</v>
      </c>
      <c r="D4718" s="11" t="str">
        <f>[1]动作!$G4717</f>
        <v>JS_CZ_wodefeng</v>
      </c>
      <c r="E4718" s="11" t="str">
        <f>[1]动作!$D4717</f>
        <v>分系统1BMS6SOC过低一级故障</v>
      </c>
      <c r="F4718" s="11" t="s">
        <v>177</v>
      </c>
      <c r="G4718" s="12">
        <f>[1]动作!$A4717+[1]动作!$B4717</f>
        <v>43211.464131944442</v>
      </c>
      <c r="H4718" s="12"/>
      <c r="I4718" s="11"/>
    </row>
    <row r="4719" spans="1:9" hidden="1" x14ac:dyDescent="0.3">
      <c r="A4719" s="24">
        <v>4717</v>
      </c>
      <c r="B4719" s="11" t="str">
        <f>IFERROR(INDEX({"JSNY-BJ0001-01";"JSNY-JS0022-01";"JSNY-JS0002-01"},MATCH(D4719,{"BJ_zhongyu";"JS_WX_liteer";"JS_CZ_wodefeng"},0)),"")</f>
        <v>JSNY-JS0002-01</v>
      </c>
      <c r="C4719" s="11" t="str">
        <f>IFERROR(INDEX({"北京中裕世纪大酒店";"江苏利特尔绿色包装股份有限公司";"常州市金坛沃德丰电子科技有限公司"},MATCH(D4719,{"BJ_zhongyu";"JS_WX_liteer";"JS_CZ_wodefeng"},0)),"")</f>
        <v>常州市金坛沃德丰电子科技有限公司</v>
      </c>
      <c r="D4719" s="11" t="str">
        <f>[1]动作!$G4718</f>
        <v>JS_CZ_wodefeng</v>
      </c>
      <c r="E4719" s="11" t="str">
        <f>[1]动作!$D4718</f>
        <v>分系统1BMS6SOC过低二级故障</v>
      </c>
      <c r="F4719" s="11" t="s">
        <v>177</v>
      </c>
      <c r="G4719" s="12">
        <f>[1]动作!$A4718+[1]动作!$B4718</f>
        <v>43211.464131944442</v>
      </c>
      <c r="H4719" s="12"/>
      <c r="I4719" s="11"/>
    </row>
    <row r="4720" spans="1:9" hidden="1" x14ac:dyDescent="0.3">
      <c r="A4720" s="24">
        <v>4718</v>
      </c>
      <c r="B4720" s="11" t="str">
        <f>IFERROR(INDEX({"JSNY-BJ0001-01";"JSNY-JS0022-01";"JSNY-JS0002-01"},MATCH(D4720,{"BJ_zhongyu";"JS_WX_liteer";"JS_CZ_wodefeng"},0)),"")</f>
        <v>JSNY-JS0002-01</v>
      </c>
      <c r="C4720" s="11" t="str">
        <f>IFERROR(INDEX({"北京中裕世纪大酒店";"江苏利特尔绿色包装股份有限公司";"常州市金坛沃德丰电子科技有限公司"},MATCH(D4720,{"BJ_zhongyu";"JS_WX_liteer";"JS_CZ_wodefeng"},0)),"")</f>
        <v>常州市金坛沃德丰电子科技有限公司</v>
      </c>
      <c r="D4720" s="11" t="str">
        <f>[1]动作!$G4719</f>
        <v>JS_CZ_wodefeng</v>
      </c>
      <c r="E4720" s="11" t="str">
        <f>[1]动作!$D4719</f>
        <v>分系统1BMS5SOC过低一级故障</v>
      </c>
      <c r="F4720" s="11" t="s">
        <v>177</v>
      </c>
      <c r="G4720" s="12">
        <f>[1]动作!$A4719+[1]动作!$B4719</f>
        <v>43211.465983796297</v>
      </c>
      <c r="H4720" s="12"/>
      <c r="I4720" s="11"/>
    </row>
    <row r="4721" spans="1:9" hidden="1" x14ac:dyDescent="0.3">
      <c r="A4721" s="24">
        <v>4719</v>
      </c>
      <c r="B4721" s="11" t="str">
        <f>IFERROR(INDEX({"JSNY-BJ0001-01";"JSNY-JS0022-01";"JSNY-JS0002-01"},MATCH(D4721,{"BJ_zhongyu";"JS_WX_liteer";"JS_CZ_wodefeng"},0)),"")</f>
        <v>JSNY-JS0002-01</v>
      </c>
      <c r="C4721" s="11" t="str">
        <f>IFERROR(INDEX({"北京中裕世纪大酒店";"江苏利特尔绿色包装股份有限公司";"常州市金坛沃德丰电子科技有限公司"},MATCH(D4721,{"BJ_zhongyu";"JS_WX_liteer";"JS_CZ_wodefeng"},0)),"")</f>
        <v>常州市金坛沃德丰电子科技有限公司</v>
      </c>
      <c r="D4721" s="11" t="str">
        <f>[1]动作!$G4720</f>
        <v>JS_CZ_wodefeng</v>
      </c>
      <c r="E4721" s="11" t="str">
        <f>[1]动作!$D4720</f>
        <v>分系统1BMS5SOC过低二级故障</v>
      </c>
      <c r="F4721" s="11" t="s">
        <v>177</v>
      </c>
      <c r="G4721" s="12">
        <f>[1]动作!$A4720+[1]动作!$B4720</f>
        <v>43211.465983796297</v>
      </c>
      <c r="H4721" s="12"/>
      <c r="I4721" s="11"/>
    </row>
    <row r="4722" spans="1:9" hidden="1" x14ac:dyDescent="0.3">
      <c r="A4722" s="24">
        <v>4720</v>
      </c>
      <c r="B4722" s="11" t="str">
        <f>IFERROR(INDEX({"JSNY-BJ0001-01";"JSNY-JS0022-01";"JSNY-JS0002-01"},MATCH(D4722,{"BJ_zhongyu";"JS_WX_liteer";"JS_CZ_wodefeng"},0)),"")</f>
        <v>JSNY-JS0002-01</v>
      </c>
      <c r="C4722" s="11" t="str">
        <f>IFERROR(INDEX({"北京中裕世纪大酒店";"江苏利特尔绿色包装股份有限公司";"常州市金坛沃德丰电子科技有限公司"},MATCH(D4722,{"BJ_zhongyu";"JS_WX_liteer";"JS_CZ_wodefeng"},0)),"")</f>
        <v>常州市金坛沃德丰电子科技有限公司</v>
      </c>
      <c r="D4722" s="11" t="str">
        <f>[1]动作!$G4721</f>
        <v>JS_CZ_wodefeng</v>
      </c>
      <c r="E4722" s="11" t="str">
        <f>[1]动作!$D4721</f>
        <v>电表故障</v>
      </c>
      <c r="F4722" s="11" t="s">
        <v>45</v>
      </c>
      <c r="G4722" s="12">
        <f>[1]动作!$A4721+[1]动作!$B4721</f>
        <v>43211.466157407405</v>
      </c>
      <c r="H4722" s="12"/>
      <c r="I4722" s="11"/>
    </row>
    <row r="4723" spans="1:9" hidden="1" x14ac:dyDescent="0.3">
      <c r="A4723" s="24">
        <v>4721</v>
      </c>
      <c r="B4723" s="11" t="str">
        <f>IFERROR(INDEX({"JSNY-BJ0001-01";"JSNY-JS0022-01";"JSNY-JS0002-01"},MATCH(D4723,{"BJ_zhongyu";"JS_WX_liteer";"JS_CZ_wodefeng"},0)),"")</f>
        <v>JSNY-JS0002-01</v>
      </c>
      <c r="C4723" s="11" t="str">
        <f>IFERROR(INDEX({"北京中裕世纪大酒店";"江苏利特尔绿色包装股份有限公司";"常州市金坛沃德丰电子科技有限公司"},MATCH(D4723,{"BJ_zhongyu";"JS_WX_liteer";"JS_CZ_wodefeng"},0)),"")</f>
        <v>常州市金坛沃德丰电子科技有限公司</v>
      </c>
      <c r="D4723" s="11" t="str">
        <f>[1]动作!$G4722</f>
        <v>JS_CZ_wodefeng</v>
      </c>
      <c r="E4723" s="11" t="str">
        <f>[1]动作!$D4722</f>
        <v>电表故障</v>
      </c>
      <c r="F4723" s="11" t="s">
        <v>45</v>
      </c>
      <c r="G4723" s="12">
        <f>[1]动作!$A4722+[1]动作!$B4722</f>
        <v>43211.46638888889</v>
      </c>
      <c r="H4723" s="12"/>
      <c r="I4723" s="11"/>
    </row>
    <row r="4724" spans="1:9" hidden="1" x14ac:dyDescent="0.3">
      <c r="A4724" s="24">
        <v>4722</v>
      </c>
      <c r="B4724" s="11" t="str">
        <f>IFERROR(INDEX({"JSNY-BJ0001-01";"JSNY-JS0022-01";"JSNY-JS0002-01"},MATCH(D4724,{"BJ_zhongyu";"JS_WX_liteer";"JS_CZ_wodefeng"},0)),"")</f>
        <v>JSNY-JS0002-01</v>
      </c>
      <c r="C4724" s="11" t="str">
        <f>IFERROR(INDEX({"北京中裕世纪大酒店";"江苏利特尔绿色包装股份有限公司";"常州市金坛沃德丰电子科技有限公司"},MATCH(D4724,{"BJ_zhongyu";"JS_WX_liteer";"JS_CZ_wodefeng"},0)),"")</f>
        <v>常州市金坛沃德丰电子科技有限公司</v>
      </c>
      <c r="D4724" s="11" t="str">
        <f>[1]动作!$G4723</f>
        <v>JS_CZ_wodefeng</v>
      </c>
      <c r="E4724" s="11" t="str">
        <f>[1]动作!$D4723</f>
        <v>分系统1告警状态</v>
      </c>
      <c r="F4724" s="11" t="s">
        <v>178</v>
      </c>
      <c r="G4724" s="12">
        <f>[1]动作!$A4723+[1]动作!$B4723</f>
        <v>43211.468009259261</v>
      </c>
      <c r="H4724" s="12"/>
      <c r="I4724" s="11"/>
    </row>
    <row r="4725" spans="1:9" hidden="1" x14ac:dyDescent="0.3">
      <c r="A4725" s="24">
        <v>4723</v>
      </c>
      <c r="B4725" s="11" t="str">
        <f>IFERROR(INDEX({"JSNY-BJ0001-01";"JSNY-JS0022-01";"JSNY-JS0002-01"},MATCH(D4725,{"BJ_zhongyu";"JS_WX_liteer";"JS_CZ_wodefeng"},0)),"")</f>
        <v>JSNY-JS0002-01</v>
      </c>
      <c r="C4725" s="11" t="str">
        <f>IFERROR(INDEX({"北京中裕世纪大酒店";"江苏利特尔绿色包装股份有限公司";"常州市金坛沃德丰电子科技有限公司"},MATCH(D4725,{"BJ_zhongyu";"JS_WX_liteer";"JS_CZ_wodefeng"},0)),"")</f>
        <v>常州市金坛沃德丰电子科技有限公司</v>
      </c>
      <c r="D4725" s="11" t="str">
        <f>[1]动作!$G4724</f>
        <v>JS_CZ_wodefeng</v>
      </c>
      <c r="E4725" s="11" t="str">
        <f>[1]动作!$D4724</f>
        <v>分系统1BCMS2告警状态</v>
      </c>
      <c r="F4725" s="11" t="s">
        <v>177</v>
      </c>
      <c r="G4725" s="12">
        <f>[1]动作!$A4724+[1]动作!$B4724</f>
        <v>43211.468009259261</v>
      </c>
      <c r="H4725" s="12"/>
      <c r="I4725" s="11"/>
    </row>
    <row r="4726" spans="1:9" hidden="1" x14ac:dyDescent="0.3">
      <c r="A4726" s="24">
        <v>4724</v>
      </c>
      <c r="B4726" s="11" t="str">
        <f>IFERROR(INDEX({"JSNY-BJ0001-01";"JSNY-JS0022-01";"JSNY-JS0002-01"},MATCH(D4726,{"BJ_zhongyu";"JS_WX_liteer";"JS_CZ_wodefeng"},0)),"")</f>
        <v>JSNY-JS0002-01</v>
      </c>
      <c r="C4726" s="11" t="str">
        <f>IFERROR(INDEX({"北京中裕世纪大酒店";"江苏利特尔绿色包装股份有限公司";"常州市金坛沃德丰电子科技有限公司"},MATCH(D4726,{"BJ_zhongyu";"JS_WX_liteer";"JS_CZ_wodefeng"},0)),"")</f>
        <v>常州市金坛沃德丰电子科技有限公司</v>
      </c>
      <c r="D4726" s="11" t="str">
        <f>[1]动作!$G4725</f>
        <v>JS_CZ_wodefeng</v>
      </c>
      <c r="E4726" s="11" t="str">
        <f>[1]动作!$D4725</f>
        <v>电表故障</v>
      </c>
      <c r="F4726" s="11" t="s">
        <v>45</v>
      </c>
      <c r="G4726" s="12">
        <f>[1]动作!$A4725+[1]动作!$B4725</f>
        <v>43211.468993055554</v>
      </c>
      <c r="H4726" s="12"/>
      <c r="I4726" s="11"/>
    </row>
    <row r="4727" spans="1:9" hidden="1" x14ac:dyDescent="0.3">
      <c r="A4727" s="24">
        <v>4725</v>
      </c>
      <c r="B4727" s="11" t="str">
        <f>IFERROR(INDEX({"JSNY-BJ0001-01";"JSNY-JS0022-01";"JSNY-JS0002-01"},MATCH(D4727,{"BJ_zhongyu";"JS_WX_liteer";"JS_CZ_wodefeng"},0)),"")</f>
        <v>JSNY-JS0002-01</v>
      </c>
      <c r="C4727" s="11" t="str">
        <f>IFERROR(INDEX({"北京中裕世纪大酒店";"江苏利特尔绿色包装股份有限公司";"常州市金坛沃德丰电子科技有限公司"},MATCH(D4727,{"BJ_zhongyu";"JS_WX_liteer";"JS_CZ_wodefeng"},0)),"")</f>
        <v>常州市金坛沃德丰电子科技有限公司</v>
      </c>
      <c r="D4727" s="11" t="str">
        <f>[1]动作!$G4726</f>
        <v>JS_CZ_wodefeng</v>
      </c>
      <c r="E4727" s="11" t="str">
        <f>[1]动作!$D4726</f>
        <v>分系统1BCMS5告警状态</v>
      </c>
      <c r="F4727" s="11" t="s">
        <v>177</v>
      </c>
      <c r="G4727" s="12">
        <f>[1]动作!$A4726+[1]动作!$B4726</f>
        <v>43211.471018518518</v>
      </c>
      <c r="H4727" s="12"/>
      <c r="I4727" s="11"/>
    </row>
    <row r="4728" spans="1:9" hidden="1" x14ac:dyDescent="0.3">
      <c r="A4728" s="24">
        <v>4726</v>
      </c>
      <c r="B4728" s="11" t="str">
        <f>IFERROR(INDEX({"JSNY-BJ0001-01";"JSNY-JS0022-01";"JSNY-JS0002-01"},MATCH(D4728,{"BJ_zhongyu";"JS_WX_liteer";"JS_CZ_wodefeng"},0)),"")</f>
        <v>JSNY-JS0002-01</v>
      </c>
      <c r="C4728" s="11" t="str">
        <f>IFERROR(INDEX({"北京中裕世纪大酒店";"江苏利特尔绿色包装股份有限公司";"常州市金坛沃德丰电子科技有限公司"},MATCH(D4728,{"BJ_zhongyu";"JS_WX_liteer";"JS_CZ_wodefeng"},0)),"")</f>
        <v>常州市金坛沃德丰电子科技有限公司</v>
      </c>
      <c r="D4728" s="11" t="str">
        <f>[1]动作!$G4727</f>
        <v>JS_CZ_wodefeng</v>
      </c>
      <c r="E4728" s="11" t="str">
        <f>[1]动作!$D4727</f>
        <v>电表故障</v>
      </c>
      <c r="F4728" s="11" t="s">
        <v>45</v>
      </c>
      <c r="G4728" s="12">
        <f>[1]动作!$A4727+[1]动作!$B4727</f>
        <v>43211.47148148148</v>
      </c>
      <c r="H4728" s="12"/>
      <c r="I4728" s="11"/>
    </row>
    <row r="4729" spans="1:9" hidden="1" x14ac:dyDescent="0.3">
      <c r="A4729" s="24">
        <v>4727</v>
      </c>
      <c r="B4729" s="11" t="str">
        <f>IFERROR(INDEX({"JSNY-BJ0001-01";"JSNY-JS0022-01";"JSNY-JS0002-01"},MATCH(D4729,{"BJ_zhongyu";"JS_WX_liteer";"JS_CZ_wodefeng"},0)),"")</f>
        <v>JSNY-JS0002-01</v>
      </c>
      <c r="C4729" s="11" t="str">
        <f>IFERROR(INDEX({"北京中裕世纪大酒店";"江苏利特尔绿色包装股份有限公司";"常州市金坛沃德丰电子科技有限公司"},MATCH(D4729,{"BJ_zhongyu";"JS_WX_liteer";"JS_CZ_wodefeng"},0)),"")</f>
        <v>常州市金坛沃德丰电子科技有限公司</v>
      </c>
      <c r="D4729" s="11" t="str">
        <f>[1]动作!$G4728</f>
        <v>JS_CZ_wodefeng</v>
      </c>
      <c r="E4729" s="11" t="str">
        <f>[1]动作!$D4728</f>
        <v>分系统1BCMS3告警状态</v>
      </c>
      <c r="F4729" s="11" t="s">
        <v>177</v>
      </c>
      <c r="G4729" s="12">
        <f>[1]动作!$A4728+[1]动作!$B4728</f>
        <v>43211.471539351849</v>
      </c>
      <c r="H4729" s="12"/>
      <c r="I4729" s="11"/>
    </row>
    <row r="4730" spans="1:9" hidden="1" x14ac:dyDescent="0.3">
      <c r="A4730" s="24">
        <v>4728</v>
      </c>
      <c r="B4730" s="11" t="str">
        <f>IFERROR(INDEX({"JSNY-BJ0001-01";"JSNY-JS0022-01";"JSNY-JS0002-01"},MATCH(D4730,{"BJ_zhongyu";"JS_WX_liteer";"JS_CZ_wodefeng"},0)),"")</f>
        <v>JSNY-JS0002-01</v>
      </c>
      <c r="C4730" s="11" t="str">
        <f>IFERROR(INDEX({"北京中裕世纪大酒店";"江苏利特尔绿色包装股份有限公司";"常州市金坛沃德丰电子科技有限公司"},MATCH(D4730,{"BJ_zhongyu";"JS_WX_liteer";"JS_CZ_wodefeng"},0)),"")</f>
        <v>常州市金坛沃德丰电子科技有限公司</v>
      </c>
      <c r="D4730" s="11" t="str">
        <f>[1]动作!$G4729</f>
        <v>JS_CZ_wodefeng</v>
      </c>
      <c r="E4730" s="11" t="str">
        <f>[1]动作!$D4729</f>
        <v>电表故障</v>
      </c>
      <c r="F4730" s="11" t="s">
        <v>45</v>
      </c>
      <c r="G4730" s="12">
        <f>[1]动作!$A4729+[1]动作!$B4729</f>
        <v>43211.471655092595</v>
      </c>
      <c r="H4730" s="12"/>
      <c r="I4730" s="11"/>
    </row>
    <row r="4731" spans="1:9" hidden="1" x14ac:dyDescent="0.3">
      <c r="A4731" s="24">
        <v>4729</v>
      </c>
      <c r="B4731" s="11" t="str">
        <f>IFERROR(INDEX({"JSNY-BJ0001-01";"JSNY-JS0022-01";"JSNY-JS0002-01"},MATCH(D4731,{"BJ_zhongyu";"JS_WX_liteer";"JS_CZ_wodefeng"},0)),"")</f>
        <v>JSNY-JS0002-01</v>
      </c>
      <c r="C4731" s="11" t="str">
        <f>IFERROR(INDEX({"北京中裕世纪大酒店";"江苏利特尔绿色包装股份有限公司";"常州市金坛沃德丰电子科技有限公司"},MATCH(D4731,{"BJ_zhongyu";"JS_WX_liteer";"JS_CZ_wodefeng"},0)),"")</f>
        <v>常州市金坛沃德丰电子科技有限公司</v>
      </c>
      <c r="D4731" s="11" t="str">
        <f>[1]动作!$G4730</f>
        <v>JS_CZ_wodefeng</v>
      </c>
      <c r="E4731" s="11" t="str">
        <f>[1]动作!$D4730</f>
        <v>电表故障</v>
      </c>
      <c r="F4731" s="11" t="s">
        <v>45</v>
      </c>
      <c r="G4731" s="12">
        <f>[1]动作!$A4730+[1]动作!$B4730</f>
        <v>43211.471886574072</v>
      </c>
      <c r="H4731" s="12"/>
      <c r="I4731" s="11"/>
    </row>
    <row r="4732" spans="1:9" hidden="1" x14ac:dyDescent="0.3">
      <c r="A4732" s="24">
        <v>4730</v>
      </c>
      <c r="B4732" s="11" t="str">
        <f>IFERROR(INDEX({"JSNY-BJ0001-01";"JSNY-JS0022-01";"JSNY-JS0002-01"},MATCH(D4732,{"BJ_zhongyu";"JS_WX_liteer";"JS_CZ_wodefeng"},0)),"")</f>
        <v>JSNY-JS0002-01</v>
      </c>
      <c r="C4732" s="11" t="str">
        <f>IFERROR(INDEX({"北京中裕世纪大酒店";"江苏利特尔绿色包装股份有限公司";"常州市金坛沃德丰电子科技有限公司"},MATCH(D4732,{"BJ_zhongyu";"JS_WX_liteer";"JS_CZ_wodefeng"},0)),"")</f>
        <v>常州市金坛沃德丰电子科技有限公司</v>
      </c>
      <c r="D4732" s="11" t="str">
        <f>[1]动作!$G4731</f>
        <v>JS_CZ_wodefeng</v>
      </c>
      <c r="E4732" s="11" t="str">
        <f>[1]动作!$D4731</f>
        <v>分系统1BCMS1告警状态</v>
      </c>
      <c r="F4732" s="11" t="s">
        <v>177</v>
      </c>
      <c r="G4732" s="12">
        <f>[1]动作!$A4731+[1]动作!$B4731</f>
        <v>43211.471944444442</v>
      </c>
      <c r="H4732" s="12"/>
      <c r="I4732" s="11"/>
    </row>
    <row r="4733" spans="1:9" hidden="1" x14ac:dyDescent="0.3">
      <c r="A4733" s="24">
        <v>4731</v>
      </c>
      <c r="B4733" s="11" t="str">
        <f>IFERROR(INDEX({"JSNY-BJ0001-01";"JSNY-JS0022-01";"JSNY-JS0002-01"},MATCH(D4733,{"BJ_zhongyu";"JS_WX_liteer";"JS_CZ_wodefeng"},0)),"")</f>
        <v>JSNY-JS0002-01</v>
      </c>
      <c r="C4733" s="11" t="str">
        <f>IFERROR(INDEX({"北京中裕世纪大酒店";"江苏利特尔绿色包装股份有限公司";"常州市金坛沃德丰电子科技有限公司"},MATCH(D4733,{"BJ_zhongyu";"JS_WX_liteer";"JS_CZ_wodefeng"},0)),"")</f>
        <v>常州市金坛沃德丰电子科技有限公司</v>
      </c>
      <c r="D4733" s="11" t="str">
        <f>[1]动作!$G4732</f>
        <v>JS_CZ_wodefeng</v>
      </c>
      <c r="E4733" s="11" t="str">
        <f>[1]动作!$D4732</f>
        <v>电表故障</v>
      </c>
      <c r="F4733" s="11" t="s">
        <v>45</v>
      </c>
      <c r="G4733" s="12">
        <f>[1]动作!$A4732+[1]动作!$B4732</f>
        <v>43211.472002314818</v>
      </c>
      <c r="H4733" s="12"/>
      <c r="I4733" s="11"/>
    </row>
    <row r="4734" spans="1:9" hidden="1" x14ac:dyDescent="0.3">
      <c r="A4734" s="24">
        <v>4732</v>
      </c>
      <c r="B4734" s="11" t="str">
        <f>IFERROR(INDEX({"JSNY-BJ0001-01";"JSNY-JS0022-01";"JSNY-JS0002-01"},MATCH(D4734,{"BJ_zhongyu";"JS_WX_liteer";"JS_CZ_wodefeng"},0)),"")</f>
        <v>JSNY-JS0002-01</v>
      </c>
      <c r="C4734" s="11" t="str">
        <f>IFERROR(INDEX({"北京中裕世纪大酒店";"江苏利特尔绿色包装股份有限公司";"常州市金坛沃德丰电子科技有限公司"},MATCH(D4734,{"BJ_zhongyu";"JS_WX_liteer";"JS_CZ_wodefeng"},0)),"")</f>
        <v>常州市金坛沃德丰电子科技有限公司</v>
      </c>
      <c r="D4734" s="11" t="str">
        <f>[1]动作!$G4733</f>
        <v>JS_CZ_wodefeng</v>
      </c>
      <c r="E4734" s="11" t="str">
        <f>[1]动作!$D4733</f>
        <v>分系统1BCMS6告警状态</v>
      </c>
      <c r="F4734" s="11" t="s">
        <v>177</v>
      </c>
      <c r="G4734" s="12">
        <f>[1]动作!$A4733+[1]动作!$B4733</f>
        <v>43211.472291666665</v>
      </c>
      <c r="H4734" s="12"/>
      <c r="I4734" s="11"/>
    </row>
    <row r="4735" spans="1:9" hidden="1" x14ac:dyDescent="0.3">
      <c r="A4735" s="24">
        <v>4733</v>
      </c>
      <c r="B4735" s="11" t="str">
        <f>IFERROR(INDEX({"JSNY-BJ0001-01";"JSNY-JS0022-01";"JSNY-JS0002-01"},MATCH(D4735,{"BJ_zhongyu";"JS_WX_liteer";"JS_CZ_wodefeng"},0)),"")</f>
        <v>JSNY-JS0002-01</v>
      </c>
      <c r="C4735" s="11" t="str">
        <f>IFERROR(INDEX({"北京中裕世纪大酒店";"江苏利特尔绿色包装股份有限公司";"常州市金坛沃德丰电子科技有限公司"},MATCH(D4735,{"BJ_zhongyu";"JS_WX_liteer";"JS_CZ_wodefeng"},0)),"")</f>
        <v>常州市金坛沃德丰电子科技有限公司</v>
      </c>
      <c r="D4735" s="11" t="str">
        <f>[1]动作!$G4734</f>
        <v>JS_CZ_wodefeng</v>
      </c>
      <c r="E4735" s="11" t="str">
        <f>[1]动作!$D4734</f>
        <v>分系统1BCMS4告警状态</v>
      </c>
      <c r="F4735" s="11" t="s">
        <v>177</v>
      </c>
      <c r="G4735" s="12">
        <f>[1]动作!$A4734+[1]动作!$B4734</f>
        <v>43211.472407407404</v>
      </c>
      <c r="H4735" s="12"/>
      <c r="I4735" s="11"/>
    </row>
    <row r="4736" spans="1:9" hidden="1" x14ac:dyDescent="0.3">
      <c r="A4736" s="24">
        <v>4734</v>
      </c>
      <c r="B4736" s="11" t="str">
        <f>IFERROR(INDEX({"JSNY-BJ0001-01";"JSNY-JS0022-01";"JSNY-JS0002-01"},MATCH(D4736,{"BJ_zhongyu";"JS_WX_liteer";"JS_CZ_wodefeng"},0)),"")</f>
        <v>JSNY-JS0002-01</v>
      </c>
      <c r="C4736" s="11" t="str">
        <f>IFERROR(INDEX({"北京中裕世纪大酒店";"江苏利特尔绿色包装股份有限公司";"常州市金坛沃德丰电子科技有限公司"},MATCH(D4736,{"BJ_zhongyu";"JS_WX_liteer";"JS_CZ_wodefeng"},0)),"")</f>
        <v>常州市金坛沃德丰电子科技有限公司</v>
      </c>
      <c r="D4736" s="11" t="str">
        <f>[1]动作!$G4735</f>
        <v>JS_CZ_wodefeng</v>
      </c>
      <c r="E4736" s="11" t="str">
        <f>[1]动作!$D4735</f>
        <v>分系统1故障状态</v>
      </c>
      <c r="F4736" s="11" t="s">
        <v>178</v>
      </c>
      <c r="G4736" s="12">
        <f>[1]动作!$A4735+[1]动作!$B4735</f>
        <v>43211.474432870367</v>
      </c>
      <c r="H4736" s="12"/>
      <c r="I4736" s="11"/>
    </row>
    <row r="4737" spans="1:9" hidden="1" x14ac:dyDescent="0.3">
      <c r="A4737" s="24">
        <v>4735</v>
      </c>
      <c r="B4737" s="11" t="str">
        <f>IFERROR(INDEX({"JSNY-BJ0001-01";"JSNY-JS0022-01";"JSNY-JS0002-01"},MATCH(D4737,{"BJ_zhongyu";"JS_WX_liteer";"JS_CZ_wodefeng"},0)),"")</f>
        <v>JSNY-JS0002-01</v>
      </c>
      <c r="C4737" s="11" t="str">
        <f>IFERROR(INDEX({"北京中裕世纪大酒店";"江苏利特尔绿色包装股份有限公司";"常州市金坛沃德丰电子科技有限公司"},MATCH(D4737,{"BJ_zhongyu";"JS_WX_liteer";"JS_CZ_wodefeng"},0)),"")</f>
        <v>常州市金坛沃德丰电子科技有限公司</v>
      </c>
      <c r="D4737" s="11" t="str">
        <f>[1]动作!$G4736</f>
        <v>JS_CZ_wodefeng</v>
      </c>
      <c r="E4737" s="11" t="str">
        <f>[1]动作!$D4736</f>
        <v>分系统1BCMS5故障状态</v>
      </c>
      <c r="F4737" s="11" t="s">
        <v>177</v>
      </c>
      <c r="G4737" s="12">
        <f>[1]动作!$A4736+[1]动作!$B4736</f>
        <v>43211.474432870367</v>
      </c>
      <c r="H4737" s="12"/>
      <c r="I4737" s="11"/>
    </row>
    <row r="4738" spans="1:9" hidden="1" x14ac:dyDescent="0.3">
      <c r="A4738" s="24">
        <v>4736</v>
      </c>
      <c r="B4738" s="11" t="str">
        <f>IFERROR(INDEX({"JSNY-BJ0001-01";"JSNY-JS0022-01";"JSNY-JS0002-01"},MATCH(D4738,{"BJ_zhongyu";"JS_WX_liteer";"JS_CZ_wodefeng"},0)),"")</f>
        <v>JSNY-JS0002-01</v>
      </c>
      <c r="C4738" s="11" t="str">
        <f>IFERROR(INDEX({"北京中裕世纪大酒店";"江苏利特尔绿色包装股份有限公司";"常州市金坛沃德丰电子科技有限公司"},MATCH(D4738,{"BJ_zhongyu";"JS_WX_liteer";"JS_CZ_wodefeng"},0)),"")</f>
        <v>常州市金坛沃德丰电子科技有限公司</v>
      </c>
      <c r="D4738" s="11" t="str">
        <f>[1]动作!$G4737</f>
        <v>JS_CZ_wodefeng</v>
      </c>
      <c r="E4738" s="11" t="str">
        <f>[1]动作!$D4737</f>
        <v>分系统1BMS5单体电压过低一级故障</v>
      </c>
      <c r="F4738" s="11" t="s">
        <v>177</v>
      </c>
      <c r="G4738" s="12">
        <f>[1]动作!$A4737+[1]动作!$B4737</f>
        <v>43211.474432870367</v>
      </c>
      <c r="H4738" s="12"/>
      <c r="I4738" s="11"/>
    </row>
    <row r="4739" spans="1:9" hidden="1" x14ac:dyDescent="0.3">
      <c r="A4739" s="24">
        <v>4737</v>
      </c>
      <c r="B4739" s="11" t="str">
        <f>IFERROR(INDEX({"JSNY-BJ0001-01";"JSNY-JS0022-01";"JSNY-JS0002-01"},MATCH(D4739,{"BJ_zhongyu";"JS_WX_liteer";"JS_CZ_wodefeng"},0)),"")</f>
        <v>JSNY-JS0002-01</v>
      </c>
      <c r="C4739" s="11" t="str">
        <f>IFERROR(INDEX({"北京中裕世纪大酒店";"江苏利特尔绿色包装股份有限公司";"常州市金坛沃德丰电子科技有限公司"},MATCH(D4739,{"BJ_zhongyu";"JS_WX_liteer";"JS_CZ_wodefeng"},0)),"")</f>
        <v>常州市金坛沃德丰电子科技有限公司</v>
      </c>
      <c r="D4739" s="11" t="str">
        <f>[1]动作!$G4738</f>
        <v>JS_CZ_wodefeng</v>
      </c>
      <c r="E4739" s="11" t="str">
        <f>[1]动作!$D4738</f>
        <v>BCMS故障</v>
      </c>
      <c r="F4739" s="11" t="s">
        <v>177</v>
      </c>
      <c r="G4739" s="12">
        <f>[1]动作!$A4738+[1]动作!$B4738</f>
        <v>43211.474432870367</v>
      </c>
      <c r="H4739" s="12"/>
      <c r="I4739" s="11"/>
    </row>
    <row r="4740" spans="1:9" hidden="1" x14ac:dyDescent="0.3">
      <c r="A4740" s="24">
        <v>4738</v>
      </c>
      <c r="B4740" s="11" t="str">
        <f>IFERROR(INDEX({"JSNY-BJ0001-01";"JSNY-JS0022-01";"JSNY-JS0002-01"},MATCH(D4740,{"BJ_zhongyu";"JS_WX_liteer";"JS_CZ_wodefeng"},0)),"")</f>
        <v>JSNY-JS0002-01</v>
      </c>
      <c r="C4740" s="11" t="str">
        <f>IFERROR(INDEX({"北京中裕世纪大酒店";"江苏利特尔绿色包装股份有限公司";"常州市金坛沃德丰电子科技有限公司"},MATCH(D4740,{"BJ_zhongyu";"JS_WX_liteer";"JS_CZ_wodefeng"},0)),"")</f>
        <v>常州市金坛沃德丰电子科技有限公司</v>
      </c>
      <c r="D4740" s="11" t="str">
        <f>[1]动作!$G4739</f>
        <v>JS_CZ_wodefeng</v>
      </c>
      <c r="E4740" s="11" t="str">
        <f>[1]动作!$D4739</f>
        <v>电表故障</v>
      </c>
      <c r="F4740" s="11" t="s">
        <v>45</v>
      </c>
      <c r="G4740" s="12">
        <f>[1]动作!$A4739+[1]动作!$B4739</f>
        <v>43211.476759259262</v>
      </c>
      <c r="H4740" s="12"/>
      <c r="I4740" s="11"/>
    </row>
    <row r="4741" spans="1:9" hidden="1" x14ac:dyDescent="0.3">
      <c r="A4741" s="24">
        <v>4739</v>
      </c>
      <c r="B4741" s="11" t="str">
        <f>IFERROR(INDEX({"JSNY-BJ0001-01";"JSNY-JS0022-01";"JSNY-JS0002-01"},MATCH(D4741,{"BJ_zhongyu";"JS_WX_liteer";"JS_CZ_wodefeng"},0)),"")</f>
        <v>JSNY-JS0002-01</v>
      </c>
      <c r="C4741" s="11" t="str">
        <f>IFERROR(INDEX({"北京中裕世纪大酒店";"江苏利特尔绿色包装股份有限公司";"常州市金坛沃德丰电子科技有限公司"},MATCH(D4741,{"BJ_zhongyu";"JS_WX_liteer";"JS_CZ_wodefeng"},0)),"")</f>
        <v>常州市金坛沃德丰电子科技有限公司</v>
      </c>
      <c r="D4741" s="11" t="str">
        <f>[1]动作!$G4740</f>
        <v>JS_CZ_wodefeng</v>
      </c>
      <c r="E4741" s="11" t="str">
        <f>[1]动作!$D4740</f>
        <v>电表故障</v>
      </c>
      <c r="F4741" s="11" t="s">
        <v>45</v>
      </c>
      <c r="G4741" s="12">
        <f>[1]动作!$A4740+[1]动作!$B4740</f>
        <v>43211.480694444443</v>
      </c>
      <c r="H4741" s="12"/>
      <c r="I4741" s="11"/>
    </row>
    <row r="4742" spans="1:9" hidden="1" x14ac:dyDescent="0.3">
      <c r="A4742" s="24">
        <v>4740</v>
      </c>
      <c r="B4742" s="11" t="str">
        <f>IFERROR(INDEX({"JSNY-BJ0001-01";"JSNY-JS0022-01";"JSNY-JS0002-01"},MATCH(D4742,{"BJ_zhongyu";"JS_WX_liteer";"JS_CZ_wodefeng"},0)),"")</f>
        <v>JSNY-JS0022-01</v>
      </c>
      <c r="C4742" s="11" t="str">
        <f>IFERROR(INDEX({"北京中裕世纪大酒店";"江苏利特尔绿色包装股份有限公司";"常州市金坛沃德丰电子科技有限公司"},MATCH(D4742,{"BJ_zhongyu";"JS_WX_liteer";"JS_CZ_wodefeng"},0)),"")</f>
        <v>江苏利特尔绿色包装股份有限公司</v>
      </c>
      <c r="D4742" s="11" t="str">
        <f>[1]动作!$G4741</f>
        <v>JS_WX_liteer</v>
      </c>
      <c r="E4742" s="11" t="str">
        <f>[1]动作!$D4741</f>
        <v>分系统1BMS8总电压过低一级故障</v>
      </c>
      <c r="F4742" s="11" t="s">
        <v>177</v>
      </c>
      <c r="G4742" s="12">
        <f>[1]动作!$A4741+[1]动作!$B4741</f>
        <v>43211.481493055559</v>
      </c>
      <c r="H4742" s="12"/>
      <c r="I4742" s="11"/>
    </row>
    <row r="4743" spans="1:9" hidden="1" x14ac:dyDescent="0.3">
      <c r="A4743" s="24">
        <v>4741</v>
      </c>
      <c r="B4743" s="11" t="str">
        <f>IFERROR(INDEX({"JSNY-BJ0001-01";"JSNY-JS0022-01";"JSNY-JS0002-01"},MATCH(D4743,{"BJ_zhongyu";"JS_WX_liteer";"JS_CZ_wodefeng"},0)),"")</f>
        <v>JSNY-JS0022-01</v>
      </c>
      <c r="C4743" s="11" t="str">
        <f>IFERROR(INDEX({"北京中裕世纪大酒店";"江苏利特尔绿色包装股份有限公司";"常州市金坛沃德丰电子科技有限公司"},MATCH(D4743,{"BJ_zhongyu";"JS_WX_liteer";"JS_CZ_wodefeng"},0)),"")</f>
        <v>江苏利特尔绿色包装股份有限公司</v>
      </c>
      <c r="D4743" s="11" t="str">
        <f>[1]动作!$G4742</f>
        <v>JS_WX_liteer</v>
      </c>
      <c r="E4743" s="11" t="str">
        <f>[1]动作!$D4742</f>
        <v>分系统1BMS8总电压过低二级故障</v>
      </c>
      <c r="F4743" s="11" t="s">
        <v>177</v>
      </c>
      <c r="G4743" s="12">
        <f>[1]动作!$A4742+[1]动作!$B4742</f>
        <v>43211.481493055559</v>
      </c>
      <c r="H4743" s="12"/>
      <c r="I4743" s="11"/>
    </row>
    <row r="4744" spans="1:9" hidden="1" x14ac:dyDescent="0.3">
      <c r="A4744" s="24">
        <v>4742</v>
      </c>
      <c r="B4744" s="11" t="str">
        <f>IFERROR(INDEX({"JSNY-BJ0001-01";"JSNY-JS0022-01";"JSNY-JS0002-01"},MATCH(D4744,{"BJ_zhongyu";"JS_WX_liteer";"JS_CZ_wodefeng"},0)),"")</f>
        <v>JSNY-JS0022-01</v>
      </c>
      <c r="C4744" s="11" t="str">
        <f>IFERROR(INDEX({"北京中裕世纪大酒店";"江苏利特尔绿色包装股份有限公司";"常州市金坛沃德丰电子科技有限公司"},MATCH(D4744,{"BJ_zhongyu";"JS_WX_liteer";"JS_CZ_wodefeng"},0)),"")</f>
        <v>江苏利特尔绿色包装股份有限公司</v>
      </c>
      <c r="D4744" s="11" t="str">
        <f>[1]动作!$G4743</f>
        <v>JS_WX_liteer</v>
      </c>
      <c r="E4744" s="11" t="str">
        <f>[1]动作!$D4743</f>
        <v>分系统1BMS9总电压过低一级故障</v>
      </c>
      <c r="F4744" s="11" t="s">
        <v>177</v>
      </c>
      <c r="G4744" s="12">
        <f>[1]动作!$A4743+[1]动作!$B4743</f>
        <v>43211.481608796297</v>
      </c>
      <c r="H4744" s="12"/>
      <c r="I4744" s="11"/>
    </row>
    <row r="4745" spans="1:9" hidden="1" x14ac:dyDescent="0.3">
      <c r="A4745" s="24">
        <v>4743</v>
      </c>
      <c r="B4745" s="11" t="str">
        <f>IFERROR(INDEX({"JSNY-BJ0001-01";"JSNY-JS0022-01";"JSNY-JS0002-01"},MATCH(D4745,{"BJ_zhongyu";"JS_WX_liteer";"JS_CZ_wodefeng"},0)),"")</f>
        <v>JSNY-JS0022-01</v>
      </c>
      <c r="C4745" s="11" t="str">
        <f>IFERROR(INDEX({"北京中裕世纪大酒店";"江苏利特尔绿色包装股份有限公司";"常州市金坛沃德丰电子科技有限公司"},MATCH(D4745,{"BJ_zhongyu";"JS_WX_liteer";"JS_CZ_wodefeng"},0)),"")</f>
        <v>江苏利特尔绿色包装股份有限公司</v>
      </c>
      <c r="D4745" s="11" t="str">
        <f>[1]动作!$G4744</f>
        <v>JS_WX_liteer</v>
      </c>
      <c r="E4745" s="11" t="str">
        <f>[1]动作!$D4744</f>
        <v>分系统1BMS9总电压过低二级故障</v>
      </c>
      <c r="F4745" s="11" t="s">
        <v>177</v>
      </c>
      <c r="G4745" s="12">
        <f>[1]动作!$A4744+[1]动作!$B4744</f>
        <v>43211.481608796297</v>
      </c>
      <c r="H4745" s="12"/>
      <c r="I4745" s="11"/>
    </row>
    <row r="4746" spans="1:9" hidden="1" x14ac:dyDescent="0.3">
      <c r="A4746" s="24">
        <v>4744</v>
      </c>
      <c r="B4746" s="11" t="str">
        <f>IFERROR(INDEX({"JSNY-BJ0001-01";"JSNY-JS0022-01";"JSNY-JS0002-01"},MATCH(D4746,{"BJ_zhongyu";"JS_WX_liteer";"JS_CZ_wodefeng"},0)),"")</f>
        <v>JSNY-JS0002-01</v>
      </c>
      <c r="C4746" s="11" t="str">
        <f>IFERROR(INDEX({"北京中裕世纪大酒店";"江苏利特尔绿色包装股份有限公司";"常州市金坛沃德丰电子科技有限公司"},MATCH(D4746,{"BJ_zhongyu";"JS_WX_liteer";"JS_CZ_wodefeng"},0)),"")</f>
        <v>常州市金坛沃德丰电子科技有限公司</v>
      </c>
      <c r="D4746" s="11" t="str">
        <f>[1]动作!$G4745</f>
        <v>JS_CZ_wodefeng</v>
      </c>
      <c r="E4746" s="11" t="str">
        <f>[1]动作!$D4745</f>
        <v>电表故障</v>
      </c>
      <c r="F4746" s="11" t="s">
        <v>45</v>
      </c>
      <c r="G4746" s="12">
        <f>[1]动作!$A4745+[1]动作!$B4745</f>
        <v>43211.481620370374</v>
      </c>
      <c r="H4746" s="12"/>
      <c r="I4746" s="11"/>
    </row>
    <row r="4747" spans="1:9" hidden="1" x14ac:dyDescent="0.3">
      <c r="A4747" s="24">
        <v>4745</v>
      </c>
      <c r="B4747" s="11" t="str">
        <f>IFERROR(INDEX({"JSNY-BJ0001-01";"JSNY-JS0022-01";"JSNY-JS0002-01"},MATCH(D4747,{"BJ_zhongyu";"JS_WX_liteer";"JS_CZ_wodefeng"},0)),"")</f>
        <v>JSNY-JS0002-01</v>
      </c>
      <c r="C4747" s="11" t="str">
        <f>IFERROR(INDEX({"北京中裕世纪大酒店";"江苏利特尔绿色包装股份有限公司";"常州市金坛沃德丰电子科技有限公司"},MATCH(D4747,{"BJ_zhongyu";"JS_WX_liteer";"JS_CZ_wodefeng"},0)),"")</f>
        <v>常州市金坛沃德丰电子科技有限公司</v>
      </c>
      <c r="D4747" s="11" t="str">
        <f>[1]动作!$G4746</f>
        <v>JS_CZ_wodefeng</v>
      </c>
      <c r="E4747" s="11" t="str">
        <f>[1]动作!$D4746</f>
        <v>电表故障</v>
      </c>
      <c r="F4747" s="11" t="s">
        <v>45</v>
      </c>
      <c r="G4747" s="12">
        <f>[1]动作!$A4746+[1]动作!$B4746</f>
        <v>43211.481782407405</v>
      </c>
      <c r="H4747" s="12"/>
      <c r="I4747" s="11"/>
    </row>
    <row r="4748" spans="1:9" hidden="1" x14ac:dyDescent="0.3">
      <c r="A4748" s="24">
        <v>4746</v>
      </c>
      <c r="B4748" s="11" t="str">
        <f>IFERROR(INDEX({"JSNY-BJ0001-01";"JSNY-JS0022-01";"JSNY-JS0002-01"},MATCH(D4748,{"BJ_zhongyu";"JS_WX_liteer";"JS_CZ_wodefeng"},0)),"")</f>
        <v>JSNY-JS0022-01</v>
      </c>
      <c r="C4748" s="11" t="str">
        <f>IFERROR(INDEX({"北京中裕世纪大酒店";"江苏利特尔绿色包装股份有限公司";"常州市金坛沃德丰电子科技有限公司"},MATCH(D4748,{"BJ_zhongyu";"JS_WX_liteer";"JS_CZ_wodefeng"},0)),"")</f>
        <v>江苏利特尔绿色包装股份有限公司</v>
      </c>
      <c r="D4748" s="11" t="str">
        <f>[1]动作!$G4747</f>
        <v>JS_WX_liteer</v>
      </c>
      <c r="E4748" s="11" t="str">
        <f>[1]动作!$D4747</f>
        <v>分系统1BMS3总电压过低一级故障</v>
      </c>
      <c r="F4748" s="11" t="s">
        <v>177</v>
      </c>
      <c r="G4748" s="12">
        <f>[1]动作!$A4747+[1]动作!$B4747</f>
        <v>43211.48196759259</v>
      </c>
      <c r="H4748" s="12"/>
      <c r="I4748" s="11"/>
    </row>
    <row r="4749" spans="1:9" hidden="1" x14ac:dyDescent="0.3">
      <c r="A4749" s="24">
        <v>4747</v>
      </c>
      <c r="B4749" s="11" t="str">
        <f>IFERROR(INDEX({"JSNY-BJ0001-01";"JSNY-JS0022-01";"JSNY-JS0002-01"},MATCH(D4749,{"BJ_zhongyu";"JS_WX_liteer";"JS_CZ_wodefeng"},0)),"")</f>
        <v>JSNY-JS0022-01</v>
      </c>
      <c r="C4749" s="11" t="str">
        <f>IFERROR(INDEX({"北京中裕世纪大酒店";"江苏利特尔绿色包装股份有限公司";"常州市金坛沃德丰电子科技有限公司"},MATCH(D4749,{"BJ_zhongyu";"JS_WX_liteer";"JS_CZ_wodefeng"},0)),"")</f>
        <v>江苏利特尔绿色包装股份有限公司</v>
      </c>
      <c r="D4749" s="11" t="str">
        <f>[1]动作!$G4748</f>
        <v>JS_WX_liteer</v>
      </c>
      <c r="E4749" s="11" t="str">
        <f>[1]动作!$D4748</f>
        <v>分系统1BMS3总电压过低二级故障</v>
      </c>
      <c r="F4749" s="11" t="s">
        <v>177</v>
      </c>
      <c r="G4749" s="12">
        <f>[1]动作!$A4748+[1]动作!$B4748</f>
        <v>43211.48196759259</v>
      </c>
      <c r="H4749" s="12"/>
      <c r="I4749" s="11"/>
    </row>
    <row r="4750" spans="1:9" hidden="1" x14ac:dyDescent="0.3">
      <c r="A4750" s="24">
        <v>4748</v>
      </c>
      <c r="B4750" s="11" t="str">
        <f>IFERROR(INDEX({"JSNY-BJ0001-01";"JSNY-JS0022-01";"JSNY-JS0002-01"},MATCH(D4750,{"BJ_zhongyu";"JS_WX_liteer";"JS_CZ_wodefeng"},0)),"")</f>
        <v>JSNY-JS0002-01</v>
      </c>
      <c r="C4750" s="11" t="str">
        <f>IFERROR(INDEX({"北京中裕世纪大酒店";"江苏利特尔绿色包装股份有限公司";"常州市金坛沃德丰电子科技有限公司"},MATCH(D4750,{"BJ_zhongyu";"JS_WX_liteer";"JS_CZ_wodefeng"},0)),"")</f>
        <v>常州市金坛沃德丰电子科技有限公司</v>
      </c>
      <c r="D4750" s="11" t="str">
        <f>[1]动作!$G4749</f>
        <v>JS_CZ_wodefeng</v>
      </c>
      <c r="E4750" s="11" t="str">
        <f>[1]动作!$D4749</f>
        <v>电表故障</v>
      </c>
      <c r="F4750" s="11" t="s">
        <v>45</v>
      </c>
      <c r="G4750" s="12">
        <f>[1]动作!$A4749+[1]动作!$B4749</f>
        <v>43211.48201388889</v>
      </c>
      <c r="H4750" s="12"/>
      <c r="I4750" s="11"/>
    </row>
    <row r="4751" spans="1:9" hidden="1" x14ac:dyDescent="0.3">
      <c r="A4751" s="24">
        <v>4749</v>
      </c>
      <c r="B4751" s="11" t="str">
        <f>IFERROR(INDEX({"JSNY-BJ0001-01";"JSNY-JS0022-01";"JSNY-JS0002-01"},MATCH(D4751,{"BJ_zhongyu";"JS_WX_liteer";"JS_CZ_wodefeng"},0)),"")</f>
        <v>JSNY-JS0002-01</v>
      </c>
      <c r="C4751" s="11" t="str">
        <f>IFERROR(INDEX({"北京中裕世纪大酒店";"江苏利特尔绿色包装股份有限公司";"常州市金坛沃德丰电子科技有限公司"},MATCH(D4751,{"BJ_zhongyu";"JS_WX_liteer";"JS_CZ_wodefeng"},0)),"")</f>
        <v>常州市金坛沃德丰电子科技有限公司</v>
      </c>
      <c r="D4751" s="11" t="str">
        <f>[1]动作!$G4750</f>
        <v>JS_CZ_wodefeng</v>
      </c>
      <c r="E4751" s="11" t="str">
        <f>[1]动作!$D4750</f>
        <v>电表故障</v>
      </c>
      <c r="F4751" s="11" t="s">
        <v>45</v>
      </c>
      <c r="G4751" s="12">
        <f>[1]动作!$A4750+[1]动作!$B4750</f>
        <v>43211.482141203705</v>
      </c>
      <c r="H4751" s="12"/>
      <c r="I4751" s="11"/>
    </row>
    <row r="4752" spans="1:9" hidden="1" x14ac:dyDescent="0.3">
      <c r="A4752" s="24">
        <v>4750</v>
      </c>
      <c r="B4752" s="11" t="str">
        <f>IFERROR(INDEX({"JSNY-BJ0001-01";"JSNY-JS0022-01";"JSNY-JS0002-01"},MATCH(D4752,{"BJ_zhongyu";"JS_WX_liteer";"JS_CZ_wodefeng"},0)),"")</f>
        <v>JSNY-JS0022-01</v>
      </c>
      <c r="C4752" s="11" t="str">
        <f>IFERROR(INDEX({"北京中裕世纪大酒店";"江苏利特尔绿色包装股份有限公司";"常州市金坛沃德丰电子科技有限公司"},MATCH(D4752,{"BJ_zhongyu";"JS_WX_liteer";"JS_CZ_wodefeng"},0)),"")</f>
        <v>江苏利特尔绿色包装股份有限公司</v>
      </c>
      <c r="D4752" s="11" t="str">
        <f>[1]动作!$G4751</f>
        <v>JS_WX_liteer</v>
      </c>
      <c r="E4752" s="11" t="str">
        <f>[1]动作!$D4751</f>
        <v>分系统1BMS1总电压过低一级故障</v>
      </c>
      <c r="F4752" s="11" t="s">
        <v>177</v>
      </c>
      <c r="G4752" s="12">
        <f>[1]动作!$A4751+[1]动作!$B4751</f>
        <v>43211.482245370367</v>
      </c>
      <c r="H4752" s="12"/>
      <c r="I4752" s="11"/>
    </row>
    <row r="4753" spans="1:9" hidden="1" x14ac:dyDescent="0.3">
      <c r="A4753" s="24">
        <v>4751</v>
      </c>
      <c r="B4753" s="11" t="str">
        <f>IFERROR(INDEX({"JSNY-BJ0001-01";"JSNY-JS0022-01";"JSNY-JS0002-01"},MATCH(D4753,{"BJ_zhongyu";"JS_WX_liteer";"JS_CZ_wodefeng"},0)),"")</f>
        <v>JSNY-JS0022-01</v>
      </c>
      <c r="C4753" s="11" t="str">
        <f>IFERROR(INDEX({"北京中裕世纪大酒店";"江苏利特尔绿色包装股份有限公司";"常州市金坛沃德丰电子科技有限公司"},MATCH(D4753,{"BJ_zhongyu";"JS_WX_liteer";"JS_CZ_wodefeng"},0)),"")</f>
        <v>江苏利特尔绿色包装股份有限公司</v>
      </c>
      <c r="D4753" s="11" t="str">
        <f>[1]动作!$G4752</f>
        <v>JS_WX_liteer</v>
      </c>
      <c r="E4753" s="11" t="str">
        <f>[1]动作!$D4752</f>
        <v>分系统1BMS1总电压过低二级故障</v>
      </c>
      <c r="F4753" s="11" t="s">
        <v>177</v>
      </c>
      <c r="G4753" s="12">
        <f>[1]动作!$A4752+[1]动作!$B4752</f>
        <v>43211.482245370367</v>
      </c>
      <c r="H4753" s="12"/>
      <c r="I4753" s="11"/>
    </row>
    <row r="4754" spans="1:9" hidden="1" x14ac:dyDescent="0.3">
      <c r="A4754" s="24">
        <v>4752</v>
      </c>
      <c r="B4754" s="11" t="str">
        <f>IFERROR(INDEX({"JSNY-BJ0001-01";"JSNY-JS0022-01";"JSNY-JS0002-01"},MATCH(D4754,{"BJ_zhongyu";"JS_WX_liteer";"JS_CZ_wodefeng"},0)),"")</f>
        <v>JSNY-JS0022-01</v>
      </c>
      <c r="C4754" s="11" t="str">
        <f>IFERROR(INDEX({"北京中裕世纪大酒店";"江苏利特尔绿色包装股份有限公司";"常州市金坛沃德丰电子科技有限公司"},MATCH(D4754,{"BJ_zhongyu";"JS_WX_liteer";"JS_CZ_wodefeng"},0)),"")</f>
        <v>江苏利特尔绿色包装股份有限公司</v>
      </c>
      <c r="D4754" s="11" t="str">
        <f>[1]动作!$G4753</f>
        <v>JS_WX_liteer</v>
      </c>
      <c r="E4754" s="11" t="str">
        <f>[1]动作!$D4753</f>
        <v>分系统1BMS4总电压过低一级故障</v>
      </c>
      <c r="F4754" s="11" t="s">
        <v>177</v>
      </c>
      <c r="G4754" s="12">
        <f>[1]动作!$A4753+[1]动作!$B4753</f>
        <v>43211.482314814813</v>
      </c>
      <c r="H4754" s="12"/>
      <c r="I4754" s="11"/>
    </row>
    <row r="4755" spans="1:9" hidden="1" x14ac:dyDescent="0.3">
      <c r="A4755" s="24">
        <v>4753</v>
      </c>
      <c r="B4755" s="11" t="str">
        <f>IFERROR(INDEX({"JSNY-BJ0001-01";"JSNY-JS0022-01";"JSNY-JS0002-01"},MATCH(D4755,{"BJ_zhongyu";"JS_WX_liteer";"JS_CZ_wodefeng"},0)),"")</f>
        <v>JSNY-JS0022-01</v>
      </c>
      <c r="C4755" s="11" t="str">
        <f>IFERROR(INDEX({"北京中裕世纪大酒店";"江苏利特尔绿色包装股份有限公司";"常州市金坛沃德丰电子科技有限公司"},MATCH(D4755,{"BJ_zhongyu";"JS_WX_liteer";"JS_CZ_wodefeng"},0)),"")</f>
        <v>江苏利特尔绿色包装股份有限公司</v>
      </c>
      <c r="D4755" s="11" t="str">
        <f>[1]动作!$G4754</f>
        <v>JS_WX_liteer</v>
      </c>
      <c r="E4755" s="11" t="str">
        <f>[1]动作!$D4754</f>
        <v>分系统1BMS4总电压过低二级故障</v>
      </c>
      <c r="F4755" s="11" t="s">
        <v>177</v>
      </c>
      <c r="G4755" s="12">
        <f>[1]动作!$A4754+[1]动作!$B4754</f>
        <v>43211.482314814813</v>
      </c>
      <c r="H4755" s="12"/>
      <c r="I4755" s="11"/>
    </row>
    <row r="4756" spans="1:9" hidden="1" x14ac:dyDescent="0.3">
      <c r="A4756" s="24">
        <v>4754</v>
      </c>
      <c r="B4756" s="11" t="str">
        <f>IFERROR(INDEX({"JSNY-BJ0001-01";"JSNY-JS0022-01";"JSNY-JS0002-01"},MATCH(D4756,{"BJ_zhongyu";"JS_WX_liteer";"JS_CZ_wodefeng"},0)),"")</f>
        <v>JSNY-JS0022-01</v>
      </c>
      <c r="C4756" s="11" t="str">
        <f>IFERROR(INDEX({"北京中裕世纪大酒店";"江苏利特尔绿色包装股份有限公司";"常州市金坛沃德丰电子科技有限公司"},MATCH(D4756,{"BJ_zhongyu";"JS_WX_liteer";"JS_CZ_wodefeng"},0)),"")</f>
        <v>江苏利特尔绿色包装股份有限公司</v>
      </c>
      <c r="D4756" s="11" t="str">
        <f>[1]动作!$G4755</f>
        <v>JS_WX_liteer</v>
      </c>
      <c r="E4756" s="11" t="str">
        <f>[1]动作!$D4755</f>
        <v>分系统1BMS7总电压过低一级故障</v>
      </c>
      <c r="F4756" s="11" t="s">
        <v>177</v>
      </c>
      <c r="G4756" s="12">
        <f>[1]动作!$A4755+[1]动作!$B4755</f>
        <v>43211.482546296298</v>
      </c>
      <c r="H4756" s="12"/>
      <c r="I4756" s="11"/>
    </row>
    <row r="4757" spans="1:9" hidden="1" x14ac:dyDescent="0.3">
      <c r="A4757" s="24">
        <v>4755</v>
      </c>
      <c r="B4757" s="11" t="str">
        <f>IFERROR(INDEX({"JSNY-BJ0001-01";"JSNY-JS0022-01";"JSNY-JS0002-01"},MATCH(D4757,{"BJ_zhongyu";"JS_WX_liteer";"JS_CZ_wodefeng"},0)),"")</f>
        <v>JSNY-JS0022-01</v>
      </c>
      <c r="C4757" s="11" t="str">
        <f>IFERROR(INDEX({"北京中裕世纪大酒店";"江苏利特尔绿色包装股份有限公司";"常州市金坛沃德丰电子科技有限公司"},MATCH(D4757,{"BJ_zhongyu";"JS_WX_liteer";"JS_CZ_wodefeng"},0)),"")</f>
        <v>江苏利特尔绿色包装股份有限公司</v>
      </c>
      <c r="D4757" s="11" t="str">
        <f>[1]动作!$G4756</f>
        <v>JS_WX_liteer</v>
      </c>
      <c r="E4757" s="11" t="str">
        <f>[1]动作!$D4756</f>
        <v>分系统1BMS7总电压过低二级故障</v>
      </c>
      <c r="F4757" s="11" t="s">
        <v>177</v>
      </c>
      <c r="G4757" s="12">
        <f>[1]动作!$A4756+[1]动作!$B4756</f>
        <v>43211.482546296298</v>
      </c>
      <c r="H4757" s="12"/>
      <c r="I4757" s="11"/>
    </row>
    <row r="4758" spans="1:9" hidden="1" x14ac:dyDescent="0.3">
      <c r="A4758" s="24">
        <v>4756</v>
      </c>
      <c r="B4758" s="11" t="str">
        <f>IFERROR(INDEX({"JSNY-BJ0001-01";"JSNY-JS0022-01";"JSNY-JS0002-01"},MATCH(D4758,{"BJ_zhongyu";"JS_WX_liteer";"JS_CZ_wodefeng"},0)),"")</f>
        <v>JSNY-JS0022-01</v>
      </c>
      <c r="C4758" s="11" t="str">
        <f>IFERROR(INDEX({"北京中裕世纪大酒店";"江苏利特尔绿色包装股份有限公司";"常州市金坛沃德丰电子科技有限公司"},MATCH(D4758,{"BJ_zhongyu";"JS_WX_liteer";"JS_CZ_wodefeng"},0)),"")</f>
        <v>江苏利特尔绿色包装股份有限公司</v>
      </c>
      <c r="D4758" s="11" t="str">
        <f>[1]动作!$G4757</f>
        <v>JS_WX_liteer</v>
      </c>
      <c r="E4758" s="11" t="str">
        <f>[1]动作!$D4757</f>
        <v>分系统1BMS2总电压过低一级故障</v>
      </c>
      <c r="F4758" s="11" t="s">
        <v>177</v>
      </c>
      <c r="G4758" s="12">
        <f>[1]动作!$A4757+[1]动作!$B4757</f>
        <v>43211.482604166667</v>
      </c>
      <c r="H4758" s="12"/>
      <c r="I4758" s="11"/>
    </row>
    <row r="4759" spans="1:9" hidden="1" x14ac:dyDescent="0.3">
      <c r="A4759" s="24">
        <v>4757</v>
      </c>
      <c r="B4759" s="11" t="str">
        <f>IFERROR(INDEX({"JSNY-BJ0001-01";"JSNY-JS0022-01";"JSNY-JS0002-01"},MATCH(D4759,{"BJ_zhongyu";"JS_WX_liteer";"JS_CZ_wodefeng"},0)),"")</f>
        <v>JSNY-JS0022-01</v>
      </c>
      <c r="C4759" s="11" t="str">
        <f>IFERROR(INDEX({"北京中裕世纪大酒店";"江苏利特尔绿色包装股份有限公司";"常州市金坛沃德丰电子科技有限公司"},MATCH(D4759,{"BJ_zhongyu";"JS_WX_liteer";"JS_CZ_wodefeng"},0)),"")</f>
        <v>江苏利特尔绿色包装股份有限公司</v>
      </c>
      <c r="D4759" s="11" t="str">
        <f>[1]动作!$G4758</f>
        <v>JS_WX_liteer</v>
      </c>
      <c r="E4759" s="11" t="str">
        <f>[1]动作!$D4758</f>
        <v>分系统1BMS2总电压过低二级故障</v>
      </c>
      <c r="F4759" s="11" t="s">
        <v>177</v>
      </c>
      <c r="G4759" s="12">
        <f>[1]动作!$A4758+[1]动作!$B4758</f>
        <v>43211.482604166667</v>
      </c>
      <c r="H4759" s="12"/>
      <c r="I4759" s="11"/>
    </row>
    <row r="4760" spans="1:9" hidden="1" x14ac:dyDescent="0.3">
      <c r="A4760" s="24">
        <v>4758</v>
      </c>
      <c r="B4760" s="11" t="str">
        <f>IFERROR(INDEX({"JSNY-BJ0001-01";"JSNY-JS0022-01";"JSNY-JS0002-01"},MATCH(D4760,{"BJ_zhongyu";"JS_WX_liteer";"JS_CZ_wodefeng"},0)),"")</f>
        <v>JSNY-JS0022-01</v>
      </c>
      <c r="C4760" s="11" t="str">
        <f>IFERROR(INDEX({"北京中裕世纪大酒店";"江苏利特尔绿色包装股份有限公司";"常州市金坛沃德丰电子科技有限公司"},MATCH(D4760,{"BJ_zhongyu";"JS_WX_liteer";"JS_CZ_wodefeng"},0)),"")</f>
        <v>江苏利特尔绿色包装股份有限公司</v>
      </c>
      <c r="D4760" s="11" t="str">
        <f>[1]动作!$G4759</f>
        <v>JS_WX_liteer</v>
      </c>
      <c r="E4760" s="11" t="str">
        <f>[1]动作!$D4759</f>
        <v>分系统1BMS6总电压过低一级故障</v>
      </c>
      <c r="F4760" s="11" t="s">
        <v>177</v>
      </c>
      <c r="G4760" s="12">
        <f>[1]动作!$A4759+[1]动作!$B4759</f>
        <v>43211.482835648145</v>
      </c>
      <c r="H4760" s="12"/>
      <c r="I4760" s="11"/>
    </row>
    <row r="4761" spans="1:9" hidden="1" x14ac:dyDescent="0.3">
      <c r="A4761" s="24">
        <v>4759</v>
      </c>
      <c r="B4761" s="11" t="str">
        <f>IFERROR(INDEX({"JSNY-BJ0001-01";"JSNY-JS0022-01";"JSNY-JS0002-01"},MATCH(D4761,{"BJ_zhongyu";"JS_WX_liteer";"JS_CZ_wodefeng"},0)),"")</f>
        <v>JSNY-JS0022-01</v>
      </c>
      <c r="C4761" s="11" t="str">
        <f>IFERROR(INDEX({"北京中裕世纪大酒店";"江苏利特尔绿色包装股份有限公司";"常州市金坛沃德丰电子科技有限公司"},MATCH(D4761,{"BJ_zhongyu";"JS_WX_liteer";"JS_CZ_wodefeng"},0)),"")</f>
        <v>江苏利特尔绿色包装股份有限公司</v>
      </c>
      <c r="D4761" s="11" t="str">
        <f>[1]动作!$G4760</f>
        <v>JS_WX_liteer</v>
      </c>
      <c r="E4761" s="11" t="str">
        <f>[1]动作!$D4760</f>
        <v>分系统1BMS6总电压过低二级故障</v>
      </c>
      <c r="F4761" s="11" t="s">
        <v>177</v>
      </c>
      <c r="G4761" s="12">
        <f>[1]动作!$A4760+[1]动作!$B4760</f>
        <v>43211.482835648145</v>
      </c>
      <c r="H4761" s="12"/>
      <c r="I4761" s="11"/>
    </row>
    <row r="4762" spans="1:9" hidden="1" x14ac:dyDescent="0.3">
      <c r="A4762" s="24">
        <v>4760</v>
      </c>
      <c r="B4762" s="11" t="str">
        <f>IFERROR(INDEX({"JSNY-BJ0001-01";"JSNY-JS0022-01";"JSNY-JS0002-01"},MATCH(D4762,{"BJ_zhongyu";"JS_WX_liteer";"JS_CZ_wodefeng"},0)),"")</f>
        <v>JSNY-JS0022-01</v>
      </c>
      <c r="C4762" s="11" t="str">
        <f>IFERROR(INDEX({"北京中裕世纪大酒店";"江苏利特尔绿色包装股份有限公司";"常州市金坛沃德丰电子科技有限公司"},MATCH(D4762,{"BJ_zhongyu";"JS_WX_liteer";"JS_CZ_wodefeng"},0)),"")</f>
        <v>江苏利特尔绿色包装股份有限公司</v>
      </c>
      <c r="D4762" s="11" t="str">
        <f>[1]动作!$G4761</f>
        <v>JS_WX_liteer</v>
      </c>
      <c r="E4762" s="11" t="str">
        <f>[1]动作!$D4761</f>
        <v>分系统1BMS5总电压过低一级故障</v>
      </c>
      <c r="F4762" s="11" t="s">
        <v>177</v>
      </c>
      <c r="G4762" s="12">
        <f>[1]动作!$A4761+[1]动作!$B4761</f>
        <v>43211.482893518521</v>
      </c>
      <c r="H4762" s="12"/>
      <c r="I4762" s="11"/>
    </row>
    <row r="4763" spans="1:9" hidden="1" x14ac:dyDescent="0.3">
      <c r="A4763" s="24">
        <v>4761</v>
      </c>
      <c r="B4763" s="11" t="str">
        <f>IFERROR(INDEX({"JSNY-BJ0001-01";"JSNY-JS0022-01";"JSNY-JS0002-01"},MATCH(D4763,{"BJ_zhongyu";"JS_WX_liteer";"JS_CZ_wodefeng"},0)),"")</f>
        <v>JSNY-JS0022-01</v>
      </c>
      <c r="C4763" s="11" t="str">
        <f>IFERROR(INDEX({"北京中裕世纪大酒店";"江苏利特尔绿色包装股份有限公司";"常州市金坛沃德丰电子科技有限公司"},MATCH(D4763,{"BJ_zhongyu";"JS_WX_liteer";"JS_CZ_wodefeng"},0)),"")</f>
        <v>江苏利特尔绿色包装股份有限公司</v>
      </c>
      <c r="D4763" s="11" t="str">
        <f>[1]动作!$G4762</f>
        <v>JS_WX_liteer</v>
      </c>
      <c r="E4763" s="11" t="str">
        <f>[1]动作!$D4762</f>
        <v>分系统1BMS5总电压过低二级故障</v>
      </c>
      <c r="F4763" s="11" t="s">
        <v>177</v>
      </c>
      <c r="G4763" s="12">
        <f>[1]动作!$A4762+[1]动作!$B4762</f>
        <v>43211.482893518521</v>
      </c>
      <c r="H4763" s="12"/>
      <c r="I4763" s="11"/>
    </row>
    <row r="4764" spans="1:9" hidden="1" x14ac:dyDescent="0.3">
      <c r="A4764" s="24">
        <v>4762</v>
      </c>
      <c r="B4764" s="11" t="str">
        <f>IFERROR(INDEX({"JSNY-BJ0001-01";"JSNY-JS0022-01";"JSNY-JS0002-01"},MATCH(D4764,{"BJ_zhongyu";"JS_WX_liteer";"JS_CZ_wodefeng"},0)),"")</f>
        <v>JSNY-JS0002-01</v>
      </c>
      <c r="C4764" s="11" t="str">
        <f>IFERROR(INDEX({"北京中裕世纪大酒店";"江苏利特尔绿色包装股份有限公司";"常州市金坛沃德丰电子科技有限公司"},MATCH(D4764,{"BJ_zhongyu";"JS_WX_liteer";"JS_CZ_wodefeng"},0)),"")</f>
        <v>常州市金坛沃德丰电子科技有限公司</v>
      </c>
      <c r="D4764" s="11" t="str">
        <f>[1]动作!$G4763</f>
        <v>JS_CZ_wodefeng</v>
      </c>
      <c r="E4764" s="11" t="str">
        <f>[1]动作!$D4763</f>
        <v>电表故障</v>
      </c>
      <c r="F4764" s="11" t="s">
        <v>45</v>
      </c>
      <c r="G4764" s="12">
        <f>[1]动作!$A4763+[1]动作!$B4763</f>
        <v>43211.48642361111</v>
      </c>
      <c r="H4764" s="12"/>
      <c r="I4764" s="11"/>
    </row>
    <row r="4765" spans="1:9" hidden="1" x14ac:dyDescent="0.3">
      <c r="A4765" s="24">
        <v>4763</v>
      </c>
      <c r="B4765" s="11" t="str">
        <f>IFERROR(INDEX({"JSNY-BJ0001-01";"JSNY-JS0022-01";"JSNY-JS0002-01"},MATCH(D4765,{"BJ_zhongyu";"JS_WX_liteer";"JS_CZ_wodefeng"},0)),"")</f>
        <v>JSNY-JS0002-01</v>
      </c>
      <c r="C4765" s="11" t="str">
        <f>IFERROR(INDEX({"北京中裕世纪大酒店";"江苏利特尔绿色包装股份有限公司";"常州市金坛沃德丰电子科技有限公司"},MATCH(D4765,{"BJ_zhongyu";"JS_WX_liteer";"JS_CZ_wodefeng"},0)),"")</f>
        <v>常州市金坛沃德丰电子科技有限公司</v>
      </c>
      <c r="D4765" s="11" t="str">
        <f>[1]动作!$G4764</f>
        <v>JS_CZ_wodefeng</v>
      </c>
      <c r="E4765" s="11" t="str">
        <f>[1]动作!$D4764</f>
        <v>电表故障</v>
      </c>
      <c r="F4765" s="11" t="s">
        <v>45</v>
      </c>
      <c r="G4765" s="12">
        <f>[1]动作!$A4764+[1]动作!$B4764</f>
        <v>43211.486539351848</v>
      </c>
      <c r="H4765" s="12"/>
      <c r="I4765" s="11"/>
    </row>
    <row r="4766" spans="1:9" hidden="1" x14ac:dyDescent="0.3">
      <c r="A4766" s="24">
        <v>4764</v>
      </c>
      <c r="B4766" s="11" t="str">
        <f>IFERROR(INDEX({"JSNY-BJ0001-01";"JSNY-JS0022-01";"JSNY-JS0002-01"},MATCH(D4766,{"BJ_zhongyu";"JS_WX_liteer";"JS_CZ_wodefeng"},0)),"")</f>
        <v>JSNY-JS0002-01</v>
      </c>
      <c r="C4766" s="11" t="str">
        <f>IFERROR(INDEX({"北京中裕世纪大酒店";"江苏利特尔绿色包装股份有限公司";"常州市金坛沃德丰电子科技有限公司"},MATCH(D4766,{"BJ_zhongyu";"JS_WX_liteer";"JS_CZ_wodefeng"},0)),"")</f>
        <v>常州市金坛沃德丰电子科技有限公司</v>
      </c>
      <c r="D4766" s="11" t="str">
        <f>[1]动作!$G4765</f>
        <v>JS_CZ_wodefeng</v>
      </c>
      <c r="E4766" s="11" t="str">
        <f>[1]动作!$D4765</f>
        <v>电表故障</v>
      </c>
      <c r="F4766" s="11" t="s">
        <v>45</v>
      </c>
      <c r="G4766" s="12">
        <f>[1]动作!$A4765+[1]动作!$B4765</f>
        <v>43211.486770833333</v>
      </c>
      <c r="H4766" s="12"/>
      <c r="I4766" s="11"/>
    </row>
    <row r="4767" spans="1:9" hidden="1" x14ac:dyDescent="0.3">
      <c r="A4767" s="24">
        <v>4765</v>
      </c>
      <c r="B4767" s="11" t="str">
        <f>IFERROR(INDEX({"JSNY-BJ0001-01";"JSNY-JS0022-01";"JSNY-JS0002-01"},MATCH(D4767,{"BJ_zhongyu";"JS_WX_liteer";"JS_CZ_wodefeng"},0)),"")</f>
        <v>JSNY-JS0002-01</v>
      </c>
      <c r="C4767" s="11" t="str">
        <f>IFERROR(INDEX({"北京中裕世纪大酒店";"江苏利特尔绿色包装股份有限公司";"常州市金坛沃德丰电子科技有限公司"},MATCH(D4767,{"BJ_zhongyu";"JS_WX_liteer";"JS_CZ_wodefeng"},0)),"")</f>
        <v>常州市金坛沃德丰电子科技有限公司</v>
      </c>
      <c r="D4767" s="11" t="str">
        <f>[1]动作!$G4766</f>
        <v>JS_CZ_wodefeng</v>
      </c>
      <c r="E4767" s="11" t="str">
        <f>[1]动作!$D4766</f>
        <v>电表故障</v>
      </c>
      <c r="F4767" s="11" t="s">
        <v>45</v>
      </c>
      <c r="G4767" s="12">
        <f>[1]动作!$A4766+[1]动作!$B4766</f>
        <v>43211.487002314818</v>
      </c>
      <c r="H4767" s="12"/>
      <c r="I4767" s="11"/>
    </row>
    <row r="4768" spans="1:9" hidden="1" x14ac:dyDescent="0.3">
      <c r="A4768" s="24">
        <v>4766</v>
      </c>
      <c r="B4768" s="11" t="str">
        <f>IFERROR(INDEX({"JSNY-BJ0001-01";"JSNY-JS0022-01";"JSNY-JS0002-01"},MATCH(D4768,{"BJ_zhongyu";"JS_WX_liteer";"JS_CZ_wodefeng"},0)),"")</f>
        <v>JSNY-JS0002-01</v>
      </c>
      <c r="C4768" s="11" t="str">
        <f>IFERROR(INDEX({"北京中裕世纪大酒店";"江苏利特尔绿色包装股份有限公司";"常州市金坛沃德丰电子科技有限公司"},MATCH(D4768,{"BJ_zhongyu";"JS_WX_liteer";"JS_CZ_wodefeng"},0)),"")</f>
        <v>常州市金坛沃德丰电子科技有限公司</v>
      </c>
      <c r="D4768" s="11" t="str">
        <f>[1]动作!$G4767</f>
        <v>JS_CZ_wodefeng</v>
      </c>
      <c r="E4768" s="11" t="str">
        <f>[1]动作!$D4767</f>
        <v>电表故障</v>
      </c>
      <c r="F4768" s="11" t="s">
        <v>45</v>
      </c>
      <c r="G4768" s="12">
        <f>[1]动作!$A4767+[1]动作!$B4767</f>
        <v>43211.488043981481</v>
      </c>
      <c r="H4768" s="12"/>
      <c r="I4768" s="11"/>
    </row>
    <row r="4769" spans="1:9" hidden="1" x14ac:dyDescent="0.3">
      <c r="A4769" s="24">
        <v>4767</v>
      </c>
      <c r="B4769" s="11" t="str">
        <f>IFERROR(INDEX({"JSNY-BJ0001-01";"JSNY-JS0022-01";"JSNY-JS0002-01"},MATCH(D4769,{"BJ_zhongyu";"JS_WX_liteer";"JS_CZ_wodefeng"},0)),"")</f>
        <v>JSNY-JS0002-01</v>
      </c>
      <c r="C4769" s="11" t="str">
        <f>IFERROR(INDEX({"北京中裕世纪大酒店";"江苏利特尔绿色包装股份有限公司";"常州市金坛沃德丰电子科技有限公司"},MATCH(D4769,{"BJ_zhongyu";"JS_WX_liteer";"JS_CZ_wodefeng"},0)),"")</f>
        <v>常州市金坛沃德丰电子科技有限公司</v>
      </c>
      <c r="D4769" s="11" t="str">
        <f>[1]动作!$G4768</f>
        <v>JS_CZ_wodefeng</v>
      </c>
      <c r="E4769" s="11" t="str">
        <f>[1]动作!$D4768</f>
        <v>电表故障</v>
      </c>
      <c r="F4769" s="11" t="s">
        <v>45</v>
      </c>
      <c r="G4769" s="12">
        <f>[1]动作!$A4768+[1]动作!$B4768</f>
        <v>43211.489606481482</v>
      </c>
      <c r="H4769" s="12"/>
      <c r="I4769" s="11"/>
    </row>
    <row r="4770" spans="1:9" hidden="1" x14ac:dyDescent="0.3">
      <c r="A4770" s="24">
        <v>4768</v>
      </c>
      <c r="B4770" s="11" t="str">
        <f>IFERROR(INDEX({"JSNY-BJ0001-01";"JSNY-JS0022-01";"JSNY-JS0002-01"},MATCH(D4770,{"BJ_zhongyu";"JS_WX_liteer";"JS_CZ_wodefeng"},0)),"")</f>
        <v>JSNY-JS0022-01</v>
      </c>
      <c r="C4770" s="11" t="str">
        <f>IFERROR(INDEX({"北京中裕世纪大酒店";"江苏利特尔绿色包装股份有限公司";"常州市金坛沃德丰电子科技有限公司"},MATCH(D4770,{"BJ_zhongyu";"JS_WX_liteer";"JS_CZ_wodefeng"},0)),"")</f>
        <v>江苏利特尔绿色包装股份有限公司</v>
      </c>
      <c r="D4770" s="11" t="str">
        <f>[1]动作!$G4769</f>
        <v>JS_WX_liteer</v>
      </c>
      <c r="E4770" s="11" t="str">
        <f>[1]动作!$D4769</f>
        <v>分系统1BMS3SOC过低一级故障</v>
      </c>
      <c r="F4770" s="11" t="s">
        <v>177</v>
      </c>
      <c r="G4770" s="12">
        <f>[1]动作!$A4769+[1]动作!$B4769</f>
        <v>43211.490185185183</v>
      </c>
      <c r="H4770" s="12"/>
      <c r="I4770" s="11"/>
    </row>
    <row r="4771" spans="1:9" hidden="1" x14ac:dyDescent="0.3">
      <c r="A4771" s="24">
        <v>4769</v>
      </c>
      <c r="B4771" s="11" t="str">
        <f>IFERROR(INDEX({"JSNY-BJ0001-01";"JSNY-JS0022-01";"JSNY-JS0002-01"},MATCH(D4771,{"BJ_zhongyu";"JS_WX_liteer";"JS_CZ_wodefeng"},0)),"")</f>
        <v>JSNY-JS0022-01</v>
      </c>
      <c r="C4771" s="11" t="str">
        <f>IFERROR(INDEX({"北京中裕世纪大酒店";"江苏利特尔绿色包装股份有限公司";"常州市金坛沃德丰电子科技有限公司"},MATCH(D4771,{"BJ_zhongyu";"JS_WX_liteer";"JS_CZ_wodefeng"},0)),"")</f>
        <v>江苏利特尔绿色包装股份有限公司</v>
      </c>
      <c r="D4771" s="11" t="str">
        <f>[1]动作!$G4770</f>
        <v>JS_WX_liteer</v>
      </c>
      <c r="E4771" s="11" t="str">
        <f>[1]动作!$D4770</f>
        <v>分系统1BMS3SOC过低二级故障</v>
      </c>
      <c r="F4771" s="11" t="s">
        <v>177</v>
      </c>
      <c r="G4771" s="12">
        <f>[1]动作!$A4770+[1]动作!$B4770</f>
        <v>43211.490185185183</v>
      </c>
      <c r="H4771" s="12"/>
      <c r="I4771" s="11"/>
    </row>
    <row r="4772" spans="1:9" hidden="1" x14ac:dyDescent="0.3">
      <c r="A4772" s="24">
        <v>4770</v>
      </c>
      <c r="B4772" s="11" t="str">
        <f>IFERROR(INDEX({"JSNY-BJ0001-01";"JSNY-JS0022-01";"JSNY-JS0002-01"},MATCH(D4772,{"BJ_zhongyu";"JS_WX_liteer";"JS_CZ_wodefeng"},0)),"")</f>
        <v>JSNY-JS0022-01</v>
      </c>
      <c r="C4772" s="11" t="str">
        <f>IFERROR(INDEX({"北京中裕世纪大酒店";"江苏利特尔绿色包装股份有限公司";"常州市金坛沃德丰电子科技有限公司"},MATCH(D4772,{"BJ_zhongyu";"JS_WX_liteer";"JS_CZ_wodefeng"},0)),"")</f>
        <v>江苏利特尔绿色包装股份有限公司</v>
      </c>
      <c r="D4772" s="11" t="str">
        <f>[1]动作!$G4771</f>
        <v>JS_WX_liteer</v>
      </c>
      <c r="E4772" s="11" t="str">
        <f>[1]动作!$D4771</f>
        <v>分系统1BMS8SOC过低一级故障</v>
      </c>
      <c r="F4772" s="11" t="s">
        <v>177</v>
      </c>
      <c r="G4772" s="12">
        <f>[1]动作!$A4771+[1]动作!$B4771</f>
        <v>43211.490370370368</v>
      </c>
      <c r="H4772" s="12"/>
      <c r="I4772" s="11"/>
    </row>
    <row r="4773" spans="1:9" hidden="1" x14ac:dyDescent="0.3">
      <c r="A4773" s="24">
        <v>4771</v>
      </c>
      <c r="B4773" s="11" t="str">
        <f>IFERROR(INDEX({"JSNY-BJ0001-01";"JSNY-JS0022-01";"JSNY-JS0002-01"},MATCH(D4773,{"BJ_zhongyu";"JS_WX_liteer";"JS_CZ_wodefeng"},0)),"")</f>
        <v>JSNY-JS0022-01</v>
      </c>
      <c r="C4773" s="11" t="str">
        <f>IFERROR(INDEX({"北京中裕世纪大酒店";"江苏利特尔绿色包装股份有限公司";"常州市金坛沃德丰电子科技有限公司"},MATCH(D4773,{"BJ_zhongyu";"JS_WX_liteer";"JS_CZ_wodefeng"},0)),"")</f>
        <v>江苏利特尔绿色包装股份有限公司</v>
      </c>
      <c r="D4773" s="11" t="str">
        <f>[1]动作!$G4772</f>
        <v>JS_WX_liteer</v>
      </c>
      <c r="E4773" s="11" t="str">
        <f>[1]动作!$D4772</f>
        <v>分系统1BMS8SOC过低二级故障</v>
      </c>
      <c r="F4773" s="11" t="s">
        <v>177</v>
      </c>
      <c r="G4773" s="12">
        <f>[1]动作!$A4772+[1]动作!$B4772</f>
        <v>43211.490370370368</v>
      </c>
      <c r="H4773" s="12"/>
      <c r="I4773" s="11"/>
    </row>
    <row r="4774" spans="1:9" hidden="1" x14ac:dyDescent="0.3">
      <c r="A4774" s="24">
        <v>4772</v>
      </c>
      <c r="B4774" s="11" t="str">
        <f>IFERROR(INDEX({"JSNY-BJ0001-01";"JSNY-JS0022-01";"JSNY-JS0002-01"},MATCH(D4774,{"BJ_zhongyu";"JS_WX_liteer";"JS_CZ_wodefeng"},0)),"")</f>
        <v>JSNY-JS0022-01</v>
      </c>
      <c r="C4774" s="11" t="str">
        <f>IFERROR(INDEX({"北京中裕世纪大酒店";"江苏利特尔绿色包装股份有限公司";"常州市金坛沃德丰电子科技有限公司"},MATCH(D4774,{"BJ_zhongyu";"JS_WX_liteer";"JS_CZ_wodefeng"},0)),"")</f>
        <v>江苏利特尔绿色包装股份有限公司</v>
      </c>
      <c r="D4774" s="11" t="str">
        <f>[1]动作!$G4773</f>
        <v>JS_WX_liteer</v>
      </c>
      <c r="E4774" s="11" t="str">
        <f>[1]动作!$D4773</f>
        <v>分系统1BMS4SOC过低一级故障</v>
      </c>
      <c r="F4774" s="11" t="s">
        <v>177</v>
      </c>
      <c r="G4774" s="12">
        <f>[1]动作!$A4773+[1]动作!$B4773</f>
        <v>43211.491469907407</v>
      </c>
      <c r="H4774" s="12"/>
      <c r="I4774" s="11"/>
    </row>
    <row r="4775" spans="1:9" hidden="1" x14ac:dyDescent="0.3">
      <c r="A4775" s="24">
        <v>4773</v>
      </c>
      <c r="B4775" s="11" t="str">
        <f>IFERROR(INDEX({"JSNY-BJ0001-01";"JSNY-JS0022-01";"JSNY-JS0002-01"},MATCH(D4775,{"BJ_zhongyu";"JS_WX_liteer";"JS_CZ_wodefeng"},0)),"")</f>
        <v>JSNY-JS0022-01</v>
      </c>
      <c r="C4775" s="11" t="str">
        <f>IFERROR(INDEX({"北京中裕世纪大酒店";"江苏利特尔绿色包装股份有限公司";"常州市金坛沃德丰电子科技有限公司"},MATCH(D4775,{"BJ_zhongyu";"JS_WX_liteer";"JS_CZ_wodefeng"},0)),"")</f>
        <v>江苏利特尔绿色包装股份有限公司</v>
      </c>
      <c r="D4775" s="11" t="str">
        <f>[1]动作!$G4774</f>
        <v>JS_WX_liteer</v>
      </c>
      <c r="E4775" s="11" t="str">
        <f>[1]动作!$D4774</f>
        <v>分系统1BMS4SOC过低二级故障</v>
      </c>
      <c r="F4775" s="11" t="s">
        <v>177</v>
      </c>
      <c r="G4775" s="12">
        <f>[1]动作!$A4774+[1]动作!$B4774</f>
        <v>43211.491469907407</v>
      </c>
      <c r="H4775" s="12"/>
      <c r="I4775" s="11"/>
    </row>
    <row r="4776" spans="1:9" hidden="1" x14ac:dyDescent="0.3">
      <c r="A4776" s="24">
        <v>4774</v>
      </c>
      <c r="B4776" s="11" t="str">
        <f>IFERROR(INDEX({"JSNY-BJ0001-01";"JSNY-JS0022-01";"JSNY-JS0002-01"},MATCH(D4776,{"BJ_zhongyu";"JS_WX_liteer";"JS_CZ_wodefeng"},0)),"")</f>
        <v>JSNY-JS0022-01</v>
      </c>
      <c r="C4776" s="11" t="str">
        <f>IFERROR(INDEX({"北京中裕世纪大酒店";"江苏利特尔绿色包装股份有限公司";"常州市金坛沃德丰电子科技有限公司"},MATCH(D4776,{"BJ_zhongyu";"JS_WX_liteer";"JS_CZ_wodefeng"},0)),"")</f>
        <v>江苏利特尔绿色包装股份有限公司</v>
      </c>
      <c r="D4776" s="11" t="str">
        <f>[1]动作!$G4775</f>
        <v>JS_WX_liteer</v>
      </c>
      <c r="E4776" s="11" t="str">
        <f>[1]动作!$D4775</f>
        <v>分系统1BMS8单体电压过低一级故障</v>
      </c>
      <c r="F4776" s="11" t="s">
        <v>177</v>
      </c>
      <c r="G4776" s="12">
        <f>[1]动作!$A4775+[1]动作!$B4775</f>
        <v>43211.491585648146</v>
      </c>
      <c r="H4776" s="12"/>
      <c r="I4776" s="11"/>
    </row>
    <row r="4777" spans="1:9" hidden="1" x14ac:dyDescent="0.3">
      <c r="A4777" s="24">
        <v>4775</v>
      </c>
      <c r="B4777" s="11" t="str">
        <f>IFERROR(INDEX({"JSNY-BJ0001-01";"JSNY-JS0022-01";"JSNY-JS0002-01"},MATCH(D4777,{"BJ_zhongyu";"JS_WX_liteer";"JS_CZ_wodefeng"},0)),"")</f>
        <v>JSNY-JS0022-01</v>
      </c>
      <c r="C4777" s="11" t="str">
        <f>IFERROR(INDEX({"北京中裕世纪大酒店";"江苏利特尔绿色包装股份有限公司";"常州市金坛沃德丰电子科技有限公司"},MATCH(D4777,{"BJ_zhongyu";"JS_WX_liteer";"JS_CZ_wodefeng"},0)),"")</f>
        <v>江苏利特尔绿色包装股份有限公司</v>
      </c>
      <c r="D4777" s="11" t="str">
        <f>[1]动作!$G4776</f>
        <v>JS_WX_liteer</v>
      </c>
      <c r="E4777" s="11" t="str">
        <f>[1]动作!$D4776</f>
        <v>分系统1BMS8单体电压过低二级故障</v>
      </c>
      <c r="F4777" s="11" t="s">
        <v>177</v>
      </c>
      <c r="G4777" s="12">
        <f>[1]动作!$A4776+[1]动作!$B4776</f>
        <v>43211.491585648146</v>
      </c>
      <c r="H4777" s="12"/>
      <c r="I4777" s="11"/>
    </row>
    <row r="4778" spans="1:9" hidden="1" x14ac:dyDescent="0.3">
      <c r="A4778" s="24">
        <v>4776</v>
      </c>
      <c r="B4778" s="11" t="str">
        <f>IFERROR(INDEX({"JSNY-BJ0001-01";"JSNY-JS0022-01";"JSNY-JS0002-01"},MATCH(D4778,{"BJ_zhongyu";"JS_WX_liteer";"JS_CZ_wodefeng"},0)),"")</f>
        <v>JSNY-JS0022-01</v>
      </c>
      <c r="C4778" s="11" t="str">
        <f>IFERROR(INDEX({"北京中裕世纪大酒店";"江苏利特尔绿色包装股份有限公司";"常州市金坛沃德丰电子科技有限公司"},MATCH(D4778,{"BJ_zhongyu";"JS_WX_liteer";"JS_CZ_wodefeng"},0)),"")</f>
        <v>江苏利特尔绿色包装股份有限公司</v>
      </c>
      <c r="D4778" s="11" t="str">
        <f>[1]动作!$G4777</f>
        <v>JS_WX_liteer</v>
      </c>
      <c r="E4778" s="11" t="str">
        <f>[1]动作!$D4777</f>
        <v>分系统1BMS9单体电压过低一级故障</v>
      </c>
      <c r="F4778" s="11" t="s">
        <v>177</v>
      </c>
      <c r="G4778" s="12">
        <f>[1]动作!$A4777+[1]动作!$B4777</f>
        <v>43211.491932870369</v>
      </c>
      <c r="H4778" s="12"/>
      <c r="I4778" s="11"/>
    </row>
    <row r="4779" spans="1:9" hidden="1" x14ac:dyDescent="0.3">
      <c r="A4779" s="24">
        <v>4777</v>
      </c>
      <c r="B4779" s="11" t="str">
        <f>IFERROR(INDEX({"JSNY-BJ0001-01";"JSNY-JS0022-01";"JSNY-JS0002-01"},MATCH(D4779,{"BJ_zhongyu";"JS_WX_liteer";"JS_CZ_wodefeng"},0)),"")</f>
        <v>JSNY-JS0022-01</v>
      </c>
      <c r="C4779" s="11" t="str">
        <f>IFERROR(INDEX({"北京中裕世纪大酒店";"江苏利特尔绿色包装股份有限公司";"常州市金坛沃德丰电子科技有限公司"},MATCH(D4779,{"BJ_zhongyu";"JS_WX_liteer";"JS_CZ_wodefeng"},0)),"")</f>
        <v>江苏利特尔绿色包装股份有限公司</v>
      </c>
      <c r="D4779" s="11" t="str">
        <f>[1]动作!$G4778</f>
        <v>JS_WX_liteer</v>
      </c>
      <c r="E4779" s="11" t="str">
        <f>[1]动作!$D4778</f>
        <v>分系统1BMS9单体电压过低二级故障</v>
      </c>
      <c r="F4779" s="11" t="s">
        <v>177</v>
      </c>
      <c r="G4779" s="12">
        <f>[1]动作!$A4778+[1]动作!$B4778</f>
        <v>43211.491932870369</v>
      </c>
      <c r="H4779" s="12"/>
      <c r="I4779" s="11"/>
    </row>
    <row r="4780" spans="1:9" hidden="1" x14ac:dyDescent="0.3">
      <c r="A4780" s="24">
        <v>4778</v>
      </c>
      <c r="B4780" s="11" t="str">
        <f>IFERROR(INDEX({"JSNY-BJ0001-01";"JSNY-JS0022-01";"JSNY-JS0002-01"},MATCH(D4780,{"BJ_zhongyu";"JS_WX_liteer";"JS_CZ_wodefeng"},0)),"")</f>
        <v>JSNY-JS0022-01</v>
      </c>
      <c r="C4780" s="11" t="str">
        <f>IFERROR(INDEX({"北京中裕世纪大酒店";"江苏利特尔绿色包装股份有限公司";"常州市金坛沃德丰电子科技有限公司"},MATCH(D4780,{"BJ_zhongyu";"JS_WX_liteer";"JS_CZ_wodefeng"},0)),"")</f>
        <v>江苏利特尔绿色包装股份有限公司</v>
      </c>
      <c r="D4780" s="11" t="str">
        <f>[1]动作!$G4779</f>
        <v>JS_WX_liteer</v>
      </c>
      <c r="E4780" s="11" t="str">
        <f>[1]动作!$D4779</f>
        <v>分系统1BMS6SOC过低一级故障</v>
      </c>
      <c r="F4780" s="11" t="s">
        <v>177</v>
      </c>
      <c r="G4780" s="12">
        <f>[1]动作!$A4779+[1]动作!$B4779</f>
        <v>43211.492222222223</v>
      </c>
      <c r="H4780" s="12"/>
      <c r="I4780" s="11"/>
    </row>
    <row r="4781" spans="1:9" hidden="1" x14ac:dyDescent="0.3">
      <c r="A4781" s="24">
        <v>4779</v>
      </c>
      <c r="B4781" s="11" t="str">
        <f>IFERROR(INDEX({"JSNY-BJ0001-01";"JSNY-JS0022-01";"JSNY-JS0002-01"},MATCH(D4781,{"BJ_zhongyu";"JS_WX_liteer";"JS_CZ_wodefeng"},0)),"")</f>
        <v>JSNY-JS0022-01</v>
      </c>
      <c r="C4781" s="11" t="str">
        <f>IFERROR(INDEX({"北京中裕世纪大酒店";"江苏利特尔绿色包装股份有限公司";"常州市金坛沃德丰电子科技有限公司"},MATCH(D4781,{"BJ_zhongyu";"JS_WX_liteer";"JS_CZ_wodefeng"},0)),"")</f>
        <v>江苏利特尔绿色包装股份有限公司</v>
      </c>
      <c r="D4781" s="11" t="str">
        <f>[1]动作!$G4780</f>
        <v>JS_WX_liteer</v>
      </c>
      <c r="E4781" s="11" t="str">
        <f>[1]动作!$D4780</f>
        <v>分系统1BMS6SOC过低二级故障</v>
      </c>
      <c r="F4781" s="11" t="s">
        <v>177</v>
      </c>
      <c r="G4781" s="12">
        <f>[1]动作!$A4780+[1]动作!$B4780</f>
        <v>43211.492222222223</v>
      </c>
      <c r="H4781" s="12"/>
      <c r="I4781" s="11"/>
    </row>
    <row r="4782" spans="1:9" hidden="1" x14ac:dyDescent="0.3">
      <c r="A4782" s="24">
        <v>4780</v>
      </c>
      <c r="B4782" s="11" t="str">
        <f>IFERROR(INDEX({"JSNY-BJ0001-01";"JSNY-JS0022-01";"JSNY-JS0002-01"},MATCH(D4782,{"BJ_zhongyu";"JS_WX_liteer";"JS_CZ_wodefeng"},0)),"")</f>
        <v>JSNY-JS0022-01</v>
      </c>
      <c r="C4782" s="11" t="str">
        <f>IFERROR(INDEX({"北京中裕世纪大酒店";"江苏利特尔绿色包装股份有限公司";"常州市金坛沃德丰电子科技有限公司"},MATCH(D4782,{"BJ_zhongyu";"JS_WX_liteer";"JS_CZ_wodefeng"},0)),"")</f>
        <v>江苏利特尔绿色包装股份有限公司</v>
      </c>
      <c r="D4782" s="11" t="str">
        <f>[1]动作!$G4781</f>
        <v>JS_WX_liteer</v>
      </c>
      <c r="E4782" s="11" t="str">
        <f>[1]动作!$D4781</f>
        <v>分系统1BMS3单体电压过低一级故障</v>
      </c>
      <c r="F4782" s="11" t="s">
        <v>177</v>
      </c>
      <c r="G4782" s="12">
        <f>[1]动作!$A4781+[1]动作!$B4781</f>
        <v>43211.492511574077</v>
      </c>
      <c r="H4782" s="12"/>
      <c r="I4782" s="11"/>
    </row>
    <row r="4783" spans="1:9" hidden="1" x14ac:dyDescent="0.3">
      <c r="A4783" s="24">
        <v>4781</v>
      </c>
      <c r="B4783" s="11" t="str">
        <f>IFERROR(INDEX({"JSNY-BJ0001-01";"JSNY-JS0022-01";"JSNY-JS0002-01"},MATCH(D4783,{"BJ_zhongyu";"JS_WX_liteer";"JS_CZ_wodefeng"},0)),"")</f>
        <v>JSNY-JS0022-01</v>
      </c>
      <c r="C4783" s="11" t="str">
        <f>IFERROR(INDEX({"北京中裕世纪大酒店";"江苏利特尔绿色包装股份有限公司";"常州市金坛沃德丰电子科技有限公司"},MATCH(D4783,{"BJ_zhongyu";"JS_WX_liteer";"JS_CZ_wodefeng"},0)),"")</f>
        <v>江苏利特尔绿色包装股份有限公司</v>
      </c>
      <c r="D4783" s="11" t="str">
        <f>[1]动作!$G4782</f>
        <v>JS_WX_liteer</v>
      </c>
      <c r="E4783" s="11" t="str">
        <f>[1]动作!$D4782</f>
        <v>分系统1BMS3单体电压过低二级故障</v>
      </c>
      <c r="F4783" s="11" t="s">
        <v>177</v>
      </c>
      <c r="G4783" s="12">
        <f>[1]动作!$A4782+[1]动作!$B4782</f>
        <v>43211.492511574077</v>
      </c>
      <c r="H4783" s="12"/>
      <c r="I4783" s="11"/>
    </row>
    <row r="4784" spans="1:9" hidden="1" x14ac:dyDescent="0.3">
      <c r="A4784" s="24">
        <v>4782</v>
      </c>
      <c r="B4784" s="11" t="str">
        <f>IFERROR(INDEX({"JSNY-BJ0001-01";"JSNY-JS0022-01";"JSNY-JS0002-01"},MATCH(D4784,{"BJ_zhongyu";"JS_WX_liteer";"JS_CZ_wodefeng"},0)),"")</f>
        <v>JSNY-JS0022-01</v>
      </c>
      <c r="C4784" s="11" t="str">
        <f>IFERROR(INDEX({"北京中裕世纪大酒店";"江苏利特尔绿色包装股份有限公司";"常州市金坛沃德丰电子科技有限公司"},MATCH(D4784,{"BJ_zhongyu";"JS_WX_liteer";"JS_CZ_wodefeng"},0)),"")</f>
        <v>江苏利特尔绿色包装股份有限公司</v>
      </c>
      <c r="D4784" s="11" t="str">
        <f>[1]动作!$G4783</f>
        <v>JS_WX_liteer</v>
      </c>
      <c r="E4784" s="11" t="str">
        <f>[1]动作!$D4783</f>
        <v>分系统1BMS1单体电压过低一级故障</v>
      </c>
      <c r="F4784" s="11" t="s">
        <v>177</v>
      </c>
      <c r="G4784" s="12">
        <f>[1]动作!$A4783+[1]动作!$B4783</f>
        <v>43211.493379629632</v>
      </c>
      <c r="H4784" s="12"/>
      <c r="I4784" s="11"/>
    </row>
    <row r="4785" spans="1:9" hidden="1" x14ac:dyDescent="0.3">
      <c r="A4785" s="24">
        <v>4783</v>
      </c>
      <c r="B4785" s="11" t="str">
        <f>IFERROR(INDEX({"JSNY-BJ0001-01";"JSNY-JS0022-01";"JSNY-JS0002-01"},MATCH(D4785,{"BJ_zhongyu";"JS_WX_liteer";"JS_CZ_wodefeng"},0)),"")</f>
        <v>JSNY-JS0022-01</v>
      </c>
      <c r="C4785" s="11" t="str">
        <f>IFERROR(INDEX({"北京中裕世纪大酒店";"江苏利特尔绿色包装股份有限公司";"常州市金坛沃德丰电子科技有限公司"},MATCH(D4785,{"BJ_zhongyu";"JS_WX_liteer";"JS_CZ_wodefeng"},0)),"")</f>
        <v>江苏利特尔绿色包装股份有限公司</v>
      </c>
      <c r="D4785" s="11" t="str">
        <f>[1]动作!$G4784</f>
        <v>JS_WX_liteer</v>
      </c>
      <c r="E4785" s="11" t="str">
        <f>[1]动作!$D4784</f>
        <v>分系统1BMS1单体电压过低二级故障</v>
      </c>
      <c r="F4785" s="11" t="s">
        <v>177</v>
      </c>
      <c r="G4785" s="12">
        <f>[1]动作!$A4784+[1]动作!$B4784</f>
        <v>43211.493379629632</v>
      </c>
      <c r="H4785" s="12"/>
      <c r="I4785" s="11"/>
    </row>
    <row r="4786" spans="1:9" hidden="1" x14ac:dyDescent="0.3">
      <c r="A4786" s="24">
        <v>4784</v>
      </c>
      <c r="B4786" s="11" t="str">
        <f>IFERROR(INDEX({"JSNY-BJ0001-01";"JSNY-JS0022-01";"JSNY-JS0002-01"},MATCH(D4786,{"BJ_zhongyu";"JS_WX_liteer";"JS_CZ_wodefeng"},0)),"")</f>
        <v>JSNY-JS0022-01</v>
      </c>
      <c r="C4786" s="11" t="str">
        <f>IFERROR(INDEX({"北京中裕世纪大酒店";"江苏利特尔绿色包装股份有限公司";"常州市金坛沃德丰电子科技有限公司"},MATCH(D4786,{"BJ_zhongyu";"JS_WX_liteer";"JS_CZ_wodefeng"},0)),"")</f>
        <v>江苏利特尔绿色包装股份有限公司</v>
      </c>
      <c r="D4786" s="11" t="str">
        <f>[1]动作!$G4785</f>
        <v>JS_WX_liteer</v>
      </c>
      <c r="E4786" s="11" t="str">
        <f>[1]动作!$D4785</f>
        <v>分系统1BMS4单体电压过低一级故障</v>
      </c>
      <c r="F4786" s="11" t="s">
        <v>177</v>
      </c>
      <c r="G4786" s="12">
        <f>[1]动作!$A4785+[1]动作!$B4785</f>
        <v>43211.493495370371</v>
      </c>
      <c r="H4786" s="12"/>
      <c r="I4786" s="11"/>
    </row>
    <row r="4787" spans="1:9" hidden="1" x14ac:dyDescent="0.3">
      <c r="A4787" s="24">
        <v>4785</v>
      </c>
      <c r="B4787" s="11" t="str">
        <f>IFERROR(INDEX({"JSNY-BJ0001-01";"JSNY-JS0022-01";"JSNY-JS0002-01"},MATCH(D4787,{"BJ_zhongyu";"JS_WX_liteer";"JS_CZ_wodefeng"},0)),"")</f>
        <v>JSNY-JS0022-01</v>
      </c>
      <c r="C4787" s="11" t="str">
        <f>IFERROR(INDEX({"北京中裕世纪大酒店";"江苏利特尔绿色包装股份有限公司";"常州市金坛沃德丰电子科技有限公司"},MATCH(D4787,{"BJ_zhongyu";"JS_WX_liteer";"JS_CZ_wodefeng"},0)),"")</f>
        <v>江苏利特尔绿色包装股份有限公司</v>
      </c>
      <c r="D4787" s="11" t="str">
        <f>[1]动作!$G4786</f>
        <v>JS_WX_liteer</v>
      </c>
      <c r="E4787" s="11" t="str">
        <f>[1]动作!$D4786</f>
        <v>分系统1BMS4单体电压过低二级故障</v>
      </c>
      <c r="F4787" s="11" t="s">
        <v>177</v>
      </c>
      <c r="G4787" s="12">
        <f>[1]动作!$A4786+[1]动作!$B4786</f>
        <v>43211.493495370371</v>
      </c>
      <c r="H4787" s="12"/>
      <c r="I4787" s="11"/>
    </row>
    <row r="4788" spans="1:9" hidden="1" x14ac:dyDescent="0.3">
      <c r="A4788" s="24">
        <v>4786</v>
      </c>
      <c r="B4788" s="11" t="str">
        <f>IFERROR(INDEX({"JSNY-BJ0001-01";"JSNY-JS0022-01";"JSNY-JS0002-01"},MATCH(D4788,{"BJ_zhongyu";"JS_WX_liteer";"JS_CZ_wodefeng"},0)),"")</f>
        <v>JSNY-JS0002-01</v>
      </c>
      <c r="C4788" s="11" t="str">
        <f>IFERROR(INDEX({"北京中裕世纪大酒店";"江苏利特尔绿色包装股份有限公司";"常州市金坛沃德丰电子科技有限公司"},MATCH(D4788,{"BJ_zhongyu";"JS_WX_liteer";"JS_CZ_wodefeng"},0)),"")</f>
        <v>常州市金坛沃德丰电子科技有限公司</v>
      </c>
      <c r="D4788" s="11" t="str">
        <f>[1]动作!$G4787</f>
        <v>JS_CZ_wodefeng</v>
      </c>
      <c r="E4788" s="11" t="str">
        <f>[1]动作!$D4787</f>
        <v>电表故障</v>
      </c>
      <c r="F4788" s="11" t="s">
        <v>45</v>
      </c>
      <c r="G4788" s="12">
        <f>[1]动作!$A4787+[1]动作!$B4787</f>
        <v>43211.49355324074</v>
      </c>
      <c r="H4788" s="12"/>
      <c r="I4788" s="11"/>
    </row>
    <row r="4789" spans="1:9" hidden="1" x14ac:dyDescent="0.3">
      <c r="A4789" s="24">
        <v>4787</v>
      </c>
      <c r="B4789" s="11" t="str">
        <f>IFERROR(INDEX({"JSNY-BJ0001-01";"JSNY-JS0022-01";"JSNY-JS0002-01"},MATCH(D4789,{"BJ_zhongyu";"JS_WX_liteer";"JS_CZ_wodefeng"},0)),"")</f>
        <v>JSNY-JS0002-01</v>
      </c>
      <c r="C4789" s="11" t="str">
        <f>IFERROR(INDEX({"北京中裕世纪大酒店";"江苏利特尔绿色包装股份有限公司";"常州市金坛沃德丰电子科技有限公司"},MATCH(D4789,{"BJ_zhongyu";"JS_WX_liteer";"JS_CZ_wodefeng"},0)),"")</f>
        <v>常州市金坛沃德丰电子科技有限公司</v>
      </c>
      <c r="D4789" s="11" t="str">
        <f>[1]动作!$G4788</f>
        <v>JS_CZ_wodefeng</v>
      </c>
      <c r="E4789" s="11" t="str">
        <f>[1]动作!$D4788</f>
        <v>电表故障</v>
      </c>
      <c r="F4789" s="11" t="s">
        <v>45</v>
      </c>
      <c r="G4789" s="12">
        <f>[1]动作!$A4788+[1]动作!$B4788</f>
        <v>43211.493668981479</v>
      </c>
      <c r="H4789" s="12"/>
      <c r="I4789" s="11"/>
    </row>
    <row r="4790" spans="1:9" hidden="1" x14ac:dyDescent="0.3">
      <c r="A4790" s="24">
        <v>4788</v>
      </c>
      <c r="B4790" s="11" t="str">
        <f>IFERROR(INDEX({"JSNY-BJ0001-01";"JSNY-JS0022-01";"JSNY-JS0002-01"},MATCH(D4790,{"BJ_zhongyu";"JS_WX_liteer";"JS_CZ_wodefeng"},0)),"")</f>
        <v>JSNY-JS0022-01</v>
      </c>
      <c r="C4790" s="11" t="str">
        <f>IFERROR(INDEX({"北京中裕世纪大酒店";"江苏利特尔绿色包装股份有限公司";"常州市金坛沃德丰电子科技有限公司"},MATCH(D4790,{"BJ_zhongyu";"JS_WX_liteer";"JS_CZ_wodefeng"},0)),"")</f>
        <v>江苏利特尔绿色包装股份有限公司</v>
      </c>
      <c r="D4790" s="11" t="str">
        <f>[1]动作!$G4789</f>
        <v>JS_WX_liteer</v>
      </c>
      <c r="E4790" s="11" t="str">
        <f>[1]动作!$D4789</f>
        <v>分系统1BMS7单体电压过低一级故障</v>
      </c>
      <c r="F4790" s="11" t="s">
        <v>177</v>
      </c>
      <c r="G4790" s="12">
        <f>[1]动作!$A4789+[1]动作!$B4789</f>
        <v>43211.493668981479</v>
      </c>
      <c r="H4790" s="12"/>
      <c r="I4790" s="11"/>
    </row>
    <row r="4791" spans="1:9" hidden="1" x14ac:dyDescent="0.3">
      <c r="A4791" s="24">
        <v>4789</v>
      </c>
      <c r="B4791" s="11" t="str">
        <f>IFERROR(INDEX({"JSNY-BJ0001-01";"JSNY-JS0022-01";"JSNY-JS0002-01"},MATCH(D4791,{"BJ_zhongyu";"JS_WX_liteer";"JS_CZ_wodefeng"},0)),"")</f>
        <v>JSNY-JS0022-01</v>
      </c>
      <c r="C4791" s="11" t="str">
        <f>IFERROR(INDEX({"北京中裕世纪大酒店";"江苏利特尔绿色包装股份有限公司";"常州市金坛沃德丰电子科技有限公司"},MATCH(D4791,{"BJ_zhongyu";"JS_WX_liteer";"JS_CZ_wodefeng"},0)),"")</f>
        <v>江苏利特尔绿色包装股份有限公司</v>
      </c>
      <c r="D4791" s="11" t="str">
        <f>[1]动作!$G4790</f>
        <v>JS_WX_liteer</v>
      </c>
      <c r="E4791" s="11" t="str">
        <f>[1]动作!$D4790</f>
        <v>分系统1BMS7单体电压过低二级故障</v>
      </c>
      <c r="F4791" s="11" t="s">
        <v>177</v>
      </c>
      <c r="G4791" s="12">
        <f>[1]动作!$A4790+[1]动作!$B4790</f>
        <v>43211.493668981479</v>
      </c>
      <c r="H4791" s="12"/>
      <c r="I4791" s="11"/>
    </row>
    <row r="4792" spans="1:9" hidden="1" x14ac:dyDescent="0.3">
      <c r="A4792" s="24">
        <v>4790</v>
      </c>
      <c r="B4792" s="11" t="str">
        <f>IFERROR(INDEX({"JSNY-BJ0001-01";"JSNY-JS0022-01";"JSNY-JS0002-01"},MATCH(D4792,{"BJ_zhongyu";"JS_WX_liteer";"JS_CZ_wodefeng"},0)),"")</f>
        <v>JSNY-JS0022-01</v>
      </c>
      <c r="C4792" s="11" t="str">
        <f>IFERROR(INDEX({"北京中裕世纪大酒店";"江苏利特尔绿色包装股份有限公司";"常州市金坛沃德丰电子科技有限公司"},MATCH(D4792,{"BJ_zhongyu";"JS_WX_liteer";"JS_CZ_wodefeng"},0)),"")</f>
        <v>江苏利特尔绿色包装股份有限公司</v>
      </c>
      <c r="D4792" s="11" t="str">
        <f>[1]动作!$G4791</f>
        <v>JS_WX_liteer</v>
      </c>
      <c r="E4792" s="11" t="str">
        <f>[1]动作!$D4791</f>
        <v>分系统1BMS7SOC过低一级故障</v>
      </c>
      <c r="F4792" s="11" t="s">
        <v>177</v>
      </c>
      <c r="G4792" s="12">
        <f>[1]动作!$A4791+[1]动作!$B4791</f>
        <v>43211.494131944448</v>
      </c>
      <c r="H4792" s="12"/>
      <c r="I4792" s="11"/>
    </row>
    <row r="4793" spans="1:9" hidden="1" x14ac:dyDescent="0.3">
      <c r="A4793" s="24">
        <v>4791</v>
      </c>
      <c r="B4793" s="11" t="str">
        <f>IFERROR(INDEX({"JSNY-BJ0001-01";"JSNY-JS0022-01";"JSNY-JS0002-01"},MATCH(D4793,{"BJ_zhongyu";"JS_WX_liteer";"JS_CZ_wodefeng"},0)),"")</f>
        <v>JSNY-JS0022-01</v>
      </c>
      <c r="C4793" s="11" t="str">
        <f>IFERROR(INDEX({"北京中裕世纪大酒店";"江苏利特尔绿色包装股份有限公司";"常州市金坛沃德丰电子科技有限公司"},MATCH(D4793,{"BJ_zhongyu";"JS_WX_liteer";"JS_CZ_wodefeng"},0)),"")</f>
        <v>江苏利特尔绿色包装股份有限公司</v>
      </c>
      <c r="D4793" s="11" t="str">
        <f>[1]动作!$G4792</f>
        <v>JS_WX_liteer</v>
      </c>
      <c r="E4793" s="11" t="str">
        <f>[1]动作!$D4792</f>
        <v>分系统1BMS7SOC过低二级故障</v>
      </c>
      <c r="F4793" s="11" t="s">
        <v>177</v>
      </c>
      <c r="G4793" s="12">
        <f>[1]动作!$A4792+[1]动作!$B4792</f>
        <v>43211.494131944448</v>
      </c>
      <c r="H4793" s="12"/>
      <c r="I4793" s="11"/>
    </row>
    <row r="4794" spans="1:9" hidden="1" x14ac:dyDescent="0.3">
      <c r="A4794" s="24">
        <v>4792</v>
      </c>
      <c r="B4794" s="11" t="str">
        <f>IFERROR(INDEX({"JSNY-BJ0001-01";"JSNY-JS0022-01";"JSNY-JS0002-01"},MATCH(D4794,{"BJ_zhongyu";"JS_WX_liteer";"JS_CZ_wodefeng"},0)),"")</f>
        <v>JSNY-JS0022-01</v>
      </c>
      <c r="C4794" s="11" t="str">
        <f>IFERROR(INDEX({"北京中裕世纪大酒店";"江苏利特尔绿色包装股份有限公司";"常州市金坛沃德丰电子科技有限公司"},MATCH(D4794,{"BJ_zhongyu";"JS_WX_liteer";"JS_CZ_wodefeng"},0)),"")</f>
        <v>江苏利特尔绿色包装股份有限公司</v>
      </c>
      <c r="D4794" s="11" t="str">
        <f>[1]动作!$G4793</f>
        <v>JS_WX_liteer</v>
      </c>
      <c r="E4794" s="11" t="str">
        <f>[1]动作!$D4793</f>
        <v>分系统1BMS2单体电压过低一级故障</v>
      </c>
      <c r="F4794" s="11" t="s">
        <v>177</v>
      </c>
      <c r="G4794" s="12">
        <f>[1]动作!$A4793+[1]动作!$B4793</f>
        <v>43211.494305555556</v>
      </c>
      <c r="H4794" s="12"/>
      <c r="I4794" s="11"/>
    </row>
    <row r="4795" spans="1:9" hidden="1" x14ac:dyDescent="0.3">
      <c r="A4795" s="24">
        <v>4793</v>
      </c>
      <c r="B4795" s="11" t="str">
        <f>IFERROR(INDEX({"JSNY-BJ0001-01";"JSNY-JS0022-01";"JSNY-JS0002-01"},MATCH(D4795,{"BJ_zhongyu";"JS_WX_liteer";"JS_CZ_wodefeng"},0)),"")</f>
        <v>JSNY-JS0022-01</v>
      </c>
      <c r="C4795" s="11" t="str">
        <f>IFERROR(INDEX({"北京中裕世纪大酒店";"江苏利特尔绿色包装股份有限公司";"常州市金坛沃德丰电子科技有限公司"},MATCH(D4795,{"BJ_zhongyu";"JS_WX_liteer";"JS_CZ_wodefeng"},0)),"")</f>
        <v>江苏利特尔绿色包装股份有限公司</v>
      </c>
      <c r="D4795" s="11" t="str">
        <f>[1]动作!$G4794</f>
        <v>JS_WX_liteer</v>
      </c>
      <c r="E4795" s="11" t="str">
        <f>[1]动作!$D4794</f>
        <v>分系统1BMS2单体电压过低二级故障</v>
      </c>
      <c r="F4795" s="11" t="s">
        <v>177</v>
      </c>
      <c r="G4795" s="12">
        <f>[1]动作!$A4794+[1]动作!$B4794</f>
        <v>43211.494305555556</v>
      </c>
      <c r="H4795" s="12"/>
      <c r="I4795" s="11"/>
    </row>
    <row r="4796" spans="1:9" hidden="1" x14ac:dyDescent="0.3">
      <c r="A4796" s="24">
        <v>4794</v>
      </c>
      <c r="B4796" s="11" t="str">
        <f>IFERROR(INDEX({"JSNY-BJ0001-01";"JSNY-JS0022-01";"JSNY-JS0002-01"},MATCH(D4796,{"BJ_zhongyu";"JS_WX_liteer";"JS_CZ_wodefeng"},0)),"")</f>
        <v>JSNY-JS0022-01</v>
      </c>
      <c r="C4796" s="11" t="str">
        <f>IFERROR(INDEX({"北京中裕世纪大酒店";"江苏利特尔绿色包装股份有限公司";"常州市金坛沃德丰电子科技有限公司"},MATCH(D4796,{"BJ_zhongyu";"JS_WX_liteer";"JS_CZ_wodefeng"},0)),"")</f>
        <v>江苏利特尔绿色包装股份有限公司</v>
      </c>
      <c r="D4796" s="11" t="str">
        <f>[1]动作!$G4795</f>
        <v>JS_WX_liteer</v>
      </c>
      <c r="E4796" s="11" t="str">
        <f>[1]动作!$D4795</f>
        <v>分系统1BMS5单体电压过低一级故障</v>
      </c>
      <c r="F4796" s="11" t="s">
        <v>177</v>
      </c>
      <c r="G4796" s="12">
        <f>[1]动作!$A4795+[1]动作!$B4795</f>
        <v>43211.49459490741</v>
      </c>
      <c r="H4796" s="12"/>
      <c r="I4796" s="11"/>
    </row>
    <row r="4797" spans="1:9" hidden="1" x14ac:dyDescent="0.3">
      <c r="A4797" s="24">
        <v>4795</v>
      </c>
      <c r="B4797" s="11" t="str">
        <f>IFERROR(INDEX({"JSNY-BJ0001-01";"JSNY-JS0022-01";"JSNY-JS0002-01"},MATCH(D4797,{"BJ_zhongyu";"JS_WX_liteer";"JS_CZ_wodefeng"},0)),"")</f>
        <v>JSNY-JS0022-01</v>
      </c>
      <c r="C4797" s="11" t="str">
        <f>IFERROR(INDEX({"北京中裕世纪大酒店";"江苏利特尔绿色包装股份有限公司";"常州市金坛沃德丰电子科技有限公司"},MATCH(D4797,{"BJ_zhongyu";"JS_WX_liteer";"JS_CZ_wodefeng"},0)),"")</f>
        <v>江苏利特尔绿色包装股份有限公司</v>
      </c>
      <c r="D4797" s="11" t="str">
        <f>[1]动作!$G4796</f>
        <v>JS_WX_liteer</v>
      </c>
      <c r="E4797" s="11" t="str">
        <f>[1]动作!$D4796</f>
        <v>分系统1BMS5单体电压过低二级故障</v>
      </c>
      <c r="F4797" s="11" t="s">
        <v>177</v>
      </c>
      <c r="G4797" s="12">
        <f>[1]动作!$A4796+[1]动作!$B4796</f>
        <v>43211.49459490741</v>
      </c>
      <c r="H4797" s="12"/>
      <c r="I4797" s="11"/>
    </row>
    <row r="4798" spans="1:9" hidden="1" x14ac:dyDescent="0.3">
      <c r="A4798" s="24">
        <v>4796</v>
      </c>
      <c r="B4798" s="11" t="str">
        <f>IFERROR(INDEX({"JSNY-BJ0001-01";"JSNY-JS0022-01";"JSNY-JS0002-01"},MATCH(D4798,{"BJ_zhongyu";"JS_WX_liteer";"JS_CZ_wodefeng"},0)),"")</f>
        <v>JSNY-JS0022-01</v>
      </c>
      <c r="C4798" s="11" t="str">
        <f>IFERROR(INDEX({"北京中裕世纪大酒店";"江苏利特尔绿色包装股份有限公司";"常州市金坛沃德丰电子科技有限公司"},MATCH(D4798,{"BJ_zhongyu";"JS_WX_liteer";"JS_CZ_wodefeng"},0)),"")</f>
        <v>江苏利特尔绿色包装股份有限公司</v>
      </c>
      <c r="D4798" s="11" t="str">
        <f>[1]动作!$G4797</f>
        <v>JS_WX_liteer</v>
      </c>
      <c r="E4798" s="11" t="str">
        <f>[1]动作!$D4797</f>
        <v>分系统1BMS6单体电压过低一级故障</v>
      </c>
      <c r="F4798" s="11" t="s">
        <v>177</v>
      </c>
      <c r="G4798" s="12">
        <f>[1]动作!$A4797+[1]动作!$B4797</f>
        <v>43211.494652777779</v>
      </c>
      <c r="H4798" s="12"/>
      <c r="I4798" s="11"/>
    </row>
    <row r="4799" spans="1:9" hidden="1" x14ac:dyDescent="0.3">
      <c r="A4799" s="24">
        <v>4797</v>
      </c>
      <c r="B4799" s="11" t="str">
        <f>IFERROR(INDEX({"JSNY-BJ0001-01";"JSNY-JS0022-01";"JSNY-JS0002-01"},MATCH(D4799,{"BJ_zhongyu";"JS_WX_liteer";"JS_CZ_wodefeng"},0)),"")</f>
        <v>JSNY-JS0022-01</v>
      </c>
      <c r="C4799" s="11" t="str">
        <f>IFERROR(INDEX({"北京中裕世纪大酒店";"江苏利特尔绿色包装股份有限公司";"常州市金坛沃德丰电子科技有限公司"},MATCH(D4799,{"BJ_zhongyu";"JS_WX_liteer";"JS_CZ_wodefeng"},0)),"")</f>
        <v>江苏利特尔绿色包装股份有限公司</v>
      </c>
      <c r="D4799" s="11" t="str">
        <f>[1]动作!$G4798</f>
        <v>JS_WX_liteer</v>
      </c>
      <c r="E4799" s="11" t="str">
        <f>[1]动作!$D4798</f>
        <v>分系统1BMS6单体电压过低二级故障</v>
      </c>
      <c r="F4799" s="11" t="s">
        <v>177</v>
      </c>
      <c r="G4799" s="12">
        <f>[1]动作!$A4798+[1]动作!$B4798</f>
        <v>43211.494652777779</v>
      </c>
      <c r="H4799" s="12"/>
      <c r="I4799" s="11"/>
    </row>
    <row r="4800" spans="1:9" hidden="1" x14ac:dyDescent="0.3">
      <c r="A4800" s="24">
        <v>4798</v>
      </c>
      <c r="B4800" s="11" t="str">
        <f>IFERROR(INDEX({"JSNY-BJ0001-01";"JSNY-JS0022-01";"JSNY-JS0002-01"},MATCH(D4800,{"BJ_zhongyu";"JS_WX_liteer";"JS_CZ_wodefeng"},0)),"")</f>
        <v>JSNY-JS0002-01</v>
      </c>
      <c r="C4800" s="11" t="str">
        <f>IFERROR(INDEX({"北京中裕世纪大酒店";"江苏利特尔绿色包装股份有限公司";"常州市金坛沃德丰电子科技有限公司"},MATCH(D4800,{"BJ_zhongyu";"JS_WX_liteer";"JS_CZ_wodefeng"},0)),"")</f>
        <v>常州市金坛沃德丰电子科技有限公司</v>
      </c>
      <c r="D4800" s="11" t="str">
        <f>[1]动作!$G4799</f>
        <v>JS_CZ_wodefeng</v>
      </c>
      <c r="E4800" s="11" t="str">
        <f>[1]动作!$D4799</f>
        <v>电表故障</v>
      </c>
      <c r="F4800" s="11" t="s">
        <v>45</v>
      </c>
      <c r="G4800" s="12">
        <f>[1]动作!$A4799+[1]动作!$B4799</f>
        <v>43211.495115740741</v>
      </c>
      <c r="H4800" s="12"/>
      <c r="I4800" s="11"/>
    </row>
    <row r="4801" spans="1:9" hidden="1" x14ac:dyDescent="0.3">
      <c r="A4801" s="24">
        <v>4799</v>
      </c>
      <c r="B4801" s="11" t="str">
        <f>IFERROR(INDEX({"JSNY-BJ0001-01";"JSNY-JS0022-01";"JSNY-JS0002-01"},MATCH(D4801,{"BJ_zhongyu";"JS_WX_liteer";"JS_CZ_wodefeng"},0)),"")</f>
        <v>JSNY-JS0022-01</v>
      </c>
      <c r="C4801" s="11" t="str">
        <f>IFERROR(INDEX({"北京中裕世纪大酒店";"江苏利特尔绿色包装股份有限公司";"常州市金坛沃德丰电子科技有限公司"},MATCH(D4801,{"BJ_zhongyu";"JS_WX_liteer";"JS_CZ_wodefeng"},0)),"")</f>
        <v>江苏利特尔绿色包装股份有限公司</v>
      </c>
      <c r="D4801" s="11" t="str">
        <f>[1]动作!$G4800</f>
        <v>JS_WX_liteer</v>
      </c>
      <c r="E4801" s="11" t="str">
        <f>[1]动作!$D4800</f>
        <v>分系统1BMS1SOC过低一级故障</v>
      </c>
      <c r="F4801" s="11" t="s">
        <v>177</v>
      </c>
      <c r="G4801" s="12">
        <f>[1]动作!$A4800+[1]动作!$B4800</f>
        <v>43211.495347222219</v>
      </c>
      <c r="H4801" s="12"/>
      <c r="I4801" s="11"/>
    </row>
    <row r="4802" spans="1:9" hidden="1" x14ac:dyDescent="0.3">
      <c r="A4802" s="24">
        <v>4800</v>
      </c>
      <c r="B4802" s="11" t="str">
        <f>IFERROR(INDEX({"JSNY-BJ0001-01";"JSNY-JS0022-01";"JSNY-JS0002-01"},MATCH(D4802,{"BJ_zhongyu";"JS_WX_liteer";"JS_CZ_wodefeng"},0)),"")</f>
        <v>JSNY-JS0022-01</v>
      </c>
      <c r="C4802" s="11" t="str">
        <f>IFERROR(INDEX({"北京中裕世纪大酒店";"江苏利特尔绿色包装股份有限公司";"常州市金坛沃德丰电子科技有限公司"},MATCH(D4802,{"BJ_zhongyu";"JS_WX_liteer";"JS_CZ_wodefeng"},0)),"")</f>
        <v>江苏利特尔绿色包装股份有限公司</v>
      </c>
      <c r="D4802" s="11" t="str">
        <f>[1]动作!$G4801</f>
        <v>JS_WX_liteer</v>
      </c>
      <c r="E4802" s="11" t="str">
        <f>[1]动作!$D4801</f>
        <v>分系统1BMS1SOC过低二级故障</v>
      </c>
      <c r="F4802" s="11" t="s">
        <v>177</v>
      </c>
      <c r="G4802" s="12">
        <f>[1]动作!$A4801+[1]动作!$B4801</f>
        <v>43211.495347222219</v>
      </c>
      <c r="H4802" s="12"/>
      <c r="I4802" s="11"/>
    </row>
    <row r="4803" spans="1:9" hidden="1" x14ac:dyDescent="0.3">
      <c r="A4803" s="24">
        <v>4801</v>
      </c>
      <c r="B4803" s="11" t="str">
        <f>IFERROR(INDEX({"JSNY-BJ0001-01";"JSNY-JS0022-01";"JSNY-JS0002-01"},MATCH(D4803,{"BJ_zhongyu";"JS_WX_liteer";"JS_CZ_wodefeng"},0)),"")</f>
        <v>JSNY-JS0022-01</v>
      </c>
      <c r="C4803" s="11" t="str">
        <f>IFERROR(INDEX({"北京中裕世纪大酒店";"江苏利特尔绿色包装股份有限公司";"常州市金坛沃德丰电子科技有限公司"},MATCH(D4803,{"BJ_zhongyu";"JS_WX_liteer";"JS_CZ_wodefeng"},0)),"")</f>
        <v>江苏利特尔绿色包装股份有限公司</v>
      </c>
      <c r="D4803" s="11" t="str">
        <f>[1]动作!$G4802</f>
        <v>JS_WX_liteer</v>
      </c>
      <c r="E4803" s="11" t="str">
        <f>[1]动作!$D4802</f>
        <v>分系统1BMS9SOC过低一级故障</v>
      </c>
      <c r="F4803" s="11" t="s">
        <v>177</v>
      </c>
      <c r="G4803" s="12">
        <f>[1]动作!$A4802+[1]动作!$B4802</f>
        <v>43211.495405092595</v>
      </c>
      <c r="H4803" s="12"/>
      <c r="I4803" s="11"/>
    </row>
    <row r="4804" spans="1:9" hidden="1" x14ac:dyDescent="0.3">
      <c r="A4804" s="24">
        <v>4802</v>
      </c>
      <c r="B4804" s="11" t="str">
        <f>IFERROR(INDEX({"JSNY-BJ0001-01";"JSNY-JS0022-01";"JSNY-JS0002-01"},MATCH(D4804,{"BJ_zhongyu";"JS_WX_liteer";"JS_CZ_wodefeng"},0)),"")</f>
        <v>JSNY-JS0022-01</v>
      </c>
      <c r="C4804" s="11" t="str">
        <f>IFERROR(INDEX({"北京中裕世纪大酒店";"江苏利特尔绿色包装股份有限公司";"常州市金坛沃德丰电子科技有限公司"},MATCH(D4804,{"BJ_zhongyu";"JS_WX_liteer";"JS_CZ_wodefeng"},0)),"")</f>
        <v>江苏利特尔绿色包装股份有限公司</v>
      </c>
      <c r="D4804" s="11" t="str">
        <f>[1]动作!$G4803</f>
        <v>JS_WX_liteer</v>
      </c>
      <c r="E4804" s="11" t="str">
        <f>[1]动作!$D4803</f>
        <v>分系统1BMS9SOC过低二级故障</v>
      </c>
      <c r="F4804" s="11" t="s">
        <v>177</v>
      </c>
      <c r="G4804" s="12">
        <f>[1]动作!$A4803+[1]动作!$B4803</f>
        <v>43211.495405092595</v>
      </c>
      <c r="H4804" s="12"/>
      <c r="I4804" s="11"/>
    </row>
    <row r="4805" spans="1:9" hidden="1" x14ac:dyDescent="0.3">
      <c r="A4805" s="24">
        <v>4803</v>
      </c>
      <c r="B4805" s="11" t="str">
        <f>IFERROR(INDEX({"JSNY-BJ0001-01";"JSNY-JS0022-01";"JSNY-JS0002-01"},MATCH(D4805,{"BJ_zhongyu";"JS_WX_liteer";"JS_CZ_wodefeng"},0)),"")</f>
        <v>JSNY-JS0022-01</v>
      </c>
      <c r="C4805" s="11" t="str">
        <f>IFERROR(INDEX({"北京中裕世纪大酒店";"江苏利特尔绿色包装股份有限公司";"常州市金坛沃德丰电子科技有限公司"},MATCH(D4805,{"BJ_zhongyu";"JS_WX_liteer";"JS_CZ_wodefeng"},0)),"")</f>
        <v>江苏利特尔绿色包装股份有限公司</v>
      </c>
      <c r="D4805" s="11" t="str">
        <f>[1]动作!$G4804</f>
        <v>JS_WX_liteer</v>
      </c>
      <c r="E4805" s="11" t="str">
        <f>[1]动作!$D4804</f>
        <v>分系统1BMS5SOC过低一级故障</v>
      </c>
      <c r="F4805" s="11" t="s">
        <v>177</v>
      </c>
      <c r="G4805" s="12">
        <f>[1]动作!$A4804+[1]动作!$B4804</f>
        <v>43211.495752314811</v>
      </c>
      <c r="H4805" s="12"/>
      <c r="I4805" s="11"/>
    </row>
    <row r="4806" spans="1:9" hidden="1" x14ac:dyDescent="0.3">
      <c r="A4806" s="24">
        <v>4804</v>
      </c>
      <c r="B4806" s="11" t="str">
        <f>IFERROR(INDEX({"JSNY-BJ0001-01";"JSNY-JS0022-01";"JSNY-JS0002-01"},MATCH(D4806,{"BJ_zhongyu";"JS_WX_liteer";"JS_CZ_wodefeng"},0)),"")</f>
        <v>JSNY-JS0022-01</v>
      </c>
      <c r="C4806" s="11" t="str">
        <f>IFERROR(INDEX({"北京中裕世纪大酒店";"江苏利特尔绿色包装股份有限公司";"常州市金坛沃德丰电子科技有限公司"},MATCH(D4806,{"BJ_zhongyu";"JS_WX_liteer";"JS_CZ_wodefeng"},0)),"")</f>
        <v>江苏利特尔绿色包装股份有限公司</v>
      </c>
      <c r="D4806" s="11" t="str">
        <f>[1]动作!$G4805</f>
        <v>JS_WX_liteer</v>
      </c>
      <c r="E4806" s="11" t="str">
        <f>[1]动作!$D4805</f>
        <v>分系统1BMS5SOC过低二级故障</v>
      </c>
      <c r="F4806" s="11" t="s">
        <v>177</v>
      </c>
      <c r="G4806" s="12">
        <f>[1]动作!$A4805+[1]动作!$B4805</f>
        <v>43211.495752314811</v>
      </c>
      <c r="H4806" s="12"/>
      <c r="I4806" s="11"/>
    </row>
    <row r="4807" spans="1:9" hidden="1" x14ac:dyDescent="0.3">
      <c r="A4807" s="24">
        <v>4805</v>
      </c>
      <c r="B4807" s="11" t="str">
        <f>IFERROR(INDEX({"JSNY-BJ0001-01";"JSNY-JS0022-01";"JSNY-JS0002-01"},MATCH(D4807,{"BJ_zhongyu";"JS_WX_liteer";"JS_CZ_wodefeng"},0)),"")</f>
        <v>JSNY-JS0002-01</v>
      </c>
      <c r="C4807" s="11" t="str">
        <f>IFERROR(INDEX({"北京中裕世纪大酒店";"江苏利特尔绿色包装股份有限公司";"常州市金坛沃德丰电子科技有限公司"},MATCH(D4807,{"BJ_zhongyu";"JS_WX_liteer";"JS_CZ_wodefeng"},0)),"")</f>
        <v>常州市金坛沃德丰电子科技有限公司</v>
      </c>
      <c r="D4807" s="11" t="str">
        <f>[1]动作!$G4806</f>
        <v>JS_CZ_wodefeng</v>
      </c>
      <c r="E4807" s="11" t="str">
        <f>[1]动作!$D4806</f>
        <v>电表故障</v>
      </c>
      <c r="F4807" s="11" t="s">
        <v>45</v>
      </c>
      <c r="G4807" s="12">
        <f>[1]动作!$A4806+[1]动作!$B4806</f>
        <v>43211.496157407404</v>
      </c>
      <c r="H4807" s="12"/>
      <c r="I4807" s="11"/>
    </row>
    <row r="4808" spans="1:9" hidden="1" x14ac:dyDescent="0.3">
      <c r="A4808" s="24">
        <v>4806</v>
      </c>
      <c r="B4808" s="11" t="str">
        <f>IFERROR(INDEX({"JSNY-BJ0001-01";"JSNY-JS0022-01";"JSNY-JS0002-01"},MATCH(D4808,{"BJ_zhongyu";"JS_WX_liteer";"JS_CZ_wodefeng"},0)),"")</f>
        <v>JSNY-JS0022-01</v>
      </c>
      <c r="C4808" s="11" t="str">
        <f>IFERROR(INDEX({"北京中裕世纪大酒店";"江苏利特尔绿色包装股份有限公司";"常州市金坛沃德丰电子科技有限公司"},MATCH(D4808,{"BJ_zhongyu";"JS_WX_liteer";"JS_CZ_wodefeng"},0)),"")</f>
        <v>江苏利特尔绿色包装股份有限公司</v>
      </c>
      <c r="D4808" s="11" t="str">
        <f>[1]动作!$G4807</f>
        <v>JS_WX_liteer</v>
      </c>
      <c r="E4808" s="11" t="str">
        <f>[1]动作!$D4807</f>
        <v>分系统1BMS2SOC过低一级故障</v>
      </c>
      <c r="F4808" s="11" t="s">
        <v>177</v>
      </c>
      <c r="G4808" s="12">
        <f>[1]动作!$A4807+[1]动作!$B4807</f>
        <v>43211.496620370373</v>
      </c>
      <c r="H4808" s="12"/>
      <c r="I4808" s="11"/>
    </row>
    <row r="4809" spans="1:9" hidden="1" x14ac:dyDescent="0.3">
      <c r="A4809" s="24">
        <v>4807</v>
      </c>
      <c r="B4809" s="11" t="str">
        <f>IFERROR(INDEX({"JSNY-BJ0001-01";"JSNY-JS0022-01";"JSNY-JS0002-01"},MATCH(D4809,{"BJ_zhongyu";"JS_WX_liteer";"JS_CZ_wodefeng"},0)),"")</f>
        <v>JSNY-JS0022-01</v>
      </c>
      <c r="C4809" s="11" t="str">
        <f>IFERROR(INDEX({"北京中裕世纪大酒店";"江苏利特尔绿色包装股份有限公司";"常州市金坛沃德丰电子科技有限公司"},MATCH(D4809,{"BJ_zhongyu";"JS_WX_liteer";"JS_CZ_wodefeng"},0)),"")</f>
        <v>江苏利特尔绿色包装股份有限公司</v>
      </c>
      <c r="D4809" s="11" t="str">
        <f>[1]动作!$G4808</f>
        <v>JS_WX_liteer</v>
      </c>
      <c r="E4809" s="11" t="str">
        <f>[1]动作!$D4808</f>
        <v>分系统1BMS2SOC过低二级故障</v>
      </c>
      <c r="F4809" s="11" t="s">
        <v>177</v>
      </c>
      <c r="G4809" s="12">
        <f>[1]动作!$A4808+[1]动作!$B4808</f>
        <v>43211.496620370373</v>
      </c>
      <c r="H4809" s="12"/>
      <c r="I4809" s="11"/>
    </row>
    <row r="4810" spans="1:9" hidden="1" x14ac:dyDescent="0.3">
      <c r="A4810" s="24">
        <v>4808</v>
      </c>
      <c r="B4810" s="11" t="str">
        <f>IFERROR(INDEX({"JSNY-BJ0001-01";"JSNY-JS0022-01";"JSNY-JS0002-01"},MATCH(D4810,{"BJ_zhongyu";"JS_WX_liteer";"JS_CZ_wodefeng"},0)),"")</f>
        <v>JSNY-JS0002-01</v>
      </c>
      <c r="C4810" s="11" t="str">
        <f>IFERROR(INDEX({"北京中裕世纪大酒店";"江苏利特尔绿色包装股份有限公司";"常州市金坛沃德丰电子科技有限公司"},MATCH(D4810,{"BJ_zhongyu";"JS_WX_liteer";"JS_CZ_wodefeng"},0)),"")</f>
        <v>常州市金坛沃德丰电子科技有限公司</v>
      </c>
      <c r="D4810" s="11" t="str">
        <f>[1]动作!$G4809</f>
        <v>JS_CZ_wodefeng</v>
      </c>
      <c r="E4810" s="11" t="str">
        <f>[1]动作!$D4809</f>
        <v>电表故障</v>
      </c>
      <c r="F4810" s="11" t="s">
        <v>45</v>
      </c>
      <c r="G4810" s="12">
        <f>[1]动作!$A4809+[1]动作!$B4809</f>
        <v>43211.497372685182</v>
      </c>
      <c r="H4810" s="12"/>
      <c r="I4810" s="11"/>
    </row>
    <row r="4811" spans="1:9" hidden="1" x14ac:dyDescent="0.3">
      <c r="A4811" s="24">
        <v>4809</v>
      </c>
      <c r="B4811" s="11" t="str">
        <f>IFERROR(INDEX({"JSNY-BJ0001-01";"JSNY-JS0022-01";"JSNY-JS0002-01"},MATCH(D4811,{"BJ_zhongyu";"JS_WX_liteer";"JS_CZ_wodefeng"},0)),"")</f>
        <v>JSNY-JS0002-01</v>
      </c>
      <c r="C4811" s="11" t="str">
        <f>IFERROR(INDEX({"北京中裕世纪大酒店";"江苏利特尔绿色包装股份有限公司";"常州市金坛沃德丰电子科技有限公司"},MATCH(D4811,{"BJ_zhongyu";"JS_WX_liteer";"JS_CZ_wodefeng"},0)),"")</f>
        <v>常州市金坛沃德丰电子科技有限公司</v>
      </c>
      <c r="D4811" s="11" t="str">
        <f>[1]动作!$G4810</f>
        <v>JS_CZ_wodefeng</v>
      </c>
      <c r="E4811" s="11" t="str">
        <f>[1]动作!$D4810</f>
        <v>电表故障</v>
      </c>
      <c r="F4811" s="11" t="s">
        <v>45</v>
      </c>
      <c r="G4811" s="12">
        <f>[1]动作!$A4810+[1]动作!$B4810</f>
        <v>43211.498472222222</v>
      </c>
      <c r="H4811" s="12"/>
      <c r="I4811" s="11"/>
    </row>
    <row r="4812" spans="1:9" hidden="1" x14ac:dyDescent="0.3">
      <c r="A4812" s="24">
        <v>4810</v>
      </c>
      <c r="B4812" s="11" t="str">
        <f>IFERROR(INDEX({"JSNY-BJ0001-01";"JSNY-JS0022-01";"JSNY-JS0002-01"},MATCH(D4812,{"BJ_zhongyu";"JS_WX_liteer";"JS_CZ_wodefeng"},0)),"")</f>
        <v>JSNY-JS0002-01</v>
      </c>
      <c r="C4812" s="11" t="str">
        <f>IFERROR(INDEX({"北京中裕世纪大酒店";"江苏利特尔绿色包装股份有限公司";"常州市金坛沃德丰电子科技有限公司"},MATCH(D4812,{"BJ_zhongyu";"JS_WX_liteer";"JS_CZ_wodefeng"},0)),"")</f>
        <v>常州市金坛沃德丰电子科技有限公司</v>
      </c>
      <c r="D4812" s="11" t="str">
        <f>[1]动作!$G4811</f>
        <v>JS_CZ_wodefeng</v>
      </c>
      <c r="E4812" s="11" t="str">
        <f>[1]动作!$D4811</f>
        <v>电表故障</v>
      </c>
      <c r="F4812" s="11" t="s">
        <v>45</v>
      </c>
      <c r="G4812" s="12">
        <f>[1]动作!$A4811+[1]动作!$B4811</f>
        <v>43211.49858796296</v>
      </c>
      <c r="H4812" s="12"/>
      <c r="I4812" s="11"/>
    </row>
    <row r="4813" spans="1:9" hidden="1" x14ac:dyDescent="0.3">
      <c r="A4813" s="24">
        <v>4811</v>
      </c>
      <c r="B4813" s="11" t="str">
        <f>IFERROR(INDEX({"JSNY-BJ0001-01";"JSNY-JS0022-01";"JSNY-JS0002-01"},MATCH(D4813,{"BJ_zhongyu";"JS_WX_liteer";"JS_CZ_wodefeng"},0)),"")</f>
        <v>JSNY-JS0002-01</v>
      </c>
      <c r="C4813" s="11" t="str">
        <f>IFERROR(INDEX({"北京中裕世纪大酒店";"江苏利特尔绿色包装股份有限公司";"常州市金坛沃德丰电子科技有限公司"},MATCH(D4813,{"BJ_zhongyu";"JS_WX_liteer";"JS_CZ_wodefeng"},0)),"")</f>
        <v>常州市金坛沃德丰电子科技有限公司</v>
      </c>
      <c r="D4813" s="11" t="str">
        <f>[1]动作!$G4812</f>
        <v>JS_CZ_wodefeng</v>
      </c>
      <c r="E4813" s="11" t="str">
        <f>[1]动作!$D4812</f>
        <v>电表故障</v>
      </c>
      <c r="F4813" s="11" t="s">
        <v>45</v>
      </c>
      <c r="G4813" s="12">
        <f>[1]动作!$A4812+[1]动作!$B4812</f>
        <v>43211.500902777778</v>
      </c>
      <c r="H4813" s="12"/>
      <c r="I4813" s="11"/>
    </row>
    <row r="4814" spans="1:9" hidden="1" x14ac:dyDescent="0.3">
      <c r="A4814" s="24">
        <v>4812</v>
      </c>
      <c r="B4814" s="11" t="str">
        <f>IFERROR(INDEX({"JSNY-BJ0001-01";"JSNY-JS0022-01";"JSNY-JS0002-01"},MATCH(D4814,{"BJ_zhongyu";"JS_WX_liteer";"JS_CZ_wodefeng"},0)),"")</f>
        <v>JSNY-JS0002-01</v>
      </c>
      <c r="C4814" s="11" t="str">
        <f>IFERROR(INDEX({"北京中裕世纪大酒店";"江苏利特尔绿色包装股份有限公司";"常州市金坛沃德丰电子科技有限公司"},MATCH(D4814,{"BJ_zhongyu";"JS_WX_liteer";"JS_CZ_wodefeng"},0)),"")</f>
        <v>常州市金坛沃德丰电子科技有限公司</v>
      </c>
      <c r="D4814" s="11" t="str">
        <f>[1]动作!$G4813</f>
        <v>JS_CZ_wodefeng</v>
      </c>
      <c r="E4814" s="11" t="str">
        <f>[1]动作!$D4813</f>
        <v>电表故障</v>
      </c>
      <c r="F4814" s="11" t="s">
        <v>45</v>
      </c>
      <c r="G4814" s="12">
        <f>[1]动作!$A4813+[1]动作!$B4813</f>
        <v>43211.502233796295</v>
      </c>
      <c r="H4814" s="12"/>
      <c r="I4814" s="11"/>
    </row>
    <row r="4815" spans="1:9" hidden="1" x14ac:dyDescent="0.3">
      <c r="A4815" s="24">
        <v>4813</v>
      </c>
      <c r="B4815" s="11" t="str">
        <f>IFERROR(INDEX({"JSNY-BJ0001-01";"JSNY-JS0022-01";"JSNY-JS0002-01"},MATCH(D4815,{"BJ_zhongyu";"JS_WX_liteer";"JS_CZ_wodefeng"},0)),"")</f>
        <v>JSNY-JS0002-01</v>
      </c>
      <c r="C4815" s="11" t="str">
        <f>IFERROR(INDEX({"北京中裕世纪大酒店";"江苏利特尔绿色包装股份有限公司";"常州市金坛沃德丰电子科技有限公司"},MATCH(D4815,{"BJ_zhongyu";"JS_WX_liteer";"JS_CZ_wodefeng"},0)),"")</f>
        <v>常州市金坛沃德丰电子科技有限公司</v>
      </c>
      <c r="D4815" s="11" t="str">
        <f>[1]动作!$G4814</f>
        <v>JS_CZ_wodefeng</v>
      </c>
      <c r="E4815" s="11" t="str">
        <f>[1]动作!$D4814</f>
        <v>电表故障</v>
      </c>
      <c r="F4815" s="11" t="s">
        <v>45</v>
      </c>
      <c r="G4815" s="12">
        <f>[1]动作!$A4814+[1]动作!$B4814</f>
        <v>43211.502349537041</v>
      </c>
      <c r="H4815" s="12"/>
      <c r="I4815" s="11"/>
    </row>
    <row r="4816" spans="1:9" hidden="1" x14ac:dyDescent="0.3">
      <c r="A4816" s="24">
        <v>4814</v>
      </c>
      <c r="B4816" s="11" t="str">
        <f>IFERROR(INDEX({"JSNY-BJ0001-01";"JSNY-JS0022-01";"JSNY-JS0002-01"},MATCH(D4816,{"BJ_zhongyu";"JS_WX_liteer";"JS_CZ_wodefeng"},0)),"")</f>
        <v>JSNY-JS0002-01</v>
      </c>
      <c r="C4816" s="11" t="str">
        <f>IFERROR(INDEX({"北京中裕世纪大酒店";"江苏利特尔绿色包装股份有限公司";"常州市金坛沃德丰电子科技有限公司"},MATCH(D4816,{"BJ_zhongyu";"JS_WX_liteer";"JS_CZ_wodefeng"},0)),"")</f>
        <v>常州市金坛沃德丰电子科技有限公司</v>
      </c>
      <c r="D4816" s="11" t="str">
        <f>[1]动作!$G4815</f>
        <v>JS_CZ_wodefeng</v>
      </c>
      <c r="E4816" s="11" t="str">
        <f>[1]动作!$D4815</f>
        <v>电表故障</v>
      </c>
      <c r="F4816" s="11" t="s">
        <v>45</v>
      </c>
      <c r="G4816" s="12">
        <f>[1]动作!$A4815+[1]动作!$B4815</f>
        <v>43211.502465277779</v>
      </c>
      <c r="H4816" s="12"/>
      <c r="I4816" s="11"/>
    </row>
    <row r="4817" spans="1:9" hidden="1" x14ac:dyDescent="0.3">
      <c r="A4817" s="24">
        <v>4815</v>
      </c>
      <c r="B4817" s="11" t="str">
        <f>IFERROR(INDEX({"JSNY-BJ0001-01";"JSNY-JS0022-01";"JSNY-JS0002-01"},MATCH(D4817,{"BJ_zhongyu";"JS_WX_liteer";"JS_CZ_wodefeng"},0)),"")</f>
        <v>JSNY-JS0002-01</v>
      </c>
      <c r="C4817" s="11" t="str">
        <f>IFERROR(INDEX({"北京中裕世纪大酒店";"江苏利特尔绿色包装股份有限公司";"常州市金坛沃德丰电子科技有限公司"},MATCH(D4817,{"BJ_zhongyu";"JS_WX_liteer";"JS_CZ_wodefeng"},0)),"")</f>
        <v>常州市金坛沃德丰电子科技有限公司</v>
      </c>
      <c r="D4817" s="11" t="str">
        <f>[1]动作!$G4816</f>
        <v>JS_CZ_wodefeng</v>
      </c>
      <c r="E4817" s="11" t="str">
        <f>[1]动作!$D4816</f>
        <v>电表故障</v>
      </c>
      <c r="F4817" s="11" t="s">
        <v>45</v>
      </c>
      <c r="G4817" s="12">
        <f>[1]动作!$A4816+[1]动作!$B4816</f>
        <v>43211.503391203703</v>
      </c>
      <c r="H4817" s="12"/>
      <c r="I4817" s="11"/>
    </row>
    <row r="4818" spans="1:9" hidden="1" x14ac:dyDescent="0.3">
      <c r="A4818" s="24">
        <v>4816</v>
      </c>
      <c r="B4818" s="11" t="str">
        <f>IFERROR(INDEX({"JSNY-BJ0001-01";"JSNY-JS0022-01";"JSNY-JS0002-01"},MATCH(D4818,{"BJ_zhongyu";"JS_WX_liteer";"JS_CZ_wodefeng"},0)),"")</f>
        <v>JSNY-JS0002-01</v>
      </c>
      <c r="C4818" s="11" t="str">
        <f>IFERROR(INDEX({"北京中裕世纪大酒店";"江苏利特尔绿色包装股份有限公司";"常州市金坛沃德丰电子科技有限公司"},MATCH(D4818,{"BJ_zhongyu";"JS_WX_liteer";"JS_CZ_wodefeng"},0)),"")</f>
        <v>常州市金坛沃德丰电子科技有限公司</v>
      </c>
      <c r="D4818" s="11" t="str">
        <f>[1]动作!$G4817</f>
        <v>JS_CZ_wodefeng</v>
      </c>
      <c r="E4818" s="11" t="str">
        <f>[1]动作!$D4817</f>
        <v>电表故障</v>
      </c>
      <c r="F4818" s="11" t="s">
        <v>45</v>
      </c>
      <c r="G4818" s="12">
        <f>[1]动作!$A4817+[1]动作!$B4817</f>
        <v>43211.503576388888</v>
      </c>
      <c r="H4818" s="12"/>
      <c r="I4818" s="11"/>
    </row>
    <row r="4819" spans="1:9" hidden="1" x14ac:dyDescent="0.3">
      <c r="A4819" s="24">
        <v>4817</v>
      </c>
      <c r="B4819" s="11" t="str">
        <f>IFERROR(INDEX({"JSNY-BJ0001-01";"JSNY-JS0022-01";"JSNY-JS0002-01"},MATCH(D4819,{"BJ_zhongyu";"JS_WX_liteer";"JS_CZ_wodefeng"},0)),"")</f>
        <v>JSNY-JS0002-01</v>
      </c>
      <c r="C4819" s="11" t="str">
        <f>IFERROR(INDEX({"北京中裕世纪大酒店";"江苏利特尔绿色包装股份有限公司";"常州市金坛沃德丰电子科技有限公司"},MATCH(D4819,{"BJ_zhongyu";"JS_WX_liteer";"JS_CZ_wodefeng"},0)),"")</f>
        <v>常州市金坛沃德丰电子科技有限公司</v>
      </c>
      <c r="D4819" s="11" t="str">
        <f>[1]动作!$G4818</f>
        <v>JS_CZ_wodefeng</v>
      </c>
      <c r="E4819" s="11" t="str">
        <f>[1]动作!$D4818</f>
        <v>电表故障</v>
      </c>
      <c r="F4819" s="11" t="s">
        <v>45</v>
      </c>
      <c r="G4819" s="12">
        <f>[1]动作!$A4818+[1]动作!$B4818</f>
        <v>43211.503923611112</v>
      </c>
      <c r="H4819" s="12"/>
      <c r="I4819" s="11"/>
    </row>
    <row r="4820" spans="1:9" hidden="1" x14ac:dyDescent="0.3">
      <c r="A4820" s="24">
        <v>4818</v>
      </c>
      <c r="B4820" s="11" t="str">
        <f>IFERROR(INDEX({"JSNY-BJ0001-01";"JSNY-JS0022-01";"JSNY-JS0002-01"},MATCH(D4820,{"BJ_zhongyu";"JS_WX_liteer";"JS_CZ_wodefeng"},0)),"")</f>
        <v>JSNY-JS0002-01</v>
      </c>
      <c r="C4820" s="11" t="str">
        <f>IFERROR(INDEX({"北京中裕世纪大酒店";"江苏利特尔绿色包装股份有限公司";"常州市金坛沃德丰电子科技有限公司"},MATCH(D4820,{"BJ_zhongyu";"JS_WX_liteer";"JS_CZ_wodefeng"},0)),"")</f>
        <v>常州市金坛沃德丰电子科技有限公司</v>
      </c>
      <c r="D4820" s="11" t="str">
        <f>[1]动作!$G4819</f>
        <v>JS_CZ_wodefeng</v>
      </c>
      <c r="E4820" s="11" t="str">
        <f>[1]动作!$D4819</f>
        <v>电表故障</v>
      </c>
      <c r="F4820" s="11" t="s">
        <v>45</v>
      </c>
      <c r="G4820" s="12">
        <f>[1]动作!$A4819+[1]动作!$B4819</f>
        <v>43211.506412037037</v>
      </c>
      <c r="H4820" s="12"/>
      <c r="I4820" s="11"/>
    </row>
    <row r="4821" spans="1:9" hidden="1" x14ac:dyDescent="0.3">
      <c r="A4821" s="24">
        <v>4819</v>
      </c>
      <c r="B4821" s="11" t="str">
        <f>IFERROR(INDEX({"JSNY-BJ0001-01";"JSNY-JS0022-01";"JSNY-JS0002-01"},MATCH(D4821,{"BJ_zhongyu";"JS_WX_liteer";"JS_CZ_wodefeng"},0)),"")</f>
        <v>JSNY-JS0002-01</v>
      </c>
      <c r="C4821" s="11" t="str">
        <f>IFERROR(INDEX({"北京中裕世纪大酒店";"江苏利特尔绿色包装股份有限公司";"常州市金坛沃德丰电子科技有限公司"},MATCH(D4821,{"BJ_zhongyu";"JS_WX_liteer";"JS_CZ_wodefeng"},0)),"")</f>
        <v>常州市金坛沃德丰电子科技有限公司</v>
      </c>
      <c r="D4821" s="11" t="str">
        <f>[1]动作!$G4820</f>
        <v>JS_CZ_wodefeng</v>
      </c>
      <c r="E4821" s="11" t="str">
        <f>[1]动作!$D4820</f>
        <v>电表故障</v>
      </c>
      <c r="F4821" s="11" t="s">
        <v>45</v>
      </c>
      <c r="G4821" s="12">
        <f>[1]动作!$A4820+[1]动作!$B4820</f>
        <v>43211.508842592593</v>
      </c>
      <c r="H4821" s="12"/>
      <c r="I4821" s="11"/>
    </row>
    <row r="4822" spans="1:9" hidden="1" x14ac:dyDescent="0.3">
      <c r="A4822" s="24">
        <v>4820</v>
      </c>
      <c r="B4822" s="11" t="str">
        <f>IFERROR(INDEX({"JSNY-BJ0001-01";"JSNY-JS0022-01";"JSNY-JS0002-01"},MATCH(D4822,{"BJ_zhongyu";"JS_WX_liteer";"JS_CZ_wodefeng"},0)),"")</f>
        <v>JSNY-JS0002-01</v>
      </c>
      <c r="C4822" s="11" t="str">
        <f>IFERROR(INDEX({"北京中裕世纪大酒店";"江苏利特尔绿色包装股份有限公司";"常州市金坛沃德丰电子科技有限公司"},MATCH(D4822,{"BJ_zhongyu";"JS_WX_liteer";"JS_CZ_wodefeng"},0)),"")</f>
        <v>常州市金坛沃德丰电子科技有限公司</v>
      </c>
      <c r="D4822" s="11" t="str">
        <f>[1]动作!$G4821</f>
        <v>JS_CZ_wodefeng</v>
      </c>
      <c r="E4822" s="11" t="str">
        <f>[1]动作!$D4821</f>
        <v>电表故障</v>
      </c>
      <c r="F4822" s="11" t="s">
        <v>45</v>
      </c>
      <c r="G4822" s="12">
        <f>[1]动作!$A4821+[1]动作!$B4821</f>
        <v>43211.509074074071</v>
      </c>
      <c r="H4822" s="12"/>
      <c r="I4822" s="11"/>
    </row>
    <row r="4823" spans="1:9" hidden="1" x14ac:dyDescent="0.3">
      <c r="A4823" s="24">
        <v>4821</v>
      </c>
      <c r="B4823" s="11" t="str">
        <f>IFERROR(INDEX({"JSNY-BJ0001-01";"JSNY-JS0022-01";"JSNY-JS0002-01"},MATCH(D4823,{"BJ_zhongyu";"JS_WX_liteer";"JS_CZ_wodefeng"},0)),"")</f>
        <v>JSNY-JS0002-01</v>
      </c>
      <c r="C4823" s="11" t="str">
        <f>IFERROR(INDEX({"北京中裕世纪大酒店";"江苏利特尔绿色包装股份有限公司";"常州市金坛沃德丰电子科技有限公司"},MATCH(D4823,{"BJ_zhongyu";"JS_WX_liteer";"JS_CZ_wodefeng"},0)),"")</f>
        <v>常州市金坛沃德丰电子科技有限公司</v>
      </c>
      <c r="D4823" s="11" t="str">
        <f>[1]动作!$G4822</f>
        <v>JS_CZ_wodefeng</v>
      </c>
      <c r="E4823" s="11" t="str">
        <f>[1]动作!$D4822</f>
        <v>电表故障</v>
      </c>
      <c r="F4823" s="11" t="s">
        <v>45</v>
      </c>
      <c r="G4823" s="12">
        <f>[1]动作!$A4822+[1]动作!$B4822</f>
        <v>43211.509305555555</v>
      </c>
      <c r="H4823" s="12"/>
      <c r="I4823" s="11"/>
    </row>
    <row r="4824" spans="1:9" hidden="1" x14ac:dyDescent="0.3">
      <c r="A4824" s="24">
        <v>4822</v>
      </c>
      <c r="B4824" s="11" t="str">
        <f>IFERROR(INDEX({"JSNY-BJ0001-01";"JSNY-JS0022-01";"JSNY-JS0002-01"},MATCH(D4824,{"BJ_zhongyu";"JS_WX_liteer";"JS_CZ_wodefeng"},0)),"")</f>
        <v>JSNY-JS0002-01</v>
      </c>
      <c r="C4824" s="11" t="str">
        <f>IFERROR(INDEX({"北京中裕世纪大酒店";"江苏利特尔绿色包装股份有限公司";"常州市金坛沃德丰电子科技有限公司"},MATCH(D4824,{"BJ_zhongyu";"JS_WX_liteer";"JS_CZ_wodefeng"},0)),"")</f>
        <v>常州市金坛沃德丰电子科技有限公司</v>
      </c>
      <c r="D4824" s="11" t="str">
        <f>[1]动作!$G4823</f>
        <v>JS_CZ_wodefeng</v>
      </c>
      <c r="E4824" s="11" t="str">
        <f>[1]动作!$D4823</f>
        <v>电表故障</v>
      </c>
      <c r="F4824" s="11" t="s">
        <v>45</v>
      </c>
      <c r="G4824" s="12">
        <f>[1]动作!$A4823+[1]动作!$B4823</f>
        <v>43211.51185185185</v>
      </c>
      <c r="H4824" s="12"/>
      <c r="I4824" s="11"/>
    </row>
    <row r="4825" spans="1:9" hidden="1" x14ac:dyDescent="0.3">
      <c r="A4825" s="24">
        <v>4823</v>
      </c>
      <c r="B4825" s="11" t="str">
        <f>IFERROR(INDEX({"JSNY-BJ0001-01";"JSNY-JS0022-01";"JSNY-JS0002-01"},MATCH(D4825,{"BJ_zhongyu";"JS_WX_liteer";"JS_CZ_wodefeng"},0)),"")</f>
        <v>JSNY-JS0002-01</v>
      </c>
      <c r="C4825" s="11" t="str">
        <f>IFERROR(INDEX({"北京中裕世纪大酒店";"江苏利特尔绿色包装股份有限公司";"常州市金坛沃德丰电子科技有限公司"},MATCH(D4825,{"BJ_zhongyu";"JS_WX_liteer";"JS_CZ_wodefeng"},0)),"")</f>
        <v>常州市金坛沃德丰电子科技有限公司</v>
      </c>
      <c r="D4825" s="11" t="str">
        <f>[1]动作!$G4824</f>
        <v>JS_CZ_wodefeng</v>
      </c>
      <c r="E4825" s="11" t="str">
        <f>[1]动作!$D4824</f>
        <v>电表故障</v>
      </c>
      <c r="F4825" s="11" t="s">
        <v>45</v>
      </c>
      <c r="G4825" s="12">
        <f>[1]动作!$A4824+[1]动作!$B4824</f>
        <v>43211.514166666668</v>
      </c>
      <c r="H4825" s="12"/>
      <c r="I4825" s="11"/>
    </row>
    <row r="4826" spans="1:9" hidden="1" x14ac:dyDescent="0.3">
      <c r="A4826" s="24">
        <v>4824</v>
      </c>
      <c r="B4826" s="11" t="str">
        <f>IFERROR(INDEX({"JSNY-BJ0001-01";"JSNY-JS0022-01";"JSNY-JS0002-01"},MATCH(D4826,{"BJ_zhongyu";"JS_WX_liteer";"JS_CZ_wodefeng"},0)),"")</f>
        <v>JSNY-JS0002-01</v>
      </c>
      <c r="C4826" s="11" t="str">
        <f>IFERROR(INDEX({"北京中裕世纪大酒店";"江苏利特尔绿色包装股份有限公司";"常州市金坛沃德丰电子科技有限公司"},MATCH(D4826,{"BJ_zhongyu";"JS_WX_liteer";"JS_CZ_wodefeng"},0)),"")</f>
        <v>常州市金坛沃德丰电子科技有限公司</v>
      </c>
      <c r="D4826" s="11" t="str">
        <f>[1]动作!$G4825</f>
        <v>JS_CZ_wodefeng</v>
      </c>
      <c r="E4826" s="11" t="str">
        <f>[1]动作!$D4825</f>
        <v>电表故障</v>
      </c>
      <c r="F4826" s="11" t="s">
        <v>45</v>
      </c>
      <c r="G4826" s="12">
        <f>[1]动作!$A4825+[1]动作!$B4825</f>
        <v>43211.515497685185</v>
      </c>
      <c r="H4826" s="12"/>
      <c r="I4826" s="11"/>
    </row>
    <row r="4827" spans="1:9" hidden="1" x14ac:dyDescent="0.3">
      <c r="A4827" s="24">
        <v>4825</v>
      </c>
      <c r="B4827" s="11" t="str">
        <f>IFERROR(INDEX({"JSNY-BJ0001-01";"JSNY-JS0022-01";"JSNY-JS0002-01"},MATCH(D4827,{"BJ_zhongyu";"JS_WX_liteer";"JS_CZ_wodefeng"},0)),"")</f>
        <v>JSNY-JS0002-01</v>
      </c>
      <c r="C4827" s="11" t="str">
        <f>IFERROR(INDEX({"北京中裕世纪大酒店";"江苏利特尔绿色包装股份有限公司";"常州市金坛沃德丰电子科技有限公司"},MATCH(D4827,{"BJ_zhongyu";"JS_WX_liteer";"JS_CZ_wodefeng"},0)),"")</f>
        <v>常州市金坛沃德丰电子科技有限公司</v>
      </c>
      <c r="D4827" s="11" t="str">
        <f>[1]动作!$G4826</f>
        <v>JS_CZ_wodefeng</v>
      </c>
      <c r="E4827" s="11" t="str">
        <f>[1]动作!$D4826</f>
        <v>电表故障</v>
      </c>
      <c r="F4827" s="11" t="s">
        <v>45</v>
      </c>
      <c r="G4827" s="12">
        <f>[1]动作!$A4826+[1]动作!$B4826</f>
        <v>43211.516539351855</v>
      </c>
      <c r="H4827" s="12"/>
      <c r="I4827" s="11"/>
    </row>
    <row r="4828" spans="1:9" hidden="1" x14ac:dyDescent="0.3">
      <c r="A4828" s="24">
        <v>4826</v>
      </c>
      <c r="B4828" s="11" t="str">
        <f>IFERROR(INDEX({"JSNY-BJ0001-01";"JSNY-JS0022-01";"JSNY-JS0002-01"},MATCH(D4828,{"BJ_zhongyu";"JS_WX_liteer";"JS_CZ_wodefeng"},0)),"")</f>
        <v>JSNY-JS0002-01</v>
      </c>
      <c r="C4828" s="11" t="str">
        <f>IFERROR(INDEX({"北京中裕世纪大酒店";"江苏利特尔绿色包装股份有限公司";"常州市金坛沃德丰电子科技有限公司"},MATCH(D4828,{"BJ_zhongyu";"JS_WX_liteer";"JS_CZ_wodefeng"},0)),"")</f>
        <v>常州市金坛沃德丰电子科技有限公司</v>
      </c>
      <c r="D4828" s="11" t="str">
        <f>[1]动作!$G4827</f>
        <v>JS_CZ_wodefeng</v>
      </c>
      <c r="E4828" s="11" t="str">
        <f>[1]动作!$D4827</f>
        <v>电表故障</v>
      </c>
      <c r="F4828" s="11" t="s">
        <v>45</v>
      </c>
      <c r="G4828" s="12">
        <f>[1]动作!$A4827+[1]动作!$B4827</f>
        <v>43211.518912037034</v>
      </c>
      <c r="H4828" s="12"/>
      <c r="I4828" s="11"/>
    </row>
    <row r="4829" spans="1:9" hidden="1" x14ac:dyDescent="0.3">
      <c r="A4829" s="24">
        <v>4827</v>
      </c>
      <c r="B4829" s="11" t="str">
        <f>IFERROR(INDEX({"JSNY-BJ0001-01";"JSNY-JS0022-01";"JSNY-JS0002-01"},MATCH(D4829,{"BJ_zhongyu";"JS_WX_liteer";"JS_CZ_wodefeng"},0)),"")</f>
        <v>JSNY-JS0002-01</v>
      </c>
      <c r="C4829" s="11" t="str">
        <f>IFERROR(INDEX({"北京中裕世纪大酒店";"江苏利特尔绿色包装股份有限公司";"常州市金坛沃德丰电子科技有限公司"},MATCH(D4829,{"BJ_zhongyu";"JS_WX_liteer";"JS_CZ_wodefeng"},0)),"")</f>
        <v>常州市金坛沃德丰电子科技有限公司</v>
      </c>
      <c r="D4829" s="11" t="str">
        <f>[1]动作!$G4828</f>
        <v>JS_CZ_wodefeng</v>
      </c>
      <c r="E4829" s="11" t="str">
        <f>[1]动作!$D4828</f>
        <v>电表故障</v>
      </c>
      <c r="F4829" s="11" t="s">
        <v>45</v>
      </c>
      <c r="G4829" s="12">
        <f>[1]动作!$A4828+[1]动作!$B4828</f>
        <v>43211.51902777778</v>
      </c>
      <c r="H4829" s="12"/>
      <c r="I4829" s="11"/>
    </row>
    <row r="4830" spans="1:9" hidden="1" x14ac:dyDescent="0.3">
      <c r="A4830" s="24">
        <v>4828</v>
      </c>
      <c r="B4830" s="11" t="str">
        <f>IFERROR(INDEX({"JSNY-BJ0001-01";"JSNY-JS0022-01";"JSNY-JS0002-01"},MATCH(D4830,{"BJ_zhongyu";"JS_WX_liteer";"JS_CZ_wodefeng"},0)),"")</f>
        <v>JSNY-JS0002-01</v>
      </c>
      <c r="C4830" s="11" t="str">
        <f>IFERROR(INDEX({"北京中裕世纪大酒店";"江苏利特尔绿色包装股份有限公司";"常州市金坛沃德丰电子科技有限公司"},MATCH(D4830,{"BJ_zhongyu";"JS_WX_liteer";"JS_CZ_wodefeng"},0)),"")</f>
        <v>常州市金坛沃德丰电子科技有限公司</v>
      </c>
      <c r="D4830" s="11" t="str">
        <f>[1]动作!$G4829</f>
        <v>JS_CZ_wodefeng</v>
      </c>
      <c r="E4830" s="11" t="str">
        <f>[1]动作!$D4829</f>
        <v>电表故障</v>
      </c>
      <c r="F4830" s="11" t="s">
        <v>45</v>
      </c>
      <c r="G4830" s="12">
        <f>[1]动作!$A4829+[1]动作!$B4829</f>
        <v>43211.519201388888</v>
      </c>
      <c r="H4830" s="12"/>
      <c r="I4830" s="11"/>
    </row>
    <row r="4831" spans="1:9" hidden="1" x14ac:dyDescent="0.3">
      <c r="A4831" s="24">
        <v>4829</v>
      </c>
      <c r="B4831" s="11" t="str">
        <f>IFERROR(INDEX({"JSNY-BJ0001-01";"JSNY-JS0022-01";"JSNY-JS0002-01"},MATCH(D4831,{"BJ_zhongyu";"JS_WX_liteer";"JS_CZ_wodefeng"},0)),"")</f>
        <v>JSNY-JS0002-01</v>
      </c>
      <c r="C4831" s="11" t="str">
        <f>IFERROR(INDEX({"北京中裕世纪大酒店";"江苏利特尔绿色包装股份有限公司";"常州市金坛沃德丰电子科技有限公司"},MATCH(D4831,{"BJ_zhongyu";"JS_WX_liteer";"JS_CZ_wodefeng"},0)),"")</f>
        <v>常州市金坛沃德丰电子科技有限公司</v>
      </c>
      <c r="D4831" s="11" t="str">
        <f>[1]动作!$G4830</f>
        <v>JS_CZ_wodefeng</v>
      </c>
      <c r="E4831" s="11" t="str">
        <f>[1]动作!$D4830</f>
        <v>电表故障</v>
      </c>
      <c r="F4831" s="11" t="s">
        <v>45</v>
      </c>
      <c r="G4831" s="12">
        <f>[1]动作!$A4830+[1]动作!$B4830</f>
        <v>43211.519432870373</v>
      </c>
      <c r="H4831" s="12"/>
      <c r="I4831" s="11"/>
    </row>
    <row r="4832" spans="1:9" hidden="1" x14ac:dyDescent="0.3">
      <c r="A4832" s="24">
        <v>4830</v>
      </c>
      <c r="B4832" s="11" t="str">
        <f>IFERROR(INDEX({"JSNY-BJ0001-01";"JSNY-JS0022-01";"JSNY-JS0002-01"},MATCH(D4832,{"BJ_zhongyu";"JS_WX_liteer";"JS_CZ_wodefeng"},0)),"")</f>
        <v>JSNY-JS0002-01</v>
      </c>
      <c r="C4832" s="11" t="str">
        <f>IFERROR(INDEX({"北京中裕世纪大酒店";"江苏利特尔绿色包装股份有限公司";"常州市金坛沃德丰电子科技有限公司"},MATCH(D4832,{"BJ_zhongyu";"JS_WX_liteer";"JS_CZ_wodefeng"},0)),"")</f>
        <v>常州市金坛沃德丰电子科技有限公司</v>
      </c>
      <c r="D4832" s="11" t="str">
        <f>[1]动作!$G4831</f>
        <v>JS_CZ_wodefeng</v>
      </c>
      <c r="E4832" s="11" t="str">
        <f>[1]动作!$D4831</f>
        <v>电表故障</v>
      </c>
      <c r="F4832" s="11" t="s">
        <v>45</v>
      </c>
      <c r="G4832" s="12">
        <f>[1]动作!$A4831+[1]动作!$B4831</f>
        <v>43211.519548611112</v>
      </c>
      <c r="H4832" s="12"/>
      <c r="I4832" s="11"/>
    </row>
    <row r="4833" spans="1:9" hidden="1" x14ac:dyDescent="0.3">
      <c r="A4833" s="24">
        <v>4831</v>
      </c>
      <c r="B4833" s="11" t="str">
        <f>IFERROR(INDEX({"JSNY-BJ0001-01";"JSNY-JS0022-01";"JSNY-JS0002-01"},MATCH(D4833,{"BJ_zhongyu";"JS_WX_liteer";"JS_CZ_wodefeng"},0)),"")</f>
        <v>JSNY-JS0002-01</v>
      </c>
      <c r="C4833" s="11" t="str">
        <f>IFERROR(INDEX({"北京中裕世纪大酒店";"江苏利特尔绿色包装股份有限公司";"常州市金坛沃德丰电子科技有限公司"},MATCH(D4833,{"BJ_zhongyu";"JS_WX_liteer";"JS_CZ_wodefeng"},0)),"")</f>
        <v>常州市金坛沃德丰电子科技有限公司</v>
      </c>
      <c r="D4833" s="11" t="str">
        <f>[1]动作!$G4832</f>
        <v>JS_CZ_wodefeng</v>
      </c>
      <c r="E4833" s="11" t="str">
        <f>[1]动作!$D4832</f>
        <v>电表故障</v>
      </c>
      <c r="F4833" s="11" t="s">
        <v>45</v>
      </c>
      <c r="G4833" s="12">
        <f>[1]动作!$A4832+[1]动作!$B4832</f>
        <v>43211.520474537036</v>
      </c>
      <c r="H4833" s="12"/>
      <c r="I4833" s="11"/>
    </row>
    <row r="4834" spans="1:9" hidden="1" x14ac:dyDescent="0.3">
      <c r="A4834" s="24">
        <v>4832</v>
      </c>
      <c r="B4834" s="11" t="str">
        <f>IFERROR(INDEX({"JSNY-BJ0001-01";"JSNY-JS0022-01";"JSNY-JS0002-01"},MATCH(D4834,{"BJ_zhongyu";"JS_WX_liteer";"JS_CZ_wodefeng"},0)),"")</f>
        <v>JSNY-JS0002-01</v>
      </c>
      <c r="C4834" s="11" t="str">
        <f>IFERROR(INDEX({"北京中裕世纪大酒店";"江苏利特尔绿色包装股份有限公司";"常州市金坛沃德丰电子科技有限公司"},MATCH(D4834,{"BJ_zhongyu";"JS_WX_liteer";"JS_CZ_wodefeng"},0)),"")</f>
        <v>常州市金坛沃德丰电子科技有限公司</v>
      </c>
      <c r="D4834" s="11" t="str">
        <f>[1]动作!$G4833</f>
        <v>JS_CZ_wodefeng</v>
      </c>
      <c r="E4834" s="11" t="str">
        <f>[1]动作!$D4833</f>
        <v>电表故障</v>
      </c>
      <c r="F4834" s="11" t="s">
        <v>45</v>
      </c>
      <c r="G4834" s="12">
        <f>[1]动作!$A4833+[1]动作!$B4833</f>
        <v>43211.523148148146</v>
      </c>
      <c r="H4834" s="12"/>
      <c r="I4834" s="11"/>
    </row>
    <row r="4835" spans="1:9" hidden="1" x14ac:dyDescent="0.3">
      <c r="A4835" s="24">
        <v>4833</v>
      </c>
      <c r="B4835" s="11" t="str">
        <f>IFERROR(INDEX({"JSNY-BJ0001-01";"JSNY-JS0022-01";"JSNY-JS0002-01"},MATCH(D4835,{"BJ_zhongyu";"JS_WX_liteer";"JS_CZ_wodefeng"},0)),"")</f>
        <v>JSNY-JS0002-01</v>
      </c>
      <c r="C4835" s="11" t="str">
        <f>IFERROR(INDEX({"北京中裕世纪大酒店";"江苏利特尔绿色包装股份有限公司";"常州市金坛沃德丰电子科技有限公司"},MATCH(D4835,{"BJ_zhongyu";"JS_WX_liteer";"JS_CZ_wodefeng"},0)),"")</f>
        <v>常州市金坛沃德丰电子科技有限公司</v>
      </c>
      <c r="D4835" s="11" t="str">
        <f>[1]动作!$G4834</f>
        <v>JS_CZ_wodefeng</v>
      </c>
      <c r="E4835" s="11" t="str">
        <f>[1]动作!$D4834</f>
        <v>电表故障</v>
      </c>
      <c r="F4835" s="11" t="s">
        <v>45</v>
      </c>
      <c r="G4835" s="12">
        <f>[1]动作!$A4834+[1]动作!$B4834</f>
        <v>43211.524131944447</v>
      </c>
      <c r="H4835" s="12"/>
      <c r="I4835" s="11"/>
    </row>
    <row r="4836" spans="1:9" hidden="1" x14ac:dyDescent="0.3">
      <c r="A4836" s="24">
        <v>4834</v>
      </c>
      <c r="B4836" s="11" t="str">
        <f>IFERROR(INDEX({"JSNY-BJ0001-01";"JSNY-JS0022-01";"JSNY-JS0002-01"},MATCH(D4836,{"BJ_zhongyu";"JS_WX_liteer";"JS_CZ_wodefeng"},0)),"")</f>
        <v>JSNY-JS0002-01</v>
      </c>
      <c r="C4836" s="11" t="str">
        <f>IFERROR(INDEX({"北京中裕世纪大酒店";"江苏利特尔绿色包装股份有限公司";"常州市金坛沃德丰电子科技有限公司"},MATCH(D4836,{"BJ_zhongyu";"JS_WX_liteer";"JS_CZ_wodefeng"},0)),"")</f>
        <v>常州市金坛沃德丰电子科技有限公司</v>
      </c>
      <c r="D4836" s="11" t="str">
        <f>[1]动作!$G4835</f>
        <v>JS_CZ_wodefeng</v>
      </c>
      <c r="E4836" s="11" t="str">
        <f>[1]动作!$D4835</f>
        <v>电表故障</v>
      </c>
      <c r="F4836" s="11" t="s">
        <v>45</v>
      </c>
      <c r="G4836" s="12">
        <f>[1]动作!$A4835+[1]动作!$B4835</f>
        <v>43211.524363425924</v>
      </c>
      <c r="H4836" s="12"/>
      <c r="I4836" s="11"/>
    </row>
    <row r="4837" spans="1:9" hidden="1" x14ac:dyDescent="0.3">
      <c r="A4837" s="24">
        <v>4835</v>
      </c>
      <c r="B4837" s="11" t="str">
        <f>IFERROR(INDEX({"JSNY-BJ0001-01";"JSNY-JS0022-01";"JSNY-JS0002-01"},MATCH(D4837,{"BJ_zhongyu";"JS_WX_liteer";"JS_CZ_wodefeng"},0)),"")</f>
        <v>JSNY-JS0002-01</v>
      </c>
      <c r="C4837" s="11" t="str">
        <f>IFERROR(INDEX({"北京中裕世纪大酒店";"江苏利特尔绿色包装股份有限公司";"常州市金坛沃德丰电子科技有限公司"},MATCH(D4837,{"BJ_zhongyu";"JS_WX_liteer";"JS_CZ_wodefeng"},0)),"")</f>
        <v>常州市金坛沃德丰电子科技有限公司</v>
      </c>
      <c r="D4837" s="11" t="str">
        <f>[1]动作!$G4836</f>
        <v>JS_CZ_wodefeng</v>
      </c>
      <c r="E4837" s="11" t="str">
        <f>[1]动作!$D4836</f>
        <v>电表故障</v>
      </c>
      <c r="F4837" s="11" t="s">
        <v>45</v>
      </c>
      <c r="G4837" s="12">
        <f>[1]动作!$A4836+[1]动作!$B4836</f>
        <v>43211.525462962964</v>
      </c>
      <c r="H4837" s="12"/>
      <c r="I4837" s="11"/>
    </row>
    <row r="4838" spans="1:9" hidden="1" x14ac:dyDescent="0.3">
      <c r="A4838" s="24">
        <v>4836</v>
      </c>
      <c r="B4838" s="11" t="str">
        <f>IFERROR(INDEX({"JSNY-BJ0001-01";"JSNY-JS0022-01";"JSNY-JS0002-01"},MATCH(D4838,{"BJ_zhongyu";"JS_WX_liteer";"JS_CZ_wodefeng"},0)),"")</f>
        <v>JSNY-JS0002-01</v>
      </c>
      <c r="C4838" s="11" t="str">
        <f>IFERROR(INDEX({"北京中裕世纪大酒店";"江苏利特尔绿色包装股份有限公司";"常州市金坛沃德丰电子科技有限公司"},MATCH(D4838,{"BJ_zhongyu";"JS_WX_liteer";"JS_CZ_wodefeng"},0)),"")</f>
        <v>常州市金坛沃德丰电子科技有限公司</v>
      </c>
      <c r="D4838" s="11" t="str">
        <f>[1]动作!$G4837</f>
        <v>JS_CZ_wodefeng</v>
      </c>
      <c r="E4838" s="11" t="str">
        <f>[1]动作!$D4837</f>
        <v>电表故障</v>
      </c>
      <c r="F4838" s="11" t="s">
        <v>45</v>
      </c>
      <c r="G4838" s="12">
        <f>[1]动作!$A4837+[1]动作!$B4837</f>
        <v>43211.529398148145</v>
      </c>
      <c r="H4838" s="12"/>
      <c r="I4838" s="11"/>
    </row>
    <row r="4839" spans="1:9" hidden="1" x14ac:dyDescent="0.3">
      <c r="A4839" s="24">
        <v>4837</v>
      </c>
      <c r="B4839" s="11" t="str">
        <f>IFERROR(INDEX({"JSNY-BJ0001-01";"JSNY-JS0022-01";"JSNY-JS0002-01"},MATCH(D4839,{"BJ_zhongyu";"JS_WX_liteer";"JS_CZ_wodefeng"},0)),"")</f>
        <v>JSNY-JS0002-01</v>
      </c>
      <c r="C4839" s="11" t="str">
        <f>IFERROR(INDEX({"北京中裕世纪大酒店";"江苏利特尔绿色包装股份有限公司";"常州市金坛沃德丰电子科技有限公司"},MATCH(D4839,{"BJ_zhongyu";"JS_WX_liteer";"JS_CZ_wodefeng"},0)),"")</f>
        <v>常州市金坛沃德丰电子科技有限公司</v>
      </c>
      <c r="D4839" s="11" t="str">
        <f>[1]动作!$G4838</f>
        <v>JS_CZ_wodefeng</v>
      </c>
      <c r="E4839" s="11" t="str">
        <f>[1]动作!$D4838</f>
        <v>电表故障</v>
      </c>
      <c r="F4839" s="11" t="s">
        <v>45</v>
      </c>
      <c r="G4839" s="12">
        <f>[1]动作!$A4838+[1]动作!$B4838</f>
        <v>43211.52952546296</v>
      </c>
      <c r="H4839" s="12"/>
      <c r="I4839" s="11"/>
    </row>
    <row r="4840" spans="1:9" hidden="1" x14ac:dyDescent="0.3">
      <c r="A4840" s="24">
        <v>4838</v>
      </c>
      <c r="B4840" s="11" t="str">
        <f>IFERROR(INDEX({"JSNY-BJ0001-01";"JSNY-JS0022-01";"JSNY-JS0002-01"},MATCH(D4840,{"BJ_zhongyu";"JS_WX_liteer";"JS_CZ_wodefeng"},0)),"")</f>
        <v>JSNY-JS0002-01</v>
      </c>
      <c r="C4840" s="11" t="str">
        <f>IFERROR(INDEX({"北京中裕世纪大酒店";"江苏利特尔绿色包装股份有限公司";"常州市金坛沃德丰电子科技有限公司"},MATCH(D4840,{"BJ_zhongyu";"JS_WX_liteer";"JS_CZ_wodefeng"},0)),"")</f>
        <v>常州市金坛沃德丰电子科技有限公司</v>
      </c>
      <c r="D4840" s="11" t="str">
        <f>[1]动作!$G4839</f>
        <v>JS_CZ_wodefeng</v>
      </c>
      <c r="E4840" s="11" t="str">
        <f>[1]动作!$D4839</f>
        <v>电表故障</v>
      </c>
      <c r="F4840" s="11" t="s">
        <v>45</v>
      </c>
      <c r="G4840" s="12">
        <f>[1]动作!$A4839+[1]动作!$B4839</f>
        <v>43211.533217592594</v>
      </c>
      <c r="H4840" s="12"/>
      <c r="I4840" s="11"/>
    </row>
    <row r="4841" spans="1:9" hidden="1" x14ac:dyDescent="0.3">
      <c r="A4841" s="24">
        <v>4839</v>
      </c>
      <c r="B4841" s="11" t="str">
        <f>IFERROR(INDEX({"JSNY-BJ0001-01";"JSNY-JS0022-01";"JSNY-JS0002-01"},MATCH(D4841,{"BJ_zhongyu";"JS_WX_liteer";"JS_CZ_wodefeng"},0)),"")</f>
        <v>JSNY-JS0002-01</v>
      </c>
      <c r="C4841" s="11" t="str">
        <f>IFERROR(INDEX({"北京中裕世纪大酒店";"江苏利特尔绿色包装股份有限公司";"常州市金坛沃德丰电子科技有限公司"},MATCH(D4841,{"BJ_zhongyu";"JS_WX_liteer";"JS_CZ_wodefeng"},0)),"")</f>
        <v>常州市金坛沃德丰电子科技有限公司</v>
      </c>
      <c r="D4841" s="11" t="str">
        <f>[1]动作!$G4840</f>
        <v>JS_CZ_wodefeng</v>
      </c>
      <c r="E4841" s="11" t="str">
        <f>[1]动作!$D4840</f>
        <v>电表故障</v>
      </c>
      <c r="F4841" s="11" t="s">
        <v>45</v>
      </c>
      <c r="G4841" s="12">
        <f>[1]动作!$A4840+[1]动作!$B4840</f>
        <v>43211.534155092595</v>
      </c>
      <c r="H4841" s="12"/>
      <c r="I4841" s="11"/>
    </row>
    <row r="4842" spans="1:9" hidden="1" x14ac:dyDescent="0.3">
      <c r="A4842" s="24">
        <v>4840</v>
      </c>
      <c r="B4842" s="11" t="str">
        <f>IFERROR(INDEX({"JSNY-BJ0001-01";"JSNY-JS0022-01";"JSNY-JS0002-01"},MATCH(D4842,{"BJ_zhongyu";"JS_WX_liteer";"JS_CZ_wodefeng"},0)),"")</f>
        <v>JSNY-JS0002-01</v>
      </c>
      <c r="C4842" s="11" t="str">
        <f>IFERROR(INDEX({"北京中裕世纪大酒店";"江苏利特尔绿色包装股份有限公司";"常州市金坛沃德丰电子科技有限公司"},MATCH(D4842,{"BJ_zhongyu";"JS_WX_liteer";"JS_CZ_wodefeng"},0)),"")</f>
        <v>常州市金坛沃德丰电子科技有限公司</v>
      </c>
      <c r="D4842" s="11" t="str">
        <f>[1]动作!$G4841</f>
        <v>JS_CZ_wodefeng</v>
      </c>
      <c r="E4842" s="11" t="str">
        <f>[1]动作!$D4841</f>
        <v>电表故障</v>
      </c>
      <c r="F4842" s="11" t="s">
        <v>45</v>
      </c>
      <c r="G4842" s="12">
        <f>[1]动作!$A4841+[1]动作!$B4841</f>
        <v>43211.534328703703</v>
      </c>
      <c r="H4842" s="12"/>
      <c r="I4842" s="11"/>
    </row>
    <row r="4843" spans="1:9" hidden="1" x14ac:dyDescent="0.3">
      <c r="A4843" s="24">
        <v>4841</v>
      </c>
      <c r="B4843" s="11" t="str">
        <f>IFERROR(INDEX({"JSNY-BJ0001-01";"JSNY-JS0022-01";"JSNY-JS0002-01"},MATCH(D4843,{"BJ_zhongyu";"JS_WX_liteer";"JS_CZ_wodefeng"},0)),"")</f>
        <v>JSNY-JS0002-01</v>
      </c>
      <c r="C4843" s="11" t="str">
        <f>IFERROR(INDEX({"北京中裕世纪大酒店";"江苏利特尔绿色包装股份有限公司";"常州市金坛沃德丰电子科技有限公司"},MATCH(D4843,{"BJ_zhongyu";"JS_WX_liteer";"JS_CZ_wodefeng"},0)),"")</f>
        <v>常州市金坛沃德丰电子科技有限公司</v>
      </c>
      <c r="D4843" s="11" t="str">
        <f>[1]动作!$G4842</f>
        <v>JS_CZ_wodefeng</v>
      </c>
      <c r="E4843" s="11" t="str">
        <f>[1]动作!$D4842</f>
        <v>电表故障</v>
      </c>
      <c r="F4843" s="11" t="s">
        <v>45</v>
      </c>
      <c r="G4843" s="12">
        <f>[1]动作!$A4842+[1]动作!$B4842</f>
        <v>43211.534560185188</v>
      </c>
      <c r="H4843" s="12"/>
      <c r="I4843" s="11"/>
    </row>
    <row r="4844" spans="1:9" hidden="1" x14ac:dyDescent="0.3">
      <c r="A4844" s="24">
        <v>4842</v>
      </c>
      <c r="B4844" s="11" t="str">
        <f>IFERROR(INDEX({"JSNY-BJ0001-01";"JSNY-JS0022-01";"JSNY-JS0002-01"},MATCH(D4844,{"BJ_zhongyu";"JS_WX_liteer";"JS_CZ_wodefeng"},0)),"")</f>
        <v>JSNY-JS0002-01</v>
      </c>
      <c r="C4844" s="11" t="str">
        <f>IFERROR(INDEX({"北京中裕世纪大酒店";"江苏利特尔绿色包装股份有限公司";"常州市金坛沃德丰电子科技有限公司"},MATCH(D4844,{"BJ_zhongyu";"JS_WX_liteer";"JS_CZ_wodefeng"},0)),"")</f>
        <v>常州市金坛沃德丰电子科技有限公司</v>
      </c>
      <c r="D4844" s="11" t="str">
        <f>[1]动作!$G4843</f>
        <v>JS_CZ_wodefeng</v>
      </c>
      <c r="E4844" s="11" t="str">
        <f>[1]动作!$D4843</f>
        <v>电表故障</v>
      </c>
      <c r="F4844" s="11" t="s">
        <v>45</v>
      </c>
      <c r="G4844" s="12">
        <f>[1]动作!$A4843+[1]动作!$B4843</f>
        <v>43211.534675925926</v>
      </c>
      <c r="H4844" s="12"/>
      <c r="I4844" s="11"/>
    </row>
    <row r="4845" spans="1:9" hidden="1" x14ac:dyDescent="0.3">
      <c r="A4845" s="24">
        <v>4843</v>
      </c>
      <c r="B4845" s="11" t="str">
        <f>IFERROR(INDEX({"JSNY-BJ0001-01";"JSNY-JS0022-01";"JSNY-JS0002-01"},MATCH(D4845,{"BJ_zhongyu";"JS_WX_liteer";"JS_CZ_wodefeng"},0)),"")</f>
        <v>JSNY-JS0002-01</v>
      </c>
      <c r="C4845" s="11" t="str">
        <f>IFERROR(INDEX({"北京中裕世纪大酒店";"江苏利特尔绿色包装股份有限公司";"常州市金坛沃德丰电子科技有限公司"},MATCH(D4845,{"BJ_zhongyu";"JS_WX_liteer";"JS_CZ_wodefeng"},0)),"")</f>
        <v>常州市金坛沃德丰电子科技有限公司</v>
      </c>
      <c r="D4845" s="11" t="str">
        <f>[1]动作!$G4844</f>
        <v>JS_CZ_wodefeng</v>
      </c>
      <c r="E4845" s="11" t="str">
        <f>[1]动作!$D4844</f>
        <v>电表故障</v>
      </c>
      <c r="F4845" s="11" t="s">
        <v>45</v>
      </c>
      <c r="G4845" s="12">
        <f>[1]动作!$A4844+[1]动作!$B4844</f>
        <v>43211.537164351852</v>
      </c>
      <c r="H4845" s="12"/>
      <c r="I4845" s="11"/>
    </row>
    <row r="4846" spans="1:9" hidden="1" x14ac:dyDescent="0.3">
      <c r="A4846" s="24">
        <v>4844</v>
      </c>
      <c r="B4846" s="11" t="str">
        <f>IFERROR(INDEX({"JSNY-BJ0001-01";"JSNY-JS0022-01";"JSNY-JS0002-01"},MATCH(D4846,{"BJ_zhongyu";"JS_WX_liteer";"JS_CZ_wodefeng"},0)),"")</f>
        <v>JSNY-JS0002-01</v>
      </c>
      <c r="C4846" s="11" t="str">
        <f>IFERROR(INDEX({"北京中裕世纪大酒店";"江苏利特尔绿色包装股份有限公司";"常州市金坛沃德丰电子科技有限公司"},MATCH(D4846,{"BJ_zhongyu";"JS_WX_liteer";"JS_CZ_wodefeng"},0)),"")</f>
        <v>常州市金坛沃德丰电子科技有限公司</v>
      </c>
      <c r="D4846" s="11" t="str">
        <f>[1]动作!$G4845</f>
        <v>JS_CZ_wodefeng</v>
      </c>
      <c r="E4846" s="11" t="str">
        <f>[1]动作!$D4845</f>
        <v>电表故障</v>
      </c>
      <c r="F4846" s="11" t="s">
        <v>45</v>
      </c>
      <c r="G4846" s="12">
        <f>[1]动作!$A4845+[1]动作!$B4845</f>
        <v>43211.539826388886</v>
      </c>
      <c r="H4846" s="12"/>
      <c r="I4846" s="11"/>
    </row>
    <row r="4847" spans="1:9" hidden="1" x14ac:dyDescent="0.3">
      <c r="A4847" s="24">
        <v>4845</v>
      </c>
      <c r="B4847" s="11" t="str">
        <f>IFERROR(INDEX({"JSNY-BJ0001-01";"JSNY-JS0022-01";"JSNY-JS0002-01"},MATCH(D4847,{"BJ_zhongyu";"JS_WX_liteer";"JS_CZ_wodefeng"},0)),"")</f>
        <v>JSNY-JS0002-01</v>
      </c>
      <c r="C4847" s="11" t="str">
        <f>IFERROR(INDEX({"北京中裕世纪大酒店";"江苏利特尔绿色包装股份有限公司";"常州市金坛沃德丰电子科技有限公司"},MATCH(D4847,{"BJ_zhongyu";"JS_WX_liteer";"JS_CZ_wodefeng"},0)),"")</f>
        <v>常州市金坛沃德丰电子科技有限公司</v>
      </c>
      <c r="D4847" s="11" t="str">
        <f>[1]动作!$G4846</f>
        <v>JS_CZ_wodefeng</v>
      </c>
      <c r="E4847" s="11" t="str">
        <f>[1]动作!$D4846</f>
        <v>电表故障</v>
      </c>
      <c r="F4847" s="11" t="s">
        <v>45</v>
      </c>
      <c r="G4847" s="12">
        <f>[1]动作!$A4846+[1]动作!$B4846</f>
        <v>43211.540868055556</v>
      </c>
      <c r="H4847" s="12"/>
      <c r="I4847" s="11"/>
    </row>
    <row r="4848" spans="1:9" hidden="1" x14ac:dyDescent="0.3">
      <c r="A4848" s="24">
        <v>4846</v>
      </c>
      <c r="B4848" s="11" t="str">
        <f>IFERROR(INDEX({"JSNY-BJ0001-01";"JSNY-JS0022-01";"JSNY-JS0002-01"},MATCH(D4848,{"BJ_zhongyu";"JS_WX_liteer";"JS_CZ_wodefeng"},0)),"")</f>
        <v>JSNY-JS0002-01</v>
      </c>
      <c r="C4848" s="11" t="str">
        <f>IFERROR(INDEX({"北京中裕世纪大酒店";"江苏利特尔绿色包装股份有限公司";"常州市金坛沃德丰电子科技有限公司"},MATCH(D4848,{"BJ_zhongyu";"JS_WX_liteer";"JS_CZ_wodefeng"},0)),"")</f>
        <v>常州市金坛沃德丰电子科技有限公司</v>
      </c>
      <c r="D4848" s="11" t="str">
        <f>[1]动作!$G4847</f>
        <v>JS_CZ_wodefeng</v>
      </c>
      <c r="E4848" s="11" t="str">
        <f>[1]动作!$D4847</f>
        <v>电表故障</v>
      </c>
      <c r="F4848" s="11" t="s">
        <v>45</v>
      </c>
      <c r="G4848" s="12">
        <f>[1]动作!$A4847+[1]动作!$B4847</f>
        <v>43211.545787037037</v>
      </c>
      <c r="H4848" s="12"/>
      <c r="I4848" s="11"/>
    </row>
    <row r="4849" spans="1:9" hidden="1" x14ac:dyDescent="0.3">
      <c r="A4849" s="24">
        <v>4847</v>
      </c>
      <c r="B4849" s="11" t="str">
        <f>IFERROR(INDEX({"JSNY-BJ0001-01";"JSNY-JS0022-01";"JSNY-JS0002-01"},MATCH(D4849,{"BJ_zhongyu";"JS_WX_liteer";"JS_CZ_wodefeng"},0)),"")</f>
        <v>JSNY-JS0002-01</v>
      </c>
      <c r="C4849" s="11" t="str">
        <f>IFERROR(INDEX({"北京中裕世纪大酒店";"江苏利特尔绿色包装股份有限公司";"常州市金坛沃德丰电子科技有限公司"},MATCH(D4849,{"BJ_zhongyu";"JS_WX_liteer";"JS_CZ_wodefeng"},0)),"")</f>
        <v>常州市金坛沃德丰电子科技有限公司</v>
      </c>
      <c r="D4849" s="11" t="str">
        <f>[1]动作!$G4848</f>
        <v>JS_CZ_wodefeng</v>
      </c>
      <c r="E4849" s="11" t="str">
        <f>[1]动作!$D4848</f>
        <v>电表故障</v>
      </c>
      <c r="F4849" s="11" t="s">
        <v>45</v>
      </c>
      <c r="G4849" s="12">
        <f>[1]动作!$A4848+[1]动作!$B4848</f>
        <v>43211.545960648145</v>
      </c>
      <c r="H4849" s="12"/>
      <c r="I4849" s="11"/>
    </row>
    <row r="4850" spans="1:9" hidden="1" x14ac:dyDescent="0.3">
      <c r="A4850" s="24">
        <v>4848</v>
      </c>
      <c r="B4850" s="11" t="str">
        <f>IFERROR(INDEX({"JSNY-BJ0001-01";"JSNY-JS0022-01";"JSNY-JS0002-01"},MATCH(D4850,{"BJ_zhongyu";"JS_WX_liteer";"JS_CZ_wodefeng"},0)),"")</f>
        <v>JSNY-JS0002-01</v>
      </c>
      <c r="C4850" s="11" t="str">
        <f>IFERROR(INDEX({"北京中裕世纪大酒店";"江苏利特尔绿色包装股份有限公司";"常州市金坛沃德丰电子科技有限公司"},MATCH(D4850,{"BJ_zhongyu";"JS_WX_liteer";"JS_CZ_wodefeng"},0)),"")</f>
        <v>常州市金坛沃德丰电子科技有限公司</v>
      </c>
      <c r="D4850" s="11" t="str">
        <f>[1]动作!$G4849</f>
        <v>JS_CZ_wodefeng</v>
      </c>
      <c r="E4850" s="11" t="str">
        <f>[1]动作!$D4849</f>
        <v>电表故障</v>
      </c>
      <c r="F4850" s="11" t="s">
        <v>45</v>
      </c>
      <c r="G4850" s="12">
        <f>[1]动作!$A4849+[1]动作!$B4849</f>
        <v>43211.547233796293</v>
      </c>
      <c r="H4850" s="12"/>
      <c r="I4850" s="11"/>
    </row>
    <row r="4851" spans="1:9" hidden="1" x14ac:dyDescent="0.3">
      <c r="A4851" s="24">
        <v>4849</v>
      </c>
      <c r="B4851" s="11" t="str">
        <f>IFERROR(INDEX({"JSNY-BJ0001-01";"JSNY-JS0022-01";"JSNY-JS0002-01"},MATCH(D4851,{"BJ_zhongyu";"JS_WX_liteer";"JS_CZ_wodefeng"},0)),"")</f>
        <v>JSNY-JS0002-01</v>
      </c>
      <c r="C4851" s="11" t="str">
        <f>IFERROR(INDEX({"北京中裕世纪大酒店";"江苏利特尔绿色包装股份有限公司";"常州市金坛沃德丰电子科技有限公司"},MATCH(D4851,{"BJ_zhongyu";"JS_WX_liteer";"JS_CZ_wodefeng"},0)),"")</f>
        <v>常州市金坛沃德丰电子科技有限公司</v>
      </c>
      <c r="D4851" s="11" t="str">
        <f>[1]动作!$G4850</f>
        <v>JS_CZ_wodefeng</v>
      </c>
      <c r="E4851" s="11" t="str">
        <f>[1]动作!$D4850</f>
        <v>电表故障</v>
      </c>
      <c r="F4851" s="11" t="s">
        <v>45</v>
      </c>
      <c r="G4851" s="12">
        <f>[1]动作!$A4850+[1]动作!$B4850</f>
        <v>43211.549618055556</v>
      </c>
      <c r="H4851" s="12"/>
      <c r="I4851" s="11"/>
    </row>
    <row r="4852" spans="1:9" hidden="1" x14ac:dyDescent="0.3">
      <c r="A4852" s="24">
        <v>4850</v>
      </c>
      <c r="B4852" s="11" t="str">
        <f>IFERROR(INDEX({"JSNY-BJ0001-01";"JSNY-JS0022-01";"JSNY-JS0002-01"},MATCH(D4852,{"BJ_zhongyu";"JS_WX_liteer";"JS_CZ_wodefeng"},0)),"")</f>
        <v>JSNY-JS0002-01</v>
      </c>
      <c r="C4852" s="11" t="str">
        <f>IFERROR(INDEX({"北京中裕世纪大酒店";"江苏利特尔绿色包装股份有限公司";"常州市金坛沃德丰电子科技有限公司"},MATCH(D4852,{"BJ_zhongyu";"JS_WX_liteer";"JS_CZ_wodefeng"},0)),"")</f>
        <v>常州市金坛沃德丰电子科技有限公司</v>
      </c>
      <c r="D4852" s="11" t="str">
        <f>[1]动作!$G4851</f>
        <v>JS_CZ_wodefeng</v>
      </c>
      <c r="E4852" s="11" t="str">
        <f>[1]动作!$D4851</f>
        <v>电表故障</v>
      </c>
      <c r="F4852" s="11" t="s">
        <v>45</v>
      </c>
      <c r="G4852" s="12">
        <f>[1]动作!$A4851+[1]动作!$B4851</f>
        <v>43211.549733796295</v>
      </c>
      <c r="H4852" s="12"/>
      <c r="I4852" s="11"/>
    </row>
    <row r="4853" spans="1:9" hidden="1" x14ac:dyDescent="0.3">
      <c r="A4853" s="24">
        <v>4851</v>
      </c>
      <c r="B4853" s="11" t="str">
        <f>IFERROR(INDEX({"JSNY-BJ0001-01";"JSNY-JS0022-01";"JSNY-JS0002-01"},MATCH(D4853,{"BJ_zhongyu";"JS_WX_liteer";"JS_CZ_wodefeng"},0)),"")</f>
        <v>JSNY-JS0002-01</v>
      </c>
      <c r="C4853" s="11" t="str">
        <f>IFERROR(INDEX({"北京中裕世纪大酒店";"江苏利特尔绿色包装股份有限公司";"常州市金坛沃德丰电子科技有限公司"},MATCH(D4853,{"BJ_zhongyu";"JS_WX_liteer";"JS_CZ_wodefeng"},0)),"")</f>
        <v>常州市金坛沃德丰电子科技有限公司</v>
      </c>
      <c r="D4853" s="11" t="str">
        <f>[1]动作!$G4852</f>
        <v>JS_CZ_wodefeng</v>
      </c>
      <c r="E4853" s="11" t="str">
        <f>[1]动作!$D4852</f>
        <v>电表故障</v>
      </c>
      <c r="F4853" s="11" t="s">
        <v>45</v>
      </c>
      <c r="G4853" s="12">
        <f>[1]动作!$A4852+[1]动作!$B4852</f>
        <v>43211.549907407411</v>
      </c>
      <c r="H4853" s="12"/>
      <c r="I4853" s="11"/>
    </row>
    <row r="4854" spans="1:9" hidden="1" x14ac:dyDescent="0.3">
      <c r="A4854" s="24">
        <v>4852</v>
      </c>
      <c r="B4854" s="11" t="str">
        <f>IFERROR(INDEX({"JSNY-BJ0001-01";"JSNY-JS0022-01";"JSNY-JS0002-01"},MATCH(D4854,{"BJ_zhongyu";"JS_WX_liteer";"JS_CZ_wodefeng"},0)),"")</f>
        <v>JSNY-JS0002-01</v>
      </c>
      <c r="C4854" s="11" t="str">
        <f>IFERROR(INDEX({"北京中裕世纪大酒店";"江苏利特尔绿色包装股份有限公司";"常州市金坛沃德丰电子科技有限公司"},MATCH(D4854,{"BJ_zhongyu";"JS_WX_liteer";"JS_CZ_wodefeng"},0)),"")</f>
        <v>常州市金坛沃德丰电子科技有限公司</v>
      </c>
      <c r="D4854" s="11" t="str">
        <f>[1]动作!$G4853</f>
        <v>JS_CZ_wodefeng</v>
      </c>
      <c r="E4854" s="11" t="str">
        <f>[1]动作!$D4853</f>
        <v>分系统1BCMS5告警状态</v>
      </c>
      <c r="F4854" s="11" t="s">
        <v>177</v>
      </c>
      <c r="G4854" s="12">
        <f>[1]动作!$A4853+[1]动作!$B4853</f>
        <v>43211.550023148149</v>
      </c>
      <c r="H4854" s="12"/>
      <c r="I4854" s="11"/>
    </row>
    <row r="4855" spans="1:9" hidden="1" x14ac:dyDescent="0.3">
      <c r="A4855" s="24">
        <v>4853</v>
      </c>
      <c r="B4855" s="11" t="str">
        <f>IFERROR(INDEX({"JSNY-BJ0001-01";"JSNY-JS0022-01";"JSNY-JS0002-01"},MATCH(D4855,{"BJ_zhongyu";"JS_WX_liteer";"JS_CZ_wodefeng"},0)),"")</f>
        <v>JSNY-JS0002-01</v>
      </c>
      <c r="C4855" s="11" t="str">
        <f>IFERROR(INDEX({"北京中裕世纪大酒店";"江苏利特尔绿色包装股份有限公司";"常州市金坛沃德丰电子科技有限公司"},MATCH(D4855,{"BJ_zhongyu";"JS_WX_liteer";"JS_CZ_wodefeng"},0)),"")</f>
        <v>常州市金坛沃德丰电子科技有限公司</v>
      </c>
      <c r="D4855" s="11" t="str">
        <f>[1]动作!$G4854</f>
        <v>JS_CZ_wodefeng</v>
      </c>
      <c r="E4855" s="11" t="str">
        <f>[1]动作!$D4854</f>
        <v>分系统1BMS5单体电压过低二级故障</v>
      </c>
      <c r="F4855" s="11" t="s">
        <v>177</v>
      </c>
      <c r="G4855" s="12">
        <f>[1]动作!$A4854+[1]动作!$B4854</f>
        <v>43211.550023148149</v>
      </c>
      <c r="H4855" s="12"/>
      <c r="I4855" s="11"/>
    </row>
    <row r="4856" spans="1:9" hidden="1" x14ac:dyDescent="0.3">
      <c r="A4856" s="24">
        <v>4854</v>
      </c>
      <c r="B4856" s="11" t="str">
        <f>IFERROR(INDEX({"JSNY-BJ0001-01";"JSNY-JS0022-01";"JSNY-JS0002-01"},MATCH(D4856,{"BJ_zhongyu";"JS_WX_liteer";"JS_CZ_wodefeng"},0)),"")</f>
        <v>JSNY-JS0002-01</v>
      </c>
      <c r="C4856" s="11" t="str">
        <f>IFERROR(INDEX({"北京中裕世纪大酒店";"江苏利特尔绿色包装股份有限公司";"常州市金坛沃德丰电子科技有限公司"},MATCH(D4856,{"BJ_zhongyu";"JS_WX_liteer";"JS_CZ_wodefeng"},0)),"")</f>
        <v>常州市金坛沃德丰电子科技有限公司</v>
      </c>
      <c r="D4856" s="11" t="str">
        <f>[1]动作!$G4855</f>
        <v>JS_CZ_wodefeng</v>
      </c>
      <c r="E4856" s="11" t="str">
        <f>[1]动作!$D4855</f>
        <v>分系统1BMS5SOC过低一级故障</v>
      </c>
      <c r="F4856" s="11" t="s">
        <v>177</v>
      </c>
      <c r="G4856" s="12">
        <f>[1]动作!$A4855+[1]动作!$B4855</f>
        <v>43211.550775462965</v>
      </c>
      <c r="H4856" s="12"/>
      <c r="I4856" s="11"/>
    </row>
    <row r="4857" spans="1:9" hidden="1" x14ac:dyDescent="0.3">
      <c r="A4857" s="24">
        <v>4855</v>
      </c>
      <c r="B4857" s="11" t="str">
        <f>IFERROR(INDEX({"JSNY-BJ0001-01";"JSNY-JS0022-01";"JSNY-JS0002-01"},MATCH(D4857,{"BJ_zhongyu";"JS_WX_liteer";"JS_CZ_wodefeng"},0)),"")</f>
        <v>JSNY-JS0002-01</v>
      </c>
      <c r="C4857" s="11" t="str">
        <f>IFERROR(INDEX({"北京中裕世纪大酒店";"江苏利特尔绿色包装股份有限公司";"常州市金坛沃德丰电子科技有限公司"},MATCH(D4857,{"BJ_zhongyu";"JS_WX_liteer";"JS_CZ_wodefeng"},0)),"")</f>
        <v>常州市金坛沃德丰电子科技有限公司</v>
      </c>
      <c r="D4857" s="11" t="str">
        <f>[1]动作!$G4856</f>
        <v>JS_CZ_wodefeng</v>
      </c>
      <c r="E4857" s="11" t="str">
        <f>[1]动作!$D4856</f>
        <v>分系统1BMS5SOC过低二级故障</v>
      </c>
      <c r="F4857" s="11" t="s">
        <v>177</v>
      </c>
      <c r="G4857" s="12">
        <f>[1]动作!$A4856+[1]动作!$B4856</f>
        <v>43211.550775462965</v>
      </c>
      <c r="H4857" s="12"/>
      <c r="I4857" s="11"/>
    </row>
    <row r="4858" spans="1:9" hidden="1" x14ac:dyDescent="0.3">
      <c r="A4858" s="24">
        <v>4856</v>
      </c>
      <c r="B4858" s="11" t="str">
        <f>IFERROR(INDEX({"JSNY-BJ0001-01";"JSNY-JS0022-01";"JSNY-JS0002-01"},MATCH(D4858,{"BJ_zhongyu";"JS_WX_liteer";"JS_CZ_wodefeng"},0)),"")</f>
        <v>JSNY-JS0002-01</v>
      </c>
      <c r="C4858" s="11" t="str">
        <f>IFERROR(INDEX({"北京中裕世纪大酒店";"江苏利特尔绿色包装股份有限公司";"常州市金坛沃德丰电子科技有限公司"},MATCH(D4858,{"BJ_zhongyu";"JS_WX_liteer";"JS_CZ_wodefeng"},0)),"")</f>
        <v>常州市金坛沃德丰电子科技有限公司</v>
      </c>
      <c r="D4858" s="11" t="str">
        <f>[1]动作!$G4857</f>
        <v>JS_CZ_wodefeng</v>
      </c>
      <c r="E4858" s="11" t="str">
        <f>[1]动作!$D4857</f>
        <v>电表故障</v>
      </c>
      <c r="F4858" s="11" t="s">
        <v>45</v>
      </c>
      <c r="G4858" s="12">
        <f>[1]动作!$A4857+[1]动作!$B4857</f>
        <v>43211.551180555558</v>
      </c>
      <c r="H4858" s="12"/>
      <c r="I4858" s="11"/>
    </row>
    <row r="4859" spans="1:9" hidden="1" x14ac:dyDescent="0.3">
      <c r="A4859" s="24">
        <v>4857</v>
      </c>
      <c r="B4859" s="11" t="str">
        <f>IFERROR(INDEX({"JSNY-BJ0001-01";"JSNY-JS0022-01";"JSNY-JS0002-01"},MATCH(D4859,{"BJ_zhongyu";"JS_WX_liteer";"JS_CZ_wodefeng"},0)),"")</f>
        <v>JSNY-JS0002-01</v>
      </c>
      <c r="C4859" s="11" t="str">
        <f>IFERROR(INDEX({"北京中裕世纪大酒店";"江苏利特尔绿色包装股份有限公司";"常州市金坛沃德丰电子科技有限公司"},MATCH(D4859,{"BJ_zhongyu";"JS_WX_liteer";"JS_CZ_wodefeng"},0)),"")</f>
        <v>常州市金坛沃德丰电子科技有限公司</v>
      </c>
      <c r="D4859" s="11" t="str">
        <f>[1]动作!$G4858</f>
        <v>JS_CZ_wodefeng</v>
      </c>
      <c r="E4859" s="11" t="str">
        <f>[1]动作!$D4858</f>
        <v>电表故障</v>
      </c>
      <c r="F4859" s="11" t="s">
        <v>45</v>
      </c>
      <c r="G4859" s="12">
        <f>[1]动作!$A4858+[1]动作!$B4858</f>
        <v>43211.554131944446</v>
      </c>
      <c r="H4859" s="12"/>
      <c r="I4859" s="11"/>
    </row>
    <row r="4860" spans="1:9" hidden="1" x14ac:dyDescent="0.3">
      <c r="A4860" s="24">
        <v>4858</v>
      </c>
      <c r="B4860" s="11" t="str">
        <f>IFERROR(INDEX({"JSNY-BJ0001-01";"JSNY-JS0022-01";"JSNY-JS0002-01"},MATCH(D4860,{"BJ_zhongyu";"JS_WX_liteer";"JS_CZ_wodefeng"},0)),"")</f>
        <v>JSNY-JS0002-01</v>
      </c>
      <c r="C4860" s="11" t="str">
        <f>IFERROR(INDEX({"北京中裕世纪大酒店";"江苏利特尔绿色包装股份有限公司";"常州市金坛沃德丰电子科技有限公司"},MATCH(D4860,{"BJ_zhongyu";"JS_WX_liteer";"JS_CZ_wodefeng"},0)),"")</f>
        <v>常州市金坛沃德丰电子科技有限公司</v>
      </c>
      <c r="D4860" s="11" t="str">
        <f>[1]动作!$G4859</f>
        <v>JS_CZ_wodefeng</v>
      </c>
      <c r="E4860" s="11" t="str">
        <f>[1]动作!$D4859</f>
        <v>电表故障</v>
      </c>
      <c r="F4860" s="11" t="s">
        <v>45</v>
      </c>
      <c r="G4860" s="12">
        <f>[1]动作!$A4859+[1]动作!$B4859</f>
        <v>43211.554247685184</v>
      </c>
      <c r="H4860" s="12"/>
      <c r="I4860" s="11"/>
    </row>
    <row r="4861" spans="1:9" hidden="1" x14ac:dyDescent="0.3">
      <c r="A4861" s="24">
        <v>4859</v>
      </c>
      <c r="B4861" s="11" t="str">
        <f>IFERROR(INDEX({"JSNY-BJ0001-01";"JSNY-JS0022-01";"JSNY-JS0002-01"},MATCH(D4861,{"BJ_zhongyu";"JS_WX_liteer";"JS_CZ_wodefeng"},0)),"")</f>
        <v>JSNY-JS0002-01</v>
      </c>
      <c r="C4861" s="11" t="str">
        <f>IFERROR(INDEX({"北京中裕世纪大酒店";"江苏利特尔绿色包装股份有限公司";"常州市金坛沃德丰电子科技有限公司"},MATCH(D4861,{"BJ_zhongyu";"JS_WX_liteer";"JS_CZ_wodefeng"},0)),"")</f>
        <v>常州市金坛沃德丰电子科技有限公司</v>
      </c>
      <c r="D4861" s="11" t="str">
        <f>[1]动作!$G4860</f>
        <v>JS_CZ_wodefeng</v>
      </c>
      <c r="E4861" s="11" t="str">
        <f>[1]动作!$D4860</f>
        <v>电表故障</v>
      </c>
      <c r="F4861" s="11" t="s">
        <v>45</v>
      </c>
      <c r="G4861" s="12">
        <f>[1]动作!$A4860+[1]动作!$B4860</f>
        <v>43211.554479166669</v>
      </c>
      <c r="H4861" s="12"/>
      <c r="I4861" s="11"/>
    </row>
    <row r="4862" spans="1:9" hidden="1" x14ac:dyDescent="0.3">
      <c r="A4862" s="24">
        <v>4860</v>
      </c>
      <c r="B4862" s="11" t="str">
        <f>IFERROR(INDEX({"JSNY-BJ0001-01";"JSNY-JS0022-01";"JSNY-JS0002-01"},MATCH(D4862,{"BJ_zhongyu";"JS_WX_liteer";"JS_CZ_wodefeng"},0)),"")</f>
        <v>JSNY-JS0002-01</v>
      </c>
      <c r="C4862" s="11" t="str">
        <f>IFERROR(INDEX({"北京中裕世纪大酒店";"江苏利特尔绿色包装股份有限公司";"常州市金坛沃德丰电子科技有限公司"},MATCH(D4862,{"BJ_zhongyu";"JS_WX_liteer";"JS_CZ_wodefeng"},0)),"")</f>
        <v>常州市金坛沃德丰电子科技有限公司</v>
      </c>
      <c r="D4862" s="11" t="str">
        <f>[1]动作!$G4861</f>
        <v>JS_CZ_wodefeng</v>
      </c>
      <c r="E4862" s="11" t="str">
        <f>[1]动作!$D4861</f>
        <v>电表故障</v>
      </c>
      <c r="F4862" s="11" t="s">
        <v>45</v>
      </c>
      <c r="G4862" s="12">
        <f>[1]动作!$A4861+[1]动作!$B4861</f>
        <v>43211.554710648146</v>
      </c>
      <c r="H4862" s="12"/>
      <c r="I4862" s="11"/>
    </row>
    <row r="4863" spans="1:9" hidden="1" x14ac:dyDescent="0.3">
      <c r="A4863" s="24">
        <v>4861</v>
      </c>
      <c r="B4863" s="11" t="str">
        <f>IFERROR(INDEX({"JSNY-BJ0001-01";"JSNY-JS0022-01";"JSNY-JS0002-01"},MATCH(D4863,{"BJ_zhongyu";"JS_WX_liteer";"JS_CZ_wodefeng"},0)),"")</f>
        <v>JSNY-JS0002-01</v>
      </c>
      <c r="C4863" s="11" t="str">
        <f>IFERROR(INDEX({"北京中裕世纪大酒店";"江苏利特尔绿色包装股份有限公司";"常州市金坛沃德丰电子科技有限公司"},MATCH(D4863,{"BJ_zhongyu";"JS_WX_liteer";"JS_CZ_wodefeng"},0)),"")</f>
        <v>常州市金坛沃德丰电子科技有限公司</v>
      </c>
      <c r="D4863" s="11" t="str">
        <f>[1]动作!$G4862</f>
        <v>JS_CZ_wodefeng</v>
      </c>
      <c r="E4863" s="11" t="str">
        <f>[1]动作!$D4862</f>
        <v>电表故障</v>
      </c>
      <c r="F4863" s="11" t="s">
        <v>45</v>
      </c>
      <c r="G4863" s="12">
        <f>[1]动作!$A4862+[1]动作!$B4862</f>
        <v>43211.555752314816</v>
      </c>
      <c r="H4863" s="12"/>
      <c r="I4863" s="11"/>
    </row>
    <row r="4864" spans="1:9" hidden="1" x14ac:dyDescent="0.3">
      <c r="A4864" s="24">
        <v>4862</v>
      </c>
      <c r="B4864" s="11" t="str">
        <f>IFERROR(INDEX({"JSNY-BJ0001-01";"JSNY-JS0022-01";"JSNY-JS0002-01"},MATCH(D4864,{"BJ_zhongyu";"JS_WX_liteer";"JS_CZ_wodefeng"},0)),"")</f>
        <v>JSNY-JS0002-01</v>
      </c>
      <c r="C4864" s="11" t="str">
        <f>IFERROR(INDEX({"北京中裕世纪大酒店";"江苏利特尔绿色包装股份有限公司";"常州市金坛沃德丰电子科技有限公司"},MATCH(D4864,{"BJ_zhongyu";"JS_WX_liteer";"JS_CZ_wodefeng"},0)),"")</f>
        <v>常州市金坛沃德丰电子科技有限公司</v>
      </c>
      <c r="D4864" s="11" t="str">
        <f>[1]动作!$G4863</f>
        <v>JS_CZ_wodefeng</v>
      </c>
      <c r="E4864" s="11" t="str">
        <f>[1]动作!$D4863</f>
        <v>电表故障</v>
      </c>
      <c r="F4864" s="11" t="s">
        <v>45</v>
      </c>
      <c r="G4864" s="12">
        <f>[1]动作!$A4863+[1]动作!$B4863</f>
        <v>43211.557326388887</v>
      </c>
      <c r="H4864" s="12"/>
      <c r="I4864" s="11"/>
    </row>
    <row r="4865" spans="1:9" hidden="1" x14ac:dyDescent="0.3">
      <c r="A4865" s="24">
        <v>4863</v>
      </c>
      <c r="B4865" s="11" t="str">
        <f>IFERROR(INDEX({"JSNY-BJ0001-01";"JSNY-JS0022-01";"JSNY-JS0002-01"},MATCH(D4865,{"BJ_zhongyu";"JS_WX_liteer";"JS_CZ_wodefeng"},0)),"")</f>
        <v>JSNY-JS0002-01</v>
      </c>
      <c r="C4865" s="11" t="str">
        <f>IFERROR(INDEX({"北京中裕世纪大酒店";"江苏利特尔绿色包装股份有限公司";"常州市金坛沃德丰电子科技有限公司"},MATCH(D4865,{"BJ_zhongyu";"JS_WX_liteer";"JS_CZ_wodefeng"},0)),"")</f>
        <v>常州市金坛沃德丰电子科技有限公司</v>
      </c>
      <c r="D4865" s="11" t="str">
        <f>[1]动作!$G4864</f>
        <v>JS_CZ_wodefeng</v>
      </c>
      <c r="E4865" s="11" t="str">
        <f>[1]动作!$D4864</f>
        <v>电表故障</v>
      </c>
      <c r="F4865" s="11" t="s">
        <v>45</v>
      </c>
      <c r="G4865" s="12">
        <f>[1]动作!$A4864+[1]动作!$B4864</f>
        <v>43211.561030092591</v>
      </c>
      <c r="H4865" s="12"/>
      <c r="I4865" s="11"/>
    </row>
    <row r="4866" spans="1:9" hidden="1" x14ac:dyDescent="0.3">
      <c r="A4866" s="24">
        <v>4864</v>
      </c>
      <c r="B4866" s="11" t="str">
        <f>IFERROR(INDEX({"JSNY-BJ0001-01";"JSNY-JS0022-01";"JSNY-JS0002-01"},MATCH(D4866,{"BJ_zhongyu";"JS_WX_liteer";"JS_CZ_wodefeng"},0)),"")</f>
        <v>JSNY-JS0002-01</v>
      </c>
      <c r="C4866" s="11" t="str">
        <f>IFERROR(INDEX({"北京中裕世纪大酒店";"江苏利特尔绿色包装股份有限公司";"常州市金坛沃德丰电子科技有限公司"},MATCH(D4866,{"BJ_zhongyu";"JS_WX_liteer";"JS_CZ_wodefeng"},0)),"")</f>
        <v>常州市金坛沃德丰电子科技有限公司</v>
      </c>
      <c r="D4866" s="11" t="str">
        <f>[1]动作!$G4865</f>
        <v>JS_CZ_wodefeng</v>
      </c>
      <c r="E4866" s="11" t="str">
        <f>[1]动作!$D4865</f>
        <v>电表故障</v>
      </c>
      <c r="F4866" s="11" t="s">
        <v>45</v>
      </c>
      <c r="G4866" s="12">
        <f>[1]动作!$A4865+[1]动作!$B4865</f>
        <v>43211.561261574076</v>
      </c>
      <c r="H4866" s="12"/>
      <c r="I4866" s="11"/>
    </row>
    <row r="4867" spans="1:9" hidden="1" x14ac:dyDescent="0.3">
      <c r="A4867" s="24">
        <v>4865</v>
      </c>
      <c r="B4867" s="11" t="str">
        <f>IFERROR(INDEX({"JSNY-BJ0001-01";"JSNY-JS0022-01";"JSNY-JS0002-01"},MATCH(D4867,{"BJ_zhongyu";"JS_WX_liteer";"JS_CZ_wodefeng"},0)),"")</f>
        <v>JSNY-JS0002-01</v>
      </c>
      <c r="C4867" s="11" t="str">
        <f>IFERROR(INDEX({"北京中裕世纪大酒店";"江苏利特尔绿色包装股份有限公司";"常州市金坛沃德丰电子科技有限公司"},MATCH(D4867,{"BJ_zhongyu";"JS_WX_liteer";"JS_CZ_wodefeng"},0)),"")</f>
        <v>常州市金坛沃德丰电子科技有限公司</v>
      </c>
      <c r="D4867" s="11" t="str">
        <f>[1]动作!$G4866</f>
        <v>JS_CZ_wodefeng</v>
      </c>
      <c r="E4867" s="11" t="str">
        <f>[1]动作!$D4866</f>
        <v>电表故障</v>
      </c>
      <c r="F4867" s="11" t="s">
        <v>45</v>
      </c>
      <c r="G4867" s="12">
        <f>[1]动作!$A4866+[1]动作!$B4866</f>
        <v>43211.561377314814</v>
      </c>
      <c r="H4867" s="12"/>
      <c r="I4867" s="11"/>
    </row>
    <row r="4868" spans="1:9" hidden="1" x14ac:dyDescent="0.3">
      <c r="A4868" s="24">
        <v>4866</v>
      </c>
      <c r="B4868" s="11" t="str">
        <f>IFERROR(INDEX({"JSNY-BJ0001-01";"JSNY-JS0022-01";"JSNY-JS0002-01"},MATCH(D4868,{"BJ_zhongyu";"JS_WX_liteer";"JS_CZ_wodefeng"},0)),"")</f>
        <v>JSNY-BJ0001-01</v>
      </c>
      <c r="C4868" s="11" t="str">
        <f>IFERROR(INDEX({"北京中裕世纪大酒店";"江苏利特尔绿色包装股份有限公司";"常州市金坛沃德丰电子科技有限公司"},MATCH(D4868,{"BJ_zhongyu";"JS_WX_liteer";"JS_CZ_wodefeng"},0)),"")</f>
        <v>北京中裕世纪大酒店</v>
      </c>
      <c r="D4868" s="11" t="str">
        <f>[1]动作!$G4867</f>
        <v>BJ_zhongyu</v>
      </c>
      <c r="E4868" s="11" t="str">
        <f>[1]动作!$D4867</f>
        <v>分系统4告警状态</v>
      </c>
      <c r="F4868" s="11" t="s">
        <v>178</v>
      </c>
      <c r="G4868" s="12">
        <f>[1]动作!$A4867+[1]动作!$B4867</f>
        <v>43211.563807870371</v>
      </c>
      <c r="H4868" s="12"/>
      <c r="I4868" s="11"/>
    </row>
    <row r="4869" spans="1:9" hidden="1" x14ac:dyDescent="0.3">
      <c r="A4869" s="24">
        <v>4867</v>
      </c>
      <c r="B4869" s="11" t="str">
        <f>IFERROR(INDEX({"JSNY-BJ0001-01";"JSNY-JS0022-01";"JSNY-JS0002-01"},MATCH(D4869,{"BJ_zhongyu";"JS_WX_liteer";"JS_CZ_wodefeng"},0)),"")</f>
        <v>JSNY-BJ0001-01</v>
      </c>
      <c r="C4869" s="11" t="str">
        <f>IFERROR(INDEX({"北京中裕世纪大酒店";"江苏利特尔绿色包装股份有限公司";"常州市金坛沃德丰电子科技有限公司"},MATCH(D4869,{"BJ_zhongyu";"JS_WX_liteer";"JS_CZ_wodefeng"},0)),"")</f>
        <v>北京中裕世纪大酒店</v>
      </c>
      <c r="D4869" s="11" t="str">
        <f>[1]动作!$G4868</f>
        <v>BJ_zhongyu</v>
      </c>
      <c r="E4869" s="11" t="str">
        <f>[1]动作!$D4868</f>
        <v>分系统4PCS告警状态</v>
      </c>
      <c r="F4869" s="11" t="s">
        <v>176</v>
      </c>
      <c r="G4869" s="12">
        <f>[1]动作!$A4868+[1]动作!$B4868</f>
        <v>43211.563807870371</v>
      </c>
      <c r="H4869" s="12"/>
      <c r="I4869" s="11"/>
    </row>
    <row r="4870" spans="1:9" hidden="1" x14ac:dyDescent="0.3">
      <c r="A4870" s="24">
        <v>4868</v>
      </c>
      <c r="B4870" s="11" t="str">
        <f>IFERROR(INDEX({"JSNY-BJ0001-01";"JSNY-JS0022-01";"JSNY-JS0002-01"},MATCH(D4870,{"BJ_zhongyu";"JS_WX_liteer";"JS_CZ_wodefeng"},0)),"")</f>
        <v>JSNY-JS0002-01</v>
      </c>
      <c r="C4870" s="11" t="str">
        <f>IFERROR(INDEX({"北京中裕世纪大酒店";"江苏利特尔绿色包装股份有限公司";"常州市金坛沃德丰电子科技有限公司"},MATCH(D4870,{"BJ_zhongyu";"JS_WX_liteer";"JS_CZ_wodefeng"},0)),"")</f>
        <v>常州市金坛沃德丰电子科技有限公司</v>
      </c>
      <c r="D4870" s="11" t="str">
        <f>[1]动作!$G4869</f>
        <v>JS_CZ_wodefeng</v>
      </c>
      <c r="E4870" s="11" t="str">
        <f>[1]动作!$D4869</f>
        <v>电表故障</v>
      </c>
      <c r="F4870" s="11" t="s">
        <v>45</v>
      </c>
      <c r="G4870" s="12">
        <f>[1]动作!$A4869+[1]动作!$B4869</f>
        <v>43211.564618055556</v>
      </c>
      <c r="H4870" s="12"/>
      <c r="I4870" s="11"/>
    </row>
    <row r="4871" spans="1:9" hidden="1" x14ac:dyDescent="0.3">
      <c r="A4871" s="24">
        <v>4869</v>
      </c>
      <c r="B4871" s="11" t="str">
        <f>IFERROR(INDEX({"JSNY-BJ0001-01";"JSNY-JS0022-01";"JSNY-JS0002-01"},MATCH(D4871,{"BJ_zhongyu";"JS_WX_liteer";"JS_CZ_wodefeng"},0)),"")</f>
        <v>JSNY-JS0002-01</v>
      </c>
      <c r="C4871" s="11" t="str">
        <f>IFERROR(INDEX({"北京中裕世纪大酒店";"江苏利特尔绿色包装股份有限公司";"常州市金坛沃德丰电子科技有限公司"},MATCH(D4871,{"BJ_zhongyu";"JS_WX_liteer";"JS_CZ_wodefeng"},0)),"")</f>
        <v>常州市金坛沃德丰电子科技有限公司</v>
      </c>
      <c r="D4871" s="11" t="str">
        <f>[1]动作!$G4870</f>
        <v>JS_CZ_wodefeng</v>
      </c>
      <c r="E4871" s="11" t="str">
        <f>[1]动作!$D4870</f>
        <v>电表故障</v>
      </c>
      <c r="F4871" s="11" t="s">
        <v>45</v>
      </c>
      <c r="G4871" s="12">
        <f>[1]动作!$A4870+[1]动作!$B4870</f>
        <v>43211.566122685188</v>
      </c>
      <c r="H4871" s="12"/>
      <c r="I4871" s="11"/>
    </row>
    <row r="4872" spans="1:9" hidden="1" x14ac:dyDescent="0.3">
      <c r="A4872" s="24">
        <v>4870</v>
      </c>
      <c r="B4872" s="11" t="str">
        <f>IFERROR(INDEX({"JSNY-BJ0001-01";"JSNY-JS0022-01";"JSNY-JS0002-01"},MATCH(D4872,{"BJ_zhongyu";"JS_WX_liteer";"JS_CZ_wodefeng"},0)),"")</f>
        <v>JSNY-JS0002-01</v>
      </c>
      <c r="C4872" s="11" t="str">
        <f>IFERROR(INDEX({"北京中裕世纪大酒店";"江苏利特尔绿色包装股份有限公司";"常州市金坛沃德丰电子科技有限公司"},MATCH(D4872,{"BJ_zhongyu";"JS_WX_liteer";"JS_CZ_wodefeng"},0)),"")</f>
        <v>常州市金坛沃德丰电子科技有限公司</v>
      </c>
      <c r="D4872" s="11" t="str">
        <f>[1]动作!$G4871</f>
        <v>JS_CZ_wodefeng</v>
      </c>
      <c r="E4872" s="11" t="str">
        <f>[1]动作!$D4871</f>
        <v>电表故障</v>
      </c>
      <c r="F4872" s="11" t="s">
        <v>45</v>
      </c>
      <c r="G4872" s="12">
        <f>[1]动作!$A4871+[1]动作!$B4871</f>
        <v>43211.566238425927</v>
      </c>
      <c r="H4872" s="12"/>
      <c r="I4872" s="11"/>
    </row>
    <row r="4873" spans="1:9" hidden="1" x14ac:dyDescent="0.3">
      <c r="A4873" s="24">
        <v>4871</v>
      </c>
      <c r="B4873" s="11" t="str">
        <f>IFERROR(INDEX({"JSNY-BJ0001-01";"JSNY-JS0022-01";"JSNY-JS0002-01"},MATCH(D4873,{"BJ_zhongyu";"JS_WX_liteer";"JS_CZ_wodefeng"},0)),"")</f>
        <v>JSNY-JS0002-01</v>
      </c>
      <c r="C4873" s="11" t="str">
        <f>IFERROR(INDEX({"北京中裕世纪大酒店";"江苏利特尔绿色包装股份有限公司";"常州市金坛沃德丰电子科技有限公司"},MATCH(D4873,{"BJ_zhongyu";"JS_WX_liteer";"JS_CZ_wodefeng"},0)),"")</f>
        <v>常州市金坛沃德丰电子科技有限公司</v>
      </c>
      <c r="D4873" s="11" t="str">
        <f>[1]动作!$G4872</f>
        <v>JS_CZ_wodefeng</v>
      </c>
      <c r="E4873" s="11" t="str">
        <f>[1]动作!$D4872</f>
        <v>电表故障</v>
      </c>
      <c r="F4873" s="11" t="s">
        <v>45</v>
      </c>
      <c r="G4873" s="12">
        <f>[1]动作!$A4872+[1]动作!$B4872</f>
        <v>43211.570185185185</v>
      </c>
      <c r="H4873" s="12"/>
      <c r="I4873" s="11"/>
    </row>
    <row r="4874" spans="1:9" hidden="1" x14ac:dyDescent="0.3">
      <c r="A4874" s="24">
        <v>4872</v>
      </c>
      <c r="B4874" s="11" t="str">
        <f>IFERROR(INDEX({"JSNY-BJ0001-01";"JSNY-JS0022-01";"JSNY-JS0002-01"},MATCH(D4874,{"BJ_zhongyu";"JS_WX_liteer";"JS_CZ_wodefeng"},0)),"")</f>
        <v>JSNY-JS0002-01</v>
      </c>
      <c r="C4874" s="11" t="str">
        <f>IFERROR(INDEX({"北京中裕世纪大酒店";"江苏利特尔绿色包装股份有限公司";"常州市金坛沃德丰电子科技有限公司"},MATCH(D4874,{"BJ_zhongyu";"JS_WX_liteer";"JS_CZ_wodefeng"},0)),"")</f>
        <v>常州市金坛沃德丰电子科技有限公司</v>
      </c>
      <c r="D4874" s="11" t="str">
        <f>[1]动作!$G4873</f>
        <v>JS_CZ_wodefeng</v>
      </c>
      <c r="E4874" s="11" t="str">
        <f>[1]动作!$D4873</f>
        <v>电表故障</v>
      </c>
      <c r="F4874" s="11" t="s">
        <v>45</v>
      </c>
      <c r="G4874" s="12">
        <f>[1]动作!$A4873+[1]动作!$B4873</f>
        <v>43211.571516203701</v>
      </c>
      <c r="H4874" s="12"/>
      <c r="I4874" s="11"/>
    </row>
    <row r="4875" spans="1:9" hidden="1" x14ac:dyDescent="0.3">
      <c r="A4875" s="24">
        <v>4873</v>
      </c>
      <c r="B4875" s="11" t="str">
        <f>IFERROR(INDEX({"JSNY-BJ0001-01";"JSNY-JS0022-01";"JSNY-JS0002-01"},MATCH(D4875,{"BJ_zhongyu";"JS_WX_liteer";"JS_CZ_wodefeng"},0)),"")</f>
        <v>JSNY-JS0002-01</v>
      </c>
      <c r="C4875" s="11" t="str">
        <f>IFERROR(INDEX({"北京中裕世纪大酒店";"江苏利特尔绿色包装股份有限公司";"常州市金坛沃德丰电子科技有限公司"},MATCH(D4875,{"BJ_zhongyu";"JS_WX_liteer";"JS_CZ_wodefeng"},0)),"")</f>
        <v>常州市金坛沃德丰电子科技有限公司</v>
      </c>
      <c r="D4875" s="11" t="str">
        <f>[1]动作!$G4874</f>
        <v>JS_CZ_wodefeng</v>
      </c>
      <c r="E4875" s="11" t="str">
        <f>[1]动作!$D4874</f>
        <v>电表故障</v>
      </c>
      <c r="F4875" s="11" t="s">
        <v>45</v>
      </c>
      <c r="G4875" s="12">
        <f>[1]动作!$A4874+[1]动作!$B4874</f>
        <v>43211.571631944447</v>
      </c>
      <c r="H4875" s="12"/>
      <c r="I4875" s="11"/>
    </row>
    <row r="4876" spans="1:9" hidden="1" x14ac:dyDescent="0.3">
      <c r="A4876" s="24">
        <v>4874</v>
      </c>
      <c r="B4876" s="11" t="str">
        <f>IFERROR(INDEX({"JSNY-BJ0001-01";"JSNY-JS0022-01";"JSNY-JS0002-01"},MATCH(D4876,{"BJ_zhongyu";"JS_WX_liteer";"JS_CZ_wodefeng"},0)),"")</f>
        <v>JSNY-JS0002-01</v>
      </c>
      <c r="C4876" s="11" t="str">
        <f>IFERROR(INDEX({"北京中裕世纪大酒店";"江苏利特尔绿色包装股份有限公司";"常州市金坛沃德丰电子科技有限公司"},MATCH(D4876,{"BJ_zhongyu";"JS_WX_liteer";"JS_CZ_wodefeng"},0)),"")</f>
        <v>常州市金坛沃德丰电子科技有限公司</v>
      </c>
      <c r="D4876" s="11" t="str">
        <f>[1]动作!$G4875</f>
        <v>JS_CZ_wodefeng</v>
      </c>
      <c r="E4876" s="11" t="str">
        <f>[1]动作!$D4875</f>
        <v>电表故障</v>
      </c>
      <c r="F4876" s="11" t="s">
        <v>45</v>
      </c>
      <c r="G4876" s="12">
        <f>[1]动作!$A4875+[1]动作!$B4875</f>
        <v>43211.571747685186</v>
      </c>
      <c r="H4876" s="12"/>
      <c r="I4876" s="11"/>
    </row>
    <row r="4877" spans="1:9" hidden="1" x14ac:dyDescent="0.3">
      <c r="A4877" s="24">
        <v>4875</v>
      </c>
      <c r="B4877" s="11" t="str">
        <f>IFERROR(INDEX({"JSNY-BJ0001-01";"JSNY-JS0022-01";"JSNY-JS0002-01"},MATCH(D4877,{"BJ_zhongyu";"JS_WX_liteer";"JS_CZ_wodefeng"},0)),"")</f>
        <v>JSNY-JS0002-01</v>
      </c>
      <c r="C4877" s="11" t="str">
        <f>IFERROR(INDEX({"北京中裕世纪大酒店";"江苏利特尔绿色包装股份有限公司";"常州市金坛沃德丰电子科技有限公司"},MATCH(D4877,{"BJ_zhongyu";"JS_WX_liteer";"JS_CZ_wodefeng"},0)),"")</f>
        <v>常州市金坛沃德丰电子科技有限公司</v>
      </c>
      <c r="D4877" s="11" t="str">
        <f>[1]动作!$G4876</f>
        <v>JS_CZ_wodefeng</v>
      </c>
      <c r="E4877" s="11" t="str">
        <f>[1]动作!$D4876</f>
        <v>电表故障</v>
      </c>
      <c r="F4877" s="11" t="s">
        <v>45</v>
      </c>
      <c r="G4877" s="12">
        <f>[1]动作!$A4876+[1]动作!$B4876</f>
        <v>43211.572847222225</v>
      </c>
      <c r="H4877" s="12"/>
      <c r="I4877" s="11"/>
    </row>
    <row r="4878" spans="1:9" hidden="1" x14ac:dyDescent="0.3">
      <c r="A4878" s="24">
        <v>4876</v>
      </c>
      <c r="B4878" s="11" t="str">
        <f>IFERROR(INDEX({"JSNY-BJ0001-01";"JSNY-JS0022-01";"JSNY-JS0002-01"},MATCH(D4878,{"BJ_zhongyu";"JS_WX_liteer";"JS_CZ_wodefeng"},0)),"")</f>
        <v>JSNY-JS0002-01</v>
      </c>
      <c r="C4878" s="11" t="str">
        <f>IFERROR(INDEX({"北京中裕世纪大酒店";"江苏利特尔绿色包装股份有限公司";"常州市金坛沃德丰电子科技有限公司"},MATCH(D4878,{"BJ_zhongyu";"JS_WX_liteer";"JS_CZ_wodefeng"},0)),"")</f>
        <v>常州市金坛沃德丰电子科技有限公司</v>
      </c>
      <c r="D4878" s="11" t="str">
        <f>[1]动作!$G4877</f>
        <v>JS_CZ_wodefeng</v>
      </c>
      <c r="E4878" s="11" t="str">
        <f>[1]动作!$D4877</f>
        <v>电表故障</v>
      </c>
      <c r="F4878" s="11" t="s">
        <v>45</v>
      </c>
      <c r="G4878" s="12">
        <f>[1]动作!$A4877+[1]动作!$B4877</f>
        <v>43211.574120370373</v>
      </c>
      <c r="H4878" s="12"/>
      <c r="I4878" s="11"/>
    </row>
    <row r="4879" spans="1:9" hidden="1" x14ac:dyDescent="0.3">
      <c r="A4879" s="24">
        <v>4877</v>
      </c>
      <c r="B4879" s="11" t="str">
        <f>IFERROR(INDEX({"JSNY-BJ0001-01";"JSNY-JS0022-01";"JSNY-JS0002-01"},MATCH(D4879,{"BJ_zhongyu";"JS_WX_liteer";"JS_CZ_wodefeng"},0)),"")</f>
        <v>JSNY-JS0002-01</v>
      </c>
      <c r="C4879" s="11" t="str">
        <f>IFERROR(INDEX({"北京中裕世纪大酒店";"江苏利特尔绿色包装股份有限公司";"常州市金坛沃德丰电子科技有限公司"},MATCH(D4879,{"BJ_zhongyu";"JS_WX_liteer";"JS_CZ_wodefeng"},0)),"")</f>
        <v>常州市金坛沃德丰电子科技有限公司</v>
      </c>
      <c r="D4879" s="11" t="str">
        <f>[1]动作!$G4878</f>
        <v>JS_CZ_wodefeng</v>
      </c>
      <c r="E4879" s="11" t="str">
        <f>[1]动作!$D4878</f>
        <v>电表故障</v>
      </c>
      <c r="F4879" s="11" t="s">
        <v>45</v>
      </c>
      <c r="G4879" s="12">
        <f>[1]动作!$A4878+[1]动作!$B4878</f>
        <v>43211.577824074076</v>
      </c>
      <c r="H4879" s="12"/>
      <c r="I4879" s="11"/>
    </row>
    <row r="4880" spans="1:9" hidden="1" x14ac:dyDescent="0.3">
      <c r="A4880" s="24">
        <v>4878</v>
      </c>
      <c r="B4880" s="11" t="str">
        <f>IFERROR(INDEX({"JSNY-BJ0001-01";"JSNY-JS0022-01";"JSNY-JS0002-01"},MATCH(D4880,{"BJ_zhongyu";"JS_WX_liteer";"JS_CZ_wodefeng"},0)),"")</f>
        <v>JSNY-JS0002-01</v>
      </c>
      <c r="C4880" s="11" t="str">
        <f>IFERROR(INDEX({"北京中裕世纪大酒店";"江苏利特尔绿色包装股份有限公司";"常州市金坛沃德丰电子科技有限公司"},MATCH(D4880,{"BJ_zhongyu";"JS_WX_liteer";"JS_CZ_wodefeng"},0)),"")</f>
        <v>常州市金坛沃德丰电子科技有限公司</v>
      </c>
      <c r="D4880" s="11" t="str">
        <f>[1]动作!$G4879</f>
        <v>JS_CZ_wodefeng</v>
      </c>
      <c r="E4880" s="11" t="str">
        <f>[1]动作!$D4879</f>
        <v>电表故障</v>
      </c>
      <c r="F4880" s="11" t="s">
        <v>45</v>
      </c>
      <c r="G4880" s="12">
        <f>[1]动作!$A4879+[1]动作!$B4879</f>
        <v>43211.58090277778</v>
      </c>
      <c r="H4880" s="12"/>
      <c r="I4880" s="11"/>
    </row>
    <row r="4881" spans="1:9" hidden="1" x14ac:dyDescent="0.3">
      <c r="A4881" s="24">
        <v>4879</v>
      </c>
      <c r="B4881" s="11" t="str">
        <f>IFERROR(INDEX({"JSNY-BJ0001-01";"JSNY-JS0022-01";"JSNY-JS0002-01"},MATCH(D4881,{"BJ_zhongyu";"JS_WX_liteer";"JS_CZ_wodefeng"},0)),"")</f>
        <v>JSNY-JS0002-01</v>
      </c>
      <c r="C4881" s="11" t="str">
        <f>IFERROR(INDEX({"北京中裕世纪大酒店";"江苏利特尔绿色包装股份有限公司";"常州市金坛沃德丰电子科技有限公司"},MATCH(D4881,{"BJ_zhongyu";"JS_WX_liteer";"JS_CZ_wodefeng"},0)),"")</f>
        <v>常州市金坛沃德丰电子科技有限公司</v>
      </c>
      <c r="D4881" s="11" t="str">
        <f>[1]动作!$G4880</f>
        <v>JS_CZ_wodefeng</v>
      </c>
      <c r="E4881" s="11" t="str">
        <f>[1]动作!$D4880</f>
        <v>电表故障</v>
      </c>
      <c r="F4881" s="11" t="s">
        <v>45</v>
      </c>
      <c r="G4881" s="12">
        <f>[1]动作!$A4880+[1]动作!$B4880</f>
        <v>43211.582060185188</v>
      </c>
      <c r="H4881" s="12"/>
      <c r="I4881" s="11"/>
    </row>
    <row r="4882" spans="1:9" hidden="1" x14ac:dyDescent="0.3">
      <c r="A4882" s="24">
        <v>4880</v>
      </c>
      <c r="B4882" s="11" t="str">
        <f>IFERROR(INDEX({"JSNY-BJ0001-01";"JSNY-JS0022-01";"JSNY-JS0002-01"},MATCH(D4882,{"BJ_zhongyu";"JS_WX_liteer";"JS_CZ_wodefeng"},0)),"")</f>
        <v>JSNY-JS0002-01</v>
      </c>
      <c r="C4882" s="11" t="str">
        <f>IFERROR(INDEX({"北京中裕世纪大酒店";"江苏利特尔绿色包装股份有限公司";"常州市金坛沃德丰电子科技有限公司"},MATCH(D4882,{"BJ_zhongyu";"JS_WX_liteer";"JS_CZ_wodefeng"},0)),"")</f>
        <v>常州市金坛沃德丰电子科技有限公司</v>
      </c>
      <c r="D4882" s="11" t="str">
        <f>[1]动作!$G4881</f>
        <v>JS_CZ_wodefeng</v>
      </c>
      <c r="E4882" s="11" t="str">
        <f>[1]动作!$D4881</f>
        <v>分系统1BMS1单体电压过低一级故障</v>
      </c>
      <c r="F4882" s="11" t="s">
        <v>177</v>
      </c>
      <c r="G4882" s="12">
        <f>[1]动作!$A4881+[1]动作!$B4881</f>
        <v>43211.583043981482</v>
      </c>
      <c r="H4882" s="12"/>
      <c r="I4882" s="11"/>
    </row>
    <row r="4883" spans="1:9" hidden="1" x14ac:dyDescent="0.3">
      <c r="A4883" s="24">
        <v>4881</v>
      </c>
      <c r="B4883" s="11" t="str">
        <f>IFERROR(INDEX({"JSNY-BJ0001-01";"JSNY-JS0022-01";"JSNY-JS0002-01"},MATCH(D4883,{"BJ_zhongyu";"JS_WX_liteer";"JS_CZ_wodefeng"},0)),"")</f>
        <v>JSNY-JS0002-01</v>
      </c>
      <c r="C4883" s="11" t="str">
        <f>IFERROR(INDEX({"北京中裕世纪大酒店";"江苏利特尔绿色包装股份有限公司";"常州市金坛沃德丰电子科技有限公司"},MATCH(D4883,{"BJ_zhongyu";"JS_WX_liteer";"JS_CZ_wodefeng"},0)),"")</f>
        <v>常州市金坛沃德丰电子科技有限公司</v>
      </c>
      <c r="D4883" s="11" t="str">
        <f>[1]动作!$G4882</f>
        <v>JS_CZ_wodefeng</v>
      </c>
      <c r="E4883" s="11" t="str">
        <f>[1]动作!$D4882</f>
        <v>电表故障</v>
      </c>
      <c r="F4883" s="11" t="s">
        <v>45</v>
      </c>
      <c r="G4883" s="12">
        <f>[1]动作!$A4882+[1]动作!$B4882</f>
        <v>43211.583506944444</v>
      </c>
      <c r="H4883" s="12"/>
      <c r="I4883" s="11"/>
    </row>
    <row r="4884" spans="1:9" hidden="1" x14ac:dyDescent="0.3">
      <c r="A4884" s="24">
        <v>4882</v>
      </c>
      <c r="B4884" s="11" t="str">
        <f>IFERROR(INDEX({"JSNY-BJ0001-01";"JSNY-JS0022-01";"JSNY-JS0002-01"},MATCH(D4884,{"BJ_zhongyu";"JS_WX_liteer";"JS_CZ_wodefeng"},0)),"")</f>
        <v>JSNY-JS0002-01</v>
      </c>
      <c r="C4884" s="11" t="str">
        <f>IFERROR(INDEX({"北京中裕世纪大酒店";"江苏利特尔绿色包装股份有限公司";"常州市金坛沃德丰电子科技有限公司"},MATCH(D4884,{"BJ_zhongyu";"JS_WX_liteer";"JS_CZ_wodefeng"},0)),"")</f>
        <v>常州市金坛沃德丰电子科技有限公司</v>
      </c>
      <c r="D4884" s="11" t="str">
        <f>[1]动作!$G4883</f>
        <v>JS_CZ_wodefeng</v>
      </c>
      <c r="E4884" s="11" t="str">
        <f>[1]动作!$D4883</f>
        <v>分系统1BMS6单体电压过低一级故障</v>
      </c>
      <c r="F4884" s="11" t="s">
        <v>177</v>
      </c>
      <c r="G4884" s="12">
        <f>[1]动作!$A4883+[1]动作!$B4883</f>
        <v>43211.583680555559</v>
      </c>
      <c r="H4884" s="12"/>
      <c r="I4884" s="11"/>
    </row>
    <row r="4885" spans="1:9" hidden="1" x14ac:dyDescent="0.3">
      <c r="A4885" s="24">
        <v>4883</v>
      </c>
      <c r="B4885" s="11" t="str">
        <f>IFERROR(INDEX({"JSNY-BJ0001-01";"JSNY-JS0022-01";"JSNY-JS0002-01"},MATCH(D4885,{"BJ_zhongyu";"JS_WX_liteer";"JS_CZ_wodefeng"},0)),"")</f>
        <v>JSNY-JS0002-01</v>
      </c>
      <c r="C4885" s="11" t="str">
        <f>IFERROR(INDEX({"北京中裕世纪大酒店";"江苏利特尔绿色包装股份有限公司";"常州市金坛沃德丰电子科技有限公司"},MATCH(D4885,{"BJ_zhongyu";"JS_WX_liteer";"JS_CZ_wodefeng"},0)),"")</f>
        <v>常州市金坛沃德丰电子科技有限公司</v>
      </c>
      <c r="D4885" s="11" t="str">
        <f>[1]动作!$G4884</f>
        <v>JS_CZ_wodefeng</v>
      </c>
      <c r="E4885" s="11" t="str">
        <f>[1]动作!$D4884</f>
        <v>分系统1BMS4单体电压过低一级故障</v>
      </c>
      <c r="F4885" s="11" t="s">
        <v>177</v>
      </c>
      <c r="G4885" s="12">
        <f>[1]动作!$A4884+[1]动作!$B4884</f>
        <v>43211.585300925923</v>
      </c>
      <c r="H4885" s="12"/>
      <c r="I4885" s="11"/>
    </row>
    <row r="4886" spans="1:9" hidden="1" x14ac:dyDescent="0.3">
      <c r="A4886" s="24">
        <v>4884</v>
      </c>
      <c r="B4886" s="11" t="str">
        <f>IFERROR(INDEX({"JSNY-BJ0001-01";"JSNY-JS0022-01";"JSNY-JS0002-01"},MATCH(D4886,{"BJ_zhongyu";"JS_WX_liteer";"JS_CZ_wodefeng"},0)),"")</f>
        <v>JSNY-JS0002-01</v>
      </c>
      <c r="C4886" s="11" t="str">
        <f>IFERROR(INDEX({"北京中裕世纪大酒店";"江苏利特尔绿色包装股份有限公司";"常州市金坛沃德丰电子科技有限公司"},MATCH(D4886,{"BJ_zhongyu";"JS_WX_liteer";"JS_CZ_wodefeng"},0)),"")</f>
        <v>常州市金坛沃德丰电子科技有限公司</v>
      </c>
      <c r="D4886" s="11" t="str">
        <f>[1]动作!$G4885</f>
        <v>JS_CZ_wodefeng</v>
      </c>
      <c r="E4886" s="11" t="str">
        <f>[1]动作!$D4885</f>
        <v>分系统1BMS3单体电压过低一级故障</v>
      </c>
      <c r="F4886" s="11" t="s">
        <v>177</v>
      </c>
      <c r="G4886" s="12">
        <f>[1]动作!$A4885+[1]动作!$B4885</f>
        <v>43211.585474537038</v>
      </c>
      <c r="H4886" s="12"/>
      <c r="I4886" s="11"/>
    </row>
    <row r="4887" spans="1:9" hidden="1" x14ac:dyDescent="0.3">
      <c r="A4887" s="24">
        <v>4885</v>
      </c>
      <c r="B4887" s="11" t="str">
        <f>IFERROR(INDEX({"JSNY-BJ0001-01";"JSNY-JS0022-01";"JSNY-JS0002-01"},MATCH(D4887,{"BJ_zhongyu";"JS_WX_liteer";"JS_CZ_wodefeng"},0)),"")</f>
        <v>JSNY-JS0002-01</v>
      </c>
      <c r="C4887" s="11" t="str">
        <f>IFERROR(INDEX({"北京中裕世纪大酒店";"江苏利特尔绿色包装股份有限公司";"常州市金坛沃德丰电子科技有限公司"},MATCH(D4887,{"BJ_zhongyu";"JS_WX_liteer";"JS_CZ_wodefeng"},0)),"")</f>
        <v>常州市金坛沃德丰电子科技有限公司</v>
      </c>
      <c r="D4887" s="11" t="str">
        <f>[1]动作!$G4886</f>
        <v>JS_CZ_wodefeng</v>
      </c>
      <c r="E4887" s="11" t="str">
        <f>[1]动作!$D4886</f>
        <v>分系统1BMS2单体电压过低一级故障</v>
      </c>
      <c r="F4887" s="11" t="s">
        <v>177</v>
      </c>
      <c r="G4887" s="12">
        <f>[1]动作!$A4886+[1]动作!$B4886</f>
        <v>43211.586226851854</v>
      </c>
      <c r="H4887" s="12"/>
      <c r="I4887" s="11"/>
    </row>
    <row r="4888" spans="1:9" hidden="1" x14ac:dyDescent="0.3">
      <c r="A4888" s="24">
        <v>4886</v>
      </c>
      <c r="B4888" s="11" t="str">
        <f>IFERROR(INDEX({"JSNY-BJ0001-01";"JSNY-JS0022-01";"JSNY-JS0002-01"},MATCH(D4888,{"BJ_zhongyu";"JS_WX_liteer";"JS_CZ_wodefeng"},0)),"")</f>
        <v>JSNY-JS0002-01</v>
      </c>
      <c r="C4888" s="11" t="str">
        <f>IFERROR(INDEX({"北京中裕世纪大酒店";"江苏利特尔绿色包装股份有限公司";"常州市金坛沃德丰电子科技有限公司"},MATCH(D4888,{"BJ_zhongyu";"JS_WX_liteer";"JS_CZ_wodefeng"},0)),"")</f>
        <v>常州市金坛沃德丰电子科技有限公司</v>
      </c>
      <c r="D4888" s="11" t="str">
        <f>[1]动作!$G4887</f>
        <v>JS_CZ_wodefeng</v>
      </c>
      <c r="E4888" s="11" t="str">
        <f>[1]动作!$D4887</f>
        <v>电表故障</v>
      </c>
      <c r="F4888" s="11" t="s">
        <v>45</v>
      </c>
      <c r="G4888" s="12">
        <f>[1]动作!$A4887+[1]动作!$B4887</f>
        <v>43211.587442129632</v>
      </c>
      <c r="H4888" s="12"/>
      <c r="I4888" s="11"/>
    </row>
    <row r="4889" spans="1:9" hidden="1" x14ac:dyDescent="0.3">
      <c r="A4889" s="24">
        <v>4887</v>
      </c>
      <c r="B4889" s="11" t="str">
        <f>IFERROR(INDEX({"JSNY-BJ0001-01";"JSNY-JS0022-01";"JSNY-JS0002-01"},MATCH(D4889,{"BJ_zhongyu";"JS_WX_liteer";"JS_CZ_wodefeng"},0)),"")</f>
        <v>JSNY-JS0002-01</v>
      </c>
      <c r="C4889" s="11" t="str">
        <f>IFERROR(INDEX({"北京中裕世纪大酒店";"江苏利特尔绿色包装股份有限公司";"常州市金坛沃德丰电子科技有限公司"},MATCH(D4889,{"BJ_zhongyu";"JS_WX_liteer";"JS_CZ_wodefeng"},0)),"")</f>
        <v>常州市金坛沃德丰电子科技有限公司</v>
      </c>
      <c r="D4889" s="11" t="str">
        <f>[1]动作!$G4888</f>
        <v>JS_CZ_wodefeng</v>
      </c>
      <c r="E4889" s="11" t="str">
        <f>[1]动作!$D4888</f>
        <v>电表故障</v>
      </c>
      <c r="F4889" s="11" t="s">
        <v>45</v>
      </c>
      <c r="G4889" s="12">
        <f>[1]动作!$A4888+[1]动作!$B4888</f>
        <v>43211.587569444448</v>
      </c>
      <c r="H4889" s="12"/>
      <c r="I4889" s="11"/>
    </row>
    <row r="4890" spans="1:9" hidden="1" x14ac:dyDescent="0.3">
      <c r="A4890" s="24">
        <v>4888</v>
      </c>
      <c r="B4890" s="11" t="str">
        <f>IFERROR(INDEX({"JSNY-BJ0001-01";"JSNY-JS0022-01";"JSNY-JS0002-01"},MATCH(D4890,{"BJ_zhongyu";"JS_WX_liteer";"JS_CZ_wodefeng"},0)),"")</f>
        <v>JSNY-JS0002-01</v>
      </c>
      <c r="C4890" s="11" t="str">
        <f>IFERROR(INDEX({"北京中裕世纪大酒店";"江苏利特尔绿色包装股份有限公司";"常州市金坛沃德丰电子科技有限公司"},MATCH(D4890,{"BJ_zhongyu";"JS_WX_liteer";"JS_CZ_wodefeng"},0)),"")</f>
        <v>常州市金坛沃德丰电子科技有限公司</v>
      </c>
      <c r="D4890" s="11" t="str">
        <f>[1]动作!$G4889</f>
        <v>JS_CZ_wodefeng</v>
      </c>
      <c r="E4890" s="11" t="str">
        <f>[1]动作!$D4889</f>
        <v>电表故障</v>
      </c>
      <c r="F4890" s="11" t="s">
        <v>45</v>
      </c>
      <c r="G4890" s="12">
        <f>[1]动作!$A4889+[1]动作!$B4889</f>
        <v>43211.589942129627</v>
      </c>
      <c r="H4890" s="12"/>
      <c r="I4890" s="11"/>
    </row>
    <row r="4891" spans="1:9" hidden="1" x14ac:dyDescent="0.3">
      <c r="A4891" s="24">
        <v>4889</v>
      </c>
      <c r="B4891" s="11" t="str">
        <f>IFERROR(INDEX({"JSNY-BJ0001-01";"JSNY-JS0022-01";"JSNY-JS0002-01"},MATCH(D4891,{"BJ_zhongyu";"JS_WX_liteer";"JS_CZ_wodefeng"},0)),"")</f>
        <v>JSNY-JS0002-01</v>
      </c>
      <c r="C4891" s="11" t="str">
        <f>IFERROR(INDEX({"北京中裕世纪大酒店";"江苏利特尔绿色包装股份有限公司";"常州市金坛沃德丰电子科技有限公司"},MATCH(D4891,{"BJ_zhongyu";"JS_WX_liteer";"JS_CZ_wodefeng"},0)),"")</f>
        <v>常州市金坛沃德丰电子科技有限公司</v>
      </c>
      <c r="D4891" s="11" t="str">
        <f>[1]动作!$G4890</f>
        <v>JS_CZ_wodefeng</v>
      </c>
      <c r="E4891" s="11" t="str">
        <f>[1]动作!$D4890</f>
        <v>分系统1BMS1总电压过低一级故障</v>
      </c>
      <c r="F4891" s="11" t="s">
        <v>177</v>
      </c>
      <c r="G4891" s="12">
        <f>[1]动作!$A4890+[1]动作!$B4890</f>
        <v>43211.590289351851</v>
      </c>
      <c r="H4891" s="12"/>
      <c r="I4891" s="11"/>
    </row>
    <row r="4892" spans="1:9" hidden="1" x14ac:dyDescent="0.3">
      <c r="A4892" s="24">
        <v>4890</v>
      </c>
      <c r="B4892" s="11" t="str">
        <f>IFERROR(INDEX({"JSNY-BJ0001-01";"JSNY-JS0022-01";"JSNY-JS0002-01"},MATCH(D4892,{"BJ_zhongyu";"JS_WX_liteer";"JS_CZ_wodefeng"},0)),"")</f>
        <v>JSNY-JS0002-01</v>
      </c>
      <c r="C4892" s="11" t="str">
        <f>IFERROR(INDEX({"北京中裕世纪大酒店";"江苏利特尔绿色包装股份有限公司";"常州市金坛沃德丰电子科技有限公司"},MATCH(D4892,{"BJ_zhongyu";"JS_WX_liteer";"JS_CZ_wodefeng"},0)),"")</f>
        <v>常州市金坛沃德丰电子科技有限公司</v>
      </c>
      <c r="D4892" s="11" t="str">
        <f>[1]动作!$G4891</f>
        <v>JS_CZ_wodefeng</v>
      </c>
      <c r="E4892" s="11" t="str">
        <f>[1]动作!$D4891</f>
        <v>分系统1BMS3总电压过低一级故障</v>
      </c>
      <c r="F4892" s="11" t="s">
        <v>177</v>
      </c>
      <c r="G4892" s="12">
        <f>[1]动作!$A4891+[1]动作!$B4891</f>
        <v>43211.590578703705</v>
      </c>
      <c r="H4892" s="12"/>
      <c r="I4892" s="11"/>
    </row>
    <row r="4893" spans="1:9" hidden="1" x14ac:dyDescent="0.3">
      <c r="A4893" s="24">
        <v>4891</v>
      </c>
      <c r="B4893" s="11" t="str">
        <f>IFERROR(INDEX({"JSNY-BJ0001-01";"JSNY-JS0022-01";"JSNY-JS0002-01"},MATCH(D4893,{"BJ_zhongyu";"JS_WX_liteer";"JS_CZ_wodefeng"},0)),"")</f>
        <v>JSNY-JS0002-01</v>
      </c>
      <c r="C4893" s="11" t="str">
        <f>IFERROR(INDEX({"北京中裕世纪大酒店";"江苏利特尔绿色包装股份有限公司";"常州市金坛沃德丰电子科技有限公司"},MATCH(D4893,{"BJ_zhongyu";"JS_WX_liteer";"JS_CZ_wodefeng"},0)),"")</f>
        <v>常州市金坛沃德丰电子科技有限公司</v>
      </c>
      <c r="D4893" s="11" t="str">
        <f>[1]动作!$G4892</f>
        <v>JS_CZ_wodefeng</v>
      </c>
      <c r="E4893" s="11" t="str">
        <f>[1]动作!$D4892</f>
        <v>分系统1BMS2总电压过低一级故障</v>
      </c>
      <c r="F4893" s="11" t="s">
        <v>177</v>
      </c>
      <c r="G4893" s="12">
        <f>[1]动作!$A4892+[1]动作!$B4892</f>
        <v>43211.590694444443</v>
      </c>
      <c r="H4893" s="12"/>
      <c r="I4893" s="11"/>
    </row>
    <row r="4894" spans="1:9" hidden="1" x14ac:dyDescent="0.3">
      <c r="A4894" s="24">
        <v>4892</v>
      </c>
      <c r="B4894" s="11" t="str">
        <f>IFERROR(INDEX({"JSNY-BJ0001-01";"JSNY-JS0022-01";"JSNY-JS0002-01"},MATCH(D4894,{"BJ_zhongyu";"JS_WX_liteer";"JS_CZ_wodefeng"},0)),"")</f>
        <v>JSNY-JS0002-01</v>
      </c>
      <c r="C4894" s="11" t="str">
        <f>IFERROR(INDEX({"北京中裕世纪大酒店";"江苏利特尔绿色包装股份有限公司";"常州市金坛沃德丰电子科技有限公司"},MATCH(D4894,{"BJ_zhongyu";"JS_WX_liteer";"JS_CZ_wodefeng"},0)),"")</f>
        <v>常州市金坛沃德丰电子科技有限公司</v>
      </c>
      <c r="D4894" s="11" t="str">
        <f>[1]动作!$G4893</f>
        <v>JS_CZ_wodefeng</v>
      </c>
      <c r="E4894" s="11" t="str">
        <f>[1]动作!$D4893</f>
        <v>分系统1BMS6总电压过低一级故障</v>
      </c>
      <c r="F4894" s="11" t="s">
        <v>177</v>
      </c>
      <c r="G4894" s="12">
        <f>[1]动作!$A4893+[1]动作!$B4893</f>
        <v>43211.590694444443</v>
      </c>
      <c r="H4894" s="12"/>
      <c r="I4894" s="11"/>
    </row>
    <row r="4895" spans="1:9" hidden="1" x14ac:dyDescent="0.3">
      <c r="A4895" s="24">
        <v>4893</v>
      </c>
      <c r="B4895" s="11" t="str">
        <f>IFERROR(INDEX({"JSNY-BJ0001-01";"JSNY-JS0022-01";"JSNY-JS0002-01"},MATCH(D4895,{"BJ_zhongyu";"JS_WX_liteer";"JS_CZ_wodefeng"},0)),"")</f>
        <v>JSNY-JS0002-01</v>
      </c>
      <c r="C4895" s="11" t="str">
        <f>IFERROR(INDEX({"北京中裕世纪大酒店";"江苏利特尔绿色包装股份有限公司";"常州市金坛沃德丰电子科技有限公司"},MATCH(D4895,{"BJ_zhongyu";"JS_WX_liteer";"JS_CZ_wodefeng"},0)),"")</f>
        <v>常州市金坛沃德丰电子科技有限公司</v>
      </c>
      <c r="D4895" s="11" t="str">
        <f>[1]动作!$G4894</f>
        <v>JS_CZ_wodefeng</v>
      </c>
      <c r="E4895" s="11" t="str">
        <f>[1]动作!$D4894</f>
        <v>分系统1BMS4总电压过低一级故障</v>
      </c>
      <c r="F4895" s="11" t="s">
        <v>177</v>
      </c>
      <c r="G4895" s="12">
        <f>[1]动作!$A4894+[1]动作!$B4894</f>
        <v>43211.590752314813</v>
      </c>
      <c r="H4895" s="12"/>
      <c r="I4895" s="11"/>
    </row>
    <row r="4896" spans="1:9" hidden="1" x14ac:dyDescent="0.3">
      <c r="A4896" s="24">
        <v>4894</v>
      </c>
      <c r="B4896" s="11" t="str">
        <f>IFERROR(INDEX({"JSNY-BJ0001-01";"JSNY-JS0022-01";"JSNY-JS0002-01"},MATCH(D4896,{"BJ_zhongyu";"JS_WX_liteer";"JS_CZ_wodefeng"},0)),"")</f>
        <v>JSNY-JS0002-01</v>
      </c>
      <c r="C4896" s="11" t="str">
        <f>IFERROR(INDEX({"北京中裕世纪大酒店";"江苏利特尔绿色包装股份有限公司";"常州市金坛沃德丰电子科技有限公司"},MATCH(D4896,{"BJ_zhongyu";"JS_WX_liteer";"JS_CZ_wodefeng"},0)),"")</f>
        <v>常州市金坛沃德丰电子科技有限公司</v>
      </c>
      <c r="D4896" s="11" t="str">
        <f>[1]动作!$G4895</f>
        <v>JS_CZ_wodefeng</v>
      </c>
      <c r="E4896" s="11" t="str">
        <f>[1]动作!$D4895</f>
        <v>分系统1BMS5总电压过低一级故障</v>
      </c>
      <c r="F4896" s="11" t="s">
        <v>177</v>
      </c>
      <c r="G4896" s="12">
        <f>[1]动作!$A4895+[1]动作!$B4895</f>
        <v>43211.590752314813</v>
      </c>
      <c r="H4896" s="12"/>
      <c r="I4896" s="11"/>
    </row>
    <row r="4897" spans="1:9" hidden="1" x14ac:dyDescent="0.3">
      <c r="A4897" s="24">
        <v>4895</v>
      </c>
      <c r="B4897" s="11" t="str">
        <f>IFERROR(INDEX({"JSNY-BJ0001-01";"JSNY-JS0022-01";"JSNY-JS0002-01"},MATCH(D4897,{"BJ_zhongyu";"JS_WX_liteer";"JS_CZ_wodefeng"},0)),"")</f>
        <v>JSNY-JS0002-01</v>
      </c>
      <c r="C4897" s="11" t="str">
        <f>IFERROR(INDEX({"北京中裕世纪大酒店";"江苏利特尔绿色包装股份有限公司";"常州市金坛沃德丰电子科技有限公司"},MATCH(D4897,{"BJ_zhongyu";"JS_WX_liteer";"JS_CZ_wodefeng"},0)),"")</f>
        <v>常州市金坛沃德丰电子科技有限公司</v>
      </c>
      <c r="D4897" s="11" t="str">
        <f>[1]动作!$G4896</f>
        <v>JS_CZ_wodefeng</v>
      </c>
      <c r="E4897" s="11" t="str">
        <f>[1]动作!$D4896</f>
        <v>分系统1BMS5单体电压过低一级故障</v>
      </c>
      <c r="F4897" s="11" t="s">
        <v>177</v>
      </c>
      <c r="G4897" s="12">
        <f>[1]动作!$A4896+[1]动作!$B4896</f>
        <v>43211.591678240744</v>
      </c>
      <c r="H4897" s="12"/>
      <c r="I4897" s="11"/>
    </row>
    <row r="4898" spans="1:9" hidden="1" x14ac:dyDescent="0.3">
      <c r="A4898" s="24">
        <v>4896</v>
      </c>
      <c r="B4898" s="11" t="str">
        <f>IFERROR(INDEX({"JSNY-BJ0001-01";"JSNY-JS0022-01";"JSNY-JS0002-01"},MATCH(D4898,{"BJ_zhongyu";"JS_WX_liteer";"JS_CZ_wodefeng"},0)),"")</f>
        <v>JSNY-JS0002-01</v>
      </c>
      <c r="C4898" s="11" t="str">
        <f>IFERROR(INDEX({"北京中裕世纪大酒店";"江苏利特尔绿色包装股份有限公司";"常州市金坛沃德丰电子科技有限公司"},MATCH(D4898,{"BJ_zhongyu";"JS_WX_liteer";"JS_CZ_wodefeng"},0)),"")</f>
        <v>常州市金坛沃德丰电子科技有限公司</v>
      </c>
      <c r="D4898" s="11" t="str">
        <f>[1]动作!$G4897</f>
        <v>JS_CZ_wodefeng</v>
      </c>
      <c r="E4898" s="11" t="str">
        <f>[1]动作!$D4897</f>
        <v>电表故障</v>
      </c>
      <c r="F4898" s="11" t="s">
        <v>45</v>
      </c>
      <c r="G4898" s="12">
        <f>[1]动作!$A4897+[1]动作!$B4897</f>
        <v>43211.592430555553</v>
      </c>
      <c r="H4898" s="12"/>
      <c r="I4898" s="11"/>
    </row>
    <row r="4899" spans="1:9" hidden="1" x14ac:dyDescent="0.3">
      <c r="A4899" s="24">
        <v>4897</v>
      </c>
      <c r="B4899" s="11" t="str">
        <f>IFERROR(INDEX({"JSNY-BJ0001-01";"JSNY-JS0022-01";"JSNY-JS0002-01"},MATCH(D4899,{"BJ_zhongyu";"JS_WX_liteer";"JS_CZ_wodefeng"},0)),"")</f>
        <v>JSNY-JS0002-01</v>
      </c>
      <c r="C4899" s="11" t="str">
        <f>IFERROR(INDEX({"北京中裕世纪大酒店";"江苏利特尔绿色包装股份有限公司";"常州市金坛沃德丰电子科技有限公司"},MATCH(D4899,{"BJ_zhongyu";"JS_WX_liteer";"JS_CZ_wodefeng"},0)),"")</f>
        <v>常州市金坛沃德丰电子科技有限公司</v>
      </c>
      <c r="D4899" s="11" t="str">
        <f>[1]动作!$G4898</f>
        <v>JS_CZ_wodefeng</v>
      </c>
      <c r="E4899" s="11" t="str">
        <f>[1]动作!$D4898</f>
        <v>电表故障</v>
      </c>
      <c r="F4899" s="11" t="s">
        <v>45</v>
      </c>
      <c r="G4899" s="12">
        <f>[1]动作!$A4898+[1]动作!$B4898</f>
        <v>43211.592546296299</v>
      </c>
      <c r="H4899" s="12"/>
      <c r="I4899" s="11"/>
    </row>
    <row r="4900" spans="1:9" hidden="1" x14ac:dyDescent="0.3">
      <c r="A4900" s="24">
        <v>4898</v>
      </c>
      <c r="B4900" s="11" t="str">
        <f>IFERROR(INDEX({"JSNY-BJ0001-01";"JSNY-JS0022-01";"JSNY-JS0002-01"},MATCH(D4900,{"BJ_zhongyu";"JS_WX_liteer";"JS_CZ_wodefeng"},0)),"")</f>
        <v>JSNY-JS0002-01</v>
      </c>
      <c r="C4900" s="11" t="str">
        <f>IFERROR(INDEX({"北京中裕世纪大酒店";"江苏利特尔绿色包装股份有限公司";"常州市金坛沃德丰电子科技有限公司"},MATCH(D4900,{"BJ_zhongyu";"JS_WX_liteer";"JS_CZ_wodefeng"},0)),"")</f>
        <v>常州市金坛沃德丰电子科技有限公司</v>
      </c>
      <c r="D4900" s="11" t="str">
        <f>[1]动作!$G4899</f>
        <v>JS_CZ_wodefeng</v>
      </c>
      <c r="E4900" s="11" t="str">
        <f>[1]动作!$D4899</f>
        <v>电表故障</v>
      </c>
      <c r="F4900" s="11" t="s">
        <v>45</v>
      </c>
      <c r="G4900" s="12">
        <f>[1]动作!$A4899+[1]动作!$B4899</f>
        <v>43211.592719907407</v>
      </c>
      <c r="H4900" s="12"/>
      <c r="I4900" s="11"/>
    </row>
    <row r="4901" spans="1:9" hidden="1" x14ac:dyDescent="0.3">
      <c r="A4901" s="24">
        <v>4899</v>
      </c>
      <c r="B4901" s="11" t="str">
        <f>IFERROR(INDEX({"JSNY-BJ0001-01";"JSNY-JS0022-01";"JSNY-JS0002-01"},MATCH(D4901,{"BJ_zhongyu";"JS_WX_liteer";"JS_CZ_wodefeng"},0)),"")</f>
        <v>JSNY-JS0002-01</v>
      </c>
      <c r="C4901" s="11" t="str">
        <f>IFERROR(INDEX({"北京中裕世纪大酒店";"江苏利特尔绿色包装股份有限公司";"常州市金坛沃德丰电子科技有限公司"},MATCH(D4901,{"BJ_zhongyu";"JS_WX_liteer";"JS_CZ_wodefeng"},0)),"")</f>
        <v>常州市金坛沃德丰电子科技有限公司</v>
      </c>
      <c r="D4901" s="11" t="str">
        <f>[1]动作!$G4900</f>
        <v>JS_CZ_wodefeng</v>
      </c>
      <c r="E4901" s="11" t="str">
        <f>[1]动作!$D4900</f>
        <v>电表故障</v>
      </c>
      <c r="F4901" s="11" t="s">
        <v>45</v>
      </c>
      <c r="G4901" s="12">
        <f>[1]动作!$A4900+[1]动作!$B4900</f>
        <v>43211.593993055554</v>
      </c>
      <c r="H4901" s="12"/>
      <c r="I4901" s="11"/>
    </row>
    <row r="4902" spans="1:9" hidden="1" x14ac:dyDescent="0.3">
      <c r="A4902" s="24">
        <v>4900</v>
      </c>
      <c r="B4902" s="11" t="str">
        <f>IFERROR(INDEX({"JSNY-BJ0001-01";"JSNY-JS0022-01";"JSNY-JS0002-01"},MATCH(D4902,{"BJ_zhongyu";"JS_WX_liteer";"JS_CZ_wodefeng"},0)),"")</f>
        <v>JSNY-JS0002-01</v>
      </c>
      <c r="C4902" s="11" t="str">
        <f>IFERROR(INDEX({"北京中裕世纪大酒店";"江苏利特尔绿色包装股份有限公司";"常州市金坛沃德丰电子科技有限公司"},MATCH(D4902,{"BJ_zhongyu";"JS_WX_liteer";"JS_CZ_wodefeng"},0)),"")</f>
        <v>常州市金坛沃德丰电子科技有限公司</v>
      </c>
      <c r="D4902" s="11" t="str">
        <f>[1]动作!$G4901</f>
        <v>JS_CZ_wodefeng</v>
      </c>
      <c r="E4902" s="11" t="str">
        <f>[1]动作!$D4901</f>
        <v>电表故障</v>
      </c>
      <c r="F4902" s="11" t="s">
        <v>45</v>
      </c>
      <c r="G4902" s="12">
        <f>[1]动作!$A4901+[1]动作!$B4901</f>
        <v>43211.596365740741</v>
      </c>
      <c r="H4902" s="12"/>
      <c r="I4902" s="11"/>
    </row>
    <row r="4903" spans="1:9" hidden="1" x14ac:dyDescent="0.3">
      <c r="A4903" s="24">
        <v>4901</v>
      </c>
      <c r="B4903" s="11" t="str">
        <f>IFERROR(INDEX({"JSNY-BJ0001-01";"JSNY-JS0022-01";"JSNY-JS0002-01"},MATCH(D4903,{"BJ_zhongyu";"JS_WX_liteer";"JS_CZ_wodefeng"},0)),"")</f>
        <v>JSNY-JS0002-01</v>
      </c>
      <c r="C4903" s="11" t="str">
        <f>IFERROR(INDEX({"北京中裕世纪大酒店";"江苏利特尔绿色包装股份有限公司";"常州市金坛沃德丰电子科技有限公司"},MATCH(D4903,{"BJ_zhongyu";"JS_WX_liteer";"JS_CZ_wodefeng"},0)),"")</f>
        <v>常州市金坛沃德丰电子科技有限公司</v>
      </c>
      <c r="D4903" s="11" t="str">
        <f>[1]动作!$G4902</f>
        <v>JS_CZ_wodefeng</v>
      </c>
      <c r="E4903" s="11" t="str">
        <f>[1]动作!$D4902</f>
        <v>电表故障</v>
      </c>
      <c r="F4903" s="11" t="s">
        <v>45</v>
      </c>
      <c r="G4903" s="12">
        <f>[1]动作!$A4902+[1]动作!$B4902</f>
        <v>43211.597708333335</v>
      </c>
      <c r="H4903" s="12"/>
      <c r="I4903" s="11"/>
    </row>
    <row r="4904" spans="1:9" hidden="1" x14ac:dyDescent="0.3">
      <c r="A4904" s="24">
        <v>4902</v>
      </c>
      <c r="B4904" s="11" t="str">
        <f>IFERROR(INDEX({"JSNY-BJ0001-01";"JSNY-JS0022-01";"JSNY-JS0002-01"},MATCH(D4904,{"BJ_zhongyu";"JS_WX_liteer";"JS_CZ_wodefeng"},0)),"")</f>
        <v>JSNY-JS0002-01</v>
      </c>
      <c r="C4904" s="11" t="str">
        <f>IFERROR(INDEX({"北京中裕世纪大酒店";"江苏利特尔绿色包装股份有限公司";"常州市金坛沃德丰电子科技有限公司"},MATCH(D4904,{"BJ_zhongyu";"JS_WX_liteer";"JS_CZ_wodefeng"},0)),"")</f>
        <v>常州市金坛沃德丰电子科技有限公司</v>
      </c>
      <c r="D4904" s="11" t="str">
        <f>[1]动作!$G4903</f>
        <v>JS_CZ_wodefeng</v>
      </c>
      <c r="E4904" s="11" t="str">
        <f>[1]动作!$D4903</f>
        <v>电表故障</v>
      </c>
      <c r="F4904" s="11" t="s">
        <v>45</v>
      </c>
      <c r="G4904" s="12">
        <f>[1]动作!$A4903+[1]动作!$B4903</f>
        <v>43211.597824074073</v>
      </c>
      <c r="H4904" s="12"/>
      <c r="I4904" s="11"/>
    </row>
    <row r="4905" spans="1:9" hidden="1" x14ac:dyDescent="0.3">
      <c r="A4905" s="24">
        <v>4903</v>
      </c>
      <c r="B4905" s="11" t="str">
        <f>IFERROR(INDEX({"JSNY-BJ0001-01";"JSNY-JS0022-01";"JSNY-JS0002-01"},MATCH(D4905,{"BJ_zhongyu";"JS_WX_liteer";"JS_CZ_wodefeng"},0)),"")</f>
        <v>JSNY-JS0002-01</v>
      </c>
      <c r="C4905" s="11" t="str">
        <f>IFERROR(INDEX({"北京中裕世纪大酒店";"江苏利特尔绿色包装股份有限公司";"常州市金坛沃德丰电子科技有限公司"},MATCH(D4905,{"BJ_zhongyu";"JS_WX_liteer";"JS_CZ_wodefeng"},0)),"")</f>
        <v>常州市金坛沃德丰电子科技有限公司</v>
      </c>
      <c r="D4905" s="11" t="str">
        <f>[1]动作!$G4904</f>
        <v>JS_CZ_wodefeng</v>
      </c>
      <c r="E4905" s="11" t="str">
        <f>[1]动作!$D4904</f>
        <v>电表故障</v>
      </c>
      <c r="F4905" s="11" t="s">
        <v>45</v>
      </c>
      <c r="G4905" s="12">
        <f>[1]动作!$A4904+[1]动作!$B4904</f>
        <v>43211.60019675926</v>
      </c>
      <c r="H4905" s="12"/>
      <c r="I4905" s="11"/>
    </row>
    <row r="4906" spans="1:9" hidden="1" x14ac:dyDescent="0.3">
      <c r="A4906" s="24">
        <v>4904</v>
      </c>
      <c r="B4906" s="11" t="str">
        <f>IFERROR(INDEX({"JSNY-BJ0001-01";"JSNY-JS0022-01";"JSNY-JS0002-01"},MATCH(D4906,{"BJ_zhongyu";"JS_WX_liteer";"JS_CZ_wodefeng"},0)),"")</f>
        <v>JSNY-JS0002-01</v>
      </c>
      <c r="C4906" s="11" t="str">
        <f>IFERROR(INDEX({"北京中裕世纪大酒店";"江苏利特尔绿色包装股份有限公司";"常州市金坛沃德丰电子科技有限公司"},MATCH(D4906,{"BJ_zhongyu";"JS_WX_liteer";"JS_CZ_wodefeng"},0)),"")</f>
        <v>常州市金坛沃德丰电子科技有限公司</v>
      </c>
      <c r="D4906" s="11" t="str">
        <f>[1]动作!$G4905</f>
        <v>JS_CZ_wodefeng</v>
      </c>
      <c r="E4906" s="11" t="str">
        <f>[1]动作!$D4905</f>
        <v>电表故障</v>
      </c>
      <c r="F4906" s="11" t="s">
        <v>45</v>
      </c>
      <c r="G4906" s="12">
        <f>[1]动作!$A4905+[1]动作!$B4905</f>
        <v>43211.603090277778</v>
      </c>
      <c r="H4906" s="12"/>
      <c r="I4906" s="11"/>
    </row>
    <row r="4907" spans="1:9" hidden="1" x14ac:dyDescent="0.3">
      <c r="A4907" s="24">
        <v>4905</v>
      </c>
      <c r="B4907" s="11" t="str">
        <f>IFERROR(INDEX({"JSNY-BJ0001-01";"JSNY-JS0022-01";"JSNY-JS0002-01"},MATCH(D4907,{"BJ_zhongyu";"JS_WX_liteer";"JS_CZ_wodefeng"},0)),"")</f>
        <v>JSNY-JS0002-01</v>
      </c>
      <c r="C4907" s="11" t="str">
        <f>IFERROR(INDEX({"北京中裕世纪大酒店";"江苏利特尔绿色包装股份有限公司";"常州市金坛沃德丰电子科技有限公司"},MATCH(D4907,{"BJ_zhongyu";"JS_WX_liteer";"JS_CZ_wodefeng"},0)),"")</f>
        <v>常州市金坛沃德丰电子科技有限公司</v>
      </c>
      <c r="D4907" s="11" t="str">
        <f>[1]动作!$G4906</f>
        <v>JS_CZ_wodefeng</v>
      </c>
      <c r="E4907" s="11" t="str">
        <f>[1]动作!$D4906</f>
        <v>电表故障</v>
      </c>
      <c r="F4907" s="11" t="s">
        <v>45</v>
      </c>
      <c r="G4907" s="12">
        <f>[1]动作!$A4906+[1]动作!$B4906</f>
        <v>43211.604259259257</v>
      </c>
      <c r="H4907" s="12"/>
      <c r="I4907" s="11"/>
    </row>
    <row r="4908" spans="1:9" hidden="1" x14ac:dyDescent="0.3">
      <c r="A4908" s="24">
        <v>4906</v>
      </c>
      <c r="B4908" s="11" t="str">
        <f>IFERROR(INDEX({"JSNY-BJ0001-01";"JSNY-JS0022-01";"JSNY-JS0002-01"},MATCH(D4908,{"BJ_zhongyu";"JS_WX_liteer";"JS_CZ_wodefeng"},0)),"")</f>
        <v>JSNY-JS0002-01</v>
      </c>
      <c r="C4908" s="11" t="str">
        <f>IFERROR(INDEX({"北京中裕世纪大酒店";"江苏利特尔绿色包装股份有限公司";"常州市金坛沃德丰电子科技有限公司"},MATCH(D4908,{"BJ_zhongyu";"JS_WX_liteer";"JS_CZ_wodefeng"},0)),"")</f>
        <v>常州市金坛沃德丰电子科技有限公司</v>
      </c>
      <c r="D4908" s="11" t="str">
        <f>[1]动作!$G4907</f>
        <v>JS_CZ_wodefeng</v>
      </c>
      <c r="E4908" s="11" t="str">
        <f>[1]动作!$D4907</f>
        <v>电表故障</v>
      </c>
      <c r="F4908" s="11" t="s">
        <v>45</v>
      </c>
      <c r="G4908" s="12">
        <f>[1]动作!$A4907+[1]动作!$B4907</f>
        <v>43211.604432870372</v>
      </c>
      <c r="H4908" s="12"/>
      <c r="I4908" s="11"/>
    </row>
    <row r="4909" spans="1:9" hidden="1" x14ac:dyDescent="0.3">
      <c r="A4909" s="24">
        <v>4907</v>
      </c>
      <c r="B4909" s="11" t="str">
        <f>IFERROR(INDEX({"JSNY-BJ0001-01";"JSNY-JS0022-01";"JSNY-JS0002-01"},MATCH(D4909,{"BJ_zhongyu";"JS_WX_liteer";"JS_CZ_wodefeng"},0)),"")</f>
        <v>JSNY-JS0002-01</v>
      </c>
      <c r="C4909" s="11" t="str">
        <f>IFERROR(INDEX({"北京中裕世纪大酒店";"江苏利特尔绿色包装股份有限公司";"常州市金坛沃德丰电子科技有限公司"},MATCH(D4909,{"BJ_zhongyu";"JS_WX_liteer";"JS_CZ_wodefeng"},0)),"")</f>
        <v>常州市金坛沃德丰电子科技有限公司</v>
      </c>
      <c r="D4909" s="11" t="str">
        <f>[1]动作!$G4908</f>
        <v>JS_CZ_wodefeng</v>
      </c>
      <c r="E4909" s="11" t="str">
        <f>[1]动作!$D4908</f>
        <v>电表故障</v>
      </c>
      <c r="F4909" s="11" t="s">
        <v>45</v>
      </c>
      <c r="G4909" s="12">
        <f>[1]动作!$A4908+[1]动作!$B4908</f>
        <v>43211.60796296296</v>
      </c>
      <c r="H4909" s="12"/>
      <c r="I4909" s="11"/>
    </row>
    <row r="4910" spans="1:9" hidden="1" x14ac:dyDescent="0.3">
      <c r="A4910" s="24">
        <v>4908</v>
      </c>
      <c r="B4910" s="11" t="str">
        <f>IFERROR(INDEX({"JSNY-BJ0001-01";"JSNY-JS0022-01";"JSNY-JS0002-01"},MATCH(D4910,{"BJ_zhongyu";"JS_WX_liteer";"JS_CZ_wodefeng"},0)),"")</f>
        <v>JSNY-JS0002-01</v>
      </c>
      <c r="C4910" s="11" t="str">
        <f>IFERROR(INDEX({"北京中裕世纪大酒店";"江苏利特尔绿色包装股份有限公司";"常州市金坛沃德丰电子科技有限公司"},MATCH(D4910,{"BJ_zhongyu";"JS_WX_liteer";"JS_CZ_wodefeng"},0)),"")</f>
        <v>常州市金坛沃德丰电子科技有限公司</v>
      </c>
      <c r="D4910" s="11" t="str">
        <f>[1]动作!$G4909</f>
        <v>JS_CZ_wodefeng</v>
      </c>
      <c r="E4910" s="11" t="str">
        <f>[1]动作!$D4909</f>
        <v>电表故障</v>
      </c>
      <c r="F4910" s="11" t="s">
        <v>45</v>
      </c>
      <c r="G4910" s="12">
        <f>[1]动作!$A4909+[1]动作!$B4909</f>
        <v>43211.608946759261</v>
      </c>
      <c r="H4910" s="12"/>
      <c r="I4910" s="11"/>
    </row>
    <row r="4911" spans="1:9" hidden="1" x14ac:dyDescent="0.3">
      <c r="A4911" s="24">
        <v>4909</v>
      </c>
      <c r="B4911" s="11" t="str">
        <f>IFERROR(INDEX({"JSNY-BJ0001-01";"JSNY-JS0022-01";"JSNY-JS0002-01"},MATCH(D4911,{"BJ_zhongyu";"JS_WX_liteer";"JS_CZ_wodefeng"},0)),"")</f>
        <v>JSNY-JS0002-01</v>
      </c>
      <c r="C4911" s="11" t="str">
        <f>IFERROR(INDEX({"北京中裕世纪大酒店";"江苏利特尔绿色包装股份有限公司";"常州市金坛沃德丰电子科技有限公司"},MATCH(D4911,{"BJ_zhongyu";"JS_WX_liteer";"JS_CZ_wodefeng"},0)),"")</f>
        <v>常州市金坛沃德丰电子科技有限公司</v>
      </c>
      <c r="D4911" s="11" t="str">
        <f>[1]动作!$G4910</f>
        <v>JS_CZ_wodefeng</v>
      </c>
      <c r="E4911" s="11" t="str">
        <f>[1]动作!$D4910</f>
        <v>电表故障</v>
      </c>
      <c r="F4911" s="11" t="s">
        <v>45</v>
      </c>
      <c r="G4911" s="12">
        <f>[1]动作!$A4910+[1]动作!$B4910</f>
        <v>43211.611851851849</v>
      </c>
      <c r="H4911" s="12"/>
      <c r="I4911" s="11"/>
    </row>
    <row r="4912" spans="1:9" hidden="1" x14ac:dyDescent="0.3">
      <c r="A4912" s="24">
        <v>4910</v>
      </c>
      <c r="B4912" s="11" t="str">
        <f>IFERROR(INDEX({"JSNY-BJ0001-01";"JSNY-JS0022-01";"JSNY-JS0002-01"},MATCH(D4912,{"BJ_zhongyu";"JS_WX_liteer";"JS_CZ_wodefeng"},0)),"")</f>
        <v>JSNY-JS0002-01</v>
      </c>
      <c r="C4912" s="11" t="str">
        <f>IFERROR(INDEX({"北京中裕世纪大酒店";"江苏利特尔绿色包装股份有限公司";"常州市金坛沃德丰电子科技有限公司"},MATCH(D4912,{"BJ_zhongyu";"JS_WX_liteer";"JS_CZ_wodefeng"},0)),"")</f>
        <v>常州市金坛沃德丰电子科技有限公司</v>
      </c>
      <c r="D4912" s="11" t="str">
        <f>[1]动作!$G4911</f>
        <v>JS_CZ_wodefeng</v>
      </c>
      <c r="E4912" s="11" t="str">
        <f>[1]动作!$D4911</f>
        <v>电表故障</v>
      </c>
      <c r="F4912" s="11" t="s">
        <v>45</v>
      </c>
      <c r="G4912" s="12">
        <f>[1]动作!$A4911+[1]动作!$B4911</f>
        <v>43211.613171296296</v>
      </c>
      <c r="H4912" s="12"/>
      <c r="I4912" s="11"/>
    </row>
    <row r="4913" spans="1:9" hidden="1" x14ac:dyDescent="0.3">
      <c r="A4913" s="24">
        <v>4911</v>
      </c>
      <c r="B4913" s="11" t="str">
        <f>IFERROR(INDEX({"JSNY-BJ0001-01";"JSNY-JS0022-01";"JSNY-JS0002-01"},MATCH(D4913,{"BJ_zhongyu";"JS_WX_liteer";"JS_CZ_wodefeng"},0)),"")</f>
        <v>JSNY-JS0002-01</v>
      </c>
      <c r="C4913" s="11" t="str">
        <f>IFERROR(INDEX({"北京中裕世纪大酒店";"江苏利特尔绿色包装股份有限公司";"常州市金坛沃德丰电子科技有限公司"},MATCH(D4913,{"BJ_zhongyu";"JS_WX_liteer";"JS_CZ_wodefeng"},0)),"")</f>
        <v>常州市金坛沃德丰电子科技有限公司</v>
      </c>
      <c r="D4913" s="11" t="str">
        <f>[1]动作!$G4912</f>
        <v>JS_CZ_wodefeng</v>
      </c>
      <c r="E4913" s="11" t="str">
        <f>[1]动作!$D4912</f>
        <v>电表故障</v>
      </c>
      <c r="F4913" s="11" t="s">
        <v>45</v>
      </c>
      <c r="G4913" s="12">
        <f>[1]动作!$A4912+[1]动作!$B4912</f>
        <v>43211.613287037035</v>
      </c>
      <c r="H4913" s="12"/>
      <c r="I4913" s="11"/>
    </row>
    <row r="4914" spans="1:9" hidden="1" x14ac:dyDescent="0.3">
      <c r="A4914" s="24">
        <v>4912</v>
      </c>
      <c r="B4914" s="11" t="str">
        <f>IFERROR(INDEX({"JSNY-BJ0001-01";"JSNY-JS0022-01";"JSNY-JS0002-01"},MATCH(D4914,{"BJ_zhongyu";"JS_WX_liteer";"JS_CZ_wodefeng"},0)),"")</f>
        <v>JSNY-JS0002-01</v>
      </c>
      <c r="C4914" s="11" t="str">
        <f>IFERROR(INDEX({"北京中裕世纪大酒店";"江苏利特尔绿色包装股份有限公司";"常州市金坛沃德丰电子科技有限公司"},MATCH(D4914,{"BJ_zhongyu";"JS_WX_liteer";"JS_CZ_wodefeng"},0)),"")</f>
        <v>常州市金坛沃德丰电子科技有限公司</v>
      </c>
      <c r="D4914" s="11" t="str">
        <f>[1]动作!$G4913</f>
        <v>JS_CZ_wodefeng</v>
      </c>
      <c r="E4914" s="11" t="str">
        <f>[1]动作!$D4913</f>
        <v>电表故障</v>
      </c>
      <c r="F4914" s="11" t="s">
        <v>45</v>
      </c>
      <c r="G4914" s="12">
        <f>[1]动作!$A4913+[1]动作!$B4913</f>
        <v>43211.614212962966</v>
      </c>
      <c r="H4914" s="12"/>
      <c r="I4914" s="11"/>
    </row>
    <row r="4915" spans="1:9" hidden="1" x14ac:dyDescent="0.3">
      <c r="A4915" s="24">
        <v>4913</v>
      </c>
      <c r="B4915" s="11" t="str">
        <f>IFERROR(INDEX({"JSNY-BJ0001-01";"JSNY-JS0022-01";"JSNY-JS0002-01"},MATCH(D4915,{"BJ_zhongyu";"JS_WX_liteer";"JS_CZ_wodefeng"},0)),"")</f>
        <v>JSNY-JS0002-01</v>
      </c>
      <c r="C4915" s="11" t="str">
        <f>IFERROR(INDEX({"北京中裕世纪大酒店";"江苏利特尔绿色包装股份有限公司";"常州市金坛沃德丰电子科技有限公司"},MATCH(D4915,{"BJ_zhongyu";"JS_WX_liteer";"JS_CZ_wodefeng"},0)),"")</f>
        <v>常州市金坛沃德丰电子科技有限公司</v>
      </c>
      <c r="D4915" s="11" t="str">
        <f>[1]动作!$G4914</f>
        <v>JS_CZ_wodefeng</v>
      </c>
      <c r="E4915" s="11" t="str">
        <f>[1]动作!$D4914</f>
        <v>电表故障</v>
      </c>
      <c r="F4915" s="11" t="s">
        <v>45</v>
      </c>
      <c r="G4915" s="12">
        <f>[1]动作!$A4914+[1]动作!$B4914</f>
        <v>43211.614340277774</v>
      </c>
      <c r="H4915" s="12"/>
      <c r="I4915" s="11"/>
    </row>
    <row r="4916" spans="1:9" hidden="1" x14ac:dyDescent="0.3">
      <c r="A4916" s="24">
        <v>4914</v>
      </c>
      <c r="B4916" s="11" t="str">
        <f>IFERROR(INDEX({"JSNY-BJ0001-01";"JSNY-JS0022-01";"JSNY-JS0002-01"},MATCH(D4916,{"BJ_zhongyu";"JS_WX_liteer";"JS_CZ_wodefeng"},0)),"")</f>
        <v>JSNY-JS0002-01</v>
      </c>
      <c r="C4916" s="11" t="str">
        <f>IFERROR(INDEX({"北京中裕世纪大酒店";"江苏利特尔绿色包装股份有限公司";"常州市金坛沃德丰电子科技有限公司"},MATCH(D4916,{"BJ_zhongyu";"JS_WX_liteer";"JS_CZ_wodefeng"},0)),"")</f>
        <v>常州市金坛沃德丰电子科技有限公司</v>
      </c>
      <c r="D4916" s="11" t="str">
        <f>[1]动作!$G4915</f>
        <v>JS_CZ_wodefeng</v>
      </c>
      <c r="E4916" s="11" t="str">
        <f>[1]动作!$D4915</f>
        <v>电表故障</v>
      </c>
      <c r="F4916" s="11" t="s">
        <v>45</v>
      </c>
      <c r="G4916" s="12">
        <f>[1]动作!$A4915+[1]动作!$B4915</f>
        <v>43211.61451388889</v>
      </c>
      <c r="H4916" s="12"/>
      <c r="I4916" s="11"/>
    </row>
    <row r="4917" spans="1:9" hidden="1" x14ac:dyDescent="0.3">
      <c r="A4917" s="24">
        <v>4915</v>
      </c>
      <c r="B4917" s="11" t="str">
        <f>IFERROR(INDEX({"JSNY-BJ0001-01";"JSNY-JS0022-01";"JSNY-JS0002-01"},MATCH(D4917,{"BJ_zhongyu";"JS_WX_liteer";"JS_CZ_wodefeng"},0)),"")</f>
        <v>JSNY-JS0002-01</v>
      </c>
      <c r="C4917" s="11" t="str">
        <f>IFERROR(INDEX({"北京中裕世纪大酒店";"江苏利特尔绿色包装股份有限公司";"常州市金坛沃德丰电子科技有限公司"},MATCH(D4917,{"BJ_zhongyu";"JS_WX_liteer";"JS_CZ_wodefeng"},0)),"")</f>
        <v>常州市金坛沃德丰电子科技有限公司</v>
      </c>
      <c r="D4917" s="11" t="str">
        <f>[1]动作!$G4916</f>
        <v>JS_CZ_wodefeng</v>
      </c>
      <c r="E4917" s="11" t="str">
        <f>[1]动作!$D4916</f>
        <v>电表故障</v>
      </c>
      <c r="F4917" s="11" t="s">
        <v>45</v>
      </c>
      <c r="G4917" s="12">
        <f>[1]动作!$A4916+[1]动作!$B4916</f>
        <v>43211.61577546296</v>
      </c>
      <c r="H4917" s="12"/>
      <c r="I4917" s="11"/>
    </row>
    <row r="4918" spans="1:9" hidden="1" x14ac:dyDescent="0.3">
      <c r="A4918" s="24">
        <v>4916</v>
      </c>
      <c r="B4918" s="11" t="str">
        <f>IFERROR(INDEX({"JSNY-BJ0001-01";"JSNY-JS0022-01";"JSNY-JS0002-01"},MATCH(D4918,{"BJ_zhongyu";"JS_WX_liteer";"JS_CZ_wodefeng"},0)),"")</f>
        <v>JSNY-JS0002-01</v>
      </c>
      <c r="C4918" s="11" t="str">
        <f>IFERROR(INDEX({"北京中裕世纪大酒店";"江苏利特尔绿色包装股份有限公司";"常州市金坛沃德丰电子科技有限公司"},MATCH(D4918,{"BJ_zhongyu";"JS_WX_liteer";"JS_CZ_wodefeng"},0)),"")</f>
        <v>常州市金坛沃德丰电子科技有限公司</v>
      </c>
      <c r="D4918" s="11" t="str">
        <f>[1]动作!$G4917</f>
        <v>JS_CZ_wodefeng</v>
      </c>
      <c r="E4918" s="11" t="str">
        <f>[1]动作!$D4917</f>
        <v>电表故障</v>
      </c>
      <c r="F4918" s="11" t="s">
        <v>45</v>
      </c>
      <c r="G4918" s="12">
        <f>[1]动作!$A4917+[1]动作!$B4917</f>
        <v>43211.618217592593</v>
      </c>
      <c r="H4918" s="12"/>
      <c r="I4918" s="11"/>
    </row>
    <row r="4919" spans="1:9" hidden="1" x14ac:dyDescent="0.3">
      <c r="A4919" s="24">
        <v>4917</v>
      </c>
      <c r="B4919" s="11" t="str">
        <f>IFERROR(INDEX({"JSNY-BJ0001-01";"JSNY-JS0022-01";"JSNY-JS0002-01"},MATCH(D4919,{"BJ_zhongyu";"JS_WX_liteer";"JS_CZ_wodefeng"},0)),"")</f>
        <v>JSNY-JS0002-01</v>
      </c>
      <c r="C4919" s="11" t="str">
        <f>IFERROR(INDEX({"北京中裕世纪大酒店";"江苏利特尔绿色包装股份有限公司";"常州市金坛沃德丰电子科技有限公司"},MATCH(D4919,{"BJ_zhongyu";"JS_WX_liteer";"JS_CZ_wodefeng"},0)),"")</f>
        <v>常州市金坛沃德丰电子科技有限公司</v>
      </c>
      <c r="D4919" s="11" t="str">
        <f>[1]动作!$G4918</f>
        <v>JS_CZ_wodefeng</v>
      </c>
      <c r="E4919" s="11" t="str">
        <f>[1]动作!$D4918</f>
        <v>电表故障</v>
      </c>
      <c r="F4919" s="11" t="s">
        <v>45</v>
      </c>
      <c r="G4919" s="12">
        <f>[1]动作!$A4918+[1]动作!$B4918</f>
        <v>43211.618333333332</v>
      </c>
      <c r="H4919" s="12"/>
      <c r="I4919" s="11"/>
    </row>
    <row r="4920" spans="1:9" hidden="1" x14ac:dyDescent="0.3">
      <c r="A4920" s="24">
        <v>4918</v>
      </c>
      <c r="B4920" s="11" t="str">
        <f>IFERROR(INDEX({"JSNY-BJ0001-01";"JSNY-JS0022-01";"JSNY-JS0002-01"},MATCH(D4920,{"BJ_zhongyu";"JS_WX_liteer";"JS_CZ_wodefeng"},0)),"")</f>
        <v>JSNY-JS0002-01</v>
      </c>
      <c r="C4920" s="11" t="str">
        <f>IFERROR(INDEX({"北京中裕世纪大酒店";"江苏利特尔绿色包装股份有限公司";"常州市金坛沃德丰电子科技有限公司"},MATCH(D4920,{"BJ_zhongyu";"JS_WX_liteer";"JS_CZ_wodefeng"},0)),"")</f>
        <v>常州市金坛沃德丰电子科技有限公司</v>
      </c>
      <c r="D4920" s="11" t="str">
        <f>[1]动作!$G4919</f>
        <v>JS_CZ_wodefeng</v>
      </c>
      <c r="E4920" s="11" t="str">
        <f>[1]动作!$D4919</f>
        <v>电表故障</v>
      </c>
      <c r="F4920" s="11" t="s">
        <v>45</v>
      </c>
      <c r="G4920" s="12">
        <f>[1]动作!$A4919+[1]动作!$B4919</f>
        <v>43211.618449074071</v>
      </c>
      <c r="H4920" s="12"/>
      <c r="I4920" s="11"/>
    </row>
    <row r="4921" spans="1:9" hidden="1" x14ac:dyDescent="0.3">
      <c r="A4921" s="24">
        <v>4919</v>
      </c>
      <c r="B4921" s="11" t="str">
        <f>IFERROR(INDEX({"JSNY-BJ0001-01";"JSNY-JS0022-01";"JSNY-JS0002-01"},MATCH(D4921,{"BJ_zhongyu";"JS_WX_liteer";"JS_CZ_wodefeng"},0)),"")</f>
        <v>JSNY-JS0002-01</v>
      </c>
      <c r="C4921" s="11" t="str">
        <f>IFERROR(INDEX({"北京中裕世纪大酒店";"江苏利特尔绿色包装股份有限公司";"常州市金坛沃德丰电子科技有限公司"},MATCH(D4921,{"BJ_zhongyu";"JS_WX_liteer";"JS_CZ_wodefeng"},0)),"")</f>
        <v>常州市金坛沃德丰电子科技有限公司</v>
      </c>
      <c r="D4921" s="11" t="str">
        <f>[1]动作!$G4920</f>
        <v>JS_CZ_wodefeng</v>
      </c>
      <c r="E4921" s="11" t="str">
        <f>[1]动作!$D4920</f>
        <v>电表故障</v>
      </c>
      <c r="F4921" s="11" t="s">
        <v>45</v>
      </c>
      <c r="G4921" s="12">
        <f>[1]动作!$A4920+[1]动作!$B4920</f>
        <v>43211.622384259259</v>
      </c>
      <c r="H4921" s="12"/>
      <c r="I4921" s="11"/>
    </row>
    <row r="4922" spans="1:9" hidden="1" x14ac:dyDescent="0.3">
      <c r="A4922" s="24">
        <v>4920</v>
      </c>
      <c r="B4922" s="11" t="str">
        <f>IFERROR(INDEX({"JSNY-BJ0001-01";"JSNY-JS0022-01";"JSNY-JS0002-01"},MATCH(D4922,{"BJ_zhongyu";"JS_WX_liteer";"JS_CZ_wodefeng"},0)),"")</f>
        <v>JSNY-JS0002-01</v>
      </c>
      <c r="C4922" s="11" t="str">
        <f>IFERROR(INDEX({"北京中裕世纪大酒店";"江苏利特尔绿色包装股份有限公司";"常州市金坛沃德丰电子科技有限公司"},MATCH(D4922,{"BJ_zhongyu";"JS_WX_liteer";"JS_CZ_wodefeng"},0)),"")</f>
        <v>常州市金坛沃德丰电子科技有限公司</v>
      </c>
      <c r="D4922" s="11" t="str">
        <f>[1]动作!$G4921</f>
        <v>JS_CZ_wodefeng</v>
      </c>
      <c r="E4922" s="11" t="str">
        <f>[1]动作!$D4921</f>
        <v>电表故障</v>
      </c>
      <c r="F4922" s="11" t="s">
        <v>45</v>
      </c>
      <c r="G4922" s="12">
        <f>[1]动作!$A4921+[1]动作!$B4921</f>
        <v>43211.623483796298</v>
      </c>
      <c r="H4922" s="12"/>
      <c r="I4922" s="11"/>
    </row>
    <row r="4923" spans="1:9" hidden="1" x14ac:dyDescent="0.3">
      <c r="A4923" s="24">
        <v>4921</v>
      </c>
      <c r="B4923" s="11" t="str">
        <f>IFERROR(INDEX({"JSNY-BJ0001-01";"JSNY-JS0022-01";"JSNY-JS0002-01"},MATCH(D4923,{"BJ_zhongyu";"JS_WX_liteer";"JS_CZ_wodefeng"},0)),"")</f>
        <v>JSNY-JS0002-01</v>
      </c>
      <c r="C4923" s="11" t="str">
        <f>IFERROR(INDEX({"北京中裕世纪大酒店";"江苏利特尔绿色包装股份有限公司";"常州市金坛沃德丰电子科技有限公司"},MATCH(D4923,{"BJ_zhongyu";"JS_WX_liteer";"JS_CZ_wodefeng"},0)),"")</f>
        <v>常州市金坛沃德丰电子科技有限公司</v>
      </c>
      <c r="D4923" s="11" t="str">
        <f>[1]动作!$G4922</f>
        <v>JS_CZ_wodefeng</v>
      </c>
      <c r="E4923" s="11" t="str">
        <f>[1]动作!$D4922</f>
        <v>电表故障</v>
      </c>
      <c r="F4923" s="11" t="s">
        <v>45</v>
      </c>
      <c r="G4923" s="12">
        <f>[1]动作!$A4922+[1]动作!$B4922</f>
        <v>43211.623715277776</v>
      </c>
      <c r="H4923" s="12"/>
      <c r="I4923" s="11"/>
    </row>
    <row r="4924" spans="1:9" hidden="1" x14ac:dyDescent="0.3">
      <c r="A4924" s="24">
        <v>4922</v>
      </c>
      <c r="B4924" s="11" t="str">
        <f>IFERROR(INDEX({"JSNY-BJ0001-01";"JSNY-JS0022-01";"JSNY-JS0002-01"},MATCH(D4924,{"BJ_zhongyu";"JS_WX_liteer";"JS_CZ_wodefeng"},0)),"")</f>
        <v>JSNY-JS0002-01</v>
      </c>
      <c r="C4924" s="11" t="str">
        <f>IFERROR(INDEX({"北京中裕世纪大酒店";"江苏利特尔绿色包装股份有限公司";"常州市金坛沃德丰电子科技有限公司"},MATCH(D4924,{"BJ_zhongyu";"JS_WX_liteer";"JS_CZ_wodefeng"},0)),"")</f>
        <v>常州市金坛沃德丰电子科技有限公司</v>
      </c>
      <c r="D4924" s="11" t="str">
        <f>[1]动作!$G4923</f>
        <v>JS_CZ_wodefeng</v>
      </c>
      <c r="E4924" s="11" t="str">
        <f>[1]动作!$D4923</f>
        <v>电表故障</v>
      </c>
      <c r="F4924" s="11" t="s">
        <v>45</v>
      </c>
      <c r="G4924" s="12">
        <f>[1]动作!$A4923+[1]动作!$B4923</f>
        <v>43211.623831018522</v>
      </c>
      <c r="H4924" s="12"/>
      <c r="I4924" s="11"/>
    </row>
    <row r="4925" spans="1:9" hidden="1" x14ac:dyDescent="0.3">
      <c r="A4925" s="24">
        <v>4923</v>
      </c>
      <c r="B4925" s="11" t="str">
        <f>IFERROR(INDEX({"JSNY-BJ0001-01";"JSNY-JS0022-01";"JSNY-JS0002-01"},MATCH(D4925,{"BJ_zhongyu";"JS_WX_liteer";"JS_CZ_wodefeng"},0)),"")</f>
        <v>JSNY-JS0002-01</v>
      </c>
      <c r="C4925" s="11" t="str">
        <f>IFERROR(INDEX({"北京中裕世纪大酒店";"江苏利特尔绿色包装股份有限公司";"常州市金坛沃德丰电子科技有限公司"},MATCH(D4925,{"BJ_zhongyu";"JS_WX_liteer";"JS_CZ_wodefeng"},0)),"")</f>
        <v>常州市金坛沃德丰电子科技有限公司</v>
      </c>
      <c r="D4925" s="11" t="str">
        <f>[1]动作!$G4924</f>
        <v>JS_CZ_wodefeng</v>
      </c>
      <c r="E4925" s="11" t="str">
        <f>[1]动作!$D4924</f>
        <v>电表故障</v>
      </c>
      <c r="F4925" s="11" t="s">
        <v>45</v>
      </c>
      <c r="G4925" s="12">
        <f>[1]动作!$A4924+[1]动作!$B4924</f>
        <v>43211.624872685185</v>
      </c>
      <c r="H4925" s="12"/>
      <c r="I4925" s="11"/>
    </row>
    <row r="4926" spans="1:9" hidden="1" x14ac:dyDescent="0.3">
      <c r="A4926" s="24">
        <v>4924</v>
      </c>
      <c r="B4926" s="11" t="str">
        <f>IFERROR(INDEX({"JSNY-BJ0001-01";"JSNY-JS0022-01";"JSNY-JS0002-01"},MATCH(D4926,{"BJ_zhongyu";"JS_WX_liteer";"JS_CZ_wodefeng"},0)),"")</f>
        <v>JSNY-JS0002-01</v>
      </c>
      <c r="C4926" s="11" t="str">
        <f>IFERROR(INDEX({"北京中裕世纪大酒店";"江苏利特尔绿色包装股份有限公司";"常州市金坛沃德丰电子科技有限公司"},MATCH(D4926,{"BJ_zhongyu";"JS_WX_liteer";"JS_CZ_wodefeng"},0)),"")</f>
        <v>常州市金坛沃德丰电子科技有限公司</v>
      </c>
      <c r="D4926" s="11" t="str">
        <f>[1]动作!$G4925</f>
        <v>JS_CZ_wodefeng</v>
      </c>
      <c r="E4926" s="11" t="str">
        <f>[1]动作!$D4925</f>
        <v>电表故障</v>
      </c>
      <c r="F4926" s="11" t="s">
        <v>45</v>
      </c>
      <c r="G4926" s="12">
        <f>[1]动作!$A4925+[1]动作!$B4925</f>
        <v>43211.626319444447</v>
      </c>
      <c r="H4926" s="12"/>
      <c r="I4926" s="11"/>
    </row>
    <row r="4927" spans="1:9" hidden="1" x14ac:dyDescent="0.3">
      <c r="A4927" s="24">
        <v>4925</v>
      </c>
      <c r="B4927" s="11" t="str">
        <f>IFERROR(INDEX({"JSNY-BJ0001-01";"JSNY-JS0022-01";"JSNY-JS0002-01"},MATCH(D4927,{"BJ_zhongyu";"JS_WX_liteer";"JS_CZ_wodefeng"},0)),"")</f>
        <v>JSNY-JS0002-01</v>
      </c>
      <c r="C4927" s="11" t="str">
        <f>IFERROR(INDEX({"北京中裕世纪大酒店";"江苏利特尔绿色包装股份有限公司";"常州市金坛沃德丰电子科技有限公司"},MATCH(D4927,{"BJ_zhongyu";"JS_WX_liteer";"JS_CZ_wodefeng"},0)),"")</f>
        <v>常州市金坛沃德丰电子科技有限公司</v>
      </c>
      <c r="D4927" s="11" t="str">
        <f>[1]动作!$G4926</f>
        <v>JS_CZ_wodefeng</v>
      </c>
      <c r="E4927" s="11" t="str">
        <f>[1]动作!$D4926</f>
        <v>电表故障</v>
      </c>
      <c r="F4927" s="11" t="s">
        <v>45</v>
      </c>
      <c r="G4927" s="12">
        <f>[1]动作!$A4926+[1]动作!$B4926</f>
        <v>43211.628703703704</v>
      </c>
      <c r="H4927" s="12"/>
      <c r="I4927" s="11"/>
    </row>
    <row r="4928" spans="1:9" hidden="1" x14ac:dyDescent="0.3">
      <c r="A4928" s="24">
        <v>4926</v>
      </c>
      <c r="B4928" s="11" t="str">
        <f>IFERROR(INDEX({"JSNY-BJ0001-01";"JSNY-JS0022-01";"JSNY-JS0002-01"},MATCH(D4928,{"BJ_zhongyu";"JS_WX_liteer";"JS_CZ_wodefeng"},0)),"")</f>
        <v>JSNY-JS0002-01</v>
      </c>
      <c r="C4928" s="11" t="str">
        <f>IFERROR(INDEX({"北京中裕世纪大酒店";"江苏利特尔绿色包装股份有限公司";"常州市金坛沃德丰电子科技有限公司"},MATCH(D4928,{"BJ_zhongyu";"JS_WX_liteer";"JS_CZ_wodefeng"},0)),"")</f>
        <v>常州市金坛沃德丰电子科技有限公司</v>
      </c>
      <c r="D4928" s="11" t="str">
        <f>[1]动作!$G4927</f>
        <v>JS_CZ_wodefeng</v>
      </c>
      <c r="E4928" s="11" t="str">
        <f>[1]动作!$D4927</f>
        <v>电表故障</v>
      </c>
      <c r="F4928" s="11" t="s">
        <v>45</v>
      </c>
      <c r="G4928" s="12">
        <f>[1]动作!$A4927+[1]动作!$B4927</f>
        <v>43211.628819444442</v>
      </c>
      <c r="H4928" s="12"/>
      <c r="I4928" s="11"/>
    </row>
    <row r="4929" spans="1:9" hidden="1" x14ac:dyDescent="0.3">
      <c r="A4929" s="24">
        <v>4927</v>
      </c>
      <c r="B4929" s="11" t="str">
        <f>IFERROR(INDEX({"JSNY-BJ0001-01";"JSNY-JS0022-01";"JSNY-JS0002-01"},MATCH(D4929,{"BJ_zhongyu";"JS_WX_liteer";"JS_CZ_wodefeng"},0)),"")</f>
        <v>JSNY-BJ0001-01</v>
      </c>
      <c r="C4929" s="11" t="str">
        <f>IFERROR(INDEX({"北京中裕世纪大酒店";"江苏利特尔绿色包装股份有限公司";"常州市金坛沃德丰电子科技有限公司"},MATCH(D4929,{"BJ_zhongyu";"JS_WX_liteer";"JS_CZ_wodefeng"},0)),"")</f>
        <v>北京中裕世纪大酒店</v>
      </c>
      <c r="D4929" s="11" t="str">
        <f>[1]动作!$G4928</f>
        <v>BJ_zhongyu</v>
      </c>
      <c r="E4929" s="11" t="str">
        <f>[1]动作!$D4928</f>
        <v>分系统3故障状态</v>
      </c>
      <c r="F4929" s="11" t="s">
        <v>178</v>
      </c>
      <c r="G4929" s="12">
        <f>[1]动作!$A4928+[1]动作!$B4928</f>
        <v>43211.629513888889</v>
      </c>
      <c r="H4929" s="12"/>
      <c r="I4929" s="11"/>
    </row>
    <row r="4930" spans="1:9" hidden="1" x14ac:dyDescent="0.3">
      <c r="A4930" s="24">
        <v>4928</v>
      </c>
      <c r="B4930" s="11" t="str">
        <f>IFERROR(INDEX({"JSNY-BJ0001-01";"JSNY-JS0022-01";"JSNY-JS0002-01"},MATCH(D4930,{"BJ_zhongyu";"JS_WX_liteer";"JS_CZ_wodefeng"},0)),"")</f>
        <v>JSNY-JS0002-01</v>
      </c>
      <c r="C4930" s="11" t="str">
        <f>IFERROR(INDEX({"北京中裕世纪大酒店";"江苏利特尔绿色包装股份有限公司";"常州市金坛沃德丰电子科技有限公司"},MATCH(D4930,{"BJ_zhongyu";"JS_WX_liteer";"JS_CZ_wodefeng"},0)),"")</f>
        <v>常州市金坛沃德丰电子科技有限公司</v>
      </c>
      <c r="D4930" s="11" t="str">
        <f>[1]动作!$G4929</f>
        <v>JS_CZ_wodefeng</v>
      </c>
      <c r="E4930" s="11" t="str">
        <f>[1]动作!$D4929</f>
        <v>电表故障</v>
      </c>
      <c r="F4930" s="11" t="s">
        <v>45</v>
      </c>
      <c r="G4930" s="12">
        <f>[1]动作!$A4929+[1]动作!$B4929</f>
        <v>43211.632870370369</v>
      </c>
      <c r="H4930" s="12"/>
      <c r="I4930" s="11"/>
    </row>
    <row r="4931" spans="1:9" hidden="1" x14ac:dyDescent="0.3">
      <c r="A4931" s="24">
        <v>4929</v>
      </c>
      <c r="B4931" s="11" t="str">
        <f>IFERROR(INDEX({"JSNY-BJ0001-01";"JSNY-JS0022-01";"JSNY-JS0002-01"},MATCH(D4931,{"BJ_zhongyu";"JS_WX_liteer";"JS_CZ_wodefeng"},0)),"")</f>
        <v>JSNY-JS0002-01</v>
      </c>
      <c r="C4931" s="11" t="str">
        <f>IFERROR(INDEX({"北京中裕世纪大酒店";"江苏利特尔绿色包装股份有限公司";"常州市金坛沃德丰电子科技有限公司"},MATCH(D4931,{"BJ_zhongyu";"JS_WX_liteer";"JS_CZ_wodefeng"},0)),"")</f>
        <v>常州市金坛沃德丰电子科技有限公司</v>
      </c>
      <c r="D4931" s="11" t="str">
        <f>[1]动作!$G4930</f>
        <v>JS_CZ_wodefeng</v>
      </c>
      <c r="E4931" s="11" t="str">
        <f>[1]动作!$D4930</f>
        <v>电表故障</v>
      </c>
      <c r="F4931" s="11" t="s">
        <v>45</v>
      </c>
      <c r="G4931" s="12">
        <f>[1]动作!$A4930+[1]动作!$B4930</f>
        <v>43211.634201388886</v>
      </c>
      <c r="H4931" s="12"/>
      <c r="I4931" s="11"/>
    </row>
    <row r="4932" spans="1:9" hidden="1" x14ac:dyDescent="0.3">
      <c r="A4932" s="24">
        <v>4930</v>
      </c>
      <c r="B4932" s="11" t="str">
        <f>IFERROR(INDEX({"JSNY-BJ0001-01";"JSNY-JS0022-01";"JSNY-JS0002-01"},MATCH(D4932,{"BJ_zhongyu";"JS_WX_liteer";"JS_CZ_wodefeng"},0)),"")</f>
        <v>JSNY-JS0002-01</v>
      </c>
      <c r="C4932" s="11" t="str">
        <f>IFERROR(INDEX({"北京中裕世纪大酒店";"江苏利特尔绿色包装股份有限公司";"常州市金坛沃德丰电子科技有限公司"},MATCH(D4932,{"BJ_zhongyu";"JS_WX_liteer";"JS_CZ_wodefeng"},0)),"")</f>
        <v>常州市金坛沃德丰电子科技有限公司</v>
      </c>
      <c r="D4932" s="11" t="str">
        <f>[1]动作!$G4931</f>
        <v>JS_CZ_wodefeng</v>
      </c>
      <c r="E4932" s="11" t="str">
        <f>[1]动作!$D4931</f>
        <v>电表故障</v>
      </c>
      <c r="F4932" s="11" t="s">
        <v>45</v>
      </c>
      <c r="G4932" s="12">
        <f>[1]动作!$A4931+[1]动作!$B4931</f>
        <v>43211.635069444441</v>
      </c>
      <c r="H4932" s="12"/>
      <c r="I4932" s="11"/>
    </row>
    <row r="4933" spans="1:9" hidden="1" x14ac:dyDescent="0.3">
      <c r="A4933" s="24">
        <v>4931</v>
      </c>
      <c r="B4933" s="11" t="str">
        <f>IFERROR(INDEX({"JSNY-BJ0001-01";"JSNY-JS0022-01";"JSNY-JS0002-01"},MATCH(D4933,{"BJ_zhongyu";"JS_WX_liteer";"JS_CZ_wodefeng"},0)),"")</f>
        <v>JSNY-JS0002-01</v>
      </c>
      <c r="C4933" s="11" t="str">
        <f>IFERROR(INDEX({"北京中裕世纪大酒店";"江苏利特尔绿色包装股份有限公司";"常州市金坛沃德丰电子科技有限公司"},MATCH(D4933,{"BJ_zhongyu";"JS_WX_liteer";"JS_CZ_wodefeng"},0)),"")</f>
        <v>常州市金坛沃德丰电子科技有限公司</v>
      </c>
      <c r="D4933" s="11" t="str">
        <f>[1]动作!$G4932</f>
        <v>JS_CZ_wodefeng</v>
      </c>
      <c r="E4933" s="11" t="str">
        <f>[1]动作!$D4932</f>
        <v>电表故障</v>
      </c>
      <c r="F4933" s="11" t="s">
        <v>45</v>
      </c>
      <c r="G4933" s="12">
        <f>[1]动作!$A4932+[1]动作!$B4932</f>
        <v>43211.635185185187</v>
      </c>
      <c r="H4933" s="12"/>
      <c r="I4933" s="11"/>
    </row>
    <row r="4934" spans="1:9" hidden="1" x14ac:dyDescent="0.3">
      <c r="A4934" s="24">
        <v>4932</v>
      </c>
      <c r="B4934" s="11" t="str">
        <f>IFERROR(INDEX({"JSNY-BJ0001-01";"JSNY-JS0022-01";"JSNY-JS0002-01"},MATCH(D4934,{"BJ_zhongyu";"JS_WX_liteer";"JS_CZ_wodefeng"},0)),"")</f>
        <v>JSNY-JS0002-01</v>
      </c>
      <c r="C4934" s="11" t="str">
        <f>IFERROR(INDEX({"北京中裕世纪大酒店";"江苏利特尔绿色包装股份有限公司";"常州市金坛沃德丰电子科技有限公司"},MATCH(D4934,{"BJ_zhongyu";"JS_WX_liteer";"JS_CZ_wodefeng"},0)),"")</f>
        <v>常州市金坛沃德丰电子科技有限公司</v>
      </c>
      <c r="D4934" s="11" t="str">
        <f>[1]动作!$G4933</f>
        <v>JS_CZ_wodefeng</v>
      </c>
      <c r="E4934" s="11" t="str">
        <f>[1]动作!$D4933</f>
        <v>电表故障</v>
      </c>
      <c r="F4934" s="11" t="s">
        <v>45</v>
      </c>
      <c r="G4934" s="12">
        <f>[1]动作!$A4933+[1]动作!$B4933</f>
        <v>43211.637615740743</v>
      </c>
      <c r="H4934" s="12"/>
      <c r="I4934" s="11"/>
    </row>
    <row r="4935" spans="1:9" hidden="1" x14ac:dyDescent="0.3">
      <c r="A4935" s="24">
        <v>4933</v>
      </c>
      <c r="B4935" s="11" t="str">
        <f>IFERROR(INDEX({"JSNY-BJ0001-01";"JSNY-JS0022-01";"JSNY-JS0002-01"},MATCH(D4935,{"BJ_zhongyu";"JS_WX_liteer";"JS_CZ_wodefeng"},0)),"")</f>
        <v>JSNY-JS0002-01</v>
      </c>
      <c r="C4935" s="11" t="str">
        <f>IFERROR(INDEX({"北京中裕世纪大酒店";"江苏利特尔绿色包装股份有限公司";"常州市金坛沃德丰电子科技有限公司"},MATCH(D4935,{"BJ_zhongyu";"JS_WX_liteer";"JS_CZ_wodefeng"},0)),"")</f>
        <v>常州市金坛沃德丰电子科技有限公司</v>
      </c>
      <c r="D4935" s="11" t="str">
        <f>[1]动作!$G4934</f>
        <v>JS_CZ_wodefeng</v>
      </c>
      <c r="E4935" s="11" t="str">
        <f>[1]动作!$D4934</f>
        <v>电表故障</v>
      </c>
      <c r="F4935" s="11" t="s">
        <v>45</v>
      </c>
      <c r="G4935" s="12">
        <f>[1]动作!$A4934+[1]动作!$B4934</f>
        <v>43211.639074074075</v>
      </c>
      <c r="H4935" s="12"/>
      <c r="I4935" s="11"/>
    </row>
    <row r="4936" spans="1:9" hidden="1" x14ac:dyDescent="0.3">
      <c r="A4936" s="24">
        <v>4934</v>
      </c>
      <c r="B4936" s="11" t="str">
        <f>IFERROR(INDEX({"JSNY-BJ0001-01";"JSNY-JS0022-01";"JSNY-JS0002-01"},MATCH(D4936,{"BJ_zhongyu";"JS_WX_liteer";"JS_CZ_wodefeng"},0)),"")</f>
        <v>JSNY-JS0002-01</v>
      </c>
      <c r="C4936" s="11" t="str">
        <f>IFERROR(INDEX({"北京中裕世纪大酒店";"江苏利特尔绿色包装股份有限公司";"常州市金坛沃德丰电子科技有限公司"},MATCH(D4936,{"BJ_zhongyu";"JS_WX_liteer";"JS_CZ_wodefeng"},0)),"")</f>
        <v>常州市金坛沃德丰电子科技有限公司</v>
      </c>
      <c r="D4936" s="11" t="str">
        <f>[1]动作!$G4935</f>
        <v>JS_CZ_wodefeng</v>
      </c>
      <c r="E4936" s="11" t="str">
        <f>[1]动作!$D4935</f>
        <v>电表故障</v>
      </c>
      <c r="F4936" s="11" t="s">
        <v>45</v>
      </c>
      <c r="G4936" s="12">
        <f>[1]动作!$A4935+[1]动作!$B4935</f>
        <v>43211.639178240737</v>
      </c>
      <c r="H4936" s="12"/>
      <c r="I4936" s="11"/>
    </row>
    <row r="4937" spans="1:9" hidden="1" x14ac:dyDescent="0.3">
      <c r="A4937" s="24">
        <v>4935</v>
      </c>
      <c r="B4937" s="11" t="str">
        <f>IFERROR(INDEX({"JSNY-BJ0001-01";"JSNY-JS0022-01";"JSNY-JS0002-01"},MATCH(D4937,{"BJ_zhongyu";"JS_WX_liteer";"JS_CZ_wodefeng"},0)),"")</f>
        <v>JSNY-JS0002-01</v>
      </c>
      <c r="C4937" s="11" t="str">
        <f>IFERROR(INDEX({"北京中裕世纪大酒店";"江苏利特尔绿色包装股份有限公司";"常州市金坛沃德丰电子科技有限公司"},MATCH(D4937,{"BJ_zhongyu";"JS_WX_liteer";"JS_CZ_wodefeng"},0)),"")</f>
        <v>常州市金坛沃德丰电子科技有限公司</v>
      </c>
      <c r="D4937" s="11" t="str">
        <f>[1]动作!$G4936</f>
        <v>JS_CZ_wodefeng</v>
      </c>
      <c r="E4937" s="11" t="str">
        <f>[1]动作!$D4936</f>
        <v>电表故障</v>
      </c>
      <c r="F4937" s="11" t="s">
        <v>45</v>
      </c>
      <c r="G4937" s="12">
        <f>[1]动作!$A4936+[1]动作!$B4936</f>
        <v>43211.640277777777</v>
      </c>
      <c r="H4937" s="12"/>
      <c r="I4937" s="11"/>
    </row>
    <row r="4938" spans="1:9" hidden="1" x14ac:dyDescent="0.3">
      <c r="A4938" s="24">
        <v>4936</v>
      </c>
      <c r="B4938" s="11" t="str">
        <f>IFERROR(INDEX({"JSNY-BJ0001-01";"JSNY-JS0022-01";"JSNY-JS0002-01"},MATCH(D4938,{"BJ_zhongyu";"JS_WX_liteer";"JS_CZ_wodefeng"},0)),"")</f>
        <v>JSNY-JS0002-01</v>
      </c>
      <c r="C4938" s="11" t="str">
        <f>IFERROR(INDEX({"北京中裕世纪大酒店";"江苏利特尔绿色包装股份有限公司";"常州市金坛沃德丰电子科技有限公司"},MATCH(D4938,{"BJ_zhongyu";"JS_WX_liteer";"JS_CZ_wodefeng"},0)),"")</f>
        <v>常州市金坛沃德丰电子科技有限公司</v>
      </c>
      <c r="D4938" s="11" t="str">
        <f>[1]动作!$G4937</f>
        <v>JS_CZ_wodefeng</v>
      </c>
      <c r="E4938" s="11" t="str">
        <f>[1]动作!$D4937</f>
        <v>电表故障</v>
      </c>
      <c r="F4938" s="11" t="s">
        <v>45</v>
      </c>
      <c r="G4938" s="12">
        <f>[1]动作!$A4937+[1]动作!$B4937</f>
        <v>43211.640509259261</v>
      </c>
      <c r="H4938" s="12"/>
      <c r="I4938" s="11"/>
    </row>
    <row r="4939" spans="1:9" hidden="1" x14ac:dyDescent="0.3">
      <c r="A4939" s="24">
        <v>4937</v>
      </c>
      <c r="B4939" s="11" t="str">
        <f>IFERROR(INDEX({"JSNY-BJ0001-01";"JSNY-JS0022-01";"JSNY-JS0002-01"},MATCH(D4939,{"BJ_zhongyu";"JS_WX_liteer";"JS_CZ_wodefeng"},0)),"")</f>
        <v>JSNY-JS0002-01</v>
      </c>
      <c r="C4939" s="11" t="str">
        <f>IFERROR(INDEX({"北京中裕世纪大酒店";"江苏利特尔绿色包装股份有限公司";"常州市金坛沃德丰电子科技有限公司"},MATCH(D4939,{"BJ_zhongyu";"JS_WX_liteer";"JS_CZ_wodefeng"},0)),"")</f>
        <v>常州市金坛沃德丰电子科技有限公司</v>
      </c>
      <c r="D4939" s="11" t="str">
        <f>[1]动作!$G4938</f>
        <v>JS_CZ_wodefeng</v>
      </c>
      <c r="E4939" s="11" t="str">
        <f>[1]动作!$D4938</f>
        <v>电表故障</v>
      </c>
      <c r="F4939" s="11" t="s">
        <v>45</v>
      </c>
      <c r="G4939" s="12">
        <f>[1]动作!$A4938+[1]动作!$B4938</f>
        <v>43211.643009259256</v>
      </c>
      <c r="H4939" s="12"/>
      <c r="I4939" s="11"/>
    </row>
    <row r="4940" spans="1:9" hidden="1" x14ac:dyDescent="0.3">
      <c r="A4940" s="24">
        <v>4938</v>
      </c>
      <c r="B4940" s="11" t="str">
        <f>IFERROR(INDEX({"JSNY-BJ0001-01";"JSNY-JS0022-01";"JSNY-JS0002-01"},MATCH(D4940,{"BJ_zhongyu";"JS_WX_liteer";"JS_CZ_wodefeng"},0)),"")</f>
        <v>JSNY-JS0002-01</v>
      </c>
      <c r="C4940" s="11" t="str">
        <f>IFERROR(INDEX({"北京中裕世纪大酒店";"江苏利特尔绿色包装股份有限公司";"常州市金坛沃德丰电子科技有限公司"},MATCH(D4940,{"BJ_zhongyu";"JS_WX_liteer";"JS_CZ_wodefeng"},0)),"")</f>
        <v>常州市金坛沃德丰电子科技有限公司</v>
      </c>
      <c r="D4940" s="11" t="str">
        <f>[1]动作!$G4939</f>
        <v>JS_CZ_wodefeng</v>
      </c>
      <c r="E4940" s="11" t="str">
        <f>[1]动作!$D4939</f>
        <v>电表故障</v>
      </c>
      <c r="F4940" s="11" t="s">
        <v>45</v>
      </c>
      <c r="G4940" s="12">
        <f>[1]动作!$A4939+[1]动作!$B4939</f>
        <v>43211.643819444442</v>
      </c>
      <c r="H4940" s="12"/>
      <c r="I4940" s="11"/>
    </row>
    <row r="4941" spans="1:9" hidden="1" x14ac:dyDescent="0.3">
      <c r="A4941" s="24">
        <v>4939</v>
      </c>
      <c r="B4941" s="11" t="str">
        <f>IFERROR(INDEX({"JSNY-BJ0001-01";"JSNY-JS0022-01";"JSNY-JS0002-01"},MATCH(D4941,{"BJ_zhongyu";"JS_WX_liteer";"JS_CZ_wodefeng"},0)),"")</f>
        <v>JSNY-JS0002-01</v>
      </c>
      <c r="C4941" s="11" t="str">
        <f>IFERROR(INDEX({"北京中裕世纪大酒店";"江苏利特尔绿色包装股份有限公司";"常州市金坛沃德丰电子科技有限公司"},MATCH(D4941,{"BJ_zhongyu";"JS_WX_liteer";"JS_CZ_wodefeng"},0)),"")</f>
        <v>常州市金坛沃德丰电子科技有限公司</v>
      </c>
      <c r="D4941" s="11" t="str">
        <f>[1]动作!$G4940</f>
        <v>JS_CZ_wodefeng</v>
      </c>
      <c r="E4941" s="11" t="str">
        <f>[1]动作!$D4940</f>
        <v>电表故障</v>
      </c>
      <c r="F4941" s="11" t="s">
        <v>45</v>
      </c>
      <c r="G4941" s="12">
        <f>[1]动作!$A4940+[1]动作!$B4940</f>
        <v>43211.643935185188</v>
      </c>
      <c r="H4941" s="12"/>
      <c r="I4941" s="11"/>
    </row>
    <row r="4942" spans="1:9" hidden="1" x14ac:dyDescent="0.3">
      <c r="A4942" s="24">
        <v>4940</v>
      </c>
      <c r="B4942" s="11" t="str">
        <f>IFERROR(INDEX({"JSNY-BJ0001-01";"JSNY-JS0022-01";"JSNY-JS0002-01"},MATCH(D4942,{"BJ_zhongyu";"JS_WX_liteer";"JS_CZ_wodefeng"},0)),"")</f>
        <v>JSNY-JS0002-01</v>
      </c>
      <c r="C4942" s="11" t="str">
        <f>IFERROR(INDEX({"北京中裕世纪大酒店";"江苏利特尔绿色包装股份有限公司";"常州市金坛沃德丰电子科技有限公司"},MATCH(D4942,{"BJ_zhongyu";"JS_WX_liteer";"JS_CZ_wodefeng"},0)),"")</f>
        <v>常州市金坛沃德丰电子科技有限公司</v>
      </c>
      <c r="D4942" s="11" t="str">
        <f>[1]动作!$G4941</f>
        <v>JS_CZ_wodefeng</v>
      </c>
      <c r="E4942" s="11" t="str">
        <f>[1]动作!$D4941</f>
        <v>电表故障</v>
      </c>
      <c r="F4942" s="11" t="s">
        <v>45</v>
      </c>
      <c r="G4942" s="12">
        <f>[1]动作!$A4941+[1]动作!$B4941</f>
        <v>43211.645381944443</v>
      </c>
      <c r="H4942" s="12"/>
      <c r="I4942" s="11"/>
    </row>
    <row r="4943" spans="1:9" hidden="1" x14ac:dyDescent="0.3">
      <c r="A4943" s="24">
        <v>4941</v>
      </c>
      <c r="B4943" s="11" t="str">
        <f>IFERROR(INDEX({"JSNY-BJ0001-01";"JSNY-JS0022-01";"JSNY-JS0002-01"},MATCH(D4943,{"BJ_zhongyu";"JS_WX_liteer";"JS_CZ_wodefeng"},0)),"")</f>
        <v>JSNY-JS0002-01</v>
      </c>
      <c r="C4943" s="11" t="str">
        <f>IFERROR(INDEX({"北京中裕世纪大酒店";"江苏利特尔绿色包装股份有限公司";"常州市金坛沃德丰电子科技有限公司"},MATCH(D4943,{"BJ_zhongyu";"JS_WX_liteer";"JS_CZ_wodefeng"},0)),"")</f>
        <v>常州市金坛沃德丰电子科技有限公司</v>
      </c>
      <c r="D4943" s="11" t="str">
        <f>[1]动作!$G4942</f>
        <v>JS_CZ_wodefeng</v>
      </c>
      <c r="E4943" s="11" t="str">
        <f>[1]动作!$D4942</f>
        <v>电表故障</v>
      </c>
      <c r="F4943" s="11" t="s">
        <v>45</v>
      </c>
      <c r="G4943" s="12">
        <f>[1]动作!$A4942+[1]动作!$B4942</f>
        <v>43211.651990740742</v>
      </c>
      <c r="H4943" s="12"/>
      <c r="I4943" s="11"/>
    </row>
    <row r="4944" spans="1:9" hidden="1" x14ac:dyDescent="0.3">
      <c r="A4944" s="24">
        <v>4942</v>
      </c>
      <c r="B4944" s="11" t="str">
        <f>IFERROR(INDEX({"JSNY-BJ0001-01";"JSNY-JS0022-01";"JSNY-JS0002-01"},MATCH(D4944,{"BJ_zhongyu";"JS_WX_liteer";"JS_CZ_wodefeng"},0)),"")</f>
        <v>JSNY-JS0002-01</v>
      </c>
      <c r="C4944" s="11" t="str">
        <f>IFERROR(INDEX({"北京中裕世纪大酒店";"江苏利特尔绿色包装股份有限公司";"常州市金坛沃德丰电子科技有限公司"},MATCH(D4944,{"BJ_zhongyu";"JS_WX_liteer";"JS_CZ_wodefeng"},0)),"")</f>
        <v>常州市金坛沃德丰电子科技有限公司</v>
      </c>
      <c r="D4944" s="11" t="str">
        <f>[1]动作!$G4943</f>
        <v>JS_CZ_wodefeng</v>
      </c>
      <c r="E4944" s="11" t="str">
        <f>[1]动作!$D4943</f>
        <v>电表故障</v>
      </c>
      <c r="F4944" s="11" t="s">
        <v>45</v>
      </c>
      <c r="G4944" s="12">
        <f>[1]动作!$A4943+[1]动作!$B4943</f>
        <v>43211.652222222219</v>
      </c>
      <c r="H4944" s="12"/>
      <c r="I4944" s="11"/>
    </row>
    <row r="4945" spans="1:9" hidden="1" x14ac:dyDescent="0.3">
      <c r="A4945" s="24">
        <v>4943</v>
      </c>
      <c r="B4945" s="11" t="str">
        <f>IFERROR(INDEX({"JSNY-BJ0001-01";"JSNY-JS0022-01";"JSNY-JS0002-01"},MATCH(D4945,{"BJ_zhongyu";"JS_WX_liteer";"JS_CZ_wodefeng"},0)),"")</f>
        <v>JSNY-JS0002-01</v>
      </c>
      <c r="C4945" s="11" t="str">
        <f>IFERROR(INDEX({"北京中裕世纪大酒店";"江苏利特尔绿色包装股份有限公司";"常州市金坛沃德丰电子科技有限公司"},MATCH(D4945,{"BJ_zhongyu";"JS_WX_liteer";"JS_CZ_wodefeng"},0)),"")</f>
        <v>常州市金坛沃德丰电子科技有限公司</v>
      </c>
      <c r="D4945" s="11" t="str">
        <f>[1]动作!$G4944</f>
        <v>JS_CZ_wodefeng</v>
      </c>
      <c r="E4945" s="11" t="str">
        <f>[1]动作!$D4944</f>
        <v>电表故障</v>
      </c>
      <c r="F4945" s="11" t="s">
        <v>45</v>
      </c>
      <c r="G4945" s="12">
        <f>[1]动作!$A4944+[1]动作!$B4944</f>
        <v>43211.652337962965</v>
      </c>
      <c r="H4945" s="12"/>
      <c r="I4945" s="11"/>
    </row>
    <row r="4946" spans="1:9" hidden="1" x14ac:dyDescent="0.3">
      <c r="A4946" s="24">
        <v>4944</v>
      </c>
      <c r="B4946" s="11" t="str">
        <f>IFERROR(INDEX({"JSNY-BJ0001-01";"JSNY-JS0022-01";"JSNY-JS0002-01"},MATCH(D4946,{"BJ_zhongyu";"JS_WX_liteer";"JS_CZ_wodefeng"},0)),"")</f>
        <v>JSNY-JS0002-01</v>
      </c>
      <c r="C4946" s="11" t="str">
        <f>IFERROR(INDEX({"北京中裕世纪大酒店";"江苏利特尔绿色包装股份有限公司";"常州市金坛沃德丰电子科技有限公司"},MATCH(D4946,{"BJ_zhongyu";"JS_WX_liteer";"JS_CZ_wodefeng"},0)),"")</f>
        <v>常州市金坛沃德丰电子科技有限公司</v>
      </c>
      <c r="D4946" s="11" t="str">
        <f>[1]动作!$G4945</f>
        <v>JS_CZ_wodefeng</v>
      </c>
      <c r="E4946" s="11" t="str">
        <f>[1]动作!$D4945</f>
        <v>电表故障</v>
      </c>
      <c r="F4946" s="11" t="s">
        <v>45</v>
      </c>
      <c r="G4946" s="12">
        <f>[1]动作!$A4945+[1]动作!$B4945</f>
        <v>43211.65320601852</v>
      </c>
      <c r="H4946" s="12"/>
      <c r="I4946" s="11"/>
    </row>
    <row r="4947" spans="1:9" hidden="1" x14ac:dyDescent="0.3">
      <c r="A4947" s="24">
        <v>4945</v>
      </c>
      <c r="B4947" s="11" t="str">
        <f>IFERROR(INDEX({"JSNY-BJ0001-01";"JSNY-JS0022-01";"JSNY-JS0002-01"},MATCH(D4947,{"BJ_zhongyu";"JS_WX_liteer";"JS_CZ_wodefeng"},0)),"")</f>
        <v>JSNY-JS0002-01</v>
      </c>
      <c r="C4947" s="11" t="str">
        <f>IFERROR(INDEX({"北京中裕世纪大酒店";"江苏利特尔绿色包装股份有限公司";"常州市金坛沃德丰电子科技有限公司"},MATCH(D4947,{"BJ_zhongyu";"JS_WX_liteer";"JS_CZ_wodefeng"},0)),"")</f>
        <v>常州市金坛沃德丰电子科技有限公司</v>
      </c>
      <c r="D4947" s="11" t="str">
        <f>[1]动作!$G4946</f>
        <v>JS_CZ_wodefeng</v>
      </c>
      <c r="E4947" s="11" t="str">
        <f>[1]动作!$D4946</f>
        <v>电表故障</v>
      </c>
      <c r="F4947" s="11" t="s">
        <v>45</v>
      </c>
      <c r="G4947" s="12">
        <f>[1]动作!$A4946+[1]动作!$B4946</f>
        <v>43211.655810185184</v>
      </c>
      <c r="H4947" s="12"/>
      <c r="I4947" s="11"/>
    </row>
    <row r="4948" spans="1:9" hidden="1" x14ac:dyDescent="0.3">
      <c r="A4948" s="24">
        <v>4946</v>
      </c>
      <c r="B4948" s="11" t="str">
        <f>IFERROR(INDEX({"JSNY-BJ0001-01";"JSNY-JS0022-01";"JSNY-JS0002-01"},MATCH(D4948,{"BJ_zhongyu";"JS_WX_liteer";"JS_CZ_wodefeng"},0)),"")</f>
        <v>JSNY-JS0002-01</v>
      </c>
      <c r="C4948" s="11" t="str">
        <f>IFERROR(INDEX({"北京中裕世纪大酒店";"江苏利特尔绿色包装股份有限公司";"常州市金坛沃德丰电子科技有限公司"},MATCH(D4948,{"BJ_zhongyu";"JS_WX_liteer";"JS_CZ_wodefeng"},0)),"")</f>
        <v>常州市金坛沃德丰电子科技有限公司</v>
      </c>
      <c r="D4948" s="11" t="str">
        <f>[1]动作!$G4947</f>
        <v>JS_CZ_wodefeng</v>
      </c>
      <c r="E4948" s="11" t="str">
        <f>[1]动作!$D4947</f>
        <v>电表故障</v>
      </c>
      <c r="F4948" s="11" t="s">
        <v>45</v>
      </c>
      <c r="G4948" s="12">
        <f>[1]动作!$A4947+[1]动作!$B4947</f>
        <v>43211.657083333332</v>
      </c>
      <c r="H4948" s="12"/>
      <c r="I4948" s="11"/>
    </row>
    <row r="4949" spans="1:9" hidden="1" x14ac:dyDescent="0.3">
      <c r="A4949" s="24">
        <v>4947</v>
      </c>
      <c r="B4949" s="11" t="str">
        <f>IFERROR(INDEX({"JSNY-BJ0001-01";"JSNY-JS0022-01";"JSNY-JS0002-01"},MATCH(D4949,{"BJ_zhongyu";"JS_WX_liteer";"JS_CZ_wodefeng"},0)),"")</f>
        <v>JSNY-JS0002-01</v>
      </c>
      <c r="C4949" s="11" t="str">
        <f>IFERROR(INDEX({"北京中裕世纪大酒店";"江苏利特尔绿色包装股份有限公司";"常州市金坛沃德丰电子科技有限公司"},MATCH(D4949,{"BJ_zhongyu";"JS_WX_liteer";"JS_CZ_wodefeng"},0)),"")</f>
        <v>常州市金坛沃德丰电子科技有限公司</v>
      </c>
      <c r="D4949" s="11" t="str">
        <f>[1]动作!$G4948</f>
        <v>JS_CZ_wodefeng</v>
      </c>
      <c r="E4949" s="11" t="str">
        <f>[1]动作!$D4948</f>
        <v>电表故障</v>
      </c>
      <c r="F4949" s="11" t="s">
        <v>45</v>
      </c>
      <c r="G4949" s="12">
        <f>[1]动作!$A4948+[1]动作!$B4948</f>
        <v>43211.657199074078</v>
      </c>
      <c r="H4949" s="12"/>
      <c r="I4949" s="11"/>
    </row>
    <row r="4950" spans="1:9" hidden="1" x14ac:dyDescent="0.3">
      <c r="A4950" s="24">
        <v>4948</v>
      </c>
      <c r="B4950" s="11" t="str">
        <f>IFERROR(INDEX({"JSNY-BJ0001-01";"JSNY-JS0022-01";"JSNY-JS0002-01"},MATCH(D4950,{"BJ_zhongyu";"JS_WX_liteer";"JS_CZ_wodefeng"},0)),"")</f>
        <v>JSNY-JS0002-01</v>
      </c>
      <c r="C4950" s="11" t="str">
        <f>IFERROR(INDEX({"北京中裕世纪大酒店";"江苏利特尔绿色包装股份有限公司";"常州市金坛沃德丰电子科技有限公司"},MATCH(D4950,{"BJ_zhongyu";"JS_WX_liteer";"JS_CZ_wodefeng"},0)),"")</f>
        <v>常州市金坛沃德丰电子科技有限公司</v>
      </c>
      <c r="D4950" s="11" t="str">
        <f>[1]动作!$G4949</f>
        <v>JS_CZ_wodefeng</v>
      </c>
      <c r="E4950" s="11" t="str">
        <f>[1]动作!$D4949</f>
        <v>电表故障</v>
      </c>
      <c r="F4950" s="11" t="s">
        <v>45</v>
      </c>
      <c r="G4950" s="12">
        <f>[1]动作!$A4949+[1]动作!$B4949</f>
        <v>43211.658645833333</v>
      </c>
      <c r="H4950" s="12"/>
      <c r="I4950" s="11"/>
    </row>
    <row r="4951" spans="1:9" hidden="1" x14ac:dyDescent="0.3">
      <c r="A4951" s="24">
        <v>4949</v>
      </c>
      <c r="B4951" s="11" t="str">
        <f>IFERROR(INDEX({"JSNY-BJ0001-01";"JSNY-JS0022-01";"JSNY-JS0002-01"},MATCH(D4951,{"BJ_zhongyu";"JS_WX_liteer";"JS_CZ_wodefeng"},0)),"")</f>
        <v>JSNY-JS0002-01</v>
      </c>
      <c r="C4951" s="11" t="str">
        <f>IFERROR(INDEX({"北京中裕世纪大酒店";"江苏利特尔绿色包装股份有限公司";"常州市金坛沃德丰电子科技有限公司"},MATCH(D4951,{"BJ_zhongyu";"JS_WX_liteer";"JS_CZ_wodefeng"},0)),"")</f>
        <v>常州市金坛沃德丰电子科技有限公司</v>
      </c>
      <c r="D4951" s="11" t="str">
        <f>[1]动作!$G4950</f>
        <v>JS_CZ_wodefeng</v>
      </c>
      <c r="E4951" s="11" t="str">
        <f>[1]动作!$D4950</f>
        <v>电表故障</v>
      </c>
      <c r="F4951" s="11" t="s">
        <v>45</v>
      </c>
      <c r="G4951" s="12">
        <f>[1]动作!$A4950+[1]动作!$B4950</f>
        <v>43211.66101851852</v>
      </c>
      <c r="H4951" s="12"/>
      <c r="I4951" s="11"/>
    </row>
    <row r="4952" spans="1:9" hidden="1" x14ac:dyDescent="0.3">
      <c r="A4952" s="24">
        <v>4950</v>
      </c>
      <c r="B4952" s="11" t="str">
        <f>IFERROR(INDEX({"JSNY-BJ0001-01";"JSNY-JS0022-01";"JSNY-JS0002-01"},MATCH(D4952,{"BJ_zhongyu";"JS_WX_liteer";"JS_CZ_wodefeng"},0)),"")</f>
        <v>JSNY-JS0002-01</v>
      </c>
      <c r="C4952" s="11" t="str">
        <f>IFERROR(INDEX({"北京中裕世纪大酒店";"江苏利特尔绿色包装股份有限公司";"常州市金坛沃德丰电子科技有限公司"},MATCH(D4952,{"BJ_zhongyu";"JS_WX_liteer";"JS_CZ_wodefeng"},0)),"")</f>
        <v>常州市金坛沃德丰电子科技有限公司</v>
      </c>
      <c r="D4952" s="11" t="str">
        <f>[1]动作!$G4951</f>
        <v>JS_CZ_wodefeng</v>
      </c>
      <c r="E4952" s="11" t="str">
        <f>[1]动作!$D4951</f>
        <v>电表故障</v>
      </c>
      <c r="F4952" s="11" t="s">
        <v>45</v>
      </c>
      <c r="G4952" s="12">
        <f>[1]动作!$A4951+[1]动作!$B4951</f>
        <v>43211.662118055552</v>
      </c>
      <c r="H4952" s="12"/>
      <c r="I4952" s="11"/>
    </row>
    <row r="4953" spans="1:9" hidden="1" x14ac:dyDescent="0.3">
      <c r="A4953" s="24">
        <v>4951</v>
      </c>
      <c r="B4953" s="11" t="str">
        <f>IFERROR(INDEX({"JSNY-BJ0001-01";"JSNY-JS0022-01";"JSNY-JS0002-01"},MATCH(D4953,{"BJ_zhongyu";"JS_WX_liteer";"JS_CZ_wodefeng"},0)),"")</f>
        <v>JSNY-JS0002-01</v>
      </c>
      <c r="C4953" s="11" t="str">
        <f>IFERROR(INDEX({"北京中裕世纪大酒店";"江苏利特尔绿色包装股份有限公司";"常州市金坛沃德丰电子科技有限公司"},MATCH(D4953,{"BJ_zhongyu";"JS_WX_liteer";"JS_CZ_wodefeng"},0)),"")</f>
        <v>常州市金坛沃德丰电子科技有限公司</v>
      </c>
      <c r="D4953" s="11" t="str">
        <f>[1]动作!$G4952</f>
        <v>JS_CZ_wodefeng</v>
      </c>
      <c r="E4953" s="11" t="str">
        <f>[1]动作!$D4952</f>
        <v>电表故障</v>
      </c>
      <c r="F4953" s="11" t="s">
        <v>45</v>
      </c>
      <c r="G4953" s="12">
        <f>[1]动作!$A4952+[1]动作!$B4952</f>
        <v>43211.662349537037</v>
      </c>
      <c r="H4953" s="12"/>
      <c r="I4953" s="11"/>
    </row>
    <row r="4954" spans="1:9" hidden="1" x14ac:dyDescent="0.3">
      <c r="A4954" s="24">
        <v>4952</v>
      </c>
      <c r="B4954" s="11" t="str">
        <f>IFERROR(INDEX({"JSNY-BJ0001-01";"JSNY-JS0022-01";"JSNY-JS0002-01"},MATCH(D4954,{"BJ_zhongyu";"JS_WX_liteer";"JS_CZ_wodefeng"},0)),"")</f>
        <v>JSNY-JS0002-01</v>
      </c>
      <c r="C4954" s="11" t="str">
        <f>IFERROR(INDEX({"北京中裕世纪大酒店";"江苏利特尔绿色包装股份有限公司";"常州市金坛沃德丰电子科技有限公司"},MATCH(D4954,{"BJ_zhongyu";"JS_WX_liteer";"JS_CZ_wodefeng"},0)),"")</f>
        <v>常州市金坛沃德丰电子科技有限公司</v>
      </c>
      <c r="D4954" s="11" t="str">
        <f>[1]动作!$G4953</f>
        <v>JS_CZ_wodefeng</v>
      </c>
      <c r="E4954" s="11" t="str">
        <f>[1]动作!$D4953</f>
        <v>电表故障</v>
      </c>
      <c r="F4954" s="11" t="s">
        <v>45</v>
      </c>
      <c r="G4954" s="12">
        <f>[1]动作!$A4953+[1]动作!$B4953</f>
        <v>43211.662465277775</v>
      </c>
      <c r="H4954" s="12"/>
      <c r="I4954" s="11"/>
    </row>
    <row r="4955" spans="1:9" hidden="1" x14ac:dyDescent="0.3">
      <c r="A4955" s="24">
        <v>4953</v>
      </c>
      <c r="B4955" s="11" t="str">
        <f>IFERROR(INDEX({"JSNY-BJ0001-01";"JSNY-JS0022-01";"JSNY-JS0002-01"},MATCH(D4955,{"BJ_zhongyu";"JS_WX_liteer";"JS_CZ_wodefeng"},0)),"")</f>
        <v>JSNY-JS0002-01</v>
      </c>
      <c r="C4955" s="11" t="str">
        <f>IFERROR(INDEX({"北京中裕世纪大酒店";"江苏利特尔绿色包装股份有限公司";"常州市金坛沃德丰电子科技有限公司"},MATCH(D4955,{"BJ_zhongyu";"JS_WX_liteer";"JS_CZ_wodefeng"},0)),"")</f>
        <v>常州市金坛沃德丰电子科技有限公司</v>
      </c>
      <c r="D4955" s="11" t="str">
        <f>[1]动作!$G4954</f>
        <v>JS_CZ_wodefeng</v>
      </c>
      <c r="E4955" s="11" t="str">
        <f>[1]动作!$D4954</f>
        <v>电表故障</v>
      </c>
      <c r="F4955" s="11" t="s">
        <v>45</v>
      </c>
      <c r="G4955" s="12">
        <f>[1]动作!$A4954+[1]动作!$B4954</f>
        <v>43211.662581018521</v>
      </c>
      <c r="H4955" s="12"/>
      <c r="I4955" s="11"/>
    </row>
    <row r="4956" spans="1:9" hidden="1" x14ac:dyDescent="0.3">
      <c r="A4956" s="24">
        <v>4954</v>
      </c>
      <c r="B4956" s="11" t="str">
        <f>IFERROR(INDEX({"JSNY-BJ0001-01";"JSNY-JS0022-01";"JSNY-JS0002-01"},MATCH(D4956,{"BJ_zhongyu";"JS_WX_liteer";"JS_CZ_wodefeng"},0)),"")</f>
        <v>JSNY-JS0002-01</v>
      </c>
      <c r="C4956" s="11" t="str">
        <f>IFERROR(INDEX({"北京中裕世纪大酒店";"江苏利特尔绿色包装股份有限公司";"常州市金坛沃德丰电子科技有限公司"},MATCH(D4956,{"BJ_zhongyu";"JS_WX_liteer";"JS_CZ_wodefeng"},0)),"")</f>
        <v>常州市金坛沃德丰电子科技有限公司</v>
      </c>
      <c r="D4956" s="11" t="str">
        <f>[1]动作!$G4955</f>
        <v>JS_CZ_wodefeng</v>
      </c>
      <c r="E4956" s="11" t="str">
        <f>[1]动作!$D4955</f>
        <v>电表故障</v>
      </c>
      <c r="F4956" s="11" t="s">
        <v>45</v>
      </c>
      <c r="G4956" s="12">
        <f>[1]动作!$A4955+[1]动作!$B4955</f>
        <v>43211.667337962965</v>
      </c>
      <c r="H4956" s="12"/>
      <c r="I4956" s="11"/>
    </row>
    <row r="4957" spans="1:9" hidden="1" x14ac:dyDescent="0.3">
      <c r="A4957" s="24">
        <v>4955</v>
      </c>
      <c r="B4957" s="11" t="str">
        <f>IFERROR(INDEX({"JSNY-BJ0001-01";"JSNY-JS0022-01";"JSNY-JS0002-01"},MATCH(D4957,{"BJ_zhongyu";"JS_WX_liteer";"JS_CZ_wodefeng"},0)),"")</f>
        <v>JSNY-JS0002-01</v>
      </c>
      <c r="C4957" s="11" t="str">
        <f>IFERROR(INDEX({"北京中裕世纪大酒店";"江苏利特尔绿色包装股份有限公司";"常州市金坛沃德丰电子科技有限公司"},MATCH(D4957,{"BJ_zhongyu";"JS_WX_liteer";"JS_CZ_wodefeng"},0)),"")</f>
        <v>常州市金坛沃德丰电子科技有限公司</v>
      </c>
      <c r="D4957" s="11" t="str">
        <f>[1]动作!$G4956</f>
        <v>JS_CZ_wodefeng</v>
      </c>
      <c r="E4957" s="11" t="str">
        <f>[1]动作!$D4956</f>
        <v>电表故障</v>
      </c>
      <c r="F4957" s="11" t="s">
        <v>45</v>
      </c>
      <c r="G4957" s="12">
        <f>[1]动作!$A4956+[1]动作!$B4956</f>
        <v>43211.667453703703</v>
      </c>
      <c r="H4957" s="12"/>
      <c r="I4957" s="11"/>
    </row>
    <row r="4958" spans="1:9" hidden="1" x14ac:dyDescent="0.3">
      <c r="A4958" s="24">
        <v>4956</v>
      </c>
      <c r="B4958" s="11" t="str">
        <f>IFERROR(INDEX({"JSNY-BJ0001-01";"JSNY-JS0022-01";"JSNY-JS0002-01"},MATCH(D4958,{"BJ_zhongyu";"JS_WX_liteer";"JS_CZ_wodefeng"},0)),"")</f>
        <v>JSNY-JS0002-01</v>
      </c>
      <c r="C4958" s="11" t="str">
        <f>IFERROR(INDEX({"北京中裕世纪大酒店";"江苏利特尔绿色包装股份有限公司";"常州市金坛沃德丰电子科技有限公司"},MATCH(D4958,{"BJ_zhongyu";"JS_WX_liteer";"JS_CZ_wodefeng"},0)),"")</f>
        <v>常州市金坛沃德丰电子科技有限公司</v>
      </c>
      <c r="D4958" s="11" t="str">
        <f>[1]动作!$G4957</f>
        <v>JS_CZ_wodefeng</v>
      </c>
      <c r="E4958" s="11" t="str">
        <f>[1]动作!$D4957</f>
        <v>电表故障</v>
      </c>
      <c r="F4958" s="11" t="s">
        <v>45</v>
      </c>
      <c r="G4958" s="12">
        <f>[1]动作!$A4957+[1]动作!$B4957</f>
        <v>43211.667569444442</v>
      </c>
      <c r="H4958" s="12"/>
      <c r="I4958" s="11"/>
    </row>
    <row r="4959" spans="1:9" hidden="1" x14ac:dyDescent="0.3">
      <c r="A4959" s="24">
        <v>4957</v>
      </c>
      <c r="B4959" s="11" t="str">
        <f>IFERROR(INDEX({"JSNY-BJ0001-01";"JSNY-JS0022-01";"JSNY-JS0002-01"},MATCH(D4959,{"BJ_zhongyu";"JS_WX_liteer";"JS_CZ_wodefeng"},0)),"")</f>
        <v>JSNY-JS0002-01</v>
      </c>
      <c r="C4959" s="11" t="str">
        <f>IFERROR(INDEX({"北京中裕世纪大酒店";"江苏利特尔绿色包装股份有限公司";"常州市金坛沃德丰电子科技有限公司"},MATCH(D4959,{"BJ_zhongyu";"JS_WX_liteer";"JS_CZ_wodefeng"},0)),"")</f>
        <v>常州市金坛沃德丰电子科技有限公司</v>
      </c>
      <c r="D4959" s="11" t="str">
        <f>[1]动作!$G4958</f>
        <v>JS_CZ_wodefeng</v>
      </c>
      <c r="E4959" s="11" t="str">
        <f>[1]动作!$D4958</f>
        <v>电表故障</v>
      </c>
      <c r="F4959" s="11" t="s">
        <v>45</v>
      </c>
      <c r="G4959" s="12">
        <f>[1]动作!$A4958+[1]动作!$B4958</f>
        <v>43211.669942129629</v>
      </c>
      <c r="H4959" s="12"/>
      <c r="I4959" s="11"/>
    </row>
    <row r="4960" spans="1:9" hidden="1" x14ac:dyDescent="0.3">
      <c r="A4960" s="24">
        <v>4958</v>
      </c>
      <c r="B4960" s="11" t="str">
        <f>IFERROR(INDEX({"JSNY-BJ0001-01";"JSNY-JS0022-01";"JSNY-JS0002-01"},MATCH(D4960,{"BJ_zhongyu";"JS_WX_liteer";"JS_CZ_wodefeng"},0)),"")</f>
        <v>JSNY-JS0002-01</v>
      </c>
      <c r="C4960" s="11" t="str">
        <f>IFERROR(INDEX({"北京中裕世纪大酒店";"江苏利特尔绿色包装股份有限公司";"常州市金坛沃德丰电子科技有限公司"},MATCH(D4960,{"BJ_zhongyu";"JS_WX_liteer";"JS_CZ_wodefeng"},0)),"")</f>
        <v>常州市金坛沃德丰电子科技有限公司</v>
      </c>
      <c r="D4960" s="11" t="str">
        <f>[1]动作!$G4959</f>
        <v>JS_CZ_wodefeng</v>
      </c>
      <c r="E4960" s="11" t="str">
        <f>[1]动作!$D4959</f>
        <v>电表故障</v>
      </c>
      <c r="F4960" s="11" t="s">
        <v>45</v>
      </c>
      <c r="G4960" s="12">
        <f>[1]动作!$A4959+[1]动作!$B4959</f>
        <v>43211.671273148146</v>
      </c>
      <c r="H4960" s="12"/>
      <c r="I4960" s="11"/>
    </row>
    <row r="4961" spans="1:9" hidden="1" x14ac:dyDescent="0.3">
      <c r="A4961" s="24">
        <v>4959</v>
      </c>
      <c r="B4961" s="11" t="str">
        <f>IFERROR(INDEX({"JSNY-BJ0001-01";"JSNY-JS0022-01";"JSNY-JS0002-01"},MATCH(D4961,{"BJ_zhongyu";"JS_WX_liteer";"JS_CZ_wodefeng"},0)),"")</f>
        <v>JSNY-JS0002-01</v>
      </c>
      <c r="C4961" s="11" t="str">
        <f>IFERROR(INDEX({"北京中裕世纪大酒店";"江苏利特尔绿色包装股份有限公司";"常州市金坛沃德丰电子科技有限公司"},MATCH(D4961,{"BJ_zhongyu";"JS_WX_liteer";"JS_CZ_wodefeng"},0)),"")</f>
        <v>常州市金坛沃德丰电子科技有限公司</v>
      </c>
      <c r="D4961" s="11" t="str">
        <f>[1]动作!$G4960</f>
        <v>JS_CZ_wodefeng</v>
      </c>
      <c r="E4961" s="11" t="str">
        <f>[1]动作!$D4960</f>
        <v>电表故障</v>
      </c>
      <c r="F4961" s="11" t="s">
        <v>45</v>
      </c>
      <c r="G4961" s="12">
        <f>[1]动作!$A4960+[1]动作!$B4960</f>
        <v>43211.671388888892</v>
      </c>
      <c r="H4961" s="12"/>
      <c r="I4961" s="11"/>
    </row>
    <row r="4962" spans="1:9" hidden="1" x14ac:dyDescent="0.3">
      <c r="A4962" s="24">
        <v>4960</v>
      </c>
      <c r="B4962" s="11" t="str">
        <f>IFERROR(INDEX({"JSNY-BJ0001-01";"JSNY-JS0022-01";"JSNY-JS0002-01"},MATCH(D4962,{"BJ_zhongyu";"JS_WX_liteer";"JS_CZ_wodefeng"},0)),"")</f>
        <v>JSNY-JS0002-01</v>
      </c>
      <c r="C4962" s="11" t="str">
        <f>IFERROR(INDEX({"北京中裕世纪大酒店";"江苏利特尔绿色包装股份有限公司";"常州市金坛沃德丰电子科技有限公司"},MATCH(D4962,{"BJ_zhongyu";"JS_WX_liteer";"JS_CZ_wodefeng"},0)),"")</f>
        <v>常州市金坛沃德丰电子科技有限公司</v>
      </c>
      <c r="D4962" s="11" t="str">
        <f>[1]动作!$G4961</f>
        <v>JS_CZ_wodefeng</v>
      </c>
      <c r="E4962" s="11" t="str">
        <f>[1]动作!$D4961</f>
        <v>电表故障</v>
      </c>
      <c r="F4962" s="11" t="s">
        <v>45</v>
      </c>
      <c r="G4962" s="12">
        <f>[1]动作!$A4961+[1]动作!$B4961</f>
        <v>43211.67260416667</v>
      </c>
      <c r="H4962" s="12"/>
      <c r="I4962" s="11"/>
    </row>
    <row r="4963" spans="1:9" hidden="1" x14ac:dyDescent="0.3">
      <c r="A4963" s="24">
        <v>4961</v>
      </c>
      <c r="B4963" s="11" t="str">
        <f>IFERROR(INDEX({"JSNY-BJ0001-01";"JSNY-JS0022-01";"JSNY-JS0002-01"},MATCH(D4963,{"BJ_zhongyu";"JS_WX_liteer";"JS_CZ_wodefeng"},0)),"")</f>
        <v>JSNY-JS0002-01</v>
      </c>
      <c r="C4963" s="11" t="str">
        <f>IFERROR(INDEX({"北京中裕世纪大酒店";"江苏利特尔绿色包装股份有限公司";"常州市金坛沃德丰电子科技有限公司"},MATCH(D4963,{"BJ_zhongyu";"JS_WX_liteer";"JS_CZ_wodefeng"},0)),"")</f>
        <v>常州市金坛沃德丰电子科技有限公司</v>
      </c>
      <c r="D4963" s="11" t="str">
        <f>[1]动作!$G4962</f>
        <v>JS_CZ_wodefeng</v>
      </c>
      <c r="E4963" s="11" t="str">
        <f>[1]动作!$D4962</f>
        <v>电表故障</v>
      </c>
      <c r="F4963" s="11" t="s">
        <v>45</v>
      </c>
      <c r="G4963" s="12">
        <f>[1]动作!$A4962+[1]动作!$B4962</f>
        <v>43211.675451388888</v>
      </c>
      <c r="H4963" s="12"/>
      <c r="I4963" s="11"/>
    </row>
    <row r="4964" spans="1:9" hidden="1" x14ac:dyDescent="0.3">
      <c r="A4964" s="24">
        <v>4962</v>
      </c>
      <c r="B4964" s="11" t="str">
        <f>IFERROR(INDEX({"JSNY-BJ0001-01";"JSNY-JS0022-01";"JSNY-JS0002-01"},MATCH(D4964,{"BJ_zhongyu";"JS_WX_liteer";"JS_CZ_wodefeng"},0)),"")</f>
        <v>JSNY-JS0002-01</v>
      </c>
      <c r="C4964" s="11" t="str">
        <f>IFERROR(INDEX({"北京中裕世纪大酒店";"江苏利特尔绿色包装股份有限公司";"常州市金坛沃德丰电子科技有限公司"},MATCH(D4964,{"BJ_zhongyu";"JS_WX_liteer";"JS_CZ_wodefeng"},0)),"")</f>
        <v>常州市金坛沃德丰电子科技有限公司</v>
      </c>
      <c r="D4964" s="11" t="str">
        <f>[1]动作!$G4963</f>
        <v>JS_CZ_wodefeng</v>
      </c>
      <c r="E4964" s="11" t="str">
        <f>[1]动作!$D4963</f>
        <v>电表故障</v>
      </c>
      <c r="F4964" s="11" t="s">
        <v>45</v>
      </c>
      <c r="G4964" s="12">
        <f>[1]动作!$A4963+[1]动作!$B4963</f>
        <v>43211.677534722221</v>
      </c>
      <c r="H4964" s="12"/>
      <c r="I4964" s="11"/>
    </row>
    <row r="4965" spans="1:9" hidden="1" x14ac:dyDescent="0.3">
      <c r="A4965" s="24">
        <v>4963</v>
      </c>
      <c r="B4965" s="11" t="str">
        <f>IFERROR(INDEX({"JSNY-BJ0001-01";"JSNY-JS0022-01";"JSNY-JS0002-01"},MATCH(D4965,{"BJ_zhongyu";"JS_WX_liteer";"JS_CZ_wodefeng"},0)),"")</f>
        <v>JSNY-JS0002-01</v>
      </c>
      <c r="C4965" s="11" t="str">
        <f>IFERROR(INDEX({"北京中裕世纪大酒店";"江苏利特尔绿色包装股份有限公司";"常州市金坛沃德丰电子科技有限公司"},MATCH(D4965,{"BJ_zhongyu";"JS_WX_liteer";"JS_CZ_wodefeng"},0)),"")</f>
        <v>常州市金坛沃德丰电子科技有限公司</v>
      </c>
      <c r="D4965" s="11" t="str">
        <f>[1]动作!$G4964</f>
        <v>JS_CZ_wodefeng</v>
      </c>
      <c r="E4965" s="11" t="str">
        <f>[1]动作!$D4964</f>
        <v>电表故障</v>
      </c>
      <c r="F4965" s="11" t="s">
        <v>45</v>
      </c>
      <c r="G4965" s="12">
        <f>[1]动作!$A4964+[1]动作!$B4964</f>
        <v>43211.681585648148</v>
      </c>
      <c r="H4965" s="12"/>
      <c r="I4965" s="11"/>
    </row>
    <row r="4966" spans="1:9" hidden="1" x14ac:dyDescent="0.3">
      <c r="A4966" s="24">
        <v>4964</v>
      </c>
      <c r="B4966" s="11" t="str">
        <f>IFERROR(INDEX({"JSNY-BJ0001-01";"JSNY-JS0022-01";"JSNY-JS0002-01"},MATCH(D4966,{"BJ_zhongyu";"JS_WX_liteer";"JS_CZ_wodefeng"},0)),"")</f>
        <v>JSNY-JS0002-01</v>
      </c>
      <c r="C4966" s="11" t="str">
        <f>IFERROR(INDEX({"北京中裕世纪大酒店";"江苏利特尔绿色包装股份有限公司";"常州市金坛沃德丰电子科技有限公司"},MATCH(D4966,{"BJ_zhongyu";"JS_WX_liteer";"JS_CZ_wodefeng"},0)),"")</f>
        <v>常州市金坛沃德丰电子科技有限公司</v>
      </c>
      <c r="D4966" s="11" t="str">
        <f>[1]动作!$G4965</f>
        <v>JS_CZ_wodefeng</v>
      </c>
      <c r="E4966" s="11" t="str">
        <f>[1]动作!$D4965</f>
        <v>电表故障</v>
      </c>
      <c r="F4966" s="11" t="s">
        <v>45</v>
      </c>
      <c r="G4966" s="12">
        <f>[1]动作!$A4965+[1]动作!$B4965</f>
        <v>43211.682511574072</v>
      </c>
      <c r="H4966" s="12"/>
      <c r="I4966" s="11"/>
    </row>
    <row r="4967" spans="1:9" hidden="1" x14ac:dyDescent="0.3">
      <c r="A4967" s="24">
        <v>4965</v>
      </c>
      <c r="B4967" s="11" t="str">
        <f>IFERROR(INDEX({"JSNY-BJ0001-01";"JSNY-JS0022-01";"JSNY-JS0002-01"},MATCH(D4967,{"BJ_zhongyu";"JS_WX_liteer";"JS_CZ_wodefeng"},0)),"")</f>
        <v>JSNY-JS0002-01</v>
      </c>
      <c r="C4967" s="11" t="str">
        <f>IFERROR(INDEX({"北京中裕世纪大酒店";"江苏利特尔绿色包装股份有限公司";"常州市金坛沃德丰电子科技有限公司"},MATCH(D4967,{"BJ_zhongyu";"JS_WX_liteer";"JS_CZ_wodefeng"},0)),"")</f>
        <v>常州市金坛沃德丰电子科技有限公司</v>
      </c>
      <c r="D4967" s="11" t="str">
        <f>[1]动作!$G4966</f>
        <v>JS_CZ_wodefeng</v>
      </c>
      <c r="E4967" s="11" t="str">
        <f>[1]动作!$D4966</f>
        <v>电表故障</v>
      </c>
      <c r="F4967" s="11" t="s">
        <v>45</v>
      </c>
      <c r="G4967" s="12">
        <f>[1]动作!$A4966+[1]动作!$B4966</f>
        <v>43211.682685185187</v>
      </c>
      <c r="H4967" s="12"/>
      <c r="I4967" s="11"/>
    </row>
    <row r="4968" spans="1:9" hidden="1" x14ac:dyDescent="0.3">
      <c r="A4968" s="24">
        <v>4966</v>
      </c>
      <c r="B4968" s="11" t="str">
        <f>IFERROR(INDEX({"JSNY-BJ0001-01";"JSNY-JS0022-01";"JSNY-JS0002-01"},MATCH(D4968,{"BJ_zhongyu";"JS_WX_liteer";"JS_CZ_wodefeng"},0)),"")</f>
        <v>JSNY-JS0002-01</v>
      </c>
      <c r="C4968" s="11" t="str">
        <f>IFERROR(INDEX({"北京中裕世纪大酒店";"江苏利特尔绿色包装股份有限公司";"常州市金坛沃德丰电子科技有限公司"},MATCH(D4968,{"BJ_zhongyu";"JS_WX_liteer";"JS_CZ_wodefeng"},0)),"")</f>
        <v>常州市金坛沃德丰电子科技有限公司</v>
      </c>
      <c r="D4968" s="11" t="str">
        <f>[1]动作!$G4967</f>
        <v>JS_CZ_wodefeng</v>
      </c>
      <c r="E4968" s="11" t="str">
        <f>[1]动作!$D4967</f>
        <v>电表故障</v>
      </c>
      <c r="F4968" s="11" t="s">
        <v>45</v>
      </c>
      <c r="G4968" s="12">
        <f>[1]动作!$A4967+[1]动作!$B4967</f>
        <v>43211.682916666665</v>
      </c>
      <c r="H4968" s="12"/>
      <c r="I4968" s="11"/>
    </row>
    <row r="4969" spans="1:9" hidden="1" x14ac:dyDescent="0.3">
      <c r="A4969" s="24">
        <v>4967</v>
      </c>
      <c r="B4969" s="11" t="str">
        <f>IFERROR(INDEX({"JSNY-BJ0001-01";"JSNY-JS0022-01";"JSNY-JS0002-01"},MATCH(D4969,{"BJ_zhongyu";"JS_WX_liteer";"JS_CZ_wodefeng"},0)),"")</f>
        <v>JSNY-JS0002-01</v>
      </c>
      <c r="C4969" s="11" t="str">
        <f>IFERROR(INDEX({"北京中裕世纪大酒店";"江苏利特尔绿色包装股份有限公司";"常州市金坛沃德丰电子科技有限公司"},MATCH(D4969,{"BJ_zhongyu";"JS_WX_liteer";"JS_CZ_wodefeng"},0)),"")</f>
        <v>常州市金坛沃德丰电子科技有限公司</v>
      </c>
      <c r="D4969" s="11" t="str">
        <f>[1]动作!$G4968</f>
        <v>JS_CZ_wodefeng</v>
      </c>
      <c r="E4969" s="11" t="str">
        <f>[1]动作!$D4968</f>
        <v>电表故障</v>
      </c>
      <c r="F4969" s="11" t="s">
        <v>45</v>
      </c>
      <c r="G4969" s="12">
        <f>[1]动作!$A4968+[1]动作!$B4968</f>
        <v>43211.683032407411</v>
      </c>
      <c r="H4969" s="12"/>
      <c r="I4969" s="11"/>
    </row>
    <row r="4970" spans="1:9" hidden="1" x14ac:dyDescent="0.3">
      <c r="A4970" s="24">
        <v>4968</v>
      </c>
      <c r="B4970" s="11" t="str">
        <f>IFERROR(INDEX({"JSNY-BJ0001-01";"JSNY-JS0022-01";"JSNY-JS0002-01"},MATCH(D4970,{"BJ_zhongyu";"JS_WX_liteer";"JS_CZ_wodefeng"},0)),"")</f>
        <v>JSNY-JS0002-01</v>
      </c>
      <c r="C4970" s="11" t="str">
        <f>IFERROR(INDEX({"北京中裕世纪大酒店";"江苏利特尔绿色包装股份有限公司";"常州市金坛沃德丰电子科技有限公司"},MATCH(D4970,{"BJ_zhongyu";"JS_WX_liteer";"JS_CZ_wodefeng"},0)),"")</f>
        <v>常州市金坛沃德丰电子科技有限公司</v>
      </c>
      <c r="D4970" s="11" t="str">
        <f>[1]动作!$G4969</f>
        <v>JS_CZ_wodefeng</v>
      </c>
      <c r="E4970" s="11" t="str">
        <f>[1]动作!$D4969</f>
        <v>电表故障</v>
      </c>
      <c r="F4970" s="11" t="s">
        <v>45</v>
      </c>
      <c r="G4970" s="12">
        <f>[1]动作!$A4969+[1]动作!$B4969</f>
        <v>43211.685416666667</v>
      </c>
      <c r="H4970" s="12"/>
      <c r="I4970" s="11"/>
    </row>
    <row r="4971" spans="1:9" hidden="1" x14ac:dyDescent="0.3">
      <c r="A4971" s="24">
        <v>4969</v>
      </c>
      <c r="B4971" s="11" t="str">
        <f>IFERROR(INDEX({"JSNY-BJ0001-01";"JSNY-JS0022-01";"JSNY-JS0002-01"},MATCH(D4971,{"BJ_zhongyu";"JS_WX_liteer";"JS_CZ_wodefeng"},0)),"")</f>
        <v>JSNY-JS0002-01</v>
      </c>
      <c r="C4971" s="11" t="str">
        <f>IFERROR(INDEX({"北京中裕世纪大酒店";"江苏利特尔绿色包装股份有限公司";"常州市金坛沃德丰电子科技有限公司"},MATCH(D4971,{"BJ_zhongyu";"JS_WX_liteer";"JS_CZ_wodefeng"},0)),"")</f>
        <v>常州市金坛沃德丰电子科技有限公司</v>
      </c>
      <c r="D4971" s="11" t="str">
        <f>[1]动作!$G4970</f>
        <v>JS_CZ_wodefeng</v>
      </c>
      <c r="E4971" s="11" t="str">
        <f>[1]动作!$D4970</f>
        <v>电表故障</v>
      </c>
      <c r="F4971" s="11" t="s">
        <v>45</v>
      </c>
      <c r="G4971" s="12">
        <f>[1]动作!$A4970+[1]动作!$B4970</f>
        <v>43211.687615740739</v>
      </c>
      <c r="H4971" s="12"/>
      <c r="I4971" s="11"/>
    </row>
    <row r="4972" spans="1:9" hidden="1" x14ac:dyDescent="0.3">
      <c r="A4972" s="24">
        <v>4970</v>
      </c>
      <c r="B4972" s="11" t="str">
        <f>IFERROR(INDEX({"JSNY-BJ0001-01";"JSNY-JS0022-01";"JSNY-JS0002-01"},MATCH(D4972,{"BJ_zhongyu";"JS_WX_liteer";"JS_CZ_wodefeng"},0)),"")</f>
        <v>JSNY-JS0002-01</v>
      </c>
      <c r="C4972" s="11" t="str">
        <f>IFERROR(INDEX({"北京中裕世纪大酒店";"江苏利特尔绿色包装股份有限公司";"常州市金坛沃德丰电子科技有限公司"},MATCH(D4972,{"BJ_zhongyu";"JS_WX_liteer";"JS_CZ_wodefeng"},0)),"")</f>
        <v>常州市金坛沃德丰电子科技有限公司</v>
      </c>
      <c r="D4972" s="11" t="str">
        <f>[1]动作!$G4971</f>
        <v>JS_CZ_wodefeng</v>
      </c>
      <c r="E4972" s="11" t="str">
        <f>[1]动作!$D4971</f>
        <v>电表故障</v>
      </c>
      <c r="F4972" s="11" t="s">
        <v>45</v>
      </c>
      <c r="G4972" s="12">
        <f>[1]动作!$A4971+[1]动作!$B4971</f>
        <v>43211.687731481485</v>
      </c>
      <c r="H4972" s="12"/>
      <c r="I4972" s="11"/>
    </row>
    <row r="4973" spans="1:9" hidden="1" x14ac:dyDescent="0.3">
      <c r="A4973" s="24">
        <v>4971</v>
      </c>
      <c r="B4973" s="11" t="str">
        <f>IFERROR(INDEX({"JSNY-BJ0001-01";"JSNY-JS0022-01";"JSNY-JS0002-01"},MATCH(D4973,{"BJ_zhongyu";"JS_WX_liteer";"JS_CZ_wodefeng"},0)),"")</f>
        <v>JSNY-JS0002-01</v>
      </c>
      <c r="C4973" s="11" t="str">
        <f>IFERROR(INDEX({"北京中裕世纪大酒店";"江苏利特尔绿色包装股份有限公司";"常州市金坛沃德丰电子科技有限公司"},MATCH(D4973,{"BJ_zhongyu";"JS_WX_liteer";"JS_CZ_wodefeng"},0)),"")</f>
        <v>常州市金坛沃德丰电子科技有限公司</v>
      </c>
      <c r="D4973" s="11" t="str">
        <f>[1]动作!$G4972</f>
        <v>JS_CZ_wodefeng</v>
      </c>
      <c r="E4973" s="11" t="str">
        <f>[1]动作!$D4972</f>
        <v>电表故障</v>
      </c>
      <c r="F4973" s="11" t="s">
        <v>45</v>
      </c>
      <c r="G4973" s="12">
        <f>[1]动作!$A4972+[1]动作!$B4972</f>
        <v>43211.691724537035</v>
      </c>
      <c r="H4973" s="12"/>
      <c r="I4973" s="11"/>
    </row>
    <row r="4974" spans="1:9" hidden="1" x14ac:dyDescent="0.3">
      <c r="A4974" s="24">
        <v>4972</v>
      </c>
      <c r="B4974" s="11" t="str">
        <f>IFERROR(INDEX({"JSNY-BJ0001-01";"JSNY-JS0022-01";"JSNY-JS0002-01"},MATCH(D4974,{"BJ_zhongyu";"JS_WX_liteer";"JS_CZ_wodefeng"},0)),"")</f>
        <v>JSNY-JS0002-01</v>
      </c>
      <c r="C4974" s="11" t="str">
        <f>IFERROR(INDEX({"北京中裕世纪大酒店";"江苏利特尔绿色包装股份有限公司";"常州市金坛沃德丰电子科技有限公司"},MATCH(D4974,{"BJ_zhongyu";"JS_WX_liteer";"JS_CZ_wodefeng"},0)),"")</f>
        <v>常州市金坛沃德丰电子科技有限公司</v>
      </c>
      <c r="D4974" s="11" t="str">
        <f>[1]动作!$G4973</f>
        <v>JS_CZ_wodefeng</v>
      </c>
      <c r="E4974" s="11" t="str">
        <f>[1]动作!$D4973</f>
        <v>电表故障</v>
      </c>
      <c r="F4974" s="11" t="s">
        <v>45</v>
      </c>
      <c r="G4974" s="12">
        <f>[1]动作!$A4973+[1]动作!$B4973</f>
        <v>43211.693298611113</v>
      </c>
      <c r="H4974" s="12"/>
      <c r="I4974" s="11"/>
    </row>
    <row r="4975" spans="1:9" hidden="1" x14ac:dyDescent="0.3">
      <c r="A4975" s="24">
        <v>4973</v>
      </c>
      <c r="B4975" s="11" t="str">
        <f>IFERROR(INDEX({"JSNY-BJ0001-01";"JSNY-JS0022-01";"JSNY-JS0002-01"},MATCH(D4975,{"BJ_zhongyu";"JS_WX_liteer";"JS_CZ_wodefeng"},0)),"")</f>
        <v>JSNY-JS0002-01</v>
      </c>
      <c r="C4975" s="11" t="str">
        <f>IFERROR(INDEX({"北京中裕世纪大酒店";"江苏利特尔绿色包装股份有限公司";"常州市金坛沃德丰电子科技有限公司"},MATCH(D4975,{"BJ_zhongyu";"JS_WX_liteer";"JS_CZ_wodefeng"},0)),"")</f>
        <v>常州市金坛沃德丰电子科技有限公司</v>
      </c>
      <c r="D4975" s="11" t="str">
        <f>[1]动作!$G4974</f>
        <v>JS_CZ_wodefeng</v>
      </c>
      <c r="E4975" s="11" t="str">
        <f>[1]动作!$D4974</f>
        <v>电表故障</v>
      </c>
      <c r="F4975" s="11" t="s">
        <v>45</v>
      </c>
      <c r="G4975" s="12">
        <f>[1]动作!$A4974+[1]动作!$B4974</f>
        <v>43211.694340277776</v>
      </c>
      <c r="H4975" s="12"/>
      <c r="I4975" s="11"/>
    </row>
    <row r="4976" spans="1:9" hidden="1" x14ac:dyDescent="0.3">
      <c r="A4976" s="24">
        <v>4974</v>
      </c>
      <c r="B4976" s="11" t="str">
        <f>IFERROR(INDEX({"JSNY-BJ0001-01";"JSNY-JS0022-01";"JSNY-JS0002-01"},MATCH(D4976,{"BJ_zhongyu";"JS_WX_liteer";"JS_CZ_wodefeng"},0)),"")</f>
        <v>JSNY-JS0002-01</v>
      </c>
      <c r="C4976" s="11" t="str">
        <f>IFERROR(INDEX({"北京中裕世纪大酒店";"江苏利特尔绿色包装股份有限公司";"常州市金坛沃德丰电子科技有限公司"},MATCH(D4976,{"BJ_zhongyu";"JS_WX_liteer";"JS_CZ_wodefeng"},0)),"")</f>
        <v>常州市金坛沃德丰电子科技有限公司</v>
      </c>
      <c r="D4976" s="11" t="str">
        <f>[1]动作!$G4975</f>
        <v>JS_CZ_wodefeng</v>
      </c>
      <c r="E4976" s="11" t="str">
        <f>[1]动作!$D4975</f>
        <v>电表故障</v>
      </c>
      <c r="F4976" s="11" t="s">
        <v>45</v>
      </c>
      <c r="G4976" s="12">
        <f>[1]动作!$A4975+[1]动作!$B4975</f>
        <v>43211.694571759261</v>
      </c>
      <c r="H4976" s="12"/>
      <c r="I4976" s="11"/>
    </row>
    <row r="4977" spans="1:9" hidden="1" x14ac:dyDescent="0.3">
      <c r="A4977" s="24">
        <v>4975</v>
      </c>
      <c r="B4977" s="11" t="str">
        <f>IFERROR(INDEX({"JSNY-BJ0001-01";"JSNY-JS0022-01";"JSNY-JS0002-01"},MATCH(D4977,{"BJ_zhongyu";"JS_WX_liteer";"JS_CZ_wodefeng"},0)),"")</f>
        <v>JSNY-JS0002-01</v>
      </c>
      <c r="C4977" s="11" t="str">
        <f>IFERROR(INDEX({"北京中裕世纪大酒店";"江苏利特尔绿色包装股份有限公司";"常州市金坛沃德丰电子科技有限公司"},MATCH(D4977,{"BJ_zhongyu";"JS_WX_liteer";"JS_CZ_wodefeng"},0)),"")</f>
        <v>常州市金坛沃德丰电子科技有限公司</v>
      </c>
      <c r="D4977" s="11" t="str">
        <f>[1]动作!$G4976</f>
        <v>JS_CZ_wodefeng</v>
      </c>
      <c r="E4977" s="11" t="str">
        <f>[1]动作!$D4976</f>
        <v>电表故障</v>
      </c>
      <c r="F4977" s="11" t="s">
        <v>45</v>
      </c>
      <c r="G4977" s="12">
        <f>[1]动作!$A4976+[1]动作!$B4976</f>
        <v>43211.694687499999</v>
      </c>
      <c r="H4977" s="12"/>
      <c r="I4977" s="11"/>
    </row>
    <row r="4978" spans="1:9" hidden="1" x14ac:dyDescent="0.3">
      <c r="A4978" s="24">
        <v>4976</v>
      </c>
      <c r="B4978" s="11" t="str">
        <f>IFERROR(INDEX({"JSNY-BJ0001-01";"JSNY-JS0022-01";"JSNY-JS0002-01"},MATCH(D4978,{"BJ_zhongyu";"JS_WX_liteer";"JS_CZ_wodefeng"},0)),"")</f>
        <v>JSNY-JS0002-01</v>
      </c>
      <c r="C4978" s="11" t="str">
        <f>IFERROR(INDEX({"北京中裕世纪大酒店";"江苏利特尔绿色包装股份有限公司";"常州市金坛沃德丰电子科技有限公司"},MATCH(D4978,{"BJ_zhongyu";"JS_WX_liteer";"JS_CZ_wodefeng"},0)),"")</f>
        <v>常州市金坛沃德丰电子科技有限公司</v>
      </c>
      <c r="D4978" s="11" t="str">
        <f>[1]动作!$G4977</f>
        <v>JS_CZ_wodefeng</v>
      </c>
      <c r="E4978" s="11" t="str">
        <f>[1]动作!$D4977</f>
        <v>电表故障</v>
      </c>
      <c r="F4978" s="11" t="s">
        <v>45</v>
      </c>
      <c r="G4978" s="12">
        <f>[1]动作!$A4977+[1]动作!$B4977</f>
        <v>43211.694803240738</v>
      </c>
      <c r="H4978" s="12"/>
      <c r="I4978" s="11"/>
    </row>
    <row r="4979" spans="1:9" hidden="1" x14ac:dyDescent="0.3">
      <c r="A4979" s="24">
        <v>4977</v>
      </c>
      <c r="B4979" s="11" t="str">
        <f>IFERROR(INDEX({"JSNY-BJ0001-01";"JSNY-JS0022-01";"JSNY-JS0002-01"},MATCH(D4979,{"BJ_zhongyu";"JS_WX_liteer";"JS_CZ_wodefeng"},0)),"")</f>
        <v>JSNY-JS0002-01</v>
      </c>
      <c r="C4979" s="11" t="str">
        <f>IFERROR(INDEX({"北京中裕世纪大酒店";"江苏利特尔绿色包装股份有限公司";"常州市金坛沃德丰电子科技有限公司"},MATCH(D4979,{"BJ_zhongyu";"JS_WX_liteer";"JS_CZ_wodefeng"},0)),"")</f>
        <v>常州市金坛沃德丰电子科技有限公司</v>
      </c>
      <c r="D4979" s="11" t="str">
        <f>[1]动作!$G4978</f>
        <v>JS_CZ_wodefeng</v>
      </c>
      <c r="E4979" s="11" t="str">
        <f>[1]动作!$D4978</f>
        <v>电表故障</v>
      </c>
      <c r="F4979" s="11" t="s">
        <v>45</v>
      </c>
      <c r="G4979" s="12">
        <f>[1]动作!$A4978+[1]动作!$B4978</f>
        <v>43211.697233796294</v>
      </c>
      <c r="H4979" s="12"/>
      <c r="I4979" s="11"/>
    </row>
    <row r="4980" spans="1:9" hidden="1" x14ac:dyDescent="0.3">
      <c r="A4980" s="24">
        <v>4978</v>
      </c>
      <c r="B4980" s="11" t="str">
        <f>IFERROR(INDEX({"JSNY-BJ0001-01";"JSNY-JS0022-01";"JSNY-JS0002-01"},MATCH(D4980,{"BJ_zhongyu";"JS_WX_liteer";"JS_CZ_wodefeng"},0)),"")</f>
        <v>JSNY-JS0002-01</v>
      </c>
      <c r="C4980" s="11" t="str">
        <f>IFERROR(INDEX({"北京中裕世纪大酒店";"江苏利特尔绿色包装股份有限公司";"常州市金坛沃德丰电子科技有限公司"},MATCH(D4980,{"BJ_zhongyu";"JS_WX_liteer";"JS_CZ_wodefeng"},0)),"")</f>
        <v>常州市金坛沃德丰电子科技有限公司</v>
      </c>
      <c r="D4980" s="11" t="str">
        <f>[1]动作!$G4979</f>
        <v>JS_CZ_wodefeng</v>
      </c>
      <c r="E4980" s="11" t="str">
        <f>[1]动作!$D4979</f>
        <v>电表故障</v>
      </c>
      <c r="F4980" s="11" t="s">
        <v>45</v>
      </c>
      <c r="G4980" s="12">
        <f>[1]动作!$A4979+[1]动作!$B4979</f>
        <v>43211.698275462964</v>
      </c>
      <c r="H4980" s="12"/>
      <c r="I4980" s="11"/>
    </row>
    <row r="4981" spans="1:9" hidden="1" x14ac:dyDescent="0.3">
      <c r="A4981" s="24">
        <v>4979</v>
      </c>
      <c r="B4981" s="11" t="str">
        <f>IFERROR(INDEX({"JSNY-BJ0001-01";"JSNY-JS0022-01";"JSNY-JS0002-01"},MATCH(D4981,{"BJ_zhongyu";"JS_WX_liteer";"JS_CZ_wodefeng"},0)),"")</f>
        <v>JSNY-JS0002-01</v>
      </c>
      <c r="C4981" s="11" t="str">
        <f>IFERROR(INDEX({"北京中裕世纪大酒店";"江苏利特尔绿色包装股份有限公司";"常州市金坛沃德丰电子科技有限公司"},MATCH(D4981,{"BJ_zhongyu";"JS_WX_liteer";"JS_CZ_wodefeng"},0)),"")</f>
        <v>常州市金坛沃德丰电子科技有限公司</v>
      </c>
      <c r="D4981" s="11" t="str">
        <f>[1]动作!$G4980</f>
        <v>JS_CZ_wodefeng</v>
      </c>
      <c r="E4981" s="11" t="str">
        <f>[1]动作!$D4980</f>
        <v>电表故障</v>
      </c>
      <c r="F4981" s="11" t="s">
        <v>45</v>
      </c>
      <c r="G4981" s="12">
        <f>[1]动作!$A4980+[1]动作!$B4980</f>
        <v>43211.699791666666</v>
      </c>
      <c r="H4981" s="12"/>
      <c r="I4981" s="11"/>
    </row>
    <row r="4982" spans="1:9" hidden="1" x14ac:dyDescent="0.3">
      <c r="A4982" s="24">
        <v>4980</v>
      </c>
      <c r="B4982" s="11" t="str">
        <f>IFERROR(INDEX({"JSNY-BJ0001-01";"JSNY-JS0022-01";"JSNY-JS0002-01"},MATCH(D4982,{"BJ_zhongyu";"JS_WX_liteer";"JS_CZ_wodefeng"},0)),"")</f>
        <v>JSNY-JS0002-01</v>
      </c>
      <c r="C4982" s="11" t="str">
        <f>IFERROR(INDEX({"北京中裕世纪大酒店";"江苏利特尔绿色包装股份有限公司";"常州市金坛沃德丰电子科技有限公司"},MATCH(D4982,{"BJ_zhongyu";"JS_WX_liteer";"JS_CZ_wodefeng"},0)),"")</f>
        <v>常州市金坛沃德丰电子科技有限公司</v>
      </c>
      <c r="D4982" s="11" t="str">
        <f>[1]动作!$G4981</f>
        <v>JS_CZ_wodefeng</v>
      </c>
      <c r="E4982" s="11" t="str">
        <f>[1]动作!$D4981</f>
        <v>电表故障</v>
      </c>
      <c r="F4982" s="11" t="s">
        <v>45</v>
      </c>
      <c r="G4982" s="12">
        <f>[1]动作!$A4981+[1]动作!$B4981</f>
        <v>43211.699895833335</v>
      </c>
      <c r="H4982" s="12"/>
      <c r="I4982" s="11"/>
    </row>
    <row r="4983" spans="1:9" hidden="1" x14ac:dyDescent="0.3">
      <c r="A4983" s="24">
        <v>4981</v>
      </c>
      <c r="B4983" s="11" t="str">
        <f>IFERROR(INDEX({"JSNY-BJ0001-01";"JSNY-JS0022-01";"JSNY-JS0002-01"},MATCH(D4983,{"BJ_zhongyu";"JS_WX_liteer";"JS_CZ_wodefeng"},0)),"")</f>
        <v>JSNY-JS0002-01</v>
      </c>
      <c r="C4983" s="11" t="str">
        <f>IFERROR(INDEX({"北京中裕世纪大酒店";"江苏利特尔绿色包装股份有限公司";"常州市金坛沃德丰电子科技有限公司"},MATCH(D4983,{"BJ_zhongyu";"JS_WX_liteer";"JS_CZ_wodefeng"},0)),"")</f>
        <v>常州市金坛沃德丰电子科技有限公司</v>
      </c>
      <c r="D4983" s="11" t="str">
        <f>[1]动作!$G4982</f>
        <v>JS_CZ_wodefeng</v>
      </c>
      <c r="E4983" s="11" t="str">
        <f>[1]动作!$D4982</f>
        <v>电表故障</v>
      </c>
      <c r="F4983" s="11" t="s">
        <v>45</v>
      </c>
      <c r="G4983" s="12">
        <f>[1]动作!$A4982+[1]动作!$B4982</f>
        <v>43211.703842592593</v>
      </c>
      <c r="H4983" s="12"/>
      <c r="I4983" s="11"/>
    </row>
    <row r="4984" spans="1:9" hidden="1" x14ac:dyDescent="0.3">
      <c r="A4984" s="24">
        <v>4982</v>
      </c>
      <c r="B4984" s="11" t="str">
        <f>IFERROR(INDEX({"JSNY-BJ0001-01";"JSNY-JS0022-01";"JSNY-JS0002-01"},MATCH(D4984,{"BJ_zhongyu";"JS_WX_liteer";"JS_CZ_wodefeng"},0)),"")</f>
        <v>JSNY-JS0002-01</v>
      </c>
      <c r="C4984" s="11" t="str">
        <f>IFERROR(INDEX({"北京中裕世纪大酒店";"江苏利特尔绿色包装股份有限公司";"常州市金坛沃德丰电子科技有限公司"},MATCH(D4984,{"BJ_zhongyu";"JS_WX_liteer";"JS_CZ_wodefeng"},0)),"")</f>
        <v>常州市金坛沃德丰电子科技有限公司</v>
      </c>
      <c r="D4984" s="11" t="str">
        <f>[1]动作!$G4983</f>
        <v>JS_CZ_wodefeng</v>
      </c>
      <c r="E4984" s="11" t="str">
        <f>[1]动作!$D4983</f>
        <v>电表故障</v>
      </c>
      <c r="F4984" s="11" t="s">
        <v>45</v>
      </c>
      <c r="G4984" s="12">
        <f>[1]动作!$A4983+[1]动作!$B4983</f>
        <v>43211.705289351848</v>
      </c>
      <c r="H4984" s="12"/>
      <c r="I4984" s="11"/>
    </row>
    <row r="4985" spans="1:9" hidden="1" x14ac:dyDescent="0.3">
      <c r="A4985" s="24">
        <v>4983</v>
      </c>
      <c r="B4985" s="11" t="str">
        <f>IFERROR(INDEX({"JSNY-BJ0001-01";"JSNY-JS0022-01";"JSNY-JS0002-01"},MATCH(D4985,{"BJ_zhongyu";"JS_WX_liteer";"JS_CZ_wodefeng"},0)),"")</f>
        <v>JSNY-JS0002-01</v>
      </c>
      <c r="C4985" s="11" t="str">
        <f>IFERROR(INDEX({"北京中裕世纪大酒店";"江苏利特尔绿色包装股份有限公司";"常州市金坛沃德丰电子科技有限公司"},MATCH(D4985,{"BJ_zhongyu";"JS_WX_liteer";"JS_CZ_wodefeng"},0)),"")</f>
        <v>常州市金坛沃德丰电子科技有限公司</v>
      </c>
      <c r="D4985" s="11" t="str">
        <f>[1]动作!$G4984</f>
        <v>JS_CZ_wodefeng</v>
      </c>
      <c r="E4985" s="11" t="str">
        <f>[1]动作!$D4984</f>
        <v>电表故障</v>
      </c>
      <c r="F4985" s="11" t="s">
        <v>45</v>
      </c>
      <c r="G4985" s="12">
        <f>[1]动作!$A4984+[1]动作!$B4984</f>
        <v>43211.705405092594</v>
      </c>
      <c r="H4985" s="12"/>
      <c r="I4985" s="11"/>
    </row>
    <row r="4986" spans="1:9" hidden="1" x14ac:dyDescent="0.3">
      <c r="A4986" s="24">
        <v>4984</v>
      </c>
      <c r="B4986" s="11" t="str">
        <f>IFERROR(INDEX({"JSNY-BJ0001-01";"JSNY-JS0022-01";"JSNY-JS0002-01"},MATCH(D4986,{"BJ_zhongyu";"JS_WX_liteer";"JS_CZ_wodefeng"},0)),"")</f>
        <v>JSNY-JS0002-01</v>
      </c>
      <c r="C4986" s="11" t="str">
        <f>IFERROR(INDEX({"北京中裕世纪大酒店";"江苏利特尔绿色包装股份有限公司";"常州市金坛沃德丰电子科技有限公司"},MATCH(D4986,{"BJ_zhongyu";"JS_WX_liteer";"JS_CZ_wodefeng"},0)),"")</f>
        <v>常州市金坛沃德丰电子科技有限公司</v>
      </c>
      <c r="D4986" s="11" t="str">
        <f>[1]动作!$G4985</f>
        <v>JS_CZ_wodefeng</v>
      </c>
      <c r="E4986" s="11" t="str">
        <f>[1]动作!$D4985</f>
        <v>电表故障</v>
      </c>
      <c r="F4986" s="11" t="s">
        <v>45</v>
      </c>
      <c r="G4986" s="12">
        <f>[1]动作!$A4985+[1]动作!$B4985</f>
        <v>43211.706504629627</v>
      </c>
      <c r="H4986" s="12"/>
      <c r="I4986" s="11"/>
    </row>
    <row r="4987" spans="1:9" hidden="1" x14ac:dyDescent="0.3">
      <c r="A4987" s="24">
        <v>4985</v>
      </c>
      <c r="B4987" s="11" t="str">
        <f>IFERROR(INDEX({"JSNY-BJ0001-01";"JSNY-JS0022-01";"JSNY-JS0002-01"},MATCH(D4987,{"BJ_zhongyu";"JS_WX_liteer";"JS_CZ_wodefeng"},0)),"")</f>
        <v>JSNY-JS0002-01</v>
      </c>
      <c r="C4987" s="11" t="str">
        <f>IFERROR(INDEX({"北京中裕世纪大酒店";"江苏利特尔绿色包装股份有限公司";"常州市金坛沃德丰电子科技有限公司"},MATCH(D4987,{"BJ_zhongyu";"JS_WX_liteer";"JS_CZ_wodefeng"},0)),"")</f>
        <v>常州市金坛沃德丰电子科技有限公司</v>
      </c>
      <c r="D4987" s="11" t="str">
        <f>[1]动作!$G4986</f>
        <v>JS_CZ_wodefeng</v>
      </c>
      <c r="E4987" s="11" t="str">
        <f>[1]动作!$D4986</f>
        <v>电表故障</v>
      </c>
      <c r="F4987" s="11" t="s">
        <v>45</v>
      </c>
      <c r="G4987" s="12">
        <f>[1]动作!$A4986+[1]动作!$B4986</f>
        <v>43211.706736111111</v>
      </c>
      <c r="H4987" s="12"/>
      <c r="I4987" s="11"/>
    </row>
    <row r="4988" spans="1:9" hidden="1" x14ac:dyDescent="0.3">
      <c r="A4988" s="24">
        <v>4986</v>
      </c>
      <c r="B4988" s="11" t="str">
        <f>IFERROR(INDEX({"JSNY-BJ0001-01";"JSNY-JS0022-01";"JSNY-JS0002-01"},MATCH(D4988,{"BJ_zhongyu";"JS_WX_liteer";"JS_CZ_wodefeng"},0)),"")</f>
        <v>JSNY-JS0002-01</v>
      </c>
      <c r="C4988" s="11" t="str">
        <f>IFERROR(INDEX({"北京中裕世纪大酒店";"江苏利特尔绿色包装股份有限公司";"常州市金坛沃德丰电子科技有限公司"},MATCH(D4988,{"BJ_zhongyu";"JS_WX_liteer";"JS_CZ_wodefeng"},0)),"")</f>
        <v>常州市金坛沃德丰电子科技有限公司</v>
      </c>
      <c r="D4988" s="11" t="str">
        <f>[1]动作!$G4987</f>
        <v>JS_CZ_wodefeng</v>
      </c>
      <c r="E4988" s="11" t="str">
        <f>[1]动作!$D4987</f>
        <v>电表故障</v>
      </c>
      <c r="F4988" s="11" t="s">
        <v>45</v>
      </c>
      <c r="G4988" s="12">
        <f>[1]动作!$A4987+[1]动作!$B4987</f>
        <v>43211.707777777781</v>
      </c>
      <c r="H4988" s="12"/>
      <c r="I4988" s="11"/>
    </row>
    <row r="4989" spans="1:9" hidden="1" x14ac:dyDescent="0.3">
      <c r="A4989" s="24">
        <v>4987</v>
      </c>
      <c r="B4989" s="11" t="str">
        <f>IFERROR(INDEX({"JSNY-BJ0001-01";"JSNY-JS0022-01";"JSNY-JS0002-01"},MATCH(D4989,{"BJ_zhongyu";"JS_WX_liteer";"JS_CZ_wodefeng"},0)),"")</f>
        <v>JSNY-JS0002-01</v>
      </c>
      <c r="C4989" s="11" t="str">
        <f>IFERROR(INDEX({"北京中裕世纪大酒店";"江苏利特尔绿色包装股份有限公司";"常州市金坛沃德丰电子科技有限公司"},MATCH(D4989,{"BJ_zhongyu";"JS_WX_liteer";"JS_CZ_wodefeng"},0)),"")</f>
        <v>常州市金坛沃德丰电子科技有限公司</v>
      </c>
      <c r="D4989" s="11" t="str">
        <f>[1]动作!$G4988</f>
        <v>JS_CZ_wodefeng</v>
      </c>
      <c r="E4989" s="11" t="str">
        <f>[1]动作!$D4988</f>
        <v>电表故障</v>
      </c>
      <c r="F4989" s="11" t="s">
        <v>45</v>
      </c>
      <c r="G4989" s="12">
        <f>[1]动作!$A4988+[1]动作!$B4988</f>
        <v>43211.710439814815</v>
      </c>
      <c r="H4989" s="12"/>
      <c r="I4989" s="11"/>
    </row>
    <row r="4990" spans="1:9" hidden="1" x14ac:dyDescent="0.3">
      <c r="A4990" s="24">
        <v>4988</v>
      </c>
      <c r="B4990" s="11" t="str">
        <f>IFERROR(INDEX({"JSNY-BJ0001-01";"JSNY-JS0022-01";"JSNY-JS0002-01"},MATCH(D4990,{"BJ_zhongyu";"JS_WX_liteer";"JS_CZ_wodefeng"},0)),"")</f>
        <v>JSNY-JS0002-01</v>
      </c>
      <c r="C4990" s="11" t="str">
        <f>IFERROR(INDEX({"北京中裕世纪大酒店";"江苏利特尔绿色包装股份有限公司";"常州市金坛沃德丰电子科技有限公司"},MATCH(D4990,{"BJ_zhongyu";"JS_WX_liteer";"JS_CZ_wodefeng"},0)),"")</f>
        <v>常州市金坛沃德丰电子科技有限公司</v>
      </c>
      <c r="D4990" s="11" t="str">
        <f>[1]动作!$G4989</f>
        <v>JS_CZ_wodefeng</v>
      </c>
      <c r="E4990" s="11" t="str">
        <f>[1]动作!$D4989</f>
        <v>电表故障</v>
      </c>
      <c r="F4990" s="11" t="s">
        <v>45</v>
      </c>
      <c r="G4990" s="12">
        <f>[1]动作!$A4989+[1]动作!$B4989</f>
        <v>43211.711597222224</v>
      </c>
      <c r="H4990" s="12"/>
      <c r="I4990" s="11"/>
    </row>
    <row r="4991" spans="1:9" hidden="1" x14ac:dyDescent="0.3">
      <c r="A4991" s="24">
        <v>4989</v>
      </c>
      <c r="B4991" s="11" t="str">
        <f>IFERROR(INDEX({"JSNY-BJ0001-01";"JSNY-JS0022-01";"JSNY-JS0002-01"},MATCH(D4991,{"BJ_zhongyu";"JS_WX_liteer";"JS_CZ_wodefeng"},0)),"")</f>
        <v>JSNY-JS0002-01</v>
      </c>
      <c r="C4991" s="11" t="str">
        <f>IFERROR(INDEX({"北京中裕世纪大酒店";"江苏利特尔绿色包装股份有限公司";"常州市金坛沃德丰电子科技有限公司"},MATCH(D4991,{"BJ_zhongyu";"JS_WX_liteer";"JS_CZ_wodefeng"},0)),"")</f>
        <v>常州市金坛沃德丰电子科技有限公司</v>
      </c>
      <c r="D4991" s="11" t="str">
        <f>[1]动作!$G4990</f>
        <v>JS_CZ_wodefeng</v>
      </c>
      <c r="E4991" s="11" t="str">
        <f>[1]动作!$D4990</f>
        <v>电表故障</v>
      </c>
      <c r="F4991" s="11" t="s">
        <v>45</v>
      </c>
      <c r="G4991" s="12">
        <f>[1]动作!$A4990+[1]动作!$B4990</f>
        <v>43211.711840277778</v>
      </c>
      <c r="H4991" s="12"/>
      <c r="I4991" s="11"/>
    </row>
    <row r="4992" spans="1:9" hidden="1" x14ac:dyDescent="0.3">
      <c r="A4992" s="24">
        <v>4990</v>
      </c>
      <c r="B4992" s="11" t="str">
        <f>IFERROR(INDEX({"JSNY-BJ0001-01";"JSNY-JS0022-01";"JSNY-JS0002-01"},MATCH(D4992,{"BJ_zhongyu";"JS_WX_liteer";"JS_CZ_wodefeng"},0)),"")</f>
        <v>JSNY-JS0002-01</v>
      </c>
      <c r="C4992" s="11" t="str">
        <f>IFERROR(INDEX({"北京中裕世纪大酒店";"江苏利特尔绿色包装股份有限公司";"常州市金坛沃德丰电子科技有限公司"},MATCH(D4992,{"BJ_zhongyu";"JS_WX_liteer";"JS_CZ_wodefeng"},0)),"")</f>
        <v>常州市金坛沃德丰电子科技有限公司</v>
      </c>
      <c r="D4992" s="11" t="str">
        <f>[1]动作!$G4991</f>
        <v>JS_CZ_wodefeng</v>
      </c>
      <c r="E4992" s="11" t="str">
        <f>[1]动作!$D4991</f>
        <v>电表故障</v>
      </c>
      <c r="F4992" s="11" t="s">
        <v>45</v>
      </c>
      <c r="G4992" s="12">
        <f>[1]动作!$A4991+[1]动作!$B4991</f>
        <v>43211.712708333333</v>
      </c>
      <c r="H4992" s="12"/>
      <c r="I4992" s="11"/>
    </row>
    <row r="4993" spans="1:9" hidden="1" x14ac:dyDescent="0.3">
      <c r="A4993" s="24">
        <v>4991</v>
      </c>
      <c r="B4993" s="11" t="str">
        <f>IFERROR(INDEX({"JSNY-BJ0001-01";"JSNY-JS0022-01";"JSNY-JS0002-01"},MATCH(D4993,{"BJ_zhongyu";"JS_WX_liteer";"JS_CZ_wodefeng"},0)),"")</f>
        <v>JSNY-JS0002-01</v>
      </c>
      <c r="C4993" s="11" t="str">
        <f>IFERROR(INDEX({"北京中裕世纪大酒店";"江苏利特尔绿色包装股份有限公司";"常州市金坛沃德丰电子科技有限公司"},MATCH(D4993,{"BJ_zhongyu";"JS_WX_liteer";"JS_CZ_wodefeng"},0)),"")</f>
        <v>常州市金坛沃德丰电子科技有限公司</v>
      </c>
      <c r="D4993" s="11" t="str">
        <f>[1]动作!$G4992</f>
        <v>JS_CZ_wodefeng</v>
      </c>
      <c r="E4993" s="11" t="str">
        <f>[1]动作!$D4992</f>
        <v>电表故障</v>
      </c>
      <c r="F4993" s="11" t="s">
        <v>45</v>
      </c>
      <c r="G4993" s="12">
        <f>[1]动作!$A4992+[1]动作!$B4992</f>
        <v>43211.713865740741</v>
      </c>
      <c r="H4993" s="12"/>
      <c r="I4993" s="11"/>
    </row>
    <row r="4994" spans="1:9" hidden="1" x14ac:dyDescent="0.3">
      <c r="A4994" s="24">
        <v>4992</v>
      </c>
      <c r="B4994" s="11" t="str">
        <f>IFERROR(INDEX({"JSNY-BJ0001-01";"JSNY-JS0022-01";"JSNY-JS0002-01"},MATCH(D4994,{"BJ_zhongyu";"JS_WX_liteer";"JS_CZ_wodefeng"},0)),"")</f>
        <v>JSNY-JS0002-01</v>
      </c>
      <c r="C4994" s="11" t="str">
        <f>IFERROR(INDEX({"北京中裕世纪大酒店";"江苏利特尔绿色包装股份有限公司";"常州市金坛沃德丰电子科技有限公司"},MATCH(D4994,{"BJ_zhongyu";"JS_WX_liteer";"JS_CZ_wodefeng"},0)),"")</f>
        <v>常州市金坛沃德丰电子科技有限公司</v>
      </c>
      <c r="D4994" s="11" t="str">
        <f>[1]动作!$G4993</f>
        <v>JS_CZ_wodefeng</v>
      </c>
      <c r="E4994" s="11" t="str">
        <f>[1]动作!$D4993</f>
        <v>电表故障</v>
      </c>
      <c r="F4994" s="11" t="s">
        <v>45</v>
      </c>
      <c r="G4994" s="12">
        <f>[1]动作!$A4993+[1]动作!$B4993</f>
        <v>43211.715138888889</v>
      </c>
      <c r="H4994" s="12"/>
      <c r="I4994" s="11"/>
    </row>
    <row r="4995" spans="1:9" hidden="1" x14ac:dyDescent="0.3">
      <c r="A4995" s="24">
        <v>4993</v>
      </c>
      <c r="B4995" s="11" t="str">
        <f>IFERROR(INDEX({"JSNY-BJ0001-01";"JSNY-JS0022-01";"JSNY-JS0002-01"},MATCH(D4995,{"BJ_zhongyu";"JS_WX_liteer";"JS_CZ_wodefeng"},0)),"")</f>
        <v>JSNY-JS0002-01</v>
      </c>
      <c r="C4995" s="11" t="str">
        <f>IFERROR(INDEX({"北京中裕世纪大酒店";"江苏利特尔绿色包装股份有限公司";"常州市金坛沃德丰电子科技有限公司"},MATCH(D4995,{"BJ_zhongyu";"JS_WX_liteer";"JS_CZ_wodefeng"},0)),"")</f>
        <v>常州市金坛沃德丰电子科技有限公司</v>
      </c>
      <c r="D4995" s="11" t="str">
        <f>[1]动作!$G4994</f>
        <v>JS_CZ_wodefeng</v>
      </c>
      <c r="E4995" s="11" t="str">
        <f>[1]动作!$D4994</f>
        <v>电表故障</v>
      </c>
      <c r="F4995" s="11" t="s">
        <v>45</v>
      </c>
      <c r="G4995" s="12">
        <f>[1]动作!$A4994+[1]动作!$B4994</f>
        <v>43211.715254629627</v>
      </c>
      <c r="H4995" s="12"/>
      <c r="I4995" s="11"/>
    </row>
    <row r="4996" spans="1:9" hidden="1" x14ac:dyDescent="0.3">
      <c r="A4996" s="24">
        <v>4994</v>
      </c>
      <c r="B4996" s="11" t="str">
        <f>IFERROR(INDEX({"JSNY-BJ0001-01";"JSNY-JS0022-01";"JSNY-JS0002-01"},MATCH(D4996,{"BJ_zhongyu";"JS_WX_liteer";"JS_CZ_wodefeng"},0)),"")</f>
        <v>JSNY-JS0002-01</v>
      </c>
      <c r="C4996" s="11" t="str">
        <f>IFERROR(INDEX({"北京中裕世纪大酒店";"江苏利特尔绿色包装股份有限公司";"常州市金坛沃德丰电子科技有限公司"},MATCH(D4996,{"BJ_zhongyu";"JS_WX_liteer";"JS_CZ_wodefeng"},0)),"")</f>
        <v>常州市金坛沃德丰电子科技有限公司</v>
      </c>
      <c r="D4996" s="11" t="str">
        <f>[1]动作!$G4995</f>
        <v>JS_CZ_wodefeng</v>
      </c>
      <c r="E4996" s="11" t="str">
        <f>[1]动作!$D4995</f>
        <v>电表故障</v>
      </c>
      <c r="F4996" s="11" t="s">
        <v>45</v>
      </c>
      <c r="G4996" s="12">
        <f>[1]动作!$A4995+[1]动作!$B4995</f>
        <v>43211.71670138889</v>
      </c>
      <c r="H4996" s="12"/>
      <c r="I4996" s="11"/>
    </row>
    <row r="4997" spans="1:9" hidden="1" x14ac:dyDescent="0.3">
      <c r="A4997" s="24">
        <v>4995</v>
      </c>
      <c r="B4997" s="11" t="str">
        <f>IFERROR(INDEX({"JSNY-BJ0001-01";"JSNY-JS0022-01";"JSNY-JS0002-01"},MATCH(D4997,{"BJ_zhongyu";"JS_WX_liteer";"JS_CZ_wodefeng"},0)),"")</f>
        <v>JSNY-JS0002-01</v>
      </c>
      <c r="C4997" s="11" t="str">
        <f>IFERROR(INDEX({"北京中裕世纪大酒店";"江苏利特尔绿色包装股份有限公司";"常州市金坛沃德丰电子科技有限公司"},MATCH(D4997,{"BJ_zhongyu";"JS_WX_liteer";"JS_CZ_wodefeng"},0)),"")</f>
        <v>常州市金坛沃德丰电子科技有限公司</v>
      </c>
      <c r="D4997" s="11" t="str">
        <f>[1]动作!$G4996</f>
        <v>JS_CZ_wodefeng</v>
      </c>
      <c r="E4997" s="11" t="str">
        <f>[1]动作!$D4996</f>
        <v>电表故障</v>
      </c>
      <c r="F4997" s="11" t="s">
        <v>45</v>
      </c>
      <c r="G4997" s="12">
        <f>[1]动作!$A4996+[1]动作!$B4996</f>
        <v>43211.719074074077</v>
      </c>
      <c r="H4997" s="12"/>
      <c r="I4997" s="11"/>
    </row>
    <row r="4998" spans="1:9" hidden="1" x14ac:dyDescent="0.3">
      <c r="A4998" s="24">
        <v>4996</v>
      </c>
      <c r="B4998" s="11" t="str">
        <f>IFERROR(INDEX({"JSNY-BJ0001-01";"JSNY-JS0022-01";"JSNY-JS0002-01"},MATCH(D4998,{"BJ_zhongyu";"JS_WX_liteer";"JS_CZ_wodefeng"},0)),"")</f>
        <v>JSNY-JS0002-01</v>
      </c>
      <c r="C4998" s="11" t="str">
        <f>IFERROR(INDEX({"北京中裕世纪大酒店";"江苏利特尔绿色包装股份有限公司";"常州市金坛沃德丰电子科技有限公司"},MATCH(D4998,{"BJ_zhongyu";"JS_WX_liteer";"JS_CZ_wodefeng"},0)),"")</f>
        <v>常州市金坛沃德丰电子科技有限公司</v>
      </c>
      <c r="D4998" s="11" t="str">
        <f>[1]动作!$G4997</f>
        <v>JS_CZ_wodefeng</v>
      </c>
      <c r="E4998" s="11" t="str">
        <f>[1]动作!$D4997</f>
        <v>电表故障</v>
      </c>
      <c r="F4998" s="11" t="s">
        <v>45</v>
      </c>
      <c r="G4998" s="12">
        <f>[1]动作!$A4997+[1]动作!$B4997</f>
        <v>43211.720173611109</v>
      </c>
      <c r="H4998" s="12"/>
      <c r="I4998" s="11"/>
    </row>
    <row r="4999" spans="1:9" hidden="1" x14ac:dyDescent="0.3">
      <c r="A4999" s="24">
        <v>4997</v>
      </c>
      <c r="B4999" s="11" t="str">
        <f>IFERROR(INDEX({"JSNY-BJ0001-01";"JSNY-JS0022-01";"JSNY-JS0002-01"},MATCH(D4999,{"BJ_zhongyu";"JS_WX_liteer";"JS_CZ_wodefeng"},0)),"")</f>
        <v>JSNY-JS0002-01</v>
      </c>
      <c r="C4999" s="11" t="str">
        <f>IFERROR(INDEX({"北京中裕世纪大酒店";"江苏利特尔绿色包装股份有限公司";"常州市金坛沃德丰电子科技有限公司"},MATCH(D4999,{"BJ_zhongyu";"JS_WX_liteer";"JS_CZ_wodefeng"},0)),"")</f>
        <v>常州市金坛沃德丰电子科技有限公司</v>
      </c>
      <c r="D4999" s="11" t="str">
        <f>[1]动作!$G4998</f>
        <v>JS_CZ_wodefeng</v>
      </c>
      <c r="E4999" s="11" t="str">
        <f>[1]动作!$D4998</f>
        <v>电表故障</v>
      </c>
      <c r="F4999" s="11" t="s">
        <v>45</v>
      </c>
      <c r="G4999" s="12">
        <f>[1]动作!$A4998+[1]动作!$B4998</f>
        <v>43211.720289351855</v>
      </c>
      <c r="H4999" s="12"/>
      <c r="I4999" s="11"/>
    </row>
    <row r="5000" spans="1:9" hidden="1" x14ac:dyDescent="0.3">
      <c r="A5000" s="24">
        <v>4998</v>
      </c>
      <c r="B5000" s="11" t="str">
        <f>IFERROR(INDEX({"JSNY-BJ0001-01";"JSNY-JS0022-01";"JSNY-JS0002-01"},MATCH(D5000,{"BJ_zhongyu";"JS_WX_liteer";"JS_CZ_wodefeng"},0)),"")</f>
        <v>JSNY-JS0002-01</v>
      </c>
      <c r="C5000" s="11" t="str">
        <f>IFERROR(INDEX({"北京中裕世纪大酒店";"江苏利特尔绿色包装股份有限公司";"常州市金坛沃德丰电子科技有限公司"},MATCH(D5000,{"BJ_zhongyu";"JS_WX_liteer";"JS_CZ_wodefeng"},0)),"")</f>
        <v>常州市金坛沃德丰电子科技有限公司</v>
      </c>
      <c r="D5000" s="11" t="str">
        <f>[1]动作!$G4999</f>
        <v>JS_CZ_wodefeng</v>
      </c>
      <c r="E5000" s="11" t="str">
        <f>[1]动作!$D4999</f>
        <v>电表故障</v>
      </c>
      <c r="F5000" s="11" t="s">
        <v>45</v>
      </c>
      <c r="G5000" s="12">
        <f>[1]动作!$A4999+[1]动作!$B4999</f>
        <v>43211.720520833333</v>
      </c>
      <c r="H5000" s="12"/>
      <c r="I5000" s="11"/>
    </row>
    <row r="5001" spans="1:9" hidden="1" x14ac:dyDescent="0.3">
      <c r="A5001" s="24">
        <v>4999</v>
      </c>
      <c r="B5001" s="11" t="str">
        <f>IFERROR(INDEX({"JSNY-BJ0001-01";"JSNY-JS0022-01";"JSNY-JS0002-01"},MATCH(D5001,{"BJ_zhongyu";"JS_WX_liteer";"JS_CZ_wodefeng"},0)),"")</f>
        <v>JSNY-JS0002-01</v>
      </c>
      <c r="C5001" s="11" t="str">
        <f>IFERROR(INDEX({"北京中裕世纪大酒店";"江苏利特尔绿色包装股份有限公司";"常州市金坛沃德丰电子科技有限公司"},MATCH(D5001,{"BJ_zhongyu";"JS_WX_liteer";"JS_CZ_wodefeng"},0)),"")</f>
        <v>常州市金坛沃德丰电子科技有限公司</v>
      </c>
      <c r="D5001" s="11" t="str">
        <f>[1]动作!$G5000</f>
        <v>JS_CZ_wodefeng</v>
      </c>
      <c r="E5001" s="11" t="str">
        <f>[1]动作!$D5000</f>
        <v>电表故障</v>
      </c>
      <c r="F5001" s="11" t="s">
        <v>45</v>
      </c>
      <c r="G5001" s="12">
        <f>[1]动作!$A5000+[1]动作!$B5000</f>
        <v>43211.720636574071</v>
      </c>
      <c r="H5001" s="12"/>
      <c r="I5001" s="11"/>
    </row>
    <row r="5002" spans="1:9" hidden="1" x14ac:dyDescent="0.3">
      <c r="A5002" s="24">
        <v>5000</v>
      </c>
      <c r="B5002" s="11" t="str">
        <f>IFERROR(INDEX({"JSNY-BJ0001-01";"JSNY-JS0022-01";"JSNY-JS0002-01"},MATCH(D5002,{"BJ_zhongyu";"JS_WX_liteer";"JS_CZ_wodefeng"},0)),"")</f>
        <v>JSNY-JS0002-01</v>
      </c>
      <c r="C5002" s="11" t="str">
        <f>IFERROR(INDEX({"北京中裕世纪大酒店";"江苏利特尔绿色包装股份有限公司";"常州市金坛沃德丰电子科技有限公司"},MATCH(D5002,{"BJ_zhongyu";"JS_WX_liteer";"JS_CZ_wodefeng"},0)),"")</f>
        <v>常州市金坛沃德丰电子科技有限公司</v>
      </c>
      <c r="D5002" s="11" t="str">
        <f>[1]动作!$G5001</f>
        <v>JS_CZ_wodefeng</v>
      </c>
      <c r="E5002" s="11" t="str">
        <f>[1]动作!$D5001</f>
        <v>电表故障</v>
      </c>
      <c r="F5002" s="11" t="s">
        <v>45</v>
      </c>
      <c r="G5002" s="12">
        <f>[1]动作!$A5001+[1]动作!$B5001</f>
        <v>43211.725671296299</v>
      </c>
      <c r="H5002" s="12"/>
      <c r="I5002" s="11"/>
    </row>
    <row r="5003" spans="1:9" hidden="1" x14ac:dyDescent="0.3">
      <c r="A5003" s="24">
        <v>5001</v>
      </c>
      <c r="B5003" s="11" t="str">
        <f>IFERROR(INDEX({"JSNY-BJ0001-01";"JSNY-JS0022-01";"JSNY-JS0002-01"},MATCH(D5003,{"BJ_zhongyu";"JS_WX_liteer";"JS_CZ_wodefeng"},0)),"")</f>
        <v>JSNY-JS0002-01</v>
      </c>
      <c r="C5003" s="11" t="str">
        <f>IFERROR(INDEX({"北京中裕世纪大酒店";"江苏利特尔绿色包装股份有限公司";"常州市金坛沃德丰电子科技有限公司"},MATCH(D5003,{"BJ_zhongyu";"JS_WX_liteer";"JS_CZ_wodefeng"},0)),"")</f>
        <v>常州市金坛沃德丰电子科技有限公司</v>
      </c>
      <c r="D5003" s="11" t="str">
        <f>[1]动作!$G5002</f>
        <v>JS_CZ_wodefeng</v>
      </c>
      <c r="E5003" s="11" t="str">
        <f>[1]动作!$D5002</f>
        <v>电表故障</v>
      </c>
      <c r="F5003" s="11" t="s">
        <v>45</v>
      </c>
      <c r="G5003" s="12">
        <f>[1]动作!$A5002+[1]动作!$B5002</f>
        <v>43211.725787037038</v>
      </c>
      <c r="H5003" s="12"/>
      <c r="I5003" s="11"/>
    </row>
    <row r="5004" spans="1:9" hidden="1" x14ac:dyDescent="0.3">
      <c r="A5004" s="24">
        <v>5002</v>
      </c>
      <c r="B5004" s="11" t="str">
        <f>IFERROR(INDEX({"JSNY-BJ0001-01";"JSNY-JS0022-01";"JSNY-JS0002-01"},MATCH(D5004,{"BJ_zhongyu";"JS_WX_liteer";"JS_CZ_wodefeng"},0)),"")</f>
        <v>JSNY-JS0002-01</v>
      </c>
      <c r="C5004" s="11" t="str">
        <f>IFERROR(INDEX({"北京中裕世纪大酒店";"江苏利特尔绿色包装股份有限公司";"常州市金坛沃德丰电子科技有限公司"},MATCH(D5004,{"BJ_zhongyu";"JS_WX_liteer";"JS_CZ_wodefeng"},0)),"")</f>
        <v>常州市金坛沃德丰电子科技有限公司</v>
      </c>
      <c r="D5004" s="11" t="str">
        <f>[1]动作!$G5003</f>
        <v>JS_CZ_wodefeng</v>
      </c>
      <c r="E5004" s="11" t="str">
        <f>[1]动作!$D5003</f>
        <v>电表故障</v>
      </c>
      <c r="F5004" s="11" t="s">
        <v>45</v>
      </c>
      <c r="G5004" s="12">
        <f>[1]动作!$A5003+[1]动作!$B5003</f>
        <v>43211.725960648146</v>
      </c>
      <c r="H5004" s="12"/>
      <c r="I5004" s="11"/>
    </row>
    <row r="5005" spans="1:9" hidden="1" x14ac:dyDescent="0.3">
      <c r="A5005" s="24">
        <v>5003</v>
      </c>
      <c r="B5005" s="11" t="str">
        <f>IFERROR(INDEX({"JSNY-BJ0001-01";"JSNY-JS0022-01";"JSNY-JS0002-01"},MATCH(D5005,{"BJ_zhongyu";"JS_WX_liteer";"JS_CZ_wodefeng"},0)),"")</f>
        <v>JSNY-JS0002-01</v>
      </c>
      <c r="C5005" s="11" t="str">
        <f>IFERROR(INDEX({"北京中裕世纪大酒店";"江苏利特尔绿色包装股份有限公司";"常州市金坛沃德丰电子科技有限公司"},MATCH(D5005,{"BJ_zhongyu";"JS_WX_liteer";"JS_CZ_wodefeng"},0)),"")</f>
        <v>常州市金坛沃德丰电子科技有限公司</v>
      </c>
      <c r="D5005" s="11" t="str">
        <f>[1]动作!$G5004</f>
        <v>JS_CZ_wodefeng</v>
      </c>
      <c r="E5005" s="11" t="str">
        <f>[1]动作!$D5004</f>
        <v>电表故障</v>
      </c>
      <c r="F5005" s="11" t="s">
        <v>45</v>
      </c>
      <c r="G5005" s="12">
        <f>[1]动作!$A5004+[1]动作!$B5004</f>
        <v>43211.728807870371</v>
      </c>
      <c r="H5005" s="12"/>
      <c r="I5005" s="11"/>
    </row>
    <row r="5006" spans="1:9" hidden="1" x14ac:dyDescent="0.3">
      <c r="A5006" s="24">
        <v>5004</v>
      </c>
      <c r="B5006" s="11" t="str">
        <f>IFERROR(INDEX({"JSNY-BJ0001-01";"JSNY-JS0022-01";"JSNY-JS0002-01"},MATCH(D5006,{"BJ_zhongyu";"JS_WX_liteer";"JS_CZ_wodefeng"},0)),"")</f>
        <v>JSNY-JS0002-01</v>
      </c>
      <c r="C5006" s="11" t="str">
        <f>IFERROR(INDEX({"北京中裕世纪大酒店";"江苏利特尔绿色包装股份有限公司";"常州市金坛沃德丰电子科技有限公司"},MATCH(D5006,{"BJ_zhongyu";"JS_WX_liteer";"JS_CZ_wodefeng"},0)),"")</f>
        <v>常州市金坛沃德丰电子科技有限公司</v>
      </c>
      <c r="D5006" s="11" t="str">
        <f>[1]动作!$G5005</f>
        <v>JS_CZ_wodefeng</v>
      </c>
      <c r="E5006" s="11" t="str">
        <f>[1]动作!$D5005</f>
        <v>电表故障</v>
      </c>
      <c r="F5006" s="11" t="s">
        <v>45</v>
      </c>
      <c r="G5006" s="12">
        <f>[1]动作!$A5005+[1]动作!$B5005</f>
        <v>43211.730949074074</v>
      </c>
      <c r="H5006" s="12"/>
      <c r="I5006" s="11"/>
    </row>
    <row r="5007" spans="1:9" hidden="1" x14ac:dyDescent="0.3">
      <c r="A5007" s="24">
        <v>5005</v>
      </c>
      <c r="B5007" s="11" t="str">
        <f>IFERROR(INDEX({"JSNY-BJ0001-01";"JSNY-JS0022-01";"JSNY-JS0002-01"},MATCH(D5007,{"BJ_zhongyu";"JS_WX_liteer";"JS_CZ_wodefeng"},0)),"")</f>
        <v>JSNY-JS0002-01</v>
      </c>
      <c r="C5007" s="11" t="str">
        <f>IFERROR(INDEX({"北京中裕世纪大酒店";"江苏利特尔绿色包装股份有限公司";"常州市金坛沃德丰电子科技有限公司"},MATCH(D5007,{"BJ_zhongyu";"JS_WX_liteer";"JS_CZ_wodefeng"},0)),"")</f>
        <v>常州市金坛沃德丰电子科技有限公司</v>
      </c>
      <c r="D5007" s="11" t="str">
        <f>[1]动作!$G5006</f>
        <v>JS_CZ_wodefeng</v>
      </c>
      <c r="E5007" s="11" t="str">
        <f>[1]动作!$D5006</f>
        <v>电表故障</v>
      </c>
      <c r="F5007" s="11" t="s">
        <v>45</v>
      </c>
      <c r="G5007" s="12">
        <f>[1]动作!$A5006+[1]动作!$B5006</f>
        <v>43211.731180555558</v>
      </c>
      <c r="H5007" s="12"/>
      <c r="I5007" s="11"/>
    </row>
    <row r="5008" spans="1:9" hidden="1" x14ac:dyDescent="0.3">
      <c r="A5008" s="24">
        <v>5006</v>
      </c>
      <c r="B5008" s="11" t="str">
        <f>IFERROR(INDEX({"JSNY-BJ0001-01";"JSNY-JS0022-01";"JSNY-JS0002-01"},MATCH(D5008,{"BJ_zhongyu";"JS_WX_liteer";"JS_CZ_wodefeng"},0)),"")</f>
        <v>JSNY-JS0002-01</v>
      </c>
      <c r="C5008" s="11" t="str">
        <f>IFERROR(INDEX({"北京中裕世纪大酒店";"江苏利特尔绿色包装股份有限公司";"常州市金坛沃德丰电子科技有限公司"},MATCH(D5008,{"BJ_zhongyu";"JS_WX_liteer";"JS_CZ_wodefeng"},0)),"")</f>
        <v>常州市金坛沃德丰电子科技有限公司</v>
      </c>
      <c r="D5008" s="11" t="str">
        <f>[1]动作!$G5007</f>
        <v>JS_CZ_wodefeng</v>
      </c>
      <c r="E5008" s="11" t="str">
        <f>[1]动作!$D5007</f>
        <v>电表故障</v>
      </c>
      <c r="F5008" s="11" t="s">
        <v>45</v>
      </c>
      <c r="G5008" s="12">
        <f>[1]动作!$A5007+[1]动作!$B5007</f>
        <v>43211.731296296297</v>
      </c>
      <c r="H5008" s="12"/>
      <c r="I5008" s="11"/>
    </row>
    <row r="5009" spans="1:9" hidden="1" x14ac:dyDescent="0.3">
      <c r="A5009" s="24">
        <v>5007</v>
      </c>
      <c r="B5009" s="11" t="str">
        <f>IFERROR(INDEX({"JSNY-BJ0001-01";"JSNY-JS0022-01";"JSNY-JS0002-01"},MATCH(D5009,{"BJ_zhongyu";"JS_WX_liteer";"JS_CZ_wodefeng"},0)),"")</f>
        <v>JSNY-JS0002-01</v>
      </c>
      <c r="C5009" s="11" t="str">
        <f>IFERROR(INDEX({"北京中裕世纪大酒店";"江苏利特尔绿色包装股份有限公司";"常州市金坛沃德丰电子科技有限公司"},MATCH(D5009,{"BJ_zhongyu";"JS_WX_liteer";"JS_CZ_wodefeng"},0)),"")</f>
        <v>常州市金坛沃德丰电子科技有限公司</v>
      </c>
      <c r="D5009" s="11" t="str">
        <f>[1]动作!$G5008</f>
        <v>JS_CZ_wodefeng</v>
      </c>
      <c r="E5009" s="11" t="str">
        <f>[1]动作!$D5008</f>
        <v>电表故障</v>
      </c>
      <c r="F5009" s="11" t="s">
        <v>45</v>
      </c>
      <c r="G5009" s="12">
        <f>[1]动作!$A5008+[1]动作!$B5008</f>
        <v>43211.731412037036</v>
      </c>
      <c r="H5009" s="12"/>
      <c r="I5009" s="11"/>
    </row>
    <row r="5010" spans="1:9" hidden="1" x14ac:dyDescent="0.3">
      <c r="A5010" s="24">
        <v>5008</v>
      </c>
      <c r="B5010" s="11" t="str">
        <f>IFERROR(INDEX({"JSNY-BJ0001-01";"JSNY-JS0022-01";"JSNY-JS0002-01"},MATCH(D5010,{"BJ_zhongyu";"JS_WX_liteer";"JS_CZ_wodefeng"},0)),"")</f>
        <v>JSNY-JS0002-01</v>
      </c>
      <c r="C5010" s="11" t="str">
        <f>IFERROR(INDEX({"北京中裕世纪大酒店";"江苏利特尔绿色包装股份有限公司";"常州市金坛沃德丰电子科技有限公司"},MATCH(D5010,{"BJ_zhongyu";"JS_WX_liteer";"JS_CZ_wodefeng"},0)),"")</f>
        <v>常州市金坛沃德丰电子科技有限公司</v>
      </c>
      <c r="D5010" s="11" t="str">
        <f>[1]动作!$G5009</f>
        <v>JS_CZ_wodefeng</v>
      </c>
      <c r="E5010" s="11" t="str">
        <f>[1]动作!$D5009</f>
        <v>电表故障</v>
      </c>
      <c r="F5010" s="11" t="s">
        <v>45</v>
      </c>
      <c r="G5010" s="12">
        <f>[1]动作!$A5009+[1]动作!$B5009</f>
        <v>43211.73228009259</v>
      </c>
      <c r="H5010" s="12"/>
      <c r="I5010" s="11"/>
    </row>
    <row r="5011" spans="1:9" hidden="1" x14ac:dyDescent="0.3">
      <c r="A5011" s="24">
        <v>5009</v>
      </c>
      <c r="B5011" s="11" t="str">
        <f>IFERROR(INDEX({"JSNY-BJ0001-01";"JSNY-JS0022-01";"JSNY-JS0002-01"},MATCH(D5011,{"BJ_zhongyu";"JS_WX_liteer";"JS_CZ_wodefeng"},0)),"")</f>
        <v>JSNY-JS0002-01</v>
      </c>
      <c r="C5011" s="11" t="str">
        <f>IFERROR(INDEX({"北京中裕世纪大酒店";"江苏利特尔绿色包装股份有限公司";"常州市金坛沃德丰电子科技有限公司"},MATCH(D5011,{"BJ_zhongyu";"JS_WX_liteer";"JS_CZ_wodefeng"},0)),"")</f>
        <v>常州市金坛沃德丰电子科技有限公司</v>
      </c>
      <c r="D5011" s="11" t="str">
        <f>[1]动作!$G5010</f>
        <v>JS_CZ_wodefeng</v>
      </c>
      <c r="E5011" s="11" t="str">
        <f>[1]动作!$D5010</f>
        <v>电表故障</v>
      </c>
      <c r="F5011" s="11" t="s">
        <v>45</v>
      </c>
      <c r="G5011" s="12">
        <f>[1]动作!$A5010+[1]动作!$B5010</f>
        <v>43211.736168981479</v>
      </c>
      <c r="H5011" s="12"/>
      <c r="I5011" s="11"/>
    </row>
    <row r="5012" spans="1:9" hidden="1" x14ac:dyDescent="0.3">
      <c r="A5012" s="24">
        <v>5010</v>
      </c>
      <c r="B5012" s="11" t="str">
        <f>IFERROR(INDEX({"JSNY-BJ0001-01";"JSNY-JS0022-01";"JSNY-JS0002-01"},MATCH(D5012,{"BJ_zhongyu";"JS_WX_liteer";"JS_CZ_wodefeng"},0)),"")</f>
        <v>JSNY-JS0002-01</v>
      </c>
      <c r="C5012" s="11" t="str">
        <f>IFERROR(INDEX({"北京中裕世纪大酒店";"江苏利特尔绿色包装股份有限公司";"常州市金坛沃德丰电子科技有限公司"},MATCH(D5012,{"BJ_zhongyu";"JS_WX_liteer";"JS_CZ_wodefeng"},0)),"")</f>
        <v>常州市金坛沃德丰电子科技有限公司</v>
      </c>
      <c r="D5012" s="11" t="str">
        <f>[1]动作!$G5011</f>
        <v>JS_CZ_wodefeng</v>
      </c>
      <c r="E5012" s="11" t="str">
        <f>[1]动作!$D5011</f>
        <v>电表故障</v>
      </c>
      <c r="F5012" s="11" t="s">
        <v>45</v>
      </c>
      <c r="G5012" s="12">
        <f>[1]动作!$A5011+[1]动作!$B5011</f>
        <v>43211.736284722225</v>
      </c>
      <c r="H5012" s="12"/>
      <c r="I5012" s="11"/>
    </row>
    <row r="5013" spans="1:9" hidden="1" x14ac:dyDescent="0.3">
      <c r="A5013" s="24">
        <v>5011</v>
      </c>
      <c r="B5013" s="11" t="str">
        <f>IFERROR(INDEX({"JSNY-BJ0001-01";"JSNY-JS0022-01";"JSNY-JS0002-01"},MATCH(D5013,{"BJ_zhongyu";"JS_WX_liteer";"JS_CZ_wodefeng"},0)),"")</f>
        <v>JSNY-JS0002-01</v>
      </c>
      <c r="C5013" s="11" t="str">
        <f>IFERROR(INDEX({"北京中裕世纪大酒店";"江苏利特尔绿色包装股份有限公司";"常州市金坛沃德丰电子科技有限公司"},MATCH(D5013,{"BJ_zhongyu";"JS_WX_liteer";"JS_CZ_wodefeng"},0)),"")</f>
        <v>常州市金坛沃德丰电子科技有限公司</v>
      </c>
      <c r="D5013" s="11" t="str">
        <f>[1]动作!$G5012</f>
        <v>JS_CZ_wodefeng</v>
      </c>
      <c r="E5013" s="11" t="str">
        <f>[1]动作!$D5012</f>
        <v>电表故障</v>
      </c>
      <c r="F5013" s="11" t="s">
        <v>45</v>
      </c>
      <c r="G5013" s="12">
        <f>[1]动作!$A5012+[1]动作!$B5012</f>
        <v>43211.73773148148</v>
      </c>
      <c r="H5013" s="12"/>
      <c r="I5013" s="11"/>
    </row>
    <row r="5014" spans="1:9" hidden="1" x14ac:dyDescent="0.3">
      <c r="A5014" s="24">
        <v>5012</v>
      </c>
      <c r="B5014" s="11" t="str">
        <f>IFERROR(INDEX({"JSNY-BJ0001-01";"JSNY-JS0022-01";"JSNY-JS0002-01"},MATCH(D5014,{"BJ_zhongyu";"JS_WX_liteer";"JS_CZ_wodefeng"},0)),"")</f>
        <v>JSNY-JS0002-01</v>
      </c>
      <c r="C5014" s="11" t="str">
        <f>IFERROR(INDEX({"北京中裕世纪大酒店";"江苏利特尔绿色包装股份有限公司";"常州市金坛沃德丰电子科技有限公司"},MATCH(D5014,{"BJ_zhongyu";"JS_WX_liteer";"JS_CZ_wodefeng"},0)),"")</f>
        <v>常州市金坛沃德丰电子科技有限公司</v>
      </c>
      <c r="D5014" s="11" t="str">
        <f>[1]动作!$G5013</f>
        <v>JS_CZ_wodefeng</v>
      </c>
      <c r="E5014" s="11" t="str">
        <f>[1]动作!$D5013</f>
        <v>电表故障</v>
      </c>
      <c r="F5014" s="11" t="s">
        <v>45</v>
      </c>
      <c r="G5014" s="12">
        <f>[1]动作!$A5013+[1]动作!$B5013</f>
        <v>43211.740104166667</v>
      </c>
      <c r="H5014" s="12"/>
      <c r="I5014" s="11"/>
    </row>
    <row r="5015" spans="1:9" hidden="1" x14ac:dyDescent="0.3">
      <c r="A5015" s="24">
        <v>5013</v>
      </c>
      <c r="B5015" s="11" t="str">
        <f>IFERROR(INDEX({"JSNY-BJ0001-01";"JSNY-JS0022-01";"JSNY-JS0002-01"},MATCH(D5015,{"BJ_zhongyu";"JS_WX_liteer";"JS_CZ_wodefeng"},0)),"")</f>
        <v>JSNY-JS0002-01</v>
      </c>
      <c r="C5015" s="11" t="str">
        <f>IFERROR(INDEX({"北京中裕世纪大酒店";"江苏利特尔绿色包装股份有限公司";"常州市金坛沃德丰电子科技有限公司"},MATCH(D5015,{"BJ_zhongyu";"JS_WX_liteer";"JS_CZ_wodefeng"},0)),"")</f>
        <v>常州市金坛沃德丰电子科技有限公司</v>
      </c>
      <c r="D5015" s="11" t="str">
        <f>[1]动作!$G5014</f>
        <v>JS_CZ_wodefeng</v>
      </c>
      <c r="E5015" s="11" t="str">
        <f>[1]动作!$D5014</f>
        <v>电表故障</v>
      </c>
      <c r="F5015" s="11" t="s">
        <v>45</v>
      </c>
      <c r="G5015" s="12">
        <f>[1]动作!$A5014+[1]动作!$B5014</f>
        <v>43211.741435185184</v>
      </c>
      <c r="H5015" s="12"/>
      <c r="I5015" s="11"/>
    </row>
    <row r="5016" spans="1:9" hidden="1" x14ac:dyDescent="0.3">
      <c r="A5016" s="24">
        <v>5014</v>
      </c>
      <c r="B5016" s="11" t="str">
        <f>IFERROR(INDEX({"JSNY-BJ0001-01";"JSNY-JS0022-01";"JSNY-JS0002-01"},MATCH(D5016,{"BJ_zhongyu";"JS_WX_liteer";"JS_CZ_wodefeng"},0)),"")</f>
        <v>JSNY-JS0002-01</v>
      </c>
      <c r="C5016" s="11" t="str">
        <f>IFERROR(INDEX({"北京中裕世纪大酒店";"江苏利特尔绿色包装股份有限公司";"常州市金坛沃德丰电子科技有限公司"},MATCH(D5016,{"BJ_zhongyu";"JS_WX_liteer";"JS_CZ_wodefeng"},0)),"")</f>
        <v>常州市金坛沃德丰电子科技有限公司</v>
      </c>
      <c r="D5016" s="11" t="str">
        <f>[1]动作!$G5015</f>
        <v>JS_CZ_wodefeng</v>
      </c>
      <c r="E5016" s="11" t="str">
        <f>[1]动作!$D5015</f>
        <v>电表故障</v>
      </c>
      <c r="F5016" s="11" t="s">
        <v>45</v>
      </c>
      <c r="G5016" s="12">
        <f>[1]动作!$A5015+[1]动作!$B5015</f>
        <v>43211.741550925923</v>
      </c>
      <c r="H5016" s="12"/>
      <c r="I5016" s="11"/>
    </row>
    <row r="5017" spans="1:9" hidden="1" x14ac:dyDescent="0.3">
      <c r="A5017" s="24">
        <v>5015</v>
      </c>
      <c r="B5017" s="11" t="str">
        <f>IFERROR(INDEX({"JSNY-BJ0001-01";"JSNY-JS0022-01";"JSNY-JS0002-01"},MATCH(D5017,{"BJ_zhongyu";"JS_WX_liteer";"JS_CZ_wodefeng"},0)),"")</f>
        <v>JSNY-JS0002-01</v>
      </c>
      <c r="C5017" s="11" t="str">
        <f>IFERROR(INDEX({"北京中裕世纪大酒店";"江苏利特尔绿色包装股份有限公司";"常州市金坛沃德丰电子科技有限公司"},MATCH(D5017,{"BJ_zhongyu";"JS_WX_liteer";"JS_CZ_wodefeng"},0)),"")</f>
        <v>常州市金坛沃德丰电子科技有限公司</v>
      </c>
      <c r="D5017" s="11" t="str">
        <f>[1]动作!$G5016</f>
        <v>JS_CZ_wodefeng</v>
      </c>
      <c r="E5017" s="11" t="str">
        <f>[1]动作!$D5016</f>
        <v>电表故障</v>
      </c>
      <c r="F5017" s="11" t="s">
        <v>45</v>
      </c>
      <c r="G5017" s="12">
        <f>[1]动作!$A5016+[1]动作!$B5016</f>
        <v>43211.741666666669</v>
      </c>
      <c r="H5017" s="12"/>
      <c r="I5017" s="11"/>
    </row>
    <row r="5018" spans="1:9" hidden="1" x14ac:dyDescent="0.3">
      <c r="A5018" s="24">
        <v>5016</v>
      </c>
      <c r="B5018" s="11" t="str">
        <f>IFERROR(INDEX({"JSNY-BJ0001-01";"JSNY-JS0022-01";"JSNY-JS0002-01"},MATCH(D5018,{"BJ_zhongyu";"JS_WX_liteer";"JS_CZ_wodefeng"},0)),"")</f>
        <v>JSNY-JS0002-01</v>
      </c>
      <c r="C5018" s="11" t="str">
        <f>IFERROR(INDEX({"北京中裕世纪大酒店";"江苏利特尔绿色包装股份有限公司";"常州市金坛沃德丰电子科技有限公司"},MATCH(D5018,{"BJ_zhongyu";"JS_WX_liteer";"JS_CZ_wodefeng"},0)),"")</f>
        <v>常州市金坛沃德丰电子科技有限公司</v>
      </c>
      <c r="D5018" s="11" t="str">
        <f>[1]动作!$G5017</f>
        <v>JS_CZ_wodefeng</v>
      </c>
      <c r="E5018" s="11" t="str">
        <f>[1]动作!$D5017</f>
        <v>电表故障</v>
      </c>
      <c r="F5018" s="11" t="s">
        <v>45</v>
      </c>
      <c r="G5018" s="12">
        <f>[1]动作!$A5017+[1]动作!$B5017</f>
        <v>43211.742708333331</v>
      </c>
      <c r="H5018" s="12"/>
      <c r="I5018" s="11"/>
    </row>
    <row r="5019" spans="1:9" hidden="1" x14ac:dyDescent="0.3">
      <c r="A5019" s="24">
        <v>5017</v>
      </c>
      <c r="B5019" s="11" t="str">
        <f>IFERROR(INDEX({"JSNY-BJ0001-01";"JSNY-JS0022-01";"JSNY-JS0002-01"},MATCH(D5019,{"BJ_zhongyu";"JS_WX_liteer";"JS_CZ_wodefeng"},0)),"")</f>
        <v>JSNY-JS0002-01</v>
      </c>
      <c r="C5019" s="11" t="str">
        <f>IFERROR(INDEX({"北京中裕世纪大酒店";"江苏利特尔绿色包装股份有限公司";"常州市金坛沃德丰电子科技有限公司"},MATCH(D5019,{"BJ_zhongyu";"JS_WX_liteer";"JS_CZ_wodefeng"},0)),"")</f>
        <v>常州市金坛沃德丰电子科技有限公司</v>
      </c>
      <c r="D5019" s="11" t="str">
        <f>[1]动作!$G5018</f>
        <v>JS_CZ_wodefeng</v>
      </c>
      <c r="E5019" s="11" t="str">
        <f>[1]动作!$D5018</f>
        <v>电表故障</v>
      </c>
      <c r="F5019" s="11" t="s">
        <v>45</v>
      </c>
      <c r="G5019" s="12">
        <f>[1]动作!$A5018+[1]动作!$B5018</f>
        <v>43211.746539351851</v>
      </c>
      <c r="H5019" s="12"/>
      <c r="I5019" s="11"/>
    </row>
    <row r="5020" spans="1:9" hidden="1" x14ac:dyDescent="0.3">
      <c r="A5020" s="24">
        <v>5018</v>
      </c>
      <c r="B5020" s="11" t="str">
        <f>IFERROR(INDEX({"JSNY-BJ0001-01";"JSNY-JS0022-01";"JSNY-JS0002-01"},MATCH(D5020,{"BJ_zhongyu";"JS_WX_liteer";"JS_CZ_wodefeng"},0)),"")</f>
        <v>JSNY-JS0002-01</v>
      </c>
      <c r="C5020" s="11" t="str">
        <f>IFERROR(INDEX({"北京中裕世纪大酒店";"江苏利特尔绿色包装股份有限公司";"常州市金坛沃德丰电子科技有限公司"},MATCH(D5020,{"BJ_zhongyu";"JS_WX_liteer";"JS_CZ_wodefeng"},0)),"")</f>
        <v>常州市金坛沃德丰电子科技有限公司</v>
      </c>
      <c r="D5020" s="11" t="str">
        <f>[1]动作!$G5019</f>
        <v>JS_CZ_wodefeng</v>
      </c>
      <c r="E5020" s="11" t="str">
        <f>[1]动作!$D5019</f>
        <v>电表故障</v>
      </c>
      <c r="F5020" s="11" t="s">
        <v>45</v>
      </c>
      <c r="G5020" s="12">
        <f>[1]动作!$A5019+[1]动作!$B5019</f>
        <v>43211.746655092589</v>
      </c>
      <c r="H5020" s="12"/>
      <c r="I5020" s="11"/>
    </row>
    <row r="5021" spans="1:9" hidden="1" x14ac:dyDescent="0.3">
      <c r="A5021" s="24">
        <v>5019</v>
      </c>
      <c r="B5021" s="11" t="str">
        <f>IFERROR(INDEX({"JSNY-BJ0001-01";"JSNY-JS0022-01";"JSNY-JS0002-01"},MATCH(D5021,{"BJ_zhongyu";"JS_WX_liteer";"JS_CZ_wodefeng"},0)),"")</f>
        <v>JSNY-JS0002-01</v>
      </c>
      <c r="C5021" s="11" t="str">
        <f>IFERROR(INDEX({"北京中裕世纪大酒店";"江苏利特尔绿色包装股份有限公司";"常州市金坛沃德丰电子科技有限公司"},MATCH(D5021,{"BJ_zhongyu";"JS_WX_liteer";"JS_CZ_wodefeng"},0)),"")</f>
        <v>常州市金坛沃德丰电子科技有限公司</v>
      </c>
      <c r="D5021" s="11" t="str">
        <f>[1]动作!$G5020</f>
        <v>JS_CZ_wodefeng</v>
      </c>
      <c r="E5021" s="11" t="str">
        <f>[1]动作!$D5020</f>
        <v>电表故障</v>
      </c>
      <c r="F5021" s="11" t="s">
        <v>45</v>
      </c>
      <c r="G5021" s="12">
        <f>[1]动作!$A5020+[1]动作!$B5020</f>
        <v>43211.747754629629</v>
      </c>
      <c r="H5021" s="12"/>
      <c r="I5021" s="11"/>
    </row>
    <row r="5022" spans="1:9" hidden="1" x14ac:dyDescent="0.3">
      <c r="A5022" s="24">
        <v>5020</v>
      </c>
      <c r="B5022" s="11" t="str">
        <f>IFERROR(INDEX({"JSNY-BJ0001-01";"JSNY-JS0022-01";"JSNY-JS0002-01"},MATCH(D5022,{"BJ_zhongyu";"JS_WX_liteer";"JS_CZ_wodefeng"},0)),"")</f>
        <v>JSNY-JS0002-01</v>
      </c>
      <c r="C5022" s="11" t="str">
        <f>IFERROR(INDEX({"北京中裕世纪大酒店";"江苏利特尔绿色包装股份有限公司";"常州市金坛沃德丰电子科技有限公司"},MATCH(D5022,{"BJ_zhongyu";"JS_WX_liteer";"JS_CZ_wodefeng"},0)),"")</f>
        <v>常州市金坛沃德丰电子科技有限公司</v>
      </c>
      <c r="D5022" s="11" t="str">
        <f>[1]动作!$G5021</f>
        <v>JS_CZ_wodefeng</v>
      </c>
      <c r="E5022" s="11" t="str">
        <f>[1]动作!$D5021</f>
        <v>电表故障</v>
      </c>
      <c r="F5022" s="11" t="s">
        <v>45</v>
      </c>
      <c r="G5022" s="12">
        <f>[1]动作!$A5021+[1]动作!$B5021</f>
        <v>43211.747986111113</v>
      </c>
      <c r="H5022" s="12"/>
      <c r="I5022" s="11"/>
    </row>
    <row r="5023" spans="1:9" hidden="1" x14ac:dyDescent="0.3">
      <c r="A5023" s="24">
        <v>5021</v>
      </c>
      <c r="B5023" s="11" t="str">
        <f>IFERROR(INDEX({"JSNY-BJ0001-01";"JSNY-JS0022-01";"JSNY-JS0002-01"},MATCH(D5023,{"BJ_zhongyu";"JS_WX_liteer";"JS_CZ_wodefeng"},0)),"")</f>
        <v>JSNY-JS0002-01</v>
      </c>
      <c r="C5023" s="11" t="str">
        <f>IFERROR(INDEX({"北京中裕世纪大酒店";"江苏利特尔绿色包装股份有限公司";"常州市金坛沃德丰电子科技有限公司"},MATCH(D5023,{"BJ_zhongyu";"JS_WX_liteer";"JS_CZ_wodefeng"},0)),"")</f>
        <v>常州市金坛沃德丰电子科技有限公司</v>
      </c>
      <c r="D5023" s="11" t="str">
        <f>[1]动作!$G5022</f>
        <v>JS_CZ_wodefeng</v>
      </c>
      <c r="E5023" s="11" t="str">
        <f>[1]动作!$D5022</f>
        <v>电表故障</v>
      </c>
      <c r="F5023" s="11" t="s">
        <v>45</v>
      </c>
      <c r="G5023" s="12">
        <f>[1]动作!$A5022+[1]动作!$B5022</f>
        <v>43211.749027777776</v>
      </c>
      <c r="H5023" s="12"/>
      <c r="I5023" s="11"/>
    </row>
    <row r="5024" spans="1:9" hidden="1" x14ac:dyDescent="0.3">
      <c r="A5024" s="24">
        <v>5022</v>
      </c>
      <c r="B5024" s="11" t="str">
        <f>IFERROR(INDEX({"JSNY-BJ0001-01";"JSNY-JS0022-01";"JSNY-JS0002-01"},MATCH(D5024,{"BJ_zhongyu";"JS_WX_liteer";"JS_CZ_wodefeng"},0)),"")</f>
        <v>JSNY-JS0002-01</v>
      </c>
      <c r="C5024" s="11" t="str">
        <f>IFERROR(INDEX({"北京中裕世纪大酒店";"江苏利特尔绿色包装股份有限公司";"常州市金坛沃德丰电子科技有限公司"},MATCH(D5024,{"BJ_zhongyu";"JS_WX_liteer";"JS_CZ_wodefeng"},0)),"")</f>
        <v>常州市金坛沃德丰电子科技有限公司</v>
      </c>
      <c r="D5024" s="11" t="str">
        <f>[1]动作!$G5023</f>
        <v>JS_CZ_wodefeng</v>
      </c>
      <c r="E5024" s="11" t="str">
        <f>[1]动作!$D5023</f>
        <v>电表故障</v>
      </c>
      <c r="F5024" s="11" t="s">
        <v>45</v>
      </c>
      <c r="G5024" s="12">
        <f>[1]动作!$A5023+[1]动作!$B5023</f>
        <v>43211.75141203704</v>
      </c>
      <c r="H5024" s="12"/>
      <c r="I5024" s="11"/>
    </row>
    <row r="5025" spans="1:9" hidden="1" x14ac:dyDescent="0.3">
      <c r="A5025" s="24">
        <v>5023</v>
      </c>
      <c r="B5025" s="11" t="str">
        <f>IFERROR(INDEX({"JSNY-BJ0001-01";"JSNY-JS0022-01";"JSNY-JS0002-01"},MATCH(D5025,{"BJ_zhongyu";"JS_WX_liteer";"JS_CZ_wodefeng"},0)),"")</f>
        <v>JSNY-JS0002-01</v>
      </c>
      <c r="C5025" s="11" t="str">
        <f>IFERROR(INDEX({"北京中裕世纪大酒店";"江苏利特尔绿色包装股份有限公司";"常州市金坛沃德丰电子科技有限公司"},MATCH(D5025,{"BJ_zhongyu";"JS_WX_liteer";"JS_CZ_wodefeng"},0)),"")</f>
        <v>常州市金坛沃德丰电子科技有限公司</v>
      </c>
      <c r="D5025" s="11" t="str">
        <f>[1]动作!$G5024</f>
        <v>JS_CZ_wodefeng</v>
      </c>
      <c r="E5025" s="11" t="str">
        <f>[1]动作!$D5024</f>
        <v>电表故障</v>
      </c>
      <c r="F5025" s="11" t="s">
        <v>45</v>
      </c>
      <c r="G5025" s="12">
        <f>[1]动作!$A5024+[1]动作!$B5024</f>
        <v>43211.751701388886</v>
      </c>
      <c r="H5025" s="12"/>
      <c r="I5025" s="11"/>
    </row>
    <row r="5026" spans="1:9" hidden="1" x14ac:dyDescent="0.3">
      <c r="A5026" s="24">
        <v>5024</v>
      </c>
      <c r="B5026" s="11" t="str">
        <f>IFERROR(INDEX({"JSNY-BJ0001-01";"JSNY-JS0022-01";"JSNY-JS0002-01"},MATCH(D5026,{"BJ_zhongyu";"JS_WX_liteer";"JS_CZ_wodefeng"},0)),"")</f>
        <v>JSNY-JS0002-01</v>
      </c>
      <c r="C5026" s="11" t="str">
        <f>IFERROR(INDEX({"北京中裕世纪大酒店";"江苏利特尔绿色包装股份有限公司";"常州市金坛沃德丰电子科技有限公司"},MATCH(D5026,{"BJ_zhongyu";"JS_WX_liteer";"JS_CZ_wodefeng"},0)),"")</f>
        <v>常州市金坛沃德丰电子科技有限公司</v>
      </c>
      <c r="D5026" s="11" t="str">
        <f>[1]动作!$G5025</f>
        <v>JS_CZ_wodefeng</v>
      </c>
      <c r="E5026" s="11" t="str">
        <f>[1]动作!$D5025</f>
        <v>电表故障</v>
      </c>
      <c r="F5026" s="11" t="s">
        <v>45</v>
      </c>
      <c r="G5026" s="12">
        <f>[1]动作!$A5025+[1]动作!$B5025</f>
        <v>43211.755173611113</v>
      </c>
      <c r="H5026" s="12"/>
      <c r="I5026" s="11"/>
    </row>
    <row r="5027" spans="1:9" hidden="1" x14ac:dyDescent="0.3">
      <c r="A5027" s="24">
        <v>5025</v>
      </c>
      <c r="B5027" s="11" t="str">
        <f>IFERROR(INDEX({"JSNY-BJ0001-01";"JSNY-JS0022-01";"JSNY-JS0002-01"},MATCH(D5027,{"BJ_zhongyu";"JS_WX_liteer";"JS_CZ_wodefeng"},0)),"")</f>
        <v>JSNY-JS0002-01</v>
      </c>
      <c r="C5027" s="11" t="str">
        <f>IFERROR(INDEX({"北京中裕世纪大酒店";"江苏利特尔绿色包装股份有限公司";"常州市金坛沃德丰电子科技有限公司"},MATCH(D5027,{"BJ_zhongyu";"JS_WX_liteer";"JS_CZ_wodefeng"},0)),"")</f>
        <v>常州市金坛沃德丰电子科技有限公司</v>
      </c>
      <c r="D5027" s="11" t="str">
        <f>[1]动作!$G5026</f>
        <v>JS_CZ_wodefeng</v>
      </c>
      <c r="E5027" s="11" t="str">
        <f>[1]动作!$D5026</f>
        <v>电表故障</v>
      </c>
      <c r="F5027" s="11" t="s">
        <v>45</v>
      </c>
      <c r="G5027" s="12">
        <f>[1]动作!$A5026+[1]动作!$B5026</f>
        <v>43211.757673611108</v>
      </c>
      <c r="H5027" s="12"/>
      <c r="I5027" s="11"/>
    </row>
    <row r="5028" spans="1:9" hidden="1" x14ac:dyDescent="0.3">
      <c r="A5028" s="24">
        <v>5026</v>
      </c>
      <c r="B5028" s="11" t="str">
        <f>IFERROR(INDEX({"JSNY-BJ0001-01";"JSNY-JS0022-01";"JSNY-JS0002-01"},MATCH(D5028,{"BJ_zhongyu";"JS_WX_liteer";"JS_CZ_wodefeng"},0)),"")</f>
        <v>JSNY-JS0002-01</v>
      </c>
      <c r="C5028" s="11" t="str">
        <f>IFERROR(INDEX({"北京中裕世纪大酒店";"江苏利特尔绿色包装股份有限公司";"常州市金坛沃德丰电子科技有限公司"},MATCH(D5028,{"BJ_zhongyu";"JS_WX_liteer";"JS_CZ_wodefeng"},0)),"")</f>
        <v>常州市金坛沃德丰电子科技有限公司</v>
      </c>
      <c r="D5028" s="11" t="str">
        <f>[1]动作!$G5027</f>
        <v>JS_CZ_wodefeng</v>
      </c>
      <c r="E5028" s="11" t="str">
        <f>[1]动作!$D5027</f>
        <v>电表故障</v>
      </c>
      <c r="F5028" s="11" t="s">
        <v>45</v>
      </c>
      <c r="G5028" s="12">
        <f>[1]动作!$A5027+[1]动作!$B5027</f>
        <v>43211.757835648146</v>
      </c>
      <c r="H5028" s="12"/>
      <c r="I5028" s="11"/>
    </row>
    <row r="5029" spans="1:9" hidden="1" x14ac:dyDescent="0.3">
      <c r="A5029" s="24">
        <v>5027</v>
      </c>
      <c r="B5029" s="11" t="str">
        <f>IFERROR(INDEX({"JSNY-BJ0001-01";"JSNY-JS0022-01";"JSNY-JS0002-01"},MATCH(D5029,{"BJ_zhongyu";"JS_WX_liteer";"JS_CZ_wodefeng"},0)),"")</f>
        <v>JSNY-JS0002-01</v>
      </c>
      <c r="C5029" s="11" t="str">
        <f>IFERROR(INDEX({"北京中裕世纪大酒店";"江苏利特尔绿色包装股份有限公司";"常州市金坛沃德丰电子科技有限公司"},MATCH(D5029,{"BJ_zhongyu";"JS_WX_liteer";"JS_CZ_wodefeng"},0)),"")</f>
        <v>常州市金坛沃德丰电子科技有限公司</v>
      </c>
      <c r="D5029" s="11" t="str">
        <f>[1]动作!$G5028</f>
        <v>JS_CZ_wodefeng</v>
      </c>
      <c r="E5029" s="11" t="str">
        <f>[1]动作!$D5028</f>
        <v>电表故障</v>
      </c>
      <c r="F5029" s="11" t="s">
        <v>45</v>
      </c>
      <c r="G5029" s="12">
        <f>[1]动作!$A5028+[1]动作!$B5028</f>
        <v>43211.758067129631</v>
      </c>
      <c r="H5029" s="12"/>
      <c r="I5029" s="11"/>
    </row>
    <row r="5030" spans="1:9" hidden="1" x14ac:dyDescent="0.3">
      <c r="A5030" s="24">
        <v>5028</v>
      </c>
      <c r="B5030" s="11" t="str">
        <f>IFERROR(INDEX({"JSNY-BJ0001-01";"JSNY-JS0022-01";"JSNY-JS0002-01"},MATCH(D5030,{"BJ_zhongyu";"JS_WX_liteer";"JS_CZ_wodefeng"},0)),"")</f>
        <v>JSNY-JS0002-01</v>
      </c>
      <c r="C5030" s="11" t="str">
        <f>IFERROR(INDEX({"北京中裕世纪大酒店";"江苏利特尔绿色包装股份有限公司";"常州市金坛沃德丰电子科技有限公司"},MATCH(D5030,{"BJ_zhongyu";"JS_WX_liteer";"JS_CZ_wodefeng"},0)),"")</f>
        <v>常州市金坛沃德丰电子科技有限公司</v>
      </c>
      <c r="D5030" s="11" t="str">
        <f>[1]动作!$G5029</f>
        <v>JS_CZ_wodefeng</v>
      </c>
      <c r="E5030" s="11" t="str">
        <f>[1]动作!$D5029</f>
        <v>电表故障</v>
      </c>
      <c r="F5030" s="11" t="s">
        <v>45</v>
      </c>
      <c r="G5030" s="12">
        <f>[1]动作!$A5029+[1]动作!$B5029</f>
        <v>43211.758194444446</v>
      </c>
      <c r="H5030" s="12"/>
      <c r="I5030" s="11"/>
    </row>
    <row r="5031" spans="1:9" hidden="1" x14ac:dyDescent="0.3">
      <c r="A5031" s="24">
        <v>5029</v>
      </c>
      <c r="B5031" s="11" t="str">
        <f>IFERROR(INDEX({"JSNY-BJ0001-01";"JSNY-JS0022-01";"JSNY-JS0002-01"},MATCH(D5031,{"BJ_zhongyu";"JS_WX_liteer";"JS_CZ_wodefeng"},0)),"")</f>
        <v>JSNY-JS0002-01</v>
      </c>
      <c r="C5031" s="11" t="str">
        <f>IFERROR(INDEX({"北京中裕世纪大酒店";"江苏利特尔绿色包装股份有限公司";"常州市金坛沃德丰电子科技有限公司"},MATCH(D5031,{"BJ_zhongyu";"JS_WX_liteer";"JS_CZ_wodefeng"},0)),"")</f>
        <v>常州市金坛沃德丰电子科技有限公司</v>
      </c>
      <c r="D5031" s="11" t="str">
        <f>[1]动作!$G5030</f>
        <v>JS_CZ_wodefeng</v>
      </c>
      <c r="E5031" s="11" t="str">
        <f>[1]动作!$D5030</f>
        <v>电表故障</v>
      </c>
      <c r="F5031" s="11" t="s">
        <v>45</v>
      </c>
      <c r="G5031" s="12">
        <f>[1]动作!$A5030+[1]动作!$B5030</f>
        <v>43211.758310185185</v>
      </c>
      <c r="H5031" s="12"/>
      <c r="I5031" s="11"/>
    </row>
    <row r="5032" spans="1:9" hidden="1" x14ac:dyDescent="0.3">
      <c r="A5032" s="24">
        <v>5030</v>
      </c>
      <c r="B5032" s="11" t="str">
        <f>IFERROR(INDEX({"JSNY-BJ0001-01";"JSNY-JS0022-01";"JSNY-JS0002-01"},MATCH(D5032,{"BJ_zhongyu";"JS_WX_liteer";"JS_CZ_wodefeng"},0)),"")</f>
        <v>JSNY-JS0002-01</v>
      </c>
      <c r="C5032" s="11" t="str">
        <f>IFERROR(INDEX({"北京中裕世纪大酒店";"江苏利特尔绿色包装股份有限公司";"常州市金坛沃德丰电子科技有限公司"},MATCH(D5032,{"BJ_zhongyu";"JS_WX_liteer";"JS_CZ_wodefeng"},0)),"")</f>
        <v>常州市金坛沃德丰电子科技有限公司</v>
      </c>
      <c r="D5032" s="11" t="str">
        <f>[1]动作!$G5031</f>
        <v>JS_CZ_wodefeng</v>
      </c>
      <c r="E5032" s="11" t="str">
        <f>[1]动作!$D5031</f>
        <v>电表故障</v>
      </c>
      <c r="F5032" s="11" t="s">
        <v>45</v>
      </c>
      <c r="G5032" s="12">
        <f>[1]动作!$A5031+[1]动作!$B5031</f>
        <v>43211.759120370371</v>
      </c>
      <c r="H5032" s="12"/>
      <c r="I5032" s="11"/>
    </row>
    <row r="5033" spans="1:9" hidden="1" x14ac:dyDescent="0.3">
      <c r="A5033" s="24">
        <v>5031</v>
      </c>
      <c r="B5033" s="11" t="str">
        <f>IFERROR(INDEX({"JSNY-BJ0001-01";"JSNY-JS0022-01";"JSNY-JS0002-01"},MATCH(D5033,{"BJ_zhongyu";"JS_WX_liteer";"JS_CZ_wodefeng"},0)),"")</f>
        <v>JSNY-JS0002-01</v>
      </c>
      <c r="C5033" s="11" t="str">
        <f>IFERROR(INDEX({"北京中裕世纪大酒店";"江苏利特尔绿色包装股份有限公司";"常州市金坛沃德丰电子科技有限公司"},MATCH(D5033,{"BJ_zhongyu";"JS_WX_liteer";"JS_CZ_wodefeng"},0)),"")</f>
        <v>常州市金坛沃德丰电子科技有限公司</v>
      </c>
      <c r="D5033" s="11" t="str">
        <f>[1]动作!$G5032</f>
        <v>JS_CZ_wodefeng</v>
      </c>
      <c r="E5033" s="11" t="str">
        <f>[1]动作!$D5032</f>
        <v>电表故障</v>
      </c>
      <c r="F5033" s="11" t="s">
        <v>45</v>
      </c>
      <c r="G5033" s="12">
        <f>[1]动作!$A5032+[1]动作!$B5032</f>
        <v>43211.760682870372</v>
      </c>
      <c r="H5033" s="12"/>
      <c r="I5033" s="11"/>
    </row>
    <row r="5034" spans="1:9" hidden="1" x14ac:dyDescent="0.3">
      <c r="A5034" s="24">
        <v>5032</v>
      </c>
      <c r="B5034" s="11" t="str">
        <f>IFERROR(INDEX({"JSNY-BJ0001-01";"JSNY-JS0022-01";"JSNY-JS0002-01"},MATCH(D5034,{"BJ_zhongyu";"JS_WX_liteer";"JS_CZ_wodefeng"},0)),"")</f>
        <v>JSNY-JS0002-01</v>
      </c>
      <c r="C5034" s="11" t="str">
        <f>IFERROR(INDEX({"北京中裕世纪大酒店";"江苏利特尔绿色包装股份有限公司";"常州市金坛沃德丰电子科技有限公司"},MATCH(D5034,{"BJ_zhongyu";"JS_WX_liteer";"JS_CZ_wodefeng"},0)),"")</f>
        <v>常州市金坛沃德丰电子科技有限公司</v>
      </c>
      <c r="D5034" s="11" t="str">
        <f>[1]动作!$G5033</f>
        <v>JS_CZ_wodefeng</v>
      </c>
      <c r="E5034" s="11" t="str">
        <f>[1]动作!$D5033</f>
        <v>电表故障</v>
      </c>
      <c r="F5034" s="11" t="s">
        <v>45</v>
      </c>
      <c r="G5034" s="12">
        <f>[1]动作!$A5033+[1]动作!$B5033</f>
        <v>43211.762939814813</v>
      </c>
      <c r="H5034" s="12"/>
      <c r="I5034" s="11"/>
    </row>
    <row r="5035" spans="1:9" hidden="1" x14ac:dyDescent="0.3">
      <c r="A5035" s="24">
        <v>5033</v>
      </c>
      <c r="B5035" s="11" t="str">
        <f>IFERROR(INDEX({"JSNY-BJ0001-01";"JSNY-JS0022-01";"JSNY-JS0002-01"},MATCH(D5035,{"BJ_zhongyu";"JS_WX_liteer";"JS_CZ_wodefeng"},0)),"")</f>
        <v>JSNY-JS0002-01</v>
      </c>
      <c r="C5035" s="11" t="str">
        <f>IFERROR(INDEX({"北京中裕世纪大酒店";"江苏利特尔绿色包装股份有限公司";"常州市金坛沃德丰电子科技有限公司"},MATCH(D5035,{"BJ_zhongyu";"JS_WX_liteer";"JS_CZ_wodefeng"},0)),"")</f>
        <v>常州市金坛沃德丰电子科技有限公司</v>
      </c>
      <c r="D5035" s="11" t="str">
        <f>[1]动作!$G5034</f>
        <v>JS_CZ_wodefeng</v>
      </c>
      <c r="E5035" s="11" t="str">
        <f>[1]动作!$D5034</f>
        <v>电表故障</v>
      </c>
      <c r="F5035" s="11" t="s">
        <v>45</v>
      </c>
      <c r="G5035" s="12">
        <f>[1]动作!$A5034+[1]动作!$B5034</f>
        <v>43211.763055555559</v>
      </c>
      <c r="H5035" s="12"/>
      <c r="I5035" s="11"/>
    </row>
    <row r="5036" spans="1:9" hidden="1" x14ac:dyDescent="0.3">
      <c r="A5036" s="24">
        <v>5034</v>
      </c>
      <c r="B5036" s="11" t="str">
        <f>IFERROR(INDEX({"JSNY-BJ0001-01";"JSNY-JS0022-01";"JSNY-JS0002-01"},MATCH(D5036,{"BJ_zhongyu";"JS_WX_liteer";"JS_CZ_wodefeng"},0)),"")</f>
        <v>JSNY-JS0002-01</v>
      </c>
      <c r="C5036" s="11" t="str">
        <f>IFERROR(INDEX({"北京中裕世纪大酒店";"江苏利特尔绿色包装股份有限公司";"常州市金坛沃德丰电子科技有限公司"},MATCH(D5036,{"BJ_zhongyu";"JS_WX_liteer";"JS_CZ_wodefeng"},0)),"")</f>
        <v>常州市金坛沃德丰电子科技有限公司</v>
      </c>
      <c r="D5036" s="11" t="str">
        <f>[1]动作!$G5035</f>
        <v>JS_CZ_wodefeng</v>
      </c>
      <c r="E5036" s="11" t="str">
        <f>[1]动作!$D5035</f>
        <v>电表故障</v>
      </c>
      <c r="F5036" s="11" t="s">
        <v>45</v>
      </c>
      <c r="G5036" s="12">
        <f>[1]动作!$A5035+[1]动作!$B5035</f>
        <v>43211.763229166667</v>
      </c>
      <c r="H5036" s="12"/>
      <c r="I5036" s="11"/>
    </row>
    <row r="5037" spans="1:9" hidden="1" x14ac:dyDescent="0.3">
      <c r="A5037" s="24">
        <v>5035</v>
      </c>
      <c r="B5037" s="11" t="str">
        <f>IFERROR(INDEX({"JSNY-BJ0001-01";"JSNY-JS0022-01";"JSNY-JS0002-01"},MATCH(D5037,{"BJ_zhongyu";"JS_WX_liteer";"JS_CZ_wodefeng"},0)),"")</f>
        <v>JSNY-JS0002-01</v>
      </c>
      <c r="C5037" s="11" t="str">
        <f>IFERROR(INDEX({"北京中裕世纪大酒店";"江苏利特尔绿色包装股份有限公司";"常州市金坛沃德丰电子科技有限公司"},MATCH(D5037,{"BJ_zhongyu";"JS_WX_liteer";"JS_CZ_wodefeng"},0)),"")</f>
        <v>常州市金坛沃德丰电子科技有限公司</v>
      </c>
      <c r="D5037" s="11" t="str">
        <f>[1]动作!$G5036</f>
        <v>JS_CZ_wodefeng</v>
      </c>
      <c r="E5037" s="11" t="str">
        <f>[1]动作!$D5036</f>
        <v>电表故障</v>
      </c>
      <c r="F5037" s="11" t="s">
        <v>45</v>
      </c>
      <c r="G5037" s="12">
        <f>[1]动作!$A5036+[1]动作!$B5036</f>
        <v>43211.764502314814</v>
      </c>
      <c r="H5037" s="12"/>
      <c r="I5037" s="11"/>
    </row>
    <row r="5038" spans="1:9" hidden="1" x14ac:dyDescent="0.3">
      <c r="A5038" s="24">
        <v>5036</v>
      </c>
      <c r="B5038" s="11" t="str">
        <f>IFERROR(INDEX({"JSNY-BJ0001-01";"JSNY-JS0022-01";"JSNY-JS0002-01"},MATCH(D5038,{"BJ_zhongyu";"JS_WX_liteer";"JS_CZ_wodefeng"},0)),"")</f>
        <v>JSNY-JS0002-01</v>
      </c>
      <c r="C5038" s="11" t="str">
        <f>IFERROR(INDEX({"北京中裕世纪大酒店";"江苏利特尔绿色包装股份有限公司";"常州市金坛沃德丰电子科技有限公司"},MATCH(D5038,{"BJ_zhongyu";"JS_WX_liteer";"JS_CZ_wodefeng"},0)),"")</f>
        <v>常州市金坛沃德丰电子科技有限公司</v>
      </c>
      <c r="D5038" s="11" t="str">
        <f>[1]动作!$G5037</f>
        <v>JS_CZ_wodefeng</v>
      </c>
      <c r="E5038" s="11" t="str">
        <f>[1]动作!$D5037</f>
        <v>电表故障</v>
      </c>
      <c r="F5038" s="11" t="s">
        <v>45</v>
      </c>
      <c r="G5038" s="12">
        <f>[1]动作!$A5037+[1]动作!$B5037</f>
        <v>43211.766886574071</v>
      </c>
      <c r="H5038" s="12"/>
      <c r="I5038" s="11"/>
    </row>
    <row r="5039" spans="1:9" hidden="1" x14ac:dyDescent="0.3">
      <c r="A5039" s="24">
        <v>5037</v>
      </c>
      <c r="B5039" s="11" t="str">
        <f>IFERROR(INDEX({"JSNY-BJ0001-01";"JSNY-JS0022-01";"JSNY-JS0002-01"},MATCH(D5039,{"BJ_zhongyu";"JS_WX_liteer";"JS_CZ_wodefeng"},0)),"")</f>
        <v>JSNY-JS0002-01</v>
      </c>
      <c r="C5039" s="11" t="str">
        <f>IFERROR(INDEX({"北京中裕世纪大酒店";"江苏利特尔绿色包装股份有限公司";"常州市金坛沃德丰电子科技有限公司"},MATCH(D5039,{"BJ_zhongyu";"JS_WX_liteer";"JS_CZ_wodefeng"},0)),"")</f>
        <v>常州市金坛沃德丰电子科技有限公司</v>
      </c>
      <c r="D5039" s="11" t="str">
        <f>[1]动作!$G5038</f>
        <v>JS_CZ_wodefeng</v>
      </c>
      <c r="E5039" s="11" t="str">
        <f>[1]动作!$D5038</f>
        <v>电表故障</v>
      </c>
      <c r="F5039" s="11" t="s">
        <v>45</v>
      </c>
      <c r="G5039" s="12">
        <f>[1]动作!$A5038+[1]动作!$B5038</f>
        <v>43211.768333333333</v>
      </c>
      <c r="H5039" s="12"/>
      <c r="I5039" s="11"/>
    </row>
    <row r="5040" spans="1:9" hidden="1" x14ac:dyDescent="0.3">
      <c r="A5040" s="24">
        <v>5038</v>
      </c>
      <c r="B5040" s="11" t="str">
        <f>IFERROR(INDEX({"JSNY-BJ0001-01";"JSNY-JS0022-01";"JSNY-JS0002-01"},MATCH(D5040,{"BJ_zhongyu";"JS_WX_liteer";"JS_CZ_wodefeng"},0)),"")</f>
        <v>JSNY-JS0002-01</v>
      </c>
      <c r="C5040" s="11" t="str">
        <f>IFERROR(INDEX({"北京中裕世纪大酒店";"江苏利特尔绿色包装股份有限公司";"常州市金坛沃德丰电子科技有限公司"},MATCH(D5040,{"BJ_zhongyu";"JS_WX_liteer";"JS_CZ_wodefeng"},0)),"")</f>
        <v>常州市金坛沃德丰电子科技有限公司</v>
      </c>
      <c r="D5040" s="11" t="str">
        <f>[1]动作!$G5039</f>
        <v>JS_CZ_wodefeng</v>
      </c>
      <c r="E5040" s="11" t="str">
        <f>[1]动作!$D5039</f>
        <v>电表故障</v>
      </c>
      <c r="F5040" s="11" t="s">
        <v>45</v>
      </c>
      <c r="G5040" s="12">
        <f>[1]动作!$A5039+[1]动作!$B5039</f>
        <v>43211.768449074072</v>
      </c>
      <c r="H5040" s="12"/>
      <c r="I5040" s="11"/>
    </row>
    <row r="5041" spans="1:9" hidden="1" x14ac:dyDescent="0.3">
      <c r="A5041" s="24">
        <v>5039</v>
      </c>
      <c r="B5041" s="11" t="str">
        <f>IFERROR(INDEX({"JSNY-BJ0001-01";"JSNY-JS0022-01";"JSNY-JS0002-01"},MATCH(D5041,{"BJ_zhongyu";"JS_WX_liteer";"JS_CZ_wodefeng"},0)),"")</f>
        <v>JSNY-JS0002-01</v>
      </c>
      <c r="C5041" s="11" t="str">
        <f>IFERROR(INDEX({"北京中裕世纪大酒店";"江苏利特尔绿色包装股份有限公司";"常州市金坛沃德丰电子科技有限公司"},MATCH(D5041,{"BJ_zhongyu";"JS_WX_liteer";"JS_CZ_wodefeng"},0)),"")</f>
        <v>常州市金坛沃德丰电子科技有限公司</v>
      </c>
      <c r="D5041" s="11" t="str">
        <f>[1]动作!$G5040</f>
        <v>JS_CZ_wodefeng</v>
      </c>
      <c r="E5041" s="11" t="str">
        <f>[1]动作!$D5040</f>
        <v>电表故障</v>
      </c>
      <c r="F5041" s="11" t="s">
        <v>45</v>
      </c>
      <c r="G5041" s="12">
        <f>[1]动作!$A5040+[1]动作!$B5040</f>
        <v>43211.769895833335</v>
      </c>
      <c r="H5041" s="12"/>
      <c r="I5041" s="11"/>
    </row>
    <row r="5042" spans="1:9" hidden="1" x14ac:dyDescent="0.3">
      <c r="A5042" s="24">
        <v>5040</v>
      </c>
      <c r="B5042" s="11" t="str">
        <f>IFERROR(INDEX({"JSNY-BJ0001-01";"JSNY-JS0022-01";"JSNY-JS0002-01"},MATCH(D5042,{"BJ_zhongyu";"JS_WX_liteer";"JS_CZ_wodefeng"},0)),"")</f>
        <v>JSNY-JS0002-01</v>
      </c>
      <c r="C5042" s="11" t="str">
        <f>IFERROR(INDEX({"北京中裕世纪大酒店";"江苏利特尔绿色包装股份有限公司";"常州市金坛沃德丰电子科技有限公司"},MATCH(D5042,{"BJ_zhongyu";"JS_WX_liteer";"JS_CZ_wodefeng"},0)),"")</f>
        <v>常州市金坛沃德丰电子科技有限公司</v>
      </c>
      <c r="D5042" s="11" t="str">
        <f>[1]动作!$G5041</f>
        <v>JS_CZ_wodefeng</v>
      </c>
      <c r="E5042" s="11" t="str">
        <f>[1]动作!$D5041</f>
        <v>电表故障</v>
      </c>
      <c r="F5042" s="11" t="s">
        <v>45</v>
      </c>
      <c r="G5042" s="12">
        <f>[1]动作!$A5041+[1]动作!$B5041</f>
        <v>43211.772974537038</v>
      </c>
      <c r="H5042" s="12"/>
      <c r="I5042" s="11"/>
    </row>
    <row r="5043" spans="1:9" hidden="1" x14ac:dyDescent="0.3">
      <c r="A5043" s="24">
        <v>5041</v>
      </c>
      <c r="B5043" s="11" t="str">
        <f>IFERROR(INDEX({"JSNY-BJ0001-01";"JSNY-JS0022-01";"JSNY-JS0002-01"},MATCH(D5043,{"BJ_zhongyu";"JS_WX_liteer";"JS_CZ_wodefeng"},0)),"")</f>
        <v>JSNY-JS0002-01</v>
      </c>
      <c r="C5043" s="11" t="str">
        <f>IFERROR(INDEX({"北京中裕世纪大酒店";"江苏利特尔绿色包装股份有限公司";"常州市金坛沃德丰电子科技有限公司"},MATCH(D5043,{"BJ_zhongyu";"JS_WX_liteer";"JS_CZ_wodefeng"},0)),"")</f>
        <v>常州市金坛沃德丰电子科技有限公司</v>
      </c>
      <c r="D5043" s="11" t="str">
        <f>[1]动作!$G5042</f>
        <v>JS_CZ_wodefeng</v>
      </c>
      <c r="E5043" s="11" t="str">
        <f>[1]动作!$D5042</f>
        <v>电表故障</v>
      </c>
      <c r="F5043" s="11" t="s">
        <v>45</v>
      </c>
      <c r="G5043" s="12">
        <f>[1]动作!$A5042+[1]动作!$B5042</f>
        <v>43211.773078703707</v>
      </c>
      <c r="H5043" s="12"/>
      <c r="I5043" s="11"/>
    </row>
    <row r="5044" spans="1:9" hidden="1" x14ac:dyDescent="0.3">
      <c r="A5044" s="24">
        <v>5042</v>
      </c>
      <c r="B5044" s="11" t="str">
        <f>IFERROR(INDEX({"JSNY-BJ0001-01";"JSNY-JS0022-01";"JSNY-JS0002-01"},MATCH(D5044,{"BJ_zhongyu";"JS_WX_liteer";"JS_CZ_wodefeng"},0)),"")</f>
        <v>JSNY-JS0002-01</v>
      </c>
      <c r="C5044" s="11" t="str">
        <f>IFERROR(INDEX({"北京中裕世纪大酒店";"江苏利特尔绿色包装股份有限公司";"常州市金坛沃德丰电子科技有限公司"},MATCH(D5044,{"BJ_zhongyu";"JS_WX_liteer";"JS_CZ_wodefeng"},0)),"")</f>
        <v>常州市金坛沃德丰电子科技有限公司</v>
      </c>
      <c r="D5044" s="11" t="str">
        <f>[1]动作!$G5043</f>
        <v>JS_CZ_wodefeng</v>
      </c>
      <c r="E5044" s="11" t="str">
        <f>[1]动作!$D5043</f>
        <v>电表故障</v>
      </c>
      <c r="F5044" s="11" t="s">
        <v>45</v>
      </c>
      <c r="G5044" s="12">
        <f>[1]动作!$A5043+[1]动作!$B5043</f>
        <v>43211.774594907409</v>
      </c>
      <c r="H5044" s="12"/>
      <c r="I5044" s="11"/>
    </row>
    <row r="5045" spans="1:9" hidden="1" x14ac:dyDescent="0.3">
      <c r="A5045" s="24">
        <v>5043</v>
      </c>
      <c r="B5045" s="11" t="str">
        <f>IFERROR(INDEX({"JSNY-BJ0001-01";"JSNY-JS0022-01";"JSNY-JS0002-01"},MATCH(D5045,{"BJ_zhongyu";"JS_WX_liteer";"JS_CZ_wodefeng"},0)),"")</f>
        <v>JSNY-JS0002-01</v>
      </c>
      <c r="C5045" s="11" t="str">
        <f>IFERROR(INDEX({"北京中裕世纪大酒店";"江苏利特尔绿色包装股份有限公司";"常州市金坛沃德丰电子科技有限公司"},MATCH(D5045,{"BJ_zhongyu";"JS_WX_liteer";"JS_CZ_wodefeng"},0)),"")</f>
        <v>常州市金坛沃德丰电子科技有限公司</v>
      </c>
      <c r="D5045" s="11" t="str">
        <f>[1]动作!$G5044</f>
        <v>JS_CZ_wodefeng</v>
      </c>
      <c r="E5045" s="11" t="str">
        <f>[1]动作!$D5044</f>
        <v>电表故障</v>
      </c>
      <c r="F5045" s="11" t="s">
        <v>45</v>
      </c>
      <c r="G5045" s="12">
        <f>[1]动作!$A5044+[1]动作!$B5044</f>
        <v>43211.77853009259</v>
      </c>
      <c r="H5045" s="12"/>
      <c r="I5045" s="11"/>
    </row>
    <row r="5046" spans="1:9" hidden="1" x14ac:dyDescent="0.3">
      <c r="A5046" s="24">
        <v>5044</v>
      </c>
      <c r="B5046" s="11" t="str">
        <f>IFERROR(INDEX({"JSNY-BJ0001-01";"JSNY-JS0022-01";"JSNY-JS0002-01"},MATCH(D5046,{"BJ_zhongyu";"JS_WX_liteer";"JS_CZ_wodefeng"},0)),"")</f>
        <v>JSNY-JS0002-01</v>
      </c>
      <c r="C5046" s="11" t="str">
        <f>IFERROR(INDEX({"北京中裕世纪大酒店";"江苏利特尔绿色包装股份有限公司";"常州市金坛沃德丰电子科技有限公司"},MATCH(D5046,{"BJ_zhongyu";"JS_WX_liteer";"JS_CZ_wodefeng"},0)),"")</f>
        <v>常州市金坛沃德丰电子科技有限公司</v>
      </c>
      <c r="D5046" s="11" t="str">
        <f>[1]动作!$G5045</f>
        <v>JS_CZ_wodefeng</v>
      </c>
      <c r="E5046" s="11" t="str">
        <f>[1]动作!$D5045</f>
        <v>电表故障</v>
      </c>
      <c r="F5046" s="11" t="s">
        <v>45</v>
      </c>
      <c r="G5046" s="12">
        <f>[1]动作!$A5045+[1]动作!$B5045</f>
        <v>43211.779861111114</v>
      </c>
      <c r="H5046" s="12"/>
      <c r="I5046" s="11"/>
    </row>
    <row r="5047" spans="1:9" hidden="1" x14ac:dyDescent="0.3">
      <c r="A5047" s="24">
        <v>5045</v>
      </c>
      <c r="B5047" s="11" t="str">
        <f>IFERROR(INDEX({"JSNY-BJ0001-01";"JSNY-JS0022-01";"JSNY-JS0002-01"},MATCH(D5047,{"BJ_zhongyu";"JS_WX_liteer";"JS_CZ_wodefeng"},0)),"")</f>
        <v>JSNY-JS0002-01</v>
      </c>
      <c r="C5047" s="11" t="str">
        <f>IFERROR(INDEX({"北京中裕世纪大酒店";"江苏利特尔绿色包装股份有限公司";"常州市金坛沃德丰电子科技有限公司"},MATCH(D5047,{"BJ_zhongyu";"JS_WX_liteer";"JS_CZ_wodefeng"},0)),"")</f>
        <v>常州市金坛沃德丰电子科技有限公司</v>
      </c>
      <c r="D5047" s="11" t="str">
        <f>[1]动作!$G5046</f>
        <v>JS_CZ_wodefeng</v>
      </c>
      <c r="E5047" s="11" t="str">
        <f>[1]动作!$D5046</f>
        <v>电表故障</v>
      </c>
      <c r="F5047" s="11" t="s">
        <v>45</v>
      </c>
      <c r="G5047" s="12">
        <f>[1]动作!$A5046+[1]动作!$B5046</f>
        <v>43211.780787037038</v>
      </c>
      <c r="H5047" s="12"/>
      <c r="I5047" s="11"/>
    </row>
    <row r="5048" spans="1:9" hidden="1" x14ac:dyDescent="0.3">
      <c r="A5048" s="24">
        <v>5046</v>
      </c>
      <c r="B5048" s="11" t="str">
        <f>IFERROR(INDEX({"JSNY-BJ0001-01";"JSNY-JS0022-01";"JSNY-JS0002-01"},MATCH(D5048,{"BJ_zhongyu";"JS_WX_liteer";"JS_CZ_wodefeng"},0)),"")</f>
        <v>JSNY-JS0002-01</v>
      </c>
      <c r="C5048" s="11" t="str">
        <f>IFERROR(INDEX({"北京中裕世纪大酒店";"江苏利特尔绿色包装股份有限公司";"常州市金坛沃德丰电子科技有限公司"},MATCH(D5048,{"BJ_zhongyu";"JS_WX_liteer";"JS_CZ_wodefeng"},0)),"")</f>
        <v>常州市金坛沃德丰电子科技有限公司</v>
      </c>
      <c r="D5048" s="11" t="str">
        <f>[1]动作!$G5047</f>
        <v>JS_CZ_wodefeng</v>
      </c>
      <c r="E5048" s="11" t="str">
        <f>[1]动作!$D5047</f>
        <v>电表故障</v>
      </c>
      <c r="F5048" s="11" t="s">
        <v>45</v>
      </c>
      <c r="G5048" s="12">
        <f>[1]动作!$A5047+[1]动作!$B5047</f>
        <v>43211.783101851855</v>
      </c>
      <c r="H5048" s="12"/>
      <c r="I5048" s="11"/>
    </row>
    <row r="5049" spans="1:9" hidden="1" x14ac:dyDescent="0.3">
      <c r="A5049" s="24">
        <v>5047</v>
      </c>
      <c r="B5049" s="11" t="str">
        <f>IFERROR(INDEX({"JSNY-BJ0001-01";"JSNY-JS0022-01";"JSNY-JS0002-01"},MATCH(D5049,{"BJ_zhongyu";"JS_WX_liteer";"JS_CZ_wodefeng"},0)),"")</f>
        <v>JSNY-JS0002-01</v>
      </c>
      <c r="C5049" s="11" t="str">
        <f>IFERROR(INDEX({"北京中裕世纪大酒店";"江苏利特尔绿色包装股份有限公司";"常州市金坛沃德丰电子科技有限公司"},MATCH(D5049,{"BJ_zhongyu";"JS_WX_liteer";"JS_CZ_wodefeng"},0)),"")</f>
        <v>常州市金坛沃德丰电子科技有限公司</v>
      </c>
      <c r="D5049" s="11" t="str">
        <f>[1]动作!$G5048</f>
        <v>JS_CZ_wodefeng</v>
      </c>
      <c r="E5049" s="11" t="str">
        <f>[1]动作!$D5048</f>
        <v>电表故障</v>
      </c>
      <c r="F5049" s="11" t="s">
        <v>45</v>
      </c>
      <c r="G5049" s="12">
        <f>[1]动作!$A5048+[1]动作!$B5048</f>
        <v>43211.78466435185</v>
      </c>
      <c r="H5049" s="12"/>
      <c r="I5049" s="11"/>
    </row>
    <row r="5050" spans="1:9" hidden="1" x14ac:dyDescent="0.3">
      <c r="A5050" s="24">
        <v>5048</v>
      </c>
      <c r="B5050" s="11" t="str">
        <f>IFERROR(INDEX({"JSNY-BJ0001-01";"JSNY-JS0022-01";"JSNY-JS0002-01"},MATCH(D5050,{"BJ_zhongyu";"JS_WX_liteer";"JS_CZ_wodefeng"},0)),"")</f>
        <v>JSNY-JS0002-01</v>
      </c>
      <c r="C5050" s="11" t="str">
        <f>IFERROR(INDEX({"北京中裕世纪大酒店";"江苏利特尔绿色包装股份有限公司";"常州市金坛沃德丰电子科技有限公司"},MATCH(D5050,{"BJ_zhongyu";"JS_WX_liteer";"JS_CZ_wodefeng"},0)),"")</f>
        <v>常州市金坛沃德丰电子科技有限公司</v>
      </c>
      <c r="D5050" s="11" t="str">
        <f>[1]动作!$G5049</f>
        <v>JS_CZ_wodefeng</v>
      </c>
      <c r="E5050" s="11" t="str">
        <f>[1]动作!$D5049</f>
        <v>电表故障</v>
      </c>
      <c r="F5050" s="11" t="s">
        <v>45</v>
      </c>
      <c r="G5050" s="12">
        <f>[1]动作!$A5049+[1]动作!$B5049</f>
        <v>43211.786238425928</v>
      </c>
      <c r="H5050" s="12"/>
      <c r="I5050" s="11"/>
    </row>
    <row r="5051" spans="1:9" hidden="1" x14ac:dyDescent="0.3">
      <c r="A5051" s="24">
        <v>5049</v>
      </c>
      <c r="B5051" s="11" t="str">
        <f>IFERROR(INDEX({"JSNY-BJ0001-01";"JSNY-JS0022-01";"JSNY-JS0002-01"},MATCH(D5051,{"BJ_zhongyu";"JS_WX_liteer";"JS_CZ_wodefeng"},0)),"")</f>
        <v>JSNY-JS0002-01</v>
      </c>
      <c r="C5051" s="11" t="str">
        <f>IFERROR(INDEX({"北京中裕世纪大酒店";"江苏利特尔绿色包装股份有限公司";"常州市金坛沃德丰电子科技有限公司"},MATCH(D5051,{"BJ_zhongyu";"JS_WX_liteer";"JS_CZ_wodefeng"},0)),"")</f>
        <v>常州市金坛沃德丰电子科技有限公司</v>
      </c>
      <c r="D5051" s="11" t="str">
        <f>[1]动作!$G5050</f>
        <v>JS_CZ_wodefeng</v>
      </c>
      <c r="E5051" s="11" t="str">
        <f>[1]动作!$D5050</f>
        <v>电表故障</v>
      </c>
      <c r="F5051" s="11" t="s">
        <v>45</v>
      </c>
      <c r="G5051" s="12">
        <f>[1]动作!$A5050+[1]动作!$B5050</f>
        <v>43211.787048611113</v>
      </c>
      <c r="H5051" s="12"/>
      <c r="I5051" s="11"/>
    </row>
    <row r="5052" spans="1:9" hidden="1" x14ac:dyDescent="0.3">
      <c r="A5052" s="24">
        <v>5050</v>
      </c>
      <c r="B5052" s="11" t="str">
        <f>IFERROR(INDEX({"JSNY-BJ0001-01";"JSNY-JS0022-01";"JSNY-JS0002-01"},MATCH(D5052,{"BJ_zhongyu";"JS_WX_liteer";"JS_CZ_wodefeng"},0)),"")</f>
        <v>JSNY-JS0002-01</v>
      </c>
      <c r="C5052" s="11" t="str">
        <f>IFERROR(INDEX({"北京中裕世纪大酒店";"江苏利特尔绿色包装股份有限公司";"常州市金坛沃德丰电子科技有限公司"},MATCH(D5052,{"BJ_zhongyu";"JS_WX_liteer";"JS_CZ_wodefeng"},0)),"")</f>
        <v>常州市金坛沃德丰电子科技有限公司</v>
      </c>
      <c r="D5052" s="11" t="str">
        <f>[1]动作!$G5051</f>
        <v>JS_CZ_wodefeng</v>
      </c>
      <c r="E5052" s="11" t="str">
        <f>[1]动作!$D5051</f>
        <v>电表故障</v>
      </c>
      <c r="F5052" s="11" t="s">
        <v>45</v>
      </c>
      <c r="G5052" s="12">
        <f>[1]动作!$A5051+[1]动作!$B5051</f>
        <v>43211.788495370369</v>
      </c>
      <c r="H5052" s="12"/>
      <c r="I5052" s="11"/>
    </row>
    <row r="5053" spans="1:9" hidden="1" x14ac:dyDescent="0.3">
      <c r="A5053" s="24">
        <v>5051</v>
      </c>
      <c r="B5053" s="11" t="str">
        <f>IFERROR(INDEX({"JSNY-BJ0001-01";"JSNY-JS0022-01";"JSNY-JS0002-01"},MATCH(D5053,{"BJ_zhongyu";"JS_WX_liteer";"JS_CZ_wodefeng"},0)),"")</f>
        <v>JSNY-JS0002-01</v>
      </c>
      <c r="C5053" s="11" t="str">
        <f>IFERROR(INDEX({"北京中裕世纪大酒店";"江苏利特尔绿色包装股份有限公司";"常州市金坛沃德丰电子科技有限公司"},MATCH(D5053,{"BJ_zhongyu";"JS_WX_liteer";"JS_CZ_wodefeng"},0)),"")</f>
        <v>常州市金坛沃德丰电子科技有限公司</v>
      </c>
      <c r="D5053" s="11" t="str">
        <f>[1]动作!$G5052</f>
        <v>JS_CZ_wodefeng</v>
      </c>
      <c r="E5053" s="11" t="str">
        <f>[1]动作!$D5052</f>
        <v>电表故障</v>
      </c>
      <c r="F5053" s="11" t="s">
        <v>45</v>
      </c>
      <c r="G5053" s="12">
        <f>[1]动作!$A5052+[1]动作!$B5052</f>
        <v>43211.788611111115</v>
      </c>
      <c r="H5053" s="12"/>
      <c r="I5053" s="11"/>
    </row>
    <row r="5054" spans="1:9" hidden="1" x14ac:dyDescent="0.3">
      <c r="A5054" s="24">
        <v>5052</v>
      </c>
      <c r="B5054" s="11" t="str">
        <f>IFERROR(INDEX({"JSNY-BJ0001-01";"JSNY-JS0022-01";"JSNY-JS0002-01"},MATCH(D5054,{"BJ_zhongyu";"JS_WX_liteer";"JS_CZ_wodefeng"},0)),"")</f>
        <v>JSNY-JS0002-01</v>
      </c>
      <c r="C5054" s="11" t="str">
        <f>IFERROR(INDEX({"北京中裕世纪大酒店";"江苏利特尔绿色包装股份有限公司";"常州市金坛沃德丰电子科技有限公司"},MATCH(D5054,{"BJ_zhongyu";"JS_WX_liteer";"JS_CZ_wodefeng"},0)),"")</f>
        <v>常州市金坛沃德丰电子科技有限公司</v>
      </c>
      <c r="D5054" s="11" t="str">
        <f>[1]动作!$G5053</f>
        <v>JS_CZ_wodefeng</v>
      </c>
      <c r="E5054" s="11" t="str">
        <f>[1]动作!$D5053</f>
        <v>电表故障</v>
      </c>
      <c r="F5054" s="11" t="s">
        <v>45</v>
      </c>
      <c r="G5054" s="12">
        <f>[1]动作!$A5053+[1]动作!$B5053</f>
        <v>43211.790868055556</v>
      </c>
      <c r="H5054" s="12"/>
      <c r="I5054" s="11"/>
    </row>
    <row r="5055" spans="1:9" hidden="1" x14ac:dyDescent="0.3">
      <c r="A5055" s="24">
        <v>5053</v>
      </c>
      <c r="B5055" s="11" t="str">
        <f>IFERROR(INDEX({"JSNY-BJ0001-01";"JSNY-JS0022-01";"JSNY-JS0002-01"},MATCH(D5055,{"BJ_zhongyu";"JS_WX_liteer";"JS_CZ_wodefeng"},0)),"")</f>
        <v>JSNY-JS0002-01</v>
      </c>
      <c r="C5055" s="11" t="str">
        <f>IFERROR(INDEX({"北京中裕世纪大酒店";"江苏利特尔绿色包装股份有限公司";"常州市金坛沃德丰电子科技有限公司"},MATCH(D5055,{"BJ_zhongyu";"JS_WX_liteer";"JS_CZ_wodefeng"},0)),"")</f>
        <v>常州市金坛沃德丰电子科技有限公司</v>
      </c>
      <c r="D5055" s="11" t="str">
        <f>[1]动作!$G5054</f>
        <v>JS_CZ_wodefeng</v>
      </c>
      <c r="E5055" s="11" t="str">
        <f>[1]动作!$D5054</f>
        <v>电表故障</v>
      </c>
      <c r="F5055" s="11" t="s">
        <v>45</v>
      </c>
      <c r="G5055" s="12">
        <f>[1]动作!$A5054+[1]动作!$B5054</f>
        <v>43211.793356481481</v>
      </c>
      <c r="H5055" s="12"/>
      <c r="I5055" s="11"/>
    </row>
    <row r="5056" spans="1:9" hidden="1" x14ac:dyDescent="0.3">
      <c r="A5056" s="24">
        <v>5054</v>
      </c>
      <c r="B5056" s="11" t="str">
        <f>IFERROR(INDEX({"JSNY-BJ0001-01";"JSNY-JS0022-01";"JSNY-JS0002-01"},MATCH(D5056,{"BJ_zhongyu";"JS_WX_liteer";"JS_CZ_wodefeng"},0)),"")</f>
        <v>JSNY-JS0002-01</v>
      </c>
      <c r="C5056" s="11" t="str">
        <f>IFERROR(INDEX({"北京中裕世纪大酒店";"江苏利特尔绿色包装股份有限公司";"常州市金坛沃德丰电子科技有限公司"},MATCH(D5056,{"BJ_zhongyu";"JS_WX_liteer";"JS_CZ_wodefeng"},0)),"")</f>
        <v>常州市金坛沃德丰电子科技有限公司</v>
      </c>
      <c r="D5056" s="11" t="str">
        <f>[1]动作!$G5055</f>
        <v>JS_CZ_wodefeng</v>
      </c>
      <c r="E5056" s="11" t="str">
        <f>[1]动作!$D5055</f>
        <v>电表故障</v>
      </c>
      <c r="F5056" s="11" t="s">
        <v>45</v>
      </c>
      <c r="G5056" s="12">
        <f>[1]动作!$A5055+[1]动作!$B5055</f>
        <v>43211.793530092589</v>
      </c>
      <c r="H5056" s="12"/>
      <c r="I5056" s="11"/>
    </row>
    <row r="5057" spans="1:9" hidden="1" x14ac:dyDescent="0.3">
      <c r="A5057" s="24">
        <v>5055</v>
      </c>
      <c r="B5057" s="11" t="str">
        <f>IFERROR(INDEX({"JSNY-BJ0001-01";"JSNY-JS0022-01";"JSNY-JS0002-01"},MATCH(D5057,{"BJ_zhongyu";"JS_WX_liteer";"JS_CZ_wodefeng"},0)),"")</f>
        <v>JSNY-JS0002-01</v>
      </c>
      <c r="C5057" s="11" t="str">
        <f>IFERROR(INDEX({"北京中裕世纪大酒店";"江苏利特尔绿色包装股份有限公司";"常州市金坛沃德丰电子科技有限公司"},MATCH(D5057,{"BJ_zhongyu";"JS_WX_liteer";"JS_CZ_wodefeng"},0)),"")</f>
        <v>常州市金坛沃德丰电子科技有限公司</v>
      </c>
      <c r="D5057" s="11" t="str">
        <f>[1]动作!$G5056</f>
        <v>JS_CZ_wodefeng</v>
      </c>
      <c r="E5057" s="11" t="str">
        <f>[1]动作!$D5056</f>
        <v>电表故障</v>
      </c>
      <c r="F5057" s="11" t="s">
        <v>45</v>
      </c>
      <c r="G5057" s="12">
        <f>[1]动作!$A5056+[1]动作!$B5056</f>
        <v>43211.794803240744</v>
      </c>
      <c r="H5057" s="12"/>
      <c r="I5057" s="11"/>
    </row>
    <row r="5058" spans="1:9" hidden="1" x14ac:dyDescent="0.3">
      <c r="A5058" s="24">
        <v>5056</v>
      </c>
      <c r="B5058" s="11" t="str">
        <f>IFERROR(INDEX({"JSNY-BJ0001-01";"JSNY-JS0022-01";"JSNY-JS0002-01"},MATCH(D5058,{"BJ_zhongyu";"JS_WX_liteer";"JS_CZ_wodefeng"},0)),"")</f>
        <v>JSNY-JS0002-01</v>
      </c>
      <c r="C5058" s="11" t="str">
        <f>IFERROR(INDEX({"北京中裕世纪大酒店";"江苏利特尔绿色包装股份有限公司";"常州市金坛沃德丰电子科技有限公司"},MATCH(D5058,{"BJ_zhongyu";"JS_WX_liteer";"JS_CZ_wodefeng"},0)),"")</f>
        <v>常州市金坛沃德丰电子科技有限公司</v>
      </c>
      <c r="D5058" s="11" t="str">
        <f>[1]动作!$G5057</f>
        <v>JS_CZ_wodefeng</v>
      </c>
      <c r="E5058" s="11" t="str">
        <f>[1]动作!$D5057</f>
        <v>电表故障</v>
      </c>
      <c r="F5058" s="11" t="s">
        <v>45</v>
      </c>
      <c r="G5058" s="12">
        <f>[1]动作!$A5057+[1]动作!$B5057</f>
        <v>43211.796365740738</v>
      </c>
      <c r="H5058" s="12"/>
      <c r="I5058" s="11"/>
    </row>
    <row r="5059" spans="1:9" hidden="1" x14ac:dyDescent="0.3">
      <c r="A5059" s="24">
        <v>5057</v>
      </c>
      <c r="B5059" s="11" t="str">
        <f>IFERROR(INDEX({"JSNY-BJ0001-01";"JSNY-JS0022-01";"JSNY-JS0002-01"},MATCH(D5059,{"BJ_zhongyu";"JS_WX_liteer";"JS_CZ_wodefeng"},0)),"")</f>
        <v>JSNY-JS0002-01</v>
      </c>
      <c r="C5059" s="11" t="str">
        <f>IFERROR(INDEX({"北京中裕世纪大酒店";"江苏利特尔绿色包装股份有限公司";"常州市金坛沃德丰电子科技有限公司"},MATCH(D5059,{"BJ_zhongyu";"JS_WX_liteer";"JS_CZ_wodefeng"},0)),"")</f>
        <v>常州市金坛沃德丰电子科技有限公司</v>
      </c>
      <c r="D5059" s="11" t="str">
        <f>[1]动作!$G5058</f>
        <v>JS_CZ_wodefeng</v>
      </c>
      <c r="E5059" s="11" t="str">
        <f>[1]动作!$D5058</f>
        <v>电表故障</v>
      </c>
      <c r="F5059" s="11" t="s">
        <v>45</v>
      </c>
      <c r="G5059" s="12">
        <f>[1]动作!$A5058+[1]动作!$B5058</f>
        <v>43211.798564814817</v>
      </c>
      <c r="H5059" s="12"/>
      <c r="I5059" s="11"/>
    </row>
    <row r="5060" spans="1:9" hidden="1" x14ac:dyDescent="0.3">
      <c r="A5060" s="24">
        <v>5058</v>
      </c>
      <c r="B5060" s="11" t="str">
        <f>IFERROR(INDEX({"JSNY-BJ0001-01";"JSNY-JS0022-01";"JSNY-JS0002-01"},MATCH(D5060,{"BJ_zhongyu";"JS_WX_liteer";"JS_CZ_wodefeng"},0)),"")</f>
        <v>JSNY-JS0002-01</v>
      </c>
      <c r="C5060" s="11" t="str">
        <f>IFERROR(INDEX({"北京中裕世纪大酒店";"江苏利特尔绿色包装股份有限公司";"常州市金坛沃德丰电子科技有限公司"},MATCH(D5060,{"BJ_zhongyu";"JS_WX_liteer";"JS_CZ_wodefeng"},0)),"")</f>
        <v>常州市金坛沃德丰电子科技有限公司</v>
      </c>
      <c r="D5060" s="11" t="str">
        <f>[1]动作!$G5059</f>
        <v>JS_CZ_wodefeng</v>
      </c>
      <c r="E5060" s="11" t="str">
        <f>[1]动作!$D5059</f>
        <v>电表故障</v>
      </c>
      <c r="F5060" s="11" t="s">
        <v>45</v>
      </c>
      <c r="G5060" s="12">
        <f>[1]动作!$A5059+[1]动作!$B5059</f>
        <v>43211.798807870371</v>
      </c>
      <c r="H5060" s="12"/>
      <c r="I5060" s="11"/>
    </row>
    <row r="5061" spans="1:9" hidden="1" x14ac:dyDescent="0.3">
      <c r="A5061" s="24">
        <v>5059</v>
      </c>
      <c r="B5061" s="11" t="str">
        <f>IFERROR(INDEX({"JSNY-BJ0001-01";"JSNY-JS0022-01";"JSNY-JS0002-01"},MATCH(D5061,{"BJ_zhongyu";"JS_WX_liteer";"JS_CZ_wodefeng"},0)),"")</f>
        <v>JSNY-JS0002-01</v>
      </c>
      <c r="C5061" s="11" t="str">
        <f>IFERROR(INDEX({"北京中裕世纪大酒店";"江苏利特尔绿色包装股份有限公司";"常州市金坛沃德丰电子科技有限公司"},MATCH(D5061,{"BJ_zhongyu";"JS_WX_liteer";"JS_CZ_wodefeng"},0)),"")</f>
        <v>常州市金坛沃德丰电子科技有限公司</v>
      </c>
      <c r="D5061" s="11" t="str">
        <f>[1]动作!$G5060</f>
        <v>JS_CZ_wodefeng</v>
      </c>
      <c r="E5061" s="11" t="str">
        <f>[1]动作!$D5060</f>
        <v>电表故障</v>
      </c>
      <c r="F5061" s="11" t="s">
        <v>45</v>
      </c>
      <c r="G5061" s="12">
        <f>[1]动作!$A5060+[1]动作!$B5060</f>
        <v>43211.803726851853</v>
      </c>
      <c r="H5061" s="12"/>
      <c r="I5061" s="11"/>
    </row>
    <row r="5062" spans="1:9" hidden="1" x14ac:dyDescent="0.3">
      <c r="A5062" s="24">
        <v>5060</v>
      </c>
      <c r="B5062" s="11" t="str">
        <f>IFERROR(INDEX({"JSNY-BJ0001-01";"JSNY-JS0022-01";"JSNY-JS0002-01"},MATCH(D5062,{"BJ_zhongyu";"JS_WX_liteer";"JS_CZ_wodefeng"},0)),"")</f>
        <v>JSNY-JS0002-01</v>
      </c>
      <c r="C5062" s="11" t="str">
        <f>IFERROR(INDEX({"北京中裕世纪大酒店";"江苏利特尔绿色包装股份有限公司";"常州市金坛沃德丰电子科技有限公司"},MATCH(D5062,{"BJ_zhongyu";"JS_WX_liteer";"JS_CZ_wodefeng"},0)),"")</f>
        <v>常州市金坛沃德丰电子科技有限公司</v>
      </c>
      <c r="D5062" s="11" t="str">
        <f>[1]动作!$G5061</f>
        <v>JS_CZ_wodefeng</v>
      </c>
      <c r="E5062" s="11" t="str">
        <f>[1]动作!$D5061</f>
        <v>电表故障</v>
      </c>
      <c r="F5062" s="11" t="s">
        <v>45</v>
      </c>
      <c r="G5062" s="12">
        <f>[1]动作!$A5061+[1]动作!$B5061</f>
        <v>43211.804826388892</v>
      </c>
      <c r="H5062" s="12"/>
      <c r="I5062" s="11"/>
    </row>
    <row r="5063" spans="1:9" hidden="1" x14ac:dyDescent="0.3">
      <c r="A5063" s="24">
        <v>5061</v>
      </c>
      <c r="B5063" s="11" t="str">
        <f>IFERROR(INDEX({"JSNY-BJ0001-01";"JSNY-JS0022-01";"JSNY-JS0002-01"},MATCH(D5063,{"BJ_zhongyu";"JS_WX_liteer";"JS_CZ_wodefeng"},0)),"")</f>
        <v>JSNY-JS0002-01</v>
      </c>
      <c r="C5063" s="11" t="str">
        <f>IFERROR(INDEX({"北京中裕世纪大酒店";"江苏利特尔绿色包装股份有限公司";"常州市金坛沃德丰电子科技有限公司"},MATCH(D5063,{"BJ_zhongyu";"JS_WX_liteer";"JS_CZ_wodefeng"},0)),"")</f>
        <v>常州市金坛沃德丰电子科技有限公司</v>
      </c>
      <c r="D5063" s="11" t="str">
        <f>[1]动作!$G5062</f>
        <v>JS_CZ_wodefeng</v>
      </c>
      <c r="E5063" s="11" t="str">
        <f>[1]动作!$D5062</f>
        <v>电表故障</v>
      </c>
      <c r="F5063" s="11" t="s">
        <v>45</v>
      </c>
      <c r="G5063" s="12">
        <f>[1]动作!$A5062+[1]动作!$B5062</f>
        <v>43211.80505787037</v>
      </c>
      <c r="H5063" s="12"/>
      <c r="I5063" s="11"/>
    </row>
    <row r="5064" spans="1:9" hidden="1" x14ac:dyDescent="0.3">
      <c r="A5064" s="24">
        <v>5062</v>
      </c>
      <c r="B5064" s="11" t="str">
        <f>IFERROR(INDEX({"JSNY-BJ0001-01";"JSNY-JS0022-01";"JSNY-JS0002-01"},MATCH(D5064,{"BJ_zhongyu";"JS_WX_liteer";"JS_CZ_wodefeng"},0)),"")</f>
        <v>JSNY-JS0002-01</v>
      </c>
      <c r="C5064" s="11" t="str">
        <f>IFERROR(INDEX({"北京中裕世纪大酒店";"江苏利特尔绿色包装股份有限公司";"常州市金坛沃德丰电子科技有限公司"},MATCH(D5064,{"BJ_zhongyu";"JS_WX_liteer";"JS_CZ_wodefeng"},0)),"")</f>
        <v>常州市金坛沃德丰电子科技有限公司</v>
      </c>
      <c r="D5064" s="11" t="str">
        <f>[1]动作!$G5063</f>
        <v>JS_CZ_wodefeng</v>
      </c>
      <c r="E5064" s="11" t="str">
        <f>[1]动作!$D5063</f>
        <v>电表故障</v>
      </c>
      <c r="F5064" s="11" t="s">
        <v>45</v>
      </c>
      <c r="G5064" s="12">
        <f>[1]动作!$A5063+[1]动作!$B5063</f>
        <v>43211.808530092596</v>
      </c>
      <c r="H5064" s="12"/>
      <c r="I5064" s="11"/>
    </row>
    <row r="5065" spans="1:9" hidden="1" x14ac:dyDescent="0.3">
      <c r="A5065" s="24">
        <v>5063</v>
      </c>
      <c r="B5065" s="11" t="str">
        <f>IFERROR(INDEX({"JSNY-BJ0001-01";"JSNY-JS0022-01";"JSNY-JS0002-01"},MATCH(D5065,{"BJ_zhongyu";"JS_WX_liteer";"JS_CZ_wodefeng"},0)),"")</f>
        <v>JSNY-JS0002-01</v>
      </c>
      <c r="C5065" s="11" t="str">
        <f>IFERROR(INDEX({"北京中裕世纪大酒店";"江苏利特尔绿色包装股份有限公司";"常州市金坛沃德丰电子科技有限公司"},MATCH(D5065,{"BJ_zhongyu";"JS_WX_liteer";"JS_CZ_wodefeng"},0)),"")</f>
        <v>常州市金坛沃德丰电子科技有限公司</v>
      </c>
      <c r="D5065" s="11" t="str">
        <f>[1]动作!$G5064</f>
        <v>JS_CZ_wodefeng</v>
      </c>
      <c r="E5065" s="11" t="str">
        <f>[1]动作!$D5064</f>
        <v>电表故障</v>
      </c>
      <c r="F5065" s="11" t="s">
        <v>45</v>
      </c>
      <c r="G5065" s="12">
        <f>[1]动作!$A5064+[1]动作!$B5064</f>
        <v>43211.808645833335</v>
      </c>
      <c r="H5065" s="12"/>
      <c r="I5065" s="11"/>
    </row>
    <row r="5066" spans="1:9" hidden="1" x14ac:dyDescent="0.3">
      <c r="A5066" s="24">
        <v>5064</v>
      </c>
      <c r="B5066" s="11" t="str">
        <f>IFERROR(INDEX({"JSNY-BJ0001-01";"JSNY-JS0022-01";"JSNY-JS0002-01"},MATCH(D5066,{"BJ_zhongyu";"JS_WX_liteer";"JS_CZ_wodefeng"},0)),"")</f>
        <v>JSNY-JS0002-01</v>
      </c>
      <c r="C5066" s="11" t="str">
        <f>IFERROR(INDEX({"北京中裕世纪大酒店";"江苏利特尔绿色包装股份有限公司";"常州市金坛沃德丰电子科技有限公司"},MATCH(D5066,{"BJ_zhongyu";"JS_WX_liteer";"JS_CZ_wodefeng"},0)),"")</f>
        <v>常州市金坛沃德丰电子科技有限公司</v>
      </c>
      <c r="D5066" s="11" t="str">
        <f>[1]动作!$G5065</f>
        <v>JS_CZ_wodefeng</v>
      </c>
      <c r="E5066" s="11" t="str">
        <f>[1]动作!$D5065</f>
        <v>电表故障</v>
      </c>
      <c r="F5066" s="11" t="s">
        <v>45</v>
      </c>
      <c r="G5066" s="12">
        <f>[1]动作!$A5065+[1]动作!$B5065</f>
        <v>43211.809930555559</v>
      </c>
      <c r="H5066" s="12"/>
      <c r="I5066" s="11"/>
    </row>
    <row r="5067" spans="1:9" hidden="1" x14ac:dyDescent="0.3">
      <c r="A5067" s="24">
        <v>5065</v>
      </c>
      <c r="B5067" s="11" t="str">
        <f>IFERROR(INDEX({"JSNY-BJ0001-01";"JSNY-JS0022-01";"JSNY-JS0002-01"},MATCH(D5067,{"BJ_zhongyu";"JS_WX_liteer";"JS_CZ_wodefeng"},0)),"")</f>
        <v>JSNY-JS0002-01</v>
      </c>
      <c r="C5067" s="11" t="str">
        <f>IFERROR(INDEX({"北京中裕世纪大酒店";"江苏利特尔绿色包装股份有限公司";"常州市金坛沃德丰电子科技有限公司"},MATCH(D5067,{"BJ_zhongyu";"JS_WX_liteer";"JS_CZ_wodefeng"},0)),"")</f>
        <v>常州市金坛沃德丰电子科技有限公司</v>
      </c>
      <c r="D5067" s="11" t="str">
        <f>[1]动作!$G5066</f>
        <v>JS_CZ_wodefeng</v>
      </c>
      <c r="E5067" s="11" t="str">
        <f>[1]动作!$D5066</f>
        <v>电表故障</v>
      </c>
      <c r="F5067" s="11" t="s">
        <v>45</v>
      </c>
      <c r="G5067" s="12">
        <f>[1]动作!$A5066+[1]动作!$B5066</f>
        <v>43211.810034722221</v>
      </c>
      <c r="H5067" s="12"/>
      <c r="I5067" s="11"/>
    </row>
    <row r="5068" spans="1:9" hidden="1" x14ac:dyDescent="0.3">
      <c r="A5068" s="24">
        <v>5066</v>
      </c>
      <c r="B5068" s="11" t="str">
        <f>IFERROR(INDEX({"JSNY-BJ0001-01";"JSNY-JS0022-01";"JSNY-JS0002-01"},MATCH(D5068,{"BJ_zhongyu";"JS_WX_liteer";"JS_CZ_wodefeng"},0)),"")</f>
        <v>JSNY-JS0002-01</v>
      </c>
      <c r="C5068" s="11" t="str">
        <f>IFERROR(INDEX({"北京中裕世纪大酒店";"江苏利特尔绿色包装股份有限公司";"常州市金坛沃德丰电子科技有限公司"},MATCH(D5068,{"BJ_zhongyu";"JS_WX_liteer";"JS_CZ_wodefeng"},0)),"")</f>
        <v>常州市金坛沃德丰电子科技有限公司</v>
      </c>
      <c r="D5068" s="11" t="str">
        <f>[1]动作!$G5067</f>
        <v>JS_CZ_wodefeng</v>
      </c>
      <c r="E5068" s="11" t="str">
        <f>[1]动作!$D5067</f>
        <v>电表故障</v>
      </c>
      <c r="F5068" s="11" t="s">
        <v>45</v>
      </c>
      <c r="G5068" s="12">
        <f>[1]动作!$A5067+[1]动作!$B5067</f>
        <v>43211.811493055553</v>
      </c>
      <c r="H5068" s="12"/>
      <c r="I5068" s="11"/>
    </row>
    <row r="5069" spans="1:9" hidden="1" x14ac:dyDescent="0.3">
      <c r="A5069" s="24">
        <v>5067</v>
      </c>
      <c r="B5069" s="11" t="str">
        <f>IFERROR(INDEX({"JSNY-BJ0001-01";"JSNY-JS0022-01";"JSNY-JS0002-01"},MATCH(D5069,{"BJ_zhongyu";"JS_WX_liteer";"JS_CZ_wodefeng"},0)),"")</f>
        <v>JSNY-JS0002-01</v>
      </c>
      <c r="C5069" s="11" t="str">
        <f>IFERROR(INDEX({"北京中裕世纪大酒店";"江苏利特尔绿色包装股份有限公司";"常州市金坛沃德丰电子科技有限公司"},MATCH(D5069,{"BJ_zhongyu";"JS_WX_liteer";"JS_CZ_wodefeng"},0)),"")</f>
        <v>常州市金坛沃德丰电子科技有限公司</v>
      </c>
      <c r="D5069" s="11" t="str">
        <f>[1]动作!$G5068</f>
        <v>JS_CZ_wodefeng</v>
      </c>
      <c r="E5069" s="11" t="str">
        <f>[1]动作!$D5068</f>
        <v>电表故障</v>
      </c>
      <c r="F5069" s="11" t="s">
        <v>45</v>
      </c>
      <c r="G5069" s="12">
        <f>[1]动作!$A5068+[1]动作!$B5068</f>
        <v>43211.81386574074</v>
      </c>
      <c r="H5069" s="12"/>
      <c r="I5069" s="11"/>
    </row>
    <row r="5070" spans="1:9" hidden="1" x14ac:dyDescent="0.3">
      <c r="A5070" s="24">
        <v>5068</v>
      </c>
      <c r="B5070" s="11" t="str">
        <f>IFERROR(INDEX({"JSNY-BJ0001-01";"JSNY-JS0022-01";"JSNY-JS0002-01"},MATCH(D5070,{"BJ_zhongyu";"JS_WX_liteer";"JS_CZ_wodefeng"},0)),"")</f>
        <v>JSNY-JS0002-01</v>
      </c>
      <c r="C5070" s="11" t="str">
        <f>IFERROR(INDEX({"北京中裕世纪大酒店";"江苏利特尔绿色包装股份有限公司";"常州市金坛沃德丰电子科技有限公司"},MATCH(D5070,{"BJ_zhongyu";"JS_WX_liteer";"JS_CZ_wodefeng"},0)),"")</f>
        <v>常州市金坛沃德丰电子科技有限公司</v>
      </c>
      <c r="D5070" s="11" t="str">
        <f>[1]动作!$G5069</f>
        <v>JS_CZ_wodefeng</v>
      </c>
      <c r="E5070" s="11" t="str">
        <f>[1]动作!$D5069</f>
        <v>电表故障</v>
      </c>
      <c r="F5070" s="11" t="s">
        <v>45</v>
      </c>
      <c r="G5070" s="12">
        <f>[1]动作!$A5069+[1]动作!$B5069</f>
        <v>43211.813981481479</v>
      </c>
      <c r="H5070" s="12"/>
      <c r="I5070" s="11"/>
    </row>
    <row r="5071" spans="1:9" hidden="1" x14ac:dyDescent="0.3">
      <c r="A5071" s="24">
        <v>5069</v>
      </c>
      <c r="B5071" s="11" t="str">
        <f>IFERROR(INDEX({"JSNY-BJ0001-01";"JSNY-JS0022-01";"JSNY-JS0002-01"},MATCH(D5071,{"BJ_zhongyu";"JS_WX_liteer";"JS_CZ_wodefeng"},0)),"")</f>
        <v>JSNY-JS0002-01</v>
      </c>
      <c r="C5071" s="11" t="str">
        <f>IFERROR(INDEX({"北京中裕世纪大酒店";"江苏利特尔绿色包装股份有限公司";"常州市金坛沃德丰电子科技有限公司"},MATCH(D5071,{"BJ_zhongyu";"JS_WX_liteer";"JS_CZ_wodefeng"},0)),"")</f>
        <v>常州市金坛沃德丰电子科技有限公司</v>
      </c>
      <c r="D5071" s="11" t="str">
        <f>[1]动作!$G5070</f>
        <v>JS_CZ_wodefeng</v>
      </c>
      <c r="E5071" s="11" t="str">
        <f>[1]动作!$D5070</f>
        <v>电表故障</v>
      </c>
      <c r="F5071" s="11" t="s">
        <v>45</v>
      </c>
      <c r="G5071" s="12">
        <f>[1]动作!$A5070+[1]动作!$B5070</f>
        <v>43211.815428240741</v>
      </c>
      <c r="H5071" s="12"/>
      <c r="I5071" s="11"/>
    </row>
    <row r="5072" spans="1:9" hidden="1" x14ac:dyDescent="0.3">
      <c r="A5072" s="24">
        <v>5070</v>
      </c>
      <c r="B5072" s="11" t="str">
        <f>IFERROR(INDEX({"JSNY-BJ0001-01";"JSNY-JS0022-01";"JSNY-JS0002-01"},MATCH(D5072,{"BJ_zhongyu";"JS_WX_liteer";"JS_CZ_wodefeng"},0)),"")</f>
        <v>JSNY-JS0002-01</v>
      </c>
      <c r="C5072" s="11" t="str">
        <f>IFERROR(INDEX({"北京中裕世纪大酒店";"江苏利特尔绿色包装股份有限公司";"常州市金坛沃德丰电子科技有限公司"},MATCH(D5072,{"BJ_zhongyu";"JS_WX_liteer";"JS_CZ_wodefeng"},0)),"")</f>
        <v>常州市金坛沃德丰电子科技有限公司</v>
      </c>
      <c r="D5072" s="11" t="str">
        <f>[1]动作!$G5071</f>
        <v>JS_CZ_wodefeng</v>
      </c>
      <c r="E5072" s="11" t="str">
        <f>[1]动作!$D5071</f>
        <v>电表故障</v>
      </c>
      <c r="F5072" s="11" t="s">
        <v>45</v>
      </c>
      <c r="G5072" s="12">
        <f>[1]动作!$A5071+[1]动作!$B5071</f>
        <v>43211.819201388891</v>
      </c>
      <c r="H5072" s="12"/>
      <c r="I5072" s="11"/>
    </row>
    <row r="5073" spans="1:9" hidden="1" x14ac:dyDescent="0.3">
      <c r="A5073" s="24">
        <v>5071</v>
      </c>
      <c r="B5073" s="11" t="str">
        <f>IFERROR(INDEX({"JSNY-BJ0001-01";"JSNY-JS0022-01";"JSNY-JS0002-01"},MATCH(D5073,{"BJ_zhongyu";"JS_WX_liteer";"JS_CZ_wodefeng"},0)),"")</f>
        <v>JSNY-JS0002-01</v>
      </c>
      <c r="C5073" s="11" t="str">
        <f>IFERROR(INDEX({"北京中裕世纪大酒店";"江苏利特尔绿色包装股份有限公司";"常州市金坛沃德丰电子科技有限公司"},MATCH(D5073,{"BJ_zhongyu";"JS_WX_liteer";"JS_CZ_wodefeng"},0)),"")</f>
        <v>常州市金坛沃德丰电子科技有限公司</v>
      </c>
      <c r="D5073" s="11" t="str">
        <f>[1]动作!$G5072</f>
        <v>JS_CZ_wodefeng</v>
      </c>
      <c r="E5073" s="11" t="str">
        <f>[1]动作!$D5072</f>
        <v>电表故障</v>
      </c>
      <c r="F5073" s="11" t="s">
        <v>45</v>
      </c>
      <c r="G5073" s="12">
        <f>[1]动作!$A5072+[1]动作!$B5072</f>
        <v>43211.820185185185</v>
      </c>
      <c r="H5073" s="12"/>
      <c r="I5073" s="11"/>
    </row>
    <row r="5074" spans="1:9" hidden="1" x14ac:dyDescent="0.3">
      <c r="A5074" s="24">
        <v>5072</v>
      </c>
      <c r="B5074" s="11" t="str">
        <f>IFERROR(INDEX({"JSNY-BJ0001-01";"JSNY-JS0022-01";"JSNY-JS0002-01"},MATCH(D5074,{"BJ_zhongyu";"JS_WX_liteer";"JS_CZ_wodefeng"},0)),"")</f>
        <v>JSNY-JS0002-01</v>
      </c>
      <c r="C5074" s="11" t="str">
        <f>IFERROR(INDEX({"北京中裕世纪大酒店";"江苏利特尔绿色包装股份有限公司";"常州市金坛沃德丰电子科技有限公司"},MATCH(D5074,{"BJ_zhongyu";"JS_WX_liteer";"JS_CZ_wodefeng"},0)),"")</f>
        <v>常州市金坛沃德丰电子科技有限公司</v>
      </c>
      <c r="D5074" s="11" t="str">
        <f>[1]动作!$G5073</f>
        <v>JS_CZ_wodefeng</v>
      </c>
      <c r="E5074" s="11" t="str">
        <f>[1]动作!$D5073</f>
        <v>电表故障</v>
      </c>
      <c r="F5074" s="11" t="s">
        <v>45</v>
      </c>
      <c r="G5074" s="12">
        <f>[1]动作!$A5073+[1]动作!$B5073</f>
        <v>43211.820347222223</v>
      </c>
      <c r="H5074" s="12"/>
      <c r="I5074" s="11"/>
    </row>
    <row r="5075" spans="1:9" hidden="1" x14ac:dyDescent="0.3">
      <c r="A5075" s="24">
        <v>5073</v>
      </c>
      <c r="B5075" s="11" t="str">
        <f>IFERROR(INDEX({"JSNY-BJ0001-01";"JSNY-JS0022-01";"JSNY-JS0002-01"},MATCH(D5075,{"BJ_zhongyu";"JS_WX_liteer";"JS_CZ_wodefeng"},0)),"")</f>
        <v>JSNY-JS0002-01</v>
      </c>
      <c r="C5075" s="11" t="str">
        <f>IFERROR(INDEX({"北京中裕世纪大酒店";"江苏利特尔绿色包装股份有限公司";"常州市金坛沃德丰电子科技有限公司"},MATCH(D5075,{"BJ_zhongyu";"JS_WX_liteer";"JS_CZ_wodefeng"},0)),"")</f>
        <v>常州市金坛沃德丰电子科技有限公司</v>
      </c>
      <c r="D5075" s="11" t="str">
        <f>[1]动作!$G5074</f>
        <v>JS_CZ_wodefeng</v>
      </c>
      <c r="E5075" s="11" t="str">
        <f>[1]动作!$D5074</f>
        <v>电表故障</v>
      </c>
      <c r="F5075" s="11" t="s">
        <v>45</v>
      </c>
      <c r="G5075" s="12">
        <f>[1]动作!$A5074+[1]动作!$B5074</f>
        <v>43211.820590277777</v>
      </c>
      <c r="H5075" s="12"/>
      <c r="I5075" s="11"/>
    </row>
    <row r="5076" spans="1:9" hidden="1" x14ac:dyDescent="0.3">
      <c r="A5076" s="24">
        <v>5074</v>
      </c>
      <c r="B5076" s="11" t="str">
        <f>IFERROR(INDEX({"JSNY-BJ0001-01";"JSNY-JS0022-01";"JSNY-JS0002-01"},MATCH(D5076,{"BJ_zhongyu";"JS_WX_liteer";"JS_CZ_wodefeng"},0)),"")</f>
        <v>JSNY-JS0002-01</v>
      </c>
      <c r="C5076" s="11" t="str">
        <f>IFERROR(INDEX({"北京中裕世纪大酒店";"江苏利特尔绿色包装股份有限公司";"常州市金坛沃德丰电子科技有限公司"},MATCH(D5076,{"BJ_zhongyu";"JS_WX_liteer";"JS_CZ_wodefeng"},0)),"")</f>
        <v>常州市金坛沃德丰电子科技有限公司</v>
      </c>
      <c r="D5076" s="11" t="str">
        <f>[1]动作!$G5075</f>
        <v>JS_CZ_wodefeng</v>
      </c>
      <c r="E5076" s="11" t="str">
        <f>[1]动作!$D5075</f>
        <v>电表故障</v>
      </c>
      <c r="F5076" s="11" t="s">
        <v>45</v>
      </c>
      <c r="G5076" s="12">
        <f>[1]动作!$A5075+[1]动作!$B5075</f>
        <v>43211.820706018516</v>
      </c>
      <c r="H5076" s="12"/>
      <c r="I5076" s="11"/>
    </row>
    <row r="5077" spans="1:9" hidden="1" x14ac:dyDescent="0.3">
      <c r="A5077" s="24">
        <v>5075</v>
      </c>
      <c r="B5077" s="11" t="str">
        <f>IFERROR(INDEX({"JSNY-BJ0001-01";"JSNY-JS0022-01";"JSNY-JS0002-01"},MATCH(D5077,{"BJ_zhongyu";"JS_WX_liteer";"JS_CZ_wodefeng"},0)),"")</f>
        <v>JSNY-JS0002-01</v>
      </c>
      <c r="C5077" s="11" t="str">
        <f>IFERROR(INDEX({"北京中裕世纪大酒店";"江苏利特尔绿色包装股份有限公司";"常州市金坛沃德丰电子科技有限公司"},MATCH(D5077,{"BJ_zhongyu";"JS_WX_liteer";"JS_CZ_wodefeng"},0)),"")</f>
        <v>常州市金坛沃德丰电子科技有限公司</v>
      </c>
      <c r="D5077" s="11" t="str">
        <f>[1]动作!$G5076</f>
        <v>JS_CZ_wodefeng</v>
      </c>
      <c r="E5077" s="11" t="str">
        <f>[1]动作!$D5076</f>
        <v>电表故障</v>
      </c>
      <c r="F5077" s="11" t="s">
        <v>45</v>
      </c>
      <c r="G5077" s="12">
        <f>[1]动作!$A5076+[1]动作!$B5076</f>
        <v>43211.820821759262</v>
      </c>
      <c r="H5077" s="12"/>
      <c r="I5077" s="11"/>
    </row>
    <row r="5078" spans="1:9" hidden="1" x14ac:dyDescent="0.3">
      <c r="A5078" s="24">
        <v>5076</v>
      </c>
      <c r="B5078" s="11" t="str">
        <f>IFERROR(INDEX({"JSNY-BJ0001-01";"JSNY-JS0022-01";"JSNY-JS0002-01"},MATCH(D5078,{"BJ_zhongyu";"JS_WX_liteer";"JS_CZ_wodefeng"},0)),"")</f>
        <v>JSNY-JS0002-01</v>
      </c>
      <c r="C5078" s="11" t="str">
        <f>IFERROR(INDEX({"北京中裕世纪大酒店";"江苏利特尔绿色包装股份有限公司";"常州市金坛沃德丰电子科技有限公司"},MATCH(D5078,{"BJ_zhongyu";"JS_WX_liteer";"JS_CZ_wodefeng"},0)),"")</f>
        <v>常州市金坛沃德丰电子科技有限公司</v>
      </c>
      <c r="D5078" s="11" t="str">
        <f>[1]动作!$G5077</f>
        <v>JS_CZ_wodefeng</v>
      </c>
      <c r="E5078" s="11" t="str">
        <f>[1]动作!$D5077</f>
        <v>电表故障</v>
      </c>
      <c r="F5078" s="11" t="s">
        <v>45</v>
      </c>
      <c r="G5078" s="12">
        <f>[1]动作!$A5077+[1]动作!$B5077</f>
        <v>43211.821631944447</v>
      </c>
      <c r="H5078" s="12"/>
      <c r="I5078" s="11"/>
    </row>
    <row r="5079" spans="1:9" hidden="1" x14ac:dyDescent="0.3">
      <c r="A5079" s="24">
        <v>5077</v>
      </c>
      <c r="B5079" s="11" t="str">
        <f>IFERROR(INDEX({"JSNY-BJ0001-01";"JSNY-JS0022-01";"JSNY-JS0002-01"},MATCH(D5079,{"BJ_zhongyu";"JS_WX_liteer";"JS_CZ_wodefeng"},0)),"")</f>
        <v>JSNY-JS0002-01</v>
      </c>
      <c r="C5079" s="11" t="str">
        <f>IFERROR(INDEX({"北京中裕世纪大酒店";"江苏利特尔绿色包装股份有限公司";"常州市金坛沃德丰电子科技有限公司"},MATCH(D5079,{"BJ_zhongyu";"JS_WX_liteer";"JS_CZ_wodefeng"},0)),"")</f>
        <v>常州市金坛沃德丰电子科技有限公司</v>
      </c>
      <c r="D5079" s="11" t="str">
        <f>[1]动作!$G5078</f>
        <v>JS_CZ_wodefeng</v>
      </c>
      <c r="E5079" s="11" t="str">
        <f>[1]动作!$D5078</f>
        <v>电表故障</v>
      </c>
      <c r="F5079" s="11" t="s">
        <v>45</v>
      </c>
      <c r="G5079" s="12">
        <f>[1]动作!$A5078+[1]动作!$B5078</f>
        <v>43211.823194444441</v>
      </c>
      <c r="H5079" s="12"/>
      <c r="I5079" s="11"/>
    </row>
    <row r="5080" spans="1:9" hidden="1" x14ac:dyDescent="0.3">
      <c r="A5080" s="24">
        <v>5078</v>
      </c>
      <c r="B5080" s="11" t="str">
        <f>IFERROR(INDEX({"JSNY-BJ0001-01";"JSNY-JS0022-01";"JSNY-JS0002-01"},MATCH(D5080,{"BJ_zhongyu";"JS_WX_liteer";"JS_CZ_wodefeng"},0)),"")</f>
        <v>JSNY-JS0002-01</v>
      </c>
      <c r="C5080" s="11" t="str">
        <f>IFERROR(INDEX({"北京中裕世纪大酒店";"江苏利特尔绿色包装股份有限公司";"常州市金坛沃德丰电子科技有限公司"},MATCH(D5080,{"BJ_zhongyu";"JS_WX_liteer";"JS_CZ_wodefeng"},0)),"")</f>
        <v>常州市金坛沃德丰电子科技有限公司</v>
      </c>
      <c r="D5080" s="11" t="str">
        <f>[1]动作!$G5079</f>
        <v>JS_CZ_wodefeng</v>
      </c>
      <c r="E5080" s="11" t="str">
        <f>[1]动作!$D5079</f>
        <v>电表故障</v>
      </c>
      <c r="F5080" s="11" t="s">
        <v>45</v>
      </c>
      <c r="G5080" s="12">
        <f>[1]动作!$A5079+[1]动作!$B5079</f>
        <v>43211.825567129628</v>
      </c>
      <c r="H5080" s="12"/>
      <c r="I5080" s="11"/>
    </row>
    <row r="5081" spans="1:9" hidden="1" x14ac:dyDescent="0.3">
      <c r="A5081" s="24">
        <v>5079</v>
      </c>
      <c r="B5081" s="11" t="str">
        <f>IFERROR(INDEX({"JSNY-BJ0001-01";"JSNY-JS0022-01";"JSNY-JS0002-01"},MATCH(D5081,{"BJ_zhongyu";"JS_WX_liteer";"JS_CZ_wodefeng"},0)),"")</f>
        <v>JSNY-JS0002-01</v>
      </c>
      <c r="C5081" s="11" t="str">
        <f>IFERROR(INDEX({"北京中裕世纪大酒店";"江苏利特尔绿色包装股份有限公司";"常州市金坛沃德丰电子科技有限公司"},MATCH(D5081,{"BJ_zhongyu";"JS_WX_liteer";"JS_CZ_wodefeng"},0)),"")</f>
        <v>常州市金坛沃德丰电子科技有限公司</v>
      </c>
      <c r="D5081" s="11" t="str">
        <f>[1]动作!$G5080</f>
        <v>JS_CZ_wodefeng</v>
      </c>
      <c r="E5081" s="11" t="str">
        <f>[1]动作!$D5080</f>
        <v>电表故障</v>
      </c>
      <c r="F5081" s="11" t="s">
        <v>45</v>
      </c>
      <c r="G5081" s="12">
        <f>[1]动作!$A5080+[1]动作!$B5080</f>
        <v>43211.825856481482</v>
      </c>
      <c r="H5081" s="12"/>
      <c r="I5081" s="11"/>
    </row>
    <row r="5082" spans="1:9" hidden="1" x14ac:dyDescent="0.3">
      <c r="A5082" s="24">
        <v>5080</v>
      </c>
      <c r="B5082" s="11" t="str">
        <f>IFERROR(INDEX({"JSNY-BJ0001-01";"JSNY-JS0022-01";"JSNY-JS0002-01"},MATCH(D5082,{"BJ_zhongyu";"JS_WX_liteer";"JS_CZ_wodefeng"},0)),"")</f>
        <v>JSNY-JS0002-01</v>
      </c>
      <c r="C5082" s="11" t="str">
        <f>IFERROR(INDEX({"北京中裕世纪大酒店";"江苏利特尔绿色包装股份有限公司";"常州市金坛沃德丰电子科技有限公司"},MATCH(D5082,{"BJ_zhongyu";"JS_WX_liteer";"JS_CZ_wodefeng"},0)),"")</f>
        <v>常州市金坛沃德丰电子科技有限公司</v>
      </c>
      <c r="D5082" s="11" t="str">
        <f>[1]动作!$G5081</f>
        <v>JS_CZ_wodefeng</v>
      </c>
      <c r="E5082" s="11" t="str">
        <f>[1]动作!$D5081</f>
        <v>电表故障</v>
      </c>
      <c r="F5082" s="11" t="s">
        <v>45</v>
      </c>
      <c r="G5082" s="12">
        <f>[1]动作!$A5081+[1]动作!$B5081</f>
        <v>43211.82712962963</v>
      </c>
      <c r="H5082" s="12"/>
      <c r="I5082" s="11"/>
    </row>
    <row r="5083" spans="1:9" hidden="1" x14ac:dyDescent="0.3">
      <c r="A5083" s="24">
        <v>5081</v>
      </c>
      <c r="B5083" s="11" t="str">
        <f>IFERROR(INDEX({"JSNY-BJ0001-01";"JSNY-JS0022-01";"JSNY-JS0002-01"},MATCH(D5083,{"BJ_zhongyu";"JS_WX_liteer";"JS_CZ_wodefeng"},0)),"")</f>
        <v>JSNY-JS0002-01</v>
      </c>
      <c r="C5083" s="11" t="str">
        <f>IFERROR(INDEX({"北京中裕世纪大酒店";"江苏利特尔绿色包装股份有限公司";"常州市金坛沃德丰电子科技有限公司"},MATCH(D5083,{"BJ_zhongyu";"JS_WX_liteer";"JS_CZ_wodefeng"},0)),"")</f>
        <v>常州市金坛沃德丰电子科技有限公司</v>
      </c>
      <c r="D5083" s="11" t="str">
        <f>[1]动作!$G5082</f>
        <v>JS_CZ_wodefeng</v>
      </c>
      <c r="E5083" s="11" t="str">
        <f>[1]动作!$D5082</f>
        <v>电表故障</v>
      </c>
      <c r="F5083" s="11" t="s">
        <v>45</v>
      </c>
      <c r="G5083" s="12">
        <f>[1]动作!$A5082+[1]动作!$B5082</f>
        <v>43211.827245370368</v>
      </c>
      <c r="H5083" s="12"/>
      <c r="I5083" s="11"/>
    </row>
    <row r="5084" spans="1:9" hidden="1" x14ac:dyDescent="0.3">
      <c r="A5084" s="24">
        <v>5082</v>
      </c>
      <c r="B5084" s="11" t="str">
        <f>IFERROR(INDEX({"JSNY-BJ0001-01";"JSNY-JS0022-01";"JSNY-JS0002-01"},MATCH(D5084,{"BJ_zhongyu";"JS_WX_liteer";"JS_CZ_wodefeng"},0)),"")</f>
        <v>JSNY-JS0002-01</v>
      </c>
      <c r="C5084" s="11" t="str">
        <f>IFERROR(INDEX({"北京中裕世纪大酒店";"江苏利特尔绿色包装股份有限公司";"常州市金坛沃德丰电子科技有限公司"},MATCH(D5084,{"BJ_zhongyu";"JS_WX_liteer";"JS_CZ_wodefeng"},0)),"")</f>
        <v>常州市金坛沃德丰电子科技有限公司</v>
      </c>
      <c r="D5084" s="11" t="str">
        <f>[1]动作!$G5083</f>
        <v>JS_CZ_wodefeng</v>
      </c>
      <c r="E5084" s="11" t="str">
        <f>[1]动作!$D5083</f>
        <v>电表故障</v>
      </c>
      <c r="F5084" s="11" t="s">
        <v>45</v>
      </c>
      <c r="G5084" s="12">
        <f>[1]动作!$A5083+[1]动作!$B5083</f>
        <v>43211.829039351855</v>
      </c>
      <c r="H5084" s="12"/>
      <c r="I5084" s="11"/>
    </row>
    <row r="5085" spans="1:9" hidden="1" x14ac:dyDescent="0.3">
      <c r="A5085" s="24">
        <v>5083</v>
      </c>
      <c r="B5085" s="11" t="str">
        <f>IFERROR(INDEX({"JSNY-BJ0001-01";"JSNY-JS0022-01";"JSNY-JS0002-01"},MATCH(D5085,{"BJ_zhongyu";"JS_WX_liteer";"JS_CZ_wodefeng"},0)),"")</f>
        <v>JSNY-JS0002-01</v>
      </c>
      <c r="C5085" s="11" t="str">
        <f>IFERROR(INDEX({"北京中裕世纪大酒店";"江苏利特尔绿色包装股份有限公司";"常州市金坛沃德丰电子科技有限公司"},MATCH(D5085,{"BJ_zhongyu";"JS_WX_liteer";"JS_CZ_wodefeng"},0)),"")</f>
        <v>常州市金坛沃德丰电子科技有限公司</v>
      </c>
      <c r="D5085" s="11" t="str">
        <f>[1]动作!$G5084</f>
        <v>JS_CZ_wodefeng</v>
      </c>
      <c r="E5085" s="11" t="str">
        <f>[1]动作!$D5084</f>
        <v>电表故障</v>
      </c>
      <c r="F5085" s="11" t="s">
        <v>45</v>
      </c>
      <c r="G5085" s="12">
        <f>[1]动作!$A5084+[1]动作!$B5084</f>
        <v>43211.829155092593</v>
      </c>
      <c r="H5085" s="12"/>
      <c r="I5085" s="11"/>
    </row>
    <row r="5086" spans="1:9" hidden="1" x14ac:dyDescent="0.3">
      <c r="A5086" s="24">
        <v>5084</v>
      </c>
      <c r="B5086" s="11" t="str">
        <f>IFERROR(INDEX({"JSNY-BJ0001-01";"JSNY-JS0022-01";"JSNY-JS0002-01"},MATCH(D5086,{"BJ_zhongyu";"JS_WX_liteer";"JS_CZ_wodefeng"},0)),"")</f>
        <v>JSNY-JS0002-01</v>
      </c>
      <c r="C5086" s="11" t="str">
        <f>IFERROR(INDEX({"北京中裕世纪大酒店";"江苏利特尔绿色包装股份有限公司";"常州市金坛沃德丰电子科技有限公司"},MATCH(D5086,{"BJ_zhongyu";"JS_WX_liteer";"JS_CZ_wodefeng"},0)),"")</f>
        <v>常州市金坛沃德丰电子科技有限公司</v>
      </c>
      <c r="D5086" s="11" t="str">
        <f>[1]动作!$G5085</f>
        <v>JS_CZ_wodefeng</v>
      </c>
      <c r="E5086" s="11" t="str">
        <f>[1]动作!$D5085</f>
        <v>电表故障</v>
      </c>
      <c r="F5086" s="11" t="s">
        <v>45</v>
      </c>
      <c r="G5086" s="12">
        <f>[1]动作!$A5085+[1]动作!$B5085</f>
        <v>43211.829270833332</v>
      </c>
      <c r="H5086" s="12"/>
      <c r="I5086" s="11"/>
    </row>
    <row r="5087" spans="1:9" hidden="1" x14ac:dyDescent="0.3">
      <c r="A5087" s="24">
        <v>5085</v>
      </c>
      <c r="B5087" s="11" t="str">
        <f>IFERROR(INDEX({"JSNY-BJ0001-01";"JSNY-JS0022-01";"JSNY-JS0002-01"},MATCH(D5087,{"BJ_zhongyu";"JS_WX_liteer";"JS_CZ_wodefeng"},0)),"")</f>
        <v>JSNY-JS0002-01</v>
      </c>
      <c r="C5087" s="11" t="str">
        <f>IFERROR(INDEX({"北京中裕世纪大酒店";"江苏利特尔绿色包装股份有限公司";"常州市金坛沃德丰电子科技有限公司"},MATCH(D5087,{"BJ_zhongyu";"JS_WX_liteer";"JS_CZ_wodefeng"},0)),"")</f>
        <v>常州市金坛沃德丰电子科技有限公司</v>
      </c>
      <c r="D5087" s="11" t="str">
        <f>[1]动作!$G5086</f>
        <v>JS_CZ_wodefeng</v>
      </c>
      <c r="E5087" s="11" t="str">
        <f>[1]动作!$D5086</f>
        <v>分系统1BMS1总电压过低一级故障</v>
      </c>
      <c r="F5087" s="11" t="s">
        <v>177</v>
      </c>
      <c r="G5087" s="12">
        <f>[1]动作!$A5086+[1]动作!$B5086</f>
        <v>43211.829444444447</v>
      </c>
      <c r="H5087" s="12"/>
      <c r="I5087" s="11"/>
    </row>
    <row r="5088" spans="1:9" hidden="1" x14ac:dyDescent="0.3">
      <c r="A5088" s="24">
        <v>5086</v>
      </c>
      <c r="B5088" s="11" t="str">
        <f>IFERROR(INDEX({"JSNY-BJ0001-01";"JSNY-JS0022-01";"JSNY-JS0002-01"},MATCH(D5088,{"BJ_zhongyu";"JS_WX_liteer";"JS_CZ_wodefeng"},0)),"")</f>
        <v>JSNY-JS0002-01</v>
      </c>
      <c r="C5088" s="11" t="str">
        <f>IFERROR(INDEX({"北京中裕世纪大酒店";"江苏利特尔绿色包装股份有限公司";"常州市金坛沃德丰电子科技有限公司"},MATCH(D5088,{"BJ_zhongyu";"JS_WX_liteer";"JS_CZ_wodefeng"},0)),"")</f>
        <v>常州市金坛沃德丰电子科技有限公司</v>
      </c>
      <c r="D5088" s="11" t="str">
        <f>[1]动作!$G5087</f>
        <v>JS_CZ_wodefeng</v>
      </c>
      <c r="E5088" s="11" t="str">
        <f>[1]动作!$D5087</f>
        <v>分系统1BMS1总电压过低二级故障</v>
      </c>
      <c r="F5088" s="11" t="s">
        <v>177</v>
      </c>
      <c r="G5088" s="12">
        <f>[1]动作!$A5087+[1]动作!$B5087</f>
        <v>43211.829444444447</v>
      </c>
      <c r="H5088" s="12"/>
      <c r="I5088" s="11"/>
    </row>
    <row r="5089" spans="1:9" hidden="1" x14ac:dyDescent="0.3">
      <c r="A5089" s="24">
        <v>5087</v>
      </c>
      <c r="B5089" s="11" t="str">
        <f>IFERROR(INDEX({"JSNY-BJ0001-01";"JSNY-JS0022-01";"JSNY-JS0002-01"},MATCH(D5089,{"BJ_zhongyu";"JS_WX_liteer";"JS_CZ_wodefeng"},0)),"")</f>
        <v>JSNY-JS0002-01</v>
      </c>
      <c r="C5089" s="11" t="str">
        <f>IFERROR(INDEX({"北京中裕世纪大酒店";"江苏利特尔绿色包装股份有限公司";"常州市金坛沃德丰电子科技有限公司"},MATCH(D5089,{"BJ_zhongyu";"JS_WX_liteer";"JS_CZ_wodefeng"},0)),"")</f>
        <v>常州市金坛沃德丰电子科技有限公司</v>
      </c>
      <c r="D5089" s="11" t="str">
        <f>[1]动作!$G5088</f>
        <v>JS_CZ_wodefeng</v>
      </c>
      <c r="E5089" s="11" t="str">
        <f>[1]动作!$D5088</f>
        <v>分系统1BMS3总电压过低一级故障</v>
      </c>
      <c r="F5089" s="11" t="s">
        <v>177</v>
      </c>
      <c r="G5089" s="12">
        <f>[1]动作!$A5088+[1]动作!$B5088</f>
        <v>43211.82984953704</v>
      </c>
      <c r="H5089" s="12"/>
      <c r="I5089" s="11"/>
    </row>
    <row r="5090" spans="1:9" hidden="1" x14ac:dyDescent="0.3">
      <c r="A5090" s="24">
        <v>5088</v>
      </c>
      <c r="B5090" s="11" t="str">
        <f>IFERROR(INDEX({"JSNY-BJ0001-01";"JSNY-JS0022-01";"JSNY-JS0002-01"},MATCH(D5090,{"BJ_zhongyu";"JS_WX_liteer";"JS_CZ_wodefeng"},0)),"")</f>
        <v>JSNY-JS0002-01</v>
      </c>
      <c r="C5090" s="11" t="str">
        <f>IFERROR(INDEX({"北京中裕世纪大酒店";"江苏利特尔绿色包装股份有限公司";"常州市金坛沃德丰电子科技有限公司"},MATCH(D5090,{"BJ_zhongyu";"JS_WX_liteer";"JS_CZ_wodefeng"},0)),"")</f>
        <v>常州市金坛沃德丰电子科技有限公司</v>
      </c>
      <c r="D5090" s="11" t="str">
        <f>[1]动作!$G5089</f>
        <v>JS_CZ_wodefeng</v>
      </c>
      <c r="E5090" s="11" t="str">
        <f>[1]动作!$D5089</f>
        <v>分系统1BMS3总电压过低二级故障</v>
      </c>
      <c r="F5090" s="11" t="s">
        <v>177</v>
      </c>
      <c r="G5090" s="12">
        <f>[1]动作!$A5089+[1]动作!$B5089</f>
        <v>43211.82984953704</v>
      </c>
      <c r="H5090" s="12"/>
      <c r="I5090" s="11"/>
    </row>
    <row r="5091" spans="1:9" hidden="1" x14ac:dyDescent="0.3">
      <c r="A5091" s="24">
        <v>5089</v>
      </c>
      <c r="B5091" s="11" t="str">
        <f>IFERROR(INDEX({"JSNY-BJ0001-01";"JSNY-JS0022-01";"JSNY-JS0002-01"},MATCH(D5091,{"BJ_zhongyu";"JS_WX_liteer";"JS_CZ_wodefeng"},0)),"")</f>
        <v>JSNY-JS0002-01</v>
      </c>
      <c r="C5091" s="11" t="str">
        <f>IFERROR(INDEX({"北京中裕世纪大酒店";"江苏利特尔绿色包装股份有限公司";"常州市金坛沃德丰电子科技有限公司"},MATCH(D5091,{"BJ_zhongyu";"JS_WX_liteer";"JS_CZ_wodefeng"},0)),"")</f>
        <v>常州市金坛沃德丰电子科技有限公司</v>
      </c>
      <c r="D5091" s="11" t="str">
        <f>[1]动作!$G5090</f>
        <v>JS_CZ_wodefeng</v>
      </c>
      <c r="E5091" s="11" t="str">
        <f>[1]动作!$D5090</f>
        <v>分系统1BMS6总电压过低一级故障</v>
      </c>
      <c r="F5091" s="11" t="s">
        <v>177</v>
      </c>
      <c r="G5091" s="12">
        <f>[1]动作!$A5090+[1]动作!$B5090</f>
        <v>43211.830034722225</v>
      </c>
      <c r="H5091" s="12"/>
      <c r="I5091" s="11"/>
    </row>
    <row r="5092" spans="1:9" hidden="1" x14ac:dyDescent="0.3">
      <c r="A5092" s="24">
        <v>5090</v>
      </c>
      <c r="B5092" s="11" t="str">
        <f>IFERROR(INDEX({"JSNY-BJ0001-01";"JSNY-JS0022-01";"JSNY-JS0002-01"},MATCH(D5092,{"BJ_zhongyu";"JS_WX_liteer";"JS_CZ_wodefeng"},0)),"")</f>
        <v>JSNY-JS0002-01</v>
      </c>
      <c r="C5092" s="11" t="str">
        <f>IFERROR(INDEX({"北京中裕世纪大酒店";"江苏利特尔绿色包装股份有限公司";"常州市金坛沃德丰电子科技有限公司"},MATCH(D5092,{"BJ_zhongyu";"JS_WX_liteer";"JS_CZ_wodefeng"},0)),"")</f>
        <v>常州市金坛沃德丰电子科技有限公司</v>
      </c>
      <c r="D5092" s="11" t="str">
        <f>[1]动作!$G5091</f>
        <v>JS_CZ_wodefeng</v>
      </c>
      <c r="E5092" s="11" t="str">
        <f>[1]动作!$D5091</f>
        <v>分系统1BMS6总电压过低二级故障</v>
      </c>
      <c r="F5092" s="11" t="s">
        <v>177</v>
      </c>
      <c r="G5092" s="12">
        <f>[1]动作!$A5091+[1]动作!$B5091</f>
        <v>43211.830034722225</v>
      </c>
      <c r="H5092" s="12"/>
      <c r="I5092" s="11"/>
    </row>
    <row r="5093" spans="1:9" hidden="1" x14ac:dyDescent="0.3">
      <c r="A5093" s="24">
        <v>5091</v>
      </c>
      <c r="B5093" s="11" t="str">
        <f>IFERROR(INDEX({"JSNY-BJ0001-01";"JSNY-JS0022-01";"JSNY-JS0002-01"},MATCH(D5093,{"BJ_zhongyu";"JS_WX_liteer";"JS_CZ_wodefeng"},0)),"")</f>
        <v>JSNY-JS0002-01</v>
      </c>
      <c r="C5093" s="11" t="str">
        <f>IFERROR(INDEX({"北京中裕世纪大酒店";"江苏利特尔绿色包装股份有限公司";"常州市金坛沃德丰电子科技有限公司"},MATCH(D5093,{"BJ_zhongyu";"JS_WX_liteer";"JS_CZ_wodefeng"},0)),"")</f>
        <v>常州市金坛沃德丰电子科技有限公司</v>
      </c>
      <c r="D5093" s="11" t="str">
        <f>[1]动作!$G5092</f>
        <v>JS_CZ_wodefeng</v>
      </c>
      <c r="E5093" s="11" t="str">
        <f>[1]动作!$D5092</f>
        <v>分系统1BMS5总电压过低一级故障</v>
      </c>
      <c r="F5093" s="11" t="s">
        <v>177</v>
      </c>
      <c r="G5093" s="12">
        <f>[1]动作!$A5092+[1]动作!$B5092</f>
        <v>43211.830312500002</v>
      </c>
      <c r="H5093" s="12"/>
      <c r="I5093" s="11"/>
    </row>
    <row r="5094" spans="1:9" hidden="1" x14ac:dyDescent="0.3">
      <c r="A5094" s="24">
        <v>5092</v>
      </c>
      <c r="B5094" s="11" t="str">
        <f>IFERROR(INDEX({"JSNY-BJ0001-01";"JSNY-JS0022-01";"JSNY-JS0002-01"},MATCH(D5094,{"BJ_zhongyu";"JS_WX_liteer";"JS_CZ_wodefeng"},0)),"")</f>
        <v>JSNY-JS0002-01</v>
      </c>
      <c r="C5094" s="11" t="str">
        <f>IFERROR(INDEX({"北京中裕世纪大酒店";"江苏利特尔绿色包装股份有限公司";"常州市金坛沃德丰电子科技有限公司"},MATCH(D5094,{"BJ_zhongyu";"JS_WX_liteer";"JS_CZ_wodefeng"},0)),"")</f>
        <v>常州市金坛沃德丰电子科技有限公司</v>
      </c>
      <c r="D5094" s="11" t="str">
        <f>[1]动作!$G5093</f>
        <v>JS_CZ_wodefeng</v>
      </c>
      <c r="E5094" s="11" t="str">
        <f>[1]动作!$D5093</f>
        <v>分系统1BMS5总电压过低二级故障</v>
      </c>
      <c r="F5094" s="11" t="s">
        <v>177</v>
      </c>
      <c r="G5094" s="12">
        <f>[1]动作!$A5093+[1]动作!$B5093</f>
        <v>43211.830312500002</v>
      </c>
      <c r="H5094" s="12"/>
      <c r="I5094" s="11"/>
    </row>
    <row r="5095" spans="1:9" hidden="1" x14ac:dyDescent="0.3">
      <c r="A5095" s="24">
        <v>5093</v>
      </c>
      <c r="B5095" s="11" t="str">
        <f>IFERROR(INDEX({"JSNY-BJ0001-01";"JSNY-JS0022-01";"JSNY-JS0002-01"},MATCH(D5095,{"BJ_zhongyu";"JS_WX_liteer";"JS_CZ_wodefeng"},0)),"")</f>
        <v>JSNY-JS0002-01</v>
      </c>
      <c r="C5095" s="11" t="str">
        <f>IFERROR(INDEX({"北京中裕世纪大酒店";"江苏利特尔绿色包装股份有限公司";"常州市金坛沃德丰电子科技有限公司"},MATCH(D5095,{"BJ_zhongyu";"JS_WX_liteer";"JS_CZ_wodefeng"},0)),"")</f>
        <v>常州市金坛沃德丰电子科技有限公司</v>
      </c>
      <c r="D5095" s="11" t="str">
        <f>[1]动作!$G5094</f>
        <v>JS_CZ_wodefeng</v>
      </c>
      <c r="E5095" s="11" t="str">
        <f>[1]动作!$D5094</f>
        <v>电表故障</v>
      </c>
      <c r="F5095" s="11" t="s">
        <v>45</v>
      </c>
      <c r="G5095" s="12">
        <f>[1]动作!$A5094+[1]动作!$B5094</f>
        <v>43211.830428240741</v>
      </c>
      <c r="H5095" s="12"/>
      <c r="I5095" s="11"/>
    </row>
    <row r="5096" spans="1:9" hidden="1" x14ac:dyDescent="0.3">
      <c r="A5096" s="24">
        <v>5094</v>
      </c>
      <c r="B5096" s="11" t="str">
        <f>IFERROR(INDEX({"JSNY-BJ0001-01";"JSNY-JS0022-01";"JSNY-JS0002-01"},MATCH(D5096,{"BJ_zhongyu";"JS_WX_liteer";"JS_CZ_wodefeng"},0)),"")</f>
        <v>JSNY-JS0002-01</v>
      </c>
      <c r="C5096" s="11" t="str">
        <f>IFERROR(INDEX({"北京中裕世纪大酒店";"江苏利特尔绿色包装股份有限公司";"常州市金坛沃德丰电子科技有限公司"},MATCH(D5096,{"BJ_zhongyu";"JS_WX_liteer";"JS_CZ_wodefeng"},0)),"")</f>
        <v>常州市金坛沃德丰电子科技有限公司</v>
      </c>
      <c r="D5096" s="11" t="str">
        <f>[1]动作!$G5095</f>
        <v>JS_CZ_wodefeng</v>
      </c>
      <c r="E5096" s="11" t="str">
        <f>[1]动作!$D5095</f>
        <v>分系统1BMS2总电压过低一级故障</v>
      </c>
      <c r="F5096" s="11" t="s">
        <v>177</v>
      </c>
      <c r="G5096" s="12">
        <f>[1]动作!$A5095+[1]动作!$B5095</f>
        <v>43211.830497685187</v>
      </c>
      <c r="H5096" s="12"/>
      <c r="I5096" s="11"/>
    </row>
    <row r="5097" spans="1:9" hidden="1" x14ac:dyDescent="0.3">
      <c r="A5097" s="24">
        <v>5095</v>
      </c>
      <c r="B5097" s="11" t="str">
        <f>IFERROR(INDEX({"JSNY-BJ0001-01";"JSNY-JS0022-01";"JSNY-JS0002-01"},MATCH(D5097,{"BJ_zhongyu";"JS_WX_liteer";"JS_CZ_wodefeng"},0)),"")</f>
        <v>JSNY-JS0002-01</v>
      </c>
      <c r="C5097" s="11" t="str">
        <f>IFERROR(INDEX({"北京中裕世纪大酒店";"江苏利特尔绿色包装股份有限公司";"常州市金坛沃德丰电子科技有限公司"},MATCH(D5097,{"BJ_zhongyu";"JS_WX_liteer";"JS_CZ_wodefeng"},0)),"")</f>
        <v>常州市金坛沃德丰电子科技有限公司</v>
      </c>
      <c r="D5097" s="11" t="str">
        <f>[1]动作!$G5096</f>
        <v>JS_CZ_wodefeng</v>
      </c>
      <c r="E5097" s="11" t="str">
        <f>[1]动作!$D5096</f>
        <v>分系统1BMS2总电压过低二级故障</v>
      </c>
      <c r="F5097" s="11" t="s">
        <v>177</v>
      </c>
      <c r="G5097" s="12">
        <f>[1]动作!$A5096+[1]动作!$B5096</f>
        <v>43211.830497685187</v>
      </c>
      <c r="H5097" s="12"/>
      <c r="I5097" s="11"/>
    </row>
    <row r="5098" spans="1:9" hidden="1" x14ac:dyDescent="0.3">
      <c r="A5098" s="24">
        <v>5096</v>
      </c>
      <c r="B5098" s="11" t="str">
        <f>IFERROR(INDEX({"JSNY-BJ0001-01";"JSNY-JS0022-01";"JSNY-JS0002-01"},MATCH(D5098,{"BJ_zhongyu";"JS_WX_liteer";"JS_CZ_wodefeng"},0)),"")</f>
        <v>JSNY-JS0002-01</v>
      </c>
      <c r="C5098" s="11" t="str">
        <f>IFERROR(INDEX({"北京中裕世纪大酒店";"江苏利特尔绿色包装股份有限公司";"常州市金坛沃德丰电子科技有限公司"},MATCH(D5098,{"BJ_zhongyu";"JS_WX_liteer";"JS_CZ_wodefeng"},0)),"")</f>
        <v>常州市金坛沃德丰电子科技有限公司</v>
      </c>
      <c r="D5098" s="11" t="str">
        <f>[1]动作!$G5097</f>
        <v>JS_CZ_wodefeng</v>
      </c>
      <c r="E5098" s="11" t="str">
        <f>[1]动作!$D5097</f>
        <v>分系统1BMS4总电压过低一级故障</v>
      </c>
      <c r="F5098" s="11" t="s">
        <v>177</v>
      </c>
      <c r="G5098" s="12">
        <f>[1]动作!$A5097+[1]动作!$B5097</f>
        <v>43211.830543981479</v>
      </c>
      <c r="H5098" s="12"/>
      <c r="I5098" s="11"/>
    </row>
    <row r="5099" spans="1:9" hidden="1" x14ac:dyDescent="0.3">
      <c r="A5099" s="24">
        <v>5097</v>
      </c>
      <c r="B5099" s="11" t="str">
        <f>IFERROR(INDEX({"JSNY-BJ0001-01";"JSNY-JS0022-01";"JSNY-JS0002-01"},MATCH(D5099,{"BJ_zhongyu";"JS_WX_liteer";"JS_CZ_wodefeng"},0)),"")</f>
        <v>JSNY-JS0002-01</v>
      </c>
      <c r="C5099" s="11" t="str">
        <f>IFERROR(INDEX({"北京中裕世纪大酒店";"江苏利特尔绿色包装股份有限公司";"常州市金坛沃德丰电子科技有限公司"},MATCH(D5099,{"BJ_zhongyu";"JS_WX_liteer";"JS_CZ_wodefeng"},0)),"")</f>
        <v>常州市金坛沃德丰电子科技有限公司</v>
      </c>
      <c r="D5099" s="11" t="str">
        <f>[1]动作!$G5098</f>
        <v>JS_CZ_wodefeng</v>
      </c>
      <c r="E5099" s="11" t="str">
        <f>[1]动作!$D5098</f>
        <v>分系统1BMS4总电压过低二级故障</v>
      </c>
      <c r="F5099" s="11" t="s">
        <v>177</v>
      </c>
      <c r="G5099" s="12">
        <f>[1]动作!$A5098+[1]动作!$B5098</f>
        <v>43211.830543981479</v>
      </c>
      <c r="H5099" s="12"/>
      <c r="I5099" s="11"/>
    </row>
    <row r="5100" spans="1:9" hidden="1" x14ac:dyDescent="0.3">
      <c r="A5100" s="24">
        <v>5098</v>
      </c>
      <c r="B5100" s="11" t="str">
        <f>IFERROR(INDEX({"JSNY-BJ0001-01";"JSNY-JS0022-01";"JSNY-JS0002-01"},MATCH(D5100,{"BJ_zhongyu";"JS_WX_liteer";"JS_CZ_wodefeng"},0)),"")</f>
        <v>JSNY-JS0002-01</v>
      </c>
      <c r="C5100" s="11" t="str">
        <f>IFERROR(INDEX({"北京中裕世纪大酒店";"江苏利特尔绿色包装股份有限公司";"常州市金坛沃德丰电子科技有限公司"},MATCH(D5100,{"BJ_zhongyu";"JS_WX_liteer";"JS_CZ_wodefeng"},0)),"")</f>
        <v>常州市金坛沃德丰电子科技有限公司</v>
      </c>
      <c r="D5100" s="11" t="str">
        <f>[1]动作!$G5099</f>
        <v>JS_CZ_wodefeng</v>
      </c>
      <c r="E5100" s="11" t="str">
        <f>[1]动作!$D5099</f>
        <v>分系统1BMS3SOC过低一级故障</v>
      </c>
      <c r="F5100" s="11" t="s">
        <v>177</v>
      </c>
      <c r="G5100" s="12">
        <f>[1]动作!$A5099+[1]动作!$B5099</f>
        <v>43211.832233796296</v>
      </c>
      <c r="H5100" s="12"/>
      <c r="I5100" s="11"/>
    </row>
    <row r="5101" spans="1:9" hidden="1" x14ac:dyDescent="0.3">
      <c r="A5101" s="24">
        <v>5099</v>
      </c>
      <c r="B5101" s="11" t="str">
        <f>IFERROR(INDEX({"JSNY-BJ0001-01";"JSNY-JS0022-01";"JSNY-JS0002-01"},MATCH(D5101,{"BJ_zhongyu";"JS_WX_liteer";"JS_CZ_wodefeng"},0)),"")</f>
        <v>JSNY-JS0002-01</v>
      </c>
      <c r="C5101" s="11" t="str">
        <f>IFERROR(INDEX({"北京中裕世纪大酒店";"江苏利特尔绿色包装股份有限公司";"常州市金坛沃德丰电子科技有限公司"},MATCH(D5101,{"BJ_zhongyu";"JS_WX_liteer";"JS_CZ_wodefeng"},0)),"")</f>
        <v>常州市金坛沃德丰电子科技有限公司</v>
      </c>
      <c r="D5101" s="11" t="str">
        <f>[1]动作!$G5100</f>
        <v>JS_CZ_wodefeng</v>
      </c>
      <c r="E5101" s="11" t="str">
        <f>[1]动作!$D5100</f>
        <v>分系统1BMS3SOC过低二级故障</v>
      </c>
      <c r="F5101" s="11" t="s">
        <v>177</v>
      </c>
      <c r="G5101" s="12">
        <f>[1]动作!$A5100+[1]动作!$B5100</f>
        <v>43211.832233796296</v>
      </c>
      <c r="H5101" s="12"/>
      <c r="I5101" s="11"/>
    </row>
    <row r="5102" spans="1:9" hidden="1" x14ac:dyDescent="0.3">
      <c r="A5102" s="24">
        <v>5100</v>
      </c>
      <c r="B5102" s="11" t="str">
        <f>IFERROR(INDEX({"JSNY-BJ0001-01";"JSNY-JS0022-01";"JSNY-JS0002-01"},MATCH(D5102,{"BJ_zhongyu";"JS_WX_liteer";"JS_CZ_wodefeng"},0)),"")</f>
        <v>JSNY-JS0002-01</v>
      </c>
      <c r="C5102" s="11" t="str">
        <f>IFERROR(INDEX({"北京中裕世纪大酒店";"江苏利特尔绿色包装股份有限公司";"常州市金坛沃德丰电子科技有限公司"},MATCH(D5102,{"BJ_zhongyu";"JS_WX_liteer";"JS_CZ_wodefeng"},0)),"")</f>
        <v>常州市金坛沃德丰电子科技有限公司</v>
      </c>
      <c r="D5102" s="11" t="str">
        <f>[1]动作!$G5101</f>
        <v>JS_CZ_wodefeng</v>
      </c>
      <c r="E5102" s="11" t="str">
        <f>[1]动作!$D5101</f>
        <v>电表故障</v>
      </c>
      <c r="F5102" s="11" t="s">
        <v>45</v>
      </c>
      <c r="G5102" s="12">
        <f>[1]动作!$A5101+[1]动作!$B5101</f>
        <v>43211.833275462966</v>
      </c>
      <c r="H5102" s="12"/>
      <c r="I5102" s="11"/>
    </row>
    <row r="5103" spans="1:9" hidden="1" x14ac:dyDescent="0.3">
      <c r="A5103" s="24">
        <v>5101</v>
      </c>
      <c r="B5103" s="11" t="str">
        <f>IFERROR(INDEX({"JSNY-BJ0001-01";"JSNY-JS0022-01";"JSNY-JS0002-01"},MATCH(D5103,{"BJ_zhongyu";"JS_WX_liteer";"JS_CZ_wodefeng"},0)),"")</f>
        <v>JSNY-JS0002-01</v>
      </c>
      <c r="C5103" s="11" t="str">
        <f>IFERROR(INDEX({"北京中裕世纪大酒店";"江苏利特尔绿色包装股份有限公司";"常州市金坛沃德丰电子科技有限公司"},MATCH(D5103,{"BJ_zhongyu";"JS_WX_liteer";"JS_CZ_wodefeng"},0)),"")</f>
        <v>常州市金坛沃德丰电子科技有限公司</v>
      </c>
      <c r="D5103" s="11" t="str">
        <f>[1]动作!$G5102</f>
        <v>JS_CZ_wodefeng</v>
      </c>
      <c r="E5103" s="11" t="str">
        <f>[1]动作!$D5102</f>
        <v>分系统1BMS6SOC过低一级故障</v>
      </c>
      <c r="F5103" s="11" t="s">
        <v>177</v>
      </c>
      <c r="G5103" s="12">
        <f>[1]动作!$A5102+[1]动作!$B5102</f>
        <v>43211.833854166667</v>
      </c>
      <c r="H5103" s="12"/>
      <c r="I5103" s="11"/>
    </row>
    <row r="5104" spans="1:9" hidden="1" x14ac:dyDescent="0.3">
      <c r="A5104" s="24">
        <v>5102</v>
      </c>
      <c r="B5104" s="11" t="str">
        <f>IFERROR(INDEX({"JSNY-BJ0001-01";"JSNY-JS0022-01";"JSNY-JS0002-01"},MATCH(D5104,{"BJ_zhongyu";"JS_WX_liteer";"JS_CZ_wodefeng"},0)),"")</f>
        <v>JSNY-JS0002-01</v>
      </c>
      <c r="C5104" s="11" t="str">
        <f>IFERROR(INDEX({"北京中裕世纪大酒店";"江苏利特尔绿色包装股份有限公司";"常州市金坛沃德丰电子科技有限公司"},MATCH(D5104,{"BJ_zhongyu";"JS_WX_liteer";"JS_CZ_wodefeng"},0)),"")</f>
        <v>常州市金坛沃德丰电子科技有限公司</v>
      </c>
      <c r="D5104" s="11" t="str">
        <f>[1]动作!$G5103</f>
        <v>JS_CZ_wodefeng</v>
      </c>
      <c r="E5104" s="11" t="str">
        <f>[1]动作!$D5103</f>
        <v>分系统1BMS6SOC过低二级故障</v>
      </c>
      <c r="F5104" s="11" t="s">
        <v>177</v>
      </c>
      <c r="G5104" s="12">
        <f>[1]动作!$A5103+[1]动作!$B5103</f>
        <v>43211.833854166667</v>
      </c>
      <c r="H5104" s="12"/>
      <c r="I5104" s="11"/>
    </row>
    <row r="5105" spans="1:9" hidden="1" x14ac:dyDescent="0.3">
      <c r="A5105" s="24">
        <v>5103</v>
      </c>
      <c r="B5105" s="11" t="str">
        <f>IFERROR(INDEX({"JSNY-BJ0001-01";"JSNY-JS0022-01";"JSNY-JS0002-01"},MATCH(D5105,{"BJ_zhongyu";"JS_WX_liteer";"JS_CZ_wodefeng"},0)),"")</f>
        <v>JSNY-JS0002-01</v>
      </c>
      <c r="C5105" s="11" t="str">
        <f>IFERROR(INDEX({"北京中裕世纪大酒店";"江苏利特尔绿色包装股份有限公司";"常州市金坛沃德丰电子科技有限公司"},MATCH(D5105,{"BJ_zhongyu";"JS_WX_liteer";"JS_CZ_wodefeng"},0)),"")</f>
        <v>常州市金坛沃德丰电子科技有限公司</v>
      </c>
      <c r="D5105" s="11" t="str">
        <f>[1]动作!$G5104</f>
        <v>JS_CZ_wodefeng</v>
      </c>
      <c r="E5105" s="11" t="str">
        <f>[1]动作!$D5104</f>
        <v>电表故障</v>
      </c>
      <c r="F5105" s="11" t="s">
        <v>45</v>
      </c>
      <c r="G5105" s="12">
        <f>[1]动作!$A5104+[1]动作!$B5104</f>
        <v>43211.834606481483</v>
      </c>
      <c r="H5105" s="12"/>
      <c r="I5105" s="11"/>
    </row>
    <row r="5106" spans="1:9" hidden="1" x14ac:dyDescent="0.3">
      <c r="A5106" s="24">
        <v>5104</v>
      </c>
      <c r="B5106" s="11" t="str">
        <f>IFERROR(INDEX({"JSNY-BJ0001-01";"JSNY-JS0022-01";"JSNY-JS0002-01"},MATCH(D5106,{"BJ_zhongyu";"JS_WX_liteer";"JS_CZ_wodefeng"},0)),"")</f>
        <v>JSNY-JS0002-01</v>
      </c>
      <c r="C5106" s="11" t="str">
        <f>IFERROR(INDEX({"北京中裕世纪大酒店";"江苏利特尔绿色包装股份有限公司";"常州市金坛沃德丰电子科技有限公司"},MATCH(D5106,{"BJ_zhongyu";"JS_WX_liteer";"JS_CZ_wodefeng"},0)),"")</f>
        <v>常州市金坛沃德丰电子科技有限公司</v>
      </c>
      <c r="D5106" s="11" t="str">
        <f>[1]动作!$G5105</f>
        <v>JS_CZ_wodefeng</v>
      </c>
      <c r="E5106" s="11" t="str">
        <f>[1]动作!$D5105</f>
        <v>电表故障</v>
      </c>
      <c r="F5106" s="11" t="s">
        <v>45</v>
      </c>
      <c r="G5106" s="12">
        <f>[1]动作!$A5105+[1]动作!$B5105</f>
        <v>43211.834722222222</v>
      </c>
      <c r="H5106" s="12"/>
      <c r="I5106" s="11"/>
    </row>
    <row r="5107" spans="1:9" hidden="1" x14ac:dyDescent="0.3">
      <c r="A5107" s="24">
        <v>5105</v>
      </c>
      <c r="B5107" s="11" t="str">
        <f>IFERROR(INDEX({"JSNY-BJ0001-01";"JSNY-JS0022-01";"JSNY-JS0002-01"},MATCH(D5107,{"BJ_zhongyu";"JS_WX_liteer";"JS_CZ_wodefeng"},0)),"")</f>
        <v>JSNY-JS0002-01</v>
      </c>
      <c r="C5107" s="11" t="str">
        <f>IFERROR(INDEX({"北京中裕世纪大酒店";"江苏利特尔绿色包装股份有限公司";"常州市金坛沃德丰电子科技有限公司"},MATCH(D5107,{"BJ_zhongyu";"JS_WX_liteer";"JS_CZ_wodefeng"},0)),"")</f>
        <v>常州市金坛沃德丰电子科技有限公司</v>
      </c>
      <c r="D5107" s="11" t="str">
        <f>[1]动作!$G5106</f>
        <v>JS_CZ_wodefeng</v>
      </c>
      <c r="E5107" s="11" t="str">
        <f>[1]动作!$D5106</f>
        <v>电表故障</v>
      </c>
      <c r="F5107" s="11" t="s">
        <v>45</v>
      </c>
      <c r="G5107" s="12">
        <f>[1]动作!$A5106+[1]动作!$B5106</f>
        <v>43211.835648148146</v>
      </c>
      <c r="H5107" s="12"/>
      <c r="I5107" s="11"/>
    </row>
    <row r="5108" spans="1:9" hidden="1" x14ac:dyDescent="0.3">
      <c r="A5108" s="24">
        <v>5106</v>
      </c>
      <c r="B5108" s="11" t="str">
        <f>IFERROR(INDEX({"JSNY-BJ0001-01";"JSNY-JS0022-01";"JSNY-JS0002-01"},MATCH(D5108,{"BJ_zhongyu";"JS_WX_liteer";"JS_CZ_wodefeng"},0)),"")</f>
        <v>JSNY-JS0002-01</v>
      </c>
      <c r="C5108" s="11" t="str">
        <f>IFERROR(INDEX({"北京中裕世纪大酒店";"江苏利特尔绿色包装股份有限公司";"常州市金坛沃德丰电子科技有限公司"},MATCH(D5108,{"BJ_zhongyu";"JS_WX_liteer";"JS_CZ_wodefeng"},0)),"")</f>
        <v>常州市金坛沃德丰电子科技有限公司</v>
      </c>
      <c r="D5108" s="11" t="str">
        <f>[1]动作!$G5107</f>
        <v>JS_CZ_wodefeng</v>
      </c>
      <c r="E5108" s="11" t="str">
        <f>[1]动作!$D5107</f>
        <v>电表故障</v>
      </c>
      <c r="F5108" s="11" t="s">
        <v>45</v>
      </c>
      <c r="G5108" s="12">
        <f>[1]动作!$A5107+[1]动作!$B5107</f>
        <v>43211.835763888892</v>
      </c>
      <c r="H5108" s="12"/>
      <c r="I5108" s="11"/>
    </row>
    <row r="5109" spans="1:9" hidden="1" x14ac:dyDescent="0.3">
      <c r="A5109" s="24">
        <v>5107</v>
      </c>
      <c r="B5109" s="11" t="str">
        <f>IFERROR(INDEX({"JSNY-BJ0001-01";"JSNY-JS0022-01";"JSNY-JS0002-01"},MATCH(D5109,{"BJ_zhongyu";"JS_WX_liteer";"JS_CZ_wodefeng"},0)),"")</f>
        <v>JSNY-JS0002-01</v>
      </c>
      <c r="C5109" s="11" t="str">
        <f>IFERROR(INDEX({"北京中裕世纪大酒店";"江苏利特尔绿色包装股份有限公司";"常州市金坛沃德丰电子科技有限公司"},MATCH(D5109,{"BJ_zhongyu";"JS_WX_liteer";"JS_CZ_wodefeng"},0)),"")</f>
        <v>常州市金坛沃德丰电子科技有限公司</v>
      </c>
      <c r="D5109" s="11" t="str">
        <f>[1]动作!$G5108</f>
        <v>JS_CZ_wodefeng</v>
      </c>
      <c r="E5109" s="11" t="str">
        <f>[1]动作!$D5108</f>
        <v>分系统1BMS2单体电压过低一级故障</v>
      </c>
      <c r="F5109" s="11" t="s">
        <v>177</v>
      </c>
      <c r="G5109" s="12">
        <f>[1]动作!$A5108+[1]动作!$B5108</f>
        <v>43211.835821759261</v>
      </c>
      <c r="H5109" s="12"/>
      <c r="I5109" s="11"/>
    </row>
    <row r="5110" spans="1:9" hidden="1" x14ac:dyDescent="0.3">
      <c r="A5110" s="24">
        <v>5108</v>
      </c>
      <c r="B5110" s="11" t="str">
        <f>IFERROR(INDEX({"JSNY-BJ0001-01";"JSNY-JS0022-01";"JSNY-JS0002-01"},MATCH(D5110,{"BJ_zhongyu";"JS_WX_liteer";"JS_CZ_wodefeng"},0)),"")</f>
        <v>JSNY-JS0002-01</v>
      </c>
      <c r="C5110" s="11" t="str">
        <f>IFERROR(INDEX({"北京中裕世纪大酒店";"江苏利特尔绿色包装股份有限公司";"常州市金坛沃德丰电子科技有限公司"},MATCH(D5110,{"BJ_zhongyu";"JS_WX_liteer";"JS_CZ_wodefeng"},0)),"")</f>
        <v>常州市金坛沃德丰电子科技有限公司</v>
      </c>
      <c r="D5110" s="11" t="str">
        <f>[1]动作!$G5109</f>
        <v>JS_CZ_wodefeng</v>
      </c>
      <c r="E5110" s="11" t="str">
        <f>[1]动作!$D5109</f>
        <v>分系统1BMS2单体电压过低二级故障</v>
      </c>
      <c r="F5110" s="11" t="s">
        <v>177</v>
      </c>
      <c r="G5110" s="12">
        <f>[1]动作!$A5109+[1]动作!$B5109</f>
        <v>43211.835821759261</v>
      </c>
      <c r="H5110" s="12"/>
      <c r="I5110" s="11"/>
    </row>
    <row r="5111" spans="1:9" hidden="1" x14ac:dyDescent="0.3">
      <c r="A5111" s="24">
        <v>5109</v>
      </c>
      <c r="B5111" s="11" t="str">
        <f>IFERROR(INDEX({"JSNY-BJ0001-01";"JSNY-JS0022-01";"JSNY-JS0002-01"},MATCH(D5111,{"BJ_zhongyu";"JS_WX_liteer";"JS_CZ_wodefeng"},0)),"")</f>
        <v>JSNY-JS0002-01</v>
      </c>
      <c r="C5111" s="11" t="str">
        <f>IFERROR(INDEX({"北京中裕世纪大酒店";"江苏利特尔绿色包装股份有限公司";"常州市金坛沃德丰电子科技有限公司"},MATCH(D5111,{"BJ_zhongyu";"JS_WX_liteer";"JS_CZ_wodefeng"},0)),"")</f>
        <v>常州市金坛沃德丰电子科技有限公司</v>
      </c>
      <c r="D5111" s="11" t="str">
        <f>[1]动作!$G5110</f>
        <v>JS_CZ_wodefeng</v>
      </c>
      <c r="E5111" s="11" t="str">
        <f>[1]动作!$D5110</f>
        <v>分系统1BMS2SOC过低一级故障</v>
      </c>
      <c r="F5111" s="11" t="s">
        <v>177</v>
      </c>
      <c r="G5111" s="12">
        <f>[1]动作!$A5110+[1]动作!$B5110</f>
        <v>43211.835879629631</v>
      </c>
      <c r="H5111" s="12"/>
      <c r="I5111" s="11"/>
    </row>
    <row r="5112" spans="1:9" hidden="1" x14ac:dyDescent="0.3">
      <c r="A5112" s="24">
        <v>5110</v>
      </c>
      <c r="B5112" s="11" t="str">
        <f>IFERROR(INDEX({"JSNY-BJ0001-01";"JSNY-JS0022-01";"JSNY-JS0002-01"},MATCH(D5112,{"BJ_zhongyu";"JS_WX_liteer";"JS_CZ_wodefeng"},0)),"")</f>
        <v>JSNY-JS0002-01</v>
      </c>
      <c r="C5112" s="11" t="str">
        <f>IFERROR(INDEX({"北京中裕世纪大酒店";"江苏利特尔绿色包装股份有限公司";"常州市金坛沃德丰电子科技有限公司"},MATCH(D5112,{"BJ_zhongyu";"JS_WX_liteer";"JS_CZ_wodefeng"},0)),"")</f>
        <v>常州市金坛沃德丰电子科技有限公司</v>
      </c>
      <c r="D5112" s="11" t="str">
        <f>[1]动作!$G5111</f>
        <v>JS_CZ_wodefeng</v>
      </c>
      <c r="E5112" s="11" t="str">
        <f>[1]动作!$D5111</f>
        <v>分系统1BMS2SOC过低二级故障</v>
      </c>
      <c r="F5112" s="11" t="s">
        <v>177</v>
      </c>
      <c r="G5112" s="12">
        <f>[1]动作!$A5111+[1]动作!$B5111</f>
        <v>43211.835879629631</v>
      </c>
      <c r="H5112" s="12"/>
      <c r="I5112" s="11"/>
    </row>
    <row r="5113" spans="1:9" hidden="1" x14ac:dyDescent="0.3">
      <c r="A5113" s="24">
        <v>5111</v>
      </c>
      <c r="B5113" s="11" t="str">
        <f>IFERROR(INDEX({"JSNY-BJ0001-01";"JSNY-JS0022-01";"JSNY-JS0002-01"},MATCH(D5113,{"BJ_zhongyu";"JS_WX_liteer";"JS_CZ_wodefeng"},0)),"")</f>
        <v>JSNY-JS0002-01</v>
      </c>
      <c r="C5113" s="11" t="str">
        <f>IFERROR(INDEX({"北京中裕世纪大酒店";"江苏利特尔绿色包装股份有限公司";"常州市金坛沃德丰电子科技有限公司"},MATCH(D5113,{"BJ_zhongyu";"JS_WX_liteer";"JS_CZ_wodefeng"},0)),"")</f>
        <v>常州市金坛沃德丰电子科技有限公司</v>
      </c>
      <c r="D5113" s="11" t="str">
        <f>[1]动作!$G5112</f>
        <v>JS_CZ_wodefeng</v>
      </c>
      <c r="E5113" s="11" t="str">
        <f>[1]动作!$D5112</f>
        <v>电表故障</v>
      </c>
      <c r="F5113" s="11" t="s">
        <v>45</v>
      </c>
      <c r="G5113" s="12">
        <f>[1]动作!$A5112+[1]动作!$B5112</f>
        <v>43211.8359375</v>
      </c>
      <c r="H5113" s="12"/>
      <c r="I5113" s="11"/>
    </row>
    <row r="5114" spans="1:9" hidden="1" x14ac:dyDescent="0.3">
      <c r="A5114" s="24">
        <v>5112</v>
      </c>
      <c r="B5114" s="11" t="str">
        <f>IFERROR(INDEX({"JSNY-BJ0001-01";"JSNY-JS0022-01";"JSNY-JS0002-01"},MATCH(D5114,{"BJ_zhongyu";"JS_WX_liteer";"JS_CZ_wodefeng"},0)),"")</f>
        <v>JSNY-JS0002-01</v>
      </c>
      <c r="C5114" s="11" t="str">
        <f>IFERROR(INDEX({"北京中裕世纪大酒店";"江苏利特尔绿色包装股份有限公司";"常州市金坛沃德丰电子科技有限公司"},MATCH(D5114,{"BJ_zhongyu";"JS_WX_liteer";"JS_CZ_wodefeng"},0)),"")</f>
        <v>常州市金坛沃德丰电子科技有限公司</v>
      </c>
      <c r="D5114" s="11" t="str">
        <f>[1]动作!$G5113</f>
        <v>JS_CZ_wodefeng</v>
      </c>
      <c r="E5114" s="11" t="str">
        <f>[1]动作!$D5113</f>
        <v>分系统1BMS4SOC过低一级故障</v>
      </c>
      <c r="F5114" s="11" t="s">
        <v>177</v>
      </c>
      <c r="G5114" s="12">
        <f>[1]动作!$A5113+[1]动作!$B5113</f>
        <v>43211.836168981485</v>
      </c>
      <c r="H5114" s="12"/>
      <c r="I5114" s="11"/>
    </row>
    <row r="5115" spans="1:9" hidden="1" x14ac:dyDescent="0.3">
      <c r="A5115" s="24">
        <v>5113</v>
      </c>
      <c r="B5115" s="11" t="str">
        <f>IFERROR(INDEX({"JSNY-BJ0001-01";"JSNY-JS0022-01";"JSNY-JS0002-01"},MATCH(D5115,{"BJ_zhongyu";"JS_WX_liteer";"JS_CZ_wodefeng"},0)),"")</f>
        <v>JSNY-JS0002-01</v>
      </c>
      <c r="C5115" s="11" t="str">
        <f>IFERROR(INDEX({"北京中裕世纪大酒店";"江苏利特尔绿色包装股份有限公司";"常州市金坛沃德丰电子科技有限公司"},MATCH(D5115,{"BJ_zhongyu";"JS_WX_liteer";"JS_CZ_wodefeng"},0)),"")</f>
        <v>常州市金坛沃德丰电子科技有限公司</v>
      </c>
      <c r="D5115" s="11" t="str">
        <f>[1]动作!$G5114</f>
        <v>JS_CZ_wodefeng</v>
      </c>
      <c r="E5115" s="11" t="str">
        <f>[1]动作!$D5114</f>
        <v>分系统1BMS4SOC过低二级故障</v>
      </c>
      <c r="F5115" s="11" t="s">
        <v>177</v>
      </c>
      <c r="G5115" s="12">
        <f>[1]动作!$A5114+[1]动作!$B5114</f>
        <v>43211.836168981485</v>
      </c>
      <c r="H5115" s="12"/>
      <c r="I5115" s="11"/>
    </row>
    <row r="5116" spans="1:9" hidden="1" x14ac:dyDescent="0.3">
      <c r="A5116" s="24">
        <v>5114</v>
      </c>
      <c r="B5116" s="11" t="str">
        <f>IFERROR(INDEX({"JSNY-BJ0001-01";"JSNY-JS0022-01";"JSNY-JS0002-01"},MATCH(D5116,{"BJ_zhongyu";"JS_WX_liteer";"JS_CZ_wodefeng"},0)),"")</f>
        <v>JSNY-JS0002-01</v>
      </c>
      <c r="C5116" s="11" t="str">
        <f>IFERROR(INDEX({"北京中裕世纪大酒店";"江苏利特尔绿色包装股份有限公司";"常州市金坛沃德丰电子科技有限公司"},MATCH(D5116,{"BJ_zhongyu";"JS_WX_liteer";"JS_CZ_wodefeng"},0)),"")</f>
        <v>常州市金坛沃德丰电子科技有限公司</v>
      </c>
      <c r="D5116" s="11" t="str">
        <f>[1]动作!$G5115</f>
        <v>JS_CZ_wodefeng</v>
      </c>
      <c r="E5116" s="11" t="str">
        <f>[1]动作!$D5115</f>
        <v>分系统1BMS1SOC过低一级故障</v>
      </c>
      <c r="F5116" s="11" t="s">
        <v>177</v>
      </c>
      <c r="G5116" s="12">
        <f>[1]动作!$A5115+[1]动作!$B5115</f>
        <v>43211.836226851854</v>
      </c>
      <c r="H5116" s="12"/>
      <c r="I5116" s="11"/>
    </row>
    <row r="5117" spans="1:9" hidden="1" x14ac:dyDescent="0.3">
      <c r="A5117" s="24">
        <v>5115</v>
      </c>
      <c r="B5117" s="11" t="str">
        <f>IFERROR(INDEX({"JSNY-BJ0001-01";"JSNY-JS0022-01";"JSNY-JS0002-01"},MATCH(D5117,{"BJ_zhongyu";"JS_WX_liteer";"JS_CZ_wodefeng"},0)),"")</f>
        <v>JSNY-JS0002-01</v>
      </c>
      <c r="C5117" s="11" t="str">
        <f>IFERROR(INDEX({"北京中裕世纪大酒店";"江苏利特尔绿色包装股份有限公司";"常州市金坛沃德丰电子科技有限公司"},MATCH(D5117,{"BJ_zhongyu";"JS_WX_liteer";"JS_CZ_wodefeng"},0)),"")</f>
        <v>常州市金坛沃德丰电子科技有限公司</v>
      </c>
      <c r="D5117" s="11" t="str">
        <f>[1]动作!$G5116</f>
        <v>JS_CZ_wodefeng</v>
      </c>
      <c r="E5117" s="11" t="str">
        <f>[1]动作!$D5116</f>
        <v>分系统1BMS1SOC过低二级故障</v>
      </c>
      <c r="F5117" s="11" t="s">
        <v>177</v>
      </c>
      <c r="G5117" s="12">
        <f>[1]动作!$A5116+[1]动作!$B5116</f>
        <v>43211.836226851854</v>
      </c>
      <c r="H5117" s="12"/>
      <c r="I5117" s="11"/>
    </row>
    <row r="5118" spans="1:9" hidden="1" x14ac:dyDescent="0.3">
      <c r="A5118" s="24">
        <v>5116</v>
      </c>
      <c r="B5118" s="11" t="str">
        <f>IFERROR(INDEX({"JSNY-BJ0001-01";"JSNY-JS0022-01";"JSNY-JS0002-01"},MATCH(D5118,{"BJ_zhongyu";"JS_WX_liteer";"JS_CZ_wodefeng"},0)),"")</f>
        <v>JSNY-JS0002-01</v>
      </c>
      <c r="C5118" s="11" t="str">
        <f>IFERROR(INDEX({"北京中裕世纪大酒店";"江苏利特尔绿色包装股份有限公司";"常州市金坛沃德丰电子科技有限公司"},MATCH(D5118,{"BJ_zhongyu";"JS_WX_liteer";"JS_CZ_wodefeng"},0)),"")</f>
        <v>常州市金坛沃德丰电子科技有限公司</v>
      </c>
      <c r="D5118" s="11" t="str">
        <f>[1]动作!$G5117</f>
        <v>JS_CZ_wodefeng</v>
      </c>
      <c r="E5118" s="11" t="str">
        <f>[1]动作!$D5117</f>
        <v>分系统1BMS5SOC过低一级故障</v>
      </c>
      <c r="F5118" s="11" t="s">
        <v>177</v>
      </c>
      <c r="G5118" s="12">
        <f>[1]动作!$A5117+[1]动作!$B5117</f>
        <v>43211.836284722223</v>
      </c>
      <c r="H5118" s="12"/>
      <c r="I5118" s="11"/>
    </row>
    <row r="5119" spans="1:9" hidden="1" x14ac:dyDescent="0.3">
      <c r="A5119" s="24">
        <v>5117</v>
      </c>
      <c r="B5119" s="11" t="str">
        <f>IFERROR(INDEX({"JSNY-BJ0001-01";"JSNY-JS0022-01";"JSNY-JS0002-01"},MATCH(D5119,{"BJ_zhongyu";"JS_WX_liteer";"JS_CZ_wodefeng"},0)),"")</f>
        <v>JSNY-JS0002-01</v>
      </c>
      <c r="C5119" s="11" t="str">
        <f>IFERROR(INDEX({"北京中裕世纪大酒店";"江苏利特尔绿色包装股份有限公司";"常州市金坛沃德丰电子科技有限公司"},MATCH(D5119,{"BJ_zhongyu";"JS_WX_liteer";"JS_CZ_wodefeng"},0)),"")</f>
        <v>常州市金坛沃德丰电子科技有限公司</v>
      </c>
      <c r="D5119" s="11" t="str">
        <f>[1]动作!$G5118</f>
        <v>JS_CZ_wodefeng</v>
      </c>
      <c r="E5119" s="11" t="str">
        <f>[1]动作!$D5118</f>
        <v>分系统1BMS5SOC过低二级故障</v>
      </c>
      <c r="F5119" s="11" t="s">
        <v>177</v>
      </c>
      <c r="G5119" s="12">
        <f>[1]动作!$A5118+[1]动作!$B5118</f>
        <v>43211.836284722223</v>
      </c>
      <c r="H5119" s="12"/>
      <c r="I5119" s="11"/>
    </row>
    <row r="5120" spans="1:9" hidden="1" x14ac:dyDescent="0.3">
      <c r="A5120" s="24">
        <v>5118</v>
      </c>
      <c r="B5120" s="11" t="str">
        <f>IFERROR(INDEX({"JSNY-BJ0001-01";"JSNY-JS0022-01";"JSNY-JS0002-01"},MATCH(D5120,{"BJ_zhongyu";"JS_WX_liteer";"JS_CZ_wodefeng"},0)),"")</f>
        <v>JSNY-JS0002-01</v>
      </c>
      <c r="C5120" s="11" t="str">
        <f>IFERROR(INDEX({"北京中裕世纪大酒店";"江苏利特尔绿色包装股份有限公司";"常州市金坛沃德丰电子科技有限公司"},MATCH(D5120,{"BJ_zhongyu";"JS_WX_liteer";"JS_CZ_wodefeng"},0)),"")</f>
        <v>常州市金坛沃德丰电子科技有限公司</v>
      </c>
      <c r="D5120" s="11" t="str">
        <f>[1]动作!$G5119</f>
        <v>JS_CZ_wodefeng</v>
      </c>
      <c r="E5120" s="11" t="str">
        <f>[1]动作!$D5119</f>
        <v>分系统1BMS5单体电压过低一级故障</v>
      </c>
      <c r="F5120" s="11" t="s">
        <v>177</v>
      </c>
      <c r="G5120" s="12">
        <f>[1]动作!$A5119+[1]动作!$B5119</f>
        <v>43211.837384259263</v>
      </c>
      <c r="H5120" s="12"/>
      <c r="I5120" s="11"/>
    </row>
    <row r="5121" spans="1:9" hidden="1" x14ac:dyDescent="0.3">
      <c r="A5121" s="24">
        <v>5119</v>
      </c>
      <c r="B5121" s="11" t="str">
        <f>IFERROR(INDEX({"JSNY-BJ0001-01";"JSNY-JS0022-01";"JSNY-JS0002-01"},MATCH(D5121,{"BJ_zhongyu";"JS_WX_liteer";"JS_CZ_wodefeng"},0)),"")</f>
        <v>JSNY-JS0002-01</v>
      </c>
      <c r="C5121" s="11" t="str">
        <f>IFERROR(INDEX({"北京中裕世纪大酒店";"江苏利特尔绿色包装股份有限公司";"常州市金坛沃德丰电子科技有限公司"},MATCH(D5121,{"BJ_zhongyu";"JS_WX_liteer";"JS_CZ_wodefeng"},0)),"")</f>
        <v>常州市金坛沃德丰电子科技有限公司</v>
      </c>
      <c r="D5121" s="11" t="str">
        <f>[1]动作!$G5120</f>
        <v>JS_CZ_wodefeng</v>
      </c>
      <c r="E5121" s="11" t="str">
        <f>[1]动作!$D5120</f>
        <v>分系统1BMS5单体电压过低二级故障</v>
      </c>
      <c r="F5121" s="11" t="s">
        <v>177</v>
      </c>
      <c r="G5121" s="12">
        <f>[1]动作!$A5120+[1]动作!$B5120</f>
        <v>43211.837384259263</v>
      </c>
      <c r="H5121" s="12"/>
      <c r="I5121" s="11"/>
    </row>
    <row r="5122" spans="1:9" hidden="1" x14ac:dyDescent="0.3">
      <c r="A5122" s="24">
        <v>5120</v>
      </c>
      <c r="B5122" s="11" t="str">
        <f>IFERROR(INDEX({"JSNY-BJ0001-01";"JSNY-JS0022-01";"JSNY-JS0002-01"},MATCH(D5122,{"BJ_zhongyu";"JS_WX_liteer";"JS_CZ_wodefeng"},0)),"")</f>
        <v>JSNY-JS0002-01</v>
      </c>
      <c r="C5122" s="11" t="str">
        <f>IFERROR(INDEX({"北京中裕世纪大酒店";"江苏利特尔绿色包装股份有限公司";"常州市金坛沃德丰电子科技有限公司"},MATCH(D5122,{"BJ_zhongyu";"JS_WX_liteer";"JS_CZ_wodefeng"},0)),"")</f>
        <v>常州市金坛沃德丰电子科技有限公司</v>
      </c>
      <c r="D5122" s="11" t="str">
        <f>[1]动作!$G5121</f>
        <v>JS_CZ_wodefeng</v>
      </c>
      <c r="E5122" s="11" t="str">
        <f>[1]动作!$D5121</f>
        <v>分系统1BMS1单体电压过低一级故障</v>
      </c>
      <c r="F5122" s="11" t="s">
        <v>177</v>
      </c>
      <c r="G5122" s="12">
        <f>[1]动作!$A5121+[1]动作!$B5121</f>
        <v>43211.838425925926</v>
      </c>
      <c r="H5122" s="12"/>
      <c r="I5122" s="11"/>
    </row>
    <row r="5123" spans="1:9" hidden="1" x14ac:dyDescent="0.3">
      <c r="A5123" s="24">
        <v>5121</v>
      </c>
      <c r="B5123" s="11" t="str">
        <f>IFERROR(INDEX({"JSNY-BJ0001-01";"JSNY-JS0022-01";"JSNY-JS0002-01"},MATCH(D5123,{"BJ_zhongyu";"JS_WX_liteer";"JS_CZ_wodefeng"},0)),"")</f>
        <v>JSNY-JS0002-01</v>
      </c>
      <c r="C5123" s="11" t="str">
        <f>IFERROR(INDEX({"北京中裕世纪大酒店";"江苏利特尔绿色包装股份有限公司";"常州市金坛沃德丰电子科技有限公司"},MATCH(D5123,{"BJ_zhongyu";"JS_WX_liteer";"JS_CZ_wodefeng"},0)),"")</f>
        <v>常州市金坛沃德丰电子科技有限公司</v>
      </c>
      <c r="D5123" s="11" t="str">
        <f>[1]动作!$G5122</f>
        <v>JS_CZ_wodefeng</v>
      </c>
      <c r="E5123" s="11" t="str">
        <f>[1]动作!$D5122</f>
        <v>分系统1BMS1单体电压过低二级故障</v>
      </c>
      <c r="F5123" s="11" t="s">
        <v>177</v>
      </c>
      <c r="G5123" s="12">
        <f>[1]动作!$A5122+[1]动作!$B5122</f>
        <v>43211.838425925926</v>
      </c>
      <c r="H5123" s="12"/>
      <c r="I5123" s="11"/>
    </row>
    <row r="5124" spans="1:9" hidden="1" x14ac:dyDescent="0.3">
      <c r="A5124" s="24">
        <v>5122</v>
      </c>
      <c r="B5124" s="11" t="str">
        <f>IFERROR(INDEX({"JSNY-BJ0001-01";"JSNY-JS0022-01";"JSNY-JS0002-01"},MATCH(D5124,{"BJ_zhongyu";"JS_WX_liteer";"JS_CZ_wodefeng"},0)),"")</f>
        <v>JSNY-JS0002-01</v>
      </c>
      <c r="C5124" s="11" t="str">
        <f>IFERROR(INDEX({"北京中裕世纪大酒店";"江苏利特尔绿色包装股份有限公司";"常州市金坛沃德丰电子科技有限公司"},MATCH(D5124,{"BJ_zhongyu";"JS_WX_liteer";"JS_CZ_wodefeng"},0)),"")</f>
        <v>常州市金坛沃德丰电子科技有限公司</v>
      </c>
      <c r="D5124" s="11" t="str">
        <f>[1]动作!$G5123</f>
        <v>JS_CZ_wodefeng</v>
      </c>
      <c r="E5124" s="11" t="str">
        <f>[1]动作!$D5123</f>
        <v>分系统1BMS3单体电压过低一级故障</v>
      </c>
      <c r="F5124" s="11" t="s">
        <v>177</v>
      </c>
      <c r="G5124" s="12">
        <f>[1]动作!$A5123+[1]动作!$B5123</f>
        <v>43211.838483796295</v>
      </c>
      <c r="H5124" s="12"/>
      <c r="I5124" s="11"/>
    </row>
    <row r="5125" spans="1:9" hidden="1" x14ac:dyDescent="0.3">
      <c r="A5125" s="24">
        <v>5123</v>
      </c>
      <c r="B5125" s="11" t="str">
        <f>IFERROR(INDEX({"JSNY-BJ0001-01";"JSNY-JS0022-01";"JSNY-JS0002-01"},MATCH(D5125,{"BJ_zhongyu";"JS_WX_liteer";"JS_CZ_wodefeng"},0)),"")</f>
        <v>JSNY-JS0002-01</v>
      </c>
      <c r="C5125" s="11" t="str">
        <f>IFERROR(INDEX({"北京中裕世纪大酒店";"江苏利特尔绿色包装股份有限公司";"常州市金坛沃德丰电子科技有限公司"},MATCH(D5125,{"BJ_zhongyu";"JS_WX_liteer";"JS_CZ_wodefeng"},0)),"")</f>
        <v>常州市金坛沃德丰电子科技有限公司</v>
      </c>
      <c r="D5125" s="11" t="str">
        <f>[1]动作!$G5124</f>
        <v>JS_CZ_wodefeng</v>
      </c>
      <c r="E5125" s="11" t="str">
        <f>[1]动作!$D5124</f>
        <v>分系统1BMS3单体电压过低二级故障</v>
      </c>
      <c r="F5125" s="11" t="s">
        <v>177</v>
      </c>
      <c r="G5125" s="12">
        <f>[1]动作!$A5124+[1]动作!$B5124</f>
        <v>43211.838483796295</v>
      </c>
      <c r="H5125" s="12"/>
      <c r="I5125" s="11"/>
    </row>
    <row r="5126" spans="1:9" hidden="1" x14ac:dyDescent="0.3">
      <c r="A5126" s="24">
        <v>5124</v>
      </c>
      <c r="B5126" s="11" t="str">
        <f>IFERROR(INDEX({"JSNY-BJ0001-01";"JSNY-JS0022-01";"JSNY-JS0002-01"},MATCH(D5126,{"BJ_zhongyu";"JS_WX_liteer";"JS_CZ_wodefeng"},0)),"")</f>
        <v>JSNY-JS0002-01</v>
      </c>
      <c r="C5126" s="11" t="str">
        <f>IFERROR(INDEX({"北京中裕世纪大酒店";"江苏利特尔绿色包装股份有限公司";"常州市金坛沃德丰电子科技有限公司"},MATCH(D5126,{"BJ_zhongyu";"JS_WX_liteer";"JS_CZ_wodefeng"},0)),"")</f>
        <v>常州市金坛沃德丰电子科技有限公司</v>
      </c>
      <c r="D5126" s="11" t="str">
        <f>[1]动作!$G5125</f>
        <v>JS_CZ_wodefeng</v>
      </c>
      <c r="E5126" s="11" t="str">
        <f>[1]动作!$D5125</f>
        <v>分系统1BMS4单体电压过低一级故障</v>
      </c>
      <c r="F5126" s="11" t="s">
        <v>177</v>
      </c>
      <c r="G5126" s="12">
        <f>[1]动作!$A5125+[1]动作!$B5125</f>
        <v>43211.839062500003</v>
      </c>
      <c r="H5126" s="12"/>
      <c r="I5126" s="11"/>
    </row>
    <row r="5127" spans="1:9" hidden="1" x14ac:dyDescent="0.3">
      <c r="A5127" s="24">
        <v>5125</v>
      </c>
      <c r="B5127" s="11" t="str">
        <f>IFERROR(INDEX({"JSNY-BJ0001-01";"JSNY-JS0022-01";"JSNY-JS0002-01"},MATCH(D5127,{"BJ_zhongyu";"JS_WX_liteer";"JS_CZ_wodefeng"},0)),"")</f>
        <v>JSNY-JS0002-01</v>
      </c>
      <c r="C5127" s="11" t="str">
        <f>IFERROR(INDEX({"北京中裕世纪大酒店";"江苏利特尔绿色包装股份有限公司";"常州市金坛沃德丰电子科技有限公司"},MATCH(D5127,{"BJ_zhongyu";"JS_WX_liteer";"JS_CZ_wodefeng"},0)),"")</f>
        <v>常州市金坛沃德丰电子科技有限公司</v>
      </c>
      <c r="D5127" s="11" t="str">
        <f>[1]动作!$G5126</f>
        <v>JS_CZ_wodefeng</v>
      </c>
      <c r="E5127" s="11" t="str">
        <f>[1]动作!$D5126</f>
        <v>分系统1BMS4单体电压过低二级故障</v>
      </c>
      <c r="F5127" s="11" t="s">
        <v>177</v>
      </c>
      <c r="G5127" s="12">
        <f>[1]动作!$A5126+[1]动作!$B5126</f>
        <v>43211.839062500003</v>
      </c>
      <c r="H5127" s="12"/>
      <c r="I5127" s="11"/>
    </row>
    <row r="5128" spans="1:9" hidden="1" x14ac:dyDescent="0.3">
      <c r="A5128" s="24">
        <v>5126</v>
      </c>
      <c r="B5128" s="11" t="str">
        <f>IFERROR(INDEX({"JSNY-BJ0001-01";"JSNY-JS0022-01";"JSNY-JS0002-01"},MATCH(D5128,{"BJ_zhongyu";"JS_WX_liteer";"JS_CZ_wodefeng"},0)),"")</f>
        <v>JSNY-JS0002-01</v>
      </c>
      <c r="C5128" s="11" t="str">
        <f>IFERROR(INDEX({"北京中裕世纪大酒店";"江苏利特尔绿色包装股份有限公司";"常州市金坛沃德丰电子科技有限公司"},MATCH(D5128,{"BJ_zhongyu";"JS_WX_liteer";"JS_CZ_wodefeng"},0)),"")</f>
        <v>常州市金坛沃德丰电子科技有限公司</v>
      </c>
      <c r="D5128" s="11" t="str">
        <f>[1]动作!$G5127</f>
        <v>JS_CZ_wodefeng</v>
      </c>
      <c r="E5128" s="11" t="str">
        <f>[1]动作!$D5127</f>
        <v>电表故障</v>
      </c>
      <c r="F5128" s="11" t="s">
        <v>45</v>
      </c>
      <c r="G5128" s="12">
        <f>[1]动作!$A5127+[1]动作!$B5127</f>
        <v>43211.83929398148</v>
      </c>
      <c r="H5128" s="12"/>
      <c r="I5128" s="11"/>
    </row>
    <row r="5129" spans="1:9" hidden="1" x14ac:dyDescent="0.3">
      <c r="A5129" s="24">
        <v>5127</v>
      </c>
      <c r="B5129" s="11" t="str">
        <f>IFERROR(INDEX({"JSNY-BJ0001-01";"JSNY-JS0022-01";"JSNY-JS0002-01"},MATCH(D5129,{"BJ_zhongyu";"JS_WX_liteer";"JS_CZ_wodefeng"},0)),"")</f>
        <v>JSNY-JS0002-01</v>
      </c>
      <c r="C5129" s="11" t="str">
        <f>IFERROR(INDEX({"北京中裕世纪大酒店";"江苏利特尔绿色包装股份有限公司";"常州市金坛沃德丰电子科技有限公司"},MATCH(D5129,{"BJ_zhongyu";"JS_WX_liteer";"JS_CZ_wodefeng"},0)),"")</f>
        <v>常州市金坛沃德丰电子科技有限公司</v>
      </c>
      <c r="D5129" s="11" t="str">
        <f>[1]动作!$G5128</f>
        <v>JS_CZ_wodefeng</v>
      </c>
      <c r="E5129" s="11" t="str">
        <f>[1]动作!$D5128</f>
        <v>电表故障</v>
      </c>
      <c r="F5129" s="11" t="s">
        <v>45</v>
      </c>
      <c r="G5129" s="12">
        <f>[1]动作!$A5128+[1]动作!$B5128</f>
        <v>43211.839409722219</v>
      </c>
      <c r="H5129" s="12"/>
      <c r="I5129" s="11"/>
    </row>
    <row r="5130" spans="1:9" hidden="1" x14ac:dyDescent="0.3">
      <c r="A5130" s="24">
        <v>5128</v>
      </c>
      <c r="B5130" s="11" t="str">
        <f>IFERROR(INDEX({"JSNY-BJ0001-01";"JSNY-JS0022-01";"JSNY-JS0002-01"},MATCH(D5130,{"BJ_zhongyu";"JS_WX_liteer";"JS_CZ_wodefeng"},0)),"")</f>
        <v>JSNY-JS0002-01</v>
      </c>
      <c r="C5130" s="11" t="str">
        <f>IFERROR(INDEX({"北京中裕世纪大酒店";"江苏利特尔绿色包装股份有限公司";"常州市金坛沃德丰电子科技有限公司"},MATCH(D5130,{"BJ_zhongyu";"JS_WX_liteer";"JS_CZ_wodefeng"},0)),"")</f>
        <v>常州市金坛沃德丰电子科技有限公司</v>
      </c>
      <c r="D5130" s="11" t="str">
        <f>[1]动作!$G5129</f>
        <v>JS_CZ_wodefeng</v>
      </c>
      <c r="E5130" s="11" t="str">
        <f>[1]动作!$D5129</f>
        <v>分系统1BMS6单体电压过低一级故障</v>
      </c>
      <c r="F5130" s="11" t="s">
        <v>177</v>
      </c>
      <c r="G5130" s="12">
        <f>[1]动作!$A5129+[1]动作!$B5129</f>
        <v>43211.839467592596</v>
      </c>
      <c r="H5130" s="12"/>
      <c r="I5130" s="11"/>
    </row>
    <row r="5131" spans="1:9" hidden="1" x14ac:dyDescent="0.3">
      <c r="A5131" s="24">
        <v>5129</v>
      </c>
      <c r="B5131" s="11" t="str">
        <f>IFERROR(INDEX({"JSNY-BJ0001-01";"JSNY-JS0022-01";"JSNY-JS0002-01"},MATCH(D5131,{"BJ_zhongyu";"JS_WX_liteer";"JS_CZ_wodefeng"},0)),"")</f>
        <v>JSNY-JS0002-01</v>
      </c>
      <c r="C5131" s="11" t="str">
        <f>IFERROR(INDEX({"北京中裕世纪大酒店";"江苏利特尔绿色包装股份有限公司";"常州市金坛沃德丰电子科技有限公司"},MATCH(D5131,{"BJ_zhongyu";"JS_WX_liteer";"JS_CZ_wodefeng"},0)),"")</f>
        <v>常州市金坛沃德丰电子科技有限公司</v>
      </c>
      <c r="D5131" s="11" t="str">
        <f>[1]动作!$G5130</f>
        <v>JS_CZ_wodefeng</v>
      </c>
      <c r="E5131" s="11" t="str">
        <f>[1]动作!$D5130</f>
        <v>分系统1BMS6单体电压过低二级故障</v>
      </c>
      <c r="F5131" s="11" t="s">
        <v>177</v>
      </c>
      <c r="G5131" s="12">
        <f>[1]动作!$A5130+[1]动作!$B5130</f>
        <v>43211.839467592596</v>
      </c>
      <c r="H5131" s="12"/>
      <c r="I5131" s="11"/>
    </row>
    <row r="5132" spans="1:9" hidden="1" x14ac:dyDescent="0.3">
      <c r="A5132" s="24">
        <v>5130</v>
      </c>
      <c r="B5132" s="11" t="str">
        <f>IFERROR(INDEX({"JSNY-BJ0001-01";"JSNY-JS0022-01";"JSNY-JS0002-01"},MATCH(D5132,{"BJ_zhongyu";"JS_WX_liteer";"JS_CZ_wodefeng"},0)),"")</f>
        <v>JSNY-JS0002-01</v>
      </c>
      <c r="C5132" s="11" t="str">
        <f>IFERROR(INDEX({"北京中裕世纪大酒店";"江苏利特尔绿色包装股份有限公司";"常州市金坛沃德丰电子科技有限公司"},MATCH(D5132,{"BJ_zhongyu";"JS_WX_liteer";"JS_CZ_wodefeng"},0)),"")</f>
        <v>常州市金坛沃德丰电子科技有限公司</v>
      </c>
      <c r="D5132" s="11" t="str">
        <f>[1]动作!$G5131</f>
        <v>JS_CZ_wodefeng</v>
      </c>
      <c r="E5132" s="11" t="str">
        <f>[1]动作!$D5131</f>
        <v>电表故障</v>
      </c>
      <c r="F5132" s="11" t="s">
        <v>45</v>
      </c>
      <c r="G5132" s="12">
        <f>[1]动作!$A5131+[1]动作!$B5131</f>
        <v>43211.840509259258</v>
      </c>
      <c r="H5132" s="12"/>
      <c r="I5132" s="11"/>
    </row>
    <row r="5133" spans="1:9" hidden="1" x14ac:dyDescent="0.3">
      <c r="A5133" s="24">
        <v>5131</v>
      </c>
      <c r="B5133" s="11" t="str">
        <f>IFERROR(INDEX({"JSNY-BJ0001-01";"JSNY-JS0022-01";"JSNY-JS0002-01"},MATCH(D5133,{"BJ_zhongyu";"JS_WX_liteer";"JS_CZ_wodefeng"},0)),"")</f>
        <v>JSNY-JS0002-01</v>
      </c>
      <c r="C5133" s="11" t="str">
        <f>IFERROR(INDEX({"北京中裕世纪大酒店";"江苏利特尔绿色包装股份有限公司";"常州市金坛沃德丰电子科技有限公司"},MATCH(D5133,{"BJ_zhongyu";"JS_WX_liteer";"JS_CZ_wodefeng"},0)),"")</f>
        <v>常州市金坛沃德丰电子科技有限公司</v>
      </c>
      <c r="D5133" s="11" t="str">
        <f>[1]动作!$G5132</f>
        <v>JS_CZ_wodefeng</v>
      </c>
      <c r="E5133" s="11" t="str">
        <f>[1]动作!$D5132</f>
        <v>电表故障</v>
      </c>
      <c r="F5133" s="11" t="s">
        <v>45</v>
      </c>
      <c r="G5133" s="12">
        <f>[1]动作!$A5132+[1]动作!$B5132</f>
        <v>43211.840740740743</v>
      </c>
      <c r="H5133" s="12"/>
      <c r="I5133" s="11"/>
    </row>
    <row r="5134" spans="1:9" hidden="1" x14ac:dyDescent="0.3">
      <c r="A5134" s="24">
        <v>5132</v>
      </c>
      <c r="B5134" s="11" t="str">
        <f>IFERROR(INDEX({"JSNY-BJ0001-01";"JSNY-JS0022-01";"JSNY-JS0002-01"},MATCH(D5134,{"BJ_zhongyu";"JS_WX_liteer";"JS_CZ_wodefeng"},0)),"")</f>
        <v>JSNY-JS0002-01</v>
      </c>
      <c r="C5134" s="11" t="str">
        <f>IFERROR(INDEX({"北京中裕世纪大酒店";"江苏利特尔绿色包装股份有限公司";"常州市金坛沃德丰电子科技有限公司"},MATCH(D5134,{"BJ_zhongyu";"JS_WX_liteer";"JS_CZ_wodefeng"},0)),"")</f>
        <v>常州市金坛沃德丰电子科技有限公司</v>
      </c>
      <c r="D5134" s="11" t="str">
        <f>[1]动作!$G5133</f>
        <v>JS_CZ_wodefeng</v>
      </c>
      <c r="E5134" s="11" t="str">
        <f>[1]动作!$D5133</f>
        <v>电表故障</v>
      </c>
      <c r="F5134" s="11" t="s">
        <v>45</v>
      </c>
      <c r="G5134" s="12">
        <f>[1]动作!$A5133+[1]动作!$B5133</f>
        <v>43211.841793981483</v>
      </c>
      <c r="H5134" s="12"/>
      <c r="I5134" s="11"/>
    </row>
    <row r="5135" spans="1:9" hidden="1" x14ac:dyDescent="0.3">
      <c r="A5135" s="24">
        <v>5133</v>
      </c>
      <c r="B5135" s="11" t="str">
        <f>IFERROR(INDEX({"JSNY-BJ0001-01";"JSNY-JS0022-01";"JSNY-JS0002-01"},MATCH(D5135,{"BJ_zhongyu";"JS_WX_liteer";"JS_CZ_wodefeng"},0)),"")</f>
        <v>JSNY-JS0002-01</v>
      </c>
      <c r="C5135" s="11" t="str">
        <f>IFERROR(INDEX({"北京中裕世纪大酒店";"江苏利特尔绿色包装股份有限公司";"常州市金坛沃德丰电子科技有限公司"},MATCH(D5135,{"BJ_zhongyu";"JS_WX_liteer";"JS_CZ_wodefeng"},0)),"")</f>
        <v>常州市金坛沃德丰电子科技有限公司</v>
      </c>
      <c r="D5135" s="11" t="str">
        <f>[1]动作!$G5134</f>
        <v>JS_CZ_wodefeng</v>
      </c>
      <c r="E5135" s="11" t="str">
        <f>[1]动作!$D5134</f>
        <v>分系统1告警状态</v>
      </c>
      <c r="F5135" s="11" t="s">
        <v>178</v>
      </c>
      <c r="G5135" s="12">
        <f>[1]动作!$A5134+[1]动作!$B5134</f>
        <v>43211.844282407408</v>
      </c>
      <c r="H5135" s="12"/>
      <c r="I5135" s="11"/>
    </row>
    <row r="5136" spans="1:9" hidden="1" x14ac:dyDescent="0.3">
      <c r="A5136" s="24">
        <v>5134</v>
      </c>
      <c r="B5136" s="11" t="str">
        <f>IFERROR(INDEX({"JSNY-BJ0001-01";"JSNY-JS0022-01";"JSNY-JS0002-01"},MATCH(D5136,{"BJ_zhongyu";"JS_WX_liteer";"JS_CZ_wodefeng"},0)),"")</f>
        <v>JSNY-JS0002-01</v>
      </c>
      <c r="C5136" s="11" t="str">
        <f>IFERROR(INDEX({"北京中裕世纪大酒店";"江苏利特尔绿色包装股份有限公司";"常州市金坛沃德丰电子科技有限公司"},MATCH(D5136,{"BJ_zhongyu";"JS_WX_liteer";"JS_CZ_wodefeng"},0)),"")</f>
        <v>常州市金坛沃德丰电子科技有限公司</v>
      </c>
      <c r="D5136" s="11" t="str">
        <f>[1]动作!$G5135</f>
        <v>JS_CZ_wodefeng</v>
      </c>
      <c r="E5136" s="11" t="str">
        <f>[1]动作!$D5135</f>
        <v>分系统1BCMS2告警状态</v>
      </c>
      <c r="F5136" s="11" t="s">
        <v>177</v>
      </c>
      <c r="G5136" s="12">
        <f>[1]动作!$A5135+[1]动作!$B5135</f>
        <v>43211.844282407408</v>
      </c>
      <c r="H5136" s="12"/>
      <c r="I5136" s="11"/>
    </row>
    <row r="5137" spans="1:9" hidden="1" x14ac:dyDescent="0.3">
      <c r="A5137" s="24">
        <v>5135</v>
      </c>
      <c r="B5137" s="11" t="str">
        <f>IFERROR(INDEX({"JSNY-BJ0001-01";"JSNY-JS0022-01";"JSNY-JS0002-01"},MATCH(D5137,{"BJ_zhongyu";"JS_WX_liteer";"JS_CZ_wodefeng"},0)),"")</f>
        <v>JSNY-JS0002-01</v>
      </c>
      <c r="C5137" s="11" t="str">
        <f>IFERROR(INDEX({"北京中裕世纪大酒店";"江苏利特尔绿色包装股份有限公司";"常州市金坛沃德丰电子科技有限公司"},MATCH(D5137,{"BJ_zhongyu";"JS_WX_liteer";"JS_CZ_wodefeng"},0)),"")</f>
        <v>常州市金坛沃德丰电子科技有限公司</v>
      </c>
      <c r="D5137" s="11" t="str">
        <f>[1]动作!$G5136</f>
        <v>JS_CZ_wodefeng</v>
      </c>
      <c r="E5137" s="11" t="str">
        <f>[1]动作!$D5136</f>
        <v>电表故障</v>
      </c>
      <c r="F5137" s="11" t="s">
        <v>45</v>
      </c>
      <c r="G5137" s="12">
        <f>[1]动作!$A5136+[1]动作!$B5136</f>
        <v>43211.845729166664</v>
      </c>
      <c r="H5137" s="12"/>
      <c r="I5137" s="11"/>
    </row>
    <row r="5138" spans="1:9" hidden="1" x14ac:dyDescent="0.3">
      <c r="A5138" s="24">
        <v>5136</v>
      </c>
      <c r="B5138" s="11" t="str">
        <f>IFERROR(INDEX({"JSNY-BJ0001-01";"JSNY-JS0022-01";"JSNY-JS0002-01"},MATCH(D5138,{"BJ_zhongyu";"JS_WX_liteer";"JS_CZ_wodefeng"},0)),"")</f>
        <v>JSNY-JS0002-01</v>
      </c>
      <c r="C5138" s="11" t="str">
        <f>IFERROR(INDEX({"北京中裕世纪大酒店";"江苏利特尔绿色包装股份有限公司";"常州市金坛沃德丰电子科技有限公司"},MATCH(D5138,{"BJ_zhongyu";"JS_WX_liteer";"JS_CZ_wodefeng"},0)),"")</f>
        <v>常州市金坛沃德丰电子科技有限公司</v>
      </c>
      <c r="D5138" s="11" t="str">
        <f>[1]动作!$G5137</f>
        <v>JS_CZ_wodefeng</v>
      </c>
      <c r="E5138" s="11" t="str">
        <f>[1]动作!$D5137</f>
        <v>电表故障</v>
      </c>
      <c r="F5138" s="11" t="s">
        <v>45</v>
      </c>
      <c r="G5138" s="12">
        <f>[1]动作!$A5137+[1]动作!$B5137</f>
        <v>43211.84584490741</v>
      </c>
      <c r="H5138" s="12"/>
      <c r="I5138" s="11"/>
    </row>
    <row r="5139" spans="1:9" hidden="1" x14ac:dyDescent="0.3">
      <c r="A5139" s="24">
        <v>5137</v>
      </c>
      <c r="B5139" s="11" t="str">
        <f>IFERROR(INDEX({"JSNY-BJ0001-01";"JSNY-JS0022-01";"JSNY-JS0002-01"},MATCH(D5139,{"BJ_zhongyu";"JS_WX_liteer";"JS_CZ_wodefeng"},0)),"")</f>
        <v>JSNY-JS0002-01</v>
      </c>
      <c r="C5139" s="11" t="str">
        <f>IFERROR(INDEX({"北京中裕世纪大酒店";"江苏利特尔绿色包装股份有限公司";"常州市金坛沃德丰电子科技有限公司"},MATCH(D5139,{"BJ_zhongyu";"JS_WX_liteer";"JS_CZ_wodefeng"},0)),"")</f>
        <v>常州市金坛沃德丰电子科技有限公司</v>
      </c>
      <c r="D5139" s="11" t="str">
        <f>[1]动作!$G5138</f>
        <v>JS_CZ_wodefeng</v>
      </c>
      <c r="E5139" s="11" t="str">
        <f>[1]动作!$D5138</f>
        <v>分系统1BCMS5告警状态</v>
      </c>
      <c r="F5139" s="11" t="s">
        <v>177</v>
      </c>
      <c r="G5139" s="12">
        <f>[1]动作!$A5138+[1]动作!$B5138</f>
        <v>43211.84815972222</v>
      </c>
      <c r="H5139" s="12"/>
      <c r="I5139" s="11"/>
    </row>
    <row r="5140" spans="1:9" hidden="1" x14ac:dyDescent="0.3">
      <c r="A5140" s="24">
        <v>5138</v>
      </c>
      <c r="B5140" s="11" t="str">
        <f>IFERROR(INDEX({"JSNY-BJ0001-01";"JSNY-JS0022-01";"JSNY-JS0002-01"},MATCH(D5140,{"BJ_zhongyu";"JS_WX_liteer";"JS_CZ_wodefeng"},0)),"")</f>
        <v>JSNY-JS0002-01</v>
      </c>
      <c r="C5140" s="11" t="str">
        <f>IFERROR(INDEX({"北京中裕世纪大酒店";"江苏利特尔绿色包装股份有限公司";"常州市金坛沃德丰电子科技有限公司"},MATCH(D5140,{"BJ_zhongyu";"JS_WX_liteer";"JS_CZ_wodefeng"},0)),"")</f>
        <v>常州市金坛沃德丰电子科技有限公司</v>
      </c>
      <c r="D5140" s="11" t="str">
        <f>[1]动作!$G5139</f>
        <v>JS_CZ_wodefeng</v>
      </c>
      <c r="E5140" s="11" t="str">
        <f>[1]动作!$D5139</f>
        <v>电表故障</v>
      </c>
      <c r="F5140" s="11" t="s">
        <v>45</v>
      </c>
      <c r="G5140" s="12">
        <f>[1]动作!$A5139+[1]动作!$B5139</f>
        <v>43211.848391203705</v>
      </c>
      <c r="H5140" s="12"/>
      <c r="I5140" s="11"/>
    </row>
    <row r="5141" spans="1:9" hidden="1" x14ac:dyDescent="0.3">
      <c r="A5141" s="24">
        <v>5139</v>
      </c>
      <c r="B5141" s="11" t="str">
        <f>IFERROR(INDEX({"JSNY-BJ0001-01";"JSNY-JS0022-01";"JSNY-JS0002-01"},MATCH(D5141,{"BJ_zhongyu";"JS_WX_liteer";"JS_CZ_wodefeng"},0)),"")</f>
        <v>JSNY-JS0002-01</v>
      </c>
      <c r="C5141" s="11" t="str">
        <f>IFERROR(INDEX({"北京中裕世纪大酒店";"江苏利特尔绿色包装股份有限公司";"常州市金坛沃德丰电子科技有限公司"},MATCH(D5141,{"BJ_zhongyu";"JS_WX_liteer";"JS_CZ_wodefeng"},0)),"")</f>
        <v>常州市金坛沃德丰电子科技有限公司</v>
      </c>
      <c r="D5141" s="11" t="str">
        <f>[1]动作!$G5140</f>
        <v>JS_CZ_wodefeng</v>
      </c>
      <c r="E5141" s="11" t="str">
        <f>[1]动作!$D5140</f>
        <v>分系统1BCMS3告警状态</v>
      </c>
      <c r="F5141" s="11" t="s">
        <v>177</v>
      </c>
      <c r="G5141" s="12">
        <f>[1]动作!$A5140+[1]动作!$B5140</f>
        <v>43211.848854166667</v>
      </c>
      <c r="H5141" s="12"/>
      <c r="I5141" s="11"/>
    </row>
    <row r="5142" spans="1:9" hidden="1" x14ac:dyDescent="0.3">
      <c r="A5142" s="24">
        <v>5140</v>
      </c>
      <c r="B5142" s="11" t="str">
        <f>IFERROR(INDEX({"JSNY-BJ0001-01";"JSNY-JS0022-01";"JSNY-JS0002-01"},MATCH(D5142,{"BJ_zhongyu";"JS_WX_liteer";"JS_CZ_wodefeng"},0)),"")</f>
        <v>JSNY-JS0002-01</v>
      </c>
      <c r="C5142" s="11" t="str">
        <f>IFERROR(INDEX({"北京中裕世纪大酒店";"江苏利特尔绿色包装股份有限公司";"常州市金坛沃德丰电子科技有限公司"},MATCH(D5142,{"BJ_zhongyu";"JS_WX_liteer";"JS_CZ_wodefeng"},0)),"")</f>
        <v>常州市金坛沃德丰电子科技有限公司</v>
      </c>
      <c r="D5142" s="11" t="str">
        <f>[1]动作!$G5141</f>
        <v>JS_CZ_wodefeng</v>
      </c>
      <c r="E5142" s="11" t="str">
        <f>[1]动作!$D5141</f>
        <v>分系统1BCMS1告警状态</v>
      </c>
      <c r="F5142" s="11" t="s">
        <v>177</v>
      </c>
      <c r="G5142" s="12">
        <f>[1]动作!$A5141+[1]动作!$B5141</f>
        <v>43211.849259259259</v>
      </c>
      <c r="H5142" s="12"/>
      <c r="I5142" s="11"/>
    </row>
    <row r="5143" spans="1:9" hidden="1" x14ac:dyDescent="0.3">
      <c r="A5143" s="24">
        <v>5141</v>
      </c>
      <c r="B5143" s="11" t="str">
        <f>IFERROR(INDEX({"JSNY-BJ0001-01";"JSNY-JS0022-01";"JSNY-JS0002-01"},MATCH(D5143,{"BJ_zhongyu";"JS_WX_liteer";"JS_CZ_wodefeng"},0)),"")</f>
        <v>JSNY-JS0002-01</v>
      </c>
      <c r="C5143" s="11" t="str">
        <f>IFERROR(INDEX({"北京中裕世纪大酒店";"江苏利特尔绿色包装股份有限公司";"常州市金坛沃德丰电子科技有限公司"},MATCH(D5143,{"BJ_zhongyu";"JS_WX_liteer";"JS_CZ_wodefeng"},0)),"")</f>
        <v>常州市金坛沃德丰电子科技有限公司</v>
      </c>
      <c r="D5143" s="11" t="str">
        <f>[1]动作!$G5142</f>
        <v>JS_CZ_wodefeng</v>
      </c>
      <c r="E5143" s="11" t="str">
        <f>[1]动作!$D5142</f>
        <v>分系统1BCMS6告警状态</v>
      </c>
      <c r="F5143" s="11" t="s">
        <v>177</v>
      </c>
      <c r="G5143" s="12">
        <f>[1]动作!$A5142+[1]动作!$B5142</f>
        <v>43211.849490740744</v>
      </c>
      <c r="H5143" s="12"/>
      <c r="I5143" s="11"/>
    </row>
    <row r="5144" spans="1:9" hidden="1" x14ac:dyDescent="0.3">
      <c r="A5144" s="24">
        <v>5142</v>
      </c>
      <c r="B5144" s="11" t="str">
        <f>IFERROR(INDEX({"JSNY-BJ0001-01";"JSNY-JS0022-01";"JSNY-JS0002-01"},MATCH(D5144,{"BJ_zhongyu";"JS_WX_liteer";"JS_CZ_wodefeng"},0)),"")</f>
        <v>JSNY-JS0002-01</v>
      </c>
      <c r="C5144" s="11" t="str">
        <f>IFERROR(INDEX({"北京中裕世纪大酒店";"江苏利特尔绿色包装股份有限公司";"常州市金坛沃德丰电子科技有限公司"},MATCH(D5144,{"BJ_zhongyu";"JS_WX_liteer";"JS_CZ_wodefeng"},0)),"")</f>
        <v>常州市金坛沃德丰电子科技有限公司</v>
      </c>
      <c r="D5144" s="11" t="str">
        <f>[1]动作!$G5143</f>
        <v>JS_CZ_wodefeng</v>
      </c>
      <c r="E5144" s="11" t="str">
        <f>[1]动作!$D5143</f>
        <v>分系统1BCMS4告警状态</v>
      </c>
      <c r="F5144" s="11" t="s">
        <v>177</v>
      </c>
      <c r="G5144" s="12">
        <f>[1]动作!$A5143+[1]动作!$B5143</f>
        <v>43211.849664351852</v>
      </c>
      <c r="H5144" s="12"/>
      <c r="I5144" s="11"/>
    </row>
    <row r="5145" spans="1:9" hidden="1" x14ac:dyDescent="0.3">
      <c r="A5145" s="24">
        <v>5143</v>
      </c>
      <c r="B5145" s="11" t="str">
        <f>IFERROR(INDEX({"JSNY-BJ0001-01";"JSNY-JS0022-01";"JSNY-JS0002-01"},MATCH(D5145,{"BJ_zhongyu";"JS_WX_liteer";"JS_CZ_wodefeng"},0)),"")</f>
        <v>JSNY-JS0002-01</v>
      </c>
      <c r="C5145" s="11" t="str">
        <f>IFERROR(INDEX({"北京中裕世纪大酒店";"江苏利特尔绿色包装股份有限公司";"常州市金坛沃德丰电子科技有限公司"},MATCH(D5145,{"BJ_zhongyu";"JS_WX_liteer";"JS_CZ_wodefeng"},0)),"")</f>
        <v>常州市金坛沃德丰电子科技有限公司</v>
      </c>
      <c r="D5145" s="11" t="str">
        <f>[1]动作!$G5144</f>
        <v>JS_CZ_wodefeng</v>
      </c>
      <c r="E5145" s="11" t="str">
        <f>[1]动作!$D5144</f>
        <v>电表故障</v>
      </c>
      <c r="F5145" s="11" t="s">
        <v>45</v>
      </c>
      <c r="G5145" s="12">
        <f>[1]动作!$A5144+[1]动作!$B5144</f>
        <v>43211.85087962963</v>
      </c>
      <c r="H5145" s="12"/>
      <c r="I5145" s="11"/>
    </row>
    <row r="5146" spans="1:9" hidden="1" x14ac:dyDescent="0.3">
      <c r="A5146" s="24">
        <v>5144</v>
      </c>
      <c r="B5146" s="11" t="str">
        <f>IFERROR(INDEX({"JSNY-BJ0001-01";"JSNY-JS0022-01";"JSNY-JS0002-01"},MATCH(D5146,{"BJ_zhongyu";"JS_WX_liteer";"JS_CZ_wodefeng"},0)),"")</f>
        <v>JSNY-JS0002-01</v>
      </c>
      <c r="C5146" s="11" t="str">
        <f>IFERROR(INDEX({"北京中裕世纪大酒店";"江苏利特尔绿色包装股份有限公司";"常州市金坛沃德丰电子科技有限公司"},MATCH(D5146,{"BJ_zhongyu";"JS_WX_liteer";"JS_CZ_wodefeng"},0)),"")</f>
        <v>常州市金坛沃德丰电子科技有限公司</v>
      </c>
      <c r="D5146" s="11" t="str">
        <f>[1]动作!$G5145</f>
        <v>JS_CZ_wodefeng</v>
      </c>
      <c r="E5146" s="11" t="str">
        <f>[1]动作!$D5145</f>
        <v>电表故障</v>
      </c>
      <c r="F5146" s="11" t="s">
        <v>45</v>
      </c>
      <c r="G5146" s="12">
        <f>[1]动作!$A5145+[1]动作!$B5145</f>
        <v>43211.851053240738</v>
      </c>
      <c r="H5146" s="12"/>
      <c r="I5146" s="11"/>
    </row>
    <row r="5147" spans="1:9" hidden="1" x14ac:dyDescent="0.3">
      <c r="A5147" s="24">
        <v>5145</v>
      </c>
      <c r="B5147" s="11" t="str">
        <f>IFERROR(INDEX({"JSNY-BJ0001-01";"JSNY-JS0022-01";"JSNY-JS0002-01"},MATCH(D5147,{"BJ_zhongyu";"JS_WX_liteer";"JS_CZ_wodefeng"},0)),"")</f>
        <v>JSNY-JS0002-01</v>
      </c>
      <c r="C5147" s="11" t="str">
        <f>IFERROR(INDEX({"北京中裕世纪大酒店";"江苏利特尔绿色包装股份有限公司";"常州市金坛沃德丰电子科技有限公司"},MATCH(D5147,{"BJ_zhongyu";"JS_WX_liteer";"JS_CZ_wodefeng"},0)),"")</f>
        <v>常州市金坛沃德丰电子科技有限公司</v>
      </c>
      <c r="D5147" s="11" t="str">
        <f>[1]动作!$G5146</f>
        <v>JS_CZ_wodefeng</v>
      </c>
      <c r="E5147" s="11" t="str">
        <f>[1]动作!$D5146</f>
        <v>电表故障</v>
      </c>
      <c r="F5147" s="11" t="s">
        <v>45</v>
      </c>
      <c r="G5147" s="12">
        <f>[1]动作!$A5146+[1]动作!$B5146</f>
        <v>43211.851284722223</v>
      </c>
      <c r="H5147" s="12"/>
      <c r="I5147" s="11"/>
    </row>
    <row r="5148" spans="1:9" hidden="1" x14ac:dyDescent="0.3">
      <c r="A5148" s="24">
        <v>5146</v>
      </c>
      <c r="B5148" s="11" t="str">
        <f>IFERROR(INDEX({"JSNY-BJ0001-01";"JSNY-JS0022-01";"JSNY-JS0002-01"},MATCH(D5148,{"BJ_zhongyu";"JS_WX_liteer";"JS_CZ_wodefeng"},0)),"")</f>
        <v>JSNY-JS0002-01</v>
      </c>
      <c r="C5148" s="11" t="str">
        <f>IFERROR(INDEX({"北京中裕世纪大酒店";"江苏利特尔绿色包装股份有限公司";"常州市金坛沃德丰电子科技有限公司"},MATCH(D5148,{"BJ_zhongyu";"JS_WX_liteer";"JS_CZ_wodefeng"},0)),"")</f>
        <v>常州市金坛沃德丰电子科技有限公司</v>
      </c>
      <c r="D5148" s="11" t="str">
        <f>[1]动作!$G5147</f>
        <v>JS_CZ_wodefeng</v>
      </c>
      <c r="E5148" s="11" t="str">
        <f>[1]动作!$D5147</f>
        <v>电表故障</v>
      </c>
      <c r="F5148" s="11" t="s">
        <v>45</v>
      </c>
      <c r="G5148" s="12">
        <f>[1]动作!$A5147+[1]动作!$B5147</f>
        <v>43211.851527777777</v>
      </c>
      <c r="H5148" s="12"/>
      <c r="I5148" s="11"/>
    </row>
    <row r="5149" spans="1:9" hidden="1" x14ac:dyDescent="0.3">
      <c r="A5149" s="24">
        <v>5147</v>
      </c>
      <c r="B5149" s="11" t="str">
        <f>IFERROR(INDEX({"JSNY-BJ0001-01";"JSNY-JS0022-01";"JSNY-JS0002-01"},MATCH(D5149,{"BJ_zhongyu";"JS_WX_liteer";"JS_CZ_wodefeng"},0)),"")</f>
        <v>JSNY-JS0002-01</v>
      </c>
      <c r="C5149" s="11" t="str">
        <f>IFERROR(INDEX({"北京中裕世纪大酒店";"江苏利特尔绿色包装股份有限公司";"常州市金坛沃德丰电子科技有限公司"},MATCH(D5149,{"BJ_zhongyu";"JS_WX_liteer";"JS_CZ_wodefeng"},0)),"")</f>
        <v>常州市金坛沃德丰电子科技有限公司</v>
      </c>
      <c r="D5149" s="11" t="str">
        <f>[1]动作!$G5148</f>
        <v>JS_CZ_wodefeng</v>
      </c>
      <c r="E5149" s="11" t="str">
        <f>[1]动作!$D5148</f>
        <v>分系统1故障状态</v>
      </c>
      <c r="F5149" s="11" t="s">
        <v>178</v>
      </c>
      <c r="G5149" s="12">
        <f>[1]动作!$A5148+[1]动作!$B5148</f>
        <v>43211.851574074077</v>
      </c>
      <c r="H5149" s="12"/>
      <c r="I5149" s="11"/>
    </row>
    <row r="5150" spans="1:9" hidden="1" x14ac:dyDescent="0.3">
      <c r="A5150" s="24">
        <v>5148</v>
      </c>
      <c r="B5150" s="11" t="str">
        <f>IFERROR(INDEX({"JSNY-BJ0001-01";"JSNY-JS0022-01";"JSNY-JS0002-01"},MATCH(D5150,{"BJ_zhongyu";"JS_WX_liteer";"JS_CZ_wodefeng"},0)),"")</f>
        <v>JSNY-JS0002-01</v>
      </c>
      <c r="C5150" s="11" t="str">
        <f>IFERROR(INDEX({"北京中裕世纪大酒店";"江苏利特尔绿色包装股份有限公司";"常州市金坛沃德丰电子科技有限公司"},MATCH(D5150,{"BJ_zhongyu";"JS_WX_liteer";"JS_CZ_wodefeng"},0)),"")</f>
        <v>常州市金坛沃德丰电子科技有限公司</v>
      </c>
      <c r="D5150" s="11" t="str">
        <f>[1]动作!$G5149</f>
        <v>JS_CZ_wodefeng</v>
      </c>
      <c r="E5150" s="11" t="str">
        <f>[1]动作!$D5149</f>
        <v>分系统1BCMS5故障状态</v>
      </c>
      <c r="F5150" s="11" t="s">
        <v>177</v>
      </c>
      <c r="G5150" s="12">
        <f>[1]动作!$A5149+[1]动作!$B5149</f>
        <v>43211.851574074077</v>
      </c>
      <c r="H5150" s="12"/>
      <c r="I5150" s="11"/>
    </row>
    <row r="5151" spans="1:9" hidden="1" x14ac:dyDescent="0.3">
      <c r="A5151" s="24">
        <v>5149</v>
      </c>
      <c r="B5151" s="11" t="str">
        <f>IFERROR(INDEX({"JSNY-BJ0001-01";"JSNY-JS0022-01";"JSNY-JS0002-01"},MATCH(D5151,{"BJ_zhongyu";"JS_WX_liteer";"JS_CZ_wodefeng"},0)),"")</f>
        <v>JSNY-JS0002-01</v>
      </c>
      <c r="C5151" s="11" t="str">
        <f>IFERROR(INDEX({"北京中裕世纪大酒店";"江苏利特尔绿色包装股份有限公司";"常州市金坛沃德丰电子科技有限公司"},MATCH(D5151,{"BJ_zhongyu";"JS_WX_liteer";"JS_CZ_wodefeng"},0)),"")</f>
        <v>常州市金坛沃德丰电子科技有限公司</v>
      </c>
      <c r="D5151" s="11" t="str">
        <f>[1]动作!$G5150</f>
        <v>JS_CZ_wodefeng</v>
      </c>
      <c r="E5151" s="11" t="str">
        <f>[1]动作!$D5150</f>
        <v>分系统1BMS5单体电压过低一级故障</v>
      </c>
      <c r="F5151" s="11" t="s">
        <v>177</v>
      </c>
      <c r="G5151" s="12">
        <f>[1]动作!$A5150+[1]动作!$B5150</f>
        <v>43211.851574074077</v>
      </c>
      <c r="H5151" s="12"/>
      <c r="I5151" s="11"/>
    </row>
    <row r="5152" spans="1:9" hidden="1" x14ac:dyDescent="0.3">
      <c r="A5152" s="24">
        <v>5150</v>
      </c>
      <c r="B5152" s="11" t="str">
        <f>IFERROR(INDEX({"JSNY-BJ0001-01";"JSNY-JS0022-01";"JSNY-JS0002-01"},MATCH(D5152,{"BJ_zhongyu";"JS_WX_liteer";"JS_CZ_wodefeng"},0)),"")</f>
        <v>JSNY-JS0002-01</v>
      </c>
      <c r="C5152" s="11" t="str">
        <f>IFERROR(INDEX({"北京中裕世纪大酒店";"江苏利特尔绿色包装股份有限公司";"常州市金坛沃德丰电子科技有限公司"},MATCH(D5152,{"BJ_zhongyu";"JS_WX_liteer";"JS_CZ_wodefeng"},0)),"")</f>
        <v>常州市金坛沃德丰电子科技有限公司</v>
      </c>
      <c r="D5152" s="11" t="str">
        <f>[1]动作!$G5151</f>
        <v>JS_CZ_wodefeng</v>
      </c>
      <c r="E5152" s="11" t="str">
        <f>[1]动作!$D5151</f>
        <v>BCMS故障</v>
      </c>
      <c r="F5152" s="11" t="s">
        <v>177</v>
      </c>
      <c r="G5152" s="12">
        <f>[1]动作!$A5151+[1]动作!$B5151</f>
        <v>43211.851574074077</v>
      </c>
      <c r="H5152" s="12"/>
      <c r="I5152" s="11"/>
    </row>
    <row r="5153" spans="1:9" hidden="1" x14ac:dyDescent="0.3">
      <c r="A5153" s="24">
        <v>5151</v>
      </c>
      <c r="B5153" s="11" t="str">
        <f>IFERROR(INDEX({"JSNY-BJ0001-01";"JSNY-JS0022-01";"JSNY-JS0002-01"},MATCH(D5153,{"BJ_zhongyu";"JS_WX_liteer";"JS_CZ_wodefeng"},0)),"")</f>
        <v>JSNY-JS0002-01</v>
      </c>
      <c r="C5153" s="11" t="str">
        <f>IFERROR(INDEX({"北京中裕世纪大酒店";"江苏利特尔绿色包装股份有限公司";"常州市金坛沃德丰电子科技有限公司"},MATCH(D5153,{"BJ_zhongyu";"JS_WX_liteer";"JS_CZ_wodefeng"},0)),"")</f>
        <v>常州市金坛沃德丰电子科技有限公司</v>
      </c>
      <c r="D5153" s="11" t="str">
        <f>[1]动作!$G5152</f>
        <v>JS_CZ_wodefeng</v>
      </c>
      <c r="E5153" s="11" t="str">
        <f>[1]动作!$D5152</f>
        <v>电表故障</v>
      </c>
      <c r="F5153" s="11" t="s">
        <v>45</v>
      </c>
      <c r="G5153" s="12">
        <f>[1]动作!$A5152+[1]动作!$B5152</f>
        <v>43211.852337962962</v>
      </c>
      <c r="H5153" s="12"/>
      <c r="I5153" s="11"/>
    </row>
    <row r="5154" spans="1:9" hidden="1" x14ac:dyDescent="0.3">
      <c r="A5154" s="24">
        <v>5152</v>
      </c>
      <c r="B5154" s="11" t="str">
        <f>IFERROR(INDEX({"JSNY-BJ0001-01";"JSNY-JS0022-01";"JSNY-JS0002-01"},MATCH(D5154,{"BJ_zhongyu";"JS_WX_liteer";"JS_CZ_wodefeng"},0)),"")</f>
        <v>JSNY-JS0022-01</v>
      </c>
      <c r="C5154" s="11" t="str">
        <f>IFERROR(INDEX({"北京中裕世纪大酒店";"江苏利特尔绿色包装股份有限公司";"常州市金坛沃德丰电子科技有限公司"},MATCH(D5154,{"BJ_zhongyu";"JS_WX_liteer";"JS_CZ_wodefeng"},0)),"")</f>
        <v>江苏利特尔绿色包装股份有限公司</v>
      </c>
      <c r="D5154" s="11" t="str">
        <f>[1]动作!$G5153</f>
        <v>JS_WX_liteer</v>
      </c>
      <c r="E5154" s="11" t="str">
        <f>[1]动作!$D5153</f>
        <v>分系统1BMS8总电压过低一级故障</v>
      </c>
      <c r="F5154" s="11" t="s">
        <v>177</v>
      </c>
      <c r="G5154" s="12">
        <f>[1]动作!$A5153+[1]动作!$B5153</f>
        <v>43211.855115740742</v>
      </c>
      <c r="H5154" s="12"/>
      <c r="I5154" s="11"/>
    </row>
    <row r="5155" spans="1:9" hidden="1" x14ac:dyDescent="0.3">
      <c r="A5155" s="24">
        <v>5153</v>
      </c>
      <c r="B5155" s="11" t="str">
        <f>IFERROR(INDEX({"JSNY-BJ0001-01";"JSNY-JS0022-01";"JSNY-JS0002-01"},MATCH(D5155,{"BJ_zhongyu";"JS_WX_liteer";"JS_CZ_wodefeng"},0)),"")</f>
        <v>JSNY-JS0022-01</v>
      </c>
      <c r="C5155" s="11" t="str">
        <f>IFERROR(INDEX({"北京中裕世纪大酒店";"江苏利特尔绿色包装股份有限公司";"常州市金坛沃德丰电子科技有限公司"},MATCH(D5155,{"BJ_zhongyu";"JS_WX_liteer";"JS_CZ_wodefeng"},0)),"")</f>
        <v>江苏利特尔绿色包装股份有限公司</v>
      </c>
      <c r="D5155" s="11" t="str">
        <f>[1]动作!$G5154</f>
        <v>JS_WX_liteer</v>
      </c>
      <c r="E5155" s="11" t="str">
        <f>[1]动作!$D5154</f>
        <v>分系统1BMS8总电压过低二级故障</v>
      </c>
      <c r="F5155" s="11" t="s">
        <v>177</v>
      </c>
      <c r="G5155" s="12">
        <f>[1]动作!$A5154+[1]动作!$B5154</f>
        <v>43211.855115740742</v>
      </c>
      <c r="H5155" s="12"/>
      <c r="I5155" s="11"/>
    </row>
    <row r="5156" spans="1:9" hidden="1" x14ac:dyDescent="0.3">
      <c r="A5156" s="24">
        <v>5154</v>
      </c>
      <c r="B5156" s="11" t="str">
        <f>IFERROR(INDEX({"JSNY-BJ0001-01";"JSNY-JS0022-01";"JSNY-JS0002-01"},MATCH(D5156,{"BJ_zhongyu";"JS_WX_liteer";"JS_CZ_wodefeng"},0)),"")</f>
        <v>JSNY-JS0022-01</v>
      </c>
      <c r="C5156" s="11" t="str">
        <f>IFERROR(INDEX({"北京中裕世纪大酒店";"江苏利特尔绿色包装股份有限公司";"常州市金坛沃德丰电子科技有限公司"},MATCH(D5156,{"BJ_zhongyu";"JS_WX_liteer";"JS_CZ_wodefeng"},0)),"")</f>
        <v>江苏利特尔绿色包装股份有限公司</v>
      </c>
      <c r="D5156" s="11" t="str">
        <f>[1]动作!$G5155</f>
        <v>JS_WX_liteer</v>
      </c>
      <c r="E5156" s="11" t="str">
        <f>[1]动作!$D5155</f>
        <v>分系统1BMS9总电压过低一级故障</v>
      </c>
      <c r="F5156" s="11" t="s">
        <v>177</v>
      </c>
      <c r="G5156" s="12">
        <f>[1]动作!$A5155+[1]动作!$B5155</f>
        <v>43211.855173611111</v>
      </c>
      <c r="H5156" s="12"/>
      <c r="I5156" s="11"/>
    </row>
    <row r="5157" spans="1:9" hidden="1" x14ac:dyDescent="0.3">
      <c r="A5157" s="24">
        <v>5155</v>
      </c>
      <c r="B5157" s="11" t="str">
        <f>IFERROR(INDEX({"JSNY-BJ0001-01";"JSNY-JS0022-01";"JSNY-JS0002-01"},MATCH(D5157,{"BJ_zhongyu";"JS_WX_liteer";"JS_CZ_wodefeng"},0)),"")</f>
        <v>JSNY-JS0022-01</v>
      </c>
      <c r="C5157" s="11" t="str">
        <f>IFERROR(INDEX({"北京中裕世纪大酒店";"江苏利特尔绿色包装股份有限公司";"常州市金坛沃德丰电子科技有限公司"},MATCH(D5157,{"BJ_zhongyu";"JS_WX_liteer";"JS_CZ_wodefeng"},0)),"")</f>
        <v>江苏利特尔绿色包装股份有限公司</v>
      </c>
      <c r="D5157" s="11" t="str">
        <f>[1]动作!$G5156</f>
        <v>JS_WX_liteer</v>
      </c>
      <c r="E5157" s="11" t="str">
        <f>[1]动作!$D5156</f>
        <v>分系统1BMS9总电压过低二级故障</v>
      </c>
      <c r="F5157" s="11" t="s">
        <v>177</v>
      </c>
      <c r="G5157" s="12">
        <f>[1]动作!$A5156+[1]动作!$B5156</f>
        <v>43211.855173611111</v>
      </c>
      <c r="H5157" s="12"/>
      <c r="I5157" s="11"/>
    </row>
    <row r="5158" spans="1:9" hidden="1" x14ac:dyDescent="0.3">
      <c r="A5158" s="24">
        <v>5156</v>
      </c>
      <c r="B5158" s="11" t="str">
        <f>IFERROR(INDEX({"JSNY-BJ0001-01";"JSNY-JS0022-01";"JSNY-JS0002-01"},MATCH(D5158,{"BJ_zhongyu";"JS_WX_liteer";"JS_CZ_wodefeng"},0)),"")</f>
        <v>JSNY-JS0022-01</v>
      </c>
      <c r="C5158" s="11" t="str">
        <f>IFERROR(INDEX({"北京中裕世纪大酒店";"江苏利特尔绿色包装股份有限公司";"常州市金坛沃德丰电子科技有限公司"},MATCH(D5158,{"BJ_zhongyu";"JS_WX_liteer";"JS_CZ_wodefeng"},0)),"")</f>
        <v>江苏利特尔绿色包装股份有限公司</v>
      </c>
      <c r="D5158" s="11" t="str">
        <f>[1]动作!$G5157</f>
        <v>JS_WX_liteer</v>
      </c>
      <c r="E5158" s="11" t="str">
        <f>[1]动作!$D5157</f>
        <v>分系统1BMS3总电压过低一级故障</v>
      </c>
      <c r="F5158" s="11" t="s">
        <v>177</v>
      </c>
      <c r="G5158" s="12">
        <f>[1]动作!$A5157+[1]动作!$B5157</f>
        <v>43211.855520833335</v>
      </c>
      <c r="H5158" s="12"/>
      <c r="I5158" s="11"/>
    </row>
    <row r="5159" spans="1:9" hidden="1" x14ac:dyDescent="0.3">
      <c r="A5159" s="24">
        <v>5157</v>
      </c>
      <c r="B5159" s="11" t="str">
        <f>IFERROR(INDEX({"JSNY-BJ0001-01";"JSNY-JS0022-01";"JSNY-JS0002-01"},MATCH(D5159,{"BJ_zhongyu";"JS_WX_liteer";"JS_CZ_wodefeng"},0)),"")</f>
        <v>JSNY-JS0022-01</v>
      </c>
      <c r="C5159" s="11" t="str">
        <f>IFERROR(INDEX({"北京中裕世纪大酒店";"江苏利特尔绿色包装股份有限公司";"常州市金坛沃德丰电子科技有限公司"},MATCH(D5159,{"BJ_zhongyu";"JS_WX_liteer";"JS_CZ_wodefeng"},0)),"")</f>
        <v>江苏利特尔绿色包装股份有限公司</v>
      </c>
      <c r="D5159" s="11" t="str">
        <f>[1]动作!$G5158</f>
        <v>JS_WX_liteer</v>
      </c>
      <c r="E5159" s="11" t="str">
        <f>[1]动作!$D5158</f>
        <v>分系统1BMS3总电压过低二级故障</v>
      </c>
      <c r="F5159" s="11" t="s">
        <v>177</v>
      </c>
      <c r="G5159" s="12">
        <f>[1]动作!$A5158+[1]动作!$B5158</f>
        <v>43211.855520833335</v>
      </c>
      <c r="H5159" s="12"/>
      <c r="I5159" s="11"/>
    </row>
    <row r="5160" spans="1:9" hidden="1" x14ac:dyDescent="0.3">
      <c r="A5160" s="24">
        <v>5158</v>
      </c>
      <c r="B5160" s="11" t="str">
        <f>IFERROR(INDEX({"JSNY-BJ0001-01";"JSNY-JS0022-01";"JSNY-JS0002-01"},MATCH(D5160,{"BJ_zhongyu";"JS_WX_liteer";"JS_CZ_wodefeng"},0)),"")</f>
        <v>JSNY-JS0022-01</v>
      </c>
      <c r="C5160" s="11" t="str">
        <f>IFERROR(INDEX({"北京中裕世纪大酒店";"江苏利特尔绿色包装股份有限公司";"常州市金坛沃德丰电子科技有限公司"},MATCH(D5160,{"BJ_zhongyu";"JS_WX_liteer";"JS_CZ_wodefeng"},0)),"")</f>
        <v>江苏利特尔绿色包装股份有限公司</v>
      </c>
      <c r="D5160" s="11" t="str">
        <f>[1]动作!$G5159</f>
        <v>JS_WX_liteer</v>
      </c>
      <c r="E5160" s="11" t="str">
        <f>[1]动作!$D5159</f>
        <v>分系统1BMS1总电压过低一级故障</v>
      </c>
      <c r="F5160" s="11" t="s">
        <v>177</v>
      </c>
      <c r="G5160" s="12">
        <f>[1]动作!$A5159+[1]动作!$B5159</f>
        <v>43211.855868055558</v>
      </c>
      <c r="H5160" s="12"/>
      <c r="I5160" s="11"/>
    </row>
    <row r="5161" spans="1:9" hidden="1" x14ac:dyDescent="0.3">
      <c r="A5161" s="24">
        <v>5159</v>
      </c>
      <c r="B5161" s="11" t="str">
        <f>IFERROR(INDEX({"JSNY-BJ0001-01";"JSNY-JS0022-01";"JSNY-JS0002-01"},MATCH(D5161,{"BJ_zhongyu";"JS_WX_liteer";"JS_CZ_wodefeng"},0)),"")</f>
        <v>JSNY-JS0022-01</v>
      </c>
      <c r="C5161" s="11" t="str">
        <f>IFERROR(INDEX({"北京中裕世纪大酒店";"江苏利特尔绿色包装股份有限公司";"常州市金坛沃德丰电子科技有限公司"},MATCH(D5161,{"BJ_zhongyu";"JS_WX_liteer";"JS_CZ_wodefeng"},0)),"")</f>
        <v>江苏利特尔绿色包装股份有限公司</v>
      </c>
      <c r="D5161" s="11" t="str">
        <f>[1]动作!$G5160</f>
        <v>JS_WX_liteer</v>
      </c>
      <c r="E5161" s="11" t="str">
        <f>[1]动作!$D5160</f>
        <v>分系统1BMS1总电压过低二级故障</v>
      </c>
      <c r="F5161" s="11" t="s">
        <v>177</v>
      </c>
      <c r="G5161" s="12">
        <f>[1]动作!$A5160+[1]动作!$B5160</f>
        <v>43211.855868055558</v>
      </c>
      <c r="H5161" s="12"/>
      <c r="I5161" s="11"/>
    </row>
    <row r="5162" spans="1:9" hidden="1" x14ac:dyDescent="0.3">
      <c r="A5162" s="24">
        <v>5160</v>
      </c>
      <c r="B5162" s="11" t="str">
        <f>IFERROR(INDEX({"JSNY-BJ0001-01";"JSNY-JS0022-01";"JSNY-JS0002-01"},MATCH(D5162,{"BJ_zhongyu";"JS_WX_liteer";"JS_CZ_wodefeng"},0)),"")</f>
        <v>JSNY-JS0022-01</v>
      </c>
      <c r="C5162" s="11" t="str">
        <f>IFERROR(INDEX({"北京中裕世纪大酒店";"江苏利特尔绿色包装股份有限公司";"常州市金坛沃德丰电子科技有限公司"},MATCH(D5162,{"BJ_zhongyu";"JS_WX_liteer";"JS_CZ_wodefeng"},0)),"")</f>
        <v>江苏利特尔绿色包装股份有限公司</v>
      </c>
      <c r="D5162" s="11" t="str">
        <f>[1]动作!$G5161</f>
        <v>JS_WX_liteer</v>
      </c>
      <c r="E5162" s="11" t="str">
        <f>[1]动作!$D5161</f>
        <v>分系统1BMS4总电压过低一级故障</v>
      </c>
      <c r="F5162" s="11" t="s">
        <v>177</v>
      </c>
      <c r="G5162" s="12">
        <f>[1]动作!$A5161+[1]动作!$B5161</f>
        <v>43211.855925925927</v>
      </c>
      <c r="H5162" s="12"/>
      <c r="I5162" s="11"/>
    </row>
    <row r="5163" spans="1:9" hidden="1" x14ac:dyDescent="0.3">
      <c r="A5163" s="24">
        <v>5161</v>
      </c>
      <c r="B5163" s="11" t="str">
        <f>IFERROR(INDEX({"JSNY-BJ0001-01";"JSNY-JS0022-01";"JSNY-JS0002-01"},MATCH(D5163,{"BJ_zhongyu";"JS_WX_liteer";"JS_CZ_wodefeng"},0)),"")</f>
        <v>JSNY-JS0022-01</v>
      </c>
      <c r="C5163" s="11" t="str">
        <f>IFERROR(INDEX({"北京中裕世纪大酒店";"江苏利特尔绿色包装股份有限公司";"常州市金坛沃德丰电子科技有限公司"},MATCH(D5163,{"BJ_zhongyu";"JS_WX_liteer";"JS_CZ_wodefeng"},0)),"")</f>
        <v>江苏利特尔绿色包装股份有限公司</v>
      </c>
      <c r="D5163" s="11" t="str">
        <f>[1]动作!$G5162</f>
        <v>JS_WX_liteer</v>
      </c>
      <c r="E5163" s="11" t="str">
        <f>[1]动作!$D5162</f>
        <v>分系统1BMS4总电压过低二级故障</v>
      </c>
      <c r="F5163" s="11" t="s">
        <v>177</v>
      </c>
      <c r="G5163" s="12">
        <f>[1]动作!$A5162+[1]动作!$B5162</f>
        <v>43211.855925925927</v>
      </c>
      <c r="H5163" s="12"/>
      <c r="I5163" s="11"/>
    </row>
    <row r="5164" spans="1:9" hidden="1" x14ac:dyDescent="0.3">
      <c r="A5164" s="24">
        <v>5162</v>
      </c>
      <c r="B5164" s="11" t="str">
        <f>IFERROR(INDEX({"JSNY-BJ0001-01";"JSNY-JS0022-01";"JSNY-JS0002-01"},MATCH(D5164,{"BJ_zhongyu";"JS_WX_liteer";"JS_CZ_wodefeng"},0)),"")</f>
        <v>JSNY-JS0022-01</v>
      </c>
      <c r="C5164" s="11" t="str">
        <f>IFERROR(INDEX({"北京中裕世纪大酒店";"江苏利特尔绿色包装股份有限公司";"常州市金坛沃德丰电子科技有限公司"},MATCH(D5164,{"BJ_zhongyu";"JS_WX_liteer";"JS_CZ_wodefeng"},0)),"")</f>
        <v>江苏利特尔绿色包装股份有限公司</v>
      </c>
      <c r="D5164" s="11" t="str">
        <f>[1]动作!$G5163</f>
        <v>JS_WX_liteer</v>
      </c>
      <c r="E5164" s="11" t="str">
        <f>[1]动作!$D5163</f>
        <v>分系统1BMS2总电压过低一级故障</v>
      </c>
      <c r="F5164" s="11" t="s">
        <v>177</v>
      </c>
      <c r="G5164" s="12">
        <f>[1]动作!$A5163+[1]动作!$B5163</f>
        <v>43211.856215277781</v>
      </c>
      <c r="H5164" s="12"/>
      <c r="I5164" s="11"/>
    </row>
    <row r="5165" spans="1:9" hidden="1" x14ac:dyDescent="0.3">
      <c r="A5165" s="24">
        <v>5163</v>
      </c>
      <c r="B5165" s="11" t="str">
        <f>IFERROR(INDEX({"JSNY-BJ0001-01";"JSNY-JS0022-01";"JSNY-JS0002-01"},MATCH(D5165,{"BJ_zhongyu";"JS_WX_liteer";"JS_CZ_wodefeng"},0)),"")</f>
        <v>JSNY-JS0022-01</v>
      </c>
      <c r="C5165" s="11" t="str">
        <f>IFERROR(INDEX({"北京中裕世纪大酒店";"江苏利特尔绿色包装股份有限公司";"常州市金坛沃德丰电子科技有限公司"},MATCH(D5165,{"BJ_zhongyu";"JS_WX_liteer";"JS_CZ_wodefeng"},0)),"")</f>
        <v>江苏利特尔绿色包装股份有限公司</v>
      </c>
      <c r="D5165" s="11" t="str">
        <f>[1]动作!$G5164</f>
        <v>JS_WX_liteer</v>
      </c>
      <c r="E5165" s="11" t="str">
        <f>[1]动作!$D5164</f>
        <v>分系统1BMS2总电压过低二级故障</v>
      </c>
      <c r="F5165" s="11" t="s">
        <v>177</v>
      </c>
      <c r="G5165" s="12">
        <f>[1]动作!$A5164+[1]动作!$B5164</f>
        <v>43211.856215277781</v>
      </c>
      <c r="H5165" s="12"/>
      <c r="I5165" s="11"/>
    </row>
    <row r="5166" spans="1:9" hidden="1" x14ac:dyDescent="0.3">
      <c r="A5166" s="24">
        <v>5164</v>
      </c>
      <c r="B5166" s="11" t="str">
        <f>IFERROR(INDEX({"JSNY-BJ0001-01";"JSNY-JS0022-01";"JSNY-JS0002-01"},MATCH(D5166,{"BJ_zhongyu";"JS_WX_liteer";"JS_CZ_wodefeng"},0)),"")</f>
        <v>JSNY-JS0022-01</v>
      </c>
      <c r="C5166" s="11" t="str">
        <f>IFERROR(INDEX({"北京中裕世纪大酒店";"江苏利特尔绿色包装股份有限公司";"常州市金坛沃德丰电子科技有限公司"},MATCH(D5166,{"BJ_zhongyu";"JS_WX_liteer";"JS_CZ_wodefeng"},0)),"")</f>
        <v>江苏利特尔绿色包装股份有限公司</v>
      </c>
      <c r="D5166" s="11" t="str">
        <f>[1]动作!$G5165</f>
        <v>JS_WX_liteer</v>
      </c>
      <c r="E5166" s="11" t="str">
        <f>[1]动作!$D5165</f>
        <v>分系统1BMS7总电压过低一级故障</v>
      </c>
      <c r="F5166" s="11" t="s">
        <v>177</v>
      </c>
      <c r="G5166" s="12">
        <f>[1]动作!$A5165+[1]动作!$B5165</f>
        <v>43211.856215277781</v>
      </c>
      <c r="H5166" s="12"/>
      <c r="I5166" s="11"/>
    </row>
    <row r="5167" spans="1:9" hidden="1" x14ac:dyDescent="0.3">
      <c r="A5167" s="24">
        <v>5165</v>
      </c>
      <c r="B5167" s="11" t="str">
        <f>IFERROR(INDEX({"JSNY-BJ0001-01";"JSNY-JS0022-01";"JSNY-JS0002-01"},MATCH(D5167,{"BJ_zhongyu";"JS_WX_liteer";"JS_CZ_wodefeng"},0)),"")</f>
        <v>JSNY-JS0022-01</v>
      </c>
      <c r="C5167" s="11" t="str">
        <f>IFERROR(INDEX({"北京中裕世纪大酒店";"江苏利特尔绿色包装股份有限公司";"常州市金坛沃德丰电子科技有限公司"},MATCH(D5167,{"BJ_zhongyu";"JS_WX_liteer";"JS_CZ_wodefeng"},0)),"")</f>
        <v>江苏利特尔绿色包装股份有限公司</v>
      </c>
      <c r="D5167" s="11" t="str">
        <f>[1]动作!$G5166</f>
        <v>JS_WX_liteer</v>
      </c>
      <c r="E5167" s="11" t="str">
        <f>[1]动作!$D5166</f>
        <v>分系统1BMS7总电压过低二级故障</v>
      </c>
      <c r="F5167" s="11" t="s">
        <v>177</v>
      </c>
      <c r="G5167" s="12">
        <f>[1]动作!$A5166+[1]动作!$B5166</f>
        <v>43211.856215277781</v>
      </c>
      <c r="H5167" s="12"/>
      <c r="I5167" s="11"/>
    </row>
    <row r="5168" spans="1:9" hidden="1" x14ac:dyDescent="0.3">
      <c r="A5168" s="24">
        <v>5166</v>
      </c>
      <c r="B5168" s="11" t="str">
        <f>IFERROR(INDEX({"JSNY-BJ0001-01";"JSNY-JS0022-01";"JSNY-JS0002-01"},MATCH(D5168,{"BJ_zhongyu";"JS_WX_liteer";"JS_CZ_wodefeng"},0)),"")</f>
        <v>JSNY-JS0002-01</v>
      </c>
      <c r="C5168" s="11" t="str">
        <f>IFERROR(INDEX({"北京中裕世纪大酒店";"江苏利特尔绿色包装股份有限公司";"常州市金坛沃德丰电子科技有限公司"},MATCH(D5168,{"BJ_zhongyu";"JS_WX_liteer";"JS_CZ_wodefeng"},0)),"")</f>
        <v>常州市金坛沃德丰电子科技有限公司</v>
      </c>
      <c r="D5168" s="11" t="str">
        <f>[1]动作!$G5167</f>
        <v>JS_CZ_wodefeng</v>
      </c>
      <c r="E5168" s="11" t="str">
        <f>[1]动作!$D5167</f>
        <v>电表故障</v>
      </c>
      <c r="F5168" s="11" t="s">
        <v>45</v>
      </c>
      <c r="G5168" s="12">
        <f>[1]动作!$A5167+[1]动作!$B5167</f>
        <v>43211.856273148151</v>
      </c>
      <c r="H5168" s="12"/>
      <c r="I5168" s="11"/>
    </row>
    <row r="5169" spans="1:9" hidden="1" x14ac:dyDescent="0.3">
      <c r="A5169" s="24">
        <v>5167</v>
      </c>
      <c r="B5169" s="11" t="str">
        <f>IFERROR(INDEX({"JSNY-BJ0001-01";"JSNY-JS0022-01";"JSNY-JS0002-01"},MATCH(D5169,{"BJ_zhongyu";"JS_WX_liteer";"JS_CZ_wodefeng"},0)),"")</f>
        <v>JSNY-JS0002-01</v>
      </c>
      <c r="C5169" s="11" t="str">
        <f>IFERROR(INDEX({"北京中裕世纪大酒店";"江苏利特尔绿色包装股份有限公司";"常州市金坛沃德丰电子科技有限公司"},MATCH(D5169,{"BJ_zhongyu";"JS_WX_liteer";"JS_CZ_wodefeng"},0)),"")</f>
        <v>常州市金坛沃德丰电子科技有限公司</v>
      </c>
      <c r="D5169" s="11" t="str">
        <f>[1]动作!$G5168</f>
        <v>JS_CZ_wodefeng</v>
      </c>
      <c r="E5169" s="11" t="str">
        <f>[1]动作!$D5168</f>
        <v>电表故障</v>
      </c>
      <c r="F5169" s="11" t="s">
        <v>45</v>
      </c>
      <c r="G5169" s="12">
        <f>[1]动作!$A5168+[1]动作!$B5168</f>
        <v>43211.856388888889</v>
      </c>
      <c r="H5169" s="12"/>
      <c r="I5169" s="11"/>
    </row>
    <row r="5170" spans="1:9" hidden="1" x14ac:dyDescent="0.3">
      <c r="A5170" s="24">
        <v>5168</v>
      </c>
      <c r="B5170" s="11" t="str">
        <f>IFERROR(INDEX({"JSNY-BJ0001-01";"JSNY-JS0022-01";"JSNY-JS0002-01"},MATCH(D5170,{"BJ_zhongyu";"JS_WX_liteer";"JS_CZ_wodefeng"},0)),"")</f>
        <v>JSNY-JS0022-01</v>
      </c>
      <c r="C5170" s="11" t="str">
        <f>IFERROR(INDEX({"北京中裕世纪大酒店";"江苏利特尔绿色包装股份有限公司";"常州市金坛沃德丰电子科技有限公司"},MATCH(D5170,{"BJ_zhongyu";"JS_WX_liteer";"JS_CZ_wodefeng"},0)),"")</f>
        <v>江苏利特尔绿色包装股份有限公司</v>
      </c>
      <c r="D5170" s="11" t="str">
        <f>[1]动作!$G5169</f>
        <v>JS_WX_liteer</v>
      </c>
      <c r="E5170" s="11" t="str">
        <f>[1]动作!$D5169</f>
        <v>分系统1BMS5总电压过低一级故障</v>
      </c>
      <c r="F5170" s="11" t="s">
        <v>177</v>
      </c>
      <c r="G5170" s="12">
        <f>[1]动作!$A5169+[1]动作!$B5169</f>
        <v>43211.856388888889</v>
      </c>
      <c r="H5170" s="12"/>
      <c r="I5170" s="11"/>
    </row>
    <row r="5171" spans="1:9" hidden="1" x14ac:dyDescent="0.3">
      <c r="A5171" s="24">
        <v>5169</v>
      </c>
      <c r="B5171" s="11" t="str">
        <f>IFERROR(INDEX({"JSNY-BJ0001-01";"JSNY-JS0022-01";"JSNY-JS0002-01"},MATCH(D5171,{"BJ_zhongyu";"JS_WX_liteer";"JS_CZ_wodefeng"},0)),"")</f>
        <v>JSNY-JS0022-01</v>
      </c>
      <c r="C5171" s="11" t="str">
        <f>IFERROR(INDEX({"北京中裕世纪大酒店";"江苏利特尔绿色包装股份有限公司";"常州市金坛沃德丰电子科技有限公司"},MATCH(D5171,{"BJ_zhongyu";"JS_WX_liteer";"JS_CZ_wodefeng"},0)),"")</f>
        <v>江苏利特尔绿色包装股份有限公司</v>
      </c>
      <c r="D5171" s="11" t="str">
        <f>[1]动作!$G5170</f>
        <v>JS_WX_liteer</v>
      </c>
      <c r="E5171" s="11" t="str">
        <f>[1]动作!$D5170</f>
        <v>分系统1BMS5总电压过低二级故障</v>
      </c>
      <c r="F5171" s="11" t="s">
        <v>177</v>
      </c>
      <c r="G5171" s="12">
        <f>[1]动作!$A5170+[1]动作!$B5170</f>
        <v>43211.856388888889</v>
      </c>
      <c r="H5171" s="12"/>
      <c r="I5171" s="11"/>
    </row>
    <row r="5172" spans="1:9" hidden="1" x14ac:dyDescent="0.3">
      <c r="A5172" s="24">
        <v>5170</v>
      </c>
      <c r="B5172" s="11" t="str">
        <f>IFERROR(INDEX({"JSNY-BJ0001-01";"JSNY-JS0022-01";"JSNY-JS0002-01"},MATCH(D5172,{"BJ_zhongyu";"JS_WX_liteer";"JS_CZ_wodefeng"},0)),"")</f>
        <v>JSNY-JS0022-01</v>
      </c>
      <c r="C5172" s="11" t="str">
        <f>IFERROR(INDEX({"北京中裕世纪大酒店";"江苏利特尔绿色包装股份有限公司";"常州市金坛沃德丰电子科技有限公司"},MATCH(D5172,{"BJ_zhongyu";"JS_WX_liteer";"JS_CZ_wodefeng"},0)),"")</f>
        <v>江苏利特尔绿色包装股份有限公司</v>
      </c>
      <c r="D5172" s="11" t="str">
        <f>[1]动作!$G5171</f>
        <v>JS_WX_liteer</v>
      </c>
      <c r="E5172" s="11" t="str">
        <f>[1]动作!$D5171</f>
        <v>分系统1BMS6总电压过低一级故障</v>
      </c>
      <c r="F5172" s="11" t="s">
        <v>177</v>
      </c>
      <c r="G5172" s="12">
        <f>[1]动作!$A5171+[1]动作!$B5171</f>
        <v>43211.856446759259</v>
      </c>
      <c r="H5172" s="12"/>
      <c r="I5172" s="11"/>
    </row>
    <row r="5173" spans="1:9" hidden="1" x14ac:dyDescent="0.3">
      <c r="A5173" s="24">
        <v>5171</v>
      </c>
      <c r="B5173" s="11" t="str">
        <f>IFERROR(INDEX({"JSNY-BJ0001-01";"JSNY-JS0022-01";"JSNY-JS0002-01"},MATCH(D5173,{"BJ_zhongyu";"JS_WX_liteer";"JS_CZ_wodefeng"},0)),"")</f>
        <v>JSNY-JS0022-01</v>
      </c>
      <c r="C5173" s="11" t="str">
        <f>IFERROR(INDEX({"北京中裕世纪大酒店";"江苏利特尔绿色包装股份有限公司";"常州市金坛沃德丰电子科技有限公司"},MATCH(D5173,{"BJ_zhongyu";"JS_WX_liteer";"JS_CZ_wodefeng"},0)),"")</f>
        <v>江苏利特尔绿色包装股份有限公司</v>
      </c>
      <c r="D5173" s="11" t="str">
        <f>[1]动作!$G5172</f>
        <v>JS_WX_liteer</v>
      </c>
      <c r="E5173" s="11" t="str">
        <f>[1]动作!$D5172</f>
        <v>分系统1BMS6总电压过低二级故障</v>
      </c>
      <c r="F5173" s="11" t="s">
        <v>177</v>
      </c>
      <c r="G5173" s="12">
        <f>[1]动作!$A5172+[1]动作!$B5172</f>
        <v>43211.856446759259</v>
      </c>
      <c r="H5173" s="12"/>
      <c r="I5173" s="11"/>
    </row>
    <row r="5174" spans="1:9" hidden="1" x14ac:dyDescent="0.3">
      <c r="A5174" s="24">
        <v>5172</v>
      </c>
      <c r="B5174" s="11" t="str">
        <f>IFERROR(INDEX({"JSNY-BJ0001-01";"JSNY-JS0022-01";"JSNY-JS0002-01"},MATCH(D5174,{"BJ_zhongyu";"JS_WX_liteer";"JS_CZ_wodefeng"},0)),"")</f>
        <v>JSNY-JS0002-01</v>
      </c>
      <c r="C5174" s="11" t="str">
        <f>IFERROR(INDEX({"北京中裕世纪大酒店";"江苏利特尔绿色包装股份有限公司";"常州市金坛沃德丰电子科技有限公司"},MATCH(D5174,{"BJ_zhongyu";"JS_WX_liteer";"JS_CZ_wodefeng"},0)),"")</f>
        <v>常州市金坛沃德丰电子科技有限公司</v>
      </c>
      <c r="D5174" s="11" t="str">
        <f>[1]动作!$G5173</f>
        <v>JS_CZ_wodefeng</v>
      </c>
      <c r="E5174" s="11" t="str">
        <f>[1]动作!$D5173</f>
        <v>电表故障</v>
      </c>
      <c r="F5174" s="11" t="s">
        <v>45</v>
      </c>
      <c r="G5174" s="12">
        <f>[1]动作!$A5173+[1]动作!$B5173</f>
        <v>43211.856562499997</v>
      </c>
      <c r="H5174" s="12"/>
      <c r="I5174" s="11"/>
    </row>
    <row r="5175" spans="1:9" hidden="1" x14ac:dyDescent="0.3">
      <c r="A5175" s="24">
        <v>5173</v>
      </c>
      <c r="B5175" s="11" t="str">
        <f>IFERROR(INDEX({"JSNY-BJ0001-01";"JSNY-JS0022-01";"JSNY-JS0002-01"},MATCH(D5175,{"BJ_zhongyu";"JS_WX_liteer";"JS_CZ_wodefeng"},0)),"")</f>
        <v>JSNY-JS0002-01</v>
      </c>
      <c r="C5175" s="11" t="str">
        <f>IFERROR(INDEX({"北京中裕世纪大酒店";"江苏利特尔绿色包装股份有限公司";"常州市金坛沃德丰电子科技有限公司"},MATCH(D5175,{"BJ_zhongyu";"JS_WX_liteer";"JS_CZ_wodefeng"},0)),"")</f>
        <v>常州市金坛沃德丰电子科技有限公司</v>
      </c>
      <c r="D5175" s="11" t="str">
        <f>[1]动作!$G5174</f>
        <v>JS_CZ_wodefeng</v>
      </c>
      <c r="E5175" s="11" t="str">
        <f>[1]动作!$D5174</f>
        <v>电表故障</v>
      </c>
      <c r="F5175" s="11" t="s">
        <v>45</v>
      </c>
      <c r="G5175" s="12">
        <f>[1]动作!$A5174+[1]动作!$B5174</f>
        <v>43211.857835648145</v>
      </c>
      <c r="H5175" s="12"/>
      <c r="I5175" s="11"/>
    </row>
    <row r="5176" spans="1:9" hidden="1" x14ac:dyDescent="0.3">
      <c r="A5176" s="24">
        <v>5174</v>
      </c>
      <c r="B5176" s="11" t="str">
        <f>IFERROR(INDEX({"JSNY-BJ0001-01";"JSNY-JS0022-01";"JSNY-JS0002-01"},MATCH(D5176,{"BJ_zhongyu";"JS_WX_liteer";"JS_CZ_wodefeng"},0)),"")</f>
        <v>JSNY-JS0002-01</v>
      </c>
      <c r="C5176" s="11" t="str">
        <f>IFERROR(INDEX({"北京中裕世纪大酒店";"江苏利特尔绿色包装股份有限公司";"常州市金坛沃德丰电子科技有限公司"},MATCH(D5176,{"BJ_zhongyu";"JS_WX_liteer";"JS_CZ_wodefeng"},0)),"")</f>
        <v>常州市金坛沃德丰电子科技有限公司</v>
      </c>
      <c r="D5176" s="11" t="str">
        <f>[1]动作!$G5175</f>
        <v>JS_CZ_wodefeng</v>
      </c>
      <c r="E5176" s="11" t="str">
        <f>[1]动作!$D5175</f>
        <v>电表故障</v>
      </c>
      <c r="F5176" s="11" t="s">
        <v>45</v>
      </c>
      <c r="G5176" s="12">
        <f>[1]动作!$A5175+[1]动作!$B5175</f>
        <v>43211.861134259256</v>
      </c>
      <c r="H5176" s="12"/>
      <c r="I5176" s="11"/>
    </row>
    <row r="5177" spans="1:9" hidden="1" x14ac:dyDescent="0.3">
      <c r="A5177" s="24">
        <v>5175</v>
      </c>
      <c r="B5177" s="11" t="str">
        <f>IFERROR(INDEX({"JSNY-BJ0001-01";"JSNY-JS0022-01";"JSNY-JS0002-01"},MATCH(D5177,{"BJ_zhongyu";"JS_WX_liteer";"JS_CZ_wodefeng"},0)),"")</f>
        <v>JSNY-JS0022-01</v>
      </c>
      <c r="C5177" s="11" t="str">
        <f>IFERROR(INDEX({"北京中裕世纪大酒店";"江苏利特尔绿色包装股份有限公司";"常州市金坛沃德丰电子科技有限公司"},MATCH(D5177,{"BJ_zhongyu";"JS_WX_liteer";"JS_CZ_wodefeng"},0)),"")</f>
        <v>江苏利特尔绿色包装股份有限公司</v>
      </c>
      <c r="D5177" s="11" t="str">
        <f>[1]动作!$G5176</f>
        <v>JS_WX_liteer</v>
      </c>
      <c r="E5177" s="11" t="str">
        <f>[1]动作!$D5176</f>
        <v>分系统1BMS3SOC过低一级故障</v>
      </c>
      <c r="F5177" s="11" t="s">
        <v>177</v>
      </c>
      <c r="G5177" s="12">
        <f>[1]动作!$A5176+[1]动作!$B5176</f>
        <v>43211.86246527778</v>
      </c>
      <c r="H5177" s="12"/>
      <c r="I5177" s="11"/>
    </row>
    <row r="5178" spans="1:9" hidden="1" x14ac:dyDescent="0.3">
      <c r="A5178" s="24">
        <v>5176</v>
      </c>
      <c r="B5178" s="11" t="str">
        <f>IFERROR(INDEX({"JSNY-BJ0001-01";"JSNY-JS0022-01";"JSNY-JS0002-01"},MATCH(D5178,{"BJ_zhongyu";"JS_WX_liteer";"JS_CZ_wodefeng"},0)),"")</f>
        <v>JSNY-JS0022-01</v>
      </c>
      <c r="C5178" s="11" t="str">
        <f>IFERROR(INDEX({"北京中裕世纪大酒店";"江苏利特尔绿色包装股份有限公司";"常州市金坛沃德丰电子科技有限公司"},MATCH(D5178,{"BJ_zhongyu";"JS_WX_liteer";"JS_CZ_wodefeng"},0)),"")</f>
        <v>江苏利特尔绿色包装股份有限公司</v>
      </c>
      <c r="D5178" s="11" t="str">
        <f>[1]动作!$G5177</f>
        <v>JS_WX_liteer</v>
      </c>
      <c r="E5178" s="11" t="str">
        <f>[1]动作!$D5177</f>
        <v>分系统1BMS3SOC过低二级故障</v>
      </c>
      <c r="F5178" s="11" t="s">
        <v>177</v>
      </c>
      <c r="G5178" s="12">
        <f>[1]动作!$A5177+[1]动作!$B5177</f>
        <v>43211.86246527778</v>
      </c>
      <c r="H5178" s="12"/>
      <c r="I5178" s="11"/>
    </row>
    <row r="5179" spans="1:9" hidden="1" x14ac:dyDescent="0.3">
      <c r="A5179" s="24">
        <v>5177</v>
      </c>
      <c r="B5179" s="11" t="str">
        <f>IFERROR(INDEX({"JSNY-BJ0001-01";"JSNY-JS0022-01";"JSNY-JS0002-01"},MATCH(D5179,{"BJ_zhongyu";"JS_WX_liteer";"JS_CZ_wodefeng"},0)),"")</f>
        <v>JSNY-JS0002-01</v>
      </c>
      <c r="C5179" s="11" t="str">
        <f>IFERROR(INDEX({"北京中裕世纪大酒店";"江苏利特尔绿色包装股份有限公司";"常州市金坛沃德丰电子科技有限公司"},MATCH(D5179,{"BJ_zhongyu";"JS_WX_liteer";"JS_CZ_wodefeng"},0)),"")</f>
        <v>常州市金坛沃德丰电子科技有限公司</v>
      </c>
      <c r="D5179" s="11" t="str">
        <f>[1]动作!$G5178</f>
        <v>JS_CZ_wodefeng</v>
      </c>
      <c r="E5179" s="11" t="str">
        <f>[1]动作!$D5178</f>
        <v>电表故障</v>
      </c>
      <c r="F5179" s="11" t="s">
        <v>45</v>
      </c>
      <c r="G5179" s="12">
        <f>[1]动作!$A5178+[1]动作!$B5178</f>
        <v>43211.862523148149</v>
      </c>
      <c r="H5179" s="12"/>
      <c r="I5179" s="11"/>
    </row>
    <row r="5180" spans="1:9" hidden="1" x14ac:dyDescent="0.3">
      <c r="A5180" s="24">
        <v>5178</v>
      </c>
      <c r="B5180" s="11" t="str">
        <f>IFERROR(INDEX({"JSNY-BJ0001-01";"JSNY-JS0022-01";"JSNY-JS0002-01"},MATCH(D5180,{"BJ_zhongyu";"JS_WX_liteer";"JS_CZ_wodefeng"},0)),"")</f>
        <v>JSNY-JS0022-01</v>
      </c>
      <c r="C5180" s="11" t="str">
        <f>IFERROR(INDEX({"北京中裕世纪大酒店";"江苏利特尔绿色包装股份有限公司";"常州市金坛沃德丰电子科技有限公司"},MATCH(D5180,{"BJ_zhongyu";"JS_WX_liteer";"JS_CZ_wodefeng"},0)),"")</f>
        <v>江苏利特尔绿色包装股份有限公司</v>
      </c>
      <c r="D5180" s="11" t="str">
        <f>[1]动作!$G5179</f>
        <v>JS_WX_liteer</v>
      </c>
      <c r="E5180" s="11" t="str">
        <f>[1]动作!$D5179</f>
        <v>分系统1BMS4SOC过低一级故障</v>
      </c>
      <c r="F5180" s="11" t="s">
        <v>177</v>
      </c>
      <c r="G5180" s="12">
        <f>[1]动作!$A5179+[1]动作!$B5179</f>
        <v>43211.862986111111</v>
      </c>
      <c r="H5180" s="12"/>
      <c r="I5180" s="11"/>
    </row>
    <row r="5181" spans="1:9" hidden="1" x14ac:dyDescent="0.3">
      <c r="A5181" s="24">
        <v>5179</v>
      </c>
      <c r="B5181" s="11" t="str">
        <f>IFERROR(INDEX({"JSNY-BJ0001-01";"JSNY-JS0022-01";"JSNY-JS0002-01"},MATCH(D5181,{"BJ_zhongyu";"JS_WX_liteer";"JS_CZ_wodefeng"},0)),"")</f>
        <v>JSNY-JS0022-01</v>
      </c>
      <c r="C5181" s="11" t="str">
        <f>IFERROR(INDEX({"北京中裕世纪大酒店";"江苏利特尔绿色包装股份有限公司";"常州市金坛沃德丰电子科技有限公司"},MATCH(D5181,{"BJ_zhongyu";"JS_WX_liteer";"JS_CZ_wodefeng"},0)),"")</f>
        <v>江苏利特尔绿色包装股份有限公司</v>
      </c>
      <c r="D5181" s="11" t="str">
        <f>[1]动作!$G5180</f>
        <v>JS_WX_liteer</v>
      </c>
      <c r="E5181" s="11" t="str">
        <f>[1]动作!$D5180</f>
        <v>分系统1BMS4SOC过低二级故障</v>
      </c>
      <c r="F5181" s="11" t="s">
        <v>177</v>
      </c>
      <c r="G5181" s="12">
        <f>[1]动作!$A5180+[1]动作!$B5180</f>
        <v>43211.862986111111</v>
      </c>
      <c r="H5181" s="12"/>
      <c r="I5181" s="11"/>
    </row>
    <row r="5182" spans="1:9" hidden="1" x14ac:dyDescent="0.3">
      <c r="A5182" s="24">
        <v>5180</v>
      </c>
      <c r="B5182" s="11" t="str">
        <f>IFERROR(INDEX({"JSNY-BJ0001-01";"JSNY-JS0022-01";"JSNY-JS0002-01"},MATCH(D5182,{"BJ_zhongyu";"JS_WX_liteer";"JS_CZ_wodefeng"},0)),"")</f>
        <v>JSNY-JS0022-01</v>
      </c>
      <c r="C5182" s="11" t="str">
        <f>IFERROR(INDEX({"北京中裕世纪大酒店";"江苏利特尔绿色包装股份有限公司";"常州市金坛沃德丰电子科技有限公司"},MATCH(D5182,{"BJ_zhongyu";"JS_WX_liteer";"JS_CZ_wodefeng"},0)),"")</f>
        <v>江苏利特尔绿色包装股份有限公司</v>
      </c>
      <c r="D5182" s="11" t="str">
        <f>[1]动作!$G5181</f>
        <v>JS_WX_liteer</v>
      </c>
      <c r="E5182" s="11" t="str">
        <f>[1]动作!$D5181</f>
        <v>分系统1BMS8SOC过低一级故障</v>
      </c>
      <c r="F5182" s="11" t="s">
        <v>177</v>
      </c>
      <c r="G5182" s="12">
        <f>[1]动作!$A5181+[1]动作!$B5181</f>
        <v>43211.863043981481</v>
      </c>
      <c r="H5182" s="12"/>
      <c r="I5182" s="11"/>
    </row>
    <row r="5183" spans="1:9" hidden="1" x14ac:dyDescent="0.3">
      <c r="A5183" s="24">
        <v>5181</v>
      </c>
      <c r="B5183" s="11" t="str">
        <f>IFERROR(INDEX({"JSNY-BJ0001-01";"JSNY-JS0022-01";"JSNY-JS0002-01"},MATCH(D5183,{"BJ_zhongyu";"JS_WX_liteer";"JS_CZ_wodefeng"},0)),"")</f>
        <v>JSNY-JS0022-01</v>
      </c>
      <c r="C5183" s="11" t="str">
        <f>IFERROR(INDEX({"北京中裕世纪大酒店";"江苏利特尔绿色包装股份有限公司";"常州市金坛沃德丰电子科技有限公司"},MATCH(D5183,{"BJ_zhongyu";"JS_WX_liteer";"JS_CZ_wodefeng"},0)),"")</f>
        <v>江苏利特尔绿色包装股份有限公司</v>
      </c>
      <c r="D5183" s="11" t="str">
        <f>[1]动作!$G5182</f>
        <v>JS_WX_liteer</v>
      </c>
      <c r="E5183" s="11" t="str">
        <f>[1]动作!$D5182</f>
        <v>分系统1BMS8SOC过低二级故障</v>
      </c>
      <c r="F5183" s="11" t="s">
        <v>177</v>
      </c>
      <c r="G5183" s="12">
        <f>[1]动作!$A5182+[1]动作!$B5182</f>
        <v>43211.863043981481</v>
      </c>
      <c r="H5183" s="12"/>
      <c r="I5183" s="11"/>
    </row>
    <row r="5184" spans="1:9" hidden="1" x14ac:dyDescent="0.3">
      <c r="A5184" s="24">
        <v>5182</v>
      </c>
      <c r="B5184" s="11" t="str">
        <f>IFERROR(INDEX({"JSNY-BJ0001-01";"JSNY-JS0022-01";"JSNY-JS0002-01"},MATCH(D5184,{"BJ_zhongyu";"JS_WX_liteer";"JS_CZ_wodefeng"},0)),"")</f>
        <v>JSNY-JS0002-01</v>
      </c>
      <c r="C5184" s="11" t="str">
        <f>IFERROR(INDEX({"北京中裕世纪大酒店";"江苏利特尔绿色包装股份有限公司";"常州市金坛沃德丰电子科技有限公司"},MATCH(D5184,{"BJ_zhongyu";"JS_WX_liteer";"JS_CZ_wodefeng"},0)),"")</f>
        <v>常州市金坛沃德丰电子科技有限公司</v>
      </c>
      <c r="D5184" s="11" t="str">
        <f>[1]动作!$G5183</f>
        <v>JS_CZ_wodefeng</v>
      </c>
      <c r="E5184" s="11" t="str">
        <f>[1]动作!$D5183</f>
        <v>电表故障</v>
      </c>
      <c r="F5184" s="11" t="s">
        <v>45</v>
      </c>
      <c r="G5184" s="12">
        <f>[1]动作!$A5183+[1]动作!$B5183</f>
        <v>43211.863969907405</v>
      </c>
      <c r="H5184" s="12"/>
      <c r="I5184" s="11"/>
    </row>
    <row r="5185" spans="1:9" hidden="1" x14ac:dyDescent="0.3">
      <c r="A5185" s="24">
        <v>5183</v>
      </c>
      <c r="B5185" s="11" t="str">
        <f>IFERROR(INDEX({"JSNY-BJ0001-01";"JSNY-JS0022-01";"JSNY-JS0002-01"},MATCH(D5185,{"BJ_zhongyu";"JS_WX_liteer";"JS_CZ_wodefeng"},0)),"")</f>
        <v>JSNY-JS0022-01</v>
      </c>
      <c r="C5185" s="11" t="str">
        <f>IFERROR(INDEX({"北京中裕世纪大酒店";"江苏利特尔绿色包装股份有限公司";"常州市金坛沃德丰电子科技有限公司"},MATCH(D5185,{"BJ_zhongyu";"JS_WX_liteer";"JS_CZ_wodefeng"},0)),"")</f>
        <v>江苏利特尔绿色包装股份有限公司</v>
      </c>
      <c r="D5185" s="11" t="str">
        <f>[1]动作!$G5184</f>
        <v>JS_WX_liteer</v>
      </c>
      <c r="E5185" s="11" t="str">
        <f>[1]动作!$D5184</f>
        <v>分系统1BMS8单体电压过低一级故障</v>
      </c>
      <c r="F5185" s="11" t="s">
        <v>177</v>
      </c>
      <c r="G5185" s="12">
        <f>[1]动作!$A5184+[1]动作!$B5184</f>
        <v>43211.865081018521</v>
      </c>
      <c r="H5185" s="12"/>
      <c r="I5185" s="11"/>
    </row>
    <row r="5186" spans="1:9" hidden="1" x14ac:dyDescent="0.3">
      <c r="A5186" s="24">
        <v>5184</v>
      </c>
      <c r="B5186" s="11" t="str">
        <f>IFERROR(INDEX({"JSNY-BJ0001-01";"JSNY-JS0022-01";"JSNY-JS0002-01"},MATCH(D5186,{"BJ_zhongyu";"JS_WX_liteer";"JS_CZ_wodefeng"},0)),"")</f>
        <v>JSNY-JS0022-01</v>
      </c>
      <c r="C5186" s="11" t="str">
        <f>IFERROR(INDEX({"北京中裕世纪大酒店";"江苏利特尔绿色包装股份有限公司";"常州市金坛沃德丰电子科技有限公司"},MATCH(D5186,{"BJ_zhongyu";"JS_WX_liteer";"JS_CZ_wodefeng"},0)),"")</f>
        <v>江苏利特尔绿色包装股份有限公司</v>
      </c>
      <c r="D5186" s="11" t="str">
        <f>[1]动作!$G5185</f>
        <v>JS_WX_liteer</v>
      </c>
      <c r="E5186" s="11" t="str">
        <f>[1]动作!$D5185</f>
        <v>分系统1BMS8单体电压过低二级故障</v>
      </c>
      <c r="F5186" s="11" t="s">
        <v>177</v>
      </c>
      <c r="G5186" s="12">
        <f>[1]动作!$A5185+[1]动作!$B5185</f>
        <v>43211.865081018521</v>
      </c>
      <c r="H5186" s="12"/>
      <c r="I5186" s="11"/>
    </row>
    <row r="5187" spans="1:9" hidden="1" x14ac:dyDescent="0.3">
      <c r="A5187" s="24">
        <v>5185</v>
      </c>
      <c r="B5187" s="11" t="str">
        <f>IFERROR(INDEX({"JSNY-BJ0001-01";"JSNY-JS0022-01";"JSNY-JS0002-01"},MATCH(D5187,{"BJ_zhongyu";"JS_WX_liteer";"JS_CZ_wodefeng"},0)),"")</f>
        <v>JSNY-JS0022-01</v>
      </c>
      <c r="C5187" s="11" t="str">
        <f>IFERROR(INDEX({"北京中裕世纪大酒店";"江苏利特尔绿色包装股份有限公司";"常州市金坛沃德丰电子科技有限公司"},MATCH(D5187,{"BJ_zhongyu";"JS_WX_liteer";"JS_CZ_wodefeng"},0)),"")</f>
        <v>江苏利特尔绿色包装股份有限公司</v>
      </c>
      <c r="D5187" s="11" t="str">
        <f>[1]动作!$G5186</f>
        <v>JS_WX_liteer</v>
      </c>
      <c r="E5187" s="11" t="str">
        <f>[1]动作!$D5186</f>
        <v>分系统1BMS2SOC过低一级故障</v>
      </c>
      <c r="F5187" s="11" t="s">
        <v>177</v>
      </c>
      <c r="G5187" s="12">
        <f>[1]动作!$A5186+[1]动作!$B5186</f>
        <v>43211.865717592591</v>
      </c>
      <c r="H5187" s="12"/>
      <c r="I5187" s="11"/>
    </row>
    <row r="5188" spans="1:9" hidden="1" x14ac:dyDescent="0.3">
      <c r="A5188" s="24">
        <v>5186</v>
      </c>
      <c r="B5188" s="11" t="str">
        <f>IFERROR(INDEX({"JSNY-BJ0001-01";"JSNY-JS0022-01";"JSNY-JS0002-01"},MATCH(D5188,{"BJ_zhongyu";"JS_WX_liteer";"JS_CZ_wodefeng"},0)),"")</f>
        <v>JSNY-JS0022-01</v>
      </c>
      <c r="C5188" s="11" t="str">
        <f>IFERROR(INDEX({"北京中裕世纪大酒店";"江苏利特尔绿色包装股份有限公司";"常州市金坛沃德丰电子科技有限公司"},MATCH(D5188,{"BJ_zhongyu";"JS_WX_liteer";"JS_CZ_wodefeng"},0)),"")</f>
        <v>江苏利特尔绿色包装股份有限公司</v>
      </c>
      <c r="D5188" s="11" t="str">
        <f>[1]动作!$G5187</f>
        <v>JS_WX_liteer</v>
      </c>
      <c r="E5188" s="11" t="str">
        <f>[1]动作!$D5187</f>
        <v>分系统1BMS2SOC过低二级故障</v>
      </c>
      <c r="F5188" s="11" t="s">
        <v>177</v>
      </c>
      <c r="G5188" s="12">
        <f>[1]动作!$A5187+[1]动作!$B5187</f>
        <v>43211.865717592591</v>
      </c>
      <c r="H5188" s="12"/>
      <c r="I5188" s="11"/>
    </row>
    <row r="5189" spans="1:9" hidden="1" x14ac:dyDescent="0.3">
      <c r="A5189" s="24">
        <v>5187</v>
      </c>
      <c r="B5189" s="11" t="str">
        <f>IFERROR(INDEX({"JSNY-BJ0001-01";"JSNY-JS0022-01";"JSNY-JS0002-01"},MATCH(D5189,{"BJ_zhongyu";"JS_WX_liteer";"JS_CZ_wodefeng"},0)),"")</f>
        <v>JSNY-JS0022-01</v>
      </c>
      <c r="C5189" s="11" t="str">
        <f>IFERROR(INDEX({"北京中裕世纪大酒店";"江苏利特尔绿色包装股份有限公司";"常州市金坛沃德丰电子科技有限公司"},MATCH(D5189,{"BJ_zhongyu";"JS_WX_liteer";"JS_CZ_wodefeng"},0)),"")</f>
        <v>江苏利特尔绿色包装股份有限公司</v>
      </c>
      <c r="D5189" s="11" t="str">
        <f>[1]动作!$G5188</f>
        <v>JS_WX_liteer</v>
      </c>
      <c r="E5189" s="11" t="str">
        <f>[1]动作!$D5188</f>
        <v>分系统1BMS9单体电压过低一级故障</v>
      </c>
      <c r="F5189" s="11" t="s">
        <v>177</v>
      </c>
      <c r="G5189" s="12">
        <f>[1]动作!$A5188+[1]动作!$B5188</f>
        <v>43211.86577546296</v>
      </c>
      <c r="H5189" s="12"/>
      <c r="I5189" s="11"/>
    </row>
    <row r="5190" spans="1:9" hidden="1" x14ac:dyDescent="0.3">
      <c r="A5190" s="24">
        <v>5188</v>
      </c>
      <c r="B5190" s="11" t="str">
        <f>IFERROR(INDEX({"JSNY-BJ0001-01";"JSNY-JS0022-01";"JSNY-JS0002-01"},MATCH(D5190,{"BJ_zhongyu";"JS_WX_liteer";"JS_CZ_wodefeng"},0)),"")</f>
        <v>JSNY-JS0022-01</v>
      </c>
      <c r="C5190" s="11" t="str">
        <f>IFERROR(INDEX({"北京中裕世纪大酒店";"江苏利特尔绿色包装股份有限公司";"常州市金坛沃德丰电子科技有限公司"},MATCH(D5190,{"BJ_zhongyu";"JS_WX_liteer";"JS_CZ_wodefeng"},0)),"")</f>
        <v>江苏利特尔绿色包装股份有限公司</v>
      </c>
      <c r="D5190" s="11" t="str">
        <f>[1]动作!$G5189</f>
        <v>JS_WX_liteer</v>
      </c>
      <c r="E5190" s="11" t="str">
        <f>[1]动作!$D5189</f>
        <v>分系统1BMS9单体电压过低二级故障</v>
      </c>
      <c r="F5190" s="11" t="s">
        <v>177</v>
      </c>
      <c r="G5190" s="12">
        <f>[1]动作!$A5189+[1]动作!$B5189</f>
        <v>43211.86577546296</v>
      </c>
      <c r="H5190" s="12"/>
      <c r="I5190" s="11"/>
    </row>
    <row r="5191" spans="1:9" hidden="1" x14ac:dyDescent="0.3">
      <c r="A5191" s="24">
        <v>5189</v>
      </c>
      <c r="B5191" s="11" t="str">
        <f>IFERROR(INDEX({"JSNY-BJ0001-01";"JSNY-JS0022-01";"JSNY-JS0002-01"},MATCH(D5191,{"BJ_zhongyu";"JS_WX_liteer";"JS_CZ_wodefeng"},0)),"")</f>
        <v>JSNY-JS0022-01</v>
      </c>
      <c r="C5191" s="11" t="str">
        <f>IFERROR(INDEX({"北京中裕世纪大酒店";"江苏利特尔绿色包装股份有限公司";"常州市金坛沃德丰电子科技有限公司"},MATCH(D5191,{"BJ_zhongyu";"JS_WX_liteer";"JS_CZ_wodefeng"},0)),"")</f>
        <v>江苏利特尔绿色包装股份有限公司</v>
      </c>
      <c r="D5191" s="11" t="str">
        <f>[1]动作!$G5190</f>
        <v>JS_WX_liteer</v>
      </c>
      <c r="E5191" s="11" t="str">
        <f>[1]动作!$D5190</f>
        <v>分系统1BMS5SOC过低一级故障</v>
      </c>
      <c r="F5191" s="11" t="s">
        <v>177</v>
      </c>
      <c r="G5191" s="12">
        <f>[1]动作!$A5190+[1]动作!$B5190</f>
        <v>43211.865949074076</v>
      </c>
      <c r="H5191" s="12"/>
      <c r="I5191" s="11"/>
    </row>
    <row r="5192" spans="1:9" hidden="1" x14ac:dyDescent="0.3">
      <c r="A5192" s="24">
        <v>5190</v>
      </c>
      <c r="B5192" s="11" t="str">
        <f>IFERROR(INDEX({"JSNY-BJ0001-01";"JSNY-JS0022-01";"JSNY-JS0002-01"},MATCH(D5192,{"BJ_zhongyu";"JS_WX_liteer";"JS_CZ_wodefeng"},0)),"")</f>
        <v>JSNY-JS0022-01</v>
      </c>
      <c r="C5192" s="11" t="str">
        <f>IFERROR(INDEX({"北京中裕世纪大酒店";"江苏利特尔绿色包装股份有限公司";"常州市金坛沃德丰电子科技有限公司"},MATCH(D5192,{"BJ_zhongyu";"JS_WX_liteer";"JS_CZ_wodefeng"},0)),"")</f>
        <v>江苏利特尔绿色包装股份有限公司</v>
      </c>
      <c r="D5192" s="11" t="str">
        <f>[1]动作!$G5191</f>
        <v>JS_WX_liteer</v>
      </c>
      <c r="E5192" s="11" t="str">
        <f>[1]动作!$D5191</f>
        <v>分系统1BMS5SOC过低二级故障</v>
      </c>
      <c r="F5192" s="11" t="s">
        <v>177</v>
      </c>
      <c r="G5192" s="12">
        <f>[1]动作!$A5191+[1]动作!$B5191</f>
        <v>43211.865949074076</v>
      </c>
      <c r="H5192" s="12"/>
      <c r="I5192" s="11"/>
    </row>
    <row r="5193" spans="1:9" hidden="1" x14ac:dyDescent="0.3">
      <c r="A5193" s="24">
        <v>5191</v>
      </c>
      <c r="B5193" s="11" t="str">
        <f>IFERROR(INDEX({"JSNY-BJ0001-01";"JSNY-JS0022-01";"JSNY-JS0002-01"},MATCH(D5193,{"BJ_zhongyu";"JS_WX_liteer";"JS_CZ_wodefeng"},0)),"")</f>
        <v>JSNY-JS0002-01</v>
      </c>
      <c r="C5193" s="11" t="str">
        <f>IFERROR(INDEX({"北京中裕世纪大酒店";"江苏利特尔绿色包装股份有限公司";"常州市金坛沃德丰电子科技有限公司"},MATCH(D5193,{"BJ_zhongyu";"JS_WX_liteer";"JS_CZ_wodefeng"},0)),"")</f>
        <v>常州市金坛沃德丰电子科技有限公司</v>
      </c>
      <c r="D5193" s="11" t="str">
        <f>[1]动作!$G5192</f>
        <v>JS_CZ_wodefeng</v>
      </c>
      <c r="E5193" s="11" t="str">
        <f>[1]动作!$D5192</f>
        <v>电表故障</v>
      </c>
      <c r="F5193" s="11" t="s">
        <v>45</v>
      </c>
      <c r="G5193" s="12">
        <f>[1]动作!$A5192+[1]动作!$B5192</f>
        <v>43211.866342592592</v>
      </c>
      <c r="H5193" s="12"/>
      <c r="I5193" s="11"/>
    </row>
    <row r="5194" spans="1:9" hidden="1" x14ac:dyDescent="0.3">
      <c r="A5194" s="24">
        <v>5192</v>
      </c>
      <c r="B5194" s="11" t="str">
        <f>IFERROR(INDEX({"JSNY-BJ0001-01";"JSNY-JS0022-01";"JSNY-JS0002-01"},MATCH(D5194,{"BJ_zhongyu";"JS_WX_liteer";"JS_CZ_wodefeng"},0)),"")</f>
        <v>JSNY-JS0022-01</v>
      </c>
      <c r="C5194" s="11" t="str">
        <f>IFERROR(INDEX({"北京中裕世纪大酒店";"江苏利特尔绿色包装股份有限公司";"常州市金坛沃德丰电子科技有限公司"},MATCH(D5194,{"BJ_zhongyu";"JS_WX_liteer";"JS_CZ_wodefeng"},0)),"")</f>
        <v>江苏利特尔绿色包装股份有限公司</v>
      </c>
      <c r="D5194" s="11" t="str">
        <f>[1]动作!$G5193</f>
        <v>JS_WX_liteer</v>
      </c>
      <c r="E5194" s="11" t="str">
        <f>[1]动作!$D5193</f>
        <v>分系统1BMS3单体电压过低一级故障</v>
      </c>
      <c r="F5194" s="11" t="s">
        <v>177</v>
      </c>
      <c r="G5194" s="12">
        <f>[1]动作!$A5193+[1]动作!$B5193</f>
        <v>43211.866412037038</v>
      </c>
      <c r="H5194" s="12"/>
      <c r="I5194" s="11"/>
    </row>
    <row r="5195" spans="1:9" hidden="1" x14ac:dyDescent="0.3">
      <c r="A5195" s="24">
        <v>5193</v>
      </c>
      <c r="B5195" s="11" t="str">
        <f>IFERROR(INDEX({"JSNY-BJ0001-01";"JSNY-JS0022-01";"JSNY-JS0002-01"},MATCH(D5195,{"BJ_zhongyu";"JS_WX_liteer";"JS_CZ_wodefeng"},0)),"")</f>
        <v>JSNY-JS0022-01</v>
      </c>
      <c r="C5195" s="11" t="str">
        <f>IFERROR(INDEX({"北京中裕世纪大酒店";"江苏利特尔绿色包装股份有限公司";"常州市金坛沃德丰电子科技有限公司"},MATCH(D5195,{"BJ_zhongyu";"JS_WX_liteer";"JS_CZ_wodefeng"},0)),"")</f>
        <v>江苏利特尔绿色包装股份有限公司</v>
      </c>
      <c r="D5195" s="11" t="str">
        <f>[1]动作!$G5194</f>
        <v>JS_WX_liteer</v>
      </c>
      <c r="E5195" s="11" t="str">
        <f>[1]动作!$D5194</f>
        <v>分系统1BMS3单体电压过低二级故障</v>
      </c>
      <c r="F5195" s="11" t="s">
        <v>177</v>
      </c>
      <c r="G5195" s="12">
        <f>[1]动作!$A5194+[1]动作!$B5194</f>
        <v>43211.866412037038</v>
      </c>
      <c r="H5195" s="12"/>
      <c r="I5195" s="11"/>
    </row>
    <row r="5196" spans="1:9" hidden="1" x14ac:dyDescent="0.3">
      <c r="A5196" s="24">
        <v>5194</v>
      </c>
      <c r="B5196" s="11" t="str">
        <f>IFERROR(INDEX({"JSNY-BJ0001-01";"JSNY-JS0022-01";"JSNY-JS0002-01"},MATCH(D5196,{"BJ_zhongyu";"JS_WX_liteer";"JS_CZ_wodefeng"},0)),"")</f>
        <v>JSNY-JS0002-01</v>
      </c>
      <c r="C5196" s="11" t="str">
        <f>IFERROR(INDEX({"北京中裕世纪大酒店";"江苏利特尔绿色包装股份有限公司";"常州市金坛沃德丰电子科技有限公司"},MATCH(D5196,{"BJ_zhongyu";"JS_WX_liteer";"JS_CZ_wodefeng"},0)),"")</f>
        <v>常州市金坛沃德丰电子科技有限公司</v>
      </c>
      <c r="D5196" s="11" t="str">
        <f>[1]动作!$G5195</f>
        <v>JS_CZ_wodefeng</v>
      </c>
      <c r="E5196" s="11" t="str">
        <f>[1]动作!$D5195</f>
        <v>电表故障</v>
      </c>
      <c r="F5196" s="11" t="s">
        <v>45</v>
      </c>
      <c r="G5196" s="12">
        <f>[1]动作!$A5195+[1]动作!$B5195</f>
        <v>43211.86645833333</v>
      </c>
      <c r="H5196" s="12"/>
      <c r="I5196" s="11"/>
    </row>
    <row r="5197" spans="1:9" hidden="1" x14ac:dyDescent="0.3">
      <c r="A5197" s="24">
        <v>5195</v>
      </c>
      <c r="B5197" s="11" t="str">
        <f>IFERROR(INDEX({"JSNY-BJ0001-01";"JSNY-JS0022-01";"JSNY-JS0002-01"},MATCH(D5197,{"BJ_zhongyu";"JS_WX_liteer";"JS_CZ_wodefeng"},0)),"")</f>
        <v>JSNY-JS0002-01</v>
      </c>
      <c r="C5197" s="11" t="str">
        <f>IFERROR(INDEX({"北京中裕世纪大酒店";"江苏利特尔绿色包装股份有限公司";"常州市金坛沃德丰电子科技有限公司"},MATCH(D5197,{"BJ_zhongyu";"JS_WX_liteer";"JS_CZ_wodefeng"},0)),"")</f>
        <v>常州市金坛沃德丰电子科技有限公司</v>
      </c>
      <c r="D5197" s="11" t="str">
        <f>[1]动作!$G5196</f>
        <v>JS_CZ_wodefeng</v>
      </c>
      <c r="E5197" s="11" t="str">
        <f>[1]动作!$D5196</f>
        <v>电表故障</v>
      </c>
      <c r="F5197" s="11" t="s">
        <v>45</v>
      </c>
      <c r="G5197" s="12">
        <f>[1]动作!$A5196+[1]动作!$B5196</f>
        <v>43211.866643518515</v>
      </c>
      <c r="H5197" s="12"/>
      <c r="I5197" s="11"/>
    </row>
    <row r="5198" spans="1:9" hidden="1" x14ac:dyDescent="0.3">
      <c r="A5198" s="24">
        <v>5196</v>
      </c>
      <c r="B5198" s="11" t="str">
        <f>IFERROR(INDEX({"JSNY-BJ0001-01";"JSNY-JS0022-01";"JSNY-JS0002-01"},MATCH(D5198,{"BJ_zhongyu";"JS_WX_liteer";"JS_CZ_wodefeng"},0)),"")</f>
        <v>JSNY-JS0022-01</v>
      </c>
      <c r="C5198" s="11" t="str">
        <f>IFERROR(INDEX({"北京中裕世纪大酒店";"江苏利特尔绿色包装股份有限公司";"常州市金坛沃德丰电子科技有限公司"},MATCH(D5198,{"BJ_zhongyu";"JS_WX_liteer";"JS_CZ_wodefeng"},0)),"")</f>
        <v>江苏利特尔绿色包装股份有限公司</v>
      </c>
      <c r="D5198" s="11" t="str">
        <f>[1]动作!$G5197</f>
        <v>JS_WX_liteer</v>
      </c>
      <c r="E5198" s="11" t="str">
        <f>[1]动作!$D5197</f>
        <v>分系统1BMS1单体电压过低一级故障</v>
      </c>
      <c r="F5198" s="11" t="s">
        <v>177</v>
      </c>
      <c r="G5198" s="12">
        <f>[1]动作!$A5197+[1]动作!$B5197</f>
        <v>43211.867048611108</v>
      </c>
      <c r="H5198" s="12"/>
      <c r="I5198" s="11"/>
    </row>
    <row r="5199" spans="1:9" hidden="1" x14ac:dyDescent="0.3">
      <c r="A5199" s="24">
        <v>5197</v>
      </c>
      <c r="B5199" s="11" t="str">
        <f>IFERROR(INDEX({"JSNY-BJ0001-01";"JSNY-JS0022-01";"JSNY-JS0002-01"},MATCH(D5199,{"BJ_zhongyu";"JS_WX_liteer";"JS_CZ_wodefeng"},0)),"")</f>
        <v>JSNY-JS0022-01</v>
      </c>
      <c r="C5199" s="11" t="str">
        <f>IFERROR(INDEX({"北京中裕世纪大酒店";"江苏利特尔绿色包装股份有限公司";"常州市金坛沃德丰电子科技有限公司"},MATCH(D5199,{"BJ_zhongyu";"JS_WX_liteer";"JS_CZ_wodefeng"},0)),"")</f>
        <v>江苏利特尔绿色包装股份有限公司</v>
      </c>
      <c r="D5199" s="11" t="str">
        <f>[1]动作!$G5198</f>
        <v>JS_WX_liteer</v>
      </c>
      <c r="E5199" s="11" t="str">
        <f>[1]动作!$D5198</f>
        <v>分系统1BMS1单体电压过低二级故障</v>
      </c>
      <c r="F5199" s="11" t="s">
        <v>177</v>
      </c>
      <c r="G5199" s="12">
        <f>[1]动作!$A5198+[1]动作!$B5198</f>
        <v>43211.867048611108</v>
      </c>
      <c r="H5199" s="12"/>
      <c r="I5199" s="11"/>
    </row>
    <row r="5200" spans="1:9" hidden="1" x14ac:dyDescent="0.3">
      <c r="A5200" s="24">
        <v>5198</v>
      </c>
      <c r="B5200" s="11" t="str">
        <f>IFERROR(INDEX({"JSNY-BJ0001-01";"JSNY-JS0022-01";"JSNY-JS0002-01"},MATCH(D5200,{"BJ_zhongyu";"JS_WX_liteer";"JS_CZ_wodefeng"},0)),"")</f>
        <v>JSNY-JS0022-01</v>
      </c>
      <c r="C5200" s="11" t="str">
        <f>IFERROR(INDEX({"北京中裕世纪大酒店";"江苏利特尔绿色包装股份有限公司";"常州市金坛沃德丰电子科技有限公司"},MATCH(D5200,{"BJ_zhongyu";"JS_WX_liteer";"JS_CZ_wodefeng"},0)),"")</f>
        <v>江苏利特尔绿色包装股份有限公司</v>
      </c>
      <c r="D5200" s="11" t="str">
        <f>[1]动作!$G5199</f>
        <v>JS_WX_liteer</v>
      </c>
      <c r="E5200" s="11" t="str">
        <f>[1]动作!$D5199</f>
        <v>分系统1BMS4单体电压过低一级故障</v>
      </c>
      <c r="F5200" s="11" t="s">
        <v>177</v>
      </c>
      <c r="G5200" s="12">
        <f>[1]动作!$A5199+[1]动作!$B5199</f>
        <v>43211.867511574077</v>
      </c>
      <c r="H5200" s="12"/>
      <c r="I5200" s="11"/>
    </row>
    <row r="5201" spans="1:9" hidden="1" x14ac:dyDescent="0.3">
      <c r="A5201" s="24">
        <v>5199</v>
      </c>
      <c r="B5201" s="11" t="str">
        <f>IFERROR(INDEX({"JSNY-BJ0001-01";"JSNY-JS0022-01";"JSNY-JS0002-01"},MATCH(D5201,{"BJ_zhongyu";"JS_WX_liteer";"JS_CZ_wodefeng"},0)),"")</f>
        <v>JSNY-JS0022-01</v>
      </c>
      <c r="C5201" s="11" t="str">
        <f>IFERROR(INDEX({"北京中裕世纪大酒店";"江苏利特尔绿色包装股份有限公司";"常州市金坛沃德丰电子科技有限公司"},MATCH(D5201,{"BJ_zhongyu";"JS_WX_liteer";"JS_CZ_wodefeng"},0)),"")</f>
        <v>江苏利特尔绿色包装股份有限公司</v>
      </c>
      <c r="D5201" s="11" t="str">
        <f>[1]动作!$G5200</f>
        <v>JS_WX_liteer</v>
      </c>
      <c r="E5201" s="11" t="str">
        <f>[1]动作!$D5200</f>
        <v>分系统1BMS4单体电压过低二级故障</v>
      </c>
      <c r="F5201" s="11" t="s">
        <v>177</v>
      </c>
      <c r="G5201" s="12">
        <f>[1]动作!$A5200+[1]动作!$B5200</f>
        <v>43211.867511574077</v>
      </c>
      <c r="H5201" s="12"/>
      <c r="I5201" s="11"/>
    </row>
    <row r="5202" spans="1:9" hidden="1" x14ac:dyDescent="0.3">
      <c r="A5202" s="24">
        <v>5200</v>
      </c>
      <c r="B5202" s="11" t="str">
        <f>IFERROR(INDEX({"JSNY-BJ0001-01";"JSNY-JS0022-01";"JSNY-JS0002-01"},MATCH(D5202,{"BJ_zhongyu";"JS_WX_liteer";"JS_CZ_wodefeng"},0)),"")</f>
        <v>JSNY-JS0022-01</v>
      </c>
      <c r="C5202" s="11" t="str">
        <f>IFERROR(INDEX({"北京中裕世纪大酒店";"江苏利特尔绿色包装股份有限公司";"常州市金坛沃德丰电子科技有限公司"},MATCH(D5202,{"BJ_zhongyu";"JS_WX_liteer";"JS_CZ_wodefeng"},0)),"")</f>
        <v>江苏利特尔绿色包装股份有限公司</v>
      </c>
      <c r="D5202" s="11" t="str">
        <f>[1]动作!$G5201</f>
        <v>JS_WX_liteer</v>
      </c>
      <c r="E5202" s="11" t="str">
        <f>[1]动作!$D5201</f>
        <v>分系统1BMS7SOC过低一级故障</v>
      </c>
      <c r="F5202" s="11" t="s">
        <v>177</v>
      </c>
      <c r="G5202" s="12">
        <f>[1]动作!$A5201+[1]动作!$B5201</f>
        <v>43211.867743055554</v>
      </c>
      <c r="H5202" s="12"/>
      <c r="I5202" s="11"/>
    </row>
    <row r="5203" spans="1:9" hidden="1" x14ac:dyDescent="0.3">
      <c r="A5203" s="24">
        <v>5201</v>
      </c>
      <c r="B5203" s="11" t="str">
        <f>IFERROR(INDEX({"JSNY-BJ0001-01";"JSNY-JS0022-01";"JSNY-JS0002-01"},MATCH(D5203,{"BJ_zhongyu";"JS_WX_liteer";"JS_CZ_wodefeng"},0)),"")</f>
        <v>JSNY-JS0022-01</v>
      </c>
      <c r="C5203" s="11" t="str">
        <f>IFERROR(INDEX({"北京中裕世纪大酒店";"江苏利特尔绿色包装股份有限公司";"常州市金坛沃德丰电子科技有限公司"},MATCH(D5203,{"BJ_zhongyu";"JS_WX_liteer";"JS_CZ_wodefeng"},0)),"")</f>
        <v>江苏利特尔绿色包装股份有限公司</v>
      </c>
      <c r="D5203" s="11" t="str">
        <f>[1]动作!$G5202</f>
        <v>JS_WX_liteer</v>
      </c>
      <c r="E5203" s="11" t="str">
        <f>[1]动作!$D5202</f>
        <v>分系统1BMS7SOC过低二级故障</v>
      </c>
      <c r="F5203" s="11" t="s">
        <v>177</v>
      </c>
      <c r="G5203" s="12">
        <f>[1]动作!$A5202+[1]动作!$B5202</f>
        <v>43211.867743055554</v>
      </c>
      <c r="H5203" s="12"/>
      <c r="I5203" s="11"/>
    </row>
    <row r="5204" spans="1:9" hidden="1" x14ac:dyDescent="0.3">
      <c r="A5204" s="24">
        <v>5202</v>
      </c>
      <c r="B5204" s="11" t="str">
        <f>IFERROR(INDEX({"JSNY-BJ0001-01";"JSNY-JS0022-01";"JSNY-JS0002-01"},MATCH(D5204,{"BJ_zhongyu";"JS_WX_liteer";"JS_CZ_wodefeng"},0)),"")</f>
        <v>JSNY-JS0022-01</v>
      </c>
      <c r="C5204" s="11" t="str">
        <f>IFERROR(INDEX({"北京中裕世纪大酒店";"江苏利特尔绿色包装股份有限公司";"常州市金坛沃德丰电子科技有限公司"},MATCH(D5204,{"BJ_zhongyu";"JS_WX_liteer";"JS_CZ_wodefeng"},0)),"")</f>
        <v>江苏利特尔绿色包装股份有限公司</v>
      </c>
      <c r="D5204" s="11" t="str">
        <f>[1]动作!$G5203</f>
        <v>JS_WX_liteer</v>
      </c>
      <c r="E5204" s="11" t="str">
        <f>[1]动作!$D5203</f>
        <v>分系统1BMS7单体电压过低一级故障</v>
      </c>
      <c r="F5204" s="11" t="s">
        <v>177</v>
      </c>
      <c r="G5204" s="12">
        <f>[1]动作!$A5203+[1]动作!$B5203</f>
        <v>43211.86791666667</v>
      </c>
      <c r="H5204" s="12"/>
      <c r="I5204" s="11"/>
    </row>
    <row r="5205" spans="1:9" hidden="1" x14ac:dyDescent="0.3">
      <c r="A5205" s="24">
        <v>5203</v>
      </c>
      <c r="B5205" s="11" t="str">
        <f>IFERROR(INDEX({"JSNY-BJ0001-01";"JSNY-JS0022-01";"JSNY-JS0002-01"},MATCH(D5205,{"BJ_zhongyu";"JS_WX_liteer";"JS_CZ_wodefeng"},0)),"")</f>
        <v>JSNY-JS0022-01</v>
      </c>
      <c r="C5205" s="11" t="str">
        <f>IFERROR(INDEX({"北京中裕世纪大酒店";"江苏利特尔绿色包装股份有限公司";"常州市金坛沃德丰电子科技有限公司"},MATCH(D5205,{"BJ_zhongyu";"JS_WX_liteer";"JS_CZ_wodefeng"},0)),"")</f>
        <v>江苏利特尔绿色包装股份有限公司</v>
      </c>
      <c r="D5205" s="11" t="str">
        <f>[1]动作!$G5204</f>
        <v>JS_WX_liteer</v>
      </c>
      <c r="E5205" s="11" t="str">
        <f>[1]动作!$D5204</f>
        <v>分系统1BMS7单体电压过低二级故障</v>
      </c>
      <c r="F5205" s="11" t="s">
        <v>177</v>
      </c>
      <c r="G5205" s="12">
        <f>[1]动作!$A5204+[1]动作!$B5204</f>
        <v>43211.86791666667</v>
      </c>
      <c r="H5205" s="12"/>
      <c r="I5205" s="11"/>
    </row>
    <row r="5206" spans="1:9" hidden="1" x14ac:dyDescent="0.3">
      <c r="A5206" s="24">
        <v>5204</v>
      </c>
      <c r="B5206" s="11" t="str">
        <f>IFERROR(INDEX({"JSNY-BJ0001-01";"JSNY-JS0022-01";"JSNY-JS0002-01"},MATCH(D5206,{"BJ_zhongyu";"JS_WX_liteer";"JS_CZ_wodefeng"},0)),"")</f>
        <v>JSNY-JS0022-01</v>
      </c>
      <c r="C5206" s="11" t="str">
        <f>IFERROR(INDEX({"北京中裕世纪大酒店";"江苏利特尔绿色包装股份有限公司";"常州市金坛沃德丰电子科技有限公司"},MATCH(D5206,{"BJ_zhongyu";"JS_WX_liteer";"JS_CZ_wodefeng"},0)),"")</f>
        <v>江苏利特尔绿色包装股份有限公司</v>
      </c>
      <c r="D5206" s="11" t="str">
        <f>[1]动作!$G5205</f>
        <v>JS_WX_liteer</v>
      </c>
      <c r="E5206" s="11" t="str">
        <f>[1]动作!$D5205</f>
        <v>分系统1BMS2单体电压过低一级故障</v>
      </c>
      <c r="F5206" s="11" t="s">
        <v>177</v>
      </c>
      <c r="G5206" s="12">
        <f>[1]动作!$A5205+[1]动作!$B5205</f>
        <v>43211.868090277778</v>
      </c>
      <c r="H5206" s="12"/>
      <c r="I5206" s="11"/>
    </row>
    <row r="5207" spans="1:9" hidden="1" x14ac:dyDescent="0.3">
      <c r="A5207" s="24">
        <v>5205</v>
      </c>
      <c r="B5207" s="11" t="str">
        <f>IFERROR(INDEX({"JSNY-BJ0001-01";"JSNY-JS0022-01";"JSNY-JS0002-01"},MATCH(D5207,{"BJ_zhongyu";"JS_WX_liteer";"JS_CZ_wodefeng"},0)),"")</f>
        <v>JSNY-JS0022-01</v>
      </c>
      <c r="C5207" s="11" t="str">
        <f>IFERROR(INDEX({"北京中裕世纪大酒店";"江苏利特尔绿色包装股份有限公司";"常州市金坛沃德丰电子科技有限公司"},MATCH(D5207,{"BJ_zhongyu";"JS_WX_liteer";"JS_CZ_wodefeng"},0)),"")</f>
        <v>江苏利特尔绿色包装股份有限公司</v>
      </c>
      <c r="D5207" s="11" t="str">
        <f>[1]动作!$G5206</f>
        <v>JS_WX_liteer</v>
      </c>
      <c r="E5207" s="11" t="str">
        <f>[1]动作!$D5206</f>
        <v>分系统1BMS2单体电压过低二级故障</v>
      </c>
      <c r="F5207" s="11" t="s">
        <v>177</v>
      </c>
      <c r="G5207" s="12">
        <f>[1]动作!$A5206+[1]动作!$B5206</f>
        <v>43211.868090277778</v>
      </c>
      <c r="H5207" s="12"/>
      <c r="I5207" s="11"/>
    </row>
    <row r="5208" spans="1:9" hidden="1" x14ac:dyDescent="0.3">
      <c r="A5208" s="24">
        <v>5206</v>
      </c>
      <c r="B5208" s="11" t="str">
        <f>IFERROR(INDEX({"JSNY-BJ0001-01";"JSNY-JS0022-01";"JSNY-JS0002-01"},MATCH(D5208,{"BJ_zhongyu";"JS_WX_liteer";"JS_CZ_wodefeng"},0)),"")</f>
        <v>JSNY-JS0022-01</v>
      </c>
      <c r="C5208" s="11" t="str">
        <f>IFERROR(INDEX({"北京中裕世纪大酒店";"江苏利特尔绿色包装股份有限公司";"常州市金坛沃德丰电子科技有限公司"},MATCH(D5208,{"BJ_zhongyu";"JS_WX_liteer";"JS_CZ_wodefeng"},0)),"")</f>
        <v>江苏利特尔绿色包装股份有限公司</v>
      </c>
      <c r="D5208" s="11" t="str">
        <f>[1]动作!$G5207</f>
        <v>JS_WX_liteer</v>
      </c>
      <c r="E5208" s="11" t="str">
        <f>[1]动作!$D5207</f>
        <v>分系统1BMS5单体电压过低一级故障</v>
      </c>
      <c r="F5208" s="11" t="s">
        <v>177</v>
      </c>
      <c r="G5208" s="12">
        <f>[1]动作!$A5207+[1]动作!$B5207</f>
        <v>43211.868495370371</v>
      </c>
      <c r="H5208" s="12"/>
      <c r="I5208" s="11"/>
    </row>
    <row r="5209" spans="1:9" hidden="1" x14ac:dyDescent="0.3">
      <c r="A5209" s="24">
        <v>5207</v>
      </c>
      <c r="B5209" s="11" t="str">
        <f>IFERROR(INDEX({"JSNY-BJ0001-01";"JSNY-JS0022-01";"JSNY-JS0002-01"},MATCH(D5209,{"BJ_zhongyu";"JS_WX_liteer";"JS_CZ_wodefeng"},0)),"")</f>
        <v>JSNY-JS0022-01</v>
      </c>
      <c r="C5209" s="11" t="str">
        <f>IFERROR(INDEX({"北京中裕世纪大酒店";"江苏利特尔绿色包装股份有限公司";"常州市金坛沃德丰电子科技有限公司"},MATCH(D5209,{"BJ_zhongyu";"JS_WX_liteer";"JS_CZ_wodefeng"},0)),"")</f>
        <v>江苏利特尔绿色包装股份有限公司</v>
      </c>
      <c r="D5209" s="11" t="str">
        <f>[1]动作!$G5208</f>
        <v>JS_WX_liteer</v>
      </c>
      <c r="E5209" s="11" t="str">
        <f>[1]动作!$D5208</f>
        <v>分系统1BMS5单体电压过低二级故障</v>
      </c>
      <c r="F5209" s="11" t="s">
        <v>177</v>
      </c>
      <c r="G5209" s="12">
        <f>[1]动作!$A5208+[1]动作!$B5208</f>
        <v>43211.868495370371</v>
      </c>
      <c r="H5209" s="12"/>
      <c r="I5209" s="11"/>
    </row>
    <row r="5210" spans="1:9" hidden="1" x14ac:dyDescent="0.3">
      <c r="A5210" s="24">
        <v>5208</v>
      </c>
      <c r="B5210" s="11" t="str">
        <f>IFERROR(INDEX({"JSNY-BJ0001-01";"JSNY-JS0022-01";"JSNY-JS0002-01"},MATCH(D5210,{"BJ_zhongyu";"JS_WX_liteer";"JS_CZ_wodefeng"},0)),"")</f>
        <v>JSNY-JS0022-01</v>
      </c>
      <c r="C5210" s="11" t="str">
        <f>IFERROR(INDEX({"北京中裕世纪大酒店";"江苏利特尔绿色包装股份有限公司";"常州市金坛沃德丰电子科技有限公司"},MATCH(D5210,{"BJ_zhongyu";"JS_WX_liteer";"JS_CZ_wodefeng"},0)),"")</f>
        <v>江苏利特尔绿色包装股份有限公司</v>
      </c>
      <c r="D5210" s="11" t="str">
        <f>[1]动作!$G5209</f>
        <v>JS_WX_liteer</v>
      </c>
      <c r="E5210" s="11" t="str">
        <f>[1]动作!$D5209</f>
        <v>分系统1BMS6单体电压过低一级故障</v>
      </c>
      <c r="F5210" s="11" t="s">
        <v>177</v>
      </c>
      <c r="G5210" s="12">
        <f>[1]动作!$A5209+[1]动作!$B5209</f>
        <v>43211.868495370371</v>
      </c>
      <c r="H5210" s="12"/>
      <c r="I5210" s="11"/>
    </row>
    <row r="5211" spans="1:9" hidden="1" x14ac:dyDescent="0.3">
      <c r="A5211" s="24">
        <v>5209</v>
      </c>
      <c r="B5211" s="11" t="str">
        <f>IFERROR(INDEX({"JSNY-BJ0001-01";"JSNY-JS0022-01";"JSNY-JS0002-01"},MATCH(D5211,{"BJ_zhongyu";"JS_WX_liteer";"JS_CZ_wodefeng"},0)),"")</f>
        <v>JSNY-JS0022-01</v>
      </c>
      <c r="C5211" s="11" t="str">
        <f>IFERROR(INDEX({"北京中裕世纪大酒店";"江苏利特尔绿色包装股份有限公司";"常州市金坛沃德丰电子科技有限公司"},MATCH(D5211,{"BJ_zhongyu";"JS_WX_liteer";"JS_CZ_wodefeng"},0)),"")</f>
        <v>江苏利特尔绿色包装股份有限公司</v>
      </c>
      <c r="D5211" s="11" t="str">
        <f>[1]动作!$G5210</f>
        <v>JS_WX_liteer</v>
      </c>
      <c r="E5211" s="11" t="str">
        <f>[1]动作!$D5210</f>
        <v>分系统1BMS6单体电压过低二级故障</v>
      </c>
      <c r="F5211" s="11" t="s">
        <v>177</v>
      </c>
      <c r="G5211" s="12">
        <f>[1]动作!$A5210+[1]动作!$B5210</f>
        <v>43211.868495370371</v>
      </c>
      <c r="H5211" s="12"/>
      <c r="I5211" s="11"/>
    </row>
    <row r="5212" spans="1:9" hidden="1" x14ac:dyDescent="0.3">
      <c r="A5212" s="24">
        <v>5210</v>
      </c>
      <c r="B5212" s="11" t="str">
        <f>IFERROR(INDEX({"JSNY-BJ0001-01";"JSNY-JS0022-01";"JSNY-JS0002-01"},MATCH(D5212,{"BJ_zhongyu";"JS_WX_liteer";"JS_CZ_wodefeng"},0)),"")</f>
        <v>JSNY-JS0022-01</v>
      </c>
      <c r="C5212" s="11" t="str">
        <f>IFERROR(INDEX({"北京中裕世纪大酒店";"江苏利特尔绿色包装股份有限公司";"常州市金坛沃德丰电子科技有限公司"},MATCH(D5212,{"BJ_zhongyu";"JS_WX_liteer";"JS_CZ_wodefeng"},0)),"")</f>
        <v>江苏利特尔绿色包装股份有限公司</v>
      </c>
      <c r="D5212" s="11" t="str">
        <f>[1]动作!$G5211</f>
        <v>JS_WX_liteer</v>
      </c>
      <c r="E5212" s="11" t="str">
        <f>[1]动作!$D5211</f>
        <v>分系统1BMS1SOC过低一级故障</v>
      </c>
      <c r="F5212" s="11" t="s">
        <v>177</v>
      </c>
      <c r="G5212" s="12">
        <f>[1]动作!$A5211+[1]动作!$B5211</f>
        <v>43211.869016203702</v>
      </c>
      <c r="H5212" s="12"/>
      <c r="I5212" s="11"/>
    </row>
    <row r="5213" spans="1:9" hidden="1" x14ac:dyDescent="0.3">
      <c r="A5213" s="24">
        <v>5211</v>
      </c>
      <c r="B5213" s="11" t="str">
        <f>IFERROR(INDEX({"JSNY-BJ0001-01";"JSNY-JS0022-01";"JSNY-JS0002-01"},MATCH(D5213,{"BJ_zhongyu";"JS_WX_liteer";"JS_CZ_wodefeng"},0)),"")</f>
        <v>JSNY-JS0022-01</v>
      </c>
      <c r="C5213" s="11" t="str">
        <f>IFERROR(INDEX({"北京中裕世纪大酒店";"江苏利特尔绿色包装股份有限公司";"常州市金坛沃德丰电子科技有限公司"},MATCH(D5213,{"BJ_zhongyu";"JS_WX_liteer";"JS_CZ_wodefeng"},0)),"")</f>
        <v>江苏利特尔绿色包装股份有限公司</v>
      </c>
      <c r="D5213" s="11" t="str">
        <f>[1]动作!$G5212</f>
        <v>JS_WX_liteer</v>
      </c>
      <c r="E5213" s="11" t="str">
        <f>[1]动作!$D5212</f>
        <v>分系统1BMS1SOC过低二级故障</v>
      </c>
      <c r="F5213" s="11" t="s">
        <v>177</v>
      </c>
      <c r="G5213" s="12">
        <f>[1]动作!$A5212+[1]动作!$B5212</f>
        <v>43211.869016203702</v>
      </c>
      <c r="H5213" s="12"/>
      <c r="I5213" s="11"/>
    </row>
    <row r="5214" spans="1:9" hidden="1" x14ac:dyDescent="0.3">
      <c r="A5214" s="24">
        <v>5212</v>
      </c>
      <c r="B5214" s="11" t="str">
        <f>IFERROR(INDEX({"JSNY-BJ0001-01";"JSNY-JS0022-01";"JSNY-JS0002-01"},MATCH(D5214,{"BJ_zhongyu";"JS_WX_liteer";"JS_CZ_wodefeng"},0)),"")</f>
        <v>JSNY-JS0022-01</v>
      </c>
      <c r="C5214" s="11" t="str">
        <f>IFERROR(INDEX({"北京中裕世纪大酒店";"江苏利特尔绿色包装股份有限公司";"常州市金坛沃德丰电子科技有限公司"},MATCH(D5214,{"BJ_zhongyu";"JS_WX_liteer";"JS_CZ_wodefeng"},0)),"")</f>
        <v>江苏利特尔绿色包装股份有限公司</v>
      </c>
      <c r="D5214" s="11" t="str">
        <f>[1]动作!$G5213</f>
        <v>JS_WX_liteer</v>
      </c>
      <c r="E5214" s="11" t="str">
        <f>[1]动作!$D5213</f>
        <v>分系统1BMS6SOC过低一级故障</v>
      </c>
      <c r="F5214" s="11" t="s">
        <v>177</v>
      </c>
      <c r="G5214" s="12">
        <f>[1]动作!$A5213+[1]动作!$B5213</f>
        <v>43211.869768518518</v>
      </c>
      <c r="H5214" s="12"/>
      <c r="I5214" s="11"/>
    </row>
    <row r="5215" spans="1:9" hidden="1" x14ac:dyDescent="0.3">
      <c r="A5215" s="24">
        <v>5213</v>
      </c>
      <c r="B5215" s="11" t="str">
        <f>IFERROR(INDEX({"JSNY-BJ0001-01";"JSNY-JS0022-01";"JSNY-JS0002-01"},MATCH(D5215,{"BJ_zhongyu";"JS_WX_liteer";"JS_CZ_wodefeng"},0)),"")</f>
        <v>JSNY-JS0022-01</v>
      </c>
      <c r="C5215" s="11" t="str">
        <f>IFERROR(INDEX({"北京中裕世纪大酒店";"江苏利特尔绿色包装股份有限公司";"常州市金坛沃德丰电子科技有限公司"},MATCH(D5215,{"BJ_zhongyu";"JS_WX_liteer";"JS_CZ_wodefeng"},0)),"")</f>
        <v>江苏利特尔绿色包装股份有限公司</v>
      </c>
      <c r="D5215" s="11" t="str">
        <f>[1]动作!$G5214</f>
        <v>JS_WX_liteer</v>
      </c>
      <c r="E5215" s="11" t="str">
        <f>[1]动作!$D5214</f>
        <v>分系统1BMS6SOC过低二级故障</v>
      </c>
      <c r="F5215" s="11" t="s">
        <v>177</v>
      </c>
      <c r="G5215" s="12">
        <f>[1]动作!$A5214+[1]动作!$B5214</f>
        <v>43211.869768518518</v>
      </c>
      <c r="H5215" s="12"/>
      <c r="I5215" s="11"/>
    </row>
    <row r="5216" spans="1:9" hidden="1" x14ac:dyDescent="0.3">
      <c r="A5216" s="24">
        <v>5214</v>
      </c>
      <c r="B5216" s="11" t="str">
        <f>IFERROR(INDEX({"JSNY-BJ0001-01";"JSNY-JS0022-01";"JSNY-JS0002-01"},MATCH(D5216,{"BJ_zhongyu";"JS_WX_liteer";"JS_CZ_wodefeng"},0)),"")</f>
        <v>JSNY-JS0002-01</v>
      </c>
      <c r="C5216" s="11" t="str">
        <f>IFERROR(INDEX({"北京中裕世纪大酒店";"江苏利特尔绿色包装股份有限公司";"常州市金坛沃德丰电子科技有限公司"},MATCH(D5216,{"BJ_zhongyu";"JS_WX_liteer";"JS_CZ_wodefeng"},0)),"")</f>
        <v>常州市金坛沃德丰电子科技有限公司</v>
      </c>
      <c r="D5216" s="11" t="str">
        <f>[1]动作!$G5215</f>
        <v>JS_CZ_wodefeng</v>
      </c>
      <c r="E5216" s="11" t="str">
        <f>[1]动作!$D5215</f>
        <v>分系统1BMS5温升过快一级故障</v>
      </c>
      <c r="F5216" s="11" t="s">
        <v>177</v>
      </c>
      <c r="G5216" s="12">
        <f>[1]动作!$A5215+[1]动作!$B5215</f>
        <v>43211.869884259257</v>
      </c>
      <c r="H5216" s="12"/>
      <c r="I5216" s="11"/>
    </row>
    <row r="5217" spans="1:9" hidden="1" x14ac:dyDescent="0.3">
      <c r="A5217" s="24">
        <v>5215</v>
      </c>
      <c r="B5217" s="11" t="str">
        <f>IFERROR(INDEX({"JSNY-BJ0001-01";"JSNY-JS0022-01";"JSNY-JS0002-01"},MATCH(D5217,{"BJ_zhongyu";"JS_WX_liteer";"JS_CZ_wodefeng"},0)),"")</f>
        <v>JSNY-JS0002-01</v>
      </c>
      <c r="C5217" s="11" t="str">
        <f>IFERROR(INDEX({"北京中裕世纪大酒店";"江苏利特尔绿色包装股份有限公司";"常州市金坛沃德丰电子科技有限公司"},MATCH(D5217,{"BJ_zhongyu";"JS_WX_liteer";"JS_CZ_wodefeng"},0)),"")</f>
        <v>常州市金坛沃德丰电子科技有限公司</v>
      </c>
      <c r="D5217" s="11" t="str">
        <f>[1]动作!$G5216</f>
        <v>JS_CZ_wodefeng</v>
      </c>
      <c r="E5217" s="11" t="str">
        <f>[1]动作!$D5216</f>
        <v>分系统1BMS5温升过快二级故障</v>
      </c>
      <c r="F5217" s="11" t="s">
        <v>177</v>
      </c>
      <c r="G5217" s="12">
        <f>[1]动作!$A5216+[1]动作!$B5216</f>
        <v>43211.869884259257</v>
      </c>
      <c r="H5217" s="12"/>
      <c r="I5217" s="11"/>
    </row>
    <row r="5218" spans="1:9" hidden="1" x14ac:dyDescent="0.3">
      <c r="A5218" s="24">
        <v>5216</v>
      </c>
      <c r="B5218" s="11" t="str">
        <f>IFERROR(INDEX({"JSNY-BJ0001-01";"JSNY-JS0022-01";"JSNY-JS0002-01"},MATCH(D5218,{"BJ_zhongyu";"JS_WX_liteer";"JS_CZ_wodefeng"},0)),"")</f>
        <v>JSNY-JS0022-01</v>
      </c>
      <c r="C5218" s="11" t="str">
        <f>IFERROR(INDEX({"北京中裕世纪大酒店";"江苏利特尔绿色包装股份有限公司";"常州市金坛沃德丰电子科技有限公司"},MATCH(D5218,{"BJ_zhongyu";"JS_WX_liteer";"JS_CZ_wodefeng"},0)),"")</f>
        <v>江苏利特尔绿色包装股份有限公司</v>
      </c>
      <c r="D5218" s="11" t="str">
        <f>[1]动作!$G5217</f>
        <v>JS_WX_liteer</v>
      </c>
      <c r="E5218" s="11" t="str">
        <f>[1]动作!$D5217</f>
        <v>分系统1BMS9SOC过低一级故障</v>
      </c>
      <c r="F5218" s="11" t="s">
        <v>177</v>
      </c>
      <c r="G5218" s="12">
        <f>[1]动作!$A5217+[1]动作!$B5217</f>
        <v>43211.869942129626</v>
      </c>
      <c r="H5218" s="12"/>
      <c r="I5218" s="11"/>
    </row>
    <row r="5219" spans="1:9" hidden="1" x14ac:dyDescent="0.3">
      <c r="A5219" s="24">
        <v>5217</v>
      </c>
      <c r="B5219" s="11" t="str">
        <f>IFERROR(INDEX({"JSNY-BJ0001-01";"JSNY-JS0022-01";"JSNY-JS0002-01"},MATCH(D5219,{"BJ_zhongyu";"JS_WX_liteer";"JS_CZ_wodefeng"},0)),"")</f>
        <v>JSNY-JS0022-01</v>
      </c>
      <c r="C5219" s="11" t="str">
        <f>IFERROR(INDEX({"北京中裕世纪大酒店";"江苏利特尔绿色包装股份有限公司";"常州市金坛沃德丰电子科技有限公司"},MATCH(D5219,{"BJ_zhongyu";"JS_WX_liteer";"JS_CZ_wodefeng"},0)),"")</f>
        <v>江苏利特尔绿色包装股份有限公司</v>
      </c>
      <c r="D5219" s="11" t="str">
        <f>[1]动作!$G5218</f>
        <v>JS_WX_liteer</v>
      </c>
      <c r="E5219" s="11" t="str">
        <f>[1]动作!$D5218</f>
        <v>分系统1BMS9SOC过低二级故障</v>
      </c>
      <c r="F5219" s="11" t="s">
        <v>177</v>
      </c>
      <c r="G5219" s="12">
        <f>[1]动作!$A5218+[1]动作!$B5218</f>
        <v>43211.869942129626</v>
      </c>
      <c r="H5219" s="12"/>
      <c r="I5219" s="11"/>
    </row>
    <row r="5220" spans="1:9" hidden="1" x14ac:dyDescent="0.3">
      <c r="A5220" s="24">
        <v>5218</v>
      </c>
      <c r="B5220" s="11" t="str">
        <f>IFERROR(INDEX({"JSNY-BJ0001-01";"JSNY-JS0022-01";"JSNY-JS0002-01"},MATCH(D5220,{"BJ_zhongyu";"JS_WX_liteer";"JS_CZ_wodefeng"},0)),"")</f>
        <v>JSNY-JS0002-01</v>
      </c>
      <c r="C5220" s="11" t="str">
        <f>IFERROR(INDEX({"北京中裕世纪大酒店";"江苏利特尔绿色包装股份有限公司";"常州市金坛沃德丰电子科技有限公司"},MATCH(D5220,{"BJ_zhongyu";"JS_WX_liteer";"JS_CZ_wodefeng"},0)),"")</f>
        <v>常州市金坛沃德丰电子科技有限公司</v>
      </c>
      <c r="D5220" s="11" t="str">
        <f>[1]动作!$G5219</f>
        <v>JS_CZ_wodefeng</v>
      </c>
      <c r="E5220" s="11" t="str">
        <f>[1]动作!$D5219</f>
        <v>电表故障</v>
      </c>
      <c r="F5220" s="11" t="s">
        <v>45</v>
      </c>
      <c r="G5220" s="12">
        <f>[1]动作!$A5219+[1]动作!$B5219</f>
        <v>43211.871562499997</v>
      </c>
      <c r="H5220" s="12"/>
      <c r="I5220" s="11"/>
    </row>
    <row r="5221" spans="1:9" hidden="1" x14ac:dyDescent="0.3">
      <c r="A5221" s="24">
        <v>5219</v>
      </c>
      <c r="B5221" s="11" t="str">
        <f>IFERROR(INDEX({"JSNY-BJ0001-01";"JSNY-JS0022-01";"JSNY-JS0002-01"},MATCH(D5221,{"BJ_zhongyu";"JS_WX_liteer";"JS_CZ_wodefeng"},0)),"")</f>
        <v>JSNY-JS0002-01</v>
      </c>
      <c r="C5221" s="11" t="str">
        <f>IFERROR(INDEX({"北京中裕世纪大酒店";"江苏利特尔绿色包装股份有限公司";"常州市金坛沃德丰电子科技有限公司"},MATCH(D5221,{"BJ_zhongyu";"JS_WX_liteer";"JS_CZ_wodefeng"},0)),"")</f>
        <v>常州市金坛沃德丰电子科技有限公司</v>
      </c>
      <c r="D5221" s="11" t="str">
        <f>[1]动作!$G5220</f>
        <v>JS_CZ_wodefeng</v>
      </c>
      <c r="E5221" s="11" t="str">
        <f>[1]动作!$D5220</f>
        <v>电表故障</v>
      </c>
      <c r="F5221" s="11" t="s">
        <v>45</v>
      </c>
      <c r="G5221" s="12">
        <f>[1]动作!$A5220+[1]动作!$B5220</f>
        <v>43211.871678240743</v>
      </c>
      <c r="H5221" s="12"/>
      <c r="I5221" s="11"/>
    </row>
    <row r="5222" spans="1:9" hidden="1" x14ac:dyDescent="0.3">
      <c r="A5222" s="24">
        <v>5220</v>
      </c>
      <c r="B5222" s="11" t="str">
        <f>IFERROR(INDEX({"JSNY-BJ0001-01";"JSNY-JS0022-01";"JSNY-JS0002-01"},MATCH(D5222,{"BJ_zhongyu";"JS_WX_liteer";"JS_CZ_wodefeng"},0)),"")</f>
        <v>JSNY-JS0002-01</v>
      </c>
      <c r="C5222" s="11" t="str">
        <f>IFERROR(INDEX({"北京中裕世纪大酒店";"江苏利特尔绿色包装股份有限公司";"常州市金坛沃德丰电子科技有限公司"},MATCH(D5222,{"BJ_zhongyu";"JS_WX_liteer";"JS_CZ_wodefeng"},0)),"")</f>
        <v>常州市金坛沃德丰电子科技有限公司</v>
      </c>
      <c r="D5222" s="11" t="str">
        <f>[1]动作!$G5221</f>
        <v>JS_CZ_wodefeng</v>
      </c>
      <c r="E5222" s="11" t="str">
        <f>[1]动作!$D5221</f>
        <v>电表故障</v>
      </c>
      <c r="F5222" s="11" t="s">
        <v>45</v>
      </c>
      <c r="G5222" s="12">
        <f>[1]动作!$A5221+[1]动作!$B5221</f>
        <v>43211.872835648152</v>
      </c>
      <c r="H5222" s="12"/>
      <c r="I5222" s="11"/>
    </row>
    <row r="5223" spans="1:9" hidden="1" x14ac:dyDescent="0.3">
      <c r="A5223" s="24">
        <v>5221</v>
      </c>
      <c r="B5223" s="11" t="str">
        <f>IFERROR(INDEX({"JSNY-BJ0001-01";"JSNY-JS0022-01";"JSNY-JS0002-01"},MATCH(D5223,{"BJ_zhongyu";"JS_WX_liteer";"JS_CZ_wodefeng"},0)),"")</f>
        <v>JSNY-JS0002-01</v>
      </c>
      <c r="C5223" s="11" t="str">
        <f>IFERROR(INDEX({"北京中裕世纪大酒店";"江苏利特尔绿色包装股份有限公司";"常州市金坛沃德丰电子科技有限公司"},MATCH(D5223,{"BJ_zhongyu";"JS_WX_liteer";"JS_CZ_wodefeng"},0)),"")</f>
        <v>常州市金坛沃德丰电子科技有限公司</v>
      </c>
      <c r="D5223" s="11" t="str">
        <f>[1]动作!$G5222</f>
        <v>JS_CZ_wodefeng</v>
      </c>
      <c r="E5223" s="11" t="str">
        <f>[1]动作!$D5222</f>
        <v>电表故障</v>
      </c>
      <c r="F5223" s="11" t="s">
        <v>45</v>
      </c>
      <c r="G5223" s="12">
        <f>[1]动作!$A5222+[1]动作!$B5222</f>
        <v>43211.873067129629</v>
      </c>
      <c r="H5223" s="12"/>
      <c r="I5223" s="11"/>
    </row>
    <row r="5224" spans="1:9" hidden="1" x14ac:dyDescent="0.3">
      <c r="A5224" s="24">
        <v>5222</v>
      </c>
      <c r="B5224" s="11" t="str">
        <f>IFERROR(INDEX({"JSNY-BJ0001-01";"JSNY-JS0022-01";"JSNY-JS0002-01"},MATCH(D5224,{"BJ_zhongyu";"JS_WX_liteer";"JS_CZ_wodefeng"},0)),"")</f>
        <v>JSNY-JS0002-01</v>
      </c>
      <c r="C5224" s="11" t="str">
        <f>IFERROR(INDEX({"北京中裕世纪大酒店";"江苏利特尔绿色包装股份有限公司";"常州市金坛沃德丰电子科技有限公司"},MATCH(D5224,{"BJ_zhongyu";"JS_WX_liteer";"JS_CZ_wodefeng"},0)),"")</f>
        <v>常州市金坛沃德丰电子科技有限公司</v>
      </c>
      <c r="D5224" s="11" t="str">
        <f>[1]动作!$G5223</f>
        <v>JS_CZ_wodefeng</v>
      </c>
      <c r="E5224" s="11" t="str">
        <f>[1]动作!$D5223</f>
        <v>电表故障</v>
      </c>
      <c r="F5224" s="11" t="s">
        <v>45</v>
      </c>
      <c r="G5224" s="12">
        <f>[1]动作!$A5223+[1]动作!$B5223</f>
        <v>43211.874108796299</v>
      </c>
      <c r="H5224" s="12"/>
      <c r="I5224" s="11"/>
    </row>
    <row r="5225" spans="1:9" hidden="1" x14ac:dyDescent="0.3">
      <c r="A5225" s="24">
        <v>5223</v>
      </c>
      <c r="B5225" s="11" t="str">
        <f>IFERROR(INDEX({"JSNY-BJ0001-01";"JSNY-JS0022-01";"JSNY-JS0002-01"},MATCH(D5225,{"BJ_zhongyu";"JS_WX_liteer";"JS_CZ_wodefeng"},0)),"")</f>
        <v>JSNY-JS0002-01</v>
      </c>
      <c r="C5225" s="11" t="str">
        <f>IFERROR(INDEX({"北京中裕世纪大酒店";"江苏利特尔绿色包装股份有限公司";"常州市金坛沃德丰电子科技有限公司"},MATCH(D5225,{"BJ_zhongyu";"JS_WX_liteer";"JS_CZ_wodefeng"},0)),"")</f>
        <v>常州市金坛沃德丰电子科技有限公司</v>
      </c>
      <c r="D5225" s="11" t="str">
        <f>[1]动作!$G5224</f>
        <v>JS_CZ_wodefeng</v>
      </c>
      <c r="E5225" s="11" t="str">
        <f>[1]动作!$D5224</f>
        <v>电表故障</v>
      </c>
      <c r="F5225" s="11" t="s">
        <v>45</v>
      </c>
      <c r="G5225" s="12">
        <f>[1]动作!$A5224+[1]动作!$B5224</f>
        <v>43211.876770833333</v>
      </c>
      <c r="H5225" s="12"/>
      <c r="I5225" s="11"/>
    </row>
    <row r="5226" spans="1:9" hidden="1" x14ac:dyDescent="0.3">
      <c r="A5226" s="24">
        <v>5224</v>
      </c>
      <c r="B5226" s="11" t="str">
        <f>IFERROR(INDEX({"JSNY-BJ0001-01";"JSNY-JS0022-01";"JSNY-JS0002-01"},MATCH(D5226,{"BJ_zhongyu";"JS_WX_liteer";"JS_CZ_wodefeng"},0)),"")</f>
        <v>JSNY-JS0002-01</v>
      </c>
      <c r="C5226" s="11" t="str">
        <f>IFERROR(INDEX({"北京中裕世纪大酒店";"江苏利特尔绿色包装股份有限公司";"常州市金坛沃德丰电子科技有限公司"},MATCH(D5226,{"BJ_zhongyu";"JS_WX_liteer";"JS_CZ_wodefeng"},0)),"")</f>
        <v>常州市金坛沃德丰电子科技有限公司</v>
      </c>
      <c r="D5226" s="11" t="str">
        <f>[1]动作!$G5225</f>
        <v>JS_CZ_wodefeng</v>
      </c>
      <c r="E5226" s="11" t="str">
        <f>[1]动作!$D5225</f>
        <v>电表故障</v>
      </c>
      <c r="F5226" s="11" t="s">
        <v>45</v>
      </c>
      <c r="G5226" s="12">
        <f>[1]动作!$A5225+[1]动作!$B5225</f>
        <v>43211.878055555557</v>
      </c>
      <c r="H5226" s="12"/>
      <c r="I5226" s="11"/>
    </row>
    <row r="5227" spans="1:9" hidden="1" x14ac:dyDescent="0.3">
      <c r="A5227" s="24">
        <v>5225</v>
      </c>
      <c r="B5227" s="11" t="str">
        <f>IFERROR(INDEX({"JSNY-BJ0001-01";"JSNY-JS0022-01";"JSNY-JS0002-01"},MATCH(D5227,{"BJ_zhongyu";"JS_WX_liteer";"JS_CZ_wodefeng"},0)),"")</f>
        <v>JSNY-JS0002-01</v>
      </c>
      <c r="C5227" s="11" t="str">
        <f>IFERROR(INDEX({"北京中裕世纪大酒店";"江苏利特尔绿色包装股份有限公司";"常州市金坛沃德丰电子科技有限公司"},MATCH(D5227,{"BJ_zhongyu";"JS_WX_liteer";"JS_CZ_wodefeng"},0)),"")</f>
        <v>常州市金坛沃德丰电子科技有限公司</v>
      </c>
      <c r="D5227" s="11" t="str">
        <f>[1]动作!$G5226</f>
        <v>JS_CZ_wodefeng</v>
      </c>
      <c r="E5227" s="11" t="str">
        <f>[1]动作!$D5226</f>
        <v>电表故障</v>
      </c>
      <c r="F5227" s="11" t="s">
        <v>45</v>
      </c>
      <c r="G5227" s="12">
        <f>[1]动作!$A5226+[1]动作!$B5226</f>
        <v>43211.881874999999</v>
      </c>
      <c r="H5227" s="12"/>
      <c r="I5227" s="11"/>
    </row>
    <row r="5228" spans="1:9" hidden="1" x14ac:dyDescent="0.3">
      <c r="A5228" s="24">
        <v>5226</v>
      </c>
      <c r="B5228" s="11" t="str">
        <f>IFERROR(INDEX({"JSNY-BJ0001-01";"JSNY-JS0022-01";"JSNY-JS0002-01"},MATCH(D5228,{"BJ_zhongyu";"JS_WX_liteer";"JS_CZ_wodefeng"},0)),"")</f>
        <v>JSNY-JS0002-01</v>
      </c>
      <c r="C5228" s="11" t="str">
        <f>IFERROR(INDEX({"北京中裕世纪大酒店";"江苏利特尔绿色包装股份有限公司";"常州市金坛沃德丰电子科技有限公司"},MATCH(D5228,{"BJ_zhongyu";"JS_WX_liteer";"JS_CZ_wodefeng"},0)),"")</f>
        <v>常州市金坛沃德丰电子科技有限公司</v>
      </c>
      <c r="D5228" s="11" t="str">
        <f>[1]动作!$G5227</f>
        <v>JS_CZ_wodefeng</v>
      </c>
      <c r="E5228" s="11" t="str">
        <f>[1]动作!$D5227</f>
        <v>电表故障</v>
      </c>
      <c r="F5228" s="11" t="s">
        <v>45</v>
      </c>
      <c r="G5228" s="12">
        <f>[1]动作!$A5227+[1]动作!$B5227</f>
        <v>43211.883206018516</v>
      </c>
      <c r="H5228" s="12"/>
      <c r="I5228" s="11"/>
    </row>
    <row r="5229" spans="1:9" hidden="1" x14ac:dyDescent="0.3">
      <c r="A5229" s="24">
        <v>5227</v>
      </c>
      <c r="B5229" s="11" t="str">
        <f>IFERROR(INDEX({"JSNY-BJ0001-01";"JSNY-JS0022-01";"JSNY-JS0002-01"},MATCH(D5229,{"BJ_zhongyu";"JS_WX_liteer";"JS_CZ_wodefeng"},0)),"")</f>
        <v>JSNY-JS0002-01</v>
      </c>
      <c r="C5229" s="11" t="str">
        <f>IFERROR(INDEX({"北京中裕世纪大酒店";"江苏利特尔绿色包装股份有限公司";"常州市金坛沃德丰电子科技有限公司"},MATCH(D5229,{"BJ_zhongyu";"JS_WX_liteer";"JS_CZ_wodefeng"},0)),"")</f>
        <v>常州市金坛沃德丰电子科技有限公司</v>
      </c>
      <c r="D5229" s="11" t="str">
        <f>[1]动作!$G5228</f>
        <v>JS_CZ_wodefeng</v>
      </c>
      <c r="E5229" s="11" t="str">
        <f>[1]动作!$D5228</f>
        <v>电表故障</v>
      </c>
      <c r="F5229" s="11" t="s">
        <v>45</v>
      </c>
      <c r="G5229" s="12">
        <f>[1]动作!$A5228+[1]动作!$B5228</f>
        <v>43211.883321759262</v>
      </c>
      <c r="H5229" s="12"/>
      <c r="I5229" s="11"/>
    </row>
    <row r="5230" spans="1:9" hidden="1" x14ac:dyDescent="0.3">
      <c r="A5230" s="24">
        <v>5228</v>
      </c>
      <c r="B5230" s="11" t="str">
        <f>IFERROR(INDEX({"JSNY-BJ0001-01";"JSNY-JS0022-01";"JSNY-JS0002-01"},MATCH(D5230,{"BJ_zhongyu";"JS_WX_liteer";"JS_CZ_wodefeng"},0)),"")</f>
        <v>JSNY-JS0002-01</v>
      </c>
      <c r="C5230" s="11" t="str">
        <f>IFERROR(INDEX({"北京中裕世纪大酒店";"江苏利特尔绿色包装股份有限公司";"常州市金坛沃德丰电子科技有限公司"},MATCH(D5230,{"BJ_zhongyu";"JS_WX_liteer";"JS_CZ_wodefeng"},0)),"")</f>
        <v>常州市金坛沃德丰电子科技有限公司</v>
      </c>
      <c r="D5230" s="11" t="str">
        <f>[1]动作!$G5229</f>
        <v>JS_CZ_wodefeng</v>
      </c>
      <c r="E5230" s="11" t="str">
        <f>[1]动作!$D5229</f>
        <v>电表故障</v>
      </c>
      <c r="F5230" s="11" t="s">
        <v>45</v>
      </c>
      <c r="G5230" s="12">
        <f>[1]动作!$A5229+[1]动作!$B5229</f>
        <v>43211.883437500001</v>
      </c>
      <c r="H5230" s="12"/>
      <c r="I5230" s="11"/>
    </row>
    <row r="5231" spans="1:9" hidden="1" x14ac:dyDescent="0.3">
      <c r="A5231" s="24">
        <v>5229</v>
      </c>
      <c r="B5231" s="11" t="str">
        <f>IFERROR(INDEX({"JSNY-BJ0001-01";"JSNY-JS0022-01";"JSNY-JS0002-01"},MATCH(D5231,{"BJ_zhongyu";"JS_WX_liteer";"JS_CZ_wodefeng"},0)),"")</f>
        <v>JSNY-JS0002-01</v>
      </c>
      <c r="C5231" s="11" t="str">
        <f>IFERROR(INDEX({"北京中裕世纪大酒店";"江苏利特尔绿色包装股份有限公司";"常州市金坛沃德丰电子科技有限公司"},MATCH(D5231,{"BJ_zhongyu";"JS_WX_liteer";"JS_CZ_wodefeng"},0)),"")</f>
        <v>常州市金坛沃德丰电子科技有限公司</v>
      </c>
      <c r="D5231" s="11" t="str">
        <f>[1]动作!$G5230</f>
        <v>JS_CZ_wodefeng</v>
      </c>
      <c r="E5231" s="11" t="str">
        <f>[1]动作!$D5230</f>
        <v>电表故障</v>
      </c>
      <c r="F5231" s="11" t="s">
        <v>45</v>
      </c>
      <c r="G5231" s="12">
        <f>[1]动作!$A5230+[1]动作!$B5230</f>
        <v>43211.885821759257</v>
      </c>
      <c r="H5231" s="12"/>
      <c r="I5231" s="11"/>
    </row>
    <row r="5232" spans="1:9" hidden="1" x14ac:dyDescent="0.3">
      <c r="A5232" s="24">
        <v>5230</v>
      </c>
      <c r="B5232" s="11" t="str">
        <f>IFERROR(INDEX({"JSNY-BJ0001-01";"JSNY-JS0022-01";"JSNY-JS0002-01"},MATCH(D5232,{"BJ_zhongyu";"JS_WX_liteer";"JS_CZ_wodefeng"},0)),"")</f>
        <v>JSNY-JS0002-01</v>
      </c>
      <c r="C5232" s="11" t="str">
        <f>IFERROR(INDEX({"北京中裕世纪大酒店";"江苏利特尔绿色包装股份有限公司";"常州市金坛沃德丰电子科技有限公司"},MATCH(D5232,{"BJ_zhongyu";"JS_WX_liteer";"JS_CZ_wodefeng"},0)),"")</f>
        <v>常州市金坛沃德丰电子科技有限公司</v>
      </c>
      <c r="D5232" s="11" t="str">
        <f>[1]动作!$G5231</f>
        <v>JS_CZ_wodefeng</v>
      </c>
      <c r="E5232" s="11" t="str">
        <f>[1]动作!$D5231</f>
        <v>电表故障</v>
      </c>
      <c r="F5232" s="11" t="s">
        <v>45</v>
      </c>
      <c r="G5232" s="12">
        <f>[1]动作!$A5231+[1]动作!$B5231</f>
        <v>43211.888483796298</v>
      </c>
      <c r="H5232" s="12"/>
      <c r="I5232" s="11"/>
    </row>
    <row r="5233" spans="1:9" hidden="1" x14ac:dyDescent="0.3">
      <c r="A5233" s="24">
        <v>5231</v>
      </c>
      <c r="B5233" s="11" t="str">
        <f>IFERROR(INDEX({"JSNY-BJ0001-01";"JSNY-JS0022-01";"JSNY-JS0002-01"},MATCH(D5233,{"BJ_zhongyu";"JS_WX_liteer";"JS_CZ_wodefeng"},0)),"")</f>
        <v>JSNY-JS0002-01</v>
      </c>
      <c r="C5233" s="11" t="str">
        <f>IFERROR(INDEX({"北京中裕世纪大酒店";"江苏利特尔绿色包装股份有限公司";"常州市金坛沃德丰电子科技有限公司"},MATCH(D5233,{"BJ_zhongyu";"JS_WX_liteer";"JS_CZ_wodefeng"},0)),"")</f>
        <v>常州市金坛沃德丰电子科技有限公司</v>
      </c>
      <c r="D5233" s="11" t="str">
        <f>[1]动作!$G5232</f>
        <v>JS_CZ_wodefeng</v>
      </c>
      <c r="E5233" s="11" t="str">
        <f>[1]动作!$D5232</f>
        <v>电表故障</v>
      </c>
      <c r="F5233" s="11" t="s">
        <v>45</v>
      </c>
      <c r="G5233" s="12">
        <f>[1]动作!$A5232+[1]动作!$B5232</f>
        <v>43211.888715277775</v>
      </c>
      <c r="H5233" s="12"/>
      <c r="I5233" s="11"/>
    </row>
    <row r="5234" spans="1:9" hidden="1" x14ac:dyDescent="0.3">
      <c r="A5234" s="24">
        <v>5232</v>
      </c>
      <c r="B5234" s="11" t="str">
        <f>IFERROR(INDEX({"JSNY-BJ0001-01";"JSNY-JS0022-01";"JSNY-JS0002-01"},MATCH(D5234,{"BJ_zhongyu";"JS_WX_liteer";"JS_CZ_wodefeng"},0)),"")</f>
        <v>JSNY-JS0002-01</v>
      </c>
      <c r="C5234" s="11" t="str">
        <f>IFERROR(INDEX({"北京中裕世纪大酒店";"江苏利特尔绿色包装股份有限公司";"常州市金坛沃德丰电子科技有限公司"},MATCH(D5234,{"BJ_zhongyu";"JS_WX_liteer";"JS_CZ_wodefeng"},0)),"")</f>
        <v>常州市金坛沃德丰电子科技有限公司</v>
      </c>
      <c r="D5234" s="11" t="str">
        <f>[1]动作!$G5233</f>
        <v>JS_CZ_wodefeng</v>
      </c>
      <c r="E5234" s="11" t="str">
        <f>[1]动作!$D5233</f>
        <v>电表故障</v>
      </c>
      <c r="F5234" s="11" t="s">
        <v>45</v>
      </c>
      <c r="G5234" s="12">
        <f>[1]动作!$A5233+[1]动作!$B5233</f>
        <v>43211.888831018521</v>
      </c>
      <c r="H5234" s="12"/>
      <c r="I5234" s="11"/>
    </row>
    <row r="5235" spans="1:9" hidden="1" x14ac:dyDescent="0.3">
      <c r="A5235" s="24">
        <v>5233</v>
      </c>
      <c r="B5235" s="11" t="str">
        <f>IFERROR(INDEX({"JSNY-BJ0001-01";"JSNY-JS0022-01";"JSNY-JS0002-01"},MATCH(D5235,{"BJ_zhongyu";"JS_WX_liteer";"JS_CZ_wodefeng"},0)),"")</f>
        <v>JSNY-JS0002-01</v>
      </c>
      <c r="C5235" s="11" t="str">
        <f>IFERROR(INDEX({"北京中裕世纪大酒店";"江苏利特尔绿色包装股份有限公司";"常州市金坛沃德丰电子科技有限公司"},MATCH(D5235,{"BJ_zhongyu";"JS_WX_liteer";"JS_CZ_wodefeng"},0)),"")</f>
        <v>常州市金坛沃德丰电子科技有限公司</v>
      </c>
      <c r="D5235" s="11" t="str">
        <f>[1]动作!$G5234</f>
        <v>JS_CZ_wodefeng</v>
      </c>
      <c r="E5235" s="11" t="str">
        <f>[1]动作!$D5234</f>
        <v>电表故障</v>
      </c>
      <c r="F5235" s="11" t="s">
        <v>45</v>
      </c>
      <c r="G5235" s="12">
        <f>[1]动作!$A5234+[1]动作!$B5234</f>
        <v>43211.889756944445</v>
      </c>
      <c r="H5235" s="12"/>
      <c r="I5235" s="11"/>
    </row>
    <row r="5236" spans="1:9" hidden="1" x14ac:dyDescent="0.3">
      <c r="A5236" s="24">
        <v>5234</v>
      </c>
      <c r="B5236" s="11" t="str">
        <f>IFERROR(INDEX({"JSNY-BJ0001-01";"JSNY-JS0022-01";"JSNY-JS0002-01"},MATCH(D5236,{"BJ_zhongyu";"JS_WX_liteer";"JS_CZ_wodefeng"},0)),"")</f>
        <v>JSNY-JS0002-01</v>
      </c>
      <c r="C5236" s="11" t="str">
        <f>IFERROR(INDEX({"北京中裕世纪大酒店";"江苏利特尔绿色包装股份有限公司";"常州市金坛沃德丰电子科技有限公司"},MATCH(D5236,{"BJ_zhongyu";"JS_WX_liteer";"JS_CZ_wodefeng"},0)),"")</f>
        <v>常州市金坛沃德丰电子科技有限公司</v>
      </c>
      <c r="D5236" s="11" t="str">
        <f>[1]动作!$G5235</f>
        <v>JS_CZ_wodefeng</v>
      </c>
      <c r="E5236" s="11" t="str">
        <f>[1]动作!$D5235</f>
        <v>电表故障</v>
      </c>
      <c r="F5236" s="11" t="s">
        <v>45</v>
      </c>
      <c r="G5236" s="12">
        <f>[1]动作!$A5235+[1]动作!$B5235</f>
        <v>43211.892245370371</v>
      </c>
      <c r="H5236" s="12"/>
      <c r="I5236" s="11"/>
    </row>
    <row r="5237" spans="1:9" hidden="1" x14ac:dyDescent="0.3">
      <c r="A5237" s="24">
        <v>5235</v>
      </c>
      <c r="B5237" s="11" t="str">
        <f>IFERROR(INDEX({"JSNY-BJ0001-01";"JSNY-JS0022-01";"JSNY-JS0002-01"},MATCH(D5237,{"BJ_zhongyu";"JS_WX_liteer";"JS_CZ_wodefeng"},0)),"")</f>
        <v>JSNY-JS0002-01</v>
      </c>
      <c r="C5237" s="11" t="str">
        <f>IFERROR(INDEX({"北京中裕世纪大酒店";"江苏利特尔绿色包装股份有限公司";"常州市金坛沃德丰电子科技有限公司"},MATCH(D5237,{"BJ_zhongyu";"JS_WX_liteer";"JS_CZ_wodefeng"},0)),"")</f>
        <v>常州市金坛沃德丰电子科技有限公司</v>
      </c>
      <c r="D5237" s="11" t="str">
        <f>[1]动作!$G5236</f>
        <v>JS_CZ_wodefeng</v>
      </c>
      <c r="E5237" s="11" t="str">
        <f>[1]动作!$D5236</f>
        <v>电表故障</v>
      </c>
      <c r="F5237" s="11" t="s">
        <v>45</v>
      </c>
      <c r="G5237" s="12">
        <f>[1]动作!$A5236+[1]动作!$B5236</f>
        <v>43211.892476851855</v>
      </c>
      <c r="H5237" s="12"/>
      <c r="I5237" s="11"/>
    </row>
    <row r="5238" spans="1:9" hidden="1" x14ac:dyDescent="0.3">
      <c r="A5238" s="24">
        <v>5236</v>
      </c>
      <c r="B5238" s="11" t="str">
        <f>IFERROR(INDEX({"JSNY-BJ0001-01";"JSNY-JS0022-01";"JSNY-JS0002-01"},MATCH(D5238,{"BJ_zhongyu";"JS_WX_liteer";"JS_CZ_wodefeng"},0)),"")</f>
        <v>JSNY-JS0002-01</v>
      </c>
      <c r="C5238" s="11" t="str">
        <f>IFERROR(INDEX({"北京中裕世纪大酒店";"江苏利特尔绿色包装股份有限公司";"常州市金坛沃德丰电子科技有限公司"},MATCH(D5238,{"BJ_zhongyu";"JS_WX_liteer";"JS_CZ_wodefeng"},0)),"")</f>
        <v>常州市金坛沃德丰电子科技有限公司</v>
      </c>
      <c r="D5238" s="11" t="str">
        <f>[1]动作!$G5237</f>
        <v>JS_CZ_wodefeng</v>
      </c>
      <c r="E5238" s="11" t="str">
        <f>[1]动作!$D5237</f>
        <v>电表故障</v>
      </c>
      <c r="F5238" s="11" t="s">
        <v>45</v>
      </c>
      <c r="G5238" s="12">
        <f>[1]动作!$A5237+[1]动作!$B5237</f>
        <v>43211.892592592594</v>
      </c>
      <c r="H5238" s="12"/>
      <c r="I5238" s="11"/>
    </row>
    <row r="5239" spans="1:9" hidden="1" x14ac:dyDescent="0.3">
      <c r="A5239" s="24">
        <v>5237</v>
      </c>
      <c r="B5239" s="11" t="str">
        <f>IFERROR(INDEX({"JSNY-BJ0001-01";"JSNY-JS0022-01";"JSNY-JS0002-01"},MATCH(D5239,{"BJ_zhongyu";"JS_WX_liteer";"JS_CZ_wodefeng"},0)),"")</f>
        <v>JSNY-JS0002-01</v>
      </c>
      <c r="C5239" s="11" t="str">
        <f>IFERROR(INDEX({"北京中裕世纪大酒店";"江苏利特尔绿色包装股份有限公司";"常州市金坛沃德丰电子科技有限公司"},MATCH(D5239,{"BJ_zhongyu";"JS_WX_liteer";"JS_CZ_wodefeng"},0)),"")</f>
        <v>常州市金坛沃德丰电子科技有限公司</v>
      </c>
      <c r="D5239" s="11" t="str">
        <f>[1]动作!$G5238</f>
        <v>JS_CZ_wodefeng</v>
      </c>
      <c r="E5239" s="11" t="str">
        <f>[1]动作!$D5238</f>
        <v>电表故障</v>
      </c>
      <c r="F5239" s="11" t="s">
        <v>45</v>
      </c>
      <c r="G5239" s="12">
        <f>[1]动作!$A5238+[1]动作!$B5238</f>
        <v>43211.895949074074</v>
      </c>
      <c r="H5239" s="12"/>
      <c r="I5239" s="11"/>
    </row>
    <row r="5240" spans="1:9" hidden="1" x14ac:dyDescent="0.3">
      <c r="A5240" s="24">
        <v>5238</v>
      </c>
      <c r="B5240" s="11" t="str">
        <f>IFERROR(INDEX({"JSNY-BJ0001-01";"JSNY-JS0022-01";"JSNY-JS0002-01"},MATCH(D5240,{"BJ_zhongyu";"JS_WX_liteer";"JS_CZ_wodefeng"},0)),"")</f>
        <v>JSNY-JS0002-01</v>
      </c>
      <c r="C5240" s="11" t="str">
        <f>IFERROR(INDEX({"北京中裕世纪大酒店";"江苏利特尔绿色包装股份有限公司";"常州市金坛沃德丰电子科技有限公司"},MATCH(D5240,{"BJ_zhongyu";"JS_WX_liteer";"JS_CZ_wodefeng"},0)),"")</f>
        <v>常州市金坛沃德丰电子科技有限公司</v>
      </c>
      <c r="D5240" s="11" t="str">
        <f>[1]动作!$G5239</f>
        <v>JS_CZ_wodefeng</v>
      </c>
      <c r="E5240" s="11" t="str">
        <f>[1]动作!$D5239</f>
        <v>电表故障</v>
      </c>
      <c r="F5240" s="11" t="s">
        <v>45</v>
      </c>
      <c r="G5240" s="12">
        <f>[1]动作!$A5239+[1]动作!$B5239</f>
        <v>43211.897511574076</v>
      </c>
      <c r="H5240" s="12"/>
      <c r="I5240" s="11"/>
    </row>
    <row r="5241" spans="1:9" hidden="1" x14ac:dyDescent="0.3">
      <c r="A5241" s="24">
        <v>5239</v>
      </c>
      <c r="B5241" s="11" t="str">
        <f>IFERROR(INDEX({"JSNY-BJ0001-01";"JSNY-JS0022-01";"JSNY-JS0002-01"},MATCH(D5241,{"BJ_zhongyu";"JS_WX_liteer";"JS_CZ_wodefeng"},0)),"")</f>
        <v>JSNY-JS0002-01</v>
      </c>
      <c r="C5241" s="11" t="str">
        <f>IFERROR(INDEX({"北京中裕世纪大酒店";"江苏利特尔绿色包装股份有限公司";"常州市金坛沃德丰电子科技有限公司"},MATCH(D5241,{"BJ_zhongyu";"JS_WX_liteer";"JS_CZ_wodefeng"},0)),"")</f>
        <v>常州市金坛沃德丰电子科技有限公司</v>
      </c>
      <c r="D5241" s="11" t="str">
        <f>[1]动作!$G5240</f>
        <v>JS_CZ_wodefeng</v>
      </c>
      <c r="E5241" s="11" t="str">
        <f>[1]动作!$D5240</f>
        <v>电表故障</v>
      </c>
      <c r="F5241" s="11" t="s">
        <v>45</v>
      </c>
      <c r="G5241" s="12">
        <f>[1]动作!$A5240+[1]动作!$B5240</f>
        <v>43211.902025462965</v>
      </c>
      <c r="H5241" s="12"/>
      <c r="I5241" s="11"/>
    </row>
    <row r="5242" spans="1:9" hidden="1" x14ac:dyDescent="0.3">
      <c r="A5242" s="24">
        <v>5240</v>
      </c>
      <c r="B5242" s="11" t="str">
        <f>IFERROR(INDEX({"JSNY-BJ0001-01";"JSNY-JS0022-01";"JSNY-JS0002-01"},MATCH(D5242,{"BJ_zhongyu";"JS_WX_liteer";"JS_CZ_wodefeng"},0)),"")</f>
        <v>JSNY-JS0002-01</v>
      </c>
      <c r="C5242" s="11" t="str">
        <f>IFERROR(INDEX({"北京中裕世纪大酒店";"江苏利特尔绿色包装股份有限公司";"常州市金坛沃德丰电子科技有限公司"},MATCH(D5242,{"BJ_zhongyu";"JS_WX_liteer";"JS_CZ_wodefeng"},0)),"")</f>
        <v>常州市金坛沃德丰电子科技有限公司</v>
      </c>
      <c r="D5242" s="11" t="str">
        <f>[1]动作!$G5241</f>
        <v>JS_CZ_wodefeng</v>
      </c>
      <c r="E5242" s="11" t="str">
        <f>[1]动作!$D5241</f>
        <v>电表故障</v>
      </c>
      <c r="F5242" s="11" t="s">
        <v>45</v>
      </c>
      <c r="G5242" s="12">
        <f>[1]动作!$A5241+[1]动作!$B5241</f>
        <v>43211.903657407405</v>
      </c>
      <c r="H5242" s="12"/>
      <c r="I5242" s="11"/>
    </row>
    <row r="5243" spans="1:9" hidden="1" x14ac:dyDescent="0.3">
      <c r="A5243" s="24">
        <v>5241</v>
      </c>
      <c r="B5243" s="11" t="str">
        <f>IFERROR(INDEX({"JSNY-BJ0001-01";"JSNY-JS0022-01";"JSNY-JS0002-01"},MATCH(D5243,{"BJ_zhongyu";"JS_WX_liteer";"JS_CZ_wodefeng"},0)),"")</f>
        <v>JSNY-JS0002-01</v>
      </c>
      <c r="C5243" s="11" t="str">
        <f>IFERROR(INDEX({"北京中裕世纪大酒店";"江苏利特尔绿色包装股份有限公司";"常州市金坛沃德丰电子科技有限公司"},MATCH(D5243,{"BJ_zhongyu";"JS_WX_liteer";"JS_CZ_wodefeng"},0)),"")</f>
        <v>常州市金坛沃德丰电子科技有限公司</v>
      </c>
      <c r="D5243" s="11" t="str">
        <f>[1]动作!$G5242</f>
        <v>JS_CZ_wodefeng</v>
      </c>
      <c r="E5243" s="11" t="str">
        <f>[1]动作!$D5242</f>
        <v>分系统1BCMS5告警状态</v>
      </c>
      <c r="F5243" s="11" t="s">
        <v>177</v>
      </c>
      <c r="G5243" s="12">
        <f>[1]动作!$A5242+[1]动作!$B5242</f>
        <v>43211.903761574074</v>
      </c>
      <c r="H5243" s="12"/>
      <c r="I5243" s="11"/>
    </row>
    <row r="5244" spans="1:9" hidden="1" x14ac:dyDescent="0.3">
      <c r="A5244" s="24">
        <v>5242</v>
      </c>
      <c r="B5244" s="11" t="str">
        <f>IFERROR(INDEX({"JSNY-BJ0001-01";"JSNY-JS0022-01";"JSNY-JS0002-01"},MATCH(D5244,{"BJ_zhongyu";"JS_WX_liteer";"JS_CZ_wodefeng"},0)),"")</f>
        <v>JSNY-JS0002-01</v>
      </c>
      <c r="C5244" s="11" t="str">
        <f>IFERROR(INDEX({"北京中裕世纪大酒店";"江苏利特尔绿色包装股份有限公司";"常州市金坛沃德丰电子科技有限公司"},MATCH(D5244,{"BJ_zhongyu";"JS_WX_liteer";"JS_CZ_wodefeng"},0)),"")</f>
        <v>常州市金坛沃德丰电子科技有限公司</v>
      </c>
      <c r="D5244" s="11" t="str">
        <f>[1]动作!$G5243</f>
        <v>JS_CZ_wodefeng</v>
      </c>
      <c r="E5244" s="11" t="str">
        <f>[1]动作!$D5243</f>
        <v>分系统1BMS5单体电压过低二级故障</v>
      </c>
      <c r="F5244" s="11" t="s">
        <v>177</v>
      </c>
      <c r="G5244" s="12">
        <f>[1]动作!$A5243+[1]动作!$B5243</f>
        <v>43211.903761574074</v>
      </c>
      <c r="H5244" s="12"/>
      <c r="I5244" s="11"/>
    </row>
    <row r="5245" spans="1:9" hidden="1" x14ac:dyDescent="0.3">
      <c r="A5245" s="24">
        <v>5243</v>
      </c>
      <c r="B5245" s="11" t="str">
        <f>IFERROR(INDEX({"JSNY-BJ0001-01";"JSNY-JS0022-01";"JSNY-JS0002-01"},MATCH(D5245,{"BJ_zhongyu";"JS_WX_liteer";"JS_CZ_wodefeng"},0)),"")</f>
        <v>JSNY-JS0002-01</v>
      </c>
      <c r="C5245" s="11" t="str">
        <f>IFERROR(INDEX({"北京中裕世纪大酒店";"江苏利特尔绿色包装股份有限公司";"常州市金坛沃德丰电子科技有限公司"},MATCH(D5245,{"BJ_zhongyu";"JS_WX_liteer";"JS_CZ_wodefeng"},0)),"")</f>
        <v>常州市金坛沃德丰电子科技有限公司</v>
      </c>
      <c r="D5245" s="11" t="str">
        <f>[1]动作!$G5244</f>
        <v>JS_CZ_wodefeng</v>
      </c>
      <c r="E5245" s="11" t="str">
        <f>[1]动作!$D5244</f>
        <v>分系统1BMS5总电压过低二级故障</v>
      </c>
      <c r="F5245" s="11" t="s">
        <v>177</v>
      </c>
      <c r="G5245" s="12">
        <f>[1]动作!$A5244+[1]动作!$B5244</f>
        <v>43211.903761574074</v>
      </c>
      <c r="H5245" s="12"/>
      <c r="I5245" s="11"/>
    </row>
    <row r="5246" spans="1:9" hidden="1" x14ac:dyDescent="0.3">
      <c r="A5246" s="24">
        <v>5244</v>
      </c>
      <c r="B5246" s="11" t="str">
        <f>IFERROR(INDEX({"JSNY-BJ0001-01";"JSNY-JS0022-01";"JSNY-JS0002-01"},MATCH(D5246,{"BJ_zhongyu";"JS_WX_liteer";"JS_CZ_wodefeng"},0)),"")</f>
        <v>JSNY-JS0002-01</v>
      </c>
      <c r="C5246" s="11" t="str">
        <f>IFERROR(INDEX({"北京中裕世纪大酒店";"江苏利特尔绿色包装股份有限公司";"常州市金坛沃德丰电子科技有限公司"},MATCH(D5246,{"BJ_zhongyu";"JS_WX_liteer";"JS_CZ_wodefeng"},0)),"")</f>
        <v>常州市金坛沃德丰电子科技有限公司</v>
      </c>
      <c r="D5246" s="11" t="str">
        <f>[1]动作!$G5245</f>
        <v>JS_CZ_wodefeng</v>
      </c>
      <c r="E5246" s="11" t="str">
        <f>[1]动作!$D5245</f>
        <v>分系统1BMS5SOC过低一级故障</v>
      </c>
      <c r="F5246" s="11" t="s">
        <v>177</v>
      </c>
      <c r="G5246" s="12">
        <f>[1]动作!$A5245+[1]动作!$B5245</f>
        <v>43211.903761574074</v>
      </c>
      <c r="H5246" s="12"/>
      <c r="I5246" s="11"/>
    </row>
    <row r="5247" spans="1:9" hidden="1" x14ac:dyDescent="0.3">
      <c r="A5247" s="24">
        <v>5245</v>
      </c>
      <c r="B5247" s="11" t="str">
        <f>IFERROR(INDEX({"JSNY-BJ0001-01";"JSNY-JS0022-01";"JSNY-JS0002-01"},MATCH(D5247,{"BJ_zhongyu";"JS_WX_liteer";"JS_CZ_wodefeng"},0)),"")</f>
        <v>JSNY-JS0002-01</v>
      </c>
      <c r="C5247" s="11" t="str">
        <f>IFERROR(INDEX({"北京中裕世纪大酒店";"江苏利特尔绿色包装股份有限公司";"常州市金坛沃德丰电子科技有限公司"},MATCH(D5247,{"BJ_zhongyu";"JS_WX_liteer";"JS_CZ_wodefeng"},0)),"")</f>
        <v>常州市金坛沃德丰电子科技有限公司</v>
      </c>
      <c r="D5247" s="11" t="str">
        <f>[1]动作!$G5246</f>
        <v>JS_CZ_wodefeng</v>
      </c>
      <c r="E5247" s="11" t="str">
        <f>[1]动作!$D5246</f>
        <v>分系统1BMS5SOC过低二级故障</v>
      </c>
      <c r="F5247" s="11" t="s">
        <v>177</v>
      </c>
      <c r="G5247" s="12">
        <f>[1]动作!$A5246+[1]动作!$B5246</f>
        <v>43211.903761574074</v>
      </c>
      <c r="H5247" s="12"/>
      <c r="I5247" s="11"/>
    </row>
    <row r="5248" spans="1:9" hidden="1" x14ac:dyDescent="0.3">
      <c r="A5248" s="24">
        <v>5246</v>
      </c>
      <c r="B5248" s="11" t="str">
        <f>IFERROR(INDEX({"JSNY-BJ0001-01";"JSNY-JS0022-01";"JSNY-JS0002-01"},MATCH(D5248,{"BJ_zhongyu";"JS_WX_liteer";"JS_CZ_wodefeng"},0)),"")</f>
        <v>JSNY-JS0002-01</v>
      </c>
      <c r="C5248" s="11" t="str">
        <f>IFERROR(INDEX({"北京中裕世纪大酒店";"江苏利特尔绿色包装股份有限公司";"常州市金坛沃德丰电子科技有限公司"},MATCH(D5248,{"BJ_zhongyu";"JS_WX_liteer";"JS_CZ_wodefeng"},0)),"")</f>
        <v>常州市金坛沃德丰电子科技有限公司</v>
      </c>
      <c r="D5248" s="11" t="str">
        <f>[1]动作!$G5247</f>
        <v>JS_CZ_wodefeng</v>
      </c>
      <c r="E5248" s="11" t="str">
        <f>[1]动作!$D5247</f>
        <v>电表故障</v>
      </c>
      <c r="F5248" s="11" t="s">
        <v>45</v>
      </c>
      <c r="G5248" s="12">
        <f>[1]动作!$A5247+[1]动作!$B5247</f>
        <v>43211.907592592594</v>
      </c>
      <c r="H5248" s="12"/>
      <c r="I5248" s="11"/>
    </row>
    <row r="5249" spans="1:9" hidden="1" x14ac:dyDescent="0.3">
      <c r="A5249" s="24">
        <v>5247</v>
      </c>
      <c r="B5249" s="11" t="str">
        <f>IFERROR(INDEX({"JSNY-BJ0001-01";"JSNY-JS0022-01";"JSNY-JS0002-01"},MATCH(D5249,{"BJ_zhongyu";"JS_WX_liteer";"JS_CZ_wodefeng"},0)),"")</f>
        <v>JSNY-JS0002-01</v>
      </c>
      <c r="C5249" s="11" t="str">
        <f>IFERROR(INDEX({"北京中裕世纪大酒店";"江苏利特尔绿色包装股份有限公司";"常州市金坛沃德丰电子科技有限公司"},MATCH(D5249,{"BJ_zhongyu";"JS_WX_liteer";"JS_CZ_wodefeng"},0)),"")</f>
        <v>常州市金坛沃德丰电子科技有限公司</v>
      </c>
      <c r="D5249" s="11" t="str">
        <f>[1]动作!$G5248</f>
        <v>JS_CZ_wodefeng</v>
      </c>
      <c r="E5249" s="11" t="str">
        <f>[1]动作!$D5248</f>
        <v>电表故障</v>
      </c>
      <c r="F5249" s="11" t="s">
        <v>45</v>
      </c>
      <c r="G5249" s="12">
        <f>[1]动作!$A5248+[1]动作!$B5248</f>
        <v>43211.914027777777</v>
      </c>
      <c r="H5249" s="12"/>
      <c r="I5249" s="11"/>
    </row>
    <row r="5250" spans="1:9" hidden="1" x14ac:dyDescent="0.3">
      <c r="A5250" s="24">
        <v>5248</v>
      </c>
      <c r="B5250" s="11" t="str">
        <f>IFERROR(INDEX({"JSNY-BJ0001-01";"JSNY-JS0022-01";"JSNY-JS0002-01"},MATCH(D5250,{"BJ_zhongyu";"JS_WX_liteer";"JS_CZ_wodefeng"},0)),"")</f>
        <v>JSNY-JS0002-01</v>
      </c>
      <c r="C5250" s="11" t="str">
        <f>IFERROR(INDEX({"北京中裕世纪大酒店";"江苏利特尔绿色包装股份有限公司";"常州市金坛沃德丰电子科技有限公司"},MATCH(D5250,{"BJ_zhongyu";"JS_WX_liteer";"JS_CZ_wodefeng"},0)),"")</f>
        <v>常州市金坛沃德丰电子科技有限公司</v>
      </c>
      <c r="D5250" s="11" t="str">
        <f>[1]动作!$G5249</f>
        <v>JS_CZ_wodefeng</v>
      </c>
      <c r="E5250" s="11" t="str">
        <f>[1]动作!$D5249</f>
        <v>电表故障</v>
      </c>
      <c r="F5250" s="11" t="s">
        <v>45</v>
      </c>
      <c r="G5250" s="12">
        <f>[1]动作!$A5249+[1]动作!$B5249</f>
        <v>43211.914131944446</v>
      </c>
      <c r="H5250" s="12"/>
      <c r="I5250" s="11"/>
    </row>
    <row r="5251" spans="1:9" hidden="1" x14ac:dyDescent="0.3">
      <c r="A5251" s="24">
        <v>5249</v>
      </c>
      <c r="B5251" s="11" t="str">
        <f>IFERROR(INDEX({"JSNY-BJ0001-01";"JSNY-JS0022-01";"JSNY-JS0002-01"},MATCH(D5251,{"BJ_zhongyu";"JS_WX_liteer";"JS_CZ_wodefeng"},0)),"")</f>
        <v>JSNY-JS0002-01</v>
      </c>
      <c r="C5251" s="11" t="str">
        <f>IFERROR(INDEX({"北京中裕世纪大酒店";"江苏利特尔绿色包装股份有限公司";"常州市金坛沃德丰电子科技有限公司"},MATCH(D5251,{"BJ_zhongyu";"JS_WX_liteer";"JS_CZ_wodefeng"},0)),"")</f>
        <v>常州市金坛沃德丰电子科技有限公司</v>
      </c>
      <c r="D5251" s="11" t="str">
        <f>[1]动作!$G5250</f>
        <v>JS_CZ_wodefeng</v>
      </c>
      <c r="E5251" s="11" t="str">
        <f>[1]动作!$D5250</f>
        <v>电表故障</v>
      </c>
      <c r="F5251" s="11" t="s">
        <v>45</v>
      </c>
      <c r="G5251" s="12">
        <f>[1]动作!$A5250+[1]动作!$B5250</f>
        <v>43211.916516203702</v>
      </c>
      <c r="H5251" s="12"/>
      <c r="I5251" s="11"/>
    </row>
    <row r="5252" spans="1:9" hidden="1" x14ac:dyDescent="0.3">
      <c r="A5252" s="24">
        <v>5250</v>
      </c>
      <c r="B5252" s="11" t="str">
        <f>IFERROR(INDEX({"JSNY-BJ0001-01";"JSNY-JS0022-01";"JSNY-JS0002-01"},MATCH(D5252,{"BJ_zhongyu";"JS_WX_liteer";"JS_CZ_wodefeng"},0)),"")</f>
        <v>JSNY-JS0002-01</v>
      </c>
      <c r="C5252" s="11" t="str">
        <f>IFERROR(INDEX({"北京中裕世纪大酒店";"江苏利特尔绿色包装股份有限公司";"常州市金坛沃德丰电子科技有限公司"},MATCH(D5252,{"BJ_zhongyu";"JS_WX_liteer";"JS_CZ_wodefeng"},0)),"")</f>
        <v>常州市金坛沃德丰电子科技有限公司</v>
      </c>
      <c r="D5252" s="11" t="str">
        <f>[1]动作!$G5251</f>
        <v>JS_CZ_wodefeng</v>
      </c>
      <c r="E5252" s="11" t="str">
        <f>[1]动作!$D5251</f>
        <v>电表故障</v>
      </c>
      <c r="F5252" s="11" t="s">
        <v>45</v>
      </c>
      <c r="G5252" s="12">
        <f>[1]动作!$A5251+[1]动作!$B5251</f>
        <v>43211.917615740742</v>
      </c>
      <c r="H5252" s="12"/>
      <c r="I5252" s="11"/>
    </row>
    <row r="5253" spans="1:9" hidden="1" x14ac:dyDescent="0.3">
      <c r="A5253" s="24">
        <v>5251</v>
      </c>
      <c r="B5253" s="11" t="str">
        <f>IFERROR(INDEX({"JSNY-BJ0001-01";"JSNY-JS0022-01";"JSNY-JS0002-01"},MATCH(D5253,{"BJ_zhongyu";"JS_WX_liteer";"JS_CZ_wodefeng"},0)),"")</f>
        <v>JSNY-JS0002-01</v>
      </c>
      <c r="C5253" s="11" t="str">
        <f>IFERROR(INDEX({"北京中裕世纪大酒店";"江苏利特尔绿色包装股份有限公司";"常州市金坛沃德丰电子科技有限公司"},MATCH(D5253,{"BJ_zhongyu";"JS_WX_liteer";"JS_CZ_wodefeng"},0)),"")</f>
        <v>常州市金坛沃德丰电子科技有限公司</v>
      </c>
      <c r="D5253" s="11" t="str">
        <f>[1]动作!$G5252</f>
        <v>JS_CZ_wodefeng</v>
      </c>
      <c r="E5253" s="11" t="str">
        <f>[1]动作!$D5252</f>
        <v>电表故障</v>
      </c>
      <c r="F5253" s="11" t="s">
        <v>45</v>
      </c>
      <c r="G5253" s="12">
        <f>[1]动作!$A5252+[1]动作!$B5252</f>
        <v>43211.917847222219</v>
      </c>
      <c r="H5253" s="12"/>
      <c r="I5253" s="11"/>
    </row>
    <row r="5254" spans="1:9" hidden="1" x14ac:dyDescent="0.3">
      <c r="A5254" s="24">
        <v>5252</v>
      </c>
      <c r="B5254" s="11" t="str">
        <f>IFERROR(INDEX({"JSNY-BJ0001-01";"JSNY-JS0022-01";"JSNY-JS0002-01"},MATCH(D5254,{"BJ_zhongyu";"JS_WX_liteer";"JS_CZ_wodefeng"},0)),"")</f>
        <v>JSNY-JS0002-01</v>
      </c>
      <c r="C5254" s="11" t="str">
        <f>IFERROR(INDEX({"北京中裕世纪大酒店";"江苏利特尔绿色包装股份有限公司";"常州市金坛沃德丰电子科技有限公司"},MATCH(D5254,{"BJ_zhongyu";"JS_WX_liteer";"JS_CZ_wodefeng"},0)),"")</f>
        <v>常州市金坛沃德丰电子科技有限公司</v>
      </c>
      <c r="D5254" s="11" t="str">
        <f>[1]动作!$G5253</f>
        <v>JS_CZ_wodefeng</v>
      </c>
      <c r="E5254" s="11" t="str">
        <f>[1]动作!$D5253</f>
        <v>电表故障</v>
      </c>
      <c r="F5254" s="11" t="s">
        <v>45</v>
      </c>
      <c r="G5254" s="12">
        <f>[1]动作!$A5253+[1]动作!$B5253</f>
        <v>43211.917962962965</v>
      </c>
      <c r="H5254" s="12"/>
      <c r="I5254" s="11"/>
    </row>
    <row r="5255" spans="1:9" hidden="1" x14ac:dyDescent="0.3">
      <c r="A5255" s="24">
        <v>5253</v>
      </c>
      <c r="B5255" s="11" t="str">
        <f>IFERROR(INDEX({"JSNY-BJ0001-01";"JSNY-JS0022-01";"JSNY-JS0002-01"},MATCH(D5255,{"BJ_zhongyu";"JS_WX_liteer";"JS_CZ_wodefeng"},0)),"")</f>
        <v>JSNY-JS0002-01</v>
      </c>
      <c r="C5255" s="11" t="str">
        <f>IFERROR(INDEX({"北京中裕世纪大酒店";"江苏利特尔绿色包装股份有限公司";"常州市金坛沃德丰电子科技有限公司"},MATCH(D5255,{"BJ_zhongyu";"JS_WX_liteer";"JS_CZ_wodefeng"},0)),"")</f>
        <v>常州市金坛沃德丰电子科技有限公司</v>
      </c>
      <c r="D5255" s="11" t="str">
        <f>[1]动作!$G5254</f>
        <v>JS_CZ_wodefeng</v>
      </c>
      <c r="E5255" s="11" t="str">
        <f>[1]动作!$D5254</f>
        <v>电表故障</v>
      </c>
      <c r="F5255" s="11" t="s">
        <v>45</v>
      </c>
      <c r="G5255" s="12">
        <f>[1]动作!$A5254+[1]动作!$B5254</f>
        <v>43211.918888888889</v>
      </c>
      <c r="H5255" s="12"/>
      <c r="I5255" s="11"/>
    </row>
    <row r="5256" spans="1:9" hidden="1" x14ac:dyDescent="0.3">
      <c r="A5256" s="24">
        <v>5254</v>
      </c>
      <c r="B5256" s="11" t="str">
        <f>IFERROR(INDEX({"JSNY-BJ0001-01";"JSNY-JS0022-01";"JSNY-JS0002-01"},MATCH(D5256,{"BJ_zhongyu";"JS_WX_liteer";"JS_CZ_wodefeng"},0)),"")</f>
        <v>JSNY-JS0002-01</v>
      </c>
      <c r="C5256" s="11" t="str">
        <f>IFERROR(INDEX({"北京中裕世纪大酒店";"江苏利特尔绿色包装股份有限公司";"常州市金坛沃德丰电子科技有限公司"},MATCH(D5256,{"BJ_zhongyu";"JS_WX_liteer";"JS_CZ_wodefeng"},0)),"")</f>
        <v>常州市金坛沃德丰电子科技有限公司</v>
      </c>
      <c r="D5256" s="11" t="str">
        <f>[1]动作!$G5255</f>
        <v>JS_CZ_wodefeng</v>
      </c>
      <c r="E5256" s="11" t="str">
        <f>[1]动作!$D5255</f>
        <v>电表故障</v>
      </c>
      <c r="F5256" s="11" t="s">
        <v>45</v>
      </c>
      <c r="G5256" s="12">
        <f>[1]动作!$A5255+[1]动作!$B5255</f>
        <v>43211.919004629628</v>
      </c>
      <c r="H5256" s="12"/>
      <c r="I5256" s="11"/>
    </row>
    <row r="5257" spans="1:9" hidden="1" x14ac:dyDescent="0.3">
      <c r="A5257" s="24">
        <v>5255</v>
      </c>
      <c r="B5257" s="11" t="str">
        <f>IFERROR(INDEX({"JSNY-BJ0001-01";"JSNY-JS0022-01";"JSNY-JS0002-01"},MATCH(D5257,{"BJ_zhongyu";"JS_WX_liteer";"JS_CZ_wodefeng"},0)),"")</f>
        <v>JSNY-JS0002-01</v>
      </c>
      <c r="C5257" s="11" t="str">
        <f>IFERROR(INDEX({"北京中裕世纪大酒店";"江苏利特尔绿色包装股份有限公司";"常州市金坛沃德丰电子科技有限公司"},MATCH(D5257,{"BJ_zhongyu";"JS_WX_liteer";"JS_CZ_wodefeng"},0)),"")</f>
        <v>常州市金坛沃德丰电子科技有限公司</v>
      </c>
      <c r="D5257" s="11" t="str">
        <f>[1]动作!$G5256</f>
        <v>JS_CZ_wodefeng</v>
      </c>
      <c r="E5257" s="11" t="str">
        <f>[1]动作!$D5256</f>
        <v>电表故障</v>
      </c>
      <c r="F5257" s="11" t="s">
        <v>45</v>
      </c>
      <c r="G5257" s="12">
        <f>[1]动作!$A5256+[1]动作!$B5256</f>
        <v>43211.919178240743</v>
      </c>
      <c r="H5257" s="12"/>
      <c r="I5257" s="11"/>
    </row>
    <row r="5258" spans="1:9" hidden="1" x14ac:dyDescent="0.3">
      <c r="A5258" s="24">
        <v>5256</v>
      </c>
      <c r="B5258" s="11" t="str">
        <f>IFERROR(INDEX({"JSNY-BJ0001-01";"JSNY-JS0022-01";"JSNY-JS0002-01"},MATCH(D5258,{"BJ_zhongyu";"JS_WX_liteer";"JS_CZ_wodefeng"},0)),"")</f>
        <v>JSNY-JS0002-01</v>
      </c>
      <c r="C5258" s="11" t="str">
        <f>IFERROR(INDEX({"北京中裕世纪大酒店";"江苏利特尔绿色包装股份有限公司";"常州市金坛沃德丰电子科技有限公司"},MATCH(D5258,{"BJ_zhongyu";"JS_WX_liteer";"JS_CZ_wodefeng"},0)),"")</f>
        <v>常州市金坛沃德丰电子科技有限公司</v>
      </c>
      <c r="D5258" s="11" t="str">
        <f>[1]动作!$G5257</f>
        <v>JS_CZ_wodefeng</v>
      </c>
      <c r="E5258" s="11" t="str">
        <f>[1]动作!$D5257</f>
        <v>电表故障</v>
      </c>
      <c r="F5258" s="11" t="s">
        <v>45</v>
      </c>
      <c r="G5258" s="12">
        <f>[1]动作!$A5257+[1]动作!$B5257</f>
        <v>43211.920451388891</v>
      </c>
      <c r="H5258" s="12"/>
      <c r="I5258" s="11"/>
    </row>
    <row r="5259" spans="1:9" hidden="1" x14ac:dyDescent="0.3">
      <c r="A5259" s="24">
        <v>5257</v>
      </c>
      <c r="B5259" s="11" t="str">
        <f>IFERROR(INDEX({"JSNY-BJ0001-01";"JSNY-JS0022-01";"JSNY-JS0002-01"},MATCH(D5259,{"BJ_zhongyu";"JS_WX_liteer";"JS_CZ_wodefeng"},0)),"")</f>
        <v>JSNY-JS0002-01</v>
      </c>
      <c r="C5259" s="11" t="str">
        <f>IFERROR(INDEX({"北京中裕世纪大酒店";"江苏利特尔绿色包装股份有限公司";"常州市金坛沃德丰电子科技有限公司"},MATCH(D5259,{"BJ_zhongyu";"JS_WX_liteer";"JS_CZ_wodefeng"},0)),"")</f>
        <v>常州市金坛沃德丰电子科技有限公司</v>
      </c>
      <c r="D5259" s="11" t="str">
        <f>[1]动作!$G5258</f>
        <v>JS_CZ_wodefeng</v>
      </c>
      <c r="E5259" s="11" t="str">
        <f>[1]动作!$D5258</f>
        <v>电表故障</v>
      </c>
      <c r="F5259" s="11" t="s">
        <v>45</v>
      </c>
      <c r="G5259" s="12">
        <f>[1]动作!$A5258+[1]动作!$B5258</f>
        <v>43211.923055555555</v>
      </c>
      <c r="H5259" s="12"/>
      <c r="I5259" s="11"/>
    </row>
    <row r="5260" spans="1:9" hidden="1" x14ac:dyDescent="0.3">
      <c r="A5260" s="24">
        <v>5258</v>
      </c>
      <c r="B5260" s="11" t="str">
        <f>IFERROR(INDEX({"JSNY-BJ0001-01";"JSNY-JS0022-01";"JSNY-JS0002-01"},MATCH(D5260,{"BJ_zhongyu";"JS_WX_liteer";"JS_CZ_wodefeng"},0)),"")</f>
        <v>JSNY-JS0002-01</v>
      </c>
      <c r="C5260" s="11" t="str">
        <f>IFERROR(INDEX({"北京中裕世纪大酒店";"江苏利特尔绿色包装股份有限公司";"常州市金坛沃德丰电子科技有限公司"},MATCH(D5260,{"BJ_zhongyu";"JS_WX_liteer";"JS_CZ_wodefeng"},0)),"")</f>
        <v>常州市金坛沃德丰电子科技有限公司</v>
      </c>
      <c r="D5260" s="11" t="str">
        <f>[1]动作!$G5259</f>
        <v>JS_CZ_wodefeng</v>
      </c>
      <c r="E5260" s="11" t="str">
        <f>[1]动作!$D5259</f>
        <v>电表故障</v>
      </c>
      <c r="F5260" s="11" t="s">
        <v>45</v>
      </c>
      <c r="G5260" s="12">
        <f>[1]动作!$A5259+[1]动作!$B5259</f>
        <v>43211.924328703702</v>
      </c>
      <c r="H5260" s="12"/>
      <c r="I5260" s="11"/>
    </row>
    <row r="5261" spans="1:9" hidden="1" x14ac:dyDescent="0.3">
      <c r="A5261" s="24">
        <v>5259</v>
      </c>
      <c r="B5261" s="11" t="str">
        <f>IFERROR(INDEX({"JSNY-BJ0001-01";"JSNY-JS0022-01";"JSNY-JS0002-01"},MATCH(D5261,{"BJ_zhongyu";"JS_WX_liteer";"JS_CZ_wodefeng"},0)),"")</f>
        <v>JSNY-JS0002-01</v>
      </c>
      <c r="C5261" s="11" t="str">
        <f>IFERROR(INDEX({"北京中裕世纪大酒店";"江苏利特尔绿色包装股份有限公司";"常州市金坛沃德丰电子科技有限公司"},MATCH(D5261,{"BJ_zhongyu";"JS_WX_liteer";"JS_CZ_wodefeng"},0)),"")</f>
        <v>常州市金坛沃德丰电子科技有限公司</v>
      </c>
      <c r="D5261" s="11" t="str">
        <f>[1]动作!$G5260</f>
        <v>JS_CZ_wodefeng</v>
      </c>
      <c r="E5261" s="11" t="str">
        <f>[1]动作!$D5260</f>
        <v>电表故障</v>
      </c>
      <c r="F5261" s="11" t="s">
        <v>45</v>
      </c>
      <c r="G5261" s="12">
        <f>[1]动作!$A5260+[1]动作!$B5260</f>
        <v>43211.924444444441</v>
      </c>
      <c r="H5261" s="12"/>
      <c r="I5261" s="11"/>
    </row>
    <row r="5262" spans="1:9" hidden="1" x14ac:dyDescent="0.3">
      <c r="A5262" s="24">
        <v>5260</v>
      </c>
      <c r="B5262" s="11" t="str">
        <f>IFERROR(INDEX({"JSNY-BJ0001-01";"JSNY-JS0022-01";"JSNY-JS0002-01"},MATCH(D5262,{"BJ_zhongyu";"JS_WX_liteer";"JS_CZ_wodefeng"},0)),"")</f>
        <v>JSNY-JS0002-01</v>
      </c>
      <c r="C5262" s="11" t="str">
        <f>IFERROR(INDEX({"北京中裕世纪大酒店";"江苏利特尔绿色包装股份有限公司";"常州市金坛沃德丰电子科技有限公司"},MATCH(D5262,{"BJ_zhongyu";"JS_WX_liteer";"JS_CZ_wodefeng"},0)),"")</f>
        <v>常州市金坛沃德丰电子科技有限公司</v>
      </c>
      <c r="D5262" s="11" t="str">
        <f>[1]动作!$G5261</f>
        <v>JS_CZ_wodefeng</v>
      </c>
      <c r="E5262" s="11" t="str">
        <f>[1]动作!$D5261</f>
        <v>分系统1BMS3SOC过低一级故障</v>
      </c>
      <c r="F5262" s="11" t="s">
        <v>177</v>
      </c>
      <c r="G5262" s="12">
        <f>[1]动作!$A5261+[1]动作!$B5261</f>
        <v>43211.924791666665</v>
      </c>
      <c r="H5262" s="12"/>
      <c r="I5262" s="11"/>
    </row>
    <row r="5263" spans="1:9" hidden="1" x14ac:dyDescent="0.3">
      <c r="A5263" s="24">
        <v>5261</v>
      </c>
      <c r="B5263" s="11" t="str">
        <f>IFERROR(INDEX({"JSNY-BJ0001-01";"JSNY-JS0022-01";"JSNY-JS0002-01"},MATCH(D5263,{"BJ_zhongyu";"JS_WX_liteer";"JS_CZ_wodefeng"},0)),"")</f>
        <v>JSNY-JS0002-01</v>
      </c>
      <c r="C5263" s="11" t="str">
        <f>IFERROR(INDEX({"北京中裕世纪大酒店";"江苏利特尔绿色包装股份有限公司";"常州市金坛沃德丰电子科技有限公司"},MATCH(D5263,{"BJ_zhongyu";"JS_WX_liteer";"JS_CZ_wodefeng"},0)),"")</f>
        <v>常州市金坛沃德丰电子科技有限公司</v>
      </c>
      <c r="D5263" s="11" t="str">
        <f>[1]动作!$G5262</f>
        <v>JS_CZ_wodefeng</v>
      </c>
      <c r="E5263" s="11" t="str">
        <f>[1]动作!$D5262</f>
        <v>分系统1BMS3SOC过低二级故障</v>
      </c>
      <c r="F5263" s="11" t="s">
        <v>177</v>
      </c>
      <c r="G5263" s="12">
        <f>[1]动作!$A5262+[1]动作!$B5262</f>
        <v>43211.924907407411</v>
      </c>
      <c r="H5263" s="12"/>
      <c r="I5263" s="11"/>
    </row>
    <row r="5264" spans="1:9" hidden="1" x14ac:dyDescent="0.3">
      <c r="A5264" s="24">
        <v>5262</v>
      </c>
      <c r="B5264" s="11" t="str">
        <f>IFERROR(INDEX({"JSNY-BJ0001-01";"JSNY-JS0022-01";"JSNY-JS0002-01"},MATCH(D5264,{"BJ_zhongyu";"JS_WX_liteer";"JS_CZ_wodefeng"},0)),"")</f>
        <v>JSNY-JS0002-01</v>
      </c>
      <c r="C5264" s="11" t="str">
        <f>IFERROR(INDEX({"北京中裕世纪大酒店";"江苏利特尔绿色包装股份有限公司";"常州市金坛沃德丰电子科技有限公司"},MATCH(D5264,{"BJ_zhongyu";"JS_WX_liteer";"JS_CZ_wodefeng"},0)),"")</f>
        <v>常州市金坛沃德丰电子科技有限公司</v>
      </c>
      <c r="D5264" s="11" t="str">
        <f>[1]动作!$G5263</f>
        <v>JS_CZ_wodefeng</v>
      </c>
      <c r="E5264" s="11" t="str">
        <f>[1]动作!$D5263</f>
        <v>电表故障</v>
      </c>
      <c r="F5264" s="11" t="s">
        <v>45</v>
      </c>
      <c r="G5264" s="12">
        <f>[1]动作!$A5263+[1]动作!$B5263</f>
        <v>43211.92664351852</v>
      </c>
      <c r="H5264" s="12"/>
      <c r="I5264" s="11"/>
    </row>
    <row r="5265" spans="1:9" hidden="1" x14ac:dyDescent="0.3">
      <c r="A5265" s="24">
        <v>5263</v>
      </c>
      <c r="B5265" s="11" t="str">
        <f>IFERROR(INDEX({"JSNY-BJ0001-01";"JSNY-JS0022-01";"JSNY-JS0002-01"},MATCH(D5265,{"BJ_zhongyu";"JS_WX_liteer";"JS_CZ_wodefeng"},0)),"")</f>
        <v>JSNY-JS0002-01</v>
      </c>
      <c r="C5265" s="11" t="str">
        <f>IFERROR(INDEX({"北京中裕世纪大酒店";"江苏利特尔绿色包装股份有限公司";"常州市金坛沃德丰电子科技有限公司"},MATCH(D5265,{"BJ_zhongyu";"JS_WX_liteer";"JS_CZ_wodefeng"},0)),"")</f>
        <v>常州市金坛沃德丰电子科技有限公司</v>
      </c>
      <c r="D5265" s="11" t="str">
        <f>[1]动作!$G5264</f>
        <v>JS_CZ_wodefeng</v>
      </c>
      <c r="E5265" s="11" t="str">
        <f>[1]动作!$D5264</f>
        <v>电表故障</v>
      </c>
      <c r="F5265" s="11" t="s">
        <v>45</v>
      </c>
      <c r="G5265" s="12">
        <f>[1]动作!$A5264+[1]动作!$B5264</f>
        <v>43211.927974537037</v>
      </c>
      <c r="H5265" s="12"/>
      <c r="I5265" s="11"/>
    </row>
    <row r="5266" spans="1:9" hidden="1" x14ac:dyDescent="0.3">
      <c r="A5266" s="24">
        <v>5264</v>
      </c>
      <c r="B5266" s="11" t="str">
        <f>IFERROR(INDEX({"JSNY-BJ0001-01";"JSNY-JS0022-01";"JSNY-JS0002-01"},MATCH(D5266,{"BJ_zhongyu";"JS_WX_liteer";"JS_CZ_wodefeng"},0)),"")</f>
        <v>JSNY-JS0002-01</v>
      </c>
      <c r="C5266" s="11" t="str">
        <f>IFERROR(INDEX({"北京中裕世纪大酒店";"江苏利特尔绿色包装股份有限公司";"常州市金坛沃德丰电子科技有限公司"},MATCH(D5266,{"BJ_zhongyu";"JS_WX_liteer";"JS_CZ_wodefeng"},0)),"")</f>
        <v>常州市金坛沃德丰电子科技有限公司</v>
      </c>
      <c r="D5266" s="11" t="str">
        <f>[1]动作!$G5265</f>
        <v>JS_CZ_wodefeng</v>
      </c>
      <c r="E5266" s="11" t="str">
        <f>[1]动作!$D5265</f>
        <v>电表故障</v>
      </c>
      <c r="F5266" s="11" t="s">
        <v>45</v>
      </c>
      <c r="G5266" s="12">
        <f>[1]动作!$A5265+[1]动作!$B5265</f>
        <v>43211.928090277775</v>
      </c>
      <c r="H5266" s="12"/>
      <c r="I5266" s="11"/>
    </row>
    <row r="5267" spans="1:9" hidden="1" x14ac:dyDescent="0.3">
      <c r="A5267" s="24">
        <v>5265</v>
      </c>
      <c r="B5267" s="11" t="str">
        <f>IFERROR(INDEX({"JSNY-BJ0001-01";"JSNY-JS0022-01";"JSNY-JS0002-01"},MATCH(D5267,{"BJ_zhongyu";"JS_WX_liteer";"JS_CZ_wodefeng"},0)),"")</f>
        <v>JSNY-JS0002-01</v>
      </c>
      <c r="C5267" s="11" t="str">
        <f>IFERROR(INDEX({"北京中裕世纪大酒店";"江苏利特尔绿色包装股份有限公司";"常州市金坛沃德丰电子科技有限公司"},MATCH(D5267,{"BJ_zhongyu";"JS_WX_liteer";"JS_CZ_wodefeng"},0)),"")</f>
        <v>常州市金坛沃德丰电子科技有限公司</v>
      </c>
      <c r="D5267" s="11" t="str">
        <f>[1]动作!$G5266</f>
        <v>JS_CZ_wodefeng</v>
      </c>
      <c r="E5267" s="11" t="str">
        <f>[1]动作!$D5266</f>
        <v>电表故障</v>
      </c>
      <c r="F5267" s="11" t="s">
        <v>45</v>
      </c>
      <c r="G5267" s="12">
        <f>[1]动作!$A5266+[1]动作!$B5266</f>
        <v>43211.928206018521</v>
      </c>
      <c r="H5267" s="12"/>
      <c r="I5267" s="11"/>
    </row>
    <row r="5268" spans="1:9" hidden="1" x14ac:dyDescent="0.3">
      <c r="A5268" s="24">
        <v>5266</v>
      </c>
      <c r="B5268" s="11" t="str">
        <f>IFERROR(INDEX({"JSNY-BJ0001-01";"JSNY-JS0022-01";"JSNY-JS0002-01"},MATCH(D5268,{"BJ_zhongyu";"JS_WX_liteer";"JS_CZ_wodefeng"},0)),"")</f>
        <v>JSNY-JS0002-01</v>
      </c>
      <c r="C5268" s="11" t="str">
        <f>IFERROR(INDEX({"北京中裕世纪大酒店";"江苏利特尔绿色包装股份有限公司";"常州市金坛沃德丰电子科技有限公司"},MATCH(D5268,{"BJ_zhongyu";"JS_WX_liteer";"JS_CZ_wodefeng"},0)),"")</f>
        <v>常州市金坛沃德丰电子科技有限公司</v>
      </c>
      <c r="D5268" s="11" t="str">
        <f>[1]动作!$G5267</f>
        <v>JS_CZ_wodefeng</v>
      </c>
      <c r="E5268" s="11" t="str">
        <f>[1]动作!$D5267</f>
        <v>电表故障</v>
      </c>
      <c r="F5268" s="11" t="s">
        <v>45</v>
      </c>
      <c r="G5268" s="12">
        <f>[1]动作!$A5267+[1]动作!$B5267</f>
        <v>43211.92931712963</v>
      </c>
      <c r="H5268" s="12"/>
      <c r="I5268" s="11"/>
    </row>
    <row r="5269" spans="1:9" hidden="1" x14ac:dyDescent="0.3">
      <c r="A5269" s="24">
        <v>5267</v>
      </c>
      <c r="B5269" s="11" t="str">
        <f>IFERROR(INDEX({"JSNY-BJ0001-01";"JSNY-JS0022-01";"JSNY-JS0002-01"},MATCH(D5269,{"BJ_zhongyu";"JS_WX_liteer";"JS_CZ_wodefeng"},0)),"")</f>
        <v>JSNY-JS0002-01</v>
      </c>
      <c r="C5269" s="11" t="str">
        <f>IFERROR(INDEX({"北京中裕世纪大酒店";"江苏利特尔绿色包装股份有限公司";"常州市金坛沃德丰电子科技有限公司"},MATCH(D5269,{"BJ_zhongyu";"JS_WX_liteer";"JS_CZ_wodefeng"},0)),"")</f>
        <v>常州市金坛沃德丰电子科技有限公司</v>
      </c>
      <c r="D5269" s="11" t="str">
        <f>[1]动作!$G5268</f>
        <v>JS_CZ_wodefeng</v>
      </c>
      <c r="E5269" s="11" t="str">
        <f>[1]动作!$D5268</f>
        <v>电表故障</v>
      </c>
      <c r="F5269" s="11" t="s">
        <v>45</v>
      </c>
      <c r="G5269" s="12">
        <f>[1]动作!$A5268+[1]动作!$B5268</f>
        <v>43211.929548611108</v>
      </c>
      <c r="H5269" s="12"/>
      <c r="I5269" s="11"/>
    </row>
    <row r="5270" spans="1:9" hidden="1" x14ac:dyDescent="0.3">
      <c r="A5270" s="24">
        <v>5268</v>
      </c>
      <c r="B5270" s="11" t="str">
        <f>IFERROR(INDEX({"JSNY-BJ0001-01";"JSNY-JS0022-01";"JSNY-JS0002-01"},MATCH(D5270,{"BJ_zhongyu";"JS_WX_liteer";"JS_CZ_wodefeng"},0)),"")</f>
        <v>JSNY-JS0002-01</v>
      </c>
      <c r="C5270" s="11" t="str">
        <f>IFERROR(INDEX({"北京中裕世纪大酒店";"江苏利特尔绿色包装股份有限公司";"常州市金坛沃德丰电子科技有限公司"},MATCH(D5270,{"BJ_zhongyu";"JS_WX_liteer";"JS_CZ_wodefeng"},0)),"")</f>
        <v>常州市金坛沃德丰电子科技有限公司</v>
      </c>
      <c r="D5270" s="11" t="str">
        <f>[1]动作!$G5269</f>
        <v>JS_CZ_wodefeng</v>
      </c>
      <c r="E5270" s="11" t="str">
        <f>[1]动作!$D5269</f>
        <v>电表故障</v>
      </c>
      <c r="F5270" s="11" t="s">
        <v>45</v>
      </c>
      <c r="G5270" s="12">
        <f>[1]动作!$A5269+[1]动作!$B5269</f>
        <v>43211.932152777779</v>
      </c>
      <c r="H5270" s="12"/>
      <c r="I5270" s="11"/>
    </row>
    <row r="5271" spans="1:9" hidden="1" x14ac:dyDescent="0.3">
      <c r="A5271" s="24">
        <v>5269</v>
      </c>
      <c r="B5271" s="11" t="str">
        <f>IFERROR(INDEX({"JSNY-BJ0001-01";"JSNY-JS0022-01";"JSNY-JS0002-01"},MATCH(D5271,{"BJ_zhongyu";"JS_WX_liteer";"JS_CZ_wodefeng"},0)),"")</f>
        <v>JSNY-JS0002-01</v>
      </c>
      <c r="C5271" s="11" t="str">
        <f>IFERROR(INDEX({"北京中裕世纪大酒店";"江苏利特尔绿色包装股份有限公司";"常州市金坛沃德丰电子科技有限公司"},MATCH(D5271,{"BJ_zhongyu";"JS_WX_liteer";"JS_CZ_wodefeng"},0)),"")</f>
        <v>常州市金坛沃德丰电子科技有限公司</v>
      </c>
      <c r="D5271" s="11" t="str">
        <f>[1]动作!$G5270</f>
        <v>JS_CZ_wodefeng</v>
      </c>
      <c r="E5271" s="11" t="str">
        <f>[1]动作!$D5270</f>
        <v>电表故障</v>
      </c>
      <c r="F5271" s="11" t="s">
        <v>45</v>
      </c>
      <c r="G5271" s="12">
        <f>[1]动作!$A5270+[1]动作!$B5270</f>
        <v>43211.934525462966</v>
      </c>
      <c r="H5271" s="12"/>
      <c r="I5271" s="11"/>
    </row>
    <row r="5272" spans="1:9" hidden="1" x14ac:dyDescent="0.3">
      <c r="A5272" s="24">
        <v>5270</v>
      </c>
      <c r="B5272" s="11" t="str">
        <f>IFERROR(INDEX({"JSNY-BJ0001-01";"JSNY-JS0022-01";"JSNY-JS0002-01"},MATCH(D5272,{"BJ_zhongyu";"JS_WX_liteer";"JS_CZ_wodefeng"},0)),"")</f>
        <v>JSNY-JS0002-01</v>
      </c>
      <c r="C5272" s="11" t="str">
        <f>IFERROR(INDEX({"北京中裕世纪大酒店";"江苏利特尔绿色包装股份有限公司";"常州市金坛沃德丰电子科技有限公司"},MATCH(D5272,{"BJ_zhongyu";"JS_WX_liteer";"JS_CZ_wodefeng"},0)),"")</f>
        <v>常州市金坛沃德丰电子科技有限公司</v>
      </c>
      <c r="D5272" s="11" t="str">
        <f>[1]动作!$G5271</f>
        <v>JS_CZ_wodefeng</v>
      </c>
      <c r="E5272" s="11" t="str">
        <f>[1]动作!$D5271</f>
        <v>电表故障</v>
      </c>
      <c r="F5272" s="11" t="s">
        <v>45</v>
      </c>
      <c r="G5272" s="12">
        <f>[1]动作!$A5271+[1]动作!$B5271</f>
        <v>43211.934641203705</v>
      </c>
      <c r="H5272" s="12"/>
      <c r="I5272" s="11"/>
    </row>
    <row r="5273" spans="1:9" hidden="1" x14ac:dyDescent="0.3">
      <c r="A5273" s="24">
        <v>5271</v>
      </c>
      <c r="B5273" s="11" t="str">
        <f>IFERROR(INDEX({"JSNY-BJ0001-01";"JSNY-JS0022-01";"JSNY-JS0002-01"},MATCH(D5273,{"BJ_zhongyu";"JS_WX_liteer";"JS_CZ_wodefeng"},0)),"")</f>
        <v>JSNY-JS0002-01</v>
      </c>
      <c r="C5273" s="11" t="str">
        <f>IFERROR(INDEX({"北京中裕世纪大酒店";"江苏利特尔绿色包装股份有限公司";"常州市金坛沃德丰电子科技有限公司"},MATCH(D5273,{"BJ_zhongyu";"JS_WX_liteer";"JS_CZ_wodefeng"},0)),"")</f>
        <v>常州市金坛沃德丰电子科技有限公司</v>
      </c>
      <c r="D5273" s="11" t="str">
        <f>[1]动作!$G5272</f>
        <v>JS_CZ_wodefeng</v>
      </c>
      <c r="E5273" s="11" t="str">
        <f>[1]动作!$D5272</f>
        <v>电表故障</v>
      </c>
      <c r="F5273" s="11" t="s">
        <v>45</v>
      </c>
      <c r="G5273" s="12">
        <f>[1]动作!$A5272+[1]动作!$B5272</f>
        <v>43211.935162037036</v>
      </c>
      <c r="H5273" s="12"/>
      <c r="I5273" s="11"/>
    </row>
    <row r="5274" spans="1:9" hidden="1" x14ac:dyDescent="0.3">
      <c r="A5274" s="24">
        <v>5272</v>
      </c>
      <c r="B5274" s="11" t="str">
        <f>IFERROR(INDEX({"JSNY-BJ0001-01";"JSNY-JS0022-01";"JSNY-JS0002-01"},MATCH(D5274,{"BJ_zhongyu";"JS_WX_liteer";"JS_CZ_wodefeng"},0)),"")</f>
        <v>JSNY-JS0002-01</v>
      </c>
      <c r="C5274" s="11" t="str">
        <f>IFERROR(INDEX({"北京中裕世纪大酒店";"江苏利特尔绿色包装股份有限公司";"常州市金坛沃德丰电子科技有限公司"},MATCH(D5274,{"BJ_zhongyu";"JS_WX_liteer";"JS_CZ_wodefeng"},0)),"")</f>
        <v>常州市金坛沃德丰电子科技有限公司</v>
      </c>
      <c r="D5274" s="11" t="str">
        <f>[1]动作!$G5273</f>
        <v>JS_CZ_wodefeng</v>
      </c>
      <c r="E5274" s="11" t="str">
        <f>[1]动作!$D5273</f>
        <v>电表故障</v>
      </c>
      <c r="F5274" s="11" t="s">
        <v>45</v>
      </c>
      <c r="G5274" s="12">
        <f>[1]动作!$A5273+[1]动作!$B5273</f>
        <v>43211.93608796296</v>
      </c>
      <c r="H5274" s="12"/>
      <c r="I5274" s="11"/>
    </row>
    <row r="5275" spans="1:9" hidden="1" x14ac:dyDescent="0.3">
      <c r="A5275" s="24">
        <v>5273</v>
      </c>
      <c r="B5275" s="11" t="str">
        <f>IFERROR(INDEX({"JSNY-BJ0001-01";"JSNY-JS0022-01";"JSNY-JS0002-01"},MATCH(D5275,{"BJ_zhongyu";"JS_WX_liteer";"JS_CZ_wodefeng"},0)),"")</f>
        <v>JSNY-JS0002-01</v>
      </c>
      <c r="C5275" s="11" t="str">
        <f>IFERROR(INDEX({"北京中裕世纪大酒店";"江苏利特尔绿色包装股份有限公司";"常州市金坛沃德丰电子科技有限公司"},MATCH(D5275,{"BJ_zhongyu";"JS_WX_liteer";"JS_CZ_wodefeng"},0)),"")</f>
        <v>常州市金坛沃德丰电子科技有限公司</v>
      </c>
      <c r="D5275" s="11" t="str">
        <f>[1]动作!$G5274</f>
        <v>JS_CZ_wodefeng</v>
      </c>
      <c r="E5275" s="11" t="str">
        <f>[1]动作!$D5274</f>
        <v>电表故障</v>
      </c>
      <c r="F5275" s="11" t="s">
        <v>45</v>
      </c>
      <c r="G5275" s="12">
        <f>[1]动作!$A5274+[1]动作!$B5274</f>
        <v>43211.937418981484</v>
      </c>
      <c r="H5275" s="12"/>
      <c r="I5275" s="11"/>
    </row>
    <row r="5276" spans="1:9" hidden="1" x14ac:dyDescent="0.3">
      <c r="A5276" s="24">
        <v>5274</v>
      </c>
      <c r="B5276" s="11" t="str">
        <f>IFERROR(INDEX({"JSNY-BJ0001-01";"JSNY-JS0022-01";"JSNY-JS0002-01"},MATCH(D5276,{"BJ_zhongyu";"JS_WX_liteer";"JS_CZ_wodefeng"},0)),"")</f>
        <v>JSNY-JS0002-01</v>
      </c>
      <c r="C5276" s="11" t="str">
        <f>IFERROR(INDEX({"北京中裕世纪大酒店";"江苏利特尔绿色包装股份有限公司";"常州市金坛沃德丰电子科技有限公司"},MATCH(D5276,{"BJ_zhongyu";"JS_WX_liteer";"JS_CZ_wodefeng"},0)),"")</f>
        <v>常州市金坛沃德丰电子科技有限公司</v>
      </c>
      <c r="D5276" s="11" t="str">
        <f>[1]动作!$G5275</f>
        <v>JS_CZ_wodefeng</v>
      </c>
      <c r="E5276" s="11" t="str">
        <f>[1]动作!$D5275</f>
        <v>电表故障</v>
      </c>
      <c r="F5276" s="11" t="s">
        <v>45</v>
      </c>
      <c r="G5276" s="12">
        <f>[1]动作!$A5275+[1]动作!$B5275</f>
        <v>43211.938171296293</v>
      </c>
      <c r="H5276" s="12"/>
      <c r="I5276" s="11"/>
    </row>
    <row r="5277" spans="1:9" hidden="1" x14ac:dyDescent="0.3">
      <c r="A5277" s="24">
        <v>5275</v>
      </c>
      <c r="B5277" s="11" t="str">
        <f>IFERROR(INDEX({"JSNY-BJ0001-01";"JSNY-JS0022-01";"JSNY-JS0002-01"},MATCH(D5277,{"BJ_zhongyu";"JS_WX_liteer";"JS_CZ_wodefeng"},0)),"")</f>
        <v>JSNY-JS0002-01</v>
      </c>
      <c r="C5277" s="11" t="str">
        <f>IFERROR(INDEX({"北京中裕世纪大酒店";"江苏利特尔绿色包装股份有限公司";"常州市金坛沃德丰电子科技有限公司"},MATCH(D5277,{"BJ_zhongyu";"JS_WX_liteer";"JS_CZ_wodefeng"},0)),"")</f>
        <v>常州市金坛沃德丰电子科技有限公司</v>
      </c>
      <c r="D5277" s="11" t="str">
        <f>[1]动作!$G5276</f>
        <v>JS_CZ_wodefeng</v>
      </c>
      <c r="E5277" s="11" t="str">
        <f>[1]动作!$D5276</f>
        <v>电表故障</v>
      </c>
      <c r="F5277" s="11" t="s">
        <v>45</v>
      </c>
      <c r="G5277" s="12">
        <f>[1]动作!$A5276+[1]动作!$B5276</f>
        <v>43211.938287037039</v>
      </c>
      <c r="H5277" s="12"/>
      <c r="I5277" s="11"/>
    </row>
    <row r="5278" spans="1:9" hidden="1" x14ac:dyDescent="0.3">
      <c r="A5278" s="24">
        <v>5276</v>
      </c>
      <c r="B5278" s="11" t="str">
        <f>IFERROR(INDEX({"JSNY-BJ0001-01";"JSNY-JS0022-01";"JSNY-JS0002-01"},MATCH(D5278,{"BJ_zhongyu";"JS_WX_liteer";"JS_CZ_wodefeng"},0)),"")</f>
        <v>JSNY-JS0002-01</v>
      </c>
      <c r="C5278" s="11" t="str">
        <f>IFERROR(INDEX({"北京中裕世纪大酒店";"江苏利特尔绿色包装股份有限公司";"常州市金坛沃德丰电子科技有限公司"},MATCH(D5278,{"BJ_zhongyu";"JS_WX_liteer";"JS_CZ_wodefeng"},0)),"")</f>
        <v>常州市金坛沃德丰电子科技有限公司</v>
      </c>
      <c r="D5278" s="11" t="str">
        <f>[1]动作!$G5277</f>
        <v>JS_CZ_wodefeng</v>
      </c>
      <c r="E5278" s="11" t="str">
        <f>[1]动作!$D5277</f>
        <v>电表故障</v>
      </c>
      <c r="F5278" s="11" t="s">
        <v>45</v>
      </c>
      <c r="G5278" s="12">
        <f>[1]动作!$A5277+[1]动作!$B5277</f>
        <v>43211.939675925925</v>
      </c>
      <c r="H5278" s="12"/>
      <c r="I5278" s="11"/>
    </row>
    <row r="5279" spans="1:9" hidden="1" x14ac:dyDescent="0.3">
      <c r="A5279" s="24">
        <v>5277</v>
      </c>
      <c r="B5279" s="11" t="str">
        <f>IFERROR(INDEX({"JSNY-BJ0001-01";"JSNY-JS0022-01";"JSNY-JS0002-01"},MATCH(D5279,{"BJ_zhongyu";"JS_WX_liteer";"JS_CZ_wodefeng"},0)),"")</f>
        <v>JSNY-JS0002-01</v>
      </c>
      <c r="C5279" s="11" t="str">
        <f>IFERROR(INDEX({"北京中裕世纪大酒店";"江苏利特尔绿色包装股份有限公司";"常州市金坛沃德丰电子科技有限公司"},MATCH(D5279,{"BJ_zhongyu";"JS_WX_liteer";"JS_CZ_wodefeng"},0)),"")</f>
        <v>常州市金坛沃德丰电子科技有限公司</v>
      </c>
      <c r="D5279" s="11" t="str">
        <f>[1]动作!$G5278</f>
        <v>JS_CZ_wodefeng</v>
      </c>
      <c r="E5279" s="11" t="str">
        <f>[1]动作!$D5278</f>
        <v>电表故障</v>
      </c>
      <c r="F5279" s="11" t="s">
        <v>45</v>
      </c>
      <c r="G5279" s="12">
        <f>[1]动作!$A5278+[1]动作!$B5278</f>
        <v>43211.939791666664</v>
      </c>
      <c r="H5279" s="12"/>
      <c r="I5279" s="11"/>
    </row>
    <row r="5280" spans="1:9" hidden="1" x14ac:dyDescent="0.3">
      <c r="A5280" s="24">
        <v>5278</v>
      </c>
      <c r="B5280" s="11" t="str">
        <f>IFERROR(INDEX({"JSNY-BJ0001-01";"JSNY-JS0022-01";"JSNY-JS0002-01"},MATCH(D5280,{"BJ_zhongyu";"JS_WX_liteer";"JS_CZ_wodefeng"},0)),"")</f>
        <v>JSNY-JS0002-01</v>
      </c>
      <c r="C5280" s="11" t="str">
        <f>IFERROR(INDEX({"北京中裕世纪大酒店";"江苏利特尔绿色包装股份有限公司";"常州市金坛沃德丰电子科技有限公司"},MATCH(D5280,{"BJ_zhongyu";"JS_WX_liteer";"JS_CZ_wodefeng"},0)),"")</f>
        <v>常州市金坛沃德丰电子科技有限公司</v>
      </c>
      <c r="D5280" s="11" t="str">
        <f>[1]动作!$G5279</f>
        <v>JS_CZ_wodefeng</v>
      </c>
      <c r="E5280" s="11" t="str">
        <f>[1]动作!$D5279</f>
        <v>电表故障</v>
      </c>
      <c r="F5280" s="11" t="s">
        <v>45</v>
      </c>
      <c r="G5280" s="12">
        <f>[1]动作!$A5279+[1]动作!$B5279</f>
        <v>43211.93990740741</v>
      </c>
      <c r="H5280" s="12"/>
      <c r="I5280" s="11"/>
    </row>
    <row r="5281" spans="1:9" hidden="1" x14ac:dyDescent="0.3">
      <c r="A5281" s="24">
        <v>5279</v>
      </c>
      <c r="B5281" s="11" t="str">
        <f>IFERROR(INDEX({"JSNY-BJ0001-01";"JSNY-JS0022-01";"JSNY-JS0002-01"},MATCH(D5281,{"BJ_zhongyu";"JS_WX_liteer";"JS_CZ_wodefeng"},0)),"")</f>
        <v>JSNY-JS0002-01</v>
      </c>
      <c r="C5281" s="11" t="str">
        <f>IFERROR(INDEX({"北京中裕世纪大酒店";"江苏利特尔绿色包装股份有限公司";"常州市金坛沃德丰电子科技有限公司"},MATCH(D5281,{"BJ_zhongyu";"JS_WX_liteer";"JS_CZ_wodefeng"},0)),"")</f>
        <v>常州市金坛沃德丰电子科技有限公司</v>
      </c>
      <c r="D5281" s="11" t="str">
        <f>[1]动作!$G5280</f>
        <v>JS_CZ_wodefeng</v>
      </c>
      <c r="E5281" s="11" t="str">
        <f>[1]动作!$D5280</f>
        <v>电表故障</v>
      </c>
      <c r="F5281" s="11" t="s">
        <v>45</v>
      </c>
      <c r="G5281" s="12">
        <f>[1]动作!$A5280+[1]动作!$B5280</f>
        <v>43211.942280092589</v>
      </c>
      <c r="H5281" s="12"/>
      <c r="I5281" s="11"/>
    </row>
    <row r="5282" spans="1:9" hidden="1" x14ac:dyDescent="0.3">
      <c r="A5282" s="24">
        <v>5280</v>
      </c>
      <c r="B5282" s="11" t="str">
        <f>IFERROR(INDEX({"JSNY-BJ0001-01";"JSNY-JS0022-01";"JSNY-JS0002-01"},MATCH(D5282,{"BJ_zhongyu";"JS_WX_liteer";"JS_CZ_wodefeng"},0)),"")</f>
        <v>JSNY-JS0002-01</v>
      </c>
      <c r="C5282" s="11" t="str">
        <f>IFERROR(INDEX({"北京中裕世纪大酒店";"江苏利特尔绿色包装股份有限公司";"常州市金坛沃德丰电子科技有限公司"},MATCH(D5282,{"BJ_zhongyu";"JS_WX_liteer";"JS_CZ_wodefeng"},0)),"")</f>
        <v>常州市金坛沃德丰电子科技有限公司</v>
      </c>
      <c r="D5282" s="11" t="str">
        <f>[1]动作!$G5281</f>
        <v>JS_CZ_wodefeng</v>
      </c>
      <c r="E5282" s="11" t="str">
        <f>[1]动作!$D5281</f>
        <v>电表故障</v>
      </c>
      <c r="F5282" s="11" t="s">
        <v>45</v>
      </c>
      <c r="G5282" s="12">
        <f>[1]动作!$A5281+[1]动作!$B5281</f>
        <v>43211.943854166668</v>
      </c>
      <c r="H5282" s="12"/>
      <c r="I5282" s="11"/>
    </row>
    <row r="5283" spans="1:9" hidden="1" x14ac:dyDescent="0.3">
      <c r="A5283" s="24">
        <v>5281</v>
      </c>
      <c r="B5283" s="11" t="str">
        <f>IFERROR(INDEX({"JSNY-BJ0001-01";"JSNY-JS0022-01";"JSNY-JS0002-01"},MATCH(D5283,{"BJ_zhongyu";"JS_WX_liteer";"JS_CZ_wodefeng"},0)),"")</f>
        <v>JSNY-JS0002-01</v>
      </c>
      <c r="C5283" s="11" t="str">
        <f>IFERROR(INDEX({"北京中裕世纪大酒店";"江苏利特尔绿色包装股份有限公司";"常州市金坛沃德丰电子科技有限公司"},MATCH(D5283,{"BJ_zhongyu";"JS_WX_liteer";"JS_CZ_wodefeng"},0)),"")</f>
        <v>常州市金坛沃德丰电子科技有限公司</v>
      </c>
      <c r="D5283" s="11" t="str">
        <f>[1]动作!$G5282</f>
        <v>JS_CZ_wodefeng</v>
      </c>
      <c r="E5283" s="11" t="str">
        <f>[1]动作!$D5282</f>
        <v>电表故障</v>
      </c>
      <c r="F5283" s="11" t="s">
        <v>45</v>
      </c>
      <c r="G5283" s="12">
        <f>[1]动作!$A5282+[1]动作!$B5282</f>
        <v>43211.944953703707</v>
      </c>
      <c r="H5283" s="12"/>
      <c r="I5283" s="11"/>
    </row>
    <row r="5284" spans="1:9" hidden="1" x14ac:dyDescent="0.3">
      <c r="A5284" s="24">
        <v>5282</v>
      </c>
      <c r="B5284" s="11" t="str">
        <f>IFERROR(INDEX({"JSNY-BJ0001-01";"JSNY-JS0022-01";"JSNY-JS0002-01"},MATCH(D5284,{"BJ_zhongyu";"JS_WX_liteer";"JS_CZ_wodefeng"},0)),"")</f>
        <v>JSNY-JS0002-01</v>
      </c>
      <c r="C5284" s="11" t="str">
        <f>IFERROR(INDEX({"北京中裕世纪大酒店";"江苏利特尔绿色包装股份有限公司";"常州市金坛沃德丰电子科技有限公司"},MATCH(D5284,{"BJ_zhongyu";"JS_WX_liteer";"JS_CZ_wodefeng"},0)),"")</f>
        <v>常州市金坛沃德丰电子科技有限公司</v>
      </c>
      <c r="D5284" s="11" t="str">
        <f>[1]动作!$G5283</f>
        <v>JS_CZ_wodefeng</v>
      </c>
      <c r="E5284" s="11" t="str">
        <f>[1]动作!$D5283</f>
        <v>电表故障</v>
      </c>
      <c r="F5284" s="11" t="s">
        <v>45</v>
      </c>
      <c r="G5284" s="12">
        <f>[1]动作!$A5283+[1]动作!$B5283</f>
        <v>43211.945185185185</v>
      </c>
      <c r="H5284" s="12"/>
      <c r="I5284" s="11"/>
    </row>
    <row r="5285" spans="1:9" hidden="1" x14ac:dyDescent="0.3">
      <c r="A5285" s="24">
        <v>5283</v>
      </c>
      <c r="B5285" s="11" t="str">
        <f>IFERROR(INDEX({"JSNY-BJ0001-01";"JSNY-JS0022-01";"JSNY-JS0002-01"},MATCH(D5285,{"BJ_zhongyu";"JS_WX_liteer";"JS_CZ_wodefeng"},0)),"")</f>
        <v>JSNY-JS0002-01</v>
      </c>
      <c r="C5285" s="11" t="str">
        <f>IFERROR(INDEX({"北京中裕世纪大酒店";"江苏利特尔绿色包装股份有限公司";"常州市金坛沃德丰电子科技有限公司"},MATCH(D5285,{"BJ_zhongyu";"JS_WX_liteer";"JS_CZ_wodefeng"},0)),"")</f>
        <v>常州市金坛沃德丰电子科技有限公司</v>
      </c>
      <c r="D5285" s="11" t="str">
        <f>[1]动作!$G5284</f>
        <v>JS_CZ_wodefeng</v>
      </c>
      <c r="E5285" s="11" t="str">
        <f>[1]动作!$D5284</f>
        <v>电表故障</v>
      </c>
      <c r="F5285" s="11" t="s">
        <v>45</v>
      </c>
      <c r="G5285" s="12">
        <f>[1]动作!$A5284+[1]动作!$B5284</f>
        <v>43211.945300925923</v>
      </c>
      <c r="H5285" s="12"/>
      <c r="I5285" s="11"/>
    </row>
    <row r="5286" spans="1:9" hidden="1" x14ac:dyDescent="0.3">
      <c r="A5286" s="24">
        <v>5284</v>
      </c>
      <c r="B5286" s="11" t="str">
        <f>IFERROR(INDEX({"JSNY-BJ0001-01";"JSNY-JS0022-01";"JSNY-JS0002-01"},MATCH(D5286,{"BJ_zhongyu";"JS_WX_liteer";"JS_CZ_wodefeng"},0)),"")</f>
        <v>JSNY-JS0002-01</v>
      </c>
      <c r="C5286" s="11" t="str">
        <f>IFERROR(INDEX({"北京中裕世纪大酒店";"江苏利特尔绿色包装股份有限公司";"常州市金坛沃德丰电子科技有限公司"},MATCH(D5286,{"BJ_zhongyu";"JS_WX_liteer";"JS_CZ_wodefeng"},0)),"")</f>
        <v>常州市金坛沃德丰电子科技有限公司</v>
      </c>
      <c r="D5286" s="11" t="str">
        <f>[1]动作!$G5285</f>
        <v>JS_CZ_wodefeng</v>
      </c>
      <c r="E5286" s="11" t="str">
        <f>[1]动作!$D5285</f>
        <v>电表故障</v>
      </c>
      <c r="F5286" s="11" t="s">
        <v>45</v>
      </c>
      <c r="G5286" s="12">
        <f>[1]动作!$A5285+[1]动作!$B5285</f>
        <v>43211.945416666669</v>
      </c>
      <c r="H5286" s="12"/>
      <c r="I5286" s="11"/>
    </row>
    <row r="5287" spans="1:9" hidden="1" x14ac:dyDescent="0.3">
      <c r="A5287" s="24">
        <v>5285</v>
      </c>
      <c r="B5287" s="11" t="str">
        <f>IFERROR(INDEX({"JSNY-BJ0001-01";"JSNY-JS0022-01";"JSNY-JS0002-01"},MATCH(D5287,{"BJ_zhongyu";"JS_WX_liteer";"JS_CZ_wodefeng"},0)),"")</f>
        <v>JSNY-JS0002-01</v>
      </c>
      <c r="C5287" s="11" t="str">
        <f>IFERROR(INDEX({"北京中裕世纪大酒店";"江苏利特尔绿色包装股份有限公司";"常州市金坛沃德丰电子科技有限公司"},MATCH(D5287,{"BJ_zhongyu";"JS_WX_liteer";"JS_CZ_wodefeng"},0)),"")</f>
        <v>常州市金坛沃德丰电子科技有限公司</v>
      </c>
      <c r="D5287" s="11" t="str">
        <f>[1]动作!$G5286</f>
        <v>JS_CZ_wodefeng</v>
      </c>
      <c r="E5287" s="11" t="str">
        <f>[1]动作!$D5286</f>
        <v>电表故障</v>
      </c>
      <c r="F5287" s="11" t="s">
        <v>45</v>
      </c>
      <c r="G5287" s="12">
        <f>[1]动作!$A5286+[1]动作!$B5286</f>
        <v>43211.946631944447</v>
      </c>
      <c r="H5287" s="12"/>
      <c r="I5287" s="11"/>
    </row>
    <row r="5288" spans="1:9" hidden="1" x14ac:dyDescent="0.3">
      <c r="A5288" s="24">
        <v>5286</v>
      </c>
      <c r="B5288" s="11" t="str">
        <f>IFERROR(INDEX({"JSNY-BJ0001-01";"JSNY-JS0022-01";"JSNY-JS0002-01"},MATCH(D5288,{"BJ_zhongyu";"JS_WX_liteer";"JS_CZ_wodefeng"},0)),"")</f>
        <v>JSNY-JS0002-01</v>
      </c>
      <c r="C5288" s="11" t="str">
        <f>IFERROR(INDEX({"北京中裕世纪大酒店";"江苏利特尔绿色包装股份有限公司";"常州市金坛沃德丰电子科技有限公司"},MATCH(D5288,{"BJ_zhongyu";"JS_WX_liteer";"JS_CZ_wodefeng"},0)),"")</f>
        <v>常州市金坛沃德丰电子科技有限公司</v>
      </c>
      <c r="D5288" s="11" t="str">
        <f>[1]动作!$G5287</f>
        <v>JS_CZ_wodefeng</v>
      </c>
      <c r="E5288" s="11" t="str">
        <f>[1]动作!$D5287</f>
        <v>电表故障</v>
      </c>
      <c r="F5288" s="11" t="s">
        <v>45</v>
      </c>
      <c r="G5288" s="12">
        <f>[1]动作!$A5287+[1]动作!$B5287</f>
        <v>43211.947731481479</v>
      </c>
      <c r="H5288" s="12"/>
      <c r="I5288" s="11"/>
    </row>
    <row r="5289" spans="1:9" hidden="1" x14ac:dyDescent="0.3">
      <c r="A5289" s="24">
        <v>5287</v>
      </c>
      <c r="B5289" s="11" t="str">
        <f>IFERROR(INDEX({"JSNY-BJ0001-01";"JSNY-JS0022-01";"JSNY-JS0002-01"},MATCH(D5289,{"BJ_zhongyu";"JS_WX_liteer";"JS_CZ_wodefeng"},0)),"")</f>
        <v>JSNY-JS0002-01</v>
      </c>
      <c r="C5289" s="11" t="str">
        <f>IFERROR(INDEX({"北京中裕世纪大酒店";"江苏利特尔绿色包装股份有限公司";"常州市金坛沃德丰电子科技有限公司"},MATCH(D5289,{"BJ_zhongyu";"JS_WX_liteer";"JS_CZ_wodefeng"},0)),"")</f>
        <v>常州市金坛沃德丰电子科技有限公司</v>
      </c>
      <c r="D5289" s="11" t="str">
        <f>[1]动作!$G5288</f>
        <v>JS_CZ_wodefeng</v>
      </c>
      <c r="E5289" s="11" t="str">
        <f>[1]动作!$D5288</f>
        <v>电表故障</v>
      </c>
      <c r="F5289" s="11" t="s">
        <v>45</v>
      </c>
      <c r="G5289" s="12">
        <f>[1]动作!$A5288+[1]动作!$B5288</f>
        <v>43211.950057870374</v>
      </c>
      <c r="H5289" s="12"/>
      <c r="I5289" s="11"/>
    </row>
    <row r="5290" spans="1:9" hidden="1" x14ac:dyDescent="0.3">
      <c r="A5290" s="24">
        <v>5288</v>
      </c>
      <c r="B5290" s="11" t="str">
        <f>IFERROR(INDEX({"JSNY-BJ0001-01";"JSNY-JS0022-01";"JSNY-JS0002-01"},MATCH(D5290,{"BJ_zhongyu";"JS_WX_liteer";"JS_CZ_wodefeng"},0)),"")</f>
        <v>JSNY-JS0002-01</v>
      </c>
      <c r="C5290" s="11" t="str">
        <f>IFERROR(INDEX({"北京中裕世纪大酒店";"江苏利特尔绿色包装股份有限公司";"常州市金坛沃德丰电子科技有限公司"},MATCH(D5290,{"BJ_zhongyu";"JS_WX_liteer";"JS_CZ_wodefeng"},0)),"")</f>
        <v>常州市金坛沃德丰电子科技有限公司</v>
      </c>
      <c r="D5290" s="11" t="str">
        <f>[1]动作!$G5289</f>
        <v>JS_CZ_wodefeng</v>
      </c>
      <c r="E5290" s="11" t="str">
        <f>[1]动作!$D5289</f>
        <v>电表故障</v>
      </c>
      <c r="F5290" s="11" t="s">
        <v>45</v>
      </c>
      <c r="G5290" s="12">
        <f>[1]动作!$A5289+[1]动作!$B5289</f>
        <v>43211.950162037036</v>
      </c>
      <c r="H5290" s="12"/>
      <c r="I5290" s="11"/>
    </row>
    <row r="5291" spans="1:9" hidden="1" x14ac:dyDescent="0.3">
      <c r="A5291" s="24">
        <v>5289</v>
      </c>
      <c r="B5291" s="11" t="str">
        <f>IFERROR(INDEX({"JSNY-BJ0001-01";"JSNY-JS0022-01";"JSNY-JS0002-01"},MATCH(D5291,{"BJ_zhongyu";"JS_WX_liteer";"JS_CZ_wodefeng"},0)),"")</f>
        <v>JSNY-JS0002-01</v>
      </c>
      <c r="C5291" s="11" t="str">
        <f>IFERROR(INDEX({"北京中裕世纪大酒店";"江苏利特尔绿色包装股份有限公司";"常州市金坛沃德丰电子科技有限公司"},MATCH(D5291,{"BJ_zhongyu";"JS_WX_liteer";"JS_CZ_wodefeng"},0)),"")</f>
        <v>常州市金坛沃德丰电子科技有限公司</v>
      </c>
      <c r="D5291" s="11" t="str">
        <f>[1]动作!$G5290</f>
        <v>JS_CZ_wodefeng</v>
      </c>
      <c r="E5291" s="11" t="str">
        <f>[1]动作!$D5290</f>
        <v>电表故障</v>
      </c>
      <c r="F5291" s="11" t="s">
        <v>45</v>
      </c>
      <c r="G5291" s="12">
        <f>[1]动作!$A5290+[1]动作!$B5290</f>
        <v>43211.951608796298</v>
      </c>
      <c r="H5291" s="12"/>
      <c r="I5291" s="11"/>
    </row>
    <row r="5292" spans="1:9" hidden="1" x14ac:dyDescent="0.3">
      <c r="A5292" s="24">
        <v>5290</v>
      </c>
      <c r="B5292" s="11" t="str">
        <f>IFERROR(INDEX({"JSNY-BJ0001-01";"JSNY-JS0022-01";"JSNY-JS0002-01"},MATCH(D5292,{"BJ_zhongyu";"JS_WX_liteer";"JS_CZ_wodefeng"},0)),"")</f>
        <v>JSNY-JS0002-01</v>
      </c>
      <c r="C5292" s="11" t="str">
        <f>IFERROR(INDEX({"北京中裕世纪大酒店";"江苏利特尔绿色包装股份有限公司";"常州市金坛沃德丰电子科技有限公司"},MATCH(D5292,{"BJ_zhongyu";"JS_WX_liteer";"JS_CZ_wodefeng"},0)),"")</f>
        <v>常州市金坛沃德丰电子科技有限公司</v>
      </c>
      <c r="D5292" s="11" t="str">
        <f>[1]动作!$G5291</f>
        <v>JS_CZ_wodefeng</v>
      </c>
      <c r="E5292" s="11" t="str">
        <f>[1]动作!$D5291</f>
        <v>电表故障</v>
      </c>
      <c r="F5292" s="11" t="s">
        <v>45</v>
      </c>
      <c r="G5292" s="12">
        <f>[1]动作!$A5291+[1]动作!$B5291</f>
        <v>43211.953182870369</v>
      </c>
      <c r="H5292" s="12"/>
      <c r="I5292" s="11"/>
    </row>
    <row r="5293" spans="1:9" hidden="1" x14ac:dyDescent="0.3">
      <c r="A5293" s="24">
        <v>5291</v>
      </c>
      <c r="B5293" s="11" t="str">
        <f>IFERROR(INDEX({"JSNY-BJ0001-01";"JSNY-JS0022-01";"JSNY-JS0002-01"},MATCH(D5293,{"BJ_zhongyu";"JS_WX_liteer";"JS_CZ_wodefeng"},0)),"")</f>
        <v>JSNY-JS0002-01</v>
      </c>
      <c r="C5293" s="11" t="str">
        <f>IFERROR(INDEX({"北京中裕世纪大酒店";"江苏利特尔绿色包装股份有限公司";"常州市金坛沃德丰电子科技有限公司"},MATCH(D5293,{"BJ_zhongyu";"JS_WX_liteer";"JS_CZ_wodefeng"},0)),"")</f>
        <v>常州市金坛沃德丰电子科技有限公司</v>
      </c>
      <c r="D5293" s="11" t="str">
        <f>[1]动作!$G5292</f>
        <v>JS_CZ_wodefeng</v>
      </c>
      <c r="E5293" s="11" t="str">
        <f>[1]动作!$D5292</f>
        <v>电表故障</v>
      </c>
      <c r="F5293" s="11" t="s">
        <v>45</v>
      </c>
      <c r="G5293" s="12">
        <f>[1]动作!$A5292+[1]动作!$B5292</f>
        <v>43211.955555555556</v>
      </c>
      <c r="H5293" s="12"/>
      <c r="I5293" s="11"/>
    </row>
    <row r="5294" spans="1:9" hidden="1" x14ac:dyDescent="0.3">
      <c r="A5294" s="24">
        <v>5292</v>
      </c>
      <c r="B5294" s="11" t="str">
        <f>IFERROR(INDEX({"JSNY-BJ0001-01";"JSNY-JS0022-01";"JSNY-JS0002-01"},MATCH(D5294,{"BJ_zhongyu";"JS_WX_liteer";"JS_CZ_wodefeng"},0)),"")</f>
        <v>JSNY-JS0002-01</v>
      </c>
      <c r="C5294" s="11" t="str">
        <f>IFERROR(INDEX({"北京中裕世纪大酒店";"江苏利特尔绿色包装股份有限公司";"常州市金坛沃德丰电子科技有限公司"},MATCH(D5294,{"BJ_zhongyu";"JS_WX_liteer";"JS_CZ_wodefeng"},0)),"")</f>
        <v>常州市金坛沃德丰电子科技有限公司</v>
      </c>
      <c r="D5294" s="11" t="str">
        <f>[1]动作!$G5293</f>
        <v>JS_CZ_wodefeng</v>
      </c>
      <c r="E5294" s="11" t="str">
        <f>[1]动作!$D5293</f>
        <v>电表故障</v>
      </c>
      <c r="F5294" s="11" t="s">
        <v>45</v>
      </c>
      <c r="G5294" s="12">
        <f>[1]动作!$A5293+[1]动作!$B5293</f>
        <v>43211.957002314812</v>
      </c>
      <c r="H5294" s="12"/>
      <c r="I5294" s="11"/>
    </row>
    <row r="5295" spans="1:9" hidden="1" x14ac:dyDescent="0.3">
      <c r="A5295" s="24">
        <v>5293</v>
      </c>
      <c r="B5295" s="11" t="str">
        <f>IFERROR(INDEX({"JSNY-BJ0001-01";"JSNY-JS0022-01";"JSNY-JS0002-01"},MATCH(D5295,{"BJ_zhongyu";"JS_WX_liteer";"JS_CZ_wodefeng"},0)),"")</f>
        <v>JSNY-JS0002-01</v>
      </c>
      <c r="C5295" s="11" t="str">
        <f>IFERROR(INDEX({"北京中裕世纪大酒店";"江苏利特尔绿色包装股份有限公司";"常州市金坛沃德丰电子科技有限公司"},MATCH(D5295,{"BJ_zhongyu";"JS_WX_liteer";"JS_CZ_wodefeng"},0)),"")</f>
        <v>常州市金坛沃德丰电子科技有限公司</v>
      </c>
      <c r="D5295" s="11" t="str">
        <f>[1]动作!$G5294</f>
        <v>JS_CZ_wodefeng</v>
      </c>
      <c r="E5295" s="11" t="str">
        <f>[1]动作!$D5294</f>
        <v>电表故障</v>
      </c>
      <c r="F5295" s="11" t="s">
        <v>45</v>
      </c>
      <c r="G5295" s="12">
        <f>[1]动作!$A5294+[1]动作!$B5294</f>
        <v>43211.960833333331</v>
      </c>
      <c r="H5295" s="12"/>
      <c r="I5295" s="11"/>
    </row>
    <row r="5296" spans="1:9" hidden="1" x14ac:dyDescent="0.3">
      <c r="A5296" s="24">
        <v>5294</v>
      </c>
      <c r="B5296" s="11" t="str">
        <f>IFERROR(INDEX({"JSNY-BJ0001-01";"JSNY-JS0022-01";"JSNY-JS0002-01"},MATCH(D5296,{"BJ_zhongyu";"JS_WX_liteer";"JS_CZ_wodefeng"},0)),"")</f>
        <v>JSNY-JS0002-01</v>
      </c>
      <c r="C5296" s="11" t="str">
        <f>IFERROR(INDEX({"北京中裕世纪大酒店";"江苏利特尔绿色包装股份有限公司";"常州市金坛沃德丰电子科技有限公司"},MATCH(D5296,{"BJ_zhongyu";"JS_WX_liteer";"JS_CZ_wodefeng"},0)),"")</f>
        <v>常州市金坛沃德丰电子科技有限公司</v>
      </c>
      <c r="D5296" s="11" t="str">
        <f>[1]动作!$G5295</f>
        <v>JS_CZ_wodefeng</v>
      </c>
      <c r="E5296" s="11" t="str">
        <f>[1]动作!$D5295</f>
        <v>电表故障</v>
      </c>
      <c r="F5296" s="11" t="s">
        <v>45</v>
      </c>
      <c r="G5296" s="12">
        <f>[1]动作!$A5295+[1]动作!$B5295</f>
        <v>43211.961701388886</v>
      </c>
      <c r="H5296" s="12"/>
      <c r="I5296" s="11"/>
    </row>
    <row r="5297" spans="1:9" hidden="1" x14ac:dyDescent="0.3">
      <c r="A5297" s="24">
        <v>5295</v>
      </c>
      <c r="B5297" s="11" t="str">
        <f>IFERROR(INDEX({"JSNY-BJ0001-01";"JSNY-JS0022-01";"JSNY-JS0002-01"},MATCH(D5297,{"BJ_zhongyu";"JS_WX_liteer";"JS_CZ_wodefeng"},0)),"")</f>
        <v>JSNY-JS0002-01</v>
      </c>
      <c r="C5297" s="11" t="str">
        <f>IFERROR(INDEX({"北京中裕世纪大酒店";"江苏利特尔绿色包装股份有限公司";"常州市金坛沃德丰电子科技有限公司"},MATCH(D5297,{"BJ_zhongyu";"JS_WX_liteer";"JS_CZ_wodefeng"},0)),"")</f>
        <v>常州市金坛沃德丰电子科技有限公司</v>
      </c>
      <c r="D5297" s="11" t="str">
        <f>[1]动作!$G5296</f>
        <v>JS_CZ_wodefeng</v>
      </c>
      <c r="E5297" s="11" t="str">
        <f>[1]动作!$D5296</f>
        <v>电表故障</v>
      </c>
      <c r="F5297" s="11" t="s">
        <v>45</v>
      </c>
      <c r="G5297" s="12">
        <f>[1]动作!$A5296+[1]动作!$B5296</f>
        <v>43211.961817129632</v>
      </c>
      <c r="H5297" s="12"/>
      <c r="I5297" s="11"/>
    </row>
    <row r="5298" spans="1:9" hidden="1" x14ac:dyDescent="0.3">
      <c r="A5298" s="24">
        <v>5296</v>
      </c>
      <c r="B5298" s="11" t="str">
        <f>IFERROR(INDEX({"JSNY-BJ0001-01";"JSNY-JS0022-01";"JSNY-JS0002-01"},MATCH(D5298,{"BJ_zhongyu";"JS_WX_liteer";"JS_CZ_wodefeng"},0)),"")</f>
        <v>JSNY-JS0002-01</v>
      </c>
      <c r="C5298" s="11" t="str">
        <f>IFERROR(INDEX({"北京中裕世纪大酒店";"江苏利特尔绿色包装股份有限公司";"常州市金坛沃德丰电子科技有限公司"},MATCH(D5298,{"BJ_zhongyu";"JS_WX_liteer";"JS_CZ_wodefeng"},0)),"")</f>
        <v>常州市金坛沃德丰电子科技有限公司</v>
      </c>
      <c r="D5298" s="11" t="str">
        <f>[1]动作!$G5297</f>
        <v>JS_CZ_wodefeng</v>
      </c>
      <c r="E5298" s="11" t="str">
        <f>[1]动作!$D5297</f>
        <v>电表故障</v>
      </c>
      <c r="F5298" s="11" t="s">
        <v>45</v>
      </c>
      <c r="G5298" s="12">
        <f>[1]动作!$A5297+[1]动作!$B5297</f>
        <v>43211.962048611109</v>
      </c>
      <c r="H5298" s="12"/>
      <c r="I5298" s="11"/>
    </row>
    <row r="5299" spans="1:9" hidden="1" x14ac:dyDescent="0.3">
      <c r="A5299" s="24">
        <v>5297</v>
      </c>
      <c r="B5299" s="11" t="str">
        <f>IFERROR(INDEX({"JSNY-BJ0001-01";"JSNY-JS0022-01";"JSNY-JS0002-01"},MATCH(D5299,{"BJ_zhongyu";"JS_WX_liteer";"JS_CZ_wodefeng"},0)),"")</f>
        <v>JSNY-JS0002-01</v>
      </c>
      <c r="C5299" s="11" t="str">
        <f>IFERROR(INDEX({"北京中裕世纪大酒店";"江苏利特尔绿色包装股份有限公司";"常州市金坛沃德丰电子科技有限公司"},MATCH(D5299,{"BJ_zhongyu";"JS_WX_liteer";"JS_CZ_wodefeng"},0)),"")</f>
        <v>常州市金坛沃德丰电子科技有限公司</v>
      </c>
      <c r="D5299" s="11" t="str">
        <f>[1]动作!$G5298</f>
        <v>JS_CZ_wodefeng</v>
      </c>
      <c r="E5299" s="11" t="str">
        <f>[1]动作!$D5298</f>
        <v>电表故障</v>
      </c>
      <c r="F5299" s="11" t="s">
        <v>45</v>
      </c>
      <c r="G5299" s="12">
        <f>[1]动作!$A5298+[1]动作!$B5298</f>
        <v>43211.962280092594</v>
      </c>
      <c r="H5299" s="12"/>
      <c r="I5299" s="11"/>
    </row>
    <row r="5300" spans="1:9" hidden="1" x14ac:dyDescent="0.3">
      <c r="A5300" s="24">
        <v>5298</v>
      </c>
      <c r="B5300" s="11" t="str">
        <f>IFERROR(INDEX({"JSNY-BJ0001-01";"JSNY-JS0022-01";"JSNY-JS0002-01"},MATCH(D5300,{"BJ_zhongyu";"JS_WX_liteer";"JS_CZ_wodefeng"},0)),"")</f>
        <v>JSNY-JS0002-01</v>
      </c>
      <c r="C5300" s="11" t="str">
        <f>IFERROR(INDEX({"北京中裕世纪大酒店";"江苏利特尔绿色包装股份有限公司";"常州市金坛沃德丰电子科技有限公司"},MATCH(D5300,{"BJ_zhongyu";"JS_WX_liteer";"JS_CZ_wodefeng"},0)),"")</f>
        <v>常州市金坛沃德丰电子科技有限公司</v>
      </c>
      <c r="D5300" s="11" t="str">
        <f>[1]动作!$G5299</f>
        <v>JS_CZ_wodefeng</v>
      </c>
      <c r="E5300" s="11" t="str">
        <f>[1]动作!$D5299</f>
        <v>电表故障</v>
      </c>
      <c r="F5300" s="11" t="s">
        <v>45</v>
      </c>
      <c r="G5300" s="12">
        <f>[1]动作!$A5299+[1]动作!$B5299</f>
        <v>43211.963321759256</v>
      </c>
      <c r="H5300" s="12"/>
      <c r="I5300" s="11"/>
    </row>
    <row r="5301" spans="1:9" hidden="1" x14ac:dyDescent="0.3">
      <c r="A5301" s="24">
        <v>5299</v>
      </c>
      <c r="B5301" s="11" t="str">
        <f>IFERROR(INDEX({"JSNY-BJ0001-01";"JSNY-JS0022-01";"JSNY-JS0002-01"},MATCH(D5301,{"BJ_zhongyu";"JS_WX_liteer";"JS_CZ_wodefeng"},0)),"")</f>
        <v>JSNY-JS0002-01</v>
      </c>
      <c r="C5301" s="11" t="str">
        <f>IFERROR(INDEX({"北京中裕世纪大酒店";"江苏利特尔绿色包装股份有限公司";"常州市金坛沃德丰电子科技有限公司"},MATCH(D5301,{"BJ_zhongyu";"JS_WX_liteer";"JS_CZ_wodefeng"},0)),"")</f>
        <v>常州市金坛沃德丰电子科技有限公司</v>
      </c>
      <c r="D5301" s="11" t="str">
        <f>[1]动作!$G5300</f>
        <v>JS_CZ_wodefeng</v>
      </c>
      <c r="E5301" s="11" t="str">
        <f>[1]动作!$D5300</f>
        <v>电表故障</v>
      </c>
      <c r="F5301" s="11" t="s">
        <v>45</v>
      </c>
      <c r="G5301" s="12">
        <f>[1]动作!$A5300+[1]动作!$B5300</f>
        <v>43211.965694444443</v>
      </c>
      <c r="H5301" s="12"/>
      <c r="I5301" s="11"/>
    </row>
    <row r="5302" spans="1:9" hidden="1" x14ac:dyDescent="0.3">
      <c r="A5302" s="24">
        <v>5300</v>
      </c>
      <c r="B5302" s="11" t="str">
        <f>IFERROR(INDEX({"JSNY-BJ0001-01";"JSNY-JS0022-01";"JSNY-JS0002-01"},MATCH(D5302,{"BJ_zhongyu";"JS_WX_liteer";"JS_CZ_wodefeng"},0)),"")</f>
        <v>JSNY-JS0002-01</v>
      </c>
      <c r="C5302" s="11" t="str">
        <f>IFERROR(INDEX({"北京中裕世纪大酒店";"江苏利特尔绿色包装股份有限公司";"常州市金坛沃德丰电子科技有限公司"},MATCH(D5302,{"BJ_zhongyu";"JS_WX_liteer";"JS_CZ_wodefeng"},0)),"")</f>
        <v>常州市金坛沃德丰电子科技有限公司</v>
      </c>
      <c r="D5302" s="11" t="str">
        <f>[1]动作!$G5301</f>
        <v>JS_CZ_wodefeng</v>
      </c>
      <c r="E5302" s="11" t="str">
        <f>[1]动作!$D5301</f>
        <v>电表故障</v>
      </c>
      <c r="F5302" s="11" t="s">
        <v>45</v>
      </c>
      <c r="G5302" s="12">
        <f>[1]动作!$A5301+[1]动作!$B5301</f>
        <v>43211.965810185182</v>
      </c>
      <c r="H5302" s="12"/>
      <c r="I5302" s="11"/>
    </row>
    <row r="5303" spans="1:9" hidden="1" x14ac:dyDescent="0.3">
      <c r="A5303" s="24">
        <v>5301</v>
      </c>
      <c r="B5303" s="11" t="str">
        <f>IFERROR(INDEX({"JSNY-BJ0001-01";"JSNY-JS0022-01";"JSNY-JS0002-01"},MATCH(D5303,{"BJ_zhongyu";"JS_WX_liteer";"JS_CZ_wodefeng"},0)),"")</f>
        <v>JSNY-JS0002-01</v>
      </c>
      <c r="C5303" s="11" t="str">
        <f>IFERROR(INDEX({"北京中裕世纪大酒店";"江苏利特尔绿色包装股份有限公司";"常州市金坛沃德丰电子科技有限公司"},MATCH(D5303,{"BJ_zhongyu";"JS_WX_liteer";"JS_CZ_wodefeng"},0)),"")</f>
        <v>常州市金坛沃德丰电子科技有限公司</v>
      </c>
      <c r="D5303" s="11" t="str">
        <f>[1]动作!$G5302</f>
        <v>JS_CZ_wodefeng</v>
      </c>
      <c r="E5303" s="11" t="str">
        <f>[1]动作!$D5302</f>
        <v>电表故障</v>
      </c>
      <c r="F5303" s="11" t="s">
        <v>45</v>
      </c>
      <c r="G5303" s="12">
        <f>[1]动作!$A5302+[1]动作!$B5302</f>
        <v>43211.965983796297</v>
      </c>
      <c r="H5303" s="12"/>
      <c r="I5303" s="11"/>
    </row>
    <row r="5304" spans="1:9" hidden="1" x14ac:dyDescent="0.3">
      <c r="A5304" s="24">
        <v>5302</v>
      </c>
      <c r="B5304" s="11" t="str">
        <f>IFERROR(INDEX({"JSNY-BJ0001-01";"JSNY-JS0022-01";"JSNY-JS0002-01"},MATCH(D5304,{"BJ_zhongyu";"JS_WX_liteer";"JS_CZ_wodefeng"},0)),"")</f>
        <v>JSNY-JS0002-01</v>
      </c>
      <c r="C5304" s="11" t="str">
        <f>IFERROR(INDEX({"北京中裕世纪大酒店";"江苏利特尔绿色包装股份有限公司";"常州市金坛沃德丰电子科技有限公司"},MATCH(D5304,{"BJ_zhongyu";"JS_WX_liteer";"JS_CZ_wodefeng"},0)),"")</f>
        <v>常州市金坛沃德丰电子科技有限公司</v>
      </c>
      <c r="D5304" s="11" t="str">
        <f>[1]动作!$G5303</f>
        <v>JS_CZ_wodefeng</v>
      </c>
      <c r="E5304" s="11" t="str">
        <f>[1]动作!$D5303</f>
        <v>电表故障</v>
      </c>
      <c r="F5304" s="11" t="s">
        <v>45</v>
      </c>
      <c r="G5304" s="12">
        <f>[1]动作!$A5303+[1]动作!$B5303</f>
        <v>43211.967256944445</v>
      </c>
      <c r="H5304" s="12"/>
      <c r="I5304" s="11"/>
    </row>
    <row r="5305" spans="1:9" hidden="1" x14ac:dyDescent="0.3">
      <c r="A5305" s="24">
        <v>5303</v>
      </c>
      <c r="B5305" s="11" t="str">
        <f>IFERROR(INDEX({"JSNY-BJ0001-01";"JSNY-JS0022-01";"JSNY-JS0002-01"},MATCH(D5305,{"BJ_zhongyu";"JS_WX_liteer";"JS_CZ_wodefeng"},0)),"")</f>
        <v>JSNY-JS0002-01</v>
      </c>
      <c r="C5305" s="11" t="str">
        <f>IFERROR(INDEX({"北京中裕世纪大酒店";"江苏利特尔绿色包装股份有限公司";"常州市金坛沃德丰电子科技有限公司"},MATCH(D5305,{"BJ_zhongyu";"JS_WX_liteer";"JS_CZ_wodefeng"},0)),"")</f>
        <v>常州市金坛沃德丰电子科技有限公司</v>
      </c>
      <c r="D5305" s="11" t="str">
        <f>[1]动作!$G5304</f>
        <v>JS_CZ_wodefeng</v>
      </c>
      <c r="E5305" s="11" t="str">
        <f>[1]动作!$D5304</f>
        <v>电表故障</v>
      </c>
      <c r="F5305" s="11" t="s">
        <v>45</v>
      </c>
      <c r="G5305" s="12">
        <f>[1]动作!$A5304+[1]动作!$B5304</f>
        <v>43211.971076388887</v>
      </c>
      <c r="H5305" s="12"/>
      <c r="I5305" s="11"/>
    </row>
    <row r="5306" spans="1:9" hidden="1" x14ac:dyDescent="0.3">
      <c r="A5306" s="24">
        <v>5304</v>
      </c>
      <c r="B5306" s="11" t="str">
        <f>IFERROR(INDEX({"JSNY-BJ0001-01";"JSNY-JS0022-01";"JSNY-JS0002-01"},MATCH(D5306,{"BJ_zhongyu";"JS_WX_liteer";"JS_CZ_wodefeng"},0)),"")</f>
        <v>JSNY-JS0002-01</v>
      </c>
      <c r="C5306" s="11" t="str">
        <f>IFERROR(INDEX({"北京中裕世纪大酒店";"江苏利特尔绿色包装股份有限公司";"常州市金坛沃德丰电子科技有限公司"},MATCH(D5306,{"BJ_zhongyu";"JS_WX_liteer";"JS_CZ_wodefeng"},0)),"")</f>
        <v>常州市金坛沃德丰电子科技有限公司</v>
      </c>
      <c r="D5306" s="11" t="str">
        <f>[1]动作!$G5305</f>
        <v>JS_CZ_wodefeng</v>
      </c>
      <c r="E5306" s="11" t="str">
        <f>[1]动作!$D5305</f>
        <v>电表故障</v>
      </c>
      <c r="F5306" s="11" t="s">
        <v>45</v>
      </c>
      <c r="G5306" s="12">
        <f>[1]动作!$A5305+[1]动作!$B5305</f>
        <v>43211.972175925926</v>
      </c>
      <c r="H5306" s="12"/>
      <c r="I5306" s="11"/>
    </row>
    <row r="5307" spans="1:9" hidden="1" x14ac:dyDescent="0.3">
      <c r="A5307" s="24">
        <v>5305</v>
      </c>
      <c r="B5307" s="11" t="str">
        <f>IFERROR(INDEX({"JSNY-BJ0001-01";"JSNY-JS0022-01";"JSNY-JS0002-01"},MATCH(D5307,{"BJ_zhongyu";"JS_WX_liteer";"JS_CZ_wodefeng"},0)),"")</f>
        <v>JSNY-JS0002-01</v>
      </c>
      <c r="C5307" s="11" t="str">
        <f>IFERROR(INDEX({"北京中裕世纪大酒店";"江苏利特尔绿色包装股份有限公司";"常州市金坛沃德丰电子科技有限公司"},MATCH(D5307,{"BJ_zhongyu";"JS_WX_liteer";"JS_CZ_wodefeng"},0)),"")</f>
        <v>常州市金坛沃德丰电子科技有限公司</v>
      </c>
      <c r="D5307" s="11" t="str">
        <f>[1]动作!$G5306</f>
        <v>JS_CZ_wodefeng</v>
      </c>
      <c r="E5307" s="11" t="str">
        <f>[1]动作!$D5306</f>
        <v>电表故障</v>
      </c>
      <c r="F5307" s="11" t="s">
        <v>45</v>
      </c>
      <c r="G5307" s="12">
        <f>[1]动作!$A5306+[1]动作!$B5306</f>
        <v>43211.972407407404</v>
      </c>
      <c r="H5307" s="12"/>
      <c r="I5307" s="11"/>
    </row>
    <row r="5308" spans="1:9" hidden="1" x14ac:dyDescent="0.3">
      <c r="A5308" s="24">
        <v>5306</v>
      </c>
      <c r="B5308" s="11" t="str">
        <f>IFERROR(INDEX({"JSNY-BJ0001-01";"JSNY-JS0022-01";"JSNY-JS0002-01"},MATCH(D5308,{"BJ_zhongyu";"JS_WX_liteer";"JS_CZ_wodefeng"},0)),"")</f>
        <v>JSNY-JS0002-01</v>
      </c>
      <c r="C5308" s="11" t="str">
        <f>IFERROR(INDEX({"北京中裕世纪大酒店";"江苏利特尔绿色包装股份有限公司";"常州市金坛沃德丰电子科技有限公司"},MATCH(D5308,{"BJ_zhongyu";"JS_WX_liteer";"JS_CZ_wodefeng"},0)),"")</f>
        <v>常州市金坛沃德丰电子科技有限公司</v>
      </c>
      <c r="D5308" s="11" t="str">
        <f>[1]动作!$G5307</f>
        <v>JS_CZ_wodefeng</v>
      </c>
      <c r="E5308" s="11" t="str">
        <f>[1]动作!$D5307</f>
        <v>电表故障</v>
      </c>
      <c r="F5308" s="11" t="s">
        <v>45</v>
      </c>
      <c r="G5308" s="12">
        <f>[1]动作!$A5307+[1]动作!$B5307</f>
        <v>43211.973449074074</v>
      </c>
      <c r="H5308" s="12"/>
      <c r="I5308" s="11"/>
    </row>
    <row r="5309" spans="1:9" hidden="1" x14ac:dyDescent="0.3">
      <c r="A5309" s="24">
        <v>5307</v>
      </c>
      <c r="B5309" s="11" t="str">
        <f>IFERROR(INDEX({"JSNY-BJ0001-01";"JSNY-JS0022-01";"JSNY-JS0002-01"},MATCH(D5309,{"BJ_zhongyu";"JS_WX_liteer";"JS_CZ_wodefeng"},0)),"")</f>
        <v>JSNY-JS0002-01</v>
      </c>
      <c r="C5309" s="11" t="str">
        <f>IFERROR(INDEX({"北京中裕世纪大酒店";"江苏利特尔绿色包装股份有限公司";"常州市金坛沃德丰电子科技有限公司"},MATCH(D5309,{"BJ_zhongyu";"JS_WX_liteer";"JS_CZ_wodefeng"},0)),"")</f>
        <v>常州市金坛沃德丰电子科技有限公司</v>
      </c>
      <c r="D5309" s="11" t="str">
        <f>[1]动作!$G5308</f>
        <v>JS_CZ_wodefeng</v>
      </c>
      <c r="E5309" s="11" t="str">
        <f>[1]动作!$D5308</f>
        <v>分系统1BMS3SOC过低一级故障</v>
      </c>
      <c r="F5309" s="11" t="s">
        <v>177</v>
      </c>
      <c r="G5309" s="12">
        <f>[1]动作!$A5308+[1]动作!$B5308</f>
        <v>43211.974374999998</v>
      </c>
      <c r="H5309" s="12"/>
      <c r="I5309" s="11"/>
    </row>
    <row r="5310" spans="1:9" hidden="1" x14ac:dyDescent="0.3">
      <c r="A5310" s="24">
        <v>5308</v>
      </c>
      <c r="B5310" s="11" t="str">
        <f>IFERROR(INDEX({"JSNY-BJ0001-01";"JSNY-JS0022-01";"JSNY-JS0002-01"},MATCH(D5310,{"BJ_zhongyu";"JS_WX_liteer";"JS_CZ_wodefeng"},0)),"")</f>
        <v>JSNY-JS0002-01</v>
      </c>
      <c r="C5310" s="11" t="str">
        <f>IFERROR(INDEX({"北京中裕世纪大酒店";"江苏利特尔绿色包装股份有限公司";"常州市金坛沃德丰电子科技有限公司"},MATCH(D5310,{"BJ_zhongyu";"JS_WX_liteer";"JS_CZ_wodefeng"},0)),"")</f>
        <v>常州市金坛沃德丰电子科技有限公司</v>
      </c>
      <c r="D5310" s="11" t="str">
        <f>[1]动作!$G5309</f>
        <v>JS_CZ_wodefeng</v>
      </c>
      <c r="E5310" s="11" t="str">
        <f>[1]动作!$D5309</f>
        <v>分系统1BMS3SOC过低二级故障</v>
      </c>
      <c r="F5310" s="11" t="s">
        <v>177</v>
      </c>
      <c r="G5310" s="12">
        <f>[1]动作!$A5309+[1]动作!$B5309</f>
        <v>43211.974432870367</v>
      </c>
      <c r="H5310" s="12"/>
      <c r="I5310" s="11"/>
    </row>
    <row r="5311" spans="1:9" hidden="1" x14ac:dyDescent="0.3">
      <c r="A5311" s="24">
        <v>5309</v>
      </c>
      <c r="B5311" s="11" t="str">
        <f>IFERROR(INDEX({"JSNY-BJ0001-01";"JSNY-JS0022-01";"JSNY-JS0002-01"},MATCH(D5311,{"BJ_zhongyu";"JS_WX_liteer";"JS_CZ_wodefeng"},0)),"")</f>
        <v>JSNY-JS0002-01</v>
      </c>
      <c r="C5311" s="11" t="str">
        <f>IFERROR(INDEX({"北京中裕世纪大酒店";"江苏利特尔绿色包装股份有限公司";"常州市金坛沃德丰电子科技有限公司"},MATCH(D5311,{"BJ_zhongyu";"JS_WX_liteer";"JS_CZ_wodefeng"},0)),"")</f>
        <v>常州市金坛沃德丰电子科技有限公司</v>
      </c>
      <c r="D5311" s="11" t="str">
        <f>[1]动作!$G5310</f>
        <v>JS_CZ_wodefeng</v>
      </c>
      <c r="E5311" s="11" t="str">
        <f>[1]动作!$D5310</f>
        <v>分系统1BMS3SOC过低一级故障</v>
      </c>
      <c r="F5311" s="11" t="s">
        <v>177</v>
      </c>
      <c r="G5311" s="12">
        <f>[1]动作!$A5310+[1]动作!$B5310</f>
        <v>43211.974606481483</v>
      </c>
      <c r="H5311" s="12"/>
      <c r="I5311" s="11"/>
    </row>
    <row r="5312" spans="1:9" hidden="1" x14ac:dyDescent="0.3">
      <c r="A5312" s="24">
        <v>5310</v>
      </c>
      <c r="B5312" s="11" t="str">
        <f>IFERROR(INDEX({"JSNY-BJ0001-01";"JSNY-JS0022-01";"JSNY-JS0002-01"},MATCH(D5312,{"BJ_zhongyu";"JS_WX_liteer";"JS_CZ_wodefeng"},0)),"")</f>
        <v>JSNY-JS0002-01</v>
      </c>
      <c r="C5312" s="11" t="str">
        <f>IFERROR(INDEX({"北京中裕世纪大酒店";"江苏利特尔绿色包装股份有限公司";"常州市金坛沃德丰电子科技有限公司"},MATCH(D5312,{"BJ_zhongyu";"JS_WX_liteer";"JS_CZ_wodefeng"},0)),"")</f>
        <v>常州市金坛沃德丰电子科技有限公司</v>
      </c>
      <c r="D5312" s="11" t="str">
        <f>[1]动作!$G5311</f>
        <v>JS_CZ_wodefeng</v>
      </c>
      <c r="E5312" s="11" t="str">
        <f>[1]动作!$D5311</f>
        <v>分系统1BMS3SOC过低二级故障</v>
      </c>
      <c r="F5312" s="11" t="s">
        <v>177</v>
      </c>
      <c r="G5312" s="12">
        <f>[1]动作!$A5311+[1]动作!$B5311</f>
        <v>43211.974664351852</v>
      </c>
      <c r="H5312" s="12"/>
      <c r="I5312" s="11"/>
    </row>
    <row r="5313" spans="1:9" hidden="1" x14ac:dyDescent="0.3">
      <c r="A5313" s="24">
        <v>5311</v>
      </c>
      <c r="B5313" s="11" t="str">
        <f>IFERROR(INDEX({"JSNY-BJ0001-01";"JSNY-JS0022-01";"JSNY-JS0002-01"},MATCH(D5313,{"BJ_zhongyu";"JS_WX_liteer";"JS_CZ_wodefeng"},0)),"")</f>
        <v>JSNY-JS0002-01</v>
      </c>
      <c r="C5313" s="11" t="str">
        <f>IFERROR(INDEX({"北京中裕世纪大酒店";"江苏利特尔绿色包装股份有限公司";"常州市金坛沃德丰电子科技有限公司"},MATCH(D5313,{"BJ_zhongyu";"JS_WX_liteer";"JS_CZ_wodefeng"},0)),"")</f>
        <v>常州市金坛沃德丰电子科技有限公司</v>
      </c>
      <c r="D5313" s="11" t="str">
        <f>[1]动作!$G5312</f>
        <v>JS_CZ_wodefeng</v>
      </c>
      <c r="E5313" s="11" t="str">
        <f>[1]动作!$D5312</f>
        <v>电表故障</v>
      </c>
      <c r="F5313" s="11" t="s">
        <v>45</v>
      </c>
      <c r="G5313" s="12">
        <f>[1]动作!$A5312+[1]动作!$B5312</f>
        <v>43211.975821759261</v>
      </c>
      <c r="H5313" s="12"/>
      <c r="I5313" s="11"/>
    </row>
    <row r="5314" spans="1:9" hidden="1" x14ac:dyDescent="0.3">
      <c r="A5314" s="24">
        <v>5312</v>
      </c>
      <c r="B5314" s="11" t="str">
        <f>IFERROR(INDEX({"JSNY-BJ0001-01";"JSNY-JS0022-01";"JSNY-JS0002-01"},MATCH(D5314,{"BJ_zhongyu";"JS_WX_liteer";"JS_CZ_wodefeng"},0)),"")</f>
        <v>JSNY-JS0002-01</v>
      </c>
      <c r="C5314" s="11" t="str">
        <f>IFERROR(INDEX({"北京中裕世纪大酒店";"江苏利特尔绿色包装股份有限公司";"常州市金坛沃德丰电子科技有限公司"},MATCH(D5314,{"BJ_zhongyu";"JS_WX_liteer";"JS_CZ_wodefeng"},0)),"")</f>
        <v>常州市金坛沃德丰电子科技有限公司</v>
      </c>
      <c r="D5314" s="11" t="str">
        <f>[1]动作!$G5313</f>
        <v>JS_CZ_wodefeng</v>
      </c>
      <c r="E5314" s="11" t="str">
        <f>[1]动作!$D5313</f>
        <v>电表故障</v>
      </c>
      <c r="F5314" s="11" t="s">
        <v>45</v>
      </c>
      <c r="G5314" s="12">
        <f>[1]动作!$A5313+[1]动作!$B5313</f>
        <v>43211.975937499999</v>
      </c>
      <c r="H5314" s="12"/>
      <c r="I5314" s="11"/>
    </row>
    <row r="5315" spans="1:9" hidden="1" x14ac:dyDescent="0.3">
      <c r="A5315" s="24">
        <v>5313</v>
      </c>
      <c r="B5315" s="11" t="str">
        <f>IFERROR(INDEX({"JSNY-BJ0001-01";"JSNY-JS0022-01";"JSNY-JS0002-01"},MATCH(D5315,{"BJ_zhongyu";"JS_WX_liteer";"JS_CZ_wodefeng"},0)),"")</f>
        <v>JSNY-JS0002-01</v>
      </c>
      <c r="C5315" s="11" t="str">
        <f>IFERROR(INDEX({"北京中裕世纪大酒店";"江苏利特尔绿色包装股份有限公司";"常州市金坛沃德丰电子科技有限公司"},MATCH(D5315,{"BJ_zhongyu";"JS_WX_liteer";"JS_CZ_wodefeng"},0)),"")</f>
        <v>常州市金坛沃德丰电子科技有限公司</v>
      </c>
      <c r="D5315" s="11" t="str">
        <f>[1]动作!$G5314</f>
        <v>JS_CZ_wodefeng</v>
      </c>
      <c r="E5315" s="11" t="str">
        <f>[1]动作!$D5314</f>
        <v>电表故障</v>
      </c>
      <c r="F5315" s="11" t="s">
        <v>45</v>
      </c>
      <c r="G5315" s="12">
        <f>[1]动作!$A5314+[1]动作!$B5314</f>
        <v>43211.976111111115</v>
      </c>
      <c r="H5315" s="12"/>
      <c r="I5315" s="11"/>
    </row>
    <row r="5316" spans="1:9" hidden="1" x14ac:dyDescent="0.3">
      <c r="A5316" s="24">
        <v>5314</v>
      </c>
      <c r="B5316" s="11" t="str">
        <f>IFERROR(INDEX({"JSNY-BJ0001-01";"JSNY-JS0022-01";"JSNY-JS0002-01"},MATCH(D5316,{"BJ_zhongyu";"JS_WX_liteer";"JS_CZ_wodefeng"},0)),"")</f>
        <v>JSNY-JS0002-01</v>
      </c>
      <c r="C5316" s="11" t="str">
        <f>IFERROR(INDEX({"北京中裕世纪大酒店";"江苏利特尔绿色包装股份有限公司";"常州市金坛沃德丰电子科技有限公司"},MATCH(D5316,{"BJ_zhongyu";"JS_WX_liteer";"JS_CZ_wodefeng"},0)),"")</f>
        <v>常州市金坛沃德丰电子科技有限公司</v>
      </c>
      <c r="D5316" s="11" t="str">
        <f>[1]动作!$G5315</f>
        <v>JS_CZ_wodefeng</v>
      </c>
      <c r="E5316" s="11" t="str">
        <f>[1]动作!$D5315</f>
        <v>电表故障</v>
      </c>
      <c r="F5316" s="11" t="s">
        <v>45</v>
      </c>
      <c r="G5316" s="12">
        <f>[1]动作!$A5315+[1]动作!$B5315</f>
        <v>43211.977384259262</v>
      </c>
      <c r="H5316" s="12"/>
      <c r="I5316" s="11"/>
    </row>
    <row r="5317" spans="1:9" hidden="1" x14ac:dyDescent="0.3">
      <c r="A5317" s="24">
        <v>5315</v>
      </c>
      <c r="B5317" s="11" t="str">
        <f>IFERROR(INDEX({"JSNY-BJ0001-01";"JSNY-JS0022-01";"JSNY-JS0002-01"},MATCH(D5317,{"BJ_zhongyu";"JS_WX_liteer";"JS_CZ_wodefeng"},0)),"")</f>
        <v>JSNY-JS0002-01</v>
      </c>
      <c r="C5317" s="11" t="str">
        <f>IFERROR(INDEX({"北京中裕世纪大酒店";"江苏利特尔绿色包装股份有限公司";"常州市金坛沃德丰电子科技有限公司"},MATCH(D5317,{"BJ_zhongyu";"JS_WX_liteer";"JS_CZ_wodefeng"},0)),"")</f>
        <v>常州市金坛沃德丰电子科技有限公司</v>
      </c>
      <c r="D5317" s="11" t="str">
        <f>[1]动作!$G5316</f>
        <v>JS_CZ_wodefeng</v>
      </c>
      <c r="E5317" s="11" t="str">
        <f>[1]动作!$D5316</f>
        <v>电表故障</v>
      </c>
      <c r="F5317" s="11" t="s">
        <v>45</v>
      </c>
      <c r="G5317" s="12">
        <f>[1]动作!$A5316+[1]动作!$B5316</f>
        <v>43211.981273148151</v>
      </c>
      <c r="H5317" s="12"/>
      <c r="I5317" s="11"/>
    </row>
    <row r="5318" spans="1:9" hidden="1" x14ac:dyDescent="0.3">
      <c r="A5318" s="24">
        <v>5316</v>
      </c>
      <c r="B5318" s="11" t="str">
        <f>IFERROR(INDEX({"JSNY-BJ0001-01";"JSNY-JS0022-01";"JSNY-JS0002-01"},MATCH(D5318,{"BJ_zhongyu";"JS_WX_liteer";"JS_CZ_wodefeng"},0)),"")</f>
        <v>JSNY-JS0002-01</v>
      </c>
      <c r="C5318" s="11" t="str">
        <f>IFERROR(INDEX({"北京中裕世纪大酒店";"江苏利特尔绿色包装股份有限公司";"常州市金坛沃德丰电子科技有限公司"},MATCH(D5318,{"BJ_zhongyu";"JS_WX_liteer";"JS_CZ_wodefeng"},0)),"")</f>
        <v>常州市金坛沃德丰电子科技有限公司</v>
      </c>
      <c r="D5318" s="11" t="str">
        <f>[1]动作!$G5317</f>
        <v>JS_CZ_wodefeng</v>
      </c>
      <c r="E5318" s="11" t="str">
        <f>[1]动作!$D5317</f>
        <v>电表故障</v>
      </c>
      <c r="F5318" s="11" t="s">
        <v>45</v>
      </c>
      <c r="G5318" s="12">
        <f>[1]动作!$A5317+[1]动作!$B5317</f>
        <v>43211.981388888889</v>
      </c>
      <c r="H5318" s="12"/>
      <c r="I5318" s="11"/>
    </row>
    <row r="5319" spans="1:9" hidden="1" x14ac:dyDescent="0.3">
      <c r="A5319" s="24">
        <v>5317</v>
      </c>
      <c r="B5319" s="11" t="str">
        <f>IFERROR(INDEX({"JSNY-BJ0001-01";"JSNY-JS0022-01";"JSNY-JS0002-01"},MATCH(D5319,{"BJ_zhongyu";"JS_WX_liteer";"JS_CZ_wodefeng"},0)),"")</f>
        <v>JSNY-JS0002-01</v>
      </c>
      <c r="C5319" s="11" t="str">
        <f>IFERROR(INDEX({"北京中裕世纪大酒店";"江苏利特尔绿色包装股份有限公司";"常州市金坛沃德丰电子科技有限公司"},MATCH(D5319,{"BJ_zhongyu";"JS_WX_liteer";"JS_CZ_wodefeng"},0)),"")</f>
        <v>常州市金坛沃德丰电子科技有限公司</v>
      </c>
      <c r="D5319" s="11" t="str">
        <f>[1]动作!$G5318</f>
        <v>JS_CZ_wodefeng</v>
      </c>
      <c r="E5319" s="11" t="str">
        <f>[1]动作!$D5318</f>
        <v>电表故障</v>
      </c>
      <c r="F5319" s="11" t="s">
        <v>45</v>
      </c>
      <c r="G5319" s="12">
        <f>[1]动作!$A5318+[1]动作!$B5318</f>
        <v>43211.982835648145</v>
      </c>
      <c r="H5319" s="12"/>
      <c r="I5319" s="11"/>
    </row>
    <row r="5320" spans="1:9" hidden="1" x14ac:dyDescent="0.3">
      <c r="A5320" s="24">
        <v>5318</v>
      </c>
      <c r="B5320" s="11" t="str">
        <f>IFERROR(INDEX({"JSNY-BJ0001-01";"JSNY-JS0022-01";"JSNY-JS0002-01"},MATCH(D5320,{"BJ_zhongyu";"JS_WX_liteer";"JS_CZ_wodefeng"},0)),"")</f>
        <v>JSNY-JS0002-01</v>
      </c>
      <c r="C5320" s="11" t="str">
        <f>IFERROR(INDEX({"北京中裕世纪大酒店";"江苏利特尔绿色包装股份有限公司";"常州市金坛沃德丰电子科技有限公司"},MATCH(D5320,{"BJ_zhongyu";"JS_WX_liteer";"JS_CZ_wodefeng"},0)),"")</f>
        <v>常州市金坛沃德丰电子科技有限公司</v>
      </c>
      <c r="D5320" s="11" t="str">
        <f>[1]动作!$G5319</f>
        <v>JS_CZ_wodefeng</v>
      </c>
      <c r="E5320" s="11" t="str">
        <f>[1]动作!$D5319</f>
        <v>电表故障</v>
      </c>
      <c r="F5320" s="11" t="s">
        <v>45</v>
      </c>
      <c r="G5320" s="12">
        <f>[1]动作!$A5319+[1]动作!$B5319</f>
        <v>43211.985208333332</v>
      </c>
      <c r="H5320" s="12"/>
      <c r="I5320" s="11"/>
    </row>
    <row r="5321" spans="1:9" hidden="1" x14ac:dyDescent="0.3">
      <c r="A5321" s="24">
        <v>5319</v>
      </c>
      <c r="B5321" s="11" t="str">
        <f>IFERROR(INDEX({"JSNY-BJ0001-01";"JSNY-JS0022-01";"JSNY-JS0002-01"},MATCH(D5321,{"BJ_zhongyu";"JS_WX_liteer";"JS_CZ_wodefeng"},0)),"")</f>
        <v>JSNY-JS0002-01</v>
      </c>
      <c r="C5321" s="11" t="str">
        <f>IFERROR(INDEX({"北京中裕世纪大酒店";"江苏利特尔绿色包装股份有限公司";"常州市金坛沃德丰电子科技有限公司"},MATCH(D5321,{"BJ_zhongyu";"JS_WX_liteer";"JS_CZ_wodefeng"},0)),"")</f>
        <v>常州市金坛沃德丰电子科技有限公司</v>
      </c>
      <c r="D5321" s="11" t="str">
        <f>[1]动作!$G5320</f>
        <v>JS_CZ_wodefeng</v>
      </c>
      <c r="E5321" s="11" t="str">
        <f>[1]动作!$D5320</f>
        <v>电表故障</v>
      </c>
      <c r="F5321" s="11" t="s">
        <v>45</v>
      </c>
      <c r="G5321" s="12">
        <f>[1]动作!$A5320+[1]动作!$B5320</f>
        <v>43211.986655092594</v>
      </c>
      <c r="H5321" s="12"/>
      <c r="I5321" s="11"/>
    </row>
    <row r="5322" spans="1:9" hidden="1" x14ac:dyDescent="0.3">
      <c r="A5322" s="24">
        <v>5320</v>
      </c>
      <c r="B5322" s="11" t="str">
        <f>IFERROR(INDEX({"JSNY-BJ0001-01";"JSNY-JS0022-01";"JSNY-JS0002-01"},MATCH(D5322,{"BJ_zhongyu";"JS_WX_liteer";"JS_CZ_wodefeng"},0)),"")</f>
        <v>JSNY-JS0002-01</v>
      </c>
      <c r="C5322" s="11" t="str">
        <f>IFERROR(INDEX({"北京中裕世纪大酒店";"江苏利特尔绿色包装股份有限公司";"常州市金坛沃德丰电子科技有限公司"},MATCH(D5322,{"BJ_zhongyu";"JS_WX_liteer";"JS_CZ_wodefeng"},0)),"")</f>
        <v>常州市金坛沃德丰电子科技有限公司</v>
      </c>
      <c r="D5322" s="11" t="str">
        <f>[1]动作!$G5321</f>
        <v>JS_CZ_wodefeng</v>
      </c>
      <c r="E5322" s="11" t="str">
        <f>[1]动作!$D5321</f>
        <v>电表故障</v>
      </c>
      <c r="F5322" s="11" t="s">
        <v>45</v>
      </c>
      <c r="G5322" s="12">
        <f>[1]动作!$A5321+[1]动作!$B5321</f>
        <v>43211.986770833333</v>
      </c>
      <c r="H5322" s="12"/>
      <c r="I5322" s="11"/>
    </row>
    <row r="5323" spans="1:9" hidden="1" x14ac:dyDescent="0.3">
      <c r="A5323" s="24">
        <v>5321</v>
      </c>
      <c r="B5323" s="11" t="str">
        <f>IFERROR(INDEX({"JSNY-BJ0001-01";"JSNY-JS0022-01";"JSNY-JS0002-01"},MATCH(D5323,{"BJ_zhongyu";"JS_WX_liteer";"JS_CZ_wodefeng"},0)),"")</f>
        <v>JSNY-JS0002-01</v>
      </c>
      <c r="C5323" s="11" t="str">
        <f>IFERROR(INDEX({"北京中裕世纪大酒店";"江苏利特尔绿色包装股份有限公司";"常州市金坛沃德丰电子科技有限公司"},MATCH(D5323,{"BJ_zhongyu";"JS_WX_liteer";"JS_CZ_wodefeng"},0)),"")</f>
        <v>常州市金坛沃德丰电子科技有限公司</v>
      </c>
      <c r="D5323" s="11" t="str">
        <f>[1]动作!$G5322</f>
        <v>JS_CZ_wodefeng</v>
      </c>
      <c r="E5323" s="11" t="str">
        <f>[1]动作!$D5322</f>
        <v>电表故障</v>
      </c>
      <c r="F5323" s="11" t="s">
        <v>45</v>
      </c>
      <c r="G5323" s="12">
        <f>[1]动作!$A5322+[1]动作!$B5322</f>
        <v>43211.98810185185</v>
      </c>
      <c r="H5323" s="12"/>
      <c r="I5323" s="11"/>
    </row>
    <row r="5324" spans="1:9" hidden="1" x14ac:dyDescent="0.3">
      <c r="A5324" s="24">
        <v>5322</v>
      </c>
      <c r="B5324" s="11" t="str">
        <f>IFERROR(INDEX({"JSNY-BJ0001-01";"JSNY-JS0022-01";"JSNY-JS0002-01"},MATCH(D5324,{"BJ_zhongyu";"JS_WX_liteer";"JS_CZ_wodefeng"},0)),"")</f>
        <v>JSNY-JS0002-01</v>
      </c>
      <c r="C5324" s="11" t="str">
        <f>IFERROR(INDEX({"北京中裕世纪大酒店";"江苏利特尔绿色包装股份有限公司";"常州市金坛沃德丰电子科技有限公司"},MATCH(D5324,{"BJ_zhongyu";"JS_WX_liteer";"JS_CZ_wodefeng"},0)),"")</f>
        <v>常州市金坛沃德丰电子科技有限公司</v>
      </c>
      <c r="D5324" s="11" t="str">
        <f>[1]动作!$G5323</f>
        <v>JS_CZ_wodefeng</v>
      </c>
      <c r="E5324" s="11" t="str">
        <f>[1]动作!$D5323</f>
        <v>电表故障</v>
      </c>
      <c r="F5324" s="11" t="s">
        <v>45</v>
      </c>
      <c r="G5324" s="12">
        <f>[1]动作!$A5323+[1]动作!$B5323</f>
        <v>43211.990648148145</v>
      </c>
      <c r="H5324" s="12"/>
      <c r="I5324" s="11"/>
    </row>
    <row r="5325" spans="1:9" hidden="1" x14ac:dyDescent="0.3">
      <c r="A5325" s="24">
        <v>5323</v>
      </c>
      <c r="B5325" s="11" t="str">
        <f>IFERROR(INDEX({"JSNY-BJ0001-01";"JSNY-JS0022-01";"JSNY-JS0002-01"},MATCH(D5325,{"BJ_zhongyu";"JS_WX_liteer";"JS_CZ_wodefeng"},0)),"")</f>
        <v>JSNY-JS0002-01</v>
      </c>
      <c r="C5325" s="11" t="str">
        <f>IFERROR(INDEX({"北京中裕世纪大酒店";"江苏利特尔绿色包装股份有限公司";"常州市金坛沃德丰电子科技有限公司"},MATCH(D5325,{"BJ_zhongyu";"JS_WX_liteer";"JS_CZ_wodefeng"},0)),"")</f>
        <v>常州市金坛沃德丰电子科技有限公司</v>
      </c>
      <c r="D5325" s="11" t="str">
        <f>[1]动作!$G5324</f>
        <v>JS_CZ_wodefeng</v>
      </c>
      <c r="E5325" s="11" t="str">
        <f>[1]动作!$D5324</f>
        <v>电表故障</v>
      </c>
      <c r="F5325" s="11" t="s">
        <v>45</v>
      </c>
      <c r="G5325" s="12">
        <f>[1]动作!$A5324+[1]动作!$B5324</f>
        <v>43211.993020833332</v>
      </c>
      <c r="H5325" s="12"/>
      <c r="I5325" s="11"/>
    </row>
    <row r="5326" spans="1:9" hidden="1" x14ac:dyDescent="0.3">
      <c r="A5326" s="24">
        <v>5324</v>
      </c>
      <c r="B5326" s="11" t="str">
        <f>IFERROR(INDEX({"JSNY-BJ0001-01";"JSNY-JS0022-01";"JSNY-JS0002-01"},MATCH(D5326,{"BJ_zhongyu";"JS_WX_liteer";"JS_CZ_wodefeng"},0)),"")</f>
        <v>JSNY-JS0002-01</v>
      </c>
      <c r="C5326" s="11" t="str">
        <f>IFERROR(INDEX({"北京中裕世纪大酒店";"江苏利特尔绿色包装股份有限公司";"常州市金坛沃德丰电子科技有限公司"},MATCH(D5326,{"BJ_zhongyu";"JS_WX_liteer";"JS_CZ_wodefeng"},0)),"")</f>
        <v>常州市金坛沃德丰电子科技有限公司</v>
      </c>
      <c r="D5326" s="11" t="str">
        <f>[1]动作!$G5325</f>
        <v>JS_CZ_wodefeng</v>
      </c>
      <c r="E5326" s="11" t="str">
        <f>[1]动作!$D5325</f>
        <v>电表故障</v>
      </c>
      <c r="F5326" s="11" t="s">
        <v>45</v>
      </c>
      <c r="G5326" s="12">
        <f>[1]动作!$A5325+[1]动作!$B5325</f>
        <v>43211.993136574078</v>
      </c>
      <c r="H5326" s="12"/>
      <c r="I5326" s="11"/>
    </row>
    <row r="5327" spans="1:9" hidden="1" x14ac:dyDescent="0.3">
      <c r="A5327" s="24">
        <v>5325</v>
      </c>
      <c r="B5327" s="11" t="str">
        <f>IFERROR(INDEX({"JSNY-BJ0001-01";"JSNY-JS0022-01";"JSNY-JS0002-01"},MATCH(D5327,{"BJ_zhongyu";"JS_WX_liteer";"JS_CZ_wodefeng"},0)),"")</f>
        <v>JSNY-JS0002-01</v>
      </c>
      <c r="C5327" s="11" t="str">
        <f>IFERROR(INDEX({"北京中裕世纪大酒店";"江苏利特尔绿色包装股份有限公司";"常州市金坛沃德丰电子科技有限公司"},MATCH(D5327,{"BJ_zhongyu";"JS_WX_liteer";"JS_CZ_wodefeng"},0)),"")</f>
        <v>常州市金坛沃德丰电子科技有限公司</v>
      </c>
      <c r="D5327" s="11" t="str">
        <f>[1]动作!$G5326</f>
        <v>JS_CZ_wodefeng</v>
      </c>
      <c r="E5327" s="11" t="str">
        <f>[1]动作!$D5326</f>
        <v>电表故障</v>
      </c>
      <c r="F5327" s="11" t="s">
        <v>45</v>
      </c>
      <c r="G5327" s="12">
        <f>[1]动作!$A5326+[1]动作!$B5326</f>
        <v>43211.993321759262</v>
      </c>
      <c r="H5327" s="12"/>
      <c r="I5327" s="11"/>
    </row>
    <row r="5328" spans="1:9" hidden="1" x14ac:dyDescent="0.3">
      <c r="A5328" s="24">
        <v>5326</v>
      </c>
      <c r="B5328" s="11" t="str">
        <f>IFERROR(INDEX({"JSNY-BJ0001-01";"JSNY-JS0022-01";"JSNY-JS0002-01"},MATCH(D5328,{"BJ_zhongyu";"JS_WX_liteer";"JS_CZ_wodefeng"},0)),"")</f>
        <v>JSNY-JS0002-01</v>
      </c>
      <c r="C5328" s="11" t="str">
        <f>IFERROR(INDEX({"北京中裕世纪大酒店";"江苏利特尔绿色包装股份有限公司";"常州市金坛沃德丰电子科技有限公司"},MATCH(D5328,{"BJ_zhongyu";"JS_WX_liteer";"JS_CZ_wodefeng"},0)),"")</f>
        <v>常州市金坛沃德丰电子科技有限公司</v>
      </c>
      <c r="D5328" s="11" t="str">
        <f>[1]动作!$G5327</f>
        <v>JS_CZ_wodefeng</v>
      </c>
      <c r="E5328" s="11" t="str">
        <f>[1]动作!$D5327</f>
        <v>电表故障</v>
      </c>
      <c r="F5328" s="11" t="s">
        <v>45</v>
      </c>
      <c r="G5328" s="12">
        <f>[1]动作!$A5327+[1]动作!$B5327</f>
        <v>43211.99355324074</v>
      </c>
      <c r="H5328" s="12"/>
      <c r="I5328" s="11"/>
    </row>
    <row r="5329" spans="1:9" hidden="1" x14ac:dyDescent="0.3">
      <c r="A5329" s="24">
        <v>5327</v>
      </c>
      <c r="B5329" s="11" t="str">
        <f>IFERROR(INDEX({"JSNY-BJ0001-01";"JSNY-JS0022-01";"JSNY-JS0002-01"},MATCH(D5329,{"BJ_zhongyu";"JS_WX_liteer";"JS_CZ_wodefeng"},0)),"")</f>
        <v>JSNY-JS0002-01</v>
      </c>
      <c r="C5329" s="11" t="str">
        <f>IFERROR(INDEX({"北京中裕世纪大酒店";"江苏利特尔绿色包装股份有限公司";"常州市金坛沃德丰电子科技有限公司"},MATCH(D5329,{"BJ_zhongyu";"JS_WX_liteer";"JS_CZ_wodefeng"},0)),"")</f>
        <v>常州市金坛沃德丰电子科技有限公司</v>
      </c>
      <c r="D5329" s="11" t="str">
        <f>[1]动作!$G5328</f>
        <v>JS_CZ_wodefeng</v>
      </c>
      <c r="E5329" s="11" t="str">
        <f>[1]动作!$D5328</f>
        <v>电表故障</v>
      </c>
      <c r="F5329" s="11" t="s">
        <v>45</v>
      </c>
      <c r="G5329" s="12">
        <f>[1]动作!$A5328+[1]动作!$B5328</f>
        <v>43211.993668981479</v>
      </c>
      <c r="H5329" s="12"/>
      <c r="I5329" s="11"/>
    </row>
    <row r="5330" spans="1:9" hidden="1" x14ac:dyDescent="0.3">
      <c r="A5330" s="24">
        <v>5328</v>
      </c>
      <c r="B5330" s="11" t="str">
        <f>IFERROR(INDEX({"JSNY-BJ0001-01";"JSNY-JS0022-01";"JSNY-JS0002-01"},MATCH(D5330,{"BJ_zhongyu";"JS_WX_liteer";"JS_CZ_wodefeng"},0)),"")</f>
        <v>JSNY-JS0002-01</v>
      </c>
      <c r="C5330" s="11" t="str">
        <f>IFERROR(INDEX({"北京中裕世纪大酒店";"江苏利特尔绿色包装股份有限公司";"常州市金坛沃德丰电子科技有限公司"},MATCH(D5330,{"BJ_zhongyu";"JS_WX_liteer";"JS_CZ_wodefeng"},0)),"")</f>
        <v>常州市金坛沃德丰电子科技有限公司</v>
      </c>
      <c r="D5330" s="11" t="str">
        <f>[1]动作!$G5329</f>
        <v>JS_CZ_wodefeng</v>
      </c>
      <c r="E5330" s="11" t="str">
        <f>[1]动作!$D5329</f>
        <v>电表故障</v>
      </c>
      <c r="F5330" s="11" t="s">
        <v>45</v>
      </c>
      <c r="G5330" s="12">
        <f>[1]动作!$A5329+[1]动作!$B5329</f>
        <v>43211.993784722225</v>
      </c>
      <c r="H5330" s="12"/>
      <c r="I5330" s="11"/>
    </row>
    <row r="5331" spans="1:9" hidden="1" x14ac:dyDescent="0.3">
      <c r="A5331" s="24">
        <v>5329</v>
      </c>
      <c r="B5331" s="11" t="str">
        <f>IFERROR(INDEX({"JSNY-BJ0001-01";"JSNY-JS0022-01";"JSNY-JS0002-01"},MATCH(D5331,{"BJ_zhongyu";"JS_WX_liteer";"JS_CZ_wodefeng"},0)),"")</f>
        <v>JSNY-JS0002-01</v>
      </c>
      <c r="C5331" s="11" t="str">
        <f>IFERROR(INDEX({"北京中裕世纪大酒店";"江苏利特尔绿色包装股份有限公司";"常州市金坛沃德丰电子科技有限公司"},MATCH(D5331,{"BJ_zhongyu";"JS_WX_liteer";"JS_CZ_wodefeng"},0)),"")</f>
        <v>常州市金坛沃德丰电子科技有限公司</v>
      </c>
      <c r="D5331" s="11" t="str">
        <f>[1]动作!$G5330</f>
        <v>JS_CZ_wodefeng</v>
      </c>
      <c r="E5331" s="11" t="str">
        <f>[1]动作!$D5330</f>
        <v>电表故障</v>
      </c>
      <c r="F5331" s="11" t="s">
        <v>45</v>
      </c>
      <c r="G5331" s="12">
        <f>[1]动作!$A5330+[1]动作!$B5330</f>
        <v>43211.996157407404</v>
      </c>
      <c r="H5331" s="12"/>
      <c r="I5331" s="11"/>
    </row>
    <row r="5332" spans="1:9" hidden="1" x14ac:dyDescent="0.3">
      <c r="A5332" s="24">
        <v>5330</v>
      </c>
      <c r="B5332" s="11" t="str">
        <f>IFERROR(INDEX({"JSNY-BJ0001-01";"JSNY-JS0022-01";"JSNY-JS0002-01"},MATCH(D5332,{"BJ_zhongyu";"JS_WX_liteer";"JS_CZ_wodefeng"},0)),"")</f>
        <v>JSNY-JS0002-01</v>
      </c>
      <c r="C5332" s="11" t="str">
        <f>IFERROR(INDEX({"北京中裕世纪大酒店";"江苏利特尔绿色包装股份有限公司";"常州市金坛沃德丰电子科技有限公司"},MATCH(D5332,{"BJ_zhongyu";"JS_WX_liteer";"JS_CZ_wodefeng"},0)),"")</f>
        <v>常州市金坛沃德丰电子科技有限公司</v>
      </c>
      <c r="D5332" s="11" t="str">
        <f>[1]动作!$G5331</f>
        <v>JS_CZ_wodefeng</v>
      </c>
      <c r="E5332" s="11" t="str">
        <f>[1]动作!$D5331</f>
        <v>电表故障</v>
      </c>
      <c r="F5332" s="11" t="s">
        <v>45</v>
      </c>
      <c r="G5332" s="12">
        <f>[1]动作!$A5331+[1]动作!$B5331</f>
        <v>43211.998645833337</v>
      </c>
      <c r="H5332" s="12"/>
      <c r="I5332" s="11"/>
    </row>
    <row r="5333" spans="1:9" hidden="1" x14ac:dyDescent="0.3">
      <c r="A5333" s="24">
        <v>5331</v>
      </c>
      <c r="B5333" s="11" t="str">
        <f>IFERROR(INDEX({"JSNY-BJ0001-01";"JSNY-JS0022-01";"JSNY-JS0002-01"},MATCH(D5333,{"BJ_zhongyu";"JS_WX_liteer";"JS_CZ_wodefeng"},0)),"")</f>
        <v>JSNY-JS0002-01</v>
      </c>
      <c r="C5333" s="11" t="str">
        <f>IFERROR(INDEX({"北京中裕世纪大酒店";"江苏利特尔绿色包装股份有限公司";"常州市金坛沃德丰电子科技有限公司"},MATCH(D5333,{"BJ_zhongyu";"JS_WX_liteer";"JS_CZ_wodefeng"},0)),"")</f>
        <v>常州市金坛沃德丰电子科技有限公司</v>
      </c>
      <c r="D5333" s="11" t="str">
        <f>[1]动作!$G5332</f>
        <v>JS_CZ_wodefeng</v>
      </c>
      <c r="E5333" s="11" t="str">
        <f>[1]动作!$D5332</f>
        <v>电表故障</v>
      </c>
      <c r="F5333" s="11" t="s">
        <v>45</v>
      </c>
      <c r="G5333" s="12">
        <f>[1]动作!$A5332+[1]动作!$B5332</f>
        <v>43211.998761574076</v>
      </c>
      <c r="H5333" s="12"/>
      <c r="I5333" s="11"/>
    </row>
    <row r="5334" spans="1:9" hidden="1" x14ac:dyDescent="0.3">
      <c r="A5334" s="24">
        <v>5332</v>
      </c>
      <c r="B5334" s="11" t="str">
        <f>IFERROR(INDEX({"JSNY-BJ0001-01";"JSNY-JS0022-01";"JSNY-JS0002-01"},MATCH(D5334,{"BJ_zhongyu";"JS_WX_liteer";"JS_CZ_wodefeng"},0)),"")</f>
        <v>JSNY-JS0002-01</v>
      </c>
      <c r="C5334" s="11" t="str">
        <f>IFERROR(INDEX({"北京中裕世纪大酒店";"江苏利特尔绿色包装股份有限公司";"常州市金坛沃德丰电子科技有限公司"},MATCH(D5334,{"BJ_zhongyu";"JS_WX_liteer";"JS_CZ_wodefeng"},0)),"")</f>
        <v>常州市金坛沃德丰电子科技有限公司</v>
      </c>
      <c r="D5334" s="11" t="str">
        <f>[1]动作!$G5333</f>
        <v>JS_CZ_wodefeng</v>
      </c>
      <c r="E5334" s="11" t="str">
        <f>[1]动作!$D5333</f>
        <v>电表故障</v>
      </c>
      <c r="F5334" s="11" t="s">
        <v>45</v>
      </c>
      <c r="G5334" s="12">
        <f>[1]动作!$A5333+[1]动作!$B5333</f>
        <v>43212.000034722223</v>
      </c>
      <c r="H5334" s="12"/>
      <c r="I5334" s="11"/>
    </row>
    <row r="5335" spans="1:9" hidden="1" x14ac:dyDescent="0.3">
      <c r="A5335" s="24">
        <v>5333</v>
      </c>
      <c r="B5335" s="11" t="str">
        <f>IFERROR(INDEX({"JSNY-BJ0001-01";"JSNY-JS0022-01";"JSNY-JS0002-01"},MATCH(D5335,{"BJ_zhongyu";"JS_WX_liteer";"JS_CZ_wodefeng"},0)),"")</f>
        <v>JSNY-JS0002-01</v>
      </c>
      <c r="C5335" s="11" t="str">
        <f>IFERROR(INDEX({"北京中裕世纪大酒店";"江苏利特尔绿色包装股份有限公司";"常州市金坛沃德丰电子科技有限公司"},MATCH(D5335,{"BJ_zhongyu";"JS_WX_liteer";"JS_CZ_wodefeng"},0)),"")</f>
        <v>常州市金坛沃德丰电子科技有限公司</v>
      </c>
      <c r="D5335" s="11" t="str">
        <f>[1]动作!$G5334</f>
        <v>JS_CZ_wodefeng</v>
      </c>
      <c r="E5335" s="11" t="str">
        <f>[1]动作!$D5334</f>
        <v>电表故障</v>
      </c>
      <c r="F5335" s="11" t="s">
        <v>45</v>
      </c>
      <c r="G5335" s="12">
        <f>[1]动作!$A5334+[1]动作!$B5334</f>
        <v>43212.001539351855</v>
      </c>
      <c r="H5335" s="12"/>
      <c r="I5335" s="11"/>
    </row>
    <row r="5336" spans="1:9" hidden="1" x14ac:dyDescent="0.3">
      <c r="A5336" s="24">
        <v>5334</v>
      </c>
      <c r="B5336" s="11" t="str">
        <f>IFERROR(INDEX({"JSNY-BJ0001-01";"JSNY-JS0022-01";"JSNY-JS0002-01"},MATCH(D5336,{"BJ_zhongyu";"JS_WX_liteer";"JS_CZ_wodefeng"},0)),"")</f>
        <v>JSNY-JS0002-01</v>
      </c>
      <c r="C5336" s="11" t="str">
        <f>IFERROR(INDEX({"北京中裕世纪大酒店";"江苏利特尔绿色包装股份有限公司";"常州市金坛沃德丰电子科技有限公司"},MATCH(D5336,{"BJ_zhongyu";"JS_WX_liteer";"JS_CZ_wodefeng"},0)),"")</f>
        <v>常州市金坛沃德丰电子科技有限公司</v>
      </c>
      <c r="D5336" s="11" t="str">
        <f>[1]动作!$G5335</f>
        <v>JS_CZ_wodefeng</v>
      </c>
      <c r="E5336" s="11" t="str">
        <f>[1]动作!$D5335</f>
        <v>电表故障</v>
      </c>
      <c r="F5336" s="11" t="s">
        <v>45</v>
      </c>
      <c r="G5336" s="12">
        <f>[1]动作!$A5335+[1]动作!$B5335</f>
        <v>43212.00240740741</v>
      </c>
      <c r="H5336" s="12"/>
      <c r="I5336" s="11"/>
    </row>
    <row r="5337" spans="1:9" hidden="1" x14ac:dyDescent="0.3">
      <c r="A5337" s="24">
        <v>5335</v>
      </c>
      <c r="B5337" s="11" t="str">
        <f>IFERROR(INDEX({"JSNY-BJ0001-01";"JSNY-JS0022-01";"JSNY-JS0002-01"},MATCH(D5337,{"BJ_zhongyu";"JS_WX_liteer";"JS_CZ_wodefeng"},0)),"")</f>
        <v>JSNY-JS0002-01</v>
      </c>
      <c r="C5337" s="11" t="str">
        <f>IFERROR(INDEX({"北京中裕世纪大酒店";"江苏利特尔绿色包装股份有限公司";"常州市金坛沃德丰电子科技有限公司"},MATCH(D5337,{"BJ_zhongyu";"JS_WX_liteer";"JS_CZ_wodefeng"},0)),"")</f>
        <v>常州市金坛沃德丰电子科技有限公司</v>
      </c>
      <c r="D5337" s="11" t="str">
        <f>[1]动作!$G5336</f>
        <v>JS_CZ_wodefeng</v>
      </c>
      <c r="E5337" s="11" t="str">
        <f>[1]动作!$D5336</f>
        <v>电表故障</v>
      </c>
      <c r="F5337" s="11" t="s">
        <v>45</v>
      </c>
      <c r="G5337" s="12">
        <f>[1]动作!$A5336+[1]动作!$B5336</f>
        <v>43212.003854166665</v>
      </c>
      <c r="H5337" s="12"/>
      <c r="I5337" s="11"/>
    </row>
    <row r="5338" spans="1:9" hidden="1" x14ac:dyDescent="0.3">
      <c r="A5338" s="24">
        <v>5336</v>
      </c>
      <c r="B5338" s="11" t="str">
        <f>IFERROR(INDEX({"JSNY-BJ0001-01";"JSNY-JS0022-01";"JSNY-JS0002-01"},MATCH(D5338,{"BJ_zhongyu";"JS_WX_liteer";"JS_CZ_wodefeng"},0)),"")</f>
        <v>JSNY-JS0002-01</v>
      </c>
      <c r="C5338" s="11" t="str">
        <f>IFERROR(INDEX({"北京中裕世纪大酒店";"江苏利特尔绿色包装股份有限公司";"常州市金坛沃德丰电子科技有限公司"},MATCH(D5338,{"BJ_zhongyu";"JS_WX_liteer";"JS_CZ_wodefeng"},0)),"")</f>
        <v>常州市金坛沃德丰电子科技有限公司</v>
      </c>
      <c r="D5338" s="11" t="str">
        <f>[1]动作!$G5337</f>
        <v>JS_CZ_wodefeng</v>
      </c>
      <c r="E5338" s="11" t="str">
        <f>[1]动作!$D5337</f>
        <v>电表故障</v>
      </c>
      <c r="F5338" s="11" t="s">
        <v>45</v>
      </c>
      <c r="G5338" s="12">
        <f>[1]动作!$A5337+[1]动作!$B5337</f>
        <v>43212.003969907404</v>
      </c>
      <c r="H5338" s="12"/>
      <c r="I5338" s="11"/>
    </row>
    <row r="5339" spans="1:9" hidden="1" x14ac:dyDescent="0.3">
      <c r="A5339" s="24">
        <v>5337</v>
      </c>
      <c r="B5339" s="11" t="str">
        <f>IFERROR(INDEX({"JSNY-BJ0001-01";"JSNY-JS0022-01";"JSNY-JS0002-01"},MATCH(D5339,{"BJ_zhongyu";"JS_WX_liteer";"JS_CZ_wodefeng"},0)),"")</f>
        <v>JSNY-JS0002-01</v>
      </c>
      <c r="C5339" s="11" t="str">
        <f>IFERROR(INDEX({"北京中裕世纪大酒店";"江苏利特尔绿色包装股份有限公司";"常州市金坛沃德丰电子科技有限公司"},MATCH(D5339,{"BJ_zhongyu";"JS_WX_liteer";"JS_CZ_wodefeng"},0)),"")</f>
        <v>常州市金坛沃德丰电子科技有限公司</v>
      </c>
      <c r="D5339" s="11" t="str">
        <f>[1]动作!$G5338</f>
        <v>JS_CZ_wodefeng</v>
      </c>
      <c r="E5339" s="11" t="str">
        <f>[1]动作!$D5338</f>
        <v>电表故障</v>
      </c>
      <c r="F5339" s="11" t="s">
        <v>45</v>
      </c>
      <c r="G5339" s="12">
        <f>[1]动作!$A5338+[1]动作!$B5338</f>
        <v>43212.009479166663</v>
      </c>
      <c r="H5339" s="12"/>
      <c r="I5339" s="11"/>
    </row>
    <row r="5340" spans="1:9" hidden="1" x14ac:dyDescent="0.3">
      <c r="A5340" s="24">
        <v>5338</v>
      </c>
      <c r="B5340" s="11" t="str">
        <f>IFERROR(INDEX({"JSNY-BJ0001-01";"JSNY-JS0022-01";"JSNY-JS0002-01"},MATCH(D5340,{"BJ_zhongyu";"JS_WX_liteer";"JS_CZ_wodefeng"},0)),"")</f>
        <v>JSNY-JS0002-01</v>
      </c>
      <c r="C5340" s="11" t="str">
        <f>IFERROR(INDEX({"北京中裕世纪大酒店";"江苏利特尔绿色包装股份有限公司";"常州市金坛沃德丰电子科技有限公司"},MATCH(D5340,{"BJ_zhongyu";"JS_WX_liteer";"JS_CZ_wodefeng"},0)),"")</f>
        <v>常州市金坛沃德丰电子科技有限公司</v>
      </c>
      <c r="D5340" s="11" t="str">
        <f>[1]动作!$G5339</f>
        <v>JS_CZ_wodefeng</v>
      </c>
      <c r="E5340" s="11" t="str">
        <f>[1]动作!$D5339</f>
        <v>电表故障</v>
      </c>
      <c r="F5340" s="11" t="s">
        <v>45</v>
      </c>
      <c r="G5340" s="12">
        <f>[1]动作!$A5339+[1]动作!$B5339</f>
        <v>43212.010405092595</v>
      </c>
      <c r="H5340" s="12"/>
      <c r="I5340" s="11"/>
    </row>
    <row r="5341" spans="1:9" hidden="1" x14ac:dyDescent="0.3">
      <c r="A5341" s="24">
        <v>5339</v>
      </c>
      <c r="B5341" s="11" t="str">
        <f>IFERROR(INDEX({"JSNY-BJ0001-01";"JSNY-JS0022-01";"JSNY-JS0002-01"},MATCH(D5341,{"BJ_zhongyu";"JS_WX_liteer";"JS_CZ_wodefeng"},0)),"")</f>
        <v>JSNY-JS0002-01</v>
      </c>
      <c r="C5341" s="11" t="str">
        <f>IFERROR(INDEX({"北京中裕世纪大酒店";"江苏利特尔绿色包装股份有限公司";"常州市金坛沃德丰电子科技有限公司"},MATCH(D5341,{"BJ_zhongyu";"JS_WX_liteer";"JS_CZ_wodefeng"},0)),"")</f>
        <v>常州市金坛沃德丰电子科技有限公司</v>
      </c>
      <c r="D5341" s="11" t="str">
        <f>[1]动作!$G5340</f>
        <v>JS_CZ_wodefeng</v>
      </c>
      <c r="E5341" s="11" t="str">
        <f>[1]动作!$D5340</f>
        <v>电表故障</v>
      </c>
      <c r="F5341" s="11" t="s">
        <v>45</v>
      </c>
      <c r="G5341" s="12">
        <f>[1]动作!$A5340+[1]动作!$B5340</f>
        <v>43212.010694444441</v>
      </c>
      <c r="H5341" s="12"/>
      <c r="I5341" s="11"/>
    </row>
    <row r="5342" spans="1:9" hidden="1" x14ac:dyDescent="0.3">
      <c r="A5342" s="24">
        <v>5340</v>
      </c>
      <c r="B5342" s="11" t="str">
        <f>IFERROR(INDEX({"JSNY-BJ0001-01";"JSNY-JS0022-01";"JSNY-JS0002-01"},MATCH(D5342,{"BJ_zhongyu";"JS_WX_liteer";"JS_CZ_wodefeng"},0)),"")</f>
        <v>JSNY-JS0002-01</v>
      </c>
      <c r="C5342" s="11" t="str">
        <f>IFERROR(INDEX({"北京中裕世纪大酒店";"江苏利特尔绿色包装股份有限公司";"常州市金坛沃德丰电子科技有限公司"},MATCH(D5342,{"BJ_zhongyu";"JS_WX_liteer";"JS_CZ_wodefeng"},0)),"")</f>
        <v>常州市金坛沃德丰电子科技有限公司</v>
      </c>
      <c r="D5342" s="11" t="str">
        <f>[1]动作!$G5341</f>
        <v>JS_CZ_wodefeng</v>
      </c>
      <c r="E5342" s="11" t="str">
        <f>[1]动作!$D5341</f>
        <v>电表故障</v>
      </c>
      <c r="F5342" s="11" t="s">
        <v>45</v>
      </c>
      <c r="G5342" s="12">
        <f>[1]动作!$A5341+[1]动作!$B5341</f>
        <v>43212.010810185187</v>
      </c>
      <c r="H5342" s="12"/>
      <c r="I5342" s="11"/>
    </row>
    <row r="5343" spans="1:9" hidden="1" x14ac:dyDescent="0.3">
      <c r="A5343" s="24">
        <v>5341</v>
      </c>
      <c r="B5343" s="11" t="str">
        <f>IFERROR(INDEX({"JSNY-BJ0001-01";"JSNY-JS0022-01";"JSNY-JS0002-01"},MATCH(D5343,{"BJ_zhongyu";"JS_WX_liteer";"JS_CZ_wodefeng"},0)),"")</f>
        <v>JSNY-JS0002-01</v>
      </c>
      <c r="C5343" s="11" t="str">
        <f>IFERROR(INDEX({"北京中裕世纪大酒店";"江苏利特尔绿色包装股份有限公司";"常州市金坛沃德丰电子科技有限公司"},MATCH(D5343,{"BJ_zhongyu";"JS_WX_liteer";"JS_CZ_wodefeng"},0)),"")</f>
        <v>常州市金坛沃德丰电子科技有限公司</v>
      </c>
      <c r="D5343" s="11" t="str">
        <f>[1]动作!$G5342</f>
        <v>JS_CZ_wodefeng</v>
      </c>
      <c r="E5343" s="11" t="str">
        <f>[1]动作!$D5342</f>
        <v>电表故障</v>
      </c>
      <c r="F5343" s="11" t="s">
        <v>45</v>
      </c>
      <c r="G5343" s="12">
        <f>[1]动作!$A5342+[1]动作!$B5342</f>
        <v>43212.010925925926</v>
      </c>
      <c r="H5343" s="12"/>
      <c r="I5343" s="11"/>
    </row>
    <row r="5344" spans="1:9" hidden="1" x14ac:dyDescent="0.3">
      <c r="A5344" s="24">
        <v>5342</v>
      </c>
      <c r="B5344" s="11" t="str">
        <f>IFERROR(INDEX({"JSNY-BJ0001-01";"JSNY-JS0022-01";"JSNY-JS0002-01"},MATCH(D5344,{"BJ_zhongyu";"JS_WX_liteer";"JS_CZ_wodefeng"},0)),"")</f>
        <v>JSNY-JS0002-01</v>
      </c>
      <c r="C5344" s="11" t="str">
        <f>IFERROR(INDEX({"北京中裕世纪大酒店";"江苏利特尔绿色包装股份有限公司";"常州市金坛沃德丰电子科技有限公司"},MATCH(D5344,{"BJ_zhongyu";"JS_WX_liteer";"JS_CZ_wodefeng"},0)),"")</f>
        <v>常州市金坛沃德丰电子科技有限公司</v>
      </c>
      <c r="D5344" s="11" t="str">
        <f>[1]动作!$G5343</f>
        <v>JS_CZ_wodefeng</v>
      </c>
      <c r="E5344" s="11" t="str">
        <f>[1]动作!$D5343</f>
        <v>分系统1BMS4SOC过低二级故障</v>
      </c>
      <c r="F5344" s="11" t="s">
        <v>177</v>
      </c>
      <c r="G5344" s="12">
        <f>[1]动作!$A5343+[1]动作!$B5343</f>
        <v>43212.012777777774</v>
      </c>
      <c r="H5344" s="12"/>
      <c r="I5344" s="11"/>
    </row>
    <row r="5345" spans="1:9" hidden="1" x14ac:dyDescent="0.3">
      <c r="A5345" s="24">
        <v>5343</v>
      </c>
      <c r="B5345" s="11" t="str">
        <f>IFERROR(INDEX({"JSNY-BJ0001-01";"JSNY-JS0022-01";"JSNY-JS0002-01"},MATCH(D5345,{"BJ_zhongyu";"JS_WX_liteer";"JS_CZ_wodefeng"},0)),"")</f>
        <v>JSNY-JS0002-01</v>
      </c>
      <c r="C5345" s="11" t="str">
        <f>IFERROR(INDEX({"北京中裕世纪大酒店";"江苏利特尔绿色包装股份有限公司";"常州市金坛沃德丰电子科技有限公司"},MATCH(D5345,{"BJ_zhongyu";"JS_WX_liteer";"JS_CZ_wodefeng"},0)),"")</f>
        <v>常州市金坛沃德丰电子科技有限公司</v>
      </c>
      <c r="D5345" s="11" t="str">
        <f>[1]动作!$G5344</f>
        <v>JS_CZ_wodefeng</v>
      </c>
      <c r="E5345" s="11" t="str">
        <f>[1]动作!$D5344</f>
        <v>分系统1BMS4SOC过低一级故障</v>
      </c>
      <c r="F5345" s="11" t="s">
        <v>177</v>
      </c>
      <c r="G5345" s="12">
        <f>[1]动作!$A5344+[1]动作!$B5344</f>
        <v>43212.01284722222</v>
      </c>
      <c r="H5345" s="12"/>
      <c r="I5345" s="11"/>
    </row>
    <row r="5346" spans="1:9" hidden="1" x14ac:dyDescent="0.3">
      <c r="A5346" s="24">
        <v>5344</v>
      </c>
      <c r="B5346" s="11" t="str">
        <f>IFERROR(INDEX({"JSNY-BJ0001-01";"JSNY-JS0022-01";"JSNY-JS0002-01"},MATCH(D5346,{"BJ_zhongyu";"JS_WX_liteer";"JS_CZ_wodefeng"},0)),"")</f>
        <v>JSNY-JS0002-01</v>
      </c>
      <c r="C5346" s="11" t="str">
        <f>IFERROR(INDEX({"北京中裕世纪大酒店";"江苏利特尔绿色包装股份有限公司";"常州市金坛沃德丰电子科技有限公司"},MATCH(D5346,{"BJ_zhongyu";"JS_WX_liteer";"JS_CZ_wodefeng"},0)),"")</f>
        <v>常州市金坛沃德丰电子科技有限公司</v>
      </c>
      <c r="D5346" s="11" t="str">
        <f>[1]动作!$G5345</f>
        <v>JS_CZ_wodefeng</v>
      </c>
      <c r="E5346" s="11" t="str">
        <f>[1]动作!$D5345</f>
        <v>电表故障</v>
      </c>
      <c r="F5346" s="11" t="s">
        <v>45</v>
      </c>
      <c r="G5346" s="12">
        <f>[1]动作!$A5345+[1]动作!$B5345</f>
        <v>43212.015682870369</v>
      </c>
      <c r="H5346" s="12"/>
      <c r="I5346" s="11"/>
    </row>
    <row r="5347" spans="1:9" hidden="1" x14ac:dyDescent="0.3">
      <c r="A5347" s="24">
        <v>5345</v>
      </c>
      <c r="B5347" s="11" t="str">
        <f>IFERROR(INDEX({"JSNY-BJ0001-01";"JSNY-JS0022-01";"JSNY-JS0002-01"},MATCH(D5347,{"BJ_zhongyu";"JS_WX_liteer";"JS_CZ_wodefeng"},0)),"")</f>
        <v>JSNY-JS0002-01</v>
      </c>
      <c r="C5347" s="11" t="str">
        <f>IFERROR(INDEX({"北京中裕世纪大酒店";"江苏利特尔绿色包装股份有限公司";"常州市金坛沃德丰电子科技有限公司"},MATCH(D5347,{"BJ_zhongyu";"JS_WX_liteer";"JS_CZ_wodefeng"},0)),"")</f>
        <v>常州市金坛沃德丰电子科技有限公司</v>
      </c>
      <c r="D5347" s="11" t="str">
        <f>[1]动作!$G5346</f>
        <v>JS_CZ_wodefeng</v>
      </c>
      <c r="E5347" s="11" t="str">
        <f>[1]动作!$D5346</f>
        <v>电表故障</v>
      </c>
      <c r="F5347" s="11" t="s">
        <v>45</v>
      </c>
      <c r="G5347" s="12">
        <f>[1]动作!$A5346+[1]动作!$B5346</f>
        <v>43212.015798611108</v>
      </c>
      <c r="H5347" s="12"/>
      <c r="I5347" s="11"/>
    </row>
    <row r="5348" spans="1:9" hidden="1" x14ac:dyDescent="0.3">
      <c r="A5348" s="24">
        <v>5346</v>
      </c>
      <c r="B5348" s="11" t="str">
        <f>IFERROR(INDEX({"JSNY-BJ0001-01";"JSNY-JS0022-01";"JSNY-JS0002-01"},MATCH(D5348,{"BJ_zhongyu";"JS_WX_liteer";"JS_CZ_wodefeng"},0)),"")</f>
        <v>JSNY-JS0002-01</v>
      </c>
      <c r="C5348" s="11" t="str">
        <f>IFERROR(INDEX({"北京中裕世纪大酒店";"江苏利特尔绿色包装股份有限公司";"常州市金坛沃德丰电子科技有限公司"},MATCH(D5348,{"BJ_zhongyu";"JS_WX_liteer";"JS_CZ_wodefeng"},0)),"")</f>
        <v>常州市金坛沃德丰电子科技有限公司</v>
      </c>
      <c r="D5348" s="11" t="str">
        <f>[1]动作!$G5347</f>
        <v>JS_CZ_wodefeng</v>
      </c>
      <c r="E5348" s="11" t="str">
        <f>[1]动作!$D5347</f>
        <v>电表故障</v>
      </c>
      <c r="F5348" s="11" t="s">
        <v>45</v>
      </c>
      <c r="G5348" s="12">
        <f>[1]动作!$A5347+[1]动作!$B5347</f>
        <v>43212.015972222223</v>
      </c>
      <c r="H5348" s="12"/>
      <c r="I5348" s="11"/>
    </row>
    <row r="5349" spans="1:9" hidden="1" x14ac:dyDescent="0.3">
      <c r="A5349" s="24">
        <v>5347</v>
      </c>
      <c r="B5349" s="11" t="str">
        <f>IFERROR(INDEX({"JSNY-BJ0001-01";"JSNY-JS0022-01";"JSNY-JS0002-01"},MATCH(D5349,{"BJ_zhongyu";"JS_WX_liteer";"JS_CZ_wodefeng"},0)),"")</f>
        <v>JSNY-JS0002-01</v>
      </c>
      <c r="C5349" s="11" t="str">
        <f>IFERROR(INDEX({"北京中裕世纪大酒店";"江苏利特尔绿色包装股份有限公司";"常州市金坛沃德丰电子科技有限公司"},MATCH(D5349,{"BJ_zhongyu";"JS_WX_liteer";"JS_CZ_wodefeng"},0)),"")</f>
        <v>常州市金坛沃德丰电子科技有限公司</v>
      </c>
      <c r="D5349" s="11" t="str">
        <f>[1]动作!$G5348</f>
        <v>JS_CZ_wodefeng</v>
      </c>
      <c r="E5349" s="11" t="str">
        <f>[1]动作!$D5348</f>
        <v>分系统1BMS5SOC过低一级故障</v>
      </c>
      <c r="F5349" s="11" t="s">
        <v>177</v>
      </c>
      <c r="G5349" s="12">
        <f>[1]动作!$A5348+[1]动作!$B5348</f>
        <v>43212.016030092593</v>
      </c>
      <c r="H5349" s="12"/>
      <c r="I5349" s="11"/>
    </row>
    <row r="5350" spans="1:9" hidden="1" x14ac:dyDescent="0.3">
      <c r="A5350" s="24">
        <v>5348</v>
      </c>
      <c r="B5350" s="11" t="str">
        <f>IFERROR(INDEX({"JSNY-BJ0001-01";"JSNY-JS0022-01";"JSNY-JS0002-01"},MATCH(D5350,{"BJ_zhongyu";"JS_WX_liteer";"JS_CZ_wodefeng"},0)),"")</f>
        <v>JSNY-JS0002-01</v>
      </c>
      <c r="C5350" s="11" t="str">
        <f>IFERROR(INDEX({"北京中裕世纪大酒店";"江苏利特尔绿色包装股份有限公司";"常州市金坛沃德丰电子科技有限公司"},MATCH(D5350,{"BJ_zhongyu";"JS_WX_liteer";"JS_CZ_wodefeng"},0)),"")</f>
        <v>常州市金坛沃德丰电子科技有限公司</v>
      </c>
      <c r="D5350" s="11" t="str">
        <f>[1]动作!$G5349</f>
        <v>JS_CZ_wodefeng</v>
      </c>
      <c r="E5350" s="11" t="str">
        <f>[1]动作!$D5349</f>
        <v>电表故障</v>
      </c>
      <c r="F5350" s="11" t="s">
        <v>45</v>
      </c>
      <c r="G5350" s="12">
        <f>[1]动作!$A5349+[1]动作!$B5349</f>
        <v>43212.017245370371</v>
      </c>
      <c r="H5350" s="12"/>
      <c r="I5350" s="11"/>
    </row>
    <row r="5351" spans="1:9" hidden="1" x14ac:dyDescent="0.3">
      <c r="A5351" s="24">
        <v>5349</v>
      </c>
      <c r="B5351" s="11" t="str">
        <f>IFERROR(INDEX({"JSNY-BJ0001-01";"JSNY-JS0022-01";"JSNY-JS0002-01"},MATCH(D5351,{"BJ_zhongyu";"JS_WX_liteer";"JS_CZ_wodefeng"},0)),"")</f>
        <v>JSNY-JS0002-01</v>
      </c>
      <c r="C5351" s="11" t="str">
        <f>IFERROR(INDEX({"北京中裕世纪大酒店";"江苏利特尔绿色包装股份有限公司";"常州市金坛沃德丰电子科技有限公司"},MATCH(D5351,{"BJ_zhongyu";"JS_WX_liteer";"JS_CZ_wodefeng"},0)),"")</f>
        <v>常州市金坛沃德丰电子科技有限公司</v>
      </c>
      <c r="D5351" s="11" t="str">
        <f>[1]动作!$G5350</f>
        <v>JS_CZ_wodefeng</v>
      </c>
      <c r="E5351" s="11" t="str">
        <f>[1]动作!$D5350</f>
        <v>电表故障</v>
      </c>
      <c r="F5351" s="11" t="s">
        <v>45</v>
      </c>
      <c r="G5351" s="12">
        <f>[1]动作!$A5350+[1]动作!$B5350</f>
        <v>43212.019502314812</v>
      </c>
      <c r="H5351" s="12"/>
      <c r="I5351" s="11"/>
    </row>
    <row r="5352" spans="1:9" hidden="1" x14ac:dyDescent="0.3">
      <c r="A5352" s="24">
        <v>5350</v>
      </c>
      <c r="B5352" s="11" t="str">
        <f>IFERROR(INDEX({"JSNY-BJ0001-01";"JSNY-JS0022-01";"JSNY-JS0002-01"},MATCH(D5352,{"BJ_zhongyu";"JS_WX_liteer";"JS_CZ_wodefeng"},0)),"")</f>
        <v>JSNY-JS0002-01</v>
      </c>
      <c r="C5352" s="11" t="str">
        <f>IFERROR(INDEX({"北京中裕世纪大酒店";"江苏利特尔绿色包装股份有限公司";"常州市金坛沃德丰电子科技有限公司"},MATCH(D5352,{"BJ_zhongyu";"JS_WX_liteer";"JS_CZ_wodefeng"},0)),"")</f>
        <v>常州市金坛沃德丰电子科技有限公司</v>
      </c>
      <c r="D5352" s="11" t="str">
        <f>[1]动作!$G5351</f>
        <v>JS_CZ_wodefeng</v>
      </c>
      <c r="E5352" s="11" t="str">
        <f>[1]动作!$D5351</f>
        <v>电表故障</v>
      </c>
      <c r="F5352" s="11" t="s">
        <v>45</v>
      </c>
      <c r="G5352" s="12">
        <f>[1]动作!$A5351+[1]动作!$B5351</f>
        <v>43212.021122685182</v>
      </c>
      <c r="H5352" s="12"/>
      <c r="I5352" s="11"/>
    </row>
    <row r="5353" spans="1:9" hidden="1" x14ac:dyDescent="0.3">
      <c r="A5353" s="24">
        <v>5351</v>
      </c>
      <c r="B5353" s="11" t="str">
        <f>IFERROR(INDEX({"JSNY-BJ0001-01";"JSNY-JS0022-01";"JSNY-JS0002-01"},MATCH(D5353,{"BJ_zhongyu";"JS_WX_liteer";"JS_CZ_wodefeng"},0)),"")</f>
        <v>JSNY-JS0002-01</v>
      </c>
      <c r="C5353" s="11" t="str">
        <f>IFERROR(INDEX({"北京中裕世纪大酒店";"江苏利特尔绿色包装股份有限公司";"常州市金坛沃德丰电子科技有限公司"},MATCH(D5353,{"BJ_zhongyu";"JS_WX_liteer";"JS_CZ_wodefeng"},0)),"")</f>
        <v>常州市金坛沃德丰电子科技有限公司</v>
      </c>
      <c r="D5353" s="11" t="str">
        <f>[1]动作!$G5352</f>
        <v>JS_CZ_wodefeng</v>
      </c>
      <c r="E5353" s="11" t="str">
        <f>[1]动作!$D5352</f>
        <v>电表故障</v>
      </c>
      <c r="F5353" s="11" t="s">
        <v>45</v>
      </c>
      <c r="G5353" s="12">
        <f>[1]动作!$A5352+[1]动作!$B5352</f>
        <v>43212.022638888891</v>
      </c>
      <c r="H5353" s="12"/>
      <c r="I5353" s="11"/>
    </row>
    <row r="5354" spans="1:9" hidden="1" x14ac:dyDescent="0.3">
      <c r="A5354" s="24">
        <v>5352</v>
      </c>
      <c r="B5354" s="11" t="str">
        <f>IFERROR(INDEX({"JSNY-BJ0001-01";"JSNY-JS0022-01";"JSNY-JS0002-01"},MATCH(D5354,{"BJ_zhongyu";"JS_WX_liteer";"JS_CZ_wodefeng"},0)),"")</f>
        <v>JSNY-JS0002-01</v>
      </c>
      <c r="C5354" s="11" t="str">
        <f>IFERROR(INDEX({"北京中裕世纪大酒店";"江苏利特尔绿色包装股份有限公司";"常州市金坛沃德丰电子科技有限公司"},MATCH(D5354,{"BJ_zhongyu";"JS_WX_liteer";"JS_CZ_wodefeng"},0)),"")</f>
        <v>常州市金坛沃德丰电子科技有限公司</v>
      </c>
      <c r="D5354" s="11" t="str">
        <f>[1]动作!$G5353</f>
        <v>JS_CZ_wodefeng</v>
      </c>
      <c r="E5354" s="11" t="str">
        <f>[1]动作!$D5353</f>
        <v>电表故障</v>
      </c>
      <c r="F5354" s="11" t="s">
        <v>45</v>
      </c>
      <c r="G5354" s="12">
        <f>[1]动作!$A5353+[1]动作!$B5353</f>
        <v>43212.024027777778</v>
      </c>
      <c r="H5354" s="12"/>
      <c r="I5354" s="11"/>
    </row>
    <row r="5355" spans="1:9" hidden="1" x14ac:dyDescent="0.3">
      <c r="A5355" s="24">
        <v>5353</v>
      </c>
      <c r="B5355" s="11" t="str">
        <f>IFERROR(INDEX({"JSNY-BJ0001-01";"JSNY-JS0022-01";"JSNY-JS0002-01"},MATCH(D5355,{"BJ_zhongyu";"JS_WX_liteer";"JS_CZ_wodefeng"},0)),"")</f>
        <v>JSNY-JS0002-01</v>
      </c>
      <c r="C5355" s="11" t="str">
        <f>IFERROR(INDEX({"北京中裕世纪大酒店";"江苏利特尔绿色包装股份有限公司";"常州市金坛沃德丰电子科技有限公司"},MATCH(D5355,{"BJ_zhongyu";"JS_WX_liteer";"JS_CZ_wodefeng"},0)),"")</f>
        <v>常州市金坛沃德丰电子科技有限公司</v>
      </c>
      <c r="D5355" s="11" t="str">
        <f>[1]动作!$G5354</f>
        <v>JS_CZ_wodefeng</v>
      </c>
      <c r="E5355" s="11" t="str">
        <f>[1]动作!$D5354</f>
        <v>电表故障</v>
      </c>
      <c r="F5355" s="11" t="s">
        <v>45</v>
      </c>
      <c r="G5355" s="12">
        <f>[1]动作!$A5354+[1]动作!$B5354</f>
        <v>43212.026631944442</v>
      </c>
      <c r="H5355" s="12"/>
      <c r="I5355" s="11"/>
    </row>
    <row r="5356" spans="1:9" hidden="1" x14ac:dyDescent="0.3">
      <c r="A5356" s="24">
        <v>5354</v>
      </c>
      <c r="B5356" s="11" t="str">
        <f>IFERROR(INDEX({"JSNY-BJ0001-01";"JSNY-JS0022-01";"JSNY-JS0002-01"},MATCH(D5356,{"BJ_zhongyu";"JS_WX_liteer";"JS_CZ_wodefeng"},0)),"")</f>
        <v>JSNY-JS0002-01</v>
      </c>
      <c r="C5356" s="11" t="str">
        <f>IFERROR(INDEX({"北京中裕世纪大酒店";"江苏利特尔绿色包装股份有限公司";"常州市金坛沃德丰电子科技有限公司"},MATCH(D5356,{"BJ_zhongyu";"JS_WX_liteer";"JS_CZ_wodefeng"},0)),"")</f>
        <v>常州市金坛沃德丰电子科技有限公司</v>
      </c>
      <c r="D5356" s="11" t="str">
        <f>[1]动作!$G5355</f>
        <v>JS_CZ_wodefeng</v>
      </c>
      <c r="E5356" s="11" t="str">
        <f>[1]动作!$D5355</f>
        <v>电表故障</v>
      </c>
      <c r="F5356" s="11" t="s">
        <v>45</v>
      </c>
      <c r="G5356" s="12">
        <f>[1]动作!$A5355+[1]动作!$B5355</f>
        <v>43212.027962962966</v>
      </c>
      <c r="H5356" s="12"/>
      <c r="I5356" s="11"/>
    </row>
    <row r="5357" spans="1:9" hidden="1" x14ac:dyDescent="0.3">
      <c r="A5357" s="24">
        <v>5355</v>
      </c>
      <c r="B5357" s="11" t="str">
        <f>IFERROR(INDEX({"JSNY-BJ0001-01";"JSNY-JS0022-01";"JSNY-JS0002-01"},MATCH(D5357,{"BJ_zhongyu";"JS_WX_liteer";"JS_CZ_wodefeng"},0)),"")</f>
        <v>JSNY-JS0002-01</v>
      </c>
      <c r="C5357" s="11" t="str">
        <f>IFERROR(INDEX({"北京中裕世纪大酒店";"江苏利特尔绿色包装股份有限公司";"常州市金坛沃德丰电子科技有限公司"},MATCH(D5357,{"BJ_zhongyu";"JS_WX_liteer";"JS_CZ_wodefeng"},0)),"")</f>
        <v>常州市金坛沃德丰电子科技有限公司</v>
      </c>
      <c r="D5357" s="11" t="str">
        <f>[1]动作!$G5356</f>
        <v>JS_CZ_wodefeng</v>
      </c>
      <c r="E5357" s="11" t="str">
        <f>[1]动作!$D5356</f>
        <v>电表故障</v>
      </c>
      <c r="F5357" s="11" t="s">
        <v>45</v>
      </c>
      <c r="G5357" s="12">
        <f>[1]动作!$A5356+[1]动作!$B5356</f>
        <v>43212.029120370367</v>
      </c>
      <c r="H5357" s="12"/>
      <c r="I5357" s="11"/>
    </row>
    <row r="5358" spans="1:9" hidden="1" x14ac:dyDescent="0.3">
      <c r="A5358" s="24">
        <v>5356</v>
      </c>
      <c r="B5358" s="11" t="str">
        <f>IFERROR(INDEX({"JSNY-BJ0001-01";"JSNY-JS0022-01";"JSNY-JS0002-01"},MATCH(D5358,{"BJ_zhongyu";"JS_WX_liteer";"JS_CZ_wodefeng"},0)),"")</f>
        <v>JSNY-JS0002-01</v>
      </c>
      <c r="C5358" s="11" t="str">
        <f>IFERROR(INDEX({"北京中裕世纪大酒店";"江苏利特尔绿色包装股份有限公司";"常州市金坛沃德丰电子科技有限公司"},MATCH(D5358,{"BJ_zhongyu";"JS_WX_liteer";"JS_CZ_wodefeng"},0)),"")</f>
        <v>常州市金坛沃德丰电子科技有限公司</v>
      </c>
      <c r="D5358" s="11" t="str">
        <f>[1]动作!$G5357</f>
        <v>JS_CZ_wodefeng</v>
      </c>
      <c r="E5358" s="11" t="str">
        <f>[1]动作!$D5357</f>
        <v>电表故障</v>
      </c>
      <c r="F5358" s="11" t="s">
        <v>45</v>
      </c>
      <c r="G5358" s="12">
        <f>[1]动作!$A5357+[1]动作!$B5357</f>
        <v>43212.029305555552</v>
      </c>
      <c r="H5358" s="12"/>
      <c r="I5358" s="11"/>
    </row>
    <row r="5359" spans="1:9" hidden="1" x14ac:dyDescent="0.3">
      <c r="A5359" s="24">
        <v>5357</v>
      </c>
      <c r="B5359" s="11" t="str">
        <f>IFERROR(INDEX({"JSNY-BJ0001-01";"JSNY-JS0022-01";"JSNY-JS0002-01"},MATCH(D5359,{"BJ_zhongyu";"JS_WX_liteer";"JS_CZ_wodefeng"},0)),"")</f>
        <v>JSNY-JS0002-01</v>
      </c>
      <c r="C5359" s="11" t="str">
        <f>IFERROR(INDEX({"北京中裕世纪大酒店";"江苏利特尔绿色包装股份有限公司";"常州市金坛沃德丰电子科技有限公司"},MATCH(D5359,{"BJ_zhongyu";"JS_WX_liteer";"JS_CZ_wodefeng"},0)),"")</f>
        <v>常州市金坛沃德丰电子科技有限公司</v>
      </c>
      <c r="D5359" s="11" t="str">
        <f>[1]动作!$G5358</f>
        <v>JS_CZ_wodefeng</v>
      </c>
      <c r="E5359" s="11" t="str">
        <f>[1]动作!$D5358</f>
        <v>电表故障</v>
      </c>
      <c r="F5359" s="11" t="s">
        <v>45</v>
      </c>
      <c r="G5359" s="12">
        <f>[1]动作!$A5358+[1]动作!$B5358</f>
        <v>43212.029537037037</v>
      </c>
      <c r="H5359" s="12"/>
      <c r="I5359" s="11"/>
    </row>
    <row r="5360" spans="1:9" hidden="1" x14ac:dyDescent="0.3">
      <c r="A5360" s="24">
        <v>5358</v>
      </c>
      <c r="B5360" s="11" t="str">
        <f>IFERROR(INDEX({"JSNY-BJ0001-01";"JSNY-JS0022-01";"JSNY-JS0002-01"},MATCH(D5360,{"BJ_zhongyu";"JS_WX_liteer";"JS_CZ_wodefeng"},0)),"")</f>
        <v>JSNY-JS0002-01</v>
      </c>
      <c r="C5360" s="11" t="str">
        <f>IFERROR(INDEX({"北京中裕世纪大酒店";"江苏利特尔绿色包装股份有限公司";"常州市金坛沃德丰电子科技有限公司"},MATCH(D5360,{"BJ_zhongyu";"JS_WX_liteer";"JS_CZ_wodefeng"},0)),"")</f>
        <v>常州市金坛沃德丰电子科技有限公司</v>
      </c>
      <c r="D5360" s="11" t="str">
        <f>[1]动作!$G5359</f>
        <v>JS_CZ_wodefeng</v>
      </c>
      <c r="E5360" s="11" t="str">
        <f>[1]动作!$D5359</f>
        <v>电表故障</v>
      </c>
      <c r="F5360" s="11" t="s">
        <v>45</v>
      </c>
      <c r="G5360" s="12">
        <f>[1]动作!$A5359+[1]动作!$B5359</f>
        <v>43212.032835648148</v>
      </c>
      <c r="H5360" s="12"/>
      <c r="I5360" s="11"/>
    </row>
    <row r="5361" spans="1:9" hidden="1" x14ac:dyDescent="0.3">
      <c r="A5361" s="24">
        <v>5359</v>
      </c>
      <c r="B5361" s="11" t="str">
        <f>IFERROR(INDEX({"JSNY-BJ0001-01";"JSNY-JS0022-01";"JSNY-JS0002-01"},MATCH(D5361,{"BJ_zhongyu";"JS_WX_liteer";"JS_CZ_wodefeng"},0)),"")</f>
        <v>JSNY-JS0002-01</v>
      </c>
      <c r="C5361" s="11" t="str">
        <f>IFERROR(INDEX({"北京中裕世纪大酒店";"江苏利特尔绿色包装股份有限公司";"常州市金坛沃德丰电子科技有限公司"},MATCH(D5361,{"BJ_zhongyu";"JS_WX_liteer";"JS_CZ_wodefeng"},0)),"")</f>
        <v>常州市金坛沃德丰电子科技有限公司</v>
      </c>
      <c r="D5361" s="11" t="str">
        <f>[1]动作!$G5360</f>
        <v>JS_CZ_wodefeng</v>
      </c>
      <c r="E5361" s="11" t="str">
        <f>[1]动作!$D5360</f>
        <v>电表故障</v>
      </c>
      <c r="F5361" s="11" t="s">
        <v>45</v>
      </c>
      <c r="G5361" s="12">
        <f>[1]动作!$A5360+[1]动作!$B5360</f>
        <v>43212.032951388886</v>
      </c>
      <c r="H5361" s="12"/>
      <c r="I5361" s="11"/>
    </row>
    <row r="5362" spans="1:9" hidden="1" x14ac:dyDescent="0.3">
      <c r="A5362" s="24">
        <v>5360</v>
      </c>
      <c r="B5362" s="11" t="str">
        <f>IFERROR(INDEX({"JSNY-BJ0001-01";"JSNY-JS0022-01";"JSNY-JS0002-01"},MATCH(D5362,{"BJ_zhongyu";"JS_WX_liteer";"JS_CZ_wodefeng"},0)),"")</f>
        <v>JSNY-JS0002-01</v>
      </c>
      <c r="C5362" s="11" t="str">
        <f>IFERROR(INDEX({"北京中裕世纪大酒店";"江苏利特尔绿色包装股份有限公司";"常州市金坛沃德丰电子科技有限公司"},MATCH(D5362,{"BJ_zhongyu";"JS_WX_liteer";"JS_CZ_wodefeng"},0)),"")</f>
        <v>常州市金坛沃德丰电子科技有限公司</v>
      </c>
      <c r="D5362" s="11" t="str">
        <f>[1]动作!$G5361</f>
        <v>JS_CZ_wodefeng</v>
      </c>
      <c r="E5362" s="11" t="str">
        <f>[1]动作!$D5361</f>
        <v>电表故障</v>
      </c>
      <c r="F5362" s="11" t="s">
        <v>45</v>
      </c>
      <c r="G5362" s="12">
        <f>[1]动作!$A5361+[1]动作!$B5361</f>
        <v>43212.034282407411</v>
      </c>
      <c r="H5362" s="12"/>
      <c r="I5362" s="11"/>
    </row>
    <row r="5363" spans="1:9" hidden="1" x14ac:dyDescent="0.3">
      <c r="A5363" s="24">
        <v>5361</v>
      </c>
      <c r="B5363" s="11" t="str">
        <f>IFERROR(INDEX({"JSNY-BJ0001-01";"JSNY-JS0022-01";"JSNY-JS0002-01"},MATCH(D5363,{"BJ_zhongyu";"JS_WX_liteer";"JS_CZ_wodefeng"},0)),"")</f>
        <v>JSNY-JS0002-01</v>
      </c>
      <c r="C5363" s="11" t="str">
        <f>IFERROR(INDEX({"北京中裕世纪大酒店";"江苏利特尔绿色包装股份有限公司";"常州市金坛沃德丰电子科技有限公司"},MATCH(D5363,{"BJ_zhongyu";"JS_WX_liteer";"JS_CZ_wodefeng"},0)),"")</f>
        <v>常州市金坛沃德丰电子科技有限公司</v>
      </c>
      <c r="D5363" s="11" t="str">
        <f>[1]动作!$G5362</f>
        <v>JS_CZ_wodefeng</v>
      </c>
      <c r="E5363" s="11" t="str">
        <f>[1]动作!$D5362</f>
        <v>电表故障</v>
      </c>
      <c r="F5363" s="11" t="s">
        <v>45</v>
      </c>
      <c r="G5363" s="12">
        <f>[1]动作!$A5362+[1]动作!$B5362</f>
        <v>43212.034398148149</v>
      </c>
      <c r="H5363" s="12"/>
      <c r="I5363" s="11"/>
    </row>
    <row r="5364" spans="1:9" hidden="1" x14ac:dyDescent="0.3">
      <c r="A5364" s="24">
        <v>5362</v>
      </c>
      <c r="B5364" s="11" t="str">
        <f>IFERROR(INDEX({"JSNY-BJ0001-01";"JSNY-JS0022-01";"JSNY-JS0002-01"},MATCH(D5364,{"BJ_zhongyu";"JS_WX_liteer";"JS_CZ_wodefeng"},0)),"")</f>
        <v>JSNY-JS0002-01</v>
      </c>
      <c r="C5364" s="11" t="str">
        <f>IFERROR(INDEX({"北京中裕世纪大酒店";"江苏利特尔绿色包装股份有限公司";"常州市金坛沃德丰电子科技有限公司"},MATCH(D5364,{"BJ_zhongyu";"JS_WX_liteer";"JS_CZ_wodefeng"},0)),"")</f>
        <v>常州市金坛沃德丰电子科技有限公司</v>
      </c>
      <c r="D5364" s="11" t="str">
        <f>[1]动作!$G5363</f>
        <v>JS_CZ_wodefeng</v>
      </c>
      <c r="E5364" s="11" t="str">
        <f>[1]动作!$D5363</f>
        <v>分系统1BMS5SOC过低二级故障</v>
      </c>
      <c r="F5364" s="11" t="s">
        <v>177</v>
      </c>
      <c r="G5364" s="12">
        <f>[1]动作!$A5363+[1]动作!$B5363</f>
        <v>43212.034687500003</v>
      </c>
      <c r="H5364" s="12"/>
      <c r="I5364" s="11"/>
    </row>
    <row r="5365" spans="1:9" hidden="1" x14ac:dyDescent="0.3">
      <c r="A5365" s="24">
        <v>5363</v>
      </c>
      <c r="B5365" s="11" t="str">
        <f>IFERROR(INDEX({"JSNY-BJ0001-01";"JSNY-JS0022-01";"JSNY-JS0002-01"},MATCH(D5365,{"BJ_zhongyu";"JS_WX_liteer";"JS_CZ_wodefeng"},0)),"")</f>
        <v>JSNY-JS0002-01</v>
      </c>
      <c r="C5365" s="11" t="str">
        <f>IFERROR(INDEX({"北京中裕世纪大酒店";"江苏利特尔绿色包装股份有限公司";"常州市金坛沃德丰电子科技有限公司"},MATCH(D5365,{"BJ_zhongyu";"JS_WX_liteer";"JS_CZ_wodefeng"},0)),"")</f>
        <v>常州市金坛沃德丰电子科技有限公司</v>
      </c>
      <c r="D5365" s="11" t="str">
        <f>[1]动作!$G5364</f>
        <v>JS_CZ_wodefeng</v>
      </c>
      <c r="E5365" s="11" t="str">
        <f>[1]动作!$D5364</f>
        <v>分系统1BMS4SOC过低二级故障</v>
      </c>
      <c r="F5365" s="11" t="s">
        <v>177</v>
      </c>
      <c r="G5365" s="12">
        <f>[1]动作!$A5364+[1]动作!$B5364</f>
        <v>43212.034861111111</v>
      </c>
      <c r="H5365" s="12"/>
      <c r="I5365" s="11"/>
    </row>
    <row r="5366" spans="1:9" hidden="1" x14ac:dyDescent="0.3">
      <c r="A5366" s="24">
        <v>5364</v>
      </c>
      <c r="B5366" s="11" t="str">
        <f>IFERROR(INDEX({"JSNY-BJ0001-01";"JSNY-JS0022-01";"JSNY-JS0002-01"},MATCH(D5366,{"BJ_zhongyu";"JS_WX_liteer";"JS_CZ_wodefeng"},0)),"")</f>
        <v>JSNY-JS0002-01</v>
      </c>
      <c r="C5366" s="11" t="str">
        <f>IFERROR(INDEX({"北京中裕世纪大酒店";"江苏利特尔绿色包装股份有限公司";"常州市金坛沃德丰电子科技有限公司"},MATCH(D5366,{"BJ_zhongyu";"JS_WX_liteer";"JS_CZ_wodefeng"},0)),"")</f>
        <v>常州市金坛沃德丰电子科技有限公司</v>
      </c>
      <c r="D5366" s="11" t="str">
        <f>[1]动作!$G5365</f>
        <v>JS_CZ_wodefeng</v>
      </c>
      <c r="E5366" s="11" t="str">
        <f>[1]动作!$D5365</f>
        <v>电表故障</v>
      </c>
      <c r="F5366" s="11" t="s">
        <v>45</v>
      </c>
      <c r="G5366" s="12">
        <f>[1]动作!$A5365+[1]动作!$B5365</f>
        <v>43212.035960648151</v>
      </c>
      <c r="H5366" s="12"/>
      <c r="I5366" s="11"/>
    </row>
    <row r="5367" spans="1:9" hidden="1" x14ac:dyDescent="0.3">
      <c r="A5367" s="24">
        <v>5365</v>
      </c>
      <c r="B5367" s="11" t="str">
        <f>IFERROR(INDEX({"JSNY-BJ0001-01";"JSNY-JS0022-01";"JSNY-JS0002-01"},MATCH(D5367,{"BJ_zhongyu";"JS_WX_liteer";"JS_CZ_wodefeng"},0)),"")</f>
        <v>JSNY-JS0002-01</v>
      </c>
      <c r="C5367" s="11" t="str">
        <f>IFERROR(INDEX({"北京中裕世纪大酒店";"江苏利特尔绿色包装股份有限公司";"常州市金坛沃德丰电子科技有限公司"},MATCH(D5367,{"BJ_zhongyu";"JS_WX_liteer";"JS_CZ_wodefeng"},0)),"")</f>
        <v>常州市金坛沃德丰电子科技有限公司</v>
      </c>
      <c r="D5367" s="11" t="str">
        <f>[1]动作!$G5366</f>
        <v>JS_CZ_wodefeng</v>
      </c>
      <c r="E5367" s="11" t="str">
        <f>[1]动作!$D5366</f>
        <v>电表故障</v>
      </c>
      <c r="F5367" s="11" t="s">
        <v>45</v>
      </c>
      <c r="G5367" s="12">
        <f>[1]动作!$A5366+[1]动作!$B5366</f>
        <v>43212.038344907407</v>
      </c>
      <c r="H5367" s="12"/>
      <c r="I5367" s="11"/>
    </row>
    <row r="5368" spans="1:9" hidden="1" x14ac:dyDescent="0.3">
      <c r="A5368" s="24">
        <v>5366</v>
      </c>
      <c r="B5368" s="11" t="str">
        <f>IFERROR(INDEX({"JSNY-BJ0001-01";"JSNY-JS0022-01";"JSNY-JS0002-01"},MATCH(D5368,{"BJ_zhongyu";"JS_WX_liteer";"JS_CZ_wodefeng"},0)),"")</f>
        <v>JSNY-JS0002-01</v>
      </c>
      <c r="C5368" s="11" t="str">
        <f>IFERROR(INDEX({"北京中裕世纪大酒店";"江苏利特尔绿色包装股份有限公司";"常州市金坛沃德丰电子科技有限公司"},MATCH(D5368,{"BJ_zhongyu";"JS_WX_liteer";"JS_CZ_wodefeng"},0)),"")</f>
        <v>常州市金坛沃德丰电子科技有限公司</v>
      </c>
      <c r="D5368" s="11" t="str">
        <f>[1]动作!$G5367</f>
        <v>JS_CZ_wodefeng</v>
      </c>
      <c r="E5368" s="11" t="str">
        <f>[1]动作!$D5367</f>
        <v>电表故障</v>
      </c>
      <c r="F5368" s="11" t="s">
        <v>45</v>
      </c>
      <c r="G5368" s="12">
        <f>[1]动作!$A5367+[1]动作!$B5367</f>
        <v>43212.039907407408</v>
      </c>
      <c r="H5368" s="12"/>
      <c r="I5368" s="11"/>
    </row>
    <row r="5369" spans="1:9" hidden="1" x14ac:dyDescent="0.3">
      <c r="A5369" s="24">
        <v>5367</v>
      </c>
      <c r="B5369" s="11" t="str">
        <f>IFERROR(INDEX({"JSNY-BJ0001-01";"JSNY-JS0022-01";"JSNY-JS0002-01"},MATCH(D5369,{"BJ_zhongyu";"JS_WX_liteer";"JS_CZ_wodefeng"},0)),"")</f>
        <v>JSNY-JS0002-01</v>
      </c>
      <c r="C5369" s="11" t="str">
        <f>IFERROR(INDEX({"北京中裕世纪大酒店";"江苏利特尔绿色包装股份有限公司";"常州市金坛沃德丰电子科技有限公司"},MATCH(D5369,{"BJ_zhongyu";"JS_WX_liteer";"JS_CZ_wodefeng"},0)),"")</f>
        <v>常州市金坛沃德丰电子科技有限公司</v>
      </c>
      <c r="D5369" s="11" t="str">
        <f>[1]动作!$G5368</f>
        <v>JS_CZ_wodefeng</v>
      </c>
      <c r="E5369" s="11" t="str">
        <f>[1]动作!$D5368</f>
        <v>电表故障</v>
      </c>
      <c r="F5369" s="11" t="s">
        <v>45</v>
      </c>
      <c r="G5369" s="12">
        <f>[1]动作!$A5368+[1]动作!$B5368</f>
        <v>43212.04146990741</v>
      </c>
      <c r="H5369" s="12"/>
      <c r="I5369" s="11"/>
    </row>
    <row r="5370" spans="1:9" hidden="1" x14ac:dyDescent="0.3">
      <c r="A5370" s="24">
        <v>5368</v>
      </c>
      <c r="B5370" s="11" t="str">
        <f>IFERROR(INDEX({"JSNY-BJ0001-01";"JSNY-JS0022-01";"JSNY-JS0002-01"},MATCH(D5370,{"BJ_zhongyu";"JS_WX_liteer";"JS_CZ_wodefeng"},0)),"")</f>
        <v>JSNY-JS0002-01</v>
      </c>
      <c r="C5370" s="11" t="str">
        <f>IFERROR(INDEX({"北京中裕世纪大酒店";"江苏利特尔绿色包装股份有限公司";"常州市金坛沃德丰电子科技有限公司"},MATCH(D5370,{"BJ_zhongyu";"JS_WX_liteer";"JS_CZ_wodefeng"},0)),"")</f>
        <v>常州市金坛沃德丰电子科技有限公司</v>
      </c>
      <c r="D5370" s="11" t="str">
        <f>[1]动作!$G5369</f>
        <v>JS_CZ_wodefeng</v>
      </c>
      <c r="E5370" s="11" t="str">
        <f>[1]动作!$D5369</f>
        <v>电表故障</v>
      </c>
      <c r="F5370" s="11" t="s">
        <v>45</v>
      </c>
      <c r="G5370" s="12">
        <f>[1]动作!$A5369+[1]动作!$B5369</f>
        <v>43212.043321759258</v>
      </c>
      <c r="H5370" s="12"/>
      <c r="I5370" s="11"/>
    </row>
    <row r="5371" spans="1:9" hidden="1" x14ac:dyDescent="0.3">
      <c r="A5371" s="24">
        <v>5369</v>
      </c>
      <c r="B5371" s="11" t="str">
        <f>IFERROR(INDEX({"JSNY-BJ0001-01";"JSNY-JS0022-01";"JSNY-JS0002-01"},MATCH(D5371,{"BJ_zhongyu";"JS_WX_liteer";"JS_CZ_wodefeng"},0)),"")</f>
        <v>JSNY-JS0002-01</v>
      </c>
      <c r="C5371" s="11" t="str">
        <f>IFERROR(INDEX({"北京中裕世纪大酒店";"江苏利特尔绿色包装股份有限公司";"常州市金坛沃德丰电子科技有限公司"},MATCH(D5371,{"BJ_zhongyu";"JS_WX_liteer";"JS_CZ_wodefeng"},0)),"")</f>
        <v>常州市金坛沃德丰电子科技有限公司</v>
      </c>
      <c r="D5371" s="11" t="str">
        <f>[1]动作!$G5370</f>
        <v>JS_CZ_wodefeng</v>
      </c>
      <c r="E5371" s="11" t="str">
        <f>[1]动作!$D5370</f>
        <v>分系统1BMS1单体电压过低一级故障</v>
      </c>
      <c r="F5371" s="11" t="s">
        <v>177</v>
      </c>
      <c r="G5371" s="12">
        <f>[1]动作!$A5370+[1]动作!$B5370</f>
        <v>43212.043842592589</v>
      </c>
      <c r="H5371" s="12"/>
      <c r="I5371" s="11"/>
    </row>
    <row r="5372" spans="1:9" hidden="1" x14ac:dyDescent="0.3">
      <c r="A5372" s="24">
        <v>5370</v>
      </c>
      <c r="B5372" s="11" t="str">
        <f>IFERROR(INDEX({"JSNY-BJ0001-01";"JSNY-JS0022-01";"JSNY-JS0002-01"},MATCH(D5372,{"BJ_zhongyu";"JS_WX_liteer";"JS_CZ_wodefeng"},0)),"")</f>
        <v>JSNY-JS0002-01</v>
      </c>
      <c r="C5372" s="11" t="str">
        <f>IFERROR(INDEX({"北京中裕世纪大酒店";"江苏利特尔绿色包装股份有限公司";"常州市金坛沃德丰电子科技有限公司"},MATCH(D5372,{"BJ_zhongyu";"JS_WX_liteer";"JS_CZ_wodefeng"},0)),"")</f>
        <v>常州市金坛沃德丰电子科技有限公司</v>
      </c>
      <c r="D5372" s="11" t="str">
        <f>[1]动作!$G5371</f>
        <v>JS_CZ_wodefeng</v>
      </c>
      <c r="E5372" s="11" t="str">
        <f>[1]动作!$D5371</f>
        <v>分系统1BMS6单体电压过低一级故障</v>
      </c>
      <c r="F5372" s="11" t="s">
        <v>177</v>
      </c>
      <c r="G5372" s="12">
        <f>[1]动作!$A5371+[1]动作!$B5371</f>
        <v>43212.044421296298</v>
      </c>
      <c r="H5372" s="12"/>
      <c r="I5372" s="11"/>
    </row>
    <row r="5373" spans="1:9" hidden="1" x14ac:dyDescent="0.3">
      <c r="A5373" s="24">
        <v>5371</v>
      </c>
      <c r="B5373" s="11" t="str">
        <f>IFERROR(INDEX({"JSNY-BJ0001-01";"JSNY-JS0022-01";"JSNY-JS0002-01"},MATCH(D5373,{"BJ_zhongyu";"JS_WX_liteer";"JS_CZ_wodefeng"},0)),"")</f>
        <v>JSNY-JS0002-01</v>
      </c>
      <c r="C5373" s="11" t="str">
        <f>IFERROR(INDEX({"北京中裕世纪大酒店";"江苏利特尔绿色包装股份有限公司";"常州市金坛沃德丰电子科技有限公司"},MATCH(D5373,{"BJ_zhongyu";"JS_WX_liteer";"JS_CZ_wodefeng"},0)),"")</f>
        <v>常州市金坛沃德丰电子科技有限公司</v>
      </c>
      <c r="D5373" s="11" t="str">
        <f>[1]动作!$G5372</f>
        <v>JS_CZ_wodefeng</v>
      </c>
      <c r="E5373" s="11" t="str">
        <f>[1]动作!$D5372</f>
        <v>电表故障</v>
      </c>
      <c r="F5373" s="11" t="s">
        <v>45</v>
      </c>
      <c r="G5373" s="12">
        <f>[1]动作!$A5372+[1]动作!$B5372</f>
        <v>43212.044895833336</v>
      </c>
      <c r="H5373" s="12"/>
      <c r="I5373" s="11"/>
    </row>
    <row r="5374" spans="1:9" hidden="1" x14ac:dyDescent="0.3">
      <c r="A5374" s="24">
        <v>5372</v>
      </c>
      <c r="B5374" s="11" t="str">
        <f>IFERROR(INDEX({"JSNY-BJ0001-01";"JSNY-JS0022-01";"JSNY-JS0002-01"},MATCH(D5374,{"BJ_zhongyu";"JS_WX_liteer";"JS_CZ_wodefeng"},0)),"")</f>
        <v>JSNY-JS0002-01</v>
      </c>
      <c r="C5374" s="11" t="str">
        <f>IFERROR(INDEX({"北京中裕世纪大酒店";"江苏利特尔绿色包装股份有限公司";"常州市金坛沃德丰电子科技有限公司"},MATCH(D5374,{"BJ_zhongyu";"JS_WX_liteer";"JS_CZ_wodefeng"},0)),"")</f>
        <v>常州市金坛沃德丰电子科技有限公司</v>
      </c>
      <c r="D5374" s="11" t="str">
        <f>[1]动作!$G5373</f>
        <v>JS_CZ_wodefeng</v>
      </c>
      <c r="E5374" s="11" t="str">
        <f>[1]动作!$D5373</f>
        <v>分系统1BMS3单体电压过低一级故障</v>
      </c>
      <c r="F5374" s="11" t="s">
        <v>177</v>
      </c>
      <c r="G5374" s="12">
        <f>[1]动作!$A5373+[1]动作!$B5373</f>
        <v>43212.046053240738</v>
      </c>
      <c r="H5374" s="12"/>
      <c r="I5374" s="11"/>
    </row>
    <row r="5375" spans="1:9" hidden="1" x14ac:dyDescent="0.3">
      <c r="A5375" s="24">
        <v>5373</v>
      </c>
      <c r="B5375" s="11" t="str">
        <f>IFERROR(INDEX({"JSNY-BJ0001-01";"JSNY-JS0022-01";"JSNY-JS0002-01"},MATCH(D5375,{"BJ_zhongyu";"JS_WX_liteer";"JS_CZ_wodefeng"},0)),"")</f>
        <v>JSNY-JS0002-01</v>
      </c>
      <c r="C5375" s="11" t="str">
        <f>IFERROR(INDEX({"北京中裕世纪大酒店";"江苏利特尔绿色包装股份有限公司";"常州市金坛沃德丰电子科技有限公司"},MATCH(D5375,{"BJ_zhongyu";"JS_WX_liteer";"JS_CZ_wodefeng"},0)),"")</f>
        <v>常州市金坛沃德丰电子科技有限公司</v>
      </c>
      <c r="D5375" s="11" t="str">
        <f>[1]动作!$G5374</f>
        <v>JS_CZ_wodefeng</v>
      </c>
      <c r="E5375" s="11" t="str">
        <f>[1]动作!$D5374</f>
        <v>分系统1BMS4单体电压过低一级故障</v>
      </c>
      <c r="F5375" s="11" t="s">
        <v>177</v>
      </c>
      <c r="G5375" s="12">
        <f>[1]动作!$A5374+[1]动作!$B5374</f>
        <v>43212.046099537038</v>
      </c>
      <c r="H5375" s="12"/>
      <c r="I5375" s="11"/>
    </row>
    <row r="5376" spans="1:9" hidden="1" x14ac:dyDescent="0.3">
      <c r="A5376" s="24">
        <v>5374</v>
      </c>
      <c r="B5376" s="11" t="str">
        <f>IFERROR(INDEX({"JSNY-BJ0001-01";"JSNY-JS0022-01";"JSNY-JS0002-01"},MATCH(D5376,{"BJ_zhongyu";"JS_WX_liteer";"JS_CZ_wodefeng"},0)),"")</f>
        <v>JSNY-JS0002-01</v>
      </c>
      <c r="C5376" s="11" t="str">
        <f>IFERROR(INDEX({"北京中裕世纪大酒店";"江苏利特尔绿色包装股份有限公司";"常州市金坛沃德丰电子科技有限公司"},MATCH(D5376,{"BJ_zhongyu";"JS_WX_liteer";"JS_CZ_wodefeng"},0)),"")</f>
        <v>常州市金坛沃德丰电子科技有限公司</v>
      </c>
      <c r="D5376" s="11" t="str">
        <f>[1]动作!$G5375</f>
        <v>JS_CZ_wodefeng</v>
      </c>
      <c r="E5376" s="11" t="str">
        <f>[1]动作!$D5375</f>
        <v>电表故障</v>
      </c>
      <c r="F5376" s="11" t="s">
        <v>45</v>
      </c>
      <c r="G5376" s="12">
        <f>[1]动作!$A5375+[1]动作!$B5375</f>
        <v>43212.046516203707</v>
      </c>
      <c r="H5376" s="12"/>
      <c r="I5376" s="11"/>
    </row>
    <row r="5377" spans="1:9" hidden="1" x14ac:dyDescent="0.3">
      <c r="A5377" s="24">
        <v>5375</v>
      </c>
      <c r="B5377" s="11" t="str">
        <f>IFERROR(INDEX({"JSNY-BJ0001-01";"JSNY-JS0022-01";"JSNY-JS0002-01"},MATCH(D5377,{"BJ_zhongyu";"JS_WX_liteer";"JS_CZ_wodefeng"},0)),"")</f>
        <v>JSNY-JS0002-01</v>
      </c>
      <c r="C5377" s="11" t="str">
        <f>IFERROR(INDEX({"北京中裕世纪大酒店";"江苏利特尔绿色包装股份有限公司";"常州市金坛沃德丰电子科技有限公司"},MATCH(D5377,{"BJ_zhongyu";"JS_WX_liteer";"JS_CZ_wodefeng"},0)),"")</f>
        <v>常州市金坛沃德丰电子科技有限公司</v>
      </c>
      <c r="D5377" s="11" t="str">
        <f>[1]动作!$G5376</f>
        <v>JS_CZ_wodefeng</v>
      </c>
      <c r="E5377" s="11" t="str">
        <f>[1]动作!$D5376</f>
        <v>分系统1BMS2单体电压过低一级故障</v>
      </c>
      <c r="F5377" s="11" t="s">
        <v>177</v>
      </c>
      <c r="G5377" s="12">
        <f>[1]动作!$A5376+[1]动作!$B5376</f>
        <v>43212.047037037039</v>
      </c>
      <c r="H5377" s="12"/>
      <c r="I5377" s="11"/>
    </row>
    <row r="5378" spans="1:9" hidden="1" x14ac:dyDescent="0.3">
      <c r="A5378" s="24">
        <v>5376</v>
      </c>
      <c r="B5378" s="11" t="str">
        <f>IFERROR(INDEX({"JSNY-BJ0001-01";"JSNY-JS0022-01";"JSNY-JS0002-01"},MATCH(D5378,{"BJ_zhongyu";"JS_WX_liteer";"JS_CZ_wodefeng"},0)),"")</f>
        <v>JSNY-JS0002-01</v>
      </c>
      <c r="C5378" s="11" t="str">
        <f>IFERROR(INDEX({"北京中裕世纪大酒店";"江苏利特尔绿色包装股份有限公司";"常州市金坛沃德丰电子科技有限公司"},MATCH(D5378,{"BJ_zhongyu";"JS_WX_liteer";"JS_CZ_wodefeng"},0)),"")</f>
        <v>常州市金坛沃德丰电子科技有限公司</v>
      </c>
      <c r="D5378" s="11" t="str">
        <f>[1]动作!$G5377</f>
        <v>JS_CZ_wodefeng</v>
      </c>
      <c r="E5378" s="11" t="str">
        <f>[1]动作!$D5377</f>
        <v>电表故障</v>
      </c>
      <c r="F5378" s="11" t="s">
        <v>45</v>
      </c>
      <c r="G5378" s="12">
        <f>[1]动作!$A5377+[1]动作!$B5377</f>
        <v>43212.048831018517</v>
      </c>
      <c r="H5378" s="12"/>
      <c r="I5378" s="11"/>
    </row>
    <row r="5379" spans="1:9" hidden="1" x14ac:dyDescent="0.3">
      <c r="A5379" s="24">
        <v>5377</v>
      </c>
      <c r="B5379" s="11" t="str">
        <f>IFERROR(INDEX({"JSNY-BJ0001-01";"JSNY-JS0022-01";"JSNY-JS0002-01"},MATCH(D5379,{"BJ_zhongyu";"JS_WX_liteer";"JS_CZ_wodefeng"},0)),"")</f>
        <v>JSNY-JS0002-01</v>
      </c>
      <c r="C5379" s="11" t="str">
        <f>IFERROR(INDEX({"北京中裕世纪大酒店";"江苏利特尔绿色包装股份有限公司";"常州市金坛沃德丰电子科技有限公司"},MATCH(D5379,{"BJ_zhongyu";"JS_WX_liteer";"JS_CZ_wodefeng"},0)),"")</f>
        <v>常州市金坛沃德丰电子科技有限公司</v>
      </c>
      <c r="D5379" s="11" t="str">
        <f>[1]动作!$G5378</f>
        <v>JS_CZ_wodefeng</v>
      </c>
      <c r="E5379" s="11" t="str">
        <f>[1]动作!$D5378</f>
        <v>电表故障</v>
      </c>
      <c r="F5379" s="11" t="s">
        <v>45</v>
      </c>
      <c r="G5379" s="12">
        <f>[1]动作!$A5378+[1]动作!$B5378</f>
        <v>43212.049930555557</v>
      </c>
      <c r="H5379" s="12"/>
      <c r="I5379" s="11"/>
    </row>
    <row r="5380" spans="1:9" hidden="1" x14ac:dyDescent="0.3">
      <c r="A5380" s="24">
        <v>5378</v>
      </c>
      <c r="B5380" s="11" t="str">
        <f>IFERROR(INDEX({"JSNY-BJ0001-01";"JSNY-JS0022-01";"JSNY-JS0002-01"},MATCH(D5380,{"BJ_zhongyu";"JS_WX_liteer";"JS_CZ_wodefeng"},0)),"")</f>
        <v>JSNY-JS0002-01</v>
      </c>
      <c r="C5380" s="11" t="str">
        <f>IFERROR(INDEX({"北京中裕世纪大酒店";"江苏利特尔绿色包装股份有限公司";"常州市金坛沃德丰电子科技有限公司"},MATCH(D5380,{"BJ_zhongyu";"JS_WX_liteer";"JS_CZ_wodefeng"},0)),"")</f>
        <v>常州市金坛沃德丰电子科技有限公司</v>
      </c>
      <c r="D5380" s="11" t="str">
        <f>[1]动作!$G5379</f>
        <v>JS_CZ_wodefeng</v>
      </c>
      <c r="E5380" s="11" t="str">
        <f>[1]动作!$D5379</f>
        <v>电表故障</v>
      </c>
      <c r="F5380" s="11" t="s">
        <v>45</v>
      </c>
      <c r="G5380" s="12">
        <f>[1]动作!$A5379+[1]动作!$B5379</f>
        <v>43212.050162037034</v>
      </c>
      <c r="H5380" s="12"/>
      <c r="I5380" s="11"/>
    </row>
    <row r="5381" spans="1:9" hidden="1" x14ac:dyDescent="0.3">
      <c r="A5381" s="24">
        <v>5379</v>
      </c>
      <c r="B5381" s="11" t="str">
        <f>IFERROR(INDEX({"JSNY-BJ0001-01";"JSNY-JS0022-01";"JSNY-JS0002-01"},MATCH(D5381,{"BJ_zhongyu";"JS_WX_liteer";"JS_CZ_wodefeng"},0)),"")</f>
        <v>JSNY-JS0002-01</v>
      </c>
      <c r="C5381" s="11" t="str">
        <f>IFERROR(INDEX({"北京中裕世纪大酒店";"江苏利特尔绿色包装股份有限公司";"常州市金坛沃德丰电子科技有限公司"},MATCH(D5381,{"BJ_zhongyu";"JS_WX_liteer";"JS_CZ_wodefeng"},0)),"")</f>
        <v>常州市金坛沃德丰电子科技有限公司</v>
      </c>
      <c r="D5381" s="11" t="str">
        <f>[1]动作!$G5380</f>
        <v>JS_CZ_wodefeng</v>
      </c>
      <c r="E5381" s="11" t="str">
        <f>[1]动作!$D5380</f>
        <v>电表故障</v>
      </c>
      <c r="F5381" s="11" t="s">
        <v>45</v>
      </c>
      <c r="G5381" s="12">
        <f>[1]动作!$A5380+[1]动作!$B5380</f>
        <v>43212.05027777778</v>
      </c>
      <c r="H5381" s="12"/>
      <c r="I5381" s="11"/>
    </row>
    <row r="5382" spans="1:9" hidden="1" x14ac:dyDescent="0.3">
      <c r="A5382" s="24">
        <v>5380</v>
      </c>
      <c r="B5382" s="11" t="str">
        <f>IFERROR(INDEX({"JSNY-BJ0001-01";"JSNY-JS0022-01";"JSNY-JS0002-01"},MATCH(D5382,{"BJ_zhongyu";"JS_WX_liteer";"JS_CZ_wodefeng"},0)),"")</f>
        <v>JSNY-JS0002-01</v>
      </c>
      <c r="C5382" s="11" t="str">
        <f>IFERROR(INDEX({"北京中裕世纪大酒店";"江苏利特尔绿色包装股份有限公司";"常州市金坛沃德丰电子科技有限公司"},MATCH(D5382,{"BJ_zhongyu";"JS_WX_liteer";"JS_CZ_wodefeng"},0)),"")</f>
        <v>常州市金坛沃德丰电子科技有限公司</v>
      </c>
      <c r="D5382" s="11" t="str">
        <f>[1]动作!$G5381</f>
        <v>JS_CZ_wodefeng</v>
      </c>
      <c r="E5382" s="11" t="str">
        <f>[1]动作!$D5381</f>
        <v>电表故障</v>
      </c>
      <c r="F5382" s="11" t="s">
        <v>45</v>
      </c>
      <c r="G5382" s="12">
        <f>[1]动作!$A5381+[1]动作!$B5381</f>
        <v>43212.050393518519</v>
      </c>
      <c r="H5382" s="12"/>
      <c r="I5382" s="11"/>
    </row>
    <row r="5383" spans="1:9" hidden="1" x14ac:dyDescent="0.3">
      <c r="A5383" s="24">
        <v>5381</v>
      </c>
      <c r="B5383" s="11" t="str">
        <f>IFERROR(INDEX({"JSNY-BJ0001-01";"JSNY-JS0022-01";"JSNY-JS0002-01"},MATCH(D5383,{"BJ_zhongyu";"JS_WX_liteer";"JS_CZ_wodefeng"},0)),"")</f>
        <v>JSNY-JS0002-01</v>
      </c>
      <c r="C5383" s="11" t="str">
        <f>IFERROR(INDEX({"北京中裕世纪大酒店";"江苏利特尔绿色包装股份有限公司";"常州市金坛沃德丰电子科技有限公司"},MATCH(D5383,{"BJ_zhongyu";"JS_WX_liteer";"JS_CZ_wodefeng"},0)),"")</f>
        <v>常州市金坛沃德丰电子科技有限公司</v>
      </c>
      <c r="D5383" s="11" t="str">
        <f>[1]动作!$G5382</f>
        <v>JS_CZ_wodefeng</v>
      </c>
      <c r="E5383" s="11" t="str">
        <f>[1]动作!$D5382</f>
        <v>分系统1BMS1总电压过低一级故障</v>
      </c>
      <c r="F5383" s="11" t="s">
        <v>177</v>
      </c>
      <c r="G5383" s="12">
        <f>[1]动作!$A5382+[1]动作!$B5382</f>
        <v>43212.051087962966</v>
      </c>
      <c r="H5383" s="12"/>
      <c r="I5383" s="11"/>
    </row>
    <row r="5384" spans="1:9" hidden="1" x14ac:dyDescent="0.3">
      <c r="A5384" s="24">
        <v>5382</v>
      </c>
      <c r="B5384" s="11" t="str">
        <f>IFERROR(INDEX({"JSNY-BJ0001-01";"JSNY-JS0022-01";"JSNY-JS0002-01"},MATCH(D5384,{"BJ_zhongyu";"JS_WX_liteer";"JS_CZ_wodefeng"},0)),"")</f>
        <v>JSNY-JS0002-01</v>
      </c>
      <c r="C5384" s="11" t="str">
        <f>IFERROR(INDEX({"北京中裕世纪大酒店";"江苏利特尔绿色包装股份有限公司";"常州市金坛沃德丰电子科技有限公司"},MATCH(D5384,{"BJ_zhongyu";"JS_WX_liteer";"JS_CZ_wodefeng"},0)),"")</f>
        <v>常州市金坛沃德丰电子科技有限公司</v>
      </c>
      <c r="D5384" s="11" t="str">
        <f>[1]动作!$G5383</f>
        <v>JS_CZ_wodefeng</v>
      </c>
      <c r="E5384" s="11" t="str">
        <f>[1]动作!$D5383</f>
        <v>分系统1BMS3总电压过低一级故障</v>
      </c>
      <c r="F5384" s="11" t="s">
        <v>177</v>
      </c>
      <c r="G5384" s="12">
        <f>[1]动作!$A5383+[1]动作!$B5383</f>
        <v>43212.051261574074</v>
      </c>
      <c r="H5384" s="12"/>
      <c r="I5384" s="11"/>
    </row>
    <row r="5385" spans="1:9" hidden="1" x14ac:dyDescent="0.3">
      <c r="A5385" s="24">
        <v>5383</v>
      </c>
      <c r="B5385" s="11" t="str">
        <f>IFERROR(INDEX({"JSNY-BJ0001-01";"JSNY-JS0022-01";"JSNY-JS0002-01"},MATCH(D5385,{"BJ_zhongyu";"JS_WX_liteer";"JS_CZ_wodefeng"},0)),"")</f>
        <v>JSNY-JS0002-01</v>
      </c>
      <c r="C5385" s="11" t="str">
        <f>IFERROR(INDEX({"北京中裕世纪大酒店";"江苏利特尔绿色包装股份有限公司";"常州市金坛沃德丰电子科技有限公司"},MATCH(D5385,{"BJ_zhongyu";"JS_WX_liteer";"JS_CZ_wodefeng"},0)),"")</f>
        <v>常州市金坛沃德丰电子科技有限公司</v>
      </c>
      <c r="D5385" s="11" t="str">
        <f>[1]动作!$G5384</f>
        <v>JS_CZ_wodefeng</v>
      </c>
      <c r="E5385" s="11" t="str">
        <f>[1]动作!$D5384</f>
        <v>分系统1BMS6总电压过低一级故障</v>
      </c>
      <c r="F5385" s="11" t="s">
        <v>177</v>
      </c>
      <c r="G5385" s="12">
        <f>[1]动作!$A5384+[1]动作!$B5384</f>
        <v>43212.051261574074</v>
      </c>
      <c r="H5385" s="12"/>
      <c r="I5385" s="11"/>
    </row>
    <row r="5386" spans="1:9" hidden="1" x14ac:dyDescent="0.3">
      <c r="A5386" s="24">
        <v>5384</v>
      </c>
      <c r="B5386" s="11" t="str">
        <f>IFERROR(INDEX({"JSNY-BJ0001-01";"JSNY-JS0022-01";"JSNY-JS0002-01"},MATCH(D5386,{"BJ_zhongyu";"JS_WX_liteer";"JS_CZ_wodefeng"},0)),"")</f>
        <v>JSNY-JS0002-01</v>
      </c>
      <c r="C5386" s="11" t="str">
        <f>IFERROR(INDEX({"北京中裕世纪大酒店";"江苏利特尔绿色包装股份有限公司";"常州市金坛沃德丰电子科技有限公司"},MATCH(D5386,{"BJ_zhongyu";"JS_WX_liteer";"JS_CZ_wodefeng"},0)),"")</f>
        <v>常州市金坛沃德丰电子科技有限公司</v>
      </c>
      <c r="D5386" s="11" t="str">
        <f>[1]动作!$G5385</f>
        <v>JS_CZ_wodefeng</v>
      </c>
      <c r="E5386" s="11" t="str">
        <f>[1]动作!$D5385</f>
        <v>分系统1BMS2总电压过低一级故障</v>
      </c>
      <c r="F5386" s="11" t="s">
        <v>177</v>
      </c>
      <c r="G5386" s="12">
        <f>[1]动作!$A5385+[1]动作!$B5385</f>
        <v>43212.051435185182</v>
      </c>
      <c r="H5386" s="12"/>
      <c r="I5386" s="11"/>
    </row>
    <row r="5387" spans="1:9" hidden="1" x14ac:dyDescent="0.3">
      <c r="A5387" s="24">
        <v>5385</v>
      </c>
      <c r="B5387" s="11" t="str">
        <f>IFERROR(INDEX({"JSNY-BJ0001-01";"JSNY-JS0022-01";"JSNY-JS0002-01"},MATCH(D5387,{"BJ_zhongyu";"JS_WX_liteer";"JS_CZ_wodefeng"},0)),"")</f>
        <v>JSNY-JS0002-01</v>
      </c>
      <c r="C5387" s="11" t="str">
        <f>IFERROR(INDEX({"北京中裕世纪大酒店";"江苏利特尔绿色包装股份有限公司";"常州市金坛沃德丰电子科技有限公司"},MATCH(D5387,{"BJ_zhongyu";"JS_WX_liteer";"JS_CZ_wodefeng"},0)),"")</f>
        <v>常州市金坛沃德丰电子科技有限公司</v>
      </c>
      <c r="D5387" s="11" t="str">
        <f>[1]动作!$G5386</f>
        <v>JS_CZ_wodefeng</v>
      </c>
      <c r="E5387" s="11" t="str">
        <f>[1]动作!$D5386</f>
        <v>分系统1BMS5总电压过低一级故障</v>
      </c>
      <c r="F5387" s="11" t="s">
        <v>177</v>
      </c>
      <c r="G5387" s="12">
        <f>[1]动作!$A5386+[1]动作!$B5386</f>
        <v>43212.051435185182</v>
      </c>
      <c r="H5387" s="12"/>
      <c r="I5387" s="11"/>
    </row>
    <row r="5388" spans="1:9" hidden="1" x14ac:dyDescent="0.3">
      <c r="A5388" s="24">
        <v>5386</v>
      </c>
      <c r="B5388" s="11" t="str">
        <f>IFERROR(INDEX({"JSNY-BJ0001-01";"JSNY-JS0022-01";"JSNY-JS0002-01"},MATCH(D5388,{"BJ_zhongyu";"JS_WX_liteer";"JS_CZ_wodefeng"},0)),"")</f>
        <v>JSNY-JS0002-01</v>
      </c>
      <c r="C5388" s="11" t="str">
        <f>IFERROR(INDEX({"北京中裕世纪大酒店";"江苏利特尔绿色包装股份有限公司";"常州市金坛沃德丰电子科技有限公司"},MATCH(D5388,{"BJ_zhongyu";"JS_WX_liteer";"JS_CZ_wodefeng"},0)),"")</f>
        <v>常州市金坛沃德丰电子科技有限公司</v>
      </c>
      <c r="D5388" s="11" t="str">
        <f>[1]动作!$G5387</f>
        <v>JS_CZ_wodefeng</v>
      </c>
      <c r="E5388" s="11" t="str">
        <f>[1]动作!$D5387</f>
        <v>分系统1BMS4总电压过低一级故障</v>
      </c>
      <c r="F5388" s="11" t="s">
        <v>177</v>
      </c>
      <c r="G5388" s="12">
        <f>[1]动作!$A5387+[1]动作!$B5387</f>
        <v>43212.051550925928</v>
      </c>
      <c r="H5388" s="12"/>
      <c r="I5388" s="11"/>
    </row>
    <row r="5389" spans="1:9" hidden="1" x14ac:dyDescent="0.3">
      <c r="A5389" s="24">
        <v>5387</v>
      </c>
      <c r="B5389" s="11" t="str">
        <f>IFERROR(INDEX({"JSNY-BJ0001-01";"JSNY-JS0022-01";"JSNY-JS0002-01"},MATCH(D5389,{"BJ_zhongyu";"JS_WX_liteer";"JS_CZ_wodefeng"},0)),"")</f>
        <v>JSNY-JS0002-01</v>
      </c>
      <c r="C5389" s="11" t="str">
        <f>IFERROR(INDEX({"北京中裕世纪大酒店";"江苏利特尔绿色包装股份有限公司";"常州市金坛沃德丰电子科技有限公司"},MATCH(D5389,{"BJ_zhongyu";"JS_WX_liteer";"JS_CZ_wodefeng"},0)),"")</f>
        <v>常州市金坛沃德丰电子科技有限公司</v>
      </c>
      <c r="D5389" s="11" t="str">
        <f>[1]动作!$G5388</f>
        <v>JS_CZ_wodefeng</v>
      </c>
      <c r="E5389" s="11" t="str">
        <f>[1]动作!$D5388</f>
        <v>分系统1BMS5单体电压过低一级故障</v>
      </c>
      <c r="F5389" s="11" t="s">
        <v>177</v>
      </c>
      <c r="G5389" s="12">
        <f>[1]动作!$A5388+[1]动作!$B5388</f>
        <v>43212.052708333336</v>
      </c>
      <c r="H5389" s="12"/>
      <c r="I5389" s="11"/>
    </row>
    <row r="5390" spans="1:9" hidden="1" x14ac:dyDescent="0.3">
      <c r="A5390" s="24">
        <v>5388</v>
      </c>
      <c r="B5390" s="11" t="str">
        <f>IFERROR(INDEX({"JSNY-BJ0001-01";"JSNY-JS0022-01";"JSNY-JS0002-01"},MATCH(D5390,{"BJ_zhongyu";"JS_WX_liteer";"JS_CZ_wodefeng"},0)),"")</f>
        <v>JSNY-JS0002-01</v>
      </c>
      <c r="C5390" s="11" t="str">
        <f>IFERROR(INDEX({"北京中裕世纪大酒店";"江苏利特尔绿色包装股份有限公司";"常州市金坛沃德丰电子科技有限公司"},MATCH(D5390,{"BJ_zhongyu";"JS_WX_liteer";"JS_CZ_wodefeng"},0)),"")</f>
        <v>常州市金坛沃德丰电子科技有限公司</v>
      </c>
      <c r="D5390" s="11" t="str">
        <f>[1]动作!$G5389</f>
        <v>JS_CZ_wodefeng</v>
      </c>
      <c r="E5390" s="11" t="str">
        <f>[1]动作!$D5389</f>
        <v>电表故障</v>
      </c>
      <c r="F5390" s="11" t="s">
        <v>45</v>
      </c>
      <c r="G5390" s="12">
        <f>[1]动作!$A5389+[1]动作!$B5389</f>
        <v>43212.054224537038</v>
      </c>
      <c r="H5390" s="12"/>
      <c r="I5390" s="11"/>
    </row>
    <row r="5391" spans="1:9" hidden="1" x14ac:dyDescent="0.3">
      <c r="A5391" s="24">
        <v>5389</v>
      </c>
      <c r="B5391" s="11" t="str">
        <f>IFERROR(INDEX({"JSNY-BJ0001-01";"JSNY-JS0022-01";"JSNY-JS0002-01"},MATCH(D5391,{"BJ_zhongyu";"JS_WX_liteer";"JS_CZ_wodefeng"},0)),"")</f>
        <v>JSNY-JS0002-01</v>
      </c>
      <c r="C5391" s="11" t="str">
        <f>IFERROR(INDEX({"北京中裕世纪大酒店";"江苏利特尔绿色包装股份有限公司";"常州市金坛沃德丰电子科技有限公司"},MATCH(D5391,{"BJ_zhongyu";"JS_WX_liteer";"JS_CZ_wodefeng"},0)),"")</f>
        <v>常州市金坛沃德丰电子科技有限公司</v>
      </c>
      <c r="D5391" s="11" t="str">
        <f>[1]动作!$G5390</f>
        <v>JS_CZ_wodefeng</v>
      </c>
      <c r="E5391" s="11" t="str">
        <f>[1]动作!$D5390</f>
        <v>电表故障</v>
      </c>
      <c r="F5391" s="11" t="s">
        <v>45</v>
      </c>
      <c r="G5391" s="12">
        <f>[1]动作!$A5390+[1]动作!$B5390</f>
        <v>43212.056655092594</v>
      </c>
      <c r="H5391" s="12"/>
      <c r="I5391" s="11"/>
    </row>
    <row r="5392" spans="1:9" hidden="1" x14ac:dyDescent="0.3">
      <c r="A5392" s="25">
        <v>5390</v>
      </c>
      <c r="B5392" s="26" t="str">
        <f>IFERROR(INDEX({"JSNY-BJ0001-01";"JSNY-JS0022-01";"JSNY-JS0002-01"},MATCH(D5392,{"BJ_zhongyu";"JS_WX_liteer";"JS_CZ_wodefeng"},0)),"")</f>
        <v>JSNY-JS0002-01</v>
      </c>
      <c r="C5392" s="26" t="str">
        <f>IFERROR(INDEX({"北京中裕世纪大酒店";"江苏利特尔绿色包装股份有限公司";"常州市金坛沃德丰电子科技有限公司"},MATCH(D5392,{"BJ_zhongyu";"JS_WX_liteer";"JS_CZ_wodefeng"},0)),"")</f>
        <v>常州市金坛沃德丰电子科技有限公司</v>
      </c>
      <c r="D5392" s="11" t="str">
        <f>[1]动作!$G5391</f>
        <v>JS_CZ_wodefeng</v>
      </c>
      <c r="E5392" s="11" t="str">
        <f>[1]动作!$D5391</f>
        <v>电表故障</v>
      </c>
      <c r="F5392" s="11" t="s">
        <v>45</v>
      </c>
      <c r="G5392" s="12">
        <f>[1]动作!$A5391+[1]动作!$B5391</f>
        <v>43212.056770833333</v>
      </c>
      <c r="H5392" s="12"/>
      <c r="I5392" s="11"/>
    </row>
    <row r="5393" spans="1:10" hidden="1" x14ac:dyDescent="0.3">
      <c r="A5393" s="24">
        <v>5391</v>
      </c>
      <c r="B5393" s="11" t="str">
        <f>IFERROR(INDEX({"JSNY-BJ0001-01";"JSNY-JS0022-01";"JSNY-JS0002-01"},MATCH(D5393,{"BJ_zhongyu";"JS_WX_liteer";"JS_CZ_wodefeng"},0)),"")</f>
        <v>JSNY-JS0002-01</v>
      </c>
      <c r="C5393" s="11" t="str">
        <f>IFERROR(INDEX({"北京中裕世纪大酒店";"江苏利特尔绿色包装股份有限公司";"常州市金坛沃德丰电子科技有限公司"},MATCH(D5393,{"BJ_zhongyu";"JS_WX_liteer";"JS_CZ_wodefeng"},0)),"")</f>
        <v>常州市金坛沃德丰电子科技有限公司</v>
      </c>
      <c r="D5393" s="11" t="str">
        <f>[1]动作!$G5392</f>
        <v>JS_CZ_wodefeng</v>
      </c>
      <c r="E5393" s="11" t="str">
        <f>[1]动作!$D5392</f>
        <v>分系统1BMS1SOC过低一级故障</v>
      </c>
      <c r="F5393" s="11" t="s">
        <v>177</v>
      </c>
      <c r="G5393" s="12">
        <f>[1]动作!$A5392+[1]动作!$B5392</f>
        <v>43212.056886574072</v>
      </c>
      <c r="H5393" s="12"/>
      <c r="I5393" s="11"/>
      <c r="J5393" s="34"/>
    </row>
    <row r="5394" spans="1:10" hidden="1" x14ac:dyDescent="0.3">
      <c r="A5394" s="27">
        <v>5392</v>
      </c>
      <c r="B5394" s="28" t="str">
        <f>IFERROR(INDEX({"JSNY-BJ0001-01";"JSNY-JS0022-01";"JSNY-JS0002-01"},MATCH(D5394,{"BJ_zhongyu";"JS_WX_liteer";"JS_CZ_wodefeng"},0)),"")</f>
        <v>JSNY-JS0002-01</v>
      </c>
      <c r="C5394" s="28" t="str">
        <f>IFERROR(INDEX({"北京中裕世纪大酒店";"江苏利特尔绿色包装股份有限公司";"常州市金坛沃德丰电子科技有限公司"},MATCH(D5394,{"BJ_zhongyu";"JS_WX_liteer";"JS_CZ_wodefeng"},0)),"")</f>
        <v>常州市金坛沃德丰电子科技有限公司</v>
      </c>
      <c r="D5394" s="11" t="str">
        <f>[1]动作!$G5393</f>
        <v>JS_CZ_wodefeng</v>
      </c>
      <c r="E5394" s="11" t="str">
        <f>[1]动作!$D5393</f>
        <v>电表故障</v>
      </c>
      <c r="F5394" s="11" t="s">
        <v>45</v>
      </c>
      <c r="G5394" s="12">
        <f>[1]动作!$A5393+[1]动作!$B5393</f>
        <v>43212.056944444441</v>
      </c>
      <c r="H5394" s="12"/>
      <c r="I5394" s="11"/>
    </row>
    <row r="5395" spans="1:10" hidden="1" x14ac:dyDescent="0.3">
      <c r="A5395" s="24">
        <v>5393</v>
      </c>
      <c r="B5395" s="11" t="str">
        <f>IFERROR(INDEX({"JSNY-BJ0001-01";"JSNY-JS0022-01";"JSNY-JS0002-01"},MATCH(D5395,{"BJ_zhongyu";"JS_WX_liteer";"JS_CZ_wodefeng"},0)),"")</f>
        <v>JSNY-JS0002-01</v>
      </c>
      <c r="C5395" s="11" t="str">
        <f>IFERROR(INDEX({"北京中裕世纪大酒店";"江苏利特尔绿色包装股份有限公司";"常州市金坛沃德丰电子科技有限公司"},MATCH(D5395,{"BJ_zhongyu";"JS_WX_liteer";"JS_CZ_wodefeng"},0)),"")</f>
        <v>常州市金坛沃德丰电子科技有限公司</v>
      </c>
      <c r="D5395" s="11" t="str">
        <f>[1]动作!$G5394</f>
        <v>JS_CZ_wodefeng</v>
      </c>
      <c r="E5395" s="11" t="str">
        <f>[1]动作!$D5394</f>
        <v>分系统1BMS3SOC过低一级故障</v>
      </c>
      <c r="F5395" s="11" t="s">
        <v>177</v>
      </c>
      <c r="G5395" s="12">
        <f>[1]动作!$A5394+[1]动作!$B5394</f>
        <v>43212.057233796295</v>
      </c>
      <c r="H5395" s="12"/>
      <c r="I5395" s="11"/>
    </row>
    <row r="5396" spans="1:10" hidden="1" x14ac:dyDescent="0.3">
      <c r="A5396" s="24">
        <v>5394</v>
      </c>
      <c r="B5396" s="11" t="str">
        <f>IFERROR(INDEX({"JSNY-BJ0001-01";"JSNY-JS0022-01";"JSNY-JS0002-01"},MATCH(D5396,{"BJ_zhongyu";"JS_WX_liteer";"JS_CZ_wodefeng"},0)),"")</f>
        <v>JSNY-JS0002-01</v>
      </c>
      <c r="C5396" s="11" t="str">
        <f>IFERROR(INDEX({"北京中裕世纪大酒店";"江苏利特尔绿色包装股份有限公司";"常州市金坛沃德丰电子科技有限公司"},MATCH(D5396,{"BJ_zhongyu";"JS_WX_liteer";"JS_CZ_wodefeng"},0)),"")</f>
        <v>常州市金坛沃德丰电子科技有限公司</v>
      </c>
      <c r="D5396" s="11" t="str">
        <f>[1]动作!$G5395</f>
        <v>JS_CZ_wodefeng</v>
      </c>
      <c r="E5396" s="11" t="str">
        <f>[1]动作!$D5395</f>
        <v>分系统1BMS6SOC过低一级故障</v>
      </c>
      <c r="F5396" s="11" t="s">
        <v>177</v>
      </c>
      <c r="G5396" s="12">
        <f>[1]动作!$A5395+[1]动作!$B5395</f>
        <v>43212.057233796295</v>
      </c>
      <c r="H5396" s="12"/>
      <c r="I5396" s="11"/>
    </row>
    <row r="5397" spans="1:10" hidden="1" x14ac:dyDescent="0.3">
      <c r="A5397" s="24">
        <v>5395</v>
      </c>
      <c r="B5397" s="11" t="str">
        <f>IFERROR(INDEX({"JSNY-BJ0001-01";"JSNY-JS0022-01";"JSNY-JS0002-01"},MATCH(D5397,{"BJ_zhongyu";"JS_WX_liteer";"JS_CZ_wodefeng"},0)),"")</f>
        <v>JSNY-JS0002-01</v>
      </c>
      <c r="C5397" s="11" t="str">
        <f>IFERROR(INDEX({"北京中裕世纪大酒店";"江苏利特尔绿色包装股份有限公司";"常州市金坛沃德丰电子科技有限公司"},MATCH(D5397,{"BJ_zhongyu";"JS_WX_liteer";"JS_CZ_wodefeng"},0)),"")</f>
        <v>常州市金坛沃德丰电子科技有限公司</v>
      </c>
      <c r="D5397" s="11" t="str">
        <f>[1]动作!$G5396</f>
        <v>JS_CZ_wodefeng</v>
      </c>
      <c r="E5397" s="11" t="str">
        <f>[1]动作!$D5396</f>
        <v>分系统1BMS2SOC过低一级故障</v>
      </c>
      <c r="F5397" s="11" t="s">
        <v>177</v>
      </c>
      <c r="G5397" s="12">
        <f>[1]动作!$A5396+[1]动作!$B5396</f>
        <v>43212.05740740741</v>
      </c>
      <c r="H5397" s="12"/>
      <c r="I5397" s="11"/>
    </row>
    <row r="5398" spans="1:10" hidden="1" x14ac:dyDescent="0.3">
      <c r="A5398" s="24">
        <v>5396</v>
      </c>
      <c r="B5398" s="11" t="str">
        <f>IFERROR(INDEX({"JSNY-BJ0001-01";"JSNY-JS0022-01";"JSNY-JS0002-01"},MATCH(D5398,{"BJ_zhongyu";"JS_WX_liteer";"JS_CZ_wodefeng"},0)),"")</f>
        <v>JSNY-JS0002-01</v>
      </c>
      <c r="C5398" s="11" t="str">
        <f>IFERROR(INDEX({"北京中裕世纪大酒店";"江苏利特尔绿色包装股份有限公司";"常州市金坛沃德丰电子科技有限公司"},MATCH(D5398,{"BJ_zhongyu";"JS_WX_liteer";"JS_CZ_wodefeng"},0)),"")</f>
        <v>常州市金坛沃德丰电子科技有限公司</v>
      </c>
      <c r="D5398" s="11" t="str">
        <f>[1]动作!$G5397</f>
        <v>JS_CZ_wodefeng</v>
      </c>
      <c r="E5398" s="11" t="str">
        <f>[1]动作!$D5397</f>
        <v>电表故障</v>
      </c>
      <c r="F5398" s="11" t="s">
        <v>45</v>
      </c>
      <c r="G5398" s="12">
        <f>[1]动作!$A5397+[1]动作!$B5397</f>
        <v>43212.058217592596</v>
      </c>
      <c r="H5398" s="12"/>
      <c r="I5398" s="11"/>
    </row>
    <row r="5399" spans="1:10" hidden="1" x14ac:dyDescent="0.3">
      <c r="A5399" s="24">
        <v>5397</v>
      </c>
      <c r="B5399" s="11" t="str">
        <f>IFERROR(INDEX({"JSNY-BJ0001-01";"JSNY-JS0022-01";"JSNY-JS0002-01"},MATCH(D5399,{"BJ_zhongyu";"JS_WX_liteer";"JS_CZ_wodefeng"},0)),"")</f>
        <v>JSNY-JS0002-01</v>
      </c>
      <c r="C5399" s="11" t="str">
        <f>IFERROR(INDEX({"北京中裕世纪大酒店";"江苏利特尔绿色包装股份有限公司";"常州市金坛沃德丰电子科技有限公司"},MATCH(D5399,{"BJ_zhongyu";"JS_WX_liteer";"JS_CZ_wodefeng"},0)),"")</f>
        <v>常州市金坛沃德丰电子科技有限公司</v>
      </c>
      <c r="D5399" s="11" t="str">
        <f>[1]动作!$G5398</f>
        <v>JS_CZ_wodefeng</v>
      </c>
      <c r="E5399" s="11" t="str">
        <f>[1]动作!$D5398</f>
        <v>分系统1BMS5SOC过低一级故障</v>
      </c>
      <c r="F5399" s="11" t="s">
        <v>177</v>
      </c>
      <c r="G5399" s="12">
        <f>[1]动作!$A5398+[1]动作!$B5398</f>
        <v>43212.058865740742</v>
      </c>
      <c r="H5399" s="12"/>
      <c r="I5399" s="11"/>
    </row>
    <row r="5400" spans="1:10" hidden="1" x14ac:dyDescent="0.3">
      <c r="A5400" s="24">
        <v>5398</v>
      </c>
      <c r="B5400" s="11" t="str">
        <f>IFERROR(INDEX({"JSNY-BJ0001-01";"JSNY-JS0022-01";"JSNY-JS0002-01"},MATCH(D5400,{"BJ_zhongyu";"JS_WX_liteer";"JS_CZ_wodefeng"},0)),"")</f>
        <v>JSNY-JS0002-01</v>
      </c>
      <c r="C5400" s="11" t="str">
        <f>IFERROR(INDEX({"北京中裕世纪大酒店";"江苏利特尔绿色包装股份有限公司";"常州市金坛沃德丰电子科技有限公司"},MATCH(D5400,{"BJ_zhongyu";"JS_WX_liteer";"JS_CZ_wodefeng"},0)),"")</f>
        <v>常州市金坛沃德丰电子科技有限公司</v>
      </c>
      <c r="D5400" s="11" t="str">
        <f>[1]动作!$G5399</f>
        <v>JS_CZ_wodefeng</v>
      </c>
      <c r="E5400" s="11" t="str">
        <f>[1]动作!$D5399</f>
        <v>分系统1BMS4SOC过低一级故障</v>
      </c>
      <c r="F5400" s="11" t="s">
        <v>177</v>
      </c>
      <c r="G5400" s="12">
        <f>[1]动作!$A5399+[1]动作!$B5399</f>
        <v>43212.059212962966</v>
      </c>
      <c r="H5400" s="12"/>
      <c r="I5400" s="11"/>
    </row>
    <row r="5401" spans="1:10" hidden="1" x14ac:dyDescent="0.3">
      <c r="A5401" s="24">
        <v>5399</v>
      </c>
      <c r="B5401" s="11" t="str">
        <f>IFERROR(INDEX({"JSNY-BJ0001-01";"JSNY-JS0022-01";"JSNY-JS0002-01"},MATCH(D5401,{"BJ_zhongyu";"JS_WX_liteer";"JS_CZ_wodefeng"},0)),"")</f>
        <v>JSNY-JS0002-01</v>
      </c>
      <c r="C5401" s="11" t="str">
        <f>IFERROR(INDEX({"北京中裕世纪大酒店";"江苏利特尔绿色包装股份有限公司";"常州市金坛沃德丰电子科技有限公司"},MATCH(D5401,{"BJ_zhongyu";"JS_WX_liteer";"JS_CZ_wodefeng"},0)),"")</f>
        <v>常州市金坛沃德丰电子科技有限公司</v>
      </c>
      <c r="D5401" s="11" t="str">
        <f>[1]动作!$G5400</f>
        <v>JS_CZ_wodefeng</v>
      </c>
      <c r="E5401" s="11" t="str">
        <f>[1]动作!$D5400</f>
        <v>电表故障</v>
      </c>
      <c r="F5401" s="11" t="s">
        <v>45</v>
      </c>
      <c r="G5401" s="12">
        <f>[1]动作!$A5400+[1]动作!$B5400</f>
        <v>43212.059791666667</v>
      </c>
      <c r="H5401" s="12"/>
      <c r="I5401" s="11"/>
    </row>
    <row r="5402" spans="1:10" hidden="1" x14ac:dyDescent="0.3">
      <c r="A5402" s="24">
        <v>5400</v>
      </c>
      <c r="B5402" s="11" t="str">
        <f>IFERROR(INDEX({"JSNY-BJ0001-01";"JSNY-JS0022-01";"JSNY-JS0002-01"},MATCH(D5402,{"BJ_zhongyu";"JS_WX_liteer";"JS_CZ_wodefeng"},0)),"")</f>
        <v>JSNY-JS0002-01</v>
      </c>
      <c r="C5402" s="11" t="str">
        <f>IFERROR(INDEX({"北京中裕世纪大酒店";"江苏利特尔绿色包装股份有限公司";"常州市金坛沃德丰电子科技有限公司"},MATCH(D5402,{"BJ_zhongyu";"JS_WX_liteer";"JS_CZ_wodefeng"},0)),"")</f>
        <v>常州市金坛沃德丰电子科技有限公司</v>
      </c>
      <c r="D5402" s="11" t="str">
        <f>[1]动作!$G5401</f>
        <v>JS_CZ_wodefeng</v>
      </c>
      <c r="E5402" s="11" t="str">
        <f>[1]动作!$D5401</f>
        <v>电表故障</v>
      </c>
      <c r="F5402" s="11" t="s">
        <v>45</v>
      </c>
      <c r="G5402" s="12">
        <f>[1]动作!$A5401+[1]动作!$B5401</f>
        <v>43212.062164351853</v>
      </c>
      <c r="H5402" s="12"/>
      <c r="I5402" s="11"/>
    </row>
    <row r="5403" spans="1:10" hidden="1" x14ac:dyDescent="0.3">
      <c r="A5403" s="24">
        <v>5401</v>
      </c>
      <c r="B5403" s="11" t="str">
        <f>IFERROR(INDEX({"JSNY-BJ0001-01";"JSNY-JS0022-01";"JSNY-JS0002-01"},MATCH(D5403,{"BJ_zhongyu";"JS_WX_liteer";"JS_CZ_wodefeng"},0)),"")</f>
        <v>JSNY-JS0002-01</v>
      </c>
      <c r="C5403" s="11" t="str">
        <f>IFERROR(INDEX({"北京中裕世纪大酒店";"江苏利特尔绿色包装股份有限公司";"常州市金坛沃德丰电子科技有限公司"},MATCH(D5403,{"BJ_zhongyu";"JS_WX_liteer";"JS_CZ_wodefeng"},0)),"")</f>
        <v>常州市金坛沃德丰电子科技有限公司</v>
      </c>
      <c r="D5403" s="11" t="str">
        <f>[1]动作!$G5402</f>
        <v>JS_CZ_wodefeng</v>
      </c>
      <c r="E5403" s="11" t="str">
        <f>[1]动作!$D5402</f>
        <v>电表故障</v>
      </c>
      <c r="F5403" s="11" t="s">
        <v>45</v>
      </c>
      <c r="G5403" s="12">
        <f>[1]动作!$A5402+[1]动作!$B5402</f>
        <v>43212.063726851855</v>
      </c>
      <c r="H5403" s="12"/>
      <c r="I5403" s="11"/>
    </row>
    <row r="5404" spans="1:10" hidden="1" x14ac:dyDescent="0.3">
      <c r="A5404" s="24">
        <v>5402</v>
      </c>
      <c r="B5404" s="11" t="str">
        <f>IFERROR(INDEX({"JSNY-BJ0001-01";"JSNY-JS0022-01";"JSNY-JS0002-01"},MATCH(D5404,{"BJ_zhongyu";"JS_WX_liteer";"JS_CZ_wodefeng"},0)),"")</f>
        <v>JSNY-JS0002-01</v>
      </c>
      <c r="C5404" s="11" t="str">
        <f>IFERROR(INDEX({"北京中裕世纪大酒店";"江苏利特尔绿色包装股份有限公司";"常州市金坛沃德丰电子科技有限公司"},MATCH(D5404,{"BJ_zhongyu";"JS_WX_liteer";"JS_CZ_wodefeng"},0)),"")</f>
        <v>常州市金坛沃德丰电子科技有限公司</v>
      </c>
      <c r="D5404" s="11" t="str">
        <f>[1]动作!$G5403</f>
        <v>JS_CZ_wodefeng</v>
      </c>
      <c r="E5404" s="11" t="str">
        <f>[1]动作!$D5403</f>
        <v>电表故障</v>
      </c>
      <c r="F5404" s="11" t="s">
        <v>45</v>
      </c>
      <c r="G5404" s="12">
        <f>[1]动作!$A5403+[1]动作!$B5403</f>
        <v>43212.065057870372</v>
      </c>
      <c r="H5404" s="12"/>
      <c r="I5404" s="11"/>
    </row>
    <row r="5405" spans="1:10" hidden="1" x14ac:dyDescent="0.3">
      <c r="A5405" s="24">
        <v>5403</v>
      </c>
      <c r="B5405" s="11" t="str">
        <f>IFERROR(INDEX({"JSNY-BJ0001-01";"JSNY-JS0022-01";"JSNY-JS0002-01"},MATCH(D5405,{"BJ_zhongyu";"JS_WX_liteer";"JS_CZ_wodefeng"},0)),"")</f>
        <v>JSNY-JS0002-01</v>
      </c>
      <c r="C5405" s="11" t="str">
        <f>IFERROR(INDEX({"北京中裕世纪大酒店";"江苏利特尔绿色包装股份有限公司";"常州市金坛沃德丰电子科技有限公司"},MATCH(D5405,{"BJ_zhongyu";"JS_WX_liteer";"JS_CZ_wodefeng"},0)),"")</f>
        <v>常州市金坛沃德丰电子科技有限公司</v>
      </c>
      <c r="D5405" s="11" t="str">
        <f>[1]动作!$G5404</f>
        <v>JS_CZ_wodefeng</v>
      </c>
      <c r="E5405" s="11" t="str">
        <f>[1]动作!$D5404</f>
        <v>电表故障</v>
      </c>
      <c r="F5405" s="11" t="s">
        <v>45</v>
      </c>
      <c r="G5405" s="12">
        <f>[1]动作!$A5404+[1]动作!$B5404</f>
        <v>43212.067430555559</v>
      </c>
      <c r="H5405" s="12"/>
      <c r="I5405" s="11"/>
    </row>
    <row r="5406" spans="1:10" hidden="1" x14ac:dyDescent="0.3">
      <c r="A5406" s="24">
        <v>5404</v>
      </c>
      <c r="B5406" s="11" t="str">
        <f>IFERROR(INDEX({"JSNY-BJ0001-01";"JSNY-JS0022-01";"JSNY-JS0002-01"},MATCH(D5406,{"BJ_zhongyu";"JS_WX_liteer";"JS_CZ_wodefeng"},0)),"")</f>
        <v>JSNY-JS0002-01</v>
      </c>
      <c r="C5406" s="11" t="str">
        <f>IFERROR(INDEX({"北京中裕世纪大酒店";"江苏利特尔绿色包装股份有限公司";"常州市金坛沃德丰电子科技有限公司"},MATCH(D5406,{"BJ_zhongyu";"JS_WX_liteer";"JS_CZ_wodefeng"},0)),"")</f>
        <v>常州市金坛沃德丰电子科技有限公司</v>
      </c>
      <c r="D5406" s="11" t="str">
        <f>[1]动作!$G5405</f>
        <v>JS_CZ_wodefeng</v>
      </c>
      <c r="E5406" s="11" t="str">
        <f>[1]动作!$D5405</f>
        <v>电表故障</v>
      </c>
      <c r="F5406" s="11" t="s">
        <v>45</v>
      </c>
      <c r="G5406" s="12">
        <f>[1]动作!$A5405+[1]动作!$B5405</f>
        <v>43212.068414351852</v>
      </c>
      <c r="H5406" s="12"/>
      <c r="I5406" s="11"/>
    </row>
    <row r="5407" spans="1:10" hidden="1" x14ac:dyDescent="0.3">
      <c r="A5407" s="24">
        <v>5405</v>
      </c>
      <c r="B5407" s="11" t="str">
        <f>IFERROR(INDEX({"JSNY-BJ0001-01";"JSNY-JS0022-01";"JSNY-JS0002-01"},MATCH(D5407,{"BJ_zhongyu";"JS_WX_liteer";"JS_CZ_wodefeng"},0)),"")</f>
        <v>JSNY-JS0002-01</v>
      </c>
      <c r="C5407" s="11" t="str">
        <f>IFERROR(INDEX({"北京中裕世纪大酒店";"江苏利特尔绿色包装股份有限公司";"常州市金坛沃德丰电子科技有限公司"},MATCH(D5407,{"BJ_zhongyu";"JS_WX_liteer";"JS_CZ_wodefeng"},0)),"")</f>
        <v>常州市金坛沃德丰电子科技有限公司</v>
      </c>
      <c r="D5407" s="11" t="str">
        <f>[1]动作!$G5406</f>
        <v>JS_CZ_wodefeng</v>
      </c>
      <c r="E5407" s="11" t="str">
        <f>[1]动作!$D5406</f>
        <v>电表故障</v>
      </c>
      <c r="F5407" s="11" t="s">
        <v>45</v>
      </c>
      <c r="G5407" s="12">
        <f>[1]动作!$A5406+[1]动作!$B5406</f>
        <v>43212.068645833337</v>
      </c>
      <c r="H5407" s="12"/>
      <c r="I5407" s="11"/>
    </row>
    <row r="5408" spans="1:10" hidden="1" x14ac:dyDescent="0.3">
      <c r="A5408" s="24">
        <v>5406</v>
      </c>
      <c r="B5408" s="11" t="str">
        <f>IFERROR(INDEX({"JSNY-BJ0001-01";"JSNY-JS0022-01";"JSNY-JS0002-01"},MATCH(D5408,{"BJ_zhongyu";"JS_WX_liteer";"JS_CZ_wodefeng"},0)),"")</f>
        <v>JSNY-JS0002-01</v>
      </c>
      <c r="C5408" s="11" t="str">
        <f>IFERROR(INDEX({"北京中裕世纪大酒店";"江苏利特尔绿色包装股份有限公司";"常州市金坛沃德丰电子科技有限公司"},MATCH(D5408,{"BJ_zhongyu";"JS_WX_liteer";"JS_CZ_wodefeng"},0)),"")</f>
        <v>常州市金坛沃德丰电子科技有限公司</v>
      </c>
      <c r="D5408" s="11" t="str">
        <f>[1]动作!$G5407</f>
        <v>JS_CZ_wodefeng</v>
      </c>
      <c r="E5408" s="11" t="str">
        <f>[1]动作!$D5407</f>
        <v>电表故障</v>
      </c>
      <c r="F5408" s="11" t="s">
        <v>45</v>
      </c>
      <c r="G5408" s="12">
        <f>[1]动作!$A5407+[1]动作!$B5407</f>
        <v>43212.071481481478</v>
      </c>
      <c r="H5408" s="12"/>
      <c r="I5408" s="11"/>
    </row>
    <row r="5409" spans="1:9" hidden="1" x14ac:dyDescent="0.3">
      <c r="A5409" s="24">
        <v>5407</v>
      </c>
      <c r="B5409" s="11" t="str">
        <f>IFERROR(INDEX({"JSNY-BJ0001-01";"JSNY-JS0022-01";"JSNY-JS0002-01"},MATCH(D5409,{"BJ_zhongyu";"JS_WX_liteer";"JS_CZ_wodefeng"},0)),"")</f>
        <v>JSNY-JS0002-01</v>
      </c>
      <c r="C5409" s="11" t="str">
        <f>IFERROR(INDEX({"北京中裕世纪大酒店";"江苏利特尔绿色包装股份有限公司";"常州市金坛沃德丰电子科技有限公司"},MATCH(D5409,{"BJ_zhongyu";"JS_WX_liteer";"JS_CZ_wodefeng"},0)),"")</f>
        <v>常州市金坛沃德丰电子科技有限公司</v>
      </c>
      <c r="D5409" s="11" t="str">
        <f>[1]动作!$G5408</f>
        <v>JS_CZ_wodefeng</v>
      </c>
      <c r="E5409" s="11" t="str">
        <f>[1]动作!$D5408</f>
        <v>电表故障</v>
      </c>
      <c r="F5409" s="11" t="s">
        <v>45</v>
      </c>
      <c r="G5409" s="12">
        <f>[1]动作!$A5408+[1]动作!$B5408</f>
        <v>43212.073865740742</v>
      </c>
      <c r="H5409" s="12"/>
      <c r="I5409" s="11"/>
    </row>
    <row r="5410" spans="1:9" hidden="1" x14ac:dyDescent="0.3">
      <c r="A5410" s="24">
        <v>5408</v>
      </c>
      <c r="B5410" s="11" t="str">
        <f>IFERROR(INDEX({"JSNY-BJ0001-01";"JSNY-JS0022-01";"JSNY-JS0002-01"},MATCH(D5410,{"BJ_zhongyu";"JS_WX_liteer";"JS_CZ_wodefeng"},0)),"")</f>
        <v>JSNY-JS0002-01</v>
      </c>
      <c r="C5410" s="11" t="str">
        <f>IFERROR(INDEX({"北京中裕世纪大酒店";"江苏利特尔绿色包装股份有限公司";"常州市金坛沃德丰电子科技有限公司"},MATCH(D5410,{"BJ_zhongyu";"JS_WX_liteer";"JS_CZ_wodefeng"},0)),"")</f>
        <v>常州市金坛沃德丰电子科技有限公司</v>
      </c>
      <c r="D5410" s="11" t="str">
        <f>[1]动作!$G5409</f>
        <v>JS_CZ_wodefeng</v>
      </c>
      <c r="E5410" s="11" t="str">
        <f>[1]动作!$D5409</f>
        <v>电表故障</v>
      </c>
      <c r="F5410" s="11" t="s">
        <v>45</v>
      </c>
      <c r="G5410" s="12">
        <f>[1]动作!$A5409+[1]动作!$B5409</f>
        <v>43212.078842592593</v>
      </c>
      <c r="H5410" s="12"/>
      <c r="I5410" s="11"/>
    </row>
    <row r="5411" spans="1:9" hidden="1" x14ac:dyDescent="0.3">
      <c r="A5411" s="24">
        <v>5409</v>
      </c>
      <c r="B5411" s="11" t="str">
        <f>IFERROR(INDEX({"JSNY-BJ0001-01";"JSNY-JS0022-01";"JSNY-JS0002-01"},MATCH(D5411,{"BJ_zhongyu";"JS_WX_liteer";"JS_CZ_wodefeng"},0)),"")</f>
        <v>JSNY-JS0002-01</v>
      </c>
      <c r="C5411" s="11" t="str">
        <f>IFERROR(INDEX({"北京中裕世纪大酒店";"江苏利特尔绿色包装股份有限公司";"常州市金坛沃德丰电子科技有限公司"},MATCH(D5411,{"BJ_zhongyu";"JS_WX_liteer";"JS_CZ_wodefeng"},0)),"")</f>
        <v>常州市金坛沃德丰电子科技有限公司</v>
      </c>
      <c r="D5411" s="11" t="str">
        <f>[1]动作!$G5410</f>
        <v>JS_CZ_wodefeng</v>
      </c>
      <c r="E5411" s="11" t="str">
        <f>[1]动作!$D5410</f>
        <v>电表故障</v>
      </c>
      <c r="F5411" s="11" t="s">
        <v>45</v>
      </c>
      <c r="G5411" s="12">
        <f>[1]动作!$A5410+[1]动作!$B5410</f>
        <v>43212.078958333332</v>
      </c>
      <c r="H5411" s="12"/>
      <c r="I5411" s="11"/>
    </row>
    <row r="5412" spans="1:9" hidden="1" x14ac:dyDescent="0.3">
      <c r="A5412" s="24">
        <v>5410</v>
      </c>
      <c r="B5412" s="11" t="str">
        <f>IFERROR(INDEX({"JSNY-BJ0001-01";"JSNY-JS0022-01";"JSNY-JS0002-01"},MATCH(D5412,{"BJ_zhongyu";"JS_WX_liteer";"JS_CZ_wodefeng"},0)),"")</f>
        <v>JSNY-JS0002-01</v>
      </c>
      <c r="C5412" s="11" t="str">
        <f>IFERROR(INDEX({"北京中裕世纪大酒店";"江苏利特尔绿色包装股份有限公司";"常州市金坛沃德丰电子科技有限公司"},MATCH(D5412,{"BJ_zhongyu";"JS_WX_liteer";"JS_CZ_wodefeng"},0)),"")</f>
        <v>常州市金坛沃德丰电子科技有限公司</v>
      </c>
      <c r="D5412" s="11" t="str">
        <f>[1]动作!$G5411</f>
        <v>JS_CZ_wodefeng</v>
      </c>
      <c r="E5412" s="11" t="str">
        <f>[1]动作!$D5411</f>
        <v>电表故障</v>
      </c>
      <c r="F5412" s="11" t="s">
        <v>45</v>
      </c>
      <c r="G5412" s="12">
        <f>[1]动作!$A5411+[1]动作!$B5411</f>
        <v>43212.079189814816</v>
      </c>
      <c r="H5412" s="12"/>
      <c r="I5412" s="11"/>
    </row>
    <row r="5413" spans="1:9" hidden="1" x14ac:dyDescent="0.3">
      <c r="A5413" s="24">
        <v>5411</v>
      </c>
      <c r="B5413" s="11" t="str">
        <f>IFERROR(INDEX({"JSNY-BJ0001-01";"JSNY-JS0022-01";"JSNY-JS0002-01"},MATCH(D5413,{"BJ_zhongyu";"JS_WX_liteer";"JS_CZ_wodefeng"},0)),"")</f>
        <v>JSNY-JS0002-01</v>
      </c>
      <c r="C5413" s="11" t="str">
        <f>IFERROR(INDEX({"北京中裕世纪大酒店";"江苏利特尔绿色包装股份有限公司";"常州市金坛沃德丰电子科技有限公司"},MATCH(D5413,{"BJ_zhongyu";"JS_WX_liteer";"JS_CZ_wodefeng"},0)),"")</f>
        <v>常州市金坛沃德丰电子科技有限公司</v>
      </c>
      <c r="D5413" s="11" t="str">
        <f>[1]动作!$G5412</f>
        <v>JS_CZ_wodefeng</v>
      </c>
      <c r="E5413" s="11" t="str">
        <f>[1]动作!$D5412</f>
        <v>电表故障</v>
      </c>
      <c r="F5413" s="11" t="s">
        <v>45</v>
      </c>
      <c r="G5413" s="12">
        <f>[1]动作!$A5412+[1]动作!$B5412</f>
        <v>43212.079421296294</v>
      </c>
      <c r="H5413" s="12"/>
      <c r="I5413" s="11"/>
    </row>
    <row r="5414" spans="1:9" hidden="1" x14ac:dyDescent="0.3">
      <c r="A5414" s="24">
        <v>5412</v>
      </c>
      <c r="B5414" s="11" t="str">
        <f>IFERROR(INDEX({"JSNY-BJ0001-01";"JSNY-JS0022-01";"JSNY-JS0002-01"},MATCH(D5414,{"BJ_zhongyu";"JS_WX_liteer";"JS_CZ_wodefeng"},0)),"")</f>
        <v>JSNY-JS0002-01</v>
      </c>
      <c r="C5414" s="11" t="str">
        <f>IFERROR(INDEX({"北京中裕世纪大酒店";"江苏利特尔绿色包装股份有限公司";"常州市金坛沃德丰电子科技有限公司"},MATCH(D5414,{"BJ_zhongyu";"JS_WX_liteer";"JS_CZ_wodefeng"},0)),"")</f>
        <v>常州市金坛沃德丰电子科技有限公司</v>
      </c>
      <c r="D5414" s="11" t="str">
        <f>[1]动作!$G5413</f>
        <v>JS_CZ_wodefeng</v>
      </c>
      <c r="E5414" s="11" t="str">
        <f>[1]动作!$D5413</f>
        <v>电表故障</v>
      </c>
      <c r="F5414" s="11" t="s">
        <v>45</v>
      </c>
      <c r="G5414" s="12">
        <f>[1]动作!$A5413+[1]动作!$B5413</f>
        <v>43212.080289351848</v>
      </c>
      <c r="H5414" s="12"/>
      <c r="I5414" s="11"/>
    </row>
    <row r="5415" spans="1:9" hidden="1" x14ac:dyDescent="0.3">
      <c r="A5415" s="24">
        <v>5413</v>
      </c>
      <c r="B5415" s="11" t="str">
        <f>IFERROR(INDEX({"JSNY-BJ0001-01";"JSNY-JS0022-01";"JSNY-JS0002-01"},MATCH(D5415,{"BJ_zhongyu";"JS_WX_liteer";"JS_CZ_wodefeng"},0)),"")</f>
        <v>JSNY-JS0002-01</v>
      </c>
      <c r="C5415" s="11" t="str">
        <f>IFERROR(INDEX({"北京中裕世纪大酒店";"江苏利特尔绿色包装股份有限公司";"常州市金坛沃德丰电子科技有限公司"},MATCH(D5415,{"BJ_zhongyu";"JS_WX_liteer";"JS_CZ_wodefeng"},0)),"")</f>
        <v>常州市金坛沃德丰电子科技有限公司</v>
      </c>
      <c r="D5415" s="11" t="str">
        <f>[1]动作!$G5414</f>
        <v>JS_CZ_wodefeng</v>
      </c>
      <c r="E5415" s="11" t="str">
        <f>[1]动作!$D5414</f>
        <v>电表故障</v>
      </c>
      <c r="F5415" s="11" t="s">
        <v>45</v>
      </c>
      <c r="G5415" s="12">
        <f>[1]动作!$A5414+[1]动作!$B5414</f>
        <v>43212.082777777781</v>
      </c>
      <c r="H5415" s="12"/>
      <c r="I5415" s="11"/>
    </row>
    <row r="5416" spans="1:9" hidden="1" x14ac:dyDescent="0.3">
      <c r="A5416" s="24">
        <v>5414</v>
      </c>
      <c r="B5416" s="11" t="str">
        <f>IFERROR(INDEX({"JSNY-BJ0001-01";"JSNY-JS0022-01";"JSNY-JS0002-01"},MATCH(D5416,{"BJ_zhongyu";"JS_WX_liteer";"JS_CZ_wodefeng"},0)),"")</f>
        <v>JSNY-JS0002-01</v>
      </c>
      <c r="C5416" s="11" t="str">
        <f>IFERROR(INDEX({"北京中裕世纪大酒店";"江苏利特尔绿色包装股份有限公司";"常州市金坛沃德丰电子科技有限公司"},MATCH(D5416,{"BJ_zhongyu";"JS_WX_liteer";"JS_CZ_wodefeng"},0)),"")</f>
        <v>常州市金坛沃德丰电子科技有限公司</v>
      </c>
      <c r="D5416" s="11" t="str">
        <f>[1]动作!$G5415</f>
        <v>JS_CZ_wodefeng</v>
      </c>
      <c r="E5416" s="11" t="str">
        <f>[1]动作!$D5415</f>
        <v>电表故障</v>
      </c>
      <c r="F5416" s="11" t="s">
        <v>45</v>
      </c>
      <c r="G5416" s="12">
        <f>[1]动作!$A5415+[1]动作!$B5415</f>
        <v>43212.084108796298</v>
      </c>
      <c r="H5416" s="12"/>
      <c r="I5416" s="11"/>
    </row>
    <row r="5417" spans="1:9" hidden="1" x14ac:dyDescent="0.3">
      <c r="A5417" s="24">
        <v>5415</v>
      </c>
      <c r="B5417" s="11" t="str">
        <f>IFERROR(INDEX({"JSNY-BJ0001-01";"JSNY-JS0022-01";"JSNY-JS0002-01"},MATCH(D5417,{"BJ_zhongyu";"JS_WX_liteer";"JS_CZ_wodefeng"},0)),"")</f>
        <v>JSNY-JS0002-01</v>
      </c>
      <c r="C5417" s="11" t="str">
        <f>IFERROR(INDEX({"北京中裕世纪大酒店";"江苏利特尔绿色包装股份有限公司";"常州市金坛沃德丰电子科技有限公司"},MATCH(D5417,{"BJ_zhongyu";"JS_WX_liteer";"JS_CZ_wodefeng"},0)),"")</f>
        <v>常州市金坛沃德丰电子科技有限公司</v>
      </c>
      <c r="D5417" s="11" t="str">
        <f>[1]动作!$G5416</f>
        <v>JS_CZ_wodefeng</v>
      </c>
      <c r="E5417" s="11" t="str">
        <f>[1]动作!$D5416</f>
        <v>电表故障</v>
      </c>
      <c r="F5417" s="11" t="s">
        <v>45</v>
      </c>
      <c r="G5417" s="12">
        <f>[1]动作!$A5416+[1]动作!$B5416</f>
        <v>43212.084224537037</v>
      </c>
      <c r="H5417" s="12"/>
      <c r="I5417" s="11"/>
    </row>
    <row r="5418" spans="1:9" hidden="1" x14ac:dyDescent="0.3">
      <c r="A5418" s="24">
        <v>5416</v>
      </c>
      <c r="B5418" s="11" t="str">
        <f>IFERROR(INDEX({"JSNY-BJ0001-01";"JSNY-JS0022-01";"JSNY-JS0002-01"},MATCH(D5418,{"BJ_zhongyu";"JS_WX_liteer";"JS_CZ_wodefeng"},0)),"")</f>
        <v>JSNY-JS0002-01</v>
      </c>
      <c r="C5418" s="11" t="str">
        <f>IFERROR(INDEX({"北京中裕世纪大酒店";"江苏利特尔绿色包装股份有限公司";"常州市金坛沃德丰电子科技有限公司"},MATCH(D5418,{"BJ_zhongyu";"JS_WX_liteer";"JS_CZ_wodefeng"},0)),"")</f>
        <v>常州市金坛沃德丰电子科技有限公司</v>
      </c>
      <c r="D5418" s="11" t="str">
        <f>[1]动作!$G5417</f>
        <v>JS_CZ_wodefeng</v>
      </c>
      <c r="E5418" s="11" t="str">
        <f>[1]动作!$D5417</f>
        <v>电表故障</v>
      </c>
      <c r="F5418" s="11" t="s">
        <v>45</v>
      </c>
      <c r="G5418" s="12">
        <f>[1]动作!$A5417+[1]动作!$B5417</f>
        <v>43212.084340277775</v>
      </c>
      <c r="H5418" s="12"/>
      <c r="I5418" s="11"/>
    </row>
    <row r="5419" spans="1:9" hidden="1" x14ac:dyDescent="0.3">
      <c r="A5419" s="24">
        <v>5417</v>
      </c>
      <c r="B5419" s="11" t="str">
        <f>IFERROR(INDEX({"JSNY-BJ0001-01";"JSNY-JS0022-01";"JSNY-JS0002-01"},MATCH(D5419,{"BJ_zhongyu";"JS_WX_liteer";"JS_CZ_wodefeng"},0)),"")</f>
        <v>JSNY-JS0002-01</v>
      </c>
      <c r="C5419" s="11" t="str">
        <f>IFERROR(INDEX({"北京中裕世纪大酒店";"江苏利特尔绿色包装股份有限公司";"常州市金坛沃德丰电子科技有限公司"},MATCH(D5419,{"BJ_zhongyu";"JS_WX_liteer";"JS_CZ_wodefeng"},0)),"")</f>
        <v>常州市金坛沃德丰电子科技有限公司</v>
      </c>
      <c r="D5419" s="11" t="str">
        <f>[1]动作!$G5418</f>
        <v>JS_CZ_wodefeng</v>
      </c>
      <c r="E5419" s="11" t="str">
        <f>[1]动作!$D5418</f>
        <v>电表故障</v>
      </c>
      <c r="F5419" s="11" t="s">
        <v>45</v>
      </c>
      <c r="G5419" s="12">
        <f>[1]动作!$A5418+[1]动作!$B5418</f>
        <v>43212.085439814815</v>
      </c>
      <c r="H5419" s="12"/>
      <c r="I5419" s="11"/>
    </row>
    <row r="5420" spans="1:9" hidden="1" x14ac:dyDescent="0.3">
      <c r="A5420" s="24">
        <v>5418</v>
      </c>
      <c r="B5420" s="11" t="str">
        <f>IFERROR(INDEX({"JSNY-BJ0001-01";"JSNY-JS0022-01";"JSNY-JS0002-01"},MATCH(D5420,{"BJ_zhongyu";"JS_WX_liteer";"JS_CZ_wodefeng"},0)),"")</f>
        <v>JSNY-JS0002-01</v>
      </c>
      <c r="C5420" s="11" t="str">
        <f>IFERROR(INDEX({"北京中裕世纪大酒店";"江苏利特尔绿色包装股份有限公司";"常州市金坛沃德丰电子科技有限公司"},MATCH(D5420,{"BJ_zhongyu";"JS_WX_liteer";"JS_CZ_wodefeng"},0)),"")</f>
        <v>常州市金坛沃德丰电子科技有限公司</v>
      </c>
      <c r="D5420" s="11" t="str">
        <f>[1]动作!$G5419</f>
        <v>JS_CZ_wodefeng</v>
      </c>
      <c r="E5420" s="11" t="str">
        <f>[1]动作!$D5419</f>
        <v>电表故障</v>
      </c>
      <c r="F5420" s="11" t="s">
        <v>45</v>
      </c>
      <c r="G5420" s="12">
        <f>[1]动作!$A5419+[1]动作!$B5419</f>
        <v>43212.0856712963</v>
      </c>
      <c r="H5420" s="12"/>
      <c r="I5420" s="11"/>
    </row>
    <row r="5421" spans="1:9" hidden="1" x14ac:dyDescent="0.3">
      <c r="A5421" s="24">
        <v>5419</v>
      </c>
      <c r="B5421" s="11" t="str">
        <f>IFERROR(INDEX({"JSNY-BJ0001-01";"JSNY-JS0022-01";"JSNY-JS0002-01"},MATCH(D5421,{"BJ_zhongyu";"JS_WX_liteer";"JS_CZ_wodefeng"},0)),"")</f>
        <v>JSNY-JS0002-01</v>
      </c>
      <c r="C5421" s="11" t="str">
        <f>IFERROR(INDEX({"北京中裕世纪大酒店";"江苏利特尔绿色包装股份有限公司";"常州市金坛沃德丰电子科技有限公司"},MATCH(D5421,{"BJ_zhongyu";"JS_WX_liteer";"JS_CZ_wodefeng"},0)),"")</f>
        <v>常州市金坛沃德丰电子科技有限公司</v>
      </c>
      <c r="D5421" s="11" t="str">
        <f>[1]动作!$G5420</f>
        <v>JS_CZ_wodefeng</v>
      </c>
      <c r="E5421" s="11" t="str">
        <f>[1]动作!$D5420</f>
        <v>电表故障</v>
      </c>
      <c r="F5421" s="11" t="s">
        <v>45</v>
      </c>
      <c r="G5421" s="12">
        <f>[1]动作!$A5420+[1]动作!$B5420</f>
        <v>43212.086712962962</v>
      </c>
      <c r="H5421" s="12"/>
      <c r="I5421" s="11"/>
    </row>
    <row r="5422" spans="1:9" hidden="1" x14ac:dyDescent="0.3">
      <c r="A5422" s="24">
        <v>5420</v>
      </c>
      <c r="B5422" s="11" t="str">
        <f>IFERROR(INDEX({"JSNY-BJ0001-01";"JSNY-JS0022-01";"JSNY-JS0002-01"},MATCH(D5422,{"BJ_zhongyu";"JS_WX_liteer";"JS_CZ_wodefeng"},0)),"")</f>
        <v>JSNY-JS0002-01</v>
      </c>
      <c r="C5422" s="11" t="str">
        <f>IFERROR(INDEX({"北京中裕世纪大酒店";"江苏利特尔绿色包装股份有限公司";"常州市金坛沃德丰电子科技有限公司"},MATCH(D5422,{"BJ_zhongyu";"JS_WX_liteer";"JS_CZ_wodefeng"},0)),"")</f>
        <v>常州市金坛沃德丰电子科技有限公司</v>
      </c>
      <c r="D5422" s="11" t="str">
        <f>[1]动作!$G5421</f>
        <v>JS_CZ_wodefeng</v>
      </c>
      <c r="E5422" s="11" t="str">
        <f>[1]动作!$D5421</f>
        <v>电表故障</v>
      </c>
      <c r="F5422" s="11" t="s">
        <v>45</v>
      </c>
      <c r="G5422" s="12">
        <f>[1]动作!$A5421+[1]动作!$B5421</f>
        <v>43212.088043981479</v>
      </c>
      <c r="H5422" s="12"/>
      <c r="I5422" s="11"/>
    </row>
    <row r="5423" spans="1:9" hidden="1" x14ac:dyDescent="0.3">
      <c r="A5423" s="24">
        <v>5421</v>
      </c>
      <c r="B5423" s="11" t="str">
        <f>IFERROR(INDEX({"JSNY-BJ0001-01";"JSNY-JS0022-01";"JSNY-JS0002-01"},MATCH(D5423,{"BJ_zhongyu";"JS_WX_liteer";"JS_CZ_wodefeng"},0)),"")</f>
        <v>JSNY-JS0002-01</v>
      </c>
      <c r="C5423" s="11" t="str">
        <f>IFERROR(INDEX({"北京中裕世纪大酒店";"江苏利特尔绿色包装股份有限公司";"常州市金坛沃德丰电子科技有限公司"},MATCH(D5423,{"BJ_zhongyu";"JS_WX_liteer";"JS_CZ_wodefeng"},0)),"")</f>
        <v>常州市金坛沃德丰电子科技有限公司</v>
      </c>
      <c r="D5423" s="11" t="str">
        <f>[1]动作!$G5422</f>
        <v>JS_CZ_wodefeng</v>
      </c>
      <c r="E5423" s="11" t="str">
        <f>[1]动作!$D5422</f>
        <v>电表故障</v>
      </c>
      <c r="F5423" s="11" t="s">
        <v>45</v>
      </c>
      <c r="G5423" s="12">
        <f>[1]动作!$A5422+[1]动作!$B5422</f>
        <v>43212.088912037034</v>
      </c>
      <c r="H5423" s="12"/>
      <c r="I5423" s="11"/>
    </row>
    <row r="5424" spans="1:9" hidden="1" x14ac:dyDescent="0.3">
      <c r="A5424" s="24">
        <v>5422</v>
      </c>
      <c r="B5424" s="11" t="str">
        <f>IFERROR(INDEX({"JSNY-BJ0001-01";"JSNY-JS0022-01";"JSNY-JS0002-01"},MATCH(D5424,{"BJ_zhongyu";"JS_WX_liteer";"JS_CZ_wodefeng"},0)),"")</f>
        <v>JSNY-JS0002-01</v>
      </c>
      <c r="C5424" s="11" t="str">
        <f>IFERROR(INDEX({"北京中裕世纪大酒店";"江苏利特尔绿色包装股份有限公司";"常州市金坛沃德丰电子科技有限公司"},MATCH(D5424,{"BJ_zhongyu";"JS_WX_liteer";"JS_CZ_wodefeng"},0)),"")</f>
        <v>常州市金坛沃德丰电子科技有限公司</v>
      </c>
      <c r="D5424" s="11" t="str">
        <f>[1]动作!$G5423</f>
        <v>JS_CZ_wodefeng</v>
      </c>
      <c r="E5424" s="11" t="str">
        <f>[1]动作!$D5423</f>
        <v>电表故障</v>
      </c>
      <c r="F5424" s="11" t="s">
        <v>45</v>
      </c>
      <c r="G5424" s="12">
        <f>[1]动作!$A5423+[1]动作!$B5423</f>
        <v>43212.09447916667</v>
      </c>
      <c r="H5424" s="12"/>
      <c r="I5424" s="11"/>
    </row>
    <row r="5425" spans="1:9" hidden="1" x14ac:dyDescent="0.3">
      <c r="A5425" s="24">
        <v>5423</v>
      </c>
      <c r="B5425" s="11" t="str">
        <f>IFERROR(INDEX({"JSNY-BJ0001-01";"JSNY-JS0022-01";"JSNY-JS0002-01"},MATCH(D5425,{"BJ_zhongyu";"JS_WX_liteer";"JS_CZ_wodefeng"},0)),"")</f>
        <v>JSNY-JS0002-01</v>
      </c>
      <c r="C5425" s="11" t="str">
        <f>IFERROR(INDEX({"北京中裕世纪大酒店";"江苏利特尔绿色包装股份有限公司";"常州市金坛沃德丰电子科技有限公司"},MATCH(D5425,{"BJ_zhongyu";"JS_WX_liteer";"JS_CZ_wodefeng"},0)),"")</f>
        <v>常州市金坛沃德丰电子科技有限公司</v>
      </c>
      <c r="D5425" s="11" t="str">
        <f>[1]动作!$G5424</f>
        <v>JS_CZ_wodefeng</v>
      </c>
      <c r="E5425" s="11" t="str">
        <f>[1]动作!$D5424</f>
        <v>电表故障</v>
      </c>
      <c r="F5425" s="11" t="s">
        <v>45</v>
      </c>
      <c r="G5425" s="12">
        <f>[1]动作!$A5424+[1]动作!$B5424</f>
        <v>43212.095578703702</v>
      </c>
      <c r="H5425" s="12"/>
      <c r="I5425" s="11"/>
    </row>
    <row r="5426" spans="1:9" hidden="1" x14ac:dyDescent="0.3">
      <c r="A5426" s="24">
        <v>5424</v>
      </c>
      <c r="B5426" s="11" t="str">
        <f>IFERROR(INDEX({"JSNY-BJ0001-01";"JSNY-JS0022-01";"JSNY-JS0002-01"},MATCH(D5426,{"BJ_zhongyu";"JS_WX_liteer";"JS_CZ_wodefeng"},0)),"")</f>
        <v>JSNY-JS0002-01</v>
      </c>
      <c r="C5426" s="11" t="str">
        <f>IFERROR(INDEX({"北京中裕世纪大酒店";"江苏利特尔绿色包装股份有限公司";"常州市金坛沃德丰电子科技有限公司"},MATCH(D5426,{"BJ_zhongyu";"JS_WX_liteer";"JS_CZ_wodefeng"},0)),"")</f>
        <v>常州市金坛沃德丰电子科技有限公司</v>
      </c>
      <c r="D5426" s="11" t="str">
        <f>[1]动作!$G5425</f>
        <v>JS_CZ_wodefeng</v>
      </c>
      <c r="E5426" s="11" t="str">
        <f>[1]动作!$D5425</f>
        <v>电表故障</v>
      </c>
      <c r="F5426" s="11" t="s">
        <v>45</v>
      </c>
      <c r="G5426" s="12">
        <f>[1]动作!$A5425+[1]动作!$B5425</f>
        <v>43212.095810185187</v>
      </c>
      <c r="H5426" s="12"/>
      <c r="I5426" s="11"/>
    </row>
    <row r="5427" spans="1:9" hidden="1" x14ac:dyDescent="0.3">
      <c r="A5427" s="24">
        <v>5425</v>
      </c>
      <c r="B5427" s="11" t="str">
        <f>IFERROR(INDEX({"JSNY-BJ0001-01";"JSNY-JS0022-01";"JSNY-JS0002-01"},MATCH(D5427,{"BJ_zhongyu";"JS_WX_liteer";"JS_CZ_wodefeng"},0)),"")</f>
        <v>JSNY-JS0002-01</v>
      </c>
      <c r="C5427" s="11" t="str">
        <f>IFERROR(INDEX({"北京中裕世纪大酒店";"江苏利特尔绿色包装股份有限公司";"常州市金坛沃德丰电子科技有限公司"},MATCH(D5427,{"BJ_zhongyu";"JS_WX_liteer";"JS_CZ_wodefeng"},0)),"")</f>
        <v>常州市金坛沃德丰电子科技有限公司</v>
      </c>
      <c r="D5427" s="11" t="str">
        <f>[1]动作!$G5426</f>
        <v>JS_CZ_wodefeng</v>
      </c>
      <c r="E5427" s="11" t="str">
        <f>[1]动作!$D5426</f>
        <v>电表故障</v>
      </c>
      <c r="F5427" s="11" t="s">
        <v>45</v>
      </c>
      <c r="G5427" s="12">
        <f>[1]动作!$A5426+[1]动作!$B5426</f>
        <v>43212.095925925925</v>
      </c>
      <c r="H5427" s="12"/>
      <c r="I5427" s="11"/>
    </row>
    <row r="5428" spans="1:9" hidden="1" x14ac:dyDescent="0.3">
      <c r="A5428" s="24">
        <v>5426</v>
      </c>
      <c r="B5428" s="11" t="str">
        <f>IFERROR(INDEX({"JSNY-BJ0001-01";"JSNY-JS0022-01";"JSNY-JS0002-01"},MATCH(D5428,{"BJ_zhongyu";"JS_WX_liteer";"JS_CZ_wodefeng"},0)),"")</f>
        <v>JSNY-JS0002-01</v>
      </c>
      <c r="C5428" s="11" t="str">
        <f>IFERROR(INDEX({"北京中裕世纪大酒店";"江苏利特尔绿色包装股份有限公司";"常州市金坛沃德丰电子科技有限公司"},MATCH(D5428,{"BJ_zhongyu";"JS_WX_liteer";"JS_CZ_wodefeng"},0)),"")</f>
        <v>常州市金坛沃德丰电子科技有限公司</v>
      </c>
      <c r="D5428" s="11" t="str">
        <f>[1]动作!$G5427</f>
        <v>JS_CZ_wodefeng</v>
      </c>
      <c r="E5428" s="11" t="str">
        <f>[1]动作!$D5427</f>
        <v>电表故障</v>
      </c>
      <c r="F5428" s="11" t="s">
        <v>45</v>
      </c>
      <c r="G5428" s="12">
        <f>[1]动作!$A5427+[1]动作!$B5427</f>
        <v>43212.099629629629</v>
      </c>
      <c r="H5428" s="12"/>
      <c r="I5428" s="11"/>
    </row>
    <row r="5429" spans="1:9" hidden="1" x14ac:dyDescent="0.3">
      <c r="A5429" s="24">
        <v>5427</v>
      </c>
      <c r="B5429" s="11" t="str">
        <f>IFERROR(INDEX({"JSNY-BJ0001-01";"JSNY-JS0022-01";"JSNY-JS0002-01"},MATCH(D5429,{"BJ_zhongyu";"JS_WX_liteer";"JS_CZ_wodefeng"},0)),"")</f>
        <v>JSNY-JS0002-01</v>
      </c>
      <c r="C5429" s="11" t="str">
        <f>IFERROR(INDEX({"北京中裕世纪大酒店";"江苏利特尔绿色包装股份有限公司";"常州市金坛沃德丰电子科技有限公司"},MATCH(D5429,{"BJ_zhongyu";"JS_WX_liteer";"JS_CZ_wodefeng"},0)),"")</f>
        <v>常州市金坛沃德丰电子科技有限公司</v>
      </c>
      <c r="D5429" s="11" t="str">
        <f>[1]动作!$G5428</f>
        <v>JS_CZ_wodefeng</v>
      </c>
      <c r="E5429" s="11" t="str">
        <f>[1]动作!$D5428</f>
        <v>电表故障</v>
      </c>
      <c r="F5429" s="11" t="s">
        <v>45</v>
      </c>
      <c r="G5429" s="12">
        <f>[1]动作!$A5428+[1]动作!$B5428</f>
        <v>43212.100682870368</v>
      </c>
      <c r="H5429" s="12"/>
      <c r="I5429" s="11"/>
    </row>
    <row r="5430" spans="1:9" hidden="1" x14ac:dyDescent="0.3">
      <c r="A5430" s="24">
        <v>5428</v>
      </c>
      <c r="B5430" s="11" t="str">
        <f>IFERROR(INDEX({"JSNY-BJ0001-01";"JSNY-JS0022-01";"JSNY-JS0002-01"},MATCH(D5430,{"BJ_zhongyu";"JS_WX_liteer";"JS_CZ_wodefeng"},0)),"")</f>
        <v>JSNY-JS0002-01</v>
      </c>
      <c r="C5430" s="11" t="str">
        <f>IFERROR(INDEX({"北京中裕世纪大酒店";"江苏利特尔绿色包装股份有限公司";"常州市金坛沃德丰电子科技有限公司"},MATCH(D5430,{"BJ_zhongyu";"JS_WX_liteer";"JS_CZ_wodefeng"},0)),"")</f>
        <v>常州市金坛沃德丰电子科技有限公司</v>
      </c>
      <c r="D5430" s="11" t="str">
        <f>[1]动作!$G5429</f>
        <v>JS_CZ_wodefeng</v>
      </c>
      <c r="E5430" s="11" t="str">
        <f>[1]动作!$D5429</f>
        <v>电表故障</v>
      </c>
      <c r="F5430" s="11" t="s">
        <v>45</v>
      </c>
      <c r="G5430" s="12">
        <f>[1]动作!$A5429+[1]动作!$B5429</f>
        <v>43212.100798611114</v>
      </c>
      <c r="H5430" s="12"/>
      <c r="I5430" s="11"/>
    </row>
    <row r="5431" spans="1:9" hidden="1" x14ac:dyDescent="0.3">
      <c r="A5431" s="24">
        <v>5429</v>
      </c>
      <c r="B5431" s="11" t="str">
        <f>IFERROR(INDEX({"JSNY-BJ0001-01";"JSNY-JS0022-01";"JSNY-JS0002-01"},MATCH(D5431,{"BJ_zhongyu";"JS_WX_liteer";"JS_CZ_wodefeng"},0)),"")</f>
        <v>JSNY-JS0002-01</v>
      </c>
      <c r="C5431" s="11" t="str">
        <f>IFERROR(INDEX({"北京中裕世纪大酒店";"江苏利特尔绿色包装股份有限公司";"常州市金坛沃德丰电子科技有限公司"},MATCH(D5431,{"BJ_zhongyu";"JS_WX_liteer";"JS_CZ_wodefeng"},0)),"")</f>
        <v>常州市金坛沃德丰电子科技有限公司</v>
      </c>
      <c r="D5431" s="11" t="str">
        <f>[1]动作!$G5430</f>
        <v>JS_CZ_wodefeng</v>
      </c>
      <c r="E5431" s="11" t="str">
        <f>[1]动作!$D5430</f>
        <v>电表故障</v>
      </c>
      <c r="F5431" s="11" t="s">
        <v>45</v>
      </c>
      <c r="G5431" s="12">
        <f>[1]动作!$A5430+[1]动作!$B5430</f>
        <v>43212.100972222222</v>
      </c>
      <c r="H5431" s="12"/>
      <c r="I5431" s="11"/>
    </row>
    <row r="5432" spans="1:9" hidden="1" x14ac:dyDescent="0.3">
      <c r="A5432" s="24">
        <v>5430</v>
      </c>
      <c r="B5432" s="11" t="str">
        <f>IFERROR(INDEX({"JSNY-BJ0001-01";"JSNY-JS0022-01";"JSNY-JS0002-01"},MATCH(D5432,{"BJ_zhongyu";"JS_WX_liteer";"JS_CZ_wodefeng"},0)),"")</f>
        <v>JSNY-JS0002-01</v>
      </c>
      <c r="C5432" s="11" t="str">
        <f>IFERROR(INDEX({"北京中裕世纪大酒店";"江苏利特尔绿色包装股份有限公司";"常州市金坛沃德丰电子科技有限公司"},MATCH(D5432,{"BJ_zhongyu";"JS_WX_liteer";"JS_CZ_wodefeng"},0)),"")</f>
        <v>常州市金坛沃德丰电子科技有限公司</v>
      </c>
      <c r="D5432" s="11" t="str">
        <f>[1]动作!$G5431</f>
        <v>JS_CZ_wodefeng</v>
      </c>
      <c r="E5432" s="11" t="str">
        <f>[1]动作!$D5431</f>
        <v>电表故障</v>
      </c>
      <c r="F5432" s="11" t="s">
        <v>45</v>
      </c>
      <c r="G5432" s="12">
        <f>[1]动作!$A5431+[1]动作!$B5431</f>
        <v>43212.10224537037</v>
      </c>
      <c r="H5432" s="12"/>
      <c r="I5432" s="11"/>
    </row>
    <row r="5433" spans="1:9" hidden="1" x14ac:dyDescent="0.3">
      <c r="A5433" s="24">
        <v>5431</v>
      </c>
      <c r="B5433" s="11" t="str">
        <f>IFERROR(INDEX({"JSNY-BJ0001-01";"JSNY-JS0022-01";"JSNY-JS0002-01"},MATCH(D5433,{"BJ_zhongyu";"JS_WX_liteer";"JS_CZ_wodefeng"},0)),"")</f>
        <v>JSNY-JS0002-01</v>
      </c>
      <c r="C5433" s="11" t="str">
        <f>IFERROR(INDEX({"北京中裕世纪大酒店";"江苏利特尔绿色包装股份有限公司";"常州市金坛沃德丰电子科技有限公司"},MATCH(D5433,{"BJ_zhongyu";"JS_WX_liteer";"JS_CZ_wodefeng"},0)),"")</f>
        <v>常州市金坛沃德丰电子科技有限公司</v>
      </c>
      <c r="D5433" s="11" t="str">
        <f>[1]动作!$G5432</f>
        <v>JS_CZ_wodefeng</v>
      </c>
      <c r="E5433" s="11" t="str">
        <f>[1]动作!$D5432</f>
        <v>电表故障</v>
      </c>
      <c r="F5433" s="11" t="s">
        <v>45</v>
      </c>
      <c r="G5433" s="12">
        <f>[1]动作!$A5432+[1]动作!$B5432</f>
        <v>43212.104618055557</v>
      </c>
      <c r="H5433" s="12"/>
      <c r="I5433" s="11"/>
    </row>
    <row r="5434" spans="1:9" hidden="1" x14ac:dyDescent="0.3">
      <c r="A5434" s="24">
        <v>5432</v>
      </c>
      <c r="B5434" s="11" t="str">
        <f>IFERROR(INDEX({"JSNY-BJ0001-01";"JSNY-JS0022-01";"JSNY-JS0002-01"},MATCH(D5434,{"BJ_zhongyu";"JS_WX_liteer";"JS_CZ_wodefeng"},0)),"")</f>
        <v>JSNY-JS0002-01</v>
      </c>
      <c r="C5434" s="11" t="str">
        <f>IFERROR(INDEX({"北京中裕世纪大酒店";"江苏利特尔绿色包装股份有限公司";"常州市金坛沃德丰电子科技有限公司"},MATCH(D5434,{"BJ_zhongyu";"JS_WX_liteer";"JS_CZ_wodefeng"},0)),"")</f>
        <v>常州市金坛沃德丰电子科技有限公司</v>
      </c>
      <c r="D5434" s="11" t="str">
        <f>[1]动作!$G5433</f>
        <v>JS_CZ_wodefeng</v>
      </c>
      <c r="E5434" s="11" t="str">
        <f>[1]动作!$D5433</f>
        <v>电表故障</v>
      </c>
      <c r="F5434" s="11" t="s">
        <v>45</v>
      </c>
      <c r="G5434" s="12">
        <f>[1]动作!$A5433+[1]动作!$B5433</f>
        <v>43212.105902777781</v>
      </c>
      <c r="H5434" s="12"/>
      <c r="I5434" s="11"/>
    </row>
    <row r="5435" spans="1:9" hidden="1" x14ac:dyDescent="0.3">
      <c r="A5435" s="24">
        <v>5433</v>
      </c>
      <c r="B5435" s="11" t="str">
        <f>IFERROR(INDEX({"JSNY-BJ0001-01";"JSNY-JS0022-01";"JSNY-JS0002-01"},MATCH(D5435,{"BJ_zhongyu";"JS_WX_liteer";"JS_CZ_wodefeng"},0)),"")</f>
        <v>JSNY-JS0002-01</v>
      </c>
      <c r="C5435" s="11" t="str">
        <f>IFERROR(INDEX({"北京中裕世纪大酒店";"江苏利特尔绿色包装股份有限公司";"常州市金坛沃德丰电子科技有限公司"},MATCH(D5435,{"BJ_zhongyu";"JS_WX_liteer";"JS_CZ_wodefeng"},0)),"")</f>
        <v>常州市金坛沃德丰电子科技有限公司</v>
      </c>
      <c r="D5435" s="11" t="str">
        <f>[1]动作!$G5434</f>
        <v>JS_CZ_wodefeng</v>
      </c>
      <c r="E5435" s="11" t="str">
        <f>[1]动作!$D5434</f>
        <v>电表故障</v>
      </c>
      <c r="F5435" s="11" t="s">
        <v>45</v>
      </c>
      <c r="G5435" s="12">
        <f>[1]动作!$A5434+[1]动作!$B5434</f>
        <v>43212.107685185183</v>
      </c>
      <c r="H5435" s="12"/>
      <c r="I5435" s="11"/>
    </row>
    <row r="5436" spans="1:9" hidden="1" x14ac:dyDescent="0.3">
      <c r="A5436" s="24">
        <v>5434</v>
      </c>
      <c r="B5436" s="11" t="str">
        <f>IFERROR(INDEX({"JSNY-BJ0001-01";"JSNY-JS0022-01";"JSNY-JS0002-01"},MATCH(D5436,{"BJ_zhongyu";"JS_WX_liteer";"JS_CZ_wodefeng"},0)),"")</f>
        <v>JSNY-JS0002-01</v>
      </c>
      <c r="C5436" s="11" t="str">
        <f>IFERROR(INDEX({"北京中裕世纪大酒店";"江苏利特尔绿色包装股份有限公司";"常州市金坛沃德丰电子科技有限公司"},MATCH(D5436,{"BJ_zhongyu";"JS_WX_liteer";"JS_CZ_wodefeng"},0)),"")</f>
        <v>常州市金坛沃德丰电子科技有限公司</v>
      </c>
      <c r="D5436" s="11" t="str">
        <f>[1]动作!$G5435</f>
        <v>JS_CZ_wodefeng</v>
      </c>
      <c r="E5436" s="11" t="str">
        <f>[1]动作!$D5435</f>
        <v>电表故障</v>
      </c>
      <c r="F5436" s="11" t="s">
        <v>45</v>
      </c>
      <c r="G5436" s="12">
        <f>[1]动作!$A5435+[1]动作!$B5435</f>
        <v>43212.111631944441</v>
      </c>
      <c r="H5436" s="12"/>
      <c r="I5436" s="11"/>
    </row>
    <row r="5437" spans="1:9" hidden="1" x14ac:dyDescent="0.3">
      <c r="A5437" s="24">
        <v>5435</v>
      </c>
      <c r="B5437" s="11" t="str">
        <f>IFERROR(INDEX({"JSNY-BJ0001-01";"JSNY-JS0022-01";"JSNY-JS0002-01"},MATCH(D5437,{"BJ_zhongyu";"JS_WX_liteer";"JS_CZ_wodefeng"},0)),"")</f>
        <v>JSNY-JS0002-01</v>
      </c>
      <c r="C5437" s="11" t="str">
        <f>IFERROR(INDEX({"北京中裕世纪大酒店";"江苏利特尔绿色包装股份有限公司";"常州市金坛沃德丰电子科技有限公司"},MATCH(D5437,{"BJ_zhongyu";"JS_WX_liteer";"JS_CZ_wodefeng"},0)),"")</f>
        <v>常州市金坛沃德丰电子科技有限公司</v>
      </c>
      <c r="D5437" s="11" t="str">
        <f>[1]动作!$G5436</f>
        <v>JS_CZ_wodefeng</v>
      </c>
      <c r="E5437" s="11" t="str">
        <f>[1]动作!$D5436</f>
        <v>电表故障</v>
      </c>
      <c r="F5437" s="11" t="s">
        <v>45</v>
      </c>
      <c r="G5437" s="12">
        <f>[1]动作!$A5436+[1]动作!$B5436</f>
        <v>43212.113946759258</v>
      </c>
      <c r="H5437" s="12"/>
      <c r="I5437" s="11"/>
    </row>
    <row r="5438" spans="1:9" hidden="1" x14ac:dyDescent="0.3">
      <c r="A5438" s="24">
        <v>5436</v>
      </c>
      <c r="B5438" s="11" t="str">
        <f>IFERROR(INDEX({"JSNY-BJ0001-01";"JSNY-JS0022-01";"JSNY-JS0002-01"},MATCH(D5438,{"BJ_zhongyu";"JS_WX_liteer";"JS_CZ_wodefeng"},0)),"")</f>
        <v>JSNY-JS0002-01</v>
      </c>
      <c r="C5438" s="11" t="str">
        <f>IFERROR(INDEX({"北京中裕世纪大酒店";"江苏利特尔绿色包装股份有限公司";"常州市金坛沃德丰电子科技有限公司"},MATCH(D5438,{"BJ_zhongyu";"JS_WX_liteer";"JS_CZ_wodefeng"},0)),"")</f>
        <v>常州市金坛沃德丰电子科技有限公司</v>
      </c>
      <c r="D5438" s="11" t="str">
        <f>[1]动作!$G5437</f>
        <v>JS_CZ_wodefeng</v>
      </c>
      <c r="E5438" s="11" t="str">
        <f>[1]动作!$D5437</f>
        <v>电表故障</v>
      </c>
      <c r="F5438" s="11" t="s">
        <v>45</v>
      </c>
      <c r="G5438" s="12">
        <f>[1]动作!$A5437+[1]动作!$B5437</f>
        <v>43212.116435185184</v>
      </c>
      <c r="H5438" s="12"/>
      <c r="I5438" s="11"/>
    </row>
    <row r="5439" spans="1:9" hidden="1" x14ac:dyDescent="0.3">
      <c r="A5439" s="24">
        <v>5437</v>
      </c>
      <c r="B5439" s="11" t="str">
        <f>IFERROR(INDEX({"JSNY-BJ0001-01";"JSNY-JS0022-01";"JSNY-JS0002-01"},MATCH(D5439,{"BJ_zhongyu";"JS_WX_liteer";"JS_CZ_wodefeng"},0)),"")</f>
        <v>JSNY-JS0002-01</v>
      </c>
      <c r="C5439" s="11" t="str">
        <f>IFERROR(INDEX({"北京中裕世纪大酒店";"江苏利特尔绿色包装股份有限公司";"常州市金坛沃德丰电子科技有限公司"},MATCH(D5439,{"BJ_zhongyu";"JS_WX_liteer";"JS_CZ_wodefeng"},0)),"")</f>
        <v>常州市金坛沃德丰电子科技有限公司</v>
      </c>
      <c r="D5439" s="11" t="str">
        <f>[1]动作!$G5438</f>
        <v>JS_CZ_wodefeng</v>
      </c>
      <c r="E5439" s="11" t="str">
        <f>[1]动作!$D5438</f>
        <v>电表故障</v>
      </c>
      <c r="F5439" s="11" t="s">
        <v>45</v>
      </c>
      <c r="G5439" s="12">
        <f>[1]动作!$A5438+[1]动作!$B5438</f>
        <v>43212.117881944447</v>
      </c>
      <c r="H5439" s="12"/>
      <c r="I5439" s="11"/>
    </row>
    <row r="5440" spans="1:9" hidden="1" x14ac:dyDescent="0.3">
      <c r="A5440" s="24">
        <v>5438</v>
      </c>
      <c r="B5440" s="11" t="str">
        <f>IFERROR(INDEX({"JSNY-BJ0001-01";"JSNY-JS0022-01";"JSNY-JS0002-01"},MATCH(D5440,{"BJ_zhongyu";"JS_WX_liteer";"JS_CZ_wodefeng"},0)),"")</f>
        <v>JSNY-JS0002-01</v>
      </c>
      <c r="C5440" s="11" t="str">
        <f>IFERROR(INDEX({"北京中裕世纪大酒店";"江苏利特尔绿色包装股份有限公司";"常州市金坛沃德丰电子科技有限公司"},MATCH(D5440,{"BJ_zhongyu";"JS_WX_liteer";"JS_CZ_wodefeng"},0)),"")</f>
        <v>常州市金坛沃德丰电子科技有限公司</v>
      </c>
      <c r="D5440" s="11" t="str">
        <f>[1]动作!$G5439</f>
        <v>JS_CZ_wodefeng</v>
      </c>
      <c r="E5440" s="11" t="str">
        <f>[1]动作!$D5439</f>
        <v>电表故障</v>
      </c>
      <c r="F5440" s="11" t="s">
        <v>45</v>
      </c>
      <c r="G5440" s="12">
        <f>[1]动作!$A5439+[1]动作!$B5439</f>
        <v>43212.121192129627</v>
      </c>
      <c r="H5440" s="12"/>
      <c r="I5440" s="11"/>
    </row>
    <row r="5441" spans="1:9" hidden="1" x14ac:dyDescent="0.3">
      <c r="A5441" s="24">
        <v>5439</v>
      </c>
      <c r="B5441" s="11" t="str">
        <f>IFERROR(INDEX({"JSNY-BJ0001-01";"JSNY-JS0022-01";"JSNY-JS0002-01"},MATCH(D5441,{"BJ_zhongyu";"JS_WX_liteer";"JS_CZ_wodefeng"},0)),"")</f>
        <v>JSNY-JS0002-01</v>
      </c>
      <c r="C5441" s="11" t="str">
        <f>IFERROR(INDEX({"北京中裕世纪大酒店";"江苏利特尔绿色包装股份有限公司";"常州市金坛沃德丰电子科技有限公司"},MATCH(D5441,{"BJ_zhongyu";"JS_WX_liteer";"JS_CZ_wodefeng"},0)),"")</f>
        <v>常州市金坛沃德丰电子科技有限公司</v>
      </c>
      <c r="D5441" s="11" t="str">
        <f>[1]动作!$G5440</f>
        <v>JS_CZ_wodefeng</v>
      </c>
      <c r="E5441" s="11" t="str">
        <f>[1]动作!$D5440</f>
        <v>电表故障</v>
      </c>
      <c r="F5441" s="11" t="s">
        <v>45</v>
      </c>
      <c r="G5441" s="12">
        <f>[1]动作!$A5440+[1]动作!$B5440</f>
        <v>43212.121423611112</v>
      </c>
      <c r="H5441" s="12"/>
      <c r="I5441" s="11"/>
    </row>
    <row r="5442" spans="1:9" hidden="1" x14ac:dyDescent="0.3">
      <c r="A5442" s="24">
        <v>5440</v>
      </c>
      <c r="B5442" s="11" t="str">
        <f>IFERROR(INDEX({"JSNY-BJ0001-01";"JSNY-JS0022-01";"JSNY-JS0002-01"},MATCH(D5442,{"BJ_zhongyu";"JS_WX_liteer";"JS_CZ_wodefeng"},0)),"")</f>
        <v>JSNY-JS0002-01</v>
      </c>
      <c r="C5442" s="11" t="str">
        <f>IFERROR(INDEX({"北京中裕世纪大酒店";"江苏利特尔绿色包装股份有限公司";"常州市金坛沃德丰电子科技有限公司"},MATCH(D5442,{"BJ_zhongyu";"JS_WX_liteer";"JS_CZ_wodefeng"},0)),"")</f>
        <v>常州市金坛沃德丰电子科技有限公司</v>
      </c>
      <c r="D5442" s="11" t="str">
        <f>[1]动作!$G5441</f>
        <v>JS_CZ_wodefeng</v>
      </c>
      <c r="E5442" s="11" t="str">
        <f>[1]动作!$D5441</f>
        <v>电表故障</v>
      </c>
      <c r="F5442" s="11" t="s">
        <v>45</v>
      </c>
      <c r="G5442" s="12">
        <f>[1]动作!$A5441+[1]动作!$B5441</f>
        <v>43212.122581018521</v>
      </c>
      <c r="H5442" s="12"/>
      <c r="I5442" s="11"/>
    </row>
    <row r="5443" spans="1:9" hidden="1" x14ac:dyDescent="0.3">
      <c r="A5443" s="24">
        <v>5441</v>
      </c>
      <c r="B5443" s="11" t="str">
        <f>IFERROR(INDEX({"JSNY-BJ0001-01";"JSNY-JS0022-01";"JSNY-JS0002-01"},MATCH(D5443,{"BJ_zhongyu";"JS_WX_liteer";"JS_CZ_wodefeng"},0)),"")</f>
        <v>JSNY-JS0002-01</v>
      </c>
      <c r="C5443" s="11" t="str">
        <f>IFERROR(INDEX({"北京中裕世纪大酒店";"江苏利特尔绿色包装股份有限公司";"常州市金坛沃德丰电子科技有限公司"},MATCH(D5443,{"BJ_zhongyu";"JS_WX_liteer";"JS_CZ_wodefeng"},0)),"")</f>
        <v>常州市金坛沃德丰电子科技有限公司</v>
      </c>
      <c r="D5443" s="11" t="str">
        <f>[1]动作!$G5442</f>
        <v>JS_CZ_wodefeng</v>
      </c>
      <c r="E5443" s="11" t="str">
        <f>[1]动作!$D5442</f>
        <v>电表故障</v>
      </c>
      <c r="F5443" s="11" t="s">
        <v>45</v>
      </c>
      <c r="G5443" s="12">
        <f>[1]动作!$A5442+[1]动作!$B5442</f>
        <v>43212.124027777776</v>
      </c>
      <c r="H5443" s="12"/>
      <c r="I5443" s="11"/>
    </row>
    <row r="5444" spans="1:9" hidden="1" x14ac:dyDescent="0.3">
      <c r="A5444" s="24">
        <v>5442</v>
      </c>
      <c r="B5444" s="11" t="str">
        <f>IFERROR(INDEX({"JSNY-BJ0001-01";"JSNY-JS0022-01";"JSNY-JS0002-01"},MATCH(D5444,{"BJ_zhongyu";"JS_WX_liteer";"JS_CZ_wodefeng"},0)),"")</f>
        <v>JSNY-BJ0001-01</v>
      </c>
      <c r="C5444" s="11" t="str">
        <f>IFERROR(INDEX({"北京中裕世纪大酒店";"江苏利特尔绿色包装股份有限公司";"常州市金坛沃德丰电子科技有限公司"},MATCH(D5444,{"BJ_zhongyu";"JS_WX_liteer";"JS_CZ_wodefeng"},0)),"")</f>
        <v>北京中裕世纪大酒店</v>
      </c>
      <c r="D5444" s="11" t="str">
        <f>[1]动作!$G5443</f>
        <v>BJ_zhongyu</v>
      </c>
      <c r="E5444" s="11" t="str">
        <f>[1]动作!$D5443</f>
        <v>分系统3告警状态</v>
      </c>
      <c r="F5444" s="11" t="s">
        <v>178</v>
      </c>
      <c r="G5444" s="12">
        <f>[1]动作!$A5443+[1]动作!$B5443</f>
        <v>43212.124201388891</v>
      </c>
      <c r="H5444" s="12"/>
      <c r="I5444" s="11"/>
    </row>
    <row r="5445" spans="1:9" hidden="1" x14ac:dyDescent="0.3">
      <c r="A5445" s="24">
        <v>5443</v>
      </c>
      <c r="B5445" s="11" t="str">
        <f>IFERROR(INDEX({"JSNY-BJ0001-01";"JSNY-JS0022-01";"JSNY-JS0002-01"},MATCH(D5445,{"BJ_zhongyu";"JS_WX_liteer";"JS_CZ_wodefeng"},0)),"")</f>
        <v>JSNY-JS0002-01</v>
      </c>
      <c r="C5445" s="11" t="str">
        <f>IFERROR(INDEX({"北京中裕世纪大酒店";"江苏利特尔绿色包装股份有限公司";"常州市金坛沃德丰电子科技有限公司"},MATCH(D5445,{"BJ_zhongyu";"JS_WX_liteer";"JS_CZ_wodefeng"},0)),"")</f>
        <v>常州市金坛沃德丰电子科技有限公司</v>
      </c>
      <c r="D5445" s="11" t="str">
        <f>[1]动作!$G5444</f>
        <v>JS_CZ_wodefeng</v>
      </c>
      <c r="E5445" s="11" t="str">
        <f>[1]动作!$D5444</f>
        <v>电表故障</v>
      </c>
      <c r="F5445" s="11" t="s">
        <v>45</v>
      </c>
      <c r="G5445" s="12">
        <f>[1]动作!$A5444+[1]动作!$B5444</f>
        <v>43212.126400462963</v>
      </c>
      <c r="H5445" s="12"/>
      <c r="I5445" s="11"/>
    </row>
    <row r="5446" spans="1:9" hidden="1" x14ac:dyDescent="0.3">
      <c r="A5446" s="24">
        <v>5444</v>
      </c>
      <c r="B5446" s="11" t="str">
        <f>IFERROR(INDEX({"JSNY-BJ0001-01";"JSNY-JS0022-01";"JSNY-JS0002-01"},MATCH(D5446,{"BJ_zhongyu";"JS_WX_liteer";"JS_CZ_wodefeng"},0)),"")</f>
        <v>JSNY-JS0002-01</v>
      </c>
      <c r="C5446" s="11" t="str">
        <f>IFERROR(INDEX({"北京中裕世纪大酒店";"江苏利特尔绿色包装股份有限公司";"常州市金坛沃德丰电子科技有限公司"},MATCH(D5446,{"BJ_zhongyu";"JS_WX_liteer";"JS_CZ_wodefeng"},0)),"")</f>
        <v>常州市金坛沃德丰电子科技有限公司</v>
      </c>
      <c r="D5446" s="11" t="str">
        <f>[1]动作!$G5445</f>
        <v>JS_CZ_wodefeng</v>
      </c>
      <c r="E5446" s="11" t="str">
        <f>[1]动作!$D5445</f>
        <v>电表故障</v>
      </c>
      <c r="F5446" s="11" t="s">
        <v>45</v>
      </c>
      <c r="G5446" s="12">
        <f>[1]动作!$A5445+[1]动作!$B5445</f>
        <v>43212.126516203702</v>
      </c>
      <c r="H5446" s="12"/>
      <c r="I5446" s="11"/>
    </row>
    <row r="5447" spans="1:9" hidden="1" x14ac:dyDescent="0.3">
      <c r="A5447" s="24">
        <v>5445</v>
      </c>
      <c r="B5447" s="11" t="str">
        <f>IFERROR(INDEX({"JSNY-BJ0001-01";"JSNY-JS0022-01";"JSNY-JS0002-01"},MATCH(D5447,{"BJ_zhongyu";"JS_WX_liteer";"JS_CZ_wodefeng"},0)),"")</f>
        <v>JSNY-JS0002-01</v>
      </c>
      <c r="C5447" s="11" t="str">
        <f>IFERROR(INDEX({"北京中裕世纪大酒店";"江苏利特尔绿色包装股份有限公司";"常州市金坛沃德丰电子科技有限公司"},MATCH(D5447,{"BJ_zhongyu";"JS_WX_liteer";"JS_CZ_wodefeng"},0)),"")</f>
        <v>常州市金坛沃德丰电子科技有限公司</v>
      </c>
      <c r="D5447" s="11" t="str">
        <f>[1]动作!$G5446</f>
        <v>JS_CZ_wodefeng</v>
      </c>
      <c r="E5447" s="11" t="str">
        <f>[1]动作!$D5446</f>
        <v>电表故障</v>
      </c>
      <c r="F5447" s="11" t="s">
        <v>45</v>
      </c>
      <c r="G5447" s="12">
        <f>[1]动作!$A5446+[1]动作!$B5446</f>
        <v>43212.127962962964</v>
      </c>
      <c r="H5447" s="12"/>
      <c r="I5447" s="11"/>
    </row>
    <row r="5448" spans="1:9" hidden="1" x14ac:dyDescent="0.3">
      <c r="A5448" s="24">
        <v>5446</v>
      </c>
      <c r="B5448" s="11" t="str">
        <f>IFERROR(INDEX({"JSNY-BJ0001-01";"JSNY-JS0022-01";"JSNY-JS0002-01"},MATCH(D5448,{"BJ_zhongyu";"JS_WX_liteer";"JS_CZ_wodefeng"},0)),"")</f>
        <v>JSNY-JS0002-01</v>
      </c>
      <c r="C5448" s="11" t="str">
        <f>IFERROR(INDEX({"北京中裕世纪大酒店";"江苏利特尔绿色包装股份有限公司";"常州市金坛沃德丰电子科技有限公司"},MATCH(D5448,{"BJ_zhongyu";"JS_WX_liteer";"JS_CZ_wodefeng"},0)),"")</f>
        <v>常州市金坛沃德丰电子科技有限公司</v>
      </c>
      <c r="D5448" s="11" t="str">
        <f>[1]动作!$G5447</f>
        <v>JS_CZ_wodefeng</v>
      </c>
      <c r="E5448" s="11" t="str">
        <f>[1]动作!$D5447</f>
        <v>电表故障</v>
      </c>
      <c r="F5448" s="11" t="s">
        <v>45</v>
      </c>
      <c r="G5448" s="12">
        <f>[1]动作!$A5447+[1]动作!$B5447</f>
        <v>43212.129004629627</v>
      </c>
      <c r="H5448" s="12"/>
      <c r="I5448" s="11"/>
    </row>
    <row r="5449" spans="1:9" hidden="1" x14ac:dyDescent="0.3">
      <c r="A5449" s="24">
        <v>5447</v>
      </c>
      <c r="B5449" s="11" t="str">
        <f>IFERROR(INDEX({"JSNY-BJ0001-01";"JSNY-JS0022-01";"JSNY-JS0002-01"},MATCH(D5449,{"BJ_zhongyu";"JS_WX_liteer";"JS_CZ_wodefeng"},0)),"")</f>
        <v>JSNY-JS0002-01</v>
      </c>
      <c r="C5449" s="11" t="str">
        <f>IFERROR(INDEX({"北京中裕世纪大酒店";"江苏利特尔绿色包装股份有限公司";"常州市金坛沃德丰电子科技有限公司"},MATCH(D5449,{"BJ_zhongyu";"JS_WX_liteer";"JS_CZ_wodefeng"},0)),"")</f>
        <v>常州市金坛沃德丰电子科技有限公司</v>
      </c>
      <c r="D5449" s="11" t="str">
        <f>[1]动作!$G5448</f>
        <v>JS_CZ_wodefeng</v>
      </c>
      <c r="E5449" s="11" t="str">
        <f>[1]动作!$D5448</f>
        <v>电表故障</v>
      </c>
      <c r="F5449" s="11" t="s">
        <v>45</v>
      </c>
      <c r="G5449" s="12">
        <f>[1]动作!$A5448+[1]动作!$B5448</f>
        <v>43212.130462962959</v>
      </c>
      <c r="H5449" s="12"/>
      <c r="I5449" s="11"/>
    </row>
    <row r="5450" spans="1:9" hidden="1" x14ac:dyDescent="0.3">
      <c r="A5450" s="24">
        <v>5448</v>
      </c>
      <c r="B5450" s="11" t="str">
        <f>IFERROR(INDEX({"JSNY-BJ0001-01";"JSNY-JS0022-01";"JSNY-JS0002-01"},MATCH(D5450,{"BJ_zhongyu";"JS_WX_liteer";"JS_CZ_wodefeng"},0)),"")</f>
        <v>JSNY-JS0002-01</v>
      </c>
      <c r="C5450" s="11" t="str">
        <f>IFERROR(INDEX({"北京中裕世纪大酒店";"江苏利特尔绿色包装股份有限公司";"常州市金坛沃德丰电子科技有限公司"},MATCH(D5450,{"BJ_zhongyu";"JS_WX_liteer";"JS_CZ_wodefeng"},0)),"")</f>
        <v>常州市金坛沃德丰电子科技有限公司</v>
      </c>
      <c r="D5450" s="11" t="str">
        <f>[1]动作!$G5449</f>
        <v>JS_CZ_wodefeng</v>
      </c>
      <c r="E5450" s="11" t="str">
        <f>[1]动作!$D5449</f>
        <v>电表故障</v>
      </c>
      <c r="F5450" s="11" t="s">
        <v>45</v>
      </c>
      <c r="G5450" s="12">
        <f>[1]动作!$A5449+[1]动作!$B5449</f>
        <v>43212.13144675926</v>
      </c>
      <c r="H5450" s="12"/>
      <c r="I5450" s="11"/>
    </row>
    <row r="5451" spans="1:9" hidden="1" x14ac:dyDescent="0.3">
      <c r="A5451" s="24">
        <v>5449</v>
      </c>
      <c r="B5451" s="11" t="str">
        <f>IFERROR(INDEX({"JSNY-BJ0001-01";"JSNY-JS0022-01";"JSNY-JS0002-01"},MATCH(D5451,{"BJ_zhongyu";"JS_WX_liteer";"JS_CZ_wodefeng"},0)),"")</f>
        <v>JSNY-JS0002-01</v>
      </c>
      <c r="C5451" s="11" t="str">
        <f>IFERROR(INDEX({"北京中裕世纪大酒店";"江苏利特尔绿色包装股份有限公司";"常州市金坛沃德丰电子科技有限公司"},MATCH(D5451,{"BJ_zhongyu";"JS_WX_liteer";"JS_CZ_wodefeng"},0)),"")</f>
        <v>常州市金坛沃德丰电子科技有限公司</v>
      </c>
      <c r="D5451" s="11" t="str">
        <f>[1]动作!$G5450</f>
        <v>JS_CZ_wodefeng</v>
      </c>
      <c r="E5451" s="11" t="str">
        <f>[1]动作!$D5450</f>
        <v>电表故障</v>
      </c>
      <c r="F5451" s="11" t="s">
        <v>45</v>
      </c>
      <c r="G5451" s="12">
        <f>[1]动作!$A5450+[1]动作!$B5450</f>
        <v>43212.132951388892</v>
      </c>
      <c r="H5451" s="12"/>
      <c r="I5451" s="11"/>
    </row>
    <row r="5452" spans="1:9" hidden="1" x14ac:dyDescent="0.3">
      <c r="A5452" s="24">
        <v>5450</v>
      </c>
      <c r="B5452" s="11" t="str">
        <f>IFERROR(INDEX({"JSNY-BJ0001-01";"JSNY-JS0022-01";"JSNY-JS0002-01"},MATCH(D5452,{"BJ_zhongyu";"JS_WX_liteer";"JS_CZ_wodefeng"},0)),"")</f>
        <v>JSNY-JS0002-01</v>
      </c>
      <c r="C5452" s="11" t="str">
        <f>IFERROR(INDEX({"北京中裕世纪大酒店";"江苏利特尔绿色包装股份有限公司";"常州市金坛沃德丰电子科技有限公司"},MATCH(D5452,{"BJ_zhongyu";"JS_WX_liteer";"JS_CZ_wodefeng"},0)),"")</f>
        <v>常州市金坛沃德丰电子科技有限公司</v>
      </c>
      <c r="D5452" s="11" t="str">
        <f>[1]动作!$G5451</f>
        <v>JS_CZ_wodefeng</v>
      </c>
      <c r="E5452" s="11" t="str">
        <f>[1]动作!$D5451</f>
        <v>电表故障</v>
      </c>
      <c r="F5452" s="11" t="s">
        <v>45</v>
      </c>
      <c r="G5452" s="12">
        <f>[1]动作!$A5451+[1]动作!$B5451</f>
        <v>43212.136886574073</v>
      </c>
      <c r="H5452" s="12"/>
      <c r="I5452" s="11"/>
    </row>
    <row r="5453" spans="1:9" hidden="1" x14ac:dyDescent="0.3">
      <c r="A5453" s="24">
        <v>5451</v>
      </c>
      <c r="B5453" s="11" t="str">
        <f>IFERROR(INDEX({"JSNY-BJ0001-01";"JSNY-JS0022-01";"JSNY-JS0002-01"},MATCH(D5453,{"BJ_zhongyu";"JS_WX_liteer";"JS_CZ_wodefeng"},0)),"")</f>
        <v>JSNY-JS0002-01</v>
      </c>
      <c r="C5453" s="11" t="str">
        <f>IFERROR(INDEX({"北京中裕世纪大酒店";"江苏利特尔绿色包装股份有限公司";"常州市金坛沃德丰电子科技有限公司"},MATCH(D5453,{"BJ_zhongyu";"JS_WX_liteer";"JS_CZ_wodefeng"},0)),"")</f>
        <v>常州市金坛沃德丰电子科技有限公司</v>
      </c>
      <c r="D5453" s="11" t="str">
        <f>[1]动作!$G5452</f>
        <v>JS_CZ_wodefeng</v>
      </c>
      <c r="E5453" s="11" t="str">
        <f>[1]动作!$D5452</f>
        <v>电表故障</v>
      </c>
      <c r="F5453" s="11" t="s">
        <v>45</v>
      </c>
      <c r="G5453" s="12">
        <f>[1]动作!$A5452+[1]动作!$B5452</f>
        <v>43212.13821759259</v>
      </c>
      <c r="H5453" s="12"/>
      <c r="I5453" s="11"/>
    </row>
    <row r="5454" spans="1:9" hidden="1" x14ac:dyDescent="0.3">
      <c r="A5454" s="24">
        <v>5452</v>
      </c>
      <c r="B5454" s="11" t="str">
        <f>IFERROR(INDEX({"JSNY-BJ0001-01";"JSNY-JS0022-01";"JSNY-JS0002-01"},MATCH(D5454,{"BJ_zhongyu";"JS_WX_liteer";"JS_CZ_wodefeng"},0)),"")</f>
        <v>JSNY-JS0002-01</v>
      </c>
      <c r="C5454" s="11" t="str">
        <f>IFERROR(INDEX({"北京中裕世纪大酒店";"江苏利特尔绿色包装股份有限公司";"常州市金坛沃德丰电子科技有限公司"},MATCH(D5454,{"BJ_zhongyu";"JS_WX_liteer";"JS_CZ_wodefeng"},0)),"")</f>
        <v>常州市金坛沃德丰电子科技有限公司</v>
      </c>
      <c r="D5454" s="11" t="str">
        <f>[1]动作!$G5453</f>
        <v>JS_CZ_wodefeng</v>
      </c>
      <c r="E5454" s="11" t="str">
        <f>[1]动作!$D5453</f>
        <v>电表故障</v>
      </c>
      <c r="F5454" s="11" t="s">
        <v>45</v>
      </c>
      <c r="G5454" s="12">
        <f>[1]动作!$A5453+[1]动作!$B5453</f>
        <v>43212.138344907406</v>
      </c>
      <c r="H5454" s="12"/>
      <c r="I5454" s="11"/>
    </row>
    <row r="5455" spans="1:9" hidden="1" x14ac:dyDescent="0.3">
      <c r="A5455" s="24">
        <v>5453</v>
      </c>
      <c r="B5455" s="11" t="str">
        <f>IFERROR(INDEX({"JSNY-BJ0001-01";"JSNY-JS0022-01";"JSNY-JS0002-01"},MATCH(D5455,{"BJ_zhongyu";"JS_WX_liteer";"JS_CZ_wodefeng"},0)),"")</f>
        <v>JSNY-JS0002-01</v>
      </c>
      <c r="C5455" s="11" t="str">
        <f>IFERROR(INDEX({"北京中裕世纪大酒店";"江苏利特尔绿色包装股份有限公司";"常州市金坛沃德丰电子科技有限公司"},MATCH(D5455,{"BJ_zhongyu";"JS_WX_liteer";"JS_CZ_wodefeng"},0)),"")</f>
        <v>常州市金坛沃德丰电子科技有限公司</v>
      </c>
      <c r="D5455" s="11" t="str">
        <f>[1]动作!$G5454</f>
        <v>JS_CZ_wodefeng</v>
      </c>
      <c r="E5455" s="11" t="str">
        <f>[1]动作!$D5454</f>
        <v>电表故障</v>
      </c>
      <c r="F5455" s="11" t="s">
        <v>45</v>
      </c>
      <c r="G5455" s="12">
        <f>[1]动作!$A5454+[1]动作!$B5454</f>
        <v>43212.138449074075</v>
      </c>
      <c r="H5455" s="12"/>
      <c r="I5455" s="11"/>
    </row>
    <row r="5456" spans="1:9" hidden="1" x14ac:dyDescent="0.3">
      <c r="A5456" s="24">
        <v>5454</v>
      </c>
      <c r="B5456" s="11" t="str">
        <f>IFERROR(INDEX({"JSNY-BJ0001-01";"JSNY-JS0022-01";"JSNY-JS0002-01"},MATCH(D5456,{"BJ_zhongyu";"JS_WX_liteer";"JS_CZ_wodefeng"},0)),"")</f>
        <v>JSNY-JS0002-01</v>
      </c>
      <c r="C5456" s="11" t="str">
        <f>IFERROR(INDEX({"北京中裕世纪大酒店";"江苏利特尔绿色包装股份有限公司";"常州市金坛沃德丰电子科技有限公司"},MATCH(D5456,{"BJ_zhongyu";"JS_WX_liteer";"JS_CZ_wodefeng"},0)),"")</f>
        <v>常州市金坛沃德丰电子科技有限公司</v>
      </c>
      <c r="D5456" s="11" t="str">
        <f>[1]动作!$G5455</f>
        <v>JS_CZ_wodefeng</v>
      </c>
      <c r="E5456" s="11" t="str">
        <f>[1]动作!$D5455</f>
        <v>电表故障</v>
      </c>
      <c r="F5456" s="11" t="s">
        <v>45</v>
      </c>
      <c r="G5456" s="12">
        <f>[1]动作!$A5455+[1]动作!$B5455</f>
        <v>43212.139548611114</v>
      </c>
      <c r="H5456" s="12"/>
      <c r="I5456" s="11"/>
    </row>
    <row r="5457" spans="1:9" hidden="1" x14ac:dyDescent="0.3">
      <c r="A5457" s="24">
        <v>5455</v>
      </c>
      <c r="B5457" s="11" t="str">
        <f>IFERROR(INDEX({"JSNY-BJ0001-01";"JSNY-JS0022-01";"JSNY-JS0002-01"},MATCH(D5457,{"BJ_zhongyu";"JS_WX_liteer";"JS_CZ_wodefeng"},0)),"")</f>
        <v>JSNY-JS0002-01</v>
      </c>
      <c r="C5457" s="11" t="str">
        <f>IFERROR(INDEX({"北京中裕世纪大酒店";"江苏利特尔绿色包装股份有限公司";"常州市金坛沃德丰电子科技有限公司"},MATCH(D5457,{"BJ_zhongyu";"JS_WX_liteer";"JS_CZ_wodefeng"},0)),"")</f>
        <v>常州市金坛沃德丰电子科技有限公司</v>
      </c>
      <c r="D5457" s="11" t="str">
        <f>[1]动作!$G5456</f>
        <v>JS_CZ_wodefeng</v>
      </c>
      <c r="E5457" s="11" t="str">
        <f>[1]动作!$D5456</f>
        <v>电表故障</v>
      </c>
      <c r="F5457" s="11" t="s">
        <v>45</v>
      </c>
      <c r="G5457" s="12">
        <f>[1]动作!$A5456+[1]动作!$B5456</f>
        <v>43212.140821759262</v>
      </c>
      <c r="H5457" s="12"/>
      <c r="I5457" s="11"/>
    </row>
    <row r="5458" spans="1:9" hidden="1" x14ac:dyDescent="0.3">
      <c r="A5458" s="24">
        <v>5456</v>
      </c>
      <c r="B5458" s="11" t="str">
        <f>IFERROR(INDEX({"JSNY-BJ0001-01";"JSNY-JS0022-01";"JSNY-JS0002-01"},MATCH(D5458,{"BJ_zhongyu";"JS_WX_liteer";"JS_CZ_wodefeng"},0)),"")</f>
        <v>JSNY-JS0002-01</v>
      </c>
      <c r="C5458" s="11" t="str">
        <f>IFERROR(INDEX({"北京中裕世纪大酒店";"江苏利特尔绿色包装股份有限公司";"常州市金坛沃德丰电子科技有限公司"},MATCH(D5458,{"BJ_zhongyu";"JS_WX_liteer";"JS_CZ_wodefeng"},0)),"")</f>
        <v>常州市金坛沃德丰电子科技有限公司</v>
      </c>
      <c r="D5458" s="11" t="str">
        <f>[1]动作!$G5457</f>
        <v>JS_CZ_wodefeng</v>
      </c>
      <c r="E5458" s="11" t="str">
        <f>[1]动作!$D5457</f>
        <v>电表故障</v>
      </c>
      <c r="F5458" s="11" t="s">
        <v>45</v>
      </c>
      <c r="G5458" s="12">
        <f>[1]动作!$A5457+[1]动作!$B5457</f>
        <v>43212.143090277779</v>
      </c>
      <c r="H5458" s="12"/>
      <c r="I5458" s="11"/>
    </row>
    <row r="5459" spans="1:9" hidden="1" x14ac:dyDescent="0.3">
      <c r="A5459" s="24">
        <v>5457</v>
      </c>
      <c r="B5459" s="11" t="str">
        <f>IFERROR(INDEX({"JSNY-BJ0001-01";"JSNY-JS0022-01";"JSNY-JS0002-01"},MATCH(D5459,{"BJ_zhongyu";"JS_WX_liteer";"JS_CZ_wodefeng"},0)),"")</f>
        <v>JSNY-JS0002-01</v>
      </c>
      <c r="C5459" s="11" t="str">
        <f>IFERROR(INDEX({"北京中裕世纪大酒店";"江苏利特尔绿色包装股份有限公司";"常州市金坛沃德丰电子科技有限公司"},MATCH(D5459,{"BJ_zhongyu";"JS_WX_liteer";"JS_CZ_wodefeng"},0)),"")</f>
        <v>常州市金坛沃德丰电子科技有限公司</v>
      </c>
      <c r="D5459" s="11" t="str">
        <f>[1]动作!$G5458</f>
        <v>JS_CZ_wodefeng</v>
      </c>
      <c r="E5459" s="11" t="str">
        <f>[1]动作!$D5458</f>
        <v>电表故障</v>
      </c>
      <c r="F5459" s="11" t="s">
        <v>45</v>
      </c>
      <c r="G5459" s="12">
        <f>[1]动作!$A5458+[1]动作!$B5458</f>
        <v>43212.143206018518</v>
      </c>
      <c r="H5459" s="12"/>
      <c r="I5459" s="11"/>
    </row>
    <row r="5460" spans="1:9" hidden="1" x14ac:dyDescent="0.3">
      <c r="A5460" s="24">
        <v>5458</v>
      </c>
      <c r="B5460" s="11" t="str">
        <f>IFERROR(INDEX({"JSNY-BJ0001-01";"JSNY-JS0022-01";"JSNY-JS0002-01"},MATCH(D5460,{"BJ_zhongyu";"JS_WX_liteer";"JS_CZ_wodefeng"},0)),"")</f>
        <v>JSNY-JS0002-01</v>
      </c>
      <c r="C5460" s="11" t="str">
        <f>IFERROR(INDEX({"北京中裕世纪大酒店";"江苏利特尔绿色包装股份有限公司";"常州市金坛沃德丰电子科技有限公司"},MATCH(D5460,{"BJ_zhongyu";"JS_WX_liteer";"JS_CZ_wodefeng"},0)),"")</f>
        <v>常州市金坛沃德丰电子科技有限公司</v>
      </c>
      <c r="D5460" s="11" t="str">
        <f>[1]动作!$G5459</f>
        <v>JS_CZ_wodefeng</v>
      </c>
      <c r="E5460" s="11" t="str">
        <f>[1]动作!$D5459</f>
        <v>电表故障</v>
      </c>
      <c r="F5460" s="11" t="s">
        <v>45</v>
      </c>
      <c r="G5460" s="12">
        <f>[1]动作!$A5459+[1]动作!$B5459</f>
        <v>43212.144652777781</v>
      </c>
      <c r="H5460" s="12"/>
      <c r="I5460" s="11"/>
    </row>
    <row r="5461" spans="1:9" hidden="1" x14ac:dyDescent="0.3">
      <c r="A5461" s="24">
        <v>5459</v>
      </c>
      <c r="B5461" s="11" t="str">
        <f>IFERROR(INDEX({"JSNY-BJ0001-01";"JSNY-JS0022-01";"JSNY-JS0002-01"},MATCH(D5461,{"BJ_zhongyu";"JS_WX_liteer";"JS_CZ_wodefeng"},0)),"")</f>
        <v>JSNY-JS0002-01</v>
      </c>
      <c r="C5461" s="11" t="str">
        <f>IFERROR(INDEX({"北京中裕世纪大酒店";"江苏利特尔绿色包装股份有限公司";"常州市金坛沃德丰电子科技有限公司"},MATCH(D5461,{"BJ_zhongyu";"JS_WX_liteer";"JS_CZ_wodefeng"},0)),"")</f>
        <v>常州市金坛沃德丰电子科技有限公司</v>
      </c>
      <c r="D5461" s="11" t="str">
        <f>[1]动作!$G5460</f>
        <v>JS_CZ_wodefeng</v>
      </c>
      <c r="E5461" s="11" t="str">
        <f>[1]动作!$D5460</f>
        <v>电表故障</v>
      </c>
      <c r="F5461" s="11" t="s">
        <v>45</v>
      </c>
      <c r="G5461" s="12">
        <f>[1]动作!$A5460+[1]动作!$B5460</f>
        <v>43212.14702546296</v>
      </c>
      <c r="H5461" s="12"/>
      <c r="I5461" s="11"/>
    </row>
    <row r="5462" spans="1:9" hidden="1" x14ac:dyDescent="0.3">
      <c r="A5462" s="24">
        <v>5460</v>
      </c>
      <c r="B5462" s="11" t="str">
        <f>IFERROR(INDEX({"JSNY-BJ0001-01";"JSNY-JS0022-01";"JSNY-JS0002-01"},MATCH(D5462,{"BJ_zhongyu";"JS_WX_liteer";"JS_CZ_wodefeng"},0)),"")</f>
        <v>JSNY-JS0002-01</v>
      </c>
      <c r="C5462" s="11" t="str">
        <f>IFERROR(INDEX({"北京中裕世纪大酒店";"江苏利特尔绿色包装股份有限公司";"常州市金坛沃德丰电子科技有限公司"},MATCH(D5462,{"BJ_zhongyu";"JS_WX_liteer";"JS_CZ_wodefeng"},0)),"")</f>
        <v>常州市金坛沃德丰电子科技有限公司</v>
      </c>
      <c r="D5462" s="11" t="str">
        <f>[1]动作!$G5461</f>
        <v>JS_CZ_wodefeng</v>
      </c>
      <c r="E5462" s="11" t="str">
        <f>[1]动作!$D5461</f>
        <v>电表故障</v>
      </c>
      <c r="F5462" s="11" t="s">
        <v>45</v>
      </c>
      <c r="G5462" s="12">
        <f>[1]动作!$A5461+[1]动作!$B5461</f>
        <v>43212.148356481484</v>
      </c>
      <c r="H5462" s="12"/>
      <c r="I5462" s="11"/>
    </row>
    <row r="5463" spans="1:9" hidden="1" x14ac:dyDescent="0.3">
      <c r="A5463" s="24">
        <v>5461</v>
      </c>
      <c r="B5463" s="11" t="str">
        <f>IFERROR(INDEX({"JSNY-BJ0001-01";"JSNY-JS0022-01";"JSNY-JS0002-01"},MATCH(D5463,{"BJ_zhongyu";"JS_WX_liteer";"JS_CZ_wodefeng"},0)),"")</f>
        <v>JSNY-JS0002-01</v>
      </c>
      <c r="C5463" s="11" t="str">
        <f>IFERROR(INDEX({"北京中裕世纪大酒店";"江苏利特尔绿色包装股份有限公司";"常州市金坛沃德丰电子科技有限公司"},MATCH(D5463,{"BJ_zhongyu";"JS_WX_liteer";"JS_CZ_wodefeng"},0)),"")</f>
        <v>常州市金坛沃德丰电子科技有限公司</v>
      </c>
      <c r="D5463" s="11" t="str">
        <f>[1]动作!$G5462</f>
        <v>JS_CZ_wodefeng</v>
      </c>
      <c r="E5463" s="11" t="str">
        <f>[1]动作!$D5462</f>
        <v>电表故障</v>
      </c>
      <c r="F5463" s="11" t="s">
        <v>45</v>
      </c>
      <c r="G5463" s="12">
        <f>[1]动作!$A5462+[1]动作!$B5462</f>
        <v>43212.148472222223</v>
      </c>
      <c r="H5463" s="12"/>
      <c r="I5463" s="11"/>
    </row>
    <row r="5464" spans="1:9" hidden="1" x14ac:dyDescent="0.3">
      <c r="A5464" s="24">
        <v>5462</v>
      </c>
      <c r="B5464" s="11" t="str">
        <f>IFERROR(INDEX({"JSNY-BJ0001-01";"JSNY-JS0022-01";"JSNY-JS0002-01"},MATCH(D5464,{"BJ_zhongyu";"JS_WX_liteer";"JS_CZ_wodefeng"},0)),"")</f>
        <v>JSNY-JS0002-01</v>
      </c>
      <c r="C5464" s="11" t="str">
        <f>IFERROR(INDEX({"北京中裕世纪大酒店";"江苏利特尔绿色包装股份有限公司";"常州市金坛沃德丰电子科技有限公司"},MATCH(D5464,{"BJ_zhongyu";"JS_WX_liteer";"JS_CZ_wodefeng"},0)),"")</f>
        <v>常州市金坛沃德丰电子科技有限公司</v>
      </c>
      <c r="D5464" s="11" t="str">
        <f>[1]动作!$G5463</f>
        <v>JS_CZ_wodefeng</v>
      </c>
      <c r="E5464" s="11" t="str">
        <f>[1]动作!$D5463</f>
        <v>电表故障</v>
      </c>
      <c r="F5464" s="11" t="s">
        <v>45</v>
      </c>
      <c r="G5464" s="12">
        <f>[1]动作!$A5463+[1]动作!$B5463</f>
        <v>43212.148587962962</v>
      </c>
      <c r="H5464" s="12"/>
      <c r="I5464" s="11"/>
    </row>
    <row r="5465" spans="1:9" hidden="1" x14ac:dyDescent="0.3">
      <c r="A5465" s="24">
        <v>5463</v>
      </c>
      <c r="B5465" s="11" t="str">
        <f>IFERROR(INDEX({"JSNY-BJ0001-01";"JSNY-JS0022-01";"JSNY-JS0002-01"},MATCH(D5465,{"BJ_zhongyu";"JS_WX_liteer";"JS_CZ_wodefeng"},0)),"")</f>
        <v>JSNY-JS0002-01</v>
      </c>
      <c r="C5465" s="11" t="str">
        <f>IFERROR(INDEX({"北京中裕世纪大酒店";"江苏利特尔绿色包装股份有限公司";"常州市金坛沃德丰电子科技有限公司"},MATCH(D5465,{"BJ_zhongyu";"JS_WX_liteer";"JS_CZ_wodefeng"},0)),"")</f>
        <v>常州市金坛沃德丰电子科技有限公司</v>
      </c>
      <c r="D5465" s="11" t="str">
        <f>[1]动作!$G5464</f>
        <v>JS_CZ_wodefeng</v>
      </c>
      <c r="E5465" s="11" t="str">
        <f>[1]动作!$D5464</f>
        <v>电表故障</v>
      </c>
      <c r="F5465" s="11" t="s">
        <v>45</v>
      </c>
      <c r="G5465" s="12">
        <f>[1]动作!$A5464+[1]动作!$B5464</f>
        <v>43212.154039351852</v>
      </c>
      <c r="H5465" s="12"/>
      <c r="I5465" s="11"/>
    </row>
    <row r="5466" spans="1:9" hidden="1" x14ac:dyDescent="0.3">
      <c r="A5466" s="24">
        <v>5464</v>
      </c>
      <c r="B5466" s="11" t="str">
        <f>IFERROR(INDEX({"JSNY-BJ0001-01";"JSNY-JS0022-01";"JSNY-JS0002-01"},MATCH(D5466,{"BJ_zhongyu";"JS_WX_liteer";"JS_CZ_wodefeng"},0)),"")</f>
        <v>JSNY-JS0002-01</v>
      </c>
      <c r="C5466" s="11" t="str">
        <f>IFERROR(INDEX({"北京中裕世纪大酒店";"江苏利特尔绿色包装股份有限公司";"常州市金坛沃德丰电子科技有限公司"},MATCH(D5466,{"BJ_zhongyu";"JS_WX_liteer";"JS_CZ_wodefeng"},0)),"")</f>
        <v>常州市金坛沃德丰电子科技有限公司</v>
      </c>
      <c r="D5466" s="11" t="str">
        <f>[1]动作!$G5465</f>
        <v>JS_CZ_wodefeng</v>
      </c>
      <c r="E5466" s="11" t="str">
        <f>[1]动作!$D5465</f>
        <v>电表故障</v>
      </c>
      <c r="F5466" s="11" t="s">
        <v>45</v>
      </c>
      <c r="G5466" s="12">
        <f>[1]动作!$A5465+[1]动作!$B5465</f>
        <v>43212.156354166669</v>
      </c>
      <c r="H5466" s="12"/>
      <c r="I5466" s="11"/>
    </row>
    <row r="5467" spans="1:9" hidden="1" x14ac:dyDescent="0.3">
      <c r="A5467" s="24">
        <v>5465</v>
      </c>
      <c r="B5467" s="11" t="str">
        <f>IFERROR(INDEX({"JSNY-BJ0001-01";"JSNY-JS0022-01";"JSNY-JS0002-01"},MATCH(D5467,{"BJ_zhongyu";"JS_WX_liteer";"JS_CZ_wodefeng"},0)),"")</f>
        <v>JSNY-JS0002-01</v>
      </c>
      <c r="C5467" s="11" t="str">
        <f>IFERROR(INDEX({"北京中裕世纪大酒店";"江苏利特尔绿色包装股份有限公司";"常州市金坛沃德丰电子科技有限公司"},MATCH(D5467,{"BJ_zhongyu";"JS_WX_liteer";"JS_CZ_wodefeng"},0)),"")</f>
        <v>常州市金坛沃德丰电子科技有限公司</v>
      </c>
      <c r="D5467" s="11" t="str">
        <f>[1]动作!$G5466</f>
        <v>JS_CZ_wodefeng</v>
      </c>
      <c r="E5467" s="11" t="str">
        <f>[1]动作!$D5466</f>
        <v>电表故障</v>
      </c>
      <c r="F5467" s="11" t="s">
        <v>45</v>
      </c>
      <c r="G5467" s="12">
        <f>[1]动作!$A5466+[1]动作!$B5466</f>
        <v>43212.158842592595</v>
      </c>
      <c r="H5467" s="12"/>
      <c r="I5467" s="11"/>
    </row>
    <row r="5468" spans="1:9" hidden="1" x14ac:dyDescent="0.3">
      <c r="A5468" s="24">
        <v>5466</v>
      </c>
      <c r="B5468" s="11" t="str">
        <f>IFERROR(INDEX({"JSNY-BJ0001-01";"JSNY-JS0022-01";"JSNY-JS0002-01"},MATCH(D5468,{"BJ_zhongyu";"JS_WX_liteer";"JS_CZ_wodefeng"},0)),"")</f>
        <v>JSNY-JS0002-01</v>
      </c>
      <c r="C5468" s="11" t="str">
        <f>IFERROR(INDEX({"北京中裕世纪大酒店";"江苏利特尔绿色包装股份有限公司";"常州市金坛沃德丰电子科技有限公司"},MATCH(D5468,{"BJ_zhongyu";"JS_WX_liteer";"JS_CZ_wodefeng"},0)),"")</f>
        <v>常州市金坛沃德丰电子科技有限公司</v>
      </c>
      <c r="D5468" s="11" t="str">
        <f>[1]动作!$G5467</f>
        <v>JS_CZ_wodefeng</v>
      </c>
      <c r="E5468" s="11" t="str">
        <f>[1]动作!$D5467</f>
        <v>电表故障</v>
      </c>
      <c r="F5468" s="11" t="s">
        <v>45</v>
      </c>
      <c r="G5468" s="12">
        <f>[1]动作!$A5467+[1]动作!$B5467</f>
        <v>43212.16028935185</v>
      </c>
      <c r="H5468" s="12"/>
      <c r="I5468" s="11"/>
    </row>
    <row r="5469" spans="1:9" hidden="1" x14ac:dyDescent="0.3">
      <c r="A5469" s="24">
        <v>5467</v>
      </c>
      <c r="B5469" s="11" t="str">
        <f>IFERROR(INDEX({"JSNY-BJ0001-01";"JSNY-JS0022-01";"JSNY-JS0002-01"},MATCH(D5469,{"BJ_zhongyu";"JS_WX_liteer";"JS_CZ_wodefeng"},0)),"")</f>
        <v>JSNY-JS0002-01</v>
      </c>
      <c r="C5469" s="11" t="str">
        <f>IFERROR(INDEX({"北京中裕世纪大酒店";"江苏利特尔绿色包装股份有限公司";"常州市金坛沃德丰电子科技有限公司"},MATCH(D5469,{"BJ_zhongyu";"JS_WX_liteer";"JS_CZ_wodefeng"},0)),"")</f>
        <v>常州市金坛沃德丰电子科技有限公司</v>
      </c>
      <c r="D5469" s="11" t="str">
        <f>[1]动作!$G5468</f>
        <v>JS_CZ_wodefeng</v>
      </c>
      <c r="E5469" s="11" t="str">
        <f>[1]动作!$D5468</f>
        <v>电表故障</v>
      </c>
      <c r="F5469" s="11" t="s">
        <v>45</v>
      </c>
      <c r="G5469" s="12">
        <f>[1]动作!$A5468+[1]动作!$B5468</f>
        <v>43212.163703703707</v>
      </c>
      <c r="H5469" s="12"/>
      <c r="I5469" s="11"/>
    </row>
    <row r="5470" spans="1:9" hidden="1" x14ac:dyDescent="0.3">
      <c r="A5470" s="24">
        <v>5468</v>
      </c>
      <c r="B5470" s="11" t="str">
        <f>IFERROR(INDEX({"JSNY-BJ0001-01";"JSNY-JS0022-01";"JSNY-JS0002-01"},MATCH(D5470,{"BJ_zhongyu";"JS_WX_liteer";"JS_CZ_wodefeng"},0)),"")</f>
        <v>JSNY-JS0002-01</v>
      </c>
      <c r="C5470" s="11" t="str">
        <f>IFERROR(INDEX({"北京中裕世纪大酒店";"江苏利特尔绿色包装股份有限公司";"常州市金坛沃德丰电子科技有限公司"},MATCH(D5470,{"BJ_zhongyu";"JS_WX_liteer";"JS_CZ_wodefeng"},0)),"")</f>
        <v>常州市金坛沃德丰电子科技有限公司</v>
      </c>
      <c r="D5470" s="11" t="str">
        <f>[1]动作!$G5469</f>
        <v>JS_CZ_wodefeng</v>
      </c>
      <c r="E5470" s="11" t="str">
        <f>[1]动作!$D5469</f>
        <v>电表故障</v>
      </c>
      <c r="F5470" s="11" t="s">
        <v>45</v>
      </c>
      <c r="G5470" s="12">
        <f>[1]动作!$A5469+[1]动作!$B5469</f>
        <v>43212.163819444446</v>
      </c>
      <c r="H5470" s="12"/>
      <c r="I5470" s="11"/>
    </row>
    <row r="5471" spans="1:9" hidden="1" x14ac:dyDescent="0.3">
      <c r="A5471" s="24">
        <v>5469</v>
      </c>
      <c r="B5471" s="11" t="str">
        <f>IFERROR(INDEX({"JSNY-BJ0001-01";"JSNY-JS0022-01";"JSNY-JS0002-01"},MATCH(D5471,{"BJ_zhongyu";"JS_WX_liteer";"JS_CZ_wodefeng"},0)),"")</f>
        <v>JSNY-JS0002-01</v>
      </c>
      <c r="C5471" s="11" t="str">
        <f>IFERROR(INDEX({"北京中裕世纪大酒店";"江苏利特尔绿色包装股份有限公司";"常州市金坛沃德丰电子科技有限公司"},MATCH(D5471,{"BJ_zhongyu";"JS_WX_liteer";"JS_CZ_wodefeng"},0)),"")</f>
        <v>常州市金坛沃德丰电子科技有限公司</v>
      </c>
      <c r="D5471" s="11" t="str">
        <f>[1]动作!$G5470</f>
        <v>JS_CZ_wodefeng</v>
      </c>
      <c r="E5471" s="11" t="str">
        <f>[1]动作!$D5470</f>
        <v>电表故障</v>
      </c>
      <c r="F5471" s="11" t="s">
        <v>45</v>
      </c>
      <c r="G5471" s="12">
        <f>[1]动作!$A5470+[1]动作!$B5470</f>
        <v>43212.164050925923</v>
      </c>
      <c r="H5471" s="12"/>
      <c r="I5471" s="11"/>
    </row>
    <row r="5472" spans="1:9" hidden="1" x14ac:dyDescent="0.3">
      <c r="A5472" s="24">
        <v>5470</v>
      </c>
      <c r="B5472" s="11" t="str">
        <f>IFERROR(INDEX({"JSNY-BJ0001-01";"JSNY-JS0022-01";"JSNY-JS0002-01"},MATCH(D5472,{"BJ_zhongyu";"JS_WX_liteer";"JS_CZ_wodefeng"},0)),"")</f>
        <v>JSNY-JS0002-01</v>
      </c>
      <c r="C5472" s="11" t="str">
        <f>IFERROR(INDEX({"北京中裕世纪大酒店";"江苏利特尔绿色包装股份有限公司";"常州市金坛沃德丰电子科技有限公司"},MATCH(D5472,{"BJ_zhongyu";"JS_WX_liteer";"JS_CZ_wodefeng"},0)),"")</f>
        <v>常州市金坛沃德丰电子科技有限公司</v>
      </c>
      <c r="D5472" s="11" t="str">
        <f>[1]动作!$G5471</f>
        <v>JS_CZ_wodefeng</v>
      </c>
      <c r="E5472" s="11" t="str">
        <f>[1]动作!$D5471</f>
        <v>电表故障</v>
      </c>
      <c r="F5472" s="11" t="s">
        <v>45</v>
      </c>
      <c r="G5472" s="12">
        <f>[1]动作!$A5471+[1]动作!$B5471</f>
        <v>43212.164282407408</v>
      </c>
      <c r="H5472" s="12"/>
      <c r="I5472" s="11"/>
    </row>
    <row r="5473" spans="1:9" hidden="1" x14ac:dyDescent="0.3">
      <c r="A5473" s="24">
        <v>5471</v>
      </c>
      <c r="B5473" s="11" t="str">
        <f>IFERROR(INDEX({"JSNY-BJ0001-01";"JSNY-JS0022-01";"JSNY-JS0002-01"},MATCH(D5473,{"BJ_zhongyu";"JS_WX_liteer";"JS_CZ_wodefeng"},0)),"")</f>
        <v>JSNY-JS0002-01</v>
      </c>
      <c r="C5473" s="11" t="str">
        <f>IFERROR(INDEX({"北京中裕世纪大酒店";"江苏利特尔绿色包装股份有限公司";"常州市金坛沃德丰电子科技有限公司"},MATCH(D5473,{"BJ_zhongyu";"JS_WX_liteer";"JS_CZ_wodefeng"},0)),"")</f>
        <v>常州市金坛沃德丰电子科技有限公司</v>
      </c>
      <c r="D5473" s="11" t="str">
        <f>[1]动作!$G5472</f>
        <v>JS_CZ_wodefeng</v>
      </c>
      <c r="E5473" s="11" t="str">
        <f>[1]动作!$D5472</f>
        <v>电表故障</v>
      </c>
      <c r="F5473" s="11" t="s">
        <v>45</v>
      </c>
      <c r="G5473" s="12">
        <f>[1]动作!$A5472+[1]动作!$B5472</f>
        <v>43212.165277777778</v>
      </c>
      <c r="H5473" s="12"/>
      <c r="I5473" s="11"/>
    </row>
    <row r="5474" spans="1:9" hidden="1" x14ac:dyDescent="0.3">
      <c r="A5474" s="24">
        <v>5472</v>
      </c>
      <c r="B5474" s="11" t="str">
        <f>IFERROR(INDEX({"JSNY-BJ0001-01";"JSNY-JS0022-01";"JSNY-JS0002-01"},MATCH(D5474,{"BJ_zhongyu";"JS_WX_liteer";"JS_CZ_wodefeng"},0)),"")</f>
        <v>JSNY-JS0002-01</v>
      </c>
      <c r="C5474" s="11" t="str">
        <f>IFERROR(INDEX({"北京中裕世纪大酒店";"江苏利特尔绿色包装股份有限公司";"常州市金坛沃德丰电子科技有限公司"},MATCH(D5474,{"BJ_zhongyu";"JS_WX_liteer";"JS_CZ_wodefeng"},0)),"")</f>
        <v>常州市金坛沃德丰电子科技有限公司</v>
      </c>
      <c r="D5474" s="11" t="str">
        <f>[1]动作!$G5473</f>
        <v>JS_CZ_wodefeng</v>
      </c>
      <c r="E5474" s="11" t="str">
        <f>[1]动作!$D5473</f>
        <v>电表故障</v>
      </c>
      <c r="F5474" s="11" t="s">
        <v>45</v>
      </c>
      <c r="G5474" s="12">
        <f>[1]动作!$A5473+[1]动作!$B5473</f>
        <v>43212.169212962966</v>
      </c>
      <c r="H5474" s="12"/>
      <c r="I5474" s="11"/>
    </row>
    <row r="5475" spans="1:9" hidden="1" x14ac:dyDescent="0.3">
      <c r="A5475" s="24">
        <v>5473</v>
      </c>
      <c r="B5475" s="11" t="str">
        <f>IFERROR(INDEX({"JSNY-BJ0001-01";"JSNY-JS0022-01";"JSNY-JS0002-01"},MATCH(D5475,{"BJ_zhongyu";"JS_WX_liteer";"JS_CZ_wodefeng"},0)),"")</f>
        <v>JSNY-JS0002-01</v>
      </c>
      <c r="C5475" s="11" t="str">
        <f>IFERROR(INDEX({"北京中裕世纪大酒店";"江苏利特尔绿色包装股份有限公司";"常州市金坛沃德丰电子科技有限公司"},MATCH(D5475,{"BJ_zhongyu";"JS_WX_liteer";"JS_CZ_wodefeng"},0)),"")</f>
        <v>常州市金坛沃德丰电子科技有限公司</v>
      </c>
      <c r="D5475" s="11" t="str">
        <f>[1]动作!$G5474</f>
        <v>JS_CZ_wodefeng</v>
      </c>
      <c r="E5475" s="11" t="str">
        <f>[1]动作!$D5474</f>
        <v>电表故障</v>
      </c>
      <c r="F5475" s="11" t="s">
        <v>45</v>
      </c>
      <c r="G5475" s="12">
        <f>[1]动作!$A5474+[1]动作!$B5474</f>
        <v>43212.170543981483</v>
      </c>
      <c r="H5475" s="12"/>
      <c r="I5475" s="11"/>
    </row>
    <row r="5476" spans="1:9" hidden="1" x14ac:dyDescent="0.3">
      <c r="A5476" s="24">
        <v>5474</v>
      </c>
      <c r="B5476" s="11" t="str">
        <f>IFERROR(INDEX({"JSNY-BJ0001-01";"JSNY-JS0022-01";"JSNY-JS0002-01"},MATCH(D5476,{"BJ_zhongyu";"JS_WX_liteer";"JS_CZ_wodefeng"},0)),"")</f>
        <v>JSNY-JS0002-01</v>
      </c>
      <c r="C5476" s="11" t="str">
        <f>IFERROR(INDEX({"北京中裕世纪大酒店";"江苏利特尔绿色包装股份有限公司";"常州市金坛沃德丰电子科技有限公司"},MATCH(D5476,{"BJ_zhongyu";"JS_WX_liteer";"JS_CZ_wodefeng"},0)),"")</f>
        <v>常州市金坛沃德丰电子科技有限公司</v>
      </c>
      <c r="D5476" s="11" t="str">
        <f>[1]动作!$G5475</f>
        <v>JS_CZ_wodefeng</v>
      </c>
      <c r="E5476" s="11" t="str">
        <f>[1]动作!$D5475</f>
        <v>电表故障</v>
      </c>
      <c r="F5476" s="11" t="s">
        <v>45</v>
      </c>
      <c r="G5476" s="12">
        <f>[1]动作!$A5475+[1]动作!$B5475</f>
        <v>43212.170659722222</v>
      </c>
      <c r="H5476" s="12"/>
      <c r="I5476" s="11"/>
    </row>
    <row r="5477" spans="1:9" hidden="1" x14ac:dyDescent="0.3">
      <c r="A5477" s="24">
        <v>5475</v>
      </c>
      <c r="B5477" s="11" t="str">
        <f>IFERROR(INDEX({"JSNY-BJ0001-01";"JSNY-JS0022-01";"JSNY-JS0002-01"},MATCH(D5477,{"BJ_zhongyu";"JS_WX_liteer";"JS_CZ_wodefeng"},0)),"")</f>
        <v>JSNY-JS0002-01</v>
      </c>
      <c r="C5477" s="11" t="str">
        <f>IFERROR(INDEX({"北京中裕世纪大酒店";"江苏利特尔绿色包装股份有限公司";"常州市金坛沃德丰电子科技有限公司"},MATCH(D5477,{"BJ_zhongyu";"JS_WX_liteer";"JS_CZ_wodefeng"},0)),"")</f>
        <v>常州市金坛沃德丰电子科技有限公司</v>
      </c>
      <c r="D5477" s="11" t="str">
        <f>[1]动作!$G5476</f>
        <v>JS_CZ_wodefeng</v>
      </c>
      <c r="E5477" s="11" t="str">
        <f>[1]动作!$D5476</f>
        <v>电表故障</v>
      </c>
      <c r="F5477" s="11" t="s">
        <v>45</v>
      </c>
      <c r="G5477" s="12">
        <f>[1]动作!$A5476+[1]动作!$B5476</f>
        <v>43212.170775462961</v>
      </c>
      <c r="H5477" s="12"/>
      <c r="I5477" s="11"/>
    </row>
    <row r="5478" spans="1:9" hidden="1" x14ac:dyDescent="0.3">
      <c r="A5478" s="24">
        <v>5476</v>
      </c>
      <c r="B5478" s="11" t="str">
        <f>IFERROR(INDEX({"JSNY-BJ0001-01";"JSNY-JS0022-01";"JSNY-JS0002-01"},MATCH(D5478,{"BJ_zhongyu";"JS_WX_liteer";"JS_CZ_wodefeng"},0)),"")</f>
        <v>JSNY-JS0002-01</v>
      </c>
      <c r="C5478" s="11" t="str">
        <f>IFERROR(INDEX({"北京中裕世纪大酒店";"江苏利特尔绿色包装股份有限公司";"常州市金坛沃德丰电子科技有限公司"},MATCH(D5478,{"BJ_zhongyu";"JS_WX_liteer";"JS_CZ_wodefeng"},0)),"")</f>
        <v>常州市金坛沃德丰电子科技有限公司</v>
      </c>
      <c r="D5478" s="11" t="str">
        <f>[1]动作!$G5477</f>
        <v>JS_CZ_wodefeng</v>
      </c>
      <c r="E5478" s="11" t="str">
        <f>[1]动作!$D5477</f>
        <v>电表故障</v>
      </c>
      <c r="F5478" s="11" t="s">
        <v>45</v>
      </c>
      <c r="G5478" s="12">
        <f>[1]动作!$A5477+[1]动作!$B5477</f>
        <v>43212.171875</v>
      </c>
      <c r="H5478" s="12"/>
      <c r="I5478" s="11"/>
    </row>
    <row r="5479" spans="1:9" hidden="1" x14ac:dyDescent="0.3">
      <c r="A5479" s="24">
        <v>5477</v>
      </c>
      <c r="B5479" s="11" t="str">
        <f>IFERROR(INDEX({"JSNY-BJ0001-01";"JSNY-JS0022-01";"JSNY-JS0002-01"},MATCH(D5479,{"BJ_zhongyu";"JS_WX_liteer";"JS_CZ_wodefeng"},0)),"")</f>
        <v>JSNY-JS0002-01</v>
      </c>
      <c r="C5479" s="11" t="str">
        <f>IFERROR(INDEX({"北京中裕世纪大酒店";"江苏利特尔绿色包装股份有限公司";"常州市金坛沃德丰电子科技有限公司"},MATCH(D5479,{"BJ_zhongyu";"JS_WX_liteer";"JS_CZ_wodefeng"},0)),"")</f>
        <v>常州市金坛沃德丰电子科技有限公司</v>
      </c>
      <c r="D5479" s="11" t="str">
        <f>[1]动作!$G5478</f>
        <v>JS_CZ_wodefeng</v>
      </c>
      <c r="E5479" s="11" t="str">
        <f>[1]动作!$D5478</f>
        <v>电表故障</v>
      </c>
      <c r="F5479" s="11" t="s">
        <v>45</v>
      </c>
      <c r="G5479" s="12">
        <f>[1]动作!$A5478+[1]动作!$B5478</f>
        <v>43212.173148148147</v>
      </c>
      <c r="H5479" s="12"/>
      <c r="I5479" s="11"/>
    </row>
    <row r="5480" spans="1:9" hidden="1" x14ac:dyDescent="0.3">
      <c r="A5480" s="24">
        <v>5478</v>
      </c>
      <c r="B5480" s="11" t="str">
        <f>IFERROR(INDEX({"JSNY-BJ0001-01";"JSNY-JS0022-01";"JSNY-JS0002-01"},MATCH(D5480,{"BJ_zhongyu";"JS_WX_liteer";"JS_CZ_wodefeng"},0)),"")</f>
        <v>JSNY-JS0002-01</v>
      </c>
      <c r="C5480" s="11" t="str">
        <f>IFERROR(INDEX({"北京中裕世纪大酒店";"江苏利特尔绿色包装股份有限公司";"常州市金坛沃德丰电子科技有限公司"},MATCH(D5480,{"BJ_zhongyu";"JS_WX_liteer";"JS_CZ_wodefeng"},0)),"")</f>
        <v>常州市金坛沃德丰电子科技有限公司</v>
      </c>
      <c r="D5480" s="11" t="str">
        <f>[1]动作!$G5479</f>
        <v>JS_CZ_wodefeng</v>
      </c>
      <c r="E5480" s="11" t="str">
        <f>[1]动作!$D5479</f>
        <v>电表故障</v>
      </c>
      <c r="F5480" s="11" t="s">
        <v>45</v>
      </c>
      <c r="G5480" s="12">
        <f>[1]动作!$A5479+[1]动作!$B5479</f>
        <v>43212.175706018519</v>
      </c>
      <c r="H5480" s="12"/>
      <c r="I5480" s="11"/>
    </row>
    <row r="5481" spans="1:9" hidden="1" x14ac:dyDescent="0.3">
      <c r="A5481" s="24">
        <v>5479</v>
      </c>
      <c r="B5481" s="11" t="str">
        <f>IFERROR(INDEX({"JSNY-BJ0001-01";"JSNY-JS0022-01";"JSNY-JS0002-01"},MATCH(D5481,{"BJ_zhongyu";"JS_WX_liteer";"JS_CZ_wodefeng"},0)),"")</f>
        <v>JSNY-JS0002-01</v>
      </c>
      <c r="C5481" s="11" t="str">
        <f>IFERROR(INDEX({"北京中裕世纪大酒店";"江苏利特尔绿色包装股份有限公司";"常州市金坛沃德丰电子科技有限公司"},MATCH(D5481,{"BJ_zhongyu";"JS_WX_liteer";"JS_CZ_wodefeng"},0)),"")</f>
        <v>常州市金坛沃德丰电子科技有限公司</v>
      </c>
      <c r="D5481" s="11" t="str">
        <f>[1]动作!$G5480</f>
        <v>JS_CZ_wodefeng</v>
      </c>
      <c r="E5481" s="11" t="str">
        <f>[1]动作!$D5480</f>
        <v>电表故障</v>
      </c>
      <c r="F5481" s="11" t="s">
        <v>45</v>
      </c>
      <c r="G5481" s="12">
        <f>[1]动作!$A5480+[1]动作!$B5480</f>
        <v>43212.175821759258</v>
      </c>
      <c r="H5481" s="12"/>
      <c r="I5481" s="11"/>
    </row>
    <row r="5482" spans="1:9" hidden="1" x14ac:dyDescent="0.3">
      <c r="A5482" s="24">
        <v>5480</v>
      </c>
      <c r="B5482" s="11" t="str">
        <f>IFERROR(INDEX({"JSNY-BJ0001-01";"JSNY-JS0022-01";"JSNY-JS0002-01"},MATCH(D5482,{"BJ_zhongyu";"JS_WX_liteer";"JS_CZ_wodefeng"},0)),"")</f>
        <v>JSNY-JS0002-01</v>
      </c>
      <c r="C5482" s="11" t="str">
        <f>IFERROR(INDEX({"北京中裕世纪大酒店";"江苏利特尔绿色包装股份有限公司";"常州市金坛沃德丰电子科技有限公司"},MATCH(D5482,{"BJ_zhongyu";"JS_WX_liteer";"JS_CZ_wodefeng"},0)),"")</f>
        <v>常州市金坛沃德丰电子科技有限公司</v>
      </c>
      <c r="D5482" s="11" t="str">
        <f>[1]动作!$G5481</f>
        <v>JS_CZ_wodefeng</v>
      </c>
      <c r="E5482" s="11" t="str">
        <f>[1]动作!$D5481</f>
        <v>电表故障</v>
      </c>
      <c r="F5482" s="11" t="s">
        <v>45</v>
      </c>
      <c r="G5482" s="12">
        <f>[1]动作!$A5481+[1]动作!$B5481</f>
        <v>43212.179756944446</v>
      </c>
      <c r="H5482" s="12"/>
      <c r="I5482" s="11"/>
    </row>
    <row r="5483" spans="1:9" hidden="1" x14ac:dyDescent="0.3">
      <c r="A5483" s="24">
        <v>5481</v>
      </c>
      <c r="B5483" s="11" t="str">
        <f>IFERROR(INDEX({"JSNY-BJ0001-01";"JSNY-JS0022-01";"JSNY-JS0002-01"},MATCH(D5483,{"BJ_zhongyu";"JS_WX_liteer";"JS_CZ_wodefeng"},0)),"")</f>
        <v>JSNY-JS0002-01</v>
      </c>
      <c r="C5483" s="11" t="str">
        <f>IFERROR(INDEX({"北京中裕世纪大酒店";"江苏利特尔绿色包装股份有限公司";"常州市金坛沃德丰电子科技有限公司"},MATCH(D5483,{"BJ_zhongyu";"JS_WX_liteer";"JS_CZ_wodefeng"},0)),"")</f>
        <v>常州市金坛沃德丰电子科技有限公司</v>
      </c>
      <c r="D5483" s="11" t="str">
        <f>[1]动作!$G5482</f>
        <v>JS_CZ_wodefeng</v>
      </c>
      <c r="E5483" s="11" t="str">
        <f>[1]动作!$D5482</f>
        <v>电表故障</v>
      </c>
      <c r="F5483" s="11" t="s">
        <v>45</v>
      </c>
      <c r="G5483" s="12">
        <f>[1]动作!$A5482+[1]动作!$B5482</f>
        <v>43212.180856481478</v>
      </c>
      <c r="H5483" s="12"/>
      <c r="I5483" s="11"/>
    </row>
    <row r="5484" spans="1:9" hidden="1" x14ac:dyDescent="0.3">
      <c r="A5484" s="24">
        <v>5482</v>
      </c>
      <c r="B5484" s="11" t="str">
        <f>IFERROR(INDEX({"JSNY-BJ0001-01";"JSNY-JS0022-01";"JSNY-JS0002-01"},MATCH(D5484,{"BJ_zhongyu";"JS_WX_liteer";"JS_CZ_wodefeng"},0)),"")</f>
        <v>JSNY-JS0002-01</v>
      </c>
      <c r="C5484" s="11" t="str">
        <f>IFERROR(INDEX({"北京中裕世纪大酒店";"江苏利特尔绿色包装股份有限公司";"常州市金坛沃德丰电子科技有限公司"},MATCH(D5484,{"BJ_zhongyu";"JS_WX_liteer";"JS_CZ_wodefeng"},0)),"")</f>
        <v>常州市金坛沃德丰电子科技有限公司</v>
      </c>
      <c r="D5484" s="11" t="str">
        <f>[1]动作!$G5483</f>
        <v>JS_CZ_wodefeng</v>
      </c>
      <c r="E5484" s="11" t="str">
        <f>[1]动作!$D5483</f>
        <v>电表故障</v>
      </c>
      <c r="F5484" s="11" t="s">
        <v>45</v>
      </c>
      <c r="G5484" s="12">
        <f>[1]动作!$A5483+[1]动作!$B5483</f>
        <v>43212.181087962963</v>
      </c>
      <c r="H5484" s="12"/>
      <c r="I5484" s="11"/>
    </row>
    <row r="5485" spans="1:9" hidden="1" x14ac:dyDescent="0.3">
      <c r="A5485" s="24">
        <v>5483</v>
      </c>
      <c r="B5485" s="11" t="str">
        <f>IFERROR(INDEX({"JSNY-BJ0001-01";"JSNY-JS0022-01";"JSNY-JS0002-01"},MATCH(D5485,{"BJ_zhongyu";"JS_WX_liteer";"JS_CZ_wodefeng"},0)),"")</f>
        <v>JSNY-JS0002-01</v>
      </c>
      <c r="C5485" s="11" t="str">
        <f>IFERROR(INDEX({"北京中裕世纪大酒店";"江苏利特尔绿色包装股份有限公司";"常州市金坛沃德丰电子科技有限公司"},MATCH(D5485,{"BJ_zhongyu";"JS_WX_liteer";"JS_CZ_wodefeng"},0)),"")</f>
        <v>常州市金坛沃德丰电子科技有限公司</v>
      </c>
      <c r="D5485" s="11" t="str">
        <f>[1]动作!$G5484</f>
        <v>JS_CZ_wodefeng</v>
      </c>
      <c r="E5485" s="11" t="str">
        <f>[1]动作!$D5484</f>
        <v>电表故障</v>
      </c>
      <c r="F5485" s="11" t="s">
        <v>45</v>
      </c>
      <c r="G5485" s="12">
        <f>[1]动作!$A5484+[1]动作!$B5484</f>
        <v>43212.181203703702</v>
      </c>
      <c r="H5485" s="12"/>
      <c r="I5485" s="11"/>
    </row>
    <row r="5486" spans="1:9" hidden="1" x14ac:dyDescent="0.3">
      <c r="A5486" s="24">
        <v>5484</v>
      </c>
      <c r="B5486" s="11" t="str">
        <f>IFERROR(INDEX({"JSNY-BJ0001-01";"JSNY-JS0022-01";"JSNY-JS0002-01"},MATCH(D5486,{"BJ_zhongyu";"JS_WX_liteer";"JS_CZ_wodefeng"},0)),"")</f>
        <v>JSNY-JS0002-01</v>
      </c>
      <c r="C5486" s="11" t="str">
        <f>IFERROR(INDEX({"北京中裕世纪大酒店";"江苏利特尔绿色包装股份有限公司";"常州市金坛沃德丰电子科技有限公司"},MATCH(D5486,{"BJ_zhongyu";"JS_WX_liteer";"JS_CZ_wodefeng"},0)),"")</f>
        <v>常州市金坛沃德丰电子科技有限公司</v>
      </c>
      <c r="D5486" s="11" t="str">
        <f>[1]动作!$G5485</f>
        <v>JS_CZ_wodefeng</v>
      </c>
      <c r="E5486" s="11" t="str">
        <f>[1]动作!$D5485</f>
        <v>电表故障</v>
      </c>
      <c r="F5486" s="11" t="s">
        <v>45</v>
      </c>
      <c r="G5486" s="12">
        <f>[1]动作!$A5485+[1]动作!$B5485</f>
        <v>43212.181319444448</v>
      </c>
      <c r="H5486" s="12"/>
      <c r="I5486" s="11"/>
    </row>
    <row r="5487" spans="1:9" hidden="1" x14ac:dyDescent="0.3">
      <c r="A5487" s="24">
        <v>5485</v>
      </c>
      <c r="B5487" s="11" t="str">
        <f>IFERROR(INDEX({"JSNY-BJ0001-01";"JSNY-JS0022-01";"JSNY-JS0002-01"},MATCH(D5487,{"BJ_zhongyu";"JS_WX_liteer";"JS_CZ_wodefeng"},0)),"")</f>
        <v>JSNY-JS0002-01</v>
      </c>
      <c r="C5487" s="11" t="str">
        <f>IFERROR(INDEX({"北京中裕世纪大酒店";"江苏利特尔绿色包装股份有限公司";"常州市金坛沃德丰电子科技有限公司"},MATCH(D5487,{"BJ_zhongyu";"JS_WX_liteer";"JS_CZ_wodefeng"},0)),"")</f>
        <v>常州市金坛沃德丰电子科技有限公司</v>
      </c>
      <c r="D5487" s="11" t="str">
        <f>[1]动作!$G5486</f>
        <v>JS_CZ_wodefeng</v>
      </c>
      <c r="E5487" s="11" t="str">
        <f>[1]动作!$D5486</f>
        <v>电表故障</v>
      </c>
      <c r="F5487" s="11" t="s">
        <v>45</v>
      </c>
      <c r="G5487" s="12">
        <f>[1]动作!$A5486+[1]动作!$B5486</f>
        <v>43212.18241898148</v>
      </c>
      <c r="H5487" s="12"/>
      <c r="I5487" s="11"/>
    </row>
    <row r="5488" spans="1:9" hidden="1" x14ac:dyDescent="0.3">
      <c r="A5488" s="24">
        <v>5486</v>
      </c>
      <c r="B5488" s="11" t="str">
        <f>IFERROR(INDEX({"JSNY-BJ0001-01";"JSNY-JS0022-01";"JSNY-JS0002-01"},MATCH(D5488,{"BJ_zhongyu";"JS_WX_liteer";"JS_CZ_wodefeng"},0)),"")</f>
        <v>JSNY-JS0002-01</v>
      </c>
      <c r="C5488" s="11" t="str">
        <f>IFERROR(INDEX({"北京中裕世纪大酒店";"江苏利特尔绿色包装股份有限公司";"常州市金坛沃德丰电子科技有限公司"},MATCH(D5488,{"BJ_zhongyu";"JS_WX_liteer";"JS_CZ_wodefeng"},0)),"")</f>
        <v>常州市金坛沃德丰电子科技有限公司</v>
      </c>
      <c r="D5488" s="11" t="str">
        <f>[1]动作!$G5487</f>
        <v>JS_CZ_wodefeng</v>
      </c>
      <c r="E5488" s="11" t="str">
        <f>[1]动作!$D5487</f>
        <v>电表故障</v>
      </c>
      <c r="F5488" s="11" t="s">
        <v>45</v>
      </c>
      <c r="G5488" s="12">
        <f>[1]动作!$A5487+[1]动作!$B5487</f>
        <v>43212.183692129627</v>
      </c>
      <c r="H5488" s="12"/>
      <c r="I5488" s="11"/>
    </row>
    <row r="5489" spans="1:9" hidden="1" x14ac:dyDescent="0.3">
      <c r="A5489" s="24">
        <v>5487</v>
      </c>
      <c r="B5489" s="11" t="str">
        <f>IFERROR(INDEX({"JSNY-BJ0001-01";"JSNY-JS0022-01";"JSNY-JS0002-01"},MATCH(D5489,{"BJ_zhongyu";"JS_WX_liteer";"JS_CZ_wodefeng"},0)),"")</f>
        <v>JSNY-JS0002-01</v>
      </c>
      <c r="C5489" s="11" t="str">
        <f>IFERROR(INDEX({"北京中裕世纪大酒店";"江苏利特尔绿色包装股份有限公司";"常州市金坛沃德丰电子科技有限公司"},MATCH(D5489,{"BJ_zhongyu";"JS_WX_liteer";"JS_CZ_wodefeng"},0)),"")</f>
        <v>常州市金坛沃德丰电子科技有限公司</v>
      </c>
      <c r="D5489" s="11" t="str">
        <f>[1]动作!$G5488</f>
        <v>JS_CZ_wodefeng</v>
      </c>
      <c r="E5489" s="11" t="str">
        <f>[1]动作!$D5488</f>
        <v>电表故障</v>
      </c>
      <c r="F5489" s="11" t="s">
        <v>45</v>
      </c>
      <c r="G5489" s="12">
        <f>[1]动作!$A5488+[1]动作!$B5488</f>
        <v>43212.186296296299</v>
      </c>
      <c r="H5489" s="12"/>
      <c r="I5489" s="11"/>
    </row>
    <row r="5490" spans="1:9" hidden="1" x14ac:dyDescent="0.3">
      <c r="A5490" s="24">
        <v>5488</v>
      </c>
      <c r="B5490" s="11" t="str">
        <f>IFERROR(INDEX({"JSNY-BJ0001-01";"JSNY-JS0022-01";"JSNY-JS0002-01"},MATCH(D5490,{"BJ_zhongyu";"JS_WX_liteer";"JS_CZ_wodefeng"},0)),"")</f>
        <v>JSNY-JS0002-01</v>
      </c>
      <c r="C5490" s="11" t="str">
        <f>IFERROR(INDEX({"北京中裕世纪大酒店";"江苏利特尔绿色包装股份有限公司";"常州市金坛沃德丰电子科技有限公司"},MATCH(D5490,{"BJ_zhongyu";"JS_WX_liteer";"JS_CZ_wodefeng"},0)),"")</f>
        <v>常州市金坛沃德丰电子科技有限公司</v>
      </c>
      <c r="D5490" s="11" t="str">
        <f>[1]动作!$G5489</f>
        <v>JS_CZ_wodefeng</v>
      </c>
      <c r="E5490" s="11" t="str">
        <f>[1]动作!$D5489</f>
        <v>电表故障</v>
      </c>
      <c r="F5490" s="11" t="s">
        <v>45</v>
      </c>
      <c r="G5490" s="12">
        <f>[1]动作!$A5489+[1]动作!$B5489</f>
        <v>43212.187511574077</v>
      </c>
      <c r="H5490" s="12"/>
      <c r="I5490" s="11"/>
    </row>
    <row r="5491" spans="1:9" hidden="1" x14ac:dyDescent="0.3">
      <c r="A5491" s="24">
        <v>5489</v>
      </c>
      <c r="B5491" s="11" t="str">
        <f>IFERROR(INDEX({"JSNY-BJ0001-01";"JSNY-JS0022-01";"JSNY-JS0002-01"},MATCH(D5491,{"BJ_zhongyu";"JS_WX_liteer";"JS_CZ_wodefeng"},0)),"")</f>
        <v>JSNY-JS0002-01</v>
      </c>
      <c r="C5491" s="11" t="str">
        <f>IFERROR(INDEX({"北京中裕世纪大酒店";"江苏利特尔绿色包装股份有限公司";"常州市金坛沃德丰电子科技有限公司"},MATCH(D5491,{"BJ_zhongyu";"JS_WX_liteer";"JS_CZ_wodefeng"},0)),"")</f>
        <v>常州市金坛沃德丰电子科技有限公司</v>
      </c>
      <c r="D5491" s="11" t="str">
        <f>[1]动作!$G5490</f>
        <v>JS_CZ_wodefeng</v>
      </c>
      <c r="E5491" s="11" t="str">
        <f>[1]动作!$D5490</f>
        <v>电表故障</v>
      </c>
      <c r="F5491" s="11" t="s">
        <v>45</v>
      </c>
      <c r="G5491" s="12">
        <f>[1]动作!$A5490+[1]动作!$B5490</f>
        <v>43212.187638888892</v>
      </c>
      <c r="H5491" s="12"/>
      <c r="I5491" s="11"/>
    </row>
    <row r="5492" spans="1:9" hidden="1" x14ac:dyDescent="0.3">
      <c r="A5492" s="24">
        <v>5490</v>
      </c>
      <c r="B5492" s="11" t="str">
        <f>IFERROR(INDEX({"JSNY-BJ0001-01";"JSNY-JS0022-01";"JSNY-JS0002-01"},MATCH(D5492,{"BJ_zhongyu";"JS_WX_liteer";"JS_CZ_wodefeng"},0)),"")</f>
        <v>JSNY-JS0002-01</v>
      </c>
      <c r="C5492" s="11" t="str">
        <f>IFERROR(INDEX({"北京中裕世纪大酒店";"江苏利特尔绿色包装股份有限公司";"常州市金坛沃德丰电子科技有限公司"},MATCH(D5492,{"BJ_zhongyu";"JS_WX_liteer";"JS_CZ_wodefeng"},0)),"")</f>
        <v>常州市金坛沃德丰电子科技有限公司</v>
      </c>
      <c r="D5492" s="11" t="str">
        <f>[1]动作!$G5491</f>
        <v>JS_CZ_wodefeng</v>
      </c>
      <c r="E5492" s="11" t="str">
        <f>[1]动作!$D5491</f>
        <v>电表故障</v>
      </c>
      <c r="F5492" s="11" t="s">
        <v>45</v>
      </c>
      <c r="G5492" s="12">
        <f>[1]动作!$A5491+[1]动作!$B5491</f>
        <v>43212.188969907409</v>
      </c>
      <c r="H5492" s="12"/>
      <c r="I5492" s="11"/>
    </row>
    <row r="5493" spans="1:9" hidden="1" x14ac:dyDescent="0.3">
      <c r="A5493" s="24">
        <v>5491</v>
      </c>
      <c r="B5493" s="11" t="str">
        <f>IFERROR(INDEX({"JSNY-BJ0001-01";"JSNY-JS0022-01";"JSNY-JS0002-01"},MATCH(D5493,{"BJ_zhongyu";"JS_WX_liteer";"JS_CZ_wodefeng"},0)),"")</f>
        <v>JSNY-JS0002-01</v>
      </c>
      <c r="C5493" s="11" t="str">
        <f>IFERROR(INDEX({"北京中裕世纪大酒店";"江苏利特尔绿色包装股份有限公司";"常州市金坛沃德丰电子科技有限公司"},MATCH(D5493,{"BJ_zhongyu";"JS_WX_liteer";"JS_CZ_wodefeng"},0)),"")</f>
        <v>常州市金坛沃德丰电子科技有限公司</v>
      </c>
      <c r="D5493" s="11" t="str">
        <f>[1]动作!$G5492</f>
        <v>JS_CZ_wodefeng</v>
      </c>
      <c r="E5493" s="11" t="str">
        <f>[1]动作!$D5492</f>
        <v>电表故障</v>
      </c>
      <c r="F5493" s="11" t="s">
        <v>45</v>
      </c>
      <c r="G5493" s="12">
        <f>[1]动作!$A5492+[1]动作!$B5492</f>
        <v>43212.189837962964</v>
      </c>
      <c r="H5493" s="12"/>
      <c r="I5493" s="11"/>
    </row>
    <row r="5494" spans="1:9" hidden="1" x14ac:dyDescent="0.3">
      <c r="A5494" s="24">
        <v>5492</v>
      </c>
      <c r="B5494" s="11" t="str">
        <f>IFERROR(INDEX({"JSNY-BJ0001-01";"JSNY-JS0022-01";"JSNY-JS0002-01"},MATCH(D5494,{"BJ_zhongyu";"JS_WX_liteer";"JS_CZ_wodefeng"},0)),"")</f>
        <v>JSNY-JS0002-01</v>
      </c>
      <c r="C5494" s="11" t="str">
        <f>IFERROR(INDEX({"北京中裕世纪大酒店";"江苏利特尔绿色包装股份有限公司";"常州市金坛沃德丰电子科技有限公司"},MATCH(D5494,{"BJ_zhongyu";"JS_WX_liteer";"JS_CZ_wodefeng"},0)),"")</f>
        <v>常州市金坛沃德丰电子科技有限公司</v>
      </c>
      <c r="D5494" s="11" t="str">
        <f>[1]动作!$G5493</f>
        <v>JS_CZ_wodefeng</v>
      </c>
      <c r="E5494" s="11" t="str">
        <f>[1]动作!$D5493</f>
        <v>电表故障</v>
      </c>
      <c r="F5494" s="11" t="s">
        <v>45</v>
      </c>
      <c r="G5494" s="12">
        <f>[1]动作!$A5493+[1]动作!$B5493</f>
        <v>43212.191458333335</v>
      </c>
      <c r="H5494" s="12"/>
      <c r="I5494" s="11"/>
    </row>
    <row r="5495" spans="1:9" hidden="1" x14ac:dyDescent="0.3">
      <c r="A5495" s="24">
        <v>5493</v>
      </c>
      <c r="B5495" s="11" t="str">
        <f>IFERROR(INDEX({"JSNY-BJ0001-01";"JSNY-JS0022-01";"JSNY-JS0002-01"},MATCH(D5495,{"BJ_zhongyu";"JS_WX_liteer";"JS_CZ_wodefeng"},0)),"")</f>
        <v>JSNY-JS0002-01</v>
      </c>
      <c r="C5495" s="11" t="str">
        <f>IFERROR(INDEX({"北京中裕世纪大酒店";"江苏利特尔绿色包装股份有限公司";"常州市金坛沃德丰电子科技有限公司"},MATCH(D5495,{"BJ_zhongyu";"JS_WX_liteer";"JS_CZ_wodefeng"},0)),"")</f>
        <v>常州市金坛沃德丰电子科技有限公司</v>
      </c>
      <c r="D5495" s="11" t="str">
        <f>[1]动作!$G5494</f>
        <v>JS_CZ_wodefeng</v>
      </c>
      <c r="E5495" s="11" t="str">
        <f>[1]动作!$D5494</f>
        <v>电表故障</v>
      </c>
      <c r="F5495" s="11" t="s">
        <v>45</v>
      </c>
      <c r="G5495" s="12">
        <f>[1]动作!$A5494+[1]动作!$B5494</f>
        <v>43212.192557870374</v>
      </c>
      <c r="H5495" s="12"/>
      <c r="I5495" s="11"/>
    </row>
    <row r="5496" spans="1:9" hidden="1" x14ac:dyDescent="0.3">
      <c r="A5496" s="24">
        <v>5494</v>
      </c>
      <c r="B5496" s="11" t="str">
        <f>IFERROR(INDEX({"JSNY-BJ0001-01";"JSNY-JS0022-01";"JSNY-JS0002-01"},MATCH(D5496,{"BJ_zhongyu";"JS_WX_liteer";"JS_CZ_wodefeng"},0)),"")</f>
        <v>JSNY-JS0002-01</v>
      </c>
      <c r="C5496" s="11" t="str">
        <f>IFERROR(INDEX({"北京中裕世纪大酒店";"江苏利特尔绿色包装股份有限公司";"常州市金坛沃德丰电子科技有限公司"},MATCH(D5496,{"BJ_zhongyu";"JS_WX_liteer";"JS_CZ_wodefeng"},0)),"")</f>
        <v>常州市金坛沃德丰电子科技有限公司</v>
      </c>
      <c r="D5496" s="11" t="str">
        <f>[1]动作!$G5495</f>
        <v>JS_CZ_wodefeng</v>
      </c>
      <c r="E5496" s="11" t="str">
        <f>[1]动作!$D5495</f>
        <v>电表故障</v>
      </c>
      <c r="F5496" s="11" t="s">
        <v>45</v>
      </c>
      <c r="G5496" s="12">
        <f>[1]动作!$A5495+[1]动作!$B5495</f>
        <v>43212.192789351851</v>
      </c>
      <c r="H5496" s="12"/>
      <c r="I5496" s="11"/>
    </row>
    <row r="5497" spans="1:9" hidden="1" x14ac:dyDescent="0.3">
      <c r="A5497" s="24">
        <v>5495</v>
      </c>
      <c r="B5497" s="11" t="str">
        <f>IFERROR(INDEX({"JSNY-BJ0001-01";"JSNY-JS0022-01";"JSNY-JS0002-01"},MATCH(D5497,{"BJ_zhongyu";"JS_WX_liteer";"JS_CZ_wodefeng"},0)),"")</f>
        <v>JSNY-JS0002-01</v>
      </c>
      <c r="C5497" s="11" t="str">
        <f>IFERROR(INDEX({"北京中裕世纪大酒店";"江苏利特尔绿色包装股份有限公司";"常州市金坛沃德丰电子科技有限公司"},MATCH(D5497,{"BJ_zhongyu";"JS_WX_liteer";"JS_CZ_wodefeng"},0)),"")</f>
        <v>常州市金坛沃德丰电子科技有限公司</v>
      </c>
      <c r="D5497" s="11" t="str">
        <f>[1]动作!$G5496</f>
        <v>JS_CZ_wodefeng</v>
      </c>
      <c r="E5497" s="11" t="str">
        <f>[1]动作!$D5496</f>
        <v>电表故障</v>
      </c>
      <c r="F5497" s="11" t="s">
        <v>45</v>
      </c>
      <c r="G5497" s="12">
        <f>[1]动作!$A5496+[1]动作!$B5496</f>
        <v>43212.19290509259</v>
      </c>
      <c r="H5497" s="12"/>
      <c r="I5497" s="11"/>
    </row>
    <row r="5498" spans="1:9" hidden="1" x14ac:dyDescent="0.3">
      <c r="A5498" s="24">
        <v>5496</v>
      </c>
      <c r="B5498" s="11" t="str">
        <f>IFERROR(INDEX({"JSNY-BJ0001-01";"JSNY-JS0022-01";"JSNY-JS0002-01"},MATCH(D5498,{"BJ_zhongyu";"JS_WX_liteer";"JS_CZ_wodefeng"},0)),"")</f>
        <v>JSNY-JS0002-01</v>
      </c>
      <c r="C5498" s="11" t="str">
        <f>IFERROR(INDEX({"北京中裕世纪大酒店";"江苏利特尔绿色包装股份有限公司";"常州市金坛沃德丰电子科技有限公司"},MATCH(D5498,{"BJ_zhongyu";"JS_WX_liteer";"JS_CZ_wodefeng"},0)),"")</f>
        <v>常州市金坛沃德丰电子科技有限公司</v>
      </c>
      <c r="D5498" s="11" t="str">
        <f>[1]动作!$G5497</f>
        <v>JS_CZ_wodefeng</v>
      </c>
      <c r="E5498" s="11" t="str">
        <f>[1]动作!$D5497</f>
        <v>分系统1故障状态</v>
      </c>
      <c r="F5498" s="11" t="s">
        <v>178</v>
      </c>
      <c r="G5498" s="12">
        <f>[1]动作!$A5497+[1]动作!$B5497</f>
        <v>43212.194525462961</v>
      </c>
      <c r="H5498" s="12"/>
      <c r="I5498" s="11"/>
    </row>
    <row r="5499" spans="1:9" hidden="1" x14ac:dyDescent="0.3">
      <c r="A5499" s="24">
        <v>5497</v>
      </c>
      <c r="B5499" s="11" t="str">
        <f>IFERROR(INDEX({"JSNY-BJ0001-01";"JSNY-JS0022-01";"JSNY-JS0002-01"},MATCH(D5499,{"BJ_zhongyu";"JS_WX_liteer";"JS_CZ_wodefeng"},0)),"")</f>
        <v>JSNY-JS0002-01</v>
      </c>
      <c r="C5499" s="11" t="str">
        <f>IFERROR(INDEX({"北京中裕世纪大酒店";"江苏利特尔绿色包装股份有限公司";"常州市金坛沃德丰电子科技有限公司"},MATCH(D5499,{"BJ_zhongyu";"JS_WX_liteer";"JS_CZ_wodefeng"},0)),"")</f>
        <v>常州市金坛沃德丰电子科技有限公司</v>
      </c>
      <c r="D5499" s="11" t="str">
        <f>[1]动作!$G5498</f>
        <v>JS_CZ_wodefeng</v>
      </c>
      <c r="E5499" s="11" t="str">
        <f>[1]动作!$D5498</f>
        <v>电表故障</v>
      </c>
      <c r="F5499" s="11" t="s">
        <v>45</v>
      </c>
      <c r="G5499" s="12">
        <f>[1]动作!$A5498+[1]动作!$B5498</f>
        <v>43212.197766203702</v>
      </c>
      <c r="H5499" s="12"/>
      <c r="I5499" s="11"/>
    </row>
    <row r="5500" spans="1:9" hidden="1" x14ac:dyDescent="0.3">
      <c r="A5500" s="24">
        <v>5498</v>
      </c>
      <c r="B5500" s="11" t="str">
        <f>IFERROR(INDEX({"JSNY-BJ0001-01";"JSNY-JS0022-01";"JSNY-JS0002-01"},MATCH(D5500,{"BJ_zhongyu";"JS_WX_liteer";"JS_CZ_wodefeng"},0)),"")</f>
        <v>JSNY-JS0002-01</v>
      </c>
      <c r="C5500" s="11" t="str">
        <f>IFERROR(INDEX({"北京中裕世纪大酒店";"江苏利特尔绿色包装股份有限公司";"常州市金坛沃德丰电子科技有限公司"},MATCH(D5500,{"BJ_zhongyu";"JS_WX_liteer";"JS_CZ_wodefeng"},0)),"")</f>
        <v>常州市金坛沃德丰电子科技有限公司</v>
      </c>
      <c r="D5500" s="11" t="str">
        <f>[1]动作!$G5499</f>
        <v>JS_CZ_wodefeng</v>
      </c>
      <c r="E5500" s="11" t="str">
        <f>[1]动作!$D5499</f>
        <v>电表故障</v>
      </c>
      <c r="F5500" s="11" t="s">
        <v>45</v>
      </c>
      <c r="G5500" s="12">
        <f>[1]动作!$A5499+[1]动作!$B5499</f>
        <v>43212.197881944441</v>
      </c>
      <c r="H5500" s="12"/>
      <c r="I5500" s="11"/>
    </row>
    <row r="5501" spans="1:9" hidden="1" x14ac:dyDescent="0.3">
      <c r="A5501" s="24">
        <v>5499</v>
      </c>
      <c r="B5501" s="11" t="str">
        <f>IFERROR(INDEX({"JSNY-BJ0001-01";"JSNY-JS0022-01";"JSNY-JS0002-01"},MATCH(D5501,{"BJ_zhongyu";"JS_WX_liteer";"JS_CZ_wodefeng"},0)),"")</f>
        <v>JSNY-JS0002-01</v>
      </c>
      <c r="C5501" s="11" t="str">
        <f>IFERROR(INDEX({"北京中裕世纪大酒店";"江苏利特尔绿色包装股份有限公司";"常州市金坛沃德丰电子科技有限公司"},MATCH(D5501,{"BJ_zhongyu";"JS_WX_liteer";"JS_CZ_wodefeng"},0)),"")</f>
        <v>常州市金坛沃德丰电子科技有限公司</v>
      </c>
      <c r="D5501" s="11" t="str">
        <f>[1]动作!$G5500</f>
        <v>JS_CZ_wodefeng</v>
      </c>
      <c r="E5501" s="11" t="str">
        <f>[1]动作!$D5500</f>
        <v>电表故障</v>
      </c>
      <c r="F5501" s="11" t="s">
        <v>45</v>
      </c>
      <c r="G5501" s="12">
        <f>[1]动作!$A5500+[1]动作!$B5500</f>
        <v>43212.198055555556</v>
      </c>
      <c r="H5501" s="12"/>
      <c r="I5501" s="11"/>
    </row>
    <row r="5502" spans="1:9" hidden="1" x14ac:dyDescent="0.3">
      <c r="A5502" s="24">
        <v>5500</v>
      </c>
      <c r="B5502" s="11" t="str">
        <f>IFERROR(INDEX({"JSNY-BJ0001-01";"JSNY-JS0022-01";"JSNY-JS0002-01"},MATCH(D5502,{"BJ_zhongyu";"JS_WX_liteer";"JS_CZ_wodefeng"},0)),"")</f>
        <v>JSNY-JS0002-01</v>
      </c>
      <c r="C5502" s="11" t="str">
        <f>IFERROR(INDEX({"北京中裕世纪大酒店";"江苏利特尔绿色包装股份有限公司";"常州市金坛沃德丰电子科技有限公司"},MATCH(D5502,{"BJ_zhongyu";"JS_WX_liteer";"JS_CZ_wodefeng"},0)),"")</f>
        <v>常州市金坛沃德丰电子科技有限公司</v>
      </c>
      <c r="D5502" s="11" t="str">
        <f>[1]动作!$G5501</f>
        <v>JS_CZ_wodefeng</v>
      </c>
      <c r="E5502" s="11" t="str">
        <f>[1]动作!$D5501</f>
        <v>电表故障</v>
      </c>
      <c r="F5502" s="11" t="s">
        <v>45</v>
      </c>
      <c r="G5502" s="12">
        <f>[1]动作!$A5501+[1]动作!$B5501</f>
        <v>43212.198287037034</v>
      </c>
      <c r="H5502" s="12"/>
      <c r="I5502" s="11"/>
    </row>
    <row r="5503" spans="1:9" hidden="1" x14ac:dyDescent="0.3">
      <c r="A5503" s="24">
        <v>5501</v>
      </c>
      <c r="B5503" s="11" t="str">
        <f>IFERROR(INDEX({"JSNY-BJ0001-01";"JSNY-JS0022-01";"JSNY-JS0002-01"},MATCH(D5503,{"BJ_zhongyu";"JS_WX_liteer";"JS_CZ_wodefeng"},0)),"")</f>
        <v>JSNY-JS0002-01</v>
      </c>
      <c r="C5503" s="11" t="str">
        <f>IFERROR(INDEX({"北京中裕世纪大酒店";"江苏利特尔绿色包装股份有限公司";"常州市金坛沃德丰电子科技有限公司"},MATCH(D5503,{"BJ_zhongyu";"JS_WX_liteer";"JS_CZ_wodefeng"},0)),"")</f>
        <v>常州市金坛沃德丰电子科技有限公司</v>
      </c>
      <c r="D5503" s="11" t="str">
        <f>[1]动作!$G5502</f>
        <v>JS_CZ_wodefeng</v>
      </c>
      <c r="E5503" s="11" t="str">
        <f>[1]动作!$D5502</f>
        <v>电表故障</v>
      </c>
      <c r="F5503" s="11" t="s">
        <v>45</v>
      </c>
      <c r="G5503" s="12">
        <f>[1]动作!$A5502+[1]动作!$B5502</f>
        <v>43212.200439814813</v>
      </c>
      <c r="H5503" s="12"/>
      <c r="I5503" s="11"/>
    </row>
    <row r="5504" spans="1:9" hidden="1" x14ac:dyDescent="0.3">
      <c r="A5504" s="24">
        <v>5502</v>
      </c>
      <c r="B5504" s="11" t="str">
        <f>IFERROR(INDEX({"JSNY-BJ0001-01";"JSNY-JS0022-01";"JSNY-JS0002-01"},MATCH(D5504,{"BJ_zhongyu";"JS_WX_liteer";"JS_CZ_wodefeng"},0)),"")</f>
        <v>JSNY-JS0002-01</v>
      </c>
      <c r="C5504" s="11" t="str">
        <f>IFERROR(INDEX({"北京中裕世纪大酒店";"江苏利特尔绿色包装股份有限公司";"常州市金坛沃德丰电子科技有限公司"},MATCH(D5504,{"BJ_zhongyu";"JS_WX_liteer";"JS_CZ_wodefeng"},0)),"")</f>
        <v>常州市金坛沃德丰电子科技有限公司</v>
      </c>
      <c r="D5504" s="11" t="str">
        <f>[1]动作!$G5503</f>
        <v>JS_CZ_wodefeng</v>
      </c>
      <c r="E5504" s="11" t="str">
        <f>[1]动作!$D5503</f>
        <v>电表故障</v>
      </c>
      <c r="F5504" s="11" t="s">
        <v>45</v>
      </c>
      <c r="G5504" s="12">
        <f>[1]动作!$A5503+[1]动作!$B5503</f>
        <v>43212.201655092591</v>
      </c>
      <c r="H5504" s="12"/>
      <c r="I5504" s="11"/>
    </row>
    <row r="5505" spans="1:9" hidden="1" x14ac:dyDescent="0.3">
      <c r="A5505" s="24">
        <v>5503</v>
      </c>
      <c r="B5505" s="11" t="str">
        <f>IFERROR(INDEX({"JSNY-BJ0001-01";"JSNY-JS0022-01";"JSNY-JS0002-01"},MATCH(D5505,{"BJ_zhongyu";"JS_WX_liteer";"JS_CZ_wodefeng"},0)),"")</f>
        <v>JSNY-JS0002-01</v>
      </c>
      <c r="C5505" s="11" t="str">
        <f>IFERROR(INDEX({"北京中裕世纪大酒店";"江苏利特尔绿色包装股份有限公司";"常州市金坛沃德丰电子科技有限公司"},MATCH(D5505,{"BJ_zhongyu";"JS_WX_liteer";"JS_CZ_wodefeng"},0)),"")</f>
        <v>常州市金坛沃德丰电子科技有限公司</v>
      </c>
      <c r="D5505" s="11" t="str">
        <f>[1]动作!$G5504</f>
        <v>JS_CZ_wodefeng</v>
      </c>
      <c r="E5505" s="11" t="str">
        <f>[1]动作!$D5504</f>
        <v>电表故障</v>
      </c>
      <c r="F5505" s="11" t="s">
        <v>45</v>
      </c>
      <c r="G5505" s="12">
        <f>[1]动作!$A5504+[1]动作!$B5504</f>
        <v>43212.20275462963</v>
      </c>
      <c r="H5505" s="12"/>
      <c r="I5505" s="11"/>
    </row>
    <row r="5506" spans="1:9" hidden="1" x14ac:dyDescent="0.3">
      <c r="A5506" s="24">
        <v>5504</v>
      </c>
      <c r="B5506" s="11" t="str">
        <f>IFERROR(INDEX({"JSNY-BJ0001-01";"JSNY-JS0022-01";"JSNY-JS0002-01"},MATCH(D5506,{"BJ_zhongyu";"JS_WX_liteer";"JS_CZ_wodefeng"},0)),"")</f>
        <v>JSNY-JS0002-01</v>
      </c>
      <c r="C5506" s="11" t="str">
        <f>IFERROR(INDEX({"北京中裕世纪大酒店";"江苏利特尔绿色包装股份有限公司";"常州市金坛沃德丰电子科技有限公司"},MATCH(D5506,{"BJ_zhongyu";"JS_WX_liteer";"JS_CZ_wodefeng"},0)),"")</f>
        <v>常州市金坛沃德丰电子科技有限公司</v>
      </c>
      <c r="D5506" s="11" t="str">
        <f>[1]动作!$G5505</f>
        <v>JS_CZ_wodefeng</v>
      </c>
      <c r="E5506" s="11" t="str">
        <f>[1]动作!$D5505</f>
        <v>电表故障</v>
      </c>
      <c r="F5506" s="11" t="s">
        <v>45</v>
      </c>
      <c r="G5506" s="12">
        <f>[1]动作!$A5505+[1]动作!$B5505</f>
        <v>43212.202870370369</v>
      </c>
      <c r="H5506" s="12"/>
      <c r="I5506" s="11"/>
    </row>
    <row r="5507" spans="1:9" hidden="1" x14ac:dyDescent="0.3">
      <c r="A5507" s="24">
        <v>5505</v>
      </c>
      <c r="B5507" s="11" t="str">
        <f>IFERROR(INDEX({"JSNY-BJ0001-01";"JSNY-JS0022-01";"JSNY-JS0002-01"},MATCH(D5507,{"BJ_zhongyu";"JS_WX_liteer";"JS_CZ_wodefeng"},0)),"")</f>
        <v>JSNY-JS0002-01</v>
      </c>
      <c r="C5507" s="11" t="str">
        <f>IFERROR(INDEX({"北京中裕世纪大酒店";"江苏利特尔绿色包装股份有限公司";"常州市金坛沃德丰电子科技有限公司"},MATCH(D5507,{"BJ_zhongyu";"JS_WX_liteer";"JS_CZ_wodefeng"},0)),"")</f>
        <v>常州市金坛沃德丰电子科技有限公司</v>
      </c>
      <c r="D5507" s="11" t="str">
        <f>[1]动作!$G5506</f>
        <v>JS_CZ_wodefeng</v>
      </c>
      <c r="E5507" s="11" t="str">
        <f>[1]动作!$D5506</f>
        <v>电表故障</v>
      </c>
      <c r="F5507" s="11" t="s">
        <v>45</v>
      </c>
      <c r="G5507" s="12">
        <f>[1]动作!$A5506+[1]动作!$B5506</f>
        <v>43212.204317129632</v>
      </c>
      <c r="H5507" s="12"/>
      <c r="I5507" s="11"/>
    </row>
    <row r="5508" spans="1:9" hidden="1" x14ac:dyDescent="0.3">
      <c r="A5508" s="24">
        <v>5506</v>
      </c>
      <c r="B5508" s="11" t="str">
        <f>IFERROR(INDEX({"JSNY-BJ0001-01";"JSNY-JS0022-01";"JSNY-JS0002-01"},MATCH(D5508,{"BJ_zhongyu";"JS_WX_liteer";"JS_CZ_wodefeng"},0)),"")</f>
        <v>JSNY-JS0002-01</v>
      </c>
      <c r="C5508" s="11" t="str">
        <f>IFERROR(INDEX({"北京中裕世纪大酒店";"江苏利特尔绿色包装股份有限公司";"常州市金坛沃德丰电子科技有限公司"},MATCH(D5508,{"BJ_zhongyu";"JS_WX_liteer";"JS_CZ_wodefeng"},0)),"")</f>
        <v>常州市金坛沃德丰电子科技有限公司</v>
      </c>
      <c r="D5508" s="11" t="str">
        <f>[1]动作!$G5507</f>
        <v>JS_CZ_wodefeng</v>
      </c>
      <c r="E5508" s="11" t="str">
        <f>[1]动作!$D5507</f>
        <v>电表故障</v>
      </c>
      <c r="F5508" s="11" t="s">
        <v>45</v>
      </c>
      <c r="G5508" s="12">
        <f>[1]动作!$A5507+[1]动作!$B5507</f>
        <v>43212.206689814811</v>
      </c>
      <c r="H5508" s="12"/>
      <c r="I5508" s="11"/>
    </row>
    <row r="5509" spans="1:9" hidden="1" x14ac:dyDescent="0.3">
      <c r="A5509" s="24">
        <v>5507</v>
      </c>
      <c r="B5509" s="11" t="str">
        <f>IFERROR(INDEX({"JSNY-BJ0001-01";"JSNY-JS0022-01";"JSNY-JS0002-01"},MATCH(D5509,{"BJ_zhongyu";"JS_WX_liteer";"JS_CZ_wodefeng"},0)),"")</f>
        <v>JSNY-JS0002-01</v>
      </c>
      <c r="C5509" s="11" t="str">
        <f>IFERROR(INDEX({"北京中裕世纪大酒店";"江苏利特尔绿色包装股份有限公司";"常州市金坛沃德丰电子科技有限公司"},MATCH(D5509,{"BJ_zhongyu";"JS_WX_liteer";"JS_CZ_wodefeng"},0)),"")</f>
        <v>常州市金坛沃德丰电子科技有限公司</v>
      </c>
      <c r="D5509" s="11" t="str">
        <f>[1]动作!$G5508</f>
        <v>JS_CZ_wodefeng</v>
      </c>
      <c r="E5509" s="11" t="str">
        <f>[1]动作!$D5508</f>
        <v>电表故障</v>
      </c>
      <c r="F5509" s="11" t="s">
        <v>45</v>
      </c>
      <c r="G5509" s="12">
        <f>[1]动作!$A5508+[1]动作!$B5508</f>
        <v>43212.209583333337</v>
      </c>
      <c r="H5509" s="12"/>
      <c r="I5509" s="11"/>
    </row>
    <row r="5510" spans="1:9" hidden="1" x14ac:dyDescent="0.3">
      <c r="A5510" s="24">
        <v>5508</v>
      </c>
      <c r="B5510" s="11" t="str">
        <f>IFERROR(INDEX({"JSNY-BJ0001-01";"JSNY-JS0022-01";"JSNY-JS0002-01"},MATCH(D5510,{"BJ_zhongyu";"JS_WX_liteer";"JS_CZ_wodefeng"},0)),"")</f>
        <v>JSNY-JS0002-01</v>
      </c>
      <c r="C5510" s="11" t="str">
        <f>IFERROR(INDEX({"北京中裕世纪大酒店";"江苏利特尔绿色包装股份有限公司";"常州市金坛沃德丰电子科技有限公司"},MATCH(D5510,{"BJ_zhongyu";"JS_WX_liteer";"JS_CZ_wodefeng"},0)),"")</f>
        <v>常州市金坛沃德丰电子科技有限公司</v>
      </c>
      <c r="D5510" s="11" t="str">
        <f>[1]动作!$G5509</f>
        <v>JS_CZ_wodefeng</v>
      </c>
      <c r="E5510" s="11" t="str">
        <f>[1]动作!$D5509</f>
        <v>电表故障</v>
      </c>
      <c r="F5510" s="11" t="s">
        <v>45</v>
      </c>
      <c r="G5510" s="12">
        <f>[1]动作!$A5509+[1]动作!$B5509</f>
        <v>43212.213414351849</v>
      </c>
      <c r="H5510" s="12"/>
      <c r="I5510" s="11"/>
    </row>
    <row r="5511" spans="1:9" hidden="1" x14ac:dyDescent="0.3">
      <c r="A5511" s="24">
        <v>5509</v>
      </c>
      <c r="B5511" s="11" t="str">
        <f>IFERROR(INDEX({"JSNY-BJ0001-01";"JSNY-JS0022-01";"JSNY-JS0002-01"},MATCH(D5511,{"BJ_zhongyu";"JS_WX_liteer";"JS_CZ_wodefeng"},0)),"")</f>
        <v>JSNY-JS0002-01</v>
      </c>
      <c r="C5511" s="11" t="str">
        <f>IFERROR(INDEX({"北京中裕世纪大酒店";"江苏利特尔绿色包装股份有限公司";"常州市金坛沃德丰电子科技有限公司"},MATCH(D5511,{"BJ_zhongyu";"JS_WX_liteer";"JS_CZ_wodefeng"},0)),"")</f>
        <v>常州市金坛沃德丰电子科技有限公司</v>
      </c>
      <c r="D5511" s="11" t="str">
        <f>[1]动作!$G5510</f>
        <v>JS_CZ_wodefeng</v>
      </c>
      <c r="E5511" s="11" t="str">
        <f>[1]动作!$D5510</f>
        <v>电表故障</v>
      </c>
      <c r="F5511" s="11" t="s">
        <v>45</v>
      </c>
      <c r="G5511" s="12">
        <f>[1]动作!$A5510+[1]动作!$B5510</f>
        <v>43212.213530092595</v>
      </c>
      <c r="H5511" s="12"/>
      <c r="I5511" s="11"/>
    </row>
    <row r="5512" spans="1:9" hidden="1" x14ac:dyDescent="0.3">
      <c r="A5512" s="24">
        <v>5510</v>
      </c>
      <c r="B5512" s="11" t="str">
        <f>IFERROR(INDEX({"JSNY-BJ0001-01";"JSNY-JS0022-01";"JSNY-JS0002-01"},MATCH(D5512,{"BJ_zhongyu";"JS_WX_liteer";"JS_CZ_wodefeng"},0)),"")</f>
        <v>JSNY-JS0002-01</v>
      </c>
      <c r="C5512" s="11" t="str">
        <f>IFERROR(INDEX({"北京中裕世纪大酒店";"江苏利特尔绿色包装股份有限公司";"常州市金坛沃德丰电子科技有限公司"},MATCH(D5512,{"BJ_zhongyu";"JS_WX_liteer";"JS_CZ_wodefeng"},0)),"")</f>
        <v>常州市金坛沃德丰电子科技有限公司</v>
      </c>
      <c r="D5512" s="11" t="str">
        <f>[1]动作!$G5511</f>
        <v>JS_CZ_wodefeng</v>
      </c>
      <c r="E5512" s="11" t="str">
        <f>[1]动作!$D5511</f>
        <v>电表故障</v>
      </c>
      <c r="F5512" s="11" t="s">
        <v>45</v>
      </c>
      <c r="G5512" s="12">
        <f>[1]动作!$A5511+[1]动作!$B5511</f>
        <v>43212.213645833333</v>
      </c>
      <c r="H5512" s="12"/>
      <c r="I5512" s="11"/>
    </row>
    <row r="5513" spans="1:9" hidden="1" x14ac:dyDescent="0.3">
      <c r="A5513" s="24">
        <v>5511</v>
      </c>
      <c r="B5513" s="11" t="str">
        <f>IFERROR(INDEX({"JSNY-BJ0001-01";"JSNY-JS0022-01";"JSNY-JS0002-01"},MATCH(D5513,{"BJ_zhongyu";"JS_WX_liteer";"JS_CZ_wodefeng"},0)),"")</f>
        <v>JSNY-JS0002-01</v>
      </c>
      <c r="C5513" s="11" t="str">
        <f>IFERROR(INDEX({"北京中裕世纪大酒店";"江苏利特尔绿色包装股份有限公司";"常州市金坛沃德丰电子科技有限公司"},MATCH(D5513,{"BJ_zhongyu";"JS_WX_liteer";"JS_CZ_wodefeng"},0)),"")</f>
        <v>常州市金坛沃德丰电子科技有限公司</v>
      </c>
      <c r="D5513" s="11" t="str">
        <f>[1]动作!$G5512</f>
        <v>JS_CZ_wodefeng</v>
      </c>
      <c r="E5513" s="11" t="str">
        <f>[1]动作!$D5512</f>
        <v>电表故障</v>
      </c>
      <c r="F5513" s="11" t="s">
        <v>45</v>
      </c>
      <c r="G5513" s="12">
        <f>[1]动作!$A5512+[1]动作!$B5512</f>
        <v>43212.214745370373</v>
      </c>
      <c r="H5513" s="12"/>
      <c r="I5513" s="11"/>
    </row>
    <row r="5514" spans="1:9" hidden="1" x14ac:dyDescent="0.3">
      <c r="A5514" s="24">
        <v>5512</v>
      </c>
      <c r="B5514" s="11" t="str">
        <f>IFERROR(INDEX({"JSNY-BJ0001-01";"JSNY-JS0022-01";"JSNY-JS0002-01"},MATCH(D5514,{"BJ_zhongyu";"JS_WX_liteer";"JS_CZ_wodefeng"},0)),"")</f>
        <v>JSNY-JS0002-01</v>
      </c>
      <c r="C5514" s="11" t="str">
        <f>IFERROR(INDEX({"北京中裕世纪大酒店";"江苏利特尔绿色包装股份有限公司";"常州市金坛沃德丰电子科技有限公司"},MATCH(D5514,{"BJ_zhongyu";"JS_WX_liteer";"JS_CZ_wodefeng"},0)),"")</f>
        <v>常州市金坛沃德丰电子科技有限公司</v>
      </c>
      <c r="D5514" s="11" t="str">
        <f>[1]动作!$G5513</f>
        <v>JS_CZ_wodefeng</v>
      </c>
      <c r="E5514" s="11" t="str">
        <f>[1]动作!$D5513</f>
        <v>电表故障</v>
      </c>
      <c r="F5514" s="11" t="s">
        <v>45</v>
      </c>
      <c r="G5514" s="12">
        <f>[1]动作!$A5513+[1]动作!$B5513</f>
        <v>43212.21601851852</v>
      </c>
      <c r="H5514" s="12"/>
      <c r="I5514" s="11"/>
    </row>
    <row r="5515" spans="1:9" hidden="1" x14ac:dyDescent="0.3">
      <c r="A5515" s="24">
        <v>5513</v>
      </c>
      <c r="B5515" s="11" t="str">
        <f>IFERROR(INDEX({"JSNY-BJ0001-01";"JSNY-JS0022-01";"JSNY-JS0002-01"},MATCH(D5515,{"BJ_zhongyu";"JS_WX_liteer";"JS_CZ_wodefeng"},0)),"")</f>
        <v>JSNY-JS0002-01</v>
      </c>
      <c r="C5515" s="11" t="str">
        <f>IFERROR(INDEX({"北京中裕世纪大酒店";"江苏利特尔绿色包装股份有限公司";"常州市金坛沃德丰电子科技有限公司"},MATCH(D5515,{"BJ_zhongyu";"JS_WX_liteer";"JS_CZ_wodefeng"},0)),"")</f>
        <v>常州市金坛沃德丰电子科技有限公司</v>
      </c>
      <c r="D5515" s="11" t="str">
        <f>[1]动作!$G5514</f>
        <v>JS_CZ_wodefeng</v>
      </c>
      <c r="E5515" s="11" t="str">
        <f>[1]动作!$D5514</f>
        <v>电表故障</v>
      </c>
      <c r="F5515" s="11" t="s">
        <v>45</v>
      </c>
      <c r="G5515" s="12">
        <f>[1]动作!$A5514+[1]动作!$B5514</f>
        <v>43212.219664351855</v>
      </c>
      <c r="H5515" s="12"/>
      <c r="I5515" s="11"/>
    </row>
    <row r="5516" spans="1:9" hidden="1" x14ac:dyDescent="0.3">
      <c r="A5516" s="24">
        <v>5514</v>
      </c>
      <c r="B5516" s="11" t="str">
        <f>IFERROR(INDEX({"JSNY-BJ0001-01";"JSNY-JS0022-01";"JSNY-JS0002-01"},MATCH(D5516,{"BJ_zhongyu";"JS_WX_liteer";"JS_CZ_wodefeng"},0)),"")</f>
        <v>JSNY-JS0002-01</v>
      </c>
      <c r="C5516" s="11" t="str">
        <f>IFERROR(INDEX({"北京中裕世纪大酒店";"江苏利特尔绿色包装股份有限公司";"常州市金坛沃德丰电子科技有限公司"},MATCH(D5516,{"BJ_zhongyu";"JS_WX_liteer";"JS_CZ_wodefeng"},0)),"")</f>
        <v>常州市金坛沃德丰电子科技有限公司</v>
      </c>
      <c r="D5516" s="11" t="str">
        <f>[1]动作!$G5515</f>
        <v>JS_CZ_wodefeng</v>
      </c>
      <c r="E5516" s="11" t="str">
        <f>[1]动作!$D5515</f>
        <v>电表故障</v>
      </c>
      <c r="F5516" s="11" t="s">
        <v>45</v>
      </c>
      <c r="G5516" s="12">
        <f>[1]动作!$A5515+[1]动作!$B5515</f>
        <v>43212.222210648149</v>
      </c>
      <c r="H5516" s="12"/>
      <c r="I5516" s="11"/>
    </row>
    <row r="5517" spans="1:9" hidden="1" x14ac:dyDescent="0.3">
      <c r="A5517" s="24">
        <v>5515</v>
      </c>
      <c r="B5517" s="11" t="str">
        <f>IFERROR(INDEX({"JSNY-BJ0001-01";"JSNY-JS0022-01";"JSNY-JS0002-01"},MATCH(D5517,{"BJ_zhongyu";"JS_WX_liteer";"JS_CZ_wodefeng"},0)),"")</f>
        <v>JSNY-JS0002-01</v>
      </c>
      <c r="C5517" s="11" t="str">
        <f>IFERROR(INDEX({"北京中裕世纪大酒店";"江苏利特尔绿色包装股份有限公司";"常州市金坛沃德丰电子科技有限公司"},MATCH(D5517,{"BJ_zhongyu";"JS_WX_liteer";"JS_CZ_wodefeng"},0)),"")</f>
        <v>常州市金坛沃德丰电子科技有限公司</v>
      </c>
      <c r="D5517" s="11" t="str">
        <f>[1]动作!$G5516</f>
        <v>JS_CZ_wodefeng</v>
      </c>
      <c r="E5517" s="11" t="str">
        <f>[1]动作!$D5516</f>
        <v>电表故障</v>
      </c>
      <c r="F5517" s="11" t="s">
        <v>45</v>
      </c>
      <c r="G5517" s="12">
        <f>[1]动作!$A5516+[1]动作!$B5516</f>
        <v>43212.223541666666</v>
      </c>
      <c r="H5517" s="12"/>
      <c r="I5517" s="11"/>
    </row>
    <row r="5518" spans="1:9" hidden="1" x14ac:dyDescent="0.3">
      <c r="A5518" s="24">
        <v>5516</v>
      </c>
      <c r="B5518" s="11" t="str">
        <f>IFERROR(INDEX({"JSNY-BJ0001-01";"JSNY-JS0022-01";"JSNY-JS0002-01"},MATCH(D5518,{"BJ_zhongyu";"JS_WX_liteer";"JS_CZ_wodefeng"},0)),"")</f>
        <v>JSNY-JS0002-01</v>
      </c>
      <c r="C5518" s="11" t="str">
        <f>IFERROR(INDEX({"北京中裕世纪大酒店";"江苏利特尔绿色包装股份有限公司";"常州市金坛沃德丰电子科技有限公司"},MATCH(D5518,{"BJ_zhongyu";"JS_WX_liteer";"JS_CZ_wodefeng"},0)),"")</f>
        <v>常州市金坛沃德丰电子科技有限公司</v>
      </c>
      <c r="D5518" s="11" t="str">
        <f>[1]动作!$G5517</f>
        <v>JS_CZ_wodefeng</v>
      </c>
      <c r="E5518" s="11" t="str">
        <f>[1]动作!$D5517</f>
        <v>电表故障</v>
      </c>
      <c r="F5518" s="11" t="s">
        <v>45</v>
      </c>
      <c r="G5518" s="12">
        <f>[1]动作!$A5517+[1]动作!$B5517</f>
        <v>43212.223668981482</v>
      </c>
      <c r="H5518" s="12"/>
      <c r="I5518" s="11"/>
    </row>
    <row r="5519" spans="1:9" hidden="1" x14ac:dyDescent="0.3">
      <c r="A5519" s="24">
        <v>5517</v>
      </c>
      <c r="B5519" s="11" t="str">
        <f>IFERROR(INDEX({"JSNY-BJ0001-01";"JSNY-JS0022-01";"JSNY-JS0002-01"},MATCH(D5519,{"BJ_zhongyu";"JS_WX_liteer";"JS_CZ_wodefeng"},0)),"")</f>
        <v>JSNY-JS0002-01</v>
      </c>
      <c r="C5519" s="11" t="str">
        <f>IFERROR(INDEX({"北京中裕世纪大酒店";"江苏利特尔绿色包装股份有限公司";"常州市金坛沃德丰电子科技有限公司"},MATCH(D5519,{"BJ_zhongyu";"JS_WX_liteer";"JS_CZ_wodefeng"},0)),"")</f>
        <v>常州市金坛沃德丰电子科技有限公司</v>
      </c>
      <c r="D5519" s="11" t="str">
        <f>[1]动作!$G5518</f>
        <v>JS_CZ_wodefeng</v>
      </c>
      <c r="E5519" s="11" t="str">
        <f>[1]动作!$D5518</f>
        <v>电表故障</v>
      </c>
      <c r="F5519" s="11" t="s">
        <v>45</v>
      </c>
      <c r="G5519" s="12">
        <f>[1]动作!$A5518+[1]动作!$B5518</f>
        <v>43212.22378472222</v>
      </c>
      <c r="H5519" s="12"/>
      <c r="I5519" s="11"/>
    </row>
    <row r="5520" spans="1:9" hidden="1" x14ac:dyDescent="0.3">
      <c r="A5520" s="24">
        <v>5518</v>
      </c>
      <c r="B5520" s="11" t="str">
        <f>IFERROR(INDEX({"JSNY-BJ0001-01";"JSNY-JS0022-01";"JSNY-JS0002-01"},MATCH(D5520,{"BJ_zhongyu";"JS_WX_liteer";"JS_CZ_wodefeng"},0)),"")</f>
        <v>JSNY-JS0002-01</v>
      </c>
      <c r="C5520" s="11" t="str">
        <f>IFERROR(INDEX({"北京中裕世纪大酒店";"江苏利特尔绿色包装股份有限公司";"常州市金坛沃德丰电子科技有限公司"},MATCH(D5520,{"BJ_zhongyu";"JS_WX_liteer";"JS_CZ_wodefeng"},0)),"")</f>
        <v>常州市金坛沃德丰电子科技有限公司</v>
      </c>
      <c r="D5520" s="11" t="str">
        <f>[1]动作!$G5519</f>
        <v>JS_CZ_wodefeng</v>
      </c>
      <c r="E5520" s="11" t="str">
        <f>[1]动作!$D5519</f>
        <v>电表故障</v>
      </c>
      <c r="F5520" s="11" t="s">
        <v>45</v>
      </c>
      <c r="G5520" s="12">
        <f>[1]动作!$A5519+[1]动作!$B5519</f>
        <v>43212.22488425926</v>
      </c>
      <c r="H5520" s="12"/>
      <c r="I5520" s="11"/>
    </row>
    <row r="5521" spans="1:9" hidden="1" x14ac:dyDescent="0.3">
      <c r="A5521" s="24">
        <v>5519</v>
      </c>
      <c r="B5521" s="11" t="str">
        <f>IFERROR(INDEX({"JSNY-BJ0001-01";"JSNY-JS0022-01";"JSNY-JS0002-01"},MATCH(D5521,{"BJ_zhongyu";"JS_WX_liteer";"JS_CZ_wodefeng"},0)),"")</f>
        <v>JSNY-JS0002-01</v>
      </c>
      <c r="C5521" s="11" t="str">
        <f>IFERROR(INDEX({"北京中裕世纪大酒店";"江苏利特尔绿色包装股份有限公司";"常州市金坛沃德丰电子科技有限公司"},MATCH(D5521,{"BJ_zhongyu";"JS_WX_liteer";"JS_CZ_wodefeng"},0)),"")</f>
        <v>常州市金坛沃德丰电子科技有限公司</v>
      </c>
      <c r="D5521" s="11" t="str">
        <f>[1]动作!$G5520</f>
        <v>JS_CZ_wodefeng</v>
      </c>
      <c r="E5521" s="11" t="str">
        <f>[1]动作!$D5520</f>
        <v>电表故障</v>
      </c>
      <c r="F5521" s="11" t="s">
        <v>45</v>
      </c>
      <c r="G5521" s="12">
        <f>[1]动作!$A5520+[1]动作!$B5520</f>
        <v>43212.232581018521</v>
      </c>
      <c r="H5521" s="12"/>
      <c r="I5521" s="11"/>
    </row>
    <row r="5522" spans="1:9" hidden="1" x14ac:dyDescent="0.3">
      <c r="A5522" s="24">
        <v>5520</v>
      </c>
      <c r="B5522" s="11" t="str">
        <f>IFERROR(INDEX({"JSNY-BJ0001-01";"JSNY-JS0022-01";"JSNY-JS0002-01"},MATCH(D5522,{"BJ_zhongyu";"JS_WX_liteer";"JS_CZ_wodefeng"},0)),"")</f>
        <v>JSNY-JS0002-01</v>
      </c>
      <c r="C5522" s="11" t="str">
        <f>IFERROR(INDEX({"北京中裕世纪大酒店";"江苏利特尔绿色包装股份有限公司";"常州市金坛沃德丰电子科技有限公司"},MATCH(D5522,{"BJ_zhongyu";"JS_WX_liteer";"JS_CZ_wodefeng"},0)),"")</f>
        <v>常州市金坛沃德丰电子科技有限公司</v>
      </c>
      <c r="D5522" s="11" t="str">
        <f>[1]动作!$G5521</f>
        <v>JS_CZ_wodefeng</v>
      </c>
      <c r="E5522" s="11" t="str">
        <f>[1]动作!$D5521</f>
        <v>电表故障</v>
      </c>
      <c r="F5522" s="11" t="s">
        <v>45</v>
      </c>
      <c r="G5522" s="12">
        <f>[1]动作!$A5521+[1]动作!$B5521</f>
        <v>43212.233564814815</v>
      </c>
      <c r="H5522" s="12"/>
      <c r="I5522" s="11"/>
    </row>
    <row r="5523" spans="1:9" hidden="1" x14ac:dyDescent="0.3">
      <c r="A5523" s="24">
        <v>5521</v>
      </c>
      <c r="B5523" s="11" t="str">
        <f>IFERROR(INDEX({"JSNY-BJ0001-01";"JSNY-JS0022-01";"JSNY-JS0002-01"},MATCH(D5523,{"BJ_zhongyu";"JS_WX_liteer";"JS_CZ_wodefeng"},0)),"")</f>
        <v>JSNY-JS0002-01</v>
      </c>
      <c r="C5523" s="11" t="str">
        <f>IFERROR(INDEX({"北京中裕世纪大酒店";"江苏利特尔绿色包装股份有限公司";"常州市金坛沃德丰电子科技有限公司"},MATCH(D5523,{"BJ_zhongyu";"JS_WX_liteer";"JS_CZ_wodefeng"},0)),"")</f>
        <v>常州市金坛沃德丰电子科技有限公司</v>
      </c>
      <c r="D5523" s="11" t="str">
        <f>[1]动作!$G5522</f>
        <v>JS_CZ_wodefeng</v>
      </c>
      <c r="E5523" s="11" t="str">
        <f>[1]动作!$D5522</f>
        <v>电表故障</v>
      </c>
      <c r="F5523" s="11" t="s">
        <v>45</v>
      </c>
      <c r="G5523" s="12">
        <f>[1]动作!$A5522+[1]动作!$B5522</f>
        <v>43212.233796296299</v>
      </c>
      <c r="H5523" s="12"/>
      <c r="I5523" s="11"/>
    </row>
    <row r="5524" spans="1:9" hidden="1" x14ac:dyDescent="0.3">
      <c r="A5524" s="24">
        <v>5522</v>
      </c>
      <c r="B5524" s="11" t="str">
        <f>IFERROR(INDEX({"JSNY-BJ0001-01";"JSNY-JS0022-01";"JSNY-JS0002-01"},MATCH(D5524,{"BJ_zhongyu";"JS_WX_liteer";"JS_CZ_wodefeng"},0)),"")</f>
        <v>JSNY-JS0002-01</v>
      </c>
      <c r="C5524" s="11" t="str">
        <f>IFERROR(INDEX({"北京中裕世纪大酒店";"江苏利特尔绿色包装股份有限公司";"常州市金坛沃德丰电子科技有限公司"},MATCH(D5524,{"BJ_zhongyu";"JS_WX_liteer";"JS_CZ_wodefeng"},0)),"")</f>
        <v>常州市金坛沃德丰电子科技有限公司</v>
      </c>
      <c r="D5524" s="11" t="str">
        <f>[1]动作!$G5523</f>
        <v>JS_CZ_wodefeng</v>
      </c>
      <c r="E5524" s="11" t="str">
        <f>[1]动作!$D5523</f>
        <v>电表故障</v>
      </c>
      <c r="F5524" s="11" t="s">
        <v>45</v>
      </c>
      <c r="G5524" s="12">
        <f>[1]动作!$A5523+[1]动作!$B5523</f>
        <v>43212.235069444447</v>
      </c>
      <c r="H5524" s="12"/>
      <c r="I5524" s="11"/>
    </row>
    <row r="5525" spans="1:9" hidden="1" x14ac:dyDescent="0.3">
      <c r="A5525" s="24">
        <v>5523</v>
      </c>
      <c r="B5525" s="11" t="str">
        <f>IFERROR(INDEX({"JSNY-BJ0001-01";"JSNY-JS0022-01";"JSNY-JS0002-01"},MATCH(D5525,{"BJ_zhongyu";"JS_WX_liteer";"JS_CZ_wodefeng"},0)),"")</f>
        <v>JSNY-JS0002-01</v>
      </c>
      <c r="C5525" s="11" t="str">
        <f>IFERROR(INDEX({"北京中裕世纪大酒店";"江苏利特尔绿色包装股份有限公司";"常州市金坛沃德丰电子科技有限公司"},MATCH(D5525,{"BJ_zhongyu";"JS_WX_liteer";"JS_CZ_wodefeng"},0)),"")</f>
        <v>常州市金坛沃德丰电子科技有限公司</v>
      </c>
      <c r="D5525" s="11" t="str">
        <f>[1]动作!$G5524</f>
        <v>JS_CZ_wodefeng</v>
      </c>
      <c r="E5525" s="11" t="str">
        <f>[1]动作!$D5524</f>
        <v>电表故障</v>
      </c>
      <c r="F5525" s="11" t="s">
        <v>45</v>
      </c>
      <c r="G5525" s="12">
        <f>[1]动作!$A5524+[1]动作!$B5524</f>
        <v>43212.239004629628</v>
      </c>
      <c r="H5525" s="12"/>
      <c r="I5525" s="11"/>
    </row>
    <row r="5526" spans="1:9" hidden="1" x14ac:dyDescent="0.3">
      <c r="A5526" s="24">
        <v>5524</v>
      </c>
      <c r="B5526" s="11" t="str">
        <f>IFERROR(INDEX({"JSNY-BJ0001-01";"JSNY-JS0022-01";"JSNY-JS0002-01"},MATCH(D5526,{"BJ_zhongyu";"JS_WX_liteer";"JS_CZ_wodefeng"},0)),"")</f>
        <v>JSNY-JS0002-01</v>
      </c>
      <c r="C5526" s="11" t="str">
        <f>IFERROR(INDEX({"北京中裕世纪大酒店";"江苏利特尔绿色包装股份有限公司";"常州市金坛沃德丰电子科技有限公司"},MATCH(D5526,{"BJ_zhongyu";"JS_WX_liteer";"JS_CZ_wodefeng"},0)),"")</f>
        <v>常州市金坛沃德丰电子科技有限公司</v>
      </c>
      <c r="D5526" s="11" t="str">
        <f>[1]动作!$G5525</f>
        <v>JS_CZ_wodefeng</v>
      </c>
      <c r="E5526" s="11" t="str">
        <f>[1]动作!$D5525</f>
        <v>电表故障</v>
      </c>
      <c r="F5526" s="11" t="s">
        <v>45</v>
      </c>
      <c r="G5526" s="12">
        <f>[1]动作!$A5525+[1]动作!$B5525</f>
        <v>43212.240347222221</v>
      </c>
      <c r="H5526" s="12"/>
      <c r="I5526" s="11"/>
    </row>
    <row r="5527" spans="1:9" hidden="1" x14ac:dyDescent="0.3">
      <c r="A5527" s="24">
        <v>5525</v>
      </c>
      <c r="B5527" s="11" t="str">
        <f>IFERROR(INDEX({"JSNY-BJ0001-01";"JSNY-JS0022-01";"JSNY-JS0002-01"},MATCH(D5527,{"BJ_zhongyu";"JS_WX_liteer";"JS_CZ_wodefeng"},0)),"")</f>
        <v>JSNY-JS0002-01</v>
      </c>
      <c r="C5527" s="11" t="str">
        <f>IFERROR(INDEX({"北京中裕世纪大酒店";"江苏利特尔绿色包装股份有限公司";"常州市金坛沃德丰电子科技有限公司"},MATCH(D5527,{"BJ_zhongyu";"JS_WX_liteer";"JS_CZ_wodefeng"},0)),"")</f>
        <v>常州市金坛沃德丰电子科技有限公司</v>
      </c>
      <c r="D5527" s="11" t="str">
        <f>[1]动作!$G5526</f>
        <v>JS_CZ_wodefeng</v>
      </c>
      <c r="E5527" s="11" t="str">
        <f>[1]动作!$D5526</f>
        <v>电表故障</v>
      </c>
      <c r="F5527" s="11" t="s">
        <v>45</v>
      </c>
      <c r="G5527" s="12">
        <f>[1]动作!$A5526+[1]动作!$B5526</f>
        <v>43212.240567129629</v>
      </c>
      <c r="H5527" s="12"/>
      <c r="I5527" s="11"/>
    </row>
    <row r="5528" spans="1:9" hidden="1" x14ac:dyDescent="0.3">
      <c r="A5528" s="24">
        <v>5526</v>
      </c>
      <c r="B5528" s="11" t="str">
        <f>IFERROR(INDEX({"JSNY-BJ0001-01";"JSNY-JS0022-01";"JSNY-JS0002-01"},MATCH(D5528,{"BJ_zhongyu";"JS_WX_liteer";"JS_CZ_wodefeng"},0)),"")</f>
        <v>JSNY-JS0002-01</v>
      </c>
      <c r="C5528" s="11" t="str">
        <f>IFERROR(INDEX({"北京中裕世纪大酒店";"江苏利特尔绿色包装股份有限公司";"常州市金坛沃德丰电子科技有限公司"},MATCH(D5528,{"BJ_zhongyu";"JS_WX_liteer";"JS_CZ_wodefeng"},0)),"")</f>
        <v>常州市金坛沃德丰电子科技有限公司</v>
      </c>
      <c r="D5528" s="11" t="str">
        <f>[1]动作!$G5527</f>
        <v>JS_CZ_wodefeng</v>
      </c>
      <c r="E5528" s="11" t="str">
        <f>[1]动作!$D5527</f>
        <v>电表故障</v>
      </c>
      <c r="F5528" s="11" t="s">
        <v>45</v>
      </c>
      <c r="G5528" s="12">
        <f>[1]动作!$A5527+[1]动作!$B5527</f>
        <v>43212.242719907408</v>
      </c>
      <c r="H5528" s="12"/>
      <c r="I5528" s="11"/>
    </row>
    <row r="5529" spans="1:9" hidden="1" x14ac:dyDescent="0.3">
      <c r="A5529" s="24">
        <v>5527</v>
      </c>
      <c r="B5529" s="11" t="str">
        <f>IFERROR(INDEX({"JSNY-BJ0001-01";"JSNY-JS0022-01";"JSNY-JS0002-01"},MATCH(D5529,{"BJ_zhongyu";"JS_WX_liteer";"JS_CZ_wodefeng"},0)),"")</f>
        <v>JSNY-JS0002-01</v>
      </c>
      <c r="C5529" s="11" t="str">
        <f>IFERROR(INDEX({"北京中裕世纪大酒店";"江苏利特尔绿色包装股份有限公司";"常州市金坛沃德丰电子科技有限公司"},MATCH(D5529,{"BJ_zhongyu";"JS_WX_liteer";"JS_CZ_wodefeng"},0)),"")</f>
        <v>常州市金坛沃德丰电子科技有限公司</v>
      </c>
      <c r="D5529" s="11" t="str">
        <f>[1]动作!$G5528</f>
        <v>JS_CZ_wodefeng</v>
      </c>
      <c r="E5529" s="11" t="str">
        <f>[1]动作!$D5528</f>
        <v>电表故障</v>
      </c>
      <c r="F5529" s="11" t="s">
        <v>45</v>
      </c>
      <c r="G5529" s="12">
        <f>[1]动作!$A5528+[1]动作!$B5528</f>
        <v>43212.244166666664</v>
      </c>
      <c r="H5529" s="12"/>
      <c r="I5529" s="11"/>
    </row>
    <row r="5530" spans="1:9" hidden="1" x14ac:dyDescent="0.3">
      <c r="A5530" s="24">
        <v>5528</v>
      </c>
      <c r="B5530" s="11" t="str">
        <f>IFERROR(INDEX({"JSNY-BJ0001-01";"JSNY-JS0022-01";"JSNY-JS0002-01"},MATCH(D5530,{"BJ_zhongyu";"JS_WX_liteer";"JS_CZ_wodefeng"},0)),"")</f>
        <v>JSNY-JS0002-01</v>
      </c>
      <c r="C5530" s="11" t="str">
        <f>IFERROR(INDEX({"北京中裕世纪大酒店";"江苏利特尔绿色包装股份有限公司";"常州市金坛沃德丰电子科技有限公司"},MATCH(D5530,{"BJ_zhongyu";"JS_WX_liteer";"JS_CZ_wodefeng"},0)),"")</f>
        <v>常州市金坛沃德丰电子科技有限公司</v>
      </c>
      <c r="D5530" s="11" t="str">
        <f>[1]动作!$G5529</f>
        <v>JS_CZ_wodefeng</v>
      </c>
      <c r="E5530" s="11" t="str">
        <f>[1]动作!$D5529</f>
        <v>电表故障</v>
      </c>
      <c r="F5530" s="11" t="s">
        <v>45</v>
      </c>
      <c r="G5530" s="12">
        <f>[1]动作!$A5529+[1]动作!$B5529</f>
        <v>43212.245208333334</v>
      </c>
      <c r="H5530" s="12"/>
      <c r="I5530" s="11"/>
    </row>
    <row r="5531" spans="1:9" hidden="1" x14ac:dyDescent="0.3">
      <c r="A5531" s="24">
        <v>5529</v>
      </c>
      <c r="B5531" s="11" t="str">
        <f>IFERROR(INDEX({"JSNY-BJ0001-01";"JSNY-JS0022-01";"JSNY-JS0002-01"},MATCH(D5531,{"BJ_zhongyu";"JS_WX_liteer";"JS_CZ_wodefeng"},0)),"")</f>
        <v>JSNY-JS0002-01</v>
      </c>
      <c r="C5531" s="11" t="str">
        <f>IFERROR(INDEX({"北京中裕世纪大酒店";"江苏利特尔绿色包装股份有限公司";"常州市金坛沃德丰电子科技有限公司"},MATCH(D5531,{"BJ_zhongyu";"JS_WX_liteer";"JS_CZ_wodefeng"},0)),"")</f>
        <v>常州市金坛沃德丰电子科技有限公司</v>
      </c>
      <c r="D5531" s="11" t="str">
        <f>[1]动作!$G5530</f>
        <v>JS_CZ_wodefeng</v>
      </c>
      <c r="E5531" s="11" t="str">
        <f>[1]动作!$D5530</f>
        <v>电表故障</v>
      </c>
      <c r="F5531" s="11" t="s">
        <v>45</v>
      </c>
      <c r="G5531" s="12">
        <f>[1]动作!$A5530+[1]动作!$B5530</f>
        <v>43212.245324074072</v>
      </c>
      <c r="H5531" s="12"/>
      <c r="I5531" s="11"/>
    </row>
    <row r="5532" spans="1:9" hidden="1" x14ac:dyDescent="0.3">
      <c r="A5532" s="24">
        <v>5530</v>
      </c>
      <c r="B5532" s="11" t="str">
        <f>IFERROR(INDEX({"JSNY-BJ0001-01";"JSNY-JS0022-01";"JSNY-JS0002-01"},MATCH(D5532,{"BJ_zhongyu";"JS_WX_liteer";"JS_CZ_wodefeng"},0)),"")</f>
        <v>JSNY-JS0002-01</v>
      </c>
      <c r="C5532" s="11" t="str">
        <f>IFERROR(INDEX({"北京中裕世纪大酒店";"江苏利特尔绿色包装股份有限公司";"常州市金坛沃德丰电子科技有限公司"},MATCH(D5532,{"BJ_zhongyu";"JS_WX_liteer";"JS_CZ_wodefeng"},0)),"")</f>
        <v>常州市金坛沃德丰电子科技有限公司</v>
      </c>
      <c r="D5532" s="11" t="str">
        <f>[1]动作!$G5531</f>
        <v>JS_CZ_wodefeng</v>
      </c>
      <c r="E5532" s="11" t="str">
        <f>[1]动作!$D5531</f>
        <v>电表故障</v>
      </c>
      <c r="F5532" s="11" t="s">
        <v>45</v>
      </c>
      <c r="G5532" s="12">
        <f>[1]动作!$A5531+[1]动作!$B5531</f>
        <v>43212.245497685188</v>
      </c>
      <c r="H5532" s="12"/>
      <c r="I5532" s="11"/>
    </row>
    <row r="5533" spans="1:9" hidden="1" x14ac:dyDescent="0.3">
      <c r="A5533" s="24">
        <v>5531</v>
      </c>
      <c r="B5533" s="11" t="str">
        <f>IFERROR(INDEX({"JSNY-BJ0001-01";"JSNY-JS0022-01";"JSNY-JS0002-01"},MATCH(D5533,{"BJ_zhongyu";"JS_WX_liteer";"JS_CZ_wodefeng"},0)),"")</f>
        <v>JSNY-JS0002-01</v>
      </c>
      <c r="C5533" s="11" t="str">
        <f>IFERROR(INDEX({"北京中裕世纪大酒店";"江苏利特尔绿色包装股份有限公司";"常州市金坛沃德丰电子科技有限公司"},MATCH(D5533,{"BJ_zhongyu";"JS_WX_liteer";"JS_CZ_wodefeng"},0)),"")</f>
        <v>常州市金坛沃德丰电子科技有限公司</v>
      </c>
      <c r="D5533" s="11" t="str">
        <f>[1]动作!$G5532</f>
        <v>JS_CZ_wodefeng</v>
      </c>
      <c r="E5533" s="11" t="str">
        <f>[1]动作!$D5532</f>
        <v>电表故障</v>
      </c>
      <c r="F5533" s="11" t="s">
        <v>45</v>
      </c>
      <c r="G5533" s="12">
        <f>[1]动作!$A5532+[1]动作!$B5532</f>
        <v>43212.246770833335</v>
      </c>
      <c r="H5533" s="12"/>
      <c r="I5533" s="11"/>
    </row>
    <row r="5534" spans="1:9" hidden="1" x14ac:dyDescent="0.3">
      <c r="A5534" s="24">
        <v>5532</v>
      </c>
      <c r="B5534" s="11" t="str">
        <f>IFERROR(INDEX({"JSNY-BJ0001-01";"JSNY-JS0022-01";"JSNY-JS0002-01"},MATCH(D5534,{"BJ_zhongyu";"JS_WX_liteer";"JS_CZ_wodefeng"},0)),"")</f>
        <v>JSNY-JS0002-01</v>
      </c>
      <c r="C5534" s="11" t="str">
        <f>IFERROR(INDEX({"北京中裕世纪大酒店";"江苏利特尔绿色包装股份有限公司";"常州市金坛沃德丰电子科技有限公司"},MATCH(D5534,{"BJ_zhongyu";"JS_WX_liteer";"JS_CZ_wodefeng"},0)),"")</f>
        <v>常州市金坛沃德丰电子科技有限公司</v>
      </c>
      <c r="D5534" s="11" t="str">
        <f>[1]动作!$G5533</f>
        <v>JS_CZ_wodefeng</v>
      </c>
      <c r="E5534" s="11" t="str">
        <f>[1]动作!$D5533</f>
        <v>电表故障</v>
      </c>
      <c r="F5534" s="11" t="s">
        <v>45</v>
      </c>
      <c r="G5534" s="12">
        <f>[1]动作!$A5533+[1]动作!$B5533</f>
        <v>43212.249143518522</v>
      </c>
      <c r="H5534" s="12"/>
      <c r="I5534" s="11"/>
    </row>
    <row r="5535" spans="1:9" hidden="1" x14ac:dyDescent="0.3">
      <c r="A5535" s="24">
        <v>5533</v>
      </c>
      <c r="B5535" s="11" t="str">
        <f>IFERROR(INDEX({"JSNY-BJ0001-01";"JSNY-JS0022-01";"JSNY-JS0002-01"},MATCH(D5535,{"BJ_zhongyu";"JS_WX_liteer";"JS_CZ_wodefeng"},0)),"")</f>
        <v>JSNY-JS0002-01</v>
      </c>
      <c r="C5535" s="11" t="str">
        <f>IFERROR(INDEX({"北京中裕世纪大酒店";"江苏利特尔绿色包装股份有限公司";"常州市金坛沃德丰电子科技有限公司"},MATCH(D5535,{"BJ_zhongyu";"JS_WX_liteer";"JS_CZ_wodefeng"},0)),"")</f>
        <v>常州市金坛沃德丰电子科技有限公司</v>
      </c>
      <c r="D5535" s="11" t="str">
        <f>[1]动作!$G5534</f>
        <v>JS_CZ_wodefeng</v>
      </c>
      <c r="E5535" s="11" t="str">
        <f>[1]动作!$D5534</f>
        <v>电表故障</v>
      </c>
      <c r="F5535" s="11" t="s">
        <v>45</v>
      </c>
      <c r="G5535" s="12">
        <f>[1]动作!$A5534+[1]动作!$B5534</f>
        <v>43212.249259259261</v>
      </c>
      <c r="H5535" s="12"/>
      <c r="I5535" s="11"/>
    </row>
    <row r="5536" spans="1:9" hidden="1" x14ac:dyDescent="0.3">
      <c r="A5536" s="24">
        <v>5534</v>
      </c>
      <c r="B5536" s="11" t="str">
        <f>IFERROR(INDEX({"JSNY-BJ0001-01";"JSNY-JS0022-01";"JSNY-JS0002-01"},MATCH(D5536,{"BJ_zhongyu";"JS_WX_liteer";"JS_CZ_wodefeng"},0)),"")</f>
        <v>JSNY-JS0002-01</v>
      </c>
      <c r="C5536" s="11" t="str">
        <f>IFERROR(INDEX({"北京中裕世纪大酒店";"江苏利特尔绿色包装股份有限公司";"常州市金坛沃德丰电子科技有限公司"},MATCH(D5536,{"BJ_zhongyu";"JS_WX_liteer";"JS_CZ_wodefeng"},0)),"")</f>
        <v>常州市金坛沃德丰电子科技有限公司</v>
      </c>
      <c r="D5536" s="11" t="str">
        <f>[1]动作!$G5535</f>
        <v>JS_CZ_wodefeng</v>
      </c>
      <c r="E5536" s="11" t="str">
        <f>[1]动作!$D5535</f>
        <v>电表故障</v>
      </c>
      <c r="F5536" s="11" t="s">
        <v>45</v>
      </c>
      <c r="G5536" s="12">
        <f>[1]动作!$A5535+[1]动作!$B5535</f>
        <v>43212.250474537039</v>
      </c>
      <c r="H5536" s="12"/>
      <c r="I5536" s="11"/>
    </row>
    <row r="5537" spans="1:9" hidden="1" x14ac:dyDescent="0.3">
      <c r="A5537" s="24">
        <v>5535</v>
      </c>
      <c r="B5537" s="11" t="str">
        <f>IFERROR(INDEX({"JSNY-BJ0001-01";"JSNY-JS0022-01";"JSNY-JS0002-01"},MATCH(D5537,{"BJ_zhongyu";"JS_WX_liteer";"JS_CZ_wodefeng"},0)),"")</f>
        <v>JSNY-JS0002-01</v>
      </c>
      <c r="C5537" s="11" t="str">
        <f>IFERROR(INDEX({"北京中裕世纪大酒店";"江苏利特尔绿色包装股份有限公司";"常州市金坛沃德丰电子科技有限公司"},MATCH(D5537,{"BJ_zhongyu";"JS_WX_liteer";"JS_CZ_wodefeng"},0)),"")</f>
        <v>常州市金坛沃德丰电子科技有限公司</v>
      </c>
      <c r="D5537" s="11" t="str">
        <f>[1]动作!$G5536</f>
        <v>JS_CZ_wodefeng</v>
      </c>
      <c r="E5537" s="11" t="str">
        <f>[1]动作!$D5536</f>
        <v>电表故障</v>
      </c>
      <c r="F5537" s="11" t="s">
        <v>45</v>
      </c>
      <c r="G5537" s="12">
        <f>[1]动作!$A5536+[1]动作!$B5536</f>
        <v>43212.254062499997</v>
      </c>
      <c r="H5537" s="12"/>
      <c r="I5537" s="11"/>
    </row>
    <row r="5538" spans="1:9" hidden="1" x14ac:dyDescent="0.3">
      <c r="A5538" s="24">
        <v>5536</v>
      </c>
      <c r="B5538" s="11" t="str">
        <f>IFERROR(INDEX({"JSNY-BJ0001-01";"JSNY-JS0022-01";"JSNY-JS0002-01"},MATCH(D5538,{"BJ_zhongyu";"JS_WX_liteer";"JS_CZ_wodefeng"},0)),"")</f>
        <v>JSNY-JS0002-01</v>
      </c>
      <c r="C5538" s="11" t="str">
        <f>IFERROR(INDEX({"北京中裕世纪大酒店";"江苏利特尔绿色包装股份有限公司";"常州市金坛沃德丰电子科技有限公司"},MATCH(D5538,{"BJ_zhongyu";"JS_WX_liteer";"JS_CZ_wodefeng"},0)),"")</f>
        <v>常州市金坛沃德丰电子科技有限公司</v>
      </c>
      <c r="D5538" s="11" t="str">
        <f>[1]动作!$G5537</f>
        <v>JS_CZ_wodefeng</v>
      </c>
      <c r="E5538" s="11" t="str">
        <f>[1]动作!$D5537</f>
        <v>电表故障</v>
      </c>
      <c r="F5538" s="11" t="s">
        <v>45</v>
      </c>
      <c r="G5538" s="12">
        <f>[1]动作!$A5537+[1]动作!$B5537</f>
        <v>43212.254293981481</v>
      </c>
      <c r="H5538" s="12"/>
      <c r="I5538" s="11"/>
    </row>
    <row r="5539" spans="1:9" hidden="1" x14ac:dyDescent="0.3">
      <c r="A5539" s="24">
        <v>5537</v>
      </c>
      <c r="B5539" s="11" t="str">
        <f>IFERROR(INDEX({"JSNY-BJ0001-01";"JSNY-JS0022-01";"JSNY-JS0002-01"},MATCH(D5539,{"BJ_zhongyu";"JS_WX_liteer";"JS_CZ_wodefeng"},0)),"")</f>
        <v>JSNY-JS0002-01</v>
      </c>
      <c r="C5539" s="11" t="str">
        <f>IFERROR(INDEX({"北京中裕世纪大酒店";"江苏利特尔绿色包装股份有限公司";"常州市金坛沃德丰电子科技有限公司"},MATCH(D5539,{"BJ_zhongyu";"JS_WX_liteer";"JS_CZ_wodefeng"},0)),"")</f>
        <v>常州市金坛沃德丰电子科技有限公司</v>
      </c>
      <c r="D5539" s="11" t="str">
        <f>[1]动作!$G5538</f>
        <v>JS_CZ_wodefeng</v>
      </c>
      <c r="E5539" s="11" t="str">
        <f>[1]动作!$D5538</f>
        <v>电表故障</v>
      </c>
      <c r="F5539" s="11" t="s">
        <v>45</v>
      </c>
      <c r="G5539" s="12">
        <f>[1]动作!$A5538+[1]动作!$B5538</f>
        <v>43212.25440972222</v>
      </c>
      <c r="H5539" s="12"/>
      <c r="I5539" s="11"/>
    </row>
    <row r="5540" spans="1:9" hidden="1" x14ac:dyDescent="0.3">
      <c r="A5540" s="24">
        <v>5538</v>
      </c>
      <c r="B5540" s="11" t="str">
        <f>IFERROR(INDEX({"JSNY-BJ0001-01";"JSNY-JS0022-01";"JSNY-JS0002-01"},MATCH(D5540,{"BJ_zhongyu";"JS_WX_liteer";"JS_CZ_wodefeng"},0)),"")</f>
        <v>JSNY-JS0002-01</v>
      </c>
      <c r="C5540" s="11" t="str">
        <f>IFERROR(INDEX({"北京中裕世纪大酒店";"江苏利特尔绿色包装股份有限公司";"常州市金坛沃德丰电子科技有限公司"},MATCH(D5540,{"BJ_zhongyu";"JS_WX_liteer";"JS_CZ_wodefeng"},0)),"")</f>
        <v>常州市金坛沃德丰电子科技有限公司</v>
      </c>
      <c r="D5540" s="11" t="str">
        <f>[1]动作!$G5539</f>
        <v>JS_CZ_wodefeng</v>
      </c>
      <c r="E5540" s="11" t="str">
        <f>[1]动作!$D5539</f>
        <v>电表故障</v>
      </c>
      <c r="F5540" s="11" t="s">
        <v>45</v>
      </c>
      <c r="G5540" s="12">
        <f>[1]动作!$A5539+[1]动作!$B5539</f>
        <v>43212.254525462966</v>
      </c>
      <c r="H5540" s="12"/>
      <c r="I5540" s="11"/>
    </row>
    <row r="5541" spans="1:9" hidden="1" x14ac:dyDescent="0.3">
      <c r="A5541" s="24">
        <v>5539</v>
      </c>
      <c r="B5541" s="11" t="str">
        <f>IFERROR(INDEX({"JSNY-BJ0001-01";"JSNY-JS0022-01";"JSNY-JS0002-01"},MATCH(D5541,{"BJ_zhongyu";"JS_WX_liteer";"JS_CZ_wodefeng"},0)),"")</f>
        <v>JSNY-JS0002-01</v>
      </c>
      <c r="C5541" s="11" t="str">
        <f>IFERROR(INDEX({"北京中裕世纪大酒店";"江苏利特尔绿色包装股份有限公司";"常州市金坛沃德丰电子科技有限公司"},MATCH(D5541,{"BJ_zhongyu";"JS_WX_liteer";"JS_CZ_wodefeng"},0)),"")</f>
        <v>常州市金坛沃德丰电子科技有限公司</v>
      </c>
      <c r="D5541" s="11" t="str">
        <f>[1]动作!$G5540</f>
        <v>JS_CZ_wodefeng</v>
      </c>
      <c r="E5541" s="11" t="str">
        <f>[1]动作!$D5540</f>
        <v>电表故障</v>
      </c>
      <c r="F5541" s="11" t="s">
        <v>45</v>
      </c>
      <c r="G5541" s="12">
        <f>[1]动作!$A5540+[1]动作!$B5540</f>
        <v>43212.255624999998</v>
      </c>
      <c r="H5541" s="12"/>
      <c r="I5541" s="11"/>
    </row>
    <row r="5542" spans="1:9" hidden="1" x14ac:dyDescent="0.3">
      <c r="A5542" s="24">
        <v>5540</v>
      </c>
      <c r="B5542" s="11" t="str">
        <f>IFERROR(INDEX({"JSNY-BJ0001-01";"JSNY-JS0022-01";"JSNY-JS0002-01"},MATCH(D5542,{"BJ_zhongyu";"JS_WX_liteer";"JS_CZ_wodefeng"},0)),"")</f>
        <v>JSNY-JS0002-01</v>
      </c>
      <c r="C5542" s="11" t="str">
        <f>IFERROR(INDEX({"北京中裕世纪大酒店";"江苏利特尔绿色包装股份有限公司";"常州市金坛沃德丰电子科技有限公司"},MATCH(D5542,{"BJ_zhongyu";"JS_WX_liteer";"JS_CZ_wodefeng"},0)),"")</f>
        <v>常州市金坛沃德丰电子科技有限公司</v>
      </c>
      <c r="D5542" s="11" t="str">
        <f>[1]动作!$G5541</f>
        <v>JS_CZ_wodefeng</v>
      </c>
      <c r="E5542" s="11" t="str">
        <f>[1]动作!$D5541</f>
        <v>电表故障</v>
      </c>
      <c r="F5542" s="11" t="s">
        <v>45</v>
      </c>
      <c r="G5542" s="12">
        <f>[1]动作!$A5541+[1]动作!$B5541</f>
        <v>43212.256898148145</v>
      </c>
      <c r="H5542" s="12"/>
      <c r="I5542" s="11"/>
    </row>
    <row r="5543" spans="1:9" hidden="1" x14ac:dyDescent="0.3">
      <c r="A5543" s="24">
        <v>5541</v>
      </c>
      <c r="B5543" s="11" t="str">
        <f>IFERROR(INDEX({"JSNY-BJ0001-01";"JSNY-JS0022-01";"JSNY-JS0002-01"},MATCH(D5543,{"BJ_zhongyu";"JS_WX_liteer";"JS_CZ_wodefeng"},0)),"")</f>
        <v>JSNY-JS0002-01</v>
      </c>
      <c r="C5543" s="11" t="str">
        <f>IFERROR(INDEX({"北京中裕世纪大酒店";"江苏利特尔绿色包装股份有限公司";"常州市金坛沃德丰电子科技有限公司"},MATCH(D5543,{"BJ_zhongyu";"JS_WX_liteer";"JS_CZ_wodefeng"},0)),"")</f>
        <v>常州市金坛沃德丰电子科技有限公司</v>
      </c>
      <c r="D5543" s="11" t="str">
        <f>[1]动作!$G5542</f>
        <v>JS_CZ_wodefeng</v>
      </c>
      <c r="E5543" s="11" t="str">
        <f>[1]动作!$D5542</f>
        <v>电表故障</v>
      </c>
      <c r="F5543" s="11" t="s">
        <v>45</v>
      </c>
      <c r="G5543" s="12">
        <f>[1]动作!$A5542+[1]动作!$B5542</f>
        <v>43212.259571759256</v>
      </c>
      <c r="H5543" s="12"/>
      <c r="I5543" s="11"/>
    </row>
    <row r="5544" spans="1:9" hidden="1" x14ac:dyDescent="0.3">
      <c r="A5544" s="24">
        <v>5542</v>
      </c>
      <c r="B5544" s="11" t="str">
        <f>IFERROR(INDEX({"JSNY-BJ0001-01";"JSNY-JS0022-01";"JSNY-JS0002-01"},MATCH(D5544,{"BJ_zhongyu";"JS_WX_liteer";"JS_CZ_wodefeng"},0)),"")</f>
        <v>JSNY-JS0002-01</v>
      </c>
      <c r="C5544" s="11" t="str">
        <f>IFERROR(INDEX({"北京中裕世纪大酒店";"江苏利特尔绿色包装股份有限公司";"常州市金坛沃德丰电子科技有限公司"},MATCH(D5544,{"BJ_zhongyu";"JS_WX_liteer";"JS_CZ_wodefeng"},0)),"")</f>
        <v>常州市金坛沃德丰电子科技有限公司</v>
      </c>
      <c r="D5544" s="11" t="str">
        <f>[1]动作!$G5543</f>
        <v>JS_CZ_wodefeng</v>
      </c>
      <c r="E5544" s="11" t="str">
        <f>[1]动作!$D5543</f>
        <v>电表故障</v>
      </c>
      <c r="F5544" s="11" t="s">
        <v>45</v>
      </c>
      <c r="G5544" s="12">
        <f>[1]动作!$A5543+[1]动作!$B5543</f>
        <v>43212.259687500002</v>
      </c>
      <c r="H5544" s="12"/>
      <c r="I5544" s="11"/>
    </row>
    <row r="5545" spans="1:9" hidden="1" x14ac:dyDescent="0.3">
      <c r="A5545" s="24">
        <v>5543</v>
      </c>
      <c r="B5545" s="11" t="str">
        <f>IFERROR(INDEX({"JSNY-BJ0001-01";"JSNY-JS0022-01";"JSNY-JS0002-01"},MATCH(D5545,{"BJ_zhongyu";"JS_WX_liteer";"JS_CZ_wodefeng"},0)),"")</f>
        <v>JSNY-JS0002-01</v>
      </c>
      <c r="C5545" s="11" t="str">
        <f>IFERROR(INDEX({"北京中裕世纪大酒店";"江苏利特尔绿色包装股份有限公司";"常州市金坛沃德丰电子科技有限公司"},MATCH(D5545,{"BJ_zhongyu";"JS_WX_liteer";"JS_CZ_wodefeng"},0)),"")</f>
        <v>常州市金坛沃德丰电子科技有限公司</v>
      </c>
      <c r="D5545" s="11" t="str">
        <f>[1]动作!$G5544</f>
        <v>JS_CZ_wodefeng</v>
      </c>
      <c r="E5545" s="11" t="str">
        <f>[1]动作!$D5544</f>
        <v>电表故障</v>
      </c>
      <c r="F5545" s="11" t="s">
        <v>45</v>
      </c>
      <c r="G5545" s="12">
        <f>[1]动作!$A5544+[1]动作!$B5544</f>
        <v>43212.260729166665</v>
      </c>
      <c r="H5545" s="12"/>
      <c r="I5545" s="11"/>
    </row>
    <row r="5546" spans="1:9" hidden="1" x14ac:dyDescent="0.3">
      <c r="A5546" s="24">
        <v>5544</v>
      </c>
      <c r="B5546" s="11" t="str">
        <f>IFERROR(INDEX({"JSNY-BJ0001-01";"JSNY-JS0022-01";"JSNY-JS0002-01"},MATCH(D5546,{"BJ_zhongyu";"JS_WX_liteer";"JS_CZ_wodefeng"},0)),"")</f>
        <v>JSNY-JS0002-01</v>
      </c>
      <c r="C5546" s="11" t="str">
        <f>IFERROR(INDEX({"北京中裕世纪大酒店";"江苏利特尔绿色包装股份有限公司";"常州市金坛沃德丰电子科技有限公司"},MATCH(D5546,{"BJ_zhongyu";"JS_WX_liteer";"JS_CZ_wodefeng"},0)),"")</f>
        <v>常州市金坛沃德丰电子科技有限公司</v>
      </c>
      <c r="D5546" s="11" t="str">
        <f>[1]动作!$G5545</f>
        <v>JS_CZ_wodefeng</v>
      </c>
      <c r="E5546" s="11" t="str">
        <f>[1]动作!$D5545</f>
        <v>电表故障</v>
      </c>
      <c r="F5546" s="11" t="s">
        <v>45</v>
      </c>
      <c r="G5546" s="12">
        <f>[1]动作!$A5545+[1]动作!$B5545</f>
        <v>43212.260844907411</v>
      </c>
      <c r="H5546" s="12"/>
      <c r="I5546" s="11"/>
    </row>
    <row r="5547" spans="1:9" hidden="1" x14ac:dyDescent="0.3">
      <c r="A5547" s="24">
        <v>5545</v>
      </c>
      <c r="B5547" s="11" t="str">
        <f>IFERROR(INDEX({"JSNY-BJ0001-01";"JSNY-JS0022-01";"JSNY-JS0002-01"},MATCH(D5547,{"BJ_zhongyu";"JS_WX_liteer";"JS_CZ_wodefeng"},0)),"")</f>
        <v>JSNY-JS0002-01</v>
      </c>
      <c r="C5547" s="11" t="str">
        <f>IFERROR(INDEX({"北京中裕世纪大酒店";"江苏利特尔绿色包装股份有限公司";"常州市金坛沃德丰电子科技有限公司"},MATCH(D5547,{"BJ_zhongyu";"JS_WX_liteer";"JS_CZ_wodefeng"},0)),"")</f>
        <v>常州市金坛沃德丰电子科技有限公司</v>
      </c>
      <c r="D5547" s="11" t="str">
        <f>[1]动作!$G5546</f>
        <v>JS_CZ_wodefeng</v>
      </c>
      <c r="E5547" s="11" t="str">
        <f>[1]动作!$D5546</f>
        <v>分系统1故障状态</v>
      </c>
      <c r="F5547" s="11" t="s">
        <v>178</v>
      </c>
      <c r="G5547" s="12">
        <f>[1]动作!$A5546+[1]动作!$B5546</f>
        <v>43212.262002314812</v>
      </c>
      <c r="H5547" s="12"/>
      <c r="I5547" s="11"/>
    </row>
    <row r="5548" spans="1:9" hidden="1" x14ac:dyDescent="0.3">
      <c r="A5548" s="24">
        <v>5546</v>
      </c>
      <c r="B5548" s="11" t="str">
        <f>IFERROR(INDEX({"JSNY-BJ0001-01";"JSNY-JS0022-01";"JSNY-JS0002-01"},MATCH(D5548,{"BJ_zhongyu";"JS_WX_liteer";"JS_CZ_wodefeng"},0)),"")</f>
        <v>JSNY-JS0002-01</v>
      </c>
      <c r="C5548" s="11" t="str">
        <f>IFERROR(INDEX({"北京中裕世纪大酒店";"江苏利特尔绿色包装股份有限公司";"常州市金坛沃德丰电子科技有限公司"},MATCH(D5548,{"BJ_zhongyu";"JS_WX_liteer";"JS_CZ_wodefeng"},0)),"")</f>
        <v>常州市金坛沃德丰电子科技有限公司</v>
      </c>
      <c r="D5548" s="11" t="str">
        <f>[1]动作!$G5547</f>
        <v>JS_CZ_wodefeng</v>
      </c>
      <c r="E5548" s="11" t="str">
        <f>[1]动作!$D5547</f>
        <v>电表故障</v>
      </c>
      <c r="F5548" s="11" t="s">
        <v>45</v>
      </c>
      <c r="G5548" s="12">
        <f>[1]动作!$A5547+[1]动作!$B5547</f>
        <v>43212.264837962961</v>
      </c>
      <c r="H5548" s="12"/>
      <c r="I5548" s="11"/>
    </row>
    <row r="5549" spans="1:9" hidden="1" x14ac:dyDescent="0.3">
      <c r="A5549" s="24">
        <v>5547</v>
      </c>
      <c r="B5549" s="11" t="str">
        <f>IFERROR(INDEX({"JSNY-BJ0001-01";"JSNY-JS0022-01";"JSNY-JS0002-01"},MATCH(D5549,{"BJ_zhongyu";"JS_WX_liteer";"JS_CZ_wodefeng"},0)),"")</f>
        <v>JSNY-JS0002-01</v>
      </c>
      <c r="C5549" s="11" t="str">
        <f>IFERROR(INDEX({"北京中裕世纪大酒店";"江苏利特尔绿色包装股份有限公司";"常州市金坛沃德丰电子科技有限公司"},MATCH(D5549,{"BJ_zhongyu";"JS_WX_liteer";"JS_CZ_wodefeng"},0)),"")</f>
        <v>常州市金坛沃德丰电子科技有限公司</v>
      </c>
      <c r="D5549" s="11" t="str">
        <f>[1]动作!$G5548</f>
        <v>JS_CZ_wodefeng</v>
      </c>
      <c r="E5549" s="11" t="str">
        <f>[1]动作!$D5548</f>
        <v>电表故障</v>
      </c>
      <c r="F5549" s="11" t="s">
        <v>45</v>
      </c>
      <c r="G5549" s="12">
        <f>[1]动作!$A5548+[1]动作!$B5548</f>
        <v>43212.266284722224</v>
      </c>
      <c r="H5549" s="12"/>
      <c r="I5549" s="11"/>
    </row>
    <row r="5550" spans="1:9" hidden="1" x14ac:dyDescent="0.3">
      <c r="A5550" s="24">
        <v>5548</v>
      </c>
      <c r="B5550" s="11" t="str">
        <f>IFERROR(INDEX({"JSNY-BJ0001-01";"JSNY-JS0022-01";"JSNY-JS0002-01"},MATCH(D5550,{"BJ_zhongyu";"JS_WX_liteer";"JS_CZ_wodefeng"},0)),"")</f>
        <v>JSNY-JS0002-01</v>
      </c>
      <c r="C5550" s="11" t="str">
        <f>IFERROR(INDEX({"北京中裕世纪大酒店";"江苏利特尔绿色包装股份有限公司";"常州市金坛沃德丰电子科技有限公司"},MATCH(D5550,{"BJ_zhongyu";"JS_WX_liteer";"JS_CZ_wodefeng"},0)),"")</f>
        <v>常州市金坛沃德丰电子科技有限公司</v>
      </c>
      <c r="D5550" s="11" t="str">
        <f>[1]动作!$G5549</f>
        <v>JS_CZ_wodefeng</v>
      </c>
      <c r="E5550" s="11" t="str">
        <f>[1]动作!$D5549</f>
        <v>电表故障</v>
      </c>
      <c r="F5550" s="11" t="s">
        <v>45</v>
      </c>
      <c r="G5550" s="12">
        <f>[1]动作!$A5549+[1]动作!$B5549</f>
        <v>43212.267847222225</v>
      </c>
      <c r="H5550" s="12"/>
      <c r="I5550" s="11"/>
    </row>
    <row r="5551" spans="1:9" hidden="1" x14ac:dyDescent="0.3">
      <c r="A5551" s="24">
        <v>5549</v>
      </c>
      <c r="B5551" s="11" t="str">
        <f>IFERROR(INDEX({"JSNY-BJ0001-01";"JSNY-JS0022-01";"JSNY-JS0002-01"},MATCH(D5551,{"BJ_zhongyu";"JS_WX_liteer";"JS_CZ_wodefeng"},0)),"")</f>
        <v>JSNY-JS0002-01</v>
      </c>
      <c r="C5551" s="11" t="str">
        <f>IFERROR(INDEX({"北京中裕世纪大酒店";"江苏利特尔绿色包装股份有限公司";"常州市金坛沃德丰电子科技有限公司"},MATCH(D5551,{"BJ_zhongyu";"JS_WX_liteer";"JS_CZ_wodefeng"},0)),"")</f>
        <v>常州市金坛沃德丰电子科技有限公司</v>
      </c>
      <c r="D5551" s="11" t="str">
        <f>[1]动作!$G5550</f>
        <v>JS_CZ_wodefeng</v>
      </c>
      <c r="E5551" s="11" t="str">
        <f>[1]动作!$D5550</f>
        <v>电表故障</v>
      </c>
      <c r="F5551" s="11" t="s">
        <v>45</v>
      </c>
      <c r="G5551" s="12">
        <f>[1]动作!$A5550+[1]动作!$B5550</f>
        <v>43212.270231481481</v>
      </c>
      <c r="H5551" s="12"/>
      <c r="I5551" s="11"/>
    </row>
    <row r="5552" spans="1:9" hidden="1" x14ac:dyDescent="0.3">
      <c r="A5552" s="24">
        <v>5550</v>
      </c>
      <c r="B5552" s="11" t="str">
        <f>IFERROR(INDEX({"JSNY-BJ0001-01";"JSNY-JS0022-01";"JSNY-JS0002-01"},MATCH(D5552,{"BJ_zhongyu";"JS_WX_liteer";"JS_CZ_wodefeng"},0)),"")</f>
        <v>JSNY-JS0002-01</v>
      </c>
      <c r="C5552" s="11" t="str">
        <f>IFERROR(INDEX({"北京中裕世纪大酒店";"江苏利特尔绿色包装股份有限公司";"常州市金坛沃德丰电子科技有限公司"},MATCH(D5552,{"BJ_zhongyu";"JS_WX_liteer";"JS_CZ_wodefeng"},0)),"")</f>
        <v>常州市金坛沃德丰电子科技有限公司</v>
      </c>
      <c r="D5552" s="11" t="str">
        <f>[1]动作!$G5551</f>
        <v>JS_CZ_wodefeng</v>
      </c>
      <c r="E5552" s="11" t="str">
        <f>[1]动作!$D5551</f>
        <v>电表故障</v>
      </c>
      <c r="F5552" s="11" t="s">
        <v>45</v>
      </c>
      <c r="G5552" s="12">
        <f>[1]动作!$A5551+[1]动作!$B5551</f>
        <v>43212.271562499998</v>
      </c>
      <c r="H5552" s="12"/>
      <c r="I5552" s="11"/>
    </row>
    <row r="5553" spans="1:9" hidden="1" x14ac:dyDescent="0.3">
      <c r="A5553" s="24">
        <v>5551</v>
      </c>
      <c r="B5553" s="11" t="str">
        <f>IFERROR(INDEX({"JSNY-BJ0001-01";"JSNY-JS0022-01";"JSNY-JS0002-01"},MATCH(D5553,{"BJ_zhongyu";"JS_WX_liteer";"JS_CZ_wodefeng"},0)),"")</f>
        <v>JSNY-JS0002-01</v>
      </c>
      <c r="C5553" s="11" t="str">
        <f>IFERROR(INDEX({"北京中裕世纪大酒店";"江苏利特尔绿色包装股份有限公司";"常州市金坛沃德丰电子科技有限公司"},MATCH(D5553,{"BJ_zhongyu";"JS_WX_liteer";"JS_CZ_wodefeng"},0)),"")</f>
        <v>常州市金坛沃德丰电子科技有限公司</v>
      </c>
      <c r="D5553" s="11" t="str">
        <f>[1]动作!$G5552</f>
        <v>JS_CZ_wodefeng</v>
      </c>
      <c r="E5553" s="11" t="str">
        <f>[1]动作!$D5552</f>
        <v>电表故障</v>
      </c>
      <c r="F5553" s="11" t="s">
        <v>45</v>
      </c>
      <c r="G5553" s="12">
        <f>[1]动作!$A5552+[1]动作!$B5552</f>
        <v>43212.271678240744</v>
      </c>
      <c r="H5553" s="12"/>
      <c r="I5553" s="11"/>
    </row>
    <row r="5554" spans="1:9" hidden="1" x14ac:dyDescent="0.3">
      <c r="A5554" s="24">
        <v>5552</v>
      </c>
      <c r="B5554" s="11" t="str">
        <f>IFERROR(INDEX({"JSNY-BJ0001-01";"JSNY-JS0022-01";"JSNY-JS0002-01"},MATCH(D5554,{"BJ_zhongyu";"JS_WX_liteer";"JS_CZ_wodefeng"},0)),"")</f>
        <v>JSNY-JS0002-01</v>
      </c>
      <c r="C5554" s="11" t="str">
        <f>IFERROR(INDEX({"北京中裕世纪大酒店";"江苏利特尔绿色包装股份有限公司";"常州市金坛沃德丰电子科技有限公司"},MATCH(D5554,{"BJ_zhongyu";"JS_WX_liteer";"JS_CZ_wodefeng"},0)),"")</f>
        <v>常州市金坛沃德丰电子科技有限公司</v>
      </c>
      <c r="D5554" s="11" t="str">
        <f>[1]动作!$G5553</f>
        <v>JS_CZ_wodefeng</v>
      </c>
      <c r="E5554" s="11" t="str">
        <f>[1]动作!$D5553</f>
        <v>电表故障</v>
      </c>
      <c r="F5554" s="11" t="s">
        <v>45</v>
      </c>
      <c r="G5554" s="12">
        <f>[1]动作!$A5553+[1]动作!$B5553</f>
        <v>43212.271793981483</v>
      </c>
      <c r="H5554" s="12"/>
      <c r="I5554" s="11"/>
    </row>
    <row r="5555" spans="1:9" hidden="1" x14ac:dyDescent="0.3">
      <c r="A5555" s="24">
        <v>5553</v>
      </c>
      <c r="B5555" s="11" t="str">
        <f>IFERROR(INDEX({"JSNY-BJ0001-01";"JSNY-JS0022-01";"JSNY-JS0002-01"},MATCH(D5555,{"BJ_zhongyu";"JS_WX_liteer";"JS_CZ_wodefeng"},0)),"")</f>
        <v>JSNY-JS0002-01</v>
      </c>
      <c r="C5555" s="11" t="str">
        <f>IFERROR(INDEX({"北京中裕世纪大酒店";"江苏利特尔绿色包装股份有限公司";"常州市金坛沃德丰电子科技有限公司"},MATCH(D5555,{"BJ_zhongyu";"JS_WX_liteer";"JS_CZ_wodefeng"},0)),"")</f>
        <v>常州市金坛沃德丰电子科技有限公司</v>
      </c>
      <c r="D5555" s="11" t="str">
        <f>[1]动作!$G5554</f>
        <v>JS_CZ_wodefeng</v>
      </c>
      <c r="E5555" s="11" t="str">
        <f>[1]动作!$D5554</f>
        <v>电表故障</v>
      </c>
      <c r="F5555" s="11" t="s">
        <v>45</v>
      </c>
      <c r="G5555" s="12">
        <f>[1]动作!$A5554+[1]动作!$B5554</f>
        <v>43212.274050925924</v>
      </c>
      <c r="H5555" s="12"/>
      <c r="I5555" s="11"/>
    </row>
    <row r="5556" spans="1:9" hidden="1" x14ac:dyDescent="0.3">
      <c r="A5556" s="24">
        <v>5554</v>
      </c>
      <c r="B5556" s="11" t="str">
        <f>IFERROR(INDEX({"JSNY-BJ0001-01";"JSNY-JS0022-01";"JSNY-JS0002-01"},MATCH(D5556,{"BJ_zhongyu";"JS_WX_liteer";"JS_CZ_wodefeng"},0)),"")</f>
        <v>JSNY-JS0002-01</v>
      </c>
      <c r="C5556" s="11" t="str">
        <f>IFERROR(INDEX({"北京中裕世纪大酒店";"江苏利特尔绿色包装股份有限公司";"常州市金坛沃德丰电子科技有限公司"},MATCH(D5556,{"BJ_zhongyu";"JS_WX_liteer";"JS_CZ_wodefeng"},0)),"")</f>
        <v>常州市金坛沃德丰电子科技有限公司</v>
      </c>
      <c r="D5556" s="11" t="str">
        <f>[1]动作!$G5555</f>
        <v>JS_CZ_wodefeng</v>
      </c>
      <c r="E5556" s="11" t="str">
        <f>[1]动作!$D5555</f>
        <v>电表故障</v>
      </c>
      <c r="F5556" s="11" t="s">
        <v>45</v>
      </c>
      <c r="G5556" s="12">
        <f>[1]动作!$A5555+[1]动作!$B5555</f>
        <v>43212.275034722225</v>
      </c>
      <c r="H5556" s="12"/>
      <c r="I5556" s="11"/>
    </row>
    <row r="5557" spans="1:9" hidden="1" x14ac:dyDescent="0.3">
      <c r="A5557" s="24">
        <v>5555</v>
      </c>
      <c r="B5557" s="11" t="str">
        <f>IFERROR(INDEX({"JSNY-BJ0001-01";"JSNY-JS0022-01";"JSNY-JS0002-01"},MATCH(D5557,{"BJ_zhongyu";"JS_WX_liteer";"JS_CZ_wodefeng"},0)),"")</f>
        <v>JSNY-JS0002-01</v>
      </c>
      <c r="C5557" s="11" t="str">
        <f>IFERROR(INDEX({"北京中裕世纪大酒店";"江苏利特尔绿色包装股份有限公司";"常州市金坛沃德丰电子科技有限公司"},MATCH(D5557,{"BJ_zhongyu";"JS_WX_liteer";"JS_CZ_wodefeng"},0)),"")</f>
        <v>常州市金坛沃德丰电子科技有限公司</v>
      </c>
      <c r="D5557" s="11" t="str">
        <f>[1]动作!$G5556</f>
        <v>JS_CZ_wodefeng</v>
      </c>
      <c r="E5557" s="11" t="str">
        <f>[1]动作!$D5556</f>
        <v>电表故障</v>
      </c>
      <c r="F5557" s="11" t="s">
        <v>45</v>
      </c>
      <c r="G5557" s="12">
        <f>[1]动作!$A5556+[1]动作!$B5556</f>
        <v>43212.276365740741</v>
      </c>
      <c r="H5557" s="12"/>
      <c r="I5557" s="11"/>
    </row>
    <row r="5558" spans="1:9" hidden="1" x14ac:dyDescent="0.3">
      <c r="A5558" s="24">
        <v>5556</v>
      </c>
      <c r="B5558" s="11" t="str">
        <f>IFERROR(INDEX({"JSNY-BJ0001-01";"JSNY-JS0022-01";"JSNY-JS0002-01"},MATCH(D5558,{"BJ_zhongyu";"JS_WX_liteer";"JS_CZ_wodefeng"},0)),"")</f>
        <v>JSNY-JS0002-01</v>
      </c>
      <c r="C5558" s="11" t="str">
        <f>IFERROR(INDEX({"北京中裕世纪大酒店";"江苏利特尔绿色包装股份有限公司";"常州市金坛沃德丰电子科技有限公司"},MATCH(D5558,{"BJ_zhongyu";"JS_WX_liteer";"JS_CZ_wodefeng"},0)),"")</f>
        <v>常州市金坛沃德丰电子科技有限公司</v>
      </c>
      <c r="D5558" s="11" t="str">
        <f>[1]动作!$G5557</f>
        <v>JS_CZ_wodefeng</v>
      </c>
      <c r="E5558" s="11" t="str">
        <f>[1]动作!$D5557</f>
        <v>电表故障</v>
      </c>
      <c r="F5558" s="11" t="s">
        <v>45</v>
      </c>
      <c r="G5558" s="12">
        <f>[1]动作!$A5557+[1]动作!$B5557</f>
        <v>43212.281469907408</v>
      </c>
      <c r="H5558" s="12"/>
      <c r="I5558" s="11"/>
    </row>
    <row r="5559" spans="1:9" hidden="1" x14ac:dyDescent="0.3">
      <c r="A5559" s="24">
        <v>5557</v>
      </c>
      <c r="B5559" s="11" t="str">
        <f>IFERROR(INDEX({"JSNY-BJ0001-01";"JSNY-JS0022-01";"JSNY-JS0002-01"},MATCH(D5559,{"BJ_zhongyu";"JS_WX_liteer";"JS_CZ_wodefeng"},0)),"")</f>
        <v>JSNY-JS0002-01</v>
      </c>
      <c r="C5559" s="11" t="str">
        <f>IFERROR(INDEX({"北京中裕世纪大酒店";"江苏利特尔绿色包装股份有限公司";"常州市金坛沃德丰电子科技有限公司"},MATCH(D5559,{"BJ_zhongyu";"JS_WX_liteer";"JS_CZ_wodefeng"},0)),"")</f>
        <v>常州市金坛沃德丰电子科技有限公司</v>
      </c>
      <c r="D5559" s="11" t="str">
        <f>[1]动作!$G5558</f>
        <v>JS_CZ_wodefeng</v>
      </c>
      <c r="E5559" s="11" t="str">
        <f>[1]动作!$D5558</f>
        <v>电表故障</v>
      </c>
      <c r="F5559" s="11" t="s">
        <v>45</v>
      </c>
      <c r="G5559" s="12">
        <f>[1]动作!$A5558+[1]动作!$B5558</f>
        <v>43212.281585648147</v>
      </c>
      <c r="H5559" s="12"/>
      <c r="I5559" s="11"/>
    </row>
    <row r="5560" spans="1:9" hidden="1" x14ac:dyDescent="0.3">
      <c r="A5560" s="24">
        <v>5558</v>
      </c>
      <c r="B5560" s="11" t="str">
        <f>IFERROR(INDEX({"JSNY-BJ0001-01";"JSNY-JS0022-01";"JSNY-JS0002-01"},MATCH(D5560,{"BJ_zhongyu";"JS_WX_liteer";"JS_CZ_wodefeng"},0)),"")</f>
        <v>JSNY-JS0002-01</v>
      </c>
      <c r="C5560" s="11" t="str">
        <f>IFERROR(INDEX({"北京中裕世纪大酒店";"江苏利特尔绿色包装股份有限公司";"常州市金坛沃德丰电子科技有限公司"},MATCH(D5560,{"BJ_zhongyu";"JS_WX_liteer";"JS_CZ_wodefeng"},0)),"")</f>
        <v>常州市金坛沃德丰电子科技有限公司</v>
      </c>
      <c r="D5560" s="11" t="str">
        <f>[1]动作!$G5559</f>
        <v>JS_CZ_wodefeng</v>
      </c>
      <c r="E5560" s="11" t="str">
        <f>[1]动作!$D5559</f>
        <v>电表故障</v>
      </c>
      <c r="F5560" s="11" t="s">
        <v>45</v>
      </c>
      <c r="G5560" s="12">
        <f>[1]动作!$A5559+[1]动作!$B5559</f>
        <v>43212.281759259262</v>
      </c>
      <c r="H5560" s="12"/>
      <c r="I5560" s="11"/>
    </row>
    <row r="5561" spans="1:9" hidden="1" x14ac:dyDescent="0.3">
      <c r="A5561" s="24">
        <v>5559</v>
      </c>
      <c r="B5561" s="11" t="str">
        <f>IFERROR(INDEX({"JSNY-BJ0001-01";"JSNY-JS0022-01";"JSNY-JS0002-01"},MATCH(D5561,{"BJ_zhongyu";"JS_WX_liteer";"JS_CZ_wodefeng"},0)),"")</f>
        <v>JSNY-JS0002-01</v>
      </c>
      <c r="C5561" s="11" t="str">
        <f>IFERROR(INDEX({"北京中裕世纪大酒店";"江苏利特尔绿色包装股份有限公司";"常州市金坛沃德丰电子科技有限公司"},MATCH(D5561,{"BJ_zhongyu";"JS_WX_liteer";"JS_CZ_wodefeng"},0)),"")</f>
        <v>常州市金坛沃德丰电子科技有限公司</v>
      </c>
      <c r="D5561" s="11" t="str">
        <f>[1]动作!$G5560</f>
        <v>JS_CZ_wodefeng</v>
      </c>
      <c r="E5561" s="11" t="str">
        <f>[1]动作!$D5560</f>
        <v>电表故障</v>
      </c>
      <c r="F5561" s="11" t="s">
        <v>45</v>
      </c>
      <c r="G5561" s="12">
        <f>[1]动作!$A5560+[1]动作!$B5560</f>
        <v>43212.281875000001</v>
      </c>
      <c r="H5561" s="12"/>
      <c r="I5561" s="11"/>
    </row>
    <row r="5562" spans="1:9" hidden="1" x14ac:dyDescent="0.3">
      <c r="A5562" s="24">
        <v>5560</v>
      </c>
      <c r="B5562" s="11" t="str">
        <f>IFERROR(INDEX({"JSNY-BJ0001-01";"JSNY-JS0022-01";"JSNY-JS0002-01"},MATCH(D5562,{"BJ_zhongyu";"JS_WX_liteer";"JS_CZ_wodefeng"},0)),"")</f>
        <v>JSNY-JS0002-01</v>
      </c>
      <c r="C5562" s="11" t="str">
        <f>IFERROR(INDEX({"北京中裕世纪大酒店";"江苏利特尔绿色包装股份有限公司";"常州市金坛沃德丰电子科技有限公司"},MATCH(D5562,{"BJ_zhongyu";"JS_WX_liteer";"JS_CZ_wodefeng"},0)),"")</f>
        <v>常州市金坛沃德丰电子科技有限公司</v>
      </c>
      <c r="D5562" s="11" t="str">
        <f>[1]动作!$G5561</f>
        <v>JS_CZ_wodefeng</v>
      </c>
      <c r="E5562" s="11" t="str">
        <f>[1]动作!$D5561</f>
        <v>电表故障</v>
      </c>
      <c r="F5562" s="11" t="s">
        <v>45</v>
      </c>
      <c r="G5562" s="12">
        <f>[1]动作!$A5561+[1]动作!$B5561</f>
        <v>43212.282916666663</v>
      </c>
      <c r="H5562" s="12"/>
      <c r="I5562" s="11"/>
    </row>
    <row r="5563" spans="1:9" hidden="1" x14ac:dyDescent="0.3">
      <c r="A5563" s="24">
        <v>5561</v>
      </c>
      <c r="B5563" s="11" t="str">
        <f>IFERROR(INDEX({"JSNY-BJ0001-01";"JSNY-JS0022-01";"JSNY-JS0002-01"},MATCH(D5563,{"BJ_zhongyu";"JS_WX_liteer";"JS_CZ_wodefeng"},0)),"")</f>
        <v>JSNY-JS0002-01</v>
      </c>
      <c r="C5563" s="11" t="str">
        <f>IFERROR(INDEX({"北京中裕世纪大酒店";"江苏利特尔绿色包装股份有限公司";"常州市金坛沃德丰电子科技有限公司"},MATCH(D5563,{"BJ_zhongyu";"JS_WX_liteer";"JS_CZ_wodefeng"},0)),"")</f>
        <v>常州市金坛沃德丰电子科技有限公司</v>
      </c>
      <c r="D5563" s="11" t="str">
        <f>[1]动作!$G5562</f>
        <v>JS_CZ_wodefeng</v>
      </c>
      <c r="E5563" s="11" t="str">
        <f>[1]动作!$D5562</f>
        <v>电表故障</v>
      </c>
      <c r="F5563" s="11" t="s">
        <v>45</v>
      </c>
      <c r="G5563" s="12">
        <f>[1]动作!$A5562+[1]动作!$B5562</f>
        <v>43212.286863425928</v>
      </c>
      <c r="H5563" s="12"/>
      <c r="I5563" s="11"/>
    </row>
    <row r="5564" spans="1:9" hidden="1" x14ac:dyDescent="0.3">
      <c r="A5564" s="24">
        <v>5562</v>
      </c>
      <c r="B5564" s="11" t="str">
        <f>IFERROR(INDEX({"JSNY-BJ0001-01";"JSNY-JS0022-01";"JSNY-JS0002-01"},MATCH(D5564,{"BJ_zhongyu";"JS_WX_liteer";"JS_CZ_wodefeng"},0)),"")</f>
        <v>JSNY-JS0002-01</v>
      </c>
      <c r="C5564" s="11" t="str">
        <f>IFERROR(INDEX({"北京中裕世纪大酒店";"江苏利特尔绿色包装股份有限公司";"常州市金坛沃德丰电子科技有限公司"},MATCH(D5564,{"BJ_zhongyu";"JS_WX_liteer";"JS_CZ_wodefeng"},0)),"")</f>
        <v>常州市金坛沃德丰电子科技有限公司</v>
      </c>
      <c r="D5564" s="11" t="str">
        <f>[1]动作!$G5563</f>
        <v>JS_CZ_wodefeng</v>
      </c>
      <c r="E5564" s="11" t="str">
        <f>[1]动作!$D5563</f>
        <v>电表故障</v>
      </c>
      <c r="F5564" s="11" t="s">
        <v>45</v>
      </c>
      <c r="G5564" s="12">
        <f>[1]动作!$A5563+[1]动作!$B5563</f>
        <v>43212.288310185184</v>
      </c>
      <c r="H5564" s="12"/>
      <c r="I5564" s="11"/>
    </row>
    <row r="5565" spans="1:9" hidden="1" x14ac:dyDescent="0.3">
      <c r="A5565" s="24">
        <v>5563</v>
      </c>
      <c r="B5565" s="11" t="str">
        <f>IFERROR(INDEX({"JSNY-BJ0001-01";"JSNY-JS0022-01";"JSNY-JS0002-01"},MATCH(D5565,{"BJ_zhongyu";"JS_WX_liteer";"JS_CZ_wodefeng"},0)),"")</f>
        <v>JSNY-JS0002-01</v>
      </c>
      <c r="C5565" s="11" t="str">
        <f>IFERROR(INDEX({"北京中裕世纪大酒店";"江苏利特尔绿色包装股份有限公司";"常州市金坛沃德丰电子科技有限公司"},MATCH(D5565,{"BJ_zhongyu";"JS_WX_liteer";"JS_CZ_wodefeng"},0)),"")</f>
        <v>常州市金坛沃德丰电子科技有限公司</v>
      </c>
      <c r="D5565" s="11" t="str">
        <f>[1]动作!$G5564</f>
        <v>JS_CZ_wodefeng</v>
      </c>
      <c r="E5565" s="11" t="str">
        <f>[1]动作!$D5564</f>
        <v>电表故障</v>
      </c>
      <c r="F5565" s="11" t="s">
        <v>45</v>
      </c>
      <c r="G5565" s="12">
        <f>[1]动作!$A5564+[1]动作!$B5564</f>
        <v>43212.289236111108</v>
      </c>
      <c r="H5565" s="12"/>
      <c r="I5565" s="11"/>
    </row>
    <row r="5566" spans="1:9" hidden="1" x14ac:dyDescent="0.3">
      <c r="A5566" s="24">
        <v>5564</v>
      </c>
      <c r="B5566" s="11" t="str">
        <f>IFERROR(INDEX({"JSNY-BJ0001-01";"JSNY-JS0022-01";"JSNY-JS0002-01"},MATCH(D5566,{"BJ_zhongyu";"JS_WX_liteer";"JS_CZ_wodefeng"},0)),"")</f>
        <v>JSNY-JS0002-01</v>
      </c>
      <c r="C5566" s="11" t="str">
        <f>IFERROR(INDEX({"北京中裕世纪大酒店";"江苏利特尔绿色包装股份有限公司";"常州市金坛沃德丰电子科技有限公司"},MATCH(D5566,{"BJ_zhongyu";"JS_WX_liteer";"JS_CZ_wodefeng"},0)),"")</f>
        <v>常州市金坛沃德丰电子科技有限公司</v>
      </c>
      <c r="D5566" s="11" t="str">
        <f>[1]动作!$G5565</f>
        <v>JS_CZ_wodefeng</v>
      </c>
      <c r="E5566" s="11" t="str">
        <f>[1]动作!$D5565</f>
        <v>电表故障</v>
      </c>
      <c r="F5566" s="11" t="s">
        <v>45</v>
      </c>
      <c r="G5566" s="12">
        <f>[1]动作!$A5565+[1]动作!$B5565</f>
        <v>43212.291724537034</v>
      </c>
      <c r="H5566" s="12"/>
      <c r="I5566" s="11"/>
    </row>
    <row r="5567" spans="1:9" hidden="1" x14ac:dyDescent="0.3">
      <c r="A5567" s="24">
        <v>5565</v>
      </c>
      <c r="B5567" s="11" t="str">
        <f>IFERROR(INDEX({"JSNY-BJ0001-01";"JSNY-JS0022-01";"JSNY-JS0002-01"},MATCH(D5567,{"BJ_zhongyu";"JS_WX_liteer";"JS_CZ_wodefeng"},0)),"")</f>
        <v>JSNY-JS0002-01</v>
      </c>
      <c r="C5567" s="11" t="str">
        <f>IFERROR(INDEX({"北京中裕世纪大酒店";"江苏利特尔绿色包装股份有限公司";"常州市金坛沃德丰电子科技有限公司"},MATCH(D5567,{"BJ_zhongyu";"JS_WX_liteer";"JS_CZ_wodefeng"},0)),"")</f>
        <v>常州市金坛沃德丰电子科技有限公司</v>
      </c>
      <c r="D5567" s="11" t="str">
        <f>[1]动作!$G5566</f>
        <v>JS_CZ_wodefeng</v>
      </c>
      <c r="E5567" s="11" t="str">
        <f>[1]动作!$D5566</f>
        <v>电表故障</v>
      </c>
      <c r="F5567" s="11" t="s">
        <v>45</v>
      </c>
      <c r="G5567" s="12">
        <f>[1]动作!$A5566+[1]动作!$B5566</f>
        <v>43212.292129629626</v>
      </c>
      <c r="H5567" s="12"/>
      <c r="I5567" s="11"/>
    </row>
    <row r="5568" spans="1:9" hidden="1" x14ac:dyDescent="0.3">
      <c r="A5568" s="24">
        <v>5566</v>
      </c>
      <c r="B5568" s="11" t="str">
        <f>IFERROR(INDEX({"JSNY-BJ0001-01";"JSNY-JS0022-01";"JSNY-JS0002-01"},MATCH(D5568,{"BJ_zhongyu";"JS_WX_liteer";"JS_CZ_wodefeng"},0)),"")</f>
        <v>JSNY-JS0002-01</v>
      </c>
      <c r="C5568" s="11" t="str">
        <f>IFERROR(INDEX({"北京中裕世纪大酒店";"江苏利特尔绿色包装股份有限公司";"常州市金坛沃德丰电子科技有限公司"},MATCH(D5568,{"BJ_zhongyu";"JS_WX_liteer";"JS_CZ_wodefeng"},0)),"")</f>
        <v>常州市金坛沃德丰电子科技有限公司</v>
      </c>
      <c r="D5568" s="11" t="str">
        <f>[1]动作!$G5567</f>
        <v>JS_CZ_wodefeng</v>
      </c>
      <c r="E5568" s="11" t="str">
        <f>[1]动作!$D5567</f>
        <v>电表故障</v>
      </c>
      <c r="F5568" s="11" t="s">
        <v>45</v>
      </c>
      <c r="G5568" s="12">
        <f>[1]动作!$A5567+[1]动作!$B5567</f>
        <v>43212.296759259261</v>
      </c>
      <c r="H5568" s="12"/>
      <c r="I5568" s="11"/>
    </row>
    <row r="5569" spans="1:9" hidden="1" x14ac:dyDescent="0.3">
      <c r="A5569" s="24">
        <v>5567</v>
      </c>
      <c r="B5569" s="11" t="str">
        <f>IFERROR(INDEX({"JSNY-BJ0001-01";"JSNY-JS0022-01";"JSNY-JS0002-01"},MATCH(D5569,{"BJ_zhongyu";"JS_WX_liteer";"JS_CZ_wodefeng"},0)),"")</f>
        <v>JSNY-JS0002-01</v>
      </c>
      <c r="C5569" s="11" t="str">
        <f>IFERROR(INDEX({"北京中裕世纪大酒店";"江苏利特尔绿色包装股份有限公司";"常州市金坛沃德丰电子科技有限公司"},MATCH(D5569,{"BJ_zhongyu";"JS_WX_liteer";"JS_CZ_wodefeng"},0)),"")</f>
        <v>常州市金坛沃德丰电子科技有限公司</v>
      </c>
      <c r="D5569" s="11" t="str">
        <f>[1]动作!$G5568</f>
        <v>JS_CZ_wodefeng</v>
      </c>
      <c r="E5569" s="11" t="str">
        <f>[1]动作!$D5568</f>
        <v>电表故障</v>
      </c>
      <c r="F5569" s="11" t="s">
        <v>45</v>
      </c>
      <c r="G5569" s="12">
        <f>[1]动作!$A5568+[1]动作!$B5568</f>
        <v>43212.298043981478</v>
      </c>
      <c r="H5569" s="12"/>
      <c r="I5569" s="11"/>
    </row>
    <row r="5570" spans="1:9" hidden="1" x14ac:dyDescent="0.3">
      <c r="A5570" s="24">
        <v>5568</v>
      </c>
      <c r="B5570" s="11" t="str">
        <f>IFERROR(INDEX({"JSNY-BJ0001-01";"JSNY-JS0022-01";"JSNY-JS0002-01"},MATCH(D5570,{"BJ_zhongyu";"JS_WX_liteer";"JS_CZ_wodefeng"},0)),"")</f>
        <v>JSNY-JS0002-01</v>
      </c>
      <c r="C5570" s="11" t="str">
        <f>IFERROR(INDEX({"北京中裕世纪大酒店";"江苏利特尔绿色包装股份有限公司";"常州市金坛沃德丰电子科技有限公司"},MATCH(D5570,{"BJ_zhongyu";"JS_WX_liteer";"JS_CZ_wodefeng"},0)),"")</f>
        <v>常州市金坛沃德丰电子科技有限公司</v>
      </c>
      <c r="D5570" s="11" t="str">
        <f>[1]动作!$G5569</f>
        <v>JS_CZ_wodefeng</v>
      </c>
      <c r="E5570" s="11" t="str">
        <f>[1]动作!$D5569</f>
        <v>电表故障</v>
      </c>
      <c r="F5570" s="11" t="s">
        <v>45</v>
      </c>
      <c r="G5570" s="12">
        <f>[1]动作!$A5569+[1]动作!$B5569</f>
        <v>43212.299317129633</v>
      </c>
      <c r="H5570" s="12"/>
      <c r="I5570" s="11"/>
    </row>
    <row r="5571" spans="1:9" hidden="1" x14ac:dyDescent="0.3">
      <c r="A5571" s="24">
        <v>5569</v>
      </c>
      <c r="B5571" s="11" t="str">
        <f>IFERROR(INDEX({"JSNY-BJ0001-01";"JSNY-JS0022-01";"JSNY-JS0002-01"},MATCH(D5571,{"BJ_zhongyu";"JS_WX_liteer";"JS_CZ_wodefeng"},0)),"")</f>
        <v>JSNY-JS0002-01</v>
      </c>
      <c r="C5571" s="11" t="str">
        <f>IFERROR(INDEX({"北京中裕世纪大酒店";"江苏利特尔绿色包装股份有限公司";"常州市金坛沃德丰电子科技有限公司"},MATCH(D5571,{"BJ_zhongyu";"JS_WX_liteer";"JS_CZ_wodefeng"},0)),"")</f>
        <v>常州市金坛沃德丰电子科技有限公司</v>
      </c>
      <c r="D5571" s="11" t="str">
        <f>[1]动作!$G5570</f>
        <v>JS_CZ_wodefeng</v>
      </c>
      <c r="E5571" s="11" t="str">
        <f>[1]动作!$D5570</f>
        <v>电表故障</v>
      </c>
      <c r="F5571" s="11" t="s">
        <v>45</v>
      </c>
      <c r="G5571" s="12">
        <f>[1]动作!$A5570+[1]动作!$B5570</f>
        <v>43212.303368055553</v>
      </c>
      <c r="H5571" s="12"/>
      <c r="I5571" s="11"/>
    </row>
    <row r="5572" spans="1:9" hidden="1" x14ac:dyDescent="0.3">
      <c r="A5572" s="24">
        <v>5570</v>
      </c>
      <c r="B5572" s="11" t="str">
        <f>IFERROR(INDEX({"JSNY-BJ0001-01";"JSNY-JS0022-01";"JSNY-JS0002-01"},MATCH(D5572,{"BJ_zhongyu";"JS_WX_liteer";"JS_CZ_wodefeng"},0)),"")</f>
        <v>JSNY-JS0002-01</v>
      </c>
      <c r="C5572" s="11" t="str">
        <f>IFERROR(INDEX({"北京中裕世纪大酒店";"江苏利特尔绿色包装股份有限公司";"常州市金坛沃德丰电子科技有限公司"},MATCH(D5572,{"BJ_zhongyu";"JS_WX_liteer";"JS_CZ_wodefeng"},0)),"")</f>
        <v>常州市金坛沃德丰电子科技有限公司</v>
      </c>
      <c r="D5572" s="11" t="str">
        <f>[1]动作!$G5571</f>
        <v>JS_CZ_wodefeng</v>
      </c>
      <c r="E5572" s="11" t="str">
        <f>[1]动作!$D5571</f>
        <v>电表故障</v>
      </c>
      <c r="F5572" s="11" t="s">
        <v>45</v>
      </c>
      <c r="G5572" s="12">
        <f>[1]动作!$A5571+[1]动作!$B5571</f>
        <v>43212.303541666668</v>
      </c>
      <c r="H5572" s="12"/>
      <c r="I5572" s="11"/>
    </row>
    <row r="5573" spans="1:9" hidden="1" x14ac:dyDescent="0.3">
      <c r="A5573" s="24">
        <v>5571</v>
      </c>
      <c r="B5573" s="11" t="str">
        <f>IFERROR(INDEX({"JSNY-BJ0001-01";"JSNY-JS0022-01";"JSNY-JS0002-01"},MATCH(D5573,{"BJ_zhongyu";"JS_WX_liteer";"JS_CZ_wodefeng"},0)),"")</f>
        <v>JSNY-JS0002-01</v>
      </c>
      <c r="C5573" s="11" t="str">
        <f>IFERROR(INDEX({"北京中裕世纪大酒店";"江苏利特尔绿色包装股份有限公司";"常州市金坛沃德丰电子科技有限公司"},MATCH(D5573,{"BJ_zhongyu";"JS_WX_liteer";"JS_CZ_wodefeng"},0)),"")</f>
        <v>常州市金坛沃德丰电子科技有限公司</v>
      </c>
      <c r="D5573" s="11" t="str">
        <f>[1]动作!$G5572</f>
        <v>JS_CZ_wodefeng</v>
      </c>
      <c r="E5573" s="11" t="str">
        <f>[1]动作!$D5572</f>
        <v>电表故障</v>
      </c>
      <c r="F5573" s="11" t="s">
        <v>45</v>
      </c>
      <c r="G5573" s="12">
        <f>[1]动作!$A5572+[1]动作!$B5572</f>
        <v>43212.304814814815</v>
      </c>
      <c r="H5573" s="12"/>
      <c r="I5573" s="11"/>
    </row>
    <row r="5574" spans="1:9" hidden="1" x14ac:dyDescent="0.3">
      <c r="A5574" s="24">
        <v>5572</v>
      </c>
      <c r="B5574" s="11" t="str">
        <f>IFERROR(INDEX({"JSNY-BJ0001-01";"JSNY-JS0022-01";"JSNY-JS0002-01"},MATCH(D5574,{"BJ_zhongyu";"JS_WX_liteer";"JS_CZ_wodefeng"},0)),"")</f>
        <v>JSNY-JS0002-01</v>
      </c>
      <c r="C5574" s="11" t="str">
        <f>IFERROR(INDEX({"北京中裕世纪大酒店";"江苏利特尔绿色包装股份有限公司";"常州市金坛沃德丰电子科技有限公司"},MATCH(D5574,{"BJ_zhongyu";"JS_WX_liteer";"JS_CZ_wodefeng"},0)),"")</f>
        <v>常州市金坛沃德丰电子科技有限公司</v>
      </c>
      <c r="D5574" s="11" t="str">
        <f>[1]动作!$G5573</f>
        <v>JS_CZ_wodefeng</v>
      </c>
      <c r="E5574" s="11" t="str">
        <f>[1]动作!$D5573</f>
        <v>电表故障</v>
      </c>
      <c r="F5574" s="11" t="s">
        <v>45</v>
      </c>
      <c r="G5574" s="12">
        <f>[1]动作!$A5573+[1]动作!$B5573</f>
        <v>43212.307013888887</v>
      </c>
      <c r="H5574" s="12"/>
      <c r="I5574" s="11"/>
    </row>
    <row r="5575" spans="1:9" hidden="1" x14ac:dyDescent="0.3">
      <c r="A5575" s="24">
        <v>5573</v>
      </c>
      <c r="B5575" s="11" t="str">
        <f>IFERROR(INDEX({"JSNY-BJ0001-01";"JSNY-JS0022-01";"JSNY-JS0002-01"},MATCH(D5575,{"BJ_zhongyu";"JS_WX_liteer";"JS_CZ_wodefeng"},0)),"")</f>
        <v>JSNY-JS0002-01</v>
      </c>
      <c r="C5575" s="11" t="str">
        <f>IFERROR(INDEX({"北京中裕世纪大酒店";"江苏利特尔绿色包装股份有限公司";"常州市金坛沃德丰电子科技有限公司"},MATCH(D5575,{"BJ_zhongyu";"JS_WX_liteer";"JS_CZ_wodefeng"},0)),"")</f>
        <v>常州市金坛沃德丰电子科技有限公司</v>
      </c>
      <c r="D5575" s="11" t="str">
        <f>[1]动作!$G5574</f>
        <v>JS_CZ_wodefeng</v>
      </c>
      <c r="E5575" s="11" t="str">
        <f>[1]动作!$D5574</f>
        <v>电表故障</v>
      </c>
      <c r="F5575" s="11" t="s">
        <v>45</v>
      </c>
      <c r="G5575" s="12">
        <f>[1]动作!$A5574+[1]动作!$B5574</f>
        <v>43212.307245370372</v>
      </c>
      <c r="H5575" s="12"/>
      <c r="I5575" s="11"/>
    </row>
    <row r="5576" spans="1:9" hidden="1" x14ac:dyDescent="0.3">
      <c r="A5576" s="24">
        <v>5574</v>
      </c>
      <c r="B5576" s="11" t="str">
        <f>IFERROR(INDEX({"JSNY-BJ0001-01";"JSNY-JS0022-01";"JSNY-JS0002-01"},MATCH(D5576,{"BJ_zhongyu";"JS_WX_liteer";"JS_CZ_wodefeng"},0)),"")</f>
        <v>JSNY-JS0002-01</v>
      </c>
      <c r="C5576" s="11" t="str">
        <f>IFERROR(INDEX({"北京中裕世纪大酒店";"江苏利特尔绿色包装股份有限公司";"常州市金坛沃德丰电子科技有限公司"},MATCH(D5576,{"BJ_zhongyu";"JS_WX_liteer";"JS_CZ_wodefeng"},0)),"")</f>
        <v>常州市金坛沃德丰电子科技有限公司</v>
      </c>
      <c r="D5576" s="11" t="str">
        <f>[1]动作!$G5575</f>
        <v>JS_CZ_wodefeng</v>
      </c>
      <c r="E5576" s="11" t="str">
        <f>[1]动作!$D5575</f>
        <v>电表故障</v>
      </c>
      <c r="F5576" s="11" t="s">
        <v>45</v>
      </c>
      <c r="G5576" s="12">
        <f>[1]动作!$A5575+[1]动作!$B5575</f>
        <v>43212.30736111111</v>
      </c>
      <c r="H5576" s="12"/>
      <c r="I5576" s="11"/>
    </row>
    <row r="5577" spans="1:9" hidden="1" x14ac:dyDescent="0.3">
      <c r="A5577" s="24">
        <v>5575</v>
      </c>
      <c r="B5577" s="11" t="str">
        <f>IFERROR(INDEX({"JSNY-BJ0001-01";"JSNY-JS0022-01";"JSNY-JS0002-01"},MATCH(D5577,{"BJ_zhongyu";"JS_WX_liteer";"JS_CZ_wodefeng"},0)),"")</f>
        <v>JSNY-JS0002-01</v>
      </c>
      <c r="C5577" s="11" t="str">
        <f>IFERROR(INDEX({"北京中裕世纪大酒店";"江苏利特尔绿色包装股份有限公司";"常州市金坛沃德丰电子科技有限公司"},MATCH(D5577,{"BJ_zhongyu";"JS_WX_liteer";"JS_CZ_wodefeng"},0)),"")</f>
        <v>常州市金坛沃德丰电子科技有限公司</v>
      </c>
      <c r="D5577" s="11" t="str">
        <f>[1]动作!$G5576</f>
        <v>JS_CZ_wodefeng</v>
      </c>
      <c r="E5577" s="11" t="str">
        <f>[1]动作!$D5576</f>
        <v>电表故障</v>
      </c>
      <c r="F5577" s="11" t="s">
        <v>45</v>
      </c>
      <c r="G5577" s="12">
        <f>[1]动作!$A5576+[1]动作!$B5576</f>
        <v>43212.307476851849</v>
      </c>
      <c r="H5577" s="12"/>
      <c r="I5577" s="11"/>
    </row>
    <row r="5578" spans="1:9" hidden="1" x14ac:dyDescent="0.3">
      <c r="A5578" s="24">
        <v>5576</v>
      </c>
      <c r="B5578" s="11" t="str">
        <f>IFERROR(INDEX({"JSNY-BJ0001-01";"JSNY-JS0022-01";"JSNY-JS0002-01"},MATCH(D5578,{"BJ_zhongyu";"JS_WX_liteer";"JS_CZ_wodefeng"},0)),"")</f>
        <v>JSNY-JS0002-01</v>
      </c>
      <c r="C5578" s="11" t="str">
        <f>IFERROR(INDEX({"北京中裕世纪大酒店";"江苏利特尔绿色包装股份有限公司";"常州市金坛沃德丰电子科技有限公司"},MATCH(D5578,{"BJ_zhongyu";"JS_WX_liteer";"JS_CZ_wodefeng"},0)),"")</f>
        <v>常州市金坛沃德丰电子科技有限公司</v>
      </c>
      <c r="D5578" s="11" t="str">
        <f>[1]动作!$G5577</f>
        <v>JS_CZ_wodefeng</v>
      </c>
      <c r="E5578" s="11" t="str">
        <f>[1]动作!$D5577</f>
        <v>电表故障</v>
      </c>
      <c r="F5578" s="11" t="s">
        <v>45</v>
      </c>
      <c r="G5578" s="12">
        <f>[1]动作!$A5577+[1]动作!$B5577</f>
        <v>43212.313796296294</v>
      </c>
      <c r="H5578" s="12"/>
      <c r="I5578" s="11"/>
    </row>
    <row r="5579" spans="1:9" hidden="1" x14ac:dyDescent="0.3">
      <c r="A5579" s="24">
        <v>5577</v>
      </c>
      <c r="B5579" s="11" t="str">
        <f>IFERROR(INDEX({"JSNY-BJ0001-01";"JSNY-JS0022-01";"JSNY-JS0002-01"},MATCH(D5579,{"BJ_zhongyu";"JS_WX_liteer";"JS_CZ_wodefeng"},0)),"")</f>
        <v>JSNY-JS0002-01</v>
      </c>
      <c r="C5579" s="11" t="str">
        <f>IFERROR(INDEX({"北京中裕世纪大酒店";"江苏利特尔绿色包装股份有限公司";"常州市金坛沃德丰电子科技有限公司"},MATCH(D5579,{"BJ_zhongyu";"JS_WX_liteer";"JS_CZ_wodefeng"},0)),"")</f>
        <v>常州市金坛沃德丰电子科技有限公司</v>
      </c>
      <c r="D5579" s="11" t="str">
        <f>[1]动作!$G5578</f>
        <v>JS_CZ_wodefeng</v>
      </c>
      <c r="E5579" s="11" t="str">
        <f>[1]动作!$D5578</f>
        <v>电表故障</v>
      </c>
      <c r="F5579" s="11" t="s">
        <v>45</v>
      </c>
      <c r="G5579" s="12">
        <f>[1]动作!$A5578+[1]动作!$B5578</f>
        <v>43212.31391203704</v>
      </c>
      <c r="H5579" s="12"/>
      <c r="I5579" s="11"/>
    </row>
    <row r="5580" spans="1:9" hidden="1" x14ac:dyDescent="0.3">
      <c r="A5580" s="24">
        <v>5578</v>
      </c>
      <c r="B5580" s="11" t="str">
        <f>IFERROR(INDEX({"JSNY-BJ0001-01";"JSNY-JS0022-01";"JSNY-JS0002-01"},MATCH(D5580,{"BJ_zhongyu";"JS_WX_liteer";"JS_CZ_wodefeng"},0)),"")</f>
        <v>JSNY-JS0002-01</v>
      </c>
      <c r="C5580" s="11" t="str">
        <f>IFERROR(INDEX({"北京中裕世纪大酒店";"江苏利特尔绿色包装股份有限公司";"常州市金坛沃德丰电子科技有限公司"},MATCH(D5580,{"BJ_zhongyu";"JS_WX_liteer";"JS_CZ_wodefeng"},0)),"")</f>
        <v>常州市金坛沃德丰电子科技有限公司</v>
      </c>
      <c r="D5580" s="11" t="str">
        <f>[1]动作!$G5579</f>
        <v>JS_CZ_wodefeng</v>
      </c>
      <c r="E5580" s="11" t="str">
        <f>[1]动作!$D5579</f>
        <v>电表故障</v>
      </c>
      <c r="F5580" s="11" t="s">
        <v>45</v>
      </c>
      <c r="G5580" s="12">
        <f>[1]动作!$A5579+[1]动作!$B5579</f>
        <v>43212.314085648148</v>
      </c>
      <c r="H5580" s="12"/>
      <c r="I5580" s="11"/>
    </row>
    <row r="5581" spans="1:9" hidden="1" x14ac:dyDescent="0.3">
      <c r="A5581" s="24">
        <v>5579</v>
      </c>
      <c r="B5581" s="11" t="str">
        <f>IFERROR(INDEX({"JSNY-BJ0001-01";"JSNY-JS0022-01";"JSNY-JS0002-01"},MATCH(D5581,{"BJ_zhongyu";"JS_WX_liteer";"JS_CZ_wodefeng"},0)),"")</f>
        <v>JSNY-JS0002-01</v>
      </c>
      <c r="C5581" s="11" t="str">
        <f>IFERROR(INDEX({"北京中裕世纪大酒店";"江苏利特尔绿色包装股份有限公司";"常州市金坛沃德丰电子科技有限公司"},MATCH(D5581,{"BJ_zhongyu";"JS_WX_liteer";"JS_CZ_wodefeng"},0)),"")</f>
        <v>常州市金坛沃德丰电子科技有限公司</v>
      </c>
      <c r="D5581" s="11" t="str">
        <f>[1]动作!$G5580</f>
        <v>JS_CZ_wodefeng</v>
      </c>
      <c r="E5581" s="11" t="str">
        <f>[1]动作!$D5580</f>
        <v>电表故障</v>
      </c>
      <c r="F5581" s="11" t="s">
        <v>45</v>
      </c>
      <c r="G5581" s="12">
        <f>[1]动作!$A5580+[1]动作!$B5580</f>
        <v>43212.315358796295</v>
      </c>
      <c r="H5581" s="12"/>
      <c r="I5581" s="11"/>
    </row>
    <row r="5582" spans="1:9" hidden="1" x14ac:dyDescent="0.3">
      <c r="A5582" s="24">
        <v>5580</v>
      </c>
      <c r="B5582" s="11" t="str">
        <f>IFERROR(INDEX({"JSNY-BJ0001-01";"JSNY-JS0022-01";"JSNY-JS0002-01"},MATCH(D5582,{"BJ_zhongyu";"JS_WX_liteer";"JS_CZ_wodefeng"},0)),"")</f>
        <v>JSNY-JS0002-01</v>
      </c>
      <c r="C5582" s="11" t="str">
        <f>IFERROR(INDEX({"北京中裕世纪大酒店";"江苏利特尔绿色包装股份有限公司";"常州市金坛沃德丰电子科技有限公司"},MATCH(D5582,{"BJ_zhongyu";"JS_WX_liteer";"JS_CZ_wodefeng"},0)),"")</f>
        <v>常州市金坛沃德丰电子科技有限公司</v>
      </c>
      <c r="D5582" s="11" t="str">
        <f>[1]动作!$G5581</f>
        <v>JS_CZ_wodefeng</v>
      </c>
      <c r="E5582" s="11" t="str">
        <f>[1]动作!$D5581</f>
        <v>电表故障</v>
      </c>
      <c r="F5582" s="11" t="s">
        <v>45</v>
      </c>
      <c r="G5582" s="12">
        <f>[1]动作!$A5581+[1]动作!$B5581</f>
        <v>43212.316921296297</v>
      </c>
      <c r="H5582" s="12"/>
      <c r="I5582" s="11"/>
    </row>
    <row r="5583" spans="1:9" hidden="1" x14ac:dyDescent="0.3">
      <c r="A5583" s="24">
        <v>5581</v>
      </c>
      <c r="B5583" s="11" t="str">
        <f>IFERROR(INDEX({"JSNY-BJ0001-01";"JSNY-JS0022-01";"JSNY-JS0002-01"},MATCH(D5583,{"BJ_zhongyu";"JS_WX_liteer";"JS_CZ_wodefeng"},0)),"")</f>
        <v>JSNY-JS0002-01</v>
      </c>
      <c r="C5583" s="11" t="str">
        <f>IFERROR(INDEX({"北京中裕世纪大酒店";"江苏利特尔绿色包装股份有限公司";"常州市金坛沃德丰电子科技有限公司"},MATCH(D5583,{"BJ_zhongyu";"JS_WX_liteer";"JS_CZ_wodefeng"},0)),"")</f>
        <v>常州市金坛沃德丰电子科技有限公司</v>
      </c>
      <c r="D5583" s="11" t="str">
        <f>[1]动作!$G5582</f>
        <v>JS_CZ_wodefeng</v>
      </c>
      <c r="E5583" s="11" t="str">
        <f>[1]动作!$D5582</f>
        <v>电表故障</v>
      </c>
      <c r="F5583" s="11" t="s">
        <v>45</v>
      </c>
      <c r="G5583" s="12">
        <f>[1]动作!$A5582+[1]动作!$B5582</f>
        <v>43212.317847222221</v>
      </c>
      <c r="H5583" s="12"/>
      <c r="I5583" s="11"/>
    </row>
    <row r="5584" spans="1:9" hidden="1" x14ac:dyDescent="0.3">
      <c r="A5584" s="24">
        <v>5582</v>
      </c>
      <c r="B5584" s="11" t="str">
        <f>IFERROR(INDEX({"JSNY-BJ0001-01";"JSNY-JS0022-01";"JSNY-JS0002-01"},MATCH(D5584,{"BJ_zhongyu";"JS_WX_liteer";"JS_CZ_wodefeng"},0)),"")</f>
        <v>JSNY-JS0002-01</v>
      </c>
      <c r="C5584" s="11" t="str">
        <f>IFERROR(INDEX({"北京中裕世纪大酒店";"江苏利特尔绿色包装股份有限公司";"常州市金坛沃德丰电子科技有限公司"},MATCH(D5584,{"BJ_zhongyu";"JS_WX_liteer";"JS_CZ_wodefeng"},0)),"")</f>
        <v>常州市金坛沃德丰电子科技有限公司</v>
      </c>
      <c r="D5584" s="11" t="str">
        <f>[1]动作!$G5583</f>
        <v>JS_CZ_wodefeng</v>
      </c>
      <c r="E5584" s="11" t="str">
        <f>[1]动作!$D5583</f>
        <v>电表故障</v>
      </c>
      <c r="F5584" s="11" t="s">
        <v>45</v>
      </c>
      <c r="G5584" s="12">
        <f>[1]动作!$A5583+[1]动作!$B5583</f>
        <v>43212.319305555553</v>
      </c>
      <c r="H5584" s="12"/>
      <c r="I5584" s="11"/>
    </row>
    <row r="5585" spans="1:9" hidden="1" x14ac:dyDescent="0.3">
      <c r="A5585" s="24">
        <v>5583</v>
      </c>
      <c r="B5585" s="11" t="str">
        <f>IFERROR(INDEX({"JSNY-BJ0001-01";"JSNY-JS0022-01";"JSNY-JS0002-01"},MATCH(D5585,{"BJ_zhongyu";"JS_WX_liteer";"JS_CZ_wodefeng"},0)),"")</f>
        <v>JSNY-JS0002-01</v>
      </c>
      <c r="C5585" s="11" t="str">
        <f>IFERROR(INDEX({"北京中裕世纪大酒店";"江苏利特尔绿色包装股份有限公司";"常州市金坛沃德丰电子科技有限公司"},MATCH(D5585,{"BJ_zhongyu";"JS_WX_liteer";"JS_CZ_wodefeng"},0)),"")</f>
        <v>常州市金坛沃德丰电子科技有限公司</v>
      </c>
      <c r="D5585" s="11" t="str">
        <f>[1]动作!$G5584</f>
        <v>JS_CZ_wodefeng</v>
      </c>
      <c r="E5585" s="11" t="str">
        <f>[1]动作!$D5584</f>
        <v>电表故障</v>
      </c>
      <c r="F5585" s="11" t="s">
        <v>45</v>
      </c>
      <c r="G5585" s="12">
        <f>[1]动作!$A5584+[1]动作!$B5584</f>
        <v>43212.319421296299</v>
      </c>
      <c r="H5585" s="12"/>
      <c r="I5585" s="11"/>
    </row>
    <row r="5586" spans="1:9" hidden="1" x14ac:dyDescent="0.3">
      <c r="A5586" s="24">
        <v>5584</v>
      </c>
      <c r="B5586" s="11" t="str">
        <f>IFERROR(INDEX({"JSNY-BJ0001-01";"JSNY-JS0022-01";"JSNY-JS0002-01"},MATCH(D5586,{"BJ_zhongyu";"JS_WX_liteer";"JS_CZ_wodefeng"},0)),"")</f>
        <v>JSNY-JS0002-01</v>
      </c>
      <c r="C5586" s="11" t="str">
        <f>IFERROR(INDEX({"北京中裕世纪大酒店";"江苏利特尔绿色包装股份有限公司";"常州市金坛沃德丰电子科技有限公司"},MATCH(D5586,{"BJ_zhongyu";"JS_WX_liteer";"JS_CZ_wodefeng"},0)),"")</f>
        <v>常州市金坛沃德丰电子科技有限公司</v>
      </c>
      <c r="D5586" s="11" t="str">
        <f>[1]动作!$G5585</f>
        <v>JS_CZ_wodefeng</v>
      </c>
      <c r="E5586" s="11" t="str">
        <f>[1]动作!$D5585</f>
        <v>电表故障</v>
      </c>
      <c r="F5586" s="11" t="s">
        <v>45</v>
      </c>
      <c r="G5586" s="12">
        <f>[1]动作!$A5585+[1]动作!$B5585</f>
        <v>43212.320868055554</v>
      </c>
      <c r="H5586" s="12"/>
      <c r="I5586" s="11"/>
    </row>
    <row r="5587" spans="1:9" hidden="1" x14ac:dyDescent="0.3">
      <c r="A5587" s="24">
        <v>5585</v>
      </c>
      <c r="B5587" s="11" t="str">
        <f>IFERROR(INDEX({"JSNY-BJ0001-01";"JSNY-JS0022-01";"JSNY-JS0002-01"},MATCH(D5587,{"BJ_zhongyu";"JS_WX_liteer";"JS_CZ_wodefeng"},0)),"")</f>
        <v>JSNY-JS0002-01</v>
      </c>
      <c r="C5587" s="11" t="str">
        <f>IFERROR(INDEX({"北京中裕世纪大酒店";"江苏利特尔绿色包装股份有限公司";"常州市金坛沃德丰电子科技有限公司"},MATCH(D5587,{"BJ_zhongyu";"JS_WX_liteer";"JS_CZ_wodefeng"},0)),"")</f>
        <v>常州市金坛沃德丰电子科技有限公司</v>
      </c>
      <c r="D5587" s="11" t="str">
        <f>[1]动作!$G5586</f>
        <v>JS_CZ_wodefeng</v>
      </c>
      <c r="E5587" s="11" t="str">
        <f>[1]动作!$D5586</f>
        <v>电表故障</v>
      </c>
      <c r="F5587" s="11" t="s">
        <v>45</v>
      </c>
      <c r="G5587" s="12">
        <f>[1]动作!$A5586+[1]动作!$B5586</f>
        <v>43212.324571759258</v>
      </c>
      <c r="H5587" s="12"/>
      <c r="I5587" s="11"/>
    </row>
    <row r="5588" spans="1:9" hidden="1" x14ac:dyDescent="0.3">
      <c r="A5588" s="24">
        <v>5586</v>
      </c>
      <c r="B5588" s="11" t="str">
        <f>IFERROR(INDEX({"JSNY-BJ0001-01";"JSNY-JS0022-01";"JSNY-JS0002-01"},MATCH(D5588,{"BJ_zhongyu";"JS_WX_liteer";"JS_CZ_wodefeng"},0)),"")</f>
        <v>JSNY-JS0002-01</v>
      </c>
      <c r="C5588" s="11" t="str">
        <f>IFERROR(INDEX({"北京中裕世纪大酒店";"江苏利特尔绿色包装股份有限公司";"常州市金坛沃德丰电子科技有限公司"},MATCH(D5588,{"BJ_zhongyu";"JS_WX_liteer";"JS_CZ_wodefeng"},0)),"")</f>
        <v>常州市金坛沃德丰电子科技有限公司</v>
      </c>
      <c r="D5588" s="11" t="str">
        <f>[1]动作!$G5587</f>
        <v>JS_CZ_wodefeng</v>
      </c>
      <c r="E5588" s="11" t="str">
        <f>[1]动作!$D5587</f>
        <v>电表故障</v>
      </c>
      <c r="F5588" s="11" t="s">
        <v>45</v>
      </c>
      <c r="G5588" s="12">
        <f>[1]动作!$A5587+[1]动作!$B5587</f>
        <v>43212.324699074074</v>
      </c>
      <c r="H5588" s="12"/>
      <c r="I5588" s="11"/>
    </row>
    <row r="5589" spans="1:9" hidden="1" x14ac:dyDescent="0.3">
      <c r="A5589" s="24">
        <v>5587</v>
      </c>
      <c r="B5589" s="11" t="str">
        <f>IFERROR(INDEX({"JSNY-BJ0001-01";"JSNY-JS0022-01";"JSNY-JS0002-01"},MATCH(D5589,{"BJ_zhongyu";"JS_WX_liteer";"JS_CZ_wodefeng"},0)),"")</f>
        <v>JSNY-JS0002-01</v>
      </c>
      <c r="C5589" s="11" t="str">
        <f>IFERROR(INDEX({"北京中裕世纪大酒店";"江苏利特尔绿色包装股份有限公司";"常州市金坛沃德丰电子科技有限公司"},MATCH(D5589,{"BJ_zhongyu";"JS_WX_liteer";"JS_CZ_wodefeng"},0)),"")</f>
        <v>常州市金坛沃德丰电子科技有限公司</v>
      </c>
      <c r="D5589" s="11" t="str">
        <f>[1]动作!$G5588</f>
        <v>JS_CZ_wodefeng</v>
      </c>
      <c r="E5589" s="11" t="str">
        <f>[1]动作!$D5588</f>
        <v>电表故障</v>
      </c>
      <c r="F5589" s="11" t="s">
        <v>45</v>
      </c>
      <c r="G5589" s="12">
        <f>[1]动作!$A5588+[1]动作!$B5588</f>
        <v>43212.325613425928</v>
      </c>
      <c r="H5589" s="12"/>
      <c r="I5589" s="11"/>
    </row>
    <row r="5590" spans="1:9" hidden="1" x14ac:dyDescent="0.3">
      <c r="A5590" s="24">
        <v>5588</v>
      </c>
      <c r="B5590" s="11" t="str">
        <f>IFERROR(INDEX({"JSNY-BJ0001-01";"JSNY-JS0022-01";"JSNY-JS0002-01"},MATCH(D5590,{"BJ_zhongyu";"JS_WX_liteer";"JS_CZ_wodefeng"},0)),"")</f>
        <v>JSNY-JS0002-01</v>
      </c>
      <c r="C5590" s="11" t="str">
        <f>IFERROR(INDEX({"北京中裕世纪大酒店";"江苏利特尔绿色包装股份有限公司";"常州市金坛沃德丰电子科技有限公司"},MATCH(D5590,{"BJ_zhongyu";"JS_WX_liteer";"JS_CZ_wodefeng"},0)),"")</f>
        <v>常州市金坛沃德丰电子科技有限公司</v>
      </c>
      <c r="D5590" s="11" t="str">
        <f>[1]动作!$G5589</f>
        <v>JS_CZ_wodefeng</v>
      </c>
      <c r="E5590" s="11" t="str">
        <f>[1]动作!$D5589</f>
        <v>电表故障</v>
      </c>
      <c r="F5590" s="11" t="s">
        <v>45</v>
      </c>
      <c r="G5590" s="12">
        <f>[1]动作!$A5589+[1]动作!$B5589</f>
        <v>43212.325787037036</v>
      </c>
      <c r="H5590" s="12"/>
      <c r="I5590" s="11"/>
    </row>
    <row r="5591" spans="1:9" hidden="1" x14ac:dyDescent="0.3">
      <c r="A5591" s="24">
        <v>5589</v>
      </c>
      <c r="B5591" s="11" t="str">
        <f>IFERROR(INDEX({"JSNY-BJ0001-01";"JSNY-JS0022-01";"JSNY-JS0002-01"},MATCH(D5591,{"BJ_zhongyu";"JS_WX_liteer";"JS_CZ_wodefeng"},0)),"")</f>
        <v>JSNY-JS0002-01</v>
      </c>
      <c r="C5591" s="11" t="str">
        <f>IFERROR(INDEX({"北京中裕世纪大酒店";"江苏利特尔绿色包装股份有限公司";"常州市金坛沃德丰电子科技有限公司"},MATCH(D5591,{"BJ_zhongyu";"JS_WX_liteer";"JS_CZ_wodefeng"},0)),"")</f>
        <v>常州市金坛沃德丰电子科技有限公司</v>
      </c>
      <c r="D5591" s="11" t="str">
        <f>[1]动作!$G5590</f>
        <v>JS_CZ_wodefeng</v>
      </c>
      <c r="E5591" s="11" t="str">
        <f>[1]动作!$D5590</f>
        <v>电表故障</v>
      </c>
      <c r="F5591" s="11" t="s">
        <v>45</v>
      </c>
      <c r="G5591" s="12">
        <f>[1]动作!$A5590+[1]动作!$B5590</f>
        <v>43212.326018518521</v>
      </c>
      <c r="H5591" s="12"/>
      <c r="I5591" s="11"/>
    </row>
    <row r="5592" spans="1:9" hidden="1" x14ac:dyDescent="0.3">
      <c r="A5592" s="24">
        <v>5590</v>
      </c>
      <c r="B5592" s="11" t="str">
        <f>IFERROR(INDEX({"JSNY-BJ0001-01";"JSNY-JS0022-01";"JSNY-JS0002-01"},MATCH(D5592,{"BJ_zhongyu";"JS_WX_liteer";"JS_CZ_wodefeng"},0)),"")</f>
        <v>JSNY-JS0002-01</v>
      </c>
      <c r="C5592" s="11" t="str">
        <f>IFERROR(INDEX({"北京中裕世纪大酒店";"江苏利特尔绿色包装股份有限公司";"常州市金坛沃德丰电子科技有限公司"},MATCH(D5592,{"BJ_zhongyu";"JS_WX_liteer";"JS_CZ_wodefeng"},0)),"")</f>
        <v>常州市金坛沃德丰电子科技有限公司</v>
      </c>
      <c r="D5592" s="11" t="str">
        <f>[1]动作!$G5591</f>
        <v>JS_CZ_wodefeng</v>
      </c>
      <c r="E5592" s="11" t="str">
        <f>[1]动作!$D5591</f>
        <v>电表故障</v>
      </c>
      <c r="F5592" s="11" t="s">
        <v>45</v>
      </c>
      <c r="G5592" s="12">
        <f>[1]动作!$A5591+[1]动作!$B5591</f>
        <v>43212.327060185184</v>
      </c>
      <c r="H5592" s="12"/>
      <c r="I5592" s="11"/>
    </row>
    <row r="5593" spans="1:9" hidden="1" x14ac:dyDescent="0.3">
      <c r="A5593" s="24">
        <v>5591</v>
      </c>
      <c r="B5593" s="11" t="str">
        <f>IFERROR(INDEX({"JSNY-BJ0001-01";"JSNY-JS0022-01";"JSNY-JS0002-01"},MATCH(D5593,{"BJ_zhongyu";"JS_WX_liteer";"JS_CZ_wodefeng"},0)),"")</f>
        <v>JSNY-JS0002-01</v>
      </c>
      <c r="C5593" s="11" t="str">
        <f>IFERROR(INDEX({"北京中裕世纪大酒店";"江苏利特尔绿色包装股份有限公司";"常州市金坛沃德丰电子科技有限公司"},MATCH(D5593,{"BJ_zhongyu";"JS_WX_liteer";"JS_CZ_wodefeng"},0)),"")</f>
        <v>常州市金坛沃德丰电子科技有限公司</v>
      </c>
      <c r="D5593" s="11" t="str">
        <f>[1]动作!$G5592</f>
        <v>JS_CZ_wodefeng</v>
      </c>
      <c r="E5593" s="11" t="str">
        <f>[1]动作!$D5592</f>
        <v>电表故障</v>
      </c>
      <c r="F5593" s="11" t="s">
        <v>45</v>
      </c>
      <c r="G5593" s="12">
        <f>[1]动作!$A5592+[1]动作!$B5592</f>
        <v>43212.330300925925</v>
      </c>
      <c r="H5593" s="12"/>
      <c r="I5593" s="11"/>
    </row>
    <row r="5594" spans="1:9" hidden="1" x14ac:dyDescent="0.3">
      <c r="A5594" s="24">
        <v>5592</v>
      </c>
      <c r="B5594" s="11" t="str">
        <f>IFERROR(INDEX({"JSNY-BJ0001-01";"JSNY-JS0022-01";"JSNY-JS0002-01"},MATCH(D5594,{"BJ_zhongyu";"JS_WX_liteer";"JS_CZ_wodefeng"},0)),"")</f>
        <v>JSNY-JS0002-01</v>
      </c>
      <c r="C5594" s="11" t="str">
        <f>IFERROR(INDEX({"北京中裕世纪大酒店";"江苏利特尔绿色包装股份有限公司";"常州市金坛沃德丰电子科技有限公司"},MATCH(D5594,{"BJ_zhongyu";"JS_WX_liteer";"JS_CZ_wodefeng"},0)),"")</f>
        <v>常州市金坛沃德丰电子科技有限公司</v>
      </c>
      <c r="D5594" s="11" t="str">
        <f>[1]动作!$G5593</f>
        <v>JS_CZ_wodefeng</v>
      </c>
      <c r="E5594" s="11" t="str">
        <f>[1]动作!$D5593</f>
        <v>电表故障</v>
      </c>
      <c r="F5594" s="11" t="s">
        <v>45</v>
      </c>
      <c r="G5594" s="12">
        <f>[1]动作!$A5593+[1]动作!$B5593</f>
        <v>43212.330543981479</v>
      </c>
      <c r="H5594" s="12"/>
      <c r="I5594" s="11"/>
    </row>
    <row r="5595" spans="1:9" hidden="1" x14ac:dyDescent="0.3">
      <c r="A5595" s="24">
        <v>5593</v>
      </c>
      <c r="B5595" s="11" t="str">
        <f>IFERROR(INDEX({"JSNY-BJ0001-01";"JSNY-JS0022-01";"JSNY-JS0002-01"},MATCH(D5595,{"BJ_zhongyu";"JS_WX_liteer";"JS_CZ_wodefeng"},0)),"")</f>
        <v>JSNY-JS0002-01</v>
      </c>
      <c r="C5595" s="11" t="str">
        <f>IFERROR(INDEX({"北京中裕世纪大酒店";"江苏利特尔绿色包装股份有限公司";"常州市金坛沃德丰电子科技有限公司"},MATCH(D5595,{"BJ_zhongyu";"JS_WX_liteer";"JS_CZ_wodefeng"},0)),"")</f>
        <v>常州市金坛沃德丰电子科技有限公司</v>
      </c>
      <c r="D5595" s="11" t="str">
        <f>[1]动作!$G5594</f>
        <v>JS_CZ_wodefeng</v>
      </c>
      <c r="E5595" s="11" t="str">
        <f>[1]动作!$D5594</f>
        <v>电表故障</v>
      </c>
      <c r="F5595" s="11" t="s">
        <v>45</v>
      </c>
      <c r="G5595" s="12">
        <f>[1]动作!$A5594+[1]动作!$B5594</f>
        <v>43212.330659722225</v>
      </c>
      <c r="H5595" s="12"/>
      <c r="I5595" s="11"/>
    </row>
    <row r="5596" spans="1:9" hidden="1" x14ac:dyDescent="0.3">
      <c r="A5596" s="24">
        <v>5594</v>
      </c>
      <c r="B5596" s="11" t="str">
        <f>IFERROR(INDEX({"JSNY-BJ0001-01";"JSNY-JS0022-01";"JSNY-JS0002-01"},MATCH(D5596,{"BJ_zhongyu";"JS_WX_liteer";"JS_CZ_wodefeng"},0)),"")</f>
        <v>JSNY-JS0002-01</v>
      </c>
      <c r="C5596" s="11" t="str">
        <f>IFERROR(INDEX({"北京中裕世纪大酒店";"江苏利特尔绿色包装股份有限公司";"常州市金坛沃德丰电子科技有限公司"},MATCH(D5596,{"BJ_zhongyu";"JS_WX_liteer";"JS_CZ_wodefeng"},0)),"")</f>
        <v>常州市金坛沃德丰电子科技有限公司</v>
      </c>
      <c r="D5596" s="11" t="str">
        <f>[1]动作!$G5595</f>
        <v>JS_CZ_wodefeng</v>
      </c>
      <c r="E5596" s="11" t="str">
        <f>[1]动作!$D5595</f>
        <v>电表故障</v>
      </c>
      <c r="F5596" s="11" t="s">
        <v>45</v>
      </c>
      <c r="G5596" s="12">
        <f>[1]动作!$A5595+[1]动作!$B5595</f>
        <v>43212.334016203706</v>
      </c>
      <c r="H5596" s="12"/>
      <c r="I5596" s="11"/>
    </row>
    <row r="5597" spans="1:9" hidden="1" x14ac:dyDescent="0.3">
      <c r="A5597" s="24">
        <v>5595</v>
      </c>
      <c r="B5597" s="11" t="str">
        <f>IFERROR(INDEX({"JSNY-BJ0001-01";"JSNY-JS0022-01";"JSNY-JS0002-01"},MATCH(D5597,{"BJ_zhongyu";"JS_WX_liteer";"JS_CZ_wodefeng"},0)),"")</f>
        <v>JSNY-JS0002-01</v>
      </c>
      <c r="C5597" s="11" t="str">
        <f>IFERROR(INDEX({"北京中裕世纪大酒店";"江苏利特尔绿色包装股份有限公司";"常州市金坛沃德丰电子科技有限公司"},MATCH(D5597,{"BJ_zhongyu";"JS_WX_liteer";"JS_CZ_wodefeng"},0)),"")</f>
        <v>常州市金坛沃德丰电子科技有限公司</v>
      </c>
      <c r="D5597" s="11" t="str">
        <f>[1]动作!$G5596</f>
        <v>JS_CZ_wodefeng</v>
      </c>
      <c r="E5597" s="11" t="str">
        <f>[1]动作!$D5596</f>
        <v>电表故障</v>
      </c>
      <c r="F5597" s="11" t="s">
        <v>45</v>
      </c>
      <c r="G5597" s="12">
        <f>[1]动作!$A5596+[1]动作!$B5596</f>
        <v>43212.334131944444</v>
      </c>
      <c r="H5597" s="12"/>
      <c r="I5597" s="11"/>
    </row>
    <row r="5598" spans="1:9" hidden="1" x14ac:dyDescent="0.3">
      <c r="A5598" s="24">
        <v>5596</v>
      </c>
      <c r="B5598" s="11" t="str">
        <f>IFERROR(INDEX({"JSNY-BJ0001-01";"JSNY-JS0022-01";"JSNY-JS0002-01"},MATCH(D5598,{"BJ_zhongyu";"JS_WX_liteer";"JS_CZ_wodefeng"},0)),"")</f>
        <v>JSNY-JS0002-01</v>
      </c>
      <c r="C5598" s="11" t="str">
        <f>IFERROR(INDEX({"北京中裕世纪大酒店";"江苏利特尔绿色包装股份有限公司";"常州市金坛沃德丰电子科技有限公司"},MATCH(D5598,{"BJ_zhongyu";"JS_WX_liteer";"JS_CZ_wodefeng"},0)),"")</f>
        <v>常州市金坛沃德丰电子科技有限公司</v>
      </c>
      <c r="D5598" s="11" t="str">
        <f>[1]动作!$G5597</f>
        <v>JS_CZ_wodefeng</v>
      </c>
      <c r="E5598" s="11" t="str">
        <f>[1]动作!$D5597</f>
        <v>电表故障</v>
      </c>
      <c r="F5598" s="11" t="s">
        <v>45</v>
      </c>
      <c r="G5598" s="12">
        <f>[1]动作!$A5597+[1]动作!$B5597</f>
        <v>43212.334305555552</v>
      </c>
      <c r="H5598" s="12"/>
      <c r="I5598" s="11"/>
    </row>
    <row r="5599" spans="1:9" hidden="1" x14ac:dyDescent="0.3">
      <c r="A5599" s="24">
        <v>5597</v>
      </c>
      <c r="B5599" s="11" t="str">
        <f>IFERROR(INDEX({"JSNY-BJ0001-01";"JSNY-JS0022-01";"JSNY-JS0002-01"},MATCH(D5599,{"BJ_zhongyu";"JS_WX_liteer";"JS_CZ_wodefeng"},0)),"")</f>
        <v>JSNY-JS0002-01</v>
      </c>
      <c r="C5599" s="11" t="str">
        <f>IFERROR(INDEX({"北京中裕世纪大酒店";"江苏利特尔绿色包装股份有限公司";"常州市金坛沃德丰电子科技有限公司"},MATCH(D5599,{"BJ_zhongyu";"JS_WX_liteer";"JS_CZ_wodefeng"},0)),"")</f>
        <v>常州市金坛沃德丰电子科技有限公司</v>
      </c>
      <c r="D5599" s="11" t="str">
        <f>[1]动作!$G5598</f>
        <v>JS_CZ_wodefeng</v>
      </c>
      <c r="E5599" s="11" t="str">
        <f>[1]动作!$D5598</f>
        <v>电表故障</v>
      </c>
      <c r="F5599" s="11" t="s">
        <v>45</v>
      </c>
      <c r="G5599" s="12">
        <f>[1]动作!$A5598+[1]动作!$B5598</f>
        <v>43212.335578703707</v>
      </c>
      <c r="H5599" s="12"/>
      <c r="I5599" s="11"/>
    </row>
    <row r="5600" spans="1:9" hidden="1" x14ac:dyDescent="0.3">
      <c r="A5600" s="24">
        <v>5598</v>
      </c>
      <c r="B5600" s="11" t="str">
        <f>IFERROR(INDEX({"JSNY-BJ0001-01";"JSNY-JS0022-01";"JSNY-JS0002-01"},MATCH(D5600,{"BJ_zhongyu";"JS_WX_liteer";"JS_CZ_wodefeng"},0)),"")</f>
        <v>JSNY-JS0002-01</v>
      </c>
      <c r="C5600" s="11" t="str">
        <f>IFERROR(INDEX({"北京中裕世纪大酒店";"江苏利特尔绿色包装股份有限公司";"常州市金坛沃德丰电子科技有限公司"},MATCH(D5600,{"BJ_zhongyu";"JS_WX_liteer";"JS_CZ_wodefeng"},0)),"")</f>
        <v>常州市金坛沃德丰电子科技有限公司</v>
      </c>
      <c r="D5600" s="11" t="str">
        <f>[1]动作!$G5599</f>
        <v>JS_CZ_wodefeng</v>
      </c>
      <c r="E5600" s="11" t="str">
        <f>[1]动作!$D5599</f>
        <v>电表故障</v>
      </c>
      <c r="F5600" s="11" t="s">
        <v>45</v>
      </c>
      <c r="G5600" s="12">
        <f>[1]动作!$A5599+[1]动作!$B5599</f>
        <v>43212.335694444446</v>
      </c>
      <c r="H5600" s="12"/>
      <c r="I5600" s="11"/>
    </row>
    <row r="5601" spans="1:9" hidden="1" x14ac:dyDescent="0.3">
      <c r="A5601" s="24">
        <v>5599</v>
      </c>
      <c r="B5601" s="11" t="str">
        <f>IFERROR(INDEX({"JSNY-BJ0001-01";"JSNY-JS0022-01";"JSNY-JS0002-01"},MATCH(D5601,{"BJ_zhongyu";"JS_WX_liteer";"JS_CZ_wodefeng"},0)),"")</f>
        <v>JSNY-JS0002-01</v>
      </c>
      <c r="C5601" s="11" t="str">
        <f>IFERROR(INDEX({"北京中裕世纪大酒店";"江苏利特尔绿色包装股份有限公司";"常州市金坛沃德丰电子科技有限公司"},MATCH(D5601,{"BJ_zhongyu";"JS_WX_liteer";"JS_CZ_wodefeng"},0)),"")</f>
        <v>常州市金坛沃德丰电子科技有限公司</v>
      </c>
      <c r="D5601" s="11" t="str">
        <f>[1]动作!$G5600</f>
        <v>JS_CZ_wodefeng</v>
      </c>
      <c r="E5601" s="11" t="str">
        <f>[1]动作!$D5600</f>
        <v>电表故障</v>
      </c>
      <c r="F5601" s="11" t="s">
        <v>45</v>
      </c>
      <c r="G5601" s="12">
        <f>[1]动作!$A5600+[1]动作!$B5600</f>
        <v>43212.337141203701</v>
      </c>
      <c r="H5601" s="12"/>
      <c r="I5601" s="11"/>
    </row>
    <row r="5602" spans="1:9" hidden="1" x14ac:dyDescent="0.3">
      <c r="A5602" s="24">
        <v>5600</v>
      </c>
      <c r="B5602" s="11" t="str">
        <f>IFERROR(INDEX({"JSNY-BJ0001-01";"JSNY-JS0022-01";"JSNY-JS0002-01"},MATCH(D5602,{"BJ_zhongyu";"JS_WX_liteer";"JS_CZ_wodefeng"},0)),"")</f>
        <v>JSNY-JS0002-01</v>
      </c>
      <c r="C5602" s="11" t="str">
        <f>IFERROR(INDEX({"北京中裕世纪大酒店";"江苏利特尔绿色包装股份有限公司";"常州市金坛沃德丰电子科技有限公司"},MATCH(D5602,{"BJ_zhongyu";"JS_WX_liteer";"JS_CZ_wodefeng"},0)),"")</f>
        <v>常州市金坛沃德丰电子科技有限公司</v>
      </c>
      <c r="D5602" s="11" t="str">
        <f>[1]动作!$G5601</f>
        <v>JS_CZ_wodefeng</v>
      </c>
      <c r="E5602" s="11" t="str">
        <f>[1]动作!$D5601</f>
        <v>电表故障</v>
      </c>
      <c r="F5602" s="11" t="s">
        <v>45</v>
      </c>
      <c r="G5602" s="12">
        <f>[1]动作!$A5601+[1]动作!$B5601</f>
        <v>43212.34039351852</v>
      </c>
      <c r="H5602" s="12"/>
      <c r="I5602" s="11"/>
    </row>
    <row r="5603" spans="1:9" hidden="1" x14ac:dyDescent="0.3">
      <c r="A5603" s="24">
        <v>5601</v>
      </c>
      <c r="B5603" s="11" t="str">
        <f>IFERROR(INDEX({"JSNY-BJ0001-01";"JSNY-JS0022-01";"JSNY-JS0002-01"},MATCH(D5603,{"BJ_zhongyu";"JS_WX_liteer";"JS_CZ_wodefeng"},0)),"")</f>
        <v>JSNY-JS0002-01</v>
      </c>
      <c r="C5603" s="11" t="str">
        <f>IFERROR(INDEX({"北京中裕世纪大酒店";"江苏利特尔绿色包装股份有限公司";"常州市金坛沃德丰电子科技有限公司"},MATCH(D5603,{"BJ_zhongyu";"JS_WX_liteer";"JS_CZ_wodefeng"},0)),"")</f>
        <v>常州市金坛沃德丰电子科技有限公司</v>
      </c>
      <c r="D5603" s="11" t="str">
        <f>[1]动作!$G5602</f>
        <v>JS_CZ_wodefeng</v>
      </c>
      <c r="E5603" s="11" t="str">
        <f>[1]动作!$D5602</f>
        <v>电表故障</v>
      </c>
      <c r="F5603" s="11" t="s">
        <v>45</v>
      </c>
      <c r="G5603" s="12">
        <f>[1]动作!$A5602+[1]动作!$B5602</f>
        <v>43212.340624999997</v>
      </c>
      <c r="H5603" s="12"/>
      <c r="I5603" s="11"/>
    </row>
    <row r="5604" spans="1:9" hidden="1" x14ac:dyDescent="0.3">
      <c r="A5604" s="24">
        <v>5602</v>
      </c>
      <c r="B5604" s="11" t="str">
        <f>IFERROR(INDEX({"JSNY-BJ0001-01";"JSNY-JS0022-01";"JSNY-JS0002-01"},MATCH(D5604,{"BJ_zhongyu";"JS_WX_liteer";"JS_CZ_wodefeng"},0)),"")</f>
        <v>JSNY-JS0002-01</v>
      </c>
      <c r="C5604" s="11" t="str">
        <f>IFERROR(INDEX({"北京中裕世纪大酒店";"江苏利特尔绿色包装股份有限公司";"常州市金坛沃德丰电子科技有限公司"},MATCH(D5604,{"BJ_zhongyu";"JS_WX_liteer";"JS_CZ_wodefeng"},0)),"")</f>
        <v>常州市金坛沃德丰电子科技有限公司</v>
      </c>
      <c r="D5604" s="11" t="str">
        <f>[1]动作!$G5603</f>
        <v>JS_CZ_wodefeng</v>
      </c>
      <c r="E5604" s="11" t="str">
        <f>[1]动作!$D5603</f>
        <v>电表故障</v>
      </c>
      <c r="F5604" s="11" t="s">
        <v>45</v>
      </c>
      <c r="G5604" s="12">
        <f>[1]动作!$A5603+[1]动作!$B5603</f>
        <v>43212.340740740743</v>
      </c>
      <c r="H5604" s="12"/>
      <c r="I5604" s="11"/>
    </row>
    <row r="5605" spans="1:9" hidden="1" x14ac:dyDescent="0.3">
      <c r="A5605" s="24">
        <v>5603</v>
      </c>
      <c r="B5605" s="11" t="str">
        <f>IFERROR(INDEX({"JSNY-BJ0001-01";"JSNY-JS0022-01";"JSNY-JS0002-01"},MATCH(D5605,{"BJ_zhongyu";"JS_WX_liteer";"JS_CZ_wodefeng"},0)),"")</f>
        <v>JSNY-JS0002-01</v>
      </c>
      <c r="C5605" s="11" t="str">
        <f>IFERROR(INDEX({"北京中裕世纪大酒店";"江苏利特尔绿色包装股份有限公司";"常州市金坛沃德丰电子科技有限公司"},MATCH(D5605,{"BJ_zhongyu";"JS_WX_liteer";"JS_CZ_wodefeng"},0)),"")</f>
        <v>常州市金坛沃德丰电子科技有限公司</v>
      </c>
      <c r="D5605" s="11" t="str">
        <f>[1]动作!$G5604</f>
        <v>JS_CZ_wodefeng</v>
      </c>
      <c r="E5605" s="11" t="str">
        <f>[1]动作!$D5604</f>
        <v>电表故障</v>
      </c>
      <c r="F5605" s="11" t="s">
        <v>45</v>
      </c>
      <c r="G5605" s="12">
        <f>[1]动作!$A5604+[1]动作!$B5604</f>
        <v>43212.340856481482</v>
      </c>
      <c r="H5605" s="12"/>
      <c r="I5605" s="11"/>
    </row>
    <row r="5606" spans="1:9" hidden="1" x14ac:dyDescent="0.3">
      <c r="A5606" s="24">
        <v>5604</v>
      </c>
      <c r="B5606" s="11" t="str">
        <f>IFERROR(INDEX({"JSNY-BJ0001-01";"JSNY-JS0022-01";"JSNY-JS0002-01"},MATCH(D5606,{"BJ_zhongyu";"JS_WX_liteer";"JS_CZ_wodefeng"},0)),"")</f>
        <v>JSNY-JS0002-01</v>
      </c>
      <c r="C5606" s="11" t="str">
        <f>IFERROR(INDEX({"北京中裕世纪大酒店";"江苏利特尔绿色包装股份有限公司";"常州市金坛沃德丰电子科技有限公司"},MATCH(D5606,{"BJ_zhongyu";"JS_WX_liteer";"JS_CZ_wodefeng"},0)),"")</f>
        <v>常州市金坛沃德丰电子科技有限公司</v>
      </c>
      <c r="D5606" s="11" t="str">
        <f>[1]动作!$G5605</f>
        <v>JS_CZ_wodefeng</v>
      </c>
      <c r="E5606" s="11" t="str">
        <f>[1]动作!$D5605</f>
        <v>电表故障</v>
      </c>
      <c r="F5606" s="11" t="s">
        <v>45</v>
      </c>
      <c r="G5606" s="12">
        <f>[1]动作!$A5605+[1]动作!$B5605</f>
        <v>43212.343287037038</v>
      </c>
      <c r="H5606" s="12"/>
      <c r="I5606" s="11"/>
    </row>
    <row r="5607" spans="1:9" hidden="1" x14ac:dyDescent="0.3">
      <c r="A5607" s="24">
        <v>5605</v>
      </c>
      <c r="B5607" s="11" t="str">
        <f>IFERROR(INDEX({"JSNY-BJ0001-01";"JSNY-JS0022-01";"JSNY-JS0002-01"},MATCH(D5607,{"BJ_zhongyu";"JS_WX_liteer";"JS_CZ_wodefeng"},0)),"")</f>
        <v>JSNY-JS0002-01</v>
      </c>
      <c r="C5607" s="11" t="str">
        <f>IFERROR(INDEX({"北京中裕世纪大酒店";"江苏利特尔绿色包装股份有限公司";"常州市金坛沃德丰电子科技有限公司"},MATCH(D5607,{"BJ_zhongyu";"JS_WX_liteer";"JS_CZ_wodefeng"},0)),"")</f>
        <v>常州市金坛沃德丰电子科技有限公司</v>
      </c>
      <c r="D5607" s="11" t="str">
        <f>[1]动作!$G5606</f>
        <v>JS_CZ_wodefeng</v>
      </c>
      <c r="E5607" s="11" t="str">
        <f>[1]动作!$D5606</f>
        <v>电表故障</v>
      </c>
      <c r="F5607" s="11" t="s">
        <v>45</v>
      </c>
      <c r="G5607" s="12">
        <f>[1]动作!$A5606+[1]动作!$B5606</f>
        <v>43212.345775462964</v>
      </c>
      <c r="H5607" s="12"/>
      <c r="I5607" s="11"/>
    </row>
    <row r="5608" spans="1:9" hidden="1" x14ac:dyDescent="0.3">
      <c r="A5608" s="24">
        <v>5606</v>
      </c>
      <c r="B5608" s="11" t="str">
        <f>IFERROR(INDEX({"JSNY-BJ0001-01";"JSNY-JS0022-01";"JSNY-JS0002-01"},MATCH(D5608,{"BJ_zhongyu";"JS_WX_liteer";"JS_CZ_wodefeng"},0)),"")</f>
        <v>JSNY-JS0002-01</v>
      </c>
      <c r="C5608" s="11" t="str">
        <f>IFERROR(INDEX({"北京中裕世纪大酒店";"江苏利特尔绿色包装股份有限公司";"常州市金坛沃德丰电子科技有限公司"},MATCH(D5608,{"BJ_zhongyu";"JS_WX_liteer";"JS_CZ_wodefeng"},0)),"")</f>
        <v>常州市金坛沃德丰电子科技有限公司</v>
      </c>
      <c r="D5608" s="11" t="str">
        <f>[1]动作!$G5607</f>
        <v>JS_CZ_wodefeng</v>
      </c>
      <c r="E5608" s="11" t="str">
        <f>[1]动作!$D5607</f>
        <v>电表故障</v>
      </c>
      <c r="F5608" s="11" t="s">
        <v>45</v>
      </c>
      <c r="G5608" s="12">
        <f>[1]动作!$A5607+[1]动作!$B5607</f>
        <v>43212.345949074072</v>
      </c>
      <c r="H5608" s="12"/>
      <c r="I5608" s="11"/>
    </row>
    <row r="5609" spans="1:9" hidden="1" x14ac:dyDescent="0.3">
      <c r="A5609" s="24">
        <v>5607</v>
      </c>
      <c r="B5609" s="11" t="str">
        <f>IFERROR(INDEX({"JSNY-BJ0001-01";"JSNY-JS0022-01";"JSNY-JS0002-01"},MATCH(D5609,{"BJ_zhongyu";"JS_WX_liteer";"JS_CZ_wodefeng"},0)),"")</f>
        <v>JSNY-JS0002-01</v>
      </c>
      <c r="C5609" s="11" t="str">
        <f>IFERROR(INDEX({"北京中裕世纪大酒店";"江苏利特尔绿色包装股份有限公司";"常州市金坛沃德丰电子科技有限公司"},MATCH(D5609,{"BJ_zhongyu";"JS_WX_liteer";"JS_CZ_wodefeng"},0)),"")</f>
        <v>常州市金坛沃德丰电子科技有限公司</v>
      </c>
      <c r="D5609" s="11" t="str">
        <f>[1]动作!$G5608</f>
        <v>JS_CZ_wodefeng</v>
      </c>
      <c r="E5609" s="11" t="str">
        <f>[1]动作!$D5608</f>
        <v>电表故障</v>
      </c>
      <c r="F5609" s="11" t="s">
        <v>45</v>
      </c>
      <c r="G5609" s="12">
        <f>[1]动作!$A5608+[1]动作!$B5608</f>
        <v>43212.347337962965</v>
      </c>
      <c r="H5609" s="12"/>
      <c r="I5609" s="11"/>
    </row>
    <row r="5610" spans="1:9" hidden="1" x14ac:dyDescent="0.3">
      <c r="A5610" s="24">
        <v>5608</v>
      </c>
      <c r="B5610" s="11" t="str">
        <f>IFERROR(INDEX({"JSNY-BJ0001-01";"JSNY-JS0022-01";"JSNY-JS0002-01"},MATCH(D5610,{"BJ_zhongyu";"JS_WX_liteer";"JS_CZ_wodefeng"},0)),"")</f>
        <v>JSNY-JS0002-01</v>
      </c>
      <c r="C5610" s="11" t="str">
        <f>IFERROR(INDEX({"北京中裕世纪大酒店";"江苏利特尔绿色包装股份有限公司";"常州市金坛沃德丰电子科技有限公司"},MATCH(D5610,{"BJ_zhongyu";"JS_WX_liteer";"JS_CZ_wodefeng"},0)),"")</f>
        <v>常州市金坛沃德丰电子科技有限公司</v>
      </c>
      <c r="D5610" s="11" t="str">
        <f>[1]动作!$G5609</f>
        <v>JS_CZ_wodefeng</v>
      </c>
      <c r="E5610" s="11" t="str">
        <f>[1]动作!$D5609</f>
        <v>电表故障</v>
      </c>
      <c r="F5610" s="11" t="s">
        <v>45</v>
      </c>
      <c r="G5610" s="12">
        <f>[1]动作!$A5609+[1]动作!$B5609</f>
        <v>43212.348796296297</v>
      </c>
      <c r="H5610" s="12"/>
      <c r="I5610" s="11"/>
    </row>
    <row r="5611" spans="1:9" hidden="1" x14ac:dyDescent="0.3">
      <c r="A5611" s="24">
        <v>5609</v>
      </c>
      <c r="B5611" s="11" t="str">
        <f>IFERROR(INDEX({"JSNY-BJ0001-01";"JSNY-JS0022-01";"JSNY-JS0002-01"},MATCH(D5611,{"BJ_zhongyu";"JS_WX_liteer";"JS_CZ_wodefeng"},0)),"")</f>
        <v>JSNY-JS0002-01</v>
      </c>
      <c r="C5611" s="11" t="str">
        <f>IFERROR(INDEX({"北京中裕世纪大酒店";"江苏利特尔绿色包装股份有限公司";"常州市金坛沃德丰电子科技有限公司"},MATCH(D5611,{"BJ_zhongyu";"JS_WX_liteer";"JS_CZ_wodefeng"},0)),"")</f>
        <v>常州市金坛沃德丰电子科技有限公司</v>
      </c>
      <c r="D5611" s="11" t="str">
        <f>[1]动作!$G5610</f>
        <v>JS_CZ_wodefeng</v>
      </c>
      <c r="E5611" s="11" t="str">
        <f>[1]动作!$D5610</f>
        <v>电表故障</v>
      </c>
      <c r="F5611" s="11" t="s">
        <v>45</v>
      </c>
      <c r="G5611" s="12">
        <f>[1]动作!$A5610+[1]动作!$B5610</f>
        <v>43212.35087962963</v>
      </c>
      <c r="H5611" s="12"/>
      <c r="I5611" s="11"/>
    </row>
    <row r="5612" spans="1:9" hidden="1" x14ac:dyDescent="0.3">
      <c r="A5612" s="24">
        <v>5610</v>
      </c>
      <c r="B5612" s="11" t="str">
        <f>IFERROR(INDEX({"JSNY-BJ0001-01";"JSNY-JS0022-01";"JSNY-JS0002-01"},MATCH(D5612,{"BJ_zhongyu";"JS_WX_liteer";"JS_CZ_wodefeng"},0)),"")</f>
        <v>JSNY-JS0002-01</v>
      </c>
      <c r="C5612" s="11" t="str">
        <f>IFERROR(INDEX({"北京中裕世纪大酒店";"江苏利特尔绿色包装股份有限公司";"常州市金坛沃德丰电子科技有限公司"},MATCH(D5612,{"BJ_zhongyu";"JS_WX_liteer";"JS_CZ_wodefeng"},0)),"")</f>
        <v>常州市金坛沃德丰电子科技有限公司</v>
      </c>
      <c r="D5612" s="11" t="str">
        <f>[1]动作!$G5611</f>
        <v>JS_CZ_wodefeng</v>
      </c>
      <c r="E5612" s="11" t="str">
        <f>[1]动作!$D5611</f>
        <v>电表故障</v>
      </c>
      <c r="F5612" s="11" t="s">
        <v>45</v>
      </c>
      <c r="G5612" s="12">
        <f>[1]动作!$A5611+[1]动作!$B5611</f>
        <v>43212.350995370369</v>
      </c>
      <c r="H5612" s="12"/>
      <c r="I5612" s="11"/>
    </row>
    <row r="5613" spans="1:9" hidden="1" x14ac:dyDescent="0.3">
      <c r="A5613" s="24">
        <v>5611</v>
      </c>
      <c r="B5613" s="11" t="str">
        <f>IFERROR(INDEX({"JSNY-BJ0001-01";"JSNY-JS0022-01";"JSNY-JS0002-01"},MATCH(D5613,{"BJ_zhongyu";"JS_WX_liteer";"JS_CZ_wodefeng"},0)),"")</f>
        <v>JSNY-JS0002-01</v>
      </c>
      <c r="C5613" s="11" t="str">
        <f>IFERROR(INDEX({"北京中裕世纪大酒店";"江苏利特尔绿色包装股份有限公司";"常州市金坛沃德丰电子科技有限公司"},MATCH(D5613,{"BJ_zhongyu";"JS_WX_liteer";"JS_CZ_wodefeng"},0)),"")</f>
        <v>常州市金坛沃德丰电子科技有限公司</v>
      </c>
      <c r="D5613" s="11" t="str">
        <f>[1]动作!$G5612</f>
        <v>JS_CZ_wodefeng</v>
      </c>
      <c r="E5613" s="11" t="str">
        <f>[1]动作!$D5612</f>
        <v>电表故障</v>
      </c>
      <c r="F5613" s="11" t="s">
        <v>45</v>
      </c>
      <c r="G5613" s="12">
        <f>[1]动作!$A5612+[1]动作!$B5612</f>
        <v>43212.354988425926</v>
      </c>
      <c r="H5613" s="12"/>
      <c r="I5613" s="11"/>
    </row>
    <row r="5614" spans="1:9" hidden="1" x14ac:dyDescent="0.3">
      <c r="A5614" s="24">
        <v>5612</v>
      </c>
      <c r="B5614" s="11" t="str">
        <f>IFERROR(INDEX({"JSNY-BJ0001-01";"JSNY-JS0022-01";"JSNY-JS0002-01"},MATCH(D5614,{"BJ_zhongyu";"JS_WX_liteer";"JS_CZ_wodefeng"},0)),"")</f>
        <v>JSNY-JS0002-01</v>
      </c>
      <c r="C5614" s="11" t="str">
        <f>IFERROR(INDEX({"北京中裕世纪大酒店";"江苏利特尔绿色包装股份有限公司";"常州市金坛沃德丰电子科技有限公司"},MATCH(D5614,{"BJ_zhongyu";"JS_WX_liteer";"JS_CZ_wodefeng"},0)),"")</f>
        <v>常州市金坛沃德丰电子科技有限公司</v>
      </c>
      <c r="D5614" s="11" t="str">
        <f>[1]动作!$G5613</f>
        <v>JS_CZ_wodefeng</v>
      </c>
      <c r="E5614" s="11" t="str">
        <f>[1]动作!$D5613</f>
        <v>电表故障</v>
      </c>
      <c r="F5614" s="11" t="s">
        <v>45</v>
      </c>
      <c r="G5614" s="12">
        <f>[1]动作!$A5613+[1]动作!$B5613</f>
        <v>43212.356319444443</v>
      </c>
      <c r="H5614" s="12"/>
      <c r="I5614" s="11"/>
    </row>
    <row r="5615" spans="1:9" hidden="1" x14ac:dyDescent="0.3">
      <c r="A5615" s="24">
        <v>5613</v>
      </c>
      <c r="B5615" s="11" t="str">
        <f>IFERROR(INDEX({"JSNY-BJ0001-01";"JSNY-JS0022-01";"JSNY-JS0002-01"},MATCH(D5615,{"BJ_zhongyu";"JS_WX_liteer";"JS_CZ_wodefeng"},0)),"")</f>
        <v>JSNY-JS0002-01</v>
      </c>
      <c r="C5615" s="11" t="str">
        <f>IFERROR(INDEX({"北京中裕世纪大酒店";"江苏利特尔绿色包装股份有限公司";"常州市金坛沃德丰电子科技有限公司"},MATCH(D5615,{"BJ_zhongyu";"JS_WX_liteer";"JS_CZ_wodefeng"},0)),"")</f>
        <v>常州市金坛沃德丰电子科技有限公司</v>
      </c>
      <c r="D5615" s="11" t="str">
        <f>[1]动作!$G5614</f>
        <v>JS_CZ_wodefeng</v>
      </c>
      <c r="E5615" s="11" t="str">
        <f>[1]动作!$D5614</f>
        <v>电表故障</v>
      </c>
      <c r="F5615" s="11" t="s">
        <v>45</v>
      </c>
      <c r="G5615" s="12">
        <f>[1]动作!$A5614+[1]动作!$B5614</f>
        <v>43212.356562499997</v>
      </c>
      <c r="H5615" s="12"/>
      <c r="I5615" s="11"/>
    </row>
    <row r="5616" spans="1:9" hidden="1" x14ac:dyDescent="0.3">
      <c r="A5616" s="24">
        <v>5614</v>
      </c>
      <c r="B5616" s="11" t="str">
        <f>IFERROR(INDEX({"JSNY-BJ0001-01";"JSNY-JS0022-01";"JSNY-JS0002-01"},MATCH(D5616,{"BJ_zhongyu";"JS_WX_liteer";"JS_CZ_wodefeng"},0)),"")</f>
        <v>JSNY-JS0002-01</v>
      </c>
      <c r="C5616" s="11" t="str">
        <f>IFERROR(INDEX({"北京中裕世纪大酒店";"江苏利特尔绿色包装股份有限公司";"常州市金坛沃德丰电子科技有限公司"},MATCH(D5616,{"BJ_zhongyu";"JS_WX_liteer";"JS_CZ_wodefeng"},0)),"")</f>
        <v>常州市金坛沃德丰电子科技有限公司</v>
      </c>
      <c r="D5616" s="11" t="str">
        <f>[1]动作!$G5615</f>
        <v>JS_CZ_wodefeng</v>
      </c>
      <c r="E5616" s="11" t="str">
        <f>[1]动作!$D5615</f>
        <v>电表故障</v>
      </c>
      <c r="F5616" s="11" t="s">
        <v>45</v>
      </c>
      <c r="G5616" s="12">
        <f>[1]动作!$A5615+[1]动作!$B5615</f>
        <v>43212.357662037037</v>
      </c>
      <c r="H5616" s="12"/>
      <c r="I5616" s="11"/>
    </row>
    <row r="5617" spans="1:9" hidden="1" x14ac:dyDescent="0.3">
      <c r="A5617" s="24">
        <v>5615</v>
      </c>
      <c r="B5617" s="11" t="str">
        <f>IFERROR(INDEX({"JSNY-BJ0001-01";"JSNY-JS0022-01";"JSNY-JS0002-01"},MATCH(D5617,{"BJ_zhongyu";"JS_WX_liteer";"JS_CZ_wodefeng"},0)),"")</f>
        <v>JSNY-JS0002-01</v>
      </c>
      <c r="C5617" s="11" t="str">
        <f>IFERROR(INDEX({"北京中裕世纪大酒店";"江苏利特尔绿色包装股份有限公司";"常州市金坛沃德丰电子科技有限公司"},MATCH(D5617,{"BJ_zhongyu";"JS_WX_liteer";"JS_CZ_wodefeng"},0)),"")</f>
        <v>常州市金坛沃德丰电子科技有限公司</v>
      </c>
      <c r="D5617" s="11" t="str">
        <f>[1]动作!$G5616</f>
        <v>JS_CZ_wodefeng</v>
      </c>
      <c r="E5617" s="11" t="str">
        <f>[1]动作!$D5616</f>
        <v>电表故障</v>
      </c>
      <c r="F5617" s="11" t="s">
        <v>45</v>
      </c>
      <c r="G5617" s="12">
        <f>[1]动作!$A5616+[1]动作!$B5616</f>
        <v>43212.357893518521</v>
      </c>
      <c r="H5617" s="12"/>
      <c r="I5617" s="11"/>
    </row>
    <row r="5618" spans="1:9" hidden="1" x14ac:dyDescent="0.3">
      <c r="A5618" s="24">
        <v>5616</v>
      </c>
      <c r="B5618" s="11" t="str">
        <f>IFERROR(INDEX({"JSNY-BJ0001-01";"JSNY-JS0022-01";"JSNY-JS0002-01"},MATCH(D5618,{"BJ_zhongyu";"JS_WX_liteer";"JS_CZ_wodefeng"},0)),"")</f>
        <v>JSNY-JS0002-01</v>
      </c>
      <c r="C5618" s="11" t="str">
        <f>IFERROR(INDEX({"北京中裕世纪大酒店";"江苏利特尔绿色包装股份有限公司";"常州市金坛沃德丰电子科技有限公司"},MATCH(D5618,{"BJ_zhongyu";"JS_WX_liteer";"JS_CZ_wodefeng"},0)),"")</f>
        <v>常州市金坛沃德丰电子科技有限公司</v>
      </c>
      <c r="D5618" s="11" t="str">
        <f>[1]动作!$G5617</f>
        <v>JS_CZ_wodefeng</v>
      </c>
      <c r="E5618" s="11" t="str">
        <f>[1]动作!$D5617</f>
        <v>电表故障</v>
      </c>
      <c r="F5618" s="11" t="s">
        <v>45</v>
      </c>
      <c r="G5618" s="12">
        <f>[1]动作!$A5617+[1]动作!$B5617</f>
        <v>43212.358935185184</v>
      </c>
      <c r="H5618" s="12"/>
      <c r="I5618" s="11"/>
    </row>
    <row r="5619" spans="1:9" hidden="1" x14ac:dyDescent="0.3">
      <c r="A5619" s="24">
        <v>5617</v>
      </c>
      <c r="B5619" s="11" t="str">
        <f>IFERROR(INDEX({"JSNY-BJ0001-01";"JSNY-JS0022-01";"JSNY-JS0002-01"},MATCH(D5619,{"BJ_zhongyu";"JS_WX_liteer";"JS_CZ_wodefeng"},0)),"")</f>
        <v>JSNY-JS0002-01</v>
      </c>
      <c r="C5619" s="11" t="str">
        <f>IFERROR(INDEX({"北京中裕世纪大酒店";"江苏利特尔绿色包装股份有限公司";"常州市金坛沃德丰电子科技有限公司"},MATCH(D5619,{"BJ_zhongyu";"JS_WX_liteer";"JS_CZ_wodefeng"},0)),"")</f>
        <v>常州市金坛沃德丰电子科技有限公司</v>
      </c>
      <c r="D5619" s="11" t="str">
        <f>[1]动作!$G5618</f>
        <v>JS_CZ_wodefeng</v>
      </c>
      <c r="E5619" s="11" t="str">
        <f>[1]动作!$D5618</f>
        <v>电表故障</v>
      </c>
      <c r="F5619" s="11" t="s">
        <v>45</v>
      </c>
      <c r="G5619" s="12">
        <f>[1]动作!$A5618+[1]动作!$B5618</f>
        <v>43212.361307870371</v>
      </c>
      <c r="H5619" s="12"/>
      <c r="I5619" s="11"/>
    </row>
    <row r="5620" spans="1:9" hidden="1" x14ac:dyDescent="0.3">
      <c r="A5620" s="24">
        <v>5618</v>
      </c>
      <c r="B5620" s="11" t="str">
        <f>IFERROR(INDEX({"JSNY-BJ0001-01";"JSNY-JS0022-01";"JSNY-JS0002-01"},MATCH(D5620,{"BJ_zhongyu";"JS_WX_liteer";"JS_CZ_wodefeng"},0)),"")</f>
        <v>JSNY-JS0002-01</v>
      </c>
      <c r="C5620" s="11" t="str">
        <f>IFERROR(INDEX({"北京中裕世纪大酒店";"江苏利特尔绿色包装股份有限公司";"常州市金坛沃德丰电子科技有限公司"},MATCH(D5620,{"BJ_zhongyu";"JS_WX_liteer";"JS_CZ_wodefeng"},0)),"")</f>
        <v>常州市金坛沃德丰电子科技有限公司</v>
      </c>
      <c r="D5620" s="11" t="str">
        <f>[1]动作!$G5619</f>
        <v>JS_CZ_wodefeng</v>
      </c>
      <c r="E5620" s="11" t="str">
        <f>[1]动作!$D5619</f>
        <v>电表故障</v>
      </c>
      <c r="F5620" s="11" t="s">
        <v>45</v>
      </c>
      <c r="G5620" s="12">
        <f>[1]动作!$A5619+[1]动作!$B5619</f>
        <v>43212.361539351848</v>
      </c>
      <c r="H5620" s="12"/>
      <c r="I5620" s="11"/>
    </row>
    <row r="5621" spans="1:9" hidden="1" x14ac:dyDescent="0.3">
      <c r="A5621" s="24">
        <v>5619</v>
      </c>
      <c r="B5621" s="11" t="str">
        <f>IFERROR(INDEX({"JSNY-BJ0001-01";"JSNY-JS0022-01";"JSNY-JS0002-01"},MATCH(D5621,{"BJ_zhongyu";"JS_WX_liteer";"JS_CZ_wodefeng"},0)),"")</f>
        <v>JSNY-JS0002-01</v>
      </c>
      <c r="C5621" s="11" t="str">
        <f>IFERROR(INDEX({"北京中裕世纪大酒店";"江苏利特尔绿色包装股份有限公司";"常州市金坛沃德丰电子科技有限公司"},MATCH(D5621,{"BJ_zhongyu";"JS_WX_liteer";"JS_CZ_wodefeng"},0)),"")</f>
        <v>常州市金坛沃德丰电子科技有限公司</v>
      </c>
      <c r="D5621" s="11" t="str">
        <f>[1]动作!$G5620</f>
        <v>JS_CZ_wodefeng</v>
      </c>
      <c r="E5621" s="11" t="str">
        <f>[1]动作!$D5620</f>
        <v>电表故障</v>
      </c>
      <c r="F5621" s="11" t="s">
        <v>45</v>
      </c>
      <c r="G5621" s="12">
        <f>[1]动作!$A5620+[1]动作!$B5620</f>
        <v>43212.362407407411</v>
      </c>
      <c r="H5621" s="12"/>
      <c r="I5621" s="11"/>
    </row>
    <row r="5622" spans="1:9" hidden="1" x14ac:dyDescent="0.3">
      <c r="A5622" s="24">
        <v>5620</v>
      </c>
      <c r="B5622" s="11" t="str">
        <f>IFERROR(INDEX({"JSNY-BJ0001-01";"JSNY-JS0022-01";"JSNY-JS0002-01"},MATCH(D5622,{"BJ_zhongyu";"JS_WX_liteer";"JS_CZ_wodefeng"},0)),"")</f>
        <v>JSNY-JS0002-01</v>
      </c>
      <c r="C5622" s="11" t="str">
        <f>IFERROR(INDEX({"北京中裕世纪大酒店";"江苏利特尔绿色包装股份有限公司";"常州市金坛沃德丰电子科技有限公司"},MATCH(D5622,{"BJ_zhongyu";"JS_WX_liteer";"JS_CZ_wodefeng"},0)),"")</f>
        <v>常州市金坛沃德丰电子科技有限公司</v>
      </c>
      <c r="D5622" s="11" t="str">
        <f>[1]动作!$G5621</f>
        <v>JS_CZ_wodefeng</v>
      </c>
      <c r="E5622" s="11" t="str">
        <f>[1]动作!$D5621</f>
        <v>电表故障</v>
      </c>
      <c r="F5622" s="11" t="s">
        <v>45</v>
      </c>
      <c r="G5622" s="12">
        <f>[1]动作!$A5621+[1]动作!$B5621</f>
        <v>43212.362638888888</v>
      </c>
      <c r="H5622" s="12"/>
      <c r="I5622" s="11"/>
    </row>
    <row r="5623" spans="1:9" hidden="1" x14ac:dyDescent="0.3">
      <c r="A5623" s="24">
        <v>5621</v>
      </c>
      <c r="B5623" s="11" t="str">
        <f>IFERROR(INDEX({"JSNY-BJ0001-01";"JSNY-JS0022-01";"JSNY-JS0002-01"},MATCH(D5623,{"BJ_zhongyu";"JS_WX_liteer";"JS_CZ_wodefeng"},0)),"")</f>
        <v>JSNY-JS0002-01</v>
      </c>
      <c r="C5623" s="11" t="str">
        <f>IFERROR(INDEX({"北京中裕世纪大酒店";"江苏利特尔绿色包装股份有限公司";"常州市金坛沃德丰电子科技有限公司"},MATCH(D5623,{"BJ_zhongyu";"JS_WX_liteer";"JS_CZ_wodefeng"},0)),"")</f>
        <v>常州市金坛沃德丰电子科技有限公司</v>
      </c>
      <c r="D5623" s="11" t="str">
        <f>[1]动作!$G5622</f>
        <v>JS_CZ_wodefeng</v>
      </c>
      <c r="E5623" s="11" t="str">
        <f>[1]动作!$D5622</f>
        <v>电表故障</v>
      </c>
      <c r="F5623" s="11" t="s">
        <v>45</v>
      </c>
      <c r="G5623" s="12">
        <f>[1]动作!$A5622+[1]动作!$B5622</f>
        <v>43212.366527777776</v>
      </c>
      <c r="H5623" s="12"/>
      <c r="I5623" s="11"/>
    </row>
    <row r="5624" spans="1:9" hidden="1" x14ac:dyDescent="0.3">
      <c r="A5624" s="24">
        <v>5622</v>
      </c>
      <c r="B5624" s="11" t="str">
        <f>IFERROR(INDEX({"JSNY-BJ0001-01";"JSNY-JS0022-01";"JSNY-JS0002-01"},MATCH(D5624,{"BJ_zhongyu";"JS_WX_liteer";"JS_CZ_wodefeng"},0)),"")</f>
        <v>JSNY-JS0002-01</v>
      </c>
      <c r="C5624" s="11" t="str">
        <f>IFERROR(INDEX({"北京中裕世纪大酒店";"江苏利特尔绿色包装股份有限公司";"常州市金坛沃德丰电子科技有限公司"},MATCH(D5624,{"BJ_zhongyu";"JS_WX_liteer";"JS_CZ_wodefeng"},0)),"")</f>
        <v>常州市金坛沃德丰电子科技有限公司</v>
      </c>
      <c r="D5624" s="11" t="str">
        <f>[1]动作!$G5623</f>
        <v>JS_CZ_wodefeng</v>
      </c>
      <c r="E5624" s="11" t="str">
        <f>[1]动作!$D5623</f>
        <v>电表故障</v>
      </c>
      <c r="F5624" s="11" t="s">
        <v>45</v>
      </c>
      <c r="G5624" s="12">
        <f>[1]动作!$A5623+[1]动作!$B5623</f>
        <v>43212.366643518515</v>
      </c>
      <c r="H5624" s="12"/>
      <c r="I5624" s="11"/>
    </row>
    <row r="5625" spans="1:9" hidden="1" x14ac:dyDescent="0.3">
      <c r="A5625" s="24">
        <v>5623</v>
      </c>
      <c r="B5625" s="11" t="str">
        <f>IFERROR(INDEX({"JSNY-BJ0001-01";"JSNY-JS0022-01";"JSNY-JS0002-01"},MATCH(D5625,{"BJ_zhongyu";"JS_WX_liteer";"JS_CZ_wodefeng"},0)),"")</f>
        <v>JSNY-JS0002-01</v>
      </c>
      <c r="C5625" s="11" t="str">
        <f>IFERROR(INDEX({"北京中裕世纪大酒店";"江苏利特尔绿色包装股份有限公司";"常州市金坛沃德丰电子科技有限公司"},MATCH(D5625,{"BJ_zhongyu";"JS_WX_liteer";"JS_CZ_wodefeng"},0)),"")</f>
        <v>常州市金坛沃德丰电子科技有限公司</v>
      </c>
      <c r="D5625" s="11" t="str">
        <f>[1]动作!$G5624</f>
        <v>JS_CZ_wodefeng</v>
      </c>
      <c r="E5625" s="11" t="str">
        <f>[1]动作!$D5624</f>
        <v>电表故障</v>
      </c>
      <c r="F5625" s="11" t="s">
        <v>45</v>
      </c>
      <c r="G5625" s="12">
        <f>[1]动作!$A5624+[1]动作!$B5624</f>
        <v>43212.367743055554</v>
      </c>
      <c r="H5625" s="12"/>
      <c r="I5625" s="11"/>
    </row>
    <row r="5626" spans="1:9" hidden="1" x14ac:dyDescent="0.3">
      <c r="A5626" s="24">
        <v>5624</v>
      </c>
      <c r="B5626" s="11" t="str">
        <f>IFERROR(INDEX({"JSNY-BJ0001-01";"JSNY-JS0022-01";"JSNY-JS0002-01"},MATCH(D5626,{"BJ_zhongyu";"JS_WX_liteer";"JS_CZ_wodefeng"},0)),"")</f>
        <v>JSNY-JS0002-01</v>
      </c>
      <c r="C5626" s="11" t="str">
        <f>IFERROR(INDEX({"北京中裕世纪大酒店";"江苏利特尔绿色包装股份有限公司";"常州市金坛沃德丰电子科技有限公司"},MATCH(D5626,{"BJ_zhongyu";"JS_WX_liteer";"JS_CZ_wodefeng"},0)),"")</f>
        <v>常州市金坛沃德丰电子科技有限公司</v>
      </c>
      <c r="D5626" s="11" t="str">
        <f>[1]动作!$G5625</f>
        <v>JS_CZ_wodefeng</v>
      </c>
      <c r="E5626" s="11" t="str">
        <f>[1]动作!$D5625</f>
        <v>电表故障</v>
      </c>
      <c r="F5626" s="11" t="s">
        <v>45</v>
      </c>
      <c r="G5626" s="12">
        <f>[1]动作!$A5625+[1]动作!$B5625</f>
        <v>43212.367974537039</v>
      </c>
      <c r="H5626" s="12"/>
      <c r="I5626" s="11"/>
    </row>
    <row r="5627" spans="1:9" hidden="1" x14ac:dyDescent="0.3">
      <c r="A5627" s="24">
        <v>5625</v>
      </c>
      <c r="B5627" s="11" t="str">
        <f>IFERROR(INDEX({"JSNY-BJ0001-01";"JSNY-JS0022-01";"JSNY-JS0002-01"},MATCH(D5627,{"BJ_zhongyu";"JS_WX_liteer";"JS_CZ_wodefeng"},0)),"")</f>
        <v>JSNY-JS0002-01</v>
      </c>
      <c r="C5627" s="11" t="str">
        <f>IFERROR(INDEX({"北京中裕世纪大酒店";"江苏利特尔绿色包装股份有限公司";"常州市金坛沃德丰电子科技有限公司"},MATCH(D5627,{"BJ_zhongyu";"JS_WX_liteer";"JS_CZ_wodefeng"},0)),"")</f>
        <v>常州市金坛沃德丰电子科技有限公司</v>
      </c>
      <c r="D5627" s="11" t="str">
        <f>[1]动作!$G5626</f>
        <v>JS_CZ_wodefeng</v>
      </c>
      <c r="E5627" s="11" t="str">
        <f>[1]动作!$D5626</f>
        <v>电表故障</v>
      </c>
      <c r="F5627" s="11" t="s">
        <v>45</v>
      </c>
      <c r="G5627" s="12">
        <f>[1]动作!$A5626+[1]动作!$B5626</f>
        <v>43212.370057870372</v>
      </c>
      <c r="H5627" s="12"/>
      <c r="I5627" s="11"/>
    </row>
    <row r="5628" spans="1:9" hidden="1" x14ac:dyDescent="0.3">
      <c r="A5628" s="24">
        <v>5626</v>
      </c>
      <c r="B5628" s="11" t="str">
        <f>IFERROR(INDEX({"JSNY-BJ0001-01";"JSNY-JS0022-01";"JSNY-JS0002-01"},MATCH(D5628,{"BJ_zhongyu";"JS_WX_liteer";"JS_CZ_wodefeng"},0)),"")</f>
        <v>JSNY-JS0002-01</v>
      </c>
      <c r="C5628" s="11" t="str">
        <f>IFERROR(INDEX({"北京中裕世纪大酒店";"江苏利特尔绿色包装股份有限公司";"常州市金坛沃德丰电子科技有限公司"},MATCH(D5628,{"BJ_zhongyu";"JS_WX_liteer";"JS_CZ_wodefeng"},0)),"")</f>
        <v>常州市金坛沃德丰电子科技有限公司</v>
      </c>
      <c r="D5628" s="11" t="str">
        <f>[1]动作!$G5627</f>
        <v>JS_CZ_wodefeng</v>
      </c>
      <c r="E5628" s="11" t="str">
        <f>[1]动作!$D5627</f>
        <v>电表故障</v>
      </c>
      <c r="F5628" s="11" t="s">
        <v>45</v>
      </c>
      <c r="G5628" s="12">
        <f>[1]动作!$A5627+[1]动作!$B5627</f>
        <v>43212.371504629627</v>
      </c>
      <c r="H5628" s="12"/>
      <c r="I5628" s="11"/>
    </row>
    <row r="5629" spans="1:9" hidden="1" x14ac:dyDescent="0.3">
      <c r="A5629" s="24">
        <v>5627</v>
      </c>
      <c r="B5629" s="11" t="str">
        <f>IFERROR(INDEX({"JSNY-BJ0001-01";"JSNY-JS0022-01";"JSNY-JS0002-01"},MATCH(D5629,{"BJ_zhongyu";"JS_WX_liteer";"JS_CZ_wodefeng"},0)),"")</f>
        <v>JSNY-JS0002-01</v>
      </c>
      <c r="C5629" s="11" t="str">
        <f>IFERROR(INDEX({"北京中裕世纪大酒店";"江苏利特尔绿色包装股份有限公司";"常州市金坛沃德丰电子科技有限公司"},MATCH(D5629,{"BJ_zhongyu";"JS_WX_liteer";"JS_CZ_wodefeng"},0)),"")</f>
        <v>常州市金坛沃德丰电子科技有限公司</v>
      </c>
      <c r="D5629" s="11" t="str">
        <f>[1]动作!$G5628</f>
        <v>JS_CZ_wodefeng</v>
      </c>
      <c r="E5629" s="11" t="str">
        <f>[1]动作!$D5628</f>
        <v>电表故障</v>
      </c>
      <c r="F5629" s="11" t="s">
        <v>45</v>
      </c>
      <c r="G5629" s="12">
        <f>[1]动作!$A5628+[1]动作!$B5628</f>
        <v>43212.372488425928</v>
      </c>
      <c r="H5629" s="12"/>
      <c r="I5629" s="11"/>
    </row>
    <row r="5630" spans="1:9" hidden="1" x14ac:dyDescent="0.3">
      <c r="A5630" s="24">
        <v>5628</v>
      </c>
      <c r="B5630" s="11" t="str">
        <f>IFERROR(INDEX({"JSNY-BJ0001-01";"JSNY-JS0022-01";"JSNY-JS0002-01"},MATCH(D5630,{"BJ_zhongyu";"JS_WX_liteer";"JS_CZ_wodefeng"},0)),"")</f>
        <v>JSNY-JS0002-01</v>
      </c>
      <c r="C5630" s="11" t="str">
        <f>IFERROR(INDEX({"北京中裕世纪大酒店";"江苏利特尔绿色包装股份有限公司";"常州市金坛沃德丰电子科技有限公司"},MATCH(D5630,{"BJ_zhongyu";"JS_WX_liteer";"JS_CZ_wodefeng"},0)),"")</f>
        <v>常州市金坛沃德丰电子科技有限公司</v>
      </c>
      <c r="D5630" s="11" t="str">
        <f>[1]动作!$G5629</f>
        <v>JS_CZ_wodefeng</v>
      </c>
      <c r="E5630" s="11" t="str">
        <f>[1]动作!$D5629</f>
        <v>电表故障</v>
      </c>
      <c r="F5630" s="11" t="s">
        <v>45</v>
      </c>
      <c r="G5630" s="12">
        <f>[1]动作!$A5629+[1]动作!$B5629</f>
        <v>43212.377928240741</v>
      </c>
      <c r="H5630" s="12"/>
      <c r="I5630" s="11"/>
    </row>
    <row r="5631" spans="1:9" hidden="1" x14ac:dyDescent="0.3">
      <c r="A5631" s="24">
        <v>5629</v>
      </c>
      <c r="B5631" s="11" t="str">
        <f>IFERROR(INDEX({"JSNY-BJ0001-01";"JSNY-JS0022-01";"JSNY-JS0002-01"},MATCH(D5631,{"BJ_zhongyu";"JS_WX_liteer";"JS_CZ_wodefeng"},0)),"")</f>
        <v>JSNY-JS0002-01</v>
      </c>
      <c r="C5631" s="11" t="str">
        <f>IFERROR(INDEX({"北京中裕世纪大酒店";"江苏利特尔绿色包装股份有限公司";"常州市金坛沃德丰电子科技有限公司"},MATCH(D5631,{"BJ_zhongyu";"JS_WX_liteer";"JS_CZ_wodefeng"},0)),"")</f>
        <v>常州市金坛沃德丰电子科技有限公司</v>
      </c>
      <c r="D5631" s="11" t="str">
        <f>[1]动作!$G5630</f>
        <v>JS_CZ_wodefeng</v>
      </c>
      <c r="E5631" s="11" t="str">
        <f>[1]动作!$D5630</f>
        <v>电表故障</v>
      </c>
      <c r="F5631" s="11" t="s">
        <v>45</v>
      </c>
      <c r="G5631" s="12">
        <f>[1]动作!$A5630+[1]动作!$B5630</f>
        <v>43212.380196759259</v>
      </c>
      <c r="H5631" s="12"/>
      <c r="I5631" s="11"/>
    </row>
    <row r="5632" spans="1:9" hidden="1" x14ac:dyDescent="0.3">
      <c r="A5632" s="24">
        <v>5630</v>
      </c>
      <c r="B5632" s="11" t="str">
        <f>IFERROR(INDEX({"JSNY-BJ0001-01";"JSNY-JS0022-01";"JSNY-JS0002-01"},MATCH(D5632,{"BJ_zhongyu";"JS_WX_liteer";"JS_CZ_wodefeng"},0)),"")</f>
        <v>JSNY-JS0002-01</v>
      </c>
      <c r="C5632" s="11" t="str">
        <f>IFERROR(INDEX({"北京中裕世纪大酒店";"江苏利特尔绿色包装股份有限公司";"常州市金坛沃德丰电子科技有限公司"},MATCH(D5632,{"BJ_zhongyu";"JS_WX_liteer";"JS_CZ_wodefeng"},0)),"")</f>
        <v>常州市金坛沃德丰电子科技有限公司</v>
      </c>
      <c r="D5632" s="11" t="str">
        <f>[1]动作!$G5631</f>
        <v>JS_CZ_wodefeng</v>
      </c>
      <c r="E5632" s="11" t="str">
        <f>[1]动作!$D5631</f>
        <v>电表故障</v>
      </c>
      <c r="F5632" s="11" t="s">
        <v>45</v>
      </c>
      <c r="G5632" s="12">
        <f>[1]动作!$A5631+[1]动作!$B5631</f>
        <v>43212.382511574076</v>
      </c>
      <c r="H5632" s="12"/>
      <c r="I5632" s="11"/>
    </row>
    <row r="5633" spans="1:9" hidden="1" x14ac:dyDescent="0.3">
      <c r="A5633" s="24">
        <v>5631</v>
      </c>
      <c r="B5633" s="11" t="str">
        <f>IFERROR(INDEX({"JSNY-BJ0001-01";"JSNY-JS0022-01";"JSNY-JS0002-01"},MATCH(D5633,{"BJ_zhongyu";"JS_WX_liteer";"JS_CZ_wodefeng"},0)),"")</f>
        <v>JSNY-JS0002-01</v>
      </c>
      <c r="C5633" s="11" t="str">
        <f>IFERROR(INDEX({"北京中裕世纪大酒店";"江苏利特尔绿色包装股份有限公司";"常州市金坛沃德丰电子科技有限公司"},MATCH(D5633,{"BJ_zhongyu";"JS_WX_liteer";"JS_CZ_wodefeng"},0)),"")</f>
        <v>常州市金坛沃德丰电子科技有限公司</v>
      </c>
      <c r="D5633" s="11" t="str">
        <f>[1]动作!$G5632</f>
        <v>JS_CZ_wodefeng</v>
      </c>
      <c r="E5633" s="11" t="str">
        <f>[1]动作!$D5632</f>
        <v>电表故障</v>
      </c>
      <c r="F5633" s="11" t="s">
        <v>45</v>
      </c>
      <c r="G5633" s="12">
        <f>[1]动作!$A5632+[1]动作!$B5632</f>
        <v>43212.382627314815</v>
      </c>
      <c r="H5633" s="12"/>
      <c r="I5633" s="11"/>
    </row>
    <row r="5634" spans="1:9" hidden="1" x14ac:dyDescent="0.3">
      <c r="A5634" s="24">
        <v>5632</v>
      </c>
      <c r="B5634" s="11" t="str">
        <f>IFERROR(INDEX({"JSNY-BJ0001-01";"JSNY-JS0022-01";"JSNY-JS0002-01"},MATCH(D5634,{"BJ_zhongyu";"JS_WX_liteer";"JS_CZ_wodefeng"},0)),"")</f>
        <v>JSNY-JS0002-01</v>
      </c>
      <c r="C5634" s="11" t="str">
        <f>IFERROR(INDEX({"北京中裕世纪大酒店";"江苏利特尔绿色包装股份有限公司";"常州市金坛沃德丰电子科技有限公司"},MATCH(D5634,{"BJ_zhongyu";"JS_WX_liteer";"JS_CZ_wodefeng"},0)),"")</f>
        <v>常州市金坛沃德丰电子科技有限公司</v>
      </c>
      <c r="D5634" s="11" t="str">
        <f>[1]动作!$G5633</f>
        <v>JS_CZ_wodefeng</v>
      </c>
      <c r="E5634" s="11" t="str">
        <f>[1]动作!$D5633</f>
        <v>电表故障</v>
      </c>
      <c r="F5634" s="11" t="s">
        <v>45</v>
      </c>
      <c r="G5634" s="12">
        <f>[1]动作!$A5633+[1]动作!$B5633</f>
        <v>43212.382800925923</v>
      </c>
      <c r="H5634" s="12"/>
      <c r="I5634" s="11"/>
    </row>
    <row r="5635" spans="1:9" hidden="1" x14ac:dyDescent="0.3">
      <c r="A5635" s="24">
        <v>5633</v>
      </c>
      <c r="B5635" s="11" t="str">
        <f>IFERROR(INDEX({"JSNY-BJ0001-01";"JSNY-JS0022-01";"JSNY-JS0002-01"},MATCH(D5635,{"BJ_zhongyu";"JS_WX_liteer";"JS_CZ_wodefeng"},0)),"")</f>
        <v>JSNY-JS0002-01</v>
      </c>
      <c r="C5635" s="11" t="str">
        <f>IFERROR(INDEX({"北京中裕世纪大酒店";"江苏利特尔绿色包装股份有限公司";"常州市金坛沃德丰电子科技有限公司"},MATCH(D5635,{"BJ_zhongyu";"JS_WX_liteer";"JS_CZ_wodefeng"},0)),"")</f>
        <v>常州市金坛沃德丰电子科技有限公司</v>
      </c>
      <c r="D5635" s="11" t="str">
        <f>[1]动作!$G5634</f>
        <v>JS_CZ_wodefeng</v>
      </c>
      <c r="E5635" s="11" t="str">
        <f>[1]动作!$D5634</f>
        <v>电表故障</v>
      </c>
      <c r="F5635" s="11" t="s">
        <v>45</v>
      </c>
      <c r="G5635" s="12">
        <f>[1]动作!$A5634+[1]动作!$B5634</f>
        <v>43212.383032407408</v>
      </c>
      <c r="H5635" s="12"/>
      <c r="I5635" s="11"/>
    </row>
    <row r="5636" spans="1:9" hidden="1" x14ac:dyDescent="0.3">
      <c r="A5636" s="24">
        <v>5634</v>
      </c>
      <c r="B5636" s="11" t="str">
        <f>IFERROR(INDEX({"JSNY-BJ0001-01";"JSNY-JS0022-01";"JSNY-JS0002-01"},MATCH(D5636,{"BJ_zhongyu";"JS_WX_liteer";"JS_CZ_wodefeng"},0)),"")</f>
        <v>JSNY-JS0002-01</v>
      </c>
      <c r="C5636" s="11" t="str">
        <f>IFERROR(INDEX({"北京中裕世纪大酒店";"江苏利特尔绿色包装股份有限公司";"常州市金坛沃德丰电子科技有限公司"},MATCH(D5636,{"BJ_zhongyu";"JS_WX_liteer";"JS_CZ_wodefeng"},0)),"")</f>
        <v>常州市金坛沃德丰电子科技有限公司</v>
      </c>
      <c r="D5636" s="11" t="str">
        <f>[1]动作!$G5635</f>
        <v>JS_CZ_wodefeng</v>
      </c>
      <c r="E5636" s="11" t="str">
        <f>[1]动作!$D5635</f>
        <v>电表故障</v>
      </c>
      <c r="F5636" s="11" t="s">
        <v>45</v>
      </c>
      <c r="G5636" s="12">
        <f>[1]动作!$A5635+[1]动作!$B5635</f>
        <v>43212.384074074071</v>
      </c>
      <c r="H5636" s="12"/>
      <c r="I5636" s="11"/>
    </row>
    <row r="5637" spans="1:9" hidden="1" x14ac:dyDescent="0.3">
      <c r="A5637" s="24">
        <v>5635</v>
      </c>
      <c r="B5637" s="11" t="str">
        <f>IFERROR(INDEX({"JSNY-BJ0001-01";"JSNY-JS0022-01";"JSNY-JS0002-01"},MATCH(D5637,{"BJ_zhongyu";"JS_WX_liteer";"JS_CZ_wodefeng"},0)),"")</f>
        <v>JSNY-JS0002-01</v>
      </c>
      <c r="C5637" s="11" t="str">
        <f>IFERROR(INDEX({"北京中裕世纪大酒店";"江苏利特尔绿色包装股份有限公司";"常州市金坛沃德丰电子科技有限公司"},MATCH(D5637,{"BJ_zhongyu";"JS_WX_liteer";"JS_CZ_wodefeng"},0)),"")</f>
        <v>常州市金坛沃德丰电子科技有限公司</v>
      </c>
      <c r="D5637" s="11" t="str">
        <f>[1]动作!$G5636</f>
        <v>JS_CZ_wodefeng</v>
      </c>
      <c r="E5637" s="11" t="str">
        <f>[1]动作!$D5636</f>
        <v>电表故障</v>
      </c>
      <c r="F5637" s="11" t="s">
        <v>45</v>
      </c>
      <c r="G5637" s="12">
        <f>[1]动作!$A5636+[1]动作!$B5636</f>
        <v>43212.387777777774</v>
      </c>
      <c r="H5637" s="12"/>
      <c r="I5637" s="11"/>
    </row>
    <row r="5638" spans="1:9" hidden="1" x14ac:dyDescent="0.3">
      <c r="A5638" s="24">
        <v>5636</v>
      </c>
      <c r="B5638" s="11" t="str">
        <f>IFERROR(INDEX({"JSNY-BJ0001-01";"JSNY-JS0022-01";"JSNY-JS0002-01"},MATCH(D5638,{"BJ_zhongyu";"JS_WX_liteer";"JS_CZ_wodefeng"},0)),"")</f>
        <v>JSNY-JS0002-01</v>
      </c>
      <c r="C5638" s="11" t="str">
        <f>IFERROR(INDEX({"北京中裕世纪大酒店";"江苏利特尔绿色包装股份有限公司";"常州市金坛沃德丰电子科技有限公司"},MATCH(D5638,{"BJ_zhongyu";"JS_WX_liteer";"JS_CZ_wodefeng"},0)),"")</f>
        <v>常州市金坛沃德丰电子科技有限公司</v>
      </c>
      <c r="D5638" s="11" t="str">
        <f>[1]动作!$G5637</f>
        <v>JS_CZ_wodefeng</v>
      </c>
      <c r="E5638" s="11" t="str">
        <f>[1]动作!$D5637</f>
        <v>电表故障</v>
      </c>
      <c r="F5638" s="11" t="s">
        <v>45</v>
      </c>
      <c r="G5638" s="12">
        <f>[1]动作!$A5637+[1]动作!$B5637</f>
        <v>43212.38789351852</v>
      </c>
      <c r="H5638" s="12"/>
      <c r="I5638" s="11"/>
    </row>
    <row r="5639" spans="1:9" hidden="1" x14ac:dyDescent="0.3">
      <c r="A5639" s="24">
        <v>5637</v>
      </c>
      <c r="B5639" s="11" t="str">
        <f>IFERROR(INDEX({"JSNY-BJ0001-01";"JSNY-JS0022-01";"JSNY-JS0002-01"},MATCH(D5639,{"BJ_zhongyu";"JS_WX_liteer";"JS_CZ_wodefeng"},0)),"")</f>
        <v>JSNY-JS0002-01</v>
      </c>
      <c r="C5639" s="11" t="str">
        <f>IFERROR(INDEX({"北京中裕世纪大酒店";"江苏利特尔绿色包装股份有限公司";"常州市金坛沃德丰电子科技有限公司"},MATCH(D5639,{"BJ_zhongyu";"JS_WX_liteer";"JS_CZ_wodefeng"},0)),"")</f>
        <v>常州市金坛沃德丰电子科技有限公司</v>
      </c>
      <c r="D5639" s="11" t="str">
        <f>[1]动作!$G5638</f>
        <v>JS_CZ_wodefeng</v>
      </c>
      <c r="E5639" s="11" t="str">
        <f>[1]动作!$D5638</f>
        <v>电表故障</v>
      </c>
      <c r="F5639" s="11" t="s">
        <v>45</v>
      </c>
      <c r="G5639" s="12">
        <f>[1]动作!$A5638+[1]动作!$B5638</f>
        <v>43212.388993055552</v>
      </c>
      <c r="H5639" s="12"/>
      <c r="I5639" s="11"/>
    </row>
    <row r="5640" spans="1:9" hidden="1" x14ac:dyDescent="0.3">
      <c r="A5640" s="24">
        <v>5638</v>
      </c>
      <c r="B5640" s="11" t="str">
        <f>IFERROR(INDEX({"JSNY-BJ0001-01";"JSNY-JS0022-01";"JSNY-JS0002-01"},MATCH(D5640,{"BJ_zhongyu";"JS_WX_liteer";"JS_CZ_wodefeng"},0)),"")</f>
        <v>JSNY-JS0002-01</v>
      </c>
      <c r="C5640" s="11" t="str">
        <f>IFERROR(INDEX({"北京中裕世纪大酒店";"江苏利特尔绿色包装股份有限公司";"常州市金坛沃德丰电子科技有限公司"},MATCH(D5640,{"BJ_zhongyu";"JS_WX_liteer";"JS_CZ_wodefeng"},0)),"")</f>
        <v>常州市金坛沃德丰电子科技有限公司</v>
      </c>
      <c r="D5640" s="11" t="str">
        <f>[1]动作!$G5639</f>
        <v>JS_CZ_wodefeng</v>
      </c>
      <c r="E5640" s="11" t="str">
        <f>[1]动作!$D5639</f>
        <v>电表故障</v>
      </c>
      <c r="F5640" s="11" t="s">
        <v>45</v>
      </c>
      <c r="G5640" s="12">
        <f>[1]动作!$A5639+[1]动作!$B5639</f>
        <v>43212.390277777777</v>
      </c>
      <c r="H5640" s="12"/>
      <c r="I5640" s="11"/>
    </row>
    <row r="5641" spans="1:9" hidden="1" x14ac:dyDescent="0.3">
      <c r="A5641" s="24">
        <v>5639</v>
      </c>
      <c r="B5641" s="11" t="str">
        <f>IFERROR(INDEX({"JSNY-BJ0001-01";"JSNY-JS0022-01";"JSNY-JS0002-01"},MATCH(D5641,{"BJ_zhongyu";"JS_WX_liteer";"JS_CZ_wodefeng"},0)),"")</f>
        <v>JSNY-JS0002-01</v>
      </c>
      <c r="C5641" s="11" t="str">
        <f>IFERROR(INDEX({"北京中裕世纪大酒店";"江苏利特尔绿色包装股份有限公司";"常州市金坛沃德丰电子科技有限公司"},MATCH(D5641,{"BJ_zhongyu";"JS_WX_liteer";"JS_CZ_wodefeng"},0)),"")</f>
        <v>常州市金坛沃德丰电子科技有限公司</v>
      </c>
      <c r="D5641" s="11" t="str">
        <f>[1]动作!$G5640</f>
        <v>JS_CZ_wodefeng</v>
      </c>
      <c r="E5641" s="11" t="str">
        <f>[1]动作!$D5640</f>
        <v>电表故障</v>
      </c>
      <c r="F5641" s="11" t="s">
        <v>45</v>
      </c>
      <c r="G5641" s="12">
        <f>[1]动作!$A5640+[1]动作!$B5640</f>
        <v>43212.392650462964</v>
      </c>
      <c r="H5641" s="12"/>
      <c r="I5641" s="11"/>
    </row>
    <row r="5642" spans="1:9" hidden="1" x14ac:dyDescent="0.3">
      <c r="A5642" s="24">
        <v>5640</v>
      </c>
      <c r="B5642" s="11" t="str">
        <f>IFERROR(INDEX({"JSNY-BJ0001-01";"JSNY-JS0022-01";"JSNY-JS0002-01"},MATCH(D5642,{"BJ_zhongyu";"JS_WX_liteer";"JS_CZ_wodefeng"},0)),"")</f>
        <v>JSNY-JS0002-01</v>
      </c>
      <c r="C5642" s="11" t="str">
        <f>IFERROR(INDEX({"北京中裕世纪大酒店";"江苏利特尔绿色包装股份有限公司";"常州市金坛沃德丰电子科技有限公司"},MATCH(D5642,{"BJ_zhongyu";"JS_WX_liteer";"JS_CZ_wodefeng"},0)),"")</f>
        <v>常州市金坛沃德丰电子科技有限公司</v>
      </c>
      <c r="D5642" s="11" t="str">
        <f>[1]动作!$G5641</f>
        <v>JS_CZ_wodefeng</v>
      </c>
      <c r="E5642" s="11" t="str">
        <f>[1]动作!$D5641</f>
        <v>电表故障</v>
      </c>
      <c r="F5642" s="11" t="s">
        <v>45</v>
      </c>
      <c r="G5642" s="12">
        <f>[1]动作!$A5641+[1]动作!$B5641</f>
        <v>43212.392766203702</v>
      </c>
      <c r="H5642" s="12"/>
      <c r="I5642" s="11"/>
    </row>
    <row r="5643" spans="1:9" hidden="1" x14ac:dyDescent="0.3">
      <c r="A5643" s="24">
        <v>5641</v>
      </c>
      <c r="B5643" s="11" t="str">
        <f>IFERROR(INDEX({"JSNY-BJ0001-01";"JSNY-JS0022-01";"JSNY-JS0002-01"},MATCH(D5643,{"BJ_zhongyu";"JS_WX_liteer";"JS_CZ_wodefeng"},0)),"")</f>
        <v>JSNY-JS0002-01</v>
      </c>
      <c r="C5643" s="11" t="str">
        <f>IFERROR(INDEX({"北京中裕世纪大酒店";"江苏利特尔绿色包装股份有限公司";"常州市金坛沃德丰电子科技有限公司"},MATCH(D5643,{"BJ_zhongyu";"JS_WX_liteer";"JS_CZ_wodefeng"},0)),"")</f>
        <v>常州市金坛沃德丰电子科技有限公司</v>
      </c>
      <c r="D5643" s="11" t="str">
        <f>[1]动作!$G5642</f>
        <v>JS_CZ_wodefeng</v>
      </c>
      <c r="E5643" s="11" t="str">
        <f>[1]动作!$D5642</f>
        <v>电表故障</v>
      </c>
      <c r="F5643" s="11" t="s">
        <v>45</v>
      </c>
      <c r="G5643" s="12">
        <f>[1]动作!$A5642+[1]动作!$B5642</f>
        <v>43212.392939814818</v>
      </c>
      <c r="H5643" s="12"/>
      <c r="I5643" s="11"/>
    </row>
    <row r="5644" spans="1:9" hidden="1" x14ac:dyDescent="0.3">
      <c r="A5644" s="24">
        <v>5642</v>
      </c>
      <c r="B5644" s="11" t="str">
        <f>IFERROR(INDEX({"JSNY-BJ0001-01";"JSNY-JS0022-01";"JSNY-JS0002-01"},MATCH(D5644,{"BJ_zhongyu";"JS_WX_liteer";"JS_CZ_wodefeng"},0)),"")</f>
        <v>JSNY-JS0002-01</v>
      </c>
      <c r="C5644" s="11" t="str">
        <f>IFERROR(INDEX({"北京中裕世纪大酒店";"江苏利特尔绿色包装股份有限公司";"常州市金坛沃德丰电子科技有限公司"},MATCH(D5644,{"BJ_zhongyu";"JS_WX_liteer";"JS_CZ_wodefeng"},0)),"")</f>
        <v>常州市金坛沃德丰电子科技有限公司</v>
      </c>
      <c r="D5644" s="11" t="str">
        <f>[1]动作!$G5643</f>
        <v>JS_CZ_wodefeng</v>
      </c>
      <c r="E5644" s="11" t="str">
        <f>[1]动作!$D5643</f>
        <v>电表故障</v>
      </c>
      <c r="F5644" s="11" t="s">
        <v>45</v>
      </c>
      <c r="G5644" s="12">
        <f>[1]动作!$A5643+[1]动作!$B5643</f>
        <v>43212.394212962965</v>
      </c>
      <c r="H5644" s="12"/>
      <c r="I5644" s="11"/>
    </row>
    <row r="5645" spans="1:9" hidden="1" x14ac:dyDescent="0.3">
      <c r="A5645" s="24">
        <v>5643</v>
      </c>
      <c r="B5645" s="11" t="str">
        <f>IFERROR(INDEX({"JSNY-BJ0001-01";"JSNY-JS0022-01";"JSNY-JS0002-01"},MATCH(D5645,{"BJ_zhongyu";"JS_WX_liteer";"JS_CZ_wodefeng"},0)),"")</f>
        <v>JSNY-JS0002-01</v>
      </c>
      <c r="C5645" s="11" t="str">
        <f>IFERROR(INDEX({"北京中裕世纪大酒店";"江苏利特尔绿色包装股份有限公司";"常州市金坛沃德丰电子科技有限公司"},MATCH(D5645,{"BJ_zhongyu";"JS_WX_liteer";"JS_CZ_wodefeng"},0)),"")</f>
        <v>常州市金坛沃德丰电子科技有限公司</v>
      </c>
      <c r="D5645" s="11" t="str">
        <f>[1]动作!$G5644</f>
        <v>JS_CZ_wodefeng</v>
      </c>
      <c r="E5645" s="11" t="str">
        <f>[1]动作!$D5644</f>
        <v>电表故障</v>
      </c>
      <c r="F5645" s="11" t="s">
        <v>45</v>
      </c>
      <c r="G5645" s="12">
        <f>[1]动作!$A5644+[1]动作!$B5644</f>
        <v>43212.397858796299</v>
      </c>
      <c r="H5645" s="12"/>
      <c r="I5645" s="11"/>
    </row>
    <row r="5646" spans="1:9" hidden="1" x14ac:dyDescent="0.3">
      <c r="A5646" s="24">
        <v>5644</v>
      </c>
      <c r="B5646" s="11" t="str">
        <f>IFERROR(INDEX({"JSNY-BJ0001-01";"JSNY-JS0022-01";"JSNY-JS0002-01"},MATCH(D5646,{"BJ_zhongyu";"JS_WX_liteer";"JS_CZ_wodefeng"},0)),"")</f>
        <v>JSNY-JS0002-01</v>
      </c>
      <c r="C5646" s="11" t="str">
        <f>IFERROR(INDEX({"北京中裕世纪大酒店";"江苏利特尔绿色包装股份有限公司";"常州市金坛沃德丰电子科技有限公司"},MATCH(D5646,{"BJ_zhongyu";"JS_WX_liteer";"JS_CZ_wodefeng"},0)),"")</f>
        <v>常州市金坛沃德丰电子科技有限公司</v>
      </c>
      <c r="D5646" s="11" t="str">
        <f>[1]动作!$G5645</f>
        <v>JS_CZ_wodefeng</v>
      </c>
      <c r="E5646" s="11" t="str">
        <f>[1]动作!$D5645</f>
        <v>电表故障</v>
      </c>
      <c r="F5646" s="11" t="s">
        <v>45</v>
      </c>
      <c r="G5646" s="12">
        <f>[1]动作!$A5645+[1]动作!$B5645</f>
        <v>43212.397974537038</v>
      </c>
      <c r="H5646" s="12"/>
      <c r="I5646" s="11"/>
    </row>
    <row r="5647" spans="1:9" hidden="1" x14ac:dyDescent="0.3">
      <c r="A5647" s="24">
        <v>5645</v>
      </c>
      <c r="B5647" s="11" t="str">
        <f>IFERROR(INDEX({"JSNY-BJ0001-01";"JSNY-JS0022-01";"JSNY-JS0002-01"},MATCH(D5647,{"BJ_zhongyu";"JS_WX_liteer";"JS_CZ_wodefeng"},0)),"")</f>
        <v>JSNY-JS0002-01</v>
      </c>
      <c r="C5647" s="11" t="str">
        <f>IFERROR(INDEX({"北京中裕世纪大酒店";"江苏利特尔绿色包装股份有限公司";"常州市金坛沃德丰电子科技有限公司"},MATCH(D5647,{"BJ_zhongyu";"JS_WX_liteer";"JS_CZ_wodefeng"},0)),"")</f>
        <v>常州市金坛沃德丰电子科技有限公司</v>
      </c>
      <c r="D5647" s="11" t="str">
        <f>[1]动作!$G5646</f>
        <v>JS_CZ_wodefeng</v>
      </c>
      <c r="E5647" s="11" t="str">
        <f>[1]动作!$D5646</f>
        <v>电表故障</v>
      </c>
      <c r="F5647" s="11" t="s">
        <v>45</v>
      </c>
      <c r="G5647" s="12">
        <f>[1]动作!$A5646+[1]动作!$B5646</f>
        <v>43212.399074074077</v>
      </c>
      <c r="H5647" s="12"/>
      <c r="I5647" s="11"/>
    </row>
    <row r="5648" spans="1:9" hidden="1" x14ac:dyDescent="0.3">
      <c r="A5648" s="24">
        <v>5646</v>
      </c>
      <c r="B5648" s="11" t="str">
        <f>IFERROR(INDEX({"JSNY-BJ0001-01";"JSNY-JS0022-01";"JSNY-JS0002-01"},MATCH(D5648,{"BJ_zhongyu";"JS_WX_liteer";"JS_CZ_wodefeng"},0)),"")</f>
        <v>JSNY-JS0002-01</v>
      </c>
      <c r="C5648" s="11" t="str">
        <f>IFERROR(INDEX({"北京中裕世纪大酒店";"江苏利特尔绿色包装股份有限公司";"常州市金坛沃德丰电子科技有限公司"},MATCH(D5648,{"BJ_zhongyu";"JS_WX_liteer";"JS_CZ_wodefeng"},0)),"")</f>
        <v>常州市金坛沃德丰电子科技有限公司</v>
      </c>
      <c r="D5648" s="11" t="str">
        <f>[1]动作!$G5647</f>
        <v>JS_CZ_wodefeng</v>
      </c>
      <c r="E5648" s="11" t="str">
        <f>[1]动作!$D5647</f>
        <v>电表故障</v>
      </c>
      <c r="F5648" s="11" t="s">
        <v>45</v>
      </c>
      <c r="G5648" s="12">
        <f>[1]动作!$A5647+[1]动作!$B5647</f>
        <v>43212.400347222225</v>
      </c>
      <c r="H5648" s="12"/>
      <c r="I5648" s="11"/>
    </row>
    <row r="5649" spans="1:9" hidden="1" x14ac:dyDescent="0.3">
      <c r="A5649" s="24">
        <v>5647</v>
      </c>
      <c r="B5649" s="11" t="str">
        <f>IFERROR(INDEX({"JSNY-BJ0001-01";"JSNY-JS0022-01";"JSNY-JS0002-01"},MATCH(D5649,{"BJ_zhongyu";"JS_WX_liteer";"JS_CZ_wodefeng"},0)),"")</f>
        <v>JSNY-JS0002-01</v>
      </c>
      <c r="C5649" s="11" t="str">
        <f>IFERROR(INDEX({"北京中裕世纪大酒店";"江苏利特尔绿色包装股份有限公司";"常州市金坛沃德丰电子科技有限公司"},MATCH(D5649,{"BJ_zhongyu";"JS_WX_liteer";"JS_CZ_wodefeng"},0)),"")</f>
        <v>常州市金坛沃德丰电子科技有限公司</v>
      </c>
      <c r="D5649" s="11" t="str">
        <f>[1]动作!$G5648</f>
        <v>JS_CZ_wodefeng</v>
      </c>
      <c r="E5649" s="11" t="str">
        <f>[1]动作!$D5648</f>
        <v>电表故障</v>
      </c>
      <c r="F5649" s="11" t="s">
        <v>45</v>
      </c>
      <c r="G5649" s="12">
        <f>[1]动作!$A5648+[1]动作!$B5648</f>
        <v>43212.403020833335</v>
      </c>
      <c r="H5649" s="12"/>
      <c r="I5649" s="11"/>
    </row>
    <row r="5650" spans="1:9" hidden="1" x14ac:dyDescent="0.3">
      <c r="A5650" s="24">
        <v>5648</v>
      </c>
      <c r="B5650" s="11" t="str">
        <f>IFERROR(INDEX({"JSNY-BJ0001-01";"JSNY-JS0022-01";"JSNY-JS0002-01"},MATCH(D5650,{"BJ_zhongyu";"JS_WX_liteer";"JS_CZ_wodefeng"},0)),"")</f>
        <v>JSNY-JS0002-01</v>
      </c>
      <c r="C5650" s="11" t="str">
        <f>IFERROR(INDEX({"北京中裕世纪大酒店";"江苏利特尔绿色包装股份有限公司";"常州市金坛沃德丰电子科技有限公司"},MATCH(D5650,{"BJ_zhongyu";"JS_WX_liteer";"JS_CZ_wodefeng"},0)),"")</f>
        <v>常州市金坛沃德丰电子科技有限公司</v>
      </c>
      <c r="D5650" s="11" t="str">
        <f>[1]动作!$G5649</f>
        <v>JS_CZ_wodefeng</v>
      </c>
      <c r="E5650" s="11" t="str">
        <f>[1]动作!$D5649</f>
        <v>电表故障</v>
      </c>
      <c r="F5650" s="11" t="s">
        <v>45</v>
      </c>
      <c r="G5650" s="12">
        <f>[1]动作!$A5649+[1]动作!$B5649</f>
        <v>43212.403252314813</v>
      </c>
      <c r="H5650" s="12"/>
      <c r="I5650" s="11"/>
    </row>
    <row r="5651" spans="1:9" hidden="1" x14ac:dyDescent="0.3">
      <c r="A5651" s="24">
        <v>5649</v>
      </c>
      <c r="B5651" s="11" t="str">
        <f>IFERROR(INDEX({"JSNY-BJ0001-01";"JSNY-JS0022-01";"JSNY-JS0002-01"},MATCH(D5651,{"BJ_zhongyu";"JS_WX_liteer";"JS_CZ_wodefeng"},0)),"")</f>
        <v>JSNY-JS0002-01</v>
      </c>
      <c r="C5651" s="11" t="str">
        <f>IFERROR(INDEX({"北京中裕世纪大酒店";"江苏利特尔绿色包装股份有限公司";"常州市金坛沃德丰电子科技有限公司"},MATCH(D5651,{"BJ_zhongyu";"JS_WX_liteer";"JS_CZ_wodefeng"},0)),"")</f>
        <v>常州市金坛沃德丰电子科技有限公司</v>
      </c>
      <c r="D5651" s="11" t="str">
        <f>[1]动作!$G5650</f>
        <v>JS_CZ_wodefeng</v>
      </c>
      <c r="E5651" s="11" t="str">
        <f>[1]动作!$D5650</f>
        <v>电表故障</v>
      </c>
      <c r="F5651" s="11" t="s">
        <v>45</v>
      </c>
      <c r="G5651" s="12">
        <f>[1]动作!$A5650+[1]动作!$B5650</f>
        <v>43212.404293981483</v>
      </c>
      <c r="H5651" s="12"/>
      <c r="I5651" s="11"/>
    </row>
    <row r="5652" spans="1:9" hidden="1" x14ac:dyDescent="0.3">
      <c r="A5652" s="24">
        <v>5650</v>
      </c>
      <c r="B5652" s="11" t="str">
        <f>IFERROR(INDEX({"JSNY-BJ0001-01";"JSNY-JS0022-01";"JSNY-JS0002-01"},MATCH(D5652,{"BJ_zhongyu";"JS_WX_liteer";"JS_CZ_wodefeng"},0)),"")</f>
        <v>JSNY-JS0002-01</v>
      </c>
      <c r="C5652" s="11" t="str">
        <f>IFERROR(INDEX({"北京中裕世纪大酒店";"江苏利特尔绿色包装股份有限公司";"常州市金坛沃德丰电子科技有限公司"},MATCH(D5652,{"BJ_zhongyu";"JS_WX_liteer";"JS_CZ_wodefeng"},0)),"")</f>
        <v>常州市金坛沃德丰电子科技有限公司</v>
      </c>
      <c r="D5652" s="11" t="str">
        <f>[1]动作!$G5651</f>
        <v>JS_CZ_wodefeng</v>
      </c>
      <c r="E5652" s="11" t="str">
        <f>[1]动作!$D5651</f>
        <v>电表故障</v>
      </c>
      <c r="F5652" s="11" t="s">
        <v>45</v>
      </c>
      <c r="G5652" s="12">
        <f>[1]动作!$A5651+[1]动作!$B5651</f>
        <v>43212.404409722221</v>
      </c>
      <c r="H5652" s="12"/>
      <c r="I5652" s="11"/>
    </row>
    <row r="5653" spans="1:9" hidden="1" x14ac:dyDescent="0.3">
      <c r="A5653" s="24">
        <v>5651</v>
      </c>
      <c r="B5653" s="11" t="str">
        <f>IFERROR(INDEX({"JSNY-BJ0001-01";"JSNY-JS0022-01";"JSNY-JS0002-01"},MATCH(D5653,{"BJ_zhongyu";"JS_WX_liteer";"JS_CZ_wodefeng"},0)),"")</f>
        <v>JSNY-JS0002-01</v>
      </c>
      <c r="C5653" s="11" t="str">
        <f>IFERROR(INDEX({"北京中裕世纪大酒店";"江苏利特尔绿色包装股份有限公司";"常州市金坛沃德丰电子科技有限公司"},MATCH(D5653,{"BJ_zhongyu";"JS_WX_liteer";"JS_CZ_wodefeng"},0)),"")</f>
        <v>常州市金坛沃德丰电子科技有限公司</v>
      </c>
      <c r="D5653" s="11" t="str">
        <f>[1]动作!$G5652</f>
        <v>JS_CZ_wodefeng</v>
      </c>
      <c r="E5653" s="11" t="str">
        <f>[1]动作!$D5652</f>
        <v>电表故障</v>
      </c>
      <c r="F5653" s="11" t="s">
        <v>45</v>
      </c>
      <c r="G5653" s="12">
        <f>[1]动作!$A5652+[1]动作!$B5652</f>
        <v>43212.409745370373</v>
      </c>
      <c r="H5653" s="12"/>
      <c r="I5653" s="11"/>
    </row>
    <row r="5654" spans="1:9" hidden="1" x14ac:dyDescent="0.3">
      <c r="A5654" s="24">
        <v>5652</v>
      </c>
      <c r="B5654" s="11" t="str">
        <f>IFERROR(INDEX({"JSNY-BJ0001-01";"JSNY-JS0022-01";"JSNY-JS0002-01"},MATCH(D5654,{"BJ_zhongyu";"JS_WX_liteer";"JS_CZ_wodefeng"},0)),"")</f>
        <v>JSNY-JS0002-01</v>
      </c>
      <c r="C5654" s="11" t="str">
        <f>IFERROR(INDEX({"北京中裕世纪大酒店";"江苏利特尔绿色包装股份有限公司";"常州市金坛沃德丰电子科技有限公司"},MATCH(D5654,{"BJ_zhongyu";"JS_WX_liteer";"JS_CZ_wodefeng"},0)),"")</f>
        <v>常州市金坛沃德丰电子科技有限公司</v>
      </c>
      <c r="D5654" s="11" t="str">
        <f>[1]动作!$G5653</f>
        <v>JS_CZ_wodefeng</v>
      </c>
      <c r="E5654" s="11" t="str">
        <f>[1]动作!$D5653</f>
        <v>电表故障</v>
      </c>
      <c r="F5654" s="11" t="s">
        <v>45</v>
      </c>
      <c r="G5654" s="12">
        <f>[1]动作!$A5653+[1]动作!$B5653</f>
        <v>43212.409861111111</v>
      </c>
      <c r="H5654" s="12"/>
      <c r="I5654" s="11"/>
    </row>
    <row r="5655" spans="1:9" hidden="1" x14ac:dyDescent="0.3">
      <c r="A5655" s="24">
        <v>5653</v>
      </c>
      <c r="B5655" s="11" t="str">
        <f>IFERROR(INDEX({"JSNY-BJ0001-01";"JSNY-JS0022-01";"JSNY-JS0002-01"},MATCH(D5655,{"BJ_zhongyu";"JS_WX_liteer";"JS_CZ_wodefeng"},0)),"")</f>
        <v>JSNY-JS0002-01</v>
      </c>
      <c r="C5655" s="11" t="str">
        <f>IFERROR(INDEX({"北京中裕世纪大酒店";"江苏利特尔绿色包装股份有限公司";"常州市金坛沃德丰电子科技有限公司"},MATCH(D5655,{"BJ_zhongyu";"JS_WX_liteer";"JS_CZ_wodefeng"},0)),"")</f>
        <v>常州市金坛沃德丰电子科技有限公司</v>
      </c>
      <c r="D5655" s="11" t="str">
        <f>[1]动作!$G5654</f>
        <v>JS_CZ_wodefeng</v>
      </c>
      <c r="E5655" s="11" t="str">
        <f>[1]动作!$D5654</f>
        <v>电表故障</v>
      </c>
      <c r="F5655" s="11" t="s">
        <v>45</v>
      </c>
      <c r="G5655" s="12">
        <f>[1]动作!$A5654+[1]动作!$B5654</f>
        <v>43212.410092592596</v>
      </c>
      <c r="H5655" s="12"/>
      <c r="I5655" s="11"/>
    </row>
    <row r="5656" spans="1:9" hidden="1" x14ac:dyDescent="0.3">
      <c r="A5656" s="24">
        <v>5654</v>
      </c>
      <c r="B5656" s="11" t="str">
        <f>IFERROR(INDEX({"JSNY-BJ0001-01";"JSNY-JS0022-01";"JSNY-JS0002-01"},MATCH(D5656,{"BJ_zhongyu";"JS_WX_liteer";"JS_CZ_wodefeng"},0)),"")</f>
        <v>JSNY-JS0002-01</v>
      </c>
      <c r="C5656" s="11" t="str">
        <f>IFERROR(INDEX({"北京中裕世纪大酒店";"江苏利特尔绿色包装股份有限公司";"常州市金坛沃德丰电子科技有限公司"},MATCH(D5656,{"BJ_zhongyu";"JS_WX_liteer";"JS_CZ_wodefeng"},0)),"")</f>
        <v>常州市金坛沃德丰电子科技有限公司</v>
      </c>
      <c r="D5656" s="11" t="str">
        <f>[1]动作!$G5655</f>
        <v>JS_CZ_wodefeng</v>
      </c>
      <c r="E5656" s="11" t="str">
        <f>[1]动作!$D5655</f>
        <v>电表故障</v>
      </c>
      <c r="F5656" s="11" t="s">
        <v>45</v>
      </c>
      <c r="G5656" s="12">
        <f>[1]动作!$A5655+[1]动作!$B5655</f>
        <v>43212.410208333335</v>
      </c>
      <c r="H5656" s="12"/>
      <c r="I5656" s="11"/>
    </row>
    <row r="5657" spans="1:9" hidden="1" x14ac:dyDescent="0.3">
      <c r="A5657" s="24">
        <v>5655</v>
      </c>
      <c r="B5657" s="11" t="str">
        <f>IFERROR(INDEX({"JSNY-BJ0001-01";"JSNY-JS0022-01";"JSNY-JS0002-01"},MATCH(D5657,{"BJ_zhongyu";"JS_WX_liteer";"JS_CZ_wodefeng"},0)),"")</f>
        <v>JSNY-JS0002-01</v>
      </c>
      <c r="C5657" s="11" t="str">
        <f>IFERROR(INDEX({"北京中裕世纪大酒店";"江苏利特尔绿色包装股份有限公司";"常州市金坛沃德丰电子科技有限公司"},MATCH(D5657,{"BJ_zhongyu";"JS_WX_liteer";"JS_CZ_wodefeng"},0)),"")</f>
        <v>常州市金坛沃德丰电子科技有限公司</v>
      </c>
      <c r="D5657" s="11" t="str">
        <f>[1]动作!$G5656</f>
        <v>JS_CZ_wodefeng</v>
      </c>
      <c r="E5657" s="11" t="str">
        <f>[1]动作!$D5656</f>
        <v>电表故障</v>
      </c>
      <c r="F5657" s="11" t="s">
        <v>45</v>
      </c>
      <c r="G5657" s="12">
        <f>[1]动作!$A5656+[1]动作!$B5656</f>
        <v>43212.411203703705</v>
      </c>
      <c r="H5657" s="12"/>
      <c r="I5657" s="11"/>
    </row>
    <row r="5658" spans="1:9" hidden="1" x14ac:dyDescent="0.3">
      <c r="A5658" s="24">
        <v>5656</v>
      </c>
      <c r="B5658" s="11" t="str">
        <f>IFERROR(INDEX({"JSNY-BJ0001-01";"JSNY-JS0022-01";"JSNY-JS0002-01"},MATCH(D5658,{"BJ_zhongyu";"JS_WX_liteer";"JS_CZ_wodefeng"},0)),"")</f>
        <v>JSNY-JS0002-01</v>
      </c>
      <c r="C5658" s="11" t="str">
        <f>IFERROR(INDEX({"北京中裕世纪大酒店";"江苏利特尔绿色包装股份有限公司";"常州市金坛沃德丰电子科技有限公司"},MATCH(D5658,{"BJ_zhongyu";"JS_WX_liteer";"JS_CZ_wodefeng"},0)),"")</f>
        <v>常州市金坛沃德丰电子科技有限公司</v>
      </c>
      <c r="D5658" s="11" t="str">
        <f>[1]动作!$G5657</f>
        <v>JS_CZ_wodefeng</v>
      </c>
      <c r="E5658" s="11" t="str">
        <f>[1]动作!$D5657</f>
        <v>电表故障</v>
      </c>
      <c r="F5658" s="11" t="s">
        <v>45</v>
      </c>
      <c r="G5658" s="12">
        <f>[1]动作!$A5657+[1]动作!$B5657</f>
        <v>43212.412060185183</v>
      </c>
      <c r="H5658" s="12"/>
      <c r="I5658" s="11"/>
    </row>
    <row r="5659" spans="1:9" hidden="1" x14ac:dyDescent="0.3">
      <c r="A5659" s="24">
        <v>5657</v>
      </c>
      <c r="B5659" s="11" t="str">
        <f>IFERROR(INDEX({"JSNY-BJ0001-01";"JSNY-JS0022-01";"JSNY-JS0002-01"},MATCH(D5659,{"BJ_zhongyu";"JS_WX_liteer";"JS_CZ_wodefeng"},0)),"")</f>
        <v>JSNY-JS0002-01</v>
      </c>
      <c r="C5659" s="11" t="str">
        <f>IFERROR(INDEX({"北京中裕世纪大酒店";"江苏利特尔绿色包装股份有限公司";"常州市金坛沃德丰电子科技有限公司"},MATCH(D5659,{"BJ_zhongyu";"JS_WX_liteer";"JS_CZ_wodefeng"},0)),"")</f>
        <v>常州市金坛沃德丰电子科技有限公司</v>
      </c>
      <c r="D5659" s="11" t="str">
        <f>[1]动作!$G5658</f>
        <v>JS_CZ_wodefeng</v>
      </c>
      <c r="E5659" s="11" t="str">
        <f>[1]动作!$D5658</f>
        <v>电表故障</v>
      </c>
      <c r="F5659" s="11" t="s">
        <v>45</v>
      </c>
      <c r="G5659" s="12">
        <f>[1]动作!$A5658+[1]动作!$B5658</f>
        <v>43212.413634259261</v>
      </c>
      <c r="H5659" s="12"/>
      <c r="I5659" s="11"/>
    </row>
    <row r="5660" spans="1:9" hidden="1" x14ac:dyDescent="0.3">
      <c r="A5660" s="24">
        <v>5658</v>
      </c>
      <c r="B5660" s="11" t="str">
        <f>IFERROR(INDEX({"JSNY-BJ0001-01";"JSNY-JS0022-01";"JSNY-JS0002-01"},MATCH(D5660,{"BJ_zhongyu";"JS_WX_liteer";"JS_CZ_wodefeng"},0)),"")</f>
        <v>JSNY-JS0002-01</v>
      </c>
      <c r="C5660" s="11" t="str">
        <f>IFERROR(INDEX({"北京中裕世纪大酒店";"江苏利特尔绿色包装股份有限公司";"常州市金坛沃德丰电子科技有限公司"},MATCH(D5660,{"BJ_zhongyu";"JS_WX_liteer";"JS_CZ_wodefeng"},0)),"")</f>
        <v>常州市金坛沃德丰电子科技有限公司</v>
      </c>
      <c r="D5660" s="11" t="str">
        <f>[1]动作!$G5659</f>
        <v>JS_CZ_wodefeng</v>
      </c>
      <c r="E5660" s="11" t="str">
        <f>[1]动作!$D5659</f>
        <v>电表故障</v>
      </c>
      <c r="F5660" s="11" t="s">
        <v>45</v>
      </c>
      <c r="G5660" s="12">
        <f>[1]动作!$A5659+[1]动作!$B5659</f>
        <v>43212.414953703701</v>
      </c>
      <c r="H5660" s="12"/>
      <c r="I5660" s="11"/>
    </row>
    <row r="5661" spans="1:9" hidden="1" x14ac:dyDescent="0.3">
      <c r="A5661" s="24">
        <v>5659</v>
      </c>
      <c r="B5661" s="11" t="str">
        <f>IFERROR(INDEX({"JSNY-BJ0001-01";"JSNY-JS0022-01";"JSNY-JS0002-01"},MATCH(D5661,{"BJ_zhongyu";"JS_WX_liteer";"JS_CZ_wodefeng"},0)),"")</f>
        <v>JSNY-JS0002-01</v>
      </c>
      <c r="C5661" s="11" t="str">
        <f>IFERROR(INDEX({"北京中裕世纪大酒店";"江苏利特尔绿色包装股份有限公司";"常州市金坛沃德丰电子科技有限公司"},MATCH(D5661,{"BJ_zhongyu";"JS_WX_liteer";"JS_CZ_wodefeng"},0)),"")</f>
        <v>常州市金坛沃德丰电子科技有限公司</v>
      </c>
      <c r="D5661" s="11" t="str">
        <f>[1]动作!$G5660</f>
        <v>JS_CZ_wodefeng</v>
      </c>
      <c r="E5661" s="11" t="str">
        <f>[1]动作!$D5660</f>
        <v>电表故障</v>
      </c>
      <c r="F5661" s="11" t="s">
        <v>45</v>
      </c>
      <c r="G5661" s="12">
        <f>[1]动作!$A5660+[1]动作!$B5660</f>
        <v>43212.415069444447</v>
      </c>
      <c r="H5661" s="12"/>
      <c r="I5661" s="11"/>
    </row>
    <row r="5662" spans="1:9" hidden="1" x14ac:dyDescent="0.3">
      <c r="A5662" s="24">
        <v>5660</v>
      </c>
      <c r="B5662" s="11" t="str">
        <f>IFERROR(INDEX({"JSNY-BJ0001-01";"JSNY-JS0022-01";"JSNY-JS0002-01"},MATCH(D5662,{"BJ_zhongyu";"JS_WX_liteer";"JS_CZ_wodefeng"},0)),"")</f>
        <v>JSNY-BJ0001-01</v>
      </c>
      <c r="C5662" s="11" t="str">
        <f>IFERROR(INDEX({"北京中裕世纪大酒店";"江苏利特尔绿色包装股份有限公司";"常州市金坛沃德丰电子科技有限公司"},MATCH(D5662,{"BJ_zhongyu";"JS_WX_liteer";"JS_CZ_wodefeng"},0)),"")</f>
        <v>北京中裕世纪大酒店</v>
      </c>
      <c r="D5662" s="11" t="str">
        <f>[1]动作!$G5661</f>
        <v>BJ_zhongyu</v>
      </c>
      <c r="E5662" s="11" t="str">
        <f>[1]动作!$D5661</f>
        <v>分系统1故障状态</v>
      </c>
      <c r="F5662" s="11" t="s">
        <v>178</v>
      </c>
      <c r="G5662" s="12">
        <f>[1]动作!$A5661+[1]动作!$B5661</f>
        <v>43212.415879629632</v>
      </c>
      <c r="H5662" s="12"/>
      <c r="I5662" s="11"/>
    </row>
    <row r="5663" spans="1:9" hidden="1" x14ac:dyDescent="0.3">
      <c r="A5663" s="24">
        <v>5661</v>
      </c>
      <c r="B5663" s="11" t="str">
        <f>IFERROR(INDEX({"JSNY-BJ0001-01";"JSNY-JS0022-01";"JSNY-JS0002-01"},MATCH(D5663,{"BJ_zhongyu";"JS_WX_liteer";"JS_CZ_wodefeng"},0)),"")</f>
        <v>JSNY-BJ0001-01</v>
      </c>
      <c r="C5663" s="11" t="str">
        <f>IFERROR(INDEX({"北京中裕世纪大酒店";"江苏利特尔绿色包装股份有限公司";"常州市金坛沃德丰电子科技有限公司"},MATCH(D5663,{"BJ_zhongyu";"JS_WX_liteer";"JS_CZ_wodefeng"},0)),"")</f>
        <v>北京中裕世纪大酒店</v>
      </c>
      <c r="D5663" s="11" t="str">
        <f>[1]动作!$G5662</f>
        <v>BJ_zhongyu</v>
      </c>
      <c r="E5663" s="11" t="str">
        <f>[1]动作!$D5662</f>
        <v>分系统1告警状态</v>
      </c>
      <c r="F5663" s="11" t="s">
        <v>178</v>
      </c>
      <c r="G5663" s="12">
        <f>[1]动作!$A5662+[1]动作!$B5662</f>
        <v>43212.416226851848</v>
      </c>
      <c r="H5663" s="12"/>
      <c r="I5663" s="11"/>
    </row>
    <row r="5664" spans="1:9" hidden="1" x14ac:dyDescent="0.3">
      <c r="A5664" s="24">
        <v>5662</v>
      </c>
      <c r="B5664" s="11" t="str">
        <f>IFERROR(INDEX({"JSNY-BJ0001-01";"JSNY-JS0022-01";"JSNY-JS0002-01"},MATCH(D5664,{"BJ_zhongyu";"JS_WX_liteer";"JS_CZ_wodefeng"},0)),"")</f>
        <v>JSNY-JS0002-01</v>
      </c>
      <c r="C5664" s="11" t="str">
        <f>IFERROR(INDEX({"北京中裕世纪大酒店";"江苏利特尔绿色包装股份有限公司";"常州市金坛沃德丰电子科技有限公司"},MATCH(D5664,{"BJ_zhongyu";"JS_WX_liteer";"JS_CZ_wodefeng"},0)),"")</f>
        <v>常州市金坛沃德丰电子科技有限公司</v>
      </c>
      <c r="D5664" s="11" t="str">
        <f>[1]动作!$G5663</f>
        <v>JS_CZ_wodefeng</v>
      </c>
      <c r="E5664" s="11" t="str">
        <f>[1]动作!$D5663</f>
        <v>电表故障</v>
      </c>
      <c r="F5664" s="11" t="s">
        <v>45</v>
      </c>
      <c r="G5664" s="12">
        <f>[1]动作!$A5663+[1]动作!$B5663</f>
        <v>43212.416296296295</v>
      </c>
      <c r="H5664" s="12"/>
      <c r="I5664" s="11"/>
    </row>
    <row r="5665" spans="1:9" hidden="1" x14ac:dyDescent="0.3">
      <c r="A5665" s="24">
        <v>5663</v>
      </c>
      <c r="B5665" s="11" t="str">
        <f>IFERROR(INDEX({"JSNY-BJ0001-01";"JSNY-JS0022-01";"JSNY-JS0002-01"},MATCH(D5665,{"BJ_zhongyu";"JS_WX_liteer";"JS_CZ_wodefeng"},0)),"")</f>
        <v>JSNY-JS0002-01</v>
      </c>
      <c r="C5665" s="11" t="str">
        <f>IFERROR(INDEX({"北京中裕世纪大酒店";"江苏利特尔绿色包装股份有限公司";"常州市金坛沃德丰电子科技有限公司"},MATCH(D5665,{"BJ_zhongyu";"JS_WX_liteer";"JS_CZ_wodefeng"},0)),"")</f>
        <v>常州市金坛沃德丰电子科技有限公司</v>
      </c>
      <c r="D5665" s="11" t="str">
        <f>[1]动作!$G5664</f>
        <v>JS_CZ_wodefeng</v>
      </c>
      <c r="E5665" s="11" t="str">
        <f>[1]动作!$D5664</f>
        <v>电表故障</v>
      </c>
      <c r="F5665" s="11" t="s">
        <v>45</v>
      </c>
      <c r="G5665" s="12">
        <f>[1]动作!$A5664+[1]动作!$B5664</f>
        <v>43212.420231481483</v>
      </c>
      <c r="H5665" s="12"/>
      <c r="I5665" s="11"/>
    </row>
    <row r="5666" spans="1:9" hidden="1" x14ac:dyDescent="0.3">
      <c r="A5666" s="24">
        <v>5664</v>
      </c>
      <c r="B5666" s="11" t="str">
        <f>IFERROR(INDEX({"JSNY-BJ0001-01";"JSNY-JS0022-01";"JSNY-JS0002-01"},MATCH(D5666,{"BJ_zhongyu";"JS_WX_liteer";"JS_CZ_wodefeng"},0)),"")</f>
        <v>JSNY-JS0002-01</v>
      </c>
      <c r="C5666" s="11" t="str">
        <f>IFERROR(INDEX({"北京中裕世纪大酒店";"江苏利特尔绿色包装股份有限公司";"常州市金坛沃德丰电子科技有限公司"},MATCH(D5666,{"BJ_zhongyu";"JS_WX_liteer";"JS_CZ_wodefeng"},0)),"")</f>
        <v>常州市金坛沃德丰电子科技有限公司</v>
      </c>
      <c r="D5666" s="11" t="str">
        <f>[1]动作!$G5665</f>
        <v>JS_CZ_wodefeng</v>
      </c>
      <c r="E5666" s="11" t="str">
        <f>[1]动作!$D5665</f>
        <v>电表故障</v>
      </c>
      <c r="F5666" s="11" t="s">
        <v>45</v>
      </c>
      <c r="G5666" s="12">
        <f>[1]动作!$A5665+[1]动作!$B5665</f>
        <v>43212.421226851853</v>
      </c>
      <c r="H5666" s="12"/>
      <c r="I5666" s="11"/>
    </row>
    <row r="5667" spans="1:9" hidden="1" x14ac:dyDescent="0.3">
      <c r="A5667" s="24">
        <v>5665</v>
      </c>
      <c r="B5667" s="11" t="str">
        <f>IFERROR(INDEX({"JSNY-BJ0001-01";"JSNY-JS0022-01";"JSNY-JS0002-01"},MATCH(D5667,{"BJ_zhongyu";"JS_WX_liteer";"JS_CZ_wodefeng"},0)),"")</f>
        <v>JSNY-JS0002-01</v>
      </c>
      <c r="C5667" s="11" t="str">
        <f>IFERROR(INDEX({"北京中裕世纪大酒店";"江苏利特尔绿色包装股份有限公司";"常州市金坛沃德丰电子科技有限公司"},MATCH(D5667,{"BJ_zhongyu";"JS_WX_liteer";"JS_CZ_wodefeng"},0)),"")</f>
        <v>常州市金坛沃德丰电子科技有限公司</v>
      </c>
      <c r="D5667" s="11" t="str">
        <f>[1]动作!$G5666</f>
        <v>JS_CZ_wodefeng</v>
      </c>
      <c r="E5667" s="11" t="str">
        <f>[1]动作!$D5666</f>
        <v>电表故障</v>
      </c>
      <c r="F5667" s="11" t="s">
        <v>45</v>
      </c>
      <c r="G5667" s="12">
        <f>[1]动作!$A5666+[1]动作!$B5666</f>
        <v>43212.422546296293</v>
      </c>
      <c r="H5667" s="12"/>
      <c r="I5667" s="11"/>
    </row>
    <row r="5668" spans="1:9" hidden="1" x14ac:dyDescent="0.3">
      <c r="A5668" s="24">
        <v>5666</v>
      </c>
      <c r="B5668" s="11" t="str">
        <f>IFERROR(INDEX({"JSNY-BJ0001-01";"JSNY-JS0022-01";"JSNY-JS0002-01"},MATCH(D5668,{"BJ_zhongyu";"JS_WX_liteer";"JS_CZ_wodefeng"},0)),"")</f>
        <v>JSNY-JS0002-01</v>
      </c>
      <c r="C5668" s="11" t="str">
        <f>IFERROR(INDEX({"北京中裕世纪大酒店";"江苏利特尔绿色包装股份有限公司";"常州市金坛沃德丰电子科技有限公司"},MATCH(D5668,{"BJ_zhongyu";"JS_WX_liteer";"JS_CZ_wodefeng"},0)),"")</f>
        <v>常州市金坛沃德丰电子科技有限公司</v>
      </c>
      <c r="D5668" s="11" t="str">
        <f>[1]动作!$G5667</f>
        <v>JS_CZ_wodefeng</v>
      </c>
      <c r="E5668" s="11" t="str">
        <f>[1]动作!$D5667</f>
        <v>电表故障</v>
      </c>
      <c r="F5668" s="11" t="s">
        <v>45</v>
      </c>
      <c r="G5668" s="12">
        <f>[1]动作!$A5667+[1]动作!$B5667</f>
        <v>43212.425219907411</v>
      </c>
      <c r="H5668" s="12"/>
      <c r="I5668" s="11"/>
    </row>
    <row r="5669" spans="1:9" hidden="1" x14ac:dyDescent="0.3">
      <c r="A5669" s="24">
        <v>5667</v>
      </c>
      <c r="B5669" s="11" t="str">
        <f>IFERROR(INDEX({"JSNY-BJ0001-01";"JSNY-JS0022-01";"JSNY-JS0002-01"},MATCH(D5669,{"BJ_zhongyu";"JS_WX_liteer";"JS_CZ_wodefeng"},0)),"")</f>
        <v>JSNY-JS0002-01</v>
      </c>
      <c r="C5669" s="11" t="str">
        <f>IFERROR(INDEX({"北京中裕世纪大酒店";"江苏利特尔绿色包装股份有限公司";"常州市金坛沃德丰电子科技有限公司"},MATCH(D5669,{"BJ_zhongyu";"JS_WX_liteer";"JS_CZ_wodefeng"},0)),"")</f>
        <v>常州市金坛沃德丰电子科技有限公司</v>
      </c>
      <c r="D5669" s="11" t="str">
        <f>[1]动作!$G5668</f>
        <v>JS_CZ_wodefeng</v>
      </c>
      <c r="E5669" s="11" t="str">
        <f>[1]动作!$D5668</f>
        <v>电表故障</v>
      </c>
      <c r="F5669" s="11" t="s">
        <v>45</v>
      </c>
      <c r="G5669" s="12">
        <f>[1]动作!$A5668+[1]动作!$B5668</f>
        <v>43212.425451388888</v>
      </c>
      <c r="H5669" s="12"/>
      <c r="I5669" s="11"/>
    </row>
    <row r="5670" spans="1:9" hidden="1" x14ac:dyDescent="0.3">
      <c r="A5670" s="24">
        <v>5668</v>
      </c>
      <c r="B5670" s="11" t="str">
        <f>IFERROR(INDEX({"JSNY-BJ0001-01";"JSNY-JS0022-01";"JSNY-JS0002-01"},MATCH(D5670,{"BJ_zhongyu";"JS_WX_liteer";"JS_CZ_wodefeng"},0)),"")</f>
        <v>JSNY-JS0002-01</v>
      </c>
      <c r="C5670" s="11" t="str">
        <f>IFERROR(INDEX({"北京中裕世纪大酒店";"江苏利特尔绿色包装股份有限公司";"常州市金坛沃德丰电子科技有限公司"},MATCH(D5670,{"BJ_zhongyu";"JS_WX_liteer";"JS_CZ_wodefeng"},0)),"")</f>
        <v>常州市金坛沃德丰电子科技有限公司</v>
      </c>
      <c r="D5670" s="11" t="str">
        <f>[1]动作!$G5669</f>
        <v>JS_CZ_wodefeng</v>
      </c>
      <c r="E5670" s="11" t="str">
        <f>[1]动作!$D5669</f>
        <v>电表故障</v>
      </c>
      <c r="F5670" s="11" t="s">
        <v>45</v>
      </c>
      <c r="G5670" s="12">
        <f>[1]动作!$A5669+[1]动作!$B5669</f>
        <v>43212.425567129627</v>
      </c>
      <c r="H5670" s="12"/>
      <c r="I5670" s="11"/>
    </row>
    <row r="5671" spans="1:9" hidden="1" x14ac:dyDescent="0.3">
      <c r="A5671" s="24">
        <v>5669</v>
      </c>
      <c r="B5671" s="11" t="str">
        <f>IFERROR(INDEX({"JSNY-BJ0001-01";"JSNY-JS0022-01";"JSNY-JS0002-01"},MATCH(D5671,{"BJ_zhongyu";"JS_WX_liteer";"JS_CZ_wodefeng"},0)),"")</f>
        <v>JSNY-JS0002-01</v>
      </c>
      <c r="C5671" s="11" t="str">
        <f>IFERROR(INDEX({"北京中裕世纪大酒店";"江苏利特尔绿色包装股份有限公司";"常州市金坛沃德丰电子科技有限公司"},MATCH(D5671,{"BJ_zhongyu";"JS_WX_liteer";"JS_CZ_wodefeng"},0)),"")</f>
        <v>常州市金坛沃德丰电子科技有限公司</v>
      </c>
      <c r="D5671" s="11" t="str">
        <f>[1]动作!$G5670</f>
        <v>JS_CZ_wodefeng</v>
      </c>
      <c r="E5671" s="11" t="str">
        <f>[1]动作!$D5670</f>
        <v>电表故障</v>
      </c>
      <c r="F5671" s="11" t="s">
        <v>45</v>
      </c>
      <c r="G5671" s="12">
        <f>[1]动作!$A5670+[1]动作!$B5670</f>
        <v>43212.426608796297</v>
      </c>
      <c r="H5671" s="12"/>
      <c r="I5671" s="11"/>
    </row>
    <row r="5672" spans="1:9" hidden="1" x14ac:dyDescent="0.3">
      <c r="A5672" s="24">
        <v>5670</v>
      </c>
      <c r="B5672" s="11" t="str">
        <f>IFERROR(INDEX({"JSNY-BJ0001-01";"JSNY-JS0022-01";"JSNY-JS0002-01"},MATCH(D5672,{"BJ_zhongyu";"JS_WX_liteer";"JS_CZ_wodefeng"},0)),"")</f>
        <v>JSNY-JS0002-01</v>
      </c>
      <c r="C5672" s="11" t="str">
        <f>IFERROR(INDEX({"北京中裕世纪大酒店";"江苏利特尔绿色包装股份有限公司";"常州市金坛沃德丰电子科技有限公司"},MATCH(D5672,{"BJ_zhongyu";"JS_WX_liteer";"JS_CZ_wodefeng"},0)),"")</f>
        <v>常州市金坛沃德丰电子科技有限公司</v>
      </c>
      <c r="D5672" s="11" t="str">
        <f>[1]动作!$G5671</f>
        <v>JS_CZ_wodefeng</v>
      </c>
      <c r="E5672" s="11" t="str">
        <f>[1]动作!$D5671</f>
        <v>电表故障</v>
      </c>
      <c r="F5672" s="11" t="s">
        <v>45</v>
      </c>
      <c r="G5672" s="12">
        <f>[1]动作!$A5671+[1]动作!$B5671</f>
        <v>43212.428055555552</v>
      </c>
      <c r="H5672" s="12"/>
      <c r="I5672" s="11"/>
    </row>
    <row r="5673" spans="1:9" hidden="1" x14ac:dyDescent="0.3">
      <c r="A5673" s="24">
        <v>5671</v>
      </c>
      <c r="B5673" s="11" t="str">
        <f>IFERROR(INDEX({"JSNY-BJ0001-01";"JSNY-JS0022-01";"JSNY-JS0002-01"},MATCH(D5673,{"BJ_zhongyu";"JS_WX_liteer";"JS_CZ_wodefeng"},0)),"")</f>
        <v>JSNY-JS0002-01</v>
      </c>
      <c r="C5673" s="11" t="str">
        <f>IFERROR(INDEX({"北京中裕世纪大酒店";"江苏利特尔绿色包装股份有限公司";"常州市金坛沃德丰电子科技有限公司"},MATCH(D5673,{"BJ_zhongyu";"JS_WX_liteer";"JS_CZ_wodefeng"},0)),"")</f>
        <v>常州市金坛沃德丰电子科技有限公司</v>
      </c>
      <c r="D5673" s="11" t="str">
        <f>[1]动作!$G5672</f>
        <v>JS_CZ_wodefeng</v>
      </c>
      <c r="E5673" s="11" t="str">
        <f>[1]动作!$D5672</f>
        <v>电表故障</v>
      </c>
      <c r="F5673" s="11" t="s">
        <v>45</v>
      </c>
      <c r="G5673" s="12">
        <f>[1]动作!$A5672+[1]动作!$B5672</f>
        <v>43212.43037037037</v>
      </c>
      <c r="H5673" s="12"/>
      <c r="I5673" s="11"/>
    </row>
    <row r="5674" spans="1:9" hidden="1" x14ac:dyDescent="0.3">
      <c r="A5674" s="24">
        <v>5672</v>
      </c>
      <c r="B5674" s="11" t="str">
        <f>IFERROR(INDEX({"JSNY-BJ0001-01";"JSNY-JS0022-01";"JSNY-JS0002-01"},MATCH(D5674,{"BJ_zhongyu";"JS_WX_liteer";"JS_CZ_wodefeng"},0)),"")</f>
        <v>JSNY-JS0002-01</v>
      </c>
      <c r="C5674" s="11" t="str">
        <f>IFERROR(INDEX({"北京中裕世纪大酒店";"江苏利特尔绿色包装股份有限公司";"常州市金坛沃德丰电子科技有限公司"},MATCH(D5674,{"BJ_zhongyu";"JS_WX_liteer";"JS_CZ_wodefeng"},0)),"")</f>
        <v>常州市金坛沃德丰电子科技有限公司</v>
      </c>
      <c r="D5674" s="11" t="str">
        <f>[1]动作!$G5673</f>
        <v>JS_CZ_wodefeng</v>
      </c>
      <c r="E5674" s="11" t="str">
        <f>[1]动作!$D5673</f>
        <v>电表故障</v>
      </c>
      <c r="F5674" s="11" t="s">
        <v>45</v>
      </c>
      <c r="G5674" s="12">
        <f>[1]动作!$A5673+[1]动作!$B5673</f>
        <v>43212.430486111109</v>
      </c>
      <c r="H5674" s="12"/>
      <c r="I5674" s="11"/>
    </row>
    <row r="5675" spans="1:9" hidden="1" x14ac:dyDescent="0.3">
      <c r="A5675" s="24">
        <v>5673</v>
      </c>
      <c r="B5675" s="11" t="str">
        <f>IFERROR(INDEX({"JSNY-BJ0001-01";"JSNY-JS0022-01";"JSNY-JS0002-01"},MATCH(D5675,{"BJ_zhongyu";"JS_WX_liteer";"JS_CZ_wodefeng"},0)),"")</f>
        <v>JSNY-JS0002-01</v>
      </c>
      <c r="C5675" s="11" t="str">
        <f>IFERROR(INDEX({"北京中裕世纪大酒店";"江苏利特尔绿色包装股份有限公司";"常州市金坛沃德丰电子科技有限公司"},MATCH(D5675,{"BJ_zhongyu";"JS_WX_liteer";"JS_CZ_wodefeng"},0)),"")</f>
        <v>常州市金坛沃德丰电子科技有限公司</v>
      </c>
      <c r="D5675" s="11" t="str">
        <f>[1]动作!$G5674</f>
        <v>JS_CZ_wodefeng</v>
      </c>
      <c r="E5675" s="11" t="str">
        <f>[1]动作!$D5674</f>
        <v>电表故障</v>
      </c>
      <c r="F5675" s="11" t="s">
        <v>45</v>
      </c>
      <c r="G5675" s="12">
        <f>[1]动作!$A5674+[1]动作!$B5674</f>
        <v>43212.434247685182</v>
      </c>
      <c r="H5675" s="12"/>
      <c r="I5675" s="11"/>
    </row>
    <row r="5676" spans="1:9" hidden="1" x14ac:dyDescent="0.3">
      <c r="A5676" s="24">
        <v>5674</v>
      </c>
      <c r="B5676" s="11" t="str">
        <f>IFERROR(INDEX({"JSNY-BJ0001-01";"JSNY-JS0022-01";"JSNY-JS0002-01"},MATCH(D5676,{"BJ_zhongyu";"JS_WX_liteer";"JS_CZ_wodefeng"},0)),"")</f>
        <v>JSNY-JS0002-01</v>
      </c>
      <c r="C5676" s="11" t="str">
        <f>IFERROR(INDEX({"北京中裕世纪大酒店";"江苏利特尔绿色包装股份有限公司";"常州市金坛沃德丰电子科技有限公司"},MATCH(D5676,{"BJ_zhongyu";"JS_WX_liteer";"JS_CZ_wodefeng"},0)),"")</f>
        <v>常州市金坛沃德丰电子科技有限公司</v>
      </c>
      <c r="D5676" s="11" t="str">
        <f>[1]动作!$G5675</f>
        <v>JS_CZ_wodefeng</v>
      </c>
      <c r="E5676" s="11" t="str">
        <f>[1]动作!$D5675</f>
        <v>电表故障</v>
      </c>
      <c r="F5676" s="11" t="s">
        <v>45</v>
      </c>
      <c r="G5676" s="12">
        <f>[1]动作!$A5675+[1]动作!$B5675</f>
        <v>43212.435590277775</v>
      </c>
      <c r="H5676" s="12"/>
      <c r="I5676" s="11"/>
    </row>
    <row r="5677" spans="1:9" hidden="1" x14ac:dyDescent="0.3">
      <c r="A5677" s="24">
        <v>5675</v>
      </c>
      <c r="B5677" s="11" t="str">
        <f>IFERROR(INDEX({"JSNY-BJ0001-01";"JSNY-JS0022-01";"JSNY-JS0002-01"},MATCH(D5677,{"BJ_zhongyu";"JS_WX_liteer";"JS_CZ_wodefeng"},0)),"")</f>
        <v>JSNY-JS0002-01</v>
      </c>
      <c r="C5677" s="11" t="str">
        <f>IFERROR(INDEX({"北京中裕世纪大酒店";"江苏利特尔绿色包装股份有限公司";"常州市金坛沃德丰电子科技有限公司"},MATCH(D5677,{"BJ_zhongyu";"JS_WX_liteer";"JS_CZ_wodefeng"},0)),"")</f>
        <v>常州市金坛沃德丰电子科技有限公司</v>
      </c>
      <c r="D5677" s="11" t="str">
        <f>[1]动作!$G5676</f>
        <v>JS_CZ_wodefeng</v>
      </c>
      <c r="E5677" s="11" t="str">
        <f>[1]动作!$D5676</f>
        <v>电表故障</v>
      </c>
      <c r="F5677" s="11" t="s">
        <v>45</v>
      </c>
      <c r="G5677" s="12">
        <f>[1]动作!$A5676+[1]动作!$B5676</f>
        <v>43212.435694444444</v>
      </c>
      <c r="H5677" s="12"/>
      <c r="I5677" s="11"/>
    </row>
    <row r="5678" spans="1:9" hidden="1" x14ac:dyDescent="0.3">
      <c r="A5678" s="24">
        <v>5676</v>
      </c>
      <c r="B5678" s="11" t="str">
        <f>IFERROR(INDEX({"JSNY-BJ0001-01";"JSNY-JS0022-01";"JSNY-JS0002-01"},MATCH(D5678,{"BJ_zhongyu";"JS_WX_liteer";"JS_CZ_wodefeng"},0)),"")</f>
        <v>JSNY-JS0002-01</v>
      </c>
      <c r="C5678" s="11" t="str">
        <f>IFERROR(INDEX({"北京中裕世纪大酒店";"江苏利特尔绿色包装股份有限公司";"常州市金坛沃德丰电子科技有限公司"},MATCH(D5678,{"BJ_zhongyu";"JS_WX_liteer";"JS_CZ_wodefeng"},0)),"")</f>
        <v>常州市金坛沃德丰电子科技有限公司</v>
      </c>
      <c r="D5678" s="11" t="str">
        <f>[1]动作!$G5677</f>
        <v>JS_CZ_wodefeng</v>
      </c>
      <c r="E5678" s="11" t="str">
        <f>[1]动作!$D5677</f>
        <v>电表故障</v>
      </c>
      <c r="F5678" s="11" t="s">
        <v>45</v>
      </c>
      <c r="G5678" s="12">
        <f>[1]动作!$A5677+[1]动作!$B5677</f>
        <v>43212.43582175926</v>
      </c>
      <c r="H5678" s="12"/>
      <c r="I5678" s="11"/>
    </row>
    <row r="5679" spans="1:9" hidden="1" x14ac:dyDescent="0.3">
      <c r="A5679" s="24">
        <v>5677</v>
      </c>
      <c r="B5679" s="11" t="str">
        <f>IFERROR(INDEX({"JSNY-BJ0001-01";"JSNY-JS0022-01";"JSNY-JS0002-01"},MATCH(D5679,{"BJ_zhongyu";"JS_WX_liteer";"JS_CZ_wodefeng"},0)),"")</f>
        <v>JSNY-JS0002-01</v>
      </c>
      <c r="C5679" s="11" t="str">
        <f>IFERROR(INDEX({"北京中裕世纪大酒店";"江苏利特尔绿色包装股份有限公司";"常州市金坛沃德丰电子科技有限公司"},MATCH(D5679,{"BJ_zhongyu";"JS_WX_liteer";"JS_CZ_wodefeng"},0)),"")</f>
        <v>常州市金坛沃德丰电子科技有限公司</v>
      </c>
      <c r="D5679" s="11" t="str">
        <f>[1]动作!$G5678</f>
        <v>JS_CZ_wodefeng</v>
      </c>
      <c r="E5679" s="11" t="str">
        <f>[1]动作!$D5678</f>
        <v>电表故障</v>
      </c>
      <c r="F5679" s="11" t="s">
        <v>45</v>
      </c>
      <c r="G5679" s="12">
        <f>[1]动作!$A5678+[1]动作!$B5678</f>
        <v>43212.436921296299</v>
      </c>
      <c r="H5679" s="12"/>
      <c r="I5679" s="11"/>
    </row>
    <row r="5680" spans="1:9" hidden="1" x14ac:dyDescent="0.3">
      <c r="A5680" s="24">
        <v>5678</v>
      </c>
      <c r="B5680" s="11" t="str">
        <f>IFERROR(INDEX({"JSNY-BJ0001-01";"JSNY-JS0022-01";"JSNY-JS0002-01"},MATCH(D5680,{"BJ_zhongyu";"JS_WX_liteer";"JS_CZ_wodefeng"},0)),"")</f>
        <v>JSNY-JS0002-01</v>
      </c>
      <c r="C5680" s="11" t="str">
        <f>IFERROR(INDEX({"北京中裕世纪大酒店";"江苏利特尔绿色包装股份有限公司";"常州市金坛沃德丰电子科技有限公司"},MATCH(D5680,{"BJ_zhongyu";"JS_WX_liteer";"JS_CZ_wodefeng"},0)),"")</f>
        <v>常州市金坛沃德丰电子科技有限公司</v>
      </c>
      <c r="D5680" s="11" t="str">
        <f>[1]动作!$G5679</f>
        <v>JS_CZ_wodefeng</v>
      </c>
      <c r="E5680" s="11" t="str">
        <f>[1]动作!$D5679</f>
        <v>电表故障</v>
      </c>
      <c r="F5680" s="11" t="s">
        <v>45</v>
      </c>
      <c r="G5680" s="12">
        <f>[1]动作!$A5679+[1]动作!$B5679</f>
        <v>43212.43818287037</v>
      </c>
      <c r="H5680" s="12"/>
      <c r="I5680" s="11"/>
    </row>
    <row r="5681" spans="1:9" hidden="1" x14ac:dyDescent="0.3">
      <c r="A5681" s="24">
        <v>5679</v>
      </c>
      <c r="B5681" s="11" t="str">
        <f>IFERROR(INDEX({"JSNY-BJ0001-01";"JSNY-JS0022-01";"JSNY-JS0002-01"},MATCH(D5681,{"BJ_zhongyu";"JS_WX_liteer";"JS_CZ_wodefeng"},0)),"")</f>
        <v>JSNY-JS0002-01</v>
      </c>
      <c r="C5681" s="11" t="str">
        <f>IFERROR(INDEX({"北京中裕世纪大酒店";"江苏利特尔绿色包装股份有限公司";"常州市金坛沃德丰电子科技有限公司"},MATCH(D5681,{"BJ_zhongyu";"JS_WX_liteer";"JS_CZ_wodefeng"},0)),"")</f>
        <v>常州市金坛沃德丰电子科技有限公司</v>
      </c>
      <c r="D5681" s="11" t="str">
        <f>[1]动作!$G5680</f>
        <v>JS_CZ_wodefeng</v>
      </c>
      <c r="E5681" s="11" t="str">
        <f>[1]动作!$D5680</f>
        <v>电表故障</v>
      </c>
      <c r="F5681" s="11" t="s">
        <v>45</v>
      </c>
      <c r="G5681" s="12">
        <f>[1]动作!$A5680+[1]动作!$B5680</f>
        <v>43212.439236111109</v>
      </c>
      <c r="H5681" s="12"/>
      <c r="I5681" s="11"/>
    </row>
    <row r="5682" spans="1:9" hidden="1" x14ac:dyDescent="0.3">
      <c r="A5682" s="24">
        <v>5680</v>
      </c>
      <c r="B5682" s="11" t="str">
        <f>IFERROR(INDEX({"JSNY-BJ0001-01";"JSNY-JS0022-01";"JSNY-JS0002-01"},MATCH(D5682,{"BJ_zhongyu";"JS_WX_liteer";"JS_CZ_wodefeng"},0)),"")</f>
        <v>JSNY-JS0002-01</v>
      </c>
      <c r="C5682" s="11" t="str">
        <f>IFERROR(INDEX({"北京中裕世纪大酒店";"江苏利特尔绿色包装股份有限公司";"常州市金坛沃德丰电子科技有限公司"},MATCH(D5682,{"BJ_zhongyu";"JS_WX_liteer";"JS_CZ_wodefeng"},0)),"")</f>
        <v>常州市金坛沃德丰电子科技有限公司</v>
      </c>
      <c r="D5682" s="11" t="str">
        <f>[1]动作!$G5681</f>
        <v>JS_CZ_wodefeng</v>
      </c>
      <c r="E5682" s="11" t="str">
        <f>[1]动作!$D5681</f>
        <v>电表故障</v>
      </c>
      <c r="F5682" s="11" t="s">
        <v>45</v>
      </c>
      <c r="G5682" s="12">
        <f>[1]动作!$A5681+[1]动作!$B5681</f>
        <v>43212.440682870372</v>
      </c>
      <c r="H5682" s="12"/>
      <c r="I5682" s="11"/>
    </row>
    <row r="5683" spans="1:9" hidden="1" x14ac:dyDescent="0.3">
      <c r="A5683" s="24">
        <v>5681</v>
      </c>
      <c r="B5683" s="11" t="str">
        <f>IFERROR(INDEX({"JSNY-BJ0001-01";"JSNY-JS0022-01";"JSNY-JS0002-01"},MATCH(D5683,{"BJ_zhongyu";"JS_WX_liteer";"JS_CZ_wodefeng"},0)),"")</f>
        <v>JSNY-JS0002-01</v>
      </c>
      <c r="C5683" s="11" t="str">
        <f>IFERROR(INDEX({"北京中裕世纪大酒店";"江苏利特尔绿色包装股份有限公司";"常州市金坛沃德丰电子科技有限公司"},MATCH(D5683,{"BJ_zhongyu";"JS_WX_liteer";"JS_CZ_wodefeng"},0)),"")</f>
        <v>常州市金坛沃德丰电子科技有限公司</v>
      </c>
      <c r="D5683" s="11" t="str">
        <f>[1]动作!$G5682</f>
        <v>JS_CZ_wodefeng</v>
      </c>
      <c r="E5683" s="11" t="str">
        <f>[1]动作!$D5682</f>
        <v>电表故障</v>
      </c>
      <c r="F5683" s="11" t="s">
        <v>45</v>
      </c>
      <c r="G5683" s="12">
        <f>[1]动作!$A5682+[1]动作!$B5682</f>
        <v>43212.443171296298</v>
      </c>
      <c r="H5683" s="12"/>
      <c r="I5683" s="11"/>
    </row>
    <row r="5684" spans="1:9" hidden="1" x14ac:dyDescent="0.3">
      <c r="A5684" s="24">
        <v>5682</v>
      </c>
      <c r="B5684" s="11" t="str">
        <f>IFERROR(INDEX({"JSNY-BJ0001-01";"JSNY-JS0022-01";"JSNY-JS0002-01"},MATCH(D5684,{"BJ_zhongyu";"JS_WX_liteer";"JS_CZ_wodefeng"},0)),"")</f>
        <v>JSNY-JS0002-01</v>
      </c>
      <c r="C5684" s="11" t="str">
        <f>IFERROR(INDEX({"北京中裕世纪大酒店";"江苏利特尔绿色包装股份有限公司";"常州市金坛沃德丰电子科技有限公司"},MATCH(D5684,{"BJ_zhongyu";"JS_WX_liteer";"JS_CZ_wodefeng"},0)),"")</f>
        <v>常州市金坛沃德丰电子科技有限公司</v>
      </c>
      <c r="D5684" s="11" t="str">
        <f>[1]动作!$G5683</f>
        <v>JS_CZ_wodefeng</v>
      </c>
      <c r="E5684" s="11" t="str">
        <f>[1]动作!$D5683</f>
        <v>电表故障</v>
      </c>
      <c r="F5684" s="11" t="s">
        <v>45</v>
      </c>
      <c r="G5684" s="12">
        <f>[1]动作!$A5683+[1]动作!$B5683</f>
        <v>43212.445543981485</v>
      </c>
      <c r="H5684" s="12"/>
      <c r="I5684" s="11"/>
    </row>
    <row r="5685" spans="1:9" hidden="1" x14ac:dyDescent="0.3">
      <c r="A5685" s="24">
        <v>5683</v>
      </c>
      <c r="B5685" s="11" t="str">
        <f>IFERROR(INDEX({"JSNY-BJ0001-01";"JSNY-JS0022-01";"JSNY-JS0002-01"},MATCH(D5685,{"BJ_zhongyu";"JS_WX_liteer";"JS_CZ_wodefeng"},0)),"")</f>
        <v>JSNY-JS0002-01</v>
      </c>
      <c r="C5685" s="11" t="str">
        <f>IFERROR(INDEX({"北京中裕世纪大酒店";"江苏利特尔绿色包装股份有限公司";"常州市金坛沃德丰电子科技有限公司"},MATCH(D5685,{"BJ_zhongyu";"JS_WX_liteer";"JS_CZ_wodefeng"},0)),"")</f>
        <v>常州市金坛沃德丰电子科技有限公司</v>
      </c>
      <c r="D5685" s="11" t="str">
        <f>[1]动作!$G5684</f>
        <v>JS_CZ_wodefeng</v>
      </c>
      <c r="E5685" s="11" t="str">
        <f>[1]动作!$D5684</f>
        <v>电表故障</v>
      </c>
      <c r="F5685" s="11" t="s">
        <v>45</v>
      </c>
      <c r="G5685" s="12">
        <f>[1]动作!$A5684+[1]动作!$B5684</f>
        <v>43212.445659722223</v>
      </c>
      <c r="H5685" s="12"/>
      <c r="I5685" s="11"/>
    </row>
    <row r="5686" spans="1:9" hidden="1" x14ac:dyDescent="0.3">
      <c r="A5686" s="24">
        <v>5684</v>
      </c>
      <c r="B5686" s="11" t="str">
        <f>IFERROR(INDEX({"JSNY-BJ0001-01";"JSNY-JS0022-01";"JSNY-JS0002-01"},MATCH(D5686,{"BJ_zhongyu";"JS_WX_liteer";"JS_CZ_wodefeng"},0)),"")</f>
        <v>JSNY-JS0002-01</v>
      </c>
      <c r="C5686" s="11" t="str">
        <f>IFERROR(INDEX({"北京中裕世纪大酒店";"江苏利特尔绿色包装股份有限公司";"常州市金坛沃德丰电子科技有限公司"},MATCH(D5686,{"BJ_zhongyu";"JS_WX_liteer";"JS_CZ_wodefeng"},0)),"")</f>
        <v>常州市金坛沃德丰电子科技有限公司</v>
      </c>
      <c r="D5686" s="11" t="str">
        <f>[1]动作!$G5685</f>
        <v>JS_CZ_wodefeng</v>
      </c>
      <c r="E5686" s="11" t="str">
        <f>[1]动作!$D5685</f>
        <v>电表故障</v>
      </c>
      <c r="F5686" s="11" t="s">
        <v>45</v>
      </c>
      <c r="G5686" s="12">
        <f>[1]动作!$A5685+[1]动作!$B5685</f>
        <v>43212.447106481479</v>
      </c>
      <c r="H5686" s="12"/>
      <c r="I5686" s="11"/>
    </row>
    <row r="5687" spans="1:9" hidden="1" x14ac:dyDescent="0.3">
      <c r="A5687" s="24">
        <v>5685</v>
      </c>
      <c r="B5687" s="11" t="str">
        <f>IFERROR(INDEX({"JSNY-BJ0001-01";"JSNY-JS0022-01";"JSNY-JS0002-01"},MATCH(D5687,{"BJ_zhongyu";"JS_WX_liteer";"JS_CZ_wodefeng"},0)),"")</f>
        <v>JSNY-JS0002-01</v>
      </c>
      <c r="C5687" s="11" t="str">
        <f>IFERROR(INDEX({"北京中裕世纪大酒店";"江苏利特尔绿色包装股份有限公司";"常州市金坛沃德丰电子科技有限公司"},MATCH(D5687,{"BJ_zhongyu";"JS_WX_liteer";"JS_CZ_wodefeng"},0)),"")</f>
        <v>常州市金坛沃德丰电子科技有限公司</v>
      </c>
      <c r="D5687" s="11" t="str">
        <f>[1]动作!$G5686</f>
        <v>JS_CZ_wodefeng</v>
      </c>
      <c r="E5687" s="11" t="str">
        <f>[1]动作!$D5686</f>
        <v>电表故障</v>
      </c>
      <c r="F5687" s="11" t="s">
        <v>45</v>
      </c>
      <c r="G5687" s="12">
        <f>[1]动作!$A5686+[1]动作!$B5686</f>
        <v>43212.452094907407</v>
      </c>
      <c r="H5687" s="12"/>
      <c r="I5687" s="11"/>
    </row>
    <row r="5688" spans="1:9" hidden="1" x14ac:dyDescent="0.3">
      <c r="A5688" s="24">
        <v>5686</v>
      </c>
      <c r="B5688" s="11" t="str">
        <f>IFERROR(INDEX({"JSNY-BJ0001-01";"JSNY-JS0022-01";"JSNY-JS0002-01"},MATCH(D5688,{"BJ_zhongyu";"JS_WX_liteer";"JS_CZ_wodefeng"},0)),"")</f>
        <v>JSNY-JS0002-01</v>
      </c>
      <c r="C5688" s="11" t="str">
        <f>IFERROR(INDEX({"北京中裕世纪大酒店";"江苏利特尔绿色包装股份有限公司";"常州市金坛沃德丰电子科技有限公司"},MATCH(D5688,{"BJ_zhongyu";"JS_WX_liteer";"JS_CZ_wodefeng"},0)),"")</f>
        <v>常州市金坛沃德丰电子科技有限公司</v>
      </c>
      <c r="D5688" s="11" t="str">
        <f>[1]动作!$G5687</f>
        <v>JS_CZ_wodefeng</v>
      </c>
      <c r="E5688" s="11" t="str">
        <f>[1]动作!$D5687</f>
        <v>电表故障</v>
      </c>
      <c r="F5688" s="11" t="s">
        <v>45</v>
      </c>
      <c r="G5688" s="12">
        <f>[1]动作!$A5687+[1]动作!$B5687</f>
        <v>43212.454467592594</v>
      </c>
      <c r="H5688" s="12"/>
      <c r="I5688" s="11"/>
    </row>
    <row r="5689" spans="1:9" hidden="1" x14ac:dyDescent="0.3">
      <c r="A5689" s="24">
        <v>5687</v>
      </c>
      <c r="B5689" s="11" t="str">
        <f>IFERROR(INDEX({"JSNY-BJ0001-01";"JSNY-JS0022-01";"JSNY-JS0002-01"},MATCH(D5689,{"BJ_zhongyu";"JS_WX_liteer";"JS_CZ_wodefeng"},0)),"")</f>
        <v>JSNY-JS0002-01</v>
      </c>
      <c r="C5689" s="11" t="str">
        <f>IFERROR(INDEX({"北京中裕世纪大酒店";"江苏利特尔绿色包装股份有限公司";"常州市金坛沃德丰电子科技有限公司"},MATCH(D5689,{"BJ_zhongyu";"JS_WX_liteer";"JS_CZ_wodefeng"},0)),"")</f>
        <v>常州市金坛沃德丰电子科技有限公司</v>
      </c>
      <c r="D5689" s="11" t="str">
        <f>[1]动作!$G5688</f>
        <v>JS_CZ_wodefeng</v>
      </c>
      <c r="E5689" s="11" t="str">
        <f>[1]动作!$D5688</f>
        <v>电表故障</v>
      </c>
      <c r="F5689" s="11" t="s">
        <v>45</v>
      </c>
      <c r="G5689" s="12">
        <f>[1]动作!$A5688+[1]动作!$B5688</f>
        <v>43212.455914351849</v>
      </c>
      <c r="H5689" s="12"/>
      <c r="I5689" s="11"/>
    </row>
    <row r="5690" spans="1:9" hidden="1" x14ac:dyDescent="0.3">
      <c r="A5690" s="24">
        <v>5688</v>
      </c>
      <c r="B5690" s="11" t="str">
        <f>IFERROR(INDEX({"JSNY-BJ0001-01";"JSNY-JS0022-01";"JSNY-JS0002-01"},MATCH(D5690,{"BJ_zhongyu";"JS_WX_liteer";"JS_CZ_wodefeng"},0)),"")</f>
        <v>JSNY-JS0002-01</v>
      </c>
      <c r="C5690" s="11" t="str">
        <f>IFERROR(INDEX({"北京中裕世纪大酒店";"江苏利特尔绿色包装股份有限公司";"常州市金坛沃德丰电子科技有限公司"},MATCH(D5690,{"BJ_zhongyu";"JS_WX_liteer";"JS_CZ_wodefeng"},0)),"")</f>
        <v>常州市金坛沃德丰电子科技有限公司</v>
      </c>
      <c r="D5690" s="11" t="str">
        <f>[1]动作!$G5689</f>
        <v>JS_CZ_wodefeng</v>
      </c>
      <c r="E5690" s="11" t="str">
        <f>[1]动作!$D5689</f>
        <v>电表故障</v>
      </c>
      <c r="F5690" s="11" t="s">
        <v>45</v>
      </c>
      <c r="G5690" s="12">
        <f>[1]动作!$A5689+[1]动作!$B5689</f>
        <v>43212.456030092595</v>
      </c>
      <c r="H5690" s="12"/>
      <c r="I5690" s="11"/>
    </row>
    <row r="5691" spans="1:9" hidden="1" x14ac:dyDescent="0.3">
      <c r="A5691" s="24">
        <v>5689</v>
      </c>
      <c r="B5691" s="11" t="str">
        <f>IFERROR(INDEX({"JSNY-BJ0001-01";"JSNY-JS0022-01";"JSNY-JS0002-01"},MATCH(D5691,{"BJ_zhongyu";"JS_WX_liteer";"JS_CZ_wodefeng"},0)),"")</f>
        <v>JSNY-JS0002-01</v>
      </c>
      <c r="C5691" s="11" t="str">
        <f>IFERROR(INDEX({"北京中裕世纪大酒店";"江苏利特尔绿色包装股份有限公司";"常州市金坛沃德丰电子科技有限公司"},MATCH(D5691,{"BJ_zhongyu";"JS_WX_liteer";"JS_CZ_wodefeng"},0)),"")</f>
        <v>常州市金坛沃德丰电子科技有限公司</v>
      </c>
      <c r="D5691" s="11" t="str">
        <f>[1]动作!$G5690</f>
        <v>JS_CZ_wodefeng</v>
      </c>
      <c r="E5691" s="11" t="str">
        <f>[1]动作!$D5690</f>
        <v>电表故障</v>
      </c>
      <c r="F5691" s="11" t="s">
        <v>45</v>
      </c>
      <c r="G5691" s="12">
        <f>[1]动作!$A5690+[1]动作!$B5690</f>
        <v>43212.458692129629</v>
      </c>
      <c r="H5691" s="12"/>
      <c r="I5691" s="11"/>
    </row>
    <row r="5692" spans="1:9" hidden="1" x14ac:dyDescent="0.3">
      <c r="A5692" s="24">
        <v>5690</v>
      </c>
      <c r="B5692" s="11" t="str">
        <f>IFERROR(INDEX({"JSNY-BJ0001-01";"JSNY-JS0022-01";"JSNY-JS0002-01"},MATCH(D5692,{"BJ_zhongyu";"JS_WX_liteer";"JS_CZ_wodefeng"},0)),"")</f>
        <v>JSNY-JS0002-01</v>
      </c>
      <c r="C5692" s="11" t="str">
        <f>IFERROR(INDEX({"北京中裕世纪大酒店";"江苏利特尔绿色包装股份有限公司";"常州市金坛沃德丰电子科技有限公司"},MATCH(D5692,{"BJ_zhongyu";"JS_WX_liteer";"JS_CZ_wodefeng"},0)),"")</f>
        <v>常州市金坛沃德丰电子科技有限公司</v>
      </c>
      <c r="D5692" s="11" t="str">
        <f>[1]动作!$G5691</f>
        <v>JS_CZ_wodefeng</v>
      </c>
      <c r="E5692" s="11" t="str">
        <f>[1]动作!$D5691</f>
        <v>电表故障</v>
      </c>
      <c r="F5692" s="11" t="s">
        <v>45</v>
      </c>
      <c r="G5692" s="12">
        <f>[1]动作!$A5691+[1]动作!$B5691</f>
        <v>43212.459965277776</v>
      </c>
      <c r="H5692" s="12"/>
      <c r="I5692" s="11"/>
    </row>
    <row r="5693" spans="1:9" hidden="1" x14ac:dyDescent="0.3">
      <c r="A5693" s="24">
        <v>5691</v>
      </c>
      <c r="B5693" s="11" t="str">
        <f>IFERROR(INDEX({"JSNY-BJ0001-01";"JSNY-JS0022-01";"JSNY-JS0002-01"},MATCH(D5693,{"BJ_zhongyu";"JS_WX_liteer";"JS_CZ_wodefeng"},0)),"")</f>
        <v>JSNY-JS0002-01</v>
      </c>
      <c r="C5693" s="11" t="str">
        <f>IFERROR(INDEX({"北京中裕世纪大酒店";"江苏利特尔绿色包装股份有限公司";"常州市金坛沃德丰电子科技有限公司"},MATCH(D5693,{"BJ_zhongyu";"JS_WX_liteer";"JS_CZ_wodefeng"},0)),"")</f>
        <v>常州市金坛沃德丰电子科技有限公司</v>
      </c>
      <c r="D5693" s="11" t="str">
        <f>[1]动作!$G5692</f>
        <v>JS_CZ_wodefeng</v>
      </c>
      <c r="E5693" s="11" t="str">
        <f>[1]动作!$D5692</f>
        <v>电表故障</v>
      </c>
      <c r="F5693" s="11" t="s">
        <v>45</v>
      </c>
      <c r="G5693" s="12">
        <f>[1]动作!$A5692+[1]动作!$B5692</f>
        <v>43212.460960648146</v>
      </c>
      <c r="H5693" s="12"/>
      <c r="I5693" s="11"/>
    </row>
    <row r="5694" spans="1:9" hidden="1" x14ac:dyDescent="0.3">
      <c r="A5694" s="24">
        <v>5692</v>
      </c>
      <c r="B5694" s="11" t="str">
        <f>IFERROR(INDEX({"JSNY-BJ0001-01";"JSNY-JS0022-01";"JSNY-JS0002-01"},MATCH(D5694,{"BJ_zhongyu";"JS_WX_liteer";"JS_CZ_wodefeng"},0)),"")</f>
        <v>JSNY-JS0002-01</v>
      </c>
      <c r="C5694" s="11" t="str">
        <f>IFERROR(INDEX({"北京中裕世纪大酒店";"江苏利特尔绿色包装股份有限公司";"常州市金坛沃德丰电子科技有限公司"},MATCH(D5694,{"BJ_zhongyu";"JS_WX_liteer";"JS_CZ_wodefeng"},0)),"")</f>
        <v>常州市金坛沃德丰电子科技有限公司</v>
      </c>
      <c r="D5694" s="11" t="str">
        <f>[1]动作!$G5693</f>
        <v>JS_CZ_wodefeng</v>
      </c>
      <c r="E5694" s="11" t="str">
        <f>[1]动作!$D5693</f>
        <v>电表故障</v>
      </c>
      <c r="F5694" s="11" t="s">
        <v>45</v>
      </c>
      <c r="G5694" s="12">
        <f>[1]动作!$A5693+[1]动作!$B5693</f>
        <v>43212.461192129631</v>
      </c>
      <c r="H5694" s="12"/>
      <c r="I5694" s="11"/>
    </row>
    <row r="5695" spans="1:9" hidden="1" x14ac:dyDescent="0.3">
      <c r="A5695" s="24">
        <v>5693</v>
      </c>
      <c r="B5695" s="11" t="str">
        <f>IFERROR(INDEX({"JSNY-BJ0001-01";"JSNY-JS0022-01";"JSNY-JS0002-01"},MATCH(D5695,{"BJ_zhongyu";"JS_WX_liteer";"JS_CZ_wodefeng"},0)),"")</f>
        <v>JSNY-JS0002-01</v>
      </c>
      <c r="C5695" s="11" t="str">
        <f>IFERROR(INDEX({"北京中裕世纪大酒店";"江苏利特尔绿色包装股份有限公司";"常州市金坛沃德丰电子科技有限公司"},MATCH(D5695,{"BJ_zhongyu";"JS_WX_liteer";"JS_CZ_wodefeng"},0)),"")</f>
        <v>常州市金坛沃德丰电子科技有限公司</v>
      </c>
      <c r="D5695" s="11" t="str">
        <f>[1]动作!$G5694</f>
        <v>JS_CZ_wodefeng</v>
      </c>
      <c r="E5695" s="11" t="str">
        <f>[1]动作!$D5694</f>
        <v>电表故障</v>
      </c>
      <c r="F5695" s="11" t="s">
        <v>45</v>
      </c>
      <c r="G5695" s="12">
        <f>[1]动作!$A5694+[1]动作!$B5694</f>
        <v>43212.466111111113</v>
      </c>
      <c r="H5695" s="12"/>
      <c r="I5695" s="11"/>
    </row>
    <row r="5696" spans="1:9" hidden="1" x14ac:dyDescent="0.3">
      <c r="A5696" s="24">
        <v>5694</v>
      </c>
      <c r="B5696" s="11" t="str">
        <f>IFERROR(INDEX({"JSNY-BJ0001-01";"JSNY-JS0022-01";"JSNY-JS0002-01"},MATCH(D5696,{"BJ_zhongyu";"JS_WX_liteer";"JS_CZ_wodefeng"},0)),"")</f>
        <v>JSNY-JS0002-01</v>
      </c>
      <c r="C5696" s="11" t="str">
        <f>IFERROR(INDEX({"北京中裕世纪大酒店";"江苏利特尔绿色包装股份有限公司";"常州市金坛沃德丰电子科技有限公司"},MATCH(D5696,{"BJ_zhongyu";"JS_WX_liteer";"JS_CZ_wodefeng"},0)),"")</f>
        <v>常州市金坛沃德丰电子科技有限公司</v>
      </c>
      <c r="D5696" s="11" t="str">
        <f>[1]动作!$G5695</f>
        <v>JS_CZ_wodefeng</v>
      </c>
      <c r="E5696" s="11" t="str">
        <f>[1]动作!$D5695</f>
        <v>电表故障</v>
      </c>
      <c r="F5696" s="11" t="s">
        <v>45</v>
      </c>
      <c r="G5696" s="12">
        <f>[1]动作!$A5695+[1]动作!$B5695</f>
        <v>43212.467210648145</v>
      </c>
      <c r="H5696" s="12"/>
      <c r="I5696" s="11"/>
    </row>
    <row r="5697" spans="1:9" hidden="1" x14ac:dyDescent="0.3">
      <c r="A5697" s="24">
        <v>5695</v>
      </c>
      <c r="B5697" s="11" t="str">
        <f>IFERROR(INDEX({"JSNY-BJ0001-01";"JSNY-JS0022-01";"JSNY-JS0002-01"},MATCH(D5697,{"BJ_zhongyu";"JS_WX_liteer";"JS_CZ_wodefeng"},0)),"")</f>
        <v>JSNY-JS0002-01</v>
      </c>
      <c r="C5697" s="11" t="str">
        <f>IFERROR(INDEX({"北京中裕世纪大酒店";"江苏利特尔绿色包装股份有限公司";"常州市金坛沃德丰电子科技有限公司"},MATCH(D5697,{"BJ_zhongyu";"JS_WX_liteer";"JS_CZ_wodefeng"},0)),"")</f>
        <v>常州市金坛沃德丰电子科技有限公司</v>
      </c>
      <c r="D5697" s="11" t="str">
        <f>[1]动作!$G5696</f>
        <v>JS_CZ_wodefeng</v>
      </c>
      <c r="E5697" s="11" t="str">
        <f>[1]动作!$D5696</f>
        <v>电表故障</v>
      </c>
      <c r="F5697" s="11" t="s">
        <v>45</v>
      </c>
      <c r="G5697" s="12">
        <f>[1]动作!$A5696+[1]动作!$B5696</f>
        <v>43212.467442129629</v>
      </c>
      <c r="H5697" s="12"/>
      <c r="I5697" s="11"/>
    </row>
    <row r="5698" spans="1:9" hidden="1" x14ac:dyDescent="0.3">
      <c r="A5698" s="24">
        <v>5696</v>
      </c>
      <c r="B5698" s="11" t="str">
        <f>IFERROR(INDEX({"JSNY-BJ0001-01";"JSNY-JS0022-01";"JSNY-JS0002-01"},MATCH(D5698,{"BJ_zhongyu";"JS_WX_liteer";"JS_CZ_wodefeng"},0)),"")</f>
        <v>JSNY-JS0002-01</v>
      </c>
      <c r="C5698" s="11" t="str">
        <f>IFERROR(INDEX({"北京中裕世纪大酒店";"江苏利特尔绿色包装股份有限公司";"常州市金坛沃德丰电子科技有限公司"},MATCH(D5698,{"BJ_zhongyu";"JS_WX_liteer";"JS_CZ_wodefeng"},0)),"")</f>
        <v>常州市金坛沃德丰电子科技有限公司</v>
      </c>
      <c r="D5698" s="11" t="str">
        <f>[1]动作!$G5697</f>
        <v>JS_CZ_wodefeng</v>
      </c>
      <c r="E5698" s="11" t="str">
        <f>[1]动作!$D5697</f>
        <v>电表故障</v>
      </c>
      <c r="F5698" s="11" t="s">
        <v>45</v>
      </c>
      <c r="G5698" s="12">
        <f>[1]动作!$A5697+[1]动作!$B5697</f>
        <v>43212.467557870368</v>
      </c>
      <c r="H5698" s="12"/>
      <c r="I5698" s="11"/>
    </row>
    <row r="5699" spans="1:9" hidden="1" x14ac:dyDescent="0.3">
      <c r="A5699" s="24">
        <v>5697</v>
      </c>
      <c r="B5699" s="11" t="str">
        <f>IFERROR(INDEX({"JSNY-BJ0001-01";"JSNY-JS0022-01";"JSNY-JS0002-01"},MATCH(D5699,{"BJ_zhongyu";"JS_WX_liteer";"JS_CZ_wodefeng"},0)),"")</f>
        <v>JSNY-JS0002-01</v>
      </c>
      <c r="C5699" s="11" t="str">
        <f>IFERROR(INDEX({"北京中裕世纪大酒店";"江苏利特尔绿色包装股份有限公司";"常州市金坛沃德丰电子科技有限公司"},MATCH(D5699,{"BJ_zhongyu";"JS_WX_liteer";"JS_CZ_wodefeng"},0)),"")</f>
        <v>常州市金坛沃德丰电子科技有限公司</v>
      </c>
      <c r="D5699" s="11" t="str">
        <f>[1]动作!$G5698</f>
        <v>JS_CZ_wodefeng</v>
      </c>
      <c r="E5699" s="11" t="str">
        <f>[1]动作!$D5698</f>
        <v>电表故障</v>
      </c>
      <c r="F5699" s="11" t="s">
        <v>45</v>
      </c>
      <c r="G5699" s="12">
        <f>[1]动作!$A5698+[1]动作!$B5698</f>
        <v>43212.467673611114</v>
      </c>
      <c r="H5699" s="12"/>
      <c r="I5699" s="11"/>
    </row>
    <row r="5700" spans="1:9" hidden="1" x14ac:dyDescent="0.3">
      <c r="A5700" s="24">
        <v>5698</v>
      </c>
      <c r="B5700" s="11" t="str">
        <f>IFERROR(INDEX({"JSNY-BJ0001-01";"JSNY-JS0022-01";"JSNY-JS0002-01"},MATCH(D5700,{"BJ_zhongyu";"JS_WX_liteer";"JS_CZ_wodefeng"},0)),"")</f>
        <v>JSNY-JS0002-01</v>
      </c>
      <c r="C5700" s="11" t="str">
        <f>IFERROR(INDEX({"北京中裕世纪大酒店";"江苏利特尔绿色包装股份有限公司";"常州市金坛沃德丰电子科技有限公司"},MATCH(D5700,{"BJ_zhongyu";"JS_WX_liteer";"JS_CZ_wodefeng"},0)),"")</f>
        <v>常州市金坛沃德丰电子科技有限公司</v>
      </c>
      <c r="D5700" s="11" t="str">
        <f>[1]动作!$G5699</f>
        <v>JS_CZ_wodefeng</v>
      </c>
      <c r="E5700" s="11" t="str">
        <f>[1]动作!$D5699</f>
        <v>电表故障</v>
      </c>
      <c r="F5700" s="11" t="s">
        <v>45</v>
      </c>
      <c r="G5700" s="12">
        <f>[1]动作!$A5699+[1]动作!$B5699</f>
        <v>43212.472303240742</v>
      </c>
      <c r="H5700" s="12"/>
      <c r="I5700" s="11"/>
    </row>
    <row r="5701" spans="1:9" hidden="1" x14ac:dyDescent="0.3">
      <c r="A5701" s="24">
        <v>5699</v>
      </c>
      <c r="B5701" s="11" t="str">
        <f>IFERROR(INDEX({"JSNY-BJ0001-01";"JSNY-JS0022-01";"JSNY-JS0002-01"},MATCH(D5701,{"BJ_zhongyu";"JS_WX_liteer";"JS_CZ_wodefeng"},0)),"")</f>
        <v>JSNY-JS0002-01</v>
      </c>
      <c r="C5701" s="11" t="str">
        <f>IFERROR(INDEX({"北京中裕世纪大酒店";"江苏利特尔绿色包装股份有限公司";"常州市金坛沃德丰电子科技有限公司"},MATCH(D5701,{"BJ_zhongyu";"JS_WX_liteer";"JS_CZ_wodefeng"},0)),"")</f>
        <v>常州市金坛沃德丰电子科技有限公司</v>
      </c>
      <c r="D5701" s="11" t="str">
        <f>[1]动作!$G5700</f>
        <v>JS_CZ_wodefeng</v>
      </c>
      <c r="E5701" s="11" t="str">
        <f>[1]动作!$D5700</f>
        <v>分系统1BMS1总电压过低一级故障</v>
      </c>
      <c r="F5701" s="11" t="s">
        <v>177</v>
      </c>
      <c r="G5701" s="12">
        <f>[1]动作!$A5700+[1]动作!$B5700</f>
        <v>43212.472592592596</v>
      </c>
      <c r="H5701" s="12"/>
      <c r="I5701" s="11"/>
    </row>
    <row r="5702" spans="1:9" hidden="1" x14ac:dyDescent="0.3">
      <c r="A5702" s="24">
        <v>5700</v>
      </c>
      <c r="B5702" s="11" t="str">
        <f>IFERROR(INDEX({"JSNY-BJ0001-01";"JSNY-JS0022-01";"JSNY-JS0002-01"},MATCH(D5702,{"BJ_zhongyu";"JS_WX_liteer";"JS_CZ_wodefeng"},0)),"")</f>
        <v>JSNY-JS0002-01</v>
      </c>
      <c r="C5702" s="11" t="str">
        <f>IFERROR(INDEX({"北京中裕世纪大酒店";"江苏利特尔绿色包装股份有限公司";"常州市金坛沃德丰电子科技有限公司"},MATCH(D5702,{"BJ_zhongyu";"JS_WX_liteer";"JS_CZ_wodefeng"},0)),"")</f>
        <v>常州市金坛沃德丰电子科技有限公司</v>
      </c>
      <c r="D5702" s="11" t="str">
        <f>[1]动作!$G5701</f>
        <v>JS_CZ_wodefeng</v>
      </c>
      <c r="E5702" s="11" t="str">
        <f>[1]动作!$D5701</f>
        <v>分系统1BMS1总电压过低二级故障</v>
      </c>
      <c r="F5702" s="11" t="s">
        <v>177</v>
      </c>
      <c r="G5702" s="12">
        <f>[1]动作!$A5701+[1]动作!$B5701</f>
        <v>43212.472592592596</v>
      </c>
      <c r="H5702" s="12"/>
      <c r="I5702" s="11"/>
    </row>
    <row r="5703" spans="1:9" hidden="1" x14ac:dyDescent="0.3">
      <c r="A5703" s="24">
        <v>5701</v>
      </c>
      <c r="B5703" s="11" t="str">
        <f>IFERROR(INDEX({"JSNY-BJ0001-01";"JSNY-JS0022-01";"JSNY-JS0002-01"},MATCH(D5703,{"BJ_zhongyu";"JS_WX_liteer";"JS_CZ_wodefeng"},0)),"")</f>
        <v>JSNY-JS0002-01</v>
      </c>
      <c r="C5703" s="11" t="str">
        <f>IFERROR(INDEX({"北京中裕世纪大酒店";"江苏利特尔绿色包装股份有限公司";"常州市金坛沃德丰电子科技有限公司"},MATCH(D5703,{"BJ_zhongyu";"JS_WX_liteer";"JS_CZ_wodefeng"},0)),"")</f>
        <v>常州市金坛沃德丰电子科技有限公司</v>
      </c>
      <c r="D5703" s="11" t="str">
        <f>[1]动作!$G5702</f>
        <v>JS_CZ_wodefeng</v>
      </c>
      <c r="E5703" s="11" t="str">
        <f>[1]动作!$D5702</f>
        <v>分系统1BMS3总电压过低一级故障</v>
      </c>
      <c r="F5703" s="11" t="s">
        <v>177</v>
      </c>
      <c r="G5703" s="12">
        <f>[1]动作!$A5702+[1]动作!$B5702</f>
        <v>43212.472824074073</v>
      </c>
      <c r="H5703" s="12"/>
      <c r="I5703" s="11"/>
    </row>
    <row r="5704" spans="1:9" hidden="1" x14ac:dyDescent="0.3">
      <c r="A5704" s="24">
        <v>5702</v>
      </c>
      <c r="B5704" s="11" t="str">
        <f>IFERROR(INDEX({"JSNY-BJ0001-01";"JSNY-JS0022-01";"JSNY-JS0002-01"},MATCH(D5704,{"BJ_zhongyu";"JS_WX_liteer";"JS_CZ_wodefeng"},0)),"")</f>
        <v>JSNY-JS0002-01</v>
      </c>
      <c r="C5704" s="11" t="str">
        <f>IFERROR(INDEX({"北京中裕世纪大酒店";"江苏利特尔绿色包装股份有限公司";"常州市金坛沃德丰电子科技有限公司"},MATCH(D5704,{"BJ_zhongyu";"JS_WX_liteer";"JS_CZ_wodefeng"},0)),"")</f>
        <v>常州市金坛沃德丰电子科技有限公司</v>
      </c>
      <c r="D5704" s="11" t="str">
        <f>[1]动作!$G5703</f>
        <v>JS_CZ_wodefeng</v>
      </c>
      <c r="E5704" s="11" t="str">
        <f>[1]动作!$D5703</f>
        <v>分系统1BMS3总电压过低二级故障</v>
      </c>
      <c r="F5704" s="11" t="s">
        <v>177</v>
      </c>
      <c r="G5704" s="12">
        <f>[1]动作!$A5703+[1]动作!$B5703</f>
        <v>43212.472824074073</v>
      </c>
      <c r="H5704" s="12"/>
      <c r="I5704" s="11"/>
    </row>
    <row r="5705" spans="1:9" hidden="1" x14ac:dyDescent="0.3">
      <c r="A5705" s="24">
        <v>5703</v>
      </c>
      <c r="B5705" s="11" t="str">
        <f>IFERROR(INDEX({"JSNY-BJ0001-01";"JSNY-JS0022-01";"JSNY-JS0002-01"},MATCH(D5705,{"BJ_zhongyu";"JS_WX_liteer";"JS_CZ_wodefeng"},0)),"")</f>
        <v>JSNY-JS0002-01</v>
      </c>
      <c r="C5705" s="11" t="str">
        <f>IFERROR(INDEX({"北京中裕世纪大酒店";"江苏利特尔绿色包装股份有限公司";"常州市金坛沃德丰电子科技有限公司"},MATCH(D5705,{"BJ_zhongyu";"JS_WX_liteer";"JS_CZ_wodefeng"},0)),"")</f>
        <v>常州市金坛沃德丰电子科技有限公司</v>
      </c>
      <c r="D5705" s="11" t="str">
        <f>[1]动作!$G5704</f>
        <v>JS_CZ_wodefeng</v>
      </c>
      <c r="E5705" s="11" t="str">
        <f>[1]动作!$D5704</f>
        <v>分系统1BMS6总电压过低一级故障</v>
      </c>
      <c r="F5705" s="11" t="s">
        <v>177</v>
      </c>
      <c r="G5705" s="12">
        <f>[1]动作!$A5704+[1]动作!$B5704</f>
        <v>43212.473055555558</v>
      </c>
      <c r="H5705" s="12"/>
      <c r="I5705" s="11"/>
    </row>
    <row r="5706" spans="1:9" hidden="1" x14ac:dyDescent="0.3">
      <c r="A5706" s="24">
        <v>5704</v>
      </c>
      <c r="B5706" s="11" t="str">
        <f>IFERROR(INDEX({"JSNY-BJ0001-01";"JSNY-JS0022-01";"JSNY-JS0002-01"},MATCH(D5706,{"BJ_zhongyu";"JS_WX_liteer";"JS_CZ_wodefeng"},0)),"")</f>
        <v>JSNY-JS0002-01</v>
      </c>
      <c r="C5706" s="11" t="str">
        <f>IFERROR(INDEX({"北京中裕世纪大酒店";"江苏利特尔绿色包装股份有限公司";"常州市金坛沃德丰电子科技有限公司"},MATCH(D5706,{"BJ_zhongyu";"JS_WX_liteer";"JS_CZ_wodefeng"},0)),"")</f>
        <v>常州市金坛沃德丰电子科技有限公司</v>
      </c>
      <c r="D5706" s="11" t="str">
        <f>[1]动作!$G5705</f>
        <v>JS_CZ_wodefeng</v>
      </c>
      <c r="E5706" s="11" t="str">
        <f>[1]动作!$D5705</f>
        <v>分系统1BMS6总电压过低二级故障</v>
      </c>
      <c r="F5706" s="11" t="s">
        <v>177</v>
      </c>
      <c r="G5706" s="12">
        <f>[1]动作!$A5705+[1]动作!$B5705</f>
        <v>43212.473055555558</v>
      </c>
      <c r="H5706" s="12"/>
      <c r="I5706" s="11"/>
    </row>
    <row r="5707" spans="1:9" hidden="1" x14ac:dyDescent="0.3">
      <c r="A5707" s="24">
        <v>5705</v>
      </c>
      <c r="B5707" s="11" t="str">
        <f>IFERROR(INDEX({"JSNY-BJ0001-01";"JSNY-JS0022-01";"JSNY-JS0002-01"},MATCH(D5707,{"BJ_zhongyu";"JS_WX_liteer";"JS_CZ_wodefeng"},0)),"")</f>
        <v>JSNY-JS0002-01</v>
      </c>
      <c r="C5707" s="11" t="str">
        <f>IFERROR(INDEX({"北京中裕世纪大酒店";"江苏利特尔绿色包装股份有限公司";"常州市金坛沃德丰电子科技有限公司"},MATCH(D5707,{"BJ_zhongyu";"JS_WX_liteer";"JS_CZ_wodefeng"},0)),"")</f>
        <v>常州市金坛沃德丰电子科技有限公司</v>
      </c>
      <c r="D5707" s="11" t="str">
        <f>[1]动作!$G5706</f>
        <v>JS_CZ_wodefeng</v>
      </c>
      <c r="E5707" s="11" t="str">
        <f>[1]动作!$D5706</f>
        <v>分系统1BMS2总电压过低一级故障</v>
      </c>
      <c r="F5707" s="11" t="s">
        <v>177</v>
      </c>
      <c r="G5707" s="12">
        <f>[1]动作!$A5706+[1]动作!$B5706</f>
        <v>43212.47351851852</v>
      </c>
      <c r="H5707" s="12"/>
      <c r="I5707" s="11"/>
    </row>
    <row r="5708" spans="1:9" hidden="1" x14ac:dyDescent="0.3">
      <c r="A5708" s="24">
        <v>5706</v>
      </c>
      <c r="B5708" s="11" t="str">
        <f>IFERROR(INDEX({"JSNY-BJ0001-01";"JSNY-JS0022-01";"JSNY-JS0002-01"},MATCH(D5708,{"BJ_zhongyu";"JS_WX_liteer";"JS_CZ_wodefeng"},0)),"")</f>
        <v>JSNY-JS0002-01</v>
      </c>
      <c r="C5708" s="11" t="str">
        <f>IFERROR(INDEX({"北京中裕世纪大酒店";"江苏利特尔绿色包装股份有限公司";"常州市金坛沃德丰电子科技有限公司"},MATCH(D5708,{"BJ_zhongyu";"JS_WX_liteer";"JS_CZ_wodefeng"},0)),"")</f>
        <v>常州市金坛沃德丰电子科技有限公司</v>
      </c>
      <c r="D5708" s="11" t="str">
        <f>[1]动作!$G5707</f>
        <v>JS_CZ_wodefeng</v>
      </c>
      <c r="E5708" s="11" t="str">
        <f>[1]动作!$D5707</f>
        <v>分系统1BMS2总电压过低二级故障</v>
      </c>
      <c r="F5708" s="11" t="s">
        <v>177</v>
      </c>
      <c r="G5708" s="12">
        <f>[1]动作!$A5707+[1]动作!$B5707</f>
        <v>43212.47351851852</v>
      </c>
      <c r="H5708" s="12"/>
      <c r="I5708" s="11"/>
    </row>
    <row r="5709" spans="1:9" hidden="1" x14ac:dyDescent="0.3">
      <c r="A5709" s="24">
        <v>5707</v>
      </c>
      <c r="B5709" s="11" t="str">
        <f>IFERROR(INDEX({"JSNY-BJ0001-01";"JSNY-JS0022-01";"JSNY-JS0002-01"},MATCH(D5709,{"BJ_zhongyu";"JS_WX_liteer";"JS_CZ_wodefeng"},0)),"")</f>
        <v>JSNY-JS0002-01</v>
      </c>
      <c r="C5709" s="11" t="str">
        <f>IFERROR(INDEX({"北京中裕世纪大酒店";"江苏利特尔绿色包装股份有限公司";"常州市金坛沃德丰电子科技有限公司"},MATCH(D5709,{"BJ_zhongyu";"JS_WX_liteer";"JS_CZ_wodefeng"},0)),"")</f>
        <v>常州市金坛沃德丰电子科技有限公司</v>
      </c>
      <c r="D5709" s="11" t="str">
        <f>[1]动作!$G5708</f>
        <v>JS_CZ_wodefeng</v>
      </c>
      <c r="E5709" s="11" t="str">
        <f>[1]动作!$D5708</f>
        <v>分系统1BMS5总电压过低一级故障</v>
      </c>
      <c r="F5709" s="11" t="s">
        <v>177</v>
      </c>
      <c r="G5709" s="12">
        <f>[1]动作!$A5708+[1]动作!$B5708</f>
        <v>43212.47351851852</v>
      </c>
      <c r="H5709" s="12"/>
      <c r="I5709" s="11"/>
    </row>
    <row r="5710" spans="1:9" hidden="1" x14ac:dyDescent="0.3">
      <c r="A5710" s="24">
        <v>5708</v>
      </c>
      <c r="B5710" s="11" t="str">
        <f>IFERROR(INDEX({"JSNY-BJ0001-01";"JSNY-JS0022-01";"JSNY-JS0002-01"},MATCH(D5710,{"BJ_zhongyu";"JS_WX_liteer";"JS_CZ_wodefeng"},0)),"")</f>
        <v>JSNY-JS0002-01</v>
      </c>
      <c r="C5710" s="11" t="str">
        <f>IFERROR(INDEX({"北京中裕世纪大酒店";"江苏利特尔绿色包装股份有限公司";"常州市金坛沃德丰电子科技有限公司"},MATCH(D5710,{"BJ_zhongyu";"JS_WX_liteer";"JS_CZ_wodefeng"},0)),"")</f>
        <v>常州市金坛沃德丰电子科技有限公司</v>
      </c>
      <c r="D5710" s="11" t="str">
        <f>[1]动作!$G5709</f>
        <v>JS_CZ_wodefeng</v>
      </c>
      <c r="E5710" s="11" t="str">
        <f>[1]动作!$D5709</f>
        <v>分系统1BMS5总电压过低二级故障</v>
      </c>
      <c r="F5710" s="11" t="s">
        <v>177</v>
      </c>
      <c r="G5710" s="12">
        <f>[1]动作!$A5709+[1]动作!$B5709</f>
        <v>43212.47351851852</v>
      </c>
      <c r="H5710" s="12"/>
      <c r="I5710" s="11"/>
    </row>
    <row r="5711" spans="1:9" hidden="1" x14ac:dyDescent="0.3">
      <c r="A5711" s="24">
        <v>5709</v>
      </c>
      <c r="B5711" s="11" t="str">
        <f>IFERROR(INDEX({"JSNY-BJ0001-01";"JSNY-JS0022-01";"JSNY-JS0002-01"},MATCH(D5711,{"BJ_zhongyu";"JS_WX_liteer";"JS_CZ_wodefeng"},0)),"")</f>
        <v>JSNY-JS0002-01</v>
      </c>
      <c r="C5711" s="11" t="str">
        <f>IFERROR(INDEX({"北京中裕世纪大酒店";"江苏利特尔绿色包装股份有限公司";"常州市金坛沃德丰电子科技有限公司"},MATCH(D5711,{"BJ_zhongyu";"JS_WX_liteer";"JS_CZ_wodefeng"},0)),"")</f>
        <v>常州市金坛沃德丰电子科技有限公司</v>
      </c>
      <c r="D5711" s="11" t="str">
        <f>[1]动作!$G5710</f>
        <v>JS_CZ_wodefeng</v>
      </c>
      <c r="E5711" s="11" t="str">
        <f>[1]动作!$D5710</f>
        <v>分系统1BMS4总电压过低一级故障</v>
      </c>
      <c r="F5711" s="11" t="s">
        <v>177</v>
      </c>
      <c r="G5711" s="12">
        <f>[1]动作!$A5710+[1]动作!$B5710</f>
        <v>43212.473645833335</v>
      </c>
      <c r="H5711" s="12"/>
      <c r="I5711" s="11"/>
    </row>
    <row r="5712" spans="1:9" hidden="1" x14ac:dyDescent="0.3">
      <c r="A5712" s="24">
        <v>5710</v>
      </c>
      <c r="B5712" s="11" t="str">
        <f>IFERROR(INDEX({"JSNY-BJ0001-01";"JSNY-JS0022-01";"JSNY-JS0002-01"},MATCH(D5712,{"BJ_zhongyu";"JS_WX_liteer";"JS_CZ_wodefeng"},0)),"")</f>
        <v>JSNY-JS0002-01</v>
      </c>
      <c r="C5712" s="11" t="str">
        <f>IFERROR(INDEX({"北京中裕世纪大酒店";"江苏利特尔绿色包装股份有限公司";"常州市金坛沃德丰电子科技有限公司"},MATCH(D5712,{"BJ_zhongyu";"JS_WX_liteer";"JS_CZ_wodefeng"},0)),"")</f>
        <v>常州市金坛沃德丰电子科技有限公司</v>
      </c>
      <c r="D5712" s="11" t="str">
        <f>[1]动作!$G5711</f>
        <v>JS_CZ_wodefeng</v>
      </c>
      <c r="E5712" s="11" t="str">
        <f>[1]动作!$D5711</f>
        <v>分系统1BMS4总电压过低二级故障</v>
      </c>
      <c r="F5712" s="11" t="s">
        <v>177</v>
      </c>
      <c r="G5712" s="12">
        <f>[1]动作!$A5711+[1]动作!$B5711</f>
        <v>43212.473645833335</v>
      </c>
      <c r="H5712" s="12"/>
      <c r="I5712" s="11"/>
    </row>
    <row r="5713" spans="1:9" hidden="1" x14ac:dyDescent="0.3">
      <c r="A5713" s="24">
        <v>5711</v>
      </c>
      <c r="B5713" s="11" t="str">
        <f>IFERROR(INDEX({"JSNY-BJ0001-01";"JSNY-JS0022-01";"JSNY-JS0002-01"},MATCH(D5713,{"BJ_zhongyu";"JS_WX_liteer";"JS_CZ_wodefeng"},0)),"")</f>
        <v>JSNY-JS0002-01</v>
      </c>
      <c r="C5713" s="11" t="str">
        <f>IFERROR(INDEX({"北京中裕世纪大酒店";"江苏利特尔绿色包装股份有限公司";"常州市金坛沃德丰电子科技有限公司"},MATCH(D5713,{"BJ_zhongyu";"JS_WX_liteer";"JS_CZ_wodefeng"},0)),"")</f>
        <v>常州市金坛沃德丰电子科技有限公司</v>
      </c>
      <c r="D5713" s="11" t="str">
        <f>[1]动作!$G5712</f>
        <v>JS_CZ_wodefeng</v>
      </c>
      <c r="E5713" s="11" t="str">
        <f>[1]动作!$D5712</f>
        <v>电表故障</v>
      </c>
      <c r="F5713" s="11" t="s">
        <v>45</v>
      </c>
      <c r="G5713" s="12">
        <f>[1]动作!$A5712+[1]动作!$B5712</f>
        <v>43212.473865740743</v>
      </c>
      <c r="H5713" s="12"/>
      <c r="I5713" s="11"/>
    </row>
    <row r="5714" spans="1:9" hidden="1" x14ac:dyDescent="0.3">
      <c r="A5714" s="24">
        <v>5712</v>
      </c>
      <c r="B5714" s="11" t="str">
        <f>IFERROR(INDEX({"JSNY-BJ0001-01";"JSNY-JS0022-01";"JSNY-JS0002-01"},MATCH(D5714,{"BJ_zhongyu";"JS_WX_liteer";"JS_CZ_wodefeng"},0)),"")</f>
        <v>JSNY-JS0002-01</v>
      </c>
      <c r="C5714" s="11" t="str">
        <f>IFERROR(INDEX({"北京中裕世纪大酒店";"江苏利特尔绿色包装股份有限公司";"常州市金坛沃德丰电子科技有限公司"},MATCH(D5714,{"BJ_zhongyu";"JS_WX_liteer";"JS_CZ_wodefeng"},0)),"")</f>
        <v>常州市金坛沃德丰电子科技有限公司</v>
      </c>
      <c r="D5714" s="11" t="str">
        <f>[1]动作!$G5713</f>
        <v>JS_CZ_wodefeng</v>
      </c>
      <c r="E5714" s="11" t="str">
        <f>[1]动作!$D5713</f>
        <v>电表故障</v>
      </c>
      <c r="F5714" s="11" t="s">
        <v>45</v>
      </c>
      <c r="G5714" s="12">
        <f>[1]动作!$A5713+[1]动作!$B5713</f>
        <v>43212.47625</v>
      </c>
      <c r="H5714" s="12"/>
      <c r="I5714" s="11"/>
    </row>
    <row r="5715" spans="1:9" hidden="1" x14ac:dyDescent="0.3">
      <c r="A5715" s="24">
        <v>5713</v>
      </c>
      <c r="B5715" s="11" t="str">
        <f>IFERROR(INDEX({"JSNY-BJ0001-01";"JSNY-JS0022-01";"JSNY-JS0002-01"},MATCH(D5715,{"BJ_zhongyu";"JS_WX_liteer";"JS_CZ_wodefeng"},0)),"")</f>
        <v>JSNY-JS0002-01</v>
      </c>
      <c r="C5715" s="11" t="str">
        <f>IFERROR(INDEX({"北京中裕世纪大酒店";"江苏利特尔绿色包装股份有限公司";"常州市金坛沃德丰电子科技有限公司"},MATCH(D5715,{"BJ_zhongyu";"JS_WX_liteer";"JS_CZ_wodefeng"},0)),"")</f>
        <v>常州市金坛沃德丰电子科技有限公司</v>
      </c>
      <c r="D5715" s="11" t="str">
        <f>[1]动作!$G5714</f>
        <v>JS_CZ_wodefeng</v>
      </c>
      <c r="E5715" s="11" t="str">
        <f>[1]动作!$D5714</f>
        <v>电表故障</v>
      </c>
      <c r="F5715" s="11" t="s">
        <v>45</v>
      </c>
      <c r="G5715" s="12">
        <f>[1]动作!$A5714+[1]动作!$B5714</f>
        <v>43212.477696759262</v>
      </c>
      <c r="H5715" s="12"/>
      <c r="I5715" s="11"/>
    </row>
    <row r="5716" spans="1:9" hidden="1" x14ac:dyDescent="0.3">
      <c r="A5716" s="24">
        <v>5714</v>
      </c>
      <c r="B5716" s="11" t="str">
        <f>IFERROR(INDEX({"JSNY-BJ0001-01";"JSNY-JS0022-01";"JSNY-JS0002-01"},MATCH(D5716,{"BJ_zhongyu";"JS_WX_liteer";"JS_CZ_wodefeng"},0)),"")</f>
        <v>JSNY-JS0002-01</v>
      </c>
      <c r="C5716" s="11" t="str">
        <f>IFERROR(INDEX({"北京中裕世纪大酒店";"江苏利特尔绿色包装股份有限公司";"常州市金坛沃德丰电子科技有限公司"},MATCH(D5716,{"BJ_zhongyu";"JS_WX_liteer";"JS_CZ_wodefeng"},0)),"")</f>
        <v>常州市金坛沃德丰电子科技有限公司</v>
      </c>
      <c r="D5716" s="11" t="str">
        <f>[1]动作!$G5715</f>
        <v>JS_CZ_wodefeng</v>
      </c>
      <c r="E5716" s="11" t="str">
        <f>[1]动作!$D5715</f>
        <v>分系统1BMS2单体电压过低一级故障</v>
      </c>
      <c r="F5716" s="11" t="s">
        <v>177</v>
      </c>
      <c r="G5716" s="12">
        <f>[1]动作!$A5715+[1]动作!$B5715</f>
        <v>43212.480416666665</v>
      </c>
      <c r="H5716" s="12"/>
      <c r="I5716" s="11"/>
    </row>
    <row r="5717" spans="1:9" hidden="1" x14ac:dyDescent="0.3">
      <c r="A5717" s="24">
        <v>5715</v>
      </c>
      <c r="B5717" s="11" t="str">
        <f>IFERROR(INDEX({"JSNY-BJ0001-01";"JSNY-JS0022-01";"JSNY-JS0002-01"},MATCH(D5717,{"BJ_zhongyu";"JS_WX_liteer";"JS_CZ_wodefeng"},0)),"")</f>
        <v>JSNY-JS0002-01</v>
      </c>
      <c r="C5717" s="11" t="str">
        <f>IFERROR(INDEX({"北京中裕世纪大酒店";"江苏利特尔绿色包装股份有限公司";"常州市金坛沃德丰电子科技有限公司"},MATCH(D5717,{"BJ_zhongyu";"JS_WX_liteer";"JS_CZ_wodefeng"},0)),"")</f>
        <v>常州市金坛沃德丰电子科技有限公司</v>
      </c>
      <c r="D5717" s="11" t="str">
        <f>[1]动作!$G5716</f>
        <v>JS_CZ_wodefeng</v>
      </c>
      <c r="E5717" s="11" t="str">
        <f>[1]动作!$D5716</f>
        <v>分系统1BMS2单体电压过低二级故障</v>
      </c>
      <c r="F5717" s="11" t="s">
        <v>177</v>
      </c>
      <c r="G5717" s="12">
        <f>[1]动作!$A5716+[1]动作!$B5716</f>
        <v>43212.480416666665</v>
      </c>
      <c r="H5717" s="12"/>
      <c r="I5717" s="11"/>
    </row>
    <row r="5718" spans="1:9" hidden="1" x14ac:dyDescent="0.3">
      <c r="A5718" s="24">
        <v>5716</v>
      </c>
      <c r="B5718" s="11" t="str">
        <f>IFERROR(INDEX({"JSNY-BJ0001-01";"JSNY-JS0022-01";"JSNY-JS0002-01"},MATCH(D5718,{"BJ_zhongyu";"JS_WX_liteer";"JS_CZ_wodefeng"},0)),"")</f>
        <v>JSNY-JS0002-01</v>
      </c>
      <c r="C5718" s="11" t="str">
        <f>IFERROR(INDEX({"北京中裕世纪大酒店";"江苏利特尔绿色包装股份有限公司";"常州市金坛沃德丰电子科技有限公司"},MATCH(D5718,{"BJ_zhongyu";"JS_WX_liteer";"JS_CZ_wodefeng"},0)),"")</f>
        <v>常州市金坛沃德丰电子科技有限公司</v>
      </c>
      <c r="D5718" s="11" t="str">
        <f>[1]动作!$G5717</f>
        <v>JS_CZ_wodefeng</v>
      </c>
      <c r="E5718" s="11" t="str">
        <f>[1]动作!$D5717</f>
        <v>分系统1BMS3SOC过低一级故障</v>
      </c>
      <c r="F5718" s="11" t="s">
        <v>177</v>
      </c>
      <c r="G5718" s="12">
        <f>[1]动作!$A5717+[1]动作!$B5717</f>
        <v>43212.480590277781</v>
      </c>
      <c r="H5718" s="12"/>
      <c r="I5718" s="11"/>
    </row>
    <row r="5719" spans="1:9" hidden="1" x14ac:dyDescent="0.3">
      <c r="A5719" s="24">
        <v>5717</v>
      </c>
      <c r="B5719" s="11" t="str">
        <f>IFERROR(INDEX({"JSNY-BJ0001-01";"JSNY-JS0022-01";"JSNY-JS0002-01"},MATCH(D5719,{"BJ_zhongyu";"JS_WX_liteer";"JS_CZ_wodefeng"},0)),"")</f>
        <v>JSNY-JS0002-01</v>
      </c>
      <c r="C5719" s="11" t="str">
        <f>IFERROR(INDEX({"北京中裕世纪大酒店";"江苏利特尔绿色包装股份有限公司";"常州市金坛沃德丰电子科技有限公司"},MATCH(D5719,{"BJ_zhongyu";"JS_WX_liteer";"JS_CZ_wodefeng"},0)),"")</f>
        <v>常州市金坛沃德丰电子科技有限公司</v>
      </c>
      <c r="D5719" s="11" t="str">
        <f>[1]动作!$G5718</f>
        <v>JS_CZ_wodefeng</v>
      </c>
      <c r="E5719" s="11" t="str">
        <f>[1]动作!$D5718</f>
        <v>分系统1BMS3SOC过低二级故障</v>
      </c>
      <c r="F5719" s="11" t="s">
        <v>177</v>
      </c>
      <c r="G5719" s="12">
        <f>[1]动作!$A5718+[1]动作!$B5718</f>
        <v>43212.480590277781</v>
      </c>
      <c r="H5719" s="12"/>
      <c r="I5719" s="11"/>
    </row>
    <row r="5720" spans="1:9" hidden="1" x14ac:dyDescent="0.3">
      <c r="A5720" s="24">
        <v>5718</v>
      </c>
      <c r="B5720" s="11" t="str">
        <f>IFERROR(INDEX({"JSNY-BJ0001-01";"JSNY-JS0022-01";"JSNY-JS0002-01"},MATCH(D5720,{"BJ_zhongyu";"JS_WX_liteer";"JS_CZ_wodefeng"},0)),"")</f>
        <v>JSNY-JS0002-01</v>
      </c>
      <c r="C5720" s="11" t="str">
        <f>IFERROR(INDEX({"北京中裕世纪大酒店";"江苏利特尔绿色包装股份有限公司";"常州市金坛沃德丰电子科技有限公司"},MATCH(D5720,{"BJ_zhongyu";"JS_WX_liteer";"JS_CZ_wodefeng"},0)),"")</f>
        <v>常州市金坛沃德丰电子科技有限公司</v>
      </c>
      <c r="D5720" s="11" t="str">
        <f>[1]动作!$G5719</f>
        <v>JS_CZ_wodefeng</v>
      </c>
      <c r="E5720" s="11" t="str">
        <f>[1]动作!$D5719</f>
        <v>分系统1BMS5单体电压过低一级故障</v>
      </c>
      <c r="F5720" s="11" t="s">
        <v>177</v>
      </c>
      <c r="G5720" s="12">
        <f>[1]动作!$A5719+[1]动作!$B5719</f>
        <v>43212.480937499997</v>
      </c>
      <c r="H5720" s="12"/>
      <c r="I5720" s="11"/>
    </row>
    <row r="5721" spans="1:9" hidden="1" x14ac:dyDescent="0.3">
      <c r="A5721" s="24">
        <v>5719</v>
      </c>
      <c r="B5721" s="11" t="str">
        <f>IFERROR(INDEX({"JSNY-BJ0001-01";"JSNY-JS0022-01";"JSNY-JS0002-01"},MATCH(D5721,{"BJ_zhongyu";"JS_WX_liteer";"JS_CZ_wodefeng"},0)),"")</f>
        <v>JSNY-JS0002-01</v>
      </c>
      <c r="C5721" s="11" t="str">
        <f>IFERROR(INDEX({"北京中裕世纪大酒店";"江苏利特尔绿色包装股份有限公司";"常州市金坛沃德丰电子科技有限公司"},MATCH(D5721,{"BJ_zhongyu";"JS_WX_liteer";"JS_CZ_wodefeng"},0)),"")</f>
        <v>常州市金坛沃德丰电子科技有限公司</v>
      </c>
      <c r="D5721" s="11" t="str">
        <f>[1]动作!$G5720</f>
        <v>JS_CZ_wodefeng</v>
      </c>
      <c r="E5721" s="11" t="str">
        <f>[1]动作!$D5720</f>
        <v>分系统1BMS5单体电压过低二级故障</v>
      </c>
      <c r="F5721" s="11" t="s">
        <v>177</v>
      </c>
      <c r="G5721" s="12">
        <f>[1]动作!$A5720+[1]动作!$B5720</f>
        <v>43212.480937499997</v>
      </c>
      <c r="H5721" s="12"/>
      <c r="I5721" s="11"/>
    </row>
    <row r="5722" spans="1:9" hidden="1" x14ac:dyDescent="0.3">
      <c r="A5722" s="24">
        <v>5720</v>
      </c>
      <c r="B5722" s="11" t="str">
        <f>IFERROR(INDEX({"JSNY-BJ0001-01";"JSNY-JS0022-01";"JSNY-JS0002-01"},MATCH(D5722,{"BJ_zhongyu";"JS_WX_liteer";"JS_CZ_wodefeng"},0)),"")</f>
        <v>JSNY-JS0002-01</v>
      </c>
      <c r="C5722" s="11" t="str">
        <f>IFERROR(INDEX({"北京中裕世纪大酒店";"江苏利特尔绿色包装股份有限公司";"常州市金坛沃德丰电子科技有限公司"},MATCH(D5722,{"BJ_zhongyu";"JS_WX_liteer";"JS_CZ_wodefeng"},0)),"")</f>
        <v>常州市金坛沃德丰电子科技有限公司</v>
      </c>
      <c r="D5722" s="11" t="str">
        <f>[1]动作!$G5721</f>
        <v>JS_CZ_wodefeng</v>
      </c>
      <c r="E5722" s="11" t="str">
        <f>[1]动作!$D5721</f>
        <v>分系统1BMS1单体电压过低一级故障</v>
      </c>
      <c r="F5722" s="11" t="s">
        <v>177</v>
      </c>
      <c r="G5722" s="12">
        <f>[1]动作!$A5721+[1]动作!$B5721</f>
        <v>43212.481226851851</v>
      </c>
      <c r="H5722" s="12"/>
      <c r="I5722" s="11"/>
    </row>
    <row r="5723" spans="1:9" hidden="1" x14ac:dyDescent="0.3">
      <c r="A5723" s="24">
        <v>5721</v>
      </c>
      <c r="B5723" s="11" t="str">
        <f>IFERROR(INDEX({"JSNY-BJ0001-01";"JSNY-JS0022-01";"JSNY-JS0002-01"},MATCH(D5723,{"BJ_zhongyu";"JS_WX_liteer";"JS_CZ_wodefeng"},0)),"")</f>
        <v>JSNY-JS0002-01</v>
      </c>
      <c r="C5723" s="11" t="str">
        <f>IFERROR(INDEX({"北京中裕世纪大酒店";"江苏利特尔绿色包装股份有限公司";"常州市金坛沃德丰电子科技有限公司"},MATCH(D5723,{"BJ_zhongyu";"JS_WX_liteer";"JS_CZ_wodefeng"},0)),"")</f>
        <v>常州市金坛沃德丰电子科技有限公司</v>
      </c>
      <c r="D5723" s="11" t="str">
        <f>[1]动作!$G5722</f>
        <v>JS_CZ_wodefeng</v>
      </c>
      <c r="E5723" s="11" t="str">
        <f>[1]动作!$D5722</f>
        <v>分系统1BMS1单体电压过低二级故障</v>
      </c>
      <c r="F5723" s="11" t="s">
        <v>177</v>
      </c>
      <c r="G5723" s="12">
        <f>[1]动作!$A5722+[1]动作!$B5722</f>
        <v>43212.481226851851</v>
      </c>
      <c r="H5723" s="12"/>
      <c r="I5723" s="11"/>
    </row>
    <row r="5724" spans="1:9" hidden="1" x14ac:dyDescent="0.3">
      <c r="A5724" s="24">
        <v>5722</v>
      </c>
      <c r="B5724" s="11" t="str">
        <f>IFERROR(INDEX({"JSNY-BJ0001-01";"JSNY-JS0022-01";"JSNY-JS0002-01"},MATCH(D5724,{"BJ_zhongyu";"JS_WX_liteer";"JS_CZ_wodefeng"},0)),"")</f>
        <v>JSNY-JS0002-01</v>
      </c>
      <c r="C5724" s="11" t="str">
        <f>IFERROR(INDEX({"北京中裕世纪大酒店";"江苏利特尔绿色包装股份有限公司";"常州市金坛沃德丰电子科技有限公司"},MATCH(D5724,{"BJ_zhongyu";"JS_WX_liteer";"JS_CZ_wodefeng"},0)),"")</f>
        <v>常州市金坛沃德丰电子科技有限公司</v>
      </c>
      <c r="D5724" s="11" t="str">
        <f>[1]动作!$G5723</f>
        <v>JS_CZ_wodefeng</v>
      </c>
      <c r="E5724" s="11" t="str">
        <f>[1]动作!$D5723</f>
        <v>电表故障</v>
      </c>
      <c r="F5724" s="11" t="s">
        <v>45</v>
      </c>
      <c r="G5724" s="12">
        <f>[1]动作!$A5723+[1]动作!$B5723</f>
        <v>43212.481400462966</v>
      </c>
      <c r="H5724" s="12"/>
      <c r="I5724" s="11"/>
    </row>
    <row r="5725" spans="1:9" hidden="1" x14ac:dyDescent="0.3">
      <c r="A5725" s="24">
        <v>5723</v>
      </c>
      <c r="B5725" s="11" t="str">
        <f>IFERROR(INDEX({"JSNY-BJ0001-01";"JSNY-JS0022-01";"JSNY-JS0002-01"},MATCH(D5725,{"BJ_zhongyu";"JS_WX_liteer";"JS_CZ_wodefeng"},0)),"")</f>
        <v>JSNY-JS0002-01</v>
      </c>
      <c r="C5725" s="11" t="str">
        <f>IFERROR(INDEX({"北京中裕世纪大酒店";"江苏利特尔绿色包装股份有限公司";"常州市金坛沃德丰电子科技有限公司"},MATCH(D5725,{"BJ_zhongyu";"JS_WX_liteer";"JS_CZ_wodefeng"},0)),"")</f>
        <v>常州市金坛沃德丰电子科技有限公司</v>
      </c>
      <c r="D5725" s="11" t="str">
        <f>[1]动作!$G5724</f>
        <v>JS_CZ_wodefeng</v>
      </c>
      <c r="E5725" s="11" t="str">
        <f>[1]动作!$D5724</f>
        <v>分系统1BMS3单体电压过低一级故障</v>
      </c>
      <c r="F5725" s="11" t="s">
        <v>177</v>
      </c>
      <c r="G5725" s="12">
        <f>[1]动作!$A5724+[1]动作!$B5724</f>
        <v>43212.481747685182</v>
      </c>
      <c r="H5725" s="12"/>
      <c r="I5725" s="11"/>
    </row>
    <row r="5726" spans="1:9" hidden="1" x14ac:dyDescent="0.3">
      <c r="A5726" s="24">
        <v>5724</v>
      </c>
      <c r="B5726" s="11" t="str">
        <f>IFERROR(INDEX({"JSNY-BJ0001-01";"JSNY-JS0022-01";"JSNY-JS0002-01"},MATCH(D5726,{"BJ_zhongyu";"JS_WX_liteer";"JS_CZ_wodefeng"},0)),"")</f>
        <v>JSNY-JS0002-01</v>
      </c>
      <c r="C5726" s="11" t="str">
        <f>IFERROR(INDEX({"北京中裕世纪大酒店";"江苏利特尔绿色包装股份有限公司";"常州市金坛沃德丰电子科技有限公司"},MATCH(D5726,{"BJ_zhongyu";"JS_WX_liteer";"JS_CZ_wodefeng"},0)),"")</f>
        <v>常州市金坛沃德丰电子科技有限公司</v>
      </c>
      <c r="D5726" s="11" t="str">
        <f>[1]动作!$G5725</f>
        <v>JS_CZ_wodefeng</v>
      </c>
      <c r="E5726" s="11" t="str">
        <f>[1]动作!$D5725</f>
        <v>分系统1BMS3单体电压过低二级故障</v>
      </c>
      <c r="F5726" s="11" t="s">
        <v>177</v>
      </c>
      <c r="G5726" s="12">
        <f>[1]动作!$A5725+[1]动作!$B5725</f>
        <v>43212.481747685182</v>
      </c>
      <c r="H5726" s="12"/>
      <c r="I5726" s="11"/>
    </row>
    <row r="5727" spans="1:9" hidden="1" x14ac:dyDescent="0.3">
      <c r="A5727" s="24">
        <v>5725</v>
      </c>
      <c r="B5727" s="11" t="str">
        <f>IFERROR(INDEX({"JSNY-BJ0001-01";"JSNY-JS0022-01";"JSNY-JS0002-01"},MATCH(D5727,{"BJ_zhongyu";"JS_WX_liteer";"JS_CZ_wodefeng"},0)),"")</f>
        <v>JSNY-JS0002-01</v>
      </c>
      <c r="C5727" s="11" t="str">
        <f>IFERROR(INDEX({"北京中裕世纪大酒店";"江苏利特尔绿色包装股份有限公司";"常州市金坛沃德丰电子科技有限公司"},MATCH(D5727,{"BJ_zhongyu";"JS_WX_liteer";"JS_CZ_wodefeng"},0)),"")</f>
        <v>常州市金坛沃德丰电子科技有限公司</v>
      </c>
      <c r="D5727" s="11" t="str">
        <f>[1]动作!$G5726</f>
        <v>JS_CZ_wodefeng</v>
      </c>
      <c r="E5727" s="11" t="str">
        <f>[1]动作!$D5726</f>
        <v>分系统1BMS4SOC过低一级故障</v>
      </c>
      <c r="F5727" s="11" t="s">
        <v>177</v>
      </c>
      <c r="G5727" s="12">
        <f>[1]动作!$A5726+[1]动作!$B5726</f>
        <v>43212.48232638889</v>
      </c>
      <c r="H5727" s="12"/>
      <c r="I5727" s="11"/>
    </row>
    <row r="5728" spans="1:9" hidden="1" x14ac:dyDescent="0.3">
      <c r="A5728" s="24">
        <v>5726</v>
      </c>
      <c r="B5728" s="11" t="str">
        <f>IFERROR(INDEX({"JSNY-BJ0001-01";"JSNY-JS0022-01";"JSNY-JS0002-01"},MATCH(D5728,{"BJ_zhongyu";"JS_WX_liteer";"JS_CZ_wodefeng"},0)),"")</f>
        <v>JSNY-JS0002-01</v>
      </c>
      <c r="C5728" s="11" t="str">
        <f>IFERROR(INDEX({"北京中裕世纪大酒店";"江苏利特尔绿色包装股份有限公司";"常州市金坛沃德丰电子科技有限公司"},MATCH(D5728,{"BJ_zhongyu";"JS_WX_liteer";"JS_CZ_wodefeng"},0)),"")</f>
        <v>常州市金坛沃德丰电子科技有限公司</v>
      </c>
      <c r="D5728" s="11" t="str">
        <f>[1]动作!$G5727</f>
        <v>JS_CZ_wodefeng</v>
      </c>
      <c r="E5728" s="11" t="str">
        <f>[1]动作!$D5727</f>
        <v>分系统1BMS4SOC过低二级故障</v>
      </c>
      <c r="F5728" s="11" t="s">
        <v>177</v>
      </c>
      <c r="G5728" s="12">
        <f>[1]动作!$A5727+[1]动作!$B5727</f>
        <v>43212.48232638889</v>
      </c>
      <c r="H5728" s="12"/>
      <c r="I5728" s="11"/>
    </row>
    <row r="5729" spans="1:9" hidden="1" x14ac:dyDescent="0.3">
      <c r="A5729" s="24">
        <v>5727</v>
      </c>
      <c r="B5729" s="11" t="str">
        <f>IFERROR(INDEX({"JSNY-BJ0001-01";"JSNY-JS0022-01";"JSNY-JS0002-01"},MATCH(D5729,{"BJ_zhongyu";"JS_WX_liteer";"JS_CZ_wodefeng"},0)),"")</f>
        <v>JSNY-JS0002-01</v>
      </c>
      <c r="C5729" s="11" t="str">
        <f>IFERROR(INDEX({"北京中裕世纪大酒店";"江苏利特尔绿色包装股份有限公司";"常州市金坛沃德丰电子科技有限公司"},MATCH(D5729,{"BJ_zhongyu";"JS_WX_liteer";"JS_CZ_wodefeng"},0)),"")</f>
        <v>常州市金坛沃德丰电子科技有限公司</v>
      </c>
      <c r="D5729" s="11" t="str">
        <f>[1]动作!$G5728</f>
        <v>JS_CZ_wodefeng</v>
      </c>
      <c r="E5729" s="11" t="str">
        <f>[1]动作!$D5728</f>
        <v>电表故障</v>
      </c>
      <c r="F5729" s="11" t="s">
        <v>45</v>
      </c>
      <c r="G5729" s="12">
        <f>[1]动作!$A5728+[1]动作!$B5728</f>
        <v>43212.482442129629</v>
      </c>
      <c r="H5729" s="12"/>
      <c r="I5729" s="11"/>
    </row>
    <row r="5730" spans="1:9" hidden="1" x14ac:dyDescent="0.3">
      <c r="A5730" s="24">
        <v>5728</v>
      </c>
      <c r="B5730" s="11" t="str">
        <f>IFERROR(INDEX({"JSNY-BJ0001-01";"JSNY-JS0022-01";"JSNY-JS0002-01"},MATCH(D5730,{"BJ_zhongyu";"JS_WX_liteer";"JS_CZ_wodefeng"},0)),"")</f>
        <v>JSNY-JS0002-01</v>
      </c>
      <c r="C5730" s="11" t="str">
        <f>IFERROR(INDEX({"北京中裕世纪大酒店";"江苏利特尔绿色包装股份有限公司";"常州市金坛沃德丰电子科技有限公司"},MATCH(D5730,{"BJ_zhongyu";"JS_WX_liteer";"JS_CZ_wodefeng"},0)),"")</f>
        <v>常州市金坛沃德丰电子科技有限公司</v>
      </c>
      <c r="D5730" s="11" t="str">
        <f>[1]动作!$G5729</f>
        <v>JS_CZ_wodefeng</v>
      </c>
      <c r="E5730" s="11" t="str">
        <f>[1]动作!$D5729</f>
        <v>分系统1BMS6SOC过低一级故障</v>
      </c>
      <c r="F5730" s="11" t="s">
        <v>177</v>
      </c>
      <c r="G5730" s="12">
        <f>[1]动作!$A5729+[1]动作!$B5729</f>
        <v>43212.482499999998</v>
      </c>
      <c r="H5730" s="12"/>
      <c r="I5730" s="11"/>
    </row>
    <row r="5731" spans="1:9" hidden="1" x14ac:dyDescent="0.3">
      <c r="A5731" s="24">
        <v>5729</v>
      </c>
      <c r="B5731" s="11" t="str">
        <f>IFERROR(INDEX({"JSNY-BJ0001-01";"JSNY-JS0022-01";"JSNY-JS0002-01"},MATCH(D5731,{"BJ_zhongyu";"JS_WX_liteer";"JS_CZ_wodefeng"},0)),"")</f>
        <v>JSNY-JS0002-01</v>
      </c>
      <c r="C5731" s="11" t="str">
        <f>IFERROR(INDEX({"北京中裕世纪大酒店";"江苏利特尔绿色包装股份有限公司";"常州市金坛沃德丰电子科技有限公司"},MATCH(D5731,{"BJ_zhongyu";"JS_WX_liteer";"JS_CZ_wodefeng"},0)),"")</f>
        <v>常州市金坛沃德丰电子科技有限公司</v>
      </c>
      <c r="D5731" s="11" t="str">
        <f>[1]动作!$G5730</f>
        <v>JS_CZ_wodefeng</v>
      </c>
      <c r="E5731" s="11" t="str">
        <f>[1]动作!$D5730</f>
        <v>分系统1BMS6SOC过低二级故障</v>
      </c>
      <c r="F5731" s="11" t="s">
        <v>177</v>
      </c>
      <c r="G5731" s="12">
        <f>[1]动作!$A5730+[1]动作!$B5730</f>
        <v>43212.482499999998</v>
      </c>
      <c r="H5731" s="12"/>
      <c r="I5731" s="11"/>
    </row>
    <row r="5732" spans="1:9" hidden="1" x14ac:dyDescent="0.3">
      <c r="A5732" s="24">
        <v>5730</v>
      </c>
      <c r="B5732" s="11" t="str">
        <f>IFERROR(INDEX({"JSNY-BJ0001-01";"JSNY-JS0022-01";"JSNY-JS0002-01"},MATCH(D5732,{"BJ_zhongyu";"JS_WX_liteer";"JS_CZ_wodefeng"},0)),"")</f>
        <v>JSNY-JS0002-01</v>
      </c>
      <c r="C5732" s="11" t="str">
        <f>IFERROR(INDEX({"北京中裕世纪大酒店";"江苏利特尔绿色包装股份有限公司";"常州市金坛沃德丰电子科技有限公司"},MATCH(D5732,{"BJ_zhongyu";"JS_WX_liteer";"JS_CZ_wodefeng"},0)),"")</f>
        <v>常州市金坛沃德丰电子科技有限公司</v>
      </c>
      <c r="D5732" s="11" t="str">
        <f>[1]动作!$G5731</f>
        <v>JS_CZ_wodefeng</v>
      </c>
      <c r="E5732" s="11" t="str">
        <f>[1]动作!$D5731</f>
        <v>电表故障</v>
      </c>
      <c r="F5732" s="11" t="s">
        <v>45</v>
      </c>
      <c r="G5732" s="12">
        <f>[1]动作!$A5731+[1]动作!$B5731</f>
        <v>43212.482557870368</v>
      </c>
      <c r="H5732" s="12"/>
      <c r="I5732" s="11"/>
    </row>
    <row r="5733" spans="1:9" hidden="1" x14ac:dyDescent="0.3">
      <c r="A5733" s="24">
        <v>5731</v>
      </c>
      <c r="B5733" s="11" t="str">
        <f>IFERROR(INDEX({"JSNY-BJ0001-01";"JSNY-JS0022-01";"JSNY-JS0002-01"},MATCH(D5733,{"BJ_zhongyu";"JS_WX_liteer";"JS_CZ_wodefeng"},0)),"")</f>
        <v>JSNY-JS0002-01</v>
      </c>
      <c r="C5733" s="11" t="str">
        <f>IFERROR(INDEX({"北京中裕世纪大酒店";"江苏利特尔绿色包装股份有限公司";"常州市金坛沃德丰电子科技有限公司"},MATCH(D5733,{"BJ_zhongyu";"JS_WX_liteer";"JS_CZ_wodefeng"},0)),"")</f>
        <v>常州市金坛沃德丰电子科技有限公司</v>
      </c>
      <c r="D5733" s="11" t="str">
        <f>[1]动作!$G5732</f>
        <v>JS_CZ_wodefeng</v>
      </c>
      <c r="E5733" s="11" t="str">
        <f>[1]动作!$D5732</f>
        <v>电表故障</v>
      </c>
      <c r="F5733" s="11" t="s">
        <v>45</v>
      </c>
      <c r="G5733" s="12">
        <f>[1]动作!$A5732+[1]动作!$B5732</f>
        <v>43212.482731481483</v>
      </c>
      <c r="H5733" s="12"/>
      <c r="I5733" s="11"/>
    </row>
    <row r="5734" spans="1:9" hidden="1" x14ac:dyDescent="0.3">
      <c r="A5734" s="24">
        <v>5732</v>
      </c>
      <c r="B5734" s="11" t="str">
        <f>IFERROR(INDEX({"JSNY-BJ0001-01";"JSNY-JS0022-01";"JSNY-JS0002-01"},MATCH(D5734,{"BJ_zhongyu";"JS_WX_liteer";"JS_CZ_wodefeng"},0)),"")</f>
        <v>JSNY-JS0002-01</v>
      </c>
      <c r="C5734" s="11" t="str">
        <f>IFERROR(INDEX({"北京中裕世纪大酒店";"江苏利特尔绿色包装股份有限公司";"常州市金坛沃德丰电子科技有限公司"},MATCH(D5734,{"BJ_zhongyu";"JS_WX_liteer";"JS_CZ_wodefeng"},0)),"")</f>
        <v>常州市金坛沃德丰电子科技有限公司</v>
      </c>
      <c r="D5734" s="11" t="str">
        <f>[1]动作!$G5733</f>
        <v>JS_CZ_wodefeng</v>
      </c>
      <c r="E5734" s="11" t="str">
        <f>[1]动作!$D5733</f>
        <v>分系统1BMS1SOC过低一级故障</v>
      </c>
      <c r="F5734" s="11" t="s">
        <v>177</v>
      </c>
      <c r="G5734" s="12">
        <f>[1]动作!$A5733+[1]动作!$B5733</f>
        <v>43212.483599537038</v>
      </c>
      <c r="H5734" s="12"/>
      <c r="I5734" s="11"/>
    </row>
    <row r="5735" spans="1:9" hidden="1" x14ac:dyDescent="0.3">
      <c r="A5735" s="24">
        <v>5733</v>
      </c>
      <c r="B5735" s="11" t="str">
        <f>IFERROR(INDEX({"JSNY-BJ0001-01";"JSNY-JS0022-01";"JSNY-JS0002-01"},MATCH(D5735,{"BJ_zhongyu";"JS_WX_liteer";"JS_CZ_wodefeng"},0)),"")</f>
        <v>JSNY-JS0002-01</v>
      </c>
      <c r="C5735" s="11" t="str">
        <f>IFERROR(INDEX({"北京中裕世纪大酒店";"江苏利特尔绿色包装股份有限公司";"常州市金坛沃德丰电子科技有限公司"},MATCH(D5735,{"BJ_zhongyu";"JS_WX_liteer";"JS_CZ_wodefeng"},0)),"")</f>
        <v>常州市金坛沃德丰电子科技有限公司</v>
      </c>
      <c r="D5735" s="11" t="str">
        <f>[1]动作!$G5734</f>
        <v>JS_CZ_wodefeng</v>
      </c>
      <c r="E5735" s="11" t="str">
        <f>[1]动作!$D5734</f>
        <v>分系统1BMS1SOC过低二级故障</v>
      </c>
      <c r="F5735" s="11" t="s">
        <v>177</v>
      </c>
      <c r="G5735" s="12">
        <f>[1]动作!$A5734+[1]动作!$B5734</f>
        <v>43212.483599537038</v>
      </c>
      <c r="H5735" s="12"/>
      <c r="I5735" s="11"/>
    </row>
    <row r="5736" spans="1:9" hidden="1" x14ac:dyDescent="0.3">
      <c r="A5736" s="24">
        <v>5734</v>
      </c>
      <c r="B5736" s="11" t="str">
        <f>IFERROR(INDEX({"JSNY-BJ0001-01";"JSNY-JS0022-01";"JSNY-JS0002-01"},MATCH(D5736,{"BJ_zhongyu";"JS_WX_liteer";"JS_CZ_wodefeng"},0)),"")</f>
        <v>JSNY-JS0002-01</v>
      </c>
      <c r="C5736" s="11" t="str">
        <f>IFERROR(INDEX({"北京中裕世纪大酒店";"江苏利特尔绿色包装股份有限公司";"常州市金坛沃德丰电子科技有限公司"},MATCH(D5736,{"BJ_zhongyu";"JS_WX_liteer";"JS_CZ_wodefeng"},0)),"")</f>
        <v>常州市金坛沃德丰电子科技有限公司</v>
      </c>
      <c r="D5736" s="11" t="str">
        <f>[1]动作!$G5735</f>
        <v>JS_CZ_wodefeng</v>
      </c>
      <c r="E5736" s="11" t="str">
        <f>[1]动作!$D5735</f>
        <v>电表故障</v>
      </c>
      <c r="F5736" s="11" t="s">
        <v>45</v>
      </c>
      <c r="G5736" s="12">
        <f>[1]动作!$A5735+[1]动作!$B5735</f>
        <v>43212.48400462963</v>
      </c>
      <c r="H5736" s="12"/>
      <c r="I5736" s="11"/>
    </row>
    <row r="5737" spans="1:9" hidden="1" x14ac:dyDescent="0.3">
      <c r="A5737" s="24">
        <v>5735</v>
      </c>
      <c r="B5737" s="11" t="str">
        <f>IFERROR(INDEX({"JSNY-BJ0001-01";"JSNY-JS0022-01";"JSNY-JS0002-01"},MATCH(D5737,{"BJ_zhongyu";"JS_WX_liteer";"JS_CZ_wodefeng"},0)),"")</f>
        <v>JSNY-JS0002-01</v>
      </c>
      <c r="C5737" s="11" t="str">
        <f>IFERROR(INDEX({"北京中裕世纪大酒店";"江苏利特尔绿色包装股份有限公司";"常州市金坛沃德丰电子科技有限公司"},MATCH(D5737,{"BJ_zhongyu";"JS_WX_liteer";"JS_CZ_wodefeng"},0)),"")</f>
        <v>常州市金坛沃德丰电子科技有限公司</v>
      </c>
      <c r="D5737" s="11" t="str">
        <f>[1]动作!$G5736</f>
        <v>JS_CZ_wodefeng</v>
      </c>
      <c r="E5737" s="11" t="str">
        <f>[1]动作!$D5736</f>
        <v>分系统1BMS4单体电压过低一级故障</v>
      </c>
      <c r="F5737" s="11" t="s">
        <v>177</v>
      </c>
      <c r="G5737" s="12">
        <f>[1]动作!$A5736+[1]动作!$B5736</f>
        <v>43212.4840625</v>
      </c>
      <c r="H5737" s="12"/>
      <c r="I5737" s="11"/>
    </row>
    <row r="5738" spans="1:9" hidden="1" x14ac:dyDescent="0.3">
      <c r="A5738" s="24">
        <v>5736</v>
      </c>
      <c r="B5738" s="11" t="str">
        <f>IFERROR(INDEX({"JSNY-BJ0001-01";"JSNY-JS0022-01";"JSNY-JS0002-01"},MATCH(D5738,{"BJ_zhongyu";"JS_WX_liteer";"JS_CZ_wodefeng"},0)),"")</f>
        <v>JSNY-JS0002-01</v>
      </c>
      <c r="C5738" s="11" t="str">
        <f>IFERROR(INDEX({"北京中裕世纪大酒店";"江苏利特尔绿色包装股份有限公司";"常州市金坛沃德丰电子科技有限公司"},MATCH(D5738,{"BJ_zhongyu";"JS_WX_liteer";"JS_CZ_wodefeng"},0)),"")</f>
        <v>常州市金坛沃德丰电子科技有限公司</v>
      </c>
      <c r="D5738" s="11" t="str">
        <f>[1]动作!$G5737</f>
        <v>JS_CZ_wodefeng</v>
      </c>
      <c r="E5738" s="11" t="str">
        <f>[1]动作!$D5737</f>
        <v>分系统1BMS4单体电压过低二级故障</v>
      </c>
      <c r="F5738" s="11" t="s">
        <v>177</v>
      </c>
      <c r="G5738" s="12">
        <f>[1]动作!$A5737+[1]动作!$B5737</f>
        <v>43212.4840625</v>
      </c>
      <c r="H5738" s="12"/>
      <c r="I5738" s="11"/>
    </row>
    <row r="5739" spans="1:9" hidden="1" x14ac:dyDescent="0.3">
      <c r="A5739" s="24">
        <v>5737</v>
      </c>
      <c r="B5739" s="11" t="str">
        <f>IFERROR(INDEX({"JSNY-BJ0001-01";"JSNY-JS0022-01";"JSNY-JS0002-01"},MATCH(D5739,{"BJ_zhongyu";"JS_WX_liteer";"JS_CZ_wodefeng"},0)),"")</f>
        <v>JSNY-JS0002-01</v>
      </c>
      <c r="C5739" s="11" t="str">
        <f>IFERROR(INDEX({"北京中裕世纪大酒店";"江苏利特尔绿色包装股份有限公司";"常州市金坛沃德丰电子科技有限公司"},MATCH(D5739,{"BJ_zhongyu";"JS_WX_liteer";"JS_CZ_wodefeng"},0)),"")</f>
        <v>常州市金坛沃德丰电子科技有限公司</v>
      </c>
      <c r="D5739" s="11" t="str">
        <f>[1]动作!$G5738</f>
        <v>JS_CZ_wodefeng</v>
      </c>
      <c r="E5739" s="11" t="str">
        <f>[1]动作!$D5738</f>
        <v>分系统1BMS6单体电压过低一级故障</v>
      </c>
      <c r="F5739" s="11" t="s">
        <v>177</v>
      </c>
      <c r="G5739" s="12">
        <f>[1]动作!$A5738+[1]动作!$B5738</f>
        <v>43212.4840625</v>
      </c>
      <c r="H5739" s="12"/>
      <c r="I5739" s="11"/>
    </row>
    <row r="5740" spans="1:9" hidden="1" x14ac:dyDescent="0.3">
      <c r="A5740" s="24">
        <v>5738</v>
      </c>
      <c r="B5740" s="11" t="str">
        <f>IFERROR(INDEX({"JSNY-BJ0001-01";"JSNY-JS0022-01";"JSNY-JS0002-01"},MATCH(D5740,{"BJ_zhongyu";"JS_WX_liteer";"JS_CZ_wodefeng"},0)),"")</f>
        <v>JSNY-JS0002-01</v>
      </c>
      <c r="C5740" s="11" t="str">
        <f>IFERROR(INDEX({"北京中裕世纪大酒店";"江苏利特尔绿色包装股份有限公司";"常州市金坛沃德丰电子科技有限公司"},MATCH(D5740,{"BJ_zhongyu";"JS_WX_liteer";"JS_CZ_wodefeng"},0)),"")</f>
        <v>常州市金坛沃德丰电子科技有限公司</v>
      </c>
      <c r="D5740" s="11" t="str">
        <f>[1]动作!$G5739</f>
        <v>JS_CZ_wodefeng</v>
      </c>
      <c r="E5740" s="11" t="str">
        <f>[1]动作!$D5739</f>
        <v>分系统1BMS6单体电压过低二级故障</v>
      </c>
      <c r="F5740" s="11" t="s">
        <v>177</v>
      </c>
      <c r="G5740" s="12">
        <f>[1]动作!$A5739+[1]动作!$B5739</f>
        <v>43212.4840625</v>
      </c>
      <c r="H5740" s="12"/>
      <c r="I5740" s="11"/>
    </row>
    <row r="5741" spans="1:9" hidden="1" x14ac:dyDescent="0.3">
      <c r="A5741" s="24">
        <v>5739</v>
      </c>
      <c r="B5741" s="11" t="str">
        <f>IFERROR(INDEX({"JSNY-BJ0001-01";"JSNY-JS0022-01";"JSNY-JS0002-01"},MATCH(D5741,{"BJ_zhongyu";"JS_WX_liteer";"JS_CZ_wodefeng"},0)),"")</f>
        <v>JSNY-JS0002-01</v>
      </c>
      <c r="C5741" s="11" t="str">
        <f>IFERROR(INDEX({"北京中裕世纪大酒店";"江苏利特尔绿色包装股份有限公司";"常州市金坛沃德丰电子科技有限公司"},MATCH(D5741,{"BJ_zhongyu";"JS_WX_liteer";"JS_CZ_wodefeng"},0)),"")</f>
        <v>常州市金坛沃德丰电子科技有限公司</v>
      </c>
      <c r="D5741" s="11" t="str">
        <f>[1]动作!$G5740</f>
        <v>JS_CZ_wodefeng</v>
      </c>
      <c r="E5741" s="11" t="str">
        <f>[1]动作!$D5740</f>
        <v>分系统1BMS5SOC过低一级故障</v>
      </c>
      <c r="F5741" s="11" t="s">
        <v>177</v>
      </c>
      <c r="G5741" s="12">
        <f>[1]动作!$A5740+[1]动作!$B5740</f>
        <v>43212.485393518517</v>
      </c>
      <c r="H5741" s="12"/>
      <c r="I5741" s="11"/>
    </row>
    <row r="5742" spans="1:9" hidden="1" x14ac:dyDescent="0.3">
      <c r="A5742" s="24">
        <v>5740</v>
      </c>
      <c r="B5742" s="11" t="str">
        <f>IFERROR(INDEX({"JSNY-BJ0001-01";"JSNY-JS0022-01";"JSNY-JS0002-01"},MATCH(D5742,{"BJ_zhongyu";"JS_WX_liteer";"JS_CZ_wodefeng"},0)),"")</f>
        <v>JSNY-JS0002-01</v>
      </c>
      <c r="C5742" s="11" t="str">
        <f>IFERROR(INDEX({"北京中裕世纪大酒店";"江苏利特尔绿色包装股份有限公司";"常州市金坛沃德丰电子科技有限公司"},MATCH(D5742,{"BJ_zhongyu";"JS_WX_liteer";"JS_CZ_wodefeng"},0)),"")</f>
        <v>常州市金坛沃德丰电子科技有限公司</v>
      </c>
      <c r="D5742" s="11" t="str">
        <f>[1]动作!$G5741</f>
        <v>JS_CZ_wodefeng</v>
      </c>
      <c r="E5742" s="11" t="str">
        <f>[1]动作!$D5741</f>
        <v>分系统1BMS5SOC过低二级故障</v>
      </c>
      <c r="F5742" s="11" t="s">
        <v>177</v>
      </c>
      <c r="G5742" s="12">
        <f>[1]动作!$A5741+[1]动作!$B5741</f>
        <v>43212.485393518517</v>
      </c>
      <c r="H5742" s="12"/>
      <c r="I5742" s="11"/>
    </row>
    <row r="5743" spans="1:9" hidden="1" x14ac:dyDescent="0.3">
      <c r="A5743" s="24">
        <v>5741</v>
      </c>
      <c r="B5743" s="11" t="str">
        <f>IFERROR(INDEX({"JSNY-BJ0001-01";"JSNY-JS0022-01";"JSNY-JS0002-01"},MATCH(D5743,{"BJ_zhongyu";"JS_WX_liteer";"JS_CZ_wodefeng"},0)),"")</f>
        <v>JSNY-JS0002-01</v>
      </c>
      <c r="C5743" s="11" t="str">
        <f>IFERROR(INDEX({"北京中裕世纪大酒店";"江苏利特尔绿色包装股份有限公司";"常州市金坛沃德丰电子科技有限公司"},MATCH(D5743,{"BJ_zhongyu";"JS_WX_liteer";"JS_CZ_wodefeng"},0)),"")</f>
        <v>常州市金坛沃德丰电子科技有限公司</v>
      </c>
      <c r="D5743" s="11" t="str">
        <f>[1]动作!$G5742</f>
        <v>JS_CZ_wodefeng</v>
      </c>
      <c r="E5743" s="11" t="str">
        <f>[1]动作!$D5742</f>
        <v>分系统1BMS2SOC过低一级故障</v>
      </c>
      <c r="F5743" s="11" t="s">
        <v>177</v>
      </c>
      <c r="G5743" s="12">
        <f>[1]动作!$A5742+[1]动作!$B5742</f>
        <v>43212.485972222225</v>
      </c>
      <c r="H5743" s="12"/>
      <c r="I5743" s="11"/>
    </row>
    <row r="5744" spans="1:9" hidden="1" x14ac:dyDescent="0.3">
      <c r="A5744" s="24">
        <v>5742</v>
      </c>
      <c r="B5744" s="11" t="str">
        <f>IFERROR(INDEX({"JSNY-BJ0001-01";"JSNY-JS0022-01";"JSNY-JS0002-01"},MATCH(D5744,{"BJ_zhongyu";"JS_WX_liteer";"JS_CZ_wodefeng"},0)),"")</f>
        <v>JSNY-JS0002-01</v>
      </c>
      <c r="C5744" s="11" t="str">
        <f>IFERROR(INDEX({"北京中裕世纪大酒店";"江苏利特尔绿色包装股份有限公司";"常州市金坛沃德丰电子科技有限公司"},MATCH(D5744,{"BJ_zhongyu";"JS_WX_liteer";"JS_CZ_wodefeng"},0)),"")</f>
        <v>常州市金坛沃德丰电子科技有限公司</v>
      </c>
      <c r="D5744" s="11" t="str">
        <f>[1]动作!$G5743</f>
        <v>JS_CZ_wodefeng</v>
      </c>
      <c r="E5744" s="11" t="str">
        <f>[1]动作!$D5743</f>
        <v>分系统1BMS2SOC过低二级故障</v>
      </c>
      <c r="F5744" s="11" t="s">
        <v>177</v>
      </c>
      <c r="G5744" s="12">
        <f>[1]动作!$A5743+[1]动作!$B5743</f>
        <v>43212.485972222225</v>
      </c>
      <c r="H5744" s="12"/>
      <c r="I5744" s="11"/>
    </row>
    <row r="5745" spans="1:9" hidden="1" x14ac:dyDescent="0.3">
      <c r="A5745" s="24">
        <v>5743</v>
      </c>
      <c r="B5745" s="11" t="str">
        <f>IFERROR(INDEX({"JSNY-BJ0001-01";"JSNY-JS0022-01";"JSNY-JS0002-01"},MATCH(D5745,{"BJ_zhongyu";"JS_WX_liteer";"JS_CZ_wodefeng"},0)),"")</f>
        <v>JSNY-JS0002-01</v>
      </c>
      <c r="C5745" s="11" t="str">
        <f>IFERROR(INDEX({"北京中裕世纪大酒店";"江苏利特尔绿色包装股份有限公司";"常州市金坛沃德丰电子科技有限公司"},MATCH(D5745,{"BJ_zhongyu";"JS_WX_liteer";"JS_CZ_wodefeng"},0)),"")</f>
        <v>常州市金坛沃德丰电子科技有限公司</v>
      </c>
      <c r="D5745" s="11" t="str">
        <f>[1]动作!$G5744</f>
        <v>JS_CZ_wodefeng</v>
      </c>
      <c r="E5745" s="11" t="str">
        <f>[1]动作!$D5744</f>
        <v>电表故障</v>
      </c>
      <c r="F5745" s="11" t="s">
        <v>45</v>
      </c>
      <c r="G5745" s="12">
        <f>[1]动作!$A5744+[1]动作!$B5744</f>
        <v>43212.486377314817</v>
      </c>
      <c r="H5745" s="12"/>
      <c r="I5745" s="11"/>
    </row>
    <row r="5746" spans="1:9" hidden="1" x14ac:dyDescent="0.3">
      <c r="A5746" s="24">
        <v>5744</v>
      </c>
      <c r="B5746" s="11" t="str">
        <f>IFERROR(INDEX({"JSNY-BJ0001-01";"JSNY-JS0022-01";"JSNY-JS0002-01"},MATCH(D5746,{"BJ_zhongyu";"JS_WX_liteer";"JS_CZ_wodefeng"},0)),"")</f>
        <v>JSNY-JS0002-01</v>
      </c>
      <c r="C5746" s="11" t="str">
        <f>IFERROR(INDEX({"北京中裕世纪大酒店";"江苏利特尔绿色包装股份有限公司";"常州市金坛沃德丰电子科技有限公司"},MATCH(D5746,{"BJ_zhongyu";"JS_WX_liteer";"JS_CZ_wodefeng"},0)),"")</f>
        <v>常州市金坛沃德丰电子科技有限公司</v>
      </c>
      <c r="D5746" s="11" t="str">
        <f>[1]动作!$G5745</f>
        <v>JS_CZ_wodefeng</v>
      </c>
      <c r="E5746" s="11" t="str">
        <f>[1]动作!$D5745</f>
        <v>电表故障</v>
      </c>
      <c r="F5746" s="11" t="s">
        <v>45</v>
      </c>
      <c r="G5746" s="12">
        <f>[1]动作!$A5745+[1]动作!$B5745</f>
        <v>43212.486493055556</v>
      </c>
      <c r="H5746" s="12"/>
      <c r="I5746" s="11"/>
    </row>
    <row r="5747" spans="1:9" hidden="1" x14ac:dyDescent="0.3">
      <c r="A5747" s="24">
        <v>5745</v>
      </c>
      <c r="B5747" s="11" t="str">
        <f>IFERROR(INDEX({"JSNY-BJ0001-01";"JSNY-JS0022-01";"JSNY-JS0002-01"},MATCH(D5747,{"BJ_zhongyu";"JS_WX_liteer";"JS_CZ_wodefeng"},0)),"")</f>
        <v>JSNY-JS0002-01</v>
      </c>
      <c r="C5747" s="11" t="str">
        <f>IFERROR(INDEX({"北京中裕世纪大酒店";"江苏利特尔绿色包装股份有限公司";"常州市金坛沃德丰电子科技有限公司"},MATCH(D5747,{"BJ_zhongyu";"JS_WX_liteer";"JS_CZ_wodefeng"},0)),"")</f>
        <v>常州市金坛沃德丰电子科技有限公司</v>
      </c>
      <c r="D5747" s="11" t="str">
        <f>[1]动作!$G5746</f>
        <v>JS_CZ_wodefeng</v>
      </c>
      <c r="E5747" s="11" t="str">
        <f>[1]动作!$D5746</f>
        <v>电表故障</v>
      </c>
      <c r="F5747" s="11" t="s">
        <v>45</v>
      </c>
      <c r="G5747" s="12">
        <f>[1]动作!$A5746+[1]动作!$B5746</f>
        <v>43212.487893518519</v>
      </c>
      <c r="H5747" s="12"/>
      <c r="I5747" s="11"/>
    </row>
    <row r="5748" spans="1:9" hidden="1" x14ac:dyDescent="0.3">
      <c r="A5748" s="24">
        <v>5746</v>
      </c>
      <c r="B5748" s="11" t="str">
        <f>IFERROR(INDEX({"JSNY-BJ0001-01";"JSNY-JS0022-01";"JSNY-JS0002-01"},MATCH(D5748,{"BJ_zhongyu";"JS_WX_liteer";"JS_CZ_wodefeng"},0)),"")</f>
        <v>JSNY-JS0022-01</v>
      </c>
      <c r="C5748" s="11" t="str">
        <f>IFERROR(INDEX({"北京中裕世纪大酒店";"江苏利特尔绿色包装股份有限公司";"常州市金坛沃德丰电子科技有限公司"},MATCH(D5748,{"BJ_zhongyu";"JS_WX_liteer";"JS_CZ_wodefeng"},0)),"")</f>
        <v>江苏利特尔绿色包装股份有限公司</v>
      </c>
      <c r="D5748" s="11" t="str">
        <f>[1]动作!$G5747</f>
        <v>JS_WX_liteer</v>
      </c>
      <c r="E5748" s="11" t="str">
        <f>[1]动作!$D5747</f>
        <v>分系统1BMS8总电压过低一级故障</v>
      </c>
      <c r="F5748" s="11" t="s">
        <v>177</v>
      </c>
      <c r="G5748" s="12">
        <f>[1]动作!$A5747+[1]动作!$B5747</f>
        <v>43212.488125000003</v>
      </c>
      <c r="H5748" s="12"/>
      <c r="I5748" s="11"/>
    </row>
    <row r="5749" spans="1:9" hidden="1" x14ac:dyDescent="0.3">
      <c r="A5749" s="24">
        <v>5747</v>
      </c>
      <c r="B5749" s="11" t="str">
        <f>IFERROR(INDEX({"JSNY-BJ0001-01";"JSNY-JS0022-01";"JSNY-JS0002-01"},MATCH(D5749,{"BJ_zhongyu";"JS_WX_liteer";"JS_CZ_wodefeng"},0)),"")</f>
        <v>JSNY-JS0022-01</v>
      </c>
      <c r="C5749" s="11" t="str">
        <f>IFERROR(INDEX({"北京中裕世纪大酒店";"江苏利特尔绿色包装股份有限公司";"常州市金坛沃德丰电子科技有限公司"},MATCH(D5749,{"BJ_zhongyu";"JS_WX_liteer";"JS_CZ_wodefeng"},0)),"")</f>
        <v>江苏利特尔绿色包装股份有限公司</v>
      </c>
      <c r="D5749" s="11" t="str">
        <f>[1]动作!$G5748</f>
        <v>JS_WX_liteer</v>
      </c>
      <c r="E5749" s="11" t="str">
        <f>[1]动作!$D5748</f>
        <v>分系统1BMS8总电压过低二级故障</v>
      </c>
      <c r="F5749" s="11" t="s">
        <v>177</v>
      </c>
      <c r="G5749" s="12">
        <f>[1]动作!$A5748+[1]动作!$B5748</f>
        <v>43212.488125000003</v>
      </c>
      <c r="H5749" s="12"/>
      <c r="I5749" s="11"/>
    </row>
    <row r="5750" spans="1:9" hidden="1" x14ac:dyDescent="0.3">
      <c r="A5750" s="24">
        <v>5748</v>
      </c>
      <c r="B5750" s="11" t="str">
        <f>IFERROR(INDEX({"JSNY-BJ0001-01";"JSNY-JS0022-01";"JSNY-JS0002-01"},MATCH(D5750,{"BJ_zhongyu";"JS_WX_liteer";"JS_CZ_wodefeng"},0)),"")</f>
        <v>JSNY-JS0022-01</v>
      </c>
      <c r="C5750" s="11" t="str">
        <f>IFERROR(INDEX({"北京中裕世纪大酒店";"江苏利特尔绿色包装股份有限公司";"常州市金坛沃德丰电子科技有限公司"},MATCH(D5750,{"BJ_zhongyu";"JS_WX_liteer";"JS_CZ_wodefeng"},0)),"")</f>
        <v>江苏利特尔绿色包装股份有限公司</v>
      </c>
      <c r="D5750" s="11" t="str">
        <f>[1]动作!$G5749</f>
        <v>JS_WX_liteer</v>
      </c>
      <c r="E5750" s="11" t="str">
        <f>[1]动作!$D5749</f>
        <v>分系统1BMS9总电压过低一级故障</v>
      </c>
      <c r="F5750" s="11" t="s">
        <v>177</v>
      </c>
      <c r="G5750" s="12">
        <f>[1]动作!$A5749+[1]动作!$B5749</f>
        <v>43212.488229166665</v>
      </c>
      <c r="H5750" s="12"/>
      <c r="I5750" s="11"/>
    </row>
    <row r="5751" spans="1:9" hidden="1" x14ac:dyDescent="0.3">
      <c r="A5751" s="24">
        <v>5749</v>
      </c>
      <c r="B5751" s="11" t="str">
        <f>IFERROR(INDEX({"JSNY-BJ0001-01";"JSNY-JS0022-01";"JSNY-JS0002-01"},MATCH(D5751,{"BJ_zhongyu";"JS_WX_liteer";"JS_CZ_wodefeng"},0)),"")</f>
        <v>JSNY-JS0022-01</v>
      </c>
      <c r="C5751" s="11" t="str">
        <f>IFERROR(INDEX({"北京中裕世纪大酒店";"江苏利特尔绿色包装股份有限公司";"常州市金坛沃德丰电子科技有限公司"},MATCH(D5751,{"BJ_zhongyu";"JS_WX_liteer";"JS_CZ_wodefeng"},0)),"")</f>
        <v>江苏利特尔绿色包装股份有限公司</v>
      </c>
      <c r="D5751" s="11" t="str">
        <f>[1]动作!$G5750</f>
        <v>JS_WX_liteer</v>
      </c>
      <c r="E5751" s="11" t="str">
        <f>[1]动作!$D5750</f>
        <v>分系统1BMS9总电压过低二级故障</v>
      </c>
      <c r="F5751" s="11" t="s">
        <v>177</v>
      </c>
      <c r="G5751" s="12">
        <f>[1]动作!$A5750+[1]动作!$B5750</f>
        <v>43212.488229166665</v>
      </c>
      <c r="H5751" s="12"/>
      <c r="I5751" s="11"/>
    </row>
    <row r="5752" spans="1:9" hidden="1" x14ac:dyDescent="0.3">
      <c r="A5752" s="24">
        <v>5750</v>
      </c>
      <c r="B5752" s="11" t="str">
        <f>IFERROR(INDEX({"JSNY-BJ0001-01";"JSNY-JS0022-01";"JSNY-JS0002-01"},MATCH(D5752,{"BJ_zhongyu";"JS_WX_liteer";"JS_CZ_wodefeng"},0)),"")</f>
        <v>JSNY-JS0022-01</v>
      </c>
      <c r="C5752" s="11" t="str">
        <f>IFERROR(INDEX({"北京中裕世纪大酒店";"江苏利特尔绿色包装股份有限公司";"常州市金坛沃德丰电子科技有限公司"},MATCH(D5752,{"BJ_zhongyu";"JS_WX_liteer";"JS_CZ_wodefeng"},0)),"")</f>
        <v>江苏利特尔绿色包装股份有限公司</v>
      </c>
      <c r="D5752" s="11" t="str">
        <f>[1]动作!$G5751</f>
        <v>JS_WX_liteer</v>
      </c>
      <c r="E5752" s="11" t="str">
        <f>[1]动作!$D5751</f>
        <v>分系统1BMS3总电压过低一级故障</v>
      </c>
      <c r="F5752" s="11" t="s">
        <v>177</v>
      </c>
      <c r="G5752" s="12">
        <f>[1]动作!$A5751+[1]动作!$B5751</f>
        <v>43212.488587962966</v>
      </c>
      <c r="H5752" s="12"/>
      <c r="I5752" s="11"/>
    </row>
    <row r="5753" spans="1:9" hidden="1" x14ac:dyDescent="0.3">
      <c r="A5753" s="24">
        <v>5751</v>
      </c>
      <c r="B5753" s="11" t="str">
        <f>IFERROR(INDEX({"JSNY-BJ0001-01";"JSNY-JS0022-01";"JSNY-JS0002-01"},MATCH(D5753,{"BJ_zhongyu";"JS_WX_liteer";"JS_CZ_wodefeng"},0)),"")</f>
        <v>JSNY-JS0022-01</v>
      </c>
      <c r="C5753" s="11" t="str">
        <f>IFERROR(INDEX({"北京中裕世纪大酒店";"江苏利特尔绿色包装股份有限公司";"常州市金坛沃德丰电子科技有限公司"},MATCH(D5753,{"BJ_zhongyu";"JS_WX_liteer";"JS_CZ_wodefeng"},0)),"")</f>
        <v>江苏利特尔绿色包装股份有限公司</v>
      </c>
      <c r="D5753" s="11" t="str">
        <f>[1]动作!$G5752</f>
        <v>JS_WX_liteer</v>
      </c>
      <c r="E5753" s="11" t="str">
        <f>[1]动作!$D5752</f>
        <v>分系统1BMS3总电压过低二级故障</v>
      </c>
      <c r="F5753" s="11" t="s">
        <v>177</v>
      </c>
      <c r="G5753" s="12">
        <f>[1]动作!$A5752+[1]动作!$B5752</f>
        <v>43212.488587962966</v>
      </c>
      <c r="H5753" s="12"/>
      <c r="I5753" s="11"/>
    </row>
    <row r="5754" spans="1:9" hidden="1" x14ac:dyDescent="0.3">
      <c r="A5754" s="24">
        <v>5752</v>
      </c>
      <c r="B5754" s="11" t="str">
        <f>IFERROR(INDEX({"JSNY-BJ0001-01";"JSNY-JS0022-01";"JSNY-JS0002-01"},MATCH(D5754,{"BJ_zhongyu";"JS_WX_liteer";"JS_CZ_wodefeng"},0)),"")</f>
        <v>JSNY-JS0022-01</v>
      </c>
      <c r="C5754" s="11" t="str">
        <f>IFERROR(INDEX({"北京中裕世纪大酒店";"江苏利特尔绿色包装股份有限公司";"常州市金坛沃德丰电子科技有限公司"},MATCH(D5754,{"BJ_zhongyu";"JS_WX_liteer";"JS_CZ_wodefeng"},0)),"")</f>
        <v>江苏利特尔绿色包装股份有限公司</v>
      </c>
      <c r="D5754" s="11" t="str">
        <f>[1]动作!$G5753</f>
        <v>JS_WX_liteer</v>
      </c>
      <c r="E5754" s="11" t="str">
        <f>[1]动作!$D5753</f>
        <v>分系统1BMS4总电压过低一级故障</v>
      </c>
      <c r="F5754" s="11" t="s">
        <v>177</v>
      </c>
      <c r="G5754" s="12">
        <f>[1]动作!$A5753+[1]动作!$B5753</f>
        <v>43212.488923611112</v>
      </c>
      <c r="H5754" s="12"/>
      <c r="I5754" s="11"/>
    </row>
    <row r="5755" spans="1:9" hidden="1" x14ac:dyDescent="0.3">
      <c r="A5755" s="24">
        <v>5753</v>
      </c>
      <c r="B5755" s="11" t="str">
        <f>IFERROR(INDEX({"JSNY-BJ0001-01";"JSNY-JS0022-01";"JSNY-JS0002-01"},MATCH(D5755,{"BJ_zhongyu";"JS_WX_liteer";"JS_CZ_wodefeng"},0)),"")</f>
        <v>JSNY-JS0022-01</v>
      </c>
      <c r="C5755" s="11" t="str">
        <f>IFERROR(INDEX({"北京中裕世纪大酒店";"江苏利特尔绿色包装股份有限公司";"常州市金坛沃德丰电子科技有限公司"},MATCH(D5755,{"BJ_zhongyu";"JS_WX_liteer";"JS_CZ_wodefeng"},0)),"")</f>
        <v>江苏利特尔绿色包装股份有限公司</v>
      </c>
      <c r="D5755" s="11" t="str">
        <f>[1]动作!$G5754</f>
        <v>JS_WX_liteer</v>
      </c>
      <c r="E5755" s="11" t="str">
        <f>[1]动作!$D5754</f>
        <v>分系统1BMS4总电压过低二级故障</v>
      </c>
      <c r="F5755" s="11" t="s">
        <v>177</v>
      </c>
      <c r="G5755" s="12">
        <f>[1]动作!$A5754+[1]动作!$B5754</f>
        <v>43212.488923611112</v>
      </c>
      <c r="H5755" s="12"/>
      <c r="I5755" s="11"/>
    </row>
    <row r="5756" spans="1:9" hidden="1" x14ac:dyDescent="0.3">
      <c r="A5756" s="24">
        <v>5754</v>
      </c>
      <c r="B5756" s="11" t="str">
        <f>IFERROR(INDEX({"JSNY-BJ0001-01";"JSNY-JS0022-01";"JSNY-JS0002-01"},MATCH(D5756,{"BJ_zhongyu";"JS_WX_liteer";"JS_CZ_wodefeng"},0)),"")</f>
        <v>JSNY-JS0022-01</v>
      </c>
      <c r="C5756" s="11" t="str">
        <f>IFERROR(INDEX({"北京中裕世纪大酒店";"江苏利特尔绿色包装股份有限公司";"常州市金坛沃德丰电子科技有限公司"},MATCH(D5756,{"BJ_zhongyu";"JS_WX_liteer";"JS_CZ_wodefeng"},0)),"")</f>
        <v>江苏利特尔绿色包装股份有限公司</v>
      </c>
      <c r="D5756" s="11" t="str">
        <f>[1]动作!$G5755</f>
        <v>JS_WX_liteer</v>
      </c>
      <c r="E5756" s="11" t="str">
        <f>[1]动作!$D5755</f>
        <v>分系统1BMS1总电压过低一级故障</v>
      </c>
      <c r="F5756" s="11" t="s">
        <v>177</v>
      </c>
      <c r="G5756" s="12">
        <f>[1]动作!$A5755+[1]动作!$B5755</f>
        <v>43212.489039351851</v>
      </c>
      <c r="H5756" s="12"/>
      <c r="I5756" s="11"/>
    </row>
    <row r="5757" spans="1:9" hidden="1" x14ac:dyDescent="0.3">
      <c r="A5757" s="24">
        <v>5755</v>
      </c>
      <c r="B5757" s="11" t="str">
        <f>IFERROR(INDEX({"JSNY-BJ0001-01";"JSNY-JS0022-01";"JSNY-JS0002-01"},MATCH(D5757,{"BJ_zhongyu";"JS_WX_liteer";"JS_CZ_wodefeng"},0)),"")</f>
        <v>JSNY-JS0022-01</v>
      </c>
      <c r="C5757" s="11" t="str">
        <f>IFERROR(INDEX({"北京中裕世纪大酒店";"江苏利特尔绿色包装股份有限公司";"常州市金坛沃德丰电子科技有限公司"},MATCH(D5757,{"BJ_zhongyu";"JS_WX_liteer";"JS_CZ_wodefeng"},0)),"")</f>
        <v>江苏利特尔绿色包装股份有限公司</v>
      </c>
      <c r="D5757" s="11" t="str">
        <f>[1]动作!$G5756</f>
        <v>JS_WX_liteer</v>
      </c>
      <c r="E5757" s="11" t="str">
        <f>[1]动作!$D5756</f>
        <v>分系统1BMS1总电压过低二级故障</v>
      </c>
      <c r="F5757" s="11" t="s">
        <v>177</v>
      </c>
      <c r="G5757" s="12">
        <f>[1]动作!$A5756+[1]动作!$B5756</f>
        <v>43212.489039351851</v>
      </c>
      <c r="H5757" s="12"/>
      <c r="I5757" s="11"/>
    </row>
    <row r="5758" spans="1:9" hidden="1" x14ac:dyDescent="0.3">
      <c r="A5758" s="24">
        <v>5756</v>
      </c>
      <c r="B5758" s="11" t="str">
        <f>IFERROR(INDEX({"JSNY-BJ0001-01";"JSNY-JS0022-01";"JSNY-JS0002-01"},MATCH(D5758,{"BJ_zhongyu";"JS_WX_liteer";"JS_CZ_wodefeng"},0)),"")</f>
        <v>JSNY-JS0022-01</v>
      </c>
      <c r="C5758" s="11" t="str">
        <f>IFERROR(INDEX({"北京中裕世纪大酒店";"江苏利特尔绿色包装股份有限公司";"常州市金坛沃德丰电子科技有限公司"},MATCH(D5758,{"BJ_zhongyu";"JS_WX_liteer";"JS_CZ_wodefeng"},0)),"")</f>
        <v>江苏利特尔绿色包装股份有限公司</v>
      </c>
      <c r="D5758" s="11" t="str">
        <f>[1]动作!$G5757</f>
        <v>JS_WX_liteer</v>
      </c>
      <c r="E5758" s="11" t="str">
        <f>[1]动作!$D5757</f>
        <v>分系统1BMS2总电压过低一级故障</v>
      </c>
      <c r="F5758" s="11" t="s">
        <v>177</v>
      </c>
      <c r="G5758" s="12">
        <f>[1]动作!$A5757+[1]动作!$B5757</f>
        <v>43212.489270833335</v>
      </c>
      <c r="H5758" s="12"/>
      <c r="I5758" s="11"/>
    </row>
    <row r="5759" spans="1:9" hidden="1" x14ac:dyDescent="0.3">
      <c r="A5759" s="24">
        <v>5757</v>
      </c>
      <c r="B5759" s="11" t="str">
        <f>IFERROR(INDEX({"JSNY-BJ0001-01";"JSNY-JS0022-01";"JSNY-JS0002-01"},MATCH(D5759,{"BJ_zhongyu";"JS_WX_liteer";"JS_CZ_wodefeng"},0)),"")</f>
        <v>JSNY-JS0022-01</v>
      </c>
      <c r="C5759" s="11" t="str">
        <f>IFERROR(INDEX({"北京中裕世纪大酒店";"江苏利特尔绿色包装股份有限公司";"常州市金坛沃德丰电子科技有限公司"},MATCH(D5759,{"BJ_zhongyu";"JS_WX_liteer";"JS_CZ_wodefeng"},0)),"")</f>
        <v>江苏利特尔绿色包装股份有限公司</v>
      </c>
      <c r="D5759" s="11" t="str">
        <f>[1]动作!$G5758</f>
        <v>JS_WX_liteer</v>
      </c>
      <c r="E5759" s="11" t="str">
        <f>[1]动作!$D5758</f>
        <v>分系统1BMS2总电压过低二级故障</v>
      </c>
      <c r="F5759" s="11" t="s">
        <v>177</v>
      </c>
      <c r="G5759" s="12">
        <f>[1]动作!$A5758+[1]动作!$B5758</f>
        <v>43212.489270833335</v>
      </c>
      <c r="H5759" s="12"/>
      <c r="I5759" s="11"/>
    </row>
    <row r="5760" spans="1:9" hidden="1" x14ac:dyDescent="0.3">
      <c r="A5760" s="24">
        <v>5758</v>
      </c>
      <c r="B5760" s="11" t="str">
        <f>IFERROR(INDEX({"JSNY-BJ0001-01";"JSNY-JS0022-01";"JSNY-JS0002-01"},MATCH(D5760,{"BJ_zhongyu";"JS_WX_liteer";"JS_CZ_wodefeng"},0)),"")</f>
        <v>JSNY-JS0022-01</v>
      </c>
      <c r="C5760" s="11" t="str">
        <f>IFERROR(INDEX({"北京中裕世纪大酒店";"江苏利特尔绿色包装股份有限公司";"常州市金坛沃德丰电子科技有限公司"},MATCH(D5760,{"BJ_zhongyu";"JS_WX_liteer";"JS_CZ_wodefeng"},0)),"")</f>
        <v>江苏利特尔绿色包装股份有限公司</v>
      </c>
      <c r="D5760" s="11" t="str">
        <f>[1]动作!$G5759</f>
        <v>JS_WX_liteer</v>
      </c>
      <c r="E5760" s="11" t="str">
        <f>[1]动作!$D5759</f>
        <v>分系统1BMS7总电压过低一级故障</v>
      </c>
      <c r="F5760" s="11" t="s">
        <v>177</v>
      </c>
      <c r="G5760" s="12">
        <f>[1]动作!$A5759+[1]动作!$B5759</f>
        <v>43212.489270833335</v>
      </c>
      <c r="H5760" s="12"/>
      <c r="I5760" s="11"/>
    </row>
    <row r="5761" spans="1:9" hidden="1" x14ac:dyDescent="0.3">
      <c r="A5761" s="24">
        <v>5759</v>
      </c>
      <c r="B5761" s="11" t="str">
        <f>IFERROR(INDEX({"JSNY-BJ0001-01";"JSNY-JS0022-01";"JSNY-JS0002-01"},MATCH(D5761,{"BJ_zhongyu";"JS_WX_liteer";"JS_CZ_wodefeng"},0)),"")</f>
        <v>JSNY-JS0022-01</v>
      </c>
      <c r="C5761" s="11" t="str">
        <f>IFERROR(INDEX({"北京中裕世纪大酒店";"江苏利特尔绿色包装股份有限公司";"常州市金坛沃德丰电子科技有限公司"},MATCH(D5761,{"BJ_zhongyu";"JS_WX_liteer";"JS_CZ_wodefeng"},0)),"")</f>
        <v>江苏利特尔绿色包装股份有限公司</v>
      </c>
      <c r="D5761" s="11" t="str">
        <f>[1]动作!$G5760</f>
        <v>JS_WX_liteer</v>
      </c>
      <c r="E5761" s="11" t="str">
        <f>[1]动作!$D5760</f>
        <v>分系统1BMS7总电压过低二级故障</v>
      </c>
      <c r="F5761" s="11" t="s">
        <v>177</v>
      </c>
      <c r="G5761" s="12">
        <f>[1]动作!$A5760+[1]动作!$B5760</f>
        <v>43212.489270833335</v>
      </c>
      <c r="H5761" s="12"/>
      <c r="I5761" s="11"/>
    </row>
    <row r="5762" spans="1:9" hidden="1" x14ac:dyDescent="0.3">
      <c r="A5762" s="24">
        <v>5760</v>
      </c>
      <c r="B5762" s="11" t="str">
        <f>IFERROR(INDEX({"JSNY-BJ0001-01";"JSNY-JS0022-01";"JSNY-JS0002-01"},MATCH(D5762,{"BJ_zhongyu";"JS_WX_liteer";"JS_CZ_wodefeng"},0)),"")</f>
        <v>JSNY-JS0022-01</v>
      </c>
      <c r="C5762" s="11" t="str">
        <f>IFERROR(INDEX({"北京中裕世纪大酒店";"江苏利特尔绿色包装股份有限公司";"常州市金坛沃德丰电子科技有限公司"},MATCH(D5762,{"BJ_zhongyu";"JS_WX_liteer";"JS_CZ_wodefeng"},0)),"")</f>
        <v>江苏利特尔绿色包装股份有限公司</v>
      </c>
      <c r="D5762" s="11" t="str">
        <f>[1]动作!$G5761</f>
        <v>JS_WX_liteer</v>
      </c>
      <c r="E5762" s="11" t="str">
        <f>[1]动作!$D5761</f>
        <v>分系统1BMS5总电压过低一级故障</v>
      </c>
      <c r="F5762" s="11" t="s">
        <v>177</v>
      </c>
      <c r="G5762" s="12">
        <f>[1]动作!$A5761+[1]动作!$B5761</f>
        <v>43212.489444444444</v>
      </c>
      <c r="H5762" s="12"/>
      <c r="I5762" s="11"/>
    </row>
    <row r="5763" spans="1:9" hidden="1" x14ac:dyDescent="0.3">
      <c r="A5763" s="24">
        <v>5761</v>
      </c>
      <c r="B5763" s="11" t="str">
        <f>IFERROR(INDEX({"JSNY-BJ0001-01";"JSNY-JS0022-01";"JSNY-JS0002-01"},MATCH(D5763,{"BJ_zhongyu";"JS_WX_liteer";"JS_CZ_wodefeng"},0)),"")</f>
        <v>JSNY-JS0022-01</v>
      </c>
      <c r="C5763" s="11" t="str">
        <f>IFERROR(INDEX({"北京中裕世纪大酒店";"江苏利特尔绿色包装股份有限公司";"常州市金坛沃德丰电子科技有限公司"},MATCH(D5763,{"BJ_zhongyu";"JS_WX_liteer";"JS_CZ_wodefeng"},0)),"")</f>
        <v>江苏利特尔绿色包装股份有限公司</v>
      </c>
      <c r="D5763" s="11" t="str">
        <f>[1]动作!$G5762</f>
        <v>JS_WX_liteer</v>
      </c>
      <c r="E5763" s="11" t="str">
        <f>[1]动作!$D5762</f>
        <v>分系统1BMS5总电压过低二级故障</v>
      </c>
      <c r="F5763" s="11" t="s">
        <v>177</v>
      </c>
      <c r="G5763" s="12">
        <f>[1]动作!$A5762+[1]动作!$B5762</f>
        <v>43212.489444444444</v>
      </c>
      <c r="H5763" s="12"/>
      <c r="I5763" s="11"/>
    </row>
    <row r="5764" spans="1:9" hidden="1" x14ac:dyDescent="0.3">
      <c r="A5764" s="24">
        <v>5762</v>
      </c>
      <c r="B5764" s="11" t="str">
        <f>IFERROR(INDEX({"JSNY-BJ0001-01";"JSNY-JS0022-01";"JSNY-JS0002-01"},MATCH(D5764,{"BJ_zhongyu";"JS_WX_liteer";"JS_CZ_wodefeng"},0)),"")</f>
        <v>JSNY-JS0022-01</v>
      </c>
      <c r="C5764" s="11" t="str">
        <f>IFERROR(INDEX({"北京中裕世纪大酒店";"江苏利特尔绿色包装股份有限公司";"常州市金坛沃德丰电子科技有限公司"},MATCH(D5764,{"BJ_zhongyu";"JS_WX_liteer";"JS_CZ_wodefeng"},0)),"")</f>
        <v>江苏利特尔绿色包装股份有限公司</v>
      </c>
      <c r="D5764" s="11" t="str">
        <f>[1]动作!$G5763</f>
        <v>JS_WX_liteer</v>
      </c>
      <c r="E5764" s="11" t="str">
        <f>[1]动作!$D5763</f>
        <v>分系统1BMS6总电压过低一级故障</v>
      </c>
      <c r="F5764" s="11" t="s">
        <v>177</v>
      </c>
      <c r="G5764" s="12">
        <f>[1]动作!$A5763+[1]动作!$B5763</f>
        <v>43212.48951388889</v>
      </c>
      <c r="H5764" s="12"/>
      <c r="I5764" s="11"/>
    </row>
    <row r="5765" spans="1:9" hidden="1" x14ac:dyDescent="0.3">
      <c r="A5765" s="24">
        <v>5763</v>
      </c>
      <c r="B5765" s="11" t="str">
        <f>IFERROR(INDEX({"JSNY-BJ0001-01";"JSNY-JS0022-01";"JSNY-JS0002-01"},MATCH(D5765,{"BJ_zhongyu";"JS_WX_liteer";"JS_CZ_wodefeng"},0)),"")</f>
        <v>JSNY-JS0022-01</v>
      </c>
      <c r="C5765" s="11" t="str">
        <f>IFERROR(INDEX({"北京中裕世纪大酒店";"江苏利特尔绿色包装股份有限公司";"常州市金坛沃德丰电子科技有限公司"},MATCH(D5765,{"BJ_zhongyu";"JS_WX_liteer";"JS_CZ_wodefeng"},0)),"")</f>
        <v>江苏利特尔绿色包装股份有限公司</v>
      </c>
      <c r="D5765" s="11" t="str">
        <f>[1]动作!$G5764</f>
        <v>JS_WX_liteer</v>
      </c>
      <c r="E5765" s="11" t="str">
        <f>[1]动作!$D5764</f>
        <v>分系统1BMS6总电压过低二级故障</v>
      </c>
      <c r="F5765" s="11" t="s">
        <v>177</v>
      </c>
      <c r="G5765" s="12">
        <f>[1]动作!$A5764+[1]动作!$B5764</f>
        <v>43212.48951388889</v>
      </c>
      <c r="H5765" s="12"/>
      <c r="I5765" s="11"/>
    </row>
    <row r="5766" spans="1:9" hidden="1" x14ac:dyDescent="0.3">
      <c r="A5766" s="24">
        <v>5764</v>
      </c>
      <c r="B5766" s="11" t="str">
        <f>IFERROR(INDEX({"JSNY-BJ0001-01";"JSNY-JS0022-01";"JSNY-JS0002-01"},MATCH(D5766,{"BJ_zhongyu";"JS_WX_liteer";"JS_CZ_wodefeng"},0)),"")</f>
        <v>JSNY-JS0002-01</v>
      </c>
      <c r="C5766" s="11" t="str">
        <f>IFERROR(INDEX({"北京中裕世纪大酒店";"江苏利特尔绿色包装股份有限公司";"常州市金坛沃德丰电子科技有限公司"},MATCH(D5766,{"BJ_zhongyu";"JS_WX_liteer";"JS_CZ_wodefeng"},0)),"")</f>
        <v>常州市金坛沃德丰电子科技有限公司</v>
      </c>
      <c r="D5766" s="11" t="str">
        <f>[1]动作!$G5765</f>
        <v>JS_CZ_wodefeng</v>
      </c>
      <c r="E5766" s="11" t="str">
        <f>[1]动作!$D5765</f>
        <v>分系统1告警状态</v>
      </c>
      <c r="F5766" s="11" t="s">
        <v>178</v>
      </c>
      <c r="G5766" s="12">
        <f>[1]动作!$A5765+[1]动作!$B5765</f>
        <v>43212.490254629629</v>
      </c>
      <c r="H5766" s="12"/>
      <c r="I5766" s="11"/>
    </row>
    <row r="5767" spans="1:9" hidden="1" x14ac:dyDescent="0.3">
      <c r="A5767" s="24">
        <v>5765</v>
      </c>
      <c r="B5767" s="11" t="str">
        <f>IFERROR(INDEX({"JSNY-BJ0001-01";"JSNY-JS0022-01";"JSNY-JS0002-01"},MATCH(D5767,{"BJ_zhongyu";"JS_WX_liteer";"JS_CZ_wodefeng"},0)),"")</f>
        <v>JSNY-JS0002-01</v>
      </c>
      <c r="C5767" s="11" t="str">
        <f>IFERROR(INDEX({"北京中裕世纪大酒店";"江苏利特尔绿色包装股份有限公司";"常州市金坛沃德丰电子科技有限公司"},MATCH(D5767,{"BJ_zhongyu";"JS_WX_liteer";"JS_CZ_wodefeng"},0)),"")</f>
        <v>常州市金坛沃德丰电子科技有限公司</v>
      </c>
      <c r="D5767" s="11" t="str">
        <f>[1]动作!$G5766</f>
        <v>JS_CZ_wodefeng</v>
      </c>
      <c r="E5767" s="11" t="str">
        <f>[1]动作!$D5766</f>
        <v>分系统1BCMS2告警状态</v>
      </c>
      <c r="F5767" s="11" t="s">
        <v>177</v>
      </c>
      <c r="G5767" s="12">
        <f>[1]动作!$A5766+[1]动作!$B5766</f>
        <v>43212.490254629629</v>
      </c>
      <c r="H5767" s="12"/>
      <c r="I5767" s="11"/>
    </row>
    <row r="5768" spans="1:9" hidden="1" x14ac:dyDescent="0.3">
      <c r="A5768" s="24">
        <v>5766</v>
      </c>
      <c r="B5768" s="11" t="str">
        <f>IFERROR(INDEX({"JSNY-BJ0001-01";"JSNY-JS0022-01";"JSNY-JS0002-01"},MATCH(D5768,{"BJ_zhongyu";"JS_WX_liteer";"JS_CZ_wodefeng"},0)),"")</f>
        <v>JSNY-JS0002-01</v>
      </c>
      <c r="C5768" s="11" t="str">
        <f>IFERROR(INDEX({"北京中裕世纪大酒店";"江苏利特尔绿色包装股份有限公司";"常州市金坛沃德丰电子科技有限公司"},MATCH(D5768,{"BJ_zhongyu";"JS_WX_liteer";"JS_CZ_wodefeng"},0)),"")</f>
        <v>常州市金坛沃德丰电子科技有限公司</v>
      </c>
      <c r="D5768" s="11" t="str">
        <f>[1]动作!$G5767</f>
        <v>JS_CZ_wodefeng</v>
      </c>
      <c r="E5768" s="11" t="str">
        <f>[1]动作!$D5767</f>
        <v>分系统1BCMS5告警状态</v>
      </c>
      <c r="F5768" s="11" t="s">
        <v>177</v>
      </c>
      <c r="G5768" s="12">
        <f>[1]动作!$A5767+[1]动作!$B5767</f>
        <v>43212.491759259261</v>
      </c>
      <c r="H5768" s="12"/>
      <c r="I5768" s="11"/>
    </row>
    <row r="5769" spans="1:9" hidden="1" x14ac:dyDescent="0.3">
      <c r="A5769" s="24">
        <v>5767</v>
      </c>
      <c r="B5769" s="11" t="str">
        <f>IFERROR(INDEX({"JSNY-BJ0001-01";"JSNY-JS0022-01";"JSNY-JS0002-01"},MATCH(D5769,{"BJ_zhongyu";"JS_WX_liteer";"JS_CZ_wodefeng"},0)),"")</f>
        <v>JSNY-JS0002-01</v>
      </c>
      <c r="C5769" s="11" t="str">
        <f>IFERROR(INDEX({"北京中裕世纪大酒店";"江苏利特尔绿色包装股份有限公司";"常州市金坛沃德丰电子科技有限公司"},MATCH(D5769,{"BJ_zhongyu";"JS_WX_liteer";"JS_CZ_wodefeng"},0)),"")</f>
        <v>常州市金坛沃德丰电子科技有限公司</v>
      </c>
      <c r="D5769" s="11" t="str">
        <f>[1]动作!$G5768</f>
        <v>JS_CZ_wodefeng</v>
      </c>
      <c r="E5769" s="11" t="str">
        <f>[1]动作!$D5768</f>
        <v>分系统1BCMS3告警状态</v>
      </c>
      <c r="F5769" s="11" t="s">
        <v>177</v>
      </c>
      <c r="G5769" s="12">
        <f>[1]动作!$A5768+[1]动作!$B5768</f>
        <v>43212.492337962962</v>
      </c>
      <c r="H5769" s="12"/>
      <c r="I5769" s="11"/>
    </row>
    <row r="5770" spans="1:9" hidden="1" x14ac:dyDescent="0.3">
      <c r="A5770" s="24">
        <v>5768</v>
      </c>
      <c r="B5770" s="11" t="str">
        <f>IFERROR(INDEX({"JSNY-BJ0001-01";"JSNY-JS0022-01";"JSNY-JS0002-01"},MATCH(D5770,{"BJ_zhongyu";"JS_WX_liteer";"JS_CZ_wodefeng"},0)),"")</f>
        <v>JSNY-JS0002-01</v>
      </c>
      <c r="C5770" s="11" t="str">
        <f>IFERROR(INDEX({"北京中裕世纪大酒店";"江苏利特尔绿色包装股份有限公司";"常州市金坛沃德丰电子科技有限公司"},MATCH(D5770,{"BJ_zhongyu";"JS_WX_liteer";"JS_CZ_wodefeng"},0)),"")</f>
        <v>常州市金坛沃德丰电子科技有限公司</v>
      </c>
      <c r="D5770" s="11" t="str">
        <f>[1]动作!$G5769</f>
        <v>JS_CZ_wodefeng</v>
      </c>
      <c r="E5770" s="11" t="str">
        <f>[1]动作!$D5769</f>
        <v>分系统1BCMS1告警状态</v>
      </c>
      <c r="F5770" s="11" t="s">
        <v>177</v>
      </c>
      <c r="G5770" s="12">
        <f>[1]动作!$A5769+[1]动作!$B5769</f>
        <v>43212.49287037037</v>
      </c>
      <c r="H5770" s="12"/>
      <c r="I5770" s="11"/>
    </row>
    <row r="5771" spans="1:9" hidden="1" x14ac:dyDescent="0.3">
      <c r="A5771" s="24">
        <v>5769</v>
      </c>
      <c r="B5771" s="11" t="str">
        <f>IFERROR(INDEX({"JSNY-BJ0001-01";"JSNY-JS0022-01";"JSNY-JS0002-01"},MATCH(D5771,{"BJ_zhongyu";"JS_WX_liteer";"JS_CZ_wodefeng"},0)),"")</f>
        <v>JSNY-JS0002-01</v>
      </c>
      <c r="C5771" s="11" t="str">
        <f>IFERROR(INDEX({"北京中裕世纪大酒店";"江苏利特尔绿色包装股份有限公司";"常州市金坛沃德丰电子科技有限公司"},MATCH(D5771,{"BJ_zhongyu";"JS_WX_liteer";"JS_CZ_wodefeng"},0)),"")</f>
        <v>常州市金坛沃德丰电子科技有限公司</v>
      </c>
      <c r="D5771" s="11" t="str">
        <f>[1]动作!$G5770</f>
        <v>JS_CZ_wodefeng</v>
      </c>
      <c r="E5771" s="11" t="str">
        <f>[1]动作!$D5770</f>
        <v>分系统1BCMS6告警状态</v>
      </c>
      <c r="F5771" s="11" t="s">
        <v>177</v>
      </c>
      <c r="G5771" s="12">
        <f>[1]动作!$A5770+[1]动作!$B5770</f>
        <v>43212.493043981478</v>
      </c>
      <c r="H5771" s="12"/>
      <c r="I5771" s="11"/>
    </row>
    <row r="5772" spans="1:9" hidden="1" x14ac:dyDescent="0.3">
      <c r="A5772" s="24">
        <v>5770</v>
      </c>
      <c r="B5772" s="11" t="str">
        <f>IFERROR(INDEX({"JSNY-BJ0001-01";"JSNY-JS0022-01";"JSNY-JS0002-01"},MATCH(D5772,{"BJ_zhongyu";"JS_WX_liteer";"JS_CZ_wodefeng"},0)),"")</f>
        <v>JSNY-JS0002-01</v>
      </c>
      <c r="C5772" s="11" t="str">
        <f>IFERROR(INDEX({"北京中裕世纪大酒店";"江苏利特尔绿色包装股份有限公司";"常州市金坛沃德丰电子科技有限公司"},MATCH(D5772,{"BJ_zhongyu";"JS_WX_liteer";"JS_CZ_wodefeng"},0)),"")</f>
        <v>常州市金坛沃德丰电子科技有限公司</v>
      </c>
      <c r="D5772" s="11" t="str">
        <f>[1]动作!$G5771</f>
        <v>JS_CZ_wodefeng</v>
      </c>
      <c r="E5772" s="11" t="str">
        <f>[1]动作!$D5771</f>
        <v>分系统1BCMS4告警状态</v>
      </c>
      <c r="F5772" s="11" t="s">
        <v>177</v>
      </c>
      <c r="G5772" s="12">
        <f>[1]动作!$A5771+[1]动作!$B5771</f>
        <v>43212.493217592593</v>
      </c>
      <c r="H5772" s="12"/>
      <c r="I5772" s="11"/>
    </row>
    <row r="5773" spans="1:9" hidden="1" x14ac:dyDescent="0.3">
      <c r="A5773" s="24">
        <v>5771</v>
      </c>
      <c r="B5773" s="11" t="str">
        <f>IFERROR(INDEX({"JSNY-BJ0001-01";"JSNY-JS0022-01";"JSNY-JS0002-01"},MATCH(D5773,{"BJ_zhongyu";"JS_WX_liteer";"JS_CZ_wodefeng"},0)),"")</f>
        <v>JSNY-JS0002-01</v>
      </c>
      <c r="C5773" s="11" t="str">
        <f>IFERROR(INDEX({"北京中裕世纪大酒店";"江苏利特尔绿色包装股份有限公司";"常州市金坛沃德丰电子科技有限公司"},MATCH(D5773,{"BJ_zhongyu";"JS_WX_liteer";"JS_CZ_wodefeng"},0)),"")</f>
        <v>常州市金坛沃德丰电子科技有限公司</v>
      </c>
      <c r="D5773" s="11" t="str">
        <f>[1]动作!$G5772</f>
        <v>JS_CZ_wodefeng</v>
      </c>
      <c r="E5773" s="11" t="str">
        <f>[1]动作!$D5772</f>
        <v>电表故障</v>
      </c>
      <c r="F5773" s="11" t="s">
        <v>45</v>
      </c>
      <c r="G5773" s="12">
        <f>[1]动作!$A5772+[1]动作!$B5772</f>
        <v>43212.493217592593</v>
      </c>
      <c r="H5773" s="12"/>
      <c r="I5773" s="11"/>
    </row>
    <row r="5774" spans="1:9" hidden="1" x14ac:dyDescent="0.3">
      <c r="A5774" s="24">
        <v>5772</v>
      </c>
      <c r="B5774" s="11" t="str">
        <f>IFERROR(INDEX({"JSNY-BJ0001-01";"JSNY-JS0022-01";"JSNY-JS0002-01"},MATCH(D5774,{"BJ_zhongyu";"JS_WX_liteer";"JS_CZ_wodefeng"},0)),"")</f>
        <v>JSNY-JS0002-01</v>
      </c>
      <c r="C5774" s="11" t="str">
        <f>IFERROR(INDEX({"北京中裕世纪大酒店";"江苏利特尔绿色包装股份有限公司";"常州市金坛沃德丰电子科技有限公司"},MATCH(D5774,{"BJ_zhongyu";"JS_WX_liteer";"JS_CZ_wodefeng"},0)),"")</f>
        <v>常州市金坛沃德丰电子科技有限公司</v>
      </c>
      <c r="D5774" s="11" t="str">
        <f>[1]动作!$G5773</f>
        <v>JS_CZ_wodefeng</v>
      </c>
      <c r="E5774" s="11" t="str">
        <f>[1]动作!$D5773</f>
        <v>电表故障</v>
      </c>
      <c r="F5774" s="11" t="s">
        <v>45</v>
      </c>
      <c r="G5774" s="12">
        <f>[1]动作!$A5773+[1]动作!$B5773</f>
        <v>43212.494085648148</v>
      </c>
      <c r="H5774" s="12"/>
      <c r="I5774" s="11"/>
    </row>
    <row r="5775" spans="1:9" hidden="1" x14ac:dyDescent="0.3">
      <c r="A5775" s="24">
        <v>5773</v>
      </c>
      <c r="B5775" s="11" t="str">
        <f>IFERROR(INDEX({"JSNY-BJ0001-01";"JSNY-JS0022-01";"JSNY-JS0002-01"},MATCH(D5775,{"BJ_zhongyu";"JS_WX_liteer";"JS_CZ_wodefeng"},0)),"")</f>
        <v>JSNY-JS0002-01</v>
      </c>
      <c r="C5775" s="11" t="str">
        <f>IFERROR(INDEX({"北京中裕世纪大酒店";"江苏利特尔绿色包装股份有限公司";"常州市金坛沃德丰电子科技有限公司"},MATCH(D5775,{"BJ_zhongyu";"JS_WX_liteer";"JS_CZ_wodefeng"},0)),"")</f>
        <v>常州市金坛沃德丰电子科技有限公司</v>
      </c>
      <c r="D5775" s="11" t="str">
        <f>[1]动作!$G5774</f>
        <v>JS_CZ_wodefeng</v>
      </c>
      <c r="E5775" s="11" t="str">
        <f>[1]动作!$D5774</f>
        <v>分系统1故障状态</v>
      </c>
      <c r="F5775" s="11" t="s">
        <v>178</v>
      </c>
      <c r="G5775" s="12">
        <f>[1]动作!$A5774+[1]动作!$B5774</f>
        <v>43212.495185185187</v>
      </c>
      <c r="H5775" s="12"/>
      <c r="I5775" s="11"/>
    </row>
    <row r="5776" spans="1:9" hidden="1" x14ac:dyDescent="0.3">
      <c r="A5776" s="24">
        <v>5774</v>
      </c>
      <c r="B5776" s="11" t="str">
        <f>IFERROR(INDEX({"JSNY-BJ0001-01";"JSNY-JS0022-01";"JSNY-JS0002-01"},MATCH(D5776,{"BJ_zhongyu";"JS_WX_liteer";"JS_CZ_wodefeng"},0)),"")</f>
        <v>JSNY-JS0002-01</v>
      </c>
      <c r="C5776" s="11" t="str">
        <f>IFERROR(INDEX({"北京中裕世纪大酒店";"江苏利特尔绿色包装股份有限公司";"常州市金坛沃德丰电子科技有限公司"},MATCH(D5776,{"BJ_zhongyu";"JS_WX_liteer";"JS_CZ_wodefeng"},0)),"")</f>
        <v>常州市金坛沃德丰电子科技有限公司</v>
      </c>
      <c r="D5776" s="11" t="str">
        <f>[1]动作!$G5775</f>
        <v>JS_CZ_wodefeng</v>
      </c>
      <c r="E5776" s="11" t="str">
        <f>[1]动作!$D5775</f>
        <v>分系统1BCMS5故障状态</v>
      </c>
      <c r="F5776" s="11" t="s">
        <v>177</v>
      </c>
      <c r="G5776" s="12">
        <f>[1]动作!$A5775+[1]动作!$B5775</f>
        <v>43212.495185185187</v>
      </c>
      <c r="H5776" s="12"/>
      <c r="I5776" s="11"/>
    </row>
    <row r="5777" spans="1:9" hidden="1" x14ac:dyDescent="0.3">
      <c r="A5777" s="24">
        <v>5775</v>
      </c>
      <c r="B5777" s="11" t="str">
        <f>IFERROR(INDEX({"JSNY-BJ0001-01";"JSNY-JS0022-01";"JSNY-JS0002-01"},MATCH(D5777,{"BJ_zhongyu";"JS_WX_liteer";"JS_CZ_wodefeng"},0)),"")</f>
        <v>JSNY-JS0002-01</v>
      </c>
      <c r="C5777" s="11" t="str">
        <f>IFERROR(INDEX({"北京中裕世纪大酒店";"江苏利特尔绿色包装股份有限公司";"常州市金坛沃德丰电子科技有限公司"},MATCH(D5777,{"BJ_zhongyu";"JS_WX_liteer";"JS_CZ_wodefeng"},0)),"")</f>
        <v>常州市金坛沃德丰电子科技有限公司</v>
      </c>
      <c r="D5777" s="11" t="str">
        <f>[1]动作!$G5776</f>
        <v>JS_CZ_wodefeng</v>
      </c>
      <c r="E5777" s="11" t="str">
        <f>[1]动作!$D5776</f>
        <v>分系统1BMS5单体电压过低一级故障</v>
      </c>
      <c r="F5777" s="11" t="s">
        <v>177</v>
      </c>
      <c r="G5777" s="12">
        <f>[1]动作!$A5776+[1]动作!$B5776</f>
        <v>43212.495185185187</v>
      </c>
      <c r="H5777" s="12"/>
      <c r="I5777" s="11"/>
    </row>
    <row r="5778" spans="1:9" hidden="1" x14ac:dyDescent="0.3">
      <c r="A5778" s="24">
        <v>5776</v>
      </c>
      <c r="B5778" s="11" t="str">
        <f>IFERROR(INDEX({"JSNY-BJ0001-01";"JSNY-JS0022-01";"JSNY-JS0002-01"},MATCH(D5778,{"BJ_zhongyu";"JS_WX_liteer";"JS_CZ_wodefeng"},0)),"")</f>
        <v>JSNY-JS0002-01</v>
      </c>
      <c r="C5778" s="11" t="str">
        <f>IFERROR(INDEX({"北京中裕世纪大酒店";"江苏利特尔绿色包装股份有限公司";"常州市金坛沃德丰电子科技有限公司"},MATCH(D5778,{"BJ_zhongyu";"JS_WX_liteer";"JS_CZ_wodefeng"},0)),"")</f>
        <v>常州市金坛沃德丰电子科技有限公司</v>
      </c>
      <c r="D5778" s="11" t="str">
        <f>[1]动作!$G5777</f>
        <v>JS_CZ_wodefeng</v>
      </c>
      <c r="E5778" s="11" t="str">
        <f>[1]动作!$D5777</f>
        <v>BCMS故障</v>
      </c>
      <c r="F5778" s="11" t="s">
        <v>177</v>
      </c>
      <c r="G5778" s="12">
        <f>[1]动作!$A5777+[1]动作!$B5777</f>
        <v>43212.495185185187</v>
      </c>
      <c r="H5778" s="12"/>
      <c r="I5778" s="11"/>
    </row>
    <row r="5779" spans="1:9" hidden="1" x14ac:dyDescent="0.3">
      <c r="A5779" s="24">
        <v>5777</v>
      </c>
      <c r="B5779" s="11" t="str">
        <f>IFERROR(INDEX({"JSNY-BJ0001-01";"JSNY-JS0022-01";"JSNY-JS0002-01"},MATCH(D5779,{"BJ_zhongyu";"JS_WX_liteer";"JS_CZ_wodefeng"},0)),"")</f>
        <v>JSNY-JS0002-01</v>
      </c>
      <c r="C5779" s="11" t="str">
        <f>IFERROR(INDEX({"北京中裕世纪大酒店";"江苏利特尔绿色包装股份有限公司";"常州市金坛沃德丰电子科技有限公司"},MATCH(D5779,{"BJ_zhongyu";"JS_WX_liteer";"JS_CZ_wodefeng"},0)),"")</f>
        <v>常州市金坛沃德丰电子科技有限公司</v>
      </c>
      <c r="D5779" s="11" t="str">
        <f>[1]动作!$G5778</f>
        <v>JS_CZ_wodefeng</v>
      </c>
      <c r="E5779" s="11" t="str">
        <f>[1]动作!$D5778</f>
        <v>电表故障</v>
      </c>
      <c r="F5779" s="11" t="s">
        <v>45</v>
      </c>
      <c r="G5779" s="12">
        <f>[1]动作!$A5778+[1]动作!$B5778</f>
        <v>43212.496631944443</v>
      </c>
      <c r="H5779" s="12"/>
      <c r="I5779" s="11"/>
    </row>
    <row r="5780" spans="1:9" hidden="1" x14ac:dyDescent="0.3">
      <c r="A5780" s="24">
        <v>5778</v>
      </c>
      <c r="B5780" s="11" t="str">
        <f>IFERROR(INDEX({"JSNY-BJ0001-01";"JSNY-JS0022-01";"JSNY-JS0002-01"},MATCH(D5780,{"BJ_zhongyu";"JS_WX_liteer";"JS_CZ_wodefeng"},0)),"")</f>
        <v>JSNY-JS0002-01</v>
      </c>
      <c r="C5780" s="11" t="str">
        <f>IFERROR(INDEX({"北京中裕世纪大酒店";"江苏利特尔绿色包装股份有限公司";"常州市金坛沃德丰电子科技有限公司"},MATCH(D5780,{"BJ_zhongyu";"JS_WX_liteer";"JS_CZ_wodefeng"},0)),"")</f>
        <v>常州市金坛沃德丰电子科技有限公司</v>
      </c>
      <c r="D5780" s="11" t="str">
        <f>[1]动作!$G5779</f>
        <v>JS_CZ_wodefeng</v>
      </c>
      <c r="E5780" s="11" t="str">
        <f>[1]动作!$D5779</f>
        <v>电表故障</v>
      </c>
      <c r="F5780" s="11" t="s">
        <v>45</v>
      </c>
      <c r="G5780" s="12">
        <f>[1]动作!$A5779+[1]动作!$B5779</f>
        <v>43212.496805555558</v>
      </c>
      <c r="H5780" s="12"/>
      <c r="I5780" s="11"/>
    </row>
    <row r="5781" spans="1:9" hidden="1" x14ac:dyDescent="0.3">
      <c r="A5781" s="24">
        <v>5779</v>
      </c>
      <c r="B5781" s="11" t="str">
        <f>IFERROR(INDEX({"JSNY-BJ0001-01";"JSNY-JS0022-01";"JSNY-JS0002-01"},MATCH(D5781,{"BJ_zhongyu";"JS_WX_liteer";"JS_CZ_wodefeng"},0)),"")</f>
        <v>JSNY-JS0002-01</v>
      </c>
      <c r="C5781" s="11" t="str">
        <f>IFERROR(INDEX({"北京中裕世纪大酒店";"江苏利特尔绿色包装股份有限公司";"常州市金坛沃德丰电子科技有限公司"},MATCH(D5781,{"BJ_zhongyu";"JS_WX_liteer";"JS_CZ_wodefeng"},0)),"")</f>
        <v>常州市金坛沃德丰电子科技有限公司</v>
      </c>
      <c r="D5781" s="11" t="str">
        <f>[1]动作!$G5780</f>
        <v>JS_CZ_wodefeng</v>
      </c>
      <c r="E5781" s="11" t="str">
        <f>[1]动作!$D5780</f>
        <v>电表故障</v>
      </c>
      <c r="F5781" s="11" t="s">
        <v>45</v>
      </c>
      <c r="G5781" s="12">
        <f>[1]动作!$A5780+[1]动作!$B5780</f>
        <v>43212.498078703706</v>
      </c>
      <c r="H5781" s="12"/>
      <c r="I5781" s="11"/>
    </row>
    <row r="5782" spans="1:9" hidden="1" x14ac:dyDescent="0.3">
      <c r="A5782" s="24">
        <v>5780</v>
      </c>
      <c r="B5782" s="11" t="str">
        <f>IFERROR(INDEX({"JSNY-BJ0001-01";"JSNY-JS0022-01";"JSNY-JS0002-01"},MATCH(D5782,{"BJ_zhongyu";"JS_WX_liteer";"JS_CZ_wodefeng"},0)),"")</f>
        <v>JSNY-JS0002-01</v>
      </c>
      <c r="C5782" s="11" t="str">
        <f>IFERROR(INDEX({"北京中裕世纪大酒店";"江苏利特尔绿色包装股份有限公司";"常州市金坛沃德丰电子科技有限公司"},MATCH(D5782,{"BJ_zhongyu";"JS_WX_liteer";"JS_CZ_wodefeng"},0)),"")</f>
        <v>常州市金坛沃德丰电子科技有限公司</v>
      </c>
      <c r="D5782" s="11" t="str">
        <f>[1]动作!$G5781</f>
        <v>JS_CZ_wodefeng</v>
      </c>
      <c r="E5782" s="11" t="str">
        <f>[1]动作!$D5781</f>
        <v>电表故障</v>
      </c>
      <c r="F5782" s="11" t="s">
        <v>45</v>
      </c>
      <c r="G5782" s="12">
        <f>[1]动作!$A5781+[1]动作!$B5781</f>
        <v>43212.498194444444</v>
      </c>
      <c r="H5782" s="12"/>
      <c r="I5782" s="11"/>
    </row>
    <row r="5783" spans="1:9" hidden="1" x14ac:dyDescent="0.3">
      <c r="A5783" s="24">
        <v>5781</v>
      </c>
      <c r="B5783" s="11" t="str">
        <f>IFERROR(INDEX({"JSNY-BJ0001-01";"JSNY-JS0022-01";"JSNY-JS0002-01"},MATCH(D5783,{"BJ_zhongyu";"JS_WX_liteer";"JS_CZ_wodefeng"},0)),"")</f>
        <v>JSNY-JS0022-01</v>
      </c>
      <c r="C5783" s="11" t="str">
        <f>IFERROR(INDEX({"北京中裕世纪大酒店";"江苏利特尔绿色包装股份有限公司";"常州市金坛沃德丰电子科技有限公司"},MATCH(D5783,{"BJ_zhongyu";"JS_WX_liteer";"JS_CZ_wodefeng"},0)),"")</f>
        <v>江苏利特尔绿色包装股份有限公司</v>
      </c>
      <c r="D5783" s="11" t="str">
        <f>[1]动作!$G5782</f>
        <v>JS_WX_liteer</v>
      </c>
      <c r="E5783" s="11" t="str">
        <f>[1]动作!$D5782</f>
        <v>分系统1BMS8单体电压过低一级故障</v>
      </c>
      <c r="F5783" s="11" t="s">
        <v>177</v>
      </c>
      <c r="G5783" s="12">
        <f>[1]动作!$A5782+[1]动作!$B5782</f>
        <v>43212.498252314814</v>
      </c>
      <c r="H5783" s="12"/>
      <c r="I5783" s="11"/>
    </row>
    <row r="5784" spans="1:9" hidden="1" x14ac:dyDescent="0.3">
      <c r="A5784" s="24">
        <v>5782</v>
      </c>
      <c r="B5784" s="11" t="str">
        <f>IFERROR(INDEX({"JSNY-BJ0001-01";"JSNY-JS0022-01";"JSNY-JS0002-01"},MATCH(D5784,{"BJ_zhongyu";"JS_WX_liteer";"JS_CZ_wodefeng"},0)),"")</f>
        <v>JSNY-JS0022-01</v>
      </c>
      <c r="C5784" s="11" t="str">
        <f>IFERROR(INDEX({"北京中裕世纪大酒店";"江苏利特尔绿色包装股份有限公司";"常州市金坛沃德丰电子科技有限公司"},MATCH(D5784,{"BJ_zhongyu";"JS_WX_liteer";"JS_CZ_wodefeng"},0)),"")</f>
        <v>江苏利特尔绿色包装股份有限公司</v>
      </c>
      <c r="D5784" s="11" t="str">
        <f>[1]动作!$G5783</f>
        <v>JS_WX_liteer</v>
      </c>
      <c r="E5784" s="11" t="str">
        <f>[1]动作!$D5783</f>
        <v>分系统1BMS8单体电压过低二级故障</v>
      </c>
      <c r="F5784" s="11" t="s">
        <v>177</v>
      </c>
      <c r="G5784" s="12">
        <f>[1]动作!$A5783+[1]动作!$B5783</f>
        <v>43212.498252314814</v>
      </c>
      <c r="H5784" s="12"/>
      <c r="I5784" s="11"/>
    </row>
    <row r="5785" spans="1:9" hidden="1" x14ac:dyDescent="0.3">
      <c r="A5785" s="24">
        <v>5783</v>
      </c>
      <c r="B5785" s="11" t="str">
        <f>IFERROR(INDEX({"JSNY-BJ0001-01";"JSNY-JS0022-01";"JSNY-JS0002-01"},MATCH(D5785,{"BJ_zhongyu";"JS_WX_liteer";"JS_CZ_wodefeng"},0)),"")</f>
        <v>JSNY-JS0022-01</v>
      </c>
      <c r="C5785" s="11" t="str">
        <f>IFERROR(INDEX({"北京中裕世纪大酒店";"江苏利特尔绿色包装股份有限公司";"常州市金坛沃德丰电子科技有限公司"},MATCH(D5785,{"BJ_zhongyu";"JS_WX_liteer";"JS_CZ_wodefeng"},0)),"")</f>
        <v>江苏利特尔绿色包装股份有限公司</v>
      </c>
      <c r="D5785" s="11" t="str">
        <f>[1]动作!$G5784</f>
        <v>JS_WX_liteer</v>
      </c>
      <c r="E5785" s="11" t="str">
        <f>[1]动作!$D5784</f>
        <v>分系统1BMS4SOC过低一级故障</v>
      </c>
      <c r="F5785" s="11" t="s">
        <v>177</v>
      </c>
      <c r="G5785" s="12">
        <f>[1]动作!$A5784+[1]动作!$B5784</f>
        <v>43212.498483796298</v>
      </c>
      <c r="H5785" s="12"/>
      <c r="I5785" s="11"/>
    </row>
    <row r="5786" spans="1:9" hidden="1" x14ac:dyDescent="0.3">
      <c r="A5786" s="24">
        <v>5784</v>
      </c>
      <c r="B5786" s="11" t="str">
        <f>IFERROR(INDEX({"JSNY-BJ0001-01";"JSNY-JS0022-01";"JSNY-JS0002-01"},MATCH(D5786,{"BJ_zhongyu";"JS_WX_liteer";"JS_CZ_wodefeng"},0)),"")</f>
        <v>JSNY-JS0022-01</v>
      </c>
      <c r="C5786" s="11" t="str">
        <f>IFERROR(INDEX({"北京中裕世纪大酒店";"江苏利特尔绿色包装股份有限公司";"常州市金坛沃德丰电子科技有限公司"},MATCH(D5786,{"BJ_zhongyu";"JS_WX_liteer";"JS_CZ_wodefeng"},0)),"")</f>
        <v>江苏利特尔绿色包装股份有限公司</v>
      </c>
      <c r="D5786" s="11" t="str">
        <f>[1]动作!$G5785</f>
        <v>JS_WX_liteer</v>
      </c>
      <c r="E5786" s="11" t="str">
        <f>[1]动作!$D5785</f>
        <v>分系统1BMS4SOC过低二级故障</v>
      </c>
      <c r="F5786" s="11" t="s">
        <v>177</v>
      </c>
      <c r="G5786" s="12">
        <f>[1]动作!$A5785+[1]动作!$B5785</f>
        <v>43212.498483796298</v>
      </c>
      <c r="H5786" s="12"/>
      <c r="I5786" s="11"/>
    </row>
    <row r="5787" spans="1:9" hidden="1" x14ac:dyDescent="0.3">
      <c r="A5787" s="24">
        <v>5785</v>
      </c>
      <c r="B5787" s="11" t="str">
        <f>IFERROR(INDEX({"JSNY-BJ0001-01";"JSNY-JS0022-01";"JSNY-JS0002-01"},MATCH(D5787,{"BJ_zhongyu";"JS_WX_liteer";"JS_CZ_wodefeng"},0)),"")</f>
        <v>JSNY-JS0022-01</v>
      </c>
      <c r="C5787" s="11" t="str">
        <f>IFERROR(INDEX({"北京中裕世纪大酒店";"江苏利特尔绿色包装股份有限公司";"常州市金坛沃德丰电子科技有限公司"},MATCH(D5787,{"BJ_zhongyu";"JS_WX_liteer";"JS_CZ_wodefeng"},0)),"")</f>
        <v>江苏利特尔绿色包装股份有限公司</v>
      </c>
      <c r="D5787" s="11" t="str">
        <f>[1]动作!$G5786</f>
        <v>JS_WX_liteer</v>
      </c>
      <c r="E5787" s="11" t="str">
        <f>[1]动作!$D5786</f>
        <v>分系统1BMS9单体电压过低一级故障</v>
      </c>
      <c r="F5787" s="11" t="s">
        <v>177</v>
      </c>
      <c r="G5787" s="12">
        <f>[1]动作!$A5786+[1]动作!$B5786</f>
        <v>43212.498599537037</v>
      </c>
      <c r="H5787" s="12"/>
      <c r="I5787" s="11"/>
    </row>
    <row r="5788" spans="1:9" hidden="1" x14ac:dyDescent="0.3">
      <c r="A5788" s="24">
        <v>5786</v>
      </c>
      <c r="B5788" s="11" t="str">
        <f>IFERROR(INDEX({"JSNY-BJ0001-01";"JSNY-JS0022-01";"JSNY-JS0002-01"},MATCH(D5788,{"BJ_zhongyu";"JS_WX_liteer";"JS_CZ_wodefeng"},0)),"")</f>
        <v>JSNY-JS0022-01</v>
      </c>
      <c r="C5788" s="11" t="str">
        <f>IFERROR(INDEX({"北京中裕世纪大酒店";"江苏利特尔绿色包装股份有限公司";"常州市金坛沃德丰电子科技有限公司"},MATCH(D5788,{"BJ_zhongyu";"JS_WX_liteer";"JS_CZ_wodefeng"},0)),"")</f>
        <v>江苏利特尔绿色包装股份有限公司</v>
      </c>
      <c r="D5788" s="11" t="str">
        <f>[1]动作!$G5787</f>
        <v>JS_WX_liteer</v>
      </c>
      <c r="E5788" s="11" t="str">
        <f>[1]动作!$D5787</f>
        <v>分系统1BMS9单体电压过低二级故障</v>
      </c>
      <c r="F5788" s="11" t="s">
        <v>177</v>
      </c>
      <c r="G5788" s="12">
        <f>[1]动作!$A5787+[1]动作!$B5787</f>
        <v>43212.498599537037</v>
      </c>
      <c r="H5788" s="12"/>
      <c r="I5788" s="11"/>
    </row>
    <row r="5789" spans="1:9" hidden="1" x14ac:dyDescent="0.3">
      <c r="A5789" s="24">
        <v>5787</v>
      </c>
      <c r="B5789" s="11" t="str">
        <f>IFERROR(INDEX({"JSNY-BJ0001-01";"JSNY-JS0022-01";"JSNY-JS0002-01"},MATCH(D5789,{"BJ_zhongyu";"JS_WX_liteer";"JS_CZ_wodefeng"},0)),"")</f>
        <v>JSNY-JS0022-01</v>
      </c>
      <c r="C5789" s="11" t="str">
        <f>IFERROR(INDEX({"北京中裕世纪大酒店";"江苏利特尔绿色包装股份有限公司";"常州市金坛沃德丰电子科技有限公司"},MATCH(D5789,{"BJ_zhongyu";"JS_WX_liteer";"JS_CZ_wodefeng"},0)),"")</f>
        <v>江苏利特尔绿色包装股份有限公司</v>
      </c>
      <c r="D5789" s="11" t="str">
        <f>[1]动作!$G5788</f>
        <v>JS_WX_liteer</v>
      </c>
      <c r="E5789" s="11" t="str">
        <f>[1]动作!$D5788</f>
        <v>分系统1BMS3单体电压过低一级故障</v>
      </c>
      <c r="F5789" s="11" t="s">
        <v>177</v>
      </c>
      <c r="G5789" s="12">
        <f>[1]动作!$A5788+[1]动作!$B5788</f>
        <v>43212.499409722222</v>
      </c>
      <c r="H5789" s="12"/>
      <c r="I5789" s="11"/>
    </row>
    <row r="5790" spans="1:9" hidden="1" x14ac:dyDescent="0.3">
      <c r="A5790" s="24">
        <v>5788</v>
      </c>
      <c r="B5790" s="11" t="str">
        <f>IFERROR(INDEX({"JSNY-BJ0001-01";"JSNY-JS0022-01";"JSNY-JS0002-01"},MATCH(D5790,{"BJ_zhongyu";"JS_WX_liteer";"JS_CZ_wodefeng"},0)),"")</f>
        <v>JSNY-JS0022-01</v>
      </c>
      <c r="C5790" s="11" t="str">
        <f>IFERROR(INDEX({"北京中裕世纪大酒店";"江苏利特尔绿色包装股份有限公司";"常州市金坛沃德丰电子科技有限公司"},MATCH(D5790,{"BJ_zhongyu";"JS_WX_liteer";"JS_CZ_wodefeng"},0)),"")</f>
        <v>江苏利特尔绿色包装股份有限公司</v>
      </c>
      <c r="D5790" s="11" t="str">
        <f>[1]动作!$G5789</f>
        <v>JS_WX_liteer</v>
      </c>
      <c r="E5790" s="11" t="str">
        <f>[1]动作!$D5789</f>
        <v>分系统1BMS3单体电压过低二级故障</v>
      </c>
      <c r="F5790" s="11" t="s">
        <v>177</v>
      </c>
      <c r="G5790" s="12">
        <f>[1]动作!$A5789+[1]动作!$B5789</f>
        <v>43212.499409722222</v>
      </c>
      <c r="H5790" s="12"/>
      <c r="I5790" s="11"/>
    </row>
    <row r="5791" spans="1:9" hidden="1" x14ac:dyDescent="0.3">
      <c r="A5791" s="24">
        <v>5789</v>
      </c>
      <c r="B5791" s="11" t="str">
        <f>IFERROR(INDEX({"JSNY-BJ0001-01";"JSNY-JS0022-01";"JSNY-JS0002-01"},MATCH(D5791,{"BJ_zhongyu";"JS_WX_liteer";"JS_CZ_wodefeng"},0)),"")</f>
        <v>JSNY-JS0002-01</v>
      </c>
      <c r="C5791" s="11" t="str">
        <f>IFERROR(INDEX({"北京中裕世纪大酒店";"江苏利特尔绿色包装股份有限公司";"常州市金坛沃德丰电子科技有限公司"},MATCH(D5791,{"BJ_zhongyu";"JS_WX_liteer";"JS_CZ_wodefeng"},0)),"")</f>
        <v>常州市金坛沃德丰电子科技有限公司</v>
      </c>
      <c r="D5791" s="11" t="str">
        <f>[1]动作!$G5790</f>
        <v>JS_CZ_wodefeng</v>
      </c>
      <c r="E5791" s="11" t="str">
        <f>[1]动作!$D5790</f>
        <v>电表故障</v>
      </c>
      <c r="F5791" s="11" t="s">
        <v>45</v>
      </c>
      <c r="G5791" s="12">
        <f>[1]动作!$A5790+[1]动作!$B5790</f>
        <v>43212.499641203707</v>
      </c>
      <c r="H5791" s="12"/>
      <c r="I5791" s="11"/>
    </row>
    <row r="5792" spans="1:9" hidden="1" x14ac:dyDescent="0.3">
      <c r="A5792" s="24">
        <v>5790</v>
      </c>
      <c r="B5792" s="11" t="str">
        <f>IFERROR(INDEX({"JSNY-BJ0001-01";"JSNY-JS0022-01";"JSNY-JS0002-01"},MATCH(D5792,{"BJ_zhongyu";"JS_WX_liteer";"JS_CZ_wodefeng"},0)),"")</f>
        <v>JSNY-JS0022-01</v>
      </c>
      <c r="C5792" s="11" t="str">
        <f>IFERROR(INDEX({"北京中裕世纪大酒店";"江苏利特尔绿色包装股份有限公司";"常州市金坛沃德丰电子科技有限公司"},MATCH(D5792,{"BJ_zhongyu";"JS_WX_liteer";"JS_CZ_wodefeng"},0)),"")</f>
        <v>江苏利特尔绿色包装股份有限公司</v>
      </c>
      <c r="D5792" s="11" t="str">
        <f>[1]动作!$G5791</f>
        <v>JS_WX_liteer</v>
      </c>
      <c r="E5792" s="11" t="str">
        <f>[1]动作!$D5791</f>
        <v>分系统1BMS3SOC过低一级故障</v>
      </c>
      <c r="F5792" s="11" t="s">
        <v>177</v>
      </c>
      <c r="G5792" s="12">
        <f>[1]动作!$A5791+[1]动作!$B5791</f>
        <v>43212.5000462963</v>
      </c>
      <c r="H5792" s="12"/>
      <c r="I5792" s="11"/>
    </row>
    <row r="5793" spans="1:9" hidden="1" x14ac:dyDescent="0.3">
      <c r="A5793" s="24">
        <v>5791</v>
      </c>
      <c r="B5793" s="11" t="str">
        <f>IFERROR(INDEX({"JSNY-BJ0001-01";"JSNY-JS0022-01";"JSNY-JS0002-01"},MATCH(D5793,{"BJ_zhongyu";"JS_WX_liteer";"JS_CZ_wodefeng"},0)),"")</f>
        <v>JSNY-JS0022-01</v>
      </c>
      <c r="C5793" s="11" t="str">
        <f>IFERROR(INDEX({"北京中裕世纪大酒店";"江苏利特尔绿色包装股份有限公司";"常州市金坛沃德丰电子科技有限公司"},MATCH(D5793,{"BJ_zhongyu";"JS_WX_liteer";"JS_CZ_wodefeng"},0)),"")</f>
        <v>江苏利特尔绿色包装股份有限公司</v>
      </c>
      <c r="D5793" s="11" t="str">
        <f>[1]动作!$G5792</f>
        <v>JS_WX_liteer</v>
      </c>
      <c r="E5793" s="11" t="str">
        <f>[1]动作!$D5792</f>
        <v>分系统1BMS3SOC过低二级故障</v>
      </c>
      <c r="F5793" s="11" t="s">
        <v>177</v>
      </c>
      <c r="G5793" s="12">
        <f>[1]动作!$A5792+[1]动作!$B5792</f>
        <v>43212.5000462963</v>
      </c>
      <c r="H5793" s="12"/>
      <c r="I5793" s="11"/>
    </row>
    <row r="5794" spans="1:9" hidden="1" x14ac:dyDescent="0.3">
      <c r="A5794" s="24">
        <v>5792</v>
      </c>
      <c r="B5794" s="11" t="str">
        <f>IFERROR(INDEX({"JSNY-BJ0001-01";"JSNY-JS0022-01";"JSNY-JS0002-01"},MATCH(D5794,{"BJ_zhongyu";"JS_WX_liteer";"JS_CZ_wodefeng"},0)),"")</f>
        <v>JSNY-JS0002-01</v>
      </c>
      <c r="C5794" s="11" t="str">
        <f>IFERROR(INDEX({"北京中裕世纪大酒店";"江苏利特尔绿色包装股份有限公司";"常州市金坛沃德丰电子科技有限公司"},MATCH(D5794,{"BJ_zhongyu";"JS_WX_liteer";"JS_CZ_wodefeng"},0)),"")</f>
        <v>常州市金坛沃德丰电子科技有限公司</v>
      </c>
      <c r="D5794" s="11" t="str">
        <f>[1]动作!$G5793</f>
        <v>JS_CZ_wodefeng</v>
      </c>
      <c r="E5794" s="11" t="str">
        <f>[1]动作!$D5793</f>
        <v>电表故障</v>
      </c>
      <c r="F5794" s="11" t="s">
        <v>45</v>
      </c>
      <c r="G5794" s="12">
        <f>[1]动作!$A5793+[1]动作!$B5793</f>
        <v>43212.502314814818</v>
      </c>
      <c r="H5794" s="12"/>
      <c r="I5794" s="11"/>
    </row>
    <row r="5795" spans="1:9" hidden="1" x14ac:dyDescent="0.3">
      <c r="A5795" s="24">
        <v>5793</v>
      </c>
      <c r="B5795" s="11" t="str">
        <f>IFERROR(INDEX({"JSNY-BJ0001-01";"JSNY-JS0022-01";"JSNY-JS0002-01"},MATCH(D5795,{"BJ_zhongyu";"JS_WX_liteer";"JS_CZ_wodefeng"},0)),"")</f>
        <v>JSNY-JS0002-01</v>
      </c>
      <c r="C5795" s="11" t="str">
        <f>IFERROR(INDEX({"北京中裕世纪大酒店";"江苏利特尔绿色包装股份有限公司";"常州市金坛沃德丰电子科技有限公司"},MATCH(D5795,{"BJ_zhongyu";"JS_WX_liteer";"JS_CZ_wodefeng"},0)),"")</f>
        <v>常州市金坛沃德丰电子科技有限公司</v>
      </c>
      <c r="D5795" s="11" t="str">
        <f>[1]动作!$G5794</f>
        <v>JS_CZ_wodefeng</v>
      </c>
      <c r="E5795" s="11" t="str">
        <f>[1]动作!$D5794</f>
        <v>电表故障</v>
      </c>
      <c r="F5795" s="11" t="s">
        <v>45</v>
      </c>
      <c r="G5795" s="12">
        <f>[1]动作!$A5794+[1]动作!$B5794</f>
        <v>43212.50341435185</v>
      </c>
      <c r="H5795" s="12"/>
      <c r="I5795" s="11"/>
    </row>
    <row r="5796" spans="1:9" hidden="1" x14ac:dyDescent="0.3">
      <c r="A5796" s="24">
        <v>5794</v>
      </c>
      <c r="B5796" s="11" t="str">
        <f>IFERROR(INDEX({"JSNY-BJ0001-01";"JSNY-JS0022-01";"JSNY-JS0002-01"},MATCH(D5796,{"BJ_zhongyu";"JS_WX_liteer";"JS_CZ_wodefeng"},0)),"")</f>
        <v>JSNY-JS0002-01</v>
      </c>
      <c r="C5796" s="11" t="str">
        <f>IFERROR(INDEX({"北京中裕世纪大酒店";"江苏利特尔绿色包装股份有限公司";"常州市金坛沃德丰电子科技有限公司"},MATCH(D5796,{"BJ_zhongyu";"JS_WX_liteer";"JS_CZ_wodefeng"},0)),"")</f>
        <v>常州市金坛沃德丰电子科技有限公司</v>
      </c>
      <c r="D5796" s="11" t="str">
        <f>[1]动作!$G5795</f>
        <v>JS_CZ_wodefeng</v>
      </c>
      <c r="E5796" s="11" t="str">
        <f>[1]动作!$D5795</f>
        <v>电表故障</v>
      </c>
      <c r="F5796" s="11" t="s">
        <v>45</v>
      </c>
      <c r="G5796" s="12">
        <f>[1]动作!$A5795+[1]动作!$B5795</f>
        <v>43212.507002314815</v>
      </c>
      <c r="H5796" s="12"/>
      <c r="I5796" s="11"/>
    </row>
    <row r="5797" spans="1:9" hidden="1" x14ac:dyDescent="0.3">
      <c r="A5797" s="24">
        <v>5795</v>
      </c>
      <c r="B5797" s="11" t="str">
        <f>IFERROR(INDEX({"JSNY-BJ0001-01";"JSNY-JS0022-01";"JSNY-JS0002-01"},MATCH(D5797,{"BJ_zhongyu";"JS_WX_liteer";"JS_CZ_wodefeng"},0)),"")</f>
        <v>JSNY-JS0002-01</v>
      </c>
      <c r="C5797" s="11" t="str">
        <f>IFERROR(INDEX({"北京中裕世纪大酒店";"江苏利特尔绿色包装股份有限公司";"常州市金坛沃德丰电子科技有限公司"},MATCH(D5797,{"BJ_zhongyu";"JS_WX_liteer";"JS_CZ_wodefeng"},0)),"")</f>
        <v>常州市金坛沃德丰电子科技有限公司</v>
      </c>
      <c r="D5797" s="11" t="str">
        <f>[1]动作!$G5796</f>
        <v>JS_CZ_wodefeng</v>
      </c>
      <c r="E5797" s="11" t="str">
        <f>[1]动作!$D5796</f>
        <v>电表故障</v>
      </c>
      <c r="F5797" s="11" t="s">
        <v>45</v>
      </c>
      <c r="G5797" s="12">
        <f>[1]动作!$A5796+[1]动作!$B5796</f>
        <v>43212.508564814816</v>
      </c>
      <c r="H5797" s="12"/>
      <c r="I5797" s="11"/>
    </row>
    <row r="5798" spans="1:9" hidden="1" x14ac:dyDescent="0.3">
      <c r="A5798" s="24">
        <v>5796</v>
      </c>
      <c r="B5798" s="11" t="str">
        <f>IFERROR(INDEX({"JSNY-BJ0001-01";"JSNY-JS0022-01";"JSNY-JS0002-01"},MATCH(D5798,{"BJ_zhongyu";"JS_WX_liteer";"JS_CZ_wodefeng"},0)),"")</f>
        <v>JSNY-JS0002-01</v>
      </c>
      <c r="C5798" s="11" t="str">
        <f>IFERROR(INDEX({"北京中裕世纪大酒店";"江苏利特尔绿色包装股份有限公司";"常州市金坛沃德丰电子科技有限公司"},MATCH(D5798,{"BJ_zhongyu";"JS_WX_liteer";"JS_CZ_wodefeng"},0)),"")</f>
        <v>常州市金坛沃德丰电子科技有限公司</v>
      </c>
      <c r="D5798" s="11" t="str">
        <f>[1]动作!$G5797</f>
        <v>JS_CZ_wodefeng</v>
      </c>
      <c r="E5798" s="11" t="str">
        <f>[1]动作!$D5797</f>
        <v>电表故障</v>
      </c>
      <c r="F5798" s="11" t="s">
        <v>45</v>
      </c>
      <c r="G5798" s="12">
        <f>[1]动作!$A5797+[1]动作!$B5797</f>
        <v>43212.513599537036</v>
      </c>
      <c r="H5798" s="12"/>
      <c r="I5798" s="11"/>
    </row>
    <row r="5799" spans="1:9" hidden="1" x14ac:dyDescent="0.3">
      <c r="A5799" s="24">
        <v>5797</v>
      </c>
      <c r="B5799" s="11" t="str">
        <f>IFERROR(INDEX({"JSNY-BJ0001-01";"JSNY-JS0022-01";"JSNY-JS0002-01"},MATCH(D5799,{"BJ_zhongyu";"JS_WX_liteer";"JS_CZ_wodefeng"},0)),"")</f>
        <v>JSNY-JS0002-01</v>
      </c>
      <c r="C5799" s="11" t="str">
        <f>IFERROR(INDEX({"北京中裕世纪大酒店";"江苏利特尔绿色包装股份有限公司";"常州市金坛沃德丰电子科技有限公司"},MATCH(D5799,{"BJ_zhongyu";"JS_WX_liteer";"JS_CZ_wodefeng"},0)),"")</f>
        <v>常州市金坛沃德丰电子科技有限公司</v>
      </c>
      <c r="D5799" s="11" t="str">
        <f>[1]动作!$G5798</f>
        <v>JS_CZ_wodefeng</v>
      </c>
      <c r="E5799" s="11" t="str">
        <f>[1]动作!$D5798</f>
        <v>电表故障</v>
      </c>
      <c r="F5799" s="11" t="s">
        <v>45</v>
      </c>
      <c r="G5799" s="12">
        <f>[1]动作!$A5798+[1]动作!$B5798</f>
        <v>43212.515115740738</v>
      </c>
      <c r="H5799" s="12"/>
      <c r="I5799" s="11"/>
    </row>
    <row r="5800" spans="1:9" hidden="1" x14ac:dyDescent="0.3">
      <c r="A5800" s="24">
        <v>5798</v>
      </c>
      <c r="B5800" s="11" t="str">
        <f>IFERROR(INDEX({"JSNY-BJ0001-01";"JSNY-JS0022-01";"JSNY-JS0002-01"},MATCH(D5800,{"BJ_zhongyu";"JS_WX_liteer";"JS_CZ_wodefeng"},0)),"")</f>
        <v>JSNY-JS0002-01</v>
      </c>
      <c r="C5800" s="11" t="str">
        <f>IFERROR(INDEX({"北京中裕世纪大酒店";"江苏利特尔绿色包装股份有限公司";"常州市金坛沃德丰电子科技有限公司"},MATCH(D5800,{"BJ_zhongyu";"JS_WX_liteer";"JS_CZ_wodefeng"},0)),"")</f>
        <v>常州市金坛沃德丰电子科技有限公司</v>
      </c>
      <c r="D5800" s="11" t="str">
        <f>[1]动作!$G5799</f>
        <v>JS_CZ_wodefeng</v>
      </c>
      <c r="E5800" s="11" t="str">
        <f>[1]动作!$D5799</f>
        <v>电表故障</v>
      </c>
      <c r="F5800" s="11" t="s">
        <v>45</v>
      </c>
      <c r="G5800" s="12">
        <f>[1]动作!$A5799+[1]动作!$B5799</f>
        <v>43212.517546296294</v>
      </c>
      <c r="H5800" s="12"/>
      <c r="I5800" s="11"/>
    </row>
    <row r="5801" spans="1:9" hidden="1" x14ac:dyDescent="0.3">
      <c r="A5801" s="24">
        <v>5799</v>
      </c>
      <c r="B5801" s="11" t="str">
        <f>IFERROR(INDEX({"JSNY-BJ0001-01";"JSNY-JS0022-01";"JSNY-JS0002-01"},MATCH(D5801,{"BJ_zhongyu";"JS_WX_liteer";"JS_CZ_wodefeng"},0)),"")</f>
        <v>JSNY-JS0002-01</v>
      </c>
      <c r="C5801" s="11" t="str">
        <f>IFERROR(INDEX({"北京中裕世纪大酒店";"江苏利特尔绿色包装股份有限公司";"常州市金坛沃德丰电子科技有限公司"},MATCH(D5801,{"BJ_zhongyu";"JS_WX_liteer";"JS_CZ_wodefeng"},0)),"")</f>
        <v>常州市金坛沃德丰电子科技有限公司</v>
      </c>
      <c r="D5801" s="11" t="str">
        <f>[1]动作!$G5800</f>
        <v>JS_CZ_wodefeng</v>
      </c>
      <c r="E5801" s="11" t="str">
        <f>[1]动作!$D5800</f>
        <v>电表故障</v>
      </c>
      <c r="F5801" s="11" t="s">
        <v>45</v>
      </c>
      <c r="G5801" s="12">
        <f>[1]动作!$A5800+[1]动作!$B5800</f>
        <v>43212.519108796296</v>
      </c>
      <c r="H5801" s="12"/>
      <c r="I5801" s="11"/>
    </row>
    <row r="5802" spans="1:9" hidden="1" x14ac:dyDescent="0.3">
      <c r="A5802" s="24">
        <v>5800</v>
      </c>
      <c r="B5802" s="11" t="str">
        <f>IFERROR(INDEX({"JSNY-BJ0001-01";"JSNY-JS0022-01";"JSNY-JS0002-01"},MATCH(D5802,{"BJ_zhongyu";"JS_WX_liteer";"JS_CZ_wodefeng"},0)),"")</f>
        <v>JSNY-JS0002-01</v>
      </c>
      <c r="C5802" s="11" t="str">
        <f>IFERROR(INDEX({"北京中裕世纪大酒店";"江苏利特尔绿色包装股份有限公司";"常州市金坛沃德丰电子科技有限公司"},MATCH(D5802,{"BJ_zhongyu";"JS_WX_liteer";"JS_CZ_wodefeng"},0)),"")</f>
        <v>常州市金坛沃德丰电子科技有限公司</v>
      </c>
      <c r="D5802" s="11" t="str">
        <f>[1]动作!$G5801</f>
        <v>JS_CZ_wodefeng</v>
      </c>
      <c r="E5802" s="11" t="str">
        <f>[1]动作!$D5801</f>
        <v>分系统1BCMS5告警状态</v>
      </c>
      <c r="F5802" s="11" t="s">
        <v>177</v>
      </c>
      <c r="G5802" s="12">
        <f>[1]动作!$A5801+[1]动作!$B5801</f>
        <v>43212.521134259259</v>
      </c>
      <c r="H5802" s="12"/>
      <c r="I5802" s="11"/>
    </row>
    <row r="5803" spans="1:9" hidden="1" x14ac:dyDescent="0.3">
      <c r="A5803" s="24">
        <v>5801</v>
      </c>
      <c r="B5803" s="11" t="str">
        <f>IFERROR(INDEX({"JSNY-BJ0001-01";"JSNY-JS0022-01";"JSNY-JS0002-01"},MATCH(D5803,{"BJ_zhongyu";"JS_WX_liteer";"JS_CZ_wodefeng"},0)),"")</f>
        <v>JSNY-JS0002-01</v>
      </c>
      <c r="C5803" s="11" t="str">
        <f>IFERROR(INDEX({"北京中裕世纪大酒店";"江苏利特尔绿色包装股份有限公司";"常州市金坛沃德丰电子科技有限公司"},MATCH(D5803,{"BJ_zhongyu";"JS_WX_liteer";"JS_CZ_wodefeng"},0)),"")</f>
        <v>常州市金坛沃德丰电子科技有限公司</v>
      </c>
      <c r="D5803" s="11" t="str">
        <f>[1]动作!$G5802</f>
        <v>JS_CZ_wodefeng</v>
      </c>
      <c r="E5803" s="11" t="str">
        <f>[1]动作!$D5802</f>
        <v>分系统1BMS5单体电压过低二级故障</v>
      </c>
      <c r="F5803" s="11" t="s">
        <v>177</v>
      </c>
      <c r="G5803" s="12">
        <f>[1]动作!$A5802+[1]动作!$B5802</f>
        <v>43212.521134259259</v>
      </c>
      <c r="H5803" s="12"/>
      <c r="I5803" s="11"/>
    </row>
    <row r="5804" spans="1:9" hidden="1" x14ac:dyDescent="0.3">
      <c r="A5804" s="24">
        <v>5802</v>
      </c>
      <c r="B5804" s="11" t="str">
        <f>IFERROR(INDEX({"JSNY-BJ0001-01";"JSNY-JS0022-01";"JSNY-JS0002-01"},MATCH(D5804,{"BJ_zhongyu";"JS_WX_liteer";"JS_CZ_wodefeng"},0)),"")</f>
        <v>JSNY-JS0002-01</v>
      </c>
      <c r="C5804" s="11" t="str">
        <f>IFERROR(INDEX({"北京中裕世纪大酒店";"江苏利特尔绿色包装股份有限公司";"常州市金坛沃德丰电子科技有限公司"},MATCH(D5804,{"BJ_zhongyu";"JS_WX_liteer";"JS_CZ_wodefeng"},0)),"")</f>
        <v>常州市金坛沃德丰电子科技有限公司</v>
      </c>
      <c r="D5804" s="11" t="str">
        <f>[1]动作!$G5803</f>
        <v>JS_CZ_wodefeng</v>
      </c>
      <c r="E5804" s="11" t="str">
        <f>[1]动作!$D5803</f>
        <v>电表故障</v>
      </c>
      <c r="F5804" s="11" t="s">
        <v>45</v>
      </c>
      <c r="G5804" s="12">
        <f>[1]动作!$A5803+[1]动作!$B5803</f>
        <v>43212.521481481483</v>
      </c>
      <c r="H5804" s="12"/>
      <c r="I5804" s="11"/>
    </row>
    <row r="5805" spans="1:9" hidden="1" x14ac:dyDescent="0.3">
      <c r="A5805" s="24">
        <v>5803</v>
      </c>
      <c r="B5805" s="11" t="str">
        <f>IFERROR(INDEX({"JSNY-BJ0001-01";"JSNY-JS0022-01";"JSNY-JS0002-01"},MATCH(D5805,{"BJ_zhongyu";"JS_WX_liteer";"JS_CZ_wodefeng"},0)),"")</f>
        <v>JSNY-JS0002-01</v>
      </c>
      <c r="C5805" s="11" t="str">
        <f>IFERROR(INDEX({"北京中裕世纪大酒店";"江苏利特尔绿色包装股份有限公司";"常州市金坛沃德丰电子科技有限公司"},MATCH(D5805,{"BJ_zhongyu";"JS_WX_liteer";"JS_CZ_wodefeng"},0)),"")</f>
        <v>常州市金坛沃德丰电子科技有限公司</v>
      </c>
      <c r="D5805" s="11" t="str">
        <f>[1]动作!$G5804</f>
        <v>JS_CZ_wodefeng</v>
      </c>
      <c r="E5805" s="11" t="str">
        <f>[1]动作!$D5804</f>
        <v>电表故障</v>
      </c>
      <c r="F5805" s="11" t="s">
        <v>45</v>
      </c>
      <c r="G5805" s="12">
        <f>[1]动作!$A5804+[1]动作!$B5804</f>
        <v>43212.522812499999</v>
      </c>
      <c r="H5805" s="12"/>
      <c r="I5805" s="11"/>
    </row>
    <row r="5806" spans="1:9" hidden="1" x14ac:dyDescent="0.3">
      <c r="A5806" s="24">
        <v>5804</v>
      </c>
      <c r="B5806" s="11" t="str">
        <f>IFERROR(INDEX({"JSNY-BJ0001-01";"JSNY-JS0022-01";"JSNY-JS0002-01"},MATCH(D5806,{"BJ_zhongyu";"JS_WX_liteer";"JS_CZ_wodefeng"},0)),"")</f>
        <v>JSNY-JS0002-01</v>
      </c>
      <c r="C5806" s="11" t="str">
        <f>IFERROR(INDEX({"北京中裕世纪大酒店";"江苏利特尔绿色包装股份有限公司";"常州市金坛沃德丰电子科技有限公司"},MATCH(D5806,{"BJ_zhongyu";"JS_WX_liteer";"JS_CZ_wodefeng"},0)),"")</f>
        <v>常州市金坛沃德丰电子科技有限公司</v>
      </c>
      <c r="D5806" s="11" t="str">
        <f>[1]动作!$G5805</f>
        <v>JS_CZ_wodefeng</v>
      </c>
      <c r="E5806" s="11" t="str">
        <f>[1]动作!$D5805</f>
        <v>电表故障</v>
      </c>
      <c r="F5806" s="11" t="s">
        <v>45</v>
      </c>
      <c r="G5806" s="12">
        <f>[1]动作!$A5805+[1]动作!$B5805</f>
        <v>43212.524085648147</v>
      </c>
      <c r="H5806" s="12"/>
      <c r="I5806" s="11"/>
    </row>
    <row r="5807" spans="1:9" hidden="1" x14ac:dyDescent="0.3">
      <c r="A5807" s="24">
        <v>5805</v>
      </c>
      <c r="B5807" s="11" t="str">
        <f>IFERROR(INDEX({"JSNY-BJ0001-01";"JSNY-JS0022-01";"JSNY-JS0002-01"},MATCH(D5807,{"BJ_zhongyu";"JS_WX_liteer";"JS_CZ_wodefeng"},0)),"")</f>
        <v>JSNY-JS0002-01</v>
      </c>
      <c r="C5807" s="11" t="str">
        <f>IFERROR(INDEX({"北京中裕世纪大酒店";"江苏利特尔绿色包装股份有限公司";"常州市金坛沃德丰电子科技有限公司"},MATCH(D5807,{"BJ_zhongyu";"JS_WX_liteer";"JS_CZ_wodefeng"},0)),"")</f>
        <v>常州市金坛沃德丰电子科技有限公司</v>
      </c>
      <c r="D5807" s="11" t="str">
        <f>[1]动作!$G5806</f>
        <v>JS_CZ_wodefeng</v>
      </c>
      <c r="E5807" s="11" t="str">
        <f>[1]动作!$D5806</f>
        <v>电表故障</v>
      </c>
      <c r="F5807" s="11" t="s">
        <v>45</v>
      </c>
      <c r="G5807" s="12">
        <f>[1]动作!$A5806+[1]动作!$B5806</f>
        <v>43212.525243055556</v>
      </c>
      <c r="H5807" s="12"/>
      <c r="I5807" s="11"/>
    </row>
    <row r="5808" spans="1:9" hidden="1" x14ac:dyDescent="0.3">
      <c r="A5808" s="24">
        <v>5806</v>
      </c>
      <c r="B5808" s="11" t="str">
        <f>IFERROR(INDEX({"JSNY-BJ0001-01";"JSNY-JS0022-01";"JSNY-JS0002-01"},MATCH(D5808,{"BJ_zhongyu";"JS_WX_liteer";"JS_CZ_wodefeng"},0)),"")</f>
        <v>JSNY-JS0002-01</v>
      </c>
      <c r="C5808" s="11" t="str">
        <f>IFERROR(INDEX({"北京中裕世纪大酒店";"江苏利特尔绿色包装股份有限公司";"常州市金坛沃德丰电子科技有限公司"},MATCH(D5808,{"BJ_zhongyu";"JS_WX_liteer";"JS_CZ_wodefeng"},0)),"")</f>
        <v>常州市金坛沃德丰电子科技有限公司</v>
      </c>
      <c r="D5808" s="11" t="str">
        <f>[1]动作!$G5807</f>
        <v>JS_CZ_wodefeng</v>
      </c>
      <c r="E5808" s="11" t="str">
        <f>[1]动作!$D5807</f>
        <v>电表故障</v>
      </c>
      <c r="F5808" s="11" t="s">
        <v>45</v>
      </c>
      <c r="G5808" s="12">
        <f>[1]动作!$A5807+[1]动作!$B5807</f>
        <v>43212.527789351851</v>
      </c>
      <c r="H5808" s="12"/>
      <c r="I5808" s="11"/>
    </row>
    <row r="5809" spans="1:9" hidden="1" x14ac:dyDescent="0.3">
      <c r="A5809" s="24">
        <v>5807</v>
      </c>
      <c r="B5809" s="11" t="str">
        <f>IFERROR(INDEX({"JSNY-BJ0001-01";"JSNY-JS0022-01";"JSNY-JS0002-01"},MATCH(D5809,{"BJ_zhongyu";"JS_WX_liteer";"JS_CZ_wodefeng"},0)),"")</f>
        <v>JSNY-JS0002-01</v>
      </c>
      <c r="C5809" s="11" t="str">
        <f>IFERROR(INDEX({"北京中裕世纪大酒店";"江苏利特尔绿色包装股份有限公司";"常州市金坛沃德丰电子科技有限公司"},MATCH(D5809,{"BJ_zhongyu";"JS_WX_liteer";"JS_CZ_wodefeng"},0)),"")</f>
        <v>常州市金坛沃德丰电子科技有限公司</v>
      </c>
      <c r="D5809" s="11" t="str">
        <f>[1]动作!$G5808</f>
        <v>JS_CZ_wodefeng</v>
      </c>
      <c r="E5809" s="11" t="str">
        <f>[1]动作!$D5808</f>
        <v>电表故障</v>
      </c>
      <c r="F5809" s="11" t="s">
        <v>45</v>
      </c>
      <c r="G5809" s="12">
        <f>[1]动作!$A5808+[1]动作!$B5808</f>
        <v>43212.529236111113</v>
      </c>
      <c r="H5809" s="12"/>
      <c r="I5809" s="11"/>
    </row>
    <row r="5810" spans="1:9" hidden="1" x14ac:dyDescent="0.3">
      <c r="A5810" s="24">
        <v>5808</v>
      </c>
      <c r="B5810" s="11" t="str">
        <f>IFERROR(INDEX({"JSNY-BJ0001-01";"JSNY-JS0022-01";"JSNY-JS0002-01"},MATCH(D5810,{"BJ_zhongyu";"JS_WX_liteer";"JS_CZ_wodefeng"},0)),"")</f>
        <v>JSNY-JS0002-01</v>
      </c>
      <c r="C5810" s="11" t="str">
        <f>IFERROR(INDEX({"北京中裕世纪大酒店";"江苏利特尔绿色包装股份有限公司";"常州市金坛沃德丰电子科技有限公司"},MATCH(D5810,{"BJ_zhongyu";"JS_WX_liteer";"JS_CZ_wodefeng"},0)),"")</f>
        <v>常州市金坛沃德丰电子科技有限公司</v>
      </c>
      <c r="D5810" s="11" t="str">
        <f>[1]动作!$G5809</f>
        <v>JS_CZ_wodefeng</v>
      </c>
      <c r="E5810" s="11" t="str">
        <f>[1]动作!$D5809</f>
        <v>分系统1BMS1单体电压过低一级故障</v>
      </c>
      <c r="F5810" s="11" t="s">
        <v>177</v>
      </c>
      <c r="G5810" s="12">
        <f>[1]动作!$A5809+[1]动作!$B5809</f>
        <v>43212.533182870371</v>
      </c>
      <c r="H5810" s="12"/>
      <c r="I5810" s="11"/>
    </row>
    <row r="5811" spans="1:9" hidden="1" x14ac:dyDescent="0.3">
      <c r="A5811" s="24">
        <v>5809</v>
      </c>
      <c r="B5811" s="11" t="str">
        <f>IFERROR(INDEX({"JSNY-BJ0001-01";"JSNY-JS0022-01";"JSNY-JS0002-01"},MATCH(D5811,{"BJ_zhongyu";"JS_WX_liteer";"JS_CZ_wodefeng"},0)),"")</f>
        <v>JSNY-JS0002-01</v>
      </c>
      <c r="C5811" s="11" t="str">
        <f>IFERROR(INDEX({"北京中裕世纪大酒店";"江苏利特尔绿色包装股份有限公司";"常州市金坛沃德丰电子科技有限公司"},MATCH(D5811,{"BJ_zhongyu";"JS_WX_liteer";"JS_CZ_wodefeng"},0)),"")</f>
        <v>常州市金坛沃德丰电子科技有限公司</v>
      </c>
      <c r="D5811" s="11" t="str">
        <f>[1]动作!$G5810</f>
        <v>JS_CZ_wodefeng</v>
      </c>
      <c r="E5811" s="11" t="str">
        <f>[1]动作!$D5810</f>
        <v>电表故障</v>
      </c>
      <c r="F5811" s="11" t="s">
        <v>45</v>
      </c>
      <c r="G5811" s="12">
        <f>[1]动作!$A5810+[1]动作!$B5810</f>
        <v>43212.533182870371</v>
      </c>
      <c r="H5811" s="12"/>
      <c r="I5811" s="11"/>
    </row>
    <row r="5812" spans="1:9" hidden="1" x14ac:dyDescent="0.3">
      <c r="A5812" s="24">
        <v>5810</v>
      </c>
      <c r="B5812" s="11" t="str">
        <f>IFERROR(INDEX({"JSNY-BJ0001-01";"JSNY-JS0022-01";"JSNY-JS0002-01"},MATCH(D5812,{"BJ_zhongyu";"JS_WX_liteer";"JS_CZ_wodefeng"},0)),"")</f>
        <v>JSNY-JS0002-01</v>
      </c>
      <c r="C5812" s="11" t="str">
        <f>IFERROR(INDEX({"北京中裕世纪大酒店";"江苏利特尔绿色包装股份有限公司";"常州市金坛沃德丰电子科技有限公司"},MATCH(D5812,{"BJ_zhongyu";"JS_WX_liteer";"JS_CZ_wodefeng"},0)),"")</f>
        <v>常州市金坛沃德丰电子科技有限公司</v>
      </c>
      <c r="D5812" s="11" t="str">
        <f>[1]动作!$G5811</f>
        <v>JS_CZ_wodefeng</v>
      </c>
      <c r="E5812" s="11" t="str">
        <f>[1]动作!$D5811</f>
        <v>分系统1BMS6单体电压过低一级故障</v>
      </c>
      <c r="F5812" s="11" t="s">
        <v>177</v>
      </c>
      <c r="G5812" s="12">
        <f>[1]动作!$A5811+[1]动作!$B5811</f>
        <v>43212.533645833333</v>
      </c>
      <c r="H5812" s="12"/>
      <c r="I5812" s="11"/>
    </row>
    <row r="5813" spans="1:9" hidden="1" x14ac:dyDescent="0.3">
      <c r="A5813" s="24">
        <v>5811</v>
      </c>
      <c r="B5813" s="11" t="str">
        <f>IFERROR(INDEX({"JSNY-BJ0001-01";"JSNY-JS0022-01";"JSNY-JS0002-01"},MATCH(D5813,{"BJ_zhongyu";"JS_WX_liteer";"JS_CZ_wodefeng"},0)),"")</f>
        <v>JSNY-JS0002-01</v>
      </c>
      <c r="C5813" s="11" t="str">
        <f>IFERROR(INDEX({"北京中裕世纪大酒店";"江苏利特尔绿色包装股份有限公司";"常州市金坛沃德丰电子科技有限公司"},MATCH(D5813,{"BJ_zhongyu";"JS_WX_liteer";"JS_CZ_wodefeng"},0)),"")</f>
        <v>常州市金坛沃德丰电子科技有限公司</v>
      </c>
      <c r="D5813" s="11" t="str">
        <f>[1]动作!$G5812</f>
        <v>JS_CZ_wodefeng</v>
      </c>
      <c r="E5813" s="11" t="str">
        <f>[1]动作!$D5812</f>
        <v>电表故障</v>
      </c>
      <c r="F5813" s="11" t="s">
        <v>45</v>
      </c>
      <c r="G5813" s="12">
        <f>[1]动作!$A5812+[1]动作!$B5812</f>
        <v>43212.534513888888</v>
      </c>
      <c r="H5813" s="12"/>
      <c r="I5813" s="11"/>
    </row>
    <row r="5814" spans="1:9" hidden="1" x14ac:dyDescent="0.3">
      <c r="A5814" s="24">
        <v>5812</v>
      </c>
      <c r="B5814" s="11" t="str">
        <f>IFERROR(INDEX({"JSNY-BJ0001-01";"JSNY-JS0022-01";"JSNY-JS0002-01"},MATCH(D5814,{"BJ_zhongyu";"JS_WX_liteer";"JS_CZ_wodefeng"},0)),"")</f>
        <v>JSNY-JS0002-01</v>
      </c>
      <c r="C5814" s="11" t="str">
        <f>IFERROR(INDEX({"北京中裕世纪大酒店";"江苏利特尔绿色包装股份有限公司";"常州市金坛沃德丰电子科技有限公司"},MATCH(D5814,{"BJ_zhongyu";"JS_WX_liteer";"JS_CZ_wodefeng"},0)),"")</f>
        <v>常州市金坛沃德丰电子科技有限公司</v>
      </c>
      <c r="D5814" s="11" t="str">
        <f>[1]动作!$G5813</f>
        <v>JS_CZ_wodefeng</v>
      </c>
      <c r="E5814" s="11" t="str">
        <f>[1]动作!$D5813</f>
        <v>电表故障</v>
      </c>
      <c r="F5814" s="11" t="s">
        <v>45</v>
      </c>
      <c r="G5814" s="12">
        <f>[1]动作!$A5813+[1]动作!$B5813</f>
        <v>43212.535381944443</v>
      </c>
      <c r="H5814" s="12"/>
      <c r="I5814" s="11"/>
    </row>
    <row r="5815" spans="1:9" hidden="1" x14ac:dyDescent="0.3">
      <c r="A5815" s="24">
        <v>5813</v>
      </c>
      <c r="B5815" s="11" t="str">
        <f>IFERROR(INDEX({"JSNY-BJ0001-01";"JSNY-JS0022-01";"JSNY-JS0002-01"},MATCH(D5815,{"BJ_zhongyu";"JS_WX_liteer";"JS_CZ_wodefeng"},0)),"")</f>
        <v>JSNY-JS0002-01</v>
      </c>
      <c r="C5815" s="11" t="str">
        <f>IFERROR(INDEX({"北京中裕世纪大酒店";"江苏利特尔绿色包装股份有限公司";"常州市金坛沃德丰电子科技有限公司"},MATCH(D5815,{"BJ_zhongyu";"JS_WX_liteer";"JS_CZ_wodefeng"},0)),"")</f>
        <v>常州市金坛沃德丰电子科技有限公司</v>
      </c>
      <c r="D5815" s="11" t="str">
        <f>[1]动作!$G5814</f>
        <v>JS_CZ_wodefeng</v>
      </c>
      <c r="E5815" s="11" t="str">
        <f>[1]动作!$D5814</f>
        <v>分系统1BMS3单体电压过低一级故障</v>
      </c>
      <c r="F5815" s="11" t="s">
        <v>177</v>
      </c>
      <c r="G5815" s="12">
        <f>[1]动作!$A5814+[1]动作!$B5814</f>
        <v>43212.535497685189</v>
      </c>
      <c r="H5815" s="12"/>
      <c r="I5815" s="11"/>
    </row>
    <row r="5816" spans="1:9" hidden="1" x14ac:dyDescent="0.3">
      <c r="A5816" s="24">
        <v>5814</v>
      </c>
      <c r="B5816" s="11" t="str">
        <f>IFERROR(INDEX({"JSNY-BJ0001-01";"JSNY-JS0022-01";"JSNY-JS0002-01"},MATCH(D5816,{"BJ_zhongyu";"JS_WX_liteer";"JS_CZ_wodefeng"},0)),"")</f>
        <v>JSNY-JS0002-01</v>
      </c>
      <c r="C5816" s="11" t="str">
        <f>IFERROR(INDEX({"北京中裕世纪大酒店";"江苏利特尔绿色包装股份有限公司";"常州市金坛沃德丰电子科技有限公司"},MATCH(D5816,{"BJ_zhongyu";"JS_WX_liteer";"JS_CZ_wodefeng"},0)),"")</f>
        <v>常州市金坛沃德丰电子科技有限公司</v>
      </c>
      <c r="D5816" s="11" t="str">
        <f>[1]动作!$G5815</f>
        <v>JS_CZ_wodefeng</v>
      </c>
      <c r="E5816" s="11" t="str">
        <f>[1]动作!$D5815</f>
        <v>分系统1BMS4单体电压过低一级故障</v>
      </c>
      <c r="F5816" s="11" t="s">
        <v>177</v>
      </c>
      <c r="G5816" s="12">
        <f>[1]动作!$A5815+[1]动作!$B5815</f>
        <v>43212.535497685189</v>
      </c>
      <c r="H5816" s="12"/>
      <c r="I5816" s="11"/>
    </row>
    <row r="5817" spans="1:9" hidden="1" x14ac:dyDescent="0.3">
      <c r="A5817" s="24">
        <v>5815</v>
      </c>
      <c r="B5817" s="11" t="str">
        <f>IFERROR(INDEX({"JSNY-BJ0001-01";"JSNY-JS0022-01";"JSNY-JS0002-01"},MATCH(D5817,{"BJ_zhongyu";"JS_WX_liteer";"JS_CZ_wodefeng"},0)),"")</f>
        <v>JSNY-JS0002-01</v>
      </c>
      <c r="C5817" s="11" t="str">
        <f>IFERROR(INDEX({"北京中裕世纪大酒店";"江苏利特尔绿色包装股份有限公司";"常州市金坛沃德丰电子科技有限公司"},MATCH(D5817,{"BJ_zhongyu";"JS_WX_liteer";"JS_CZ_wodefeng"},0)),"")</f>
        <v>常州市金坛沃德丰电子科技有限公司</v>
      </c>
      <c r="D5817" s="11" t="str">
        <f>[1]动作!$G5816</f>
        <v>JS_CZ_wodefeng</v>
      </c>
      <c r="E5817" s="11" t="str">
        <f>[1]动作!$D5816</f>
        <v>分系统1BMS2单体电压过低一级故障</v>
      </c>
      <c r="F5817" s="11" t="s">
        <v>177</v>
      </c>
      <c r="G5817" s="12">
        <f>[1]动作!$A5816+[1]动作!$B5816</f>
        <v>43212.536365740743</v>
      </c>
      <c r="H5817" s="12"/>
      <c r="I5817" s="11"/>
    </row>
    <row r="5818" spans="1:9" hidden="1" x14ac:dyDescent="0.3">
      <c r="A5818" s="24">
        <v>5816</v>
      </c>
      <c r="B5818" s="11" t="str">
        <f>IFERROR(INDEX({"JSNY-BJ0001-01";"JSNY-JS0022-01";"JSNY-JS0002-01"},MATCH(D5818,{"BJ_zhongyu";"JS_WX_liteer";"JS_CZ_wodefeng"},0)),"")</f>
        <v>JSNY-JS0002-01</v>
      </c>
      <c r="C5818" s="11" t="str">
        <f>IFERROR(INDEX({"北京中裕世纪大酒店";"江苏利特尔绿色包装股份有限公司";"常州市金坛沃德丰电子科技有限公司"},MATCH(D5818,{"BJ_zhongyu";"JS_WX_liteer";"JS_CZ_wodefeng"},0)),"")</f>
        <v>常州市金坛沃德丰电子科技有限公司</v>
      </c>
      <c r="D5818" s="11" t="str">
        <f>[1]动作!$G5817</f>
        <v>JS_CZ_wodefeng</v>
      </c>
      <c r="E5818" s="11" t="str">
        <f>[1]动作!$D5817</f>
        <v>电表故障</v>
      </c>
      <c r="F5818" s="11" t="s">
        <v>45</v>
      </c>
      <c r="G5818" s="12">
        <f>[1]动作!$A5817+[1]动作!$B5817</f>
        <v>43212.537928240738</v>
      </c>
      <c r="H5818" s="12"/>
      <c r="I5818" s="11"/>
    </row>
    <row r="5819" spans="1:9" hidden="1" x14ac:dyDescent="0.3">
      <c r="A5819" s="24">
        <v>5817</v>
      </c>
      <c r="B5819" s="11" t="str">
        <f>IFERROR(INDEX({"JSNY-BJ0001-01";"JSNY-JS0022-01";"JSNY-JS0002-01"},MATCH(D5819,{"BJ_zhongyu";"JS_WX_liteer";"JS_CZ_wodefeng"},0)),"")</f>
        <v>JSNY-JS0002-01</v>
      </c>
      <c r="C5819" s="11" t="str">
        <f>IFERROR(INDEX({"北京中裕世纪大酒店";"江苏利特尔绿色包装股份有限公司";"常州市金坛沃德丰电子科技有限公司"},MATCH(D5819,{"BJ_zhongyu";"JS_WX_liteer";"JS_CZ_wodefeng"},0)),"")</f>
        <v>常州市金坛沃德丰电子科技有限公司</v>
      </c>
      <c r="D5819" s="11" t="str">
        <f>[1]动作!$G5818</f>
        <v>JS_CZ_wodefeng</v>
      </c>
      <c r="E5819" s="11" t="str">
        <f>[1]动作!$D5818</f>
        <v>电表故障</v>
      </c>
      <c r="F5819" s="11" t="s">
        <v>45</v>
      </c>
      <c r="G5819" s="12">
        <f>[1]动作!$A5818+[1]动作!$B5818</f>
        <v>43212.538101851853</v>
      </c>
      <c r="H5819" s="12"/>
      <c r="I5819" s="11"/>
    </row>
    <row r="5820" spans="1:9" hidden="1" x14ac:dyDescent="0.3">
      <c r="A5820" s="24">
        <v>5818</v>
      </c>
      <c r="B5820" s="11" t="str">
        <f>IFERROR(INDEX({"JSNY-BJ0001-01";"JSNY-JS0022-01";"JSNY-JS0002-01"},MATCH(D5820,{"BJ_zhongyu";"JS_WX_liteer";"JS_CZ_wodefeng"},0)),"")</f>
        <v>JSNY-JS0002-01</v>
      </c>
      <c r="C5820" s="11" t="str">
        <f>IFERROR(INDEX({"北京中裕世纪大酒店";"江苏利特尔绿色包装股份有限公司";"常州市金坛沃德丰电子科技有限公司"},MATCH(D5820,{"BJ_zhongyu";"JS_WX_liteer";"JS_CZ_wodefeng"},0)),"")</f>
        <v>常州市金坛沃德丰电子科技有限公司</v>
      </c>
      <c r="D5820" s="11" t="str">
        <f>[1]动作!$G5819</f>
        <v>JS_CZ_wodefeng</v>
      </c>
      <c r="E5820" s="11" t="str">
        <f>[1]动作!$D5819</f>
        <v>电表故障</v>
      </c>
      <c r="F5820" s="11" t="s">
        <v>45</v>
      </c>
      <c r="G5820" s="12">
        <f>[1]动作!$A5819+[1]动作!$B5819</f>
        <v>43212.539375</v>
      </c>
      <c r="H5820" s="12"/>
      <c r="I5820" s="11"/>
    </row>
    <row r="5821" spans="1:9" hidden="1" x14ac:dyDescent="0.3">
      <c r="A5821" s="24">
        <v>5819</v>
      </c>
      <c r="B5821" s="11" t="str">
        <f>IFERROR(INDEX({"JSNY-BJ0001-01";"JSNY-JS0022-01";"JSNY-JS0002-01"},MATCH(D5821,{"BJ_zhongyu";"JS_WX_liteer";"JS_CZ_wodefeng"},0)),"")</f>
        <v>JSNY-JS0002-01</v>
      </c>
      <c r="C5821" s="11" t="str">
        <f>IFERROR(INDEX({"北京中裕世纪大酒店";"江苏利特尔绿色包装股份有限公司";"常州市金坛沃德丰电子科技有限公司"},MATCH(D5821,{"BJ_zhongyu";"JS_WX_liteer";"JS_CZ_wodefeng"},0)),"")</f>
        <v>常州市金坛沃德丰电子科技有限公司</v>
      </c>
      <c r="D5821" s="11" t="str">
        <f>[1]动作!$G5820</f>
        <v>JS_CZ_wodefeng</v>
      </c>
      <c r="E5821" s="11" t="str">
        <f>[1]动作!$D5820</f>
        <v>分系统1BMS1总电压过低一级故障</v>
      </c>
      <c r="F5821" s="11" t="s">
        <v>177</v>
      </c>
      <c r="G5821" s="12">
        <f>[1]动作!$A5820+[1]动作!$B5820</f>
        <v>43212.540358796294</v>
      </c>
      <c r="H5821" s="12"/>
      <c r="I5821" s="11"/>
    </row>
    <row r="5822" spans="1:9" hidden="1" x14ac:dyDescent="0.3">
      <c r="A5822" s="24">
        <v>5820</v>
      </c>
      <c r="B5822" s="11" t="str">
        <f>IFERROR(INDEX({"JSNY-BJ0001-01";"JSNY-JS0022-01";"JSNY-JS0002-01"},MATCH(D5822,{"BJ_zhongyu";"JS_WX_liteer";"JS_CZ_wodefeng"},0)),"")</f>
        <v>JSNY-JS0002-01</v>
      </c>
      <c r="C5822" s="11" t="str">
        <f>IFERROR(INDEX({"北京中裕世纪大酒店";"江苏利特尔绿色包装股份有限公司";"常州市金坛沃德丰电子科技有限公司"},MATCH(D5822,{"BJ_zhongyu";"JS_WX_liteer";"JS_CZ_wodefeng"},0)),"")</f>
        <v>常州市金坛沃德丰电子科技有限公司</v>
      </c>
      <c r="D5822" s="11" t="str">
        <f>[1]动作!$G5821</f>
        <v>JS_CZ_wodefeng</v>
      </c>
      <c r="E5822" s="11" t="str">
        <f>[1]动作!$D5821</f>
        <v>分系统1BMS3总电压过低一级故障</v>
      </c>
      <c r="F5822" s="11" t="s">
        <v>177</v>
      </c>
      <c r="G5822" s="12">
        <f>[1]动作!$A5821+[1]动作!$B5821</f>
        <v>43212.540532407409</v>
      </c>
      <c r="H5822" s="12"/>
      <c r="I5822" s="11"/>
    </row>
    <row r="5823" spans="1:9" hidden="1" x14ac:dyDescent="0.3">
      <c r="A5823" s="24">
        <v>5821</v>
      </c>
      <c r="B5823" s="11" t="str">
        <f>IFERROR(INDEX({"JSNY-BJ0001-01";"JSNY-JS0022-01";"JSNY-JS0002-01"},MATCH(D5823,{"BJ_zhongyu";"JS_WX_liteer";"JS_CZ_wodefeng"},0)),"")</f>
        <v>JSNY-JS0002-01</v>
      </c>
      <c r="C5823" s="11" t="str">
        <f>IFERROR(INDEX({"北京中裕世纪大酒店";"江苏利特尔绿色包装股份有限公司";"常州市金坛沃德丰电子科技有限公司"},MATCH(D5823,{"BJ_zhongyu";"JS_WX_liteer";"JS_CZ_wodefeng"},0)),"")</f>
        <v>常州市金坛沃德丰电子科技有限公司</v>
      </c>
      <c r="D5823" s="11" t="str">
        <f>[1]动作!$G5822</f>
        <v>JS_CZ_wodefeng</v>
      </c>
      <c r="E5823" s="11" t="str">
        <f>[1]动作!$D5822</f>
        <v>分系统1BMS6总电压过低一级故障</v>
      </c>
      <c r="F5823" s="11" t="s">
        <v>177</v>
      </c>
      <c r="G5823" s="12">
        <f>[1]动作!$A5822+[1]动作!$B5822</f>
        <v>43212.540590277778</v>
      </c>
      <c r="H5823" s="12"/>
      <c r="I5823" s="11"/>
    </row>
    <row r="5824" spans="1:9" hidden="1" x14ac:dyDescent="0.3">
      <c r="A5824" s="24">
        <v>5822</v>
      </c>
      <c r="B5824" s="11" t="str">
        <f>IFERROR(INDEX({"JSNY-BJ0001-01";"JSNY-JS0022-01";"JSNY-JS0002-01"},MATCH(D5824,{"BJ_zhongyu";"JS_WX_liteer";"JS_CZ_wodefeng"},0)),"")</f>
        <v>JSNY-JS0002-01</v>
      </c>
      <c r="C5824" s="11" t="str">
        <f>IFERROR(INDEX({"北京中裕世纪大酒店";"江苏利特尔绿色包装股份有限公司";"常州市金坛沃德丰电子科技有限公司"},MATCH(D5824,{"BJ_zhongyu";"JS_WX_liteer";"JS_CZ_wodefeng"},0)),"")</f>
        <v>常州市金坛沃德丰电子科技有限公司</v>
      </c>
      <c r="D5824" s="11" t="str">
        <f>[1]动作!$G5823</f>
        <v>JS_CZ_wodefeng</v>
      </c>
      <c r="E5824" s="11" t="str">
        <f>[1]动作!$D5823</f>
        <v>分系统1BMS2总电压过低一级故障</v>
      </c>
      <c r="F5824" s="11" t="s">
        <v>177</v>
      </c>
      <c r="G5824" s="12">
        <f>[1]动作!$A5823+[1]动作!$B5823</f>
        <v>43212.540706018517</v>
      </c>
      <c r="H5824" s="12"/>
      <c r="I5824" s="11"/>
    </row>
    <row r="5825" spans="1:9" hidden="1" x14ac:dyDescent="0.3">
      <c r="A5825" s="24">
        <v>5823</v>
      </c>
      <c r="B5825" s="11" t="str">
        <f>IFERROR(INDEX({"JSNY-BJ0001-01";"JSNY-JS0022-01";"JSNY-JS0002-01"},MATCH(D5825,{"BJ_zhongyu";"JS_WX_liteer";"JS_CZ_wodefeng"},0)),"")</f>
        <v>JSNY-JS0002-01</v>
      </c>
      <c r="C5825" s="11" t="str">
        <f>IFERROR(INDEX({"北京中裕世纪大酒店";"江苏利特尔绿色包装股份有限公司";"常州市金坛沃德丰电子科技有限公司"},MATCH(D5825,{"BJ_zhongyu";"JS_WX_liteer";"JS_CZ_wodefeng"},0)),"")</f>
        <v>常州市金坛沃德丰电子科技有限公司</v>
      </c>
      <c r="D5825" s="11" t="str">
        <f>[1]动作!$G5824</f>
        <v>JS_CZ_wodefeng</v>
      </c>
      <c r="E5825" s="11" t="str">
        <f>[1]动作!$D5824</f>
        <v>分系统1BMS4总电压过低一级故障</v>
      </c>
      <c r="F5825" s="11" t="s">
        <v>177</v>
      </c>
      <c r="G5825" s="12">
        <f>[1]动作!$A5824+[1]动作!$B5824</f>
        <v>43212.540706018517</v>
      </c>
      <c r="H5825" s="12"/>
      <c r="I5825" s="11"/>
    </row>
    <row r="5826" spans="1:9" hidden="1" x14ac:dyDescent="0.3">
      <c r="A5826" s="24">
        <v>5824</v>
      </c>
      <c r="B5826" s="11" t="str">
        <f>IFERROR(INDEX({"JSNY-BJ0001-01";"JSNY-JS0022-01";"JSNY-JS0002-01"},MATCH(D5826,{"BJ_zhongyu";"JS_WX_liteer";"JS_CZ_wodefeng"},0)),"")</f>
        <v>JSNY-JS0002-01</v>
      </c>
      <c r="C5826" s="11" t="str">
        <f>IFERROR(INDEX({"北京中裕世纪大酒店";"江苏利特尔绿色包装股份有限公司";"常州市金坛沃德丰电子科技有限公司"},MATCH(D5826,{"BJ_zhongyu";"JS_WX_liteer";"JS_CZ_wodefeng"},0)),"")</f>
        <v>常州市金坛沃德丰电子科技有限公司</v>
      </c>
      <c r="D5826" s="11" t="str">
        <f>[1]动作!$G5825</f>
        <v>JS_CZ_wodefeng</v>
      </c>
      <c r="E5826" s="11" t="str">
        <f>[1]动作!$D5825</f>
        <v>分系统1BMS5总电压过低一级故障</v>
      </c>
      <c r="F5826" s="11" t="s">
        <v>177</v>
      </c>
      <c r="G5826" s="12">
        <f>[1]动作!$A5825+[1]动作!$B5825</f>
        <v>43212.540706018517</v>
      </c>
      <c r="H5826" s="12"/>
      <c r="I5826" s="11"/>
    </row>
    <row r="5827" spans="1:9" hidden="1" x14ac:dyDescent="0.3">
      <c r="A5827" s="24">
        <v>5825</v>
      </c>
      <c r="B5827" s="11" t="str">
        <f>IFERROR(INDEX({"JSNY-BJ0001-01";"JSNY-JS0022-01";"JSNY-JS0002-01"},MATCH(D5827,{"BJ_zhongyu";"JS_WX_liteer";"JS_CZ_wodefeng"},0)),"")</f>
        <v>JSNY-JS0002-01</v>
      </c>
      <c r="C5827" s="11" t="str">
        <f>IFERROR(INDEX({"北京中裕世纪大酒店";"江苏利特尔绿色包装股份有限公司";"常州市金坛沃德丰电子科技有限公司"},MATCH(D5827,{"BJ_zhongyu";"JS_WX_liteer";"JS_CZ_wodefeng"},0)),"")</f>
        <v>常州市金坛沃德丰电子科技有限公司</v>
      </c>
      <c r="D5827" s="11" t="str">
        <f>[1]动作!$G5826</f>
        <v>JS_CZ_wodefeng</v>
      </c>
      <c r="E5827" s="11" t="str">
        <f>[1]动作!$D5826</f>
        <v>分系统1BMS5单体电压过低一级故障</v>
      </c>
      <c r="F5827" s="11" t="s">
        <v>177</v>
      </c>
      <c r="G5827" s="12">
        <f>[1]动作!$A5826+[1]动作!$B5826</f>
        <v>43212.541805555556</v>
      </c>
      <c r="H5827" s="12"/>
      <c r="I5827" s="11"/>
    </row>
    <row r="5828" spans="1:9" hidden="1" x14ac:dyDescent="0.3">
      <c r="A5828" s="24">
        <v>5826</v>
      </c>
      <c r="B5828" s="11" t="str">
        <f>IFERROR(INDEX({"JSNY-BJ0001-01";"JSNY-JS0022-01";"JSNY-JS0002-01"},MATCH(D5828,{"BJ_zhongyu";"JS_WX_liteer";"JS_CZ_wodefeng"},0)),"")</f>
        <v>JSNY-JS0002-01</v>
      </c>
      <c r="C5828" s="11" t="str">
        <f>IFERROR(INDEX({"北京中裕世纪大酒店";"江苏利特尔绿色包装股份有限公司";"常州市金坛沃德丰电子科技有限公司"},MATCH(D5828,{"BJ_zhongyu";"JS_WX_liteer";"JS_CZ_wodefeng"},0)),"")</f>
        <v>常州市金坛沃德丰电子科技有限公司</v>
      </c>
      <c r="D5828" s="11" t="str">
        <f>[1]动作!$G5827</f>
        <v>JS_CZ_wodefeng</v>
      </c>
      <c r="E5828" s="11" t="str">
        <f>[1]动作!$D5827</f>
        <v>电表故障</v>
      </c>
      <c r="F5828" s="11" t="s">
        <v>45</v>
      </c>
      <c r="G5828" s="12">
        <f>[1]动作!$A5827+[1]动作!$B5827</f>
        <v>43212.544409722221</v>
      </c>
      <c r="H5828" s="12"/>
      <c r="I5828" s="11"/>
    </row>
    <row r="5829" spans="1:9" hidden="1" x14ac:dyDescent="0.3">
      <c r="A5829" s="24">
        <v>5827</v>
      </c>
      <c r="B5829" s="11" t="str">
        <f>IFERROR(INDEX({"JSNY-BJ0001-01";"JSNY-JS0022-01";"JSNY-JS0002-01"},MATCH(D5829,{"BJ_zhongyu";"JS_WX_liteer";"JS_CZ_wodefeng"},0)),"")</f>
        <v>JSNY-JS0002-01</v>
      </c>
      <c r="C5829" s="11" t="str">
        <f>IFERROR(INDEX({"北京中裕世纪大酒店";"江苏利特尔绿色包装股份有限公司";"常州市金坛沃德丰电子科技有限公司"},MATCH(D5829,{"BJ_zhongyu";"JS_WX_liteer";"JS_CZ_wodefeng"},0)),"")</f>
        <v>常州市金坛沃德丰电子科技有限公司</v>
      </c>
      <c r="D5829" s="11" t="str">
        <f>[1]动作!$G5828</f>
        <v>JS_CZ_wodefeng</v>
      </c>
      <c r="E5829" s="11" t="str">
        <f>[1]动作!$D5828</f>
        <v>电表故障</v>
      </c>
      <c r="F5829" s="11" t="s">
        <v>45</v>
      </c>
      <c r="G5829" s="12">
        <f>[1]动作!$A5828+[1]动作!$B5828</f>
        <v>43212.544525462959</v>
      </c>
      <c r="H5829" s="12"/>
      <c r="I5829" s="11"/>
    </row>
    <row r="5830" spans="1:9" hidden="1" x14ac:dyDescent="0.3">
      <c r="A5830" s="24">
        <v>5828</v>
      </c>
      <c r="B5830" s="11" t="str">
        <f>IFERROR(INDEX({"JSNY-BJ0001-01";"JSNY-JS0022-01";"JSNY-JS0002-01"},MATCH(D5830,{"BJ_zhongyu";"JS_WX_liteer";"JS_CZ_wodefeng"},0)),"")</f>
        <v>JSNY-JS0002-01</v>
      </c>
      <c r="C5830" s="11" t="str">
        <f>IFERROR(INDEX({"北京中裕世纪大酒店";"江苏利特尔绿色包装股份有限公司";"常州市金坛沃德丰电子科技有限公司"},MATCH(D5830,{"BJ_zhongyu";"JS_WX_liteer";"JS_CZ_wodefeng"},0)),"")</f>
        <v>常州市金坛沃德丰电子科技有限公司</v>
      </c>
      <c r="D5830" s="11" t="str">
        <f>[1]动作!$G5829</f>
        <v>JS_CZ_wodefeng</v>
      </c>
      <c r="E5830" s="11" t="str">
        <f>[1]动作!$D5829</f>
        <v>电表故障</v>
      </c>
      <c r="F5830" s="11" t="s">
        <v>45</v>
      </c>
      <c r="G5830" s="12">
        <f>[1]动作!$A5829+[1]动作!$B5829</f>
        <v>43212.544872685183</v>
      </c>
      <c r="H5830" s="12"/>
      <c r="I5830" s="11"/>
    </row>
    <row r="5831" spans="1:9" hidden="1" x14ac:dyDescent="0.3">
      <c r="A5831" s="24">
        <v>5829</v>
      </c>
      <c r="B5831" s="11" t="str">
        <f>IFERROR(INDEX({"JSNY-BJ0001-01";"JSNY-JS0022-01";"JSNY-JS0002-01"},MATCH(D5831,{"BJ_zhongyu";"JS_WX_liteer";"JS_CZ_wodefeng"},0)),"")</f>
        <v>JSNY-JS0002-01</v>
      </c>
      <c r="C5831" s="11" t="str">
        <f>IFERROR(INDEX({"北京中裕世纪大酒店";"江苏利特尔绿色包装股份有限公司";"常州市金坛沃德丰电子科技有限公司"},MATCH(D5831,{"BJ_zhongyu";"JS_WX_liteer";"JS_CZ_wodefeng"},0)),"")</f>
        <v>常州市金坛沃德丰电子科技有限公司</v>
      </c>
      <c r="D5831" s="11" t="str">
        <f>[1]动作!$G5830</f>
        <v>JS_CZ_wodefeng</v>
      </c>
      <c r="E5831" s="11" t="str">
        <f>[1]动作!$D5830</f>
        <v>电表故障</v>
      </c>
      <c r="F5831" s="11" t="s">
        <v>45</v>
      </c>
      <c r="G5831" s="12">
        <f>[1]动作!$A5830+[1]动作!$B5830</f>
        <v>43212.548298611109</v>
      </c>
      <c r="H5831" s="12"/>
      <c r="I5831" s="11"/>
    </row>
    <row r="5832" spans="1:9" hidden="1" x14ac:dyDescent="0.3">
      <c r="A5832" s="24">
        <v>5830</v>
      </c>
      <c r="B5832" s="11" t="str">
        <f>IFERROR(INDEX({"JSNY-BJ0001-01";"JSNY-JS0022-01";"JSNY-JS0002-01"},MATCH(D5832,{"BJ_zhongyu";"JS_WX_liteer";"JS_CZ_wodefeng"},0)),"")</f>
        <v>JSNY-JS0002-01</v>
      </c>
      <c r="C5832" s="11" t="str">
        <f>IFERROR(INDEX({"北京中裕世纪大酒店";"江苏利特尔绿色包装股份有限公司";"常州市金坛沃德丰电子科技有限公司"},MATCH(D5832,{"BJ_zhongyu";"JS_WX_liteer";"JS_CZ_wodefeng"},0)),"")</f>
        <v>常州市金坛沃德丰电子科技有限公司</v>
      </c>
      <c r="D5832" s="11" t="str">
        <f>[1]动作!$G5831</f>
        <v>JS_CZ_wodefeng</v>
      </c>
      <c r="E5832" s="11" t="str">
        <f>[1]动作!$D5831</f>
        <v>电表故障</v>
      </c>
      <c r="F5832" s="11" t="s">
        <v>45</v>
      </c>
      <c r="G5832" s="12">
        <f>[1]动作!$A5831+[1]动作!$B5831</f>
        <v>43212.549629629626</v>
      </c>
      <c r="H5832" s="12"/>
      <c r="I5832" s="11"/>
    </row>
    <row r="5833" spans="1:9" hidden="1" x14ac:dyDescent="0.3">
      <c r="A5833" s="24">
        <v>5831</v>
      </c>
      <c r="B5833" s="11" t="str">
        <f>IFERROR(INDEX({"JSNY-BJ0001-01";"JSNY-JS0022-01";"JSNY-JS0002-01"},MATCH(D5833,{"BJ_zhongyu";"JS_WX_liteer";"JS_CZ_wodefeng"},0)),"")</f>
        <v>JSNY-JS0002-01</v>
      </c>
      <c r="C5833" s="11" t="str">
        <f>IFERROR(INDEX({"北京中裕世纪大酒店";"江苏利特尔绿色包装股份有限公司";"常州市金坛沃德丰电子科技有限公司"},MATCH(D5833,{"BJ_zhongyu";"JS_WX_liteer";"JS_CZ_wodefeng"},0)),"")</f>
        <v>常州市金坛沃德丰电子科技有限公司</v>
      </c>
      <c r="D5833" s="11" t="str">
        <f>[1]动作!$G5832</f>
        <v>JS_CZ_wodefeng</v>
      </c>
      <c r="E5833" s="11" t="str">
        <f>[1]动作!$D5832</f>
        <v>电表故障</v>
      </c>
      <c r="F5833" s="11" t="s">
        <v>45</v>
      </c>
      <c r="G5833" s="12">
        <f>[1]动作!$A5832+[1]动作!$B5832</f>
        <v>43212.549745370372</v>
      </c>
      <c r="H5833" s="12"/>
      <c r="I5833" s="11"/>
    </row>
    <row r="5834" spans="1:9" hidden="1" x14ac:dyDescent="0.3">
      <c r="A5834" s="24">
        <v>5832</v>
      </c>
      <c r="B5834" s="11" t="str">
        <f>IFERROR(INDEX({"JSNY-BJ0001-01";"JSNY-JS0022-01";"JSNY-JS0002-01"},MATCH(D5834,{"BJ_zhongyu";"JS_WX_liteer";"JS_CZ_wodefeng"},0)),"")</f>
        <v>JSNY-JS0002-01</v>
      </c>
      <c r="C5834" s="11" t="str">
        <f>IFERROR(INDEX({"北京中裕世纪大酒店";"江苏利特尔绿色包装股份有限公司";"常州市金坛沃德丰电子科技有限公司"},MATCH(D5834,{"BJ_zhongyu";"JS_WX_liteer";"JS_CZ_wodefeng"},0)),"")</f>
        <v>常州市金坛沃德丰电子科技有限公司</v>
      </c>
      <c r="D5834" s="11" t="str">
        <f>[1]动作!$G5833</f>
        <v>JS_CZ_wodefeng</v>
      </c>
      <c r="E5834" s="11" t="str">
        <f>[1]动作!$D5833</f>
        <v>电表故障</v>
      </c>
      <c r="F5834" s="11" t="s">
        <v>45</v>
      </c>
      <c r="G5834" s="12">
        <f>[1]动作!$A5833+[1]动作!$B5833</f>
        <v>43212.549861111111</v>
      </c>
      <c r="H5834" s="12"/>
      <c r="I5834" s="11"/>
    </row>
    <row r="5835" spans="1:9" hidden="1" x14ac:dyDescent="0.3">
      <c r="A5835" s="24">
        <v>5833</v>
      </c>
      <c r="B5835" s="11" t="str">
        <f>IFERROR(INDEX({"JSNY-BJ0001-01";"JSNY-JS0022-01";"JSNY-JS0002-01"},MATCH(D5835,{"BJ_zhongyu";"JS_WX_liteer";"JS_CZ_wodefeng"},0)),"")</f>
        <v>JSNY-JS0002-01</v>
      </c>
      <c r="C5835" s="11" t="str">
        <f>IFERROR(INDEX({"北京中裕世纪大酒店";"江苏利特尔绿色包装股份有限公司";"常州市金坛沃德丰电子科技有限公司"},MATCH(D5835,{"BJ_zhongyu";"JS_WX_liteer";"JS_CZ_wodefeng"},0)),"")</f>
        <v>常州市金坛沃德丰电子科技有限公司</v>
      </c>
      <c r="D5835" s="11" t="str">
        <f>[1]动作!$G5834</f>
        <v>JS_CZ_wodefeng</v>
      </c>
      <c r="E5835" s="11" t="str">
        <f>[1]动作!$D5834</f>
        <v>电表故障</v>
      </c>
      <c r="F5835" s="11" t="s">
        <v>45</v>
      </c>
      <c r="G5835" s="12">
        <f>[1]动作!$A5834+[1]动作!$B5834</f>
        <v>43212.55096064815</v>
      </c>
      <c r="H5835" s="12"/>
      <c r="I5835" s="11"/>
    </row>
    <row r="5836" spans="1:9" hidden="1" x14ac:dyDescent="0.3">
      <c r="A5836" s="24">
        <v>5834</v>
      </c>
      <c r="B5836" s="11" t="str">
        <f>IFERROR(INDEX({"JSNY-BJ0001-01";"JSNY-JS0022-01";"JSNY-JS0002-01"},MATCH(D5836,{"BJ_zhongyu";"JS_WX_liteer";"JS_CZ_wodefeng"},0)),"")</f>
        <v>JSNY-JS0002-01</v>
      </c>
      <c r="C5836" s="11" t="str">
        <f>IFERROR(INDEX({"北京中裕世纪大酒店";"江苏利特尔绿色包装股份有限公司";"常州市金坛沃德丰电子科技有限公司"},MATCH(D5836,{"BJ_zhongyu";"JS_WX_liteer";"JS_CZ_wodefeng"},0)),"")</f>
        <v>常州市金坛沃德丰电子科技有限公司</v>
      </c>
      <c r="D5836" s="11" t="str">
        <f>[1]动作!$G5835</f>
        <v>JS_CZ_wodefeng</v>
      </c>
      <c r="E5836" s="11" t="str">
        <f>[1]动作!$D5835</f>
        <v>电表故障</v>
      </c>
      <c r="F5836" s="11" t="s">
        <v>45</v>
      </c>
      <c r="G5836" s="12">
        <f>[1]动作!$A5835+[1]动作!$B5835</f>
        <v>43212.552233796298</v>
      </c>
      <c r="H5836" s="12"/>
      <c r="I5836" s="11"/>
    </row>
    <row r="5837" spans="1:9" hidden="1" x14ac:dyDescent="0.3">
      <c r="A5837" s="24">
        <v>5835</v>
      </c>
      <c r="B5837" s="11" t="str">
        <f>IFERROR(INDEX({"JSNY-BJ0001-01";"JSNY-JS0022-01";"JSNY-JS0002-01"},MATCH(D5837,{"BJ_zhongyu";"JS_WX_liteer";"JS_CZ_wodefeng"},0)),"")</f>
        <v>JSNY-JS0002-01</v>
      </c>
      <c r="C5837" s="11" t="str">
        <f>IFERROR(INDEX({"北京中裕世纪大酒店";"江苏利特尔绿色包装股份有限公司";"常州市金坛沃德丰电子科技有限公司"},MATCH(D5837,{"BJ_zhongyu";"JS_WX_liteer";"JS_CZ_wodefeng"},0)),"")</f>
        <v>常州市金坛沃德丰电子科技有限公司</v>
      </c>
      <c r="D5837" s="11" t="str">
        <f>[1]动作!$G5836</f>
        <v>JS_CZ_wodefeng</v>
      </c>
      <c r="E5837" s="11" t="str">
        <f>[1]动作!$D5836</f>
        <v>电表故障</v>
      </c>
      <c r="F5837" s="11" t="s">
        <v>45</v>
      </c>
      <c r="G5837" s="12">
        <f>[1]动作!$A5836+[1]动作!$B5836</f>
        <v>43212.553564814814</v>
      </c>
      <c r="H5837" s="12"/>
      <c r="I5837" s="11"/>
    </row>
    <row r="5838" spans="1:9" hidden="1" x14ac:dyDescent="0.3">
      <c r="A5838" s="24">
        <v>5836</v>
      </c>
      <c r="B5838" s="11" t="str">
        <f>IFERROR(INDEX({"JSNY-BJ0001-01";"JSNY-JS0022-01";"JSNY-JS0002-01"},MATCH(D5838,{"BJ_zhongyu";"JS_WX_liteer";"JS_CZ_wodefeng"},0)),"")</f>
        <v>JSNY-JS0002-01</v>
      </c>
      <c r="C5838" s="11" t="str">
        <f>IFERROR(INDEX({"北京中裕世纪大酒店";"江苏利特尔绿色包装股份有限公司";"常州市金坛沃德丰电子科技有限公司"},MATCH(D5838,{"BJ_zhongyu";"JS_WX_liteer";"JS_CZ_wodefeng"},0)),"")</f>
        <v>常州市金坛沃德丰电子科技有限公司</v>
      </c>
      <c r="D5838" s="11" t="str">
        <f>[1]动作!$G5837</f>
        <v>JS_CZ_wodefeng</v>
      </c>
      <c r="E5838" s="11" t="str">
        <f>[1]动作!$D5837</f>
        <v>电表故障</v>
      </c>
      <c r="F5838" s="11" t="s">
        <v>45</v>
      </c>
      <c r="G5838" s="12">
        <f>[1]动作!$A5837+[1]动作!$B5837</f>
        <v>43212.554722222223</v>
      </c>
      <c r="H5838" s="12"/>
      <c r="I5838" s="11"/>
    </row>
    <row r="5839" spans="1:9" hidden="1" x14ac:dyDescent="0.3">
      <c r="A5839" s="24">
        <v>5837</v>
      </c>
      <c r="B5839" s="11" t="str">
        <f>IFERROR(INDEX({"JSNY-BJ0001-01";"JSNY-JS0022-01";"JSNY-JS0002-01"},MATCH(D5839,{"BJ_zhongyu";"JS_WX_liteer";"JS_CZ_wodefeng"},0)),"")</f>
        <v>JSNY-JS0002-01</v>
      </c>
      <c r="C5839" s="11" t="str">
        <f>IFERROR(INDEX({"北京中裕世纪大酒店";"江苏利特尔绿色包装股份有限公司";"常州市金坛沃德丰电子科技有限公司"},MATCH(D5839,{"BJ_zhongyu";"JS_WX_liteer";"JS_CZ_wodefeng"},0)),"")</f>
        <v>常州市金坛沃德丰电子科技有限公司</v>
      </c>
      <c r="D5839" s="11" t="str">
        <f>[1]动作!$G5838</f>
        <v>JS_CZ_wodefeng</v>
      </c>
      <c r="E5839" s="11" t="str">
        <f>[1]动作!$D5838</f>
        <v>电表故障</v>
      </c>
      <c r="F5839" s="11" t="s">
        <v>45</v>
      </c>
      <c r="G5839" s="12">
        <f>[1]动作!$A5838+[1]动作!$B5838</f>
        <v>43212.554895833331</v>
      </c>
      <c r="H5839" s="12"/>
      <c r="I5839" s="11"/>
    </row>
    <row r="5840" spans="1:9" hidden="1" x14ac:dyDescent="0.3">
      <c r="A5840" s="24">
        <v>5838</v>
      </c>
      <c r="B5840" s="11" t="str">
        <f>IFERROR(INDEX({"JSNY-BJ0001-01";"JSNY-JS0022-01";"JSNY-JS0002-01"},MATCH(D5840,{"BJ_zhongyu";"JS_WX_liteer";"JS_CZ_wodefeng"},0)),"")</f>
        <v>JSNY-JS0002-01</v>
      </c>
      <c r="C5840" s="11" t="str">
        <f>IFERROR(INDEX({"北京中裕世纪大酒店";"江苏利特尔绿色包装股份有限公司";"常州市金坛沃德丰电子科技有限公司"},MATCH(D5840,{"BJ_zhongyu";"JS_WX_liteer";"JS_CZ_wodefeng"},0)),"")</f>
        <v>常州市金坛沃德丰电子科技有限公司</v>
      </c>
      <c r="D5840" s="11" t="str">
        <f>[1]动作!$G5839</f>
        <v>JS_CZ_wodefeng</v>
      </c>
      <c r="E5840" s="11" t="str">
        <f>[1]动作!$D5839</f>
        <v>电表故障</v>
      </c>
      <c r="F5840" s="11" t="s">
        <v>45</v>
      </c>
      <c r="G5840" s="12">
        <f>[1]动作!$A5839+[1]动作!$B5839</f>
        <v>43212.557673611111</v>
      </c>
      <c r="H5840" s="12"/>
      <c r="I5840" s="11"/>
    </row>
    <row r="5841" spans="1:9" hidden="1" x14ac:dyDescent="0.3">
      <c r="A5841" s="24">
        <v>5839</v>
      </c>
      <c r="B5841" s="11" t="str">
        <f>IFERROR(INDEX({"JSNY-BJ0001-01";"JSNY-JS0022-01";"JSNY-JS0002-01"},MATCH(D5841,{"BJ_zhongyu";"JS_WX_liteer";"JS_CZ_wodefeng"},0)),"")</f>
        <v>JSNY-JS0002-01</v>
      </c>
      <c r="C5841" s="11" t="str">
        <f>IFERROR(INDEX({"北京中裕世纪大酒店";"江苏利特尔绿色包装股份有限公司";"常州市金坛沃德丰电子科技有限公司"},MATCH(D5841,{"BJ_zhongyu";"JS_WX_liteer";"JS_CZ_wodefeng"},0)),"")</f>
        <v>常州市金坛沃德丰电子科技有限公司</v>
      </c>
      <c r="D5841" s="11" t="str">
        <f>[1]动作!$G5840</f>
        <v>JS_CZ_wodefeng</v>
      </c>
      <c r="E5841" s="11" t="str">
        <f>[1]动作!$D5840</f>
        <v>电表故障</v>
      </c>
      <c r="F5841" s="11" t="s">
        <v>45</v>
      </c>
      <c r="G5841" s="12">
        <f>[1]动作!$A5840+[1]动作!$B5840</f>
        <v>43212.560173611113</v>
      </c>
      <c r="H5841" s="12"/>
      <c r="I5841" s="11"/>
    </row>
    <row r="5842" spans="1:9" hidden="1" x14ac:dyDescent="0.3">
      <c r="A5842" s="24">
        <v>5840</v>
      </c>
      <c r="B5842" s="11" t="str">
        <f>IFERROR(INDEX({"JSNY-BJ0001-01";"JSNY-JS0022-01";"JSNY-JS0002-01"},MATCH(D5842,{"BJ_zhongyu";"JS_WX_liteer";"JS_CZ_wodefeng"},0)),"")</f>
        <v>JSNY-JS0002-01</v>
      </c>
      <c r="C5842" s="11" t="str">
        <f>IFERROR(INDEX({"北京中裕世纪大酒店";"江苏利特尔绿色包装股份有限公司";"常州市金坛沃德丰电子科技有限公司"},MATCH(D5842,{"BJ_zhongyu";"JS_WX_liteer";"JS_CZ_wodefeng"},0)),"")</f>
        <v>常州市金坛沃德丰电子科技有限公司</v>
      </c>
      <c r="D5842" s="11" t="str">
        <f>[1]动作!$G5841</f>
        <v>JS_CZ_wodefeng</v>
      </c>
      <c r="E5842" s="11" t="str">
        <f>[1]动作!$D5841</f>
        <v>电表故障</v>
      </c>
      <c r="F5842" s="11" t="s">
        <v>45</v>
      </c>
      <c r="G5842" s="12">
        <f>[1]动作!$A5841+[1]动作!$B5841</f>
        <v>43212.560347222221</v>
      </c>
      <c r="H5842" s="12"/>
      <c r="I5842" s="11"/>
    </row>
    <row r="5843" spans="1:9" hidden="1" x14ac:dyDescent="0.3">
      <c r="A5843" s="24">
        <v>5841</v>
      </c>
      <c r="B5843" s="11" t="str">
        <f>IFERROR(INDEX({"JSNY-BJ0001-01";"JSNY-JS0022-01";"JSNY-JS0002-01"},MATCH(D5843,{"BJ_zhongyu";"JS_WX_liteer";"JS_CZ_wodefeng"},0)),"")</f>
        <v>JSNY-JS0002-01</v>
      </c>
      <c r="C5843" s="11" t="str">
        <f>IFERROR(INDEX({"北京中裕世纪大酒店";"江苏利特尔绿色包装股份有限公司";"常州市金坛沃德丰电子科技有限公司"},MATCH(D5843,{"BJ_zhongyu";"JS_WX_liteer";"JS_CZ_wodefeng"},0)),"")</f>
        <v>常州市金坛沃德丰电子科技有限公司</v>
      </c>
      <c r="D5843" s="11" t="str">
        <f>[1]动作!$G5842</f>
        <v>JS_CZ_wodefeng</v>
      </c>
      <c r="E5843" s="11" t="str">
        <f>[1]动作!$D5842</f>
        <v>电表故障</v>
      </c>
      <c r="F5843" s="11" t="s">
        <v>45</v>
      </c>
      <c r="G5843" s="12">
        <f>[1]动作!$A5842+[1]动作!$B5842</f>
        <v>43212.560578703706</v>
      </c>
      <c r="H5843" s="12"/>
      <c r="I5843" s="11"/>
    </row>
    <row r="5844" spans="1:9" hidden="1" x14ac:dyDescent="0.3">
      <c r="A5844" s="24">
        <v>5842</v>
      </c>
      <c r="B5844" s="11" t="str">
        <f>IFERROR(INDEX({"JSNY-BJ0001-01";"JSNY-JS0022-01";"JSNY-JS0002-01"},MATCH(D5844,{"BJ_zhongyu";"JS_WX_liteer";"JS_CZ_wodefeng"},0)),"")</f>
        <v>JSNY-JS0002-01</v>
      </c>
      <c r="C5844" s="11" t="str">
        <f>IFERROR(INDEX({"北京中裕世纪大酒店";"江苏利特尔绿色包装股份有限公司";"常州市金坛沃德丰电子科技有限公司"},MATCH(D5844,{"BJ_zhongyu";"JS_WX_liteer";"JS_CZ_wodefeng"},0)),"")</f>
        <v>常州市金坛沃德丰电子科技有限公司</v>
      </c>
      <c r="D5844" s="11" t="str">
        <f>[1]动作!$G5843</f>
        <v>JS_CZ_wodefeng</v>
      </c>
      <c r="E5844" s="11" t="str">
        <f>[1]动作!$D5843</f>
        <v>电表故障</v>
      </c>
      <c r="F5844" s="11" t="s">
        <v>45</v>
      </c>
      <c r="G5844" s="12">
        <f>[1]动作!$A5843+[1]动作!$B5843</f>
        <v>43212.560694444444</v>
      </c>
      <c r="H5844" s="12"/>
      <c r="I5844" s="11"/>
    </row>
    <row r="5845" spans="1:9" hidden="1" x14ac:dyDescent="0.3">
      <c r="A5845" s="24">
        <v>5843</v>
      </c>
      <c r="B5845" s="11" t="str">
        <f>IFERROR(INDEX({"JSNY-BJ0001-01";"JSNY-JS0022-01";"JSNY-JS0002-01"},MATCH(D5845,{"BJ_zhongyu";"JS_WX_liteer";"JS_CZ_wodefeng"},0)),"")</f>
        <v>JSNY-JS0002-01</v>
      </c>
      <c r="C5845" s="11" t="str">
        <f>IFERROR(INDEX({"北京中裕世纪大酒店";"江苏利特尔绿色包装股份有限公司";"常州市金坛沃德丰电子科技有限公司"},MATCH(D5845,{"BJ_zhongyu";"JS_WX_liteer";"JS_CZ_wodefeng"},0)),"")</f>
        <v>常州市金坛沃德丰电子科技有限公司</v>
      </c>
      <c r="D5845" s="11" t="str">
        <f>[1]动作!$G5844</f>
        <v>JS_CZ_wodefeng</v>
      </c>
      <c r="E5845" s="11" t="str">
        <f>[1]动作!$D5844</f>
        <v>电表故障</v>
      </c>
      <c r="F5845" s="11" t="s">
        <v>45</v>
      </c>
      <c r="G5845" s="12">
        <f>[1]动作!$A5844+[1]动作!$B5844</f>
        <v>43212.561620370368</v>
      </c>
      <c r="H5845" s="12"/>
      <c r="I5845" s="11"/>
    </row>
    <row r="5846" spans="1:9" hidden="1" x14ac:dyDescent="0.3">
      <c r="A5846" s="24">
        <v>5844</v>
      </c>
      <c r="B5846" s="11" t="str">
        <f>IFERROR(INDEX({"JSNY-BJ0001-01";"JSNY-JS0022-01";"JSNY-JS0002-01"},MATCH(D5846,{"BJ_zhongyu";"JS_WX_liteer";"JS_CZ_wodefeng"},0)),"")</f>
        <v>JSNY-JS0002-01</v>
      </c>
      <c r="C5846" s="11" t="str">
        <f>IFERROR(INDEX({"北京中裕世纪大酒店";"江苏利特尔绿色包装股份有限公司";"常州市金坛沃德丰电子科技有限公司"},MATCH(D5846,{"BJ_zhongyu";"JS_WX_liteer";"JS_CZ_wodefeng"},0)),"")</f>
        <v>常州市金坛沃德丰电子科技有限公司</v>
      </c>
      <c r="D5846" s="11" t="str">
        <f>[1]动作!$G5845</f>
        <v>JS_CZ_wodefeng</v>
      </c>
      <c r="E5846" s="11" t="str">
        <f>[1]动作!$D5845</f>
        <v>电表故障</v>
      </c>
      <c r="F5846" s="11" t="s">
        <v>45</v>
      </c>
      <c r="G5846" s="12">
        <f>[1]动作!$A5845+[1]动作!$B5845</f>
        <v>43212.56318287037</v>
      </c>
      <c r="H5846" s="12"/>
      <c r="I5846" s="11"/>
    </row>
    <row r="5847" spans="1:9" hidden="1" x14ac:dyDescent="0.3">
      <c r="A5847" s="24">
        <v>5845</v>
      </c>
      <c r="B5847" s="11" t="str">
        <f>IFERROR(INDEX({"JSNY-BJ0001-01";"JSNY-JS0022-01";"JSNY-JS0002-01"},MATCH(D5847,{"BJ_zhongyu";"JS_WX_liteer";"JS_CZ_wodefeng"},0)),"")</f>
        <v>JSNY-JS0002-01</v>
      </c>
      <c r="C5847" s="11" t="str">
        <f>IFERROR(INDEX({"北京中裕世纪大酒店";"江苏利特尔绿色包装股份有限公司";"常州市金坛沃德丰电子科技有限公司"},MATCH(D5847,{"BJ_zhongyu";"JS_WX_liteer";"JS_CZ_wodefeng"},0)),"")</f>
        <v>常州市金坛沃德丰电子科技有限公司</v>
      </c>
      <c r="D5847" s="11" t="str">
        <f>[1]动作!$G5846</f>
        <v>JS_CZ_wodefeng</v>
      </c>
      <c r="E5847" s="11" t="str">
        <f>[1]动作!$D5846</f>
        <v>电表故障</v>
      </c>
      <c r="F5847" s="11" t="s">
        <v>45</v>
      </c>
      <c r="G5847" s="12">
        <f>[1]动作!$A5846+[1]动作!$B5846</f>
        <v>43212.564282407409</v>
      </c>
      <c r="H5847" s="12"/>
      <c r="I5847" s="11"/>
    </row>
    <row r="5848" spans="1:9" hidden="1" x14ac:dyDescent="0.3">
      <c r="A5848" s="24">
        <v>5846</v>
      </c>
      <c r="B5848" s="11" t="str">
        <f>IFERROR(INDEX({"JSNY-BJ0001-01";"JSNY-JS0022-01";"JSNY-JS0002-01"},MATCH(D5848,{"BJ_zhongyu";"JS_WX_liteer";"JS_CZ_wodefeng"},0)),"")</f>
        <v>JSNY-JS0002-01</v>
      </c>
      <c r="C5848" s="11" t="str">
        <f>IFERROR(INDEX({"北京中裕世纪大酒店";"江苏利特尔绿色包装股份有限公司";"常州市金坛沃德丰电子科技有限公司"},MATCH(D5848,{"BJ_zhongyu";"JS_WX_liteer";"JS_CZ_wodefeng"},0)),"")</f>
        <v>常州市金坛沃德丰电子科技有限公司</v>
      </c>
      <c r="D5848" s="11" t="str">
        <f>[1]动作!$G5847</f>
        <v>JS_CZ_wodefeng</v>
      </c>
      <c r="E5848" s="11" t="str">
        <f>[1]动作!$D5847</f>
        <v>电表故障</v>
      </c>
      <c r="F5848" s="11" t="s">
        <v>45</v>
      </c>
      <c r="G5848" s="12">
        <f>[1]动作!$A5847+[1]动作!$B5847</f>
        <v>43212.568912037037</v>
      </c>
      <c r="H5848" s="12"/>
      <c r="I5848" s="11"/>
    </row>
    <row r="5849" spans="1:9" hidden="1" x14ac:dyDescent="0.3">
      <c r="A5849" s="24">
        <v>5847</v>
      </c>
      <c r="B5849" s="11" t="str">
        <f>IFERROR(INDEX({"JSNY-BJ0001-01";"JSNY-JS0022-01";"JSNY-JS0002-01"},MATCH(D5849,{"BJ_zhongyu";"JS_WX_liteer";"JS_CZ_wodefeng"},0)),"")</f>
        <v>JSNY-JS0002-01</v>
      </c>
      <c r="C5849" s="11" t="str">
        <f>IFERROR(INDEX({"北京中裕世纪大酒店";"江苏利特尔绿色包装股份有限公司";"常州市金坛沃德丰电子科技有限公司"},MATCH(D5849,{"BJ_zhongyu";"JS_WX_liteer";"JS_CZ_wodefeng"},0)),"")</f>
        <v>常州市金坛沃德丰电子科技有限公司</v>
      </c>
      <c r="D5849" s="11" t="str">
        <f>[1]动作!$G5848</f>
        <v>JS_CZ_wodefeng</v>
      </c>
      <c r="E5849" s="11" t="str">
        <f>[1]动作!$D5848</f>
        <v>电表故障</v>
      </c>
      <c r="F5849" s="11" t="s">
        <v>45</v>
      </c>
      <c r="G5849" s="12">
        <f>[1]动作!$A5848+[1]动作!$B5848</f>
        <v>43212.569039351853</v>
      </c>
      <c r="H5849" s="12"/>
      <c r="I5849" s="11"/>
    </row>
    <row r="5850" spans="1:9" hidden="1" x14ac:dyDescent="0.3">
      <c r="A5850" s="24">
        <v>5848</v>
      </c>
      <c r="B5850" s="11" t="str">
        <f>IFERROR(INDEX({"JSNY-BJ0001-01";"JSNY-JS0022-01";"JSNY-JS0002-01"},MATCH(D5850,{"BJ_zhongyu";"JS_WX_liteer";"JS_CZ_wodefeng"},0)),"")</f>
        <v>JSNY-JS0002-01</v>
      </c>
      <c r="C5850" s="11" t="str">
        <f>IFERROR(INDEX({"北京中裕世纪大酒店";"江苏利特尔绿色包装股份有限公司";"常州市金坛沃德丰电子科技有限公司"},MATCH(D5850,{"BJ_zhongyu";"JS_WX_liteer";"JS_CZ_wodefeng"},0)),"")</f>
        <v>常州市金坛沃德丰电子科技有限公司</v>
      </c>
      <c r="D5850" s="11" t="str">
        <f>[1]动作!$G5849</f>
        <v>JS_CZ_wodefeng</v>
      </c>
      <c r="E5850" s="11" t="str">
        <f>[1]动作!$D5849</f>
        <v>电表故障</v>
      </c>
      <c r="F5850" s="11" t="s">
        <v>45</v>
      </c>
      <c r="G5850" s="12">
        <f>[1]动作!$A5849+[1]动作!$B5849</f>
        <v>43212.570543981485</v>
      </c>
      <c r="H5850" s="12"/>
      <c r="I5850" s="11"/>
    </row>
    <row r="5851" spans="1:9" hidden="1" x14ac:dyDescent="0.3">
      <c r="A5851" s="24">
        <v>5849</v>
      </c>
      <c r="B5851" s="11" t="str">
        <f>IFERROR(INDEX({"JSNY-BJ0001-01";"JSNY-JS0022-01";"JSNY-JS0002-01"},MATCH(D5851,{"BJ_zhongyu";"JS_WX_liteer";"JS_CZ_wodefeng"},0)),"")</f>
        <v>JSNY-JS0002-01</v>
      </c>
      <c r="C5851" s="11" t="str">
        <f>IFERROR(INDEX({"北京中裕世纪大酒店";"江苏利特尔绿色包装股份有限公司";"常州市金坛沃德丰电子科技有限公司"},MATCH(D5851,{"BJ_zhongyu";"JS_WX_liteer";"JS_CZ_wodefeng"},0)),"")</f>
        <v>常州市金坛沃德丰电子科技有限公司</v>
      </c>
      <c r="D5851" s="11" t="str">
        <f>[1]动作!$G5850</f>
        <v>JS_CZ_wodefeng</v>
      </c>
      <c r="E5851" s="11" t="str">
        <f>[1]动作!$D5850</f>
        <v>电表故障</v>
      </c>
      <c r="F5851" s="11" t="s">
        <v>45</v>
      </c>
      <c r="G5851" s="12">
        <f>[1]动作!$A5850+[1]动作!$B5850</f>
        <v>43212.572106481479</v>
      </c>
      <c r="H5851" s="12"/>
      <c r="I5851" s="11"/>
    </row>
    <row r="5852" spans="1:9" hidden="1" x14ac:dyDescent="0.3">
      <c r="A5852" s="24">
        <v>5850</v>
      </c>
      <c r="B5852" s="11" t="str">
        <f>IFERROR(INDEX({"JSNY-BJ0001-01";"JSNY-JS0022-01";"JSNY-JS0002-01"},MATCH(D5852,{"BJ_zhongyu";"JS_WX_liteer";"JS_CZ_wodefeng"},0)),"")</f>
        <v>JSNY-JS0002-01</v>
      </c>
      <c r="C5852" s="11" t="str">
        <f>IFERROR(INDEX({"北京中裕世纪大酒店";"江苏利特尔绿色包装股份有限公司";"常州市金坛沃德丰电子科技有限公司"},MATCH(D5852,{"BJ_zhongyu";"JS_WX_liteer";"JS_CZ_wodefeng"},0)),"")</f>
        <v>常州市金坛沃德丰电子科技有限公司</v>
      </c>
      <c r="D5852" s="11" t="str">
        <f>[1]动作!$G5851</f>
        <v>JS_CZ_wodefeng</v>
      </c>
      <c r="E5852" s="11" t="str">
        <f>[1]动作!$D5851</f>
        <v>电表故障</v>
      </c>
      <c r="F5852" s="11" t="s">
        <v>45</v>
      </c>
      <c r="G5852" s="12">
        <f>[1]动作!$A5851+[1]动作!$B5851</f>
        <v>43212.574479166666</v>
      </c>
      <c r="H5852" s="12"/>
      <c r="I5852" s="11"/>
    </row>
    <row r="5853" spans="1:9" hidden="1" x14ac:dyDescent="0.3">
      <c r="A5853" s="24">
        <v>5851</v>
      </c>
      <c r="B5853" s="11" t="str">
        <f>IFERROR(INDEX({"JSNY-BJ0001-01";"JSNY-JS0022-01";"JSNY-JS0002-01"},MATCH(D5853,{"BJ_zhongyu";"JS_WX_liteer";"JS_CZ_wodefeng"},0)),"")</f>
        <v>JSNY-JS0002-01</v>
      </c>
      <c r="C5853" s="11" t="str">
        <f>IFERROR(INDEX({"北京中裕世纪大酒店";"江苏利特尔绿色包装股份有限公司";"常州市金坛沃德丰电子科技有限公司"},MATCH(D5853,{"BJ_zhongyu";"JS_WX_liteer";"JS_CZ_wodefeng"},0)),"")</f>
        <v>常州市金坛沃德丰电子科技有限公司</v>
      </c>
      <c r="D5853" s="11" t="str">
        <f>[1]动作!$G5852</f>
        <v>JS_CZ_wodefeng</v>
      </c>
      <c r="E5853" s="11" t="str">
        <f>[1]动作!$D5852</f>
        <v>电表故障</v>
      </c>
      <c r="F5853" s="11" t="s">
        <v>45</v>
      </c>
      <c r="G5853" s="12">
        <f>[1]动作!$A5852+[1]动作!$B5852</f>
        <v>43212.576041666667</v>
      </c>
      <c r="H5853" s="12"/>
      <c r="I5853" s="11"/>
    </row>
    <row r="5854" spans="1:9" hidden="1" x14ac:dyDescent="0.3">
      <c r="A5854" s="24">
        <v>5852</v>
      </c>
      <c r="B5854" s="11" t="str">
        <f>IFERROR(INDEX({"JSNY-BJ0001-01";"JSNY-JS0022-01";"JSNY-JS0002-01"},MATCH(D5854,{"BJ_zhongyu";"JS_WX_liteer";"JS_CZ_wodefeng"},0)),"")</f>
        <v>JSNY-JS0002-01</v>
      </c>
      <c r="C5854" s="11" t="str">
        <f>IFERROR(INDEX({"北京中裕世纪大酒店";"江苏利特尔绿色包装股份有限公司";"常州市金坛沃德丰电子科技有限公司"},MATCH(D5854,{"BJ_zhongyu";"JS_WX_liteer";"JS_CZ_wodefeng"},0)),"")</f>
        <v>常州市金坛沃德丰电子科技有限公司</v>
      </c>
      <c r="D5854" s="11" t="str">
        <f>[1]动作!$G5853</f>
        <v>JS_CZ_wodefeng</v>
      </c>
      <c r="E5854" s="11" t="str">
        <f>[1]动作!$D5853</f>
        <v>电表故障</v>
      </c>
      <c r="F5854" s="11" t="s">
        <v>45</v>
      </c>
      <c r="G5854" s="12">
        <f>[1]动作!$A5853+[1]动作!$B5853</f>
        <v>43212.577488425923</v>
      </c>
      <c r="H5854" s="12"/>
      <c r="I5854" s="11"/>
    </row>
    <row r="5855" spans="1:9" hidden="1" x14ac:dyDescent="0.3">
      <c r="A5855" s="24">
        <v>5853</v>
      </c>
      <c r="B5855" s="11" t="str">
        <f>IFERROR(INDEX({"JSNY-BJ0001-01";"JSNY-JS0022-01";"JSNY-JS0002-01"},MATCH(D5855,{"BJ_zhongyu";"JS_WX_liteer";"JS_CZ_wodefeng"},0)),"")</f>
        <v>JSNY-JS0002-01</v>
      </c>
      <c r="C5855" s="11" t="str">
        <f>IFERROR(INDEX({"北京中裕世纪大酒店";"江苏利特尔绿色包装股份有限公司";"常州市金坛沃德丰电子科技有限公司"},MATCH(D5855,{"BJ_zhongyu";"JS_WX_liteer";"JS_CZ_wodefeng"},0)),"")</f>
        <v>常州市金坛沃德丰电子科技有限公司</v>
      </c>
      <c r="D5855" s="11" t="str">
        <f>[1]动作!$G5854</f>
        <v>JS_CZ_wodefeng</v>
      </c>
      <c r="E5855" s="11" t="str">
        <f>[1]动作!$D5854</f>
        <v>电表故障</v>
      </c>
      <c r="F5855" s="11" t="s">
        <v>45</v>
      </c>
      <c r="G5855" s="12">
        <f>[1]动作!$A5854+[1]动作!$B5854</f>
        <v>43212.579918981479</v>
      </c>
      <c r="H5855" s="12"/>
      <c r="I5855" s="11"/>
    </row>
    <row r="5856" spans="1:9" hidden="1" x14ac:dyDescent="0.3">
      <c r="A5856" s="24">
        <v>5854</v>
      </c>
      <c r="B5856" s="11" t="str">
        <f>IFERROR(INDEX({"JSNY-BJ0001-01";"JSNY-JS0022-01";"JSNY-JS0002-01"},MATCH(D5856,{"BJ_zhongyu";"JS_WX_liteer";"JS_CZ_wodefeng"},0)),"")</f>
        <v>JSNY-JS0002-01</v>
      </c>
      <c r="C5856" s="11" t="str">
        <f>IFERROR(INDEX({"北京中裕世纪大酒店";"江苏利特尔绿色包装股份有限公司";"常州市金坛沃德丰电子科技有限公司"},MATCH(D5856,{"BJ_zhongyu";"JS_WX_liteer";"JS_CZ_wodefeng"},0)),"")</f>
        <v>常州市金坛沃德丰电子科技有限公司</v>
      </c>
      <c r="D5856" s="11" t="str">
        <f>[1]动作!$G5855</f>
        <v>JS_CZ_wodefeng</v>
      </c>
      <c r="E5856" s="11" t="str">
        <f>[1]动作!$D5855</f>
        <v>电表故障</v>
      </c>
      <c r="F5856" s="11" t="s">
        <v>45</v>
      </c>
      <c r="G5856" s="12">
        <f>[1]动作!$A5855+[1]动作!$B5855</f>
        <v>43212.581261574072</v>
      </c>
      <c r="H5856" s="12"/>
      <c r="I5856" s="11"/>
    </row>
    <row r="5857" spans="1:9" hidden="1" x14ac:dyDescent="0.3">
      <c r="A5857" s="24">
        <v>5855</v>
      </c>
      <c r="B5857" s="11" t="str">
        <f>IFERROR(INDEX({"JSNY-BJ0001-01";"JSNY-JS0022-01";"JSNY-JS0002-01"},MATCH(D5857,{"BJ_zhongyu";"JS_WX_liteer";"JS_CZ_wodefeng"},0)),"")</f>
        <v>JSNY-JS0002-01</v>
      </c>
      <c r="C5857" s="11" t="str">
        <f>IFERROR(INDEX({"北京中裕世纪大酒店";"江苏利特尔绿色包装股份有限公司";"常州市金坛沃德丰电子科技有限公司"},MATCH(D5857,{"BJ_zhongyu";"JS_WX_liteer";"JS_CZ_wodefeng"},0)),"")</f>
        <v>常州市金坛沃德丰电子科技有限公司</v>
      </c>
      <c r="D5857" s="11" t="str">
        <f>[1]动作!$G5856</f>
        <v>JS_CZ_wodefeng</v>
      </c>
      <c r="E5857" s="11" t="str">
        <f>[1]动作!$D5856</f>
        <v>电表故障</v>
      </c>
      <c r="F5857" s="11" t="s">
        <v>45</v>
      </c>
      <c r="G5857" s="12">
        <f>[1]动作!$A5856+[1]动作!$B5856</f>
        <v>43212.581377314818</v>
      </c>
      <c r="H5857" s="12"/>
      <c r="I5857" s="11"/>
    </row>
    <row r="5858" spans="1:9" hidden="1" x14ac:dyDescent="0.3">
      <c r="A5858" s="24">
        <v>5856</v>
      </c>
      <c r="B5858" s="11" t="str">
        <f>IFERROR(INDEX({"JSNY-BJ0001-01";"JSNY-JS0022-01";"JSNY-JS0002-01"},MATCH(D5858,{"BJ_zhongyu";"JS_WX_liteer";"JS_CZ_wodefeng"},0)),"")</f>
        <v>JSNY-JS0002-01</v>
      </c>
      <c r="C5858" s="11" t="str">
        <f>IFERROR(INDEX({"北京中裕世纪大酒店";"江苏利特尔绿色包装股份有限公司";"常州市金坛沃德丰电子科技有限公司"},MATCH(D5858,{"BJ_zhongyu";"JS_WX_liteer";"JS_CZ_wodefeng"},0)),"")</f>
        <v>常州市金坛沃德丰电子科技有限公司</v>
      </c>
      <c r="D5858" s="11" t="str">
        <f>[1]动作!$G5857</f>
        <v>JS_CZ_wodefeng</v>
      </c>
      <c r="E5858" s="11" t="str">
        <f>[1]动作!$D5857</f>
        <v>电表故障</v>
      </c>
      <c r="F5858" s="11" t="s">
        <v>45</v>
      </c>
      <c r="G5858" s="12">
        <f>[1]动作!$A5857+[1]动作!$B5857</f>
        <v>43212.581493055557</v>
      </c>
      <c r="H5858" s="12"/>
      <c r="I5858" s="11"/>
    </row>
    <row r="5859" spans="1:9" hidden="1" x14ac:dyDescent="0.3">
      <c r="A5859" s="24">
        <v>5857</v>
      </c>
      <c r="B5859" s="11" t="str">
        <f>IFERROR(INDEX({"JSNY-BJ0001-01";"JSNY-JS0022-01";"JSNY-JS0002-01"},MATCH(D5859,{"BJ_zhongyu";"JS_WX_liteer";"JS_CZ_wodefeng"},0)),"")</f>
        <v>JSNY-JS0002-01</v>
      </c>
      <c r="C5859" s="11" t="str">
        <f>IFERROR(INDEX({"北京中裕世纪大酒店";"江苏利特尔绿色包装股份有限公司";"常州市金坛沃德丰电子科技有限公司"},MATCH(D5859,{"BJ_zhongyu";"JS_WX_liteer";"JS_CZ_wodefeng"},0)),"")</f>
        <v>常州市金坛沃德丰电子科技有限公司</v>
      </c>
      <c r="D5859" s="11" t="str">
        <f>[1]动作!$G5858</f>
        <v>JS_CZ_wodefeng</v>
      </c>
      <c r="E5859" s="11" t="str">
        <f>[1]动作!$D5858</f>
        <v>电表故障</v>
      </c>
      <c r="F5859" s="11" t="s">
        <v>45</v>
      </c>
      <c r="G5859" s="12">
        <f>[1]动作!$A5858+[1]动作!$B5858</f>
        <v>43212.582592592589</v>
      </c>
      <c r="H5859" s="12"/>
      <c r="I5859" s="11"/>
    </row>
    <row r="5860" spans="1:9" hidden="1" x14ac:dyDescent="0.3">
      <c r="A5860" s="24">
        <v>5858</v>
      </c>
      <c r="B5860" s="11" t="str">
        <f>IFERROR(INDEX({"JSNY-BJ0001-01";"JSNY-JS0022-01";"JSNY-JS0002-01"},MATCH(D5860,{"BJ_zhongyu";"JS_WX_liteer";"JS_CZ_wodefeng"},0)),"")</f>
        <v>JSNY-JS0002-01</v>
      </c>
      <c r="C5860" s="11" t="str">
        <f>IFERROR(INDEX({"北京中裕世纪大酒店";"江苏利特尔绿色包装股份有限公司";"常州市金坛沃德丰电子科技有限公司"},MATCH(D5860,{"BJ_zhongyu";"JS_WX_liteer";"JS_CZ_wodefeng"},0)),"")</f>
        <v>常州市金坛沃德丰电子科技有限公司</v>
      </c>
      <c r="D5860" s="11" t="str">
        <f>[1]动作!$G5859</f>
        <v>JS_CZ_wodefeng</v>
      </c>
      <c r="E5860" s="11" t="str">
        <f>[1]动作!$D5859</f>
        <v>电表故障</v>
      </c>
      <c r="F5860" s="11" t="s">
        <v>45</v>
      </c>
      <c r="G5860" s="12">
        <f>[1]动作!$A5859+[1]动作!$B5859</f>
        <v>43212.583865740744</v>
      </c>
      <c r="H5860" s="12"/>
      <c r="I5860" s="11"/>
    </row>
    <row r="5861" spans="1:9" hidden="1" x14ac:dyDescent="0.3">
      <c r="A5861" s="24">
        <v>5859</v>
      </c>
      <c r="B5861" s="11" t="str">
        <f>IFERROR(INDEX({"JSNY-BJ0001-01";"JSNY-JS0022-01";"JSNY-JS0002-01"},MATCH(D5861,{"BJ_zhongyu";"JS_WX_liteer";"JS_CZ_wodefeng"},0)),"")</f>
        <v>JSNY-JS0002-01</v>
      </c>
      <c r="C5861" s="11" t="str">
        <f>IFERROR(INDEX({"北京中裕世纪大酒店";"江苏利特尔绿色包装股份有限公司";"常州市金坛沃德丰电子科技有限公司"},MATCH(D5861,{"BJ_zhongyu";"JS_WX_liteer";"JS_CZ_wodefeng"},0)),"")</f>
        <v>常州市金坛沃德丰电子科技有限公司</v>
      </c>
      <c r="D5861" s="11" t="str">
        <f>[1]动作!$G5860</f>
        <v>JS_CZ_wodefeng</v>
      </c>
      <c r="E5861" s="11" t="str">
        <f>[1]动作!$D5860</f>
        <v>电表故障</v>
      </c>
      <c r="F5861" s="11" t="s">
        <v>45</v>
      </c>
      <c r="G5861" s="12">
        <f>[1]动作!$A5860+[1]动作!$B5860</f>
        <v>43212.587743055556</v>
      </c>
      <c r="H5861" s="12"/>
      <c r="I5861" s="11"/>
    </row>
    <row r="5862" spans="1:9" hidden="1" x14ac:dyDescent="0.3">
      <c r="A5862" s="24">
        <v>5860</v>
      </c>
      <c r="B5862" s="11" t="str">
        <f>IFERROR(INDEX({"JSNY-BJ0001-01";"JSNY-JS0022-01";"JSNY-JS0002-01"},MATCH(D5862,{"BJ_zhongyu";"JS_WX_liteer";"JS_CZ_wodefeng"},0)),"")</f>
        <v>JSNY-JS0002-01</v>
      </c>
      <c r="C5862" s="11" t="str">
        <f>IFERROR(INDEX({"北京中裕世纪大酒店";"江苏利特尔绿色包装股份有限公司";"常州市金坛沃德丰电子科技有限公司"},MATCH(D5862,{"BJ_zhongyu";"JS_WX_liteer";"JS_CZ_wodefeng"},0)),"")</f>
        <v>常州市金坛沃德丰电子科技有限公司</v>
      </c>
      <c r="D5862" s="11" t="str">
        <f>[1]动作!$G5861</f>
        <v>JS_CZ_wodefeng</v>
      </c>
      <c r="E5862" s="11" t="str">
        <f>[1]动作!$D5861</f>
        <v>电表故障</v>
      </c>
      <c r="F5862" s="11" t="s">
        <v>45</v>
      </c>
      <c r="G5862" s="12">
        <f>[1]动作!$A5861+[1]动作!$B5861</f>
        <v>43212.587858796294</v>
      </c>
      <c r="H5862" s="12"/>
      <c r="I5862" s="11"/>
    </row>
    <row r="5863" spans="1:9" hidden="1" x14ac:dyDescent="0.3">
      <c r="A5863" s="24">
        <v>5861</v>
      </c>
      <c r="B5863" s="11" t="str">
        <f>IFERROR(INDEX({"JSNY-BJ0001-01";"JSNY-JS0022-01";"JSNY-JS0002-01"},MATCH(D5863,{"BJ_zhongyu";"JS_WX_liteer";"JS_CZ_wodefeng"},0)),"")</f>
        <v>JSNY-JS0002-01</v>
      </c>
      <c r="C5863" s="11" t="str">
        <f>IFERROR(INDEX({"北京中裕世纪大酒店";"江苏利特尔绿色包装股份有限公司";"常州市金坛沃德丰电子科技有限公司"},MATCH(D5863,{"BJ_zhongyu";"JS_WX_liteer";"JS_CZ_wodefeng"},0)),"")</f>
        <v>常州市金坛沃德丰电子科技有限公司</v>
      </c>
      <c r="D5863" s="11" t="str">
        <f>[1]动作!$G5862</f>
        <v>JS_CZ_wodefeng</v>
      </c>
      <c r="E5863" s="11" t="str">
        <f>[1]动作!$D5862</f>
        <v>电表故障</v>
      </c>
      <c r="F5863" s="11" t="s">
        <v>45</v>
      </c>
      <c r="G5863" s="12">
        <f>[1]动作!$A5862+[1]动作!$B5862</f>
        <v>43212.588101851848</v>
      </c>
      <c r="H5863" s="12"/>
      <c r="I5863" s="11"/>
    </row>
    <row r="5864" spans="1:9" hidden="1" x14ac:dyDescent="0.3">
      <c r="A5864" s="24">
        <v>5862</v>
      </c>
      <c r="B5864" s="11" t="str">
        <f>IFERROR(INDEX({"JSNY-BJ0001-01";"JSNY-JS0022-01";"JSNY-JS0002-01"},MATCH(D5864,{"BJ_zhongyu";"JS_WX_liteer";"JS_CZ_wodefeng"},0)),"")</f>
        <v>JSNY-JS0002-01</v>
      </c>
      <c r="C5864" s="11" t="str">
        <f>IFERROR(INDEX({"北京中裕世纪大酒店";"江苏利特尔绿色包装股份有限公司";"常州市金坛沃德丰电子科技有限公司"},MATCH(D5864,{"BJ_zhongyu";"JS_WX_liteer";"JS_CZ_wodefeng"},0)),"")</f>
        <v>常州市金坛沃德丰电子科技有限公司</v>
      </c>
      <c r="D5864" s="11" t="str">
        <f>[1]动作!$G5863</f>
        <v>JS_CZ_wodefeng</v>
      </c>
      <c r="E5864" s="11" t="str">
        <f>[1]动作!$D5863</f>
        <v>电表故障</v>
      </c>
      <c r="F5864" s="11" t="s">
        <v>45</v>
      </c>
      <c r="G5864" s="12">
        <f>[1]动作!$A5863+[1]动作!$B5863</f>
        <v>43212.588321759256</v>
      </c>
      <c r="H5864" s="12"/>
      <c r="I5864" s="11"/>
    </row>
    <row r="5865" spans="1:9" hidden="1" x14ac:dyDescent="0.3">
      <c r="A5865" s="24">
        <v>5863</v>
      </c>
      <c r="B5865" s="11" t="str">
        <f>IFERROR(INDEX({"JSNY-BJ0001-01";"JSNY-JS0022-01";"JSNY-JS0002-01"},MATCH(D5865,{"BJ_zhongyu";"JS_WX_liteer";"JS_CZ_wodefeng"},0)),"")</f>
        <v>JSNY-JS0002-01</v>
      </c>
      <c r="C5865" s="11" t="str">
        <f>IFERROR(INDEX({"北京中裕世纪大酒店";"江苏利特尔绿色包装股份有限公司";"常州市金坛沃德丰电子科技有限公司"},MATCH(D5865,{"BJ_zhongyu";"JS_WX_liteer";"JS_CZ_wodefeng"},0)),"")</f>
        <v>常州市金坛沃德丰电子科技有限公司</v>
      </c>
      <c r="D5865" s="11" t="str">
        <f>[1]动作!$G5864</f>
        <v>JS_CZ_wodefeng</v>
      </c>
      <c r="E5865" s="11" t="str">
        <f>[1]动作!$D5864</f>
        <v>电表故障</v>
      </c>
      <c r="F5865" s="11" t="s">
        <v>45</v>
      </c>
      <c r="G5865" s="12">
        <f>[1]动作!$A5864+[1]动作!$B5864</f>
        <v>43212.589317129627</v>
      </c>
      <c r="H5865" s="12"/>
      <c r="I5865" s="11"/>
    </row>
    <row r="5866" spans="1:9" hidden="1" x14ac:dyDescent="0.3">
      <c r="A5866" s="24">
        <v>5864</v>
      </c>
      <c r="B5866" s="11" t="str">
        <f>IFERROR(INDEX({"JSNY-BJ0001-01";"JSNY-JS0022-01";"JSNY-JS0002-01"},MATCH(D5866,{"BJ_zhongyu";"JS_WX_liteer";"JS_CZ_wodefeng"},0)),"")</f>
        <v>JSNY-JS0002-01</v>
      </c>
      <c r="C5866" s="11" t="str">
        <f>IFERROR(INDEX({"北京中裕世纪大酒店";"江苏利特尔绿色包装股份有限公司";"常州市金坛沃德丰电子科技有限公司"},MATCH(D5866,{"BJ_zhongyu";"JS_WX_liteer";"JS_CZ_wodefeng"},0)),"")</f>
        <v>常州市金坛沃德丰电子科技有限公司</v>
      </c>
      <c r="D5866" s="11" t="str">
        <f>[1]动作!$G5865</f>
        <v>JS_CZ_wodefeng</v>
      </c>
      <c r="E5866" s="11" t="str">
        <f>[1]动作!$D5865</f>
        <v>电表故障</v>
      </c>
      <c r="F5866" s="11" t="s">
        <v>45</v>
      </c>
      <c r="G5866" s="12">
        <f>[1]动作!$A5865+[1]动作!$B5865</f>
        <v>43212.590821759259</v>
      </c>
      <c r="H5866" s="12"/>
      <c r="I5866" s="11"/>
    </row>
    <row r="5867" spans="1:9" hidden="1" x14ac:dyDescent="0.3">
      <c r="A5867" s="24">
        <v>5865</v>
      </c>
      <c r="B5867" s="11" t="str">
        <f>IFERROR(INDEX({"JSNY-BJ0001-01";"JSNY-JS0022-01";"JSNY-JS0002-01"},MATCH(D5867,{"BJ_zhongyu";"JS_WX_liteer";"JS_CZ_wodefeng"},0)),"")</f>
        <v>JSNY-JS0002-01</v>
      </c>
      <c r="C5867" s="11" t="str">
        <f>IFERROR(INDEX({"北京中裕世纪大酒店";"江苏利特尔绿色包装股份有限公司";"常州市金坛沃德丰电子科技有限公司"},MATCH(D5867,{"BJ_zhongyu";"JS_WX_liteer";"JS_CZ_wodefeng"},0)),"")</f>
        <v>常州市金坛沃德丰电子科技有限公司</v>
      </c>
      <c r="D5867" s="11" t="str">
        <f>[1]动作!$G5866</f>
        <v>JS_CZ_wodefeng</v>
      </c>
      <c r="E5867" s="11" t="str">
        <f>[1]动作!$D5866</f>
        <v>电表故障</v>
      </c>
      <c r="F5867" s="11" t="s">
        <v>45</v>
      </c>
      <c r="G5867" s="12">
        <f>[1]动作!$A5866+[1]动作!$B5866</f>
        <v>43212.591689814813</v>
      </c>
      <c r="H5867" s="12"/>
      <c r="I5867" s="11"/>
    </row>
    <row r="5868" spans="1:9" hidden="1" x14ac:dyDescent="0.3">
      <c r="A5868" s="24">
        <v>5866</v>
      </c>
      <c r="B5868" s="11" t="str">
        <f>IFERROR(INDEX({"JSNY-BJ0001-01";"JSNY-JS0022-01";"JSNY-JS0002-01"},MATCH(D5868,{"BJ_zhongyu";"JS_WX_liteer";"JS_CZ_wodefeng"},0)),"")</f>
        <v>JSNY-JS0002-01</v>
      </c>
      <c r="C5868" s="11" t="str">
        <f>IFERROR(INDEX({"北京中裕世纪大酒店";"江苏利特尔绿色包装股份有限公司";"常州市金坛沃德丰电子科技有限公司"},MATCH(D5868,{"BJ_zhongyu";"JS_WX_liteer";"JS_CZ_wodefeng"},0)),"")</f>
        <v>常州市金坛沃德丰电子科技有限公司</v>
      </c>
      <c r="D5868" s="11" t="str">
        <f>[1]动作!$G5867</f>
        <v>JS_CZ_wodefeng</v>
      </c>
      <c r="E5868" s="11" t="str">
        <f>[1]动作!$D5867</f>
        <v>电表故障</v>
      </c>
      <c r="F5868" s="11" t="s">
        <v>45</v>
      </c>
      <c r="G5868" s="12">
        <f>[1]动作!$A5867+[1]动作!$B5867</f>
        <v>43212.591805555552</v>
      </c>
      <c r="H5868" s="12"/>
      <c r="I5868" s="11"/>
    </row>
    <row r="5869" spans="1:9" hidden="1" x14ac:dyDescent="0.3">
      <c r="A5869" s="24">
        <v>5867</v>
      </c>
      <c r="B5869" s="11" t="str">
        <f>IFERROR(INDEX({"JSNY-BJ0001-01";"JSNY-JS0022-01";"JSNY-JS0002-01"},MATCH(D5869,{"BJ_zhongyu";"JS_WX_liteer";"JS_CZ_wodefeng"},0)),"")</f>
        <v>JSNY-JS0002-01</v>
      </c>
      <c r="C5869" s="11" t="str">
        <f>IFERROR(INDEX({"北京中裕世纪大酒店";"江苏利特尔绿色包装股份有限公司";"常州市金坛沃德丰电子科技有限公司"},MATCH(D5869,{"BJ_zhongyu";"JS_WX_liteer";"JS_CZ_wodefeng"},0)),"")</f>
        <v>常州市金坛沃德丰电子科技有限公司</v>
      </c>
      <c r="D5869" s="11" t="str">
        <f>[1]动作!$G5868</f>
        <v>JS_CZ_wodefeng</v>
      </c>
      <c r="E5869" s="11" t="str">
        <f>[1]动作!$D5868</f>
        <v>电表故障</v>
      </c>
      <c r="F5869" s="11" t="s">
        <v>45</v>
      </c>
      <c r="G5869" s="12">
        <f>[1]动作!$A5868+[1]动作!$B5868</f>
        <v>43212.591979166667</v>
      </c>
      <c r="H5869" s="12"/>
      <c r="I5869" s="11"/>
    </row>
    <row r="5870" spans="1:9" hidden="1" x14ac:dyDescent="0.3">
      <c r="A5870" s="24">
        <v>5868</v>
      </c>
      <c r="B5870" s="11" t="str">
        <f>IFERROR(INDEX({"JSNY-BJ0001-01";"JSNY-JS0022-01";"JSNY-JS0002-01"},MATCH(D5870,{"BJ_zhongyu";"JS_WX_liteer";"JS_CZ_wodefeng"},0)),"")</f>
        <v>JSNY-JS0002-01</v>
      </c>
      <c r="C5870" s="11" t="str">
        <f>IFERROR(INDEX({"北京中裕世纪大酒店";"江苏利特尔绿色包装股份有限公司";"常州市金坛沃德丰电子科技有限公司"},MATCH(D5870,{"BJ_zhongyu";"JS_WX_liteer";"JS_CZ_wodefeng"},0)),"")</f>
        <v>常州市金坛沃德丰电子科技有限公司</v>
      </c>
      <c r="D5870" s="11" t="str">
        <f>[1]动作!$G5869</f>
        <v>JS_CZ_wodefeng</v>
      </c>
      <c r="E5870" s="11" t="str">
        <f>[1]动作!$D5869</f>
        <v>电表故障</v>
      </c>
      <c r="F5870" s="11" t="s">
        <v>45</v>
      </c>
      <c r="G5870" s="12">
        <f>[1]动作!$A5869+[1]动作!$B5869</f>
        <v>43212.592210648145</v>
      </c>
      <c r="H5870" s="12"/>
      <c r="I5870" s="11"/>
    </row>
    <row r="5871" spans="1:9" hidden="1" x14ac:dyDescent="0.3">
      <c r="A5871" s="24">
        <v>5869</v>
      </c>
      <c r="B5871" s="11" t="str">
        <f>IFERROR(INDEX({"JSNY-BJ0001-01";"JSNY-JS0022-01";"JSNY-JS0002-01"},MATCH(D5871,{"BJ_zhongyu";"JS_WX_liteer";"JS_CZ_wodefeng"},0)),"")</f>
        <v>JSNY-JS0002-01</v>
      </c>
      <c r="C5871" s="11" t="str">
        <f>IFERROR(INDEX({"北京中裕世纪大酒店";"江苏利特尔绿色包装股份有限公司";"常州市金坛沃德丰电子科技有限公司"},MATCH(D5871,{"BJ_zhongyu";"JS_WX_liteer";"JS_CZ_wodefeng"},0)),"")</f>
        <v>常州市金坛沃德丰电子科技有限公司</v>
      </c>
      <c r="D5871" s="11" t="str">
        <f>[1]动作!$G5870</f>
        <v>JS_CZ_wodefeng</v>
      </c>
      <c r="E5871" s="11" t="str">
        <f>[1]动作!$D5870</f>
        <v>电表故障</v>
      </c>
      <c r="F5871" s="11" t="s">
        <v>45</v>
      </c>
      <c r="G5871" s="12">
        <f>[1]动作!$A5870+[1]动作!$B5870</f>
        <v>43212.593252314815</v>
      </c>
      <c r="H5871" s="12"/>
      <c r="I5871" s="11"/>
    </row>
    <row r="5872" spans="1:9" hidden="1" x14ac:dyDescent="0.3">
      <c r="A5872" s="24">
        <v>5870</v>
      </c>
      <c r="B5872" s="11" t="str">
        <f>IFERROR(INDEX({"JSNY-BJ0001-01";"JSNY-JS0022-01";"JSNY-JS0002-01"},MATCH(D5872,{"BJ_zhongyu";"JS_WX_liteer";"JS_CZ_wodefeng"},0)),"")</f>
        <v>JSNY-JS0002-01</v>
      </c>
      <c r="C5872" s="11" t="str">
        <f>IFERROR(INDEX({"北京中裕世纪大酒店";"江苏利特尔绿色包装股份有限公司";"常州市金坛沃德丰电子科技有限公司"},MATCH(D5872,{"BJ_zhongyu";"JS_WX_liteer";"JS_CZ_wodefeng"},0)),"")</f>
        <v>常州市金坛沃德丰电子科技有限公司</v>
      </c>
      <c r="D5872" s="11" t="str">
        <f>[1]动作!$G5871</f>
        <v>JS_CZ_wodefeng</v>
      </c>
      <c r="E5872" s="11" t="str">
        <f>[1]动作!$D5871</f>
        <v>电表故障</v>
      </c>
      <c r="F5872" s="11" t="s">
        <v>45</v>
      </c>
      <c r="G5872" s="12">
        <f>[1]动作!$A5871+[1]动作!$B5871</f>
        <v>43212.598749999997</v>
      </c>
      <c r="H5872" s="12"/>
      <c r="I5872" s="11"/>
    </row>
    <row r="5873" spans="1:9" hidden="1" x14ac:dyDescent="0.3">
      <c r="A5873" s="24">
        <v>5871</v>
      </c>
      <c r="B5873" s="11" t="str">
        <f>IFERROR(INDEX({"JSNY-BJ0001-01";"JSNY-JS0022-01";"JSNY-JS0002-01"},MATCH(D5873,{"BJ_zhongyu";"JS_WX_liteer";"JS_CZ_wodefeng"},0)),"")</f>
        <v>JSNY-JS0002-01</v>
      </c>
      <c r="C5873" s="11" t="str">
        <f>IFERROR(INDEX({"北京中裕世纪大酒店";"江苏利特尔绿色包装股份有限公司";"常州市金坛沃德丰电子科技有限公司"},MATCH(D5873,{"BJ_zhongyu";"JS_WX_liteer";"JS_CZ_wodefeng"},0)),"")</f>
        <v>常州市金坛沃德丰电子科技有限公司</v>
      </c>
      <c r="D5873" s="11" t="str">
        <f>[1]动作!$G5872</f>
        <v>JS_CZ_wodefeng</v>
      </c>
      <c r="E5873" s="11" t="str">
        <f>[1]动作!$D5872</f>
        <v>电表故障</v>
      </c>
      <c r="F5873" s="11" t="s">
        <v>45</v>
      </c>
      <c r="G5873" s="12">
        <f>[1]动作!$A5872+[1]动作!$B5872</f>
        <v>43212.601122685184</v>
      </c>
      <c r="H5873" s="12"/>
      <c r="I5873" s="11"/>
    </row>
    <row r="5874" spans="1:9" hidden="1" x14ac:dyDescent="0.3">
      <c r="A5874" s="24">
        <v>5872</v>
      </c>
      <c r="B5874" s="11" t="str">
        <f>IFERROR(INDEX({"JSNY-BJ0001-01";"JSNY-JS0022-01";"JSNY-JS0002-01"},MATCH(D5874,{"BJ_zhongyu";"JS_WX_liteer";"JS_CZ_wodefeng"},0)),"")</f>
        <v>JSNY-JS0002-01</v>
      </c>
      <c r="C5874" s="11" t="str">
        <f>IFERROR(INDEX({"北京中裕世纪大酒店";"江苏利特尔绿色包装股份有限公司";"常州市金坛沃德丰电子科技有限公司"},MATCH(D5874,{"BJ_zhongyu";"JS_WX_liteer";"JS_CZ_wodefeng"},0)),"")</f>
        <v>常州市金坛沃德丰电子科技有限公司</v>
      </c>
      <c r="D5874" s="11" t="str">
        <f>[1]动作!$G5873</f>
        <v>JS_CZ_wodefeng</v>
      </c>
      <c r="E5874" s="11" t="str">
        <f>[1]动作!$D5873</f>
        <v>电表故障</v>
      </c>
      <c r="F5874" s="11" t="s">
        <v>45</v>
      </c>
      <c r="G5874" s="12">
        <f>[1]动作!$A5873+[1]动作!$B5873</f>
        <v>43212.602569444447</v>
      </c>
      <c r="H5874" s="12"/>
      <c r="I5874" s="11"/>
    </row>
    <row r="5875" spans="1:9" hidden="1" x14ac:dyDescent="0.3">
      <c r="A5875" s="24">
        <v>5873</v>
      </c>
      <c r="B5875" s="11" t="str">
        <f>IFERROR(INDEX({"JSNY-BJ0001-01";"JSNY-JS0022-01";"JSNY-JS0002-01"},MATCH(D5875,{"BJ_zhongyu";"JS_WX_liteer";"JS_CZ_wodefeng"},0)),"")</f>
        <v>JSNY-JS0002-01</v>
      </c>
      <c r="C5875" s="11" t="str">
        <f>IFERROR(INDEX({"北京中裕世纪大酒店";"江苏利特尔绿色包装股份有限公司";"常州市金坛沃德丰电子科技有限公司"},MATCH(D5875,{"BJ_zhongyu";"JS_WX_liteer";"JS_CZ_wodefeng"},0)),"")</f>
        <v>常州市金坛沃德丰电子科技有限公司</v>
      </c>
      <c r="D5875" s="11" t="str">
        <f>[1]动作!$G5874</f>
        <v>JS_CZ_wodefeng</v>
      </c>
      <c r="E5875" s="11" t="str">
        <f>[1]动作!$D5874</f>
        <v>电表故障</v>
      </c>
      <c r="F5875" s="11" t="s">
        <v>45</v>
      </c>
      <c r="G5875" s="12">
        <f>[1]动作!$A5874+[1]动作!$B5874</f>
        <v>43212.603900462964</v>
      </c>
      <c r="H5875" s="12"/>
      <c r="I5875" s="11"/>
    </row>
    <row r="5876" spans="1:9" hidden="1" x14ac:dyDescent="0.3">
      <c r="A5876" s="24">
        <v>5874</v>
      </c>
      <c r="B5876" s="11" t="str">
        <f>IFERROR(INDEX({"JSNY-BJ0001-01";"JSNY-JS0022-01";"JSNY-JS0002-01"},MATCH(D5876,{"BJ_zhongyu";"JS_WX_liteer";"JS_CZ_wodefeng"},0)),"")</f>
        <v>JSNY-JS0002-01</v>
      </c>
      <c r="C5876" s="11" t="str">
        <f>IFERROR(INDEX({"北京中裕世纪大酒店";"江苏利特尔绿色包装股份有限公司";"常州市金坛沃德丰电子科技有限公司"},MATCH(D5876,{"BJ_zhongyu";"JS_WX_liteer";"JS_CZ_wodefeng"},0)),"")</f>
        <v>常州市金坛沃德丰电子科技有限公司</v>
      </c>
      <c r="D5876" s="11" t="str">
        <f>[1]动作!$G5875</f>
        <v>JS_CZ_wodefeng</v>
      </c>
      <c r="E5876" s="11" t="str">
        <f>[1]动作!$D5875</f>
        <v>电表故障</v>
      </c>
      <c r="F5876" s="11" t="s">
        <v>45</v>
      </c>
      <c r="G5876" s="12">
        <f>[1]动作!$A5875+[1]动作!$B5875</f>
        <v>43212.604016203702</v>
      </c>
      <c r="H5876" s="12"/>
      <c r="I5876" s="11"/>
    </row>
    <row r="5877" spans="1:9" hidden="1" x14ac:dyDescent="0.3">
      <c r="A5877" s="24">
        <v>5875</v>
      </c>
      <c r="B5877" s="11" t="str">
        <f>IFERROR(INDEX({"JSNY-BJ0001-01";"JSNY-JS0022-01";"JSNY-JS0002-01"},MATCH(D5877,{"BJ_zhongyu";"JS_WX_liteer";"JS_CZ_wodefeng"},0)),"")</f>
        <v>JSNY-JS0002-01</v>
      </c>
      <c r="C5877" s="11" t="str">
        <f>IFERROR(INDEX({"北京中裕世纪大酒店";"江苏利特尔绿色包装股份有限公司";"常州市金坛沃德丰电子科技有限公司"},MATCH(D5877,{"BJ_zhongyu";"JS_WX_liteer";"JS_CZ_wodefeng"},0)),"")</f>
        <v>常州市金坛沃德丰电子科技有限公司</v>
      </c>
      <c r="D5877" s="11" t="str">
        <f>[1]动作!$G5876</f>
        <v>JS_CZ_wodefeng</v>
      </c>
      <c r="E5877" s="11" t="str">
        <f>[1]动作!$D5876</f>
        <v>电表故障</v>
      </c>
      <c r="F5877" s="11" t="s">
        <v>45</v>
      </c>
      <c r="G5877" s="12">
        <f>[1]动作!$A5876+[1]动作!$B5876</f>
        <v>43212.606504629628</v>
      </c>
      <c r="H5877" s="12"/>
      <c r="I5877" s="11"/>
    </row>
    <row r="5878" spans="1:9" hidden="1" x14ac:dyDescent="0.3">
      <c r="A5878" s="24">
        <v>5876</v>
      </c>
      <c r="B5878" s="11" t="str">
        <f>IFERROR(INDEX({"JSNY-BJ0001-01";"JSNY-JS0022-01";"JSNY-JS0002-01"},MATCH(D5878,{"BJ_zhongyu";"JS_WX_liteer";"JS_CZ_wodefeng"},0)),"")</f>
        <v>JSNY-JS0002-01</v>
      </c>
      <c r="C5878" s="11" t="str">
        <f>IFERROR(INDEX({"北京中裕世纪大酒店";"江苏利特尔绿色包装股份有限公司";"常州市金坛沃德丰电子科技有限公司"},MATCH(D5878,{"BJ_zhongyu";"JS_WX_liteer";"JS_CZ_wodefeng"},0)),"")</f>
        <v>常州市金坛沃德丰电子科技有限公司</v>
      </c>
      <c r="D5878" s="11" t="str">
        <f>[1]动作!$G5877</f>
        <v>JS_CZ_wodefeng</v>
      </c>
      <c r="E5878" s="11" t="str">
        <f>[1]动作!$D5877</f>
        <v>电表故障</v>
      </c>
      <c r="F5878" s="11" t="s">
        <v>45</v>
      </c>
      <c r="G5878" s="12">
        <f>[1]动作!$A5877+[1]动作!$B5877</f>
        <v>43212.607893518521</v>
      </c>
      <c r="H5878" s="12"/>
      <c r="I5878" s="11"/>
    </row>
    <row r="5879" spans="1:9" hidden="1" x14ac:dyDescent="0.3">
      <c r="A5879" s="24">
        <v>5877</v>
      </c>
      <c r="B5879" s="11" t="str">
        <f>IFERROR(INDEX({"JSNY-BJ0001-01";"JSNY-JS0022-01";"JSNY-JS0002-01"},MATCH(D5879,{"BJ_zhongyu";"JS_WX_liteer";"JS_CZ_wodefeng"},0)),"")</f>
        <v>JSNY-JS0002-01</v>
      </c>
      <c r="C5879" s="11" t="str">
        <f>IFERROR(INDEX({"北京中裕世纪大酒店";"江苏利特尔绿色包装股份有限公司";"常州市金坛沃德丰电子科技有限公司"},MATCH(D5879,{"BJ_zhongyu";"JS_WX_liteer";"JS_CZ_wodefeng"},0)),"")</f>
        <v>常州市金坛沃德丰电子科技有限公司</v>
      </c>
      <c r="D5879" s="11" t="str">
        <f>[1]动作!$G5878</f>
        <v>JS_CZ_wodefeng</v>
      </c>
      <c r="E5879" s="11" t="str">
        <f>[1]动作!$D5878</f>
        <v>电表故障</v>
      </c>
      <c r="F5879" s="11" t="s">
        <v>45</v>
      </c>
      <c r="G5879" s="12">
        <f>[1]动作!$A5878+[1]动作!$B5878</f>
        <v>43212.608020833337</v>
      </c>
      <c r="H5879" s="12"/>
      <c r="I5879" s="11"/>
    </row>
    <row r="5880" spans="1:9" hidden="1" x14ac:dyDescent="0.3">
      <c r="A5880" s="24">
        <v>5878</v>
      </c>
      <c r="B5880" s="11" t="str">
        <f>IFERROR(INDEX({"JSNY-BJ0001-01";"JSNY-JS0022-01";"JSNY-JS0002-01"},MATCH(D5880,{"BJ_zhongyu";"JS_WX_liteer";"JS_CZ_wodefeng"},0)),"")</f>
        <v>JSNY-JS0002-01</v>
      </c>
      <c r="C5880" s="11" t="str">
        <f>IFERROR(INDEX({"北京中裕世纪大酒店";"江苏利特尔绿色包装股份有限公司";"常州市金坛沃德丰电子科技有限公司"},MATCH(D5880,{"BJ_zhongyu";"JS_WX_liteer";"JS_CZ_wodefeng"},0)),"")</f>
        <v>常州市金坛沃德丰电子科技有限公司</v>
      </c>
      <c r="D5880" s="11" t="str">
        <f>[1]动作!$G5879</f>
        <v>JS_CZ_wodefeng</v>
      </c>
      <c r="E5880" s="11" t="str">
        <f>[1]动作!$D5879</f>
        <v>电表故障</v>
      </c>
      <c r="F5880" s="11" t="s">
        <v>45</v>
      </c>
      <c r="G5880" s="12">
        <f>[1]动作!$A5879+[1]动作!$B5879</f>
        <v>43212.608124999999</v>
      </c>
      <c r="H5880" s="12"/>
      <c r="I5880" s="11"/>
    </row>
    <row r="5881" spans="1:9" hidden="1" x14ac:dyDescent="0.3">
      <c r="A5881" s="24">
        <v>5879</v>
      </c>
      <c r="B5881" s="11" t="str">
        <f>IFERROR(INDEX({"JSNY-BJ0001-01";"JSNY-JS0022-01";"JSNY-JS0002-01"},MATCH(D5881,{"BJ_zhongyu";"JS_WX_liteer";"JS_CZ_wodefeng"},0)),"")</f>
        <v>JSNY-JS0002-01</v>
      </c>
      <c r="C5881" s="11" t="str">
        <f>IFERROR(INDEX({"北京中裕世纪大酒店";"江苏利特尔绿色包装股份有限公司";"常州市金坛沃德丰电子科技有限公司"},MATCH(D5881,{"BJ_zhongyu";"JS_WX_liteer";"JS_CZ_wodefeng"},0)),"")</f>
        <v>常州市金坛沃德丰电子科技有限公司</v>
      </c>
      <c r="D5881" s="11" t="str">
        <f>[1]动作!$G5880</f>
        <v>JS_CZ_wodefeng</v>
      </c>
      <c r="E5881" s="11" t="str">
        <f>[1]动作!$D5880</f>
        <v>电表故障</v>
      </c>
      <c r="F5881" s="11" t="s">
        <v>45</v>
      </c>
      <c r="G5881" s="12">
        <f>[1]动作!$A5880+[1]动作!$B5880</f>
        <v>43212.609236111108</v>
      </c>
      <c r="H5881" s="12"/>
      <c r="I5881" s="11"/>
    </row>
    <row r="5882" spans="1:9" hidden="1" x14ac:dyDescent="0.3">
      <c r="A5882" s="24">
        <v>5880</v>
      </c>
      <c r="B5882" s="11" t="str">
        <f>IFERROR(INDEX({"JSNY-BJ0001-01";"JSNY-JS0022-01";"JSNY-JS0002-01"},MATCH(D5882,{"BJ_zhongyu";"JS_WX_liteer";"JS_CZ_wodefeng"},0)),"")</f>
        <v>JSNY-JS0002-01</v>
      </c>
      <c r="C5882" s="11" t="str">
        <f>IFERROR(INDEX({"北京中裕世纪大酒店";"江苏利特尔绿色包装股份有限公司";"常州市金坛沃德丰电子科技有限公司"},MATCH(D5882,{"BJ_zhongyu";"JS_WX_liteer";"JS_CZ_wodefeng"},0)),"")</f>
        <v>常州市金坛沃德丰电子科技有限公司</v>
      </c>
      <c r="D5882" s="11" t="str">
        <f>[1]动作!$G5881</f>
        <v>JS_CZ_wodefeng</v>
      </c>
      <c r="E5882" s="11" t="str">
        <f>[1]动作!$D5881</f>
        <v>电表故障</v>
      </c>
      <c r="F5882" s="11" t="s">
        <v>45</v>
      </c>
      <c r="G5882" s="12">
        <f>[1]动作!$A5881+[1]动作!$B5881</f>
        <v>43212.610497685186</v>
      </c>
      <c r="H5882" s="12"/>
      <c r="I5882" s="11"/>
    </row>
    <row r="5883" spans="1:9" hidden="1" x14ac:dyDescent="0.3">
      <c r="A5883" s="24">
        <v>5881</v>
      </c>
      <c r="B5883" s="11" t="str">
        <f>IFERROR(INDEX({"JSNY-BJ0001-01";"JSNY-JS0022-01";"JSNY-JS0002-01"},MATCH(D5883,{"BJ_zhongyu";"JS_WX_liteer";"JS_CZ_wodefeng"},0)),"")</f>
        <v>JSNY-JS0002-01</v>
      </c>
      <c r="C5883" s="11" t="str">
        <f>IFERROR(INDEX({"北京中裕世纪大酒店";"江苏利特尔绿色包装股份有限公司";"常州市金坛沃德丰电子科技有限公司"},MATCH(D5883,{"BJ_zhongyu";"JS_WX_liteer";"JS_CZ_wodefeng"},0)),"")</f>
        <v>常州市金坛沃德丰电子科技有限公司</v>
      </c>
      <c r="D5883" s="11" t="str">
        <f>[1]动作!$G5882</f>
        <v>JS_CZ_wodefeng</v>
      </c>
      <c r="E5883" s="11" t="str">
        <f>[1]动作!$D5882</f>
        <v>电表故障</v>
      </c>
      <c r="F5883" s="11" t="s">
        <v>45</v>
      </c>
      <c r="G5883" s="12">
        <f>[1]动作!$A5882+[1]动作!$B5882</f>
        <v>43212.612881944442</v>
      </c>
      <c r="H5883" s="12"/>
      <c r="I5883" s="11"/>
    </row>
    <row r="5884" spans="1:9" hidden="1" x14ac:dyDescent="0.3">
      <c r="A5884" s="24">
        <v>5882</v>
      </c>
      <c r="B5884" s="11" t="str">
        <f>IFERROR(INDEX({"JSNY-BJ0001-01";"JSNY-JS0022-01";"JSNY-JS0002-01"},MATCH(D5884,{"BJ_zhongyu";"JS_WX_liteer";"JS_CZ_wodefeng"},0)),"")</f>
        <v>JSNY-JS0002-01</v>
      </c>
      <c r="C5884" s="11" t="str">
        <f>IFERROR(INDEX({"北京中裕世纪大酒店";"江苏利特尔绿色包装股份有限公司";"常州市金坛沃德丰电子科技有限公司"},MATCH(D5884,{"BJ_zhongyu";"JS_WX_liteer";"JS_CZ_wodefeng"},0)),"")</f>
        <v>常州市金坛沃德丰电子科技有限公司</v>
      </c>
      <c r="D5884" s="11" t="str">
        <f>[1]动作!$G5883</f>
        <v>JS_CZ_wodefeng</v>
      </c>
      <c r="E5884" s="11" t="str">
        <f>[1]动作!$D5883</f>
        <v>电表故障</v>
      </c>
      <c r="F5884" s="11" t="s">
        <v>45</v>
      </c>
      <c r="G5884" s="12">
        <f>[1]动作!$A5883+[1]动作!$B5883</f>
        <v>43212.612997685188</v>
      </c>
      <c r="H5884" s="12"/>
      <c r="I5884" s="11"/>
    </row>
    <row r="5885" spans="1:9" hidden="1" x14ac:dyDescent="0.3">
      <c r="A5885" s="24">
        <v>5883</v>
      </c>
      <c r="B5885" s="11" t="str">
        <f>IFERROR(INDEX({"JSNY-BJ0001-01";"JSNY-JS0022-01";"JSNY-JS0002-01"},MATCH(D5885,{"BJ_zhongyu";"JS_WX_liteer";"JS_CZ_wodefeng"},0)),"")</f>
        <v>JSNY-JS0002-01</v>
      </c>
      <c r="C5885" s="11" t="str">
        <f>IFERROR(INDEX({"北京中裕世纪大酒店";"江苏利特尔绿色包装股份有限公司";"常州市金坛沃德丰电子科技有限公司"},MATCH(D5885,{"BJ_zhongyu";"JS_WX_liteer";"JS_CZ_wodefeng"},0)),"")</f>
        <v>常州市金坛沃德丰电子科技有限公司</v>
      </c>
      <c r="D5885" s="11" t="str">
        <f>[1]动作!$G5884</f>
        <v>JS_CZ_wodefeng</v>
      </c>
      <c r="E5885" s="11" t="str">
        <f>[1]动作!$D5884</f>
        <v>电表故障</v>
      </c>
      <c r="F5885" s="11" t="s">
        <v>45</v>
      </c>
      <c r="G5885" s="12">
        <f>[1]动作!$A5884+[1]动作!$B5884</f>
        <v>43212.613171296296</v>
      </c>
      <c r="H5885" s="12"/>
      <c r="I5885" s="11"/>
    </row>
    <row r="5886" spans="1:9" hidden="1" x14ac:dyDescent="0.3">
      <c r="A5886" s="24">
        <v>5884</v>
      </c>
      <c r="B5886" s="11" t="str">
        <f>IFERROR(INDEX({"JSNY-BJ0001-01";"JSNY-JS0022-01";"JSNY-JS0002-01"},MATCH(D5886,{"BJ_zhongyu";"JS_WX_liteer";"JS_CZ_wodefeng"},0)),"")</f>
        <v>JSNY-JS0002-01</v>
      </c>
      <c r="C5886" s="11" t="str">
        <f>IFERROR(INDEX({"北京中裕世纪大酒店";"江苏利特尔绿色包装股份有限公司";"常州市金坛沃德丰电子科技有限公司"},MATCH(D5886,{"BJ_zhongyu";"JS_WX_liteer";"JS_CZ_wodefeng"},0)),"")</f>
        <v>常州市金坛沃德丰电子科技有限公司</v>
      </c>
      <c r="D5886" s="11" t="str">
        <f>[1]动作!$G5885</f>
        <v>JS_CZ_wodefeng</v>
      </c>
      <c r="E5886" s="11" t="str">
        <f>[1]动作!$D5885</f>
        <v>电表故障</v>
      </c>
      <c r="F5886" s="11" t="s">
        <v>45</v>
      </c>
      <c r="G5886" s="12">
        <f>[1]动作!$A5885+[1]动作!$B5885</f>
        <v>43212.614444444444</v>
      </c>
      <c r="H5886" s="12"/>
      <c r="I5886" s="11"/>
    </row>
    <row r="5887" spans="1:9" hidden="1" x14ac:dyDescent="0.3">
      <c r="A5887" s="24">
        <v>5885</v>
      </c>
      <c r="B5887" s="11" t="str">
        <f>IFERROR(INDEX({"JSNY-BJ0001-01";"JSNY-JS0022-01";"JSNY-JS0002-01"},MATCH(D5887,{"BJ_zhongyu";"JS_WX_liteer";"JS_CZ_wodefeng"},0)),"")</f>
        <v>JSNY-JS0002-01</v>
      </c>
      <c r="C5887" s="11" t="str">
        <f>IFERROR(INDEX({"北京中裕世纪大酒店";"江苏利特尔绿色包装股份有限公司";"常州市金坛沃德丰电子科技有限公司"},MATCH(D5887,{"BJ_zhongyu";"JS_WX_liteer";"JS_CZ_wodefeng"},0)),"")</f>
        <v>常州市金坛沃德丰电子科技有限公司</v>
      </c>
      <c r="D5887" s="11" t="str">
        <f>[1]动作!$G5886</f>
        <v>JS_CZ_wodefeng</v>
      </c>
      <c r="E5887" s="11" t="str">
        <f>[1]动作!$D5886</f>
        <v>电表故障</v>
      </c>
      <c r="F5887" s="11" t="s">
        <v>45</v>
      </c>
      <c r="G5887" s="12">
        <f>[1]动作!$A5886+[1]动作!$B5886</f>
        <v>43212.616006944445</v>
      </c>
      <c r="H5887" s="12"/>
      <c r="I5887" s="11"/>
    </row>
    <row r="5888" spans="1:9" hidden="1" x14ac:dyDescent="0.3">
      <c r="A5888" s="24">
        <v>5886</v>
      </c>
      <c r="B5888" s="11" t="str">
        <f>IFERROR(INDEX({"JSNY-BJ0001-01";"JSNY-JS0022-01";"JSNY-JS0002-01"},MATCH(D5888,{"BJ_zhongyu";"JS_WX_liteer";"JS_CZ_wodefeng"},0)),"")</f>
        <v>JSNY-JS0002-01</v>
      </c>
      <c r="C5888" s="11" t="str">
        <f>IFERROR(INDEX({"北京中裕世纪大酒店";"江苏利特尔绿色包装股份有限公司";"常州市金坛沃德丰电子科技有限公司"},MATCH(D5888,{"BJ_zhongyu";"JS_WX_liteer";"JS_CZ_wodefeng"},0)),"")</f>
        <v>常州市金坛沃德丰电子科技有限公司</v>
      </c>
      <c r="D5888" s="11" t="str">
        <f>[1]动作!$G5887</f>
        <v>JS_CZ_wodefeng</v>
      </c>
      <c r="E5888" s="11" t="str">
        <f>[1]动作!$D5887</f>
        <v>电表故障</v>
      </c>
      <c r="F5888" s="11" t="s">
        <v>45</v>
      </c>
      <c r="G5888" s="12">
        <f>[1]动作!$A5887+[1]动作!$B5887</f>
        <v>43212.61855324074</v>
      </c>
      <c r="H5888" s="12"/>
      <c r="I5888" s="11"/>
    </row>
    <row r="5889" spans="1:9" hidden="1" x14ac:dyDescent="0.3">
      <c r="A5889" s="24">
        <v>5887</v>
      </c>
      <c r="B5889" s="11" t="str">
        <f>IFERROR(INDEX({"JSNY-BJ0001-01";"JSNY-JS0022-01";"JSNY-JS0002-01"},MATCH(D5889,{"BJ_zhongyu";"JS_WX_liteer";"JS_CZ_wodefeng"},0)),"")</f>
        <v>JSNY-JS0002-01</v>
      </c>
      <c r="C5889" s="11" t="str">
        <f>IFERROR(INDEX({"北京中裕世纪大酒店";"江苏利特尔绿色包装股份有限公司";"常州市金坛沃德丰电子科技有限公司"},MATCH(D5889,{"BJ_zhongyu";"JS_WX_liteer";"JS_CZ_wodefeng"},0)),"")</f>
        <v>常州市金坛沃德丰电子科技有限公司</v>
      </c>
      <c r="D5889" s="11" t="str">
        <f>[1]动作!$G5888</f>
        <v>JS_CZ_wodefeng</v>
      </c>
      <c r="E5889" s="11" t="str">
        <f>[1]动作!$D5888</f>
        <v>电表故障</v>
      </c>
      <c r="F5889" s="11" t="s">
        <v>45</v>
      </c>
      <c r="G5889" s="12">
        <f>[1]动作!$A5888+[1]动作!$B5888</f>
        <v>43212.619421296295</v>
      </c>
      <c r="H5889" s="12"/>
      <c r="I5889" s="11"/>
    </row>
    <row r="5890" spans="1:9" hidden="1" x14ac:dyDescent="0.3">
      <c r="A5890" s="24">
        <v>5888</v>
      </c>
      <c r="B5890" s="11" t="str">
        <f>IFERROR(INDEX({"JSNY-BJ0001-01";"JSNY-JS0022-01";"JSNY-JS0002-01"},MATCH(D5890,{"BJ_zhongyu";"JS_WX_liteer";"JS_CZ_wodefeng"},0)),"")</f>
        <v>JSNY-JS0002-01</v>
      </c>
      <c r="C5890" s="11" t="str">
        <f>IFERROR(INDEX({"北京中裕世纪大酒店";"江苏利特尔绿色包装股份有限公司";"常州市金坛沃德丰电子科技有限公司"},MATCH(D5890,{"BJ_zhongyu";"JS_WX_liteer";"JS_CZ_wodefeng"},0)),"")</f>
        <v>常州市金坛沃德丰电子科技有限公司</v>
      </c>
      <c r="D5890" s="11" t="str">
        <f>[1]动作!$G5889</f>
        <v>JS_CZ_wodefeng</v>
      </c>
      <c r="E5890" s="11" t="str">
        <f>[1]动作!$D5889</f>
        <v>电表故障</v>
      </c>
      <c r="F5890" s="11" t="s">
        <v>45</v>
      </c>
      <c r="G5890" s="12">
        <f>[1]动作!$A5889+[1]动作!$B5889</f>
        <v>43212.621805555558</v>
      </c>
      <c r="H5890" s="12"/>
      <c r="I5890" s="11"/>
    </row>
    <row r="5891" spans="1:9" hidden="1" x14ac:dyDescent="0.3">
      <c r="A5891" s="24">
        <v>5889</v>
      </c>
      <c r="B5891" s="11" t="str">
        <f>IFERROR(INDEX({"JSNY-BJ0001-01";"JSNY-JS0022-01";"JSNY-JS0002-01"},MATCH(D5891,{"BJ_zhongyu";"JS_WX_liteer";"JS_CZ_wodefeng"},0)),"")</f>
        <v>JSNY-JS0002-01</v>
      </c>
      <c r="C5891" s="11" t="str">
        <f>IFERROR(INDEX({"北京中裕世纪大酒店";"江苏利特尔绿色包装股份有限公司";"常州市金坛沃德丰电子科技有限公司"},MATCH(D5891,{"BJ_zhongyu";"JS_WX_liteer";"JS_CZ_wodefeng"},0)),"")</f>
        <v>常州市金坛沃德丰电子科技有限公司</v>
      </c>
      <c r="D5891" s="11" t="str">
        <f>[1]动作!$G5890</f>
        <v>JS_CZ_wodefeng</v>
      </c>
      <c r="E5891" s="11" t="str">
        <f>[1]动作!$D5890</f>
        <v>电表故障</v>
      </c>
      <c r="F5891" s="11" t="s">
        <v>45</v>
      </c>
      <c r="G5891" s="12">
        <f>[1]动作!$A5890+[1]动作!$B5890</f>
        <v>43212.623356481483</v>
      </c>
      <c r="H5891" s="12"/>
      <c r="I5891" s="11"/>
    </row>
    <row r="5892" spans="1:9" hidden="1" x14ac:dyDescent="0.3">
      <c r="A5892" s="24">
        <v>5890</v>
      </c>
      <c r="B5892" s="11" t="str">
        <f>IFERROR(INDEX({"JSNY-BJ0001-01";"JSNY-JS0022-01";"JSNY-JS0002-01"},MATCH(D5892,{"BJ_zhongyu";"JS_WX_liteer";"JS_CZ_wodefeng"},0)),"")</f>
        <v>JSNY-JS0002-01</v>
      </c>
      <c r="C5892" s="11" t="str">
        <f>IFERROR(INDEX({"北京中裕世纪大酒店";"江苏利特尔绿色包装股份有限公司";"常州市金坛沃德丰电子科技有限公司"},MATCH(D5892,{"BJ_zhongyu";"JS_WX_liteer";"JS_CZ_wodefeng"},0)),"")</f>
        <v>常州市金坛沃德丰电子科技有限公司</v>
      </c>
      <c r="D5892" s="11" t="str">
        <f>[1]动作!$G5891</f>
        <v>JS_CZ_wodefeng</v>
      </c>
      <c r="E5892" s="11" t="str">
        <f>[1]动作!$D5891</f>
        <v>电表故障</v>
      </c>
      <c r="F5892" s="11" t="s">
        <v>45</v>
      </c>
      <c r="G5892" s="12">
        <f>[1]动作!$A5891+[1]动作!$B5891</f>
        <v>43212.624699074076</v>
      </c>
      <c r="H5892" s="12"/>
      <c r="I5892" s="11"/>
    </row>
    <row r="5893" spans="1:9" hidden="1" x14ac:dyDescent="0.3">
      <c r="A5893" s="24">
        <v>5891</v>
      </c>
      <c r="B5893" s="11" t="str">
        <f>IFERROR(INDEX({"JSNY-BJ0001-01";"JSNY-JS0022-01";"JSNY-JS0002-01"},MATCH(D5893,{"BJ_zhongyu";"JS_WX_liteer";"JS_CZ_wodefeng"},0)),"")</f>
        <v>JSNY-JS0002-01</v>
      </c>
      <c r="C5893" s="11" t="str">
        <f>IFERROR(INDEX({"北京中裕世纪大酒店";"江苏利特尔绿色包装股份有限公司";"常州市金坛沃德丰电子科技有限公司"},MATCH(D5893,{"BJ_zhongyu";"JS_WX_liteer";"JS_CZ_wodefeng"},0)),"")</f>
        <v>常州市金坛沃德丰电子科技有限公司</v>
      </c>
      <c r="D5893" s="11" t="str">
        <f>[1]动作!$G5892</f>
        <v>JS_CZ_wodefeng</v>
      </c>
      <c r="E5893" s="11" t="str">
        <f>[1]动作!$D5892</f>
        <v>电表故障</v>
      </c>
      <c r="F5893" s="11" t="s">
        <v>45</v>
      </c>
      <c r="G5893" s="12">
        <f>[1]动作!$A5892+[1]动作!$B5892</f>
        <v>43212.624814814815</v>
      </c>
      <c r="H5893" s="12"/>
      <c r="I5893" s="11"/>
    </row>
    <row r="5894" spans="1:9" hidden="1" x14ac:dyDescent="0.3">
      <c r="A5894" s="24">
        <v>5892</v>
      </c>
      <c r="B5894" s="11" t="str">
        <f>IFERROR(INDEX({"JSNY-BJ0001-01";"JSNY-JS0022-01";"JSNY-JS0002-01"},MATCH(D5894,{"BJ_zhongyu";"JS_WX_liteer";"JS_CZ_wodefeng"},0)),"")</f>
        <v>JSNY-JS0002-01</v>
      </c>
      <c r="C5894" s="11" t="str">
        <f>IFERROR(INDEX({"北京中裕世纪大酒店";"江苏利特尔绿色包装股份有限公司";"常州市金坛沃德丰电子科技有限公司"},MATCH(D5894,{"BJ_zhongyu";"JS_WX_liteer";"JS_CZ_wodefeng"},0)),"")</f>
        <v>常州市金坛沃德丰电子科技有限公司</v>
      </c>
      <c r="D5894" s="11" t="str">
        <f>[1]动作!$G5893</f>
        <v>JS_CZ_wodefeng</v>
      </c>
      <c r="E5894" s="11" t="str">
        <f>[1]动作!$D5893</f>
        <v>电表故障</v>
      </c>
      <c r="F5894" s="11" t="s">
        <v>45</v>
      </c>
      <c r="G5894" s="12">
        <f>[1]动作!$A5893+[1]动作!$B5893</f>
        <v>43212.624930555554</v>
      </c>
      <c r="H5894" s="12"/>
      <c r="I5894" s="11"/>
    </row>
    <row r="5895" spans="1:9" hidden="1" x14ac:dyDescent="0.3">
      <c r="A5895" s="24">
        <v>5893</v>
      </c>
      <c r="B5895" s="11" t="str">
        <f>IFERROR(INDEX({"JSNY-BJ0001-01";"JSNY-JS0022-01";"JSNY-JS0002-01"},MATCH(D5895,{"BJ_zhongyu";"JS_WX_liteer";"JS_CZ_wodefeng"},0)),"")</f>
        <v>JSNY-JS0002-01</v>
      </c>
      <c r="C5895" s="11" t="str">
        <f>IFERROR(INDEX({"北京中裕世纪大酒店";"江苏利特尔绿色包装股份有限公司";"常州市金坛沃德丰电子科技有限公司"},MATCH(D5895,{"BJ_zhongyu";"JS_WX_liteer";"JS_CZ_wodefeng"},0)),"")</f>
        <v>常州市金坛沃德丰电子科技有限公司</v>
      </c>
      <c r="D5895" s="11" t="str">
        <f>[1]动作!$G5894</f>
        <v>JS_CZ_wodefeng</v>
      </c>
      <c r="E5895" s="11" t="str">
        <f>[1]动作!$D5894</f>
        <v>电表故障</v>
      </c>
      <c r="F5895" s="11" t="s">
        <v>45</v>
      </c>
      <c r="G5895" s="12">
        <f>[1]动作!$A5894+[1]动作!$B5894</f>
        <v>43212.628287037034</v>
      </c>
      <c r="H5895" s="12"/>
      <c r="I5895" s="11"/>
    </row>
    <row r="5896" spans="1:9" hidden="1" x14ac:dyDescent="0.3">
      <c r="A5896" s="24">
        <v>5894</v>
      </c>
      <c r="B5896" s="11" t="str">
        <f>IFERROR(INDEX({"JSNY-BJ0001-01";"JSNY-JS0022-01";"JSNY-JS0002-01"},MATCH(D5896,{"BJ_zhongyu";"JS_WX_liteer";"JS_CZ_wodefeng"},0)),"")</f>
        <v>JSNY-JS0002-01</v>
      </c>
      <c r="C5896" s="11" t="str">
        <f>IFERROR(INDEX({"北京中裕世纪大酒店";"江苏利特尔绿色包装股份有限公司";"常州市金坛沃德丰电子科技有限公司"},MATCH(D5896,{"BJ_zhongyu";"JS_WX_liteer";"JS_CZ_wodefeng"},0)),"")</f>
        <v>常州市金坛沃德丰电子科技有限公司</v>
      </c>
      <c r="D5896" s="11" t="str">
        <f>[1]动作!$G5895</f>
        <v>JS_CZ_wodefeng</v>
      </c>
      <c r="E5896" s="11" t="str">
        <f>[1]动作!$D5895</f>
        <v>电表故障</v>
      </c>
      <c r="F5896" s="11" t="s">
        <v>45</v>
      </c>
      <c r="G5896" s="12">
        <f>[1]动作!$A5895+[1]动作!$B5895</f>
        <v>43212.629502314812</v>
      </c>
      <c r="H5896" s="12"/>
      <c r="I5896" s="11"/>
    </row>
    <row r="5897" spans="1:9" hidden="1" x14ac:dyDescent="0.3">
      <c r="A5897" s="24">
        <v>5895</v>
      </c>
      <c r="B5897" s="11" t="str">
        <f>IFERROR(INDEX({"JSNY-BJ0001-01";"JSNY-JS0022-01";"JSNY-JS0002-01"},MATCH(D5897,{"BJ_zhongyu";"JS_WX_liteer";"JS_CZ_wodefeng"},0)),"")</f>
        <v>JSNY-JS0002-01</v>
      </c>
      <c r="C5897" s="11" t="str">
        <f>IFERROR(INDEX({"北京中裕世纪大酒店";"江苏利特尔绿色包装股份有限公司";"常州市金坛沃德丰电子科技有限公司"},MATCH(D5897,{"BJ_zhongyu";"JS_WX_liteer";"JS_CZ_wodefeng"},0)),"")</f>
        <v>常州市金坛沃德丰电子科技有限公司</v>
      </c>
      <c r="D5897" s="11" t="str">
        <f>[1]动作!$G5896</f>
        <v>JS_CZ_wodefeng</v>
      </c>
      <c r="E5897" s="11" t="str">
        <f>[1]动作!$D5896</f>
        <v>电表故障</v>
      </c>
      <c r="F5897" s="11" t="s">
        <v>45</v>
      </c>
      <c r="G5897" s="12">
        <f>[1]动作!$A5896+[1]动作!$B5896</f>
        <v>43212.631122685183</v>
      </c>
      <c r="H5897" s="12"/>
      <c r="I5897" s="11"/>
    </row>
    <row r="5898" spans="1:9" hidden="1" x14ac:dyDescent="0.3">
      <c r="A5898" s="24">
        <v>5896</v>
      </c>
      <c r="B5898" s="11" t="str">
        <f>IFERROR(INDEX({"JSNY-BJ0001-01";"JSNY-JS0022-01";"JSNY-JS0002-01"},MATCH(D5898,{"BJ_zhongyu";"JS_WX_liteer";"JS_CZ_wodefeng"},0)),"")</f>
        <v>JSNY-JS0002-01</v>
      </c>
      <c r="C5898" s="11" t="str">
        <f>IFERROR(INDEX({"北京中裕世纪大酒店";"江苏利特尔绿色包装股份有限公司";"常州市金坛沃德丰电子科技有限公司"},MATCH(D5898,{"BJ_zhongyu";"JS_WX_liteer";"JS_CZ_wodefeng"},0)),"")</f>
        <v>常州市金坛沃德丰电子科技有限公司</v>
      </c>
      <c r="D5898" s="11" t="str">
        <f>[1]动作!$G5897</f>
        <v>JS_CZ_wodefeng</v>
      </c>
      <c r="E5898" s="11" t="str">
        <f>[1]动作!$D5897</f>
        <v>电表故障</v>
      </c>
      <c r="F5898" s="11" t="s">
        <v>45</v>
      </c>
      <c r="G5898" s="12">
        <f>[1]动作!$A5897+[1]动作!$B5897</f>
        <v>43212.633784722224</v>
      </c>
      <c r="H5898" s="12"/>
      <c r="I5898" s="11"/>
    </row>
    <row r="5899" spans="1:9" hidden="1" x14ac:dyDescent="0.3">
      <c r="A5899" s="24">
        <v>5897</v>
      </c>
      <c r="B5899" s="11" t="str">
        <f>IFERROR(INDEX({"JSNY-BJ0001-01";"JSNY-JS0022-01";"JSNY-JS0002-01"},MATCH(D5899,{"BJ_zhongyu";"JS_WX_liteer";"JS_CZ_wodefeng"},0)),"")</f>
        <v>JSNY-JS0002-01</v>
      </c>
      <c r="C5899" s="11" t="str">
        <f>IFERROR(INDEX({"北京中裕世纪大酒店";"江苏利特尔绿色包装股份有限公司";"常州市金坛沃德丰电子科技有限公司"},MATCH(D5899,{"BJ_zhongyu";"JS_WX_liteer";"JS_CZ_wodefeng"},0)),"")</f>
        <v>常州市金坛沃德丰电子科技有限公司</v>
      </c>
      <c r="D5899" s="11" t="str">
        <f>[1]动作!$G5898</f>
        <v>JS_CZ_wodefeng</v>
      </c>
      <c r="E5899" s="11" t="str">
        <f>[1]动作!$D5898</f>
        <v>电表故障</v>
      </c>
      <c r="F5899" s="11" t="s">
        <v>45</v>
      </c>
      <c r="G5899" s="12">
        <f>[1]动作!$A5898+[1]动作!$B5898</f>
        <v>43212.635069444441</v>
      </c>
      <c r="H5899" s="12"/>
      <c r="I5899" s="11"/>
    </row>
    <row r="5900" spans="1:9" hidden="1" x14ac:dyDescent="0.3">
      <c r="A5900" s="24">
        <v>5898</v>
      </c>
      <c r="B5900" s="11" t="str">
        <f>IFERROR(INDEX({"JSNY-BJ0001-01";"JSNY-JS0022-01";"JSNY-JS0002-01"},MATCH(D5900,{"BJ_zhongyu";"JS_WX_liteer";"JS_CZ_wodefeng"},0)),"")</f>
        <v>JSNY-JS0002-01</v>
      </c>
      <c r="C5900" s="11" t="str">
        <f>IFERROR(INDEX({"北京中裕世纪大酒店";"江苏利特尔绿色包装股份有限公司";"常州市金坛沃德丰电子科技有限公司"},MATCH(D5900,{"BJ_zhongyu";"JS_WX_liteer";"JS_CZ_wodefeng"},0)),"")</f>
        <v>常州市金坛沃德丰电子科技有限公司</v>
      </c>
      <c r="D5900" s="11" t="str">
        <f>[1]动作!$G5899</f>
        <v>JS_CZ_wodefeng</v>
      </c>
      <c r="E5900" s="11" t="str">
        <f>[1]动作!$D5899</f>
        <v>电表故障</v>
      </c>
      <c r="F5900" s="11" t="s">
        <v>45</v>
      </c>
      <c r="G5900" s="12">
        <f>[1]动作!$A5899+[1]动作!$B5899</f>
        <v>43212.635185185187</v>
      </c>
      <c r="H5900" s="12"/>
      <c r="I5900" s="11"/>
    </row>
    <row r="5901" spans="1:9" hidden="1" x14ac:dyDescent="0.3">
      <c r="A5901" s="24">
        <v>5899</v>
      </c>
      <c r="B5901" s="11" t="str">
        <f>IFERROR(INDEX({"JSNY-BJ0001-01";"JSNY-JS0022-01";"JSNY-JS0002-01"},MATCH(D5901,{"BJ_zhongyu";"JS_WX_liteer";"JS_CZ_wodefeng"},0)),"")</f>
        <v>JSNY-JS0002-01</v>
      </c>
      <c r="C5901" s="11" t="str">
        <f>IFERROR(INDEX({"北京中裕世纪大酒店";"江苏利特尔绿色包装股份有限公司";"常州市金坛沃德丰电子科技有限公司"},MATCH(D5901,{"BJ_zhongyu";"JS_WX_liteer";"JS_CZ_wodefeng"},0)),"")</f>
        <v>常州市金坛沃德丰电子科技有限公司</v>
      </c>
      <c r="D5901" s="11" t="str">
        <f>[1]动作!$G5900</f>
        <v>JS_CZ_wodefeng</v>
      </c>
      <c r="E5901" s="11" t="str">
        <f>[1]动作!$D5900</f>
        <v>电表故障</v>
      </c>
      <c r="F5901" s="11" t="s">
        <v>45</v>
      </c>
      <c r="G5901" s="12">
        <f>[1]动作!$A5900+[1]动作!$B5900</f>
        <v>43212.635358796295</v>
      </c>
      <c r="H5901" s="12"/>
      <c r="I5901" s="11"/>
    </row>
    <row r="5902" spans="1:9" hidden="1" x14ac:dyDescent="0.3">
      <c r="A5902" s="24">
        <v>5900</v>
      </c>
      <c r="B5902" s="11" t="str">
        <f>IFERROR(INDEX({"JSNY-BJ0001-01";"JSNY-JS0022-01";"JSNY-JS0002-01"},MATCH(D5902,{"BJ_zhongyu";"JS_WX_liteer";"JS_CZ_wodefeng"},0)),"")</f>
        <v>JSNY-JS0002-01</v>
      </c>
      <c r="C5902" s="11" t="str">
        <f>IFERROR(INDEX({"北京中裕世纪大酒店";"江苏利特尔绿色包装股份有限公司";"常州市金坛沃德丰电子科技有限公司"},MATCH(D5902,{"BJ_zhongyu";"JS_WX_liteer";"JS_CZ_wodefeng"},0)),"")</f>
        <v>常州市金坛沃德丰电子科技有限公司</v>
      </c>
      <c r="D5902" s="11" t="str">
        <f>[1]动作!$G5901</f>
        <v>JS_CZ_wodefeng</v>
      </c>
      <c r="E5902" s="11" t="str">
        <f>[1]动作!$D5901</f>
        <v>电表故障</v>
      </c>
      <c r="F5902" s="11" t="s">
        <v>45</v>
      </c>
      <c r="G5902" s="12">
        <f>[1]动作!$A5901+[1]动作!$B5901</f>
        <v>43212.636631944442</v>
      </c>
      <c r="H5902" s="12"/>
      <c r="I5902" s="11"/>
    </row>
    <row r="5903" spans="1:9" hidden="1" x14ac:dyDescent="0.3">
      <c r="A5903" s="24">
        <v>5901</v>
      </c>
      <c r="B5903" s="11" t="str">
        <f>IFERROR(INDEX({"JSNY-BJ0001-01";"JSNY-JS0022-01";"JSNY-JS0002-01"},MATCH(D5903,{"BJ_zhongyu";"JS_WX_liteer";"JS_CZ_wodefeng"},0)),"")</f>
        <v>JSNY-JS0002-01</v>
      </c>
      <c r="C5903" s="11" t="str">
        <f>IFERROR(INDEX({"北京中裕世纪大酒店";"江苏利特尔绿色包装股份有限公司";"常州市金坛沃德丰电子科技有限公司"},MATCH(D5903,{"BJ_zhongyu";"JS_WX_liteer";"JS_CZ_wodefeng"},0)),"")</f>
        <v>常州市金坛沃德丰电子科技有限公司</v>
      </c>
      <c r="D5903" s="11" t="str">
        <f>[1]动作!$G5902</f>
        <v>JS_CZ_wodefeng</v>
      </c>
      <c r="E5903" s="11" t="str">
        <f>[1]动作!$D5902</f>
        <v>电表故障</v>
      </c>
      <c r="F5903" s="11" t="s">
        <v>45</v>
      </c>
      <c r="G5903" s="12">
        <f>[1]动作!$A5902+[1]动作!$B5902</f>
        <v>43212.640335648146</v>
      </c>
      <c r="H5903" s="12"/>
      <c r="I5903" s="11"/>
    </row>
    <row r="5904" spans="1:9" hidden="1" x14ac:dyDescent="0.3">
      <c r="A5904" s="24">
        <v>5902</v>
      </c>
      <c r="B5904" s="11" t="str">
        <f>IFERROR(INDEX({"JSNY-BJ0001-01";"JSNY-JS0022-01";"JSNY-JS0002-01"},MATCH(D5904,{"BJ_zhongyu";"JS_WX_liteer";"JS_CZ_wodefeng"},0)),"")</f>
        <v>JSNY-JS0002-01</v>
      </c>
      <c r="C5904" s="11" t="str">
        <f>IFERROR(INDEX({"北京中裕世纪大酒店";"江苏利特尔绿色包装股份有限公司";"常州市金坛沃德丰电子科技有限公司"},MATCH(D5904,{"BJ_zhongyu";"JS_WX_liteer";"JS_CZ_wodefeng"},0)),"")</f>
        <v>常州市金坛沃德丰电子科技有限公司</v>
      </c>
      <c r="D5904" s="11" t="str">
        <f>[1]动作!$G5903</f>
        <v>JS_CZ_wodefeng</v>
      </c>
      <c r="E5904" s="11" t="str">
        <f>[1]动作!$D5903</f>
        <v>电表故障</v>
      </c>
      <c r="F5904" s="11" t="s">
        <v>45</v>
      </c>
      <c r="G5904" s="12">
        <f>[1]动作!$A5903+[1]动作!$B5903</f>
        <v>43212.645208333335</v>
      </c>
      <c r="H5904" s="12"/>
      <c r="I5904" s="11"/>
    </row>
    <row r="5905" spans="1:9" hidden="1" x14ac:dyDescent="0.3">
      <c r="A5905" s="24">
        <v>5903</v>
      </c>
      <c r="B5905" s="11" t="str">
        <f>IFERROR(INDEX({"JSNY-BJ0001-01";"JSNY-JS0022-01";"JSNY-JS0002-01"},MATCH(D5905,{"BJ_zhongyu";"JS_WX_liteer";"JS_CZ_wodefeng"},0)),"")</f>
        <v>JSNY-JS0002-01</v>
      </c>
      <c r="C5905" s="11" t="str">
        <f>IFERROR(INDEX({"北京中裕世纪大酒店";"江苏利特尔绿色包装股份有限公司";"常州市金坛沃德丰电子科技有限公司"},MATCH(D5905,{"BJ_zhongyu";"JS_WX_liteer";"JS_CZ_wodefeng"},0)),"")</f>
        <v>常州市金坛沃德丰电子科技有限公司</v>
      </c>
      <c r="D5905" s="11" t="str">
        <f>[1]动作!$G5904</f>
        <v>JS_CZ_wodefeng</v>
      </c>
      <c r="E5905" s="11" t="str">
        <f>[1]动作!$D5904</f>
        <v>电表故障</v>
      </c>
      <c r="F5905" s="11" t="s">
        <v>45</v>
      </c>
      <c r="G5905" s="12">
        <f>[1]动作!$A5904+[1]动作!$B5904</f>
        <v>43212.645324074074</v>
      </c>
      <c r="H5905" s="12"/>
      <c r="I5905" s="11"/>
    </row>
    <row r="5906" spans="1:9" hidden="1" x14ac:dyDescent="0.3">
      <c r="A5906" s="24">
        <v>5904</v>
      </c>
      <c r="B5906" s="11" t="str">
        <f>IFERROR(INDEX({"JSNY-BJ0001-01";"JSNY-JS0022-01";"JSNY-JS0002-01"},MATCH(D5906,{"BJ_zhongyu";"JS_WX_liteer";"JS_CZ_wodefeng"},0)),"")</f>
        <v>JSNY-JS0002-01</v>
      </c>
      <c r="C5906" s="11" t="str">
        <f>IFERROR(INDEX({"北京中裕世纪大酒店";"江苏利特尔绿色包装股份有限公司";"常州市金坛沃德丰电子科技有限公司"},MATCH(D5906,{"BJ_zhongyu";"JS_WX_liteer";"JS_CZ_wodefeng"},0)),"")</f>
        <v>常州市金坛沃德丰电子科技有限公司</v>
      </c>
      <c r="D5906" s="11" t="str">
        <f>[1]动作!$G5905</f>
        <v>JS_CZ_wodefeng</v>
      </c>
      <c r="E5906" s="11" t="str">
        <f>[1]动作!$D5905</f>
        <v>电表故障</v>
      </c>
      <c r="F5906" s="11" t="s">
        <v>45</v>
      </c>
      <c r="G5906" s="12">
        <f>[1]动作!$A5905+[1]动作!$B5905</f>
        <v>43212.645497685182</v>
      </c>
      <c r="H5906" s="12"/>
      <c r="I5906" s="11"/>
    </row>
    <row r="5907" spans="1:9" hidden="1" x14ac:dyDescent="0.3">
      <c r="A5907" s="24">
        <v>5905</v>
      </c>
      <c r="B5907" s="11" t="str">
        <f>IFERROR(INDEX({"JSNY-BJ0001-01";"JSNY-JS0022-01";"JSNY-JS0002-01"},MATCH(D5907,{"BJ_zhongyu";"JS_WX_liteer";"JS_CZ_wodefeng"},0)),"")</f>
        <v>JSNY-JS0002-01</v>
      </c>
      <c r="C5907" s="11" t="str">
        <f>IFERROR(INDEX({"北京中裕世纪大酒店";"江苏利特尔绿色包装股份有限公司";"常州市金坛沃德丰电子科技有限公司"},MATCH(D5907,{"BJ_zhongyu";"JS_WX_liteer";"JS_CZ_wodefeng"},0)),"")</f>
        <v>常州市金坛沃德丰电子科技有限公司</v>
      </c>
      <c r="D5907" s="11" t="str">
        <f>[1]动作!$G5906</f>
        <v>JS_CZ_wodefeng</v>
      </c>
      <c r="E5907" s="11" t="str">
        <f>[1]动作!$D5906</f>
        <v>电表故障</v>
      </c>
      <c r="F5907" s="11" t="s">
        <v>45</v>
      </c>
      <c r="G5907" s="12">
        <f>[1]动作!$A5906+[1]动作!$B5906</f>
        <v>43212.645729166667</v>
      </c>
      <c r="H5907" s="12"/>
      <c r="I5907" s="11"/>
    </row>
    <row r="5908" spans="1:9" hidden="1" x14ac:dyDescent="0.3">
      <c r="A5908" s="24">
        <v>5906</v>
      </c>
      <c r="B5908" s="11" t="str">
        <f>IFERROR(INDEX({"JSNY-BJ0001-01";"JSNY-JS0022-01";"JSNY-JS0002-01"},MATCH(D5908,{"BJ_zhongyu";"JS_WX_liteer";"JS_CZ_wodefeng"},0)),"")</f>
        <v>JSNY-JS0002-01</v>
      </c>
      <c r="C5908" s="11" t="str">
        <f>IFERROR(INDEX({"北京中裕世纪大酒店";"江苏利特尔绿色包装股份有限公司";"常州市金坛沃德丰电子科技有限公司"},MATCH(D5908,{"BJ_zhongyu";"JS_WX_liteer";"JS_CZ_wodefeng"},0)),"")</f>
        <v>常州市金坛沃德丰电子科技有限公司</v>
      </c>
      <c r="D5908" s="11" t="str">
        <f>[1]动作!$G5907</f>
        <v>JS_CZ_wodefeng</v>
      </c>
      <c r="E5908" s="11" t="str">
        <f>[1]动作!$D5907</f>
        <v>电表故障</v>
      </c>
      <c r="F5908" s="11" t="s">
        <v>45</v>
      </c>
      <c r="G5908" s="12">
        <f>[1]动作!$A5907+[1]动作!$B5907</f>
        <v>43212.645844907405</v>
      </c>
      <c r="H5908" s="12"/>
      <c r="I5908" s="11"/>
    </row>
    <row r="5909" spans="1:9" hidden="1" x14ac:dyDescent="0.3">
      <c r="A5909" s="24">
        <v>5907</v>
      </c>
      <c r="B5909" s="11" t="str">
        <f>IFERROR(INDEX({"JSNY-BJ0001-01";"JSNY-JS0022-01";"JSNY-JS0002-01"},MATCH(D5909,{"BJ_zhongyu";"JS_WX_liteer";"JS_CZ_wodefeng"},0)),"")</f>
        <v>JSNY-JS0002-01</v>
      </c>
      <c r="C5909" s="11" t="str">
        <f>IFERROR(INDEX({"北京中裕世纪大酒店";"江苏利特尔绿色包装股份有限公司";"常州市金坛沃德丰电子科技有限公司"},MATCH(D5909,{"BJ_zhongyu";"JS_WX_liteer";"JS_CZ_wodefeng"},0)),"")</f>
        <v>常州市金坛沃德丰电子科技有限公司</v>
      </c>
      <c r="D5909" s="11" t="str">
        <f>[1]动作!$G5908</f>
        <v>JS_CZ_wodefeng</v>
      </c>
      <c r="E5909" s="11" t="str">
        <f>[1]动作!$D5908</f>
        <v>电表故障</v>
      </c>
      <c r="F5909" s="11" t="s">
        <v>45</v>
      </c>
      <c r="G5909" s="12">
        <f>[1]动作!$A5908+[1]动作!$B5908</f>
        <v>43212.645960648151</v>
      </c>
      <c r="H5909" s="12"/>
      <c r="I5909" s="11"/>
    </row>
    <row r="5910" spans="1:9" hidden="1" x14ac:dyDescent="0.3">
      <c r="A5910" s="24">
        <v>5908</v>
      </c>
      <c r="B5910" s="11" t="str">
        <f>IFERROR(INDEX({"JSNY-BJ0001-01";"JSNY-JS0022-01";"JSNY-JS0002-01"},MATCH(D5910,{"BJ_zhongyu";"JS_WX_liteer";"JS_CZ_wodefeng"},0)),"")</f>
        <v>JSNY-JS0002-01</v>
      </c>
      <c r="C5910" s="11" t="str">
        <f>IFERROR(INDEX({"北京中裕世纪大酒店";"江苏利特尔绿色包装股份有限公司";"常州市金坛沃德丰电子科技有限公司"},MATCH(D5910,{"BJ_zhongyu";"JS_WX_liteer";"JS_CZ_wodefeng"},0)),"")</f>
        <v>常州市金坛沃德丰电子科技有限公司</v>
      </c>
      <c r="D5910" s="11" t="str">
        <f>[1]动作!$G5909</f>
        <v>JS_CZ_wodefeng</v>
      </c>
      <c r="E5910" s="11" t="str">
        <f>[1]动作!$D5909</f>
        <v>电表故障</v>
      </c>
      <c r="F5910" s="11" t="s">
        <v>45</v>
      </c>
      <c r="G5910" s="12">
        <f>[1]动作!$A5909+[1]动作!$B5909</f>
        <v>43212.646770833337</v>
      </c>
      <c r="H5910" s="12"/>
      <c r="I5910" s="11"/>
    </row>
    <row r="5911" spans="1:9" hidden="1" x14ac:dyDescent="0.3">
      <c r="A5911" s="24">
        <v>5909</v>
      </c>
      <c r="B5911" s="11" t="str">
        <f>IFERROR(INDEX({"JSNY-BJ0001-01";"JSNY-JS0022-01";"JSNY-JS0002-01"},MATCH(D5911,{"BJ_zhongyu";"JS_WX_liteer";"JS_CZ_wodefeng"},0)),"")</f>
        <v>JSNY-JS0002-01</v>
      </c>
      <c r="C5911" s="11" t="str">
        <f>IFERROR(INDEX({"北京中裕世纪大酒店";"江苏利特尔绿色包装股份有限公司";"常州市金坛沃德丰电子科技有限公司"},MATCH(D5911,{"BJ_zhongyu";"JS_WX_liteer";"JS_CZ_wodefeng"},0)),"")</f>
        <v>常州市金坛沃德丰电子科技有限公司</v>
      </c>
      <c r="D5911" s="11" t="str">
        <f>[1]动作!$G5910</f>
        <v>JS_CZ_wodefeng</v>
      </c>
      <c r="E5911" s="11" t="str">
        <f>[1]动作!$D5910</f>
        <v>电表故障</v>
      </c>
      <c r="F5911" s="11" t="s">
        <v>45</v>
      </c>
      <c r="G5911" s="12">
        <f>[1]动作!$A5910+[1]动作!$B5910</f>
        <v>43212.646886574075</v>
      </c>
      <c r="H5911" s="12"/>
      <c r="I5911" s="11"/>
    </row>
    <row r="5912" spans="1:9" hidden="1" x14ac:dyDescent="0.3">
      <c r="A5912" s="24">
        <v>5910</v>
      </c>
      <c r="B5912" s="11" t="str">
        <f>IFERROR(INDEX({"JSNY-BJ0001-01";"JSNY-JS0022-01";"JSNY-JS0002-01"},MATCH(D5912,{"BJ_zhongyu";"JS_WX_liteer";"JS_CZ_wodefeng"},0)),"")</f>
        <v>JSNY-JS0002-01</v>
      </c>
      <c r="C5912" s="11" t="str">
        <f>IFERROR(INDEX({"北京中裕世纪大酒店";"江苏利特尔绿色包装股份有限公司";"常州市金坛沃德丰电子科技有限公司"},MATCH(D5912,{"BJ_zhongyu";"JS_WX_liteer";"JS_CZ_wodefeng"},0)),"")</f>
        <v>常州市金坛沃德丰电子科技有限公司</v>
      </c>
      <c r="D5912" s="11" t="str">
        <f>[1]动作!$G5911</f>
        <v>JS_CZ_wodefeng</v>
      </c>
      <c r="E5912" s="11" t="str">
        <f>[1]动作!$D5911</f>
        <v>电表故障</v>
      </c>
      <c r="F5912" s="11" t="s">
        <v>45</v>
      </c>
      <c r="G5912" s="12">
        <f>[1]动作!$A5911+[1]动作!$B5911</f>
        <v>43212.648333333331</v>
      </c>
      <c r="H5912" s="12"/>
      <c r="I5912" s="11"/>
    </row>
    <row r="5913" spans="1:9" hidden="1" x14ac:dyDescent="0.3">
      <c r="A5913" s="24">
        <v>5911</v>
      </c>
      <c r="B5913" s="11" t="str">
        <f>IFERROR(INDEX({"JSNY-BJ0001-01";"JSNY-JS0022-01";"JSNY-JS0002-01"},MATCH(D5913,{"BJ_zhongyu";"JS_WX_liteer";"JS_CZ_wodefeng"},0)),"")</f>
        <v>JSNY-JS0002-01</v>
      </c>
      <c r="C5913" s="11" t="str">
        <f>IFERROR(INDEX({"北京中裕世纪大酒店";"江苏利特尔绿色包装股份有限公司";"常州市金坛沃德丰电子科技有限公司"},MATCH(D5913,{"BJ_zhongyu";"JS_WX_liteer";"JS_CZ_wodefeng"},0)),"")</f>
        <v>常州市金坛沃德丰电子科技有限公司</v>
      </c>
      <c r="D5913" s="11" t="str">
        <f>[1]动作!$G5912</f>
        <v>JS_CZ_wodefeng</v>
      </c>
      <c r="E5913" s="11" t="str">
        <f>[1]动作!$D5912</f>
        <v>电表故障</v>
      </c>
      <c r="F5913" s="11" t="s">
        <v>45</v>
      </c>
      <c r="G5913" s="12">
        <f>[1]动作!$A5912+[1]动作!$B5912</f>
        <v>43212.650416666664</v>
      </c>
      <c r="H5913" s="12"/>
      <c r="I5913" s="11"/>
    </row>
    <row r="5914" spans="1:9" hidden="1" x14ac:dyDescent="0.3">
      <c r="A5914" s="24">
        <v>5912</v>
      </c>
      <c r="B5914" s="11" t="str">
        <f>IFERROR(INDEX({"JSNY-BJ0001-01";"JSNY-JS0022-01";"JSNY-JS0002-01"},MATCH(D5914,{"BJ_zhongyu";"JS_WX_liteer";"JS_CZ_wodefeng"},0)),"")</f>
        <v>JSNY-JS0002-01</v>
      </c>
      <c r="C5914" s="11" t="str">
        <f>IFERROR(INDEX({"北京中裕世纪大酒店";"江苏利特尔绿色包装股份有限公司";"常州市金坛沃德丰电子科技有限公司"},MATCH(D5914,{"BJ_zhongyu";"JS_WX_liteer";"JS_CZ_wodefeng"},0)),"")</f>
        <v>常州市金坛沃德丰电子科技有限公司</v>
      </c>
      <c r="D5914" s="11" t="str">
        <f>[1]动作!$G5913</f>
        <v>JS_CZ_wodefeng</v>
      </c>
      <c r="E5914" s="11" t="str">
        <f>[1]动作!$D5913</f>
        <v>电表故障</v>
      </c>
      <c r="F5914" s="11" t="s">
        <v>45</v>
      </c>
      <c r="G5914" s="12">
        <f>[1]动作!$A5913+[1]动作!$B5913</f>
        <v>43212.65221064815</v>
      </c>
      <c r="H5914" s="12"/>
      <c r="I5914" s="11"/>
    </row>
    <row r="5915" spans="1:9" hidden="1" x14ac:dyDescent="0.3">
      <c r="A5915" s="24">
        <v>5913</v>
      </c>
      <c r="B5915" s="11" t="str">
        <f>IFERROR(INDEX({"JSNY-BJ0001-01";"JSNY-JS0022-01";"JSNY-JS0002-01"},MATCH(D5915,{"BJ_zhongyu";"JS_WX_liteer";"JS_CZ_wodefeng"},0)),"")</f>
        <v>JSNY-JS0002-01</v>
      </c>
      <c r="C5915" s="11" t="str">
        <f>IFERROR(INDEX({"北京中裕世纪大酒店";"江苏利特尔绿色包装股份有限公司";"常州市金坛沃德丰电子科技有限公司"},MATCH(D5915,{"BJ_zhongyu";"JS_WX_liteer";"JS_CZ_wodefeng"},0)),"")</f>
        <v>常州市金坛沃德丰电子科技有限公司</v>
      </c>
      <c r="D5915" s="11" t="str">
        <f>[1]动作!$G5914</f>
        <v>JS_CZ_wodefeng</v>
      </c>
      <c r="E5915" s="11" t="str">
        <f>[1]动作!$D5914</f>
        <v>电表故障</v>
      </c>
      <c r="F5915" s="11" t="s">
        <v>45</v>
      </c>
      <c r="G5915" s="12">
        <f>[1]动作!$A5914+[1]动作!$B5914</f>
        <v>43212.654537037037</v>
      </c>
      <c r="H5915" s="12"/>
      <c r="I5915" s="11"/>
    </row>
    <row r="5916" spans="1:9" hidden="1" x14ac:dyDescent="0.3">
      <c r="A5916" s="24">
        <v>5914</v>
      </c>
      <c r="B5916" s="11" t="str">
        <f>IFERROR(INDEX({"JSNY-BJ0001-01";"JSNY-JS0022-01";"JSNY-JS0002-01"},MATCH(D5916,{"BJ_zhongyu";"JS_WX_liteer";"JS_CZ_wodefeng"},0)),"")</f>
        <v>JSNY-JS0002-01</v>
      </c>
      <c r="C5916" s="11" t="str">
        <f>IFERROR(INDEX({"北京中裕世纪大酒店";"江苏利特尔绿色包装股份有限公司";"常州市金坛沃德丰电子科技有限公司"},MATCH(D5916,{"BJ_zhongyu";"JS_WX_liteer";"JS_CZ_wodefeng"},0)),"")</f>
        <v>常州市金坛沃德丰电子科技有限公司</v>
      </c>
      <c r="D5916" s="11" t="str">
        <f>[1]动作!$G5915</f>
        <v>JS_CZ_wodefeng</v>
      </c>
      <c r="E5916" s="11" t="str">
        <f>[1]动作!$D5915</f>
        <v>电表故障</v>
      </c>
      <c r="F5916" s="11" t="s">
        <v>45</v>
      </c>
      <c r="G5916" s="12">
        <f>[1]动作!$A5915+[1]动作!$B5915</f>
        <v>43212.655624999999</v>
      </c>
      <c r="H5916" s="12"/>
      <c r="I5916" s="11"/>
    </row>
    <row r="5917" spans="1:9" hidden="1" x14ac:dyDescent="0.3">
      <c r="A5917" s="24">
        <v>5915</v>
      </c>
      <c r="B5917" s="11" t="str">
        <f>IFERROR(INDEX({"JSNY-BJ0001-01";"JSNY-JS0022-01";"JSNY-JS0002-01"},MATCH(D5917,{"BJ_zhongyu";"JS_WX_liteer";"JS_CZ_wodefeng"},0)),"")</f>
        <v>JSNY-JS0002-01</v>
      </c>
      <c r="C5917" s="11" t="str">
        <f>IFERROR(INDEX({"北京中裕世纪大酒店";"江苏利特尔绿色包装股份有限公司";"常州市金坛沃德丰电子科技有限公司"},MATCH(D5917,{"BJ_zhongyu";"JS_WX_liteer";"JS_CZ_wodefeng"},0)),"")</f>
        <v>常州市金坛沃德丰电子科技有限公司</v>
      </c>
      <c r="D5917" s="11" t="str">
        <f>[1]动作!$G5916</f>
        <v>JS_CZ_wodefeng</v>
      </c>
      <c r="E5917" s="11" t="str">
        <f>[1]动作!$D5916</f>
        <v>电表故障</v>
      </c>
      <c r="F5917" s="11" t="s">
        <v>45</v>
      </c>
      <c r="G5917" s="12">
        <f>[1]动作!$A5916+[1]动作!$B5916</f>
        <v>43212.655856481484</v>
      </c>
      <c r="H5917" s="12"/>
      <c r="I5917" s="11"/>
    </row>
    <row r="5918" spans="1:9" hidden="1" x14ac:dyDescent="0.3">
      <c r="A5918" s="24">
        <v>5916</v>
      </c>
      <c r="B5918" s="11" t="str">
        <f>IFERROR(INDEX({"JSNY-BJ0001-01";"JSNY-JS0022-01";"JSNY-JS0002-01"},MATCH(D5918,{"BJ_zhongyu";"JS_WX_liteer";"JS_CZ_wodefeng"},0)),"")</f>
        <v>JSNY-JS0002-01</v>
      </c>
      <c r="C5918" s="11" t="str">
        <f>IFERROR(INDEX({"北京中裕世纪大酒店";"江苏利特尔绿色包装股份有限公司";"常州市金坛沃德丰电子科技有限公司"},MATCH(D5918,{"BJ_zhongyu";"JS_WX_liteer";"JS_CZ_wodefeng"},0)),"")</f>
        <v>常州市金坛沃德丰电子科技有限公司</v>
      </c>
      <c r="D5918" s="11" t="str">
        <f>[1]动作!$G5917</f>
        <v>JS_CZ_wodefeng</v>
      </c>
      <c r="E5918" s="11" t="str">
        <f>[1]动作!$D5917</f>
        <v>电表故障</v>
      </c>
      <c r="F5918" s="11" t="s">
        <v>45</v>
      </c>
      <c r="G5918" s="12">
        <f>[1]动作!$A5917+[1]动作!$B5917</f>
        <v>43212.655972222223</v>
      </c>
      <c r="H5918" s="12"/>
      <c r="I5918" s="11"/>
    </row>
    <row r="5919" spans="1:9" hidden="1" x14ac:dyDescent="0.3">
      <c r="A5919" s="24">
        <v>5917</v>
      </c>
      <c r="B5919" s="11" t="str">
        <f>IFERROR(INDEX({"JSNY-BJ0001-01";"JSNY-JS0022-01";"JSNY-JS0002-01"},MATCH(D5919,{"BJ_zhongyu";"JS_WX_liteer";"JS_CZ_wodefeng"},0)),"")</f>
        <v>JSNY-JS0002-01</v>
      </c>
      <c r="C5919" s="11" t="str">
        <f>IFERROR(INDEX({"北京中裕世纪大酒店";"江苏利特尔绿色包装股份有限公司";"常州市金坛沃德丰电子科技有限公司"},MATCH(D5919,{"BJ_zhongyu";"JS_WX_liteer";"JS_CZ_wodefeng"},0)),"")</f>
        <v>常州市金坛沃德丰电子科技有限公司</v>
      </c>
      <c r="D5919" s="11" t="str">
        <f>[1]动作!$G5918</f>
        <v>JS_CZ_wodefeng</v>
      </c>
      <c r="E5919" s="11" t="str">
        <f>[1]动作!$D5918</f>
        <v>电表故障</v>
      </c>
      <c r="F5919" s="11" t="s">
        <v>45</v>
      </c>
      <c r="G5919" s="12">
        <f>[1]动作!$A5918+[1]动作!$B5918</f>
        <v>43212.656099537038</v>
      </c>
      <c r="H5919" s="12"/>
      <c r="I5919" s="11"/>
    </row>
    <row r="5920" spans="1:9" hidden="1" x14ac:dyDescent="0.3">
      <c r="A5920" s="24">
        <v>5918</v>
      </c>
      <c r="B5920" s="11" t="str">
        <f>IFERROR(INDEX({"JSNY-BJ0001-01";"JSNY-JS0022-01";"JSNY-JS0002-01"},MATCH(D5920,{"BJ_zhongyu";"JS_WX_liteer";"JS_CZ_wodefeng"},0)),"")</f>
        <v>JSNY-JS0002-01</v>
      </c>
      <c r="C5920" s="11" t="str">
        <f>IFERROR(INDEX({"北京中裕世纪大酒店";"江苏利特尔绿色包装股份有限公司";"常州市金坛沃德丰电子科技有限公司"},MATCH(D5920,{"BJ_zhongyu";"JS_WX_liteer";"JS_CZ_wodefeng"},0)),"")</f>
        <v>常州市金坛沃德丰电子科技有限公司</v>
      </c>
      <c r="D5920" s="11" t="str">
        <f>[1]动作!$G5919</f>
        <v>JS_CZ_wodefeng</v>
      </c>
      <c r="E5920" s="11" t="str">
        <f>[1]动作!$D5919</f>
        <v>电表故障</v>
      </c>
      <c r="F5920" s="11" t="s">
        <v>45</v>
      </c>
      <c r="G5920" s="12">
        <f>[1]动作!$A5919+[1]动作!$B5919</f>
        <v>43212.658472222225</v>
      </c>
      <c r="H5920" s="12"/>
      <c r="I5920" s="11"/>
    </row>
    <row r="5921" spans="1:9" hidden="1" x14ac:dyDescent="0.3">
      <c r="A5921" s="24">
        <v>5919</v>
      </c>
      <c r="B5921" s="11" t="str">
        <f>IFERROR(INDEX({"JSNY-BJ0001-01";"JSNY-JS0022-01";"JSNY-JS0002-01"},MATCH(D5921,{"BJ_zhongyu";"JS_WX_liteer";"JS_CZ_wodefeng"},0)),"")</f>
        <v>JSNY-JS0002-01</v>
      </c>
      <c r="C5921" s="11" t="str">
        <f>IFERROR(INDEX({"北京中裕世纪大酒店";"江苏利特尔绿色包装股份有限公司";"常州市金坛沃德丰电子科技有限公司"},MATCH(D5921,{"BJ_zhongyu";"JS_WX_liteer";"JS_CZ_wodefeng"},0)),"")</f>
        <v>常州市金坛沃德丰电子科技有限公司</v>
      </c>
      <c r="D5921" s="11" t="str">
        <f>[1]动作!$G5920</f>
        <v>JS_CZ_wodefeng</v>
      </c>
      <c r="E5921" s="11" t="str">
        <f>[1]动作!$D5920</f>
        <v>电表故障</v>
      </c>
      <c r="F5921" s="11" t="s">
        <v>45</v>
      </c>
      <c r="G5921" s="12">
        <f>[1]动作!$A5920+[1]动作!$B5920</f>
        <v>43212.660844907405</v>
      </c>
      <c r="H5921" s="12"/>
      <c r="I5921" s="11"/>
    </row>
    <row r="5922" spans="1:9" hidden="1" x14ac:dyDescent="0.3">
      <c r="A5922" s="24">
        <v>5920</v>
      </c>
      <c r="B5922" s="11" t="str">
        <f>IFERROR(INDEX({"JSNY-BJ0001-01";"JSNY-JS0022-01";"JSNY-JS0002-01"},MATCH(D5922,{"BJ_zhongyu";"JS_WX_liteer";"JS_CZ_wodefeng"},0)),"")</f>
        <v>JSNY-JS0002-01</v>
      </c>
      <c r="C5922" s="11" t="str">
        <f>IFERROR(INDEX({"北京中裕世纪大酒店";"江苏利特尔绿色包装股份有限公司";"常州市金坛沃德丰电子科技有限公司"},MATCH(D5922,{"BJ_zhongyu";"JS_WX_liteer";"JS_CZ_wodefeng"},0)),"")</f>
        <v>常州市金坛沃德丰电子科技有限公司</v>
      </c>
      <c r="D5922" s="11" t="str">
        <f>[1]动作!$G5921</f>
        <v>JS_CZ_wodefeng</v>
      </c>
      <c r="E5922" s="11" t="str">
        <f>[1]动作!$D5921</f>
        <v>电表故障</v>
      </c>
      <c r="F5922" s="11" t="s">
        <v>45</v>
      </c>
      <c r="G5922" s="12">
        <f>[1]动作!$A5921+[1]动作!$B5921</f>
        <v>43212.660960648151</v>
      </c>
      <c r="H5922" s="12"/>
      <c r="I5922" s="11"/>
    </row>
    <row r="5923" spans="1:9" hidden="1" x14ac:dyDescent="0.3">
      <c r="A5923" s="24">
        <v>5921</v>
      </c>
      <c r="B5923" s="11" t="str">
        <f>IFERROR(INDEX({"JSNY-BJ0001-01";"JSNY-JS0022-01";"JSNY-JS0002-01"},MATCH(D5923,{"BJ_zhongyu";"JS_WX_liteer";"JS_CZ_wodefeng"},0)),"")</f>
        <v>JSNY-JS0002-01</v>
      </c>
      <c r="C5923" s="11" t="str">
        <f>IFERROR(INDEX({"北京中裕世纪大酒店";"江苏利特尔绿色包装股份有限公司";"常州市金坛沃德丰电子科技有限公司"},MATCH(D5923,{"BJ_zhongyu";"JS_WX_liteer";"JS_CZ_wodefeng"},0)),"")</f>
        <v>常州市金坛沃德丰电子科技有限公司</v>
      </c>
      <c r="D5923" s="11" t="str">
        <f>[1]动作!$G5922</f>
        <v>JS_CZ_wodefeng</v>
      </c>
      <c r="E5923" s="11" t="str">
        <f>[1]动作!$D5922</f>
        <v>电表故障</v>
      </c>
      <c r="F5923" s="11" t="s">
        <v>45</v>
      </c>
      <c r="G5923" s="12">
        <f>[1]动作!$A5922+[1]动作!$B5922</f>
        <v>43212.661134259259</v>
      </c>
      <c r="H5923" s="12"/>
      <c r="I5923" s="11"/>
    </row>
    <row r="5924" spans="1:9" hidden="1" x14ac:dyDescent="0.3">
      <c r="A5924" s="24">
        <v>5922</v>
      </c>
      <c r="B5924" s="11" t="str">
        <f>IFERROR(INDEX({"JSNY-BJ0001-01";"JSNY-JS0022-01";"JSNY-JS0002-01"},MATCH(D5924,{"BJ_zhongyu";"JS_WX_liteer";"JS_CZ_wodefeng"},0)),"")</f>
        <v>JSNY-JS0002-01</v>
      </c>
      <c r="C5924" s="11" t="str">
        <f>IFERROR(INDEX({"北京中裕世纪大酒店";"江苏利特尔绿色包装股份有限公司";"常州市金坛沃德丰电子科技有限公司"},MATCH(D5924,{"BJ_zhongyu";"JS_WX_liteer";"JS_CZ_wodefeng"},0)),"")</f>
        <v>常州市金坛沃德丰电子科技有限公司</v>
      </c>
      <c r="D5924" s="11" t="str">
        <f>[1]动作!$G5923</f>
        <v>JS_CZ_wodefeng</v>
      </c>
      <c r="E5924" s="11" t="str">
        <f>[1]动作!$D5923</f>
        <v>电表故障</v>
      </c>
      <c r="F5924" s="11" t="s">
        <v>45</v>
      </c>
      <c r="G5924" s="12">
        <f>[1]动作!$A5923+[1]动作!$B5923</f>
        <v>43212.661365740743</v>
      </c>
      <c r="H5924" s="12"/>
      <c r="I5924" s="11"/>
    </row>
    <row r="5925" spans="1:9" hidden="1" x14ac:dyDescent="0.3">
      <c r="A5925" s="24">
        <v>5923</v>
      </c>
      <c r="B5925" s="11" t="str">
        <f>IFERROR(INDEX({"JSNY-BJ0001-01";"JSNY-JS0022-01";"JSNY-JS0002-01"},MATCH(D5925,{"BJ_zhongyu";"JS_WX_liteer";"JS_CZ_wodefeng"},0)),"")</f>
        <v>JSNY-JS0002-01</v>
      </c>
      <c r="C5925" s="11" t="str">
        <f>IFERROR(INDEX({"北京中裕世纪大酒店";"江苏利特尔绿色包装股份有限公司";"常州市金坛沃德丰电子科技有限公司"},MATCH(D5925,{"BJ_zhongyu";"JS_WX_liteer";"JS_CZ_wodefeng"},0)),"")</f>
        <v>常州市金坛沃德丰电子科技有限公司</v>
      </c>
      <c r="D5925" s="11" t="str">
        <f>[1]动作!$G5924</f>
        <v>JS_CZ_wodefeng</v>
      </c>
      <c r="E5925" s="11" t="str">
        <f>[1]动作!$D5924</f>
        <v>电表故障</v>
      </c>
      <c r="F5925" s="11" t="s">
        <v>45</v>
      </c>
      <c r="G5925" s="12">
        <f>[1]动作!$A5924+[1]动作!$B5924</f>
        <v>43212.661481481482</v>
      </c>
      <c r="H5925" s="12"/>
      <c r="I5925" s="11"/>
    </row>
    <row r="5926" spans="1:9" hidden="1" x14ac:dyDescent="0.3">
      <c r="A5926" s="24">
        <v>5924</v>
      </c>
      <c r="B5926" s="11" t="str">
        <f>IFERROR(INDEX({"JSNY-BJ0001-01";"JSNY-JS0022-01";"JSNY-JS0002-01"},MATCH(D5926,{"BJ_zhongyu";"JS_WX_liteer";"JS_CZ_wodefeng"},0)),"")</f>
        <v>JSNY-JS0002-01</v>
      </c>
      <c r="C5926" s="11" t="str">
        <f>IFERROR(INDEX({"北京中裕世纪大酒店";"江苏利特尔绿色包装股份有限公司";"常州市金坛沃德丰电子科技有限公司"},MATCH(D5926,{"BJ_zhongyu";"JS_WX_liteer";"JS_CZ_wodefeng"},0)),"")</f>
        <v>常州市金坛沃德丰电子科技有限公司</v>
      </c>
      <c r="D5926" s="11" t="str">
        <f>[1]动作!$G5925</f>
        <v>JS_CZ_wodefeng</v>
      </c>
      <c r="E5926" s="11" t="str">
        <f>[1]动作!$D5925</f>
        <v>电表故障</v>
      </c>
      <c r="F5926" s="11" t="s">
        <v>45</v>
      </c>
      <c r="G5926" s="12">
        <f>[1]动作!$A5925+[1]动作!$B5925</f>
        <v>43212.667326388888</v>
      </c>
      <c r="H5926" s="12"/>
      <c r="I5926" s="11"/>
    </row>
    <row r="5927" spans="1:9" hidden="1" x14ac:dyDescent="0.3">
      <c r="A5927" s="24">
        <v>5925</v>
      </c>
      <c r="B5927" s="11" t="str">
        <f>IFERROR(INDEX({"JSNY-BJ0001-01";"JSNY-JS0022-01";"JSNY-JS0002-01"},MATCH(D5927,{"BJ_zhongyu";"JS_WX_liteer";"JS_CZ_wodefeng"},0)),"")</f>
        <v>JSNY-JS0002-01</v>
      </c>
      <c r="C5927" s="11" t="str">
        <f>IFERROR(INDEX({"北京中裕世纪大酒店";"江苏利特尔绿色包装股份有限公司";"常州市金坛沃德丰电子科技有限公司"},MATCH(D5927,{"BJ_zhongyu";"JS_WX_liteer";"JS_CZ_wodefeng"},0)),"")</f>
        <v>常州市金坛沃德丰电子科技有限公司</v>
      </c>
      <c r="D5927" s="11" t="str">
        <f>[1]动作!$G5926</f>
        <v>JS_CZ_wodefeng</v>
      </c>
      <c r="E5927" s="11" t="str">
        <f>[1]动作!$D5926</f>
        <v>电表故障</v>
      </c>
      <c r="F5927" s="11" t="s">
        <v>45</v>
      </c>
      <c r="G5927" s="12">
        <f>[1]动作!$A5926+[1]动作!$B5926</f>
        <v>43212.668958333335</v>
      </c>
      <c r="H5927" s="12"/>
      <c r="I5927" s="11"/>
    </row>
    <row r="5928" spans="1:9" hidden="1" x14ac:dyDescent="0.3">
      <c r="A5928" s="24">
        <v>5926</v>
      </c>
      <c r="B5928" s="11" t="str">
        <f>IFERROR(INDEX({"JSNY-BJ0001-01";"JSNY-JS0022-01";"JSNY-JS0002-01"},MATCH(D5928,{"BJ_zhongyu";"JS_WX_liteer";"JS_CZ_wodefeng"},0)),"")</f>
        <v>JSNY-JS0002-01</v>
      </c>
      <c r="C5928" s="11" t="str">
        <f>IFERROR(INDEX({"北京中裕世纪大酒店";"江苏利特尔绿色包装股份有限公司";"常州市金坛沃德丰电子科技有限公司"},MATCH(D5928,{"BJ_zhongyu";"JS_WX_liteer";"JS_CZ_wodefeng"},0)),"")</f>
        <v>常州市金坛沃德丰电子科技有限公司</v>
      </c>
      <c r="D5928" s="11" t="str">
        <f>[1]动作!$G5927</f>
        <v>JS_CZ_wodefeng</v>
      </c>
      <c r="E5928" s="11" t="str">
        <f>[1]动作!$D5927</f>
        <v>电表故障</v>
      </c>
      <c r="F5928" s="11" t="s">
        <v>45</v>
      </c>
      <c r="G5928" s="12">
        <f>[1]动作!$A5927+[1]动作!$B5927</f>
        <v>43212.671331018515</v>
      </c>
      <c r="H5928" s="12"/>
      <c r="I5928" s="11"/>
    </row>
    <row r="5929" spans="1:9" hidden="1" x14ac:dyDescent="0.3">
      <c r="A5929" s="24">
        <v>5927</v>
      </c>
      <c r="B5929" s="11" t="str">
        <f>IFERROR(INDEX({"JSNY-BJ0001-01";"JSNY-JS0022-01";"JSNY-JS0002-01"},MATCH(D5929,{"BJ_zhongyu";"JS_WX_liteer";"JS_CZ_wodefeng"},0)),"")</f>
        <v>JSNY-JS0002-01</v>
      </c>
      <c r="C5929" s="11" t="str">
        <f>IFERROR(INDEX({"北京中裕世纪大酒店";"江苏利特尔绿色包装股份有限公司";"常州市金坛沃德丰电子科技有限公司"},MATCH(D5929,{"BJ_zhongyu";"JS_WX_liteer";"JS_CZ_wodefeng"},0)),"")</f>
        <v>常州市金坛沃德丰电子科技有限公司</v>
      </c>
      <c r="D5929" s="11" t="str">
        <f>[1]动作!$G5928</f>
        <v>JS_CZ_wodefeng</v>
      </c>
      <c r="E5929" s="11" t="str">
        <f>[1]动作!$D5928</f>
        <v>电表故障</v>
      </c>
      <c r="F5929" s="11" t="s">
        <v>45</v>
      </c>
      <c r="G5929" s="12">
        <f>[1]动作!$A5928+[1]动作!$B5928</f>
        <v>43212.671446759261</v>
      </c>
      <c r="H5929" s="12"/>
      <c r="I5929" s="11"/>
    </row>
    <row r="5930" spans="1:9" hidden="1" x14ac:dyDescent="0.3">
      <c r="A5930" s="24">
        <v>5928</v>
      </c>
      <c r="B5930" s="11" t="str">
        <f>IFERROR(INDEX({"JSNY-BJ0001-01";"JSNY-JS0022-01";"JSNY-JS0002-01"},MATCH(D5930,{"BJ_zhongyu";"JS_WX_liteer";"JS_CZ_wodefeng"},0)),"")</f>
        <v>JSNY-JS0002-01</v>
      </c>
      <c r="C5930" s="11" t="str">
        <f>IFERROR(INDEX({"北京中裕世纪大酒店";"江苏利特尔绿色包装股份有限公司";"常州市金坛沃德丰电子科技有限公司"},MATCH(D5930,{"BJ_zhongyu";"JS_WX_liteer";"JS_CZ_wodefeng"},0)),"")</f>
        <v>常州市金坛沃德丰电子科技有限公司</v>
      </c>
      <c r="D5930" s="11" t="str">
        <f>[1]动作!$G5929</f>
        <v>JS_CZ_wodefeng</v>
      </c>
      <c r="E5930" s="11" t="str">
        <f>[1]动作!$D5929</f>
        <v>电表故障</v>
      </c>
      <c r="F5930" s="11" t="s">
        <v>45</v>
      </c>
      <c r="G5930" s="12">
        <f>[1]动作!$A5929+[1]动作!$B5929</f>
        <v>43212.672893518517</v>
      </c>
      <c r="H5930" s="12"/>
      <c r="I5930" s="11"/>
    </row>
    <row r="5931" spans="1:9" hidden="1" x14ac:dyDescent="0.3">
      <c r="A5931" s="24">
        <v>5929</v>
      </c>
      <c r="B5931" s="11" t="str">
        <f>IFERROR(INDEX({"JSNY-BJ0001-01";"JSNY-JS0022-01";"JSNY-JS0002-01"},MATCH(D5931,{"BJ_zhongyu";"JS_WX_liteer";"JS_CZ_wodefeng"},0)),"")</f>
        <v>JSNY-JS0002-01</v>
      </c>
      <c r="C5931" s="11" t="str">
        <f>IFERROR(INDEX({"北京中裕世纪大酒店";"江苏利特尔绿色包装股份有限公司";"常州市金坛沃德丰电子科技有限公司"},MATCH(D5931,{"BJ_zhongyu";"JS_WX_liteer";"JS_CZ_wodefeng"},0)),"")</f>
        <v>常州市金坛沃德丰电子科技有限公司</v>
      </c>
      <c r="D5931" s="11" t="str">
        <f>[1]动作!$G5930</f>
        <v>JS_CZ_wodefeng</v>
      </c>
      <c r="E5931" s="11" t="str">
        <f>[1]动作!$D5930</f>
        <v>电表故障</v>
      </c>
      <c r="F5931" s="11" t="s">
        <v>45</v>
      </c>
      <c r="G5931" s="12">
        <f>[1]动作!$A5930+[1]动作!$B5930</f>
        <v>43212.675266203703</v>
      </c>
      <c r="H5931" s="12"/>
      <c r="I5931" s="11"/>
    </row>
    <row r="5932" spans="1:9" hidden="1" x14ac:dyDescent="0.3">
      <c r="A5932" s="24">
        <v>5930</v>
      </c>
      <c r="B5932" s="11" t="str">
        <f>IFERROR(INDEX({"JSNY-BJ0001-01";"JSNY-JS0022-01";"JSNY-JS0002-01"},MATCH(D5932,{"BJ_zhongyu";"JS_WX_liteer";"JS_CZ_wodefeng"},0)),"")</f>
        <v>JSNY-JS0002-01</v>
      </c>
      <c r="C5932" s="11" t="str">
        <f>IFERROR(INDEX({"北京中裕世纪大酒店";"江苏利特尔绿色包装股份有限公司";"常州市金坛沃德丰电子科技有限公司"},MATCH(D5932,{"BJ_zhongyu";"JS_WX_liteer";"JS_CZ_wodefeng"},0)),"")</f>
        <v>常州市金坛沃德丰电子科技有限公司</v>
      </c>
      <c r="D5932" s="11" t="str">
        <f>[1]动作!$G5931</f>
        <v>JS_CZ_wodefeng</v>
      </c>
      <c r="E5932" s="11" t="str">
        <f>[1]动作!$D5931</f>
        <v>电表故障</v>
      </c>
      <c r="F5932" s="11" t="s">
        <v>45</v>
      </c>
      <c r="G5932" s="12">
        <f>[1]动作!$A5931+[1]动作!$B5931</f>
        <v>43212.67659722222</v>
      </c>
      <c r="H5932" s="12"/>
      <c r="I5932" s="11"/>
    </row>
    <row r="5933" spans="1:9" hidden="1" x14ac:dyDescent="0.3">
      <c r="A5933" s="24">
        <v>5931</v>
      </c>
      <c r="B5933" s="11" t="str">
        <f>IFERROR(INDEX({"JSNY-BJ0001-01";"JSNY-JS0022-01";"JSNY-JS0002-01"},MATCH(D5933,{"BJ_zhongyu";"JS_WX_liteer";"JS_CZ_wodefeng"},0)),"")</f>
        <v>JSNY-JS0002-01</v>
      </c>
      <c r="C5933" s="11" t="str">
        <f>IFERROR(INDEX({"北京中裕世纪大酒店";"江苏利特尔绿色包装股份有限公司";"常州市金坛沃德丰电子科技有限公司"},MATCH(D5933,{"BJ_zhongyu";"JS_WX_liteer";"JS_CZ_wodefeng"},0)),"")</f>
        <v>常州市金坛沃德丰电子科技有限公司</v>
      </c>
      <c r="D5933" s="11" t="str">
        <f>[1]动作!$G5932</f>
        <v>JS_CZ_wodefeng</v>
      </c>
      <c r="E5933" s="11" t="str">
        <f>[1]动作!$D5932</f>
        <v>电表故障</v>
      </c>
      <c r="F5933" s="11" t="s">
        <v>45</v>
      </c>
      <c r="G5933" s="12">
        <f>[1]动作!$A5932+[1]动作!$B5932</f>
        <v>43212.677465277775</v>
      </c>
      <c r="H5933" s="12"/>
      <c r="I5933" s="11"/>
    </row>
    <row r="5934" spans="1:9" hidden="1" x14ac:dyDescent="0.3">
      <c r="A5934" s="24">
        <v>5932</v>
      </c>
      <c r="B5934" s="11" t="str">
        <f>IFERROR(INDEX({"JSNY-BJ0001-01";"JSNY-JS0022-01";"JSNY-JS0002-01"},MATCH(D5934,{"BJ_zhongyu";"JS_WX_liteer";"JS_CZ_wodefeng"},0)),"")</f>
        <v>JSNY-JS0002-01</v>
      </c>
      <c r="C5934" s="11" t="str">
        <f>IFERROR(INDEX({"北京中裕世纪大酒店";"江苏利特尔绿色包装股份有限公司";"常州市金坛沃德丰电子科技有限公司"},MATCH(D5934,{"BJ_zhongyu";"JS_WX_liteer";"JS_CZ_wodefeng"},0)),"")</f>
        <v>常州市金坛沃德丰电子科技有限公司</v>
      </c>
      <c r="D5934" s="11" t="str">
        <f>[1]动作!$G5933</f>
        <v>JS_CZ_wodefeng</v>
      </c>
      <c r="E5934" s="11" t="str">
        <f>[1]动作!$D5933</f>
        <v>电表故障</v>
      </c>
      <c r="F5934" s="11" t="s">
        <v>45</v>
      </c>
      <c r="G5934" s="12">
        <f>[1]动作!$A5933+[1]动作!$B5933</f>
        <v>43212.679085648146</v>
      </c>
      <c r="H5934" s="12"/>
      <c r="I5934" s="11"/>
    </row>
    <row r="5935" spans="1:9" hidden="1" x14ac:dyDescent="0.3">
      <c r="A5935" s="24">
        <v>5933</v>
      </c>
      <c r="B5935" s="11" t="str">
        <f>IFERROR(INDEX({"JSNY-BJ0001-01";"JSNY-JS0022-01";"JSNY-JS0002-01"},MATCH(D5935,{"BJ_zhongyu";"JS_WX_liteer";"JS_CZ_wodefeng"},0)),"")</f>
        <v>JSNY-JS0002-01</v>
      </c>
      <c r="C5935" s="11" t="str">
        <f>IFERROR(INDEX({"北京中裕世纪大酒店";"江苏利特尔绿色包装股份有限公司";"常州市金坛沃德丰电子科技有限公司"},MATCH(D5935,{"BJ_zhongyu";"JS_WX_liteer";"JS_CZ_wodefeng"},0)),"")</f>
        <v>常州市金坛沃德丰电子科技有限公司</v>
      </c>
      <c r="D5935" s="11" t="str">
        <f>[1]动作!$G5934</f>
        <v>JS_CZ_wodefeng</v>
      </c>
      <c r="E5935" s="11" t="str">
        <f>[1]动作!$D5934</f>
        <v>电表故障</v>
      </c>
      <c r="F5935" s="11" t="s">
        <v>45</v>
      </c>
      <c r="G5935" s="12">
        <f>[1]动作!$A5934+[1]动作!$B5934</f>
        <v>43212.680659722224</v>
      </c>
      <c r="H5935" s="12"/>
      <c r="I5935" s="11"/>
    </row>
    <row r="5936" spans="1:9" hidden="1" x14ac:dyDescent="0.3">
      <c r="A5936" s="24">
        <v>5934</v>
      </c>
      <c r="B5936" s="11" t="str">
        <f>IFERROR(INDEX({"JSNY-BJ0001-01";"JSNY-JS0022-01";"JSNY-JS0002-01"},MATCH(D5936,{"BJ_zhongyu";"JS_WX_liteer";"JS_CZ_wodefeng"},0)),"")</f>
        <v>JSNY-JS0002-01</v>
      </c>
      <c r="C5936" s="11" t="str">
        <f>IFERROR(INDEX({"北京中裕世纪大酒店";"江苏利特尔绿色包装股份有限公司";"常州市金坛沃德丰电子科技有限公司"},MATCH(D5936,{"BJ_zhongyu";"JS_WX_liteer";"JS_CZ_wodefeng"},0)),"")</f>
        <v>常州市金坛沃德丰电子科技有限公司</v>
      </c>
      <c r="D5936" s="11" t="str">
        <f>[1]动作!$G5935</f>
        <v>JS_CZ_wodefeng</v>
      </c>
      <c r="E5936" s="11" t="str">
        <f>[1]动作!$D5935</f>
        <v>电表故障</v>
      </c>
      <c r="F5936" s="11" t="s">
        <v>45</v>
      </c>
      <c r="G5936" s="12">
        <f>[1]动作!$A5935+[1]动作!$B5935</f>
        <v>43212.681585648148</v>
      </c>
      <c r="H5936" s="12"/>
      <c r="I5936" s="11"/>
    </row>
    <row r="5937" spans="1:9" hidden="1" x14ac:dyDescent="0.3">
      <c r="A5937" s="24">
        <v>5935</v>
      </c>
      <c r="B5937" s="11" t="str">
        <f>IFERROR(INDEX({"JSNY-BJ0001-01";"JSNY-JS0022-01";"JSNY-JS0002-01"},MATCH(D5937,{"BJ_zhongyu";"JS_WX_liteer";"JS_CZ_wodefeng"},0)),"")</f>
        <v>JSNY-JS0002-01</v>
      </c>
      <c r="C5937" s="11" t="str">
        <f>IFERROR(INDEX({"北京中裕世纪大酒店";"江苏利特尔绿色包装股份有限公司";"常州市金坛沃德丰电子科技有限公司"},MATCH(D5937,{"BJ_zhongyu";"JS_WX_liteer";"JS_CZ_wodefeng"},0)),"")</f>
        <v>常州市金坛沃德丰电子科技有限公司</v>
      </c>
      <c r="D5937" s="11" t="str">
        <f>[1]动作!$G5936</f>
        <v>JS_CZ_wodefeng</v>
      </c>
      <c r="E5937" s="11" t="str">
        <f>[1]动作!$D5936</f>
        <v>电表故障</v>
      </c>
      <c r="F5937" s="11" t="s">
        <v>45</v>
      </c>
      <c r="G5937" s="12">
        <f>[1]动作!$A5936+[1]动作!$B5936</f>
        <v>43212.681759259256</v>
      </c>
      <c r="H5937" s="12"/>
      <c r="I5937" s="11"/>
    </row>
    <row r="5938" spans="1:9" hidden="1" x14ac:dyDescent="0.3">
      <c r="A5938" s="24">
        <v>5936</v>
      </c>
      <c r="B5938" s="11" t="str">
        <f>IFERROR(INDEX({"JSNY-BJ0001-01";"JSNY-JS0022-01";"JSNY-JS0002-01"},MATCH(D5938,{"BJ_zhongyu";"JS_WX_liteer";"JS_CZ_wodefeng"},0)),"")</f>
        <v>JSNY-JS0002-01</v>
      </c>
      <c r="C5938" s="11" t="str">
        <f>IFERROR(INDEX({"北京中裕世纪大酒店";"江苏利特尔绿色包装股份有限公司";"常州市金坛沃德丰电子科技有限公司"},MATCH(D5938,{"BJ_zhongyu";"JS_WX_liteer";"JS_CZ_wodefeng"},0)),"")</f>
        <v>常州市金坛沃德丰电子科技有限公司</v>
      </c>
      <c r="D5938" s="11" t="str">
        <f>[1]动作!$G5937</f>
        <v>JS_CZ_wodefeng</v>
      </c>
      <c r="E5938" s="11" t="str">
        <f>[1]动作!$D5937</f>
        <v>电表故障</v>
      </c>
      <c r="F5938" s="11" t="s">
        <v>45</v>
      </c>
      <c r="G5938" s="12">
        <f>[1]动作!$A5937+[1]动作!$B5937</f>
        <v>43212.681990740741</v>
      </c>
      <c r="H5938" s="12"/>
      <c r="I5938" s="11"/>
    </row>
    <row r="5939" spans="1:9" hidden="1" x14ac:dyDescent="0.3">
      <c r="A5939" s="24">
        <v>5937</v>
      </c>
      <c r="B5939" s="11" t="str">
        <f>IFERROR(INDEX({"JSNY-BJ0001-01";"JSNY-JS0022-01";"JSNY-JS0002-01"},MATCH(D5939,{"BJ_zhongyu";"JS_WX_liteer";"JS_CZ_wodefeng"},0)),"")</f>
        <v>JSNY-JS0002-01</v>
      </c>
      <c r="C5939" s="11" t="str">
        <f>IFERROR(INDEX({"北京中裕世纪大酒店";"江苏利特尔绿色包装股份有限公司";"常州市金坛沃德丰电子科技有限公司"},MATCH(D5939,{"BJ_zhongyu";"JS_WX_liteer";"JS_CZ_wodefeng"},0)),"")</f>
        <v>常州市金坛沃德丰电子科技有限公司</v>
      </c>
      <c r="D5939" s="11" t="str">
        <f>[1]动作!$G5938</f>
        <v>JS_CZ_wodefeng</v>
      </c>
      <c r="E5939" s="11" t="str">
        <f>[1]动作!$D5938</f>
        <v>电表故障</v>
      </c>
      <c r="F5939" s="11" t="s">
        <v>45</v>
      </c>
      <c r="G5939" s="12">
        <f>[1]动作!$A5938+[1]动作!$B5938</f>
        <v>43212.683032407411</v>
      </c>
      <c r="H5939" s="12"/>
      <c r="I5939" s="11"/>
    </row>
    <row r="5940" spans="1:9" hidden="1" x14ac:dyDescent="0.3">
      <c r="A5940" s="24">
        <v>5938</v>
      </c>
      <c r="B5940" s="11" t="str">
        <f>IFERROR(INDEX({"JSNY-BJ0001-01";"JSNY-JS0022-01";"JSNY-JS0002-01"},MATCH(D5940,{"BJ_zhongyu";"JS_WX_liteer";"JS_CZ_wodefeng"},0)),"")</f>
        <v>JSNY-JS0002-01</v>
      </c>
      <c r="C5940" s="11" t="str">
        <f>IFERROR(INDEX({"北京中裕世纪大酒店";"江苏利特尔绿色包装股份有限公司";"常州市金坛沃德丰电子科技有限公司"},MATCH(D5940,{"BJ_zhongyu";"JS_WX_liteer";"JS_CZ_wodefeng"},0)),"")</f>
        <v>常州市金坛沃德丰电子科技有限公司</v>
      </c>
      <c r="D5940" s="11" t="str">
        <f>[1]动作!$G5939</f>
        <v>JS_CZ_wodefeng</v>
      </c>
      <c r="E5940" s="11" t="str">
        <f>[1]动作!$D5939</f>
        <v>电表故障</v>
      </c>
      <c r="F5940" s="11" t="s">
        <v>45</v>
      </c>
      <c r="G5940" s="12">
        <f>[1]动作!$A5939+[1]动作!$B5939</f>
        <v>43212.684594907405</v>
      </c>
      <c r="H5940" s="12"/>
      <c r="I5940" s="11"/>
    </row>
    <row r="5941" spans="1:9" hidden="1" x14ac:dyDescent="0.3">
      <c r="A5941" s="24">
        <v>5939</v>
      </c>
      <c r="B5941" s="11" t="str">
        <f>IFERROR(INDEX({"JSNY-BJ0001-01";"JSNY-JS0022-01";"JSNY-JS0002-01"},MATCH(D5941,{"BJ_zhongyu";"JS_WX_liteer";"JS_CZ_wodefeng"},0)),"")</f>
        <v>JSNY-JS0002-01</v>
      </c>
      <c r="C5941" s="11" t="str">
        <f>IFERROR(INDEX({"北京中裕世纪大酒店";"江苏利特尔绿色包装股份有限公司";"常州市金坛沃德丰电子科技有限公司"},MATCH(D5941,{"BJ_zhongyu";"JS_WX_liteer";"JS_CZ_wodefeng"},0)),"")</f>
        <v>常州市金坛沃德丰电子科技有限公司</v>
      </c>
      <c r="D5941" s="11" t="str">
        <f>[1]动作!$G5940</f>
        <v>JS_CZ_wodefeng</v>
      </c>
      <c r="E5941" s="11" t="str">
        <f>[1]动作!$D5940</f>
        <v>电表故障</v>
      </c>
      <c r="F5941" s="11" t="s">
        <v>45</v>
      </c>
      <c r="G5941" s="12">
        <f>[1]动作!$A5940+[1]动作!$B5940</f>
        <v>43212.686851851853</v>
      </c>
      <c r="H5941" s="12"/>
      <c r="I5941" s="11"/>
    </row>
    <row r="5942" spans="1:9" hidden="1" x14ac:dyDescent="0.3">
      <c r="A5942" s="24">
        <v>5940</v>
      </c>
      <c r="B5942" s="11" t="str">
        <f>IFERROR(INDEX({"JSNY-BJ0001-01";"JSNY-JS0022-01";"JSNY-JS0002-01"},MATCH(D5942,{"BJ_zhongyu";"JS_WX_liteer";"JS_CZ_wodefeng"},0)),"")</f>
        <v>JSNY-JS0002-01</v>
      </c>
      <c r="C5942" s="11" t="str">
        <f>IFERROR(INDEX({"北京中裕世纪大酒店";"江苏利特尔绿色包装股份有限公司";"常州市金坛沃德丰电子科技有限公司"},MATCH(D5942,{"BJ_zhongyu";"JS_WX_liteer";"JS_CZ_wodefeng"},0)),"")</f>
        <v>常州市金坛沃德丰电子科技有限公司</v>
      </c>
      <c r="D5942" s="11" t="str">
        <f>[1]动作!$G5941</f>
        <v>JS_CZ_wodefeng</v>
      </c>
      <c r="E5942" s="11" t="str">
        <f>[1]动作!$D5941</f>
        <v>电表故障</v>
      </c>
      <c r="F5942" s="11" t="s">
        <v>45</v>
      </c>
      <c r="G5942" s="12">
        <f>[1]动作!$A5941+[1]动作!$B5941</f>
        <v>43212.688298611109</v>
      </c>
      <c r="H5942" s="12"/>
      <c r="I5942" s="11"/>
    </row>
    <row r="5943" spans="1:9" hidden="1" x14ac:dyDescent="0.3">
      <c r="A5943" s="24">
        <v>5941</v>
      </c>
      <c r="B5943" s="11" t="str">
        <f>IFERROR(INDEX({"JSNY-BJ0001-01";"JSNY-JS0022-01";"JSNY-JS0002-01"},MATCH(D5943,{"BJ_zhongyu";"JS_WX_liteer";"JS_CZ_wodefeng"},0)),"")</f>
        <v>JSNY-JS0002-01</v>
      </c>
      <c r="C5943" s="11" t="str">
        <f>IFERROR(INDEX({"北京中裕世纪大酒店";"江苏利特尔绿色包装股份有限公司";"常州市金坛沃德丰电子科技有限公司"},MATCH(D5943,{"BJ_zhongyu";"JS_WX_liteer";"JS_CZ_wodefeng"},0)),"")</f>
        <v>常州市金坛沃德丰电子科技有限公司</v>
      </c>
      <c r="D5943" s="11" t="str">
        <f>[1]动作!$G5942</f>
        <v>JS_CZ_wodefeng</v>
      </c>
      <c r="E5943" s="11" t="str">
        <f>[1]动作!$D5942</f>
        <v>电表故障</v>
      </c>
      <c r="F5943" s="11" t="s">
        <v>45</v>
      </c>
      <c r="G5943" s="12">
        <f>[1]动作!$A5942+[1]动作!$B5942</f>
        <v>43212.690798611111</v>
      </c>
      <c r="H5943" s="12"/>
      <c r="I5943" s="11"/>
    </row>
    <row r="5944" spans="1:9" hidden="1" x14ac:dyDescent="0.3">
      <c r="A5944" s="24">
        <v>5942</v>
      </c>
      <c r="B5944" s="11" t="str">
        <f>IFERROR(INDEX({"JSNY-BJ0001-01";"JSNY-JS0022-01";"JSNY-JS0002-01"},MATCH(D5944,{"BJ_zhongyu";"JS_WX_liteer";"JS_CZ_wodefeng"},0)),"")</f>
        <v>JSNY-JS0002-01</v>
      </c>
      <c r="C5944" s="11" t="str">
        <f>IFERROR(INDEX({"北京中裕世纪大酒店";"江苏利特尔绿色包装股份有限公司";"常州市金坛沃德丰电子科技有限公司"},MATCH(D5944,{"BJ_zhongyu";"JS_WX_liteer";"JS_CZ_wodefeng"},0)),"")</f>
        <v>常州市金坛沃德丰电子科技有限公司</v>
      </c>
      <c r="D5944" s="11" t="str">
        <f>[1]动作!$G5943</f>
        <v>JS_CZ_wodefeng</v>
      </c>
      <c r="E5944" s="11" t="str">
        <f>[1]动作!$D5943</f>
        <v>电表故障</v>
      </c>
      <c r="F5944" s="11" t="s">
        <v>45</v>
      </c>
      <c r="G5944" s="12">
        <f>[1]动作!$A5943+[1]动作!$B5943</f>
        <v>43212.692129629628</v>
      </c>
      <c r="H5944" s="12"/>
      <c r="I5944" s="11"/>
    </row>
    <row r="5945" spans="1:9" hidden="1" x14ac:dyDescent="0.3">
      <c r="A5945" s="24">
        <v>5943</v>
      </c>
      <c r="B5945" s="11" t="str">
        <f>IFERROR(INDEX({"JSNY-BJ0001-01";"JSNY-JS0022-01";"JSNY-JS0002-01"},MATCH(D5945,{"BJ_zhongyu";"JS_WX_liteer";"JS_CZ_wodefeng"},0)),"")</f>
        <v>JSNY-JS0002-01</v>
      </c>
      <c r="C5945" s="11" t="str">
        <f>IFERROR(INDEX({"北京中裕世纪大酒店";"江苏利特尔绿色包装股份有限公司";"常州市金坛沃德丰电子科技有限公司"},MATCH(D5945,{"BJ_zhongyu";"JS_WX_liteer";"JS_CZ_wodefeng"},0)),"")</f>
        <v>常州市金坛沃德丰电子科技有限公司</v>
      </c>
      <c r="D5945" s="11" t="str">
        <f>[1]动作!$G5944</f>
        <v>JS_CZ_wodefeng</v>
      </c>
      <c r="E5945" s="11" t="str">
        <f>[1]动作!$D5944</f>
        <v>电表故障</v>
      </c>
      <c r="F5945" s="11" t="s">
        <v>45</v>
      </c>
      <c r="G5945" s="12">
        <f>[1]动作!$A5944+[1]动作!$B5944</f>
        <v>43212.692245370374</v>
      </c>
      <c r="H5945" s="12"/>
      <c r="I5945" s="11"/>
    </row>
    <row r="5946" spans="1:9" hidden="1" x14ac:dyDescent="0.3">
      <c r="A5946" s="24">
        <v>5944</v>
      </c>
      <c r="B5946" s="11" t="str">
        <f>IFERROR(INDEX({"JSNY-BJ0001-01";"JSNY-JS0022-01";"JSNY-JS0002-01"},MATCH(D5946,{"BJ_zhongyu";"JS_WX_liteer";"JS_CZ_wodefeng"},0)),"")</f>
        <v>JSNY-JS0002-01</v>
      </c>
      <c r="C5946" s="11" t="str">
        <f>IFERROR(INDEX({"北京中裕世纪大酒店";"江苏利特尔绿色包装股份有限公司";"常州市金坛沃德丰电子科技有限公司"},MATCH(D5946,{"BJ_zhongyu";"JS_WX_liteer";"JS_CZ_wodefeng"},0)),"")</f>
        <v>常州市金坛沃德丰电子科技有限公司</v>
      </c>
      <c r="D5946" s="11" t="str">
        <f>[1]动作!$G5945</f>
        <v>JS_CZ_wodefeng</v>
      </c>
      <c r="E5946" s="11" t="str">
        <f>[1]动作!$D5945</f>
        <v>电表故障</v>
      </c>
      <c r="F5946" s="11" t="s">
        <v>45</v>
      </c>
      <c r="G5946" s="12">
        <f>[1]动作!$A5945+[1]动作!$B5945</f>
        <v>43212.692361111112</v>
      </c>
      <c r="H5946" s="12"/>
      <c r="I5946" s="11"/>
    </row>
    <row r="5947" spans="1:9" hidden="1" x14ac:dyDescent="0.3">
      <c r="A5947" s="24">
        <v>5945</v>
      </c>
      <c r="B5947" s="11" t="str">
        <f>IFERROR(INDEX({"JSNY-BJ0001-01";"JSNY-JS0022-01";"JSNY-JS0002-01"},MATCH(D5947,{"BJ_zhongyu";"JS_WX_liteer";"JS_CZ_wodefeng"},0)),"")</f>
        <v>JSNY-JS0002-01</v>
      </c>
      <c r="C5947" s="11" t="str">
        <f>IFERROR(INDEX({"北京中裕世纪大酒店";"江苏利特尔绿色包装股份有限公司";"常州市金坛沃德丰电子科技有限公司"},MATCH(D5947,{"BJ_zhongyu";"JS_WX_liteer";"JS_CZ_wodefeng"},0)),"")</f>
        <v>常州市金坛沃德丰电子科技有限公司</v>
      </c>
      <c r="D5947" s="11" t="str">
        <f>[1]动作!$G5946</f>
        <v>JS_CZ_wodefeng</v>
      </c>
      <c r="E5947" s="11" t="str">
        <f>[1]动作!$D5946</f>
        <v>电表故障</v>
      </c>
      <c r="F5947" s="11" t="s">
        <v>45</v>
      </c>
      <c r="G5947" s="12">
        <f>[1]动作!$A5946+[1]动作!$B5946</f>
        <v>43212.693287037036</v>
      </c>
      <c r="H5947" s="12"/>
      <c r="I5947" s="11"/>
    </row>
    <row r="5948" spans="1:9" hidden="1" x14ac:dyDescent="0.3">
      <c r="A5948" s="24">
        <v>5946</v>
      </c>
      <c r="B5948" s="11" t="str">
        <f>IFERROR(INDEX({"JSNY-BJ0001-01";"JSNY-JS0022-01";"JSNY-JS0002-01"},MATCH(D5948,{"BJ_zhongyu";"JS_WX_liteer";"JS_CZ_wodefeng"},0)),"")</f>
        <v>JSNY-JS0002-01</v>
      </c>
      <c r="C5948" s="11" t="str">
        <f>IFERROR(INDEX({"北京中裕世纪大酒店";"江苏利特尔绿色包装股份有限公司";"常州市金坛沃德丰电子科技有限公司"},MATCH(D5948,{"BJ_zhongyu";"JS_WX_liteer";"JS_CZ_wodefeng"},0)),"")</f>
        <v>常州市金坛沃德丰电子科技有限公司</v>
      </c>
      <c r="D5948" s="11" t="str">
        <f>[1]动作!$G5947</f>
        <v>JS_CZ_wodefeng</v>
      </c>
      <c r="E5948" s="11" t="str">
        <f>[1]动作!$D5947</f>
        <v>电表故障</v>
      </c>
      <c r="F5948" s="11" t="s">
        <v>45</v>
      </c>
      <c r="G5948" s="12">
        <f>[1]动作!$A5947+[1]动作!$B5947</f>
        <v>43212.693460648145</v>
      </c>
      <c r="H5948" s="12"/>
      <c r="I5948" s="11"/>
    </row>
    <row r="5949" spans="1:9" hidden="1" x14ac:dyDescent="0.3">
      <c r="A5949" s="24">
        <v>5947</v>
      </c>
      <c r="B5949" s="11" t="str">
        <f>IFERROR(INDEX({"JSNY-BJ0001-01";"JSNY-JS0022-01";"JSNY-JS0002-01"},MATCH(D5949,{"BJ_zhongyu";"JS_WX_liteer";"JS_CZ_wodefeng"},0)),"")</f>
        <v>JSNY-JS0002-01</v>
      </c>
      <c r="C5949" s="11" t="str">
        <f>IFERROR(INDEX({"北京中裕世纪大酒店";"江苏利特尔绿色包装股份有限公司";"常州市金坛沃德丰电子科技有限公司"},MATCH(D5949,{"BJ_zhongyu";"JS_WX_liteer";"JS_CZ_wodefeng"},0)),"")</f>
        <v>常州市金坛沃德丰电子科技有限公司</v>
      </c>
      <c r="D5949" s="11" t="str">
        <f>[1]动作!$G5948</f>
        <v>JS_CZ_wodefeng</v>
      </c>
      <c r="E5949" s="11" t="str">
        <f>[1]动作!$D5948</f>
        <v>电表故障</v>
      </c>
      <c r="F5949" s="11" t="s">
        <v>45</v>
      </c>
      <c r="G5949" s="12">
        <f>[1]动作!$A5948+[1]动作!$B5948</f>
        <v>43212.693692129629</v>
      </c>
      <c r="H5949" s="12"/>
      <c r="I5949" s="11"/>
    </row>
    <row r="5950" spans="1:9" hidden="1" x14ac:dyDescent="0.3">
      <c r="A5950" s="24">
        <v>5948</v>
      </c>
      <c r="B5950" s="11" t="str">
        <f>IFERROR(INDEX({"JSNY-BJ0001-01";"JSNY-JS0022-01";"JSNY-JS0002-01"},MATCH(D5950,{"BJ_zhongyu";"JS_WX_liteer";"JS_CZ_wodefeng"},0)),"")</f>
        <v>JSNY-JS0002-01</v>
      </c>
      <c r="C5950" s="11" t="str">
        <f>IFERROR(INDEX({"北京中裕世纪大酒店";"江苏利特尔绿色包装股份有限公司";"常州市金坛沃德丰电子科技有限公司"},MATCH(D5950,{"BJ_zhongyu";"JS_WX_liteer";"JS_CZ_wodefeng"},0)),"")</f>
        <v>常州市金坛沃德丰电子科技有限公司</v>
      </c>
      <c r="D5950" s="11" t="str">
        <f>[1]动作!$G5949</f>
        <v>JS_CZ_wodefeng</v>
      </c>
      <c r="E5950" s="11" t="str">
        <f>[1]动作!$D5949</f>
        <v>电表故障</v>
      </c>
      <c r="F5950" s="11" t="s">
        <v>45</v>
      </c>
      <c r="G5950" s="12">
        <f>[1]动作!$A5949+[1]动作!$B5949</f>
        <v>43212.694733796299</v>
      </c>
      <c r="H5950" s="12"/>
      <c r="I5950" s="11"/>
    </row>
    <row r="5951" spans="1:9" hidden="1" x14ac:dyDescent="0.3">
      <c r="A5951" s="24">
        <v>5949</v>
      </c>
      <c r="B5951" s="11" t="str">
        <f>IFERROR(INDEX({"JSNY-BJ0001-01";"JSNY-JS0022-01";"JSNY-JS0002-01"},MATCH(D5951,{"BJ_zhongyu";"JS_WX_liteer";"JS_CZ_wodefeng"},0)),"")</f>
        <v>JSNY-JS0002-01</v>
      </c>
      <c r="C5951" s="11" t="str">
        <f>IFERROR(INDEX({"北京中裕世纪大酒店";"江苏利特尔绿色包装股份有限公司";"常州市金坛沃德丰电子科技有限公司"},MATCH(D5951,{"BJ_zhongyu";"JS_WX_liteer";"JS_CZ_wodefeng"},0)),"")</f>
        <v>常州市金坛沃德丰电子科技有限公司</v>
      </c>
      <c r="D5951" s="11" t="str">
        <f>[1]动作!$G5950</f>
        <v>JS_CZ_wodefeng</v>
      </c>
      <c r="E5951" s="11" t="str">
        <f>[1]动作!$D5950</f>
        <v>电表故障</v>
      </c>
      <c r="F5951" s="11" t="s">
        <v>45</v>
      </c>
      <c r="G5951" s="12">
        <f>[1]动作!$A5950+[1]动作!$B5950</f>
        <v>43212.697395833333</v>
      </c>
      <c r="H5951" s="12"/>
      <c r="I5951" s="11"/>
    </row>
    <row r="5952" spans="1:9" hidden="1" x14ac:dyDescent="0.3">
      <c r="A5952" s="24">
        <v>5950</v>
      </c>
      <c r="B5952" s="11" t="str">
        <f>IFERROR(INDEX({"JSNY-BJ0001-01";"JSNY-JS0022-01";"JSNY-JS0002-01"},MATCH(D5952,{"BJ_zhongyu";"JS_WX_liteer";"JS_CZ_wodefeng"},0)),"")</f>
        <v>JSNY-JS0002-01</v>
      </c>
      <c r="C5952" s="11" t="str">
        <f>IFERROR(INDEX({"北京中裕世纪大酒店";"江苏利特尔绿色包装股份有限公司";"常州市金坛沃德丰电子科技有限公司"},MATCH(D5952,{"BJ_zhongyu";"JS_WX_liteer";"JS_CZ_wodefeng"},0)),"")</f>
        <v>常州市金坛沃德丰电子科技有限公司</v>
      </c>
      <c r="D5952" s="11" t="str">
        <f>[1]动作!$G5951</f>
        <v>JS_CZ_wodefeng</v>
      </c>
      <c r="E5952" s="11" t="str">
        <f>[1]动作!$D5951</f>
        <v>电表故障</v>
      </c>
      <c r="F5952" s="11" t="s">
        <v>45</v>
      </c>
      <c r="G5952" s="12">
        <f>[1]动作!$A5951+[1]动作!$B5951</f>
        <v>43212.697511574072</v>
      </c>
      <c r="H5952" s="12"/>
      <c r="I5952" s="11"/>
    </row>
    <row r="5953" spans="1:9" hidden="1" x14ac:dyDescent="0.3">
      <c r="A5953" s="24">
        <v>5951</v>
      </c>
      <c r="B5953" s="11" t="str">
        <f>IFERROR(INDEX({"JSNY-BJ0001-01";"JSNY-JS0022-01";"JSNY-JS0002-01"},MATCH(D5953,{"BJ_zhongyu";"JS_WX_liteer";"JS_CZ_wodefeng"},0)),"")</f>
        <v>JSNY-JS0002-01</v>
      </c>
      <c r="C5953" s="11" t="str">
        <f>IFERROR(INDEX({"北京中裕世纪大酒店";"江苏利特尔绿色包装股份有限公司";"常州市金坛沃德丰电子科技有限公司"},MATCH(D5953,{"BJ_zhongyu";"JS_WX_liteer";"JS_CZ_wodefeng"},0)),"")</f>
        <v>常州市金坛沃德丰电子科技有限公司</v>
      </c>
      <c r="D5953" s="11" t="str">
        <f>[1]动作!$G5952</f>
        <v>JS_CZ_wodefeng</v>
      </c>
      <c r="E5953" s="11" t="str">
        <f>[1]动作!$D5952</f>
        <v>电表故障</v>
      </c>
      <c r="F5953" s="11" t="s">
        <v>45</v>
      </c>
      <c r="G5953" s="12">
        <f>[1]动作!$A5952+[1]动作!$B5952</f>
        <v>43212.697627314818</v>
      </c>
      <c r="H5953" s="12"/>
      <c r="I5953" s="11"/>
    </row>
    <row r="5954" spans="1:9" hidden="1" x14ac:dyDescent="0.3">
      <c r="A5954" s="24">
        <v>5952</v>
      </c>
      <c r="B5954" s="11" t="str">
        <f>IFERROR(INDEX({"JSNY-BJ0001-01";"JSNY-JS0022-01";"JSNY-JS0002-01"},MATCH(D5954,{"BJ_zhongyu";"JS_WX_liteer";"JS_CZ_wodefeng"},0)),"")</f>
        <v>JSNY-JS0002-01</v>
      </c>
      <c r="C5954" s="11" t="str">
        <f>IFERROR(INDEX({"北京中裕世纪大酒店";"江苏利特尔绿色包装股份有限公司";"常州市金坛沃德丰电子科技有限公司"},MATCH(D5954,{"BJ_zhongyu";"JS_WX_liteer";"JS_CZ_wodefeng"},0)),"")</f>
        <v>常州市金坛沃德丰电子科技有限公司</v>
      </c>
      <c r="D5954" s="11" t="str">
        <f>[1]动作!$G5953</f>
        <v>JS_CZ_wodefeng</v>
      </c>
      <c r="E5954" s="11" t="str">
        <f>[1]动作!$D5953</f>
        <v>电表故障</v>
      </c>
      <c r="F5954" s="11" t="s">
        <v>45</v>
      </c>
      <c r="G5954" s="12">
        <f>[1]动作!$A5953+[1]动作!$B5953</f>
        <v>43212.698495370372</v>
      </c>
      <c r="H5954" s="12"/>
      <c r="I5954" s="11"/>
    </row>
    <row r="5955" spans="1:9" hidden="1" x14ac:dyDescent="0.3">
      <c r="A5955" s="24">
        <v>5953</v>
      </c>
      <c r="B5955" s="11" t="str">
        <f>IFERROR(INDEX({"JSNY-BJ0001-01";"JSNY-JS0022-01";"JSNY-JS0002-01"},MATCH(D5955,{"BJ_zhongyu";"JS_WX_liteer";"JS_CZ_wodefeng"},0)),"")</f>
        <v>JSNY-JS0002-01</v>
      </c>
      <c r="C5955" s="11" t="str">
        <f>IFERROR(INDEX({"北京中裕世纪大酒店";"江苏利特尔绿色包装股份有限公司";"常州市金坛沃德丰电子科技有限公司"},MATCH(D5955,{"BJ_zhongyu";"JS_WX_liteer";"JS_CZ_wodefeng"},0)),"")</f>
        <v>常州市金坛沃德丰电子科技有限公司</v>
      </c>
      <c r="D5955" s="11" t="str">
        <f>[1]动作!$G5954</f>
        <v>JS_CZ_wodefeng</v>
      </c>
      <c r="E5955" s="11" t="str">
        <f>[1]动作!$D5954</f>
        <v>电表故障</v>
      </c>
      <c r="F5955" s="11" t="s">
        <v>45</v>
      </c>
      <c r="G5955" s="12">
        <f>[1]动作!$A5954+[1]动作!$B5954</f>
        <v>43212.700115740743</v>
      </c>
      <c r="H5955" s="12"/>
      <c r="I5955" s="11"/>
    </row>
    <row r="5956" spans="1:9" hidden="1" x14ac:dyDescent="0.3">
      <c r="A5956" s="24">
        <v>5954</v>
      </c>
      <c r="B5956" s="11" t="str">
        <f>IFERROR(INDEX({"JSNY-BJ0001-01";"JSNY-JS0022-01";"JSNY-JS0002-01"},MATCH(D5956,{"BJ_zhongyu";"JS_WX_liteer";"JS_CZ_wodefeng"},0)),"")</f>
        <v>JSNY-JS0002-01</v>
      </c>
      <c r="C5956" s="11" t="str">
        <f>IFERROR(INDEX({"北京中裕世纪大酒店";"江苏利特尔绿色包装股份有限公司";"常州市金坛沃德丰电子科技有限公司"},MATCH(D5956,{"BJ_zhongyu";"JS_WX_liteer";"JS_CZ_wodefeng"},0)),"")</f>
        <v>常州市金坛沃德丰电子科技有限公司</v>
      </c>
      <c r="D5956" s="11" t="str">
        <f>[1]动作!$G5955</f>
        <v>JS_CZ_wodefeng</v>
      </c>
      <c r="E5956" s="11" t="str">
        <f>[1]动作!$D5955</f>
        <v>电表故障</v>
      </c>
      <c r="F5956" s="11" t="s">
        <v>45</v>
      </c>
      <c r="G5956" s="12">
        <f>[1]动作!$A5955+[1]动作!$B5955</f>
        <v>43212.700925925928</v>
      </c>
      <c r="H5956" s="12"/>
      <c r="I5956" s="11"/>
    </row>
    <row r="5957" spans="1:9" hidden="1" x14ac:dyDescent="0.3">
      <c r="A5957" s="24">
        <v>5955</v>
      </c>
      <c r="B5957" s="11" t="str">
        <f>IFERROR(INDEX({"JSNY-BJ0001-01";"JSNY-JS0022-01";"JSNY-JS0002-01"},MATCH(D5957,{"BJ_zhongyu";"JS_WX_liteer";"JS_CZ_wodefeng"},0)),"")</f>
        <v>JSNY-JS0002-01</v>
      </c>
      <c r="C5957" s="11" t="str">
        <f>IFERROR(INDEX({"北京中裕世纪大酒店";"江苏利特尔绿色包装股份有限公司";"常州市金坛沃德丰电子科技有限公司"},MATCH(D5957,{"BJ_zhongyu";"JS_WX_liteer";"JS_CZ_wodefeng"},0)),"")</f>
        <v>常州市金坛沃德丰电子科技有限公司</v>
      </c>
      <c r="D5957" s="11" t="str">
        <f>[1]动作!$G5956</f>
        <v>JS_CZ_wodefeng</v>
      </c>
      <c r="E5957" s="11" t="str">
        <f>[1]动作!$D5956</f>
        <v>电表故障</v>
      </c>
      <c r="F5957" s="11" t="s">
        <v>45</v>
      </c>
      <c r="G5957" s="12">
        <f>[1]动作!$A5956+[1]动作!$B5956</f>
        <v>43212.702499999999</v>
      </c>
      <c r="H5957" s="12"/>
      <c r="I5957" s="11"/>
    </row>
    <row r="5958" spans="1:9" hidden="1" x14ac:dyDescent="0.3">
      <c r="A5958" s="24">
        <v>5956</v>
      </c>
      <c r="B5958" s="11" t="str">
        <f>IFERROR(INDEX({"JSNY-BJ0001-01";"JSNY-JS0022-01";"JSNY-JS0002-01"},MATCH(D5958,{"BJ_zhongyu";"JS_WX_liteer";"JS_CZ_wodefeng"},0)),"")</f>
        <v>JSNY-JS0002-01</v>
      </c>
      <c r="C5958" s="11" t="str">
        <f>IFERROR(INDEX({"北京中裕世纪大酒店";"江苏利特尔绿色包装股份有限公司";"常州市金坛沃德丰电子科技有限公司"},MATCH(D5958,{"BJ_zhongyu";"JS_WX_liteer";"JS_CZ_wodefeng"},0)),"")</f>
        <v>常州市金坛沃德丰电子科技有限公司</v>
      </c>
      <c r="D5958" s="11" t="str">
        <f>[1]动作!$G5957</f>
        <v>JS_CZ_wodefeng</v>
      </c>
      <c r="E5958" s="11" t="str">
        <f>[1]动作!$D5957</f>
        <v>电表故障</v>
      </c>
      <c r="F5958" s="11" t="s">
        <v>45</v>
      </c>
      <c r="G5958" s="12">
        <f>[1]动作!$A5957+[1]动作!$B5957</f>
        <v>43212.704062500001</v>
      </c>
      <c r="H5958" s="12"/>
      <c r="I5958" s="11"/>
    </row>
    <row r="5959" spans="1:9" hidden="1" x14ac:dyDescent="0.3">
      <c r="A5959" s="24">
        <v>5957</v>
      </c>
      <c r="B5959" s="11" t="str">
        <f>IFERROR(INDEX({"JSNY-BJ0001-01";"JSNY-JS0022-01";"JSNY-JS0002-01"},MATCH(D5959,{"BJ_zhongyu";"JS_WX_liteer";"JS_CZ_wodefeng"},0)),"")</f>
        <v>JSNY-JS0002-01</v>
      </c>
      <c r="C5959" s="11" t="str">
        <f>IFERROR(INDEX({"北京中裕世纪大酒店";"江苏利特尔绿色包装股份有限公司";"常州市金坛沃德丰电子科技有限公司"},MATCH(D5959,{"BJ_zhongyu";"JS_WX_liteer";"JS_CZ_wodefeng"},0)),"")</f>
        <v>常州市金坛沃德丰电子科技有限公司</v>
      </c>
      <c r="D5959" s="11" t="str">
        <f>[1]动作!$G5958</f>
        <v>JS_CZ_wodefeng</v>
      </c>
      <c r="E5959" s="11" t="str">
        <f>[1]动作!$D5958</f>
        <v>电表故障</v>
      </c>
      <c r="F5959" s="11" t="s">
        <v>45</v>
      </c>
      <c r="G5959" s="12">
        <f>[1]动作!$A5958+[1]动作!$B5958</f>
        <v>43212.706435185188</v>
      </c>
      <c r="H5959" s="12"/>
      <c r="I5959" s="11"/>
    </row>
    <row r="5960" spans="1:9" hidden="1" x14ac:dyDescent="0.3">
      <c r="A5960" s="24">
        <v>5958</v>
      </c>
      <c r="B5960" s="11" t="str">
        <f>IFERROR(INDEX({"JSNY-BJ0001-01";"JSNY-JS0022-01";"JSNY-JS0002-01"},MATCH(D5960,{"BJ_zhongyu";"JS_WX_liteer";"JS_CZ_wodefeng"},0)),"")</f>
        <v>JSNY-JS0002-01</v>
      </c>
      <c r="C5960" s="11" t="str">
        <f>IFERROR(INDEX({"北京中裕世纪大酒店";"江苏利特尔绿色包装股份有限公司";"常州市金坛沃德丰电子科技有限公司"},MATCH(D5960,{"BJ_zhongyu";"JS_WX_liteer";"JS_CZ_wodefeng"},0)),"")</f>
        <v>常州市金坛沃德丰电子科技有限公司</v>
      </c>
      <c r="D5960" s="11" t="str">
        <f>[1]动作!$G5959</f>
        <v>JS_CZ_wodefeng</v>
      </c>
      <c r="E5960" s="11" t="str">
        <f>[1]动作!$D5959</f>
        <v>电表故障</v>
      </c>
      <c r="F5960" s="11" t="s">
        <v>45</v>
      </c>
      <c r="G5960" s="12">
        <f>[1]动作!$A5959+[1]动作!$B5959</f>
        <v>43212.707766203705</v>
      </c>
      <c r="H5960" s="12"/>
      <c r="I5960" s="11"/>
    </row>
    <row r="5961" spans="1:9" hidden="1" x14ac:dyDescent="0.3">
      <c r="A5961" s="24">
        <v>5959</v>
      </c>
      <c r="B5961" s="11" t="str">
        <f>IFERROR(INDEX({"JSNY-BJ0001-01";"JSNY-JS0022-01";"JSNY-JS0002-01"},MATCH(D5961,{"BJ_zhongyu";"JS_WX_liteer";"JS_CZ_wodefeng"},0)),"")</f>
        <v>JSNY-JS0002-01</v>
      </c>
      <c r="C5961" s="11" t="str">
        <f>IFERROR(INDEX({"北京中裕世纪大酒店";"江苏利特尔绿色包装股份有限公司";"常州市金坛沃德丰电子科技有限公司"},MATCH(D5961,{"BJ_zhongyu";"JS_WX_liteer";"JS_CZ_wodefeng"},0)),"")</f>
        <v>常州市金坛沃德丰电子科技有限公司</v>
      </c>
      <c r="D5961" s="11" t="str">
        <f>[1]动作!$G5960</f>
        <v>JS_CZ_wodefeng</v>
      </c>
      <c r="E5961" s="11" t="str">
        <f>[1]动作!$D5960</f>
        <v>电表故障</v>
      </c>
      <c r="F5961" s="11" t="s">
        <v>45</v>
      </c>
      <c r="G5961" s="12">
        <f>[1]动作!$A5960+[1]动作!$B5960</f>
        <v>43212.709270833337</v>
      </c>
      <c r="H5961" s="12"/>
      <c r="I5961" s="11"/>
    </row>
    <row r="5962" spans="1:9" hidden="1" x14ac:dyDescent="0.3">
      <c r="A5962" s="24">
        <v>5960</v>
      </c>
      <c r="B5962" s="11" t="str">
        <f>IFERROR(INDEX({"JSNY-BJ0001-01";"JSNY-JS0022-01";"JSNY-JS0002-01"},MATCH(D5962,{"BJ_zhongyu";"JS_WX_liteer";"JS_CZ_wodefeng"},0)),"")</f>
        <v>JSNY-JS0002-01</v>
      </c>
      <c r="C5962" s="11" t="str">
        <f>IFERROR(INDEX({"北京中裕世纪大酒店";"江苏利特尔绿色包装股份有限公司";"常州市金坛沃德丰电子科技有限公司"},MATCH(D5962,{"BJ_zhongyu";"JS_WX_liteer";"JS_CZ_wodefeng"},0)),"")</f>
        <v>常州市金坛沃德丰电子科技有限公司</v>
      </c>
      <c r="D5962" s="11" t="str">
        <f>[1]动作!$G5961</f>
        <v>JS_CZ_wodefeng</v>
      </c>
      <c r="E5962" s="11" t="str">
        <f>[1]动作!$D5961</f>
        <v>电表故障</v>
      </c>
      <c r="F5962" s="11" t="s">
        <v>45</v>
      </c>
      <c r="G5962" s="12">
        <f>[1]动作!$A5961+[1]动作!$B5961</f>
        <v>43212.712638888886</v>
      </c>
      <c r="H5962" s="12"/>
      <c r="I5962" s="11"/>
    </row>
    <row r="5963" spans="1:9" hidden="1" x14ac:dyDescent="0.3">
      <c r="A5963" s="24">
        <v>5961</v>
      </c>
      <c r="B5963" s="11" t="str">
        <f>IFERROR(INDEX({"JSNY-BJ0001-01";"JSNY-JS0022-01";"JSNY-JS0002-01"},MATCH(D5963,{"BJ_zhongyu";"JS_WX_liteer";"JS_CZ_wodefeng"},0)),"")</f>
        <v>JSNY-JS0002-01</v>
      </c>
      <c r="C5963" s="11" t="str">
        <f>IFERROR(INDEX({"北京中裕世纪大酒店";"江苏利特尔绿色包装股份有限公司";"常州市金坛沃德丰电子科技有限公司"},MATCH(D5963,{"BJ_zhongyu";"JS_WX_liteer";"JS_CZ_wodefeng"},0)),"")</f>
        <v>常州市金坛沃德丰电子科技有限公司</v>
      </c>
      <c r="D5963" s="11" t="str">
        <f>[1]动作!$G5962</f>
        <v>JS_CZ_wodefeng</v>
      </c>
      <c r="E5963" s="11" t="str">
        <f>[1]动作!$D5962</f>
        <v>电表故障</v>
      </c>
      <c r="F5963" s="11" t="s">
        <v>45</v>
      </c>
      <c r="G5963" s="12">
        <f>[1]动作!$A5962+[1]动作!$B5962</f>
        <v>43212.712754629632</v>
      </c>
      <c r="H5963" s="12"/>
      <c r="I5963" s="11"/>
    </row>
    <row r="5964" spans="1:9" hidden="1" x14ac:dyDescent="0.3">
      <c r="A5964" s="24">
        <v>5962</v>
      </c>
      <c r="B5964" s="11" t="str">
        <f>IFERROR(INDEX({"JSNY-BJ0001-01";"JSNY-JS0022-01";"JSNY-JS0002-01"},MATCH(D5964,{"BJ_zhongyu";"JS_WX_liteer";"JS_CZ_wodefeng"},0)),"")</f>
        <v>JSNY-JS0002-01</v>
      </c>
      <c r="C5964" s="11" t="str">
        <f>IFERROR(INDEX({"北京中裕世纪大酒店";"江苏利特尔绿色包装股份有限公司";"常州市金坛沃德丰电子科技有限公司"},MATCH(D5964,{"BJ_zhongyu";"JS_WX_liteer";"JS_CZ_wodefeng"},0)),"")</f>
        <v>常州市金坛沃德丰电子科技有限公司</v>
      </c>
      <c r="D5964" s="11" t="str">
        <f>[1]动作!$G5963</f>
        <v>JS_CZ_wodefeng</v>
      </c>
      <c r="E5964" s="11" t="str">
        <f>[1]动作!$D5963</f>
        <v>电表故障</v>
      </c>
      <c r="F5964" s="11" t="s">
        <v>45</v>
      </c>
      <c r="G5964" s="12">
        <f>[1]动作!$A5963+[1]动作!$B5963</f>
        <v>43212.714201388888</v>
      </c>
      <c r="H5964" s="12"/>
      <c r="I5964" s="11"/>
    </row>
    <row r="5965" spans="1:9" hidden="1" x14ac:dyDescent="0.3">
      <c r="A5965" s="24">
        <v>5963</v>
      </c>
      <c r="B5965" s="11" t="str">
        <f>IFERROR(INDEX({"JSNY-BJ0001-01";"JSNY-JS0022-01";"JSNY-JS0002-01"},MATCH(D5965,{"BJ_zhongyu";"JS_WX_liteer";"JS_CZ_wodefeng"},0)),"")</f>
        <v>JSNY-JS0002-01</v>
      </c>
      <c r="C5965" s="11" t="str">
        <f>IFERROR(INDEX({"北京中裕世纪大酒店";"江苏利特尔绿色包装股份有限公司";"常州市金坛沃德丰电子科技有限公司"},MATCH(D5965,{"BJ_zhongyu";"JS_WX_liteer";"JS_CZ_wodefeng"},0)),"")</f>
        <v>常州市金坛沃德丰电子科技有限公司</v>
      </c>
      <c r="D5965" s="11" t="str">
        <f>[1]动作!$G5964</f>
        <v>JS_CZ_wodefeng</v>
      </c>
      <c r="E5965" s="11" t="str">
        <f>[1]动作!$D5964</f>
        <v>电表故障</v>
      </c>
      <c r="F5965" s="11" t="s">
        <v>45</v>
      </c>
      <c r="G5965" s="12">
        <f>[1]动作!$A5964+[1]动作!$B5964</f>
        <v>43212.718715277777</v>
      </c>
      <c r="H5965" s="12"/>
      <c r="I5965" s="11"/>
    </row>
    <row r="5966" spans="1:9" hidden="1" x14ac:dyDescent="0.3">
      <c r="A5966" s="24">
        <v>5964</v>
      </c>
      <c r="B5966" s="11" t="str">
        <f>IFERROR(INDEX({"JSNY-BJ0001-01";"JSNY-JS0022-01";"JSNY-JS0002-01"},MATCH(D5966,{"BJ_zhongyu";"JS_WX_liteer";"JS_CZ_wodefeng"},0)),"")</f>
        <v>JSNY-JS0002-01</v>
      </c>
      <c r="C5966" s="11" t="str">
        <f>IFERROR(INDEX({"北京中裕世纪大酒店";"江苏利特尔绿色包装股份有限公司";"常州市金坛沃德丰电子科技有限公司"},MATCH(D5966,{"BJ_zhongyu";"JS_WX_liteer";"JS_CZ_wodefeng"},0)),"")</f>
        <v>常州市金坛沃德丰电子科技有限公司</v>
      </c>
      <c r="D5966" s="11" t="str">
        <f>[1]动作!$G5965</f>
        <v>JS_CZ_wodefeng</v>
      </c>
      <c r="E5966" s="11" t="str">
        <f>[1]动作!$D5965</f>
        <v>电表故障</v>
      </c>
      <c r="F5966" s="11" t="s">
        <v>45</v>
      </c>
      <c r="G5966" s="12">
        <f>[1]动作!$A5965+[1]动作!$B5965</f>
        <v>43212.718831018516</v>
      </c>
      <c r="H5966" s="12"/>
      <c r="I5966" s="11"/>
    </row>
    <row r="5967" spans="1:9" hidden="1" x14ac:dyDescent="0.3">
      <c r="A5967" s="24">
        <v>5965</v>
      </c>
      <c r="B5967" s="11" t="str">
        <f>IFERROR(INDEX({"JSNY-BJ0001-01";"JSNY-JS0022-01";"JSNY-JS0002-01"},MATCH(D5967,{"BJ_zhongyu";"JS_WX_liteer";"JS_CZ_wodefeng"},0)),"")</f>
        <v>JSNY-JS0002-01</v>
      </c>
      <c r="C5967" s="11" t="str">
        <f>IFERROR(INDEX({"北京中裕世纪大酒店";"江苏利特尔绿色包装股份有限公司";"常州市金坛沃德丰电子科技有限公司"},MATCH(D5967,{"BJ_zhongyu";"JS_WX_liteer";"JS_CZ_wodefeng"},0)),"")</f>
        <v>常州市金坛沃德丰电子科技有限公司</v>
      </c>
      <c r="D5967" s="11" t="str">
        <f>[1]动作!$G5966</f>
        <v>JS_CZ_wodefeng</v>
      </c>
      <c r="E5967" s="11" t="str">
        <f>[1]动作!$D5966</f>
        <v>电表故障</v>
      </c>
      <c r="F5967" s="11" t="s">
        <v>45</v>
      </c>
      <c r="G5967" s="12">
        <f>[1]动作!$A5966+[1]动作!$B5966</f>
        <v>43212.720335648148</v>
      </c>
      <c r="H5967" s="12"/>
      <c r="I5967" s="11"/>
    </row>
    <row r="5968" spans="1:9" hidden="1" x14ac:dyDescent="0.3">
      <c r="A5968" s="24">
        <v>5966</v>
      </c>
      <c r="B5968" s="11" t="str">
        <f>IFERROR(INDEX({"JSNY-BJ0001-01";"JSNY-JS0022-01";"JSNY-JS0002-01"},MATCH(D5968,{"BJ_zhongyu";"JS_WX_liteer";"JS_CZ_wodefeng"},0)),"")</f>
        <v>JSNY-JS0002-01</v>
      </c>
      <c r="C5968" s="11" t="str">
        <f>IFERROR(INDEX({"北京中裕世纪大酒店";"江苏利特尔绿色包装股份有限公司";"常州市金坛沃德丰电子科技有限公司"},MATCH(D5968,{"BJ_zhongyu";"JS_WX_liteer";"JS_CZ_wodefeng"},0)),"")</f>
        <v>常州市金坛沃德丰电子科技有限公司</v>
      </c>
      <c r="D5968" s="11" t="str">
        <f>[1]动作!$G5967</f>
        <v>JS_CZ_wodefeng</v>
      </c>
      <c r="E5968" s="11" t="str">
        <f>[1]动作!$D5967</f>
        <v>电表故障</v>
      </c>
      <c r="F5968" s="11" t="s">
        <v>45</v>
      </c>
      <c r="G5968" s="12">
        <f>[1]动作!$A5967+[1]动作!$B5967</f>
        <v>43212.724282407406</v>
      </c>
      <c r="H5968" s="12"/>
      <c r="I5968" s="11"/>
    </row>
    <row r="5969" spans="1:9" hidden="1" x14ac:dyDescent="0.3">
      <c r="A5969" s="24">
        <v>5967</v>
      </c>
      <c r="B5969" s="11" t="str">
        <f>IFERROR(INDEX({"JSNY-BJ0001-01";"JSNY-JS0022-01";"JSNY-JS0002-01"},MATCH(D5969,{"BJ_zhongyu";"JS_WX_liteer";"JS_CZ_wodefeng"},0)),"")</f>
        <v>JSNY-JS0002-01</v>
      </c>
      <c r="C5969" s="11" t="str">
        <f>IFERROR(INDEX({"北京中裕世纪大酒店";"江苏利特尔绿色包装股份有限公司";"常州市金坛沃德丰电子科技有限公司"},MATCH(D5969,{"BJ_zhongyu";"JS_WX_liteer";"JS_CZ_wodefeng"},0)),"")</f>
        <v>常州市金坛沃德丰电子科技有限公司</v>
      </c>
      <c r="D5969" s="11" t="str">
        <f>[1]动作!$G5968</f>
        <v>JS_CZ_wodefeng</v>
      </c>
      <c r="E5969" s="11" t="str">
        <f>[1]动作!$D5968</f>
        <v>电表故障</v>
      </c>
      <c r="F5969" s="11" t="s">
        <v>45</v>
      </c>
      <c r="G5969" s="12">
        <f>[1]动作!$A5968+[1]动作!$B5968</f>
        <v>43212.724398148152</v>
      </c>
      <c r="H5969" s="12"/>
      <c r="I5969" s="11"/>
    </row>
    <row r="5970" spans="1:9" hidden="1" x14ac:dyDescent="0.3">
      <c r="A5970" s="24">
        <v>5968</v>
      </c>
      <c r="B5970" s="11" t="str">
        <f>IFERROR(INDEX({"JSNY-BJ0001-01";"JSNY-JS0022-01";"JSNY-JS0002-01"},MATCH(D5970,{"BJ_zhongyu";"JS_WX_liteer";"JS_CZ_wodefeng"},0)),"")</f>
        <v>JSNY-JS0002-01</v>
      </c>
      <c r="C5970" s="11" t="str">
        <f>IFERROR(INDEX({"北京中裕世纪大酒店";"江苏利特尔绿色包装股份有限公司";"常州市金坛沃德丰电子科技有限公司"},MATCH(D5970,{"BJ_zhongyu";"JS_WX_liteer";"JS_CZ_wodefeng"},0)),"")</f>
        <v>常州市金坛沃德丰电子科技有限公司</v>
      </c>
      <c r="D5970" s="11" t="str">
        <f>[1]动作!$G5969</f>
        <v>JS_CZ_wodefeng</v>
      </c>
      <c r="E5970" s="11" t="str">
        <f>[1]动作!$D5969</f>
        <v>电表故障</v>
      </c>
      <c r="F5970" s="11" t="s">
        <v>45</v>
      </c>
      <c r="G5970" s="12">
        <f>[1]动作!$A5969+[1]动作!$B5969</f>
        <v>43212.727754629632</v>
      </c>
      <c r="H5970" s="12"/>
      <c r="I5970" s="11"/>
    </row>
    <row r="5971" spans="1:9" hidden="1" x14ac:dyDescent="0.3">
      <c r="A5971" s="24">
        <v>5969</v>
      </c>
      <c r="B5971" s="11" t="str">
        <f>IFERROR(INDEX({"JSNY-BJ0001-01";"JSNY-JS0022-01";"JSNY-JS0002-01"},MATCH(D5971,{"BJ_zhongyu";"JS_WX_liteer";"JS_CZ_wodefeng"},0)),"")</f>
        <v>JSNY-JS0002-01</v>
      </c>
      <c r="C5971" s="11" t="str">
        <f>IFERROR(INDEX({"北京中裕世纪大酒店";"江苏利特尔绿色包装股份有限公司";"常州市金坛沃德丰电子科技有限公司"},MATCH(D5971,{"BJ_zhongyu";"JS_WX_liteer";"JS_CZ_wodefeng"},0)),"")</f>
        <v>常州市金坛沃德丰电子科技有限公司</v>
      </c>
      <c r="D5971" s="11" t="str">
        <f>[1]动作!$G5970</f>
        <v>JS_CZ_wodefeng</v>
      </c>
      <c r="E5971" s="11" t="str">
        <f>[1]动作!$D5970</f>
        <v>电表故障</v>
      </c>
      <c r="F5971" s="11" t="s">
        <v>45</v>
      </c>
      <c r="G5971" s="12">
        <f>[1]动作!$A5970+[1]动作!$B5970</f>
        <v>43212.728101851855</v>
      </c>
      <c r="H5971" s="12"/>
      <c r="I5971" s="11"/>
    </row>
    <row r="5972" spans="1:9" hidden="1" x14ac:dyDescent="0.3">
      <c r="A5972" s="24">
        <v>5970</v>
      </c>
      <c r="B5972" s="11" t="str">
        <f>IFERROR(INDEX({"JSNY-BJ0001-01";"JSNY-JS0022-01";"JSNY-JS0002-01"},MATCH(D5972,{"BJ_zhongyu";"JS_WX_liteer";"JS_CZ_wodefeng"},0)),"")</f>
        <v>JSNY-JS0002-01</v>
      </c>
      <c r="C5972" s="11" t="str">
        <f>IFERROR(INDEX({"北京中裕世纪大酒店";"江苏利特尔绿色包装股份有限公司";"常州市金坛沃德丰电子科技有限公司"},MATCH(D5972,{"BJ_zhongyu";"JS_WX_liteer";"JS_CZ_wodefeng"},0)),"")</f>
        <v>常州市金坛沃德丰电子科技有限公司</v>
      </c>
      <c r="D5972" s="11" t="str">
        <f>[1]动作!$G5971</f>
        <v>JS_CZ_wodefeng</v>
      </c>
      <c r="E5972" s="11" t="str">
        <f>[1]动作!$D5971</f>
        <v>电表故障</v>
      </c>
      <c r="F5972" s="11" t="s">
        <v>45</v>
      </c>
      <c r="G5972" s="12">
        <f>[1]动作!$A5971+[1]动作!$B5971</f>
        <v>43212.728217592594</v>
      </c>
      <c r="H5972" s="12"/>
      <c r="I5972" s="11"/>
    </row>
    <row r="5973" spans="1:9" hidden="1" x14ac:dyDescent="0.3">
      <c r="A5973" s="24">
        <v>5971</v>
      </c>
      <c r="B5973" s="11" t="str">
        <f>IFERROR(INDEX({"JSNY-BJ0001-01";"JSNY-JS0022-01";"JSNY-JS0002-01"},MATCH(D5973,{"BJ_zhongyu";"JS_WX_liteer";"JS_CZ_wodefeng"},0)),"")</f>
        <v>JSNY-JS0002-01</v>
      </c>
      <c r="C5973" s="11" t="str">
        <f>IFERROR(INDEX({"北京中裕世纪大酒店";"江苏利特尔绿色包装股份有限公司";"常州市金坛沃德丰电子科技有限公司"},MATCH(D5973,{"BJ_zhongyu";"JS_WX_liteer";"JS_CZ_wodefeng"},0)),"")</f>
        <v>常州市金坛沃德丰电子科技有限公司</v>
      </c>
      <c r="D5973" s="11" t="str">
        <f>[1]动作!$G5972</f>
        <v>JS_CZ_wodefeng</v>
      </c>
      <c r="E5973" s="11" t="str">
        <f>[1]动作!$D5972</f>
        <v>电表故障</v>
      </c>
      <c r="F5973" s="11" t="s">
        <v>45</v>
      </c>
      <c r="G5973" s="12">
        <f>[1]动作!$A5972+[1]动作!$B5972</f>
        <v>43212.728333333333</v>
      </c>
      <c r="H5973" s="12"/>
      <c r="I5973" s="11"/>
    </row>
    <row r="5974" spans="1:9" hidden="1" x14ac:dyDescent="0.3">
      <c r="A5974" s="24">
        <v>5972</v>
      </c>
      <c r="B5974" s="11" t="str">
        <f>IFERROR(INDEX({"JSNY-BJ0001-01";"JSNY-JS0022-01";"JSNY-JS0002-01"},MATCH(D5974,{"BJ_zhongyu";"JS_WX_liteer";"JS_CZ_wodefeng"},0)),"")</f>
        <v>JSNY-JS0002-01</v>
      </c>
      <c r="C5974" s="11" t="str">
        <f>IFERROR(INDEX({"北京中裕世纪大酒店";"江苏利特尔绿色包装股份有限公司";"常州市金坛沃德丰电子科技有限公司"},MATCH(D5974,{"BJ_zhongyu";"JS_WX_liteer";"JS_CZ_wodefeng"},0)),"")</f>
        <v>常州市金坛沃德丰电子科技有限公司</v>
      </c>
      <c r="D5974" s="11" t="str">
        <f>[1]动作!$G5973</f>
        <v>JS_CZ_wodefeng</v>
      </c>
      <c r="E5974" s="11" t="str">
        <f>[1]动作!$D5973</f>
        <v>电表故障</v>
      </c>
      <c r="F5974" s="11" t="s">
        <v>45</v>
      </c>
      <c r="G5974" s="12">
        <f>[1]动作!$A5973+[1]动作!$B5973</f>
        <v>43212.729201388887</v>
      </c>
      <c r="H5974" s="12"/>
      <c r="I5974" s="11"/>
    </row>
    <row r="5975" spans="1:9" hidden="1" x14ac:dyDescent="0.3">
      <c r="A5975" s="24">
        <v>5973</v>
      </c>
      <c r="B5975" s="11" t="str">
        <f>IFERROR(INDEX({"JSNY-BJ0001-01";"JSNY-JS0022-01";"JSNY-JS0002-01"},MATCH(D5975,{"BJ_zhongyu";"JS_WX_liteer";"JS_CZ_wodefeng"},0)),"")</f>
        <v>JSNY-JS0002-01</v>
      </c>
      <c r="C5975" s="11" t="str">
        <f>IFERROR(INDEX({"北京中裕世纪大酒店";"江苏利特尔绿色包装股份有限公司";"常州市金坛沃德丰电子科技有限公司"},MATCH(D5975,{"BJ_zhongyu";"JS_WX_liteer";"JS_CZ_wodefeng"},0)),"")</f>
        <v>常州市金坛沃德丰电子科技有限公司</v>
      </c>
      <c r="D5975" s="11" t="str">
        <f>[1]动作!$G5974</f>
        <v>JS_CZ_wodefeng</v>
      </c>
      <c r="E5975" s="11" t="str">
        <f>[1]动作!$D5974</f>
        <v>电表故障</v>
      </c>
      <c r="F5975" s="11" t="s">
        <v>45</v>
      </c>
      <c r="G5975" s="12">
        <f>[1]动作!$A5974+[1]动作!$B5974</f>
        <v>43212.733194444445</v>
      </c>
      <c r="H5975" s="12"/>
      <c r="I5975" s="11"/>
    </row>
    <row r="5976" spans="1:9" hidden="1" x14ac:dyDescent="0.3">
      <c r="A5976" s="24">
        <v>5974</v>
      </c>
      <c r="B5976" s="11" t="str">
        <f>IFERROR(INDEX({"JSNY-BJ0001-01";"JSNY-JS0022-01";"JSNY-JS0002-01"},MATCH(D5976,{"BJ_zhongyu";"JS_WX_liteer";"JS_CZ_wodefeng"},0)),"")</f>
        <v>JSNY-JS0002-01</v>
      </c>
      <c r="C5976" s="11" t="str">
        <f>IFERROR(INDEX({"北京中裕世纪大酒店";"江苏利特尔绿色包装股份有限公司";"常州市金坛沃德丰电子科技有限公司"},MATCH(D5976,{"BJ_zhongyu";"JS_WX_liteer";"JS_CZ_wodefeng"},0)),"")</f>
        <v>常州市金坛沃德丰电子科技有限公司</v>
      </c>
      <c r="D5976" s="11" t="str">
        <f>[1]动作!$G5975</f>
        <v>JS_CZ_wodefeng</v>
      </c>
      <c r="E5976" s="11" t="str">
        <f>[1]动作!$D5975</f>
        <v>电表故障</v>
      </c>
      <c r="F5976" s="11" t="s">
        <v>45</v>
      </c>
      <c r="G5976" s="12">
        <f>[1]动作!$A5975+[1]动作!$B5975</f>
        <v>43212.734305555554</v>
      </c>
      <c r="H5976" s="12"/>
      <c r="I5976" s="11"/>
    </row>
    <row r="5977" spans="1:9" hidden="1" x14ac:dyDescent="0.3">
      <c r="A5977" s="24">
        <v>5975</v>
      </c>
      <c r="B5977" s="11" t="str">
        <f>IFERROR(INDEX({"JSNY-BJ0001-01";"JSNY-JS0022-01";"JSNY-JS0002-01"},MATCH(D5977,{"BJ_zhongyu";"JS_WX_liteer";"JS_CZ_wodefeng"},0)),"")</f>
        <v>JSNY-JS0002-01</v>
      </c>
      <c r="C5977" s="11" t="str">
        <f>IFERROR(INDEX({"北京中裕世纪大酒店";"江苏利特尔绿色包装股份有限公司";"常州市金坛沃德丰电子科技有限公司"},MATCH(D5977,{"BJ_zhongyu";"JS_WX_liteer";"JS_CZ_wodefeng"},0)),"")</f>
        <v>常州市金坛沃德丰电子科技有限公司</v>
      </c>
      <c r="D5977" s="11" t="str">
        <f>[1]动作!$G5976</f>
        <v>JS_CZ_wodefeng</v>
      </c>
      <c r="E5977" s="11" t="str">
        <f>[1]动作!$D5976</f>
        <v>电表故障</v>
      </c>
      <c r="F5977" s="11" t="s">
        <v>45</v>
      </c>
      <c r="G5977" s="12">
        <f>[1]动作!$A5976+[1]动作!$B5976</f>
        <v>43212.734525462962</v>
      </c>
      <c r="H5977" s="12"/>
      <c r="I5977" s="11"/>
    </row>
    <row r="5978" spans="1:9" hidden="1" x14ac:dyDescent="0.3">
      <c r="A5978" s="24">
        <v>5976</v>
      </c>
      <c r="B5978" s="11" t="str">
        <f>IFERROR(INDEX({"JSNY-BJ0001-01";"JSNY-JS0022-01";"JSNY-JS0002-01"},MATCH(D5978,{"BJ_zhongyu";"JS_WX_liteer";"JS_CZ_wodefeng"},0)),"")</f>
        <v>JSNY-JS0002-01</v>
      </c>
      <c r="C5978" s="11" t="str">
        <f>IFERROR(INDEX({"北京中裕世纪大酒店";"江苏利特尔绿色包装股份有限公司";"常州市金坛沃德丰电子科技有限公司"},MATCH(D5978,{"BJ_zhongyu";"JS_WX_liteer";"JS_CZ_wodefeng"},0)),"")</f>
        <v>常州市金坛沃德丰电子科技有限公司</v>
      </c>
      <c r="D5978" s="11" t="str">
        <f>[1]动作!$G5977</f>
        <v>JS_CZ_wodefeng</v>
      </c>
      <c r="E5978" s="11" t="str">
        <f>[1]动作!$D5977</f>
        <v>电表故障</v>
      </c>
      <c r="F5978" s="11" t="s">
        <v>45</v>
      </c>
      <c r="G5978" s="12">
        <f>[1]动作!$A5977+[1]动作!$B5977</f>
        <v>43212.7346412037</v>
      </c>
      <c r="H5978" s="12"/>
      <c r="I5978" s="11"/>
    </row>
    <row r="5979" spans="1:9" hidden="1" x14ac:dyDescent="0.3">
      <c r="A5979" s="24">
        <v>5977</v>
      </c>
      <c r="B5979" s="11" t="str">
        <f>IFERROR(INDEX({"JSNY-BJ0001-01";"JSNY-JS0022-01";"JSNY-JS0002-01"},MATCH(D5979,{"BJ_zhongyu";"JS_WX_liteer";"JS_CZ_wodefeng"},0)),"")</f>
        <v>JSNY-JS0002-01</v>
      </c>
      <c r="C5979" s="11" t="str">
        <f>IFERROR(INDEX({"北京中裕世纪大酒店";"江苏利特尔绿色包装股份有限公司";"常州市金坛沃德丰电子科技有限公司"},MATCH(D5979,{"BJ_zhongyu";"JS_WX_liteer";"JS_CZ_wodefeng"},0)),"")</f>
        <v>常州市金坛沃德丰电子科技有限公司</v>
      </c>
      <c r="D5979" s="11" t="str">
        <f>[1]动作!$G5978</f>
        <v>JS_CZ_wodefeng</v>
      </c>
      <c r="E5979" s="11" t="str">
        <f>[1]动作!$D5978</f>
        <v>电表故障</v>
      </c>
      <c r="F5979" s="11" t="s">
        <v>45</v>
      </c>
      <c r="G5979" s="12">
        <f>[1]动作!$A5978+[1]动作!$B5978</f>
        <v>43212.734756944446</v>
      </c>
      <c r="H5979" s="12"/>
      <c r="I5979" s="11"/>
    </row>
    <row r="5980" spans="1:9" hidden="1" x14ac:dyDescent="0.3">
      <c r="A5980" s="24">
        <v>5978</v>
      </c>
      <c r="B5980" s="11" t="str">
        <f>IFERROR(INDEX({"JSNY-BJ0001-01";"JSNY-JS0022-01";"JSNY-JS0002-01"},MATCH(D5980,{"BJ_zhongyu";"JS_WX_liteer";"JS_CZ_wodefeng"},0)),"")</f>
        <v>JSNY-JS0002-01</v>
      </c>
      <c r="C5980" s="11" t="str">
        <f>IFERROR(INDEX({"北京中裕世纪大酒店";"江苏利特尔绿色包装股份有限公司";"常州市金坛沃德丰电子科技有限公司"},MATCH(D5980,{"BJ_zhongyu";"JS_WX_liteer";"JS_CZ_wodefeng"},0)),"")</f>
        <v>常州市金坛沃德丰电子科技有限公司</v>
      </c>
      <c r="D5980" s="11" t="str">
        <f>[1]动作!$G5979</f>
        <v>JS_CZ_wodefeng</v>
      </c>
      <c r="E5980" s="11" t="str">
        <f>[1]动作!$D5979</f>
        <v>电表故障</v>
      </c>
      <c r="F5980" s="11" t="s">
        <v>45</v>
      </c>
      <c r="G5980" s="12">
        <f>[1]动作!$A5979+[1]动作!$B5979</f>
        <v>43212.738182870373</v>
      </c>
      <c r="H5980" s="12"/>
      <c r="I5980" s="11"/>
    </row>
    <row r="5981" spans="1:9" hidden="1" x14ac:dyDescent="0.3">
      <c r="A5981" s="24">
        <v>5979</v>
      </c>
      <c r="B5981" s="11" t="str">
        <f>IFERROR(INDEX({"JSNY-BJ0001-01";"JSNY-JS0022-01";"JSNY-JS0002-01"},MATCH(D5981,{"BJ_zhongyu";"JS_WX_liteer";"JS_CZ_wodefeng"},0)),"")</f>
        <v>JSNY-JS0002-01</v>
      </c>
      <c r="C5981" s="11" t="str">
        <f>IFERROR(INDEX({"北京中裕世纪大酒店";"江苏利特尔绿色包装股份有限公司";"常州市金坛沃德丰电子科技有限公司"},MATCH(D5981,{"BJ_zhongyu";"JS_WX_liteer";"JS_CZ_wodefeng"},0)),"")</f>
        <v>常州市金坛沃德丰电子科技有限公司</v>
      </c>
      <c r="D5981" s="11" t="str">
        <f>[1]动作!$G5980</f>
        <v>JS_CZ_wodefeng</v>
      </c>
      <c r="E5981" s="11" t="str">
        <f>[1]动作!$D5980</f>
        <v>电表故障</v>
      </c>
      <c r="F5981" s="11" t="s">
        <v>45</v>
      </c>
      <c r="G5981" s="12">
        <f>[1]动作!$A5980+[1]动作!$B5980</f>
        <v>43212.738356481481</v>
      </c>
      <c r="H5981" s="12"/>
      <c r="I5981" s="11"/>
    </row>
    <row r="5982" spans="1:9" hidden="1" x14ac:dyDescent="0.3">
      <c r="A5982" s="24">
        <v>5980</v>
      </c>
      <c r="B5982" s="11" t="str">
        <f>IFERROR(INDEX({"JSNY-BJ0001-01";"JSNY-JS0022-01";"JSNY-JS0002-01"},MATCH(D5982,{"BJ_zhongyu";"JS_WX_liteer";"JS_CZ_wodefeng"},0)),"")</f>
        <v>JSNY-JS0002-01</v>
      </c>
      <c r="C5982" s="11" t="str">
        <f>IFERROR(INDEX({"北京中裕世纪大酒店";"江苏利特尔绿色包装股份有限公司";"常州市金坛沃德丰电子科技有限公司"},MATCH(D5982,{"BJ_zhongyu";"JS_WX_liteer";"JS_CZ_wodefeng"},0)),"")</f>
        <v>常州市金坛沃德丰电子科技有限公司</v>
      </c>
      <c r="D5982" s="11" t="str">
        <f>[1]动作!$G5981</f>
        <v>JS_CZ_wodefeng</v>
      </c>
      <c r="E5982" s="11" t="str">
        <f>[1]动作!$D5981</f>
        <v>电表故障</v>
      </c>
      <c r="F5982" s="11" t="s">
        <v>45</v>
      </c>
      <c r="G5982" s="12">
        <f>[1]动作!$A5981+[1]动作!$B5981</f>
        <v>43212.73847222222</v>
      </c>
      <c r="H5982" s="12"/>
      <c r="I5982" s="11"/>
    </row>
    <row r="5983" spans="1:9" hidden="1" x14ac:dyDescent="0.3">
      <c r="A5983" s="24">
        <v>5981</v>
      </c>
      <c r="B5983" s="11" t="str">
        <f>IFERROR(INDEX({"JSNY-BJ0001-01";"JSNY-JS0022-01";"JSNY-JS0002-01"},MATCH(D5983,{"BJ_zhongyu";"JS_WX_liteer";"JS_CZ_wodefeng"},0)),"")</f>
        <v>JSNY-JS0002-01</v>
      </c>
      <c r="C5983" s="11" t="str">
        <f>IFERROR(INDEX({"北京中裕世纪大酒店";"江苏利特尔绿色包装股份有限公司";"常州市金坛沃德丰电子科技有限公司"},MATCH(D5983,{"BJ_zhongyu";"JS_WX_liteer";"JS_CZ_wodefeng"},0)),"")</f>
        <v>常州市金坛沃德丰电子科技有限公司</v>
      </c>
      <c r="D5983" s="11" t="str">
        <f>[1]动作!$G5982</f>
        <v>JS_CZ_wodefeng</v>
      </c>
      <c r="E5983" s="11" t="str">
        <f>[1]动作!$D5982</f>
        <v>电表故障</v>
      </c>
      <c r="F5983" s="11" t="s">
        <v>45</v>
      </c>
      <c r="G5983" s="12">
        <f>[1]动作!$A5982+[1]动作!$B5982</f>
        <v>43212.738587962966</v>
      </c>
      <c r="H5983" s="12"/>
      <c r="I5983" s="11"/>
    </row>
    <row r="5984" spans="1:9" hidden="1" x14ac:dyDescent="0.3">
      <c r="A5984" s="24">
        <v>5982</v>
      </c>
      <c r="B5984" s="11" t="str">
        <f>IFERROR(INDEX({"JSNY-BJ0001-01";"JSNY-JS0022-01";"JSNY-JS0002-01"},MATCH(D5984,{"BJ_zhongyu";"JS_WX_liteer";"JS_CZ_wodefeng"},0)),"")</f>
        <v>JSNY-JS0002-01</v>
      </c>
      <c r="C5984" s="11" t="str">
        <f>IFERROR(INDEX({"北京中裕世纪大酒店";"江苏利特尔绿色包装股份有限公司";"常州市金坛沃德丰电子科技有限公司"},MATCH(D5984,{"BJ_zhongyu";"JS_WX_liteer";"JS_CZ_wodefeng"},0)),"")</f>
        <v>常州市金坛沃德丰电子科技有限公司</v>
      </c>
      <c r="D5984" s="11" t="str">
        <f>[1]动作!$G5983</f>
        <v>JS_CZ_wodefeng</v>
      </c>
      <c r="E5984" s="11" t="str">
        <f>[1]动作!$D5983</f>
        <v>电表故障</v>
      </c>
      <c r="F5984" s="11" t="s">
        <v>45</v>
      </c>
      <c r="G5984" s="12">
        <f>[1]动作!$A5983+[1]动作!$B5983</f>
        <v>43212.739803240744</v>
      </c>
      <c r="H5984" s="12"/>
      <c r="I5984" s="11"/>
    </row>
    <row r="5985" spans="1:9" hidden="1" x14ac:dyDescent="0.3">
      <c r="A5985" s="24">
        <v>5983</v>
      </c>
      <c r="B5985" s="11" t="str">
        <f>IFERROR(INDEX({"JSNY-BJ0001-01";"JSNY-JS0022-01";"JSNY-JS0002-01"},MATCH(D5985,{"BJ_zhongyu";"JS_WX_liteer";"JS_CZ_wodefeng"},0)),"")</f>
        <v>JSNY-JS0002-01</v>
      </c>
      <c r="C5985" s="11" t="str">
        <f>IFERROR(INDEX({"北京中裕世纪大酒店";"江苏利特尔绿色包装股份有限公司";"常州市金坛沃德丰电子科技有限公司"},MATCH(D5985,{"BJ_zhongyu";"JS_WX_liteer";"JS_CZ_wodefeng"},0)),"")</f>
        <v>常州市金坛沃德丰电子科技有限公司</v>
      </c>
      <c r="D5985" s="11" t="str">
        <f>[1]动作!$G5984</f>
        <v>JS_CZ_wodefeng</v>
      </c>
      <c r="E5985" s="11" t="str">
        <f>[1]动作!$D5984</f>
        <v>电表故障</v>
      </c>
      <c r="F5985" s="11" t="s">
        <v>45</v>
      </c>
      <c r="G5985" s="12">
        <f>[1]动作!$A5984+[1]动作!$B5984</f>
        <v>43212.739918981482</v>
      </c>
      <c r="H5985" s="12"/>
      <c r="I5985" s="11"/>
    </row>
    <row r="5986" spans="1:9" hidden="1" x14ac:dyDescent="0.3">
      <c r="A5986" s="24">
        <v>5984</v>
      </c>
      <c r="B5986" s="11" t="str">
        <f>IFERROR(INDEX({"JSNY-BJ0001-01";"JSNY-JS0022-01";"JSNY-JS0002-01"},MATCH(D5986,{"BJ_zhongyu";"JS_WX_liteer";"JS_CZ_wodefeng"},0)),"")</f>
        <v>JSNY-JS0002-01</v>
      </c>
      <c r="C5986" s="11" t="str">
        <f>IFERROR(INDEX({"北京中裕世纪大酒店";"江苏利特尔绿色包装股份有限公司";"常州市金坛沃德丰电子科技有限公司"},MATCH(D5986,{"BJ_zhongyu";"JS_WX_liteer";"JS_CZ_wodefeng"},0)),"")</f>
        <v>常州市金坛沃德丰电子科技有限公司</v>
      </c>
      <c r="D5986" s="11" t="str">
        <f>[1]动作!$G5985</f>
        <v>JS_CZ_wodefeng</v>
      </c>
      <c r="E5986" s="11" t="str">
        <f>[1]动作!$D5985</f>
        <v>电表故障</v>
      </c>
      <c r="F5986" s="11" t="s">
        <v>45</v>
      </c>
      <c r="G5986" s="12">
        <f>[1]动作!$A5985+[1]动作!$B5985</f>
        <v>43212.742581018516</v>
      </c>
      <c r="H5986" s="12"/>
      <c r="I5986" s="11"/>
    </row>
    <row r="5987" spans="1:9" hidden="1" x14ac:dyDescent="0.3">
      <c r="A5987" s="24">
        <v>5985</v>
      </c>
      <c r="B5987" s="11" t="str">
        <f>IFERROR(INDEX({"JSNY-BJ0001-01";"JSNY-JS0022-01";"JSNY-JS0002-01"},MATCH(D5987,{"BJ_zhongyu";"JS_WX_liteer";"JS_CZ_wodefeng"},0)),"")</f>
        <v>JSNY-JS0002-01</v>
      </c>
      <c r="C5987" s="11" t="str">
        <f>IFERROR(INDEX({"北京中裕世纪大酒店";"江苏利特尔绿色包装股份有限公司";"常州市金坛沃德丰电子科技有限公司"},MATCH(D5987,{"BJ_zhongyu";"JS_WX_liteer";"JS_CZ_wodefeng"},0)),"")</f>
        <v>常州市金坛沃德丰电子科技有限公司</v>
      </c>
      <c r="D5987" s="11" t="str">
        <f>[1]动作!$G5986</f>
        <v>JS_CZ_wodefeng</v>
      </c>
      <c r="E5987" s="11" t="str">
        <f>[1]动作!$D5986</f>
        <v>电表故障</v>
      </c>
      <c r="F5987" s="11" t="s">
        <v>45</v>
      </c>
      <c r="G5987" s="12">
        <f>[1]动作!$A5986+[1]动作!$B5986</f>
        <v>43212.74391203704</v>
      </c>
      <c r="H5987" s="12"/>
      <c r="I5987" s="11"/>
    </row>
    <row r="5988" spans="1:9" hidden="1" x14ac:dyDescent="0.3">
      <c r="A5988" s="24">
        <v>5986</v>
      </c>
      <c r="B5988" s="11" t="str">
        <f>IFERROR(INDEX({"JSNY-BJ0001-01";"JSNY-JS0022-01";"JSNY-JS0002-01"},MATCH(D5988,{"BJ_zhongyu";"JS_WX_liteer";"JS_CZ_wodefeng"},0)),"")</f>
        <v>JSNY-BJ0001-01</v>
      </c>
      <c r="C5988" s="11" t="str">
        <f>IFERROR(INDEX({"北京中裕世纪大酒店";"江苏利特尔绿色包装股份有限公司";"常州市金坛沃德丰电子科技有限公司"},MATCH(D5988,{"BJ_zhongyu";"JS_WX_liteer";"JS_CZ_wodefeng"},0)),"")</f>
        <v>北京中裕世纪大酒店</v>
      </c>
      <c r="D5988" s="11" t="str">
        <f>[1]动作!$G5987</f>
        <v>BJ_zhongyu</v>
      </c>
      <c r="E5988" s="11" t="str">
        <f>[1]动作!$D5987</f>
        <v>分系统2告警状态</v>
      </c>
      <c r="F5988" s="11" t="s">
        <v>178</v>
      </c>
      <c r="G5988" s="12">
        <f>[1]动作!$A5987+[1]动作!$B5987</f>
        <v>43212.744201388887</v>
      </c>
      <c r="H5988" s="12"/>
      <c r="I5988" s="11"/>
    </row>
    <row r="5989" spans="1:9" hidden="1" x14ac:dyDescent="0.3">
      <c r="A5989" s="24">
        <v>5987</v>
      </c>
      <c r="B5989" s="11" t="str">
        <f>IFERROR(INDEX({"JSNY-BJ0001-01";"JSNY-JS0022-01";"JSNY-JS0002-01"},MATCH(D5989,{"BJ_zhongyu";"JS_WX_liteer";"JS_CZ_wodefeng"},0)),"")</f>
        <v>JSNY-BJ0001-01</v>
      </c>
      <c r="C5989" s="11" t="str">
        <f>IFERROR(INDEX({"北京中裕世纪大酒店";"江苏利特尔绿色包装股份有限公司";"常州市金坛沃德丰电子科技有限公司"},MATCH(D5989,{"BJ_zhongyu";"JS_WX_liteer";"JS_CZ_wodefeng"},0)),"")</f>
        <v>北京中裕世纪大酒店</v>
      </c>
      <c r="D5989" s="11" t="str">
        <f>[1]动作!$G5988</f>
        <v>BJ_zhongyu</v>
      </c>
      <c r="E5989" s="11" t="str">
        <f>[1]动作!$D5988</f>
        <v>分系统2PCS告警状态</v>
      </c>
      <c r="F5989" s="11" t="s">
        <v>176</v>
      </c>
      <c r="G5989" s="12">
        <f>[1]动作!$A5988+[1]动作!$B5988</f>
        <v>43212.744201388887</v>
      </c>
      <c r="H5989" s="12"/>
      <c r="I5989" s="11"/>
    </row>
    <row r="5990" spans="1:9" hidden="1" x14ac:dyDescent="0.3">
      <c r="A5990" s="24">
        <v>5988</v>
      </c>
      <c r="B5990" s="11" t="str">
        <f>IFERROR(INDEX({"JSNY-BJ0001-01";"JSNY-JS0022-01";"JSNY-JS0002-01"},MATCH(D5990,{"BJ_zhongyu";"JS_WX_liteer";"JS_CZ_wodefeng"},0)),"")</f>
        <v>JSNY-JS0002-01</v>
      </c>
      <c r="C5990" s="11" t="str">
        <f>IFERROR(INDEX({"北京中裕世纪大酒店";"江苏利特尔绿色包装股份有限公司";"常州市金坛沃德丰电子科技有限公司"},MATCH(D5990,{"BJ_zhongyu";"JS_WX_liteer";"JS_CZ_wodefeng"},0)),"")</f>
        <v>常州市金坛沃德丰电子科技有限公司</v>
      </c>
      <c r="D5990" s="11" t="str">
        <f>[1]动作!$G5989</f>
        <v>JS_CZ_wodefeng</v>
      </c>
      <c r="E5990" s="11" t="str">
        <f>[1]动作!$D5989</f>
        <v>电表故障</v>
      </c>
      <c r="F5990" s="11" t="s">
        <v>45</v>
      </c>
      <c r="G5990" s="12">
        <f>[1]动作!$A5989+[1]动作!$B5989</f>
        <v>43212.744953703703</v>
      </c>
      <c r="H5990" s="12"/>
      <c r="I5990" s="11"/>
    </row>
    <row r="5991" spans="1:9" hidden="1" x14ac:dyDescent="0.3">
      <c r="A5991" s="24">
        <v>5989</v>
      </c>
      <c r="B5991" s="11" t="str">
        <f>IFERROR(INDEX({"JSNY-BJ0001-01";"JSNY-JS0022-01";"JSNY-JS0002-01"},MATCH(D5991,{"BJ_zhongyu";"JS_WX_liteer";"JS_CZ_wodefeng"},0)),"")</f>
        <v>JSNY-JS0002-01</v>
      </c>
      <c r="C5991" s="11" t="str">
        <f>IFERROR(INDEX({"北京中裕世纪大酒店";"江苏利特尔绿色包装股份有限公司";"常州市金坛沃德丰电子科技有限公司"},MATCH(D5991,{"BJ_zhongyu";"JS_WX_liteer";"JS_CZ_wodefeng"},0)),"")</f>
        <v>常州市金坛沃德丰电子科技有限公司</v>
      </c>
      <c r="D5991" s="11" t="str">
        <f>[1]动作!$G5990</f>
        <v>JS_CZ_wodefeng</v>
      </c>
      <c r="E5991" s="11" t="str">
        <f>[1]动作!$D5990</f>
        <v>电表故障</v>
      </c>
      <c r="F5991" s="11" t="s">
        <v>45</v>
      </c>
      <c r="G5991" s="12">
        <f>[1]动作!$A5990+[1]动作!$B5990</f>
        <v>43212.745069444441</v>
      </c>
      <c r="H5991" s="12"/>
      <c r="I5991" s="11"/>
    </row>
    <row r="5992" spans="1:9" hidden="1" x14ac:dyDescent="0.3">
      <c r="A5992" s="24">
        <v>5990</v>
      </c>
      <c r="B5992" s="11" t="str">
        <f>IFERROR(INDEX({"JSNY-BJ0001-01";"JSNY-JS0022-01";"JSNY-JS0002-01"},MATCH(D5992,{"BJ_zhongyu";"JS_WX_liteer";"JS_CZ_wodefeng"},0)),"")</f>
        <v>JSNY-JS0002-01</v>
      </c>
      <c r="C5992" s="11" t="str">
        <f>IFERROR(INDEX({"北京中裕世纪大酒店";"江苏利特尔绿色包装股份有限公司";"常州市金坛沃德丰电子科技有限公司"},MATCH(D5992,{"BJ_zhongyu";"JS_WX_liteer";"JS_CZ_wodefeng"},0)),"")</f>
        <v>常州市金坛沃德丰电子科技有限公司</v>
      </c>
      <c r="D5992" s="11" t="str">
        <f>[1]动作!$G5991</f>
        <v>JS_CZ_wodefeng</v>
      </c>
      <c r="E5992" s="11" t="str">
        <f>[1]动作!$D5991</f>
        <v>电表故障</v>
      </c>
      <c r="F5992" s="11" t="s">
        <v>45</v>
      </c>
      <c r="G5992" s="12">
        <f>[1]动作!$A5991+[1]动作!$B5991</f>
        <v>43212.745243055557</v>
      </c>
      <c r="H5992" s="12"/>
      <c r="I5992" s="11"/>
    </row>
    <row r="5993" spans="1:9" hidden="1" x14ac:dyDescent="0.3">
      <c r="A5993" s="24">
        <v>5991</v>
      </c>
      <c r="B5993" s="11" t="str">
        <f>IFERROR(INDEX({"JSNY-BJ0001-01";"JSNY-JS0022-01";"JSNY-JS0002-01"},MATCH(D5993,{"BJ_zhongyu";"JS_WX_liteer";"JS_CZ_wodefeng"},0)),"")</f>
        <v>JSNY-JS0002-01</v>
      </c>
      <c r="C5993" s="11" t="str">
        <f>IFERROR(INDEX({"北京中裕世纪大酒店";"江苏利特尔绿色包装股份有限公司";"常州市金坛沃德丰电子科技有限公司"},MATCH(D5993,{"BJ_zhongyu";"JS_WX_liteer";"JS_CZ_wodefeng"},0)),"")</f>
        <v>常州市金坛沃德丰电子科技有限公司</v>
      </c>
      <c r="D5993" s="11" t="str">
        <f>[1]动作!$G5992</f>
        <v>JS_CZ_wodefeng</v>
      </c>
      <c r="E5993" s="11" t="str">
        <f>[1]动作!$D5992</f>
        <v>电表故障</v>
      </c>
      <c r="F5993" s="11" t="s">
        <v>45</v>
      </c>
      <c r="G5993" s="12">
        <f>[1]动作!$A5992+[1]动作!$B5992</f>
        <v>43212.746516203704</v>
      </c>
      <c r="H5993" s="12"/>
      <c r="I5993" s="11"/>
    </row>
    <row r="5994" spans="1:9" hidden="1" x14ac:dyDescent="0.3">
      <c r="A5994" s="24">
        <v>5992</v>
      </c>
      <c r="B5994" s="11" t="str">
        <f>IFERROR(INDEX({"JSNY-BJ0001-01";"JSNY-JS0022-01";"JSNY-JS0002-01"},MATCH(D5994,{"BJ_zhongyu";"JS_WX_liteer";"JS_CZ_wodefeng"},0)),"")</f>
        <v>JSNY-JS0002-01</v>
      </c>
      <c r="C5994" s="11" t="str">
        <f>IFERROR(INDEX({"北京中裕世纪大酒店";"江苏利特尔绿色包装股份有限公司";"常州市金坛沃德丰电子科技有限公司"},MATCH(D5994,{"BJ_zhongyu";"JS_WX_liteer";"JS_CZ_wodefeng"},0)),"")</f>
        <v>常州市金坛沃德丰电子科技有限公司</v>
      </c>
      <c r="D5994" s="11" t="str">
        <f>[1]动作!$G5993</f>
        <v>JS_CZ_wodefeng</v>
      </c>
      <c r="E5994" s="11" t="str">
        <f>[1]动作!$D5993</f>
        <v>电表故障</v>
      </c>
      <c r="F5994" s="11" t="s">
        <v>45</v>
      </c>
      <c r="G5994" s="12">
        <f>[1]动作!$A5993+[1]动作!$B5993</f>
        <v>43212.748900462961</v>
      </c>
      <c r="H5994" s="12"/>
      <c r="I5994" s="11"/>
    </row>
    <row r="5995" spans="1:9" hidden="1" x14ac:dyDescent="0.3">
      <c r="A5995" s="24">
        <v>5993</v>
      </c>
      <c r="B5995" s="11" t="str">
        <f>IFERROR(INDEX({"JSNY-BJ0001-01";"JSNY-JS0022-01";"JSNY-JS0002-01"},MATCH(D5995,{"BJ_zhongyu";"JS_WX_liteer";"JS_CZ_wodefeng"},0)),"")</f>
        <v>JSNY-JS0002-01</v>
      </c>
      <c r="C5995" s="11" t="str">
        <f>IFERROR(INDEX({"北京中裕世纪大酒店";"江苏利特尔绿色包装股份有限公司";"常州市金坛沃德丰电子科技有限公司"},MATCH(D5995,{"BJ_zhongyu";"JS_WX_liteer";"JS_CZ_wodefeng"},0)),"")</f>
        <v>常州市金坛沃德丰电子科技有限公司</v>
      </c>
      <c r="D5995" s="11" t="str">
        <f>[1]动作!$G5994</f>
        <v>JS_CZ_wodefeng</v>
      </c>
      <c r="E5995" s="11" t="str">
        <f>[1]动作!$D5994</f>
        <v>电表故障</v>
      </c>
      <c r="F5995" s="11" t="s">
        <v>45</v>
      </c>
      <c r="G5995" s="12">
        <f>[1]动作!$A5994+[1]动作!$B5994</f>
        <v>43212.749016203707</v>
      </c>
      <c r="H5995" s="12"/>
      <c r="I5995" s="11"/>
    </row>
    <row r="5996" spans="1:9" hidden="1" x14ac:dyDescent="0.3">
      <c r="A5996" s="24">
        <v>5994</v>
      </c>
      <c r="B5996" s="11" t="str">
        <f>IFERROR(INDEX({"JSNY-BJ0001-01";"JSNY-JS0022-01";"JSNY-JS0002-01"},MATCH(D5996,{"BJ_zhongyu";"JS_WX_liteer";"JS_CZ_wodefeng"},0)),"")</f>
        <v>JSNY-JS0002-01</v>
      </c>
      <c r="C5996" s="11" t="str">
        <f>IFERROR(INDEX({"北京中裕世纪大酒店";"江苏利特尔绿色包装股份有限公司";"常州市金坛沃德丰电子科技有限公司"},MATCH(D5996,{"BJ_zhongyu";"JS_WX_liteer";"JS_CZ_wodefeng"},0)),"")</f>
        <v>常州市金坛沃德丰电子科技有限公司</v>
      </c>
      <c r="D5996" s="11" t="str">
        <f>[1]动作!$G5995</f>
        <v>JS_CZ_wodefeng</v>
      </c>
      <c r="E5996" s="11" t="str">
        <f>[1]动作!$D5995</f>
        <v>电表故障</v>
      </c>
      <c r="F5996" s="11" t="s">
        <v>45</v>
      </c>
      <c r="G5996" s="12">
        <f>[1]动作!$A5995+[1]动作!$B5995</f>
        <v>43212.750462962962</v>
      </c>
      <c r="H5996" s="12"/>
      <c r="I5996" s="11"/>
    </row>
    <row r="5997" spans="1:9" hidden="1" x14ac:dyDescent="0.3">
      <c r="A5997" s="24">
        <v>5995</v>
      </c>
      <c r="B5997" s="11" t="str">
        <f>IFERROR(INDEX({"JSNY-BJ0001-01";"JSNY-JS0022-01";"JSNY-JS0002-01"},MATCH(D5997,{"BJ_zhongyu";"JS_WX_liteer";"JS_CZ_wodefeng"},0)),"")</f>
        <v>JSNY-JS0002-01</v>
      </c>
      <c r="C5997" s="11" t="str">
        <f>IFERROR(INDEX({"北京中裕世纪大酒店";"江苏利特尔绿色包装股份有限公司";"常州市金坛沃德丰电子科技有限公司"},MATCH(D5997,{"BJ_zhongyu";"JS_WX_liteer";"JS_CZ_wodefeng"},0)),"")</f>
        <v>常州市金坛沃德丰电子科技有限公司</v>
      </c>
      <c r="D5997" s="11" t="str">
        <f>[1]动作!$G5996</f>
        <v>JS_CZ_wodefeng</v>
      </c>
      <c r="E5997" s="11" t="str">
        <f>[1]动作!$D5996</f>
        <v>电表故障</v>
      </c>
      <c r="F5997" s="11" t="s">
        <v>45</v>
      </c>
      <c r="G5997" s="12">
        <f>[1]动作!$A5996+[1]动作!$B5996</f>
        <v>43212.751967592594</v>
      </c>
      <c r="H5997" s="12"/>
      <c r="I5997" s="11"/>
    </row>
    <row r="5998" spans="1:9" hidden="1" x14ac:dyDescent="0.3">
      <c r="A5998" s="24">
        <v>5996</v>
      </c>
      <c r="B5998" s="11" t="str">
        <f>IFERROR(INDEX({"JSNY-BJ0001-01";"JSNY-JS0022-01";"JSNY-JS0002-01"},MATCH(D5998,{"BJ_zhongyu";"JS_WX_liteer";"JS_CZ_wodefeng"},0)),"")</f>
        <v>JSNY-JS0002-01</v>
      </c>
      <c r="C5998" s="11" t="str">
        <f>IFERROR(INDEX({"北京中裕世纪大酒店";"江苏利特尔绿色包装股份有限公司";"常州市金坛沃德丰电子科技有限公司"},MATCH(D5998,{"BJ_zhongyu";"JS_WX_liteer";"JS_CZ_wodefeng"},0)),"")</f>
        <v>常州市金坛沃德丰电子科技有限公司</v>
      </c>
      <c r="D5998" s="11" t="str">
        <f>[1]动作!$G5997</f>
        <v>JS_CZ_wodefeng</v>
      </c>
      <c r="E5998" s="11" t="str">
        <f>[1]动作!$D5997</f>
        <v>电表故障</v>
      </c>
      <c r="F5998" s="11" t="s">
        <v>45</v>
      </c>
      <c r="G5998" s="12">
        <f>[1]动作!$A5997+[1]动作!$B5997</f>
        <v>43212.755208333336</v>
      </c>
      <c r="H5998" s="12"/>
      <c r="I5998" s="11"/>
    </row>
    <row r="5999" spans="1:9" hidden="1" x14ac:dyDescent="0.3">
      <c r="A5999" s="24">
        <v>5997</v>
      </c>
      <c r="B5999" s="11" t="str">
        <f>IFERROR(INDEX({"JSNY-BJ0001-01";"JSNY-JS0022-01";"JSNY-JS0002-01"},MATCH(D5999,{"BJ_zhongyu";"JS_WX_liteer";"JS_CZ_wodefeng"},0)),"")</f>
        <v>JSNY-JS0002-01</v>
      </c>
      <c r="C5999" s="11" t="str">
        <f>IFERROR(INDEX({"北京中裕世纪大酒店";"江苏利特尔绿色包装股份有限公司";"常州市金坛沃德丰电子科技有限公司"},MATCH(D5999,{"BJ_zhongyu";"JS_WX_liteer";"JS_CZ_wodefeng"},0)),"")</f>
        <v>常州市金坛沃德丰电子科技有限公司</v>
      </c>
      <c r="D5999" s="11" t="str">
        <f>[1]动作!$G5998</f>
        <v>JS_CZ_wodefeng</v>
      </c>
      <c r="E5999" s="11" t="str">
        <f>[1]动作!$D5998</f>
        <v>电表故障</v>
      </c>
      <c r="F5999" s="11" t="s">
        <v>45</v>
      </c>
      <c r="G5999" s="12">
        <f>[1]动作!$A5998+[1]动作!$B5998</f>
        <v>43212.755439814813</v>
      </c>
      <c r="H5999" s="12"/>
      <c r="I5999" s="11"/>
    </row>
    <row r="6000" spans="1:9" hidden="1" x14ac:dyDescent="0.3">
      <c r="A6000" s="24">
        <v>5998</v>
      </c>
      <c r="B6000" s="11" t="str">
        <f>IFERROR(INDEX({"JSNY-BJ0001-01";"JSNY-JS0022-01";"JSNY-JS0002-01"},MATCH(D6000,{"BJ_zhongyu";"JS_WX_liteer";"JS_CZ_wodefeng"},0)),"")</f>
        <v>JSNY-JS0002-01</v>
      </c>
      <c r="C6000" s="11" t="str">
        <f>IFERROR(INDEX({"北京中裕世纪大酒店";"江苏利特尔绿色包装股份有限公司";"常州市金坛沃德丰电子科技有限公司"},MATCH(D6000,{"BJ_zhongyu";"JS_WX_liteer";"JS_CZ_wodefeng"},0)),"")</f>
        <v>常州市金坛沃德丰电子科技有限公司</v>
      </c>
      <c r="D6000" s="11" t="str">
        <f>[1]动作!$G5999</f>
        <v>JS_CZ_wodefeng</v>
      </c>
      <c r="E6000" s="11" t="str">
        <f>[1]动作!$D5999</f>
        <v>电表故障</v>
      </c>
      <c r="F6000" s="11" t="s">
        <v>45</v>
      </c>
      <c r="G6000" s="12">
        <f>[1]动作!$A5999+[1]动作!$B5999</f>
        <v>43212.755555555559</v>
      </c>
      <c r="H6000" s="12"/>
      <c r="I6000" s="11"/>
    </row>
    <row r="6001" spans="1:9" hidden="1" x14ac:dyDescent="0.3">
      <c r="A6001" s="24">
        <v>5999</v>
      </c>
      <c r="B6001" s="11" t="str">
        <f>IFERROR(INDEX({"JSNY-BJ0001-01";"JSNY-JS0022-01";"JSNY-JS0002-01"},MATCH(D6001,{"BJ_zhongyu";"JS_WX_liteer";"JS_CZ_wodefeng"},0)),"")</f>
        <v>JSNY-JS0002-01</v>
      </c>
      <c r="C6001" s="11" t="str">
        <f>IFERROR(INDEX({"北京中裕世纪大酒店";"江苏利特尔绿色包装股份有限公司";"常州市金坛沃德丰电子科技有限公司"},MATCH(D6001,{"BJ_zhongyu";"JS_WX_liteer";"JS_CZ_wodefeng"},0)),"")</f>
        <v>常州市金坛沃德丰电子科技有限公司</v>
      </c>
      <c r="D6001" s="11" t="str">
        <f>[1]动作!$G6000</f>
        <v>JS_CZ_wodefeng</v>
      </c>
      <c r="E6001" s="11" t="str">
        <f>[1]动作!$D6000</f>
        <v>电表故障</v>
      </c>
      <c r="F6001" s="11" t="s">
        <v>45</v>
      </c>
      <c r="G6001" s="12">
        <f>[1]动作!$A6000+[1]动作!$B6000</f>
        <v>43212.755671296298</v>
      </c>
      <c r="H6001" s="12"/>
      <c r="I6001" s="11"/>
    </row>
    <row r="6002" spans="1:9" hidden="1" x14ac:dyDescent="0.3">
      <c r="A6002" s="24">
        <v>6000</v>
      </c>
      <c r="B6002" s="11" t="str">
        <f>IFERROR(INDEX({"JSNY-BJ0001-01";"JSNY-JS0022-01";"JSNY-JS0002-01"},MATCH(D6002,{"BJ_zhongyu";"JS_WX_liteer";"JS_CZ_wodefeng"},0)),"")</f>
        <v>JSNY-JS0002-01</v>
      </c>
      <c r="C6002" s="11" t="str">
        <f>IFERROR(INDEX({"北京中裕世纪大酒店";"江苏利特尔绿色包装股份有限公司";"常州市金坛沃德丰电子科技有限公司"},MATCH(D6002,{"BJ_zhongyu";"JS_WX_liteer";"JS_CZ_wodefeng"},0)),"")</f>
        <v>常州市金坛沃德丰电子科技有限公司</v>
      </c>
      <c r="D6002" s="11" t="str">
        <f>[1]动作!$G6001</f>
        <v>JS_CZ_wodefeng</v>
      </c>
      <c r="E6002" s="11" t="str">
        <f>[1]动作!$D6001</f>
        <v>电表故障</v>
      </c>
      <c r="F6002" s="11" t="s">
        <v>45</v>
      </c>
      <c r="G6002" s="12">
        <f>[1]动作!$A6001+[1]动作!$B6001</f>
        <v>43212.756539351853</v>
      </c>
      <c r="H6002" s="12"/>
      <c r="I6002" s="11"/>
    </row>
    <row r="6003" spans="1:9" hidden="1" x14ac:dyDescent="0.3">
      <c r="A6003" s="24">
        <v>6001</v>
      </c>
      <c r="B6003" s="11" t="str">
        <f>IFERROR(INDEX({"JSNY-BJ0001-01";"JSNY-JS0022-01";"JSNY-JS0002-01"},MATCH(D6003,{"BJ_zhongyu";"JS_WX_liteer";"JS_CZ_wodefeng"},0)),"")</f>
        <v>JSNY-JS0002-01</v>
      </c>
      <c r="C6003" s="11" t="str">
        <f>IFERROR(INDEX({"北京中裕世纪大酒店";"江苏利特尔绿色包装股份有限公司";"常州市金坛沃德丰电子科技有限公司"},MATCH(D6003,{"BJ_zhongyu";"JS_WX_liteer";"JS_CZ_wodefeng"},0)),"")</f>
        <v>常州市金坛沃德丰电子科技有限公司</v>
      </c>
      <c r="D6003" s="11" t="str">
        <f>[1]动作!$G6002</f>
        <v>JS_CZ_wodefeng</v>
      </c>
      <c r="E6003" s="11" t="str">
        <f>[1]动作!$D6002</f>
        <v>电表故障</v>
      </c>
      <c r="F6003" s="11" t="s">
        <v>45</v>
      </c>
      <c r="G6003" s="12">
        <f>[1]动作!$A6002+[1]动作!$B6002</f>
        <v>43212.76053240741</v>
      </c>
      <c r="H6003" s="12"/>
      <c r="I6003" s="11"/>
    </row>
    <row r="6004" spans="1:9" hidden="1" x14ac:dyDescent="0.3">
      <c r="A6004" s="24">
        <v>6002</v>
      </c>
      <c r="B6004" s="11" t="str">
        <f>IFERROR(INDEX({"JSNY-BJ0001-01";"JSNY-JS0022-01";"JSNY-JS0002-01"},MATCH(D6004,{"BJ_zhongyu";"JS_WX_liteer";"JS_CZ_wodefeng"},0)),"")</f>
        <v>JSNY-JS0002-01</v>
      </c>
      <c r="C6004" s="11" t="str">
        <f>IFERROR(INDEX({"北京中裕世纪大酒店";"江苏利特尔绿色包装股份有限公司";"常州市金坛沃德丰电子科技有限公司"},MATCH(D6004,{"BJ_zhongyu";"JS_WX_liteer";"JS_CZ_wodefeng"},0)),"")</f>
        <v>常州市金坛沃德丰电子科技有限公司</v>
      </c>
      <c r="D6004" s="11" t="str">
        <f>[1]动作!$G6003</f>
        <v>JS_CZ_wodefeng</v>
      </c>
      <c r="E6004" s="11" t="str">
        <f>[1]动作!$D6003</f>
        <v>电表故障</v>
      </c>
      <c r="F6004" s="11" t="s">
        <v>45</v>
      </c>
      <c r="G6004" s="12">
        <f>[1]动作!$A6003+[1]动作!$B6003</f>
        <v>43212.762106481481</v>
      </c>
      <c r="H6004" s="12"/>
      <c r="I6004" s="11"/>
    </row>
    <row r="6005" spans="1:9" hidden="1" x14ac:dyDescent="0.3">
      <c r="A6005" s="24">
        <v>6003</v>
      </c>
      <c r="B6005" s="11" t="str">
        <f>IFERROR(INDEX({"JSNY-BJ0001-01";"JSNY-JS0022-01";"JSNY-JS0002-01"},MATCH(D6005,{"BJ_zhongyu";"JS_WX_liteer";"JS_CZ_wodefeng"},0)),"")</f>
        <v>JSNY-JS0002-01</v>
      </c>
      <c r="C6005" s="11" t="str">
        <f>IFERROR(INDEX({"北京中裕世纪大酒店";"江苏利特尔绿色包装股份有限公司";"常州市金坛沃德丰电子科技有限公司"},MATCH(D6005,{"BJ_zhongyu";"JS_WX_liteer";"JS_CZ_wodefeng"},0)),"")</f>
        <v>常州市金坛沃德丰电子科技有限公司</v>
      </c>
      <c r="D6005" s="11" t="str">
        <f>[1]动作!$G6004</f>
        <v>JS_CZ_wodefeng</v>
      </c>
      <c r="E6005" s="11" t="str">
        <f>[1]动作!$D6004</f>
        <v>电表故障</v>
      </c>
      <c r="F6005" s="11" t="s">
        <v>45</v>
      </c>
      <c r="G6005" s="12">
        <f>[1]动作!$A6004+[1]动作!$B6004</f>
        <v>43212.765115740738</v>
      </c>
      <c r="H6005" s="12"/>
      <c r="I6005" s="11"/>
    </row>
    <row r="6006" spans="1:9" hidden="1" x14ac:dyDescent="0.3">
      <c r="A6006" s="24">
        <v>6004</v>
      </c>
      <c r="B6006" s="11" t="str">
        <f>IFERROR(INDEX({"JSNY-BJ0001-01";"JSNY-JS0022-01";"JSNY-JS0002-01"},MATCH(D6006,{"BJ_zhongyu";"JS_WX_liteer";"JS_CZ_wodefeng"},0)),"")</f>
        <v>JSNY-JS0002-01</v>
      </c>
      <c r="C6006" s="11" t="str">
        <f>IFERROR(INDEX({"北京中裕世纪大酒店";"江苏利特尔绿色包装股份有限公司";"常州市金坛沃德丰电子科技有限公司"},MATCH(D6006,{"BJ_zhongyu";"JS_WX_liteer";"JS_CZ_wodefeng"},0)),"")</f>
        <v>常州市金坛沃德丰电子科技有限公司</v>
      </c>
      <c r="D6006" s="11" t="str">
        <f>[1]动作!$G6005</f>
        <v>JS_CZ_wodefeng</v>
      </c>
      <c r="E6006" s="11" t="str">
        <f>[1]动作!$D6005</f>
        <v>电表故障</v>
      </c>
      <c r="F6006" s="11" t="s">
        <v>45</v>
      </c>
      <c r="G6006" s="12">
        <f>[1]动作!$A6005+[1]动作!$B6005</f>
        <v>43212.765231481484</v>
      </c>
      <c r="H6006" s="12"/>
      <c r="I6006" s="11"/>
    </row>
    <row r="6007" spans="1:9" hidden="1" x14ac:dyDescent="0.3">
      <c r="A6007" s="24">
        <v>6005</v>
      </c>
      <c r="B6007" s="11" t="str">
        <f>IFERROR(INDEX({"JSNY-BJ0001-01";"JSNY-JS0022-01";"JSNY-JS0002-01"},MATCH(D6007,{"BJ_zhongyu";"JS_WX_liteer";"JS_CZ_wodefeng"},0)),"")</f>
        <v>JSNY-JS0002-01</v>
      </c>
      <c r="C6007" s="11" t="str">
        <f>IFERROR(INDEX({"北京中裕世纪大酒店";"江苏利特尔绿色包装股份有限公司";"常州市金坛沃德丰电子科技有限公司"},MATCH(D6007,{"BJ_zhongyu";"JS_WX_liteer";"JS_CZ_wodefeng"},0)),"")</f>
        <v>常州市金坛沃德丰电子科技有限公司</v>
      </c>
      <c r="D6007" s="11" t="str">
        <f>[1]动作!$G6006</f>
        <v>JS_CZ_wodefeng</v>
      </c>
      <c r="E6007" s="11" t="str">
        <f>[1]动作!$D6006</f>
        <v>电表故障</v>
      </c>
      <c r="F6007" s="11" t="s">
        <v>45</v>
      </c>
      <c r="G6007" s="12">
        <f>[1]动作!$A6006+[1]动作!$B6006</f>
        <v>43212.765405092592</v>
      </c>
      <c r="H6007" s="12"/>
      <c r="I6007" s="11"/>
    </row>
    <row r="6008" spans="1:9" hidden="1" x14ac:dyDescent="0.3">
      <c r="A6008" s="24">
        <v>6006</v>
      </c>
      <c r="B6008" s="11" t="str">
        <f>IFERROR(INDEX({"JSNY-BJ0001-01";"JSNY-JS0022-01";"JSNY-JS0002-01"},MATCH(D6008,{"BJ_zhongyu";"JS_WX_liteer";"JS_CZ_wodefeng"},0)),"")</f>
        <v>JSNY-JS0002-01</v>
      </c>
      <c r="C6008" s="11" t="str">
        <f>IFERROR(INDEX({"北京中裕世纪大酒店";"江苏利特尔绿色包装股份有限公司";"常州市金坛沃德丰电子科技有限公司"},MATCH(D6008,{"BJ_zhongyu";"JS_WX_liteer";"JS_CZ_wodefeng"},0)),"")</f>
        <v>常州市金坛沃德丰电子科技有限公司</v>
      </c>
      <c r="D6008" s="11" t="str">
        <f>[1]动作!$G6007</f>
        <v>JS_CZ_wodefeng</v>
      </c>
      <c r="E6008" s="11" t="str">
        <f>[1]动作!$D6007</f>
        <v>电表故障</v>
      </c>
      <c r="F6008" s="11" t="s">
        <v>45</v>
      </c>
      <c r="G6008" s="12">
        <f>[1]动作!$A6007+[1]动作!$B6007</f>
        <v>43212.76667824074</v>
      </c>
      <c r="H6008" s="12"/>
      <c r="I6008" s="11"/>
    </row>
    <row r="6009" spans="1:9" hidden="1" x14ac:dyDescent="0.3">
      <c r="A6009" s="24">
        <v>6007</v>
      </c>
      <c r="B6009" s="11" t="str">
        <f>IFERROR(INDEX({"JSNY-BJ0001-01";"JSNY-JS0022-01";"JSNY-JS0002-01"},MATCH(D6009,{"BJ_zhongyu";"JS_WX_liteer";"JS_CZ_wodefeng"},0)),"")</f>
        <v>JSNY-JS0002-01</v>
      </c>
      <c r="C6009" s="11" t="str">
        <f>IFERROR(INDEX({"北京中裕世纪大酒店";"江苏利特尔绿色包装股份有限公司";"常州市金坛沃德丰电子科技有限公司"},MATCH(D6009,{"BJ_zhongyu";"JS_WX_liteer";"JS_CZ_wodefeng"},0)),"")</f>
        <v>常州市金坛沃德丰电子科技有限公司</v>
      </c>
      <c r="D6009" s="11" t="str">
        <f>[1]动作!$G6008</f>
        <v>JS_CZ_wodefeng</v>
      </c>
      <c r="E6009" s="11" t="str">
        <f>[1]动作!$D6008</f>
        <v>电表故障</v>
      </c>
      <c r="F6009" s="11" t="s">
        <v>45</v>
      </c>
      <c r="G6009" s="12">
        <f>[1]动作!$A6008+[1]动作!$B6008</f>
        <v>43212.769050925926</v>
      </c>
      <c r="H6009" s="12"/>
      <c r="I6009" s="11"/>
    </row>
    <row r="6010" spans="1:9" hidden="1" x14ac:dyDescent="0.3">
      <c r="A6010" s="24">
        <v>6008</v>
      </c>
      <c r="B6010" s="11" t="str">
        <f>IFERROR(INDEX({"JSNY-BJ0001-01";"JSNY-JS0022-01";"JSNY-JS0002-01"},MATCH(D6010,{"BJ_zhongyu";"JS_WX_liteer";"JS_CZ_wodefeng"},0)),"")</f>
        <v>JSNY-JS0002-01</v>
      </c>
      <c r="C6010" s="11" t="str">
        <f>IFERROR(INDEX({"北京中裕世纪大酒店";"江苏利特尔绿色包装股份有限公司";"常州市金坛沃德丰电子科技有限公司"},MATCH(D6010,{"BJ_zhongyu";"JS_WX_liteer";"JS_CZ_wodefeng"},0)),"")</f>
        <v>常州市金坛沃德丰电子科技有限公司</v>
      </c>
      <c r="D6010" s="11" t="str">
        <f>[1]动作!$G6009</f>
        <v>JS_CZ_wodefeng</v>
      </c>
      <c r="E6010" s="11" t="str">
        <f>[1]动作!$D6009</f>
        <v>电表故障</v>
      </c>
      <c r="F6010" s="11" t="s">
        <v>45</v>
      </c>
      <c r="G6010" s="12">
        <f>[1]动作!$A6009+[1]动作!$B6009</f>
        <v>43212.770381944443</v>
      </c>
      <c r="H6010" s="12"/>
      <c r="I6010" s="11"/>
    </row>
    <row r="6011" spans="1:9" hidden="1" x14ac:dyDescent="0.3">
      <c r="A6011" s="24">
        <v>6009</v>
      </c>
      <c r="B6011" s="11" t="str">
        <f>IFERROR(INDEX({"JSNY-BJ0001-01";"JSNY-JS0022-01";"JSNY-JS0002-01"},MATCH(D6011,{"BJ_zhongyu";"JS_WX_liteer";"JS_CZ_wodefeng"},0)),"")</f>
        <v>JSNY-JS0002-01</v>
      </c>
      <c r="C6011" s="11" t="str">
        <f>IFERROR(INDEX({"北京中裕世纪大酒店";"江苏利特尔绿色包装股份有限公司";"常州市金坛沃德丰电子科技有限公司"},MATCH(D6011,{"BJ_zhongyu";"JS_WX_liteer";"JS_CZ_wodefeng"},0)),"")</f>
        <v>常州市金坛沃德丰电子科技有限公司</v>
      </c>
      <c r="D6011" s="11" t="str">
        <f>[1]动作!$G6010</f>
        <v>JS_CZ_wodefeng</v>
      </c>
      <c r="E6011" s="11" t="str">
        <f>[1]动作!$D6010</f>
        <v>电表故障</v>
      </c>
      <c r="F6011" s="11" t="s">
        <v>45</v>
      </c>
      <c r="G6011" s="12">
        <f>[1]动作!$A6010+[1]动作!$B6010</f>
        <v>43212.770497685182</v>
      </c>
      <c r="H6011" s="12"/>
      <c r="I6011" s="11"/>
    </row>
    <row r="6012" spans="1:9" hidden="1" x14ac:dyDescent="0.3">
      <c r="A6012" s="24">
        <v>6010</v>
      </c>
      <c r="B6012" s="11" t="str">
        <f>IFERROR(INDEX({"JSNY-BJ0001-01";"JSNY-JS0022-01";"JSNY-JS0002-01"},MATCH(D6012,{"BJ_zhongyu";"JS_WX_liteer";"JS_CZ_wodefeng"},0)),"")</f>
        <v>JSNY-JS0002-01</v>
      </c>
      <c r="C6012" s="11" t="str">
        <f>IFERROR(INDEX({"北京中裕世纪大酒店";"江苏利特尔绿色包装股份有限公司";"常州市金坛沃德丰电子科技有限公司"},MATCH(D6012,{"BJ_zhongyu";"JS_WX_liteer";"JS_CZ_wodefeng"},0)),"")</f>
        <v>常州市金坛沃德丰电子科技有限公司</v>
      </c>
      <c r="D6012" s="11" t="str">
        <f>[1]动作!$G6011</f>
        <v>JS_CZ_wodefeng</v>
      </c>
      <c r="E6012" s="11" t="str">
        <f>[1]动作!$D6011</f>
        <v>电表故障</v>
      </c>
      <c r="F6012" s="11" t="s">
        <v>45</v>
      </c>
      <c r="G6012" s="12">
        <f>[1]动作!$A6011+[1]动作!$B6011</f>
        <v>43212.770613425928</v>
      </c>
      <c r="H6012" s="12"/>
      <c r="I6012" s="11"/>
    </row>
    <row r="6013" spans="1:9" hidden="1" x14ac:dyDescent="0.3">
      <c r="A6013" s="24">
        <v>6011</v>
      </c>
      <c r="B6013" s="11" t="str">
        <f>IFERROR(INDEX({"JSNY-BJ0001-01";"JSNY-JS0022-01";"JSNY-JS0002-01"},MATCH(D6013,{"BJ_zhongyu";"JS_WX_liteer";"JS_CZ_wodefeng"},0)),"")</f>
        <v>JSNY-JS0002-01</v>
      </c>
      <c r="C6013" s="11" t="str">
        <f>IFERROR(INDEX({"北京中裕世纪大酒店";"江苏利特尔绿色包装股份有限公司";"常州市金坛沃德丰电子科技有限公司"},MATCH(D6013,{"BJ_zhongyu";"JS_WX_liteer";"JS_CZ_wodefeng"},0)),"")</f>
        <v>常州市金坛沃德丰电子科技有限公司</v>
      </c>
      <c r="D6013" s="11" t="str">
        <f>[1]动作!$G6012</f>
        <v>JS_CZ_wodefeng</v>
      </c>
      <c r="E6013" s="11" t="str">
        <f>[1]动作!$D6012</f>
        <v>电表故障</v>
      </c>
      <c r="F6013" s="11" t="s">
        <v>45</v>
      </c>
      <c r="G6013" s="12">
        <f>[1]动作!$A6012+[1]动作!$B6012</f>
        <v>43212.775196759256</v>
      </c>
      <c r="H6013" s="12"/>
      <c r="I6013" s="11"/>
    </row>
    <row r="6014" spans="1:9" hidden="1" x14ac:dyDescent="0.3">
      <c r="A6014" s="24">
        <v>6012</v>
      </c>
      <c r="B6014" s="11" t="str">
        <f>IFERROR(INDEX({"JSNY-BJ0001-01";"JSNY-JS0022-01";"JSNY-JS0002-01"},MATCH(D6014,{"BJ_zhongyu";"JS_WX_liteer";"JS_CZ_wodefeng"},0)),"")</f>
        <v>JSNY-JS0002-01</v>
      </c>
      <c r="C6014" s="11" t="str">
        <f>IFERROR(INDEX({"北京中裕世纪大酒店";"江苏利特尔绿色包装股份有限公司";"常州市金坛沃德丰电子科技有限公司"},MATCH(D6014,{"BJ_zhongyu";"JS_WX_liteer";"JS_CZ_wodefeng"},0)),"")</f>
        <v>常州市金坛沃德丰电子科技有限公司</v>
      </c>
      <c r="D6014" s="11" t="str">
        <f>[1]动作!$G6013</f>
        <v>JS_CZ_wodefeng</v>
      </c>
      <c r="E6014" s="11" t="str">
        <f>[1]动作!$D6013</f>
        <v>电表故障</v>
      </c>
      <c r="F6014" s="11" t="s">
        <v>45</v>
      </c>
      <c r="G6014" s="12">
        <f>[1]动作!$A6013+[1]动作!$B6013</f>
        <v>43212.776759259257</v>
      </c>
      <c r="H6014" s="12"/>
      <c r="I6014" s="11"/>
    </row>
    <row r="6015" spans="1:9" hidden="1" x14ac:dyDescent="0.3">
      <c r="A6015" s="24">
        <v>6013</v>
      </c>
      <c r="B6015" s="11" t="str">
        <f>IFERROR(INDEX({"JSNY-BJ0001-01";"JSNY-JS0022-01";"JSNY-JS0002-01"},MATCH(D6015,{"BJ_zhongyu";"JS_WX_liteer";"JS_CZ_wodefeng"},0)),"")</f>
        <v>JSNY-JS0002-01</v>
      </c>
      <c r="C6015" s="11" t="str">
        <f>IFERROR(INDEX({"北京中裕世纪大酒店";"江苏利特尔绿色包装股份有限公司";"常州市金坛沃德丰电子科技有限公司"},MATCH(D6015,{"BJ_zhongyu";"JS_WX_liteer";"JS_CZ_wodefeng"},0)),"")</f>
        <v>常州市金坛沃德丰电子科技有限公司</v>
      </c>
      <c r="D6015" s="11" t="str">
        <f>[1]动作!$G6014</f>
        <v>JS_CZ_wodefeng</v>
      </c>
      <c r="E6015" s="11" t="str">
        <f>[1]动作!$D6014</f>
        <v>电表故障</v>
      </c>
      <c r="F6015" s="11" t="s">
        <v>45</v>
      </c>
      <c r="G6015" s="12">
        <f>[1]动作!$A6014+[1]动作!$B6014</f>
        <v>43212.780706018515</v>
      </c>
      <c r="H6015" s="12"/>
      <c r="I6015" s="11"/>
    </row>
    <row r="6016" spans="1:9" hidden="1" x14ac:dyDescent="0.3">
      <c r="A6016" s="24">
        <v>6014</v>
      </c>
      <c r="B6016" s="11" t="str">
        <f>IFERROR(INDEX({"JSNY-BJ0001-01";"JSNY-JS0022-01";"JSNY-JS0002-01"},MATCH(D6016,{"BJ_zhongyu";"JS_WX_liteer";"JS_CZ_wodefeng"},0)),"")</f>
        <v>JSNY-JS0002-01</v>
      </c>
      <c r="C6016" s="11" t="str">
        <f>IFERROR(INDEX({"北京中裕世纪大酒店";"江苏利特尔绿色包装股份有限公司";"常州市金坛沃德丰电子科技有限公司"},MATCH(D6016,{"BJ_zhongyu";"JS_WX_liteer";"JS_CZ_wodefeng"},0)),"")</f>
        <v>常州市金坛沃德丰电子科技有限公司</v>
      </c>
      <c r="D6016" s="11" t="str">
        <f>[1]动作!$G6015</f>
        <v>JS_CZ_wodefeng</v>
      </c>
      <c r="E6016" s="11" t="str">
        <f>[1]动作!$D6015</f>
        <v>电表故障</v>
      </c>
      <c r="F6016" s="11" t="s">
        <v>45</v>
      </c>
      <c r="G6016" s="12">
        <f>[1]动作!$A6015+[1]动作!$B6015</f>
        <v>43212.780821759261</v>
      </c>
      <c r="H6016" s="12"/>
      <c r="I6016" s="11"/>
    </row>
    <row r="6017" spans="1:9" hidden="1" x14ac:dyDescent="0.3">
      <c r="A6017" s="24">
        <v>6015</v>
      </c>
      <c r="B6017" s="11" t="str">
        <f>IFERROR(INDEX({"JSNY-BJ0001-01";"JSNY-JS0022-01";"JSNY-JS0002-01"},MATCH(D6017,{"BJ_zhongyu";"JS_WX_liteer";"JS_CZ_wodefeng"},0)),"")</f>
        <v>JSNY-JS0002-01</v>
      </c>
      <c r="C6017" s="11" t="str">
        <f>IFERROR(INDEX({"北京中裕世纪大酒店";"江苏利特尔绿色包装股份有限公司";"常州市金坛沃德丰电子科技有限公司"},MATCH(D6017,{"BJ_zhongyu";"JS_WX_liteer";"JS_CZ_wodefeng"},0)),"")</f>
        <v>常州市金坛沃德丰电子科技有限公司</v>
      </c>
      <c r="D6017" s="11" t="str">
        <f>[1]动作!$G6016</f>
        <v>JS_CZ_wodefeng</v>
      </c>
      <c r="E6017" s="11" t="str">
        <f>[1]动作!$D6016</f>
        <v>电表故障</v>
      </c>
      <c r="F6017" s="11" t="s">
        <v>45</v>
      </c>
      <c r="G6017" s="12">
        <f>[1]动作!$A6016+[1]动作!$B6016</f>
        <v>43212.783368055556</v>
      </c>
      <c r="H6017" s="12"/>
      <c r="I6017" s="11"/>
    </row>
    <row r="6018" spans="1:9" hidden="1" x14ac:dyDescent="0.3">
      <c r="A6018" s="24">
        <v>6016</v>
      </c>
      <c r="B6018" s="11" t="str">
        <f>IFERROR(INDEX({"JSNY-BJ0001-01";"JSNY-JS0022-01";"JSNY-JS0002-01"},MATCH(D6018,{"BJ_zhongyu";"JS_WX_liteer";"JS_CZ_wodefeng"},0)),"")</f>
        <v>JSNY-JS0002-01</v>
      </c>
      <c r="C6018" s="11" t="str">
        <f>IFERROR(INDEX({"北京中裕世纪大酒店";"江苏利特尔绿色包装股份有限公司";"常州市金坛沃德丰电子科技有限公司"},MATCH(D6018,{"BJ_zhongyu";"JS_WX_liteer";"JS_CZ_wodefeng"},0)),"")</f>
        <v>常州市金坛沃德丰电子科技有限公司</v>
      </c>
      <c r="D6018" s="11" t="str">
        <f>[1]动作!$G6017</f>
        <v>JS_CZ_wodefeng</v>
      </c>
      <c r="E6018" s="11" t="str">
        <f>[1]动作!$D6017</f>
        <v>电表故障</v>
      </c>
      <c r="F6018" s="11" t="s">
        <v>45</v>
      </c>
      <c r="G6018" s="12">
        <f>[1]动作!$A6017+[1]动作!$B6017</f>
        <v>43212.785740740743</v>
      </c>
      <c r="H6018" s="12"/>
      <c r="I6018" s="11"/>
    </row>
    <row r="6019" spans="1:9" hidden="1" x14ac:dyDescent="0.3">
      <c r="A6019" s="24">
        <v>6017</v>
      </c>
      <c r="B6019" s="11" t="str">
        <f>IFERROR(INDEX({"JSNY-BJ0001-01";"JSNY-JS0022-01";"JSNY-JS0002-01"},MATCH(D6019,{"BJ_zhongyu";"JS_WX_liteer";"JS_CZ_wodefeng"},0)),"")</f>
        <v>JSNY-JS0002-01</v>
      </c>
      <c r="C6019" s="11" t="str">
        <f>IFERROR(INDEX({"北京中裕世纪大酒店";"江苏利特尔绿色包装股份有限公司";"常州市金坛沃德丰电子科技有限公司"},MATCH(D6019,{"BJ_zhongyu";"JS_WX_liteer";"JS_CZ_wodefeng"},0)),"")</f>
        <v>常州市金坛沃德丰电子科技有限公司</v>
      </c>
      <c r="D6019" s="11" t="str">
        <f>[1]动作!$G6018</f>
        <v>JS_CZ_wodefeng</v>
      </c>
      <c r="E6019" s="11" t="str">
        <f>[1]动作!$D6018</f>
        <v>电表故障</v>
      </c>
      <c r="F6019" s="11" t="s">
        <v>45</v>
      </c>
      <c r="G6019" s="12">
        <f>[1]动作!$A6018+[1]动作!$B6018</f>
        <v>43212.785868055558</v>
      </c>
      <c r="H6019" s="12"/>
      <c r="I6019" s="11"/>
    </row>
    <row r="6020" spans="1:9" hidden="1" x14ac:dyDescent="0.3">
      <c r="A6020" s="24">
        <v>6018</v>
      </c>
      <c r="B6020" s="11" t="str">
        <f>IFERROR(INDEX({"JSNY-BJ0001-01";"JSNY-JS0022-01";"JSNY-JS0002-01"},MATCH(D6020,{"BJ_zhongyu";"JS_WX_liteer";"JS_CZ_wodefeng"},0)),"")</f>
        <v>JSNY-JS0002-01</v>
      </c>
      <c r="C6020" s="11" t="str">
        <f>IFERROR(INDEX({"北京中裕世纪大酒店";"江苏利特尔绿色包装股份有限公司";"常州市金坛沃德丰电子科技有限公司"},MATCH(D6020,{"BJ_zhongyu";"JS_WX_liteer";"JS_CZ_wodefeng"},0)),"")</f>
        <v>常州市金坛沃德丰电子科技有限公司</v>
      </c>
      <c r="D6020" s="11" t="str">
        <f>[1]动作!$G6019</f>
        <v>JS_CZ_wodefeng</v>
      </c>
      <c r="E6020" s="11" t="str">
        <f>[1]动作!$D6019</f>
        <v>电表故障</v>
      </c>
      <c r="F6020" s="11" t="s">
        <v>45</v>
      </c>
      <c r="G6020" s="12">
        <f>[1]动作!$A6019+[1]动作!$B6019</f>
        <v>43212.786030092589</v>
      </c>
      <c r="H6020" s="12"/>
      <c r="I6020" s="11"/>
    </row>
    <row r="6021" spans="1:9" hidden="1" x14ac:dyDescent="0.3">
      <c r="A6021" s="24">
        <v>6019</v>
      </c>
      <c r="B6021" s="11" t="str">
        <f>IFERROR(INDEX({"JSNY-BJ0001-01";"JSNY-JS0022-01";"JSNY-JS0002-01"},MATCH(D6021,{"BJ_zhongyu";"JS_WX_liteer";"JS_CZ_wodefeng"},0)),"")</f>
        <v>JSNY-JS0002-01</v>
      </c>
      <c r="C6021" s="11" t="str">
        <f>IFERROR(INDEX({"北京中裕世纪大酒店";"江苏利特尔绿色包装股份有限公司";"常州市金坛沃德丰电子科技有限公司"},MATCH(D6021,{"BJ_zhongyu";"JS_WX_liteer";"JS_CZ_wodefeng"},0)),"")</f>
        <v>常州市金坛沃德丰电子科技有限公司</v>
      </c>
      <c r="D6021" s="11" t="str">
        <f>[1]动作!$G6020</f>
        <v>JS_CZ_wodefeng</v>
      </c>
      <c r="E6021" s="11" t="str">
        <f>[1]动作!$D6020</f>
        <v>电表故障</v>
      </c>
      <c r="F6021" s="11" t="s">
        <v>45</v>
      </c>
      <c r="G6021" s="12">
        <f>[1]动作!$A6020+[1]动作!$B6020</f>
        <v>43212.787303240744</v>
      </c>
      <c r="H6021" s="12"/>
      <c r="I6021" s="11"/>
    </row>
    <row r="6022" spans="1:9" hidden="1" x14ac:dyDescent="0.3">
      <c r="A6022" s="24">
        <v>6020</v>
      </c>
      <c r="B6022" s="11" t="str">
        <f>IFERROR(INDEX({"JSNY-BJ0001-01";"JSNY-JS0022-01";"JSNY-JS0002-01"},MATCH(D6022,{"BJ_zhongyu";"JS_WX_liteer";"JS_CZ_wodefeng"},0)),"")</f>
        <v>JSNY-JS0002-01</v>
      </c>
      <c r="C6022" s="11" t="str">
        <f>IFERROR(INDEX({"北京中裕世纪大酒店";"江苏利特尔绿色包装股份有限公司";"常州市金坛沃德丰电子科技有限公司"},MATCH(D6022,{"BJ_zhongyu";"JS_WX_liteer";"JS_CZ_wodefeng"},0)),"")</f>
        <v>常州市金坛沃德丰电子科技有限公司</v>
      </c>
      <c r="D6022" s="11" t="str">
        <f>[1]动作!$G6021</f>
        <v>JS_CZ_wodefeng</v>
      </c>
      <c r="E6022" s="11" t="str">
        <f>[1]动作!$D6021</f>
        <v>电表故障</v>
      </c>
      <c r="F6022" s="11" t="s">
        <v>45</v>
      </c>
      <c r="G6022" s="12">
        <f>[1]动作!$A6021+[1]动作!$B6021</f>
        <v>43212.791250000002</v>
      </c>
      <c r="H6022" s="12"/>
      <c r="I6022" s="11"/>
    </row>
    <row r="6023" spans="1:9" hidden="1" x14ac:dyDescent="0.3">
      <c r="A6023" s="24">
        <v>6021</v>
      </c>
      <c r="B6023" s="11" t="str">
        <f>IFERROR(INDEX({"JSNY-BJ0001-01";"JSNY-JS0022-01";"JSNY-JS0002-01"},MATCH(D6023,{"BJ_zhongyu";"JS_WX_liteer";"JS_CZ_wodefeng"},0)),"")</f>
        <v>JSNY-JS0002-01</v>
      </c>
      <c r="C6023" s="11" t="str">
        <f>IFERROR(INDEX({"北京中裕世纪大酒店";"江苏利特尔绿色包装股份有限公司";"常州市金坛沃德丰电子科技有限公司"},MATCH(D6023,{"BJ_zhongyu";"JS_WX_liteer";"JS_CZ_wodefeng"},0)),"")</f>
        <v>常州市金坛沃德丰电子科技有限公司</v>
      </c>
      <c r="D6023" s="11" t="str">
        <f>[1]动作!$G6022</f>
        <v>JS_CZ_wodefeng</v>
      </c>
      <c r="E6023" s="11" t="str">
        <f>[1]动作!$D6022</f>
        <v>电表故障</v>
      </c>
      <c r="F6023" s="11" t="s">
        <v>45</v>
      </c>
      <c r="G6023" s="12">
        <f>[1]动作!$A6022+[1]动作!$B6022</f>
        <v>43212.792592592596</v>
      </c>
      <c r="H6023" s="12"/>
      <c r="I6023" s="11"/>
    </row>
    <row r="6024" spans="1:9" hidden="1" x14ac:dyDescent="0.3">
      <c r="A6024" s="24">
        <v>6022</v>
      </c>
      <c r="B6024" s="11" t="str">
        <f>IFERROR(INDEX({"JSNY-BJ0001-01";"JSNY-JS0022-01";"JSNY-JS0002-01"},MATCH(D6024,{"BJ_zhongyu";"JS_WX_liteer";"JS_CZ_wodefeng"},0)),"")</f>
        <v>JSNY-JS0002-01</v>
      </c>
      <c r="C6024" s="11" t="str">
        <f>IFERROR(INDEX({"北京中裕世纪大酒店";"江苏利特尔绿色包装股份有限公司";"常州市金坛沃德丰电子科技有限公司"},MATCH(D6024,{"BJ_zhongyu";"JS_WX_liteer";"JS_CZ_wodefeng"},0)),"")</f>
        <v>常州市金坛沃德丰电子科技有限公司</v>
      </c>
      <c r="D6024" s="11" t="str">
        <f>[1]动作!$G6023</f>
        <v>JS_CZ_wodefeng</v>
      </c>
      <c r="E6024" s="11" t="str">
        <f>[1]动作!$D6023</f>
        <v>电表故障</v>
      </c>
      <c r="F6024" s="11" t="s">
        <v>45</v>
      </c>
      <c r="G6024" s="12">
        <f>[1]动作!$A6023+[1]动作!$B6023</f>
        <v>43212.792812500003</v>
      </c>
      <c r="H6024" s="12"/>
      <c r="I6024" s="11"/>
    </row>
    <row r="6025" spans="1:9" hidden="1" x14ac:dyDescent="0.3">
      <c r="A6025" s="24">
        <v>6023</v>
      </c>
      <c r="B6025" s="11" t="str">
        <f>IFERROR(INDEX({"JSNY-BJ0001-01";"JSNY-JS0022-01";"JSNY-JS0002-01"},MATCH(D6025,{"BJ_zhongyu";"JS_WX_liteer";"JS_CZ_wodefeng"},0)),"")</f>
        <v>JSNY-JS0002-01</v>
      </c>
      <c r="C6025" s="11" t="str">
        <f>IFERROR(INDEX({"北京中裕世纪大酒店";"江苏利特尔绿色包装股份有限公司";"常州市金坛沃德丰电子科技有限公司"},MATCH(D6025,{"BJ_zhongyu";"JS_WX_liteer";"JS_CZ_wodefeng"},0)),"")</f>
        <v>常州市金坛沃德丰电子科技有限公司</v>
      </c>
      <c r="D6025" s="11" t="str">
        <f>[1]动作!$G6024</f>
        <v>JS_CZ_wodefeng</v>
      </c>
      <c r="E6025" s="11" t="str">
        <f>[1]动作!$D6024</f>
        <v>电表故障</v>
      </c>
      <c r="F6025" s="11" t="s">
        <v>45</v>
      </c>
      <c r="G6025" s="12">
        <f>[1]动作!$A6024+[1]动作!$B6024</f>
        <v>43212.793912037036</v>
      </c>
      <c r="H6025" s="12"/>
      <c r="I6025" s="11"/>
    </row>
    <row r="6026" spans="1:9" hidden="1" x14ac:dyDescent="0.3">
      <c r="A6026" s="24">
        <v>6024</v>
      </c>
      <c r="B6026" s="11" t="str">
        <f>IFERROR(INDEX({"JSNY-BJ0001-01";"JSNY-JS0022-01";"JSNY-JS0002-01"},MATCH(D6026,{"BJ_zhongyu";"JS_WX_liteer";"JS_CZ_wodefeng"},0)),"")</f>
        <v>JSNY-JS0002-01</v>
      </c>
      <c r="C6026" s="11" t="str">
        <f>IFERROR(INDEX({"北京中裕世纪大酒店";"江苏利特尔绿色包装股份有限公司";"常州市金坛沃德丰电子科技有限公司"},MATCH(D6026,{"BJ_zhongyu";"JS_WX_liteer";"JS_CZ_wodefeng"},0)),"")</f>
        <v>常州市金坛沃德丰电子科技有限公司</v>
      </c>
      <c r="D6026" s="11" t="str">
        <f>[1]动作!$G6025</f>
        <v>JS_CZ_wodefeng</v>
      </c>
      <c r="E6026" s="11" t="str">
        <f>[1]动作!$D6025</f>
        <v>电表故障</v>
      </c>
      <c r="F6026" s="11" t="s">
        <v>45</v>
      </c>
      <c r="G6026" s="12">
        <f>[1]动作!$A6025+[1]动作!$B6025</f>
        <v>43212.796238425923</v>
      </c>
      <c r="H6026" s="12"/>
      <c r="I6026" s="11"/>
    </row>
    <row r="6027" spans="1:9" hidden="1" x14ac:dyDescent="0.3">
      <c r="A6027" s="24">
        <v>6025</v>
      </c>
      <c r="B6027" s="11" t="str">
        <f>IFERROR(INDEX({"JSNY-BJ0001-01";"JSNY-JS0022-01";"JSNY-JS0002-01"},MATCH(D6027,{"BJ_zhongyu";"JS_WX_liteer";"JS_CZ_wodefeng"},0)),"")</f>
        <v>JSNY-JS0002-01</v>
      </c>
      <c r="C6027" s="11" t="str">
        <f>IFERROR(INDEX({"北京中裕世纪大酒店";"江苏利特尔绿色包装股份有限公司";"常州市金坛沃德丰电子科技有限公司"},MATCH(D6027,{"BJ_zhongyu";"JS_WX_liteer";"JS_CZ_wodefeng"},0)),"")</f>
        <v>常州市金坛沃德丰电子科技有限公司</v>
      </c>
      <c r="D6027" s="11" t="str">
        <f>[1]动作!$G6026</f>
        <v>JS_CZ_wodefeng</v>
      </c>
      <c r="E6027" s="11" t="str">
        <f>[1]动作!$D6026</f>
        <v>电表故障</v>
      </c>
      <c r="F6027" s="11" t="s">
        <v>45</v>
      </c>
      <c r="G6027" s="12">
        <f>[1]动作!$A6026+[1]动作!$B6026</f>
        <v>43212.797685185185</v>
      </c>
      <c r="H6027" s="12"/>
      <c r="I6027" s="11"/>
    </row>
    <row r="6028" spans="1:9" hidden="1" x14ac:dyDescent="0.3">
      <c r="A6028" s="24">
        <v>6026</v>
      </c>
      <c r="B6028" s="11" t="str">
        <f>IFERROR(INDEX({"JSNY-BJ0001-01";"JSNY-JS0022-01";"JSNY-JS0002-01"},MATCH(D6028,{"BJ_zhongyu";"JS_WX_liteer";"JS_CZ_wodefeng"},0)),"")</f>
        <v>JSNY-JS0002-01</v>
      </c>
      <c r="C6028" s="11" t="str">
        <f>IFERROR(INDEX({"北京中裕世纪大酒店";"江苏利特尔绿色包装股份有限公司";"常州市金坛沃德丰电子科技有限公司"},MATCH(D6028,{"BJ_zhongyu";"JS_WX_liteer";"JS_CZ_wodefeng"},0)),"")</f>
        <v>常州市金坛沃德丰电子科技有限公司</v>
      </c>
      <c r="D6028" s="11" t="str">
        <f>[1]动作!$G6027</f>
        <v>JS_CZ_wodefeng</v>
      </c>
      <c r="E6028" s="11" t="str">
        <f>[1]动作!$D6027</f>
        <v>电表故障</v>
      </c>
      <c r="F6028" s="11" t="s">
        <v>45</v>
      </c>
      <c r="G6028" s="12">
        <f>[1]动作!$A6027+[1]动作!$B6027</f>
        <v>43212.797800925924</v>
      </c>
      <c r="H6028" s="12"/>
      <c r="I6028" s="11"/>
    </row>
    <row r="6029" spans="1:9" hidden="1" x14ac:dyDescent="0.3">
      <c r="A6029" s="24">
        <v>6027</v>
      </c>
      <c r="B6029" s="11" t="str">
        <f>IFERROR(INDEX({"JSNY-BJ0001-01";"JSNY-JS0022-01";"JSNY-JS0002-01"},MATCH(D6029,{"BJ_zhongyu";"JS_WX_liteer";"JS_CZ_wodefeng"},0)),"")</f>
        <v>JSNY-JS0002-01</v>
      </c>
      <c r="C6029" s="11" t="str">
        <f>IFERROR(INDEX({"北京中裕世纪大酒店";"江苏利特尔绿色包装股份有限公司";"常州市金坛沃德丰电子科技有限公司"},MATCH(D6029,{"BJ_zhongyu";"JS_WX_liteer";"JS_CZ_wodefeng"},0)),"")</f>
        <v>常州市金坛沃德丰电子科技有限公司</v>
      </c>
      <c r="D6029" s="11" t="str">
        <f>[1]动作!$G6028</f>
        <v>JS_CZ_wodefeng</v>
      </c>
      <c r="E6029" s="11" t="str">
        <f>[1]动作!$D6028</f>
        <v>电表故障</v>
      </c>
      <c r="F6029" s="11" t="s">
        <v>45</v>
      </c>
      <c r="G6029" s="12">
        <f>[1]动作!$A6028+[1]动作!$B6028</f>
        <v>43212.799131944441</v>
      </c>
      <c r="H6029" s="12"/>
      <c r="I6029" s="11"/>
    </row>
    <row r="6030" spans="1:9" hidden="1" x14ac:dyDescent="0.3">
      <c r="A6030" s="24">
        <v>6028</v>
      </c>
      <c r="B6030" s="11" t="str">
        <f>IFERROR(INDEX({"JSNY-BJ0001-01";"JSNY-JS0022-01";"JSNY-JS0002-01"},MATCH(D6030,{"BJ_zhongyu";"JS_WX_liteer";"JS_CZ_wodefeng"},0)),"")</f>
        <v>JSNY-JS0002-01</v>
      </c>
      <c r="C6030" s="11" t="str">
        <f>IFERROR(INDEX({"北京中裕世纪大酒店";"江苏利特尔绿色包装股份有限公司";"常州市金坛沃德丰电子科技有限公司"},MATCH(D6030,{"BJ_zhongyu";"JS_WX_liteer";"JS_CZ_wodefeng"},0)),"")</f>
        <v>常州市金坛沃德丰电子科技有限公司</v>
      </c>
      <c r="D6030" s="11" t="str">
        <f>[1]动作!$G6029</f>
        <v>JS_CZ_wodefeng</v>
      </c>
      <c r="E6030" s="11" t="str">
        <f>[1]动作!$D6029</f>
        <v>电表故障</v>
      </c>
      <c r="F6030" s="11" t="s">
        <v>45</v>
      </c>
      <c r="G6030" s="12">
        <f>[1]动作!$A6029+[1]动作!$B6029</f>
        <v>43212.799247685187</v>
      </c>
      <c r="H6030" s="12"/>
      <c r="I6030" s="11"/>
    </row>
    <row r="6031" spans="1:9" hidden="1" x14ac:dyDescent="0.3">
      <c r="A6031" s="24">
        <v>6029</v>
      </c>
      <c r="B6031" s="11" t="str">
        <f>IFERROR(INDEX({"JSNY-BJ0001-01";"JSNY-JS0022-01";"JSNY-JS0002-01"},MATCH(D6031,{"BJ_zhongyu";"JS_WX_liteer";"JS_CZ_wodefeng"},0)),"")</f>
        <v>JSNY-JS0002-01</v>
      </c>
      <c r="C6031" s="11" t="str">
        <f>IFERROR(INDEX({"北京中裕世纪大酒店";"江苏利特尔绿色包装股份有限公司";"常州市金坛沃德丰电子科技有限公司"},MATCH(D6031,{"BJ_zhongyu";"JS_WX_liteer";"JS_CZ_wodefeng"},0)),"")</f>
        <v>常州市金坛沃德丰电子科技有限公司</v>
      </c>
      <c r="D6031" s="11" t="str">
        <f>[1]动作!$G6030</f>
        <v>JS_CZ_wodefeng</v>
      </c>
      <c r="E6031" s="11" t="str">
        <f>[1]动作!$D6030</f>
        <v>电表故障</v>
      </c>
      <c r="F6031" s="11" t="s">
        <v>45</v>
      </c>
      <c r="G6031" s="12">
        <f>[1]动作!$A6030+[1]动作!$B6030</f>
        <v>43212.801747685182</v>
      </c>
      <c r="H6031" s="12"/>
      <c r="I6031" s="11"/>
    </row>
    <row r="6032" spans="1:9" hidden="1" x14ac:dyDescent="0.3">
      <c r="A6032" s="24">
        <v>6030</v>
      </c>
      <c r="B6032" s="11" t="str">
        <f>IFERROR(INDEX({"JSNY-BJ0001-01";"JSNY-JS0022-01";"JSNY-JS0002-01"},MATCH(D6032,{"BJ_zhongyu";"JS_WX_liteer";"JS_CZ_wodefeng"},0)),"")</f>
        <v>JSNY-JS0002-01</v>
      </c>
      <c r="C6032" s="11" t="str">
        <f>IFERROR(INDEX({"北京中裕世纪大酒店";"江苏利特尔绿色包装股份有限公司";"常州市金坛沃德丰电子科技有限公司"},MATCH(D6032,{"BJ_zhongyu";"JS_WX_liteer";"JS_CZ_wodefeng"},0)),"")</f>
        <v>常州市金坛沃德丰电子科技有限公司</v>
      </c>
      <c r="D6032" s="11" t="str">
        <f>[1]动作!$G6031</f>
        <v>JS_CZ_wodefeng</v>
      </c>
      <c r="E6032" s="11" t="str">
        <f>[1]动作!$D6031</f>
        <v>电表故障</v>
      </c>
      <c r="F6032" s="11" t="s">
        <v>45</v>
      </c>
      <c r="G6032" s="12">
        <f>[1]动作!$A6031+[1]动作!$B6031</f>
        <v>43212.803078703706</v>
      </c>
      <c r="H6032" s="12"/>
      <c r="I6032" s="11"/>
    </row>
    <row r="6033" spans="1:9" hidden="1" x14ac:dyDescent="0.3">
      <c r="A6033" s="24">
        <v>6031</v>
      </c>
      <c r="B6033" s="11" t="str">
        <f>IFERROR(INDEX({"JSNY-BJ0001-01";"JSNY-JS0022-01";"JSNY-JS0002-01"},MATCH(D6033,{"BJ_zhongyu";"JS_WX_liteer";"JS_CZ_wodefeng"},0)),"")</f>
        <v>JSNY-JS0002-01</v>
      </c>
      <c r="C6033" s="11" t="str">
        <f>IFERROR(INDEX({"北京中裕世纪大酒店";"江苏利特尔绿色包装股份有限公司";"常州市金坛沃德丰电子科技有限公司"},MATCH(D6033,{"BJ_zhongyu";"JS_WX_liteer";"JS_CZ_wodefeng"},0)),"")</f>
        <v>常州市金坛沃德丰电子科技有限公司</v>
      </c>
      <c r="D6033" s="11" t="str">
        <f>[1]动作!$G6032</f>
        <v>JS_CZ_wodefeng</v>
      </c>
      <c r="E6033" s="11" t="str">
        <f>[1]动作!$D6032</f>
        <v>电表故障</v>
      </c>
      <c r="F6033" s="11" t="s">
        <v>45</v>
      </c>
      <c r="G6033" s="12">
        <f>[1]动作!$A6032+[1]动作!$B6032</f>
        <v>43212.803194444445</v>
      </c>
      <c r="H6033" s="12"/>
      <c r="I6033" s="11"/>
    </row>
    <row r="6034" spans="1:9" hidden="1" x14ac:dyDescent="0.3">
      <c r="A6034" s="24">
        <v>6032</v>
      </c>
      <c r="B6034" s="11" t="str">
        <f>IFERROR(INDEX({"JSNY-BJ0001-01";"JSNY-JS0022-01";"JSNY-JS0002-01"},MATCH(D6034,{"BJ_zhongyu";"JS_WX_liteer";"JS_CZ_wodefeng"},0)),"")</f>
        <v>JSNY-JS0002-01</v>
      </c>
      <c r="C6034" s="11" t="str">
        <f>IFERROR(INDEX({"北京中裕世纪大酒店";"江苏利特尔绿色包装股份有限公司";"常州市金坛沃德丰电子科技有限公司"},MATCH(D6034,{"BJ_zhongyu";"JS_WX_liteer";"JS_CZ_wodefeng"},0)),"")</f>
        <v>常州市金坛沃德丰电子科技有限公司</v>
      </c>
      <c r="D6034" s="11" t="str">
        <f>[1]动作!$G6033</f>
        <v>JS_CZ_wodefeng</v>
      </c>
      <c r="E6034" s="11" t="str">
        <f>[1]动作!$D6033</f>
        <v>电表故障</v>
      </c>
      <c r="F6034" s="11" t="s">
        <v>45</v>
      </c>
      <c r="G6034" s="12">
        <f>[1]动作!$A6033+[1]动作!$B6033</f>
        <v>43212.803310185183</v>
      </c>
      <c r="H6034" s="12"/>
      <c r="I6034" s="11"/>
    </row>
    <row r="6035" spans="1:9" hidden="1" x14ac:dyDescent="0.3">
      <c r="A6035" s="24">
        <v>6033</v>
      </c>
      <c r="B6035" s="11" t="str">
        <f>IFERROR(INDEX({"JSNY-BJ0001-01";"JSNY-JS0022-01";"JSNY-JS0002-01"},MATCH(D6035,{"BJ_zhongyu";"JS_WX_liteer";"JS_CZ_wodefeng"},0)),"")</f>
        <v>JSNY-JS0002-01</v>
      </c>
      <c r="C6035" s="11" t="str">
        <f>IFERROR(INDEX({"北京中裕世纪大酒店";"江苏利特尔绿色包装股份有限公司";"常州市金坛沃德丰电子科技有限公司"},MATCH(D6035,{"BJ_zhongyu";"JS_WX_liteer";"JS_CZ_wodefeng"},0)),"")</f>
        <v>常州市金坛沃德丰电子科技有限公司</v>
      </c>
      <c r="D6035" s="11" t="str">
        <f>[1]动作!$G6034</f>
        <v>JS_CZ_wodefeng</v>
      </c>
      <c r="E6035" s="11" t="str">
        <f>[1]动作!$D6034</f>
        <v>电表故障</v>
      </c>
      <c r="F6035" s="11" t="s">
        <v>45</v>
      </c>
      <c r="G6035" s="12">
        <f>[1]动作!$A6034+[1]动作!$B6034</f>
        <v>43212.804409722223</v>
      </c>
      <c r="H6035" s="12"/>
      <c r="I6035" s="11"/>
    </row>
    <row r="6036" spans="1:9" hidden="1" x14ac:dyDescent="0.3">
      <c r="A6036" s="24">
        <v>6034</v>
      </c>
      <c r="B6036" s="11" t="str">
        <f>IFERROR(INDEX({"JSNY-BJ0001-01";"JSNY-JS0022-01";"JSNY-JS0002-01"},MATCH(D6036,{"BJ_zhongyu";"JS_WX_liteer";"JS_CZ_wodefeng"},0)),"")</f>
        <v>JSNY-JS0002-01</v>
      </c>
      <c r="C6036" s="11" t="str">
        <f>IFERROR(INDEX({"北京中裕世纪大酒店";"江苏利特尔绿色包装股份有限公司";"常州市金坛沃德丰电子科技有限公司"},MATCH(D6036,{"BJ_zhongyu";"JS_WX_liteer";"JS_CZ_wodefeng"},0)),"")</f>
        <v>常州市金坛沃德丰电子科技有限公司</v>
      </c>
      <c r="D6036" s="11" t="str">
        <f>[1]动作!$G6035</f>
        <v>JS_CZ_wodefeng</v>
      </c>
      <c r="E6036" s="11" t="str">
        <f>[1]动作!$D6035</f>
        <v>电表故障</v>
      </c>
      <c r="F6036" s="11" t="s">
        <v>45</v>
      </c>
      <c r="G6036" s="12">
        <f>[1]动作!$A6035+[1]动作!$B6035</f>
        <v>43212.805567129632</v>
      </c>
      <c r="H6036" s="12"/>
      <c r="I6036" s="11"/>
    </row>
    <row r="6037" spans="1:9" hidden="1" x14ac:dyDescent="0.3">
      <c r="A6037" s="24">
        <v>6035</v>
      </c>
      <c r="B6037" s="11" t="str">
        <f>IFERROR(INDEX({"JSNY-BJ0001-01";"JSNY-JS0022-01";"JSNY-JS0002-01"},MATCH(D6037,{"BJ_zhongyu";"JS_WX_liteer";"JS_CZ_wodefeng"},0)),"")</f>
        <v>JSNY-JS0002-01</v>
      </c>
      <c r="C6037" s="11" t="str">
        <f>IFERROR(INDEX({"北京中裕世纪大酒店";"江苏利特尔绿色包装股份有限公司";"常州市金坛沃德丰电子科技有限公司"},MATCH(D6037,{"BJ_zhongyu";"JS_WX_liteer";"JS_CZ_wodefeng"},0)),"")</f>
        <v>常州市金坛沃德丰电子科技有限公司</v>
      </c>
      <c r="D6037" s="11" t="str">
        <f>[1]动作!$G6036</f>
        <v>JS_CZ_wodefeng</v>
      </c>
      <c r="E6037" s="11" t="str">
        <f>[1]动作!$D6036</f>
        <v>电表故障</v>
      </c>
      <c r="F6037" s="11" t="s">
        <v>45</v>
      </c>
      <c r="G6037" s="12">
        <f>[1]动作!$A6036+[1]动作!$B6036</f>
        <v>43212.806956018518</v>
      </c>
      <c r="H6037" s="12"/>
      <c r="I6037" s="11"/>
    </row>
    <row r="6038" spans="1:9" hidden="1" x14ac:dyDescent="0.3">
      <c r="A6038" s="24">
        <v>6036</v>
      </c>
      <c r="B6038" s="11" t="str">
        <f>IFERROR(INDEX({"JSNY-BJ0001-01";"JSNY-JS0022-01";"JSNY-JS0002-01"},MATCH(D6038,{"BJ_zhongyu";"JS_WX_liteer";"JS_CZ_wodefeng"},0)),"")</f>
        <v>JSNY-JS0002-01</v>
      </c>
      <c r="C6038" s="11" t="str">
        <f>IFERROR(INDEX({"北京中裕世纪大酒店";"江苏利特尔绿色包装股份有限公司";"常州市金坛沃德丰电子科技有限公司"},MATCH(D6038,{"BJ_zhongyu";"JS_WX_liteer";"JS_CZ_wodefeng"},0)),"")</f>
        <v>常州市金坛沃德丰电子科技有限公司</v>
      </c>
      <c r="D6038" s="11" t="str">
        <f>[1]动作!$G6037</f>
        <v>JS_CZ_wodefeng</v>
      </c>
      <c r="E6038" s="11" t="str">
        <f>[1]动作!$D6037</f>
        <v>电表故障</v>
      </c>
      <c r="F6038" s="11" t="s">
        <v>45</v>
      </c>
      <c r="G6038" s="12">
        <f>[1]动作!$A6037+[1]动作!$B6037</f>
        <v>43212.807071759256</v>
      </c>
      <c r="H6038" s="12"/>
      <c r="I6038" s="11"/>
    </row>
    <row r="6039" spans="1:9" hidden="1" x14ac:dyDescent="0.3">
      <c r="A6039" s="24">
        <v>6037</v>
      </c>
      <c r="B6039" s="11" t="str">
        <f>IFERROR(INDEX({"JSNY-BJ0001-01";"JSNY-JS0022-01";"JSNY-JS0002-01"},MATCH(D6039,{"BJ_zhongyu";"JS_WX_liteer";"JS_CZ_wodefeng"},0)),"")</f>
        <v>JSNY-JS0002-01</v>
      </c>
      <c r="C6039" s="11" t="str">
        <f>IFERROR(INDEX({"北京中裕世纪大酒店";"江苏利特尔绿色包装股份有限公司";"常州市金坛沃德丰电子科技有限公司"},MATCH(D6039,{"BJ_zhongyu";"JS_WX_liteer";"JS_CZ_wodefeng"},0)),"")</f>
        <v>常州市金坛沃德丰电子科技有限公司</v>
      </c>
      <c r="D6039" s="11" t="str">
        <f>[1]动作!$G6038</f>
        <v>JS_CZ_wodefeng</v>
      </c>
      <c r="E6039" s="11" t="str">
        <f>[1]动作!$D6038</f>
        <v>电表故障</v>
      </c>
      <c r="F6039" s="11" t="s">
        <v>45</v>
      </c>
      <c r="G6039" s="12">
        <f>[1]动作!$A6038+[1]动作!$B6038</f>
        <v>43212.808287037034</v>
      </c>
      <c r="H6039" s="12"/>
      <c r="I6039" s="11"/>
    </row>
    <row r="6040" spans="1:9" hidden="1" x14ac:dyDescent="0.3">
      <c r="A6040" s="24">
        <v>6038</v>
      </c>
      <c r="B6040" s="11" t="str">
        <f>IFERROR(INDEX({"JSNY-BJ0001-01";"JSNY-JS0022-01";"JSNY-JS0002-01"},MATCH(D6040,{"BJ_zhongyu";"JS_WX_liteer";"JS_CZ_wodefeng"},0)),"")</f>
        <v>JSNY-JS0002-01</v>
      </c>
      <c r="C6040" s="11" t="str">
        <f>IFERROR(INDEX({"北京中裕世纪大酒店";"江苏利特尔绿色包装股份有限公司";"常州市金坛沃德丰电子科技有限公司"},MATCH(D6040,{"BJ_zhongyu";"JS_WX_liteer";"JS_CZ_wodefeng"},0)),"")</f>
        <v>常州市金坛沃德丰电子科技有限公司</v>
      </c>
      <c r="D6040" s="11" t="str">
        <f>[1]动作!$G6039</f>
        <v>JS_CZ_wodefeng</v>
      </c>
      <c r="E6040" s="11" t="str">
        <f>[1]动作!$D6039</f>
        <v>电表故障</v>
      </c>
      <c r="F6040" s="11" t="s">
        <v>45</v>
      </c>
      <c r="G6040" s="12">
        <f>[1]动作!$A6039+[1]动作!$B6039</f>
        <v>43212.808518518519</v>
      </c>
      <c r="H6040" s="12"/>
      <c r="I6040" s="11"/>
    </row>
    <row r="6041" spans="1:9" hidden="1" x14ac:dyDescent="0.3">
      <c r="A6041" s="24">
        <v>6039</v>
      </c>
      <c r="B6041" s="11" t="str">
        <f>IFERROR(INDEX({"JSNY-BJ0001-01";"JSNY-JS0022-01";"JSNY-JS0002-01"},MATCH(D6041,{"BJ_zhongyu";"JS_WX_liteer";"JS_CZ_wodefeng"},0)),"")</f>
        <v>JSNY-JS0002-01</v>
      </c>
      <c r="C6041" s="11" t="str">
        <f>IFERROR(INDEX({"北京中裕世纪大酒店";"江苏利特尔绿色包装股份有限公司";"常州市金坛沃德丰电子科技有限公司"},MATCH(D6041,{"BJ_zhongyu";"JS_WX_liteer";"JS_CZ_wodefeng"},0)),"")</f>
        <v>常州市金坛沃德丰电子科技有限公司</v>
      </c>
      <c r="D6041" s="11" t="str">
        <f>[1]动作!$G6040</f>
        <v>JS_CZ_wodefeng</v>
      </c>
      <c r="E6041" s="11" t="str">
        <f>[1]动作!$D6040</f>
        <v>电表故障</v>
      </c>
      <c r="F6041" s="11" t="s">
        <v>45</v>
      </c>
      <c r="G6041" s="12">
        <f>[1]动作!$A6040+[1]动作!$B6040</f>
        <v>43212.812696759262</v>
      </c>
      <c r="H6041" s="12"/>
      <c r="I6041" s="11"/>
    </row>
    <row r="6042" spans="1:9" hidden="1" x14ac:dyDescent="0.3">
      <c r="A6042" s="24">
        <v>6040</v>
      </c>
      <c r="B6042" s="11" t="str">
        <f>IFERROR(INDEX({"JSNY-BJ0001-01";"JSNY-JS0022-01";"JSNY-JS0002-01"},MATCH(D6042,{"BJ_zhongyu";"JS_WX_liteer";"JS_CZ_wodefeng"},0)),"")</f>
        <v>JSNY-JS0002-01</v>
      </c>
      <c r="C6042" s="11" t="str">
        <f>IFERROR(INDEX({"北京中裕世纪大酒店";"江苏利特尔绿色包装股份有限公司";"常州市金坛沃德丰电子科技有限公司"},MATCH(D6042,{"BJ_zhongyu";"JS_WX_liteer";"JS_CZ_wodefeng"},0)),"")</f>
        <v>常州市金坛沃德丰电子科技有限公司</v>
      </c>
      <c r="D6042" s="11" t="str">
        <f>[1]动作!$G6041</f>
        <v>JS_CZ_wodefeng</v>
      </c>
      <c r="E6042" s="11" t="str">
        <f>[1]动作!$D6041</f>
        <v>电表故障</v>
      </c>
      <c r="F6042" s="11" t="s">
        <v>45</v>
      </c>
      <c r="G6042" s="12">
        <f>[1]动作!$A6041+[1]动作!$B6041</f>
        <v>43212.813622685186</v>
      </c>
      <c r="H6042" s="12"/>
      <c r="I6042" s="11"/>
    </row>
    <row r="6043" spans="1:9" hidden="1" x14ac:dyDescent="0.3">
      <c r="A6043" s="24">
        <v>6041</v>
      </c>
      <c r="B6043" s="11" t="str">
        <f>IFERROR(INDEX({"JSNY-BJ0001-01";"JSNY-JS0022-01";"JSNY-JS0002-01"},MATCH(D6043,{"BJ_zhongyu";"JS_WX_liteer";"JS_CZ_wodefeng"},0)),"")</f>
        <v>JSNY-JS0002-01</v>
      </c>
      <c r="C6043" s="11" t="str">
        <f>IFERROR(INDEX({"北京中裕世纪大酒店";"江苏利特尔绿色包装股份有限公司";"常州市金坛沃德丰电子科技有限公司"},MATCH(D6043,{"BJ_zhongyu";"JS_WX_liteer";"JS_CZ_wodefeng"},0)),"")</f>
        <v>常州市金坛沃德丰电子科技有限公司</v>
      </c>
      <c r="D6043" s="11" t="str">
        <f>[1]动作!$G6042</f>
        <v>JS_CZ_wodefeng</v>
      </c>
      <c r="E6043" s="11" t="str">
        <f>[1]动作!$D6042</f>
        <v>电表故障</v>
      </c>
      <c r="F6043" s="11" t="s">
        <v>45</v>
      </c>
      <c r="G6043" s="12">
        <f>[1]动作!$A6042+[1]动作!$B6042</f>
        <v>43212.813796296294</v>
      </c>
      <c r="H6043" s="12"/>
      <c r="I6043" s="11"/>
    </row>
    <row r="6044" spans="1:9" hidden="1" x14ac:dyDescent="0.3">
      <c r="A6044" s="24">
        <v>6042</v>
      </c>
      <c r="B6044" s="11" t="str">
        <f>IFERROR(INDEX({"JSNY-BJ0001-01";"JSNY-JS0022-01";"JSNY-JS0002-01"},MATCH(D6044,{"BJ_zhongyu";"JS_WX_liteer";"JS_CZ_wodefeng"},0)),"")</f>
        <v>JSNY-JS0002-01</v>
      </c>
      <c r="C6044" s="11" t="str">
        <f>IFERROR(INDEX({"北京中裕世纪大酒店";"江苏利特尔绿色包装股份有限公司";"常州市金坛沃德丰电子科技有限公司"},MATCH(D6044,{"BJ_zhongyu";"JS_WX_liteer";"JS_CZ_wodefeng"},0)),"")</f>
        <v>常州市金坛沃德丰电子科技有限公司</v>
      </c>
      <c r="D6044" s="11" t="str">
        <f>[1]动作!$G6043</f>
        <v>JS_CZ_wodefeng</v>
      </c>
      <c r="E6044" s="11" t="str">
        <f>[1]动作!$D6043</f>
        <v>电表故障</v>
      </c>
      <c r="F6044" s="11" t="s">
        <v>45</v>
      </c>
      <c r="G6044" s="12">
        <f>[1]动作!$A6043+[1]动作!$B6043</f>
        <v>43212.814027777778</v>
      </c>
      <c r="H6044" s="12"/>
      <c r="I6044" s="11"/>
    </row>
    <row r="6045" spans="1:9" hidden="1" x14ac:dyDescent="0.3">
      <c r="A6045" s="24">
        <v>6043</v>
      </c>
      <c r="B6045" s="11" t="str">
        <f>IFERROR(INDEX({"JSNY-BJ0001-01";"JSNY-JS0022-01";"JSNY-JS0002-01"},MATCH(D6045,{"BJ_zhongyu";"JS_WX_liteer";"JS_CZ_wodefeng"},0)),"")</f>
        <v>JSNY-JS0002-01</v>
      </c>
      <c r="C6045" s="11" t="str">
        <f>IFERROR(INDEX({"北京中裕世纪大酒店";"江苏利特尔绿色包装股份有限公司";"常州市金坛沃德丰电子科技有限公司"},MATCH(D6045,{"BJ_zhongyu";"JS_WX_liteer";"JS_CZ_wodefeng"},0)),"")</f>
        <v>常州市金坛沃德丰电子科技有限公司</v>
      </c>
      <c r="D6045" s="11" t="str">
        <f>[1]动作!$G6044</f>
        <v>JS_CZ_wodefeng</v>
      </c>
      <c r="E6045" s="11" t="str">
        <f>[1]动作!$D6044</f>
        <v>电表故障</v>
      </c>
      <c r="F6045" s="11" t="s">
        <v>45</v>
      </c>
      <c r="G6045" s="12">
        <f>[1]动作!$A6044+[1]动作!$B6044</f>
        <v>43212.817210648151</v>
      </c>
      <c r="H6045" s="12"/>
      <c r="I6045" s="11"/>
    </row>
    <row r="6046" spans="1:9" hidden="1" x14ac:dyDescent="0.3">
      <c r="A6046" s="24">
        <v>6044</v>
      </c>
      <c r="B6046" s="11" t="str">
        <f>IFERROR(INDEX({"JSNY-BJ0001-01";"JSNY-JS0022-01";"JSNY-JS0002-01"},MATCH(D6046,{"BJ_zhongyu";"JS_WX_liteer";"JS_CZ_wodefeng"},0)),"")</f>
        <v>JSNY-JS0002-01</v>
      </c>
      <c r="C6046" s="11" t="str">
        <f>IFERROR(INDEX({"北京中裕世纪大酒店";"江苏利特尔绿色包装股份有限公司";"常州市金坛沃德丰电子科技有限公司"},MATCH(D6046,{"BJ_zhongyu";"JS_WX_liteer";"JS_CZ_wodefeng"},0)),"")</f>
        <v>常州市金坛沃德丰电子科技有限公司</v>
      </c>
      <c r="D6046" s="11" t="str">
        <f>[1]动作!$G6045</f>
        <v>JS_CZ_wodefeng</v>
      </c>
      <c r="E6046" s="11" t="str">
        <f>[1]动作!$D6045</f>
        <v>电表故障</v>
      </c>
      <c r="F6046" s="11" t="s">
        <v>45</v>
      </c>
      <c r="G6046" s="12">
        <f>[1]动作!$A6045+[1]动作!$B6045</f>
        <v>43212.818599537037</v>
      </c>
      <c r="H6046" s="12"/>
      <c r="I6046" s="11"/>
    </row>
    <row r="6047" spans="1:9" hidden="1" x14ac:dyDescent="0.3">
      <c r="A6047" s="24">
        <v>6045</v>
      </c>
      <c r="B6047" s="11" t="str">
        <f>IFERROR(INDEX({"JSNY-BJ0001-01";"JSNY-JS0022-01";"JSNY-JS0002-01"},MATCH(D6047,{"BJ_zhongyu";"JS_WX_liteer";"JS_CZ_wodefeng"},0)),"")</f>
        <v>JSNY-JS0002-01</v>
      </c>
      <c r="C6047" s="11" t="str">
        <f>IFERROR(INDEX({"北京中裕世纪大酒店";"江苏利特尔绿色包装股份有限公司";"常州市金坛沃德丰电子科技有限公司"},MATCH(D6047,{"BJ_zhongyu";"JS_WX_liteer";"JS_CZ_wodefeng"},0)),"")</f>
        <v>常州市金坛沃德丰电子科技有限公司</v>
      </c>
      <c r="D6047" s="11" t="str">
        <f>[1]动作!$G6046</f>
        <v>JS_CZ_wodefeng</v>
      </c>
      <c r="E6047" s="11" t="str">
        <f>[1]动作!$D6046</f>
        <v>电表故障</v>
      </c>
      <c r="F6047" s="11" t="s">
        <v>45</v>
      </c>
      <c r="G6047" s="12">
        <f>[1]动作!$A6046+[1]动作!$B6046</f>
        <v>43212.818715277775</v>
      </c>
      <c r="H6047" s="12"/>
      <c r="I6047" s="11"/>
    </row>
    <row r="6048" spans="1:9" hidden="1" x14ac:dyDescent="0.3">
      <c r="A6048" s="24">
        <v>6046</v>
      </c>
      <c r="B6048" s="11" t="str">
        <f>IFERROR(INDEX({"JSNY-BJ0001-01";"JSNY-JS0022-01";"JSNY-JS0002-01"},MATCH(D6048,{"BJ_zhongyu";"JS_WX_liteer";"JS_CZ_wodefeng"},0)),"")</f>
        <v>JSNY-JS0002-01</v>
      </c>
      <c r="C6048" s="11" t="str">
        <f>IFERROR(INDEX({"北京中裕世纪大酒店";"江苏利特尔绿色包装股份有限公司";"常州市金坛沃德丰电子科技有限公司"},MATCH(D6048,{"BJ_zhongyu";"JS_WX_liteer";"JS_CZ_wodefeng"},0)),"")</f>
        <v>常州市金坛沃德丰电子科技有限公司</v>
      </c>
      <c r="D6048" s="11" t="str">
        <f>[1]动作!$G6047</f>
        <v>JS_CZ_wodefeng</v>
      </c>
      <c r="E6048" s="11" t="str">
        <f>[1]动作!$D6047</f>
        <v>电表故障</v>
      </c>
      <c r="F6048" s="11" t="s">
        <v>45</v>
      </c>
      <c r="G6048" s="12">
        <f>[1]动作!$A6047+[1]动作!$B6047</f>
        <v>43212.818831018521</v>
      </c>
      <c r="H6048" s="12"/>
      <c r="I6048" s="11"/>
    </row>
    <row r="6049" spans="1:9" hidden="1" x14ac:dyDescent="0.3">
      <c r="A6049" s="24">
        <v>6047</v>
      </c>
      <c r="B6049" s="11" t="str">
        <f>IFERROR(INDEX({"JSNY-BJ0001-01";"JSNY-JS0022-01";"JSNY-JS0002-01"},MATCH(D6049,{"BJ_zhongyu";"JS_WX_liteer";"JS_CZ_wodefeng"},0)),"")</f>
        <v>JSNY-JS0002-01</v>
      </c>
      <c r="C6049" s="11" t="str">
        <f>IFERROR(INDEX({"北京中裕世纪大酒店";"江苏利特尔绿色包装股份有限公司";"常州市金坛沃德丰电子科技有限公司"},MATCH(D6049,{"BJ_zhongyu";"JS_WX_liteer";"JS_CZ_wodefeng"},0)),"")</f>
        <v>常州市金坛沃德丰电子科技有限公司</v>
      </c>
      <c r="D6049" s="11" t="str">
        <f>[1]动作!$G6048</f>
        <v>JS_CZ_wodefeng</v>
      </c>
      <c r="E6049" s="11" t="str">
        <f>[1]动作!$D6048</f>
        <v>电表故障</v>
      </c>
      <c r="F6049" s="11" t="s">
        <v>45</v>
      </c>
      <c r="G6049" s="12">
        <f>[1]动作!$A6048+[1]动作!$B6048</f>
        <v>43212.819930555554</v>
      </c>
      <c r="H6049" s="12"/>
      <c r="I6049" s="11"/>
    </row>
    <row r="6050" spans="1:9" hidden="1" x14ac:dyDescent="0.3">
      <c r="A6050" s="24">
        <v>6048</v>
      </c>
      <c r="B6050" s="11" t="str">
        <f>IFERROR(INDEX({"JSNY-BJ0001-01";"JSNY-JS0022-01";"JSNY-JS0002-01"},MATCH(D6050,{"BJ_zhongyu";"JS_WX_liteer";"JS_CZ_wodefeng"},0)),"")</f>
        <v>JSNY-JS0002-01</v>
      </c>
      <c r="C6050" s="11" t="str">
        <f>IFERROR(INDEX({"北京中裕世纪大酒店";"江苏利特尔绿色包装股份有限公司";"常州市金坛沃德丰电子科技有限公司"},MATCH(D6050,{"BJ_zhongyu";"JS_WX_liteer";"JS_CZ_wodefeng"},0)),"")</f>
        <v>常州市金坛沃德丰电子科技有限公司</v>
      </c>
      <c r="D6050" s="11" t="str">
        <f>[1]动作!$G6049</f>
        <v>JS_CZ_wodefeng</v>
      </c>
      <c r="E6050" s="11" t="str">
        <f>[1]动作!$D6049</f>
        <v>电表故障</v>
      </c>
      <c r="F6050" s="11" t="s">
        <v>45</v>
      </c>
      <c r="G6050" s="12">
        <f>[1]动作!$A6049+[1]动作!$B6049</f>
        <v>43212.821215277778</v>
      </c>
      <c r="H6050" s="12"/>
      <c r="I6050" s="11"/>
    </row>
    <row r="6051" spans="1:9" hidden="1" x14ac:dyDescent="0.3">
      <c r="A6051" s="24">
        <v>6049</v>
      </c>
      <c r="B6051" s="11" t="str">
        <f>IFERROR(INDEX({"JSNY-BJ0001-01";"JSNY-JS0022-01";"JSNY-JS0002-01"},MATCH(D6051,{"BJ_zhongyu";"JS_WX_liteer";"JS_CZ_wodefeng"},0)),"")</f>
        <v>JSNY-JS0002-01</v>
      </c>
      <c r="C6051" s="11" t="str">
        <f>IFERROR(INDEX({"北京中裕世纪大酒店";"江苏利特尔绿色包装股份有限公司";"常州市金坛沃德丰电子科技有限公司"},MATCH(D6051,{"BJ_zhongyu";"JS_WX_liteer";"JS_CZ_wodefeng"},0)),"")</f>
        <v>常州市金坛沃德丰电子科技有限公司</v>
      </c>
      <c r="D6051" s="11" t="str">
        <f>[1]动作!$G6050</f>
        <v>JS_CZ_wodefeng</v>
      </c>
      <c r="E6051" s="11" t="str">
        <f>[1]动作!$D6050</f>
        <v>电表故障</v>
      </c>
      <c r="F6051" s="11" t="s">
        <v>45</v>
      </c>
      <c r="G6051" s="12">
        <f>[1]动作!$A6050+[1]动作!$B6050</f>
        <v>43212.823877314811</v>
      </c>
      <c r="H6051" s="12"/>
      <c r="I6051" s="11"/>
    </row>
    <row r="6052" spans="1:9" hidden="1" x14ac:dyDescent="0.3">
      <c r="A6052" s="24">
        <v>6050</v>
      </c>
      <c r="B6052" s="11" t="str">
        <f>IFERROR(INDEX({"JSNY-BJ0001-01";"JSNY-JS0022-01";"JSNY-JS0002-01"},MATCH(D6052,{"BJ_zhongyu";"JS_WX_liteer";"JS_CZ_wodefeng"},0)),"")</f>
        <v>JSNY-JS0002-01</v>
      </c>
      <c r="C6052" s="11" t="str">
        <f>IFERROR(INDEX({"北京中裕世纪大酒店";"江苏利特尔绿色包装股份有限公司";"常州市金坛沃德丰电子科技有限公司"},MATCH(D6052,{"BJ_zhongyu";"JS_WX_liteer";"JS_CZ_wodefeng"},0)),"")</f>
        <v>常州市金坛沃德丰电子科技有限公司</v>
      </c>
      <c r="D6052" s="11" t="str">
        <f>[1]动作!$G6051</f>
        <v>JS_CZ_wodefeng</v>
      </c>
      <c r="E6052" s="11" t="str">
        <f>[1]动作!$D6051</f>
        <v>电表故障</v>
      </c>
      <c r="F6052" s="11" t="s">
        <v>45</v>
      </c>
      <c r="G6052" s="12">
        <f>[1]动作!$A6051+[1]动作!$B6051</f>
        <v>43212.827407407407</v>
      </c>
      <c r="H6052" s="12"/>
      <c r="I6052" s="11"/>
    </row>
    <row r="6053" spans="1:9" hidden="1" x14ac:dyDescent="0.3">
      <c r="A6053" s="24">
        <v>6051</v>
      </c>
      <c r="B6053" s="11" t="str">
        <f>IFERROR(INDEX({"JSNY-BJ0001-01";"JSNY-JS0022-01";"JSNY-JS0002-01"},MATCH(D6053,{"BJ_zhongyu";"JS_WX_liteer";"JS_CZ_wodefeng"},0)),"")</f>
        <v>JSNY-JS0002-01</v>
      </c>
      <c r="C6053" s="11" t="str">
        <f>IFERROR(INDEX({"北京中裕世纪大酒店";"江苏利特尔绿色包装股份有限公司";"常州市金坛沃德丰电子科技有限公司"},MATCH(D6053,{"BJ_zhongyu";"JS_WX_liteer";"JS_CZ_wodefeng"},0)),"")</f>
        <v>常州市金坛沃德丰电子科技有限公司</v>
      </c>
      <c r="D6053" s="11" t="str">
        <f>[1]动作!$G6052</f>
        <v>JS_CZ_wodefeng</v>
      </c>
      <c r="E6053" s="11" t="str">
        <f>[1]动作!$D6052</f>
        <v>电表故障</v>
      </c>
      <c r="F6053" s="11" t="s">
        <v>45</v>
      </c>
      <c r="G6053" s="12">
        <f>[1]动作!$A6052+[1]动作!$B6052</f>
        <v>43212.828738425924</v>
      </c>
      <c r="H6053" s="12"/>
      <c r="I6053" s="11"/>
    </row>
    <row r="6054" spans="1:9" hidden="1" x14ac:dyDescent="0.3">
      <c r="A6054" s="24">
        <v>6052</v>
      </c>
      <c r="B6054" s="11" t="str">
        <f>IFERROR(INDEX({"JSNY-BJ0001-01";"JSNY-JS0022-01";"JSNY-JS0002-01"},MATCH(D6054,{"BJ_zhongyu";"JS_WX_liteer";"JS_CZ_wodefeng"},0)),"")</f>
        <v>JSNY-JS0002-01</v>
      </c>
      <c r="C6054" s="11" t="str">
        <f>IFERROR(INDEX({"北京中裕世纪大酒店";"江苏利特尔绿色包装股份有限公司";"常州市金坛沃德丰电子科技有限公司"},MATCH(D6054,{"BJ_zhongyu";"JS_WX_liteer";"JS_CZ_wodefeng"},0)),"")</f>
        <v>常州市金坛沃德丰电子科技有限公司</v>
      </c>
      <c r="D6054" s="11" t="str">
        <f>[1]动作!$G6053</f>
        <v>JS_CZ_wodefeng</v>
      </c>
      <c r="E6054" s="11" t="str">
        <f>[1]动作!$D6053</f>
        <v>电表故障</v>
      </c>
      <c r="F6054" s="11" t="s">
        <v>45</v>
      </c>
      <c r="G6054" s="12">
        <f>[1]动作!$A6053+[1]动作!$B6053</f>
        <v>43212.82885416667</v>
      </c>
      <c r="H6054" s="12"/>
      <c r="I6054" s="11"/>
    </row>
    <row r="6055" spans="1:9" hidden="1" x14ac:dyDescent="0.3">
      <c r="A6055" s="24">
        <v>6053</v>
      </c>
      <c r="B6055" s="11" t="str">
        <f>IFERROR(INDEX({"JSNY-BJ0001-01";"JSNY-JS0022-01";"JSNY-JS0002-01"},MATCH(D6055,{"BJ_zhongyu";"JS_WX_liteer";"JS_CZ_wodefeng"},0)),"")</f>
        <v>JSNY-JS0002-01</v>
      </c>
      <c r="C6055" s="11" t="str">
        <f>IFERROR(INDEX({"北京中裕世纪大酒店";"江苏利特尔绿色包装股份有限公司";"常州市金坛沃德丰电子科技有限公司"},MATCH(D6055,{"BJ_zhongyu";"JS_WX_liteer";"JS_CZ_wodefeng"},0)),"")</f>
        <v>常州市金坛沃德丰电子科技有限公司</v>
      </c>
      <c r="D6055" s="11" t="str">
        <f>[1]动作!$G6054</f>
        <v>JS_CZ_wodefeng</v>
      </c>
      <c r="E6055" s="11" t="str">
        <f>[1]动作!$D6054</f>
        <v>电表故障</v>
      </c>
      <c r="F6055" s="11" t="s">
        <v>45</v>
      </c>
      <c r="G6055" s="12">
        <f>[1]动作!$A6054+[1]动作!$B6054</f>
        <v>43212.828969907408</v>
      </c>
      <c r="H6055" s="12"/>
      <c r="I6055" s="11"/>
    </row>
    <row r="6056" spans="1:9" hidden="1" x14ac:dyDescent="0.3">
      <c r="A6056" s="24">
        <v>6054</v>
      </c>
      <c r="B6056" s="11" t="str">
        <f>IFERROR(INDEX({"JSNY-BJ0001-01";"JSNY-JS0022-01";"JSNY-JS0002-01"},MATCH(D6056,{"BJ_zhongyu";"JS_WX_liteer";"JS_CZ_wodefeng"},0)),"")</f>
        <v>JSNY-JS0002-01</v>
      </c>
      <c r="C6056" s="11" t="str">
        <f>IFERROR(INDEX({"北京中裕世纪大酒店";"江苏利特尔绿色包装股份有限公司";"常州市金坛沃德丰电子科技有限公司"},MATCH(D6056,{"BJ_zhongyu";"JS_WX_liteer";"JS_CZ_wodefeng"},0)),"")</f>
        <v>常州市金坛沃德丰电子科技有限公司</v>
      </c>
      <c r="D6056" s="11" t="str">
        <f>[1]动作!$G6055</f>
        <v>JS_CZ_wodefeng</v>
      </c>
      <c r="E6056" s="11" t="str">
        <f>[1]动作!$D6055</f>
        <v>分系统1BMS1总电压过低一级故障</v>
      </c>
      <c r="F6056" s="11" t="s">
        <v>177</v>
      </c>
      <c r="G6056" s="12">
        <f>[1]动作!$A6055+[1]动作!$B6055</f>
        <v>43212.832152777781</v>
      </c>
      <c r="H6056" s="12"/>
      <c r="I6056" s="11"/>
    </row>
    <row r="6057" spans="1:9" hidden="1" x14ac:dyDescent="0.3">
      <c r="A6057" s="24">
        <v>6055</v>
      </c>
      <c r="B6057" s="11" t="str">
        <f>IFERROR(INDEX({"JSNY-BJ0001-01";"JSNY-JS0022-01";"JSNY-JS0002-01"},MATCH(D6057,{"BJ_zhongyu";"JS_WX_liteer";"JS_CZ_wodefeng"},0)),"")</f>
        <v>JSNY-JS0002-01</v>
      </c>
      <c r="C6057" s="11" t="str">
        <f>IFERROR(INDEX({"北京中裕世纪大酒店";"江苏利特尔绿色包装股份有限公司";"常州市金坛沃德丰电子科技有限公司"},MATCH(D6057,{"BJ_zhongyu";"JS_WX_liteer";"JS_CZ_wodefeng"},0)),"")</f>
        <v>常州市金坛沃德丰电子科技有限公司</v>
      </c>
      <c r="D6057" s="11" t="str">
        <f>[1]动作!$G6056</f>
        <v>JS_CZ_wodefeng</v>
      </c>
      <c r="E6057" s="11" t="str">
        <f>[1]动作!$D6056</f>
        <v>分系统1BMS1总电压过低二级故障</v>
      </c>
      <c r="F6057" s="11" t="s">
        <v>177</v>
      </c>
      <c r="G6057" s="12">
        <f>[1]动作!$A6056+[1]动作!$B6056</f>
        <v>43212.832152777781</v>
      </c>
      <c r="H6057" s="12"/>
      <c r="I6057" s="11"/>
    </row>
    <row r="6058" spans="1:9" hidden="1" x14ac:dyDescent="0.3">
      <c r="A6058" s="24">
        <v>6056</v>
      </c>
      <c r="B6058" s="11" t="str">
        <f>IFERROR(INDEX({"JSNY-BJ0001-01";"JSNY-JS0022-01";"JSNY-JS0002-01"},MATCH(D6058,{"BJ_zhongyu";"JS_WX_liteer";"JS_CZ_wodefeng"},0)),"")</f>
        <v>JSNY-JS0002-01</v>
      </c>
      <c r="C6058" s="11" t="str">
        <f>IFERROR(INDEX({"北京中裕世纪大酒店";"江苏利特尔绿色包装股份有限公司";"常州市金坛沃德丰电子科技有限公司"},MATCH(D6058,{"BJ_zhongyu";"JS_WX_liteer";"JS_CZ_wodefeng"},0)),"")</f>
        <v>常州市金坛沃德丰电子科技有限公司</v>
      </c>
      <c r="D6058" s="11" t="str">
        <f>[1]动作!$G6057</f>
        <v>JS_CZ_wodefeng</v>
      </c>
      <c r="E6058" s="11" t="str">
        <f>[1]动作!$D6057</f>
        <v>分系统1BMS3总电压过低一级故障</v>
      </c>
      <c r="F6058" s="11" t="s">
        <v>177</v>
      </c>
      <c r="G6058" s="12">
        <f>[1]动作!$A6057+[1]动作!$B6057</f>
        <v>43212.832384259258</v>
      </c>
      <c r="H6058" s="12"/>
      <c r="I6058" s="11"/>
    </row>
    <row r="6059" spans="1:9" hidden="1" x14ac:dyDescent="0.3">
      <c r="A6059" s="24">
        <v>6057</v>
      </c>
      <c r="B6059" s="11" t="str">
        <f>IFERROR(INDEX({"JSNY-BJ0001-01";"JSNY-JS0022-01";"JSNY-JS0002-01"},MATCH(D6059,{"BJ_zhongyu";"JS_WX_liteer";"JS_CZ_wodefeng"},0)),"")</f>
        <v>JSNY-JS0002-01</v>
      </c>
      <c r="C6059" s="11" t="str">
        <f>IFERROR(INDEX({"北京中裕世纪大酒店";"江苏利特尔绿色包装股份有限公司";"常州市金坛沃德丰电子科技有限公司"},MATCH(D6059,{"BJ_zhongyu";"JS_WX_liteer";"JS_CZ_wodefeng"},0)),"")</f>
        <v>常州市金坛沃德丰电子科技有限公司</v>
      </c>
      <c r="D6059" s="11" t="str">
        <f>[1]动作!$G6058</f>
        <v>JS_CZ_wodefeng</v>
      </c>
      <c r="E6059" s="11" t="str">
        <f>[1]动作!$D6058</f>
        <v>分系统1BMS3总电压过低二级故障</v>
      </c>
      <c r="F6059" s="11" t="s">
        <v>177</v>
      </c>
      <c r="G6059" s="12">
        <f>[1]动作!$A6058+[1]动作!$B6058</f>
        <v>43212.832384259258</v>
      </c>
      <c r="H6059" s="12"/>
      <c r="I6059" s="11"/>
    </row>
    <row r="6060" spans="1:9" hidden="1" x14ac:dyDescent="0.3">
      <c r="A6060" s="24">
        <v>6058</v>
      </c>
      <c r="B6060" s="11" t="str">
        <f>IFERROR(INDEX({"JSNY-BJ0001-01";"JSNY-JS0022-01";"JSNY-JS0002-01"},MATCH(D6060,{"BJ_zhongyu";"JS_WX_liteer";"JS_CZ_wodefeng"},0)),"")</f>
        <v>JSNY-JS0002-01</v>
      </c>
      <c r="C6060" s="11" t="str">
        <f>IFERROR(INDEX({"北京中裕世纪大酒店";"江苏利特尔绿色包装股份有限公司";"常州市金坛沃德丰电子科技有限公司"},MATCH(D6060,{"BJ_zhongyu";"JS_WX_liteer";"JS_CZ_wodefeng"},0)),"")</f>
        <v>常州市金坛沃德丰电子科技有限公司</v>
      </c>
      <c r="D6060" s="11" t="str">
        <f>[1]动作!$G6059</f>
        <v>JS_CZ_wodefeng</v>
      </c>
      <c r="E6060" s="11" t="str">
        <f>[1]动作!$D6059</f>
        <v>分系统1BMS6总电压过低一级故障</v>
      </c>
      <c r="F6060" s="11" t="s">
        <v>177</v>
      </c>
      <c r="G6060" s="12">
        <f>[1]动作!$A6059+[1]动作!$B6059</f>
        <v>43212.832800925928</v>
      </c>
      <c r="H6060" s="12"/>
      <c r="I6060" s="11"/>
    </row>
    <row r="6061" spans="1:9" hidden="1" x14ac:dyDescent="0.3">
      <c r="A6061" s="24">
        <v>6059</v>
      </c>
      <c r="B6061" s="11" t="str">
        <f>IFERROR(INDEX({"JSNY-BJ0001-01";"JSNY-JS0022-01";"JSNY-JS0002-01"},MATCH(D6061,{"BJ_zhongyu";"JS_WX_liteer";"JS_CZ_wodefeng"},0)),"")</f>
        <v>JSNY-JS0002-01</v>
      </c>
      <c r="C6061" s="11" t="str">
        <f>IFERROR(INDEX({"北京中裕世纪大酒店";"江苏利特尔绿色包装股份有限公司";"常州市金坛沃德丰电子科技有限公司"},MATCH(D6061,{"BJ_zhongyu";"JS_WX_liteer";"JS_CZ_wodefeng"},0)),"")</f>
        <v>常州市金坛沃德丰电子科技有限公司</v>
      </c>
      <c r="D6061" s="11" t="str">
        <f>[1]动作!$G6060</f>
        <v>JS_CZ_wodefeng</v>
      </c>
      <c r="E6061" s="11" t="str">
        <f>[1]动作!$D6060</f>
        <v>分系统1BMS6总电压过低二级故障</v>
      </c>
      <c r="F6061" s="11" t="s">
        <v>177</v>
      </c>
      <c r="G6061" s="12">
        <f>[1]动作!$A6060+[1]动作!$B6060</f>
        <v>43212.832800925928</v>
      </c>
      <c r="H6061" s="12"/>
      <c r="I6061" s="11"/>
    </row>
    <row r="6062" spans="1:9" hidden="1" x14ac:dyDescent="0.3">
      <c r="A6062" s="24">
        <v>6060</v>
      </c>
      <c r="B6062" s="11" t="str">
        <f>IFERROR(INDEX({"JSNY-BJ0001-01";"JSNY-JS0022-01";"JSNY-JS0002-01"},MATCH(D6062,{"BJ_zhongyu";"JS_WX_liteer";"JS_CZ_wodefeng"},0)),"")</f>
        <v>JSNY-JS0002-01</v>
      </c>
      <c r="C6062" s="11" t="str">
        <f>IFERROR(INDEX({"北京中裕世纪大酒店";"江苏利特尔绿色包装股份有限公司";"常州市金坛沃德丰电子科技有限公司"},MATCH(D6062,{"BJ_zhongyu";"JS_WX_liteer";"JS_CZ_wodefeng"},0)),"")</f>
        <v>常州市金坛沃德丰电子科技有限公司</v>
      </c>
      <c r="D6062" s="11" t="str">
        <f>[1]动作!$G6061</f>
        <v>JS_CZ_wodefeng</v>
      </c>
      <c r="E6062" s="11" t="str">
        <f>[1]动作!$D6061</f>
        <v>分系统1BMS5总电压过低一级故障</v>
      </c>
      <c r="F6062" s="11" t="s">
        <v>177</v>
      </c>
      <c r="G6062" s="12">
        <f>[1]动作!$A6061+[1]动作!$B6061</f>
        <v>43212.833078703705</v>
      </c>
      <c r="H6062" s="12"/>
      <c r="I6062" s="11"/>
    </row>
    <row r="6063" spans="1:9" hidden="1" x14ac:dyDescent="0.3">
      <c r="A6063" s="24">
        <v>6061</v>
      </c>
      <c r="B6063" s="11" t="str">
        <f>IFERROR(INDEX({"JSNY-BJ0001-01";"JSNY-JS0022-01";"JSNY-JS0002-01"},MATCH(D6063,{"BJ_zhongyu";"JS_WX_liteer";"JS_CZ_wodefeng"},0)),"")</f>
        <v>JSNY-JS0002-01</v>
      </c>
      <c r="C6063" s="11" t="str">
        <f>IFERROR(INDEX({"北京中裕世纪大酒店";"江苏利特尔绿色包装股份有限公司";"常州市金坛沃德丰电子科技有限公司"},MATCH(D6063,{"BJ_zhongyu";"JS_WX_liteer";"JS_CZ_wodefeng"},0)),"")</f>
        <v>常州市金坛沃德丰电子科技有限公司</v>
      </c>
      <c r="D6063" s="11" t="str">
        <f>[1]动作!$G6062</f>
        <v>JS_CZ_wodefeng</v>
      </c>
      <c r="E6063" s="11" t="str">
        <f>[1]动作!$D6062</f>
        <v>分系统1BMS5总电压过低二级故障</v>
      </c>
      <c r="F6063" s="11" t="s">
        <v>177</v>
      </c>
      <c r="G6063" s="12">
        <f>[1]动作!$A6062+[1]动作!$B6062</f>
        <v>43212.833078703705</v>
      </c>
      <c r="H6063" s="12"/>
      <c r="I6063" s="11"/>
    </row>
    <row r="6064" spans="1:9" hidden="1" x14ac:dyDescent="0.3">
      <c r="A6064" s="24">
        <v>6062</v>
      </c>
      <c r="B6064" s="11" t="str">
        <f>IFERROR(INDEX({"JSNY-BJ0001-01";"JSNY-JS0022-01";"JSNY-JS0002-01"},MATCH(D6064,{"BJ_zhongyu";"JS_WX_liteer";"JS_CZ_wodefeng"},0)),"")</f>
        <v>JSNY-JS0002-01</v>
      </c>
      <c r="C6064" s="11" t="str">
        <f>IFERROR(INDEX({"北京中裕世纪大酒店";"江苏利特尔绿色包装股份有限公司";"常州市金坛沃德丰电子科技有限公司"},MATCH(D6064,{"BJ_zhongyu";"JS_WX_liteer";"JS_CZ_wodefeng"},0)),"")</f>
        <v>常州市金坛沃德丰电子科技有限公司</v>
      </c>
      <c r="D6064" s="11" t="str">
        <f>[1]动作!$G6063</f>
        <v>JS_CZ_wodefeng</v>
      </c>
      <c r="E6064" s="11" t="str">
        <f>[1]动作!$D6063</f>
        <v>分系统1BMS2总电压过低一级故障</v>
      </c>
      <c r="F6064" s="11" t="s">
        <v>177</v>
      </c>
      <c r="G6064" s="12">
        <f>[1]动作!$A6063+[1]动作!$B6063</f>
        <v>43212.833310185182</v>
      </c>
      <c r="H6064" s="12"/>
      <c r="I6064" s="11"/>
    </row>
    <row r="6065" spans="1:9" hidden="1" x14ac:dyDescent="0.3">
      <c r="A6065" s="24">
        <v>6063</v>
      </c>
      <c r="B6065" s="11" t="str">
        <f>IFERROR(INDEX({"JSNY-BJ0001-01";"JSNY-JS0022-01";"JSNY-JS0002-01"},MATCH(D6065,{"BJ_zhongyu";"JS_WX_liteer";"JS_CZ_wodefeng"},0)),"")</f>
        <v>JSNY-JS0002-01</v>
      </c>
      <c r="C6065" s="11" t="str">
        <f>IFERROR(INDEX({"北京中裕世纪大酒店";"江苏利特尔绿色包装股份有限公司";"常州市金坛沃德丰电子科技有限公司"},MATCH(D6065,{"BJ_zhongyu";"JS_WX_liteer";"JS_CZ_wodefeng"},0)),"")</f>
        <v>常州市金坛沃德丰电子科技有限公司</v>
      </c>
      <c r="D6065" s="11" t="str">
        <f>[1]动作!$G6064</f>
        <v>JS_CZ_wodefeng</v>
      </c>
      <c r="E6065" s="11" t="str">
        <f>[1]动作!$D6064</f>
        <v>分系统1BMS2总电压过低二级故障</v>
      </c>
      <c r="F6065" s="11" t="s">
        <v>177</v>
      </c>
      <c r="G6065" s="12">
        <f>[1]动作!$A6064+[1]动作!$B6064</f>
        <v>43212.833310185182</v>
      </c>
      <c r="H6065" s="12"/>
      <c r="I6065" s="11"/>
    </row>
    <row r="6066" spans="1:9" hidden="1" x14ac:dyDescent="0.3">
      <c r="A6066" s="24">
        <v>6064</v>
      </c>
      <c r="B6066" s="11" t="str">
        <f>IFERROR(INDEX({"JSNY-BJ0001-01";"JSNY-JS0022-01";"JSNY-JS0002-01"},MATCH(D6066,{"BJ_zhongyu";"JS_WX_liteer";"JS_CZ_wodefeng"},0)),"")</f>
        <v>JSNY-JS0002-01</v>
      </c>
      <c r="C6066" s="11" t="str">
        <f>IFERROR(INDEX({"北京中裕世纪大酒店";"江苏利特尔绿色包装股份有限公司";"常州市金坛沃德丰电子科技有限公司"},MATCH(D6066,{"BJ_zhongyu";"JS_WX_liteer";"JS_CZ_wodefeng"},0)),"")</f>
        <v>常州市金坛沃德丰电子科技有限公司</v>
      </c>
      <c r="D6066" s="11" t="str">
        <f>[1]动作!$G6065</f>
        <v>JS_CZ_wodefeng</v>
      </c>
      <c r="E6066" s="11" t="str">
        <f>[1]动作!$D6065</f>
        <v>分系统1BMS4总电压过低一级故障</v>
      </c>
      <c r="F6066" s="11" t="s">
        <v>177</v>
      </c>
      <c r="G6066" s="12">
        <f>[1]动作!$A6065+[1]动作!$B6065</f>
        <v>43212.833368055559</v>
      </c>
      <c r="H6066" s="12"/>
      <c r="I6066" s="11"/>
    </row>
    <row r="6067" spans="1:9" hidden="1" x14ac:dyDescent="0.3">
      <c r="A6067" s="24">
        <v>6065</v>
      </c>
      <c r="B6067" s="11" t="str">
        <f>IFERROR(INDEX({"JSNY-BJ0001-01";"JSNY-JS0022-01";"JSNY-JS0002-01"},MATCH(D6067,{"BJ_zhongyu";"JS_WX_liteer";"JS_CZ_wodefeng"},0)),"")</f>
        <v>JSNY-JS0002-01</v>
      </c>
      <c r="C6067" s="11" t="str">
        <f>IFERROR(INDEX({"北京中裕世纪大酒店";"江苏利特尔绿色包装股份有限公司";"常州市金坛沃德丰电子科技有限公司"},MATCH(D6067,{"BJ_zhongyu";"JS_WX_liteer";"JS_CZ_wodefeng"},0)),"")</f>
        <v>常州市金坛沃德丰电子科技有限公司</v>
      </c>
      <c r="D6067" s="11" t="str">
        <f>[1]动作!$G6066</f>
        <v>JS_CZ_wodefeng</v>
      </c>
      <c r="E6067" s="11" t="str">
        <f>[1]动作!$D6066</f>
        <v>分系统1BMS4总电压过低二级故障</v>
      </c>
      <c r="F6067" s="11" t="s">
        <v>177</v>
      </c>
      <c r="G6067" s="12">
        <f>[1]动作!$A6066+[1]动作!$B6066</f>
        <v>43212.833368055559</v>
      </c>
      <c r="H6067" s="12"/>
      <c r="I6067" s="11"/>
    </row>
    <row r="6068" spans="1:9" hidden="1" x14ac:dyDescent="0.3">
      <c r="A6068" s="24">
        <v>6066</v>
      </c>
      <c r="B6068" s="11" t="str">
        <f>IFERROR(INDEX({"JSNY-BJ0001-01";"JSNY-JS0022-01";"JSNY-JS0002-01"},MATCH(D6068,{"BJ_zhongyu";"JS_WX_liteer";"JS_CZ_wodefeng"},0)),"")</f>
        <v>JSNY-JS0002-01</v>
      </c>
      <c r="C6068" s="11" t="str">
        <f>IFERROR(INDEX({"北京中裕世纪大酒店";"江苏利特尔绿色包装股份有限公司";"常州市金坛沃德丰电子科技有限公司"},MATCH(D6068,{"BJ_zhongyu";"JS_WX_liteer";"JS_CZ_wodefeng"},0)),"")</f>
        <v>常州市金坛沃德丰电子科技有限公司</v>
      </c>
      <c r="D6068" s="11" t="str">
        <f>[1]动作!$G6067</f>
        <v>JS_CZ_wodefeng</v>
      </c>
      <c r="E6068" s="11" t="str">
        <f>[1]动作!$D6067</f>
        <v>分系统1BMS3SOC过低一级故障</v>
      </c>
      <c r="F6068" s="11" t="s">
        <v>177</v>
      </c>
      <c r="G6068" s="12">
        <f>[1]动作!$A6067+[1]动作!$B6067</f>
        <v>43212.834189814814</v>
      </c>
      <c r="H6068" s="12"/>
      <c r="I6068" s="11"/>
    </row>
    <row r="6069" spans="1:9" hidden="1" x14ac:dyDescent="0.3">
      <c r="A6069" s="24">
        <v>6067</v>
      </c>
      <c r="B6069" s="11" t="str">
        <f>IFERROR(INDEX({"JSNY-BJ0001-01";"JSNY-JS0022-01";"JSNY-JS0002-01"},MATCH(D6069,{"BJ_zhongyu";"JS_WX_liteer";"JS_CZ_wodefeng"},0)),"")</f>
        <v>JSNY-JS0002-01</v>
      </c>
      <c r="C6069" s="11" t="str">
        <f>IFERROR(INDEX({"北京中裕世纪大酒店";"江苏利特尔绿色包装股份有限公司";"常州市金坛沃德丰电子科技有限公司"},MATCH(D6069,{"BJ_zhongyu";"JS_WX_liteer";"JS_CZ_wodefeng"},0)),"")</f>
        <v>常州市金坛沃德丰电子科技有限公司</v>
      </c>
      <c r="D6069" s="11" t="str">
        <f>[1]动作!$G6068</f>
        <v>JS_CZ_wodefeng</v>
      </c>
      <c r="E6069" s="11" t="str">
        <f>[1]动作!$D6068</f>
        <v>分系统1BMS3SOC过低二级故障</v>
      </c>
      <c r="F6069" s="11" t="s">
        <v>177</v>
      </c>
      <c r="G6069" s="12">
        <f>[1]动作!$A6068+[1]动作!$B6068</f>
        <v>43212.834189814814</v>
      </c>
      <c r="H6069" s="12"/>
      <c r="I6069" s="11"/>
    </row>
    <row r="6070" spans="1:9" hidden="1" x14ac:dyDescent="0.3">
      <c r="A6070" s="24">
        <v>6068</v>
      </c>
      <c r="B6070" s="11" t="str">
        <f>IFERROR(INDEX({"JSNY-BJ0001-01";"JSNY-JS0022-01";"JSNY-JS0002-01"},MATCH(D6070,{"BJ_zhongyu";"JS_WX_liteer";"JS_CZ_wodefeng"},0)),"")</f>
        <v>JSNY-JS0002-01</v>
      </c>
      <c r="C6070" s="11" t="str">
        <f>IFERROR(INDEX({"北京中裕世纪大酒店";"江苏利特尔绿色包装股份有限公司";"常州市金坛沃德丰电子科技有限公司"},MATCH(D6070,{"BJ_zhongyu";"JS_WX_liteer";"JS_CZ_wodefeng"},0)),"")</f>
        <v>常州市金坛沃德丰电子科技有限公司</v>
      </c>
      <c r="D6070" s="11" t="str">
        <f>[1]动作!$G6069</f>
        <v>JS_CZ_wodefeng</v>
      </c>
      <c r="E6070" s="11" t="str">
        <f>[1]动作!$D6069</f>
        <v>电表故障</v>
      </c>
      <c r="F6070" s="11" t="s">
        <v>45</v>
      </c>
      <c r="G6070" s="12">
        <f>[1]动作!$A6069+[1]动作!$B6069</f>
        <v>43212.834363425929</v>
      </c>
      <c r="H6070" s="12"/>
      <c r="I6070" s="11"/>
    </row>
    <row r="6071" spans="1:9" hidden="1" x14ac:dyDescent="0.3">
      <c r="A6071" s="24">
        <v>6069</v>
      </c>
      <c r="B6071" s="11" t="str">
        <f>IFERROR(INDEX({"JSNY-BJ0001-01";"JSNY-JS0022-01";"JSNY-JS0002-01"},MATCH(D6071,{"BJ_zhongyu";"JS_WX_liteer";"JS_CZ_wodefeng"},0)),"")</f>
        <v>JSNY-JS0002-01</v>
      </c>
      <c r="C6071" s="11" t="str">
        <f>IFERROR(INDEX({"北京中裕世纪大酒店";"江苏利特尔绿色包装股份有限公司";"常州市金坛沃德丰电子科技有限公司"},MATCH(D6071,{"BJ_zhongyu";"JS_WX_liteer";"JS_CZ_wodefeng"},0)),"")</f>
        <v>常州市金坛沃德丰电子科技有限公司</v>
      </c>
      <c r="D6071" s="11" t="str">
        <f>[1]动作!$G6070</f>
        <v>JS_CZ_wodefeng</v>
      </c>
      <c r="E6071" s="11" t="str">
        <f>[1]动作!$D6070</f>
        <v>分系统1BMS2SOC过低一级故障</v>
      </c>
      <c r="F6071" s="11" t="s">
        <v>177</v>
      </c>
      <c r="G6071" s="12">
        <f>[1]动作!$A6070+[1]动作!$B6070</f>
        <v>43212.834583333337</v>
      </c>
      <c r="H6071" s="12"/>
      <c r="I6071" s="11"/>
    </row>
    <row r="6072" spans="1:9" hidden="1" x14ac:dyDescent="0.3">
      <c r="A6072" s="24">
        <v>6070</v>
      </c>
      <c r="B6072" s="11" t="str">
        <f>IFERROR(INDEX({"JSNY-BJ0001-01";"JSNY-JS0022-01";"JSNY-JS0002-01"},MATCH(D6072,{"BJ_zhongyu";"JS_WX_liteer";"JS_CZ_wodefeng"},0)),"")</f>
        <v>JSNY-JS0002-01</v>
      </c>
      <c r="C6072" s="11" t="str">
        <f>IFERROR(INDEX({"北京中裕世纪大酒店";"江苏利特尔绿色包装股份有限公司";"常州市金坛沃德丰电子科技有限公司"},MATCH(D6072,{"BJ_zhongyu";"JS_WX_liteer";"JS_CZ_wodefeng"},0)),"")</f>
        <v>常州市金坛沃德丰电子科技有限公司</v>
      </c>
      <c r="D6072" s="11" t="str">
        <f>[1]动作!$G6071</f>
        <v>JS_CZ_wodefeng</v>
      </c>
      <c r="E6072" s="11" t="str">
        <f>[1]动作!$D6071</f>
        <v>分系统1BMS2SOC过低二级故障</v>
      </c>
      <c r="F6072" s="11" t="s">
        <v>177</v>
      </c>
      <c r="G6072" s="12">
        <f>[1]动作!$A6071+[1]动作!$B6071</f>
        <v>43212.834583333337</v>
      </c>
      <c r="H6072" s="12"/>
      <c r="I6072" s="11"/>
    </row>
    <row r="6073" spans="1:9" hidden="1" x14ac:dyDescent="0.3">
      <c r="A6073" s="24">
        <v>6071</v>
      </c>
      <c r="B6073" s="11" t="str">
        <f>IFERROR(INDEX({"JSNY-BJ0001-01";"JSNY-JS0022-01";"JSNY-JS0002-01"},MATCH(D6073,{"BJ_zhongyu";"JS_WX_liteer";"JS_CZ_wodefeng"},0)),"")</f>
        <v>JSNY-JS0002-01</v>
      </c>
      <c r="C6073" s="11" t="str">
        <f>IFERROR(INDEX({"北京中裕世纪大酒店";"江苏利特尔绿色包装股份有限公司";"常州市金坛沃德丰电子科技有限公司"},MATCH(D6073,{"BJ_zhongyu";"JS_WX_liteer";"JS_CZ_wodefeng"},0)),"")</f>
        <v>常州市金坛沃德丰电子科技有限公司</v>
      </c>
      <c r="D6073" s="11" t="str">
        <f>[1]动作!$G6072</f>
        <v>JS_CZ_wodefeng</v>
      </c>
      <c r="E6073" s="11" t="str">
        <f>[1]动作!$D6072</f>
        <v>电表故障</v>
      </c>
      <c r="F6073" s="11" t="s">
        <v>45</v>
      </c>
      <c r="G6073" s="12">
        <f>[1]动作!$A6072+[1]动作!$B6072</f>
        <v>43212.835289351853</v>
      </c>
      <c r="H6073" s="12"/>
      <c r="I6073" s="11"/>
    </row>
    <row r="6074" spans="1:9" hidden="1" x14ac:dyDescent="0.3">
      <c r="A6074" s="24">
        <v>6072</v>
      </c>
      <c r="B6074" s="11" t="str">
        <f>IFERROR(INDEX({"JSNY-BJ0001-01";"JSNY-JS0022-01";"JSNY-JS0002-01"},MATCH(D6074,{"BJ_zhongyu";"JS_WX_liteer";"JS_CZ_wodefeng"},0)),"")</f>
        <v>JSNY-JS0002-01</v>
      </c>
      <c r="C6074" s="11" t="str">
        <f>IFERROR(INDEX({"北京中裕世纪大酒店";"江苏利特尔绿色包装股份有限公司";"常州市金坛沃德丰电子科技有限公司"},MATCH(D6074,{"BJ_zhongyu";"JS_WX_liteer";"JS_CZ_wodefeng"},0)),"")</f>
        <v>常州市金坛沃德丰电子科技有限公司</v>
      </c>
      <c r="D6074" s="11" t="str">
        <f>[1]动作!$G6073</f>
        <v>JS_CZ_wodefeng</v>
      </c>
      <c r="E6074" s="11" t="str">
        <f>[1]动作!$D6073</f>
        <v>电表故障</v>
      </c>
      <c r="F6074" s="11" t="s">
        <v>45</v>
      </c>
      <c r="G6074" s="12">
        <f>[1]动作!$A6073+[1]动作!$B6073</f>
        <v>43212.835393518515</v>
      </c>
      <c r="H6074" s="12"/>
      <c r="I6074" s="11"/>
    </row>
    <row r="6075" spans="1:9" hidden="1" x14ac:dyDescent="0.3">
      <c r="A6075" s="24">
        <v>6073</v>
      </c>
      <c r="B6075" s="11" t="str">
        <f>IFERROR(INDEX({"JSNY-BJ0001-01";"JSNY-JS0022-01";"JSNY-JS0002-01"},MATCH(D6075,{"BJ_zhongyu";"JS_WX_liteer";"JS_CZ_wodefeng"},0)),"")</f>
        <v>JSNY-JS0002-01</v>
      </c>
      <c r="C6075" s="11" t="str">
        <f>IFERROR(INDEX({"北京中裕世纪大酒店";"江苏利特尔绿色包装股份有限公司";"常州市金坛沃德丰电子科技有限公司"},MATCH(D6075,{"BJ_zhongyu";"JS_WX_liteer";"JS_CZ_wodefeng"},0)),"")</f>
        <v>常州市金坛沃德丰电子科技有限公司</v>
      </c>
      <c r="D6075" s="11" t="str">
        <f>[1]动作!$G6074</f>
        <v>JS_CZ_wodefeng</v>
      </c>
      <c r="E6075" s="11" t="str">
        <f>[1]动作!$D6074</f>
        <v>分系统1BMS6SOC过低一级故障</v>
      </c>
      <c r="F6075" s="11" t="s">
        <v>177</v>
      </c>
      <c r="G6075" s="12">
        <f>[1]动作!$A6074+[1]动作!$B6074</f>
        <v>43212.835462962961</v>
      </c>
      <c r="H6075" s="12"/>
      <c r="I6075" s="11"/>
    </row>
    <row r="6076" spans="1:9" hidden="1" x14ac:dyDescent="0.3">
      <c r="A6076" s="24">
        <v>6074</v>
      </c>
      <c r="B6076" s="11" t="str">
        <f>IFERROR(INDEX({"JSNY-BJ0001-01";"JSNY-JS0022-01";"JSNY-JS0002-01"},MATCH(D6076,{"BJ_zhongyu";"JS_WX_liteer";"JS_CZ_wodefeng"},0)),"")</f>
        <v>JSNY-JS0002-01</v>
      </c>
      <c r="C6076" s="11" t="str">
        <f>IFERROR(INDEX({"北京中裕世纪大酒店";"江苏利特尔绿色包装股份有限公司";"常州市金坛沃德丰电子科技有限公司"},MATCH(D6076,{"BJ_zhongyu";"JS_WX_liteer";"JS_CZ_wodefeng"},0)),"")</f>
        <v>常州市金坛沃德丰电子科技有限公司</v>
      </c>
      <c r="D6076" s="11" t="str">
        <f>[1]动作!$G6075</f>
        <v>JS_CZ_wodefeng</v>
      </c>
      <c r="E6076" s="11" t="str">
        <f>[1]动作!$D6075</f>
        <v>分系统1BMS6SOC过低二级故障</v>
      </c>
      <c r="F6076" s="11" t="s">
        <v>177</v>
      </c>
      <c r="G6076" s="12">
        <f>[1]动作!$A6075+[1]动作!$B6075</f>
        <v>43212.835462962961</v>
      </c>
      <c r="H6076" s="12"/>
      <c r="I6076" s="11"/>
    </row>
    <row r="6077" spans="1:9" hidden="1" x14ac:dyDescent="0.3">
      <c r="A6077" s="24">
        <v>6075</v>
      </c>
      <c r="B6077" s="11" t="str">
        <f>IFERROR(INDEX({"JSNY-BJ0001-01";"JSNY-JS0022-01";"JSNY-JS0002-01"},MATCH(D6077,{"BJ_zhongyu";"JS_WX_liteer";"JS_CZ_wodefeng"},0)),"")</f>
        <v>JSNY-JS0002-01</v>
      </c>
      <c r="C6077" s="11" t="str">
        <f>IFERROR(INDEX({"北京中裕世纪大酒店";"江苏利特尔绿色包装股份有限公司";"常州市金坛沃德丰电子科技有限公司"},MATCH(D6077,{"BJ_zhongyu";"JS_WX_liteer";"JS_CZ_wodefeng"},0)),"")</f>
        <v>常州市金坛沃德丰电子科技有限公司</v>
      </c>
      <c r="D6077" s="11" t="str">
        <f>[1]动作!$G6076</f>
        <v>JS_CZ_wodefeng</v>
      </c>
      <c r="E6077" s="11" t="str">
        <f>[1]动作!$D6076</f>
        <v>电表故障</v>
      </c>
      <c r="F6077" s="11" t="s">
        <v>45</v>
      </c>
      <c r="G6077" s="12">
        <f>[1]动作!$A6076+[1]动作!$B6076</f>
        <v>43212.835509259261</v>
      </c>
      <c r="H6077" s="12"/>
      <c r="I6077" s="11"/>
    </row>
    <row r="6078" spans="1:9" hidden="1" x14ac:dyDescent="0.3">
      <c r="A6078" s="24">
        <v>6076</v>
      </c>
      <c r="B6078" s="11" t="str">
        <f>IFERROR(INDEX({"JSNY-BJ0001-01";"JSNY-JS0022-01";"JSNY-JS0002-01"},MATCH(D6078,{"BJ_zhongyu";"JS_WX_liteer";"JS_CZ_wodefeng"},0)),"")</f>
        <v>JSNY-JS0002-01</v>
      </c>
      <c r="C6078" s="11" t="str">
        <f>IFERROR(INDEX({"北京中裕世纪大酒店";"江苏利特尔绿色包装股份有限公司";"常州市金坛沃德丰电子科技有限公司"},MATCH(D6078,{"BJ_zhongyu";"JS_WX_liteer";"JS_CZ_wodefeng"},0)),"")</f>
        <v>常州市金坛沃德丰电子科技有限公司</v>
      </c>
      <c r="D6078" s="11" t="str">
        <f>[1]动作!$G6077</f>
        <v>JS_CZ_wodefeng</v>
      </c>
      <c r="E6078" s="11" t="str">
        <f>[1]动作!$D6077</f>
        <v>电表故障</v>
      </c>
      <c r="F6078" s="11" t="s">
        <v>45</v>
      </c>
      <c r="G6078" s="12">
        <f>[1]动作!$A6077+[1]动作!$B6077</f>
        <v>43212.836736111109</v>
      </c>
      <c r="H6078" s="12"/>
      <c r="I6078" s="11"/>
    </row>
    <row r="6079" spans="1:9" hidden="1" x14ac:dyDescent="0.3">
      <c r="A6079" s="24">
        <v>6077</v>
      </c>
      <c r="B6079" s="11" t="str">
        <f>IFERROR(INDEX({"JSNY-BJ0001-01";"JSNY-JS0022-01";"JSNY-JS0002-01"},MATCH(D6079,{"BJ_zhongyu";"JS_WX_liteer";"JS_CZ_wodefeng"},0)),"")</f>
        <v>JSNY-JS0002-01</v>
      </c>
      <c r="C6079" s="11" t="str">
        <f>IFERROR(INDEX({"北京中裕世纪大酒店";"江苏利特尔绿色包装股份有限公司";"常州市金坛沃德丰电子科技有限公司"},MATCH(D6079,{"BJ_zhongyu";"JS_WX_liteer";"JS_CZ_wodefeng"},0)),"")</f>
        <v>常州市金坛沃德丰电子科技有限公司</v>
      </c>
      <c r="D6079" s="11" t="str">
        <f>[1]动作!$G6078</f>
        <v>JS_CZ_wodefeng</v>
      </c>
      <c r="E6079" s="11" t="str">
        <f>[1]动作!$D6078</f>
        <v>分系统1BMS1SOC过低一级故障</v>
      </c>
      <c r="F6079" s="11" t="s">
        <v>177</v>
      </c>
      <c r="G6079" s="12">
        <f>[1]动作!$A6078+[1]动作!$B6078</f>
        <v>43212.837777777779</v>
      </c>
      <c r="H6079" s="12"/>
      <c r="I6079" s="11"/>
    </row>
    <row r="6080" spans="1:9" hidden="1" x14ac:dyDescent="0.3">
      <c r="A6080" s="24">
        <v>6078</v>
      </c>
      <c r="B6080" s="11" t="str">
        <f>IFERROR(INDEX({"JSNY-BJ0001-01";"JSNY-JS0022-01";"JSNY-JS0002-01"},MATCH(D6080,{"BJ_zhongyu";"JS_WX_liteer";"JS_CZ_wodefeng"},0)),"")</f>
        <v>JSNY-JS0002-01</v>
      </c>
      <c r="C6080" s="11" t="str">
        <f>IFERROR(INDEX({"北京中裕世纪大酒店";"江苏利特尔绿色包装股份有限公司";"常州市金坛沃德丰电子科技有限公司"},MATCH(D6080,{"BJ_zhongyu";"JS_WX_liteer";"JS_CZ_wodefeng"},0)),"")</f>
        <v>常州市金坛沃德丰电子科技有限公司</v>
      </c>
      <c r="D6080" s="11" t="str">
        <f>[1]动作!$G6079</f>
        <v>JS_CZ_wodefeng</v>
      </c>
      <c r="E6080" s="11" t="str">
        <f>[1]动作!$D6079</f>
        <v>分系统1BMS1SOC过低二级故障</v>
      </c>
      <c r="F6080" s="11" t="s">
        <v>177</v>
      </c>
      <c r="G6080" s="12">
        <f>[1]动作!$A6079+[1]动作!$B6079</f>
        <v>43212.837777777779</v>
      </c>
      <c r="H6080" s="12"/>
      <c r="I6080" s="11"/>
    </row>
    <row r="6081" spans="1:9" hidden="1" x14ac:dyDescent="0.3">
      <c r="A6081" s="24">
        <v>6079</v>
      </c>
      <c r="B6081" s="11" t="str">
        <f>IFERROR(INDEX({"JSNY-BJ0001-01";"JSNY-JS0022-01";"JSNY-JS0002-01"},MATCH(D6081,{"BJ_zhongyu";"JS_WX_liteer";"JS_CZ_wodefeng"},0)),"")</f>
        <v>JSNY-JS0002-01</v>
      </c>
      <c r="C6081" s="11" t="str">
        <f>IFERROR(INDEX({"北京中裕世纪大酒店";"江苏利特尔绿色包装股份有限公司";"常州市金坛沃德丰电子科技有限公司"},MATCH(D6081,{"BJ_zhongyu";"JS_WX_liteer";"JS_CZ_wodefeng"},0)),"")</f>
        <v>常州市金坛沃德丰电子科技有限公司</v>
      </c>
      <c r="D6081" s="11" t="str">
        <f>[1]动作!$G6080</f>
        <v>JS_CZ_wodefeng</v>
      </c>
      <c r="E6081" s="11" t="str">
        <f>[1]动作!$D6080</f>
        <v>分系统1BMS5SOC过低一级故障</v>
      </c>
      <c r="F6081" s="11" t="s">
        <v>177</v>
      </c>
      <c r="G6081" s="12">
        <f>[1]动作!$A6080+[1]动作!$B6080</f>
        <v>43212.839513888888</v>
      </c>
      <c r="H6081" s="12"/>
      <c r="I6081" s="11"/>
    </row>
    <row r="6082" spans="1:9" hidden="1" x14ac:dyDescent="0.3">
      <c r="A6082" s="24">
        <v>6080</v>
      </c>
      <c r="B6082" s="11" t="str">
        <f>IFERROR(INDEX({"JSNY-BJ0001-01";"JSNY-JS0022-01";"JSNY-JS0002-01"},MATCH(D6082,{"BJ_zhongyu";"JS_WX_liteer";"JS_CZ_wodefeng"},0)),"")</f>
        <v>JSNY-JS0002-01</v>
      </c>
      <c r="C6082" s="11" t="str">
        <f>IFERROR(INDEX({"北京中裕世纪大酒店";"江苏利特尔绿色包装股份有限公司";"常州市金坛沃德丰电子科技有限公司"},MATCH(D6082,{"BJ_zhongyu";"JS_WX_liteer";"JS_CZ_wodefeng"},0)),"")</f>
        <v>常州市金坛沃德丰电子科技有限公司</v>
      </c>
      <c r="D6082" s="11" t="str">
        <f>[1]动作!$G6081</f>
        <v>JS_CZ_wodefeng</v>
      </c>
      <c r="E6082" s="11" t="str">
        <f>[1]动作!$D6081</f>
        <v>分系统1BMS5SOC过低二级故障</v>
      </c>
      <c r="F6082" s="11" t="s">
        <v>177</v>
      </c>
      <c r="G6082" s="12">
        <f>[1]动作!$A6081+[1]动作!$B6081</f>
        <v>43212.839513888888</v>
      </c>
      <c r="H6082" s="12"/>
      <c r="I6082" s="11"/>
    </row>
    <row r="6083" spans="1:9" hidden="1" x14ac:dyDescent="0.3">
      <c r="A6083" s="24">
        <v>6081</v>
      </c>
      <c r="B6083" s="11" t="str">
        <f>IFERROR(INDEX({"JSNY-BJ0001-01";"JSNY-JS0022-01";"JSNY-JS0002-01"},MATCH(D6083,{"BJ_zhongyu";"JS_WX_liteer";"JS_CZ_wodefeng"},0)),"")</f>
        <v>JSNY-JS0002-01</v>
      </c>
      <c r="C6083" s="11" t="str">
        <f>IFERROR(INDEX({"北京中裕世纪大酒店";"江苏利特尔绿色包装股份有限公司";"常州市金坛沃德丰电子科技有限公司"},MATCH(D6083,{"BJ_zhongyu";"JS_WX_liteer";"JS_CZ_wodefeng"},0)),"")</f>
        <v>常州市金坛沃德丰电子科技有限公司</v>
      </c>
      <c r="D6083" s="11" t="str">
        <f>[1]动作!$G6082</f>
        <v>JS_CZ_wodefeng</v>
      </c>
      <c r="E6083" s="11" t="str">
        <f>[1]动作!$D6082</f>
        <v>分系统1BMS2单体电压过低一级故障</v>
      </c>
      <c r="F6083" s="11" t="s">
        <v>177</v>
      </c>
      <c r="G6083" s="12">
        <f>[1]动作!$A6082+[1]动作!$B6082</f>
        <v>43212.839629629627</v>
      </c>
      <c r="H6083" s="12"/>
      <c r="I6083" s="11"/>
    </row>
    <row r="6084" spans="1:9" hidden="1" x14ac:dyDescent="0.3">
      <c r="A6084" s="24">
        <v>6082</v>
      </c>
      <c r="B6084" s="11" t="str">
        <f>IFERROR(INDEX({"JSNY-BJ0001-01";"JSNY-JS0022-01";"JSNY-JS0002-01"},MATCH(D6084,{"BJ_zhongyu";"JS_WX_liteer";"JS_CZ_wodefeng"},0)),"")</f>
        <v>JSNY-JS0002-01</v>
      </c>
      <c r="C6084" s="11" t="str">
        <f>IFERROR(INDEX({"北京中裕世纪大酒店";"江苏利特尔绿色包装股份有限公司";"常州市金坛沃德丰电子科技有限公司"},MATCH(D6084,{"BJ_zhongyu";"JS_WX_liteer";"JS_CZ_wodefeng"},0)),"")</f>
        <v>常州市金坛沃德丰电子科技有限公司</v>
      </c>
      <c r="D6084" s="11" t="str">
        <f>[1]动作!$G6083</f>
        <v>JS_CZ_wodefeng</v>
      </c>
      <c r="E6084" s="11" t="str">
        <f>[1]动作!$D6083</f>
        <v>分系统1BMS2单体电压过低二级故障</v>
      </c>
      <c r="F6084" s="11" t="s">
        <v>177</v>
      </c>
      <c r="G6084" s="12">
        <f>[1]动作!$A6083+[1]动作!$B6083</f>
        <v>43212.839629629627</v>
      </c>
      <c r="H6084" s="12"/>
      <c r="I6084" s="11"/>
    </row>
    <row r="6085" spans="1:9" hidden="1" x14ac:dyDescent="0.3">
      <c r="A6085" s="24">
        <v>6083</v>
      </c>
      <c r="B6085" s="11" t="str">
        <f>IFERROR(INDEX({"JSNY-BJ0001-01";"JSNY-JS0022-01";"JSNY-JS0002-01"},MATCH(D6085,{"BJ_zhongyu";"JS_WX_liteer";"JS_CZ_wodefeng"},0)),"")</f>
        <v>JSNY-JS0002-01</v>
      </c>
      <c r="C6085" s="11" t="str">
        <f>IFERROR(INDEX({"北京中裕世纪大酒店";"江苏利特尔绿色包装股份有限公司";"常州市金坛沃德丰电子科技有限公司"},MATCH(D6085,{"BJ_zhongyu";"JS_WX_liteer";"JS_CZ_wodefeng"},0)),"")</f>
        <v>常州市金坛沃德丰电子科技有限公司</v>
      </c>
      <c r="D6085" s="11" t="str">
        <f>[1]动作!$G6084</f>
        <v>JS_CZ_wodefeng</v>
      </c>
      <c r="E6085" s="11" t="str">
        <f>[1]动作!$D6084</f>
        <v>分系统1BMS4SOC过低一级故障</v>
      </c>
      <c r="F6085" s="11" t="s">
        <v>177</v>
      </c>
      <c r="G6085" s="12">
        <f>[1]动作!$A6084+[1]动作!$B6084</f>
        <v>43212.839629629627</v>
      </c>
      <c r="H6085" s="12"/>
      <c r="I6085" s="11"/>
    </row>
    <row r="6086" spans="1:9" hidden="1" x14ac:dyDescent="0.3">
      <c r="A6086" s="24">
        <v>6084</v>
      </c>
      <c r="B6086" s="11" t="str">
        <f>IFERROR(INDEX({"JSNY-BJ0001-01";"JSNY-JS0022-01";"JSNY-JS0002-01"},MATCH(D6086,{"BJ_zhongyu";"JS_WX_liteer";"JS_CZ_wodefeng"},0)),"")</f>
        <v>JSNY-JS0002-01</v>
      </c>
      <c r="C6086" s="11" t="str">
        <f>IFERROR(INDEX({"北京中裕世纪大酒店";"江苏利特尔绿色包装股份有限公司";"常州市金坛沃德丰电子科技有限公司"},MATCH(D6086,{"BJ_zhongyu";"JS_WX_liteer";"JS_CZ_wodefeng"},0)),"")</f>
        <v>常州市金坛沃德丰电子科技有限公司</v>
      </c>
      <c r="D6086" s="11" t="str">
        <f>[1]动作!$G6085</f>
        <v>JS_CZ_wodefeng</v>
      </c>
      <c r="E6086" s="11" t="str">
        <f>[1]动作!$D6085</f>
        <v>分系统1BMS4SOC过低二级故障</v>
      </c>
      <c r="F6086" s="11" t="s">
        <v>177</v>
      </c>
      <c r="G6086" s="12">
        <f>[1]动作!$A6085+[1]动作!$B6085</f>
        <v>43212.839629629627</v>
      </c>
      <c r="H6086" s="12"/>
      <c r="I6086" s="11"/>
    </row>
    <row r="6087" spans="1:9" hidden="1" x14ac:dyDescent="0.3">
      <c r="A6087" s="24">
        <v>6085</v>
      </c>
      <c r="B6087" s="11" t="str">
        <f>IFERROR(INDEX({"JSNY-BJ0001-01";"JSNY-JS0022-01";"JSNY-JS0002-01"},MATCH(D6087,{"BJ_zhongyu";"JS_WX_liteer";"JS_CZ_wodefeng"},0)),"")</f>
        <v>JSNY-JS0002-01</v>
      </c>
      <c r="C6087" s="11" t="str">
        <f>IFERROR(INDEX({"北京中裕世纪大酒店";"江苏利特尔绿色包装股份有限公司";"常州市金坛沃德丰电子科技有限公司"},MATCH(D6087,{"BJ_zhongyu";"JS_WX_liteer";"JS_CZ_wodefeng"},0)),"")</f>
        <v>常州市金坛沃德丰电子科技有限公司</v>
      </c>
      <c r="D6087" s="11" t="str">
        <f>[1]动作!$G6086</f>
        <v>JS_CZ_wodefeng</v>
      </c>
      <c r="E6087" s="11" t="str">
        <f>[1]动作!$D6086</f>
        <v>电表故障</v>
      </c>
      <c r="F6087" s="11" t="s">
        <v>45</v>
      </c>
      <c r="G6087" s="12">
        <f>[1]动作!$A6086+[1]动作!$B6086</f>
        <v>43212.840266203704</v>
      </c>
      <c r="H6087" s="12"/>
      <c r="I6087" s="11"/>
    </row>
    <row r="6088" spans="1:9" hidden="1" x14ac:dyDescent="0.3">
      <c r="A6088" s="24">
        <v>6086</v>
      </c>
      <c r="B6088" s="11" t="str">
        <f>IFERROR(INDEX({"JSNY-BJ0001-01";"JSNY-JS0022-01";"JSNY-JS0002-01"},MATCH(D6088,{"BJ_zhongyu";"JS_WX_liteer";"JS_CZ_wodefeng"},0)),"")</f>
        <v>JSNY-JS0002-01</v>
      </c>
      <c r="C6088" s="11" t="str">
        <f>IFERROR(INDEX({"北京中裕世纪大酒店";"江苏利特尔绿色包装股份有限公司";"常州市金坛沃德丰电子科技有限公司"},MATCH(D6088,{"BJ_zhongyu";"JS_WX_liteer";"JS_CZ_wodefeng"},0)),"")</f>
        <v>常州市金坛沃德丰电子科技有限公司</v>
      </c>
      <c r="D6088" s="11" t="str">
        <f>[1]动作!$G6087</f>
        <v>JS_CZ_wodefeng</v>
      </c>
      <c r="E6088" s="11" t="str">
        <f>[1]动作!$D6087</f>
        <v>电表故障</v>
      </c>
      <c r="F6088" s="11" t="s">
        <v>45</v>
      </c>
      <c r="G6088" s="12">
        <f>[1]动作!$A6087+[1]动作!$B6087</f>
        <v>43212.840381944443</v>
      </c>
      <c r="H6088" s="12"/>
      <c r="I6088" s="11"/>
    </row>
    <row r="6089" spans="1:9" hidden="1" x14ac:dyDescent="0.3">
      <c r="A6089" s="24">
        <v>6087</v>
      </c>
      <c r="B6089" s="11" t="str">
        <f>IFERROR(INDEX({"JSNY-BJ0001-01";"JSNY-JS0022-01";"JSNY-JS0002-01"},MATCH(D6089,{"BJ_zhongyu";"JS_WX_liteer";"JS_CZ_wodefeng"},0)),"")</f>
        <v>JSNY-JS0002-01</v>
      </c>
      <c r="C6089" s="11" t="str">
        <f>IFERROR(INDEX({"北京中裕世纪大酒店";"江苏利特尔绿色包装股份有限公司";"常州市金坛沃德丰电子科技有限公司"},MATCH(D6089,{"BJ_zhongyu";"JS_WX_liteer";"JS_CZ_wodefeng"},0)),"")</f>
        <v>常州市金坛沃德丰电子科技有限公司</v>
      </c>
      <c r="D6089" s="11" t="str">
        <f>[1]动作!$G6088</f>
        <v>JS_CZ_wodefeng</v>
      </c>
      <c r="E6089" s="11" t="str">
        <f>[1]动作!$D6088</f>
        <v>分系统1BMS5单体电压过低一级故障</v>
      </c>
      <c r="F6089" s="11" t="s">
        <v>177</v>
      </c>
      <c r="G6089" s="12">
        <f>[1]动作!$A6088+[1]动作!$B6088</f>
        <v>43212.840729166666</v>
      </c>
      <c r="H6089" s="12"/>
      <c r="I6089" s="11"/>
    </row>
    <row r="6090" spans="1:9" hidden="1" x14ac:dyDescent="0.3">
      <c r="A6090" s="24">
        <v>6088</v>
      </c>
      <c r="B6090" s="11" t="str">
        <f>IFERROR(INDEX({"JSNY-BJ0001-01";"JSNY-JS0022-01";"JSNY-JS0002-01"},MATCH(D6090,{"BJ_zhongyu";"JS_WX_liteer";"JS_CZ_wodefeng"},0)),"")</f>
        <v>JSNY-JS0002-01</v>
      </c>
      <c r="C6090" s="11" t="str">
        <f>IFERROR(INDEX({"北京中裕世纪大酒店";"江苏利特尔绿色包装股份有限公司";"常州市金坛沃德丰电子科技有限公司"},MATCH(D6090,{"BJ_zhongyu";"JS_WX_liteer";"JS_CZ_wodefeng"},0)),"")</f>
        <v>常州市金坛沃德丰电子科技有限公司</v>
      </c>
      <c r="D6090" s="11" t="str">
        <f>[1]动作!$G6089</f>
        <v>JS_CZ_wodefeng</v>
      </c>
      <c r="E6090" s="11" t="str">
        <f>[1]动作!$D6089</f>
        <v>分系统1BMS5单体电压过低二级故障</v>
      </c>
      <c r="F6090" s="11" t="s">
        <v>177</v>
      </c>
      <c r="G6090" s="12">
        <f>[1]动作!$A6089+[1]动作!$B6089</f>
        <v>43212.840729166666</v>
      </c>
      <c r="H6090" s="12"/>
      <c r="I6090" s="11"/>
    </row>
    <row r="6091" spans="1:9" hidden="1" x14ac:dyDescent="0.3">
      <c r="A6091" s="24">
        <v>6089</v>
      </c>
      <c r="B6091" s="11" t="str">
        <f>IFERROR(INDEX({"JSNY-BJ0001-01";"JSNY-JS0022-01";"JSNY-JS0002-01"},MATCH(D6091,{"BJ_zhongyu";"JS_WX_liteer";"JS_CZ_wodefeng"},0)),"")</f>
        <v>JSNY-JS0002-01</v>
      </c>
      <c r="C6091" s="11" t="str">
        <f>IFERROR(INDEX({"北京中裕世纪大酒店";"江苏利特尔绿色包装股份有限公司";"常州市金坛沃德丰电子科技有限公司"},MATCH(D6091,{"BJ_zhongyu";"JS_WX_liteer";"JS_CZ_wodefeng"},0)),"")</f>
        <v>常州市金坛沃德丰电子科技有限公司</v>
      </c>
      <c r="D6091" s="11" t="str">
        <f>[1]动作!$G6090</f>
        <v>JS_CZ_wodefeng</v>
      </c>
      <c r="E6091" s="11" t="str">
        <f>[1]动作!$D6090</f>
        <v>分系统1BMS3单体电压过低一级故障</v>
      </c>
      <c r="F6091" s="11" t="s">
        <v>177</v>
      </c>
      <c r="G6091" s="12">
        <f>[1]动作!$A6090+[1]动作!$B6090</f>
        <v>43212.840844907405</v>
      </c>
      <c r="H6091" s="12"/>
      <c r="I6091" s="11"/>
    </row>
    <row r="6092" spans="1:9" hidden="1" x14ac:dyDescent="0.3">
      <c r="A6092" s="24">
        <v>6090</v>
      </c>
      <c r="B6092" s="11" t="str">
        <f>IFERROR(INDEX({"JSNY-BJ0001-01";"JSNY-JS0022-01";"JSNY-JS0002-01"},MATCH(D6092,{"BJ_zhongyu";"JS_WX_liteer";"JS_CZ_wodefeng"},0)),"")</f>
        <v>JSNY-JS0002-01</v>
      </c>
      <c r="C6092" s="11" t="str">
        <f>IFERROR(INDEX({"北京中裕世纪大酒店";"江苏利特尔绿色包装股份有限公司";"常州市金坛沃德丰电子科技有限公司"},MATCH(D6092,{"BJ_zhongyu";"JS_WX_liteer";"JS_CZ_wodefeng"},0)),"")</f>
        <v>常州市金坛沃德丰电子科技有限公司</v>
      </c>
      <c r="D6092" s="11" t="str">
        <f>[1]动作!$G6091</f>
        <v>JS_CZ_wodefeng</v>
      </c>
      <c r="E6092" s="11" t="str">
        <f>[1]动作!$D6091</f>
        <v>分系统1BMS3单体电压过低二级故障</v>
      </c>
      <c r="F6092" s="11" t="s">
        <v>177</v>
      </c>
      <c r="G6092" s="12">
        <f>[1]动作!$A6091+[1]动作!$B6091</f>
        <v>43212.840844907405</v>
      </c>
      <c r="H6092" s="12"/>
      <c r="I6092" s="11"/>
    </row>
    <row r="6093" spans="1:9" hidden="1" x14ac:dyDescent="0.3">
      <c r="A6093" s="24">
        <v>6091</v>
      </c>
      <c r="B6093" s="11" t="str">
        <f>IFERROR(INDEX({"JSNY-BJ0001-01";"JSNY-JS0022-01";"JSNY-JS0002-01"},MATCH(D6093,{"BJ_zhongyu";"JS_WX_liteer";"JS_CZ_wodefeng"},0)),"")</f>
        <v>JSNY-JS0002-01</v>
      </c>
      <c r="C6093" s="11" t="str">
        <f>IFERROR(INDEX({"北京中裕世纪大酒店";"江苏利特尔绿色包装股份有限公司";"常州市金坛沃德丰电子科技有限公司"},MATCH(D6093,{"BJ_zhongyu";"JS_WX_liteer";"JS_CZ_wodefeng"},0)),"")</f>
        <v>常州市金坛沃德丰电子科技有限公司</v>
      </c>
      <c r="D6093" s="11" t="str">
        <f>[1]动作!$G6092</f>
        <v>JS_CZ_wodefeng</v>
      </c>
      <c r="E6093" s="11" t="str">
        <f>[1]动作!$D6092</f>
        <v>分系统1BMS1单体电压过低一级故障</v>
      </c>
      <c r="F6093" s="11" t="s">
        <v>177</v>
      </c>
      <c r="G6093" s="12">
        <f>[1]动作!$A6092+[1]动作!$B6092</f>
        <v>43212.840960648151</v>
      </c>
      <c r="H6093" s="12"/>
      <c r="I6093" s="11"/>
    </row>
    <row r="6094" spans="1:9" hidden="1" x14ac:dyDescent="0.3">
      <c r="A6094" s="24">
        <v>6092</v>
      </c>
      <c r="B6094" s="11" t="str">
        <f>IFERROR(INDEX({"JSNY-BJ0001-01";"JSNY-JS0022-01";"JSNY-JS0002-01"},MATCH(D6094,{"BJ_zhongyu";"JS_WX_liteer";"JS_CZ_wodefeng"},0)),"")</f>
        <v>JSNY-JS0002-01</v>
      </c>
      <c r="C6094" s="11" t="str">
        <f>IFERROR(INDEX({"北京中裕世纪大酒店";"江苏利特尔绿色包装股份有限公司";"常州市金坛沃德丰电子科技有限公司"},MATCH(D6094,{"BJ_zhongyu";"JS_WX_liteer";"JS_CZ_wodefeng"},0)),"")</f>
        <v>常州市金坛沃德丰电子科技有限公司</v>
      </c>
      <c r="D6094" s="11" t="str">
        <f>[1]动作!$G6093</f>
        <v>JS_CZ_wodefeng</v>
      </c>
      <c r="E6094" s="11" t="str">
        <f>[1]动作!$D6093</f>
        <v>分系统1BMS1单体电压过低二级故障</v>
      </c>
      <c r="F6094" s="11" t="s">
        <v>177</v>
      </c>
      <c r="G6094" s="12">
        <f>[1]动作!$A6093+[1]动作!$B6093</f>
        <v>43212.840960648151</v>
      </c>
      <c r="H6094" s="12"/>
      <c r="I6094" s="11"/>
    </row>
    <row r="6095" spans="1:9" hidden="1" x14ac:dyDescent="0.3">
      <c r="A6095" s="24">
        <v>6093</v>
      </c>
      <c r="B6095" s="11" t="str">
        <f>IFERROR(INDEX({"JSNY-BJ0001-01";"JSNY-JS0022-01";"JSNY-JS0002-01"},MATCH(D6095,{"BJ_zhongyu";"JS_WX_liteer";"JS_CZ_wodefeng"},0)),"")</f>
        <v>JSNY-JS0002-01</v>
      </c>
      <c r="C6095" s="11" t="str">
        <f>IFERROR(INDEX({"北京中裕世纪大酒店";"江苏利特尔绿色包装股份有限公司";"常州市金坛沃德丰电子科技有限公司"},MATCH(D6095,{"BJ_zhongyu";"JS_WX_liteer";"JS_CZ_wodefeng"},0)),"")</f>
        <v>常州市金坛沃德丰电子科技有限公司</v>
      </c>
      <c r="D6095" s="11" t="str">
        <f>[1]动作!$G6094</f>
        <v>JS_CZ_wodefeng</v>
      </c>
      <c r="E6095" s="11" t="str">
        <f>[1]动作!$D6094</f>
        <v>电表故障</v>
      </c>
      <c r="F6095" s="11" t="s">
        <v>45</v>
      </c>
      <c r="G6095" s="12">
        <f>[1]动作!$A6094+[1]动作!$B6094</f>
        <v>43212.841840277775</v>
      </c>
      <c r="H6095" s="12"/>
      <c r="I6095" s="11"/>
    </row>
    <row r="6096" spans="1:9" hidden="1" x14ac:dyDescent="0.3">
      <c r="A6096" s="24">
        <v>6094</v>
      </c>
      <c r="B6096" s="11" t="str">
        <f>IFERROR(INDEX({"JSNY-BJ0001-01";"JSNY-JS0022-01";"JSNY-JS0002-01"},MATCH(D6096,{"BJ_zhongyu";"JS_WX_liteer";"JS_CZ_wodefeng"},0)),"")</f>
        <v>JSNY-JS0002-01</v>
      </c>
      <c r="C6096" s="11" t="str">
        <f>IFERROR(INDEX({"北京中裕世纪大酒店";"江苏利特尔绿色包装股份有限公司";"常州市金坛沃德丰电子科技有限公司"},MATCH(D6096,{"BJ_zhongyu";"JS_WX_liteer";"JS_CZ_wodefeng"},0)),"")</f>
        <v>常州市金坛沃德丰电子科技有限公司</v>
      </c>
      <c r="D6096" s="11" t="str">
        <f>[1]动作!$G6095</f>
        <v>JS_CZ_wodefeng</v>
      </c>
      <c r="E6096" s="11" t="str">
        <f>[1]动作!$D6095</f>
        <v>分系统1BMS4单体电压过低一级故障</v>
      </c>
      <c r="F6096" s="11" t="s">
        <v>177</v>
      </c>
      <c r="G6096" s="12">
        <f>[1]动作!$A6095+[1]动作!$B6095</f>
        <v>43212.842060185183</v>
      </c>
      <c r="H6096" s="12"/>
      <c r="I6096" s="11"/>
    </row>
    <row r="6097" spans="1:9" hidden="1" x14ac:dyDescent="0.3">
      <c r="A6097" s="24">
        <v>6095</v>
      </c>
      <c r="B6097" s="11" t="str">
        <f>IFERROR(INDEX({"JSNY-BJ0001-01";"JSNY-JS0022-01";"JSNY-JS0002-01"},MATCH(D6097,{"BJ_zhongyu";"JS_WX_liteer";"JS_CZ_wodefeng"},0)),"")</f>
        <v>JSNY-JS0002-01</v>
      </c>
      <c r="C6097" s="11" t="str">
        <f>IFERROR(INDEX({"北京中裕世纪大酒店";"江苏利特尔绿色包装股份有限公司";"常州市金坛沃德丰电子科技有限公司"},MATCH(D6097,{"BJ_zhongyu";"JS_WX_liteer";"JS_CZ_wodefeng"},0)),"")</f>
        <v>常州市金坛沃德丰电子科技有限公司</v>
      </c>
      <c r="D6097" s="11" t="str">
        <f>[1]动作!$G6096</f>
        <v>JS_CZ_wodefeng</v>
      </c>
      <c r="E6097" s="11" t="str">
        <f>[1]动作!$D6096</f>
        <v>分系统1BMS4单体电压过低二级故障</v>
      </c>
      <c r="F6097" s="11" t="s">
        <v>177</v>
      </c>
      <c r="G6097" s="12">
        <f>[1]动作!$A6096+[1]动作!$B6096</f>
        <v>43212.842060185183</v>
      </c>
      <c r="H6097" s="12"/>
      <c r="I6097" s="11"/>
    </row>
    <row r="6098" spans="1:9" hidden="1" x14ac:dyDescent="0.3">
      <c r="A6098" s="24">
        <v>6096</v>
      </c>
      <c r="B6098" s="11" t="str">
        <f>IFERROR(INDEX({"JSNY-BJ0001-01";"JSNY-JS0022-01";"JSNY-JS0002-01"},MATCH(D6098,{"BJ_zhongyu";"JS_WX_liteer";"JS_CZ_wodefeng"},0)),"")</f>
        <v>JSNY-JS0002-01</v>
      </c>
      <c r="C6098" s="11" t="str">
        <f>IFERROR(INDEX({"北京中裕世纪大酒店";"江苏利特尔绿色包装股份有限公司";"常州市金坛沃德丰电子科技有限公司"},MATCH(D6098,{"BJ_zhongyu";"JS_WX_liteer";"JS_CZ_wodefeng"},0)),"")</f>
        <v>常州市金坛沃德丰电子科技有限公司</v>
      </c>
      <c r="D6098" s="11" t="str">
        <f>[1]动作!$G6097</f>
        <v>JS_CZ_wodefeng</v>
      </c>
      <c r="E6098" s="11" t="str">
        <f>[1]动作!$D6097</f>
        <v>分系统1BMS6单体电压过低一级故障</v>
      </c>
      <c r="F6098" s="11" t="s">
        <v>177</v>
      </c>
      <c r="G6098" s="12">
        <f>[1]动作!$A6097+[1]动作!$B6097</f>
        <v>43212.842175925929</v>
      </c>
      <c r="H6098" s="12"/>
      <c r="I6098" s="11"/>
    </row>
    <row r="6099" spans="1:9" hidden="1" x14ac:dyDescent="0.3">
      <c r="A6099" s="24">
        <v>6097</v>
      </c>
      <c r="B6099" s="11" t="str">
        <f>IFERROR(INDEX({"JSNY-BJ0001-01";"JSNY-JS0022-01";"JSNY-JS0002-01"},MATCH(D6099,{"BJ_zhongyu";"JS_WX_liteer";"JS_CZ_wodefeng"},0)),"")</f>
        <v>JSNY-JS0002-01</v>
      </c>
      <c r="C6099" s="11" t="str">
        <f>IFERROR(INDEX({"北京中裕世纪大酒店";"江苏利特尔绿色包装股份有限公司";"常州市金坛沃德丰电子科技有限公司"},MATCH(D6099,{"BJ_zhongyu";"JS_WX_liteer";"JS_CZ_wodefeng"},0)),"")</f>
        <v>常州市金坛沃德丰电子科技有限公司</v>
      </c>
      <c r="D6099" s="11" t="str">
        <f>[1]动作!$G6098</f>
        <v>JS_CZ_wodefeng</v>
      </c>
      <c r="E6099" s="11" t="str">
        <f>[1]动作!$D6098</f>
        <v>分系统1BMS6单体电压过低二级故障</v>
      </c>
      <c r="F6099" s="11" t="s">
        <v>177</v>
      </c>
      <c r="G6099" s="12">
        <f>[1]动作!$A6098+[1]动作!$B6098</f>
        <v>43212.842175925929</v>
      </c>
      <c r="H6099" s="12"/>
      <c r="I6099" s="11"/>
    </row>
    <row r="6100" spans="1:9" hidden="1" x14ac:dyDescent="0.3">
      <c r="A6100" s="24">
        <v>6098</v>
      </c>
      <c r="B6100" s="11" t="str">
        <f>IFERROR(INDEX({"JSNY-BJ0001-01";"JSNY-JS0022-01";"JSNY-JS0002-01"},MATCH(D6100,{"BJ_zhongyu";"JS_WX_liteer";"JS_CZ_wodefeng"},0)),"")</f>
        <v>JSNY-JS0002-01</v>
      </c>
      <c r="C6100" s="11" t="str">
        <f>IFERROR(INDEX({"北京中裕世纪大酒店";"江苏利特尔绿色包装股份有限公司";"常州市金坛沃德丰电子科技有限公司"},MATCH(D6100,{"BJ_zhongyu";"JS_WX_liteer";"JS_CZ_wodefeng"},0)),"")</f>
        <v>常州市金坛沃德丰电子科技有限公司</v>
      </c>
      <c r="D6100" s="11" t="str">
        <f>[1]动作!$G6099</f>
        <v>JS_CZ_wodefeng</v>
      </c>
      <c r="E6100" s="11" t="str">
        <f>[1]动作!$D6099</f>
        <v>电表故障</v>
      </c>
      <c r="F6100" s="11" t="s">
        <v>45</v>
      </c>
      <c r="G6100" s="12">
        <f>[1]动作!$A6099+[1]动作!$B6099</f>
        <v>43212.843402777777</v>
      </c>
      <c r="H6100" s="12"/>
      <c r="I6100" s="11"/>
    </row>
    <row r="6101" spans="1:9" hidden="1" x14ac:dyDescent="0.3">
      <c r="A6101" s="24">
        <v>6099</v>
      </c>
      <c r="B6101" s="11" t="str">
        <f>IFERROR(INDEX({"JSNY-BJ0001-01";"JSNY-JS0022-01";"JSNY-JS0002-01"},MATCH(D6101,{"BJ_zhongyu";"JS_WX_liteer";"JS_CZ_wodefeng"},0)),"")</f>
        <v>JSNY-JS0002-01</v>
      </c>
      <c r="C6101" s="11" t="str">
        <f>IFERROR(INDEX({"北京中裕世纪大酒店";"江苏利特尔绿色包装股份有限公司";"常州市金坛沃德丰电子科技有限公司"},MATCH(D6101,{"BJ_zhongyu";"JS_WX_liteer";"JS_CZ_wodefeng"},0)),"")</f>
        <v>常州市金坛沃德丰电子科技有限公司</v>
      </c>
      <c r="D6101" s="11" t="str">
        <f>[1]动作!$G6100</f>
        <v>JS_CZ_wodefeng</v>
      </c>
      <c r="E6101" s="11" t="str">
        <f>[1]动作!$D6100</f>
        <v>电表故障</v>
      </c>
      <c r="F6101" s="11" t="s">
        <v>45</v>
      </c>
      <c r="G6101" s="12">
        <f>[1]动作!$A6100+[1]动作!$B6100</f>
        <v>43212.845775462964</v>
      </c>
      <c r="H6101" s="12"/>
      <c r="I6101" s="11"/>
    </row>
    <row r="6102" spans="1:9" hidden="1" x14ac:dyDescent="0.3">
      <c r="A6102" s="24">
        <v>6100</v>
      </c>
      <c r="B6102" s="11" t="str">
        <f>IFERROR(INDEX({"JSNY-BJ0001-01";"JSNY-JS0022-01";"JSNY-JS0002-01"},MATCH(D6102,{"BJ_zhongyu";"JS_WX_liteer";"JS_CZ_wodefeng"},0)),"")</f>
        <v>JSNY-JS0002-01</v>
      </c>
      <c r="C6102" s="11" t="str">
        <f>IFERROR(INDEX({"北京中裕世纪大酒店";"江苏利特尔绿色包装股份有限公司";"常州市金坛沃德丰电子科技有限公司"},MATCH(D6102,{"BJ_zhongyu";"JS_WX_liteer";"JS_CZ_wodefeng"},0)),"")</f>
        <v>常州市金坛沃德丰电子科技有限公司</v>
      </c>
      <c r="D6102" s="11" t="str">
        <f>[1]动作!$G6101</f>
        <v>JS_CZ_wodefeng</v>
      </c>
      <c r="E6102" s="11" t="str">
        <f>[1]动作!$D6101</f>
        <v>电表故障</v>
      </c>
      <c r="F6102" s="11" t="s">
        <v>45</v>
      </c>
      <c r="G6102" s="12">
        <f>[1]动作!$A6101+[1]动作!$B6101</f>
        <v>43212.845891203702</v>
      </c>
      <c r="H6102" s="12"/>
      <c r="I6102" s="11"/>
    </row>
    <row r="6103" spans="1:9" hidden="1" x14ac:dyDescent="0.3">
      <c r="A6103" s="24">
        <v>6101</v>
      </c>
      <c r="B6103" s="11" t="str">
        <f>IFERROR(INDEX({"JSNY-BJ0001-01";"JSNY-JS0022-01";"JSNY-JS0002-01"},MATCH(D6103,{"BJ_zhongyu";"JS_WX_liteer";"JS_CZ_wodefeng"},0)),"")</f>
        <v>JSNY-JS0002-01</v>
      </c>
      <c r="C6103" s="11" t="str">
        <f>IFERROR(INDEX({"北京中裕世纪大酒店";"江苏利特尔绿色包装股份有限公司";"常州市金坛沃德丰电子科技有限公司"},MATCH(D6103,{"BJ_zhongyu";"JS_WX_liteer";"JS_CZ_wodefeng"},0)),"")</f>
        <v>常州市金坛沃德丰电子科技有限公司</v>
      </c>
      <c r="D6103" s="11" t="str">
        <f>[1]动作!$G6102</f>
        <v>JS_CZ_wodefeng</v>
      </c>
      <c r="E6103" s="11" t="str">
        <f>[1]动作!$D6102</f>
        <v>电表故障</v>
      </c>
      <c r="F6103" s="11" t="s">
        <v>45</v>
      </c>
      <c r="G6103" s="12">
        <f>[1]动作!$A6102+[1]动作!$B6102</f>
        <v>43212.847337962965</v>
      </c>
      <c r="H6103" s="12"/>
      <c r="I6103" s="11"/>
    </row>
    <row r="6104" spans="1:9" hidden="1" x14ac:dyDescent="0.3">
      <c r="A6104" s="24">
        <v>6102</v>
      </c>
      <c r="B6104" s="11" t="str">
        <f>IFERROR(INDEX({"JSNY-BJ0001-01";"JSNY-JS0022-01";"JSNY-JS0002-01"},MATCH(D6104,{"BJ_zhongyu";"JS_WX_liteer";"JS_CZ_wodefeng"},0)),"")</f>
        <v>JSNY-JS0002-01</v>
      </c>
      <c r="C6104" s="11" t="str">
        <f>IFERROR(INDEX({"北京中裕世纪大酒店";"江苏利特尔绿色包装股份有限公司";"常州市金坛沃德丰电子科技有限公司"},MATCH(D6104,{"BJ_zhongyu";"JS_WX_liteer";"JS_CZ_wodefeng"},0)),"")</f>
        <v>常州市金坛沃德丰电子科技有限公司</v>
      </c>
      <c r="D6104" s="11" t="str">
        <f>[1]动作!$G6103</f>
        <v>JS_CZ_wodefeng</v>
      </c>
      <c r="E6104" s="11" t="str">
        <f>[1]动作!$D6103</f>
        <v>分系统1告警状态</v>
      </c>
      <c r="F6104" s="11" t="s">
        <v>178</v>
      </c>
      <c r="G6104" s="12">
        <f>[1]动作!$A6103+[1]动作!$B6103</f>
        <v>43212.847916666666</v>
      </c>
      <c r="H6104" s="12"/>
      <c r="I6104" s="11"/>
    </row>
    <row r="6105" spans="1:9" hidden="1" x14ac:dyDescent="0.3">
      <c r="A6105" s="24">
        <v>6103</v>
      </c>
      <c r="B6105" s="11" t="str">
        <f>IFERROR(INDEX({"JSNY-BJ0001-01";"JSNY-JS0022-01";"JSNY-JS0002-01"},MATCH(D6105,{"BJ_zhongyu";"JS_WX_liteer";"JS_CZ_wodefeng"},0)),"")</f>
        <v>JSNY-JS0002-01</v>
      </c>
      <c r="C6105" s="11" t="str">
        <f>IFERROR(INDEX({"北京中裕世纪大酒店";"江苏利特尔绿色包装股份有限公司";"常州市金坛沃德丰电子科技有限公司"},MATCH(D6105,{"BJ_zhongyu";"JS_WX_liteer";"JS_CZ_wodefeng"},0)),"")</f>
        <v>常州市金坛沃德丰电子科技有限公司</v>
      </c>
      <c r="D6105" s="11" t="str">
        <f>[1]动作!$G6104</f>
        <v>JS_CZ_wodefeng</v>
      </c>
      <c r="E6105" s="11" t="str">
        <f>[1]动作!$D6104</f>
        <v>分系统1BCMS2告警状态</v>
      </c>
      <c r="F6105" s="11" t="s">
        <v>177</v>
      </c>
      <c r="G6105" s="12">
        <f>[1]动作!$A6104+[1]动作!$B6104</f>
        <v>43212.847916666666</v>
      </c>
      <c r="H6105" s="12"/>
      <c r="I6105" s="11"/>
    </row>
    <row r="6106" spans="1:9" hidden="1" x14ac:dyDescent="0.3">
      <c r="A6106" s="24">
        <v>6104</v>
      </c>
      <c r="B6106" s="11" t="str">
        <f>IFERROR(INDEX({"JSNY-BJ0001-01";"JSNY-JS0022-01";"JSNY-JS0002-01"},MATCH(D6106,{"BJ_zhongyu";"JS_WX_liteer";"JS_CZ_wodefeng"},0)),"")</f>
        <v>JSNY-JS0002-01</v>
      </c>
      <c r="C6106" s="11" t="str">
        <f>IFERROR(INDEX({"北京中裕世纪大酒店";"江苏利特尔绿色包装股份有限公司";"常州市金坛沃德丰电子科技有限公司"},MATCH(D6106,{"BJ_zhongyu";"JS_WX_liteer";"JS_CZ_wodefeng"},0)),"")</f>
        <v>常州市金坛沃德丰电子科技有限公司</v>
      </c>
      <c r="D6106" s="11" t="str">
        <f>[1]动作!$G6105</f>
        <v>JS_CZ_wodefeng</v>
      </c>
      <c r="E6106" s="11" t="str">
        <f>[1]动作!$D6105</f>
        <v>电表故障</v>
      </c>
      <c r="F6106" s="11" t="s">
        <v>45</v>
      </c>
      <c r="G6106" s="12">
        <f>[1]动作!$A6105+[1]动作!$B6105</f>
        <v>43212.848912037036</v>
      </c>
      <c r="H6106" s="12"/>
      <c r="I6106" s="11"/>
    </row>
    <row r="6107" spans="1:9" hidden="1" x14ac:dyDescent="0.3">
      <c r="A6107" s="24">
        <v>6105</v>
      </c>
      <c r="B6107" s="11" t="str">
        <f>IFERROR(INDEX({"JSNY-BJ0001-01";"JSNY-JS0022-01";"JSNY-JS0002-01"},MATCH(D6107,{"BJ_zhongyu";"JS_WX_liteer";"JS_CZ_wodefeng"},0)),"")</f>
        <v>JSNY-JS0002-01</v>
      </c>
      <c r="C6107" s="11" t="str">
        <f>IFERROR(INDEX({"北京中裕世纪大酒店";"江苏利特尔绿色包装股份有限公司";"常州市金坛沃德丰电子科技有限公司"},MATCH(D6107,{"BJ_zhongyu";"JS_WX_liteer";"JS_CZ_wodefeng"},0)),"")</f>
        <v>常州市金坛沃德丰电子科技有限公司</v>
      </c>
      <c r="D6107" s="11" t="str">
        <f>[1]动作!$G6106</f>
        <v>JS_CZ_wodefeng</v>
      </c>
      <c r="E6107" s="11" t="str">
        <f>[1]动作!$D6106</f>
        <v>分系统1BCMS5告警状态</v>
      </c>
      <c r="F6107" s="11" t="s">
        <v>177</v>
      </c>
      <c r="G6107" s="12">
        <f>[1]动作!$A6106+[1]动作!$B6106</f>
        <v>43212.850821759261</v>
      </c>
      <c r="H6107" s="12"/>
      <c r="I6107" s="11"/>
    </row>
    <row r="6108" spans="1:9" hidden="1" x14ac:dyDescent="0.3">
      <c r="A6108" s="24">
        <v>6106</v>
      </c>
      <c r="B6108" s="11" t="str">
        <f>IFERROR(INDEX({"JSNY-BJ0001-01";"JSNY-JS0022-01";"JSNY-JS0002-01"},MATCH(D6108,{"BJ_zhongyu";"JS_WX_liteer";"JS_CZ_wodefeng"},0)),"")</f>
        <v>JSNY-JS0002-01</v>
      </c>
      <c r="C6108" s="11" t="str">
        <f>IFERROR(INDEX({"北京中裕世纪大酒店";"江苏利特尔绿色包装股份有限公司";"常州市金坛沃德丰电子科技有限公司"},MATCH(D6108,{"BJ_zhongyu";"JS_WX_liteer";"JS_CZ_wodefeng"},0)),"")</f>
        <v>常州市金坛沃德丰电子科技有限公司</v>
      </c>
      <c r="D6108" s="11" t="str">
        <f>[1]动作!$G6107</f>
        <v>JS_CZ_wodefeng</v>
      </c>
      <c r="E6108" s="11" t="str">
        <f>[1]动作!$D6107</f>
        <v>电表故障</v>
      </c>
      <c r="F6108" s="11" t="s">
        <v>45</v>
      </c>
      <c r="G6108" s="12">
        <f>[1]动作!$A6107+[1]动作!$B6107</f>
        <v>43212.851168981484</v>
      </c>
      <c r="H6108" s="12"/>
      <c r="I6108" s="11"/>
    </row>
    <row r="6109" spans="1:9" hidden="1" x14ac:dyDescent="0.3">
      <c r="A6109" s="24">
        <v>6107</v>
      </c>
      <c r="B6109" s="11" t="str">
        <f>IFERROR(INDEX({"JSNY-BJ0001-01";"JSNY-JS0022-01";"JSNY-JS0002-01"},MATCH(D6109,{"BJ_zhongyu";"JS_WX_liteer";"JS_CZ_wodefeng"},0)),"")</f>
        <v>JSNY-JS0002-01</v>
      </c>
      <c r="C6109" s="11" t="str">
        <f>IFERROR(INDEX({"北京中裕世纪大酒店";"江苏利特尔绿色包装股份有限公司";"常州市金坛沃德丰电子科技有限公司"},MATCH(D6109,{"BJ_zhongyu";"JS_WX_liteer";"JS_CZ_wodefeng"},0)),"")</f>
        <v>常州市金坛沃德丰电子科技有限公司</v>
      </c>
      <c r="D6109" s="11" t="str">
        <f>[1]动作!$G6108</f>
        <v>JS_CZ_wodefeng</v>
      </c>
      <c r="E6109" s="11" t="str">
        <f>[1]动作!$D6108</f>
        <v>分系统1BCMS3告警状态</v>
      </c>
      <c r="F6109" s="11" t="s">
        <v>177</v>
      </c>
      <c r="G6109" s="12">
        <f>[1]动作!$A6108+[1]动作!$B6108</f>
        <v>43212.851342592592</v>
      </c>
      <c r="H6109" s="12"/>
      <c r="I6109" s="11"/>
    </row>
    <row r="6110" spans="1:9" hidden="1" x14ac:dyDescent="0.3">
      <c r="A6110" s="24">
        <v>6108</v>
      </c>
      <c r="B6110" s="11" t="str">
        <f>IFERROR(INDEX({"JSNY-BJ0001-01";"JSNY-JS0022-01";"JSNY-JS0002-01"},MATCH(D6110,{"BJ_zhongyu";"JS_WX_liteer";"JS_CZ_wodefeng"},0)),"")</f>
        <v>JSNY-JS0002-01</v>
      </c>
      <c r="C6110" s="11" t="str">
        <f>IFERROR(INDEX({"北京中裕世纪大酒店";"江苏利特尔绿色包装股份有限公司";"常州市金坛沃德丰电子科技有限公司"},MATCH(D6110,{"BJ_zhongyu";"JS_WX_liteer";"JS_CZ_wodefeng"},0)),"")</f>
        <v>常州市金坛沃德丰电子科技有限公司</v>
      </c>
      <c r="D6110" s="11" t="str">
        <f>[1]动作!$G6109</f>
        <v>JS_CZ_wodefeng</v>
      </c>
      <c r="E6110" s="11" t="str">
        <f>[1]动作!$D6109</f>
        <v>分系统1BCMS1告警状态</v>
      </c>
      <c r="F6110" s="11" t="s">
        <v>177</v>
      </c>
      <c r="G6110" s="12">
        <f>[1]动作!$A6109+[1]动作!$B6109</f>
        <v>43212.851921296293</v>
      </c>
      <c r="H6110" s="12"/>
      <c r="I6110" s="11"/>
    </row>
    <row r="6111" spans="1:9" hidden="1" x14ac:dyDescent="0.3">
      <c r="A6111" s="24">
        <v>6109</v>
      </c>
      <c r="B6111" s="11" t="str">
        <f>IFERROR(INDEX({"JSNY-BJ0001-01";"JSNY-JS0022-01";"JSNY-JS0002-01"},MATCH(D6111,{"BJ_zhongyu";"JS_WX_liteer";"JS_CZ_wodefeng"},0)),"")</f>
        <v>JSNY-JS0002-01</v>
      </c>
      <c r="C6111" s="11" t="str">
        <f>IFERROR(INDEX({"北京中裕世纪大酒店";"江苏利特尔绿色包装股份有限公司";"常州市金坛沃德丰电子科技有限公司"},MATCH(D6111,{"BJ_zhongyu";"JS_WX_liteer";"JS_CZ_wodefeng"},0)),"")</f>
        <v>常州市金坛沃德丰电子科技有限公司</v>
      </c>
      <c r="D6111" s="11" t="str">
        <f>[1]动作!$G6110</f>
        <v>JS_CZ_wodefeng</v>
      </c>
      <c r="E6111" s="11" t="str">
        <f>[1]动作!$D6110</f>
        <v>分系统1BCMS6告警状态</v>
      </c>
      <c r="F6111" s="11" t="s">
        <v>177</v>
      </c>
      <c r="G6111" s="12">
        <f>[1]动作!$A6110+[1]动作!$B6110</f>
        <v>43212.852037037039</v>
      </c>
      <c r="H6111" s="12"/>
      <c r="I6111" s="11"/>
    </row>
    <row r="6112" spans="1:9" hidden="1" x14ac:dyDescent="0.3">
      <c r="A6112" s="24">
        <v>6110</v>
      </c>
      <c r="B6112" s="11" t="str">
        <f>IFERROR(INDEX({"JSNY-BJ0001-01";"JSNY-JS0022-01";"JSNY-JS0002-01"},MATCH(D6112,{"BJ_zhongyu";"JS_WX_liteer";"JS_CZ_wodefeng"},0)),"")</f>
        <v>JSNY-JS0002-01</v>
      </c>
      <c r="C6112" s="11" t="str">
        <f>IFERROR(INDEX({"北京中裕世纪大酒店";"江苏利特尔绿色包装股份有限公司";"常州市金坛沃德丰电子科技有限公司"},MATCH(D6112,{"BJ_zhongyu";"JS_WX_liteer";"JS_CZ_wodefeng"},0)),"")</f>
        <v>常州市金坛沃德丰电子科技有限公司</v>
      </c>
      <c r="D6112" s="11" t="str">
        <f>[1]动作!$G6111</f>
        <v>JS_CZ_wodefeng</v>
      </c>
      <c r="E6112" s="11" t="str">
        <f>[1]动作!$D6111</f>
        <v>分系统1BCMS4告警状态</v>
      </c>
      <c r="F6112" s="11" t="s">
        <v>177</v>
      </c>
      <c r="G6112" s="12">
        <f>[1]动作!$A6111+[1]动作!$B6111</f>
        <v>43212.852210648147</v>
      </c>
      <c r="H6112" s="12"/>
      <c r="I6112" s="11"/>
    </row>
    <row r="6113" spans="1:9" hidden="1" x14ac:dyDescent="0.3">
      <c r="A6113" s="24">
        <v>6111</v>
      </c>
      <c r="B6113" s="11" t="str">
        <f>IFERROR(INDEX({"JSNY-BJ0001-01";"JSNY-JS0022-01";"JSNY-JS0002-01"},MATCH(D6113,{"BJ_zhongyu";"JS_WX_liteer";"JS_CZ_wodefeng"},0)),"")</f>
        <v>JSNY-JS0002-01</v>
      </c>
      <c r="C6113" s="11" t="str">
        <f>IFERROR(INDEX({"北京中裕世纪大酒店";"江苏利特尔绿色包装股份有限公司";"常州市金坛沃德丰电子科技有限公司"},MATCH(D6113,{"BJ_zhongyu";"JS_WX_liteer";"JS_CZ_wodefeng"},0)),"")</f>
        <v>常州市金坛沃德丰电子科技有限公司</v>
      </c>
      <c r="D6113" s="11" t="str">
        <f>[1]动作!$G6112</f>
        <v>JS_CZ_wodefeng</v>
      </c>
      <c r="E6113" s="11" t="str">
        <f>[1]动作!$D6112</f>
        <v>电表故障</v>
      </c>
      <c r="F6113" s="11" t="s">
        <v>45</v>
      </c>
      <c r="G6113" s="12">
        <f>[1]动作!$A6112+[1]动作!$B6112</f>
        <v>43212.85261574074</v>
      </c>
      <c r="H6113" s="12"/>
      <c r="I6113" s="11"/>
    </row>
    <row r="6114" spans="1:9" hidden="1" x14ac:dyDescent="0.3">
      <c r="A6114" s="24">
        <v>6112</v>
      </c>
      <c r="B6114" s="11" t="str">
        <f>IFERROR(INDEX({"JSNY-BJ0001-01";"JSNY-JS0022-01";"JSNY-JS0002-01"},MATCH(D6114,{"BJ_zhongyu";"JS_WX_liteer";"JS_CZ_wodefeng"},0)),"")</f>
        <v>JSNY-JS0002-01</v>
      </c>
      <c r="C6114" s="11" t="str">
        <f>IFERROR(INDEX({"北京中裕世纪大酒店";"江苏利特尔绿色包装股份有限公司";"常州市金坛沃德丰电子科技有限公司"},MATCH(D6114,{"BJ_zhongyu";"JS_WX_liteer";"JS_CZ_wodefeng"},0)),"")</f>
        <v>常州市金坛沃德丰电子科技有限公司</v>
      </c>
      <c r="D6114" s="11" t="str">
        <f>[1]动作!$G6113</f>
        <v>JS_CZ_wodefeng</v>
      </c>
      <c r="E6114" s="11" t="str">
        <f>[1]动作!$D6113</f>
        <v>电表故障</v>
      </c>
      <c r="F6114" s="11" t="s">
        <v>45</v>
      </c>
      <c r="G6114" s="12">
        <f>[1]动作!$A6113+[1]动作!$B6113</f>
        <v>43212.852847222224</v>
      </c>
      <c r="H6114" s="12"/>
      <c r="I6114" s="11"/>
    </row>
    <row r="6115" spans="1:9" hidden="1" x14ac:dyDescent="0.3">
      <c r="A6115" s="24">
        <v>6113</v>
      </c>
      <c r="B6115" s="11" t="str">
        <f>IFERROR(INDEX({"JSNY-BJ0001-01";"JSNY-JS0022-01";"JSNY-JS0002-01"},MATCH(D6115,{"BJ_zhongyu";"JS_WX_liteer";"JS_CZ_wodefeng"},0)),"")</f>
        <v>JSNY-JS0002-01</v>
      </c>
      <c r="C6115" s="11" t="str">
        <f>IFERROR(INDEX({"北京中裕世纪大酒店";"江苏利特尔绿色包装股份有限公司";"常州市金坛沃德丰电子科技有限公司"},MATCH(D6115,{"BJ_zhongyu";"JS_WX_liteer";"JS_CZ_wodefeng"},0)),"")</f>
        <v>常州市金坛沃德丰电子科技有限公司</v>
      </c>
      <c r="D6115" s="11" t="str">
        <f>[1]动作!$G6114</f>
        <v>JS_CZ_wodefeng</v>
      </c>
      <c r="E6115" s="11" t="str">
        <f>[1]动作!$D6114</f>
        <v>分系统1故障状态</v>
      </c>
      <c r="F6115" s="11" t="s">
        <v>178</v>
      </c>
      <c r="G6115" s="12">
        <f>[1]动作!$A6114+[1]动作!$B6114</f>
        <v>43212.854178240741</v>
      </c>
      <c r="H6115" s="12"/>
      <c r="I6115" s="11"/>
    </row>
    <row r="6116" spans="1:9" hidden="1" x14ac:dyDescent="0.3">
      <c r="A6116" s="24">
        <v>6114</v>
      </c>
      <c r="B6116" s="11" t="str">
        <f>IFERROR(INDEX({"JSNY-BJ0001-01";"JSNY-JS0022-01";"JSNY-JS0002-01"},MATCH(D6116,{"BJ_zhongyu";"JS_WX_liteer";"JS_CZ_wodefeng"},0)),"")</f>
        <v>JSNY-JS0002-01</v>
      </c>
      <c r="C6116" s="11" t="str">
        <f>IFERROR(INDEX({"北京中裕世纪大酒店";"江苏利特尔绿色包装股份有限公司";"常州市金坛沃德丰电子科技有限公司"},MATCH(D6116,{"BJ_zhongyu";"JS_WX_liteer";"JS_CZ_wodefeng"},0)),"")</f>
        <v>常州市金坛沃德丰电子科技有限公司</v>
      </c>
      <c r="D6116" s="11" t="str">
        <f>[1]动作!$G6115</f>
        <v>JS_CZ_wodefeng</v>
      </c>
      <c r="E6116" s="11" t="str">
        <f>[1]动作!$D6115</f>
        <v>分系统1BCMS5故障状态</v>
      </c>
      <c r="F6116" s="11" t="s">
        <v>177</v>
      </c>
      <c r="G6116" s="12">
        <f>[1]动作!$A6115+[1]动作!$B6115</f>
        <v>43212.854178240741</v>
      </c>
      <c r="H6116" s="12"/>
      <c r="I6116" s="11"/>
    </row>
    <row r="6117" spans="1:9" hidden="1" x14ac:dyDescent="0.3">
      <c r="A6117" s="24">
        <v>6115</v>
      </c>
      <c r="B6117" s="11" t="str">
        <f>IFERROR(INDEX({"JSNY-BJ0001-01";"JSNY-JS0022-01";"JSNY-JS0002-01"},MATCH(D6117,{"BJ_zhongyu";"JS_WX_liteer";"JS_CZ_wodefeng"},0)),"")</f>
        <v>JSNY-JS0002-01</v>
      </c>
      <c r="C6117" s="11" t="str">
        <f>IFERROR(INDEX({"北京中裕世纪大酒店";"江苏利特尔绿色包装股份有限公司";"常州市金坛沃德丰电子科技有限公司"},MATCH(D6117,{"BJ_zhongyu";"JS_WX_liteer";"JS_CZ_wodefeng"},0)),"")</f>
        <v>常州市金坛沃德丰电子科技有限公司</v>
      </c>
      <c r="D6117" s="11" t="str">
        <f>[1]动作!$G6116</f>
        <v>JS_CZ_wodefeng</v>
      </c>
      <c r="E6117" s="11" t="str">
        <f>[1]动作!$D6116</f>
        <v>分系统1BMS5单体电压过低一级故障</v>
      </c>
      <c r="F6117" s="11" t="s">
        <v>177</v>
      </c>
      <c r="G6117" s="12">
        <f>[1]动作!$A6116+[1]动作!$B6116</f>
        <v>43212.854178240741</v>
      </c>
      <c r="H6117" s="12"/>
      <c r="I6117" s="11"/>
    </row>
    <row r="6118" spans="1:9" hidden="1" x14ac:dyDescent="0.3">
      <c r="A6118" s="24">
        <v>6116</v>
      </c>
      <c r="B6118" s="11" t="str">
        <f>IFERROR(INDEX({"JSNY-BJ0001-01";"JSNY-JS0022-01";"JSNY-JS0002-01"},MATCH(D6118,{"BJ_zhongyu";"JS_WX_liteer";"JS_CZ_wodefeng"},0)),"")</f>
        <v>JSNY-JS0002-01</v>
      </c>
      <c r="C6118" s="11" t="str">
        <f>IFERROR(INDEX({"北京中裕世纪大酒店";"江苏利特尔绿色包装股份有限公司";"常州市金坛沃德丰电子科技有限公司"},MATCH(D6118,{"BJ_zhongyu";"JS_WX_liteer";"JS_CZ_wodefeng"},0)),"")</f>
        <v>常州市金坛沃德丰电子科技有限公司</v>
      </c>
      <c r="D6118" s="11" t="str">
        <f>[1]动作!$G6117</f>
        <v>JS_CZ_wodefeng</v>
      </c>
      <c r="E6118" s="11" t="str">
        <f>[1]动作!$D6117</f>
        <v>BCMS故障</v>
      </c>
      <c r="F6118" s="11" t="s">
        <v>177</v>
      </c>
      <c r="G6118" s="12">
        <f>[1]动作!$A6117+[1]动作!$B6117</f>
        <v>43212.854178240741</v>
      </c>
      <c r="H6118" s="12"/>
      <c r="I6118" s="11"/>
    </row>
    <row r="6119" spans="1:9" hidden="1" x14ac:dyDescent="0.3">
      <c r="A6119" s="24">
        <v>6117</v>
      </c>
      <c r="B6119" s="11" t="str">
        <f>IFERROR(INDEX({"JSNY-BJ0001-01";"JSNY-JS0022-01";"JSNY-JS0002-01"},MATCH(D6119,{"BJ_zhongyu";"JS_WX_liteer";"JS_CZ_wodefeng"},0)),"")</f>
        <v>JSNY-JS0002-01</v>
      </c>
      <c r="C6119" s="11" t="str">
        <f>IFERROR(INDEX({"北京中裕世纪大酒店";"江苏利特尔绿色包装股份有限公司";"常州市金坛沃德丰电子科技有限公司"},MATCH(D6119,{"BJ_zhongyu";"JS_WX_liteer";"JS_CZ_wodefeng"},0)),"")</f>
        <v>常州市金坛沃德丰电子科技有限公司</v>
      </c>
      <c r="D6119" s="11" t="str">
        <f>[1]动作!$G6118</f>
        <v>JS_CZ_wodefeng</v>
      </c>
      <c r="E6119" s="11" t="str">
        <f>[1]动作!$D6118</f>
        <v>电表故障</v>
      </c>
      <c r="F6119" s="11" t="s">
        <v>45</v>
      </c>
      <c r="G6119" s="12">
        <f>[1]动作!$A6118+[1]动作!$B6118</f>
        <v>43212.854930555557</v>
      </c>
      <c r="H6119" s="12"/>
      <c r="I6119" s="11"/>
    </row>
    <row r="6120" spans="1:9" hidden="1" x14ac:dyDescent="0.3">
      <c r="A6120" s="24">
        <v>6118</v>
      </c>
      <c r="B6120" s="11" t="str">
        <f>IFERROR(INDEX({"JSNY-BJ0001-01";"JSNY-JS0022-01";"JSNY-JS0002-01"},MATCH(D6120,{"BJ_zhongyu";"JS_WX_liteer";"JS_CZ_wodefeng"},0)),"")</f>
        <v>JSNY-JS0022-01</v>
      </c>
      <c r="C6120" s="11" t="str">
        <f>IFERROR(INDEX({"北京中裕世纪大酒店";"江苏利特尔绿色包装股份有限公司";"常州市金坛沃德丰电子科技有限公司"},MATCH(D6120,{"BJ_zhongyu";"JS_WX_liteer";"JS_CZ_wodefeng"},0)),"")</f>
        <v>江苏利特尔绿色包装股份有限公司</v>
      </c>
      <c r="D6120" s="11" t="str">
        <f>[1]动作!$G6119</f>
        <v>JS_WX_liteer</v>
      </c>
      <c r="E6120" s="11" t="str">
        <f>[1]动作!$D6119</f>
        <v>分系统1BMS8总电压过低一级故障</v>
      </c>
      <c r="F6120" s="11" t="s">
        <v>177</v>
      </c>
      <c r="G6120" s="12">
        <f>[1]动作!$A6119+[1]动作!$B6119</f>
        <v>43212.855219907404</v>
      </c>
      <c r="H6120" s="12"/>
      <c r="I6120" s="11"/>
    </row>
    <row r="6121" spans="1:9" hidden="1" x14ac:dyDescent="0.3">
      <c r="A6121" s="24">
        <v>6119</v>
      </c>
      <c r="B6121" s="11" t="str">
        <f>IFERROR(INDEX({"JSNY-BJ0001-01";"JSNY-JS0022-01";"JSNY-JS0002-01"},MATCH(D6121,{"BJ_zhongyu";"JS_WX_liteer";"JS_CZ_wodefeng"},0)),"")</f>
        <v>JSNY-JS0022-01</v>
      </c>
      <c r="C6121" s="11" t="str">
        <f>IFERROR(INDEX({"北京中裕世纪大酒店";"江苏利特尔绿色包装股份有限公司";"常州市金坛沃德丰电子科技有限公司"},MATCH(D6121,{"BJ_zhongyu";"JS_WX_liteer";"JS_CZ_wodefeng"},0)),"")</f>
        <v>江苏利特尔绿色包装股份有限公司</v>
      </c>
      <c r="D6121" s="11" t="str">
        <f>[1]动作!$G6120</f>
        <v>JS_WX_liteer</v>
      </c>
      <c r="E6121" s="11" t="str">
        <f>[1]动作!$D6120</f>
        <v>分系统1BMS8总电压过低二级故障</v>
      </c>
      <c r="F6121" s="11" t="s">
        <v>177</v>
      </c>
      <c r="G6121" s="12">
        <f>[1]动作!$A6120+[1]动作!$B6120</f>
        <v>43212.855219907404</v>
      </c>
      <c r="H6121" s="12"/>
      <c r="I6121" s="11"/>
    </row>
    <row r="6122" spans="1:9" hidden="1" x14ac:dyDescent="0.3">
      <c r="A6122" s="24">
        <v>6120</v>
      </c>
      <c r="B6122" s="11" t="str">
        <f>IFERROR(INDEX({"JSNY-BJ0001-01";"JSNY-JS0022-01";"JSNY-JS0002-01"},MATCH(D6122,{"BJ_zhongyu";"JS_WX_liteer";"JS_CZ_wodefeng"},0)),"")</f>
        <v>JSNY-JS0022-01</v>
      </c>
      <c r="C6122" s="11" t="str">
        <f>IFERROR(INDEX({"北京中裕世纪大酒店";"江苏利特尔绿色包装股份有限公司";"常州市金坛沃德丰电子科技有限公司"},MATCH(D6122,{"BJ_zhongyu";"JS_WX_liteer";"JS_CZ_wodefeng"},0)),"")</f>
        <v>江苏利特尔绿色包装股份有限公司</v>
      </c>
      <c r="D6122" s="11" t="str">
        <f>[1]动作!$G6121</f>
        <v>JS_WX_liteer</v>
      </c>
      <c r="E6122" s="11" t="str">
        <f>[1]动作!$D6121</f>
        <v>分系统1BMS9总电压过低一级故障</v>
      </c>
      <c r="F6122" s="11" t="s">
        <v>177</v>
      </c>
      <c r="G6122" s="12">
        <f>[1]动作!$A6121+[1]动作!$B6121</f>
        <v>43212.85533564815</v>
      </c>
      <c r="H6122" s="12"/>
      <c r="I6122" s="11"/>
    </row>
    <row r="6123" spans="1:9" hidden="1" x14ac:dyDescent="0.3">
      <c r="A6123" s="24">
        <v>6121</v>
      </c>
      <c r="B6123" s="11" t="str">
        <f>IFERROR(INDEX({"JSNY-BJ0001-01";"JSNY-JS0022-01";"JSNY-JS0002-01"},MATCH(D6123,{"BJ_zhongyu";"JS_WX_liteer";"JS_CZ_wodefeng"},0)),"")</f>
        <v>JSNY-JS0022-01</v>
      </c>
      <c r="C6123" s="11" t="str">
        <f>IFERROR(INDEX({"北京中裕世纪大酒店";"江苏利特尔绿色包装股份有限公司";"常州市金坛沃德丰电子科技有限公司"},MATCH(D6123,{"BJ_zhongyu";"JS_WX_liteer";"JS_CZ_wodefeng"},0)),"")</f>
        <v>江苏利特尔绿色包装股份有限公司</v>
      </c>
      <c r="D6123" s="11" t="str">
        <f>[1]动作!$G6122</f>
        <v>JS_WX_liteer</v>
      </c>
      <c r="E6123" s="11" t="str">
        <f>[1]动作!$D6122</f>
        <v>分系统1BMS9总电压过低二级故障</v>
      </c>
      <c r="F6123" s="11" t="s">
        <v>177</v>
      </c>
      <c r="G6123" s="12">
        <f>[1]动作!$A6122+[1]动作!$B6122</f>
        <v>43212.85533564815</v>
      </c>
      <c r="H6123" s="12"/>
      <c r="I6123" s="11"/>
    </row>
    <row r="6124" spans="1:9" hidden="1" x14ac:dyDescent="0.3">
      <c r="A6124" s="24">
        <v>6122</v>
      </c>
      <c r="B6124" s="11" t="str">
        <f>IFERROR(INDEX({"JSNY-BJ0001-01";"JSNY-JS0022-01";"JSNY-JS0002-01"},MATCH(D6124,{"BJ_zhongyu";"JS_WX_liteer";"JS_CZ_wodefeng"},0)),"")</f>
        <v>JSNY-JS0022-01</v>
      </c>
      <c r="C6124" s="11" t="str">
        <f>IFERROR(INDEX({"北京中裕世纪大酒店";"江苏利特尔绿色包装股份有限公司";"常州市金坛沃德丰电子科技有限公司"},MATCH(D6124,{"BJ_zhongyu";"JS_WX_liteer";"JS_CZ_wodefeng"},0)),"")</f>
        <v>江苏利特尔绿色包装股份有限公司</v>
      </c>
      <c r="D6124" s="11" t="str">
        <f>[1]动作!$G6123</f>
        <v>JS_WX_liteer</v>
      </c>
      <c r="E6124" s="11" t="str">
        <f>[1]动作!$D6123</f>
        <v>分系统1BMS3总电压过低一级故障</v>
      </c>
      <c r="F6124" s="11" t="s">
        <v>177</v>
      </c>
      <c r="G6124" s="12">
        <f>[1]动作!$A6123+[1]动作!$B6123</f>
        <v>43212.855682870373</v>
      </c>
      <c r="H6124" s="12"/>
      <c r="I6124" s="11"/>
    </row>
    <row r="6125" spans="1:9" hidden="1" x14ac:dyDescent="0.3">
      <c r="A6125" s="24">
        <v>6123</v>
      </c>
      <c r="B6125" s="11" t="str">
        <f>IFERROR(INDEX({"JSNY-BJ0001-01";"JSNY-JS0022-01";"JSNY-JS0002-01"},MATCH(D6125,{"BJ_zhongyu";"JS_WX_liteer";"JS_CZ_wodefeng"},0)),"")</f>
        <v>JSNY-JS0022-01</v>
      </c>
      <c r="C6125" s="11" t="str">
        <f>IFERROR(INDEX({"北京中裕世纪大酒店";"江苏利特尔绿色包装股份有限公司";"常州市金坛沃德丰电子科技有限公司"},MATCH(D6125,{"BJ_zhongyu";"JS_WX_liteer";"JS_CZ_wodefeng"},0)),"")</f>
        <v>江苏利特尔绿色包装股份有限公司</v>
      </c>
      <c r="D6125" s="11" t="str">
        <f>[1]动作!$G6124</f>
        <v>JS_WX_liteer</v>
      </c>
      <c r="E6125" s="11" t="str">
        <f>[1]动作!$D6124</f>
        <v>分系统1BMS3总电压过低二级故障</v>
      </c>
      <c r="F6125" s="11" t="s">
        <v>177</v>
      </c>
      <c r="G6125" s="12">
        <f>[1]动作!$A6124+[1]动作!$B6124</f>
        <v>43212.855682870373</v>
      </c>
      <c r="H6125" s="12"/>
      <c r="I6125" s="11"/>
    </row>
    <row r="6126" spans="1:9" hidden="1" x14ac:dyDescent="0.3">
      <c r="A6126" s="24">
        <v>6124</v>
      </c>
      <c r="B6126" s="11" t="str">
        <f>IFERROR(INDEX({"JSNY-BJ0001-01";"JSNY-JS0022-01";"JSNY-JS0002-01"},MATCH(D6126,{"BJ_zhongyu";"JS_WX_liteer";"JS_CZ_wodefeng"},0)),"")</f>
        <v>JSNY-JS0002-01</v>
      </c>
      <c r="C6126" s="11" t="str">
        <f>IFERROR(INDEX({"北京中裕世纪大酒店";"江苏利特尔绿色包装股份有限公司";"常州市金坛沃德丰电子科技有限公司"},MATCH(D6126,{"BJ_zhongyu";"JS_WX_liteer";"JS_CZ_wodefeng"},0)),"")</f>
        <v>常州市金坛沃德丰电子科技有限公司</v>
      </c>
      <c r="D6126" s="11" t="str">
        <f>[1]动作!$G6125</f>
        <v>JS_CZ_wodefeng</v>
      </c>
      <c r="E6126" s="11" t="str">
        <f>[1]动作!$D6125</f>
        <v>电表故障</v>
      </c>
      <c r="F6126" s="11" t="s">
        <v>45</v>
      </c>
      <c r="G6126" s="12">
        <f>[1]动作!$A6125+[1]动作!$B6125</f>
        <v>43212.855914351851</v>
      </c>
      <c r="H6126" s="12"/>
      <c r="I6126" s="11"/>
    </row>
    <row r="6127" spans="1:9" hidden="1" x14ac:dyDescent="0.3">
      <c r="A6127" s="24">
        <v>6125</v>
      </c>
      <c r="B6127" s="11" t="str">
        <f>IFERROR(INDEX({"JSNY-BJ0001-01";"JSNY-JS0022-01";"JSNY-JS0002-01"},MATCH(D6127,{"BJ_zhongyu";"JS_WX_liteer";"JS_CZ_wodefeng"},0)),"")</f>
        <v>JSNY-JS0022-01</v>
      </c>
      <c r="C6127" s="11" t="str">
        <f>IFERROR(INDEX({"北京中裕世纪大酒店";"江苏利特尔绿色包装股份有限公司";"常州市金坛沃德丰电子科技有限公司"},MATCH(D6127,{"BJ_zhongyu";"JS_WX_liteer";"JS_CZ_wodefeng"},0)),"")</f>
        <v>江苏利特尔绿色包装股份有限公司</v>
      </c>
      <c r="D6127" s="11" t="str">
        <f>[1]动作!$G6126</f>
        <v>JS_WX_liteer</v>
      </c>
      <c r="E6127" s="11" t="str">
        <f>[1]动作!$D6126</f>
        <v>分系统1BMS1总电压过低一级故障</v>
      </c>
      <c r="F6127" s="11" t="s">
        <v>177</v>
      </c>
      <c r="G6127" s="12">
        <f>[1]动作!$A6126+[1]动作!$B6126</f>
        <v>43212.856030092589</v>
      </c>
      <c r="H6127" s="12"/>
      <c r="I6127" s="11"/>
    </row>
    <row r="6128" spans="1:9" hidden="1" x14ac:dyDescent="0.3">
      <c r="A6128" s="24">
        <v>6126</v>
      </c>
      <c r="B6128" s="11" t="str">
        <f>IFERROR(INDEX({"JSNY-BJ0001-01";"JSNY-JS0022-01";"JSNY-JS0002-01"},MATCH(D6128,{"BJ_zhongyu";"JS_WX_liteer";"JS_CZ_wodefeng"},0)),"")</f>
        <v>JSNY-JS0022-01</v>
      </c>
      <c r="C6128" s="11" t="str">
        <f>IFERROR(INDEX({"北京中裕世纪大酒店";"江苏利特尔绿色包装股份有限公司";"常州市金坛沃德丰电子科技有限公司"},MATCH(D6128,{"BJ_zhongyu";"JS_WX_liteer";"JS_CZ_wodefeng"},0)),"")</f>
        <v>江苏利特尔绿色包装股份有限公司</v>
      </c>
      <c r="D6128" s="11" t="str">
        <f>[1]动作!$G6127</f>
        <v>JS_WX_liteer</v>
      </c>
      <c r="E6128" s="11" t="str">
        <f>[1]动作!$D6127</f>
        <v>分系统1BMS1总电压过低二级故障</v>
      </c>
      <c r="F6128" s="11" t="s">
        <v>177</v>
      </c>
      <c r="G6128" s="12">
        <f>[1]动作!$A6127+[1]动作!$B6127</f>
        <v>43212.856030092589</v>
      </c>
      <c r="H6128" s="12"/>
      <c r="I6128" s="11"/>
    </row>
    <row r="6129" spans="1:9" hidden="1" x14ac:dyDescent="0.3">
      <c r="A6129" s="24">
        <v>6127</v>
      </c>
      <c r="B6129" s="11" t="str">
        <f>IFERROR(INDEX({"JSNY-BJ0001-01";"JSNY-JS0022-01";"JSNY-JS0002-01"},MATCH(D6129,{"BJ_zhongyu";"JS_WX_liteer";"JS_CZ_wodefeng"},0)),"")</f>
        <v>JSNY-JS0022-01</v>
      </c>
      <c r="C6129" s="11" t="str">
        <f>IFERROR(INDEX({"北京中裕世纪大酒店";"江苏利特尔绿色包装股份有限公司";"常州市金坛沃德丰电子科技有限公司"},MATCH(D6129,{"BJ_zhongyu";"JS_WX_liteer";"JS_CZ_wodefeng"},0)),"")</f>
        <v>江苏利特尔绿色包装股份有限公司</v>
      </c>
      <c r="D6129" s="11" t="str">
        <f>[1]动作!$G6128</f>
        <v>JS_WX_liteer</v>
      </c>
      <c r="E6129" s="11" t="str">
        <f>[1]动作!$D6128</f>
        <v>分系统1BMS4总电压过低一级故障</v>
      </c>
      <c r="F6129" s="11" t="s">
        <v>177</v>
      </c>
      <c r="G6129" s="12">
        <f>[1]动作!$A6128+[1]动作!$B6128</f>
        <v>43212.856030092589</v>
      </c>
      <c r="H6129" s="12"/>
      <c r="I6129" s="11"/>
    </row>
    <row r="6130" spans="1:9" hidden="1" x14ac:dyDescent="0.3">
      <c r="A6130" s="24">
        <v>6128</v>
      </c>
      <c r="B6130" s="11" t="str">
        <f>IFERROR(INDEX({"JSNY-BJ0001-01";"JSNY-JS0022-01";"JSNY-JS0002-01"},MATCH(D6130,{"BJ_zhongyu";"JS_WX_liteer";"JS_CZ_wodefeng"},0)),"")</f>
        <v>JSNY-JS0022-01</v>
      </c>
      <c r="C6130" s="11" t="str">
        <f>IFERROR(INDEX({"北京中裕世纪大酒店";"江苏利特尔绿色包装股份有限公司";"常州市金坛沃德丰电子科技有限公司"},MATCH(D6130,{"BJ_zhongyu";"JS_WX_liteer";"JS_CZ_wodefeng"},0)),"")</f>
        <v>江苏利特尔绿色包装股份有限公司</v>
      </c>
      <c r="D6130" s="11" t="str">
        <f>[1]动作!$G6129</f>
        <v>JS_WX_liteer</v>
      </c>
      <c r="E6130" s="11" t="str">
        <f>[1]动作!$D6129</f>
        <v>分系统1BMS4总电压过低二级故障</v>
      </c>
      <c r="F6130" s="11" t="s">
        <v>177</v>
      </c>
      <c r="G6130" s="12">
        <f>[1]动作!$A6129+[1]动作!$B6129</f>
        <v>43212.856030092589</v>
      </c>
      <c r="H6130" s="12"/>
      <c r="I6130" s="11"/>
    </row>
    <row r="6131" spans="1:9" hidden="1" x14ac:dyDescent="0.3">
      <c r="A6131" s="24">
        <v>6129</v>
      </c>
      <c r="B6131" s="11" t="str">
        <f>IFERROR(INDEX({"JSNY-BJ0001-01";"JSNY-JS0022-01";"JSNY-JS0002-01"},MATCH(D6131,{"BJ_zhongyu";"JS_WX_liteer";"JS_CZ_wodefeng"},0)),"")</f>
        <v>JSNY-JS0022-01</v>
      </c>
      <c r="C6131" s="11" t="str">
        <f>IFERROR(INDEX({"北京中裕世纪大酒店";"江苏利特尔绿色包装股份有限公司";"常州市金坛沃德丰电子科技有限公司"},MATCH(D6131,{"BJ_zhongyu";"JS_WX_liteer";"JS_CZ_wodefeng"},0)),"")</f>
        <v>江苏利特尔绿色包装股份有限公司</v>
      </c>
      <c r="D6131" s="11" t="str">
        <f>[1]动作!$G6130</f>
        <v>JS_WX_liteer</v>
      </c>
      <c r="E6131" s="11" t="str">
        <f>[1]动作!$D6130</f>
        <v>分系统1BMS2总电压过低一级故障</v>
      </c>
      <c r="F6131" s="11" t="s">
        <v>177</v>
      </c>
      <c r="G6131" s="12">
        <f>[1]动作!$A6130+[1]动作!$B6130</f>
        <v>43212.856261574074</v>
      </c>
      <c r="H6131" s="12"/>
      <c r="I6131" s="11"/>
    </row>
    <row r="6132" spans="1:9" hidden="1" x14ac:dyDescent="0.3">
      <c r="A6132" s="24">
        <v>6130</v>
      </c>
      <c r="B6132" s="11" t="str">
        <f>IFERROR(INDEX({"JSNY-BJ0001-01";"JSNY-JS0022-01";"JSNY-JS0002-01"},MATCH(D6132,{"BJ_zhongyu";"JS_WX_liteer";"JS_CZ_wodefeng"},0)),"")</f>
        <v>JSNY-JS0022-01</v>
      </c>
      <c r="C6132" s="11" t="str">
        <f>IFERROR(INDEX({"北京中裕世纪大酒店";"江苏利特尔绿色包装股份有限公司";"常州市金坛沃德丰电子科技有限公司"},MATCH(D6132,{"BJ_zhongyu";"JS_WX_liteer";"JS_CZ_wodefeng"},0)),"")</f>
        <v>江苏利特尔绿色包装股份有限公司</v>
      </c>
      <c r="D6132" s="11" t="str">
        <f>[1]动作!$G6131</f>
        <v>JS_WX_liteer</v>
      </c>
      <c r="E6132" s="11" t="str">
        <f>[1]动作!$D6131</f>
        <v>分系统1BMS2总电压过低二级故障</v>
      </c>
      <c r="F6132" s="11" t="s">
        <v>177</v>
      </c>
      <c r="G6132" s="12">
        <f>[1]动作!$A6131+[1]动作!$B6131</f>
        <v>43212.856261574074</v>
      </c>
      <c r="H6132" s="12"/>
      <c r="I6132" s="11"/>
    </row>
    <row r="6133" spans="1:9" hidden="1" x14ac:dyDescent="0.3">
      <c r="A6133" s="24">
        <v>6131</v>
      </c>
      <c r="B6133" s="11" t="str">
        <f>IFERROR(INDEX({"JSNY-BJ0001-01";"JSNY-JS0022-01";"JSNY-JS0002-01"},MATCH(D6133,{"BJ_zhongyu";"JS_WX_liteer";"JS_CZ_wodefeng"},0)),"")</f>
        <v>JSNY-JS0022-01</v>
      </c>
      <c r="C6133" s="11" t="str">
        <f>IFERROR(INDEX({"北京中裕世纪大酒店";"江苏利特尔绿色包装股份有限公司";"常州市金坛沃德丰电子科技有限公司"},MATCH(D6133,{"BJ_zhongyu";"JS_WX_liteer";"JS_CZ_wodefeng"},0)),"")</f>
        <v>江苏利特尔绿色包装股份有限公司</v>
      </c>
      <c r="D6133" s="11" t="str">
        <f>[1]动作!$G6132</f>
        <v>JS_WX_liteer</v>
      </c>
      <c r="E6133" s="11" t="str">
        <f>[1]动作!$D6132</f>
        <v>分系统1BMS7总电压过低一级故障</v>
      </c>
      <c r="F6133" s="11" t="s">
        <v>177</v>
      </c>
      <c r="G6133" s="12">
        <f>[1]动作!$A6132+[1]动作!$B6132</f>
        <v>43212.856319444443</v>
      </c>
      <c r="H6133" s="12"/>
      <c r="I6133" s="11"/>
    </row>
    <row r="6134" spans="1:9" hidden="1" x14ac:dyDescent="0.3">
      <c r="A6134" s="24">
        <v>6132</v>
      </c>
      <c r="B6134" s="11" t="str">
        <f>IFERROR(INDEX({"JSNY-BJ0001-01";"JSNY-JS0022-01";"JSNY-JS0002-01"},MATCH(D6134,{"BJ_zhongyu";"JS_WX_liteer";"JS_CZ_wodefeng"},0)),"")</f>
        <v>JSNY-JS0022-01</v>
      </c>
      <c r="C6134" s="11" t="str">
        <f>IFERROR(INDEX({"北京中裕世纪大酒店";"江苏利特尔绿色包装股份有限公司";"常州市金坛沃德丰电子科技有限公司"},MATCH(D6134,{"BJ_zhongyu";"JS_WX_liteer";"JS_CZ_wodefeng"},0)),"")</f>
        <v>江苏利特尔绿色包装股份有限公司</v>
      </c>
      <c r="D6134" s="11" t="str">
        <f>[1]动作!$G6133</f>
        <v>JS_WX_liteer</v>
      </c>
      <c r="E6134" s="11" t="str">
        <f>[1]动作!$D6133</f>
        <v>分系统1BMS7总电压过低二级故障</v>
      </c>
      <c r="F6134" s="11" t="s">
        <v>177</v>
      </c>
      <c r="G6134" s="12">
        <f>[1]动作!$A6133+[1]动作!$B6133</f>
        <v>43212.856319444443</v>
      </c>
      <c r="H6134" s="12"/>
      <c r="I6134" s="11"/>
    </row>
    <row r="6135" spans="1:9" hidden="1" x14ac:dyDescent="0.3">
      <c r="A6135" s="24">
        <v>6133</v>
      </c>
      <c r="B6135" s="11" t="str">
        <f>IFERROR(INDEX({"JSNY-BJ0001-01";"JSNY-JS0022-01";"JSNY-JS0002-01"},MATCH(D6135,{"BJ_zhongyu";"JS_WX_liteer";"JS_CZ_wodefeng"},0)),"")</f>
        <v>JSNY-JS0022-01</v>
      </c>
      <c r="C6135" s="11" t="str">
        <f>IFERROR(INDEX({"北京中裕世纪大酒店";"江苏利特尔绿色包装股份有限公司";"常州市金坛沃德丰电子科技有限公司"},MATCH(D6135,{"BJ_zhongyu";"JS_WX_liteer";"JS_CZ_wodefeng"},0)),"")</f>
        <v>江苏利特尔绿色包装股份有限公司</v>
      </c>
      <c r="D6135" s="11" t="str">
        <f>[1]动作!$G6134</f>
        <v>JS_WX_liteer</v>
      </c>
      <c r="E6135" s="11" t="str">
        <f>[1]动作!$D6134</f>
        <v>分系统1BMS5总电压过低一级故障</v>
      </c>
      <c r="F6135" s="11" t="s">
        <v>177</v>
      </c>
      <c r="G6135" s="12">
        <f>[1]动作!$A6134+[1]动作!$B6134</f>
        <v>43212.856562499997</v>
      </c>
      <c r="H6135" s="12"/>
      <c r="I6135" s="11"/>
    </row>
    <row r="6136" spans="1:9" hidden="1" x14ac:dyDescent="0.3">
      <c r="A6136" s="24">
        <v>6134</v>
      </c>
      <c r="B6136" s="11" t="str">
        <f>IFERROR(INDEX({"JSNY-BJ0001-01";"JSNY-JS0022-01";"JSNY-JS0002-01"},MATCH(D6136,{"BJ_zhongyu";"JS_WX_liteer";"JS_CZ_wodefeng"},0)),"")</f>
        <v>JSNY-JS0022-01</v>
      </c>
      <c r="C6136" s="11" t="str">
        <f>IFERROR(INDEX({"北京中裕世纪大酒店";"江苏利特尔绿色包装股份有限公司";"常州市金坛沃德丰电子科技有限公司"},MATCH(D6136,{"BJ_zhongyu";"JS_WX_liteer";"JS_CZ_wodefeng"},0)),"")</f>
        <v>江苏利特尔绿色包装股份有限公司</v>
      </c>
      <c r="D6136" s="11" t="str">
        <f>[1]动作!$G6135</f>
        <v>JS_WX_liteer</v>
      </c>
      <c r="E6136" s="11" t="str">
        <f>[1]动作!$D6135</f>
        <v>分系统1BMS5总电压过低二级故障</v>
      </c>
      <c r="F6136" s="11" t="s">
        <v>177</v>
      </c>
      <c r="G6136" s="12">
        <f>[1]动作!$A6135+[1]动作!$B6135</f>
        <v>43212.856562499997</v>
      </c>
      <c r="H6136" s="12"/>
      <c r="I6136" s="11"/>
    </row>
    <row r="6137" spans="1:9" hidden="1" x14ac:dyDescent="0.3">
      <c r="A6137" s="24">
        <v>6135</v>
      </c>
      <c r="B6137" s="11" t="str">
        <f>IFERROR(INDEX({"JSNY-BJ0001-01";"JSNY-JS0022-01";"JSNY-JS0002-01"},MATCH(D6137,{"BJ_zhongyu";"JS_WX_liteer";"JS_CZ_wodefeng"},0)),"")</f>
        <v>JSNY-JS0022-01</v>
      </c>
      <c r="C6137" s="11" t="str">
        <f>IFERROR(INDEX({"北京中裕世纪大酒店";"江苏利特尔绿色包装股份有限公司";"常州市金坛沃德丰电子科技有限公司"},MATCH(D6137,{"BJ_zhongyu";"JS_WX_liteer";"JS_CZ_wodefeng"},0)),"")</f>
        <v>江苏利特尔绿色包装股份有限公司</v>
      </c>
      <c r="D6137" s="11" t="str">
        <f>[1]动作!$G6136</f>
        <v>JS_WX_liteer</v>
      </c>
      <c r="E6137" s="11" t="str">
        <f>[1]动作!$D6136</f>
        <v>分系统1BMS6总电压过低一级故障</v>
      </c>
      <c r="F6137" s="11" t="s">
        <v>177</v>
      </c>
      <c r="G6137" s="12">
        <f>[1]动作!$A6136+[1]动作!$B6136</f>
        <v>43212.856608796297</v>
      </c>
      <c r="H6137" s="12"/>
      <c r="I6137" s="11"/>
    </row>
    <row r="6138" spans="1:9" hidden="1" x14ac:dyDescent="0.3">
      <c r="A6138" s="24">
        <v>6136</v>
      </c>
      <c r="B6138" s="11" t="str">
        <f>IFERROR(INDEX({"JSNY-BJ0001-01";"JSNY-JS0022-01";"JSNY-JS0002-01"},MATCH(D6138,{"BJ_zhongyu";"JS_WX_liteer";"JS_CZ_wodefeng"},0)),"")</f>
        <v>JSNY-JS0022-01</v>
      </c>
      <c r="C6138" s="11" t="str">
        <f>IFERROR(INDEX({"北京中裕世纪大酒店";"江苏利特尔绿色包装股份有限公司";"常州市金坛沃德丰电子科技有限公司"},MATCH(D6138,{"BJ_zhongyu";"JS_WX_liteer";"JS_CZ_wodefeng"},0)),"")</f>
        <v>江苏利特尔绿色包装股份有限公司</v>
      </c>
      <c r="D6138" s="11" t="str">
        <f>[1]动作!$G6137</f>
        <v>JS_WX_liteer</v>
      </c>
      <c r="E6138" s="11" t="str">
        <f>[1]动作!$D6137</f>
        <v>分系统1BMS6总电压过低二级故障</v>
      </c>
      <c r="F6138" s="11" t="s">
        <v>177</v>
      </c>
      <c r="G6138" s="12">
        <f>[1]动作!$A6137+[1]动作!$B6137</f>
        <v>43212.856608796297</v>
      </c>
      <c r="H6138" s="12"/>
      <c r="I6138" s="11"/>
    </row>
    <row r="6139" spans="1:9" hidden="1" x14ac:dyDescent="0.3">
      <c r="A6139" s="24">
        <v>6137</v>
      </c>
      <c r="B6139" s="11" t="str">
        <f>IFERROR(INDEX({"JSNY-BJ0001-01";"JSNY-JS0022-01";"JSNY-JS0002-01"},MATCH(D6139,{"BJ_zhongyu";"JS_WX_liteer";"JS_CZ_wodefeng"},0)),"")</f>
        <v>JSNY-JS0002-01</v>
      </c>
      <c r="C6139" s="11" t="str">
        <f>IFERROR(INDEX({"北京中裕世纪大酒店";"江苏利特尔绿色包装股份有限公司";"常州市金坛沃德丰电子科技有限公司"},MATCH(D6139,{"BJ_zhongyu";"JS_WX_liteer";"JS_CZ_wodefeng"},0)),"")</f>
        <v>常州市金坛沃德丰电子科技有限公司</v>
      </c>
      <c r="D6139" s="11" t="str">
        <f>[1]动作!$G6138</f>
        <v>JS_CZ_wodefeng</v>
      </c>
      <c r="E6139" s="11" t="str">
        <f>[1]动作!$D6138</f>
        <v>电表故障</v>
      </c>
      <c r="F6139" s="11" t="s">
        <v>45</v>
      </c>
      <c r="G6139" s="12">
        <f>[1]动作!$A6138+[1]动作!$B6138</f>
        <v>43212.857418981483</v>
      </c>
      <c r="H6139" s="12"/>
      <c r="I6139" s="11"/>
    </row>
    <row r="6140" spans="1:9" hidden="1" x14ac:dyDescent="0.3">
      <c r="A6140" s="24">
        <v>6138</v>
      </c>
      <c r="B6140" s="11" t="str">
        <f>IFERROR(INDEX({"JSNY-BJ0001-01";"JSNY-JS0022-01";"JSNY-JS0002-01"},MATCH(D6140,{"BJ_zhongyu";"JS_WX_liteer";"JS_CZ_wodefeng"},0)),"")</f>
        <v>JSNY-JS0002-01</v>
      </c>
      <c r="C6140" s="11" t="str">
        <f>IFERROR(INDEX({"北京中裕世纪大酒店";"江苏利特尔绿色包装股份有限公司";"常州市金坛沃德丰电子科技有限公司"},MATCH(D6140,{"BJ_zhongyu";"JS_WX_liteer";"JS_CZ_wodefeng"},0)),"")</f>
        <v>常州市金坛沃德丰电子科技有限公司</v>
      </c>
      <c r="D6140" s="11" t="str">
        <f>[1]动作!$G6139</f>
        <v>JS_CZ_wodefeng</v>
      </c>
      <c r="E6140" s="11" t="str">
        <f>[1]动作!$D6139</f>
        <v>电表故障</v>
      </c>
      <c r="F6140" s="11" t="s">
        <v>45</v>
      </c>
      <c r="G6140" s="12">
        <f>[1]动作!$A6139+[1]动作!$B6139</f>
        <v>43212.857534722221</v>
      </c>
      <c r="H6140" s="12"/>
      <c r="I6140" s="11"/>
    </row>
    <row r="6141" spans="1:9" hidden="1" x14ac:dyDescent="0.3">
      <c r="A6141" s="24">
        <v>6139</v>
      </c>
      <c r="B6141" s="11" t="str">
        <f>IFERROR(INDEX({"JSNY-BJ0001-01";"JSNY-JS0022-01";"JSNY-JS0002-01"},MATCH(D6141,{"BJ_zhongyu";"JS_WX_liteer";"JS_CZ_wodefeng"},0)),"")</f>
        <v>JSNY-JS0002-01</v>
      </c>
      <c r="C6141" s="11" t="str">
        <f>IFERROR(INDEX({"北京中裕世纪大酒店";"江苏利特尔绿色包装股份有限公司";"常州市金坛沃德丰电子科技有限公司"},MATCH(D6141,{"BJ_zhongyu";"JS_WX_liteer";"JS_CZ_wodefeng"},0)),"")</f>
        <v>常州市金坛沃德丰电子科技有限公司</v>
      </c>
      <c r="D6141" s="11" t="str">
        <f>[1]动作!$G6140</f>
        <v>JS_CZ_wodefeng</v>
      </c>
      <c r="E6141" s="11" t="str">
        <f>[1]动作!$D6140</f>
        <v>电表故障</v>
      </c>
      <c r="F6141" s="11" t="s">
        <v>45</v>
      </c>
      <c r="G6141" s="12">
        <f>[1]动作!$A6140+[1]动作!$B6140</f>
        <v>43212.858993055554</v>
      </c>
      <c r="H6141" s="12"/>
      <c r="I6141" s="11"/>
    </row>
    <row r="6142" spans="1:9" hidden="1" x14ac:dyDescent="0.3">
      <c r="A6142" s="24">
        <v>6140</v>
      </c>
      <c r="B6142" s="11" t="str">
        <f>IFERROR(INDEX({"JSNY-BJ0001-01";"JSNY-JS0022-01";"JSNY-JS0002-01"},MATCH(D6142,{"BJ_zhongyu";"JS_WX_liteer";"JS_CZ_wodefeng"},0)),"")</f>
        <v>JSNY-JS0002-01</v>
      </c>
      <c r="C6142" s="11" t="str">
        <f>IFERROR(INDEX({"北京中裕世纪大酒店";"江苏利特尔绿色包装股份有限公司";"常州市金坛沃德丰电子科技有限公司"},MATCH(D6142,{"BJ_zhongyu";"JS_WX_liteer";"JS_CZ_wodefeng"},0)),"")</f>
        <v>常州市金坛沃德丰电子科技有限公司</v>
      </c>
      <c r="D6142" s="11" t="str">
        <f>[1]动作!$G6141</f>
        <v>JS_CZ_wodefeng</v>
      </c>
      <c r="E6142" s="11" t="str">
        <f>[1]动作!$D6141</f>
        <v>电表故障</v>
      </c>
      <c r="F6142" s="11" t="s">
        <v>45</v>
      </c>
      <c r="G6142" s="12">
        <f>[1]动作!$A6141+[1]动作!$B6141</f>
        <v>43212.860960648148</v>
      </c>
      <c r="H6142" s="12"/>
      <c r="I6142" s="11"/>
    </row>
    <row r="6143" spans="1:9" hidden="1" x14ac:dyDescent="0.3">
      <c r="A6143" s="24">
        <v>6141</v>
      </c>
      <c r="B6143" s="11" t="str">
        <f>IFERROR(INDEX({"JSNY-BJ0001-01";"JSNY-JS0022-01";"JSNY-JS0002-01"},MATCH(D6143,{"BJ_zhongyu";"JS_WX_liteer";"JS_CZ_wodefeng"},0)),"")</f>
        <v>JSNY-JS0002-01</v>
      </c>
      <c r="C6143" s="11" t="str">
        <f>IFERROR(INDEX({"北京中裕世纪大酒店";"江苏利特尔绿色包装股份有限公司";"常州市金坛沃德丰电子科技有限公司"},MATCH(D6143,{"BJ_zhongyu";"JS_WX_liteer";"JS_CZ_wodefeng"},0)),"")</f>
        <v>常州市金坛沃德丰电子科技有限公司</v>
      </c>
      <c r="D6143" s="11" t="str">
        <f>[1]动作!$G6142</f>
        <v>JS_CZ_wodefeng</v>
      </c>
      <c r="E6143" s="11" t="str">
        <f>[1]动作!$D6142</f>
        <v>电表故障</v>
      </c>
      <c r="F6143" s="11" t="s">
        <v>45</v>
      </c>
      <c r="G6143" s="12">
        <f>[1]动作!$A6142+[1]动作!$B6142</f>
        <v>43212.861192129632</v>
      </c>
      <c r="H6143" s="12"/>
      <c r="I6143" s="11"/>
    </row>
    <row r="6144" spans="1:9" hidden="1" x14ac:dyDescent="0.3">
      <c r="A6144" s="24">
        <v>6142</v>
      </c>
      <c r="B6144" s="11" t="str">
        <f>IFERROR(INDEX({"JSNY-BJ0001-01";"JSNY-JS0022-01";"JSNY-JS0002-01"},MATCH(D6144,{"BJ_zhongyu";"JS_WX_liteer";"JS_CZ_wodefeng"},0)),"")</f>
        <v>JSNY-JS0002-01</v>
      </c>
      <c r="C6144" s="11" t="str">
        <f>IFERROR(INDEX({"北京中裕世纪大酒店";"江苏利特尔绿色包装股份有限公司";"常州市金坛沃德丰电子科技有限公司"},MATCH(D6144,{"BJ_zhongyu";"JS_WX_liteer";"JS_CZ_wodefeng"},0)),"")</f>
        <v>常州市金坛沃德丰电子科技有限公司</v>
      </c>
      <c r="D6144" s="11" t="str">
        <f>[1]动作!$G6143</f>
        <v>JS_CZ_wodefeng</v>
      </c>
      <c r="E6144" s="11" t="str">
        <f>[1]动作!$D6143</f>
        <v>电表故障</v>
      </c>
      <c r="F6144" s="11" t="s">
        <v>45</v>
      </c>
      <c r="G6144" s="12">
        <f>[1]动作!$A6143+[1]动作!$B6143</f>
        <v>43212.862291666665</v>
      </c>
      <c r="H6144" s="12"/>
      <c r="I6144" s="11"/>
    </row>
    <row r="6145" spans="1:9" hidden="1" x14ac:dyDescent="0.3">
      <c r="A6145" s="24">
        <v>6143</v>
      </c>
      <c r="B6145" s="11" t="str">
        <f>IFERROR(INDEX({"JSNY-BJ0001-01";"JSNY-JS0022-01";"JSNY-JS0002-01"},MATCH(D6145,{"BJ_zhongyu";"JS_WX_liteer";"JS_CZ_wodefeng"},0)),"")</f>
        <v>JSNY-JS0002-01</v>
      </c>
      <c r="C6145" s="11" t="str">
        <f>IFERROR(INDEX({"北京中裕世纪大酒店";"江苏利特尔绿色包装股份有限公司";"常州市金坛沃德丰电子科技有限公司"},MATCH(D6145,{"BJ_zhongyu";"JS_WX_liteer";"JS_CZ_wodefeng"},0)),"")</f>
        <v>常州市金坛沃德丰电子科技有限公司</v>
      </c>
      <c r="D6145" s="11" t="str">
        <f>[1]动作!$G6144</f>
        <v>JS_CZ_wodefeng</v>
      </c>
      <c r="E6145" s="11" t="str">
        <f>[1]动作!$D6144</f>
        <v>电表故障</v>
      </c>
      <c r="F6145" s="11" t="s">
        <v>45</v>
      </c>
      <c r="G6145" s="12">
        <f>[1]动作!$A6144+[1]动作!$B6144</f>
        <v>43212.86478009259</v>
      </c>
      <c r="H6145" s="12"/>
      <c r="I6145" s="11"/>
    </row>
    <row r="6146" spans="1:9" hidden="1" x14ac:dyDescent="0.3">
      <c r="A6146" s="24">
        <v>6144</v>
      </c>
      <c r="B6146" s="11" t="str">
        <f>IFERROR(INDEX({"JSNY-BJ0001-01";"JSNY-JS0022-01";"JSNY-JS0002-01"},MATCH(D6146,{"BJ_zhongyu";"JS_WX_liteer";"JS_CZ_wodefeng"},0)),"")</f>
        <v>JSNY-JS0022-01</v>
      </c>
      <c r="C6146" s="11" t="str">
        <f>IFERROR(INDEX({"北京中裕世纪大酒店";"江苏利特尔绿色包装股份有限公司";"常州市金坛沃德丰电子科技有限公司"},MATCH(D6146,{"BJ_zhongyu";"JS_WX_liteer";"JS_CZ_wodefeng"},0)),"")</f>
        <v>江苏利特尔绿色包装股份有限公司</v>
      </c>
      <c r="D6146" s="11" t="str">
        <f>[1]动作!$G6145</f>
        <v>JS_WX_liteer</v>
      </c>
      <c r="E6146" s="11" t="str">
        <f>[1]动作!$D6145</f>
        <v>分系统1BMS8单体电压过低一级故障</v>
      </c>
      <c r="F6146" s="11" t="s">
        <v>177</v>
      </c>
      <c r="G6146" s="12">
        <f>[1]动作!$A6145+[1]动作!$B6145</f>
        <v>43212.865243055552</v>
      </c>
      <c r="H6146" s="12"/>
      <c r="I6146" s="11"/>
    </row>
    <row r="6147" spans="1:9" hidden="1" x14ac:dyDescent="0.3">
      <c r="A6147" s="24">
        <v>6145</v>
      </c>
      <c r="B6147" s="11" t="str">
        <f>IFERROR(INDEX({"JSNY-BJ0001-01";"JSNY-JS0022-01";"JSNY-JS0002-01"},MATCH(D6147,{"BJ_zhongyu";"JS_WX_liteer";"JS_CZ_wodefeng"},0)),"")</f>
        <v>JSNY-JS0022-01</v>
      </c>
      <c r="C6147" s="11" t="str">
        <f>IFERROR(INDEX({"北京中裕世纪大酒店";"江苏利特尔绿色包装股份有限公司";"常州市金坛沃德丰电子科技有限公司"},MATCH(D6147,{"BJ_zhongyu";"JS_WX_liteer";"JS_CZ_wodefeng"},0)),"")</f>
        <v>江苏利特尔绿色包装股份有限公司</v>
      </c>
      <c r="D6147" s="11" t="str">
        <f>[1]动作!$G6146</f>
        <v>JS_WX_liteer</v>
      </c>
      <c r="E6147" s="11" t="str">
        <f>[1]动作!$D6146</f>
        <v>分系统1BMS8单体电压过低二级故障</v>
      </c>
      <c r="F6147" s="11" t="s">
        <v>177</v>
      </c>
      <c r="G6147" s="12">
        <f>[1]动作!$A6146+[1]动作!$B6146</f>
        <v>43212.865243055552</v>
      </c>
      <c r="H6147" s="12"/>
      <c r="I6147" s="11"/>
    </row>
    <row r="6148" spans="1:9" hidden="1" x14ac:dyDescent="0.3">
      <c r="A6148" s="24">
        <v>6146</v>
      </c>
      <c r="B6148" s="11" t="str">
        <f>IFERROR(INDEX({"JSNY-BJ0001-01";"JSNY-JS0022-01";"JSNY-JS0002-01"},MATCH(D6148,{"BJ_zhongyu";"JS_WX_liteer";"JS_CZ_wodefeng"},0)),"")</f>
        <v>JSNY-JS0022-01</v>
      </c>
      <c r="C6148" s="11" t="str">
        <f>IFERROR(INDEX({"北京中裕世纪大酒店";"江苏利特尔绿色包装股份有限公司";"常州市金坛沃德丰电子科技有限公司"},MATCH(D6148,{"BJ_zhongyu";"JS_WX_liteer";"JS_CZ_wodefeng"},0)),"")</f>
        <v>江苏利特尔绿色包装股份有限公司</v>
      </c>
      <c r="D6148" s="11" t="str">
        <f>[1]动作!$G6147</f>
        <v>JS_WX_liteer</v>
      </c>
      <c r="E6148" s="11" t="str">
        <f>[1]动作!$D6147</f>
        <v>分系统1BMS9单体电压过低一级故障</v>
      </c>
      <c r="F6148" s="11" t="s">
        <v>177</v>
      </c>
      <c r="G6148" s="12">
        <f>[1]动作!$A6147+[1]动作!$B6147</f>
        <v>43212.865763888891</v>
      </c>
      <c r="H6148" s="12"/>
      <c r="I6148" s="11"/>
    </row>
    <row r="6149" spans="1:9" hidden="1" x14ac:dyDescent="0.3">
      <c r="A6149" s="24">
        <v>6147</v>
      </c>
      <c r="B6149" s="11" t="str">
        <f>IFERROR(INDEX({"JSNY-BJ0001-01";"JSNY-JS0022-01";"JSNY-JS0002-01"},MATCH(D6149,{"BJ_zhongyu";"JS_WX_liteer";"JS_CZ_wodefeng"},0)),"")</f>
        <v>JSNY-JS0022-01</v>
      </c>
      <c r="C6149" s="11" t="str">
        <f>IFERROR(INDEX({"北京中裕世纪大酒店";"江苏利特尔绿色包装股份有限公司";"常州市金坛沃德丰电子科技有限公司"},MATCH(D6149,{"BJ_zhongyu";"JS_WX_liteer";"JS_CZ_wodefeng"},0)),"")</f>
        <v>江苏利特尔绿色包装股份有限公司</v>
      </c>
      <c r="D6149" s="11" t="str">
        <f>[1]动作!$G6148</f>
        <v>JS_WX_liteer</v>
      </c>
      <c r="E6149" s="11" t="str">
        <f>[1]动作!$D6148</f>
        <v>分系统1BMS9单体电压过低二级故障</v>
      </c>
      <c r="F6149" s="11" t="s">
        <v>177</v>
      </c>
      <c r="G6149" s="12">
        <f>[1]动作!$A6148+[1]动作!$B6148</f>
        <v>43212.865763888891</v>
      </c>
      <c r="H6149" s="12"/>
      <c r="I6149" s="11"/>
    </row>
    <row r="6150" spans="1:9" hidden="1" x14ac:dyDescent="0.3">
      <c r="A6150" s="24">
        <v>6148</v>
      </c>
      <c r="B6150" s="11" t="str">
        <f>IFERROR(INDEX({"JSNY-BJ0001-01";"JSNY-JS0022-01";"JSNY-JS0002-01"},MATCH(D6150,{"BJ_zhongyu";"JS_WX_liteer";"JS_CZ_wodefeng"},0)),"")</f>
        <v>JSNY-JS0002-01</v>
      </c>
      <c r="C6150" s="11" t="str">
        <f>IFERROR(INDEX({"北京中裕世纪大酒店";"江苏利特尔绿色包装股份有限公司";"常州市金坛沃德丰电子科技有限公司"},MATCH(D6150,{"BJ_zhongyu";"JS_WX_liteer";"JS_CZ_wodefeng"},0)),"")</f>
        <v>常州市金坛沃德丰电子科技有限公司</v>
      </c>
      <c r="D6150" s="11" t="str">
        <f>[1]动作!$G6149</f>
        <v>JS_CZ_wodefeng</v>
      </c>
      <c r="E6150" s="11" t="str">
        <f>[1]动作!$D6149</f>
        <v>电表故障</v>
      </c>
      <c r="F6150" s="11" t="s">
        <v>45</v>
      </c>
      <c r="G6150" s="12">
        <f>[1]动作!$A6149+[1]动作!$B6149</f>
        <v>43212.866342592592</v>
      </c>
      <c r="H6150" s="12"/>
      <c r="I6150" s="11"/>
    </row>
    <row r="6151" spans="1:9" hidden="1" x14ac:dyDescent="0.3">
      <c r="A6151" s="24">
        <v>6149</v>
      </c>
      <c r="B6151" s="11" t="str">
        <f>IFERROR(INDEX({"JSNY-BJ0001-01";"JSNY-JS0022-01";"JSNY-JS0002-01"},MATCH(D6151,{"BJ_zhongyu";"JS_WX_liteer";"JS_CZ_wodefeng"},0)),"")</f>
        <v>JSNY-JS0022-01</v>
      </c>
      <c r="C6151" s="11" t="str">
        <f>IFERROR(INDEX({"北京中裕世纪大酒店";"江苏利特尔绿色包装股份有限公司";"常州市金坛沃德丰电子科技有限公司"},MATCH(D6151,{"BJ_zhongyu";"JS_WX_liteer";"JS_CZ_wodefeng"},0)),"")</f>
        <v>江苏利特尔绿色包装股份有限公司</v>
      </c>
      <c r="D6151" s="11" t="str">
        <f>[1]动作!$G6150</f>
        <v>JS_WX_liteer</v>
      </c>
      <c r="E6151" s="11" t="str">
        <f>[1]动作!$D6150</f>
        <v>分系统1BMS3单体电压过低一级故障</v>
      </c>
      <c r="F6151" s="11" t="s">
        <v>177</v>
      </c>
      <c r="G6151" s="12">
        <f>[1]动作!$A6150+[1]动作!$B6150</f>
        <v>43212.866631944446</v>
      </c>
      <c r="H6151" s="12"/>
      <c r="I6151" s="11"/>
    </row>
    <row r="6152" spans="1:9" hidden="1" x14ac:dyDescent="0.3">
      <c r="A6152" s="24">
        <v>6150</v>
      </c>
      <c r="B6152" s="11" t="str">
        <f>IFERROR(INDEX({"JSNY-BJ0001-01";"JSNY-JS0022-01";"JSNY-JS0002-01"},MATCH(D6152,{"BJ_zhongyu";"JS_WX_liteer";"JS_CZ_wodefeng"},0)),"")</f>
        <v>JSNY-JS0022-01</v>
      </c>
      <c r="C6152" s="11" t="str">
        <f>IFERROR(INDEX({"北京中裕世纪大酒店";"江苏利特尔绿色包装股份有限公司";"常州市金坛沃德丰电子科技有限公司"},MATCH(D6152,{"BJ_zhongyu";"JS_WX_liteer";"JS_CZ_wodefeng"},0)),"")</f>
        <v>江苏利特尔绿色包装股份有限公司</v>
      </c>
      <c r="D6152" s="11" t="str">
        <f>[1]动作!$G6151</f>
        <v>JS_WX_liteer</v>
      </c>
      <c r="E6152" s="11" t="str">
        <f>[1]动作!$D6151</f>
        <v>分系统1BMS3单体电压过低二级故障</v>
      </c>
      <c r="F6152" s="11" t="s">
        <v>177</v>
      </c>
      <c r="G6152" s="12">
        <f>[1]动作!$A6151+[1]动作!$B6151</f>
        <v>43212.866631944446</v>
      </c>
      <c r="H6152" s="12"/>
      <c r="I6152" s="11"/>
    </row>
    <row r="6153" spans="1:9" hidden="1" x14ac:dyDescent="0.3">
      <c r="A6153" s="24">
        <v>6151</v>
      </c>
      <c r="B6153" s="11" t="str">
        <f>IFERROR(INDEX({"JSNY-BJ0001-01";"JSNY-JS0022-01";"JSNY-JS0002-01"},MATCH(D6153,{"BJ_zhongyu";"JS_WX_liteer";"JS_CZ_wodefeng"},0)),"")</f>
        <v>JSNY-JS0022-01</v>
      </c>
      <c r="C6153" s="11" t="str">
        <f>IFERROR(INDEX({"北京中裕世纪大酒店";"江苏利特尔绿色包装股份有限公司";"常州市金坛沃德丰电子科技有限公司"},MATCH(D6153,{"BJ_zhongyu";"JS_WX_liteer";"JS_CZ_wodefeng"},0)),"")</f>
        <v>江苏利特尔绿色包装股份有限公司</v>
      </c>
      <c r="D6153" s="11" t="str">
        <f>[1]动作!$G6152</f>
        <v>JS_WX_liteer</v>
      </c>
      <c r="E6153" s="11" t="str">
        <f>[1]动作!$D6152</f>
        <v>分系统1BMS8SOC过低一级故障</v>
      </c>
      <c r="F6153" s="11" t="s">
        <v>177</v>
      </c>
      <c r="G6153" s="12">
        <f>[1]动作!$A6152+[1]动作!$B6152</f>
        <v>43212.8669212963</v>
      </c>
      <c r="H6153" s="12"/>
      <c r="I6153" s="11"/>
    </row>
    <row r="6154" spans="1:9" hidden="1" x14ac:dyDescent="0.3">
      <c r="A6154" s="24">
        <v>6152</v>
      </c>
      <c r="B6154" s="11" t="str">
        <f>IFERROR(INDEX({"JSNY-BJ0001-01";"JSNY-JS0022-01";"JSNY-JS0002-01"},MATCH(D6154,{"BJ_zhongyu";"JS_WX_liteer";"JS_CZ_wodefeng"},0)),"")</f>
        <v>JSNY-JS0022-01</v>
      </c>
      <c r="C6154" s="11" t="str">
        <f>IFERROR(INDEX({"北京中裕世纪大酒店";"江苏利特尔绿色包装股份有限公司";"常州市金坛沃德丰电子科技有限公司"},MATCH(D6154,{"BJ_zhongyu";"JS_WX_liteer";"JS_CZ_wodefeng"},0)),"")</f>
        <v>江苏利特尔绿色包装股份有限公司</v>
      </c>
      <c r="D6154" s="11" t="str">
        <f>[1]动作!$G6153</f>
        <v>JS_WX_liteer</v>
      </c>
      <c r="E6154" s="11" t="str">
        <f>[1]动作!$D6153</f>
        <v>分系统1BMS8SOC过低二级故障</v>
      </c>
      <c r="F6154" s="11" t="s">
        <v>177</v>
      </c>
      <c r="G6154" s="12">
        <f>[1]动作!$A6153+[1]动作!$B6153</f>
        <v>43212.8669212963</v>
      </c>
      <c r="H6154" s="12"/>
      <c r="I6154" s="11"/>
    </row>
    <row r="6155" spans="1:9" hidden="1" x14ac:dyDescent="0.3">
      <c r="A6155" s="24">
        <v>6153</v>
      </c>
      <c r="B6155" s="11" t="str">
        <f>IFERROR(INDEX({"JSNY-BJ0001-01";"JSNY-JS0022-01";"JSNY-JS0002-01"},MATCH(D6155,{"BJ_zhongyu";"JS_WX_liteer";"JS_CZ_wodefeng"},0)),"")</f>
        <v>JSNY-JS0002-01</v>
      </c>
      <c r="C6155" s="11" t="str">
        <f>IFERROR(INDEX({"北京中裕世纪大酒店";"江苏利特尔绿色包装股份有限公司";"常州市金坛沃德丰电子科技有限公司"},MATCH(D6155,{"BJ_zhongyu";"JS_WX_liteer";"JS_CZ_wodefeng"},0)),"")</f>
        <v>常州市金坛沃德丰电子科技有限公司</v>
      </c>
      <c r="D6155" s="11" t="str">
        <f>[1]动作!$G6154</f>
        <v>JS_CZ_wodefeng</v>
      </c>
      <c r="E6155" s="11" t="str">
        <f>[1]动作!$D6154</f>
        <v>电表故障</v>
      </c>
      <c r="F6155" s="11" t="s">
        <v>45</v>
      </c>
      <c r="G6155" s="12">
        <f>[1]动作!$A6154+[1]动作!$B6154</f>
        <v>43212.867268518516</v>
      </c>
      <c r="H6155" s="12"/>
      <c r="I6155" s="11"/>
    </row>
    <row r="6156" spans="1:9" hidden="1" x14ac:dyDescent="0.3">
      <c r="A6156" s="24">
        <v>6154</v>
      </c>
      <c r="B6156" s="11" t="str">
        <f>IFERROR(INDEX({"JSNY-BJ0001-01";"JSNY-JS0022-01";"JSNY-JS0002-01"},MATCH(D6156,{"BJ_zhongyu";"JS_WX_liteer";"JS_CZ_wodefeng"},0)),"")</f>
        <v>JSNY-JS0022-01</v>
      </c>
      <c r="C6156" s="11" t="str">
        <f>IFERROR(INDEX({"北京中裕世纪大酒店";"江苏利特尔绿色包装股份有限公司";"常州市金坛沃德丰电子科技有限公司"},MATCH(D6156,{"BJ_zhongyu";"JS_WX_liteer";"JS_CZ_wodefeng"},0)),"")</f>
        <v>江苏利特尔绿色包装股份有限公司</v>
      </c>
      <c r="D6156" s="11" t="str">
        <f>[1]动作!$G6155</f>
        <v>JS_WX_liteer</v>
      </c>
      <c r="E6156" s="11" t="str">
        <f>[1]动作!$D6155</f>
        <v>分系统1BMS3SOC过低一级故障</v>
      </c>
      <c r="F6156" s="11" t="s">
        <v>177</v>
      </c>
      <c r="G6156" s="12">
        <f>[1]动作!$A6155+[1]动作!$B6155</f>
        <v>43212.867268518516</v>
      </c>
      <c r="H6156" s="12"/>
      <c r="I6156" s="11"/>
    </row>
    <row r="6157" spans="1:9" hidden="1" x14ac:dyDescent="0.3">
      <c r="A6157" s="24">
        <v>6155</v>
      </c>
      <c r="B6157" s="11" t="str">
        <f>IFERROR(INDEX({"JSNY-BJ0001-01";"JSNY-JS0022-01";"JSNY-JS0002-01"},MATCH(D6157,{"BJ_zhongyu";"JS_WX_liteer";"JS_CZ_wodefeng"},0)),"")</f>
        <v>JSNY-JS0022-01</v>
      </c>
      <c r="C6157" s="11" t="str">
        <f>IFERROR(INDEX({"北京中裕世纪大酒店";"江苏利特尔绿色包装股份有限公司";"常州市金坛沃德丰电子科技有限公司"},MATCH(D6157,{"BJ_zhongyu";"JS_WX_liteer";"JS_CZ_wodefeng"},0)),"")</f>
        <v>江苏利特尔绿色包装股份有限公司</v>
      </c>
      <c r="D6157" s="11" t="str">
        <f>[1]动作!$G6156</f>
        <v>JS_WX_liteer</v>
      </c>
      <c r="E6157" s="11" t="str">
        <f>[1]动作!$D6156</f>
        <v>分系统1BMS3SOC过低二级故障</v>
      </c>
      <c r="F6157" s="11" t="s">
        <v>177</v>
      </c>
      <c r="G6157" s="12">
        <f>[1]动作!$A6156+[1]动作!$B6156</f>
        <v>43212.867268518516</v>
      </c>
      <c r="H6157" s="12"/>
      <c r="I6157" s="11"/>
    </row>
    <row r="6158" spans="1:9" hidden="1" x14ac:dyDescent="0.3">
      <c r="A6158" s="24">
        <v>6156</v>
      </c>
      <c r="B6158" s="11" t="str">
        <f>IFERROR(INDEX({"JSNY-BJ0001-01";"JSNY-JS0022-01";"JSNY-JS0002-01"},MATCH(D6158,{"BJ_zhongyu";"JS_WX_liteer";"JS_CZ_wodefeng"},0)),"")</f>
        <v>JSNY-JS0022-01</v>
      </c>
      <c r="C6158" s="11" t="str">
        <f>IFERROR(INDEX({"北京中裕世纪大酒店";"江苏利特尔绿色包装股份有限公司";"常州市金坛沃德丰电子科技有限公司"},MATCH(D6158,{"BJ_zhongyu";"JS_WX_liteer";"JS_CZ_wodefeng"},0)),"")</f>
        <v>江苏利特尔绿色包装股份有限公司</v>
      </c>
      <c r="D6158" s="11" t="str">
        <f>[1]动作!$G6157</f>
        <v>JS_WX_liteer</v>
      </c>
      <c r="E6158" s="11" t="str">
        <f>[1]动作!$D6157</f>
        <v>分系统1BMS1单体电压过低一级故障</v>
      </c>
      <c r="F6158" s="11" t="s">
        <v>177</v>
      </c>
      <c r="G6158" s="12">
        <f>[1]动作!$A6157+[1]动作!$B6157</f>
        <v>43212.867384259262</v>
      </c>
      <c r="H6158" s="12"/>
      <c r="I6158" s="11"/>
    </row>
    <row r="6159" spans="1:9" hidden="1" x14ac:dyDescent="0.3">
      <c r="A6159" s="24">
        <v>6157</v>
      </c>
      <c r="B6159" s="11" t="str">
        <f>IFERROR(INDEX({"JSNY-BJ0001-01";"JSNY-JS0022-01";"JSNY-JS0002-01"},MATCH(D6159,{"BJ_zhongyu";"JS_WX_liteer";"JS_CZ_wodefeng"},0)),"")</f>
        <v>JSNY-JS0022-01</v>
      </c>
      <c r="C6159" s="11" t="str">
        <f>IFERROR(INDEX({"北京中裕世纪大酒店";"江苏利特尔绿色包装股份有限公司";"常州市金坛沃德丰电子科技有限公司"},MATCH(D6159,{"BJ_zhongyu";"JS_WX_liteer";"JS_CZ_wodefeng"},0)),"")</f>
        <v>江苏利特尔绿色包装股份有限公司</v>
      </c>
      <c r="D6159" s="11" t="str">
        <f>[1]动作!$G6158</f>
        <v>JS_WX_liteer</v>
      </c>
      <c r="E6159" s="11" t="str">
        <f>[1]动作!$D6158</f>
        <v>分系统1BMS1单体电压过低二级故障</v>
      </c>
      <c r="F6159" s="11" t="s">
        <v>177</v>
      </c>
      <c r="G6159" s="12">
        <f>[1]动作!$A6158+[1]动作!$B6158</f>
        <v>43212.867384259262</v>
      </c>
      <c r="H6159" s="12"/>
      <c r="I6159" s="11"/>
    </row>
    <row r="6160" spans="1:9" hidden="1" x14ac:dyDescent="0.3">
      <c r="A6160" s="24">
        <v>6158</v>
      </c>
      <c r="B6160" s="11" t="str">
        <f>IFERROR(INDEX({"JSNY-BJ0001-01";"JSNY-JS0022-01";"JSNY-JS0002-01"},MATCH(D6160,{"BJ_zhongyu";"JS_WX_liteer";"JS_CZ_wodefeng"},0)),"")</f>
        <v>JSNY-JS0022-01</v>
      </c>
      <c r="C6160" s="11" t="str">
        <f>IFERROR(INDEX({"北京中裕世纪大酒店";"江苏利特尔绿色包装股份有限公司";"常州市金坛沃德丰电子科技有限公司"},MATCH(D6160,{"BJ_zhongyu";"JS_WX_liteer";"JS_CZ_wodefeng"},0)),"")</f>
        <v>江苏利特尔绿色包装股份有限公司</v>
      </c>
      <c r="D6160" s="11" t="str">
        <f>[1]动作!$G6159</f>
        <v>JS_WX_liteer</v>
      </c>
      <c r="E6160" s="11" t="str">
        <f>[1]动作!$D6159</f>
        <v>分系统1BMS4单体电压过低一级故障</v>
      </c>
      <c r="F6160" s="11" t="s">
        <v>177</v>
      </c>
      <c r="G6160" s="12">
        <f>[1]动作!$A6159+[1]动作!$B6159</f>
        <v>43212.867384259262</v>
      </c>
      <c r="H6160" s="12"/>
      <c r="I6160" s="11"/>
    </row>
    <row r="6161" spans="1:9" hidden="1" x14ac:dyDescent="0.3">
      <c r="A6161" s="24">
        <v>6159</v>
      </c>
      <c r="B6161" s="11" t="str">
        <f>IFERROR(INDEX({"JSNY-BJ0001-01";"JSNY-JS0022-01";"JSNY-JS0002-01"},MATCH(D6161,{"BJ_zhongyu";"JS_WX_liteer";"JS_CZ_wodefeng"},0)),"")</f>
        <v>JSNY-JS0022-01</v>
      </c>
      <c r="C6161" s="11" t="str">
        <f>IFERROR(INDEX({"北京中裕世纪大酒店";"江苏利特尔绿色包装股份有限公司";"常州市金坛沃德丰电子科技有限公司"},MATCH(D6161,{"BJ_zhongyu";"JS_WX_liteer";"JS_CZ_wodefeng"},0)),"")</f>
        <v>江苏利特尔绿色包装股份有限公司</v>
      </c>
      <c r="D6161" s="11" t="str">
        <f>[1]动作!$G6160</f>
        <v>JS_WX_liteer</v>
      </c>
      <c r="E6161" s="11" t="str">
        <f>[1]动作!$D6160</f>
        <v>分系统1BMS4单体电压过低二级故障</v>
      </c>
      <c r="F6161" s="11" t="s">
        <v>177</v>
      </c>
      <c r="G6161" s="12">
        <f>[1]动作!$A6160+[1]动作!$B6160</f>
        <v>43212.867384259262</v>
      </c>
      <c r="H6161" s="12"/>
      <c r="I6161" s="11"/>
    </row>
    <row r="6162" spans="1:9" hidden="1" x14ac:dyDescent="0.3">
      <c r="A6162" s="24">
        <v>6160</v>
      </c>
      <c r="B6162" s="11" t="str">
        <f>IFERROR(INDEX({"JSNY-BJ0001-01";"JSNY-JS0022-01";"JSNY-JS0002-01"},MATCH(D6162,{"BJ_zhongyu";"JS_WX_liteer";"JS_CZ_wodefeng"},0)),"")</f>
        <v>JSNY-JS0002-01</v>
      </c>
      <c r="C6162" s="11" t="str">
        <f>IFERROR(INDEX({"北京中裕世纪大酒店";"江苏利特尔绿色包装股份有限公司";"常州市金坛沃德丰电子科技有限公司"},MATCH(D6162,{"BJ_zhongyu";"JS_WX_liteer";"JS_CZ_wodefeng"},0)),"")</f>
        <v>常州市金坛沃德丰电子科技有限公司</v>
      </c>
      <c r="D6162" s="11" t="str">
        <f>[1]动作!$G6161</f>
        <v>JS_CZ_wodefeng</v>
      </c>
      <c r="E6162" s="11" t="str">
        <f>[1]动作!$D6161</f>
        <v>电表故障</v>
      </c>
      <c r="F6162" s="11" t="s">
        <v>45</v>
      </c>
      <c r="G6162" s="12">
        <f>[1]动作!$A6161+[1]动作!$B6161</f>
        <v>43212.867442129631</v>
      </c>
      <c r="H6162" s="12"/>
      <c r="I6162" s="11"/>
    </row>
    <row r="6163" spans="1:9" hidden="1" x14ac:dyDescent="0.3">
      <c r="A6163" s="24">
        <v>6161</v>
      </c>
      <c r="B6163" s="11" t="str">
        <f>IFERROR(INDEX({"JSNY-BJ0001-01";"JSNY-JS0022-01";"JSNY-JS0002-01"},MATCH(D6163,{"BJ_zhongyu";"JS_WX_liteer";"JS_CZ_wodefeng"},0)),"")</f>
        <v>JSNY-JS0002-01</v>
      </c>
      <c r="C6163" s="11" t="str">
        <f>IFERROR(INDEX({"北京中裕世纪大酒店";"江苏利特尔绿色包装股份有限公司";"常州市金坛沃德丰电子科技有限公司"},MATCH(D6163,{"BJ_zhongyu";"JS_WX_liteer";"JS_CZ_wodefeng"},0)),"")</f>
        <v>常州市金坛沃德丰电子科技有限公司</v>
      </c>
      <c r="D6163" s="11" t="str">
        <f>[1]动作!$G6162</f>
        <v>JS_CZ_wodefeng</v>
      </c>
      <c r="E6163" s="11" t="str">
        <f>[1]动作!$D6162</f>
        <v>电表故障</v>
      </c>
      <c r="F6163" s="11" t="s">
        <v>45</v>
      </c>
      <c r="G6163" s="12">
        <f>[1]动作!$A6162+[1]动作!$B6162</f>
        <v>43212.867673611108</v>
      </c>
      <c r="H6163" s="12"/>
      <c r="I6163" s="11"/>
    </row>
    <row r="6164" spans="1:9" hidden="1" x14ac:dyDescent="0.3">
      <c r="A6164" s="24">
        <v>6162</v>
      </c>
      <c r="B6164" s="11" t="str">
        <f>IFERROR(INDEX({"JSNY-BJ0001-01";"JSNY-JS0022-01";"JSNY-JS0002-01"},MATCH(D6164,{"BJ_zhongyu";"JS_WX_liteer";"JS_CZ_wodefeng"},0)),"")</f>
        <v>JSNY-JS0002-01</v>
      </c>
      <c r="C6164" s="11" t="str">
        <f>IFERROR(INDEX({"北京中裕世纪大酒店";"江苏利特尔绿色包装股份有限公司";"常州市金坛沃德丰电子科技有限公司"},MATCH(D6164,{"BJ_zhongyu";"JS_WX_liteer";"JS_CZ_wodefeng"},0)),"")</f>
        <v>常州市金坛沃德丰电子科技有限公司</v>
      </c>
      <c r="D6164" s="11" t="str">
        <f>[1]动作!$G6163</f>
        <v>JS_CZ_wodefeng</v>
      </c>
      <c r="E6164" s="11" t="str">
        <f>[1]动作!$D6163</f>
        <v>电表故障</v>
      </c>
      <c r="F6164" s="11" t="s">
        <v>45</v>
      </c>
      <c r="G6164" s="12">
        <f>[1]动作!$A6163+[1]动作!$B6163</f>
        <v>43212.867789351854</v>
      </c>
      <c r="H6164" s="12"/>
      <c r="I6164" s="11"/>
    </row>
    <row r="6165" spans="1:9" hidden="1" x14ac:dyDescent="0.3">
      <c r="A6165" s="24">
        <v>6163</v>
      </c>
      <c r="B6165" s="11" t="str">
        <f>IFERROR(INDEX({"JSNY-BJ0001-01";"JSNY-JS0022-01";"JSNY-JS0002-01"},MATCH(D6165,{"BJ_zhongyu";"JS_WX_liteer";"JS_CZ_wodefeng"},0)),"")</f>
        <v>JSNY-JS0022-01</v>
      </c>
      <c r="C6165" s="11" t="str">
        <f>IFERROR(INDEX({"北京中裕世纪大酒店";"江苏利特尔绿色包装股份有限公司";"常州市金坛沃德丰电子科技有限公司"},MATCH(D6165,{"BJ_zhongyu";"JS_WX_liteer";"JS_CZ_wodefeng"},0)),"")</f>
        <v>江苏利特尔绿色包装股份有限公司</v>
      </c>
      <c r="D6165" s="11" t="str">
        <f>[1]动作!$G6164</f>
        <v>JS_WX_liteer</v>
      </c>
      <c r="E6165" s="11" t="str">
        <f>[1]动作!$D6164</f>
        <v>分系统1BMS4SOC过低一级故障</v>
      </c>
      <c r="F6165" s="11" t="s">
        <v>177</v>
      </c>
      <c r="G6165" s="12">
        <f>[1]动作!$A6164+[1]动作!$B6164</f>
        <v>43212.867789351854</v>
      </c>
      <c r="H6165" s="12"/>
      <c r="I6165" s="11"/>
    </row>
    <row r="6166" spans="1:9" hidden="1" x14ac:dyDescent="0.3">
      <c r="A6166" s="24">
        <v>6164</v>
      </c>
      <c r="B6166" s="11" t="str">
        <f>IFERROR(INDEX({"JSNY-BJ0001-01";"JSNY-JS0022-01";"JSNY-JS0002-01"},MATCH(D6166,{"BJ_zhongyu";"JS_WX_liteer";"JS_CZ_wodefeng"},0)),"")</f>
        <v>JSNY-JS0022-01</v>
      </c>
      <c r="C6166" s="11" t="str">
        <f>IFERROR(INDEX({"北京中裕世纪大酒店";"江苏利特尔绿色包装股份有限公司";"常州市金坛沃德丰电子科技有限公司"},MATCH(D6166,{"BJ_zhongyu";"JS_WX_liteer";"JS_CZ_wodefeng"},0)),"")</f>
        <v>江苏利特尔绿色包装股份有限公司</v>
      </c>
      <c r="D6166" s="11" t="str">
        <f>[1]动作!$G6165</f>
        <v>JS_WX_liteer</v>
      </c>
      <c r="E6166" s="11" t="str">
        <f>[1]动作!$D6165</f>
        <v>分系统1BMS4SOC过低二级故障</v>
      </c>
      <c r="F6166" s="11" t="s">
        <v>177</v>
      </c>
      <c r="G6166" s="12">
        <f>[1]动作!$A6165+[1]动作!$B6165</f>
        <v>43212.867789351854</v>
      </c>
      <c r="H6166" s="12"/>
      <c r="I6166" s="11"/>
    </row>
    <row r="6167" spans="1:9" hidden="1" x14ac:dyDescent="0.3">
      <c r="A6167" s="24">
        <v>6165</v>
      </c>
      <c r="B6167" s="11" t="str">
        <f>IFERROR(INDEX({"JSNY-BJ0001-01";"JSNY-JS0022-01";"JSNY-JS0002-01"},MATCH(D6167,{"BJ_zhongyu";"JS_WX_liteer";"JS_CZ_wodefeng"},0)),"")</f>
        <v>JSNY-JS0022-01</v>
      </c>
      <c r="C6167" s="11" t="str">
        <f>IFERROR(INDEX({"北京中裕世纪大酒店";"江苏利特尔绿色包装股份有限公司";"常州市金坛沃德丰电子科技有限公司"},MATCH(D6167,{"BJ_zhongyu";"JS_WX_liteer";"JS_CZ_wodefeng"},0)),"")</f>
        <v>江苏利特尔绿色包装股份有限公司</v>
      </c>
      <c r="D6167" s="11" t="str">
        <f>[1]动作!$G6166</f>
        <v>JS_WX_liteer</v>
      </c>
      <c r="E6167" s="11" t="str">
        <f>[1]动作!$D6166</f>
        <v>分系统1BMS7单体电压过低一级故障</v>
      </c>
      <c r="F6167" s="11" t="s">
        <v>177</v>
      </c>
      <c r="G6167" s="12">
        <f>[1]动作!$A6166+[1]动作!$B6166</f>
        <v>43212.867847222224</v>
      </c>
      <c r="H6167" s="12"/>
      <c r="I6167" s="11"/>
    </row>
    <row r="6168" spans="1:9" hidden="1" x14ac:dyDescent="0.3">
      <c r="A6168" s="24">
        <v>6166</v>
      </c>
      <c r="B6168" s="11" t="str">
        <f>IFERROR(INDEX({"JSNY-BJ0001-01";"JSNY-JS0022-01";"JSNY-JS0002-01"},MATCH(D6168,{"BJ_zhongyu";"JS_WX_liteer";"JS_CZ_wodefeng"},0)),"")</f>
        <v>JSNY-JS0022-01</v>
      </c>
      <c r="C6168" s="11" t="str">
        <f>IFERROR(INDEX({"北京中裕世纪大酒店";"江苏利特尔绿色包装股份有限公司";"常州市金坛沃德丰电子科技有限公司"},MATCH(D6168,{"BJ_zhongyu";"JS_WX_liteer";"JS_CZ_wodefeng"},0)),"")</f>
        <v>江苏利特尔绿色包装股份有限公司</v>
      </c>
      <c r="D6168" s="11" t="str">
        <f>[1]动作!$G6167</f>
        <v>JS_WX_liteer</v>
      </c>
      <c r="E6168" s="11" t="str">
        <f>[1]动作!$D6167</f>
        <v>分系统1BMS7单体电压过低二级故障</v>
      </c>
      <c r="F6168" s="11" t="s">
        <v>177</v>
      </c>
      <c r="G6168" s="12">
        <f>[1]动作!$A6167+[1]动作!$B6167</f>
        <v>43212.867847222224</v>
      </c>
      <c r="H6168" s="12"/>
      <c r="I6168" s="11"/>
    </row>
    <row r="6169" spans="1:9" hidden="1" x14ac:dyDescent="0.3">
      <c r="A6169" s="24">
        <v>6167</v>
      </c>
      <c r="B6169" s="11" t="str">
        <f>IFERROR(INDEX({"JSNY-BJ0001-01";"JSNY-JS0022-01";"JSNY-JS0002-01"},MATCH(D6169,{"BJ_zhongyu";"JS_WX_liteer";"JS_CZ_wodefeng"},0)),"")</f>
        <v>JSNY-JS0022-01</v>
      </c>
      <c r="C6169" s="11" t="str">
        <f>IFERROR(INDEX({"北京中裕世纪大酒店";"江苏利特尔绿色包装股份有限公司";"常州市金坛沃德丰电子科技有限公司"},MATCH(D6169,{"BJ_zhongyu";"JS_WX_liteer";"JS_CZ_wodefeng"},0)),"")</f>
        <v>江苏利特尔绿色包装股份有限公司</v>
      </c>
      <c r="D6169" s="11" t="str">
        <f>[1]动作!$G6168</f>
        <v>JS_WX_liteer</v>
      </c>
      <c r="E6169" s="11" t="str">
        <f>[1]动作!$D6168</f>
        <v>分系统1BMS2单体电压过低一级故障</v>
      </c>
      <c r="F6169" s="11" t="s">
        <v>177</v>
      </c>
      <c r="G6169" s="12">
        <f>[1]动作!$A6168+[1]动作!$B6168</f>
        <v>43212.868020833332</v>
      </c>
      <c r="H6169" s="12"/>
      <c r="I6169" s="11"/>
    </row>
    <row r="6170" spans="1:9" hidden="1" x14ac:dyDescent="0.3">
      <c r="A6170" s="24">
        <v>6168</v>
      </c>
      <c r="B6170" s="11" t="str">
        <f>IFERROR(INDEX({"JSNY-BJ0001-01";"JSNY-JS0022-01";"JSNY-JS0002-01"},MATCH(D6170,{"BJ_zhongyu";"JS_WX_liteer";"JS_CZ_wodefeng"},0)),"")</f>
        <v>JSNY-JS0022-01</v>
      </c>
      <c r="C6170" s="11" t="str">
        <f>IFERROR(INDEX({"北京中裕世纪大酒店";"江苏利特尔绿色包装股份有限公司";"常州市金坛沃德丰电子科技有限公司"},MATCH(D6170,{"BJ_zhongyu";"JS_WX_liteer";"JS_CZ_wodefeng"},0)),"")</f>
        <v>江苏利特尔绿色包装股份有限公司</v>
      </c>
      <c r="D6170" s="11" t="str">
        <f>[1]动作!$G6169</f>
        <v>JS_WX_liteer</v>
      </c>
      <c r="E6170" s="11" t="str">
        <f>[1]动作!$D6169</f>
        <v>分系统1BMS2单体电压过低二级故障</v>
      </c>
      <c r="F6170" s="11" t="s">
        <v>177</v>
      </c>
      <c r="G6170" s="12">
        <f>[1]动作!$A6169+[1]动作!$B6169</f>
        <v>43212.868020833332</v>
      </c>
      <c r="H6170" s="12"/>
      <c r="I6170" s="11"/>
    </row>
    <row r="6171" spans="1:9" hidden="1" x14ac:dyDescent="0.3">
      <c r="A6171" s="24">
        <v>6169</v>
      </c>
      <c r="B6171" s="11" t="str">
        <f>IFERROR(INDEX({"JSNY-BJ0001-01";"JSNY-JS0022-01";"JSNY-JS0002-01"},MATCH(D6171,{"BJ_zhongyu";"JS_WX_liteer";"JS_CZ_wodefeng"},0)),"")</f>
        <v>JSNY-JS0022-01</v>
      </c>
      <c r="C6171" s="11" t="str">
        <f>IFERROR(INDEX({"北京中裕世纪大酒店";"江苏利特尔绿色包装股份有限公司";"常州市金坛沃德丰电子科技有限公司"},MATCH(D6171,{"BJ_zhongyu";"JS_WX_liteer";"JS_CZ_wodefeng"},0)),"")</f>
        <v>江苏利特尔绿色包装股份有限公司</v>
      </c>
      <c r="D6171" s="11" t="str">
        <f>[1]动作!$G6170</f>
        <v>JS_WX_liteer</v>
      </c>
      <c r="E6171" s="11" t="str">
        <f>[1]动作!$D6170</f>
        <v>分系统1BMS5单体电压过低一级故障</v>
      </c>
      <c r="F6171" s="11" t="s">
        <v>177</v>
      </c>
      <c r="G6171" s="12">
        <f>[1]动作!$A6170+[1]动作!$B6170</f>
        <v>43212.868425925924</v>
      </c>
      <c r="H6171" s="12"/>
      <c r="I6171" s="11"/>
    </row>
    <row r="6172" spans="1:9" hidden="1" x14ac:dyDescent="0.3">
      <c r="A6172" s="24">
        <v>6170</v>
      </c>
      <c r="B6172" s="11" t="str">
        <f>IFERROR(INDEX({"JSNY-BJ0001-01";"JSNY-JS0022-01";"JSNY-JS0002-01"},MATCH(D6172,{"BJ_zhongyu";"JS_WX_liteer";"JS_CZ_wodefeng"},0)),"")</f>
        <v>JSNY-JS0022-01</v>
      </c>
      <c r="C6172" s="11" t="str">
        <f>IFERROR(INDEX({"北京中裕世纪大酒店";"江苏利特尔绿色包装股份有限公司";"常州市金坛沃德丰电子科技有限公司"},MATCH(D6172,{"BJ_zhongyu";"JS_WX_liteer";"JS_CZ_wodefeng"},0)),"")</f>
        <v>江苏利特尔绿色包装股份有限公司</v>
      </c>
      <c r="D6172" s="11" t="str">
        <f>[1]动作!$G6171</f>
        <v>JS_WX_liteer</v>
      </c>
      <c r="E6172" s="11" t="str">
        <f>[1]动作!$D6171</f>
        <v>分系统1BMS5单体电压过低二级故障</v>
      </c>
      <c r="F6172" s="11" t="s">
        <v>177</v>
      </c>
      <c r="G6172" s="12">
        <f>[1]动作!$A6171+[1]动作!$B6171</f>
        <v>43212.868425925924</v>
      </c>
      <c r="H6172" s="12"/>
      <c r="I6172" s="11"/>
    </row>
    <row r="6173" spans="1:9" hidden="1" x14ac:dyDescent="0.3">
      <c r="A6173" s="24">
        <v>6171</v>
      </c>
      <c r="B6173" s="11" t="str">
        <f>IFERROR(INDEX({"JSNY-BJ0001-01";"JSNY-JS0022-01";"JSNY-JS0002-01"},MATCH(D6173,{"BJ_zhongyu";"JS_WX_liteer";"JS_CZ_wodefeng"},0)),"")</f>
        <v>JSNY-JS0022-01</v>
      </c>
      <c r="C6173" s="11" t="str">
        <f>IFERROR(INDEX({"北京中裕世纪大酒店";"江苏利特尔绿色包装股份有限公司";"常州市金坛沃德丰电子科技有限公司"},MATCH(D6173,{"BJ_zhongyu";"JS_WX_liteer";"JS_CZ_wodefeng"},0)),"")</f>
        <v>江苏利特尔绿色包装股份有限公司</v>
      </c>
      <c r="D6173" s="11" t="str">
        <f>[1]动作!$G6172</f>
        <v>JS_WX_liteer</v>
      </c>
      <c r="E6173" s="11" t="str">
        <f>[1]动作!$D6172</f>
        <v>分系统1BMS6单体电压过低一级故障</v>
      </c>
      <c r="F6173" s="11" t="s">
        <v>177</v>
      </c>
      <c r="G6173" s="12">
        <f>[1]动作!$A6172+[1]动作!$B6172</f>
        <v>43212.868657407409</v>
      </c>
      <c r="H6173" s="12"/>
      <c r="I6173" s="11"/>
    </row>
    <row r="6174" spans="1:9" hidden="1" x14ac:dyDescent="0.3">
      <c r="A6174" s="24">
        <v>6172</v>
      </c>
      <c r="B6174" s="11" t="str">
        <f>IFERROR(INDEX({"JSNY-BJ0001-01";"JSNY-JS0022-01";"JSNY-JS0002-01"},MATCH(D6174,{"BJ_zhongyu";"JS_WX_liteer";"JS_CZ_wodefeng"},0)),"")</f>
        <v>JSNY-JS0022-01</v>
      </c>
      <c r="C6174" s="11" t="str">
        <f>IFERROR(INDEX({"北京中裕世纪大酒店";"江苏利特尔绿色包装股份有限公司";"常州市金坛沃德丰电子科技有限公司"},MATCH(D6174,{"BJ_zhongyu";"JS_WX_liteer";"JS_CZ_wodefeng"},0)),"")</f>
        <v>江苏利特尔绿色包装股份有限公司</v>
      </c>
      <c r="D6174" s="11" t="str">
        <f>[1]动作!$G6173</f>
        <v>JS_WX_liteer</v>
      </c>
      <c r="E6174" s="11" t="str">
        <f>[1]动作!$D6173</f>
        <v>分系统1BMS6单体电压过低二级故障</v>
      </c>
      <c r="F6174" s="11" t="s">
        <v>177</v>
      </c>
      <c r="G6174" s="12">
        <f>[1]动作!$A6173+[1]动作!$B6173</f>
        <v>43212.868657407409</v>
      </c>
      <c r="H6174" s="12"/>
      <c r="I6174" s="11"/>
    </row>
    <row r="6175" spans="1:9" hidden="1" x14ac:dyDescent="0.3">
      <c r="A6175" s="24">
        <v>6173</v>
      </c>
      <c r="B6175" s="11" t="str">
        <f>IFERROR(INDEX({"JSNY-BJ0001-01";"JSNY-JS0022-01";"JSNY-JS0002-01"},MATCH(D6175,{"BJ_zhongyu";"JS_WX_liteer";"JS_CZ_wodefeng"},0)),"")</f>
        <v>JSNY-JS0002-01</v>
      </c>
      <c r="C6175" s="11" t="str">
        <f>IFERROR(INDEX({"北京中裕世纪大酒店";"江苏利特尔绿色包装股份有限公司";"常州市金坛沃德丰电子科技有限公司"},MATCH(D6175,{"BJ_zhongyu";"JS_WX_liteer";"JS_CZ_wodefeng"},0)),"")</f>
        <v>常州市金坛沃德丰电子科技有限公司</v>
      </c>
      <c r="D6175" s="11" t="str">
        <f>[1]动作!$G6174</f>
        <v>JS_CZ_wodefeng</v>
      </c>
      <c r="E6175" s="11" t="str">
        <f>[1]动作!$D6174</f>
        <v>电表故障</v>
      </c>
      <c r="F6175" s="11" t="s">
        <v>45</v>
      </c>
      <c r="G6175" s="12">
        <f>[1]动作!$A6174+[1]动作!$B6174</f>
        <v>43212.868715277778</v>
      </c>
      <c r="H6175" s="12"/>
      <c r="I6175" s="11"/>
    </row>
    <row r="6176" spans="1:9" hidden="1" x14ac:dyDescent="0.3">
      <c r="A6176" s="24">
        <v>6174</v>
      </c>
      <c r="B6176" s="11" t="str">
        <f>IFERROR(INDEX({"JSNY-BJ0001-01";"JSNY-JS0022-01";"JSNY-JS0002-01"},MATCH(D6176,{"BJ_zhongyu";"JS_WX_liteer";"JS_CZ_wodefeng"},0)),"")</f>
        <v>JSNY-JS0022-01</v>
      </c>
      <c r="C6176" s="11" t="str">
        <f>IFERROR(INDEX({"北京中裕世纪大酒店";"江苏利特尔绿色包装股份有限公司";"常州市金坛沃德丰电子科技有限公司"},MATCH(D6176,{"BJ_zhongyu";"JS_WX_liteer";"JS_CZ_wodefeng"},0)),"")</f>
        <v>江苏利特尔绿色包装股份有限公司</v>
      </c>
      <c r="D6176" s="11" t="str">
        <f>[1]动作!$G6175</f>
        <v>JS_WX_liteer</v>
      </c>
      <c r="E6176" s="11" t="str">
        <f>[1]动作!$D6175</f>
        <v>分系统1BMS7SOC过低一级故障</v>
      </c>
      <c r="F6176" s="11" t="s">
        <v>177</v>
      </c>
      <c r="G6176" s="12">
        <f>[1]动作!$A6175+[1]动作!$B6175</f>
        <v>43212.86917824074</v>
      </c>
      <c r="H6176" s="12"/>
      <c r="I6176" s="11"/>
    </row>
    <row r="6177" spans="1:10" hidden="1" x14ac:dyDescent="0.3">
      <c r="A6177" s="24">
        <v>6175</v>
      </c>
      <c r="B6177" s="11" t="str">
        <f>IFERROR(INDEX({"JSNY-BJ0001-01";"JSNY-JS0022-01";"JSNY-JS0002-01"},MATCH(D6177,{"BJ_zhongyu";"JS_WX_liteer";"JS_CZ_wodefeng"},0)),"")</f>
        <v>JSNY-JS0022-01</v>
      </c>
      <c r="C6177" s="11" t="str">
        <f>IFERROR(INDEX({"北京中裕世纪大酒店";"江苏利特尔绿色包装股份有限公司";"常州市金坛沃德丰电子科技有限公司"},MATCH(D6177,{"BJ_zhongyu";"JS_WX_liteer";"JS_CZ_wodefeng"},0)),"")</f>
        <v>江苏利特尔绿色包装股份有限公司</v>
      </c>
      <c r="D6177" s="11" t="str">
        <f>[1]动作!$G6176</f>
        <v>JS_WX_liteer</v>
      </c>
      <c r="E6177" s="11" t="str">
        <f>[1]动作!$D6176</f>
        <v>分系统1BMS7SOC过低二级故障</v>
      </c>
      <c r="F6177" s="11" t="s">
        <v>177</v>
      </c>
      <c r="G6177" s="12">
        <f>[1]动作!$A6176+[1]动作!$B6176</f>
        <v>43212.86917824074</v>
      </c>
      <c r="H6177" s="12"/>
      <c r="I6177" s="11"/>
    </row>
    <row r="6178" spans="1:10" hidden="1" x14ac:dyDescent="0.3">
      <c r="A6178" s="24">
        <v>6176</v>
      </c>
      <c r="B6178" s="11" t="str">
        <f>IFERROR(INDEX({"JSNY-BJ0001-01";"JSNY-JS0022-01";"JSNY-JS0002-01"},MATCH(D6178,{"BJ_zhongyu";"JS_WX_liteer";"JS_CZ_wodefeng"},0)),"")</f>
        <v>JSNY-JS0022-01</v>
      </c>
      <c r="C6178" s="11" t="str">
        <f>IFERROR(INDEX({"北京中裕世纪大酒店";"江苏利特尔绿色包装股份有限公司";"常州市金坛沃德丰电子科技有限公司"},MATCH(D6178,{"BJ_zhongyu";"JS_WX_liteer";"JS_CZ_wodefeng"},0)),"")</f>
        <v>江苏利特尔绿色包装股份有限公司</v>
      </c>
      <c r="D6178" s="11" t="str">
        <f>[1]动作!$G6177</f>
        <v>JS_WX_liteer</v>
      </c>
      <c r="E6178" s="11" t="str">
        <f>[1]动作!$D6177</f>
        <v>分系统1BMS5SOC过低一级故障</v>
      </c>
      <c r="F6178" s="11" t="s">
        <v>177</v>
      </c>
      <c r="G6178" s="12">
        <f>[1]动作!$A6177+[1]动作!$B6177</f>
        <v>43212.870162037034</v>
      </c>
      <c r="H6178" s="12"/>
      <c r="I6178" s="11"/>
    </row>
    <row r="6179" spans="1:10" hidden="1" x14ac:dyDescent="0.3">
      <c r="A6179" s="24">
        <v>6177</v>
      </c>
      <c r="B6179" s="11" t="str">
        <f>IFERROR(INDEX({"JSNY-BJ0001-01";"JSNY-JS0022-01";"JSNY-JS0002-01"},MATCH(D6179,{"BJ_zhongyu";"JS_WX_liteer";"JS_CZ_wodefeng"},0)),"")</f>
        <v>JSNY-JS0022-01</v>
      </c>
      <c r="C6179" s="11" t="str">
        <f>IFERROR(INDEX({"北京中裕世纪大酒店";"江苏利特尔绿色包装股份有限公司";"常州市金坛沃德丰电子科技有限公司"},MATCH(D6179,{"BJ_zhongyu";"JS_WX_liteer";"JS_CZ_wodefeng"},0)),"")</f>
        <v>江苏利特尔绿色包装股份有限公司</v>
      </c>
      <c r="D6179" s="11" t="str">
        <f>[1]动作!$G6178</f>
        <v>JS_WX_liteer</v>
      </c>
      <c r="E6179" s="11" t="str">
        <f>[1]动作!$D6178</f>
        <v>分系统1BMS5SOC过低二级故障</v>
      </c>
      <c r="F6179" s="11" t="s">
        <v>177</v>
      </c>
      <c r="G6179" s="12">
        <f>[1]动作!$A6178+[1]动作!$B6178</f>
        <v>43212.870162037034</v>
      </c>
      <c r="H6179" s="12"/>
      <c r="I6179" s="11"/>
    </row>
    <row r="6180" spans="1:10" hidden="1" x14ac:dyDescent="0.3">
      <c r="A6180" s="24">
        <v>6178</v>
      </c>
      <c r="B6180" s="11" t="str">
        <f>IFERROR(INDEX({"JSNY-BJ0001-01";"JSNY-JS0022-01";"JSNY-JS0002-01"},MATCH(D6180,{"BJ_zhongyu";"JS_WX_liteer";"JS_CZ_wodefeng"},0)),"")</f>
        <v>JSNY-JS0022-01</v>
      </c>
      <c r="C6180" s="11" t="str">
        <f>IFERROR(INDEX({"北京中裕世纪大酒店";"江苏利特尔绿色包装股份有限公司";"常州市金坛沃德丰电子科技有限公司"},MATCH(D6180,{"BJ_zhongyu";"JS_WX_liteer";"JS_CZ_wodefeng"},0)),"")</f>
        <v>江苏利特尔绿色包装股份有限公司</v>
      </c>
      <c r="D6180" s="11" t="str">
        <f>[1]动作!$G6179</f>
        <v>JS_WX_liteer</v>
      </c>
      <c r="E6180" s="11" t="str">
        <f>[1]动作!$D6179</f>
        <v>分系统1BMS1SOC过低一级故障</v>
      </c>
      <c r="F6180" s="11" t="s">
        <v>177</v>
      </c>
      <c r="G6180" s="12">
        <f>[1]动作!$A6179+[1]动作!$B6179</f>
        <v>43212.870740740742</v>
      </c>
      <c r="H6180" s="12"/>
      <c r="I6180" s="11"/>
    </row>
    <row r="6181" spans="1:10" hidden="1" x14ac:dyDescent="0.3">
      <c r="A6181" s="24">
        <v>6179</v>
      </c>
      <c r="B6181" s="11" t="str">
        <f>IFERROR(INDEX({"JSNY-BJ0001-01";"JSNY-JS0022-01";"JSNY-JS0002-01"},MATCH(D6181,{"BJ_zhongyu";"JS_WX_liteer";"JS_CZ_wodefeng"},0)),"")</f>
        <v>JSNY-JS0022-01</v>
      </c>
      <c r="C6181" s="11" t="str">
        <f>IFERROR(INDEX({"北京中裕世纪大酒店";"江苏利特尔绿色包装股份有限公司";"常州市金坛沃德丰电子科技有限公司"},MATCH(D6181,{"BJ_zhongyu";"JS_WX_liteer";"JS_CZ_wodefeng"},0)),"")</f>
        <v>江苏利特尔绿色包装股份有限公司</v>
      </c>
      <c r="D6181" s="11" t="str">
        <f>[1]动作!$G6180</f>
        <v>JS_WX_liteer</v>
      </c>
      <c r="E6181" s="11" t="str">
        <f>[1]动作!$D6180</f>
        <v>分系统1BMS1SOC过低二级故障</v>
      </c>
      <c r="F6181" s="11" t="s">
        <v>177</v>
      </c>
      <c r="G6181" s="12">
        <f>[1]动作!$A6180+[1]动作!$B6180</f>
        <v>43212.870740740742</v>
      </c>
      <c r="H6181" s="12"/>
      <c r="I6181" s="11"/>
    </row>
    <row r="6182" spans="1:10" hidden="1" x14ac:dyDescent="0.3">
      <c r="A6182" s="24">
        <v>6180</v>
      </c>
      <c r="B6182" s="11" t="str">
        <f>IFERROR(INDEX({"JSNY-BJ0001-01";"JSNY-JS0022-01";"JSNY-JS0002-01"},MATCH(D6182,{"BJ_zhongyu";"JS_WX_liteer";"JS_CZ_wodefeng"},0)),"")</f>
        <v>JSNY-JS0002-01</v>
      </c>
      <c r="C6182" s="11" t="str">
        <f>IFERROR(INDEX({"北京中裕世纪大酒店";"江苏利特尔绿色包装股份有限公司";"常州市金坛沃德丰电子科技有限公司"},MATCH(D6182,{"BJ_zhongyu";"JS_WX_liteer";"JS_CZ_wodefeng"},0)),"")</f>
        <v>常州市金坛沃德丰电子科技有限公司</v>
      </c>
      <c r="D6182" s="11" t="str">
        <f>[1]动作!$G6181</f>
        <v>JS_CZ_wodefeng</v>
      </c>
      <c r="E6182" s="11" t="str">
        <f>[1]动作!$D6181</f>
        <v>电表故障</v>
      </c>
      <c r="F6182" s="11" t="s">
        <v>45</v>
      </c>
      <c r="G6182" s="12">
        <f>[1]动作!$A6181+[1]动作!$B6181</f>
        <v>43212.87091435185</v>
      </c>
      <c r="H6182" s="12"/>
      <c r="I6182" s="11"/>
    </row>
    <row r="6183" spans="1:10" hidden="1" x14ac:dyDescent="0.3">
      <c r="A6183" s="24">
        <v>6181</v>
      </c>
      <c r="B6183" s="11" t="str">
        <f>IFERROR(INDEX({"JSNY-BJ0001-01";"JSNY-JS0022-01";"JSNY-JS0002-01"},MATCH(D6183,{"BJ_zhongyu";"JS_WX_liteer";"JS_CZ_wodefeng"},0)),"")</f>
        <v>JSNY-JS0022-01</v>
      </c>
      <c r="C6183" s="11" t="str">
        <f>IFERROR(INDEX({"北京中裕世纪大酒店";"江苏利特尔绿色包装股份有限公司";"常州市金坛沃德丰电子科技有限公司"},MATCH(D6183,{"BJ_zhongyu";"JS_WX_liteer";"JS_CZ_wodefeng"},0)),"")</f>
        <v>江苏利特尔绿色包装股份有限公司</v>
      </c>
      <c r="D6183" s="11" t="str">
        <f>[1]动作!$G6182</f>
        <v>JS_WX_liteer</v>
      </c>
      <c r="E6183" s="11" t="str">
        <f>[1]动作!$D6182</f>
        <v>分系统1BMS2SOC过低一级故障</v>
      </c>
      <c r="F6183" s="11" t="s">
        <v>177</v>
      </c>
      <c r="G6183" s="12">
        <f>[1]动作!$A6182+[1]动作!$B6182</f>
        <v>43212.871319444443</v>
      </c>
      <c r="H6183" s="12"/>
      <c r="I6183" s="11"/>
    </row>
    <row r="6184" spans="1:10" hidden="1" x14ac:dyDescent="0.3">
      <c r="A6184" s="24">
        <v>6182</v>
      </c>
      <c r="B6184" s="11" t="str">
        <f>IFERROR(INDEX({"JSNY-BJ0001-01";"JSNY-JS0022-01";"JSNY-JS0002-01"},MATCH(D6184,{"BJ_zhongyu";"JS_WX_liteer";"JS_CZ_wodefeng"},0)),"")</f>
        <v>JSNY-JS0022-01</v>
      </c>
      <c r="C6184" s="11" t="str">
        <f>IFERROR(INDEX({"北京中裕世纪大酒店";"江苏利特尔绿色包装股份有限公司";"常州市金坛沃德丰电子科技有限公司"},MATCH(D6184,{"BJ_zhongyu";"JS_WX_liteer";"JS_CZ_wodefeng"},0)),"")</f>
        <v>江苏利特尔绿色包装股份有限公司</v>
      </c>
      <c r="D6184" s="11" t="str">
        <f>[1]动作!$G6183</f>
        <v>JS_WX_liteer</v>
      </c>
      <c r="E6184" s="11" t="str">
        <f>[1]动作!$D6183</f>
        <v>分系统1BMS2SOC过低二级故障</v>
      </c>
      <c r="F6184" s="11" t="s">
        <v>177</v>
      </c>
      <c r="G6184" s="12">
        <f>[1]动作!$A6183+[1]动作!$B6183</f>
        <v>43212.871319444443</v>
      </c>
      <c r="H6184" s="12"/>
      <c r="I6184" s="11"/>
    </row>
    <row r="6185" spans="1:10" hidden="1" x14ac:dyDescent="0.3">
      <c r="A6185" s="24">
        <v>6183</v>
      </c>
      <c r="B6185" s="11" t="str">
        <f>IFERROR(INDEX({"JSNY-BJ0001-01";"JSNY-JS0022-01";"JSNY-JS0002-01"},MATCH(D6185,{"BJ_zhongyu";"JS_WX_liteer";"JS_CZ_wodefeng"},0)),"")</f>
        <v>JSNY-JS0022-01</v>
      </c>
      <c r="C6185" s="11" t="str">
        <f>IFERROR(INDEX({"北京中裕世纪大酒店";"江苏利特尔绿色包装股份有限公司";"常州市金坛沃德丰电子科技有限公司"},MATCH(D6185,{"BJ_zhongyu";"JS_WX_liteer";"JS_CZ_wodefeng"},0)),"")</f>
        <v>江苏利特尔绿色包装股份有限公司</v>
      </c>
      <c r="D6185" s="11" t="str">
        <f>[1]动作!$G6184</f>
        <v>JS_WX_liteer</v>
      </c>
      <c r="E6185" s="11" t="str">
        <f>[1]动作!$D6184</f>
        <v>分系统1BMS9SOC过低一级故障</v>
      </c>
      <c r="F6185" s="11" t="s">
        <v>177</v>
      </c>
      <c r="G6185" s="12">
        <f>[1]动作!$A6184+[1]动作!$B6184</f>
        <v>43212.871724537035</v>
      </c>
      <c r="H6185" s="12"/>
      <c r="I6185" s="11"/>
    </row>
    <row r="6186" spans="1:10" hidden="1" x14ac:dyDescent="0.3">
      <c r="A6186" s="24">
        <v>6184</v>
      </c>
      <c r="B6186" s="11" t="str">
        <f>IFERROR(INDEX({"JSNY-BJ0001-01";"JSNY-JS0022-01";"JSNY-JS0002-01"},MATCH(D6186,{"BJ_zhongyu";"JS_WX_liteer";"JS_CZ_wodefeng"},0)),"")</f>
        <v>JSNY-JS0022-01</v>
      </c>
      <c r="C6186" s="11" t="str">
        <f>IFERROR(INDEX({"北京中裕世纪大酒店";"江苏利特尔绿色包装股份有限公司";"常州市金坛沃德丰电子科技有限公司"},MATCH(D6186,{"BJ_zhongyu";"JS_WX_liteer";"JS_CZ_wodefeng"},0)),"")</f>
        <v>江苏利特尔绿色包装股份有限公司</v>
      </c>
      <c r="D6186" s="11" t="str">
        <f>[1]动作!$G6185</f>
        <v>JS_WX_liteer</v>
      </c>
      <c r="E6186" s="11" t="str">
        <f>[1]动作!$D6185</f>
        <v>分系统1BMS9SOC过低二级故障</v>
      </c>
      <c r="F6186" s="11" t="s">
        <v>177</v>
      </c>
      <c r="G6186" s="12">
        <f>[1]动作!$A6185+[1]动作!$B6185</f>
        <v>43212.871724537035</v>
      </c>
      <c r="H6186" s="12"/>
      <c r="I6186" s="11"/>
    </row>
    <row r="6187" spans="1:10" hidden="1" x14ac:dyDescent="0.3">
      <c r="A6187" s="24">
        <v>6185</v>
      </c>
      <c r="B6187" s="11" t="str">
        <f>IFERROR(INDEX({"JSNY-BJ0001-01";"JSNY-JS0022-01";"JSNY-JS0002-01"},MATCH(D6187,{"BJ_zhongyu";"JS_WX_liteer";"JS_CZ_wodefeng"},0)),"")</f>
        <v>JSNY-JS0002-01</v>
      </c>
      <c r="C6187" s="11" t="str">
        <f>IFERROR(INDEX({"北京中裕世纪大酒店";"江苏利特尔绿色包装股份有限公司";"常州市金坛沃德丰电子科技有限公司"},MATCH(D6187,{"BJ_zhongyu";"JS_WX_liteer";"JS_CZ_wodefeng"},0)),"")</f>
        <v>常州市金坛沃德丰电子科技有限公司</v>
      </c>
      <c r="D6187" s="11" t="str">
        <f>[1]动作!$G6186</f>
        <v>JS_CZ_wodefeng</v>
      </c>
      <c r="E6187" s="11" t="str">
        <f>[1]动作!$D6186</f>
        <v>电表故障</v>
      </c>
      <c r="F6187" s="11" t="s">
        <v>45</v>
      </c>
      <c r="G6187" s="12">
        <f>[1]动作!$A6186+[1]动作!$B6186</f>
        <v>43212.872303240743</v>
      </c>
      <c r="H6187" s="12"/>
      <c r="I6187" s="11"/>
    </row>
    <row r="6188" spans="1:10" hidden="1" x14ac:dyDescent="0.3">
      <c r="A6188" s="24">
        <v>6186</v>
      </c>
      <c r="B6188" s="11" t="str">
        <f>IFERROR(INDEX({"JSNY-BJ0001-01";"JSNY-JS0022-01";"JSNY-JS0002-01"},MATCH(D6188,{"BJ_zhongyu";"JS_WX_liteer";"JS_CZ_wodefeng"},0)),"")</f>
        <v>JSNY-JS0002-01</v>
      </c>
      <c r="C6188" s="11" t="str">
        <f>IFERROR(INDEX({"北京中裕世纪大酒店";"江苏利特尔绿色包装股份有限公司";"常州市金坛沃德丰电子科技有限公司"},MATCH(D6188,{"BJ_zhongyu";"JS_WX_liteer";"JS_CZ_wodefeng"},0)),"")</f>
        <v>常州市金坛沃德丰电子科技有限公司</v>
      </c>
      <c r="D6188" s="11" t="str">
        <f>[1]动作!$G6187</f>
        <v>JS_CZ_wodefeng</v>
      </c>
      <c r="E6188" s="11" t="str">
        <f>[1]动作!$D6187</f>
        <v>电表故障</v>
      </c>
      <c r="F6188" s="11" t="s">
        <v>45</v>
      </c>
      <c r="G6188" s="12">
        <f>[1]动作!$A6187+[1]动作!$B6187</f>
        <v>43212.872418981482</v>
      </c>
      <c r="H6188" s="12"/>
      <c r="I6188" s="11"/>
    </row>
    <row r="6189" spans="1:10" hidden="1" x14ac:dyDescent="0.3">
      <c r="A6189" s="25">
        <v>6187</v>
      </c>
      <c r="B6189" s="26" t="str">
        <f>IFERROR(INDEX({"JSNY-BJ0001-01";"JSNY-JS0022-01";"JSNY-JS0002-01"},MATCH(D6189,{"BJ_zhongyu";"JS_WX_liteer";"JS_CZ_wodefeng"},0)),"")</f>
        <v>JSNY-JS0022-01</v>
      </c>
      <c r="C6189" s="26" t="str">
        <f>IFERROR(INDEX({"北京中裕世纪大酒店";"江苏利特尔绿色包装股份有限公司";"常州市金坛沃德丰电子科技有限公司"},MATCH(D6189,{"BJ_zhongyu";"JS_WX_liteer";"JS_CZ_wodefeng"},0)),"")</f>
        <v>江苏利特尔绿色包装股份有限公司</v>
      </c>
      <c r="D6189" s="11" t="str">
        <f>[1]动作!$G6188</f>
        <v>JS_WX_liteer</v>
      </c>
      <c r="E6189" s="11" t="str">
        <f>[1]动作!$D6188</f>
        <v>分系统1BMS6SOC过低一级故障</v>
      </c>
      <c r="F6189" s="11" t="s">
        <v>177</v>
      </c>
      <c r="G6189" s="12">
        <f>[1]动作!$A6188+[1]动作!$B6188</f>
        <v>43212.872476851851</v>
      </c>
      <c r="H6189" s="12"/>
      <c r="I6189" s="11"/>
    </row>
    <row r="6190" spans="1:10" hidden="1" x14ac:dyDescent="0.3">
      <c r="A6190" s="24">
        <v>6188</v>
      </c>
      <c r="B6190" s="11" t="str">
        <f>IFERROR(INDEX({"JSNY-BJ0001-01";"JSNY-JS0022-01";"JSNY-JS0002-01"},MATCH(D6190,{"BJ_zhongyu";"JS_WX_liteer";"JS_CZ_wodefeng"},0)),"")</f>
        <v>JSNY-JS0022-01</v>
      </c>
      <c r="C6190" s="11" t="str">
        <f>IFERROR(INDEX({"北京中裕世纪大酒店";"江苏利特尔绿色包装股份有限公司";"常州市金坛沃德丰电子科技有限公司"},MATCH(D6190,{"BJ_zhongyu";"JS_WX_liteer";"JS_CZ_wodefeng"},0)),"")</f>
        <v>江苏利特尔绿色包装股份有限公司</v>
      </c>
      <c r="D6190" s="11" t="str">
        <f>[1]动作!$G6189</f>
        <v>JS_WX_liteer</v>
      </c>
      <c r="E6190" s="11" t="str">
        <f>[1]动作!$D6189</f>
        <v>分系统1BMS6SOC过低二级故障</v>
      </c>
      <c r="F6190" s="11" t="s">
        <v>177</v>
      </c>
      <c r="G6190" s="12">
        <f>[1]动作!$A6189+[1]动作!$B6189</f>
        <v>43212.872476851851</v>
      </c>
      <c r="H6190" s="12"/>
      <c r="I6190" s="11"/>
      <c r="J6190" s="34"/>
    </row>
    <row r="6191" spans="1:10" hidden="1" x14ac:dyDescent="0.3">
      <c r="A6191" s="27">
        <v>6189</v>
      </c>
      <c r="B6191" s="28" t="str">
        <f>IFERROR(INDEX({"JSNY-BJ0001-01";"JSNY-JS0022-01";"JSNY-JS0002-01"},MATCH(D6191,{"BJ_zhongyu";"JS_WX_liteer";"JS_CZ_wodefeng"},0)),"")</f>
        <v>JSNY-JS0002-01</v>
      </c>
      <c r="C6191" s="28" t="str">
        <f>IFERROR(INDEX({"北京中裕世纪大酒店";"江苏利特尔绿色包装股份有限公司";"常州市金坛沃德丰电子科技有限公司"},MATCH(D6191,{"BJ_zhongyu";"JS_WX_liteer";"JS_CZ_wodefeng"},0)),"")</f>
        <v>常州市金坛沃德丰电子科技有限公司</v>
      </c>
      <c r="D6191" s="11" t="str">
        <f>[1]动作!$G6190</f>
        <v>JS_CZ_wodefeng</v>
      </c>
      <c r="E6191" s="11" t="str">
        <f>[1]动作!$D6190</f>
        <v>电表故障</v>
      </c>
      <c r="F6191" s="11" t="s">
        <v>45</v>
      </c>
      <c r="G6191" s="12">
        <f>[1]动作!$A6190+[1]动作!$B6190</f>
        <v>43212.872534722221</v>
      </c>
      <c r="H6191" s="12"/>
      <c r="I6191" s="11"/>
    </row>
    <row r="6192" spans="1:10" hidden="1" x14ac:dyDescent="0.3">
      <c r="A6192" s="24">
        <v>6190</v>
      </c>
      <c r="B6192" s="11" t="str">
        <f>IFERROR(INDEX({"JSNY-BJ0001-01";"JSNY-JS0022-01";"JSNY-JS0002-01"},MATCH(D6192,{"BJ_zhongyu";"JS_WX_liteer";"JS_CZ_wodefeng"},0)),"")</f>
        <v>JSNY-JS0002-01</v>
      </c>
      <c r="C6192" s="11" t="str">
        <f>IFERROR(INDEX({"北京中裕世纪大酒店";"江苏利特尔绿色包装股份有限公司";"常州市金坛沃德丰电子科技有限公司"},MATCH(D6192,{"BJ_zhongyu";"JS_WX_liteer";"JS_CZ_wodefeng"},0)),"")</f>
        <v>常州市金坛沃德丰电子科技有限公司</v>
      </c>
      <c r="D6192" s="11" t="str">
        <f>[1]动作!$G6191</f>
        <v>JS_CZ_wodefeng</v>
      </c>
      <c r="E6192" s="11" t="str">
        <f>[1]动作!$D6191</f>
        <v>电表故障</v>
      </c>
      <c r="F6192" s="11" t="s">
        <v>45</v>
      </c>
      <c r="G6192" s="12">
        <f>[1]动作!$A6191+[1]动作!$B6191</f>
        <v>43212.876481481479</v>
      </c>
      <c r="H6192" s="12"/>
      <c r="I6192" s="11"/>
    </row>
    <row r="6193" spans="1:9" hidden="1" x14ac:dyDescent="0.3">
      <c r="A6193" s="24">
        <v>6191</v>
      </c>
      <c r="B6193" s="11" t="str">
        <f>IFERROR(INDEX({"JSNY-BJ0001-01";"JSNY-JS0022-01";"JSNY-JS0002-01"},MATCH(D6193,{"BJ_zhongyu";"JS_WX_liteer";"JS_CZ_wodefeng"},0)),"")</f>
        <v>JSNY-JS0002-01</v>
      </c>
      <c r="C6193" s="11" t="str">
        <f>IFERROR(INDEX({"北京中裕世纪大酒店";"江苏利特尔绿色包装股份有限公司";"常州市金坛沃德丰电子科技有限公司"},MATCH(D6193,{"BJ_zhongyu";"JS_WX_liteer";"JS_CZ_wodefeng"},0)),"")</f>
        <v>常州市金坛沃德丰电子科技有限公司</v>
      </c>
      <c r="D6193" s="11" t="str">
        <f>[1]动作!$G6192</f>
        <v>JS_CZ_wodefeng</v>
      </c>
      <c r="E6193" s="11" t="str">
        <f>[1]动作!$D6192</f>
        <v>电表故障</v>
      </c>
      <c r="F6193" s="11" t="s">
        <v>45</v>
      </c>
      <c r="G6193" s="12">
        <f>[1]动作!$A6192+[1]动作!$B6192</f>
        <v>43212.879143518519</v>
      </c>
      <c r="H6193" s="12"/>
      <c r="I6193" s="11"/>
    </row>
    <row r="6194" spans="1:9" hidden="1" x14ac:dyDescent="0.3">
      <c r="A6194" s="24">
        <v>6192</v>
      </c>
      <c r="B6194" s="11" t="str">
        <f>IFERROR(INDEX({"JSNY-BJ0001-01";"JSNY-JS0022-01";"JSNY-JS0002-01"},MATCH(D6194,{"BJ_zhongyu";"JS_WX_liteer";"JS_CZ_wodefeng"},0)),"")</f>
        <v>JSNY-JS0002-01</v>
      </c>
      <c r="C6194" s="11" t="str">
        <f>IFERROR(INDEX({"北京中裕世纪大酒店";"江苏利特尔绿色包装股份有限公司";"常州市金坛沃德丰电子科技有限公司"},MATCH(D6194,{"BJ_zhongyu";"JS_WX_liteer";"JS_CZ_wodefeng"},0)),"")</f>
        <v>常州市金坛沃德丰电子科技有限公司</v>
      </c>
      <c r="D6194" s="11" t="str">
        <f>[1]动作!$G6193</f>
        <v>JS_CZ_wodefeng</v>
      </c>
      <c r="E6194" s="11" t="str">
        <f>[1]动作!$D6193</f>
        <v>电表故障</v>
      </c>
      <c r="F6194" s="11" t="s">
        <v>45</v>
      </c>
      <c r="G6194" s="12">
        <f>[1]动作!$A6193+[1]动作!$B6193</f>
        <v>43212.881932870368</v>
      </c>
      <c r="H6194" s="12"/>
      <c r="I6194" s="11"/>
    </row>
    <row r="6195" spans="1:9" hidden="1" x14ac:dyDescent="0.3">
      <c r="A6195" s="24">
        <v>6193</v>
      </c>
      <c r="B6195" s="11" t="str">
        <f>IFERROR(INDEX({"JSNY-BJ0001-01";"JSNY-JS0022-01";"JSNY-JS0002-01"},MATCH(D6195,{"BJ_zhongyu";"JS_WX_liteer";"JS_CZ_wodefeng"},0)),"")</f>
        <v>JSNY-JS0002-01</v>
      </c>
      <c r="C6195" s="11" t="str">
        <f>IFERROR(INDEX({"北京中裕世纪大酒店";"江苏利特尔绿色包装股份有限公司";"常州市金坛沃德丰电子科技有限公司"},MATCH(D6195,{"BJ_zhongyu";"JS_WX_liteer";"JS_CZ_wodefeng"},0)),"")</f>
        <v>常州市金坛沃德丰电子科技有限公司</v>
      </c>
      <c r="D6195" s="11" t="str">
        <f>[1]动作!$G6194</f>
        <v>JS_CZ_wodefeng</v>
      </c>
      <c r="E6195" s="11" t="str">
        <f>[1]动作!$D6194</f>
        <v>电表故障</v>
      </c>
      <c r="F6195" s="11" t="s">
        <v>45</v>
      </c>
      <c r="G6195" s="12">
        <f>[1]动作!$A6194+[1]动作!$B6194</f>
        <v>43212.883206018516</v>
      </c>
      <c r="H6195" s="12"/>
      <c r="I6195" s="11"/>
    </row>
    <row r="6196" spans="1:9" hidden="1" x14ac:dyDescent="0.3">
      <c r="A6196" s="24">
        <v>6194</v>
      </c>
      <c r="B6196" s="11" t="str">
        <f>IFERROR(INDEX({"JSNY-BJ0001-01";"JSNY-JS0022-01";"JSNY-JS0002-01"},MATCH(D6196,{"BJ_zhongyu";"JS_WX_liteer";"JS_CZ_wodefeng"},0)),"")</f>
        <v>JSNY-JS0002-01</v>
      </c>
      <c r="C6196" s="11" t="str">
        <f>IFERROR(INDEX({"北京中裕世纪大酒店";"江苏利特尔绿色包装股份有限公司";"常州市金坛沃德丰电子科技有限公司"},MATCH(D6196,{"BJ_zhongyu";"JS_WX_liteer";"JS_CZ_wodefeng"},0)),"")</f>
        <v>常州市金坛沃德丰电子科技有限公司</v>
      </c>
      <c r="D6196" s="11" t="str">
        <f>[1]动作!$G6195</f>
        <v>JS_CZ_wodefeng</v>
      </c>
      <c r="E6196" s="11" t="str">
        <f>[1]动作!$D6195</f>
        <v>电表故障</v>
      </c>
      <c r="F6196" s="11" t="s">
        <v>45</v>
      </c>
      <c r="G6196" s="12">
        <f>[1]动作!$A6195+[1]动作!$B6195</f>
        <v>43212.883321759262</v>
      </c>
      <c r="H6196" s="12"/>
      <c r="I6196" s="11"/>
    </row>
    <row r="6197" spans="1:9" hidden="1" x14ac:dyDescent="0.3">
      <c r="A6197" s="24">
        <v>6195</v>
      </c>
      <c r="B6197" s="11" t="str">
        <f>IFERROR(INDEX({"JSNY-BJ0001-01";"JSNY-JS0022-01";"JSNY-JS0002-01"},MATCH(D6197,{"BJ_zhongyu";"JS_WX_liteer";"JS_CZ_wodefeng"},0)),"")</f>
        <v>JSNY-JS0002-01</v>
      </c>
      <c r="C6197" s="11" t="str">
        <f>IFERROR(INDEX({"北京中裕世纪大酒店";"江苏利特尔绿色包装股份有限公司";"常州市金坛沃德丰电子科技有限公司"},MATCH(D6197,{"BJ_zhongyu";"JS_WX_liteer";"JS_CZ_wodefeng"},0)),"")</f>
        <v>常州市金坛沃德丰电子科技有限公司</v>
      </c>
      <c r="D6197" s="11" t="str">
        <f>[1]动作!$G6196</f>
        <v>JS_CZ_wodefeng</v>
      </c>
      <c r="E6197" s="11" t="str">
        <f>[1]动作!$D6196</f>
        <v>电表故障</v>
      </c>
      <c r="F6197" s="11" t="s">
        <v>45</v>
      </c>
      <c r="G6197" s="12">
        <f>[1]动作!$A6196+[1]动作!$B6196</f>
        <v>43212.883437500001</v>
      </c>
      <c r="H6197" s="12"/>
      <c r="I6197" s="11"/>
    </row>
    <row r="6198" spans="1:9" hidden="1" x14ac:dyDescent="0.3">
      <c r="A6198" s="24">
        <v>6196</v>
      </c>
      <c r="B6198" s="11" t="str">
        <f>IFERROR(INDEX({"JSNY-BJ0001-01";"JSNY-JS0022-01";"JSNY-JS0002-01"},MATCH(D6198,{"BJ_zhongyu";"JS_WX_liteer";"JS_CZ_wodefeng"},0)),"")</f>
        <v>JSNY-JS0002-01</v>
      </c>
      <c r="C6198" s="11" t="str">
        <f>IFERROR(INDEX({"北京中裕世纪大酒店";"江苏利特尔绿色包装股份有限公司";"常州市金坛沃德丰电子科技有限公司"},MATCH(D6198,{"BJ_zhongyu";"JS_WX_liteer";"JS_CZ_wodefeng"},0)),"")</f>
        <v>常州市金坛沃德丰电子科技有限公司</v>
      </c>
      <c r="D6198" s="11" t="str">
        <f>[1]动作!$G6197</f>
        <v>JS_CZ_wodefeng</v>
      </c>
      <c r="E6198" s="11" t="str">
        <f>[1]动作!$D6197</f>
        <v>分系统1PCS告警状态</v>
      </c>
      <c r="F6198" s="11" t="s">
        <v>176</v>
      </c>
      <c r="G6198" s="12">
        <f>[1]动作!$A6197+[1]动作!$B6197</f>
        <v>43212.884305555555</v>
      </c>
      <c r="H6198" s="12"/>
      <c r="I6198" s="11"/>
    </row>
    <row r="6199" spans="1:9" hidden="1" x14ac:dyDescent="0.3">
      <c r="A6199" s="24">
        <v>6197</v>
      </c>
      <c r="B6199" s="11" t="str">
        <f>IFERROR(INDEX({"JSNY-BJ0001-01";"JSNY-JS0022-01";"JSNY-JS0002-01"},MATCH(D6199,{"BJ_zhongyu";"JS_WX_liteer";"JS_CZ_wodefeng"},0)),"")</f>
        <v>JSNY-JS0002-01</v>
      </c>
      <c r="C6199" s="11" t="str">
        <f>IFERROR(INDEX({"北京中裕世纪大酒店";"江苏利特尔绿色包装股份有限公司";"常州市金坛沃德丰电子科技有限公司"},MATCH(D6199,{"BJ_zhongyu";"JS_WX_liteer";"JS_CZ_wodefeng"},0)),"")</f>
        <v>常州市金坛沃德丰电子科技有限公司</v>
      </c>
      <c r="D6199" s="11" t="str">
        <f>[1]动作!$G6198</f>
        <v>JS_CZ_wodefeng</v>
      </c>
      <c r="E6199" s="11" t="str">
        <f>[1]动作!$D6198</f>
        <v>分系统孤岛</v>
      </c>
      <c r="F6199" s="11" t="s">
        <v>178</v>
      </c>
      <c r="G6199" s="12">
        <f>[1]动作!$A6198+[1]动作!$B6198</f>
        <v>43212.884305555555</v>
      </c>
      <c r="H6199" s="12"/>
      <c r="I6199" s="11"/>
    </row>
    <row r="6200" spans="1:9" hidden="1" x14ac:dyDescent="0.3">
      <c r="A6200" s="24">
        <v>6198</v>
      </c>
      <c r="B6200" s="11" t="str">
        <f>IFERROR(INDEX({"JSNY-BJ0001-01";"JSNY-JS0022-01";"JSNY-JS0002-01"},MATCH(D6200,{"BJ_zhongyu";"JS_WX_liteer";"JS_CZ_wodefeng"},0)),"")</f>
        <v>JSNY-JS0002-01</v>
      </c>
      <c r="C6200" s="11" t="str">
        <f>IFERROR(INDEX({"北京中裕世纪大酒店";"江苏利特尔绿色包装股份有限公司";"常州市金坛沃德丰电子科技有限公司"},MATCH(D6200,{"BJ_zhongyu";"JS_WX_liteer";"JS_CZ_wodefeng"},0)),"")</f>
        <v>常州市金坛沃德丰电子科技有限公司</v>
      </c>
      <c r="D6200" s="11" t="str">
        <f>[1]动作!$G6199</f>
        <v>JS_CZ_wodefeng</v>
      </c>
      <c r="E6200" s="11" t="str">
        <f>[1]动作!$D6199</f>
        <v>电表故障</v>
      </c>
      <c r="F6200" s="11" t="s">
        <v>45</v>
      </c>
      <c r="G6200" s="12">
        <f>[1]动作!$A6199+[1]动作!$B6199</f>
        <v>43212.884305555555</v>
      </c>
      <c r="H6200" s="12"/>
      <c r="I6200" s="11"/>
    </row>
    <row r="6201" spans="1:9" hidden="1" x14ac:dyDescent="0.3">
      <c r="A6201" s="24">
        <v>6199</v>
      </c>
      <c r="B6201" s="11" t="str">
        <f>IFERROR(INDEX({"JSNY-BJ0001-01";"JSNY-JS0022-01";"JSNY-JS0002-01"},MATCH(D6201,{"BJ_zhongyu";"JS_WX_liteer";"JS_CZ_wodefeng"},0)),"")</f>
        <v>JSNY-JS0002-01</v>
      </c>
      <c r="C6201" s="11" t="str">
        <f>IFERROR(INDEX({"北京中裕世纪大酒店";"江苏利特尔绿色包装股份有限公司";"常州市金坛沃德丰电子科技有限公司"},MATCH(D6201,{"BJ_zhongyu";"JS_WX_liteer";"JS_CZ_wodefeng"},0)),"")</f>
        <v>常州市金坛沃德丰电子科技有限公司</v>
      </c>
      <c r="D6201" s="11" t="str">
        <f>[1]动作!$G6200</f>
        <v>JS_CZ_wodefeng</v>
      </c>
      <c r="E6201" s="11" t="str">
        <f>[1]动作!$D6200</f>
        <v>空调故障</v>
      </c>
      <c r="F6201" s="11" t="s">
        <v>178</v>
      </c>
      <c r="G6201" s="12">
        <f>[1]动作!$A6200+[1]动作!$B6200</f>
        <v>43212.884363425925</v>
      </c>
      <c r="H6201" s="12"/>
      <c r="I6201" s="11"/>
    </row>
    <row r="6202" spans="1:9" hidden="1" x14ac:dyDescent="0.3">
      <c r="A6202" s="24">
        <v>6200</v>
      </c>
      <c r="B6202" s="11" t="str">
        <f>IFERROR(INDEX({"JSNY-BJ0001-01";"JSNY-JS0022-01";"JSNY-JS0002-01"},MATCH(D6202,{"BJ_zhongyu";"JS_WX_liteer";"JS_CZ_wodefeng"},0)),"")</f>
        <v>JSNY-JS0002-01</v>
      </c>
      <c r="C6202" s="11" t="str">
        <f>IFERROR(INDEX({"北京中裕世纪大酒店";"江苏利特尔绿色包装股份有限公司";"常州市金坛沃德丰电子科技有限公司"},MATCH(D6202,{"BJ_zhongyu";"JS_WX_liteer";"JS_CZ_wodefeng"},0)),"")</f>
        <v>常州市金坛沃德丰电子科技有限公司</v>
      </c>
      <c r="D6202" s="11" t="str">
        <f>[1]动作!$G6201</f>
        <v>JS_CZ_wodefeng</v>
      </c>
      <c r="E6202" s="11" t="str">
        <f>[1]动作!$D6201</f>
        <v>电表故障</v>
      </c>
      <c r="F6202" s="11" t="s">
        <v>45</v>
      </c>
      <c r="G6202" s="12">
        <f>[1]动作!$A6201+[1]动作!$B6201</f>
        <v>43212.893576388888</v>
      </c>
      <c r="H6202" s="12"/>
      <c r="I6202" s="11"/>
    </row>
    <row r="6203" spans="1:9" hidden="1" x14ac:dyDescent="0.3">
      <c r="A6203" s="24">
        <v>6201</v>
      </c>
      <c r="B6203" s="11" t="str">
        <f>IFERROR(INDEX({"JSNY-BJ0001-01";"JSNY-JS0022-01";"JSNY-JS0002-01"},MATCH(D6203,{"BJ_zhongyu";"JS_WX_liteer";"JS_CZ_wodefeng"},0)),"")</f>
        <v>JSNY-JS0002-01</v>
      </c>
      <c r="C6203" s="11" t="str">
        <f>IFERROR(INDEX({"北京中裕世纪大酒店";"江苏利特尔绿色包装股份有限公司";"常州市金坛沃德丰电子科技有限公司"},MATCH(D6203,{"BJ_zhongyu";"JS_WX_liteer";"JS_CZ_wodefeng"},0)),"")</f>
        <v>常州市金坛沃德丰电子科技有限公司</v>
      </c>
      <c r="D6203" s="11" t="str">
        <f>[1]动作!$G6202</f>
        <v>JS_CZ_wodefeng</v>
      </c>
      <c r="E6203" s="11" t="str">
        <f>[1]动作!$D6202</f>
        <v>电表故障</v>
      </c>
      <c r="F6203" s="11" t="s">
        <v>45</v>
      </c>
      <c r="G6203" s="12">
        <f>[1]动作!$A6202+[1]动作!$B6202</f>
        <v>43212.894907407404</v>
      </c>
      <c r="H6203" s="12"/>
      <c r="I6203" s="11"/>
    </row>
    <row r="6204" spans="1:9" hidden="1" x14ac:dyDescent="0.3">
      <c r="A6204" s="24">
        <v>6202</v>
      </c>
      <c r="B6204" s="11" t="str">
        <f>IFERROR(INDEX({"JSNY-BJ0001-01";"JSNY-JS0022-01";"JSNY-JS0002-01"},MATCH(D6204,{"BJ_zhongyu";"JS_WX_liteer";"JS_CZ_wodefeng"},0)),"")</f>
        <v>JSNY-JS0002-01</v>
      </c>
      <c r="C6204" s="11" t="str">
        <f>IFERROR(INDEX({"北京中裕世纪大酒店";"江苏利特尔绿色包装股份有限公司";"常州市金坛沃德丰电子科技有限公司"},MATCH(D6204,{"BJ_zhongyu";"JS_WX_liteer";"JS_CZ_wodefeng"},0)),"")</f>
        <v>常州市金坛沃德丰电子科技有限公司</v>
      </c>
      <c r="D6204" s="11" t="str">
        <f>[1]动作!$G6203</f>
        <v>JS_CZ_wodefeng</v>
      </c>
      <c r="E6204" s="11" t="str">
        <f>[1]动作!$D6203</f>
        <v>电表故障</v>
      </c>
      <c r="F6204" s="11" t="s">
        <v>45</v>
      </c>
      <c r="G6204" s="12">
        <f>[1]动作!$A6203+[1]动作!$B6203</f>
        <v>43212.89502314815</v>
      </c>
      <c r="H6204" s="12"/>
      <c r="I6204" s="11"/>
    </row>
    <row r="6205" spans="1:9" hidden="1" x14ac:dyDescent="0.3">
      <c r="A6205" s="24">
        <v>6203</v>
      </c>
      <c r="B6205" s="11" t="str">
        <f>IFERROR(INDEX({"JSNY-BJ0001-01";"JSNY-JS0022-01";"JSNY-JS0002-01"},MATCH(D6205,{"BJ_zhongyu";"JS_WX_liteer";"JS_CZ_wodefeng"},0)),"")</f>
        <v>JSNY-JS0002-01</v>
      </c>
      <c r="C6205" s="11" t="str">
        <f>IFERROR(INDEX({"北京中裕世纪大酒店";"江苏利特尔绿色包装股份有限公司";"常州市金坛沃德丰电子科技有限公司"},MATCH(D6205,{"BJ_zhongyu";"JS_WX_liteer";"JS_CZ_wodefeng"},0)),"")</f>
        <v>常州市金坛沃德丰电子科技有限公司</v>
      </c>
      <c r="D6205" s="11" t="str">
        <f>[1]动作!$G6204</f>
        <v>JS_CZ_wodefeng</v>
      </c>
      <c r="E6205" s="11" t="str">
        <f>[1]动作!$D6204</f>
        <v>电表故障</v>
      </c>
      <c r="F6205" s="11" t="s">
        <v>45</v>
      </c>
      <c r="G6205" s="12">
        <f>[1]动作!$A6204+[1]动作!$B6204</f>
        <v>43212.895138888889</v>
      </c>
      <c r="H6205" s="12"/>
      <c r="I6205" s="11"/>
    </row>
    <row r="6206" spans="1:9" hidden="1" x14ac:dyDescent="0.3">
      <c r="A6206" s="24">
        <v>6204</v>
      </c>
      <c r="B6206" s="11" t="str">
        <f>IFERROR(INDEX({"JSNY-BJ0001-01";"JSNY-JS0022-01";"JSNY-JS0002-01"},MATCH(D6206,{"BJ_zhongyu";"JS_WX_liteer";"JS_CZ_wodefeng"},0)),"")</f>
        <v>JSNY-JS0002-01</v>
      </c>
      <c r="C6206" s="11" t="str">
        <f>IFERROR(INDEX({"北京中裕世纪大酒店";"江苏利特尔绿色包装股份有限公司";"常州市金坛沃德丰电子科技有限公司"},MATCH(D6206,{"BJ_zhongyu";"JS_WX_liteer";"JS_CZ_wodefeng"},0)),"")</f>
        <v>常州市金坛沃德丰电子科技有限公司</v>
      </c>
      <c r="D6206" s="11" t="str">
        <f>[1]动作!$G6205</f>
        <v>JS_CZ_wodefeng</v>
      </c>
      <c r="E6206" s="11" t="str">
        <f>[1]动作!$D6205</f>
        <v>电表故障</v>
      </c>
      <c r="F6206" s="11" t="s">
        <v>45</v>
      </c>
      <c r="G6206" s="12">
        <f>[1]动作!$A6205+[1]动作!$B6205</f>
        <v>43212.897511574076</v>
      </c>
      <c r="H6206" s="12"/>
      <c r="I6206" s="11"/>
    </row>
    <row r="6207" spans="1:9" hidden="1" x14ac:dyDescent="0.3">
      <c r="A6207" s="24">
        <v>6205</v>
      </c>
      <c r="B6207" s="11" t="str">
        <f>IFERROR(INDEX({"JSNY-BJ0001-01";"JSNY-JS0022-01";"JSNY-JS0002-01"},MATCH(D6207,{"BJ_zhongyu";"JS_WX_liteer";"JS_CZ_wodefeng"},0)),"")</f>
        <v>JSNY-JS0002-01</v>
      </c>
      <c r="C6207" s="11" t="str">
        <f>IFERROR(INDEX({"北京中裕世纪大酒店";"江苏利特尔绿色包装股份有限公司";"常州市金坛沃德丰电子科技有限公司"},MATCH(D6207,{"BJ_zhongyu";"JS_WX_liteer";"JS_CZ_wodefeng"},0)),"")</f>
        <v>常州市金坛沃德丰电子科技有限公司</v>
      </c>
      <c r="D6207" s="11" t="str">
        <f>[1]动作!$G6206</f>
        <v>JS_CZ_wodefeng</v>
      </c>
      <c r="E6207" s="11" t="str">
        <f>[1]动作!$D6206</f>
        <v>分系统1BCMS5告警状态</v>
      </c>
      <c r="F6207" s="11" t="s">
        <v>177</v>
      </c>
      <c r="G6207" s="12">
        <f>[1]动作!$A6206+[1]动作!$B6206</f>
        <v>43212.898726851854</v>
      </c>
      <c r="H6207" s="12"/>
      <c r="I6207" s="11"/>
    </row>
    <row r="6208" spans="1:9" hidden="1" x14ac:dyDescent="0.3">
      <c r="A6208" s="24">
        <v>6206</v>
      </c>
      <c r="B6208" s="11" t="str">
        <f>IFERROR(INDEX({"JSNY-BJ0001-01";"JSNY-JS0022-01";"JSNY-JS0002-01"},MATCH(D6208,{"BJ_zhongyu";"JS_WX_liteer";"JS_CZ_wodefeng"},0)),"")</f>
        <v>JSNY-JS0002-01</v>
      </c>
      <c r="C6208" s="11" t="str">
        <f>IFERROR(INDEX({"北京中裕世纪大酒店";"江苏利特尔绿色包装股份有限公司";"常州市金坛沃德丰电子科技有限公司"},MATCH(D6208,{"BJ_zhongyu";"JS_WX_liteer";"JS_CZ_wodefeng"},0)),"")</f>
        <v>常州市金坛沃德丰电子科技有限公司</v>
      </c>
      <c r="D6208" s="11" t="str">
        <f>[1]动作!$G6207</f>
        <v>JS_CZ_wodefeng</v>
      </c>
      <c r="E6208" s="11" t="str">
        <f>[1]动作!$D6207</f>
        <v>分系统1BMS5单体电压过低二级故障</v>
      </c>
      <c r="F6208" s="11" t="s">
        <v>177</v>
      </c>
      <c r="G6208" s="12">
        <f>[1]动作!$A6207+[1]动作!$B6207</f>
        <v>43212.898726851854</v>
      </c>
      <c r="H6208" s="12"/>
      <c r="I6208" s="11"/>
    </row>
    <row r="6209" spans="1:9" hidden="1" x14ac:dyDescent="0.3">
      <c r="A6209" s="24">
        <v>6207</v>
      </c>
      <c r="B6209" s="11" t="str">
        <f>IFERROR(INDEX({"JSNY-BJ0001-01";"JSNY-JS0022-01";"JSNY-JS0002-01"},MATCH(D6209,{"BJ_zhongyu";"JS_WX_liteer";"JS_CZ_wodefeng"},0)),"")</f>
        <v>JSNY-JS0002-01</v>
      </c>
      <c r="C6209" s="11" t="str">
        <f>IFERROR(INDEX({"北京中裕世纪大酒店";"江苏利特尔绿色包装股份有限公司";"常州市金坛沃德丰电子科技有限公司"},MATCH(D6209,{"BJ_zhongyu";"JS_WX_liteer";"JS_CZ_wodefeng"},0)),"")</f>
        <v>常州市金坛沃德丰电子科技有限公司</v>
      </c>
      <c r="D6209" s="11" t="str">
        <f>[1]动作!$G6208</f>
        <v>JS_CZ_wodefeng</v>
      </c>
      <c r="E6209" s="11" t="str">
        <f>[1]动作!$D6208</f>
        <v>分系统1BMS5总电压过低二级故障</v>
      </c>
      <c r="F6209" s="11" t="s">
        <v>177</v>
      </c>
      <c r="G6209" s="12">
        <f>[1]动作!$A6208+[1]动作!$B6208</f>
        <v>43212.898726851854</v>
      </c>
      <c r="H6209" s="12"/>
      <c r="I6209" s="11"/>
    </row>
    <row r="6210" spans="1:9" hidden="1" x14ac:dyDescent="0.3">
      <c r="A6210" s="24">
        <v>6208</v>
      </c>
      <c r="B6210" s="11" t="str">
        <f>IFERROR(INDEX({"JSNY-BJ0001-01";"JSNY-JS0022-01";"JSNY-JS0002-01"},MATCH(D6210,{"BJ_zhongyu";"JS_WX_liteer";"JS_CZ_wodefeng"},0)),"")</f>
        <v>JSNY-JS0002-01</v>
      </c>
      <c r="C6210" s="11" t="str">
        <f>IFERROR(INDEX({"北京中裕世纪大酒店";"江苏利特尔绿色包装股份有限公司";"常州市金坛沃德丰电子科技有限公司"},MATCH(D6210,{"BJ_zhongyu";"JS_WX_liteer";"JS_CZ_wodefeng"},0)),"")</f>
        <v>常州市金坛沃德丰电子科技有限公司</v>
      </c>
      <c r="D6210" s="11" t="str">
        <f>[1]动作!$G6209</f>
        <v>JS_CZ_wodefeng</v>
      </c>
      <c r="E6210" s="11" t="str">
        <f>[1]动作!$D6209</f>
        <v>电表故障</v>
      </c>
      <c r="F6210" s="11" t="s">
        <v>45</v>
      </c>
      <c r="G6210" s="12">
        <f>[1]动作!$A6209+[1]动作!$B6209</f>
        <v>43212.9</v>
      </c>
      <c r="H6210" s="12"/>
      <c r="I6210" s="11"/>
    </row>
    <row r="6211" spans="1:9" hidden="1" x14ac:dyDescent="0.3">
      <c r="A6211" s="24">
        <v>6209</v>
      </c>
      <c r="B6211" s="11" t="str">
        <f>IFERROR(INDEX({"JSNY-BJ0001-01";"JSNY-JS0022-01";"JSNY-JS0002-01"},MATCH(D6211,{"BJ_zhongyu";"JS_WX_liteer";"JS_CZ_wodefeng"},0)),"")</f>
        <v>JSNY-JS0002-01</v>
      </c>
      <c r="C6211" s="11" t="str">
        <f>IFERROR(INDEX({"北京中裕世纪大酒店";"江苏利特尔绿色包装股份有限公司";"常州市金坛沃德丰电子科技有限公司"},MATCH(D6211,{"BJ_zhongyu";"JS_WX_liteer";"JS_CZ_wodefeng"},0)),"")</f>
        <v>常州市金坛沃德丰电子科技有限公司</v>
      </c>
      <c r="D6211" s="11" t="str">
        <f>[1]动作!$G6210</f>
        <v>JS_CZ_wodefeng</v>
      </c>
      <c r="E6211" s="11" t="str">
        <f>[1]动作!$D6210</f>
        <v>电表故障</v>
      </c>
      <c r="F6211" s="11" t="s">
        <v>45</v>
      </c>
      <c r="G6211" s="12">
        <f>[1]动作!$A6210+[1]动作!$B6210</f>
        <v>43212.900173611109</v>
      </c>
      <c r="H6211" s="12"/>
      <c r="I6211" s="11"/>
    </row>
    <row r="6212" spans="1:9" hidden="1" x14ac:dyDescent="0.3">
      <c r="A6212" s="24">
        <v>6210</v>
      </c>
      <c r="B6212" s="11" t="str">
        <f>IFERROR(INDEX({"JSNY-BJ0001-01";"JSNY-JS0022-01";"JSNY-JS0002-01"},MATCH(D6212,{"BJ_zhongyu";"JS_WX_liteer";"JS_CZ_wodefeng"},0)),"")</f>
        <v>JSNY-JS0002-01</v>
      </c>
      <c r="C6212" s="11" t="str">
        <f>IFERROR(INDEX({"北京中裕世纪大酒店";"江苏利特尔绿色包装股份有限公司";"常州市金坛沃德丰电子科技有限公司"},MATCH(D6212,{"BJ_zhongyu";"JS_WX_liteer";"JS_CZ_wodefeng"},0)),"")</f>
        <v>常州市金坛沃德丰电子科技有限公司</v>
      </c>
      <c r="D6212" s="11" t="str">
        <f>[1]动作!$G6211</f>
        <v>JS_CZ_wodefeng</v>
      </c>
      <c r="E6212" s="11" t="str">
        <f>[1]动作!$D6211</f>
        <v>电表故障</v>
      </c>
      <c r="F6212" s="11" t="s">
        <v>45</v>
      </c>
      <c r="G6212" s="12">
        <f>[1]动作!$A6211+[1]动作!$B6211</f>
        <v>43212.900405092594</v>
      </c>
      <c r="H6212" s="12"/>
      <c r="I6212" s="11"/>
    </row>
    <row r="6213" spans="1:9" hidden="1" x14ac:dyDescent="0.3">
      <c r="A6213" s="24">
        <v>6211</v>
      </c>
      <c r="B6213" s="11" t="str">
        <f>IFERROR(INDEX({"JSNY-BJ0001-01";"JSNY-JS0022-01";"JSNY-JS0002-01"},MATCH(D6213,{"BJ_zhongyu";"JS_WX_liteer";"JS_CZ_wodefeng"},0)),"")</f>
        <v>JSNY-JS0002-01</v>
      </c>
      <c r="C6213" s="11" t="str">
        <f>IFERROR(INDEX({"北京中裕世纪大酒店";"江苏利特尔绿色包装股份有限公司";"常州市金坛沃德丰电子科技有限公司"},MATCH(D6213,{"BJ_zhongyu";"JS_WX_liteer";"JS_CZ_wodefeng"},0)),"")</f>
        <v>常州市金坛沃德丰电子科技有限公司</v>
      </c>
      <c r="D6213" s="11" t="str">
        <f>[1]动作!$G6212</f>
        <v>JS_CZ_wodefeng</v>
      </c>
      <c r="E6213" s="11" t="str">
        <f>[1]动作!$D6212</f>
        <v>电表故障</v>
      </c>
      <c r="F6213" s="11" t="s">
        <v>45</v>
      </c>
      <c r="G6213" s="12">
        <f>[1]动作!$A6212+[1]动作!$B6212</f>
        <v>43212.900520833333</v>
      </c>
      <c r="H6213" s="12"/>
      <c r="I6213" s="11"/>
    </row>
    <row r="6214" spans="1:9" hidden="1" x14ac:dyDescent="0.3">
      <c r="A6214" s="24">
        <v>6212</v>
      </c>
      <c r="B6214" s="11" t="str">
        <f>IFERROR(INDEX({"JSNY-BJ0001-01";"JSNY-JS0022-01";"JSNY-JS0002-01"},MATCH(D6214,{"BJ_zhongyu";"JS_WX_liteer";"JS_CZ_wodefeng"},0)),"")</f>
        <v>JSNY-JS0002-01</v>
      </c>
      <c r="C6214" s="11" t="str">
        <f>IFERROR(INDEX({"北京中裕世纪大酒店";"江苏利特尔绿色包装股份有限公司";"常州市金坛沃德丰电子科技有限公司"},MATCH(D6214,{"BJ_zhongyu";"JS_WX_liteer";"JS_CZ_wodefeng"},0)),"")</f>
        <v>常州市金坛沃德丰电子科技有限公司</v>
      </c>
      <c r="D6214" s="11" t="str">
        <f>[1]动作!$G6213</f>
        <v>JS_CZ_wodefeng</v>
      </c>
      <c r="E6214" s="11" t="str">
        <f>[1]动作!$D6213</f>
        <v>电表故障</v>
      </c>
      <c r="F6214" s="11" t="s">
        <v>45</v>
      </c>
      <c r="G6214" s="12">
        <f>[1]动作!$A6213+[1]动作!$B6213</f>
        <v>43212.900636574072</v>
      </c>
      <c r="H6214" s="12"/>
      <c r="I6214" s="11"/>
    </row>
    <row r="6215" spans="1:9" hidden="1" x14ac:dyDescent="0.3">
      <c r="A6215" s="24">
        <v>6213</v>
      </c>
      <c r="B6215" s="11" t="str">
        <f>IFERROR(INDEX({"JSNY-BJ0001-01";"JSNY-JS0022-01";"JSNY-JS0002-01"},MATCH(D6215,{"BJ_zhongyu";"JS_WX_liteer";"JS_CZ_wodefeng"},0)),"")</f>
        <v>JSNY-JS0002-01</v>
      </c>
      <c r="C6215" s="11" t="str">
        <f>IFERROR(INDEX({"北京中裕世纪大酒店";"江苏利特尔绿色包装股份有限公司";"常州市金坛沃德丰电子科技有限公司"},MATCH(D6215,{"BJ_zhongyu";"JS_WX_liteer";"JS_CZ_wodefeng"},0)),"")</f>
        <v>常州市金坛沃德丰电子科技有限公司</v>
      </c>
      <c r="D6215" s="11" t="str">
        <f>[1]动作!$G6214</f>
        <v>JS_CZ_wodefeng</v>
      </c>
      <c r="E6215" s="11" t="str">
        <f>[1]动作!$D6214</f>
        <v>电表故障</v>
      </c>
      <c r="F6215" s="11" t="s">
        <v>45</v>
      </c>
      <c r="G6215" s="12">
        <f>[1]动作!$A6214+[1]动作!$B6214</f>
        <v>43212.902962962966</v>
      </c>
      <c r="H6215" s="12"/>
      <c r="I6215" s="11"/>
    </row>
    <row r="6216" spans="1:9" hidden="1" x14ac:dyDescent="0.3">
      <c r="A6216" s="24">
        <v>6214</v>
      </c>
      <c r="B6216" s="11" t="str">
        <f>IFERROR(INDEX({"JSNY-BJ0001-01";"JSNY-JS0022-01";"JSNY-JS0002-01"},MATCH(D6216,{"BJ_zhongyu";"JS_WX_liteer";"JS_CZ_wodefeng"},0)),"")</f>
        <v>JSNY-JS0002-01</v>
      </c>
      <c r="C6216" s="11" t="str">
        <f>IFERROR(INDEX({"北京中裕世纪大酒店";"江苏利特尔绿色包装股份有限公司";"常州市金坛沃德丰电子科技有限公司"},MATCH(D6216,{"BJ_zhongyu";"JS_WX_liteer";"JS_CZ_wodefeng"},0)),"")</f>
        <v>常州市金坛沃德丰电子科技有限公司</v>
      </c>
      <c r="D6216" s="11" t="str">
        <f>[1]动作!$G6215</f>
        <v>JS_CZ_wodefeng</v>
      </c>
      <c r="E6216" s="11" t="str">
        <f>[1]动作!$D6215</f>
        <v>电表故障</v>
      </c>
      <c r="F6216" s="11" t="s">
        <v>45</v>
      </c>
      <c r="G6216" s="12">
        <f>[1]动作!$A6215+[1]动作!$B6215</f>
        <v>43212.905277777776</v>
      </c>
      <c r="H6216" s="12"/>
      <c r="I6216" s="11"/>
    </row>
    <row r="6217" spans="1:9" hidden="1" x14ac:dyDescent="0.3">
      <c r="A6217" s="24">
        <v>6215</v>
      </c>
      <c r="B6217" s="11" t="str">
        <f>IFERROR(INDEX({"JSNY-BJ0001-01";"JSNY-JS0022-01";"JSNY-JS0002-01"},MATCH(D6217,{"BJ_zhongyu";"JS_WX_liteer";"JS_CZ_wodefeng"},0)),"")</f>
        <v>JSNY-JS0002-01</v>
      </c>
      <c r="C6217" s="11" t="str">
        <f>IFERROR(INDEX({"北京中裕世纪大酒店";"江苏利特尔绿色包装股份有限公司";"常州市金坛沃德丰电子科技有限公司"},MATCH(D6217,{"BJ_zhongyu";"JS_WX_liteer";"JS_CZ_wodefeng"},0)),"")</f>
        <v>常州市金坛沃德丰电子科技有限公司</v>
      </c>
      <c r="D6217" s="11" t="str">
        <f>[1]动作!$G6216</f>
        <v>JS_CZ_wodefeng</v>
      </c>
      <c r="E6217" s="11" t="str">
        <f>[1]动作!$D6216</f>
        <v>电表故障</v>
      </c>
      <c r="F6217" s="11" t="s">
        <v>45</v>
      </c>
      <c r="G6217" s="12">
        <f>[1]动作!$A6216+[1]动作!$B6216</f>
        <v>43212.905393518522</v>
      </c>
      <c r="H6217" s="12"/>
      <c r="I6217" s="11"/>
    </row>
    <row r="6218" spans="1:9" hidden="1" x14ac:dyDescent="0.3">
      <c r="A6218" s="24">
        <v>6216</v>
      </c>
      <c r="B6218" s="11" t="str">
        <f>IFERROR(INDEX({"JSNY-BJ0001-01";"JSNY-JS0022-01";"JSNY-JS0002-01"},MATCH(D6218,{"BJ_zhongyu";"JS_WX_liteer";"JS_CZ_wodefeng"},0)),"")</f>
        <v>JSNY-JS0002-01</v>
      </c>
      <c r="C6218" s="11" t="str">
        <f>IFERROR(INDEX({"北京中裕世纪大酒店";"江苏利特尔绿色包装股份有限公司";"常州市金坛沃德丰电子科技有限公司"},MATCH(D6218,{"BJ_zhongyu";"JS_WX_liteer";"JS_CZ_wodefeng"},0)),"")</f>
        <v>常州市金坛沃德丰电子科技有限公司</v>
      </c>
      <c r="D6218" s="11" t="str">
        <f>[1]动作!$G6217</f>
        <v>JS_CZ_wodefeng</v>
      </c>
      <c r="E6218" s="11" t="str">
        <f>[1]动作!$D6217</f>
        <v>电表故障</v>
      </c>
      <c r="F6218" s="11" t="s">
        <v>45</v>
      </c>
      <c r="G6218" s="12">
        <f>[1]动作!$A6217+[1]动作!$B6217</f>
        <v>43212.906840277778</v>
      </c>
      <c r="H6218" s="12"/>
      <c r="I6218" s="11"/>
    </row>
    <row r="6219" spans="1:9" hidden="1" x14ac:dyDescent="0.3">
      <c r="A6219" s="24">
        <v>6217</v>
      </c>
      <c r="B6219" s="11" t="str">
        <f>IFERROR(INDEX({"JSNY-BJ0001-01";"JSNY-JS0022-01";"JSNY-JS0002-01"},MATCH(D6219,{"BJ_zhongyu";"JS_WX_liteer";"JS_CZ_wodefeng"},0)),"")</f>
        <v>JSNY-JS0002-01</v>
      </c>
      <c r="C6219" s="11" t="str">
        <f>IFERROR(INDEX({"北京中裕世纪大酒店";"江苏利特尔绿色包装股份有限公司";"常州市金坛沃德丰电子科技有限公司"},MATCH(D6219,{"BJ_zhongyu";"JS_WX_liteer";"JS_CZ_wodefeng"},0)),"")</f>
        <v>常州市金坛沃德丰电子科技有限公司</v>
      </c>
      <c r="D6219" s="11" t="str">
        <f>[1]动作!$G6218</f>
        <v>JS_CZ_wodefeng</v>
      </c>
      <c r="E6219" s="11" t="str">
        <f>[1]动作!$D6218</f>
        <v>电表故障</v>
      </c>
      <c r="F6219" s="11" t="s">
        <v>45</v>
      </c>
      <c r="G6219" s="12">
        <f>[1]动作!$A6218+[1]动作!$B6218</f>
        <v>43212.909212962964</v>
      </c>
      <c r="H6219" s="12"/>
      <c r="I6219" s="11"/>
    </row>
    <row r="6220" spans="1:9" hidden="1" x14ac:dyDescent="0.3">
      <c r="A6220" s="24">
        <v>6218</v>
      </c>
      <c r="B6220" s="11" t="str">
        <f>IFERROR(INDEX({"JSNY-BJ0001-01";"JSNY-JS0022-01";"JSNY-JS0002-01"},MATCH(D6220,{"BJ_zhongyu";"JS_WX_liteer";"JS_CZ_wodefeng"},0)),"")</f>
        <v>JSNY-JS0002-01</v>
      </c>
      <c r="C6220" s="11" t="str">
        <f>IFERROR(INDEX({"北京中裕世纪大酒店";"江苏利特尔绿色包装股份有限公司";"常州市金坛沃德丰电子科技有限公司"},MATCH(D6220,{"BJ_zhongyu";"JS_WX_liteer";"JS_CZ_wodefeng"},0)),"")</f>
        <v>常州市金坛沃德丰电子科技有限公司</v>
      </c>
      <c r="D6220" s="11" t="str">
        <f>[1]动作!$G6219</f>
        <v>JS_CZ_wodefeng</v>
      </c>
      <c r="E6220" s="11" t="str">
        <f>[1]动作!$D6219</f>
        <v>电表故障</v>
      </c>
      <c r="F6220" s="11" t="s">
        <v>45</v>
      </c>
      <c r="G6220" s="12">
        <f>[1]动作!$A6219+[1]动作!$B6219</f>
        <v>43212.910312499997</v>
      </c>
      <c r="H6220" s="12"/>
      <c r="I6220" s="11"/>
    </row>
    <row r="6221" spans="1:9" hidden="1" x14ac:dyDescent="0.3">
      <c r="A6221" s="24">
        <v>6219</v>
      </c>
      <c r="B6221" s="11" t="str">
        <f>IFERROR(INDEX({"JSNY-BJ0001-01";"JSNY-JS0022-01";"JSNY-JS0002-01"},MATCH(D6221,{"BJ_zhongyu";"JS_WX_liteer";"JS_CZ_wodefeng"},0)),"")</f>
        <v>JSNY-JS0002-01</v>
      </c>
      <c r="C6221" s="11" t="str">
        <f>IFERROR(INDEX({"北京中裕世纪大酒店";"江苏利特尔绿色包装股份有限公司";"常州市金坛沃德丰电子科技有限公司"},MATCH(D6221,{"BJ_zhongyu";"JS_WX_liteer";"JS_CZ_wodefeng"},0)),"")</f>
        <v>常州市金坛沃德丰电子科技有限公司</v>
      </c>
      <c r="D6221" s="11" t="str">
        <f>[1]动作!$G6220</f>
        <v>JS_CZ_wodefeng</v>
      </c>
      <c r="E6221" s="11" t="str">
        <f>[1]动作!$D6220</f>
        <v>电表故障</v>
      </c>
      <c r="F6221" s="11" t="s">
        <v>45</v>
      </c>
      <c r="G6221" s="12">
        <f>[1]动作!$A6220+[1]动作!$B6220</f>
        <v>43212.910543981481</v>
      </c>
      <c r="H6221" s="12"/>
      <c r="I6221" s="11"/>
    </row>
    <row r="6222" spans="1:9" hidden="1" x14ac:dyDescent="0.3">
      <c r="A6222" s="24">
        <v>6220</v>
      </c>
      <c r="B6222" s="11" t="str">
        <f>IFERROR(INDEX({"JSNY-BJ0001-01";"JSNY-JS0022-01";"JSNY-JS0002-01"},MATCH(D6222,{"BJ_zhongyu";"JS_WX_liteer";"JS_CZ_wodefeng"},0)),"")</f>
        <v>JSNY-JS0002-01</v>
      </c>
      <c r="C6222" s="11" t="str">
        <f>IFERROR(INDEX({"北京中裕世纪大酒店";"江苏利特尔绿色包装股份有限公司";"常州市金坛沃德丰电子科技有限公司"},MATCH(D6222,{"BJ_zhongyu";"JS_WX_liteer";"JS_CZ_wodefeng"},0)),"")</f>
        <v>常州市金坛沃德丰电子科技有限公司</v>
      </c>
      <c r="D6222" s="11" t="str">
        <f>[1]动作!$G6221</f>
        <v>JS_CZ_wodefeng</v>
      </c>
      <c r="E6222" s="11" t="str">
        <f>[1]动作!$D6221</f>
        <v>电表故障</v>
      </c>
      <c r="F6222" s="11" t="s">
        <v>45</v>
      </c>
      <c r="G6222" s="12">
        <f>[1]动作!$A6221+[1]动作!$B6221</f>
        <v>43212.91065972222</v>
      </c>
      <c r="H6222" s="12"/>
      <c r="I6222" s="11"/>
    </row>
    <row r="6223" spans="1:9" hidden="1" x14ac:dyDescent="0.3">
      <c r="A6223" s="24">
        <v>6221</v>
      </c>
      <c r="B6223" s="11" t="str">
        <f>IFERROR(INDEX({"JSNY-BJ0001-01";"JSNY-JS0022-01";"JSNY-JS0002-01"},MATCH(D6223,{"BJ_zhongyu";"JS_WX_liteer";"JS_CZ_wodefeng"},0)),"")</f>
        <v>JSNY-JS0002-01</v>
      </c>
      <c r="C6223" s="11" t="str">
        <f>IFERROR(INDEX({"北京中裕世纪大酒店";"江苏利特尔绿色包装股份有限公司";"常州市金坛沃德丰电子科技有限公司"},MATCH(D6223,{"BJ_zhongyu";"JS_WX_liteer";"JS_CZ_wodefeng"},0)),"")</f>
        <v>常州市金坛沃德丰电子科技有限公司</v>
      </c>
      <c r="D6223" s="11" t="str">
        <f>[1]动作!$G6222</f>
        <v>JS_CZ_wodefeng</v>
      </c>
      <c r="E6223" s="11" t="str">
        <f>[1]动作!$D6222</f>
        <v>电表故障</v>
      </c>
      <c r="F6223" s="11" t="s">
        <v>45</v>
      </c>
      <c r="G6223" s="12">
        <f>[1]动作!$A6222+[1]动作!$B6222</f>
        <v>43212.910775462966</v>
      </c>
      <c r="H6223" s="12"/>
      <c r="I6223" s="11"/>
    </row>
    <row r="6224" spans="1:9" hidden="1" x14ac:dyDescent="0.3">
      <c r="A6224" s="24">
        <v>6222</v>
      </c>
      <c r="B6224" s="11" t="str">
        <f>IFERROR(INDEX({"JSNY-BJ0001-01";"JSNY-JS0022-01";"JSNY-JS0002-01"},MATCH(D6224,{"BJ_zhongyu";"JS_WX_liteer";"JS_CZ_wodefeng"},0)),"")</f>
        <v>JSNY-JS0002-01</v>
      </c>
      <c r="C6224" s="11" t="str">
        <f>IFERROR(INDEX({"北京中裕世纪大酒店";"江苏利特尔绿色包装股份有限公司";"常州市金坛沃德丰电子科技有限公司"},MATCH(D6224,{"BJ_zhongyu";"JS_WX_liteer";"JS_CZ_wodefeng"},0)),"")</f>
        <v>常州市金坛沃德丰电子科技有限公司</v>
      </c>
      <c r="D6224" s="11" t="str">
        <f>[1]动作!$G6223</f>
        <v>JS_CZ_wodefeng</v>
      </c>
      <c r="E6224" s="11" t="str">
        <f>[1]动作!$D6223</f>
        <v>电表故障</v>
      </c>
      <c r="F6224" s="11" t="s">
        <v>45</v>
      </c>
      <c r="G6224" s="12">
        <f>[1]动作!$A6223+[1]动作!$B6223</f>
        <v>43212.911817129629</v>
      </c>
      <c r="H6224" s="12"/>
      <c r="I6224" s="11"/>
    </row>
    <row r="6225" spans="1:9" hidden="1" x14ac:dyDescent="0.3">
      <c r="A6225" s="24">
        <v>6223</v>
      </c>
      <c r="B6225" s="11" t="str">
        <f>IFERROR(INDEX({"JSNY-BJ0001-01";"JSNY-JS0022-01";"JSNY-JS0002-01"},MATCH(D6225,{"BJ_zhongyu";"JS_WX_liteer";"JS_CZ_wodefeng"},0)),"")</f>
        <v>JSNY-JS0002-01</v>
      </c>
      <c r="C6225" s="11" t="str">
        <f>IFERROR(INDEX({"北京中裕世纪大酒店";"江苏利特尔绿色包装股份有限公司";"常州市金坛沃德丰电子科技有限公司"},MATCH(D6225,{"BJ_zhongyu";"JS_WX_liteer";"JS_CZ_wodefeng"},0)),"")</f>
        <v>常州市金坛沃德丰电子科技有限公司</v>
      </c>
      <c r="D6225" s="11" t="str">
        <f>[1]动作!$G6224</f>
        <v>JS_CZ_wodefeng</v>
      </c>
      <c r="E6225" s="11" t="str">
        <f>[1]动作!$D6224</f>
        <v>电表故障</v>
      </c>
      <c r="F6225" s="11" t="s">
        <v>45</v>
      </c>
      <c r="G6225" s="12">
        <f>[1]动作!$A6224+[1]动作!$B6224</f>
        <v>43212.913263888891</v>
      </c>
      <c r="H6225" s="12"/>
      <c r="I6225" s="11"/>
    </row>
    <row r="6226" spans="1:9" hidden="1" x14ac:dyDescent="0.3">
      <c r="A6226" s="24">
        <v>6224</v>
      </c>
      <c r="B6226" s="11" t="str">
        <f>IFERROR(INDEX({"JSNY-BJ0001-01";"JSNY-JS0022-01";"JSNY-JS0002-01"},MATCH(D6226,{"BJ_zhongyu";"JS_WX_liteer";"JS_CZ_wodefeng"},0)),"")</f>
        <v>JSNY-JS0002-01</v>
      </c>
      <c r="C6226" s="11" t="str">
        <f>IFERROR(INDEX({"北京中裕世纪大酒店";"江苏利特尔绿色包装股份有限公司";"常州市金坛沃德丰电子科技有限公司"},MATCH(D6226,{"BJ_zhongyu";"JS_WX_liteer";"JS_CZ_wodefeng"},0)),"")</f>
        <v>常州市金坛沃德丰电子科技有限公司</v>
      </c>
      <c r="D6226" s="11" t="str">
        <f>[1]动作!$G6225</f>
        <v>JS_CZ_wodefeng</v>
      </c>
      <c r="E6226" s="11" t="str">
        <f>[1]动作!$D6225</f>
        <v>电表故障</v>
      </c>
      <c r="F6226" s="11" t="s">
        <v>45</v>
      </c>
      <c r="G6226" s="12">
        <f>[1]动作!$A6225+[1]动作!$B6225</f>
        <v>43212.914143518516</v>
      </c>
      <c r="H6226" s="12"/>
      <c r="I6226" s="11"/>
    </row>
    <row r="6227" spans="1:9" hidden="1" x14ac:dyDescent="0.3">
      <c r="A6227" s="24">
        <v>6225</v>
      </c>
      <c r="B6227" s="11" t="str">
        <f>IFERROR(INDEX({"JSNY-BJ0001-01";"JSNY-JS0022-01";"JSNY-JS0002-01"},MATCH(D6227,{"BJ_zhongyu";"JS_WX_liteer";"JS_CZ_wodefeng"},0)),"")</f>
        <v>JSNY-JS0002-01</v>
      </c>
      <c r="C6227" s="11" t="str">
        <f>IFERROR(INDEX({"北京中裕世纪大酒店";"江苏利特尔绿色包装股份有限公司";"常州市金坛沃德丰电子科技有限公司"},MATCH(D6227,{"BJ_zhongyu";"JS_WX_liteer";"JS_CZ_wodefeng"},0)),"")</f>
        <v>常州市金坛沃德丰电子科技有限公司</v>
      </c>
      <c r="D6227" s="11" t="str">
        <f>[1]动作!$G6226</f>
        <v>JS_CZ_wodefeng</v>
      </c>
      <c r="E6227" s="11" t="str">
        <f>[1]动作!$D6226</f>
        <v>电表故障</v>
      </c>
      <c r="F6227" s="11" t="s">
        <v>45</v>
      </c>
      <c r="G6227" s="12">
        <f>[1]动作!$A6226+[1]动作!$B6226</f>
        <v>43212.915532407409</v>
      </c>
      <c r="H6227" s="12"/>
      <c r="I6227" s="11"/>
    </row>
    <row r="6228" spans="1:9" hidden="1" x14ac:dyDescent="0.3">
      <c r="A6228" s="24">
        <v>6226</v>
      </c>
      <c r="B6228" s="11" t="str">
        <f>IFERROR(INDEX({"JSNY-BJ0001-01";"JSNY-JS0022-01";"JSNY-JS0002-01"},MATCH(D6228,{"BJ_zhongyu";"JS_WX_liteer";"JS_CZ_wodefeng"},0)),"")</f>
        <v>JSNY-JS0002-01</v>
      </c>
      <c r="C6228" s="11" t="str">
        <f>IFERROR(INDEX({"北京中裕世纪大酒店";"江苏利特尔绿色包装股份有限公司";"常州市金坛沃德丰电子科技有限公司"},MATCH(D6228,{"BJ_zhongyu";"JS_WX_liteer";"JS_CZ_wodefeng"},0)),"")</f>
        <v>常州市金坛沃德丰电子科技有限公司</v>
      </c>
      <c r="D6228" s="11" t="str">
        <f>[1]动作!$G6227</f>
        <v>JS_CZ_wodefeng</v>
      </c>
      <c r="E6228" s="11" t="str">
        <f>[1]动作!$D6227</f>
        <v>电表故障</v>
      </c>
      <c r="F6228" s="11" t="s">
        <v>45</v>
      </c>
      <c r="G6228" s="12">
        <f>[1]动作!$A6227+[1]动作!$B6227</f>
        <v>43212.915648148148</v>
      </c>
      <c r="H6228" s="12"/>
      <c r="I6228" s="11"/>
    </row>
    <row r="6229" spans="1:9" hidden="1" x14ac:dyDescent="0.3">
      <c r="A6229" s="24">
        <v>6227</v>
      </c>
      <c r="B6229" s="11" t="str">
        <f>IFERROR(INDEX({"JSNY-BJ0001-01";"JSNY-JS0022-01";"JSNY-JS0002-01"},MATCH(D6229,{"BJ_zhongyu";"JS_WX_liteer";"JS_CZ_wodefeng"},0)),"")</f>
        <v>JSNY-JS0002-01</v>
      </c>
      <c r="C6229" s="11" t="str">
        <f>IFERROR(INDEX({"北京中裕世纪大酒店";"江苏利特尔绿色包装股份有限公司";"常州市金坛沃德丰电子科技有限公司"},MATCH(D6229,{"BJ_zhongyu";"JS_WX_liteer";"JS_CZ_wodefeng"},0)),"")</f>
        <v>常州市金坛沃德丰电子科技有限公司</v>
      </c>
      <c r="D6229" s="11" t="str">
        <f>[1]动作!$G6228</f>
        <v>JS_CZ_wodefeng</v>
      </c>
      <c r="E6229" s="11" t="str">
        <f>[1]动作!$D6228</f>
        <v>电表故障</v>
      </c>
      <c r="F6229" s="11" t="s">
        <v>45</v>
      </c>
      <c r="G6229" s="12">
        <f>[1]动作!$A6228+[1]动作!$B6228</f>
        <v>43212.915763888886</v>
      </c>
      <c r="H6229" s="12"/>
      <c r="I6229" s="11"/>
    </row>
    <row r="6230" spans="1:9" hidden="1" x14ac:dyDescent="0.3">
      <c r="A6230" s="24">
        <v>6228</v>
      </c>
      <c r="B6230" s="11" t="str">
        <f>IFERROR(INDEX({"JSNY-BJ0001-01";"JSNY-JS0022-01";"JSNY-JS0002-01"},MATCH(D6230,{"BJ_zhongyu";"JS_WX_liteer";"JS_CZ_wodefeng"},0)),"")</f>
        <v>JSNY-JS0002-01</v>
      </c>
      <c r="C6230" s="11" t="str">
        <f>IFERROR(INDEX({"北京中裕世纪大酒店";"江苏利特尔绿色包装股份有限公司";"常州市金坛沃德丰电子科技有限公司"},MATCH(D6230,{"BJ_zhongyu";"JS_WX_liteer";"JS_CZ_wodefeng"},0)),"")</f>
        <v>常州市金坛沃德丰电子科技有限公司</v>
      </c>
      <c r="D6230" s="11" t="str">
        <f>[1]动作!$G6229</f>
        <v>JS_CZ_wodefeng</v>
      </c>
      <c r="E6230" s="11" t="str">
        <f>[1]动作!$D6229</f>
        <v>电表故障</v>
      </c>
      <c r="F6230" s="11" t="s">
        <v>45</v>
      </c>
      <c r="G6230" s="12">
        <f>[1]动作!$A6229+[1]动作!$B6229</f>
        <v>43212.916863425926</v>
      </c>
      <c r="H6230" s="12"/>
      <c r="I6230" s="11"/>
    </row>
    <row r="6231" spans="1:9" hidden="1" x14ac:dyDescent="0.3">
      <c r="A6231" s="24">
        <v>6229</v>
      </c>
      <c r="B6231" s="11" t="str">
        <f>IFERROR(INDEX({"JSNY-BJ0001-01";"JSNY-JS0022-01";"JSNY-JS0002-01"},MATCH(D6231,{"BJ_zhongyu";"JS_WX_liteer";"JS_CZ_wodefeng"},0)),"")</f>
        <v>JSNY-JS0002-01</v>
      </c>
      <c r="C6231" s="11" t="str">
        <f>IFERROR(INDEX({"北京中裕世纪大酒店";"江苏利特尔绿色包装股份有限公司";"常州市金坛沃德丰电子科技有限公司"},MATCH(D6231,{"BJ_zhongyu";"JS_WX_liteer";"JS_CZ_wodefeng"},0)),"")</f>
        <v>常州市金坛沃德丰电子科技有限公司</v>
      </c>
      <c r="D6231" s="11" t="str">
        <f>[1]动作!$G6230</f>
        <v>JS_CZ_wodefeng</v>
      </c>
      <c r="E6231" s="11" t="str">
        <f>[1]动作!$D6230</f>
        <v>电表故障</v>
      </c>
      <c r="F6231" s="11" t="s">
        <v>45</v>
      </c>
      <c r="G6231" s="12">
        <f>[1]动作!$A6230+[1]动作!$B6230</f>
        <v>43212.917094907411</v>
      </c>
      <c r="H6231" s="12"/>
      <c r="I6231" s="11"/>
    </row>
    <row r="6232" spans="1:9" hidden="1" x14ac:dyDescent="0.3">
      <c r="A6232" s="24">
        <v>6230</v>
      </c>
      <c r="B6232" s="11" t="str">
        <f>IFERROR(INDEX({"JSNY-BJ0001-01";"JSNY-JS0022-01";"JSNY-JS0002-01"},MATCH(D6232,{"BJ_zhongyu";"JS_WX_liteer";"JS_CZ_wodefeng"},0)),"")</f>
        <v>JSNY-JS0002-01</v>
      </c>
      <c r="C6232" s="11" t="str">
        <f>IFERROR(INDEX({"北京中裕世纪大酒店";"江苏利特尔绿色包装股份有限公司";"常州市金坛沃德丰电子科技有限公司"},MATCH(D6232,{"BJ_zhongyu";"JS_WX_liteer";"JS_CZ_wodefeng"},0)),"")</f>
        <v>常州市金坛沃德丰电子科技有限公司</v>
      </c>
      <c r="D6232" s="11" t="str">
        <f>[1]动作!$G6231</f>
        <v>JS_CZ_wodefeng</v>
      </c>
      <c r="E6232" s="11" t="str">
        <f>[1]动作!$D6231</f>
        <v>电表故障</v>
      </c>
      <c r="F6232" s="11" t="s">
        <v>45</v>
      </c>
      <c r="G6232" s="12">
        <f>[1]动作!$A6231+[1]动作!$B6231</f>
        <v>43212.918136574073</v>
      </c>
      <c r="H6232" s="12"/>
      <c r="I6232" s="11"/>
    </row>
    <row r="6233" spans="1:9" hidden="1" x14ac:dyDescent="0.3">
      <c r="A6233" s="24">
        <v>6231</v>
      </c>
      <c r="B6233" s="11" t="str">
        <f>IFERROR(INDEX({"JSNY-BJ0001-01";"JSNY-JS0022-01";"JSNY-JS0002-01"},MATCH(D6233,{"BJ_zhongyu";"JS_WX_liteer";"JS_CZ_wodefeng"},0)),"")</f>
        <v>JSNY-JS0002-01</v>
      </c>
      <c r="C6233" s="11" t="str">
        <f>IFERROR(INDEX({"北京中裕世纪大酒店";"江苏利特尔绿色包装股份有限公司";"常州市金坛沃德丰电子科技有限公司"},MATCH(D6233,{"BJ_zhongyu";"JS_WX_liteer";"JS_CZ_wodefeng"},0)),"")</f>
        <v>常州市金坛沃德丰电子科技有限公司</v>
      </c>
      <c r="D6233" s="11" t="str">
        <f>[1]动作!$G6232</f>
        <v>JS_CZ_wodefeng</v>
      </c>
      <c r="E6233" s="11" t="str">
        <f>[1]动作!$D6232</f>
        <v>电表故障</v>
      </c>
      <c r="F6233" s="11" t="s">
        <v>45</v>
      </c>
      <c r="G6233" s="12">
        <f>[1]动作!$A6232+[1]动作!$B6232</f>
        <v>43212.920682870368</v>
      </c>
      <c r="H6233" s="12"/>
      <c r="I6233" s="11"/>
    </row>
    <row r="6234" spans="1:9" hidden="1" x14ac:dyDescent="0.3">
      <c r="A6234" s="24">
        <v>6232</v>
      </c>
      <c r="B6234" s="11" t="str">
        <f>IFERROR(INDEX({"JSNY-BJ0001-01";"JSNY-JS0022-01";"JSNY-JS0002-01"},MATCH(D6234,{"BJ_zhongyu";"JS_WX_liteer";"JS_CZ_wodefeng"},0)),"")</f>
        <v>JSNY-JS0002-01</v>
      </c>
      <c r="C6234" s="11" t="str">
        <f>IFERROR(INDEX({"北京中裕世纪大酒店";"江苏利特尔绿色包装股份有限公司";"常州市金坛沃德丰电子科技有限公司"},MATCH(D6234,{"BJ_zhongyu";"JS_WX_liteer";"JS_CZ_wodefeng"},0)),"")</f>
        <v>常州市金坛沃德丰电子科技有限公司</v>
      </c>
      <c r="D6234" s="11" t="str">
        <f>[1]动作!$G6233</f>
        <v>JS_CZ_wodefeng</v>
      </c>
      <c r="E6234" s="11" t="str">
        <f>[1]动作!$D6233</f>
        <v>电表故障</v>
      </c>
      <c r="F6234" s="11" t="s">
        <v>45</v>
      </c>
      <c r="G6234" s="12">
        <f>[1]动作!$A6233+[1]动作!$B6233</f>
        <v>43212.921851851854</v>
      </c>
      <c r="H6234" s="12"/>
      <c r="I6234" s="11"/>
    </row>
    <row r="6235" spans="1:9" hidden="1" x14ac:dyDescent="0.3">
      <c r="A6235" s="24">
        <v>6233</v>
      </c>
      <c r="B6235" s="11" t="str">
        <f>IFERROR(INDEX({"JSNY-BJ0001-01";"JSNY-JS0022-01";"JSNY-JS0002-01"},MATCH(D6235,{"BJ_zhongyu";"JS_WX_liteer";"JS_CZ_wodefeng"},0)),"")</f>
        <v>JSNY-JS0002-01</v>
      </c>
      <c r="C6235" s="11" t="str">
        <f>IFERROR(INDEX({"北京中裕世纪大酒店";"江苏利特尔绿色包装股份有限公司";"常州市金坛沃德丰电子科技有限公司"},MATCH(D6235,{"BJ_zhongyu";"JS_WX_liteer";"JS_CZ_wodefeng"},0)),"")</f>
        <v>常州市金坛沃德丰电子科技有限公司</v>
      </c>
      <c r="D6235" s="11" t="str">
        <f>[1]动作!$G6234</f>
        <v>JS_CZ_wodefeng</v>
      </c>
      <c r="E6235" s="11" t="str">
        <f>[1]动作!$D6234</f>
        <v>电表故障</v>
      </c>
      <c r="F6235" s="11" t="s">
        <v>45</v>
      </c>
      <c r="G6235" s="12">
        <f>[1]动作!$A6234+[1]动作!$B6234</f>
        <v>43212.92428240741</v>
      </c>
      <c r="H6235" s="12"/>
      <c r="I6235" s="11"/>
    </row>
    <row r="6236" spans="1:9" hidden="1" x14ac:dyDescent="0.3">
      <c r="A6236" s="24">
        <v>6234</v>
      </c>
      <c r="B6236" s="11" t="str">
        <f>IFERROR(INDEX({"JSNY-BJ0001-01";"JSNY-JS0022-01";"JSNY-JS0002-01"},MATCH(D6236,{"BJ_zhongyu";"JS_WX_liteer";"JS_CZ_wodefeng"},0)),"")</f>
        <v>JSNY-JS0002-01</v>
      </c>
      <c r="C6236" s="11" t="str">
        <f>IFERROR(INDEX({"北京中裕世纪大酒店";"江苏利特尔绿色包装股份有限公司";"常州市金坛沃德丰电子科技有限公司"},MATCH(D6236,{"BJ_zhongyu";"JS_WX_liteer";"JS_CZ_wodefeng"},0)),"")</f>
        <v>常州市金坛沃德丰电子科技有限公司</v>
      </c>
      <c r="D6236" s="11" t="str">
        <f>[1]动作!$G6235</f>
        <v>JS_CZ_wodefeng</v>
      </c>
      <c r="E6236" s="11" t="str">
        <f>[1]动作!$D6235</f>
        <v>电表故障</v>
      </c>
      <c r="F6236" s="11" t="s">
        <v>45</v>
      </c>
      <c r="G6236" s="12">
        <f>[1]动作!$A6235+[1]动作!$B6235</f>
        <v>43212.925729166665</v>
      </c>
      <c r="H6236" s="12"/>
      <c r="I6236" s="11"/>
    </row>
    <row r="6237" spans="1:9" hidden="1" x14ac:dyDescent="0.3">
      <c r="A6237" s="24">
        <v>6235</v>
      </c>
      <c r="B6237" s="11" t="str">
        <f>IFERROR(INDEX({"JSNY-BJ0001-01";"JSNY-JS0022-01";"JSNY-JS0002-01"},MATCH(D6237,{"BJ_zhongyu";"JS_WX_liteer";"JS_CZ_wodefeng"},0)),"")</f>
        <v>JSNY-JS0002-01</v>
      </c>
      <c r="C6237" s="11" t="str">
        <f>IFERROR(INDEX({"北京中裕世纪大酒店";"江苏利特尔绿色包装股份有限公司";"常州市金坛沃德丰电子科技有限公司"},MATCH(D6237,{"BJ_zhongyu";"JS_WX_liteer";"JS_CZ_wodefeng"},0)),"")</f>
        <v>常州市金坛沃德丰电子科技有限公司</v>
      </c>
      <c r="D6237" s="11" t="str">
        <f>[1]动作!$G6236</f>
        <v>JS_CZ_wodefeng</v>
      </c>
      <c r="E6237" s="11" t="str">
        <f>[1]动作!$D6236</f>
        <v>电表故障</v>
      </c>
      <c r="F6237" s="11" t="s">
        <v>45</v>
      </c>
      <c r="G6237" s="12">
        <f>[1]动作!$A6236+[1]动作!$B6236</f>
        <v>43212.925844907404</v>
      </c>
      <c r="H6237" s="12"/>
      <c r="I6237" s="11"/>
    </row>
    <row r="6238" spans="1:9" hidden="1" x14ac:dyDescent="0.3">
      <c r="A6238" s="24">
        <v>6236</v>
      </c>
      <c r="B6238" s="11" t="str">
        <f>IFERROR(INDEX({"JSNY-BJ0001-01";"JSNY-JS0022-01";"JSNY-JS0002-01"},MATCH(D6238,{"BJ_zhongyu";"JS_WX_liteer";"JS_CZ_wodefeng"},0)),"")</f>
        <v>JSNY-JS0002-01</v>
      </c>
      <c r="C6238" s="11" t="str">
        <f>IFERROR(INDEX({"北京中裕世纪大酒店";"江苏利特尔绿色包装股份有限公司";"常州市金坛沃德丰电子科技有限公司"},MATCH(D6238,{"BJ_zhongyu";"JS_WX_liteer";"JS_CZ_wodefeng"},0)),"")</f>
        <v>常州市金坛沃德丰电子科技有限公司</v>
      </c>
      <c r="D6238" s="11" t="str">
        <f>[1]动作!$G6237</f>
        <v>JS_CZ_wodefeng</v>
      </c>
      <c r="E6238" s="11" t="str">
        <f>[1]动作!$D6237</f>
        <v>电表故障</v>
      </c>
      <c r="F6238" s="11" t="s">
        <v>45</v>
      </c>
      <c r="G6238" s="12">
        <f>[1]动作!$A6237+[1]动作!$B6237</f>
        <v>43212.926944444444</v>
      </c>
      <c r="H6238" s="12"/>
      <c r="I6238" s="11"/>
    </row>
    <row r="6239" spans="1:9" hidden="1" x14ac:dyDescent="0.3">
      <c r="A6239" s="24">
        <v>6237</v>
      </c>
      <c r="B6239" s="11" t="str">
        <f>IFERROR(INDEX({"JSNY-BJ0001-01";"JSNY-JS0022-01";"JSNY-JS0002-01"},MATCH(D6239,{"BJ_zhongyu";"JS_WX_liteer";"JS_CZ_wodefeng"},0)),"")</f>
        <v>JSNY-JS0002-01</v>
      </c>
      <c r="C6239" s="11" t="str">
        <f>IFERROR(INDEX({"北京中裕世纪大酒店";"江苏利特尔绿色包装股份有限公司";"常州市金坛沃德丰电子科技有限公司"},MATCH(D6239,{"BJ_zhongyu";"JS_WX_liteer";"JS_CZ_wodefeng"},0)),"")</f>
        <v>常州市金坛沃德丰电子科技有限公司</v>
      </c>
      <c r="D6239" s="11" t="str">
        <f>[1]动作!$G6238</f>
        <v>JS_CZ_wodefeng</v>
      </c>
      <c r="E6239" s="11" t="str">
        <f>[1]动作!$D6238</f>
        <v>电表故障</v>
      </c>
      <c r="F6239" s="11" t="s">
        <v>45</v>
      </c>
      <c r="G6239" s="12">
        <f>[1]动作!$A6238+[1]动作!$B6238</f>
        <v>43212.928217592591</v>
      </c>
      <c r="H6239" s="12"/>
      <c r="I6239" s="11"/>
    </row>
    <row r="6240" spans="1:9" hidden="1" x14ac:dyDescent="0.3">
      <c r="A6240" s="24">
        <v>6238</v>
      </c>
      <c r="B6240" s="11" t="str">
        <f>IFERROR(INDEX({"JSNY-BJ0001-01";"JSNY-JS0022-01";"JSNY-JS0002-01"},MATCH(D6240,{"BJ_zhongyu";"JS_WX_liteer";"JS_CZ_wodefeng"},0)),"")</f>
        <v>JSNY-JS0002-01</v>
      </c>
      <c r="C6240" s="11" t="str">
        <f>IFERROR(INDEX({"北京中裕世纪大酒店";"江苏利特尔绿色包装股份有限公司";"常州市金坛沃德丰电子科技有限公司"},MATCH(D6240,{"BJ_zhongyu";"JS_WX_liteer";"JS_CZ_wodefeng"},0)),"")</f>
        <v>常州市金坛沃德丰电子科技有限公司</v>
      </c>
      <c r="D6240" s="11" t="str">
        <f>[1]动作!$G6239</f>
        <v>JS_CZ_wodefeng</v>
      </c>
      <c r="E6240" s="11" t="str">
        <f>[1]动作!$D6239</f>
        <v>电表故障</v>
      </c>
      <c r="F6240" s="11" t="s">
        <v>45</v>
      </c>
      <c r="G6240" s="12">
        <f>[1]动作!$A6239+[1]动作!$B6239</f>
        <v>43212.930648148147</v>
      </c>
      <c r="H6240" s="12"/>
      <c r="I6240" s="11"/>
    </row>
    <row r="6241" spans="1:9" hidden="1" x14ac:dyDescent="0.3">
      <c r="A6241" s="24">
        <v>6239</v>
      </c>
      <c r="B6241" s="11" t="str">
        <f>IFERROR(INDEX({"JSNY-BJ0001-01";"JSNY-JS0022-01";"JSNY-JS0002-01"},MATCH(D6241,{"BJ_zhongyu";"JS_WX_liteer";"JS_CZ_wodefeng"},0)),"")</f>
        <v>JSNY-JS0002-01</v>
      </c>
      <c r="C6241" s="11" t="str">
        <f>IFERROR(INDEX({"北京中裕世纪大酒店";"江苏利特尔绿色包装股份有限公司";"常州市金坛沃德丰电子科技有限公司"},MATCH(D6241,{"BJ_zhongyu";"JS_WX_liteer";"JS_CZ_wodefeng"},0)),"")</f>
        <v>常州市金坛沃德丰电子科技有限公司</v>
      </c>
      <c r="D6241" s="11" t="str">
        <f>[1]动作!$G6240</f>
        <v>JS_CZ_wodefeng</v>
      </c>
      <c r="E6241" s="11" t="str">
        <f>[1]动作!$D6240</f>
        <v>电表故障</v>
      </c>
      <c r="F6241" s="11" t="s">
        <v>45</v>
      </c>
      <c r="G6241" s="12">
        <f>[1]动作!$A6240+[1]动作!$B6240</f>
        <v>43212.930763888886</v>
      </c>
      <c r="H6241" s="12"/>
      <c r="I6241" s="11"/>
    </row>
    <row r="6242" spans="1:9" hidden="1" x14ac:dyDescent="0.3">
      <c r="A6242" s="24">
        <v>6240</v>
      </c>
      <c r="B6242" s="11" t="str">
        <f>IFERROR(INDEX({"JSNY-BJ0001-01";"JSNY-JS0022-01";"JSNY-JS0002-01"},MATCH(D6242,{"BJ_zhongyu";"JS_WX_liteer";"JS_CZ_wodefeng"},0)),"")</f>
        <v>JSNY-JS0002-01</v>
      </c>
      <c r="C6242" s="11" t="str">
        <f>IFERROR(INDEX({"北京中裕世纪大酒店";"江苏利特尔绿色包装股份有限公司";"常州市金坛沃德丰电子科技有限公司"},MATCH(D6242,{"BJ_zhongyu";"JS_WX_liteer";"JS_CZ_wodefeng"},0)),"")</f>
        <v>常州市金坛沃德丰电子科技有限公司</v>
      </c>
      <c r="D6242" s="11" t="str">
        <f>[1]动作!$G6241</f>
        <v>JS_CZ_wodefeng</v>
      </c>
      <c r="E6242" s="11" t="str">
        <f>[1]动作!$D6241</f>
        <v>电表故障</v>
      </c>
      <c r="F6242" s="11" t="s">
        <v>45</v>
      </c>
      <c r="G6242" s="12">
        <f>[1]动作!$A6241+[1]动作!$B6241</f>
        <v>43212.930879629632</v>
      </c>
      <c r="H6242" s="12"/>
      <c r="I6242" s="11"/>
    </row>
    <row r="6243" spans="1:9" hidden="1" x14ac:dyDescent="0.3">
      <c r="A6243" s="24">
        <v>6241</v>
      </c>
      <c r="B6243" s="11" t="str">
        <f>IFERROR(INDEX({"JSNY-BJ0001-01";"JSNY-JS0022-01";"JSNY-JS0002-01"},MATCH(D6243,{"BJ_zhongyu";"JS_WX_liteer";"JS_CZ_wodefeng"},0)),"")</f>
        <v>JSNY-JS0002-01</v>
      </c>
      <c r="C6243" s="11" t="str">
        <f>IFERROR(INDEX({"北京中裕世纪大酒店";"江苏利特尔绿色包装股份有限公司";"常州市金坛沃德丰电子科技有限公司"},MATCH(D6243,{"BJ_zhongyu";"JS_WX_liteer";"JS_CZ_wodefeng"},0)),"")</f>
        <v>常州市金坛沃德丰电子科技有限公司</v>
      </c>
      <c r="D6243" s="11" t="str">
        <f>[1]动作!$G6242</f>
        <v>JS_CZ_wodefeng</v>
      </c>
      <c r="E6243" s="11" t="str">
        <f>[1]动作!$D6242</f>
        <v>电表故障</v>
      </c>
      <c r="F6243" s="11" t="s">
        <v>45</v>
      </c>
      <c r="G6243" s="12">
        <f>[1]动作!$A6242+[1]动作!$B6242</f>
        <v>43212.935578703706</v>
      </c>
      <c r="H6243" s="12"/>
      <c r="I6243" s="11"/>
    </row>
    <row r="6244" spans="1:9" hidden="1" x14ac:dyDescent="0.3">
      <c r="A6244" s="24">
        <v>6242</v>
      </c>
      <c r="B6244" s="11" t="str">
        <f>IFERROR(INDEX({"JSNY-BJ0001-01";"JSNY-JS0022-01";"JSNY-JS0002-01"},MATCH(D6244,{"BJ_zhongyu";"JS_WX_liteer";"JS_CZ_wodefeng"},0)),"")</f>
        <v>JSNY-JS0002-01</v>
      </c>
      <c r="C6244" s="11" t="str">
        <f>IFERROR(INDEX({"北京中裕世纪大酒店";"江苏利特尔绿色包装股份有限公司";"常州市金坛沃德丰电子科技有限公司"},MATCH(D6244,{"BJ_zhongyu";"JS_WX_liteer";"JS_CZ_wodefeng"},0)),"")</f>
        <v>常州市金坛沃德丰电子科技有限公司</v>
      </c>
      <c r="D6244" s="11" t="str">
        <f>[1]动作!$G6243</f>
        <v>JS_CZ_wodefeng</v>
      </c>
      <c r="E6244" s="11" t="str">
        <f>[1]动作!$D6243</f>
        <v>电表故障</v>
      </c>
      <c r="F6244" s="11" t="s">
        <v>45</v>
      </c>
      <c r="G6244" s="12">
        <f>[1]动作!$A6243+[1]动作!$B6243</f>
        <v>43212.935682870368</v>
      </c>
      <c r="H6244" s="12"/>
      <c r="I6244" s="11"/>
    </row>
    <row r="6245" spans="1:9" hidden="1" x14ac:dyDescent="0.3">
      <c r="A6245" s="24">
        <v>6243</v>
      </c>
      <c r="B6245" s="11" t="str">
        <f>IFERROR(INDEX({"JSNY-BJ0001-01";"JSNY-JS0022-01";"JSNY-JS0002-01"},MATCH(D6245,{"BJ_zhongyu";"JS_WX_liteer";"JS_CZ_wodefeng"},0)),"")</f>
        <v>JSNY-JS0002-01</v>
      </c>
      <c r="C6245" s="11" t="str">
        <f>IFERROR(INDEX({"北京中裕世纪大酒店";"江苏利特尔绿色包装股份有限公司";"常州市金坛沃德丰电子科技有限公司"},MATCH(D6245,{"BJ_zhongyu";"JS_WX_liteer";"JS_CZ_wodefeng"},0)),"")</f>
        <v>常州市金坛沃德丰电子科技有限公司</v>
      </c>
      <c r="D6245" s="11" t="str">
        <f>[1]动作!$G6244</f>
        <v>JS_CZ_wodefeng</v>
      </c>
      <c r="E6245" s="11" t="str">
        <f>[1]动作!$D6244</f>
        <v>电表故障</v>
      </c>
      <c r="F6245" s="11" t="s">
        <v>45</v>
      </c>
      <c r="G6245" s="12">
        <f>[1]动作!$A6244+[1]动作!$B6244</f>
        <v>43212.935868055552</v>
      </c>
      <c r="H6245" s="12"/>
      <c r="I6245" s="11"/>
    </row>
    <row r="6246" spans="1:9" hidden="1" x14ac:dyDescent="0.3">
      <c r="A6246" s="24">
        <v>6244</v>
      </c>
      <c r="B6246" s="11" t="str">
        <f>IFERROR(INDEX({"JSNY-BJ0001-01";"JSNY-JS0022-01";"JSNY-JS0002-01"},MATCH(D6246,{"BJ_zhongyu";"JS_WX_liteer";"JS_CZ_wodefeng"},0)),"")</f>
        <v>JSNY-JS0002-01</v>
      </c>
      <c r="C6246" s="11" t="str">
        <f>IFERROR(INDEX({"北京中裕世纪大酒店";"江苏利特尔绿色包装股份有限公司";"常州市金坛沃德丰电子科技有限公司"},MATCH(D6246,{"BJ_zhongyu";"JS_WX_liteer";"JS_CZ_wodefeng"},0)),"")</f>
        <v>常州市金坛沃德丰电子科技有限公司</v>
      </c>
      <c r="D6246" s="11" t="str">
        <f>[1]动作!$G6245</f>
        <v>JS_CZ_wodefeng</v>
      </c>
      <c r="E6246" s="11" t="str">
        <f>[1]动作!$D6245</f>
        <v>电表故障</v>
      </c>
      <c r="F6246" s="11" t="s">
        <v>45</v>
      </c>
      <c r="G6246" s="12">
        <f>[1]动作!$A6245+[1]动作!$B6245</f>
        <v>43212.936099537037</v>
      </c>
      <c r="H6246" s="12"/>
      <c r="I6246" s="11"/>
    </row>
    <row r="6247" spans="1:9" hidden="1" x14ac:dyDescent="0.3">
      <c r="A6247" s="24">
        <v>6245</v>
      </c>
      <c r="B6247" s="11" t="str">
        <f>IFERROR(INDEX({"JSNY-BJ0001-01";"JSNY-JS0022-01";"JSNY-JS0002-01"},MATCH(D6247,{"BJ_zhongyu";"JS_WX_liteer";"JS_CZ_wodefeng"},0)),"")</f>
        <v>JSNY-JS0002-01</v>
      </c>
      <c r="C6247" s="11" t="str">
        <f>IFERROR(INDEX({"北京中裕世纪大酒店";"江苏利特尔绿色包装股份有限公司";"常州市金坛沃德丰电子科技有限公司"},MATCH(D6247,{"BJ_zhongyu";"JS_WX_liteer";"JS_CZ_wodefeng"},0)),"")</f>
        <v>常州市金坛沃德丰电子科技有限公司</v>
      </c>
      <c r="D6247" s="11" t="str">
        <f>[1]动作!$G6246</f>
        <v>JS_CZ_wodefeng</v>
      </c>
      <c r="E6247" s="11" t="str">
        <f>[1]动作!$D6246</f>
        <v>电表故障</v>
      </c>
      <c r="F6247" s="11" t="s">
        <v>45</v>
      </c>
      <c r="G6247" s="12">
        <f>[1]动作!$A6246+[1]动作!$B6246</f>
        <v>43212.937141203707</v>
      </c>
      <c r="H6247" s="12"/>
      <c r="I6247" s="11"/>
    </row>
    <row r="6248" spans="1:9" hidden="1" x14ac:dyDescent="0.3">
      <c r="A6248" s="24">
        <v>6246</v>
      </c>
      <c r="B6248" s="11" t="str">
        <f>IFERROR(INDEX({"JSNY-BJ0001-01";"JSNY-JS0022-01";"JSNY-JS0002-01"},MATCH(D6248,{"BJ_zhongyu";"JS_WX_liteer";"JS_CZ_wodefeng"},0)),"")</f>
        <v>JSNY-JS0002-01</v>
      </c>
      <c r="C6248" s="11" t="str">
        <f>IFERROR(INDEX({"北京中裕世纪大酒店";"江苏利特尔绿色包装股份有限公司";"常州市金坛沃德丰电子科技有限公司"},MATCH(D6248,{"BJ_zhongyu";"JS_WX_liteer";"JS_CZ_wodefeng"},0)),"")</f>
        <v>常州市金坛沃德丰电子科技有限公司</v>
      </c>
      <c r="D6248" s="11" t="str">
        <f>[1]动作!$G6247</f>
        <v>JS_CZ_wodefeng</v>
      </c>
      <c r="E6248" s="11" t="str">
        <f>[1]动作!$D6247</f>
        <v>电表故障</v>
      </c>
      <c r="F6248" s="11" t="s">
        <v>45</v>
      </c>
      <c r="G6248" s="12">
        <f>[1]动作!$A6247+[1]动作!$B6247</f>
        <v>43212.938703703701</v>
      </c>
      <c r="H6248" s="12"/>
      <c r="I6248" s="11"/>
    </row>
    <row r="6249" spans="1:9" hidden="1" x14ac:dyDescent="0.3">
      <c r="A6249" s="24">
        <v>6247</v>
      </c>
      <c r="B6249" s="11" t="str">
        <f>IFERROR(INDEX({"JSNY-BJ0001-01";"JSNY-JS0022-01";"JSNY-JS0002-01"},MATCH(D6249,{"BJ_zhongyu";"JS_WX_liteer";"JS_CZ_wodefeng"},0)),"")</f>
        <v>JSNY-JS0002-01</v>
      </c>
      <c r="C6249" s="11" t="str">
        <f>IFERROR(INDEX({"北京中裕世纪大酒店";"江苏利特尔绿色包装股份有限公司";"常州市金坛沃德丰电子科技有限公司"},MATCH(D6249,{"BJ_zhongyu";"JS_WX_liteer";"JS_CZ_wodefeng"},0)),"")</f>
        <v>常州市金坛沃德丰电子科技有限公司</v>
      </c>
      <c r="D6249" s="11" t="str">
        <f>[1]动作!$G6248</f>
        <v>JS_CZ_wodefeng</v>
      </c>
      <c r="E6249" s="11" t="str">
        <f>[1]动作!$D6248</f>
        <v>电表故障</v>
      </c>
      <c r="F6249" s="11" t="s">
        <v>45</v>
      </c>
      <c r="G6249" s="12">
        <f>[1]动作!$A6248+[1]动作!$B6248</f>
        <v>43212.939513888887</v>
      </c>
      <c r="H6249" s="12"/>
      <c r="I6249" s="11"/>
    </row>
    <row r="6250" spans="1:9" hidden="1" x14ac:dyDescent="0.3">
      <c r="A6250" s="24">
        <v>6248</v>
      </c>
      <c r="B6250" s="11" t="str">
        <f>IFERROR(INDEX({"JSNY-BJ0001-01";"JSNY-JS0022-01";"JSNY-JS0002-01"},MATCH(D6250,{"BJ_zhongyu";"JS_WX_liteer";"JS_CZ_wodefeng"},0)),"")</f>
        <v>JSNY-JS0002-01</v>
      </c>
      <c r="C6250" s="11" t="str">
        <f>IFERROR(INDEX({"北京中裕世纪大酒店";"江苏利特尔绿色包装股份有限公司";"常州市金坛沃德丰电子科技有限公司"},MATCH(D6250,{"BJ_zhongyu";"JS_WX_liteer";"JS_CZ_wodefeng"},0)),"")</f>
        <v>常州市金坛沃德丰电子科技有限公司</v>
      </c>
      <c r="D6250" s="11" t="str">
        <f>[1]动作!$G6249</f>
        <v>JS_CZ_wodefeng</v>
      </c>
      <c r="E6250" s="11" t="str">
        <f>[1]动作!$D6249</f>
        <v>电表故障</v>
      </c>
      <c r="F6250" s="11" t="s">
        <v>45</v>
      </c>
      <c r="G6250" s="12">
        <f>[1]动作!$A6249+[1]动作!$B6249</f>
        <v>43212.941018518519</v>
      </c>
      <c r="H6250" s="12"/>
      <c r="I6250" s="11"/>
    </row>
    <row r="6251" spans="1:9" hidden="1" x14ac:dyDescent="0.3">
      <c r="A6251" s="24">
        <v>6249</v>
      </c>
      <c r="B6251" s="11" t="str">
        <f>IFERROR(INDEX({"JSNY-BJ0001-01";"JSNY-JS0022-01";"JSNY-JS0002-01"},MATCH(D6251,{"BJ_zhongyu";"JS_WX_liteer";"JS_CZ_wodefeng"},0)),"")</f>
        <v>JSNY-JS0002-01</v>
      </c>
      <c r="C6251" s="11" t="str">
        <f>IFERROR(INDEX({"北京中裕世纪大酒店";"江苏利特尔绿色包装股份有限公司";"常州市金坛沃德丰电子科技有限公司"},MATCH(D6251,{"BJ_zhongyu";"JS_WX_liteer";"JS_CZ_wodefeng"},0)),"")</f>
        <v>常州市金坛沃德丰电子科技有限公司</v>
      </c>
      <c r="D6251" s="11" t="str">
        <f>[1]动作!$G6250</f>
        <v>JS_CZ_wodefeng</v>
      </c>
      <c r="E6251" s="11" t="str">
        <f>[1]动作!$D6250</f>
        <v>电表故障</v>
      </c>
      <c r="F6251" s="11" t="s">
        <v>45</v>
      </c>
      <c r="G6251" s="12">
        <f>[1]动作!$A6250+[1]动作!$B6250</f>
        <v>43212.944837962961</v>
      </c>
      <c r="H6251" s="12"/>
      <c r="I6251" s="11"/>
    </row>
    <row r="6252" spans="1:9" hidden="1" x14ac:dyDescent="0.3">
      <c r="A6252" s="24">
        <v>6250</v>
      </c>
      <c r="B6252" s="11" t="str">
        <f>IFERROR(INDEX({"JSNY-BJ0001-01";"JSNY-JS0022-01";"JSNY-JS0002-01"},MATCH(D6252,{"BJ_zhongyu";"JS_WX_liteer";"JS_CZ_wodefeng"},0)),"")</f>
        <v>JSNY-JS0002-01</v>
      </c>
      <c r="C6252" s="11" t="str">
        <f>IFERROR(INDEX({"北京中裕世纪大酒店";"江苏利特尔绿色包装股份有限公司";"常州市金坛沃德丰电子科技有限公司"},MATCH(D6252,{"BJ_zhongyu";"JS_WX_liteer";"JS_CZ_wodefeng"},0)),"")</f>
        <v>常州市金坛沃德丰电子科技有限公司</v>
      </c>
      <c r="D6252" s="11" t="str">
        <f>[1]动作!$G6251</f>
        <v>JS_CZ_wodefeng</v>
      </c>
      <c r="E6252" s="11" t="str">
        <f>[1]动作!$D6251</f>
        <v>电表故障</v>
      </c>
      <c r="F6252" s="11" t="s">
        <v>45</v>
      </c>
      <c r="G6252" s="12">
        <f>[1]动作!$A6251+[1]动作!$B6251</f>
        <v>43212.945706018516</v>
      </c>
      <c r="H6252" s="12"/>
      <c r="I6252" s="11"/>
    </row>
    <row r="6253" spans="1:9" hidden="1" x14ac:dyDescent="0.3">
      <c r="A6253" s="24">
        <v>6251</v>
      </c>
      <c r="B6253" s="11" t="str">
        <f>IFERROR(INDEX({"JSNY-BJ0001-01";"JSNY-JS0022-01";"JSNY-JS0002-01"},MATCH(D6253,{"BJ_zhongyu";"JS_WX_liteer";"JS_CZ_wodefeng"},0)),"")</f>
        <v>JSNY-JS0002-01</v>
      </c>
      <c r="C6253" s="11" t="str">
        <f>IFERROR(INDEX({"北京中裕世纪大酒店";"江苏利特尔绿色包装股份有限公司";"常州市金坛沃德丰电子科技有限公司"},MATCH(D6253,{"BJ_zhongyu";"JS_WX_liteer";"JS_CZ_wodefeng"},0)),"")</f>
        <v>常州市金坛沃德丰电子科技有限公司</v>
      </c>
      <c r="D6253" s="11" t="str">
        <f>[1]动作!$G6252</f>
        <v>JS_CZ_wodefeng</v>
      </c>
      <c r="E6253" s="11" t="str">
        <f>[1]动作!$D6252</f>
        <v>电表故障</v>
      </c>
      <c r="F6253" s="11" t="s">
        <v>45</v>
      </c>
      <c r="G6253" s="12">
        <f>[1]动作!$A6252+[1]动作!$B6252</f>
        <v>43212.94599537037</v>
      </c>
      <c r="H6253" s="12"/>
      <c r="I6253" s="11"/>
    </row>
    <row r="6254" spans="1:9" hidden="1" x14ac:dyDescent="0.3">
      <c r="A6254" s="24">
        <v>6252</v>
      </c>
      <c r="B6254" s="11" t="str">
        <f>IFERROR(INDEX({"JSNY-BJ0001-01";"JSNY-JS0022-01";"JSNY-JS0002-01"},MATCH(D6254,{"BJ_zhongyu";"JS_WX_liteer";"JS_CZ_wodefeng"},0)),"")</f>
        <v>JSNY-JS0002-01</v>
      </c>
      <c r="C6254" s="11" t="str">
        <f>IFERROR(INDEX({"北京中裕世纪大酒店";"江苏利特尔绿色包装股份有限公司";"常州市金坛沃德丰电子科技有限公司"},MATCH(D6254,{"BJ_zhongyu";"JS_WX_liteer";"JS_CZ_wodefeng"},0)),"")</f>
        <v>常州市金坛沃德丰电子科技有限公司</v>
      </c>
      <c r="D6254" s="11" t="str">
        <f>[1]动作!$G6253</f>
        <v>JS_CZ_wodefeng</v>
      </c>
      <c r="E6254" s="11" t="str">
        <f>[1]动作!$D6253</f>
        <v>电表故障</v>
      </c>
      <c r="F6254" s="11" t="s">
        <v>45</v>
      </c>
      <c r="G6254" s="12">
        <f>[1]动作!$A6253+[1]动作!$B6253</f>
        <v>43212.946226851855</v>
      </c>
      <c r="H6254" s="12"/>
      <c r="I6254" s="11"/>
    </row>
    <row r="6255" spans="1:9" hidden="1" x14ac:dyDescent="0.3">
      <c r="A6255" s="24">
        <v>6253</v>
      </c>
      <c r="B6255" s="11" t="str">
        <f>IFERROR(INDEX({"JSNY-BJ0001-01";"JSNY-JS0022-01";"JSNY-JS0002-01"},MATCH(D6255,{"BJ_zhongyu";"JS_WX_liteer";"JS_CZ_wodefeng"},0)),"")</f>
        <v>JSNY-JS0002-01</v>
      </c>
      <c r="C6255" s="11" t="str">
        <f>IFERROR(INDEX({"北京中裕世纪大酒店";"江苏利特尔绿色包装股份有限公司";"常州市金坛沃德丰电子科技有限公司"},MATCH(D6255,{"BJ_zhongyu";"JS_WX_liteer";"JS_CZ_wodefeng"},0)),"")</f>
        <v>常州市金坛沃德丰电子科技有限公司</v>
      </c>
      <c r="D6255" s="11" t="str">
        <f>[1]动作!$G6254</f>
        <v>JS_CZ_wodefeng</v>
      </c>
      <c r="E6255" s="11" t="str">
        <f>[1]动作!$D6254</f>
        <v>电表故障</v>
      </c>
      <c r="F6255" s="11" t="s">
        <v>45</v>
      </c>
      <c r="G6255" s="12">
        <f>[1]动作!$A6254+[1]动作!$B6254</f>
        <v>43212.946342592593</v>
      </c>
      <c r="H6255" s="12"/>
      <c r="I6255" s="11"/>
    </row>
    <row r="6256" spans="1:9" hidden="1" x14ac:dyDescent="0.3">
      <c r="A6256" s="24">
        <v>6254</v>
      </c>
      <c r="B6256" s="11" t="str">
        <f>IFERROR(INDEX({"JSNY-BJ0001-01";"JSNY-JS0022-01";"JSNY-JS0002-01"},MATCH(D6256,{"BJ_zhongyu";"JS_WX_liteer";"JS_CZ_wodefeng"},0)),"")</f>
        <v>JSNY-JS0002-01</v>
      </c>
      <c r="C6256" s="11" t="str">
        <f>IFERROR(INDEX({"北京中裕世纪大酒店";"江苏利特尔绿色包装股份有限公司";"常州市金坛沃德丰电子科技有限公司"},MATCH(D6256,{"BJ_zhongyu";"JS_WX_liteer";"JS_CZ_wodefeng"},0)),"")</f>
        <v>常州市金坛沃德丰电子科技有限公司</v>
      </c>
      <c r="D6256" s="11" t="str">
        <f>[1]动作!$G6255</f>
        <v>JS_CZ_wodefeng</v>
      </c>
      <c r="E6256" s="11" t="str">
        <f>[1]动作!$D6255</f>
        <v>电表故障</v>
      </c>
      <c r="F6256" s="11" t="s">
        <v>45</v>
      </c>
      <c r="G6256" s="12">
        <f>[1]动作!$A6255+[1]动作!$B6255</f>
        <v>43212.948842592596</v>
      </c>
      <c r="H6256" s="12"/>
      <c r="I6256" s="11"/>
    </row>
    <row r="6257" spans="1:9" hidden="1" x14ac:dyDescent="0.3">
      <c r="A6257" s="24">
        <v>6255</v>
      </c>
      <c r="B6257" s="11" t="str">
        <f>IFERROR(INDEX({"JSNY-BJ0001-01";"JSNY-JS0022-01";"JSNY-JS0002-01"},MATCH(D6257,{"BJ_zhongyu";"JS_WX_liteer";"JS_CZ_wodefeng"},0)),"")</f>
        <v>JSNY-JS0002-01</v>
      </c>
      <c r="C6257" s="11" t="str">
        <f>IFERROR(INDEX({"北京中裕世纪大酒店";"江苏利特尔绿色包装股份有限公司";"常州市金坛沃德丰电子科技有限公司"},MATCH(D6257,{"BJ_zhongyu";"JS_WX_liteer";"JS_CZ_wodefeng"},0)),"")</f>
        <v>常州市金坛沃德丰电子科技有限公司</v>
      </c>
      <c r="D6257" s="11" t="str">
        <f>[1]动作!$G6256</f>
        <v>JS_CZ_wodefeng</v>
      </c>
      <c r="E6257" s="11" t="str">
        <f>[1]动作!$D6256</f>
        <v>电表故障</v>
      </c>
      <c r="F6257" s="11" t="s">
        <v>45</v>
      </c>
      <c r="G6257" s="12">
        <f>[1]动作!$A6256+[1]动作!$B6256</f>
        <v>43212.951319444444</v>
      </c>
      <c r="H6257" s="12"/>
      <c r="I6257" s="11"/>
    </row>
    <row r="6258" spans="1:9" hidden="1" x14ac:dyDescent="0.3">
      <c r="A6258" s="24">
        <v>6256</v>
      </c>
      <c r="B6258" s="11" t="str">
        <f>IFERROR(INDEX({"JSNY-BJ0001-01";"JSNY-JS0022-01";"JSNY-JS0002-01"},MATCH(D6258,{"BJ_zhongyu";"JS_WX_liteer";"JS_CZ_wodefeng"},0)),"")</f>
        <v>JSNY-JS0002-01</v>
      </c>
      <c r="C6258" s="11" t="str">
        <f>IFERROR(INDEX({"北京中裕世纪大酒店";"江苏利特尔绿色包装股份有限公司";"常州市金坛沃德丰电子科技有限公司"},MATCH(D6258,{"BJ_zhongyu";"JS_WX_liteer";"JS_CZ_wodefeng"},0)),"")</f>
        <v>常州市金坛沃德丰电子科技有限公司</v>
      </c>
      <c r="D6258" s="11" t="str">
        <f>[1]动作!$G6257</f>
        <v>JS_CZ_wodefeng</v>
      </c>
      <c r="E6258" s="11" t="str">
        <f>[1]动作!$D6257</f>
        <v>电表故障</v>
      </c>
      <c r="F6258" s="11" t="s">
        <v>45</v>
      </c>
      <c r="G6258" s="12">
        <f>[1]动作!$A6257+[1]动作!$B6257</f>
        <v>43212.952719907407</v>
      </c>
      <c r="H6258" s="12"/>
      <c r="I6258" s="11"/>
    </row>
    <row r="6259" spans="1:9" hidden="1" x14ac:dyDescent="0.3">
      <c r="A6259" s="24">
        <v>6257</v>
      </c>
      <c r="B6259" s="11" t="str">
        <f>IFERROR(INDEX({"JSNY-BJ0001-01";"JSNY-JS0022-01";"JSNY-JS0002-01"},MATCH(D6259,{"BJ_zhongyu";"JS_WX_liteer";"JS_CZ_wodefeng"},0)),"")</f>
        <v>JSNY-JS0002-01</v>
      </c>
      <c r="C6259" s="11" t="str">
        <f>IFERROR(INDEX({"北京中裕世纪大酒店";"江苏利特尔绿色包装股份有限公司";"常州市金坛沃德丰电子科技有限公司"},MATCH(D6259,{"BJ_zhongyu";"JS_WX_liteer";"JS_CZ_wodefeng"},0)),"")</f>
        <v>常州市金坛沃德丰电子科技有限公司</v>
      </c>
      <c r="D6259" s="11" t="str">
        <f>[1]动作!$G6258</f>
        <v>JS_CZ_wodefeng</v>
      </c>
      <c r="E6259" s="11" t="str">
        <f>[1]动作!$D6258</f>
        <v>电表故障</v>
      </c>
      <c r="F6259" s="11" t="s">
        <v>45</v>
      </c>
      <c r="G6259" s="12">
        <f>[1]动作!$A6258+[1]动作!$B6258</f>
        <v>43212.955023148148</v>
      </c>
      <c r="H6259" s="12"/>
      <c r="I6259" s="11"/>
    </row>
    <row r="6260" spans="1:9" hidden="1" x14ac:dyDescent="0.3">
      <c r="A6260" s="24">
        <v>6258</v>
      </c>
      <c r="B6260" s="11" t="str">
        <f>IFERROR(INDEX({"JSNY-BJ0001-01";"JSNY-JS0022-01";"JSNY-JS0002-01"},MATCH(D6260,{"BJ_zhongyu";"JS_WX_liteer";"JS_CZ_wodefeng"},0)),"")</f>
        <v>JSNY-JS0002-01</v>
      </c>
      <c r="C6260" s="11" t="str">
        <f>IFERROR(INDEX({"北京中裕世纪大酒店";"江苏利特尔绿色包装股份有限公司";"常州市金坛沃德丰电子科技有限公司"},MATCH(D6260,{"BJ_zhongyu";"JS_WX_liteer";"JS_CZ_wodefeng"},0)),"")</f>
        <v>常州市金坛沃德丰电子科技有限公司</v>
      </c>
      <c r="D6260" s="11" t="str">
        <f>[1]动作!$G6259</f>
        <v>JS_CZ_wodefeng</v>
      </c>
      <c r="E6260" s="11" t="str">
        <f>[1]动作!$D6259</f>
        <v>电表故障</v>
      </c>
      <c r="F6260" s="11" t="s">
        <v>45</v>
      </c>
      <c r="G6260" s="12">
        <f>[1]动作!$A6259+[1]动作!$B6259</f>
        <v>43212.956365740742</v>
      </c>
      <c r="H6260" s="12"/>
      <c r="I6260" s="11"/>
    </row>
    <row r="6261" spans="1:9" hidden="1" x14ac:dyDescent="0.3">
      <c r="A6261" s="24">
        <v>6259</v>
      </c>
      <c r="B6261" s="11" t="str">
        <f>IFERROR(INDEX({"JSNY-BJ0001-01";"JSNY-JS0022-01";"JSNY-JS0002-01"},MATCH(D6261,{"BJ_zhongyu";"JS_WX_liteer";"JS_CZ_wodefeng"},0)),"")</f>
        <v>JSNY-JS0002-01</v>
      </c>
      <c r="C6261" s="11" t="str">
        <f>IFERROR(INDEX({"北京中裕世纪大酒店";"江苏利特尔绿色包装股份有限公司";"常州市金坛沃德丰电子科技有限公司"},MATCH(D6261,{"BJ_zhongyu";"JS_WX_liteer";"JS_CZ_wodefeng"},0)),"")</f>
        <v>常州市金坛沃德丰电子科技有限公司</v>
      </c>
      <c r="D6261" s="11" t="str">
        <f>[1]动作!$G6260</f>
        <v>JS_CZ_wodefeng</v>
      </c>
      <c r="E6261" s="11" t="str">
        <f>[1]动作!$D6260</f>
        <v>电表故障</v>
      </c>
      <c r="F6261" s="11" t="s">
        <v>45</v>
      </c>
      <c r="G6261" s="12">
        <f>[1]动作!$A6260+[1]动作!$B6260</f>
        <v>43212.95648148148</v>
      </c>
      <c r="H6261" s="12"/>
      <c r="I6261" s="11"/>
    </row>
    <row r="6262" spans="1:9" hidden="1" x14ac:dyDescent="0.3">
      <c r="A6262" s="24">
        <v>6260</v>
      </c>
      <c r="B6262" s="11" t="str">
        <f>IFERROR(INDEX({"JSNY-BJ0001-01";"JSNY-JS0022-01";"JSNY-JS0002-01"},MATCH(D6262,{"BJ_zhongyu";"JS_WX_liteer";"JS_CZ_wodefeng"},0)),"")</f>
        <v>JSNY-JS0002-01</v>
      </c>
      <c r="C6262" s="11" t="str">
        <f>IFERROR(INDEX({"北京中裕世纪大酒店";"江苏利特尔绿色包装股份有限公司";"常州市金坛沃德丰电子科技有限公司"},MATCH(D6262,{"BJ_zhongyu";"JS_WX_liteer";"JS_CZ_wodefeng"},0)),"")</f>
        <v>常州市金坛沃德丰电子科技有限公司</v>
      </c>
      <c r="D6262" s="11" t="str">
        <f>[1]动作!$G6261</f>
        <v>JS_CZ_wodefeng</v>
      </c>
      <c r="E6262" s="11" t="str">
        <f>[1]动作!$D6261</f>
        <v>电表故障</v>
      </c>
      <c r="F6262" s="11" t="s">
        <v>45</v>
      </c>
      <c r="G6262" s="12">
        <f>[1]动作!$A6261+[1]动作!$B6261</f>
        <v>43212.956597222219</v>
      </c>
      <c r="H6262" s="12"/>
      <c r="I6262" s="11"/>
    </row>
    <row r="6263" spans="1:9" hidden="1" x14ac:dyDescent="0.3">
      <c r="A6263" s="24">
        <v>6261</v>
      </c>
      <c r="B6263" s="11" t="str">
        <f>IFERROR(INDEX({"JSNY-BJ0001-01";"JSNY-JS0022-01";"JSNY-JS0002-01"},MATCH(D6263,{"BJ_zhongyu";"JS_WX_liteer";"JS_CZ_wodefeng"},0)),"")</f>
        <v>JSNY-JS0002-01</v>
      </c>
      <c r="C6263" s="11" t="str">
        <f>IFERROR(INDEX({"北京中裕世纪大酒店";"江苏利特尔绿色包装股份有限公司";"常州市金坛沃德丰电子科技有限公司"},MATCH(D6263,{"BJ_zhongyu";"JS_WX_liteer";"JS_CZ_wodefeng"},0)),"")</f>
        <v>常州市金坛沃德丰电子科技有限公司</v>
      </c>
      <c r="D6263" s="11" t="str">
        <f>[1]动作!$G6262</f>
        <v>JS_CZ_wodefeng</v>
      </c>
      <c r="E6263" s="11" t="str">
        <f>[1]动作!$D6262</f>
        <v>分系统1BMS4SOC过低二级故障</v>
      </c>
      <c r="F6263" s="11" t="s">
        <v>177</v>
      </c>
      <c r="G6263" s="12">
        <f>[1]动作!$A6262+[1]动作!$B6262</f>
        <v>43212.957986111112</v>
      </c>
      <c r="H6263" s="12"/>
      <c r="I6263" s="11"/>
    </row>
    <row r="6264" spans="1:9" hidden="1" x14ac:dyDescent="0.3">
      <c r="A6264" s="24">
        <v>6262</v>
      </c>
      <c r="B6264" s="11" t="str">
        <f>IFERROR(INDEX({"JSNY-BJ0001-01";"JSNY-JS0022-01";"JSNY-JS0002-01"},MATCH(D6264,{"BJ_zhongyu";"JS_WX_liteer";"JS_CZ_wodefeng"},0)),"")</f>
        <v>JSNY-JS0002-01</v>
      </c>
      <c r="C6264" s="11" t="str">
        <f>IFERROR(INDEX({"北京中裕世纪大酒店";"江苏利特尔绿色包装股份有限公司";"常州市金坛沃德丰电子科技有限公司"},MATCH(D6264,{"BJ_zhongyu";"JS_WX_liteer";"JS_CZ_wodefeng"},0)),"")</f>
        <v>常州市金坛沃德丰电子科技有限公司</v>
      </c>
      <c r="D6264" s="11" t="str">
        <f>[1]动作!$G6263</f>
        <v>JS_CZ_wodefeng</v>
      </c>
      <c r="E6264" s="11" t="str">
        <f>[1]动作!$D6263</f>
        <v>分系统1BMS4SOC过低一级故障</v>
      </c>
      <c r="F6264" s="11" t="s">
        <v>177</v>
      </c>
      <c r="G6264" s="12">
        <f>[1]动作!$A6263+[1]动作!$B6263</f>
        <v>43212.958101851851</v>
      </c>
      <c r="H6264" s="12"/>
      <c r="I6264" s="11"/>
    </row>
    <row r="6265" spans="1:9" hidden="1" x14ac:dyDescent="0.3">
      <c r="A6265" s="24">
        <v>6263</v>
      </c>
      <c r="B6265" s="11" t="str">
        <f>IFERROR(INDEX({"JSNY-BJ0001-01";"JSNY-JS0022-01";"JSNY-JS0002-01"},MATCH(D6265,{"BJ_zhongyu";"JS_WX_liteer";"JS_CZ_wodefeng"},0)),"")</f>
        <v>JSNY-JS0002-01</v>
      </c>
      <c r="C6265" s="11" t="str">
        <f>IFERROR(INDEX({"北京中裕世纪大酒店";"江苏利特尔绿色包装股份有限公司";"常州市金坛沃德丰电子科技有限公司"},MATCH(D6265,{"BJ_zhongyu";"JS_WX_liteer";"JS_CZ_wodefeng"},0)),"")</f>
        <v>常州市金坛沃德丰电子科技有限公司</v>
      </c>
      <c r="D6265" s="11" t="str">
        <f>[1]动作!$G6264</f>
        <v>JS_CZ_wodefeng</v>
      </c>
      <c r="E6265" s="11" t="str">
        <f>[1]动作!$D6264</f>
        <v>电表故障</v>
      </c>
      <c r="F6265" s="11" t="s">
        <v>45</v>
      </c>
      <c r="G6265" s="12">
        <f>[1]动作!$A6264+[1]动作!$B6264</f>
        <v>43212.958969907406</v>
      </c>
      <c r="H6265" s="12"/>
      <c r="I6265" s="11"/>
    </row>
    <row r="6266" spans="1:9" hidden="1" x14ac:dyDescent="0.3">
      <c r="A6266" s="24">
        <v>6264</v>
      </c>
      <c r="B6266" s="11" t="str">
        <f>IFERROR(INDEX({"JSNY-BJ0001-01";"JSNY-JS0022-01";"JSNY-JS0002-01"},MATCH(D6266,{"BJ_zhongyu";"JS_WX_liteer";"JS_CZ_wodefeng"},0)),"")</f>
        <v>JSNY-JS0002-01</v>
      </c>
      <c r="C6266" s="11" t="str">
        <f>IFERROR(INDEX({"北京中裕世纪大酒店";"江苏利特尔绿色包装股份有限公司";"常州市金坛沃德丰电子科技有限公司"},MATCH(D6266,{"BJ_zhongyu";"JS_WX_liteer";"JS_CZ_wodefeng"},0)),"")</f>
        <v>常州市金坛沃德丰电子科技有限公司</v>
      </c>
      <c r="D6266" s="11" t="str">
        <f>[1]动作!$G6265</f>
        <v>JS_CZ_wodefeng</v>
      </c>
      <c r="E6266" s="11" t="str">
        <f>[1]动作!$D6265</f>
        <v>电表故障</v>
      </c>
      <c r="F6266" s="11" t="s">
        <v>45</v>
      </c>
      <c r="G6266" s="12">
        <f>[1]动作!$A6265+[1]动作!$B6265</f>
        <v>43212.960300925923</v>
      </c>
      <c r="H6266" s="12"/>
      <c r="I6266" s="11"/>
    </row>
    <row r="6267" spans="1:9" hidden="1" x14ac:dyDescent="0.3">
      <c r="A6267" s="24">
        <v>6265</v>
      </c>
      <c r="B6267" s="11" t="str">
        <f>IFERROR(INDEX({"JSNY-BJ0001-01";"JSNY-JS0022-01";"JSNY-JS0002-01"},MATCH(D6267,{"BJ_zhongyu";"JS_WX_liteer";"JS_CZ_wodefeng"},0)),"")</f>
        <v>JSNY-JS0002-01</v>
      </c>
      <c r="C6267" s="11" t="str">
        <f>IFERROR(INDEX({"北京中裕世纪大酒店";"江苏利特尔绿色包装股份有限公司";"常州市金坛沃德丰电子科技有限公司"},MATCH(D6267,{"BJ_zhongyu";"JS_WX_liteer";"JS_CZ_wodefeng"},0)),"")</f>
        <v>常州市金坛沃德丰电子科技有限公司</v>
      </c>
      <c r="D6267" s="11" t="str">
        <f>[1]动作!$G6266</f>
        <v>JS_CZ_wodefeng</v>
      </c>
      <c r="E6267" s="11" t="str">
        <f>[1]动作!$D6266</f>
        <v>电表故障</v>
      </c>
      <c r="F6267" s="11" t="s">
        <v>45</v>
      </c>
      <c r="G6267" s="12">
        <f>[1]动作!$A6266+[1]动作!$B6266</f>
        <v>43212.962789351855</v>
      </c>
      <c r="H6267" s="12"/>
      <c r="I6267" s="11"/>
    </row>
    <row r="6268" spans="1:9" hidden="1" x14ac:dyDescent="0.3">
      <c r="A6268" s="24">
        <v>6266</v>
      </c>
      <c r="B6268" s="11" t="str">
        <f>IFERROR(INDEX({"JSNY-BJ0001-01";"JSNY-JS0022-01";"JSNY-JS0002-01"},MATCH(D6268,{"BJ_zhongyu";"JS_WX_liteer";"JS_CZ_wodefeng"},0)),"")</f>
        <v>JSNY-JS0002-01</v>
      </c>
      <c r="C6268" s="11" t="str">
        <f>IFERROR(INDEX({"北京中裕世纪大酒店";"江苏利特尔绿色包装股份有限公司";"常州市金坛沃德丰电子科技有限公司"},MATCH(D6268,{"BJ_zhongyu";"JS_WX_liteer";"JS_CZ_wodefeng"},0)),"")</f>
        <v>常州市金坛沃德丰电子科技有限公司</v>
      </c>
      <c r="D6268" s="11" t="str">
        <f>[1]动作!$G6267</f>
        <v>JS_CZ_wodefeng</v>
      </c>
      <c r="E6268" s="11" t="str">
        <f>[1]动作!$D6267</f>
        <v>电表故障</v>
      </c>
      <c r="F6268" s="11" t="s">
        <v>45</v>
      </c>
      <c r="G6268" s="12">
        <f>[1]动作!$A6267+[1]动作!$B6267</f>
        <v>43212.965173611112</v>
      </c>
      <c r="H6268" s="12"/>
      <c r="I6268" s="11"/>
    </row>
    <row r="6269" spans="1:9" hidden="1" x14ac:dyDescent="0.3">
      <c r="A6269" s="24">
        <v>6267</v>
      </c>
      <c r="B6269" s="11" t="str">
        <f>IFERROR(INDEX({"JSNY-BJ0001-01";"JSNY-JS0022-01";"JSNY-JS0002-01"},MATCH(D6269,{"BJ_zhongyu";"JS_WX_liteer";"JS_CZ_wodefeng"},0)),"")</f>
        <v>JSNY-JS0002-01</v>
      </c>
      <c r="C6269" s="11" t="str">
        <f>IFERROR(INDEX({"北京中裕世纪大酒店";"江苏利特尔绿色包装股份有限公司";"常州市金坛沃德丰电子科技有限公司"},MATCH(D6269,{"BJ_zhongyu";"JS_WX_liteer";"JS_CZ_wodefeng"},0)),"")</f>
        <v>常州市金坛沃德丰电子科技有限公司</v>
      </c>
      <c r="D6269" s="11" t="str">
        <f>[1]动作!$G6268</f>
        <v>JS_CZ_wodefeng</v>
      </c>
      <c r="E6269" s="11" t="str">
        <f>[1]动作!$D6268</f>
        <v>分系统1BMS4SOC过低二级故障</v>
      </c>
      <c r="F6269" s="11" t="s">
        <v>177</v>
      </c>
      <c r="G6269" s="12">
        <f>[1]动作!$A6268+[1]动作!$B6268</f>
        <v>43212.965289351851</v>
      </c>
      <c r="H6269" s="12"/>
      <c r="I6269" s="11"/>
    </row>
    <row r="6270" spans="1:9" hidden="1" x14ac:dyDescent="0.3">
      <c r="A6270" s="24">
        <v>6268</v>
      </c>
      <c r="B6270" s="11" t="str">
        <f>IFERROR(INDEX({"JSNY-BJ0001-01";"JSNY-JS0022-01";"JSNY-JS0002-01"},MATCH(D6270,{"BJ_zhongyu";"JS_WX_liteer";"JS_CZ_wodefeng"},0)),"")</f>
        <v>JSNY-JS0002-01</v>
      </c>
      <c r="C6270" s="11" t="str">
        <f>IFERROR(INDEX({"北京中裕世纪大酒店";"江苏利特尔绿色包装股份有限公司";"常州市金坛沃德丰电子科技有限公司"},MATCH(D6270,{"BJ_zhongyu";"JS_WX_liteer";"JS_CZ_wodefeng"},0)),"")</f>
        <v>常州市金坛沃德丰电子科技有限公司</v>
      </c>
      <c r="D6270" s="11" t="str">
        <f>[1]动作!$G6269</f>
        <v>JS_CZ_wodefeng</v>
      </c>
      <c r="E6270" s="11" t="str">
        <f>[1]动作!$D6269</f>
        <v>电表故障</v>
      </c>
      <c r="F6270" s="11" t="s">
        <v>45</v>
      </c>
      <c r="G6270" s="12">
        <f>[1]动作!$A6269+[1]动作!$B6269</f>
        <v>43212.966620370367</v>
      </c>
      <c r="H6270" s="12"/>
      <c r="I6270" s="11"/>
    </row>
    <row r="6271" spans="1:9" hidden="1" x14ac:dyDescent="0.3">
      <c r="A6271" s="24">
        <v>6269</v>
      </c>
      <c r="B6271" s="11" t="str">
        <f>IFERROR(INDEX({"JSNY-BJ0001-01";"JSNY-JS0022-01";"JSNY-JS0002-01"},MATCH(D6271,{"BJ_zhongyu";"JS_WX_liteer";"JS_CZ_wodefeng"},0)),"")</f>
        <v>JSNY-JS0002-01</v>
      </c>
      <c r="C6271" s="11" t="str">
        <f>IFERROR(INDEX({"北京中裕世纪大酒店";"江苏利特尔绿色包装股份有限公司";"常州市金坛沃德丰电子科技有限公司"},MATCH(D6271,{"BJ_zhongyu";"JS_WX_liteer";"JS_CZ_wodefeng"},0)),"")</f>
        <v>常州市金坛沃德丰电子科技有限公司</v>
      </c>
      <c r="D6271" s="11" t="str">
        <f>[1]动作!$G6270</f>
        <v>JS_CZ_wodefeng</v>
      </c>
      <c r="E6271" s="11" t="str">
        <f>[1]动作!$D6270</f>
        <v>电表故障</v>
      </c>
      <c r="F6271" s="11" t="s">
        <v>45</v>
      </c>
      <c r="G6271" s="12">
        <f>[1]动作!$A6270+[1]动作!$B6270</f>
        <v>43212.966736111113</v>
      </c>
      <c r="H6271" s="12"/>
      <c r="I6271" s="11"/>
    </row>
    <row r="6272" spans="1:9" hidden="1" x14ac:dyDescent="0.3">
      <c r="A6272" s="24">
        <v>6270</v>
      </c>
      <c r="B6272" s="11" t="str">
        <f>IFERROR(INDEX({"JSNY-BJ0001-01";"JSNY-JS0022-01";"JSNY-JS0002-01"},MATCH(D6272,{"BJ_zhongyu";"JS_WX_liteer";"JS_CZ_wodefeng"},0)),"")</f>
        <v>JSNY-JS0002-01</v>
      </c>
      <c r="C6272" s="11" t="str">
        <f>IFERROR(INDEX({"北京中裕世纪大酒店";"江苏利特尔绿色包装股份有限公司";"常州市金坛沃德丰电子科技有限公司"},MATCH(D6272,{"BJ_zhongyu";"JS_WX_liteer";"JS_CZ_wodefeng"},0)),"")</f>
        <v>常州市金坛沃德丰电子科技有限公司</v>
      </c>
      <c r="D6272" s="11" t="str">
        <f>[1]动作!$G6271</f>
        <v>JS_CZ_wodefeng</v>
      </c>
      <c r="E6272" s="11" t="str">
        <f>[1]动作!$D6271</f>
        <v>电表故障</v>
      </c>
      <c r="F6272" s="11" t="s">
        <v>45</v>
      </c>
      <c r="G6272" s="12">
        <f>[1]动作!$A6271+[1]动作!$B6271</f>
        <v>43212.968182870369</v>
      </c>
      <c r="H6272" s="12"/>
      <c r="I6272" s="11"/>
    </row>
    <row r="6273" spans="1:9" hidden="1" x14ac:dyDescent="0.3">
      <c r="A6273" s="24">
        <v>6271</v>
      </c>
      <c r="B6273" s="11" t="str">
        <f>IFERROR(INDEX({"JSNY-BJ0001-01";"JSNY-JS0022-01";"JSNY-JS0002-01"},MATCH(D6273,{"BJ_zhongyu";"JS_WX_liteer";"JS_CZ_wodefeng"},0)),"")</f>
        <v>JSNY-JS0002-01</v>
      </c>
      <c r="C6273" s="11" t="str">
        <f>IFERROR(INDEX({"北京中裕世纪大酒店";"江苏利特尔绿色包装股份有限公司";"常州市金坛沃德丰电子科技有限公司"},MATCH(D6273,{"BJ_zhongyu";"JS_WX_liteer";"JS_CZ_wodefeng"},0)),"")</f>
        <v>常州市金坛沃德丰电子科技有限公司</v>
      </c>
      <c r="D6273" s="11" t="str">
        <f>[1]动作!$G6272</f>
        <v>JS_CZ_wodefeng</v>
      </c>
      <c r="E6273" s="11" t="str">
        <f>[1]动作!$D6272</f>
        <v>电表故障</v>
      </c>
      <c r="F6273" s="11" t="s">
        <v>45</v>
      </c>
      <c r="G6273" s="12">
        <f>[1]动作!$A6272+[1]动作!$B6272</f>
        <v>43212.972002314818</v>
      </c>
      <c r="H6273" s="12"/>
      <c r="I6273" s="11"/>
    </row>
    <row r="6274" spans="1:9" hidden="1" x14ac:dyDescent="0.3">
      <c r="A6274" s="24">
        <v>6272</v>
      </c>
      <c r="B6274" s="11" t="str">
        <f>IFERROR(INDEX({"JSNY-BJ0001-01";"JSNY-JS0022-01";"JSNY-JS0002-01"},MATCH(D6274,{"BJ_zhongyu";"JS_WX_liteer";"JS_CZ_wodefeng"},0)),"")</f>
        <v>JSNY-JS0002-01</v>
      </c>
      <c r="C6274" s="11" t="str">
        <f>IFERROR(INDEX({"北京中裕世纪大酒店";"江苏利特尔绿色包装股份有限公司";"常州市金坛沃德丰电子科技有限公司"},MATCH(D6274,{"BJ_zhongyu";"JS_WX_liteer";"JS_CZ_wodefeng"},0)),"")</f>
        <v>常州市金坛沃德丰电子科技有限公司</v>
      </c>
      <c r="D6274" s="11" t="str">
        <f>[1]动作!$G6273</f>
        <v>JS_CZ_wodefeng</v>
      </c>
      <c r="E6274" s="11" t="str">
        <f>[1]动作!$D6273</f>
        <v>电表故障</v>
      </c>
      <c r="F6274" s="11" t="s">
        <v>45</v>
      </c>
      <c r="G6274" s="12">
        <f>[1]动作!$A6273+[1]动作!$B6273</f>
        <v>43212.972870370373</v>
      </c>
      <c r="H6274" s="12"/>
      <c r="I6274" s="11"/>
    </row>
    <row r="6275" spans="1:9" hidden="1" x14ac:dyDescent="0.3">
      <c r="A6275" s="24">
        <v>6273</v>
      </c>
      <c r="B6275" s="11" t="str">
        <f>IFERROR(INDEX({"JSNY-BJ0001-01";"JSNY-JS0022-01";"JSNY-JS0002-01"},MATCH(D6275,{"BJ_zhongyu";"JS_WX_liteer";"JS_CZ_wodefeng"},0)),"")</f>
        <v>JSNY-JS0002-01</v>
      </c>
      <c r="C6275" s="11" t="str">
        <f>IFERROR(INDEX({"北京中裕世纪大酒店";"江苏利特尔绿色包装股份有限公司";"常州市金坛沃德丰电子科技有限公司"},MATCH(D6275,{"BJ_zhongyu";"JS_WX_liteer";"JS_CZ_wodefeng"},0)),"")</f>
        <v>常州市金坛沃德丰电子科技有限公司</v>
      </c>
      <c r="D6275" s="11" t="str">
        <f>[1]动作!$G6274</f>
        <v>JS_CZ_wodefeng</v>
      </c>
      <c r="E6275" s="11" t="str">
        <f>[1]动作!$D6274</f>
        <v>电表故障</v>
      </c>
      <c r="F6275" s="11" t="s">
        <v>45</v>
      </c>
      <c r="G6275" s="12">
        <f>[1]动作!$A6274+[1]动作!$B6274</f>
        <v>43212.972997685189</v>
      </c>
      <c r="H6275" s="12"/>
      <c r="I6275" s="11"/>
    </row>
    <row r="6276" spans="1:9" hidden="1" x14ac:dyDescent="0.3">
      <c r="A6276" s="24">
        <v>6274</v>
      </c>
      <c r="B6276" s="11" t="str">
        <f>IFERROR(INDEX({"JSNY-BJ0001-01";"JSNY-JS0022-01";"JSNY-JS0002-01"},MATCH(D6276,{"BJ_zhongyu";"JS_WX_liteer";"JS_CZ_wodefeng"},0)),"")</f>
        <v>JSNY-JS0002-01</v>
      </c>
      <c r="C6276" s="11" t="str">
        <f>IFERROR(INDEX({"北京中裕世纪大酒店";"江苏利特尔绿色包装股份有限公司";"常州市金坛沃德丰电子科技有限公司"},MATCH(D6276,{"BJ_zhongyu";"JS_WX_liteer";"JS_CZ_wodefeng"},0)),"")</f>
        <v>常州市金坛沃德丰电子科技有限公司</v>
      </c>
      <c r="D6276" s="11" t="str">
        <f>[1]动作!$G6275</f>
        <v>JS_CZ_wodefeng</v>
      </c>
      <c r="E6276" s="11" t="str">
        <f>[1]动作!$D6275</f>
        <v>电表故障</v>
      </c>
      <c r="F6276" s="11" t="s">
        <v>45</v>
      </c>
      <c r="G6276" s="12">
        <f>[1]动作!$A6275+[1]动作!$B6275</f>
        <v>43212.974502314813</v>
      </c>
      <c r="H6276" s="12"/>
      <c r="I6276" s="11"/>
    </row>
    <row r="6277" spans="1:9" hidden="1" x14ac:dyDescent="0.3">
      <c r="A6277" s="24">
        <v>6275</v>
      </c>
      <c r="B6277" s="11" t="str">
        <f>IFERROR(INDEX({"JSNY-BJ0001-01";"JSNY-JS0022-01";"JSNY-JS0002-01"},MATCH(D6277,{"BJ_zhongyu";"JS_WX_liteer";"JS_CZ_wodefeng"},0)),"")</f>
        <v>JSNY-JS0002-01</v>
      </c>
      <c r="C6277" s="11" t="str">
        <f>IFERROR(INDEX({"北京中裕世纪大酒店";"江苏利特尔绿色包装股份有限公司";"常州市金坛沃德丰电子科技有限公司"},MATCH(D6277,{"BJ_zhongyu";"JS_WX_liteer";"JS_CZ_wodefeng"},0)),"")</f>
        <v>常州市金坛沃德丰电子科技有限公司</v>
      </c>
      <c r="D6277" s="11" t="str">
        <f>[1]动作!$G6276</f>
        <v>JS_CZ_wodefeng</v>
      </c>
      <c r="E6277" s="11" t="str">
        <f>[1]动作!$D6276</f>
        <v>电表故障</v>
      </c>
      <c r="F6277" s="11" t="s">
        <v>45</v>
      </c>
      <c r="G6277" s="12">
        <f>[1]动作!$A6276+[1]动作!$B6276</f>
        <v>43212.976990740739</v>
      </c>
      <c r="H6277" s="12"/>
      <c r="I6277" s="11"/>
    </row>
    <row r="6278" spans="1:9" hidden="1" x14ac:dyDescent="0.3">
      <c r="A6278" s="24">
        <v>6276</v>
      </c>
      <c r="B6278" s="11" t="str">
        <f>IFERROR(INDEX({"JSNY-BJ0001-01";"JSNY-JS0022-01";"JSNY-JS0002-01"},MATCH(D6278,{"BJ_zhongyu";"JS_WX_liteer";"JS_CZ_wodefeng"},0)),"")</f>
        <v>JSNY-JS0002-01</v>
      </c>
      <c r="C6278" s="11" t="str">
        <f>IFERROR(INDEX({"北京中裕世纪大酒店";"江苏利特尔绿色包装股份有限公司";"常州市金坛沃德丰电子科技有限公司"},MATCH(D6278,{"BJ_zhongyu";"JS_WX_liteer";"JS_CZ_wodefeng"},0)),"")</f>
        <v>常州市金坛沃德丰电子科技有限公司</v>
      </c>
      <c r="D6278" s="11" t="str">
        <f>[1]动作!$G6277</f>
        <v>JS_CZ_wodefeng</v>
      </c>
      <c r="E6278" s="11" t="str">
        <f>[1]动作!$D6277</f>
        <v>电表故障</v>
      </c>
      <c r="F6278" s="11" t="s">
        <v>45</v>
      </c>
      <c r="G6278" s="12">
        <f>[1]动作!$A6277+[1]动作!$B6277</f>
        <v>43212.977164351854</v>
      </c>
      <c r="H6278" s="12"/>
      <c r="I6278" s="11"/>
    </row>
    <row r="6279" spans="1:9" hidden="1" x14ac:dyDescent="0.3">
      <c r="A6279" s="24">
        <v>6277</v>
      </c>
      <c r="B6279" s="11" t="str">
        <f>IFERROR(INDEX({"JSNY-BJ0001-01";"JSNY-JS0022-01";"JSNY-JS0002-01"},MATCH(D6279,{"BJ_zhongyu";"JS_WX_liteer";"JS_CZ_wodefeng"},0)),"")</f>
        <v>JSNY-JS0002-01</v>
      </c>
      <c r="C6279" s="11" t="str">
        <f>IFERROR(INDEX({"北京中裕世纪大酒店";"江苏利特尔绿色包装股份有限公司";"常州市金坛沃德丰电子科技有限公司"},MATCH(D6279,{"BJ_zhongyu";"JS_WX_liteer";"JS_CZ_wodefeng"},0)),"")</f>
        <v>常州市金坛沃德丰电子科技有限公司</v>
      </c>
      <c r="D6279" s="11" t="str">
        <f>[1]动作!$G6278</f>
        <v>JS_CZ_wodefeng</v>
      </c>
      <c r="E6279" s="11" t="str">
        <f>[1]动作!$D6278</f>
        <v>电表故障</v>
      </c>
      <c r="F6279" s="11" t="s">
        <v>45</v>
      </c>
      <c r="G6279" s="12">
        <f>[1]动作!$A6278+[1]动作!$B6278</f>
        <v>43212.978437500002</v>
      </c>
      <c r="H6279" s="12"/>
      <c r="I6279" s="11"/>
    </row>
    <row r="6280" spans="1:9" hidden="1" x14ac:dyDescent="0.3">
      <c r="A6280" s="24">
        <v>6278</v>
      </c>
      <c r="B6280" s="11" t="str">
        <f>IFERROR(INDEX({"JSNY-BJ0001-01";"JSNY-JS0022-01";"JSNY-JS0002-01"},MATCH(D6280,{"BJ_zhongyu";"JS_WX_liteer";"JS_CZ_wodefeng"},0)),"")</f>
        <v>JSNY-JS0002-01</v>
      </c>
      <c r="C6280" s="11" t="str">
        <f>IFERROR(INDEX({"北京中裕世纪大酒店";"江苏利特尔绿色包装股份有限公司";"常州市金坛沃德丰电子科技有限公司"},MATCH(D6280,{"BJ_zhongyu";"JS_WX_liteer";"JS_CZ_wodefeng"},0)),"")</f>
        <v>常州市金坛沃德丰电子科技有限公司</v>
      </c>
      <c r="D6280" s="11" t="str">
        <f>[1]动作!$G6279</f>
        <v>JS_CZ_wodefeng</v>
      </c>
      <c r="E6280" s="11" t="str">
        <f>[1]动作!$D6279</f>
        <v>电表故障</v>
      </c>
      <c r="F6280" s="11" t="s">
        <v>45</v>
      </c>
      <c r="G6280" s="12">
        <f>[1]动作!$A6279+[1]动作!$B6279</f>
        <v>43212.979884259257</v>
      </c>
      <c r="H6280" s="12"/>
      <c r="I6280" s="11"/>
    </row>
    <row r="6281" spans="1:9" hidden="1" x14ac:dyDescent="0.3">
      <c r="A6281" s="24">
        <v>6279</v>
      </c>
      <c r="B6281" s="11" t="str">
        <f>IFERROR(INDEX({"JSNY-BJ0001-01";"JSNY-JS0022-01";"JSNY-JS0002-01"},MATCH(D6281,{"BJ_zhongyu";"JS_WX_liteer";"JS_CZ_wodefeng"},0)),"")</f>
        <v>JSNY-JS0002-01</v>
      </c>
      <c r="C6281" s="11" t="str">
        <f>IFERROR(INDEX({"北京中裕世纪大酒店";"江苏利特尔绿色包装股份有限公司";"常州市金坛沃德丰电子科技有限公司"},MATCH(D6281,{"BJ_zhongyu";"JS_WX_liteer";"JS_CZ_wodefeng"},0)),"")</f>
        <v>常州市金坛沃德丰电子科技有限公司</v>
      </c>
      <c r="D6281" s="11" t="str">
        <f>[1]动作!$G6280</f>
        <v>JS_CZ_wodefeng</v>
      </c>
      <c r="E6281" s="11" t="str">
        <f>[1]动作!$D6280</f>
        <v>电表故障</v>
      </c>
      <c r="F6281" s="11" t="s">
        <v>45</v>
      </c>
      <c r="G6281" s="12">
        <f>[1]动作!$A6280+[1]动作!$B6280</f>
        <v>43212.983587962961</v>
      </c>
      <c r="H6281" s="12"/>
      <c r="I6281" s="11"/>
    </row>
    <row r="6282" spans="1:9" hidden="1" x14ac:dyDescent="0.3">
      <c r="A6282" s="24">
        <v>6280</v>
      </c>
      <c r="B6282" s="11" t="str">
        <f>IFERROR(INDEX({"JSNY-BJ0001-01";"JSNY-JS0022-01";"JSNY-JS0002-01"},MATCH(D6282,{"BJ_zhongyu";"JS_WX_liteer";"JS_CZ_wodefeng"},0)),"")</f>
        <v>JSNY-JS0002-01</v>
      </c>
      <c r="C6282" s="11" t="str">
        <f>IFERROR(INDEX({"北京中裕世纪大酒店";"江苏利特尔绿色包装股份有限公司";"常州市金坛沃德丰电子科技有限公司"},MATCH(D6282,{"BJ_zhongyu";"JS_WX_liteer";"JS_CZ_wodefeng"},0)),"")</f>
        <v>常州市金坛沃德丰电子科技有限公司</v>
      </c>
      <c r="D6282" s="11" t="str">
        <f>[1]动作!$G6281</f>
        <v>JS_CZ_wodefeng</v>
      </c>
      <c r="E6282" s="11" t="str">
        <f>[1]动作!$D6281</f>
        <v>电表故障</v>
      </c>
      <c r="F6282" s="11" t="s">
        <v>45</v>
      </c>
      <c r="G6282" s="12">
        <f>[1]动作!$A6281+[1]动作!$B6281</f>
        <v>43212.983703703707</v>
      </c>
      <c r="H6282" s="12"/>
      <c r="I6282" s="11"/>
    </row>
    <row r="6283" spans="1:9" hidden="1" x14ac:dyDescent="0.3">
      <c r="A6283" s="24">
        <v>6281</v>
      </c>
      <c r="B6283" s="11" t="str">
        <f>IFERROR(INDEX({"JSNY-BJ0001-01";"JSNY-JS0022-01";"JSNY-JS0002-01"},MATCH(D6283,{"BJ_zhongyu";"JS_WX_liteer";"JS_CZ_wodefeng"},0)),"")</f>
        <v>JSNY-JS0002-01</v>
      </c>
      <c r="C6283" s="11" t="str">
        <f>IFERROR(INDEX({"北京中裕世纪大酒店";"江苏利特尔绿色包装股份有限公司";"常州市金坛沃德丰电子科技有限公司"},MATCH(D6283,{"BJ_zhongyu";"JS_WX_liteer";"JS_CZ_wodefeng"},0)),"")</f>
        <v>常州市金坛沃德丰电子科技有限公司</v>
      </c>
      <c r="D6283" s="11" t="str">
        <f>[1]动作!$G6282</f>
        <v>JS_CZ_wodefeng</v>
      </c>
      <c r="E6283" s="11" t="str">
        <f>[1]动作!$D6282</f>
        <v>电表故障</v>
      </c>
      <c r="F6283" s="11" t="s">
        <v>45</v>
      </c>
      <c r="G6283" s="12">
        <f>[1]动作!$A6282+[1]动作!$B6282</f>
        <v>43212.9846412037</v>
      </c>
      <c r="H6283" s="12"/>
      <c r="I6283" s="11"/>
    </row>
    <row r="6284" spans="1:9" hidden="1" x14ac:dyDescent="0.3">
      <c r="A6284" s="24">
        <v>6282</v>
      </c>
      <c r="B6284" s="11" t="str">
        <f>IFERROR(INDEX({"JSNY-BJ0001-01";"JSNY-JS0022-01";"JSNY-JS0002-01"},MATCH(D6284,{"BJ_zhongyu";"JS_WX_liteer";"JS_CZ_wodefeng"},0)),"")</f>
        <v>JSNY-JS0002-01</v>
      </c>
      <c r="C6284" s="11" t="str">
        <f>IFERROR(INDEX({"北京中裕世纪大酒店";"江苏利特尔绿色包装股份有限公司";"常州市金坛沃德丰电子科技有限公司"},MATCH(D6284,{"BJ_zhongyu";"JS_WX_liteer";"JS_CZ_wodefeng"},0)),"")</f>
        <v>常州市金坛沃德丰电子科技有限公司</v>
      </c>
      <c r="D6284" s="11" t="str">
        <f>[1]动作!$G6283</f>
        <v>JS_CZ_wodefeng</v>
      </c>
      <c r="E6284" s="11" t="str">
        <f>[1]动作!$D6283</f>
        <v>电表故障</v>
      </c>
      <c r="F6284" s="11" t="s">
        <v>45</v>
      </c>
      <c r="G6284" s="12">
        <f>[1]动作!$A6283+[1]动作!$B6283</f>
        <v>43212.986203703702</v>
      </c>
      <c r="H6284" s="12"/>
      <c r="I6284" s="11"/>
    </row>
    <row r="6285" spans="1:9" hidden="1" x14ac:dyDescent="0.3">
      <c r="A6285" s="24">
        <v>6283</v>
      </c>
      <c r="B6285" s="11" t="str">
        <f>IFERROR(INDEX({"JSNY-BJ0001-01";"JSNY-JS0022-01";"JSNY-JS0002-01"},MATCH(D6285,{"BJ_zhongyu";"JS_WX_liteer";"JS_CZ_wodefeng"},0)),"")</f>
        <v>JSNY-JS0002-01</v>
      </c>
      <c r="C6285" s="11" t="str">
        <f>IFERROR(INDEX({"北京中裕世纪大酒店";"江苏利特尔绿色包装股份有限公司";"常州市金坛沃德丰电子科技有限公司"},MATCH(D6285,{"BJ_zhongyu";"JS_WX_liteer";"JS_CZ_wodefeng"},0)),"")</f>
        <v>常州市金坛沃德丰电子科技有限公司</v>
      </c>
      <c r="D6285" s="11" t="str">
        <f>[1]动作!$G6284</f>
        <v>JS_CZ_wodefeng</v>
      </c>
      <c r="E6285" s="11" t="str">
        <f>[1]动作!$D6284</f>
        <v>电表故障</v>
      </c>
      <c r="F6285" s="11" t="s">
        <v>45</v>
      </c>
      <c r="G6285" s="12">
        <f>[1]动作!$A6284+[1]动作!$B6284</f>
        <v>43212.987650462965</v>
      </c>
      <c r="H6285" s="12"/>
      <c r="I6285" s="11"/>
    </row>
    <row r="6286" spans="1:9" hidden="1" x14ac:dyDescent="0.3">
      <c r="A6286" s="24">
        <v>6284</v>
      </c>
      <c r="B6286" s="11" t="str">
        <f>IFERROR(INDEX({"JSNY-BJ0001-01";"JSNY-JS0022-01";"JSNY-JS0002-01"},MATCH(D6286,{"BJ_zhongyu";"JS_WX_liteer";"JS_CZ_wodefeng"},0)),"")</f>
        <v>JSNY-JS0002-01</v>
      </c>
      <c r="C6286" s="11" t="str">
        <f>IFERROR(INDEX({"北京中裕世纪大酒店";"江苏利特尔绿色包装股份有限公司";"常州市金坛沃德丰电子科技有限公司"},MATCH(D6286,{"BJ_zhongyu";"JS_WX_liteer";"JS_CZ_wodefeng"},0)),"")</f>
        <v>常州市金坛沃德丰电子科技有限公司</v>
      </c>
      <c r="D6286" s="11" t="str">
        <f>[1]动作!$G6285</f>
        <v>JS_CZ_wodefeng</v>
      </c>
      <c r="E6286" s="11" t="str">
        <f>[1]动作!$D6285</f>
        <v>电表故障</v>
      </c>
      <c r="F6286" s="11" t="s">
        <v>45</v>
      </c>
      <c r="G6286" s="12">
        <f>[1]动作!$A6285+[1]动作!$B6285</f>
        <v>43212.990023148152</v>
      </c>
      <c r="H6286" s="12"/>
      <c r="I6286" s="11"/>
    </row>
    <row r="6287" spans="1:9" hidden="1" x14ac:dyDescent="0.3">
      <c r="A6287" s="24">
        <v>6285</v>
      </c>
      <c r="B6287" s="11" t="str">
        <f>IFERROR(INDEX({"JSNY-BJ0001-01";"JSNY-JS0022-01";"JSNY-JS0002-01"},MATCH(D6287,{"BJ_zhongyu";"JS_WX_liteer";"JS_CZ_wodefeng"},0)),"")</f>
        <v>JSNY-JS0002-01</v>
      </c>
      <c r="C6287" s="11" t="str">
        <f>IFERROR(INDEX({"北京中裕世纪大酒店";"江苏利特尔绿色包装股份有限公司";"常州市金坛沃德丰电子科技有限公司"},MATCH(D6287,{"BJ_zhongyu";"JS_WX_liteer";"JS_CZ_wodefeng"},0)),"")</f>
        <v>常州市金坛沃德丰电子科技有限公司</v>
      </c>
      <c r="D6287" s="11" t="str">
        <f>[1]动作!$G6286</f>
        <v>JS_CZ_wodefeng</v>
      </c>
      <c r="E6287" s="11" t="str">
        <f>[1]动作!$D6286</f>
        <v>电表故障</v>
      </c>
      <c r="F6287" s="11" t="s">
        <v>45</v>
      </c>
      <c r="G6287" s="12">
        <f>[1]动作!$A6286+[1]动作!$B6286</f>
        <v>43212.991643518515</v>
      </c>
      <c r="H6287" s="12"/>
      <c r="I6287" s="11"/>
    </row>
    <row r="6288" spans="1:9" hidden="1" x14ac:dyDescent="0.3">
      <c r="A6288" s="24">
        <v>6286</v>
      </c>
      <c r="B6288" s="11" t="str">
        <f>IFERROR(INDEX({"JSNY-BJ0001-01";"JSNY-JS0022-01";"JSNY-JS0002-01"},MATCH(D6288,{"BJ_zhongyu";"JS_WX_liteer";"JS_CZ_wodefeng"},0)),"")</f>
        <v>JSNY-JS0002-01</v>
      </c>
      <c r="C6288" s="11" t="str">
        <f>IFERROR(INDEX({"北京中裕世纪大酒店";"江苏利特尔绿色包装股份有限公司";"常州市金坛沃德丰电子科技有限公司"},MATCH(D6288,{"BJ_zhongyu";"JS_WX_liteer";"JS_CZ_wodefeng"},0)),"")</f>
        <v>常州市金坛沃德丰电子科技有限公司</v>
      </c>
      <c r="D6288" s="11" t="str">
        <f>[1]动作!$G6287</f>
        <v>JS_CZ_wodefeng</v>
      </c>
      <c r="E6288" s="11" t="str">
        <f>[1]动作!$D6287</f>
        <v>电表故障</v>
      </c>
      <c r="F6288" s="11" t="s">
        <v>45</v>
      </c>
      <c r="G6288" s="12">
        <f>[1]动作!$A6287+[1]动作!$B6287</f>
        <v>43212.99291666667</v>
      </c>
      <c r="H6288" s="12"/>
      <c r="I6288" s="11"/>
    </row>
    <row r="6289" spans="1:9" hidden="1" x14ac:dyDescent="0.3">
      <c r="A6289" s="24">
        <v>6287</v>
      </c>
      <c r="B6289" s="11" t="str">
        <f>IFERROR(INDEX({"JSNY-BJ0001-01";"JSNY-JS0022-01";"JSNY-JS0002-01"},MATCH(D6289,{"BJ_zhongyu";"JS_WX_liteer";"JS_CZ_wodefeng"},0)),"")</f>
        <v>JSNY-JS0002-01</v>
      </c>
      <c r="C6289" s="11" t="str">
        <f>IFERROR(INDEX({"北京中裕世纪大酒店";"江苏利特尔绿色包装股份有限公司";"常州市金坛沃德丰电子科技有限公司"},MATCH(D6289,{"BJ_zhongyu";"JS_WX_liteer";"JS_CZ_wodefeng"},0)),"")</f>
        <v>常州市金坛沃德丰电子科技有限公司</v>
      </c>
      <c r="D6289" s="11" t="str">
        <f>[1]动作!$G6288</f>
        <v>JS_CZ_wodefeng</v>
      </c>
      <c r="E6289" s="11" t="str">
        <f>[1]动作!$D6288</f>
        <v>电表故障</v>
      </c>
      <c r="F6289" s="11" t="s">
        <v>45</v>
      </c>
      <c r="G6289" s="12">
        <f>[1]动作!$A6288+[1]动作!$B6288</f>
        <v>43212.994027777779</v>
      </c>
      <c r="H6289" s="12"/>
      <c r="I6289" s="11"/>
    </row>
    <row r="6290" spans="1:9" hidden="1" x14ac:dyDescent="0.3">
      <c r="A6290" s="24">
        <v>6288</v>
      </c>
      <c r="B6290" s="11" t="str">
        <f>IFERROR(INDEX({"JSNY-BJ0001-01";"JSNY-JS0022-01";"JSNY-JS0002-01"},MATCH(D6290,{"BJ_zhongyu";"JS_WX_liteer";"JS_CZ_wodefeng"},0)),"")</f>
        <v>JSNY-JS0002-01</v>
      </c>
      <c r="C6290" s="11" t="str">
        <f>IFERROR(INDEX({"北京中裕世纪大酒店";"江苏利特尔绿色包装股份有限公司";"常州市金坛沃德丰电子科技有限公司"},MATCH(D6290,{"BJ_zhongyu";"JS_WX_liteer";"JS_CZ_wodefeng"},0)),"")</f>
        <v>常州市金坛沃德丰电子科技有限公司</v>
      </c>
      <c r="D6290" s="11" t="str">
        <f>[1]动作!$G6289</f>
        <v>JS_CZ_wodefeng</v>
      </c>
      <c r="E6290" s="11" t="str">
        <f>[1]动作!$D6289</f>
        <v>电表故障</v>
      </c>
      <c r="F6290" s="11" t="s">
        <v>45</v>
      </c>
      <c r="G6290" s="12">
        <f>[1]动作!$A6289+[1]动作!$B6289</f>
        <v>43212.994143518517</v>
      </c>
      <c r="H6290" s="12"/>
      <c r="I6290" s="11"/>
    </row>
    <row r="6291" spans="1:9" hidden="1" x14ac:dyDescent="0.3">
      <c r="A6291" s="24">
        <v>6289</v>
      </c>
      <c r="B6291" s="11" t="str">
        <f>IFERROR(INDEX({"JSNY-BJ0001-01";"JSNY-JS0022-01";"JSNY-JS0002-01"},MATCH(D6291,{"BJ_zhongyu";"JS_WX_liteer";"JS_CZ_wodefeng"},0)),"")</f>
        <v>JSNY-JS0002-01</v>
      </c>
      <c r="C6291" s="11" t="str">
        <f>IFERROR(INDEX({"北京中裕世纪大酒店";"江苏利特尔绿色包装股份有限公司";"常州市金坛沃德丰电子科技有限公司"},MATCH(D6291,{"BJ_zhongyu";"JS_WX_liteer";"JS_CZ_wodefeng"},0)),"")</f>
        <v>常州市金坛沃德丰电子科技有限公司</v>
      </c>
      <c r="D6291" s="11" t="str">
        <f>[1]动作!$G6290</f>
        <v>JS_CZ_wodefeng</v>
      </c>
      <c r="E6291" s="11" t="str">
        <f>[1]动作!$D6290</f>
        <v>电表故障</v>
      </c>
      <c r="F6291" s="11" t="s">
        <v>45</v>
      </c>
      <c r="G6291" s="12">
        <f>[1]动作!$A6290+[1]动作!$B6290</f>
        <v>43212.994317129633</v>
      </c>
      <c r="H6291" s="12"/>
      <c r="I6291" s="11"/>
    </row>
    <row r="6292" spans="1:9" hidden="1" x14ac:dyDescent="0.3">
      <c r="A6292" s="24">
        <v>6290</v>
      </c>
      <c r="B6292" s="11" t="str">
        <f>IFERROR(INDEX({"JSNY-BJ0001-01";"JSNY-JS0022-01";"JSNY-JS0002-01"},MATCH(D6292,{"BJ_zhongyu";"JS_WX_liteer";"JS_CZ_wodefeng"},0)),"")</f>
        <v>JSNY-JS0002-01</v>
      </c>
      <c r="C6292" s="11" t="str">
        <f>IFERROR(INDEX({"北京中裕世纪大酒店";"江苏利特尔绿色包装股份有限公司";"常州市金坛沃德丰电子科技有限公司"},MATCH(D6292,{"BJ_zhongyu";"JS_WX_liteer";"JS_CZ_wodefeng"},0)),"")</f>
        <v>常州市金坛沃德丰电子科技有限公司</v>
      </c>
      <c r="D6292" s="11" t="str">
        <f>[1]动作!$G6291</f>
        <v>JS_CZ_wodefeng</v>
      </c>
      <c r="E6292" s="11" t="str">
        <f>[1]动作!$D6291</f>
        <v>电表故障</v>
      </c>
      <c r="F6292" s="11" t="s">
        <v>45</v>
      </c>
      <c r="G6292" s="12">
        <f>[1]动作!$A6291+[1]动作!$B6291</f>
        <v>43212.994664351849</v>
      </c>
      <c r="H6292" s="12"/>
      <c r="I6292" s="11"/>
    </row>
    <row r="6293" spans="1:9" hidden="1" x14ac:dyDescent="0.3">
      <c r="A6293" s="24">
        <v>6291</v>
      </c>
      <c r="B6293" s="11" t="str">
        <f>IFERROR(INDEX({"JSNY-BJ0001-01";"JSNY-JS0022-01";"JSNY-JS0002-01"},MATCH(D6293,{"BJ_zhongyu";"JS_WX_liteer";"JS_CZ_wodefeng"},0)),"")</f>
        <v>JSNY-JS0002-01</v>
      </c>
      <c r="C6293" s="11" t="str">
        <f>IFERROR(INDEX({"北京中裕世纪大酒店";"江苏利特尔绿色包装股份有限公司";"常州市金坛沃德丰电子科技有限公司"},MATCH(D6293,{"BJ_zhongyu";"JS_WX_liteer";"JS_CZ_wodefeng"},0)),"")</f>
        <v>常州市金坛沃德丰电子科技有限公司</v>
      </c>
      <c r="D6293" s="11" t="str">
        <f>[1]动作!$G6292</f>
        <v>JS_CZ_wodefeng</v>
      </c>
      <c r="E6293" s="11" t="str">
        <f>[1]动作!$D6292</f>
        <v>电表故障</v>
      </c>
      <c r="F6293" s="11" t="s">
        <v>45</v>
      </c>
      <c r="G6293" s="12">
        <f>[1]动作!$A6292+[1]动作!$B6292</f>
        <v>43212.99559027778</v>
      </c>
      <c r="H6293" s="12"/>
      <c r="I6293" s="11"/>
    </row>
    <row r="6294" spans="1:9" hidden="1" x14ac:dyDescent="0.3">
      <c r="A6294" s="24">
        <v>6292</v>
      </c>
      <c r="B6294" s="11" t="str">
        <f>IFERROR(INDEX({"JSNY-BJ0001-01";"JSNY-JS0022-01";"JSNY-JS0002-01"},MATCH(D6294,{"BJ_zhongyu";"JS_WX_liteer";"JS_CZ_wodefeng"},0)),"")</f>
        <v>JSNY-JS0002-01</v>
      </c>
      <c r="C6294" s="11" t="str">
        <f>IFERROR(INDEX({"北京中裕世纪大酒店";"江苏利特尔绿色包装股份有限公司";"常州市金坛沃德丰电子科技有限公司"},MATCH(D6294,{"BJ_zhongyu";"JS_WX_liteer";"JS_CZ_wodefeng"},0)),"")</f>
        <v>常州市金坛沃德丰电子科技有限公司</v>
      </c>
      <c r="D6294" s="11" t="str">
        <f>[1]动作!$G6293</f>
        <v>JS_CZ_wodefeng</v>
      </c>
      <c r="E6294" s="11" t="str">
        <f>[1]动作!$D6293</f>
        <v>电表故障</v>
      </c>
      <c r="F6294" s="11" t="s">
        <v>45</v>
      </c>
      <c r="G6294" s="12">
        <f>[1]动作!$A6293+[1]动作!$B6293</f>
        <v>43212.999525462961</v>
      </c>
      <c r="H6294" s="12"/>
      <c r="I6294" s="11"/>
    </row>
    <row r="6295" spans="1:9" hidden="1" x14ac:dyDescent="0.3">
      <c r="A6295" s="24">
        <v>6293</v>
      </c>
      <c r="B6295" s="11" t="str">
        <f>IFERROR(INDEX({"JSNY-BJ0001-01";"JSNY-JS0022-01";"JSNY-JS0002-01"},MATCH(D6295,{"BJ_zhongyu";"JS_WX_liteer";"JS_CZ_wodefeng"},0)),"")</f>
        <v>JSNY-JS0002-01</v>
      </c>
      <c r="C6295" s="11" t="str">
        <f>IFERROR(INDEX({"北京中裕世纪大酒店";"江苏利特尔绿色包装股份有限公司";"常州市金坛沃德丰电子科技有限公司"},MATCH(D6295,{"BJ_zhongyu";"JS_WX_liteer";"JS_CZ_wodefeng"},0)),"")</f>
        <v>常州市金坛沃德丰电子科技有限公司</v>
      </c>
      <c r="D6295" s="11" t="str">
        <f>[1]动作!$G6294</f>
        <v>JS_CZ_wodefeng</v>
      </c>
      <c r="E6295" s="11" t="str">
        <f>[1]动作!$D6294</f>
        <v>电表故障</v>
      </c>
      <c r="F6295" s="11" t="s">
        <v>45</v>
      </c>
      <c r="G6295" s="12">
        <f>[1]动作!$A6294+[1]动作!$B6294</f>
        <v>43213.000868055555</v>
      </c>
      <c r="H6295" s="12"/>
      <c r="I6295" s="11"/>
    </row>
    <row r="6296" spans="1:9" hidden="1" x14ac:dyDescent="0.3">
      <c r="A6296" s="24">
        <v>6294</v>
      </c>
      <c r="B6296" s="11" t="str">
        <f>IFERROR(INDEX({"JSNY-BJ0001-01";"JSNY-JS0022-01";"JSNY-JS0002-01"},MATCH(D6296,{"BJ_zhongyu";"JS_WX_liteer";"JS_CZ_wodefeng"},0)),"")</f>
        <v>JSNY-JS0002-01</v>
      </c>
      <c r="C6296" s="11" t="str">
        <f>IFERROR(INDEX({"北京中裕世纪大酒店";"江苏利特尔绿色包装股份有限公司";"常州市金坛沃德丰电子科技有限公司"},MATCH(D6296,{"BJ_zhongyu";"JS_WX_liteer";"JS_CZ_wodefeng"},0)),"")</f>
        <v>常州市金坛沃德丰电子科技有限公司</v>
      </c>
      <c r="D6296" s="11" t="str">
        <f>[1]动作!$G6295</f>
        <v>JS_CZ_wodefeng</v>
      </c>
      <c r="E6296" s="11" t="str">
        <f>[1]动作!$D6295</f>
        <v>电表故障</v>
      </c>
      <c r="F6296" s="11" t="s">
        <v>45</v>
      </c>
      <c r="G6296" s="12">
        <f>[1]动作!$A6295+[1]动作!$B6295</f>
        <v>43213.000972222224</v>
      </c>
      <c r="H6296" s="12"/>
      <c r="I6296" s="11"/>
    </row>
    <row r="6297" spans="1:9" hidden="1" x14ac:dyDescent="0.3">
      <c r="A6297" s="24">
        <v>6295</v>
      </c>
      <c r="B6297" s="11" t="str">
        <f>IFERROR(INDEX({"JSNY-BJ0001-01";"JSNY-JS0022-01";"JSNY-JS0002-01"},MATCH(D6297,{"BJ_zhongyu";"JS_WX_liteer";"JS_CZ_wodefeng"},0)),"")</f>
        <v>JSNY-JS0002-01</v>
      </c>
      <c r="C6297" s="11" t="str">
        <f>IFERROR(INDEX({"北京中裕世纪大酒店";"江苏利特尔绿色包装股份有限公司";"常州市金坛沃德丰电子科技有限公司"},MATCH(D6297,{"BJ_zhongyu";"JS_WX_liteer";"JS_CZ_wodefeng"},0)),"")</f>
        <v>常州市金坛沃德丰电子科技有限公司</v>
      </c>
      <c r="D6297" s="11" t="str">
        <f>[1]动作!$G6296</f>
        <v>JS_CZ_wodefeng</v>
      </c>
      <c r="E6297" s="11" t="str">
        <f>[1]动作!$D6296</f>
        <v>电表故障</v>
      </c>
      <c r="F6297" s="11" t="s">
        <v>45</v>
      </c>
      <c r="G6297" s="12">
        <f>[1]动作!$A6296+[1]动作!$B6296</f>
        <v>43213.002604166664</v>
      </c>
      <c r="H6297" s="12"/>
      <c r="I6297" s="11"/>
    </row>
    <row r="6298" spans="1:9" hidden="1" x14ac:dyDescent="0.3">
      <c r="A6298" s="24">
        <v>6296</v>
      </c>
      <c r="B6298" s="11" t="str">
        <f>IFERROR(INDEX({"JSNY-BJ0001-01";"JSNY-JS0022-01";"JSNY-JS0002-01"},MATCH(D6298,{"BJ_zhongyu";"JS_WX_liteer";"JS_CZ_wodefeng"},0)),"")</f>
        <v>JSNY-JS0002-01</v>
      </c>
      <c r="C6298" s="11" t="str">
        <f>IFERROR(INDEX({"北京中裕世纪大酒店";"江苏利特尔绿色包装股份有限公司";"常州市金坛沃德丰电子科技有限公司"},MATCH(D6298,{"BJ_zhongyu";"JS_WX_liteer";"JS_CZ_wodefeng"},0)),"")</f>
        <v>常州市金坛沃德丰电子科技有限公司</v>
      </c>
      <c r="D6298" s="11" t="str">
        <f>[1]动作!$G6297</f>
        <v>JS_CZ_wodefeng</v>
      </c>
      <c r="E6298" s="11" t="str">
        <f>[1]动作!$D6297</f>
        <v>电表故障</v>
      </c>
      <c r="F6298" s="11" t="s">
        <v>45</v>
      </c>
      <c r="G6298" s="12">
        <f>[1]动作!$A6297+[1]动作!$B6297</f>
        <v>43213.004976851851</v>
      </c>
      <c r="H6298" s="12"/>
      <c r="I6298" s="11"/>
    </row>
    <row r="6299" spans="1:9" hidden="1" x14ac:dyDescent="0.3">
      <c r="A6299" s="24">
        <v>6297</v>
      </c>
      <c r="B6299" s="11" t="str">
        <f>IFERROR(INDEX({"JSNY-BJ0001-01";"JSNY-JS0022-01";"JSNY-JS0002-01"},MATCH(D6299,{"BJ_zhongyu";"JS_WX_liteer";"JS_CZ_wodefeng"},0)),"")</f>
        <v>JSNY-JS0002-01</v>
      </c>
      <c r="C6299" s="11" t="str">
        <f>IFERROR(INDEX({"北京中裕世纪大酒店";"江苏利特尔绿色包装股份有限公司";"常州市金坛沃德丰电子科技有限公司"},MATCH(D6299,{"BJ_zhongyu";"JS_WX_liteer";"JS_CZ_wodefeng"},0)),"")</f>
        <v>常州市金坛沃德丰电子科技有限公司</v>
      </c>
      <c r="D6299" s="11" t="str">
        <f>[1]动作!$G6298</f>
        <v>JS_CZ_wodefeng</v>
      </c>
      <c r="E6299" s="11" t="str">
        <f>[1]动作!$D6298</f>
        <v>电表故障</v>
      </c>
      <c r="F6299" s="11" t="s">
        <v>45</v>
      </c>
      <c r="G6299" s="12">
        <f>[1]动作!$A6298+[1]动作!$B6298</f>
        <v>43213.005960648145</v>
      </c>
      <c r="H6299" s="12"/>
      <c r="I6299" s="11"/>
    </row>
    <row r="6300" spans="1:9" hidden="1" x14ac:dyDescent="0.3">
      <c r="A6300" s="24">
        <v>6298</v>
      </c>
      <c r="B6300" s="11" t="str">
        <f>IFERROR(INDEX({"JSNY-BJ0001-01";"JSNY-JS0022-01";"JSNY-JS0002-01"},MATCH(D6300,{"BJ_zhongyu";"JS_WX_liteer";"JS_CZ_wodefeng"},0)),"")</f>
        <v>JSNY-JS0002-01</v>
      </c>
      <c r="C6300" s="11" t="str">
        <f>IFERROR(INDEX({"北京中裕世纪大酒店";"江苏利特尔绿色包装股份有限公司";"常州市金坛沃德丰电子科技有限公司"},MATCH(D6300,{"BJ_zhongyu";"JS_WX_liteer";"JS_CZ_wodefeng"},0)),"")</f>
        <v>常州市金坛沃德丰电子科技有限公司</v>
      </c>
      <c r="D6300" s="11" t="str">
        <f>[1]动作!$G6299</f>
        <v>JS_CZ_wodefeng</v>
      </c>
      <c r="E6300" s="11" t="str">
        <f>[1]动作!$D6299</f>
        <v>电表故障</v>
      </c>
      <c r="F6300" s="11" t="s">
        <v>45</v>
      </c>
      <c r="G6300" s="12">
        <f>[1]动作!$A6299+[1]动作!$B6299</f>
        <v>43213.007291666669</v>
      </c>
      <c r="H6300" s="12"/>
      <c r="I6300" s="11"/>
    </row>
    <row r="6301" spans="1:9" hidden="1" x14ac:dyDescent="0.3">
      <c r="A6301" s="24">
        <v>6299</v>
      </c>
      <c r="B6301" s="11" t="str">
        <f>IFERROR(INDEX({"JSNY-BJ0001-01";"JSNY-JS0022-01";"JSNY-JS0002-01"},MATCH(D6301,{"BJ_zhongyu";"JS_WX_liteer";"JS_CZ_wodefeng"},0)),"")</f>
        <v>JSNY-JS0002-01</v>
      </c>
      <c r="C6301" s="11" t="str">
        <f>IFERROR(INDEX({"北京中裕世纪大酒店";"江苏利特尔绿色包装股份有限公司";"常州市金坛沃德丰电子科技有限公司"},MATCH(D6301,{"BJ_zhongyu";"JS_WX_liteer";"JS_CZ_wodefeng"},0)),"")</f>
        <v>常州市金坛沃德丰电子科技有限公司</v>
      </c>
      <c r="D6301" s="11" t="str">
        <f>[1]动作!$G6300</f>
        <v>JS_CZ_wodefeng</v>
      </c>
      <c r="E6301" s="11" t="str">
        <f>[1]动作!$D6300</f>
        <v>分系统1BMS4SOC过低一级故障</v>
      </c>
      <c r="F6301" s="11" t="s">
        <v>177</v>
      </c>
      <c r="G6301" s="12">
        <f>[1]动作!$A6300+[1]动作!$B6300</f>
        <v>43213.007349537038</v>
      </c>
      <c r="H6301" s="12"/>
      <c r="I6301" s="11"/>
    </row>
    <row r="6302" spans="1:9" hidden="1" x14ac:dyDescent="0.3">
      <c r="A6302" s="24">
        <v>6300</v>
      </c>
      <c r="B6302" s="11" t="str">
        <f>IFERROR(INDEX({"JSNY-BJ0001-01";"JSNY-JS0022-01";"JSNY-JS0002-01"},MATCH(D6302,{"BJ_zhongyu";"JS_WX_liteer";"JS_CZ_wodefeng"},0)),"")</f>
        <v>JSNY-JS0002-01</v>
      </c>
      <c r="C6302" s="11" t="str">
        <f>IFERROR(INDEX({"北京中裕世纪大酒店";"江苏利特尔绿色包装股份有限公司";"常州市金坛沃德丰电子科技有限公司"},MATCH(D6302,{"BJ_zhongyu";"JS_WX_liteer";"JS_CZ_wodefeng"},0)),"")</f>
        <v>常州市金坛沃德丰电子科技有限公司</v>
      </c>
      <c r="D6302" s="11" t="str">
        <f>[1]动作!$G6301</f>
        <v>JS_CZ_wodefeng</v>
      </c>
      <c r="E6302" s="11" t="str">
        <f>[1]动作!$D6301</f>
        <v>分系统1BMS4SOC过低二级故障</v>
      </c>
      <c r="F6302" s="11" t="s">
        <v>177</v>
      </c>
      <c r="G6302" s="12">
        <f>[1]动作!$A6301+[1]动作!$B6301</f>
        <v>43213.007523148146</v>
      </c>
      <c r="H6302" s="12"/>
      <c r="I6302" s="11"/>
    </row>
    <row r="6303" spans="1:9" hidden="1" x14ac:dyDescent="0.3">
      <c r="A6303" s="24">
        <v>6301</v>
      </c>
      <c r="B6303" s="11" t="str">
        <f>IFERROR(INDEX({"JSNY-BJ0001-01";"JSNY-JS0022-01";"JSNY-JS0002-01"},MATCH(D6303,{"BJ_zhongyu";"JS_WX_liteer";"JS_CZ_wodefeng"},0)),"")</f>
        <v>JSNY-JS0002-01</v>
      </c>
      <c r="C6303" s="11" t="str">
        <f>IFERROR(INDEX({"北京中裕世纪大酒店";"江苏利特尔绿色包装股份有限公司";"常州市金坛沃德丰电子科技有限公司"},MATCH(D6303,{"BJ_zhongyu";"JS_WX_liteer";"JS_CZ_wodefeng"},0)),"")</f>
        <v>常州市金坛沃德丰电子科技有限公司</v>
      </c>
      <c r="D6303" s="11" t="str">
        <f>[1]动作!$G6302</f>
        <v>JS_CZ_wodefeng</v>
      </c>
      <c r="E6303" s="11" t="str">
        <f>[1]动作!$D6302</f>
        <v>分系统1BMS4SOC过低一级故障</v>
      </c>
      <c r="F6303" s="11" t="s">
        <v>177</v>
      </c>
      <c r="G6303" s="12">
        <f>[1]动作!$A6302+[1]动作!$B6302</f>
        <v>43213.007638888892</v>
      </c>
      <c r="H6303" s="12"/>
      <c r="I6303" s="11"/>
    </row>
    <row r="6304" spans="1:9" hidden="1" x14ac:dyDescent="0.3">
      <c r="A6304" s="24">
        <v>6302</v>
      </c>
      <c r="B6304" s="11" t="str">
        <f>IFERROR(INDEX({"JSNY-BJ0001-01";"JSNY-JS0022-01";"JSNY-JS0002-01"},MATCH(D6304,{"BJ_zhongyu";"JS_WX_liteer";"JS_CZ_wodefeng"},0)),"")</f>
        <v>JSNY-JS0002-01</v>
      </c>
      <c r="C6304" s="11" t="str">
        <f>IFERROR(INDEX({"北京中裕世纪大酒店";"江苏利特尔绿色包装股份有限公司";"常州市金坛沃德丰电子科技有限公司"},MATCH(D6304,{"BJ_zhongyu";"JS_WX_liteer";"JS_CZ_wodefeng"},0)),"")</f>
        <v>常州市金坛沃德丰电子科技有限公司</v>
      </c>
      <c r="D6304" s="11" t="str">
        <f>[1]动作!$G6303</f>
        <v>JS_CZ_wodefeng</v>
      </c>
      <c r="E6304" s="11" t="str">
        <f>[1]动作!$D6303</f>
        <v>分系统1BMS5SOC过低一级故障</v>
      </c>
      <c r="F6304" s="11" t="s">
        <v>177</v>
      </c>
      <c r="G6304" s="12">
        <f>[1]动作!$A6303+[1]动作!$B6303</f>
        <v>43213.010243055556</v>
      </c>
      <c r="H6304" s="12"/>
      <c r="I6304" s="11"/>
    </row>
    <row r="6305" spans="1:9" hidden="1" x14ac:dyDescent="0.3">
      <c r="A6305" s="24">
        <v>6303</v>
      </c>
      <c r="B6305" s="11" t="str">
        <f>IFERROR(INDEX({"JSNY-BJ0001-01";"JSNY-JS0022-01";"JSNY-JS0002-01"},MATCH(D6305,{"BJ_zhongyu";"JS_WX_liteer";"JS_CZ_wodefeng"},0)),"")</f>
        <v>JSNY-JS0002-01</v>
      </c>
      <c r="C6305" s="11" t="str">
        <f>IFERROR(INDEX({"北京中裕世纪大酒店";"江苏利特尔绿色包装股份有限公司";"常州市金坛沃德丰电子科技有限公司"},MATCH(D6305,{"BJ_zhongyu";"JS_WX_liteer";"JS_CZ_wodefeng"},0)),"")</f>
        <v>常州市金坛沃德丰电子科技有限公司</v>
      </c>
      <c r="D6305" s="11" t="str">
        <f>[1]动作!$G6304</f>
        <v>JS_CZ_wodefeng</v>
      </c>
      <c r="E6305" s="11" t="str">
        <f>[1]动作!$D6304</f>
        <v>电表故障</v>
      </c>
      <c r="F6305" s="11" t="s">
        <v>45</v>
      </c>
      <c r="G6305" s="12">
        <f>[1]动作!$A6304+[1]动作!$B6304</f>
        <v>43213.011238425926</v>
      </c>
      <c r="H6305" s="12"/>
      <c r="I6305" s="11"/>
    </row>
    <row r="6306" spans="1:9" hidden="1" x14ac:dyDescent="0.3">
      <c r="A6306" s="24">
        <v>6304</v>
      </c>
      <c r="B6306" s="11" t="str">
        <f>IFERROR(INDEX({"JSNY-BJ0001-01";"JSNY-JS0022-01";"JSNY-JS0002-01"},MATCH(D6306,{"BJ_zhongyu";"JS_WX_liteer";"JS_CZ_wodefeng"},0)),"")</f>
        <v>JSNY-JS0002-01</v>
      </c>
      <c r="C6306" s="11" t="str">
        <f>IFERROR(INDEX({"北京中裕世纪大酒店";"江苏利特尔绿色包装股份有限公司";"常州市金坛沃德丰电子科技有限公司"},MATCH(D6306,{"BJ_zhongyu";"JS_WX_liteer";"JS_CZ_wodefeng"},0)),"")</f>
        <v>常州市金坛沃德丰电子科技有限公司</v>
      </c>
      <c r="D6306" s="11" t="str">
        <f>[1]动作!$G6305</f>
        <v>JS_CZ_wodefeng</v>
      </c>
      <c r="E6306" s="11" t="str">
        <f>[1]动作!$D6305</f>
        <v>电表故障</v>
      </c>
      <c r="F6306" s="11" t="s">
        <v>45</v>
      </c>
      <c r="G6306" s="12">
        <f>[1]动作!$A6305+[1]动作!$B6305</f>
        <v>43213.011342592596</v>
      </c>
      <c r="H6306" s="12"/>
      <c r="I6306" s="11"/>
    </row>
    <row r="6307" spans="1:9" hidden="1" x14ac:dyDescent="0.3">
      <c r="A6307" s="24">
        <v>6305</v>
      </c>
      <c r="B6307" s="11" t="str">
        <f>IFERROR(INDEX({"JSNY-BJ0001-01";"JSNY-JS0022-01";"JSNY-JS0002-01"},MATCH(D6307,{"BJ_zhongyu";"JS_WX_liteer";"JS_CZ_wodefeng"},0)),"")</f>
        <v>JSNY-JS0002-01</v>
      </c>
      <c r="C6307" s="11" t="str">
        <f>IFERROR(INDEX({"北京中裕世纪大酒店";"江苏利特尔绿色包装股份有限公司";"常州市金坛沃德丰电子科技有限公司"},MATCH(D6307,{"BJ_zhongyu";"JS_WX_liteer";"JS_CZ_wodefeng"},0)),"")</f>
        <v>常州市金坛沃德丰电子科技有限公司</v>
      </c>
      <c r="D6307" s="11" t="str">
        <f>[1]动作!$G6306</f>
        <v>JS_CZ_wodefeng</v>
      </c>
      <c r="E6307" s="11" t="str">
        <f>[1]动作!$D6306</f>
        <v>电表故障</v>
      </c>
      <c r="F6307" s="11" t="s">
        <v>45</v>
      </c>
      <c r="G6307" s="12">
        <f>[1]动作!$A6306+[1]动作!$B6306</f>
        <v>43213.011516203704</v>
      </c>
      <c r="H6307" s="12"/>
      <c r="I6307" s="11"/>
    </row>
    <row r="6308" spans="1:9" hidden="1" x14ac:dyDescent="0.3">
      <c r="A6308" s="24">
        <v>6306</v>
      </c>
      <c r="B6308" s="11" t="str">
        <f>IFERROR(INDEX({"JSNY-BJ0001-01";"JSNY-JS0022-01";"JSNY-JS0002-01"},MATCH(D6308,{"BJ_zhongyu";"JS_WX_liteer";"JS_CZ_wodefeng"},0)),"")</f>
        <v>JSNY-JS0002-01</v>
      </c>
      <c r="C6308" s="11" t="str">
        <f>IFERROR(INDEX({"北京中裕世纪大酒店";"江苏利特尔绿色包装股份有限公司";"常州市金坛沃德丰电子科技有限公司"},MATCH(D6308,{"BJ_zhongyu";"JS_WX_liteer";"JS_CZ_wodefeng"},0)),"")</f>
        <v>常州市金坛沃德丰电子科技有限公司</v>
      </c>
      <c r="D6308" s="11" t="str">
        <f>[1]动作!$G6307</f>
        <v>JS_CZ_wodefeng</v>
      </c>
      <c r="E6308" s="11" t="str">
        <f>[1]动作!$D6307</f>
        <v>电表故障</v>
      </c>
      <c r="F6308" s="11" t="s">
        <v>45</v>
      </c>
      <c r="G6308" s="12">
        <f>[1]动作!$A6307+[1]动作!$B6307</f>
        <v>43213.012800925928</v>
      </c>
      <c r="H6308" s="12"/>
      <c r="I6308" s="11"/>
    </row>
    <row r="6309" spans="1:9" hidden="1" x14ac:dyDescent="0.3">
      <c r="A6309" s="24">
        <v>6307</v>
      </c>
      <c r="B6309" s="11" t="str">
        <f>IFERROR(INDEX({"JSNY-BJ0001-01";"JSNY-JS0022-01";"JSNY-JS0002-01"},MATCH(D6309,{"BJ_zhongyu";"JS_WX_liteer";"JS_CZ_wodefeng"},0)),"")</f>
        <v>JSNY-JS0002-01</v>
      </c>
      <c r="C6309" s="11" t="str">
        <f>IFERROR(INDEX({"北京中裕世纪大酒店";"江苏利特尔绿色包装股份有限公司";"常州市金坛沃德丰电子科技有限公司"},MATCH(D6309,{"BJ_zhongyu";"JS_WX_liteer";"JS_CZ_wodefeng"},0)),"")</f>
        <v>常州市金坛沃德丰电子科技有限公司</v>
      </c>
      <c r="D6309" s="11" t="str">
        <f>[1]动作!$G6308</f>
        <v>JS_CZ_wodefeng</v>
      </c>
      <c r="E6309" s="11" t="str">
        <f>[1]动作!$D6308</f>
        <v>电表故障</v>
      </c>
      <c r="F6309" s="11" t="s">
        <v>45</v>
      </c>
      <c r="G6309" s="12">
        <f>[1]动作!$A6308+[1]动作!$B6308</f>
        <v>43213.016099537039</v>
      </c>
      <c r="H6309" s="12"/>
      <c r="I6309" s="11"/>
    </row>
    <row r="6310" spans="1:9" hidden="1" x14ac:dyDescent="0.3">
      <c r="A6310" s="24">
        <v>6308</v>
      </c>
      <c r="B6310" s="11" t="str">
        <f>IFERROR(INDEX({"JSNY-BJ0001-01";"JSNY-JS0022-01";"JSNY-JS0002-01"},MATCH(D6310,{"BJ_zhongyu";"JS_WX_liteer";"JS_CZ_wodefeng"},0)),"")</f>
        <v>JSNY-JS0002-01</v>
      </c>
      <c r="C6310" s="11" t="str">
        <f>IFERROR(INDEX({"北京中裕世纪大酒店";"江苏利特尔绿色包装股份有限公司";"常州市金坛沃德丰电子科技有限公司"},MATCH(D6310,{"BJ_zhongyu";"JS_WX_liteer";"JS_CZ_wodefeng"},0)),"")</f>
        <v>常州市金坛沃德丰电子科技有限公司</v>
      </c>
      <c r="D6310" s="11" t="str">
        <f>[1]动作!$G6309</f>
        <v>JS_CZ_wodefeng</v>
      </c>
      <c r="E6310" s="11" t="str">
        <f>[1]动作!$D6309</f>
        <v>电表故障</v>
      </c>
      <c r="F6310" s="11" t="s">
        <v>45</v>
      </c>
      <c r="G6310" s="12">
        <f>[1]动作!$A6309+[1]动作!$B6309</f>
        <v>43213.018935185188</v>
      </c>
      <c r="H6310" s="12"/>
      <c r="I6310" s="11"/>
    </row>
    <row r="6311" spans="1:9" hidden="1" x14ac:dyDescent="0.3">
      <c r="A6311" s="24">
        <v>6309</v>
      </c>
      <c r="B6311" s="11" t="str">
        <f>IFERROR(INDEX({"JSNY-BJ0001-01";"JSNY-JS0022-01";"JSNY-JS0002-01"},MATCH(D6311,{"BJ_zhongyu";"JS_WX_liteer";"JS_CZ_wodefeng"},0)),"")</f>
        <v>JSNY-JS0002-01</v>
      </c>
      <c r="C6311" s="11" t="str">
        <f>IFERROR(INDEX({"北京中裕世纪大酒店";"江苏利特尔绿色包装股份有限公司";"常州市金坛沃德丰电子科技有限公司"},MATCH(D6311,{"BJ_zhongyu";"JS_WX_liteer";"JS_CZ_wodefeng"},0)),"")</f>
        <v>常州市金坛沃德丰电子科技有限公司</v>
      </c>
      <c r="D6311" s="11" t="str">
        <f>[1]动作!$G6310</f>
        <v>JS_CZ_wodefeng</v>
      </c>
      <c r="E6311" s="11" t="str">
        <f>[1]动作!$D6310</f>
        <v>电表故障</v>
      </c>
      <c r="F6311" s="11" t="s">
        <v>45</v>
      </c>
      <c r="G6311" s="12">
        <f>[1]动作!$A6310+[1]动作!$B6310</f>
        <v>43213.021307870367</v>
      </c>
      <c r="H6311" s="12"/>
      <c r="I6311" s="11"/>
    </row>
    <row r="6312" spans="1:9" hidden="1" x14ac:dyDescent="0.3">
      <c r="A6312" s="24">
        <v>6310</v>
      </c>
      <c r="B6312" s="11" t="str">
        <f>IFERROR(INDEX({"JSNY-BJ0001-01";"JSNY-JS0022-01";"JSNY-JS0002-01"},MATCH(D6312,{"BJ_zhongyu";"JS_WX_liteer";"JS_CZ_wodefeng"},0)),"")</f>
        <v>JSNY-JS0002-01</v>
      </c>
      <c r="C6312" s="11" t="str">
        <f>IFERROR(INDEX({"北京中裕世纪大酒店";"江苏利特尔绿色包装股份有限公司";"常州市金坛沃德丰电子科技有限公司"},MATCH(D6312,{"BJ_zhongyu";"JS_WX_liteer";"JS_CZ_wodefeng"},0)),"")</f>
        <v>常州市金坛沃德丰电子科技有限公司</v>
      </c>
      <c r="D6312" s="11" t="str">
        <f>[1]动作!$G6311</f>
        <v>JS_CZ_wodefeng</v>
      </c>
      <c r="E6312" s="11" t="str">
        <f>[1]动作!$D6311</f>
        <v>电表故障</v>
      </c>
      <c r="F6312" s="11" t="s">
        <v>45</v>
      </c>
      <c r="G6312" s="12">
        <f>[1]动作!$A6311+[1]动作!$B6311</f>
        <v>43213.022349537037</v>
      </c>
      <c r="H6312" s="12"/>
      <c r="I6312" s="11"/>
    </row>
    <row r="6313" spans="1:9" hidden="1" x14ac:dyDescent="0.3">
      <c r="A6313" s="24">
        <v>6311</v>
      </c>
      <c r="B6313" s="11" t="str">
        <f>IFERROR(INDEX({"JSNY-BJ0001-01";"JSNY-JS0022-01";"JSNY-JS0002-01"},MATCH(D6313,{"BJ_zhongyu";"JS_WX_liteer";"JS_CZ_wodefeng"},0)),"")</f>
        <v>JSNY-JS0002-01</v>
      </c>
      <c r="C6313" s="11" t="str">
        <f>IFERROR(INDEX({"北京中裕世纪大酒店";"江苏利特尔绿色包装股份有限公司";"常州市金坛沃德丰电子科技有限公司"},MATCH(D6313,{"BJ_zhongyu";"JS_WX_liteer";"JS_CZ_wodefeng"},0)),"")</f>
        <v>常州市金坛沃德丰电子科技有限公司</v>
      </c>
      <c r="D6313" s="11" t="str">
        <f>[1]动作!$G6312</f>
        <v>JS_CZ_wodefeng</v>
      </c>
      <c r="E6313" s="11" t="str">
        <f>[1]动作!$D6312</f>
        <v>电表故障</v>
      </c>
      <c r="F6313" s="11" t="s">
        <v>45</v>
      </c>
      <c r="G6313" s="12">
        <f>[1]动作!$A6312+[1]动作!$B6312</f>
        <v>43213.02270833333</v>
      </c>
      <c r="H6313" s="12"/>
      <c r="I6313" s="11"/>
    </row>
    <row r="6314" spans="1:9" hidden="1" x14ac:dyDescent="0.3">
      <c r="A6314" s="24">
        <v>6312</v>
      </c>
      <c r="B6314" s="11" t="str">
        <f>IFERROR(INDEX({"JSNY-BJ0001-01";"JSNY-JS0022-01";"JSNY-JS0002-01"},MATCH(D6314,{"BJ_zhongyu";"JS_WX_liteer";"JS_CZ_wodefeng"},0)),"")</f>
        <v>JSNY-JS0002-01</v>
      </c>
      <c r="C6314" s="11" t="str">
        <f>IFERROR(INDEX({"北京中裕世纪大酒店";"江苏利特尔绿色包装股份有限公司";"常州市金坛沃德丰电子科技有限公司"},MATCH(D6314,{"BJ_zhongyu";"JS_WX_liteer";"JS_CZ_wodefeng"},0)),"")</f>
        <v>常州市金坛沃德丰电子科技有限公司</v>
      </c>
      <c r="D6314" s="11" t="str">
        <f>[1]动作!$G6313</f>
        <v>JS_CZ_wodefeng</v>
      </c>
      <c r="E6314" s="11" t="str">
        <f>[1]动作!$D6313</f>
        <v>电表故障</v>
      </c>
      <c r="F6314" s="11" t="s">
        <v>45</v>
      </c>
      <c r="G6314" s="12">
        <f>[1]动作!$A6313+[1]动作!$B6313</f>
        <v>43213.022939814815</v>
      </c>
      <c r="H6314" s="12"/>
      <c r="I6314" s="11"/>
    </row>
    <row r="6315" spans="1:9" hidden="1" x14ac:dyDescent="0.3">
      <c r="A6315" s="24">
        <v>6313</v>
      </c>
      <c r="B6315" s="11" t="str">
        <f>IFERROR(INDEX({"JSNY-BJ0001-01";"JSNY-JS0022-01";"JSNY-JS0002-01"},MATCH(D6315,{"BJ_zhongyu";"JS_WX_liteer";"JS_CZ_wodefeng"},0)),"")</f>
        <v>JSNY-JS0002-01</v>
      </c>
      <c r="C6315" s="11" t="str">
        <f>IFERROR(INDEX({"北京中裕世纪大酒店";"江苏利特尔绿色包装股份有限公司";"常州市金坛沃德丰电子科技有限公司"},MATCH(D6315,{"BJ_zhongyu";"JS_WX_liteer";"JS_CZ_wodefeng"},0)),"")</f>
        <v>常州市金坛沃德丰电子科技有限公司</v>
      </c>
      <c r="D6315" s="11" t="str">
        <f>[1]动作!$G6314</f>
        <v>JS_CZ_wodefeng</v>
      </c>
      <c r="E6315" s="11" t="str">
        <f>[1]动作!$D6314</f>
        <v>电表故障</v>
      </c>
      <c r="F6315" s="11" t="s">
        <v>45</v>
      </c>
      <c r="G6315" s="12">
        <f>[1]动作!$A6314+[1]动作!$B6314</f>
        <v>43213.025138888886</v>
      </c>
      <c r="H6315" s="12"/>
      <c r="I6315" s="11"/>
    </row>
    <row r="6316" spans="1:9" hidden="1" x14ac:dyDescent="0.3">
      <c r="A6316" s="24">
        <v>6314</v>
      </c>
      <c r="B6316" s="11" t="str">
        <f>IFERROR(INDEX({"JSNY-BJ0001-01";"JSNY-JS0022-01";"JSNY-JS0002-01"},MATCH(D6316,{"BJ_zhongyu";"JS_WX_liteer";"JS_CZ_wodefeng"},0)),"")</f>
        <v>JSNY-JS0002-01</v>
      </c>
      <c r="C6316" s="11" t="str">
        <f>IFERROR(INDEX({"北京中裕世纪大酒店";"江苏利特尔绿色包装股份有限公司";"常州市金坛沃德丰电子科技有限公司"},MATCH(D6316,{"BJ_zhongyu";"JS_WX_liteer";"JS_CZ_wodefeng"},0)),"")</f>
        <v>常州市金坛沃德丰电子科技有限公司</v>
      </c>
      <c r="D6316" s="11" t="str">
        <f>[1]动作!$G6315</f>
        <v>JS_CZ_wodefeng</v>
      </c>
      <c r="E6316" s="11" t="str">
        <f>[1]动作!$D6315</f>
        <v>电表故障</v>
      </c>
      <c r="F6316" s="11" t="s">
        <v>45</v>
      </c>
      <c r="G6316" s="12">
        <f>[1]动作!$A6315+[1]动作!$B6315</f>
        <v>43213.026238425926</v>
      </c>
      <c r="H6316" s="12"/>
      <c r="I6316" s="11"/>
    </row>
    <row r="6317" spans="1:9" hidden="1" x14ac:dyDescent="0.3">
      <c r="A6317" s="24">
        <v>6315</v>
      </c>
      <c r="B6317" s="11" t="str">
        <f>IFERROR(INDEX({"JSNY-BJ0001-01";"JSNY-JS0022-01";"JSNY-JS0002-01"},MATCH(D6317,{"BJ_zhongyu";"JS_WX_liteer";"JS_CZ_wodefeng"},0)),"")</f>
        <v>JSNY-JS0002-01</v>
      </c>
      <c r="C6317" s="11" t="str">
        <f>IFERROR(INDEX({"北京中裕世纪大酒店";"江苏利特尔绿色包装股份有限公司";"常州市金坛沃德丰电子科技有限公司"},MATCH(D6317,{"BJ_zhongyu";"JS_WX_liteer";"JS_CZ_wodefeng"},0)),"")</f>
        <v>常州市金坛沃德丰电子科技有限公司</v>
      </c>
      <c r="D6317" s="11" t="str">
        <f>[1]动作!$G6316</f>
        <v>JS_CZ_wodefeng</v>
      </c>
      <c r="E6317" s="11" t="str">
        <f>[1]动作!$D6316</f>
        <v>电表故障</v>
      </c>
      <c r="F6317" s="11" t="s">
        <v>45</v>
      </c>
      <c r="G6317" s="12">
        <f>[1]动作!$A6316+[1]动作!$B6316</f>
        <v>43213.027858796297</v>
      </c>
      <c r="H6317" s="12"/>
      <c r="I6317" s="11"/>
    </row>
    <row r="6318" spans="1:9" hidden="1" x14ac:dyDescent="0.3">
      <c r="A6318" s="24">
        <v>6316</v>
      </c>
      <c r="B6318" s="11" t="str">
        <f>IFERROR(INDEX({"JSNY-BJ0001-01";"JSNY-JS0022-01";"JSNY-JS0002-01"},MATCH(D6318,{"BJ_zhongyu";"JS_WX_liteer";"JS_CZ_wodefeng"},0)),"")</f>
        <v>JSNY-JS0002-01</v>
      </c>
      <c r="C6318" s="11" t="str">
        <f>IFERROR(INDEX({"北京中裕世纪大酒店";"江苏利特尔绿色包装股份有限公司";"常州市金坛沃德丰电子科技有限公司"},MATCH(D6318,{"BJ_zhongyu";"JS_WX_liteer";"JS_CZ_wodefeng"},0)),"")</f>
        <v>常州市金坛沃德丰电子科技有限公司</v>
      </c>
      <c r="D6318" s="11" t="str">
        <f>[1]动作!$G6317</f>
        <v>JS_CZ_wodefeng</v>
      </c>
      <c r="E6318" s="11" t="str">
        <f>[1]动作!$D6317</f>
        <v>分系统1BMS5SOC过低二级故障</v>
      </c>
      <c r="F6318" s="11" t="s">
        <v>177</v>
      </c>
      <c r="G6318" s="12">
        <f>[1]动作!$A6317+[1]动作!$B6317</f>
        <v>43213.029421296298</v>
      </c>
      <c r="H6318" s="12"/>
      <c r="I6318" s="11"/>
    </row>
    <row r="6319" spans="1:9" hidden="1" x14ac:dyDescent="0.3">
      <c r="A6319" s="24">
        <v>6317</v>
      </c>
      <c r="B6319" s="11" t="str">
        <f>IFERROR(INDEX({"JSNY-BJ0001-01";"JSNY-JS0022-01";"JSNY-JS0002-01"},MATCH(D6319,{"BJ_zhongyu";"JS_WX_liteer";"JS_CZ_wodefeng"},0)),"")</f>
        <v>JSNY-JS0002-01</v>
      </c>
      <c r="C6319" s="11" t="str">
        <f>IFERROR(INDEX({"北京中裕世纪大酒店";"江苏利特尔绿色包装股份有限公司";"常州市金坛沃德丰电子科技有限公司"},MATCH(D6319,{"BJ_zhongyu";"JS_WX_liteer";"JS_CZ_wodefeng"},0)),"")</f>
        <v>常州市金坛沃德丰电子科技有限公司</v>
      </c>
      <c r="D6319" s="11" t="str">
        <f>[1]动作!$G6318</f>
        <v>JS_CZ_wodefeng</v>
      </c>
      <c r="E6319" s="11" t="str">
        <f>[1]动作!$D6318</f>
        <v>分系统1BMS4SOC过低二级故障</v>
      </c>
      <c r="F6319" s="11" t="s">
        <v>177</v>
      </c>
      <c r="G6319" s="12">
        <f>[1]动作!$A6318+[1]动作!$B6318</f>
        <v>43213.029652777775</v>
      </c>
      <c r="H6319" s="12"/>
      <c r="I6319" s="11"/>
    </row>
    <row r="6320" spans="1:9" hidden="1" x14ac:dyDescent="0.3">
      <c r="A6320" s="24">
        <v>6318</v>
      </c>
      <c r="B6320" s="11" t="str">
        <f>IFERROR(INDEX({"JSNY-BJ0001-01";"JSNY-JS0022-01";"JSNY-JS0002-01"},MATCH(D6320,{"BJ_zhongyu";"JS_WX_liteer";"JS_CZ_wodefeng"},0)),"")</f>
        <v>JSNY-JS0002-01</v>
      </c>
      <c r="C6320" s="11" t="str">
        <f>IFERROR(INDEX({"北京中裕世纪大酒店";"江苏利特尔绿色包装股份有限公司";"常州市金坛沃德丰电子科技有限公司"},MATCH(D6320,{"BJ_zhongyu";"JS_WX_liteer";"JS_CZ_wodefeng"},0)),"")</f>
        <v>常州市金坛沃德丰电子科技有限公司</v>
      </c>
      <c r="D6320" s="11" t="str">
        <f>[1]动作!$G6319</f>
        <v>JS_CZ_wodefeng</v>
      </c>
      <c r="E6320" s="11" t="str">
        <f>[1]动作!$D6319</f>
        <v>电表故障</v>
      </c>
      <c r="F6320" s="11" t="s">
        <v>45</v>
      </c>
      <c r="G6320" s="12">
        <f>[1]动作!$A6319+[1]动作!$B6319</f>
        <v>43213.030231481483</v>
      </c>
      <c r="H6320" s="12"/>
      <c r="I6320" s="11"/>
    </row>
    <row r="6321" spans="1:9" hidden="1" x14ac:dyDescent="0.3">
      <c r="A6321" s="24">
        <v>6319</v>
      </c>
      <c r="B6321" s="11" t="str">
        <f>IFERROR(INDEX({"JSNY-BJ0001-01";"JSNY-JS0022-01";"JSNY-JS0002-01"},MATCH(D6321,{"BJ_zhongyu";"JS_WX_liteer";"JS_CZ_wodefeng"},0)),"")</f>
        <v>JSNY-JS0002-01</v>
      </c>
      <c r="C6321" s="11" t="str">
        <f>IFERROR(INDEX({"北京中裕世纪大酒店";"江苏利特尔绿色包装股份有限公司";"常州市金坛沃德丰电子科技有限公司"},MATCH(D6321,{"BJ_zhongyu";"JS_WX_liteer";"JS_CZ_wodefeng"},0)),"")</f>
        <v>常州市金坛沃德丰电子科技有限公司</v>
      </c>
      <c r="D6321" s="11" t="str">
        <f>[1]动作!$G6320</f>
        <v>JS_CZ_wodefeng</v>
      </c>
      <c r="E6321" s="11" t="str">
        <f>[1]动作!$D6320</f>
        <v>电表故障</v>
      </c>
      <c r="F6321" s="11" t="s">
        <v>45</v>
      </c>
      <c r="G6321" s="12">
        <f>[1]动作!$A6320+[1]动作!$B6320</f>
        <v>43213.031805555554</v>
      </c>
      <c r="H6321" s="12"/>
      <c r="I6321" s="11"/>
    </row>
    <row r="6322" spans="1:9" hidden="1" x14ac:dyDescent="0.3">
      <c r="A6322" s="24">
        <v>6320</v>
      </c>
      <c r="B6322" s="11" t="str">
        <f>IFERROR(INDEX({"JSNY-BJ0001-01";"JSNY-JS0022-01";"JSNY-JS0002-01"},MATCH(D6322,{"BJ_zhongyu";"JS_WX_liteer";"JS_CZ_wodefeng"},0)),"")</f>
        <v>JSNY-JS0002-01</v>
      </c>
      <c r="C6322" s="11" t="str">
        <f>IFERROR(INDEX({"北京中裕世纪大酒店";"江苏利特尔绿色包装股份有限公司";"常州市金坛沃德丰电子科技有限公司"},MATCH(D6322,{"BJ_zhongyu";"JS_WX_liteer";"JS_CZ_wodefeng"},0)),"")</f>
        <v>常州市金坛沃德丰电子科技有限公司</v>
      </c>
      <c r="D6322" s="11" t="str">
        <f>[1]动作!$G6321</f>
        <v>JS_CZ_wodefeng</v>
      </c>
      <c r="E6322" s="11" t="str">
        <f>[1]动作!$D6321</f>
        <v>电表故障</v>
      </c>
      <c r="F6322" s="11" t="s">
        <v>45</v>
      </c>
      <c r="G6322" s="12">
        <f>[1]动作!$A6321+[1]动作!$B6321</f>
        <v>43213.036550925928</v>
      </c>
      <c r="H6322" s="12"/>
      <c r="I6322" s="11"/>
    </row>
    <row r="6323" spans="1:9" hidden="1" x14ac:dyDescent="0.3">
      <c r="A6323" s="24">
        <v>6321</v>
      </c>
      <c r="B6323" s="11" t="str">
        <f>IFERROR(INDEX({"JSNY-BJ0001-01";"JSNY-JS0022-01";"JSNY-JS0002-01"},MATCH(D6323,{"BJ_zhongyu";"JS_WX_liteer";"JS_CZ_wodefeng"},0)),"")</f>
        <v>JSNY-JS0002-01</v>
      </c>
      <c r="C6323" s="11" t="str">
        <f>IFERROR(INDEX({"北京中裕世纪大酒店";"江苏利特尔绿色包装股份有限公司";"常州市金坛沃德丰电子科技有限公司"},MATCH(D6323,{"BJ_zhongyu";"JS_WX_liteer";"JS_CZ_wodefeng"},0)),"")</f>
        <v>常州市金坛沃德丰电子科技有限公司</v>
      </c>
      <c r="D6323" s="11" t="str">
        <f>[1]动作!$G6322</f>
        <v>JS_CZ_wodefeng</v>
      </c>
      <c r="E6323" s="11" t="str">
        <f>[1]动作!$D6322</f>
        <v>电表故障</v>
      </c>
      <c r="F6323" s="11" t="s">
        <v>45</v>
      </c>
      <c r="G6323" s="12">
        <f>[1]动作!$A6322+[1]动作!$B6322</f>
        <v>43213.036666666667</v>
      </c>
      <c r="H6323" s="12"/>
      <c r="I6323" s="11"/>
    </row>
    <row r="6324" spans="1:9" hidden="1" x14ac:dyDescent="0.3">
      <c r="A6324" s="24">
        <v>6322</v>
      </c>
      <c r="B6324" s="11" t="str">
        <f>IFERROR(INDEX({"JSNY-BJ0001-01";"JSNY-JS0022-01";"JSNY-JS0002-01"},MATCH(D6324,{"BJ_zhongyu";"JS_WX_liteer";"JS_CZ_wodefeng"},0)),"")</f>
        <v>JSNY-JS0002-01</v>
      </c>
      <c r="C6324" s="11" t="str">
        <f>IFERROR(INDEX({"北京中裕世纪大酒店";"江苏利特尔绿色包装股份有限公司";"常州市金坛沃德丰电子科技有限公司"},MATCH(D6324,{"BJ_zhongyu";"JS_WX_liteer";"JS_CZ_wodefeng"},0)),"")</f>
        <v>常州市金坛沃德丰电子科技有限公司</v>
      </c>
      <c r="D6324" s="11" t="str">
        <f>[1]动作!$G6323</f>
        <v>JS_CZ_wodefeng</v>
      </c>
      <c r="E6324" s="11" t="str">
        <f>[1]动作!$D6323</f>
        <v>电表故障</v>
      </c>
      <c r="F6324" s="11" t="s">
        <v>45</v>
      </c>
      <c r="G6324" s="12">
        <f>[1]动作!$A6323+[1]动作!$B6323</f>
        <v>43213.037881944445</v>
      </c>
      <c r="H6324" s="12"/>
      <c r="I6324" s="11"/>
    </row>
    <row r="6325" spans="1:9" hidden="1" x14ac:dyDescent="0.3">
      <c r="A6325" s="24">
        <v>6323</v>
      </c>
      <c r="B6325" s="11" t="str">
        <f>IFERROR(INDEX({"JSNY-BJ0001-01";"JSNY-JS0022-01";"JSNY-JS0002-01"},MATCH(D6325,{"BJ_zhongyu";"JS_WX_liteer";"JS_CZ_wodefeng"},0)),"")</f>
        <v>JSNY-JS0002-01</v>
      </c>
      <c r="C6325" s="11" t="str">
        <f>IFERROR(INDEX({"北京中裕世纪大酒店";"江苏利特尔绿色包装股份有限公司";"常州市金坛沃德丰电子科技有限公司"},MATCH(D6325,{"BJ_zhongyu";"JS_WX_liteer";"JS_CZ_wodefeng"},0)),"")</f>
        <v>常州市金坛沃德丰电子科技有限公司</v>
      </c>
      <c r="D6325" s="11" t="str">
        <f>[1]动作!$G6324</f>
        <v>JS_CZ_wodefeng</v>
      </c>
      <c r="E6325" s="11" t="str">
        <f>[1]动作!$D6324</f>
        <v>分系统1BMS1单体电压过低一级故障</v>
      </c>
      <c r="F6325" s="11" t="s">
        <v>177</v>
      </c>
      <c r="G6325" s="12">
        <f>[1]动作!$A6324+[1]动作!$B6324</f>
        <v>43213.038576388892</v>
      </c>
      <c r="H6325" s="12"/>
      <c r="I6325" s="11"/>
    </row>
    <row r="6326" spans="1:9" hidden="1" x14ac:dyDescent="0.3">
      <c r="A6326" s="24">
        <v>6324</v>
      </c>
      <c r="B6326" s="11" t="str">
        <f>IFERROR(INDEX({"JSNY-BJ0001-01";"JSNY-JS0022-01";"JSNY-JS0002-01"},MATCH(D6326,{"BJ_zhongyu";"JS_WX_liteer";"JS_CZ_wodefeng"},0)),"")</f>
        <v>JSNY-JS0002-01</v>
      </c>
      <c r="C6326" s="11" t="str">
        <f>IFERROR(INDEX({"北京中裕世纪大酒店";"江苏利特尔绿色包装股份有限公司";"常州市金坛沃德丰电子科技有限公司"},MATCH(D6326,{"BJ_zhongyu";"JS_WX_liteer";"JS_CZ_wodefeng"},0)),"")</f>
        <v>常州市金坛沃德丰电子科技有限公司</v>
      </c>
      <c r="D6326" s="11" t="str">
        <f>[1]动作!$G6325</f>
        <v>JS_CZ_wodefeng</v>
      </c>
      <c r="E6326" s="11" t="str">
        <f>[1]动作!$D6325</f>
        <v>分系统1BMS6单体电压过低一级故障</v>
      </c>
      <c r="F6326" s="11" t="s">
        <v>177</v>
      </c>
      <c r="G6326" s="12">
        <f>[1]动作!$A6325+[1]动作!$B6325</f>
        <v>43213.039270833331</v>
      </c>
      <c r="H6326" s="12"/>
      <c r="I6326" s="11"/>
    </row>
    <row r="6327" spans="1:9" hidden="1" x14ac:dyDescent="0.3">
      <c r="A6327" s="24">
        <v>6325</v>
      </c>
      <c r="B6327" s="11" t="str">
        <f>IFERROR(INDEX({"JSNY-BJ0001-01";"JSNY-JS0022-01";"JSNY-JS0002-01"},MATCH(D6327,{"BJ_zhongyu";"JS_WX_liteer";"JS_CZ_wodefeng"},0)),"")</f>
        <v>JSNY-JS0002-01</v>
      </c>
      <c r="C6327" s="11" t="str">
        <f>IFERROR(INDEX({"北京中裕世纪大酒店";"江苏利特尔绿色包装股份有限公司";"常州市金坛沃德丰电子科技有限公司"},MATCH(D6327,{"BJ_zhongyu";"JS_WX_liteer";"JS_CZ_wodefeng"},0)),"")</f>
        <v>常州市金坛沃德丰电子科技有限公司</v>
      </c>
      <c r="D6327" s="11" t="str">
        <f>[1]动作!$G6326</f>
        <v>JS_CZ_wodefeng</v>
      </c>
      <c r="E6327" s="11" t="str">
        <f>[1]动作!$D6326</f>
        <v>电表故障</v>
      </c>
      <c r="F6327" s="11" t="s">
        <v>45</v>
      </c>
      <c r="G6327" s="12">
        <f>[1]动作!$A6326+[1]动作!$B6326</f>
        <v>43213.040717592594</v>
      </c>
      <c r="H6327" s="12"/>
      <c r="I6327" s="11"/>
    </row>
    <row r="6328" spans="1:9" hidden="1" x14ac:dyDescent="0.3">
      <c r="A6328" s="24">
        <v>6326</v>
      </c>
      <c r="B6328" s="11" t="str">
        <f>IFERROR(INDEX({"JSNY-BJ0001-01";"JSNY-JS0022-01";"JSNY-JS0002-01"},MATCH(D6328,{"BJ_zhongyu";"JS_WX_liteer";"JS_CZ_wodefeng"},0)),"")</f>
        <v>JSNY-JS0002-01</v>
      </c>
      <c r="C6328" s="11" t="str">
        <f>IFERROR(INDEX({"北京中裕世纪大酒店";"江苏利特尔绿色包装股份有限公司";"常州市金坛沃德丰电子科技有限公司"},MATCH(D6328,{"BJ_zhongyu";"JS_WX_liteer";"JS_CZ_wodefeng"},0)),"")</f>
        <v>常州市金坛沃德丰电子科技有限公司</v>
      </c>
      <c r="D6328" s="11" t="str">
        <f>[1]动作!$G6327</f>
        <v>JS_CZ_wodefeng</v>
      </c>
      <c r="E6328" s="11" t="str">
        <f>[1]动作!$D6327</f>
        <v>分系统1BMS3单体电压过低一级故障</v>
      </c>
      <c r="F6328" s="11" t="s">
        <v>177</v>
      </c>
      <c r="G6328" s="12">
        <f>[1]动作!$A6327+[1]动作!$B6327</f>
        <v>43213.040960648148</v>
      </c>
      <c r="H6328" s="12"/>
      <c r="I6328" s="11"/>
    </row>
    <row r="6329" spans="1:9" hidden="1" x14ac:dyDescent="0.3">
      <c r="A6329" s="24">
        <v>6327</v>
      </c>
      <c r="B6329" s="11" t="str">
        <f>IFERROR(INDEX({"JSNY-BJ0001-01";"JSNY-JS0022-01";"JSNY-JS0002-01"},MATCH(D6329,{"BJ_zhongyu";"JS_WX_liteer";"JS_CZ_wodefeng"},0)),"")</f>
        <v>JSNY-JS0002-01</v>
      </c>
      <c r="C6329" s="11" t="str">
        <f>IFERROR(INDEX({"北京中裕世纪大酒店";"江苏利特尔绿色包装股份有限公司";"常州市金坛沃德丰电子科技有限公司"},MATCH(D6329,{"BJ_zhongyu";"JS_WX_liteer";"JS_CZ_wodefeng"},0)),"")</f>
        <v>常州市金坛沃德丰电子科技有限公司</v>
      </c>
      <c r="D6329" s="11" t="str">
        <f>[1]动作!$G6328</f>
        <v>JS_CZ_wodefeng</v>
      </c>
      <c r="E6329" s="11" t="str">
        <f>[1]动作!$D6328</f>
        <v>分系统1BMS4单体电压过低一级故障</v>
      </c>
      <c r="F6329" s="11" t="s">
        <v>177</v>
      </c>
      <c r="G6329" s="12">
        <f>[1]动作!$A6328+[1]动作!$B6328</f>
        <v>43213.040960648148</v>
      </c>
      <c r="H6329" s="12"/>
      <c r="I6329" s="11"/>
    </row>
    <row r="6330" spans="1:9" hidden="1" x14ac:dyDescent="0.3">
      <c r="A6330" s="24">
        <v>6328</v>
      </c>
      <c r="B6330" s="11" t="str">
        <f>IFERROR(INDEX({"JSNY-BJ0001-01";"JSNY-JS0022-01";"JSNY-JS0002-01"},MATCH(D6330,{"BJ_zhongyu";"JS_WX_liteer";"JS_CZ_wodefeng"},0)),"")</f>
        <v>JSNY-JS0002-01</v>
      </c>
      <c r="C6330" s="11" t="str">
        <f>IFERROR(INDEX({"北京中裕世纪大酒店";"江苏利特尔绿色包装股份有限公司";"常州市金坛沃德丰电子科技有限公司"},MATCH(D6330,{"BJ_zhongyu";"JS_WX_liteer";"JS_CZ_wodefeng"},0)),"")</f>
        <v>常州市金坛沃德丰电子科技有限公司</v>
      </c>
      <c r="D6330" s="11" t="str">
        <f>[1]动作!$G6329</f>
        <v>JS_CZ_wodefeng</v>
      </c>
      <c r="E6330" s="11" t="str">
        <f>[1]动作!$D6329</f>
        <v>分系统1BMS2单体电压过低一级故障</v>
      </c>
      <c r="F6330" s="11" t="s">
        <v>177</v>
      </c>
      <c r="G6330" s="12">
        <f>[1]动作!$A6329+[1]动作!$B6329</f>
        <v>43213.041886574072</v>
      </c>
      <c r="H6330" s="12"/>
      <c r="I6330" s="11"/>
    </row>
    <row r="6331" spans="1:9" hidden="1" x14ac:dyDescent="0.3">
      <c r="A6331" s="24">
        <v>6329</v>
      </c>
      <c r="B6331" s="11" t="str">
        <f>IFERROR(INDEX({"JSNY-BJ0001-01";"JSNY-JS0022-01";"JSNY-JS0002-01"},MATCH(D6331,{"BJ_zhongyu";"JS_WX_liteer";"JS_CZ_wodefeng"},0)),"")</f>
        <v>JSNY-JS0002-01</v>
      </c>
      <c r="C6331" s="11" t="str">
        <f>IFERROR(INDEX({"北京中裕世纪大酒店";"江苏利特尔绿色包装股份有限公司";"常州市金坛沃德丰电子科技有限公司"},MATCH(D6331,{"BJ_zhongyu";"JS_WX_liteer";"JS_CZ_wodefeng"},0)),"")</f>
        <v>常州市金坛沃德丰电子科技有限公司</v>
      </c>
      <c r="D6331" s="11" t="str">
        <f>[1]动作!$G6330</f>
        <v>JS_CZ_wodefeng</v>
      </c>
      <c r="E6331" s="11" t="str">
        <f>[1]动作!$D6330</f>
        <v>电表故障</v>
      </c>
      <c r="F6331" s="11" t="s">
        <v>45</v>
      </c>
      <c r="G6331" s="12">
        <f>[1]动作!$A6330+[1]动作!$B6330</f>
        <v>43213.04310185185</v>
      </c>
      <c r="H6331" s="12"/>
      <c r="I6331" s="11"/>
    </row>
    <row r="6332" spans="1:9" hidden="1" x14ac:dyDescent="0.3">
      <c r="A6332" s="24">
        <v>6330</v>
      </c>
      <c r="B6332" s="11" t="str">
        <f>IFERROR(INDEX({"JSNY-BJ0001-01";"JSNY-JS0022-01";"JSNY-JS0002-01"},MATCH(D6332,{"BJ_zhongyu";"JS_WX_liteer";"JS_CZ_wodefeng"},0)),"")</f>
        <v>JSNY-JS0002-01</v>
      </c>
      <c r="C6332" s="11" t="str">
        <f>IFERROR(INDEX({"北京中裕世纪大酒店";"江苏利特尔绿色包装股份有限公司";"常州市金坛沃德丰电子科技有限公司"},MATCH(D6332,{"BJ_zhongyu";"JS_WX_liteer";"JS_CZ_wodefeng"},0)),"")</f>
        <v>常州市金坛沃德丰电子科技有限公司</v>
      </c>
      <c r="D6332" s="11" t="str">
        <f>[1]动作!$G6331</f>
        <v>JS_CZ_wodefeng</v>
      </c>
      <c r="E6332" s="11" t="str">
        <f>[1]动作!$D6331</f>
        <v>电表故障</v>
      </c>
      <c r="F6332" s="11" t="s">
        <v>45</v>
      </c>
      <c r="G6332" s="12">
        <f>[1]动作!$A6331+[1]动作!$B6331</f>
        <v>43213.043391203704</v>
      </c>
      <c r="H6332" s="12"/>
      <c r="I6332" s="11"/>
    </row>
    <row r="6333" spans="1:9" hidden="1" x14ac:dyDescent="0.3">
      <c r="A6333" s="24">
        <v>6331</v>
      </c>
      <c r="B6333" s="11" t="str">
        <f>IFERROR(INDEX({"JSNY-BJ0001-01";"JSNY-JS0022-01";"JSNY-JS0002-01"},MATCH(D6333,{"BJ_zhongyu";"JS_WX_liteer";"JS_CZ_wodefeng"},0)),"")</f>
        <v>JSNY-JS0002-01</v>
      </c>
      <c r="C6333" s="11" t="str">
        <f>IFERROR(INDEX({"北京中裕世纪大酒店";"江苏利特尔绿色包装股份有限公司";"常州市金坛沃德丰电子科技有限公司"},MATCH(D6333,{"BJ_zhongyu";"JS_WX_liteer";"JS_CZ_wodefeng"},0)),"")</f>
        <v>常州市金坛沃德丰电子科技有限公司</v>
      </c>
      <c r="D6333" s="11" t="str">
        <f>[1]动作!$G6332</f>
        <v>JS_CZ_wodefeng</v>
      </c>
      <c r="E6333" s="11" t="str">
        <f>[1]动作!$D6332</f>
        <v>电表故障</v>
      </c>
      <c r="F6333" s="11" t="s">
        <v>45</v>
      </c>
      <c r="G6333" s="12">
        <f>[1]动作!$A6332+[1]动作!$B6332</f>
        <v>43213.043622685182</v>
      </c>
      <c r="H6333" s="12"/>
      <c r="I6333" s="11"/>
    </row>
    <row r="6334" spans="1:9" hidden="1" x14ac:dyDescent="0.3">
      <c r="A6334" s="24">
        <v>6332</v>
      </c>
      <c r="B6334" s="11" t="str">
        <f>IFERROR(INDEX({"JSNY-BJ0001-01";"JSNY-JS0022-01";"JSNY-JS0002-01"},MATCH(D6334,{"BJ_zhongyu";"JS_WX_liteer";"JS_CZ_wodefeng"},0)),"")</f>
        <v>JSNY-JS0002-01</v>
      </c>
      <c r="C6334" s="11" t="str">
        <f>IFERROR(INDEX({"北京中裕世纪大酒店";"江苏利特尔绿色包装股份有限公司";"常州市金坛沃德丰电子科技有限公司"},MATCH(D6334,{"BJ_zhongyu";"JS_WX_liteer";"JS_CZ_wodefeng"},0)),"")</f>
        <v>常州市金坛沃德丰电子科技有限公司</v>
      </c>
      <c r="D6334" s="11" t="str">
        <f>[1]动作!$G6333</f>
        <v>JS_CZ_wodefeng</v>
      </c>
      <c r="E6334" s="11" t="str">
        <f>[1]动作!$D6333</f>
        <v>电表故障</v>
      </c>
      <c r="F6334" s="11" t="s">
        <v>45</v>
      </c>
      <c r="G6334" s="12">
        <f>[1]动作!$A6333+[1]动作!$B6333</f>
        <v>43213.043738425928</v>
      </c>
      <c r="H6334" s="12"/>
      <c r="I6334" s="11"/>
    </row>
    <row r="6335" spans="1:9" hidden="1" x14ac:dyDescent="0.3">
      <c r="A6335" s="24">
        <v>6333</v>
      </c>
      <c r="B6335" s="11" t="str">
        <f>IFERROR(INDEX({"JSNY-BJ0001-01";"JSNY-JS0022-01";"JSNY-JS0002-01"},MATCH(D6335,{"BJ_zhongyu";"JS_WX_liteer";"JS_CZ_wodefeng"},0)),"")</f>
        <v>JSNY-JS0002-01</v>
      </c>
      <c r="C6335" s="11" t="str">
        <f>IFERROR(INDEX({"北京中裕世纪大酒店";"江苏利特尔绿色包装股份有限公司";"常州市金坛沃德丰电子科技有限公司"},MATCH(D6335,{"BJ_zhongyu";"JS_WX_liteer";"JS_CZ_wodefeng"},0)),"")</f>
        <v>常州市金坛沃德丰电子科技有限公司</v>
      </c>
      <c r="D6335" s="11" t="str">
        <f>[1]动作!$G6334</f>
        <v>JS_CZ_wodefeng</v>
      </c>
      <c r="E6335" s="11" t="str">
        <f>[1]动作!$D6334</f>
        <v>电表故障</v>
      </c>
      <c r="F6335" s="11" t="s">
        <v>45</v>
      </c>
      <c r="G6335" s="12">
        <f>[1]动作!$A6334+[1]动作!$B6334</f>
        <v>43213.044664351852</v>
      </c>
      <c r="H6335" s="12"/>
      <c r="I6335" s="11"/>
    </row>
    <row r="6336" spans="1:9" hidden="1" x14ac:dyDescent="0.3">
      <c r="A6336" s="24">
        <v>6334</v>
      </c>
      <c r="B6336" s="11" t="str">
        <f>IFERROR(INDEX({"JSNY-BJ0001-01";"JSNY-JS0022-01";"JSNY-JS0002-01"},MATCH(D6336,{"BJ_zhongyu";"JS_WX_liteer";"JS_CZ_wodefeng"},0)),"")</f>
        <v>JSNY-JS0002-01</v>
      </c>
      <c r="C6336" s="11" t="str">
        <f>IFERROR(INDEX({"北京中裕世纪大酒店";"江苏利特尔绿色包装股份有限公司";"常州市金坛沃德丰电子科技有限公司"},MATCH(D6336,{"BJ_zhongyu";"JS_WX_liteer";"JS_CZ_wodefeng"},0)),"")</f>
        <v>常州市金坛沃德丰电子科技有限公司</v>
      </c>
      <c r="D6336" s="11" t="str">
        <f>[1]动作!$G6335</f>
        <v>JS_CZ_wodefeng</v>
      </c>
      <c r="E6336" s="11" t="str">
        <f>[1]动作!$D6335</f>
        <v>分系统1BMS1总电压过低一级故障</v>
      </c>
      <c r="F6336" s="11" t="s">
        <v>177</v>
      </c>
      <c r="G6336" s="12">
        <f>[1]动作!$A6335+[1]动作!$B6335</f>
        <v>43213.045937499999</v>
      </c>
      <c r="H6336" s="12"/>
      <c r="I6336" s="11"/>
    </row>
    <row r="6337" spans="1:9" hidden="1" x14ac:dyDescent="0.3">
      <c r="A6337" s="24">
        <v>6335</v>
      </c>
      <c r="B6337" s="11" t="str">
        <f>IFERROR(INDEX({"JSNY-BJ0001-01";"JSNY-JS0022-01";"JSNY-JS0002-01"},MATCH(D6337,{"BJ_zhongyu";"JS_WX_liteer";"JS_CZ_wodefeng"},0)),"")</f>
        <v>JSNY-JS0002-01</v>
      </c>
      <c r="C6337" s="11" t="str">
        <f>IFERROR(INDEX({"北京中裕世纪大酒店";"江苏利特尔绿色包装股份有限公司";"常州市金坛沃德丰电子科技有限公司"},MATCH(D6337,{"BJ_zhongyu";"JS_WX_liteer";"JS_CZ_wodefeng"},0)),"")</f>
        <v>常州市金坛沃德丰电子科技有限公司</v>
      </c>
      <c r="D6337" s="11" t="str">
        <f>[1]动作!$G6336</f>
        <v>JS_CZ_wodefeng</v>
      </c>
      <c r="E6337" s="11" t="str">
        <f>[1]动作!$D6336</f>
        <v>分系统1BMS3总电压过低一级故障</v>
      </c>
      <c r="F6337" s="11" t="s">
        <v>177</v>
      </c>
      <c r="G6337" s="12">
        <f>[1]动作!$A6336+[1]动作!$B6336</f>
        <v>43213.046064814815</v>
      </c>
      <c r="H6337" s="12"/>
      <c r="I6337" s="11"/>
    </row>
    <row r="6338" spans="1:9" hidden="1" x14ac:dyDescent="0.3">
      <c r="A6338" s="24">
        <v>6336</v>
      </c>
      <c r="B6338" s="11" t="str">
        <f>IFERROR(INDEX({"JSNY-BJ0001-01";"JSNY-JS0022-01";"JSNY-JS0002-01"},MATCH(D6338,{"BJ_zhongyu";"JS_WX_liteer";"JS_CZ_wodefeng"},0)),"")</f>
        <v>JSNY-JS0002-01</v>
      </c>
      <c r="C6338" s="11" t="str">
        <f>IFERROR(INDEX({"北京中裕世纪大酒店";"江苏利特尔绿色包装股份有限公司";"常州市金坛沃德丰电子科技有限公司"},MATCH(D6338,{"BJ_zhongyu";"JS_WX_liteer";"JS_CZ_wodefeng"},0)),"")</f>
        <v>常州市金坛沃德丰电子科技有限公司</v>
      </c>
      <c r="D6338" s="11" t="str">
        <f>[1]动作!$G6337</f>
        <v>JS_CZ_wodefeng</v>
      </c>
      <c r="E6338" s="11" t="str">
        <f>[1]动作!$D6337</f>
        <v>分系统1BMS6总电压过低一级故障</v>
      </c>
      <c r="F6338" s="11" t="s">
        <v>177</v>
      </c>
      <c r="G6338" s="12">
        <f>[1]动作!$A6337+[1]动作!$B6337</f>
        <v>43213.046111111114</v>
      </c>
      <c r="H6338" s="12"/>
      <c r="I6338" s="11"/>
    </row>
    <row r="6339" spans="1:9" hidden="1" x14ac:dyDescent="0.3">
      <c r="A6339" s="24">
        <v>6337</v>
      </c>
      <c r="B6339" s="11" t="str">
        <f>IFERROR(INDEX({"JSNY-BJ0001-01";"JSNY-JS0022-01";"JSNY-JS0002-01"},MATCH(D6339,{"BJ_zhongyu";"JS_WX_liteer";"JS_CZ_wodefeng"},0)),"")</f>
        <v>JSNY-JS0002-01</v>
      </c>
      <c r="C6339" s="11" t="str">
        <f>IFERROR(INDEX({"北京中裕世纪大酒店";"江苏利特尔绿色包装股份有限公司";"常州市金坛沃德丰电子科技有限公司"},MATCH(D6339,{"BJ_zhongyu";"JS_WX_liteer";"JS_CZ_wodefeng"},0)),"")</f>
        <v>常州市金坛沃德丰电子科技有限公司</v>
      </c>
      <c r="D6339" s="11" t="str">
        <f>[1]动作!$G6338</f>
        <v>JS_CZ_wodefeng</v>
      </c>
      <c r="E6339" s="11" t="str">
        <f>[1]动作!$D6338</f>
        <v>电表故障</v>
      </c>
      <c r="F6339" s="11" t="s">
        <v>45</v>
      </c>
      <c r="G6339" s="12">
        <f>[1]动作!$A6338+[1]动作!$B6338</f>
        <v>43213.046226851853</v>
      </c>
      <c r="H6339" s="12"/>
      <c r="I6339" s="11"/>
    </row>
    <row r="6340" spans="1:9" hidden="1" x14ac:dyDescent="0.3">
      <c r="A6340" s="24">
        <v>6338</v>
      </c>
      <c r="B6340" s="11" t="str">
        <f>IFERROR(INDEX({"JSNY-BJ0001-01";"JSNY-JS0022-01";"JSNY-JS0002-01"},MATCH(D6340,{"BJ_zhongyu";"JS_WX_liteer";"JS_CZ_wodefeng"},0)),"")</f>
        <v>JSNY-JS0002-01</v>
      </c>
      <c r="C6340" s="11" t="str">
        <f>IFERROR(INDEX({"北京中裕世纪大酒店";"江苏利特尔绿色包装股份有限公司";"常州市金坛沃德丰电子科技有限公司"},MATCH(D6340,{"BJ_zhongyu";"JS_WX_liteer";"JS_CZ_wodefeng"},0)),"")</f>
        <v>常州市金坛沃德丰电子科技有限公司</v>
      </c>
      <c r="D6340" s="11" t="str">
        <f>[1]动作!$G6339</f>
        <v>JS_CZ_wodefeng</v>
      </c>
      <c r="E6340" s="11" t="str">
        <f>[1]动作!$D6339</f>
        <v>分系统1BMS2总电压过低一级故障</v>
      </c>
      <c r="F6340" s="11" t="s">
        <v>177</v>
      </c>
      <c r="G6340" s="12">
        <f>[1]动作!$A6339+[1]动作!$B6339</f>
        <v>43213.046284722222</v>
      </c>
      <c r="H6340" s="12"/>
      <c r="I6340" s="11"/>
    </row>
    <row r="6341" spans="1:9" hidden="1" x14ac:dyDescent="0.3">
      <c r="A6341" s="24">
        <v>6339</v>
      </c>
      <c r="B6341" s="11" t="str">
        <f>IFERROR(INDEX({"JSNY-BJ0001-01";"JSNY-JS0022-01";"JSNY-JS0002-01"},MATCH(D6341,{"BJ_zhongyu";"JS_WX_liteer";"JS_CZ_wodefeng"},0)),"")</f>
        <v>JSNY-JS0002-01</v>
      </c>
      <c r="C6341" s="11" t="str">
        <f>IFERROR(INDEX({"北京中裕世纪大酒店";"江苏利特尔绿色包装股份有限公司";"常州市金坛沃德丰电子科技有限公司"},MATCH(D6341,{"BJ_zhongyu";"JS_WX_liteer";"JS_CZ_wodefeng"},0)),"")</f>
        <v>常州市金坛沃德丰电子科技有限公司</v>
      </c>
      <c r="D6341" s="11" t="str">
        <f>[1]动作!$G6340</f>
        <v>JS_CZ_wodefeng</v>
      </c>
      <c r="E6341" s="11" t="str">
        <f>[1]动作!$D6340</f>
        <v>分系统1BMS5总电压过低一级故障</v>
      </c>
      <c r="F6341" s="11" t="s">
        <v>177</v>
      </c>
      <c r="G6341" s="12">
        <f>[1]动作!$A6340+[1]动作!$B6340</f>
        <v>43213.046284722222</v>
      </c>
      <c r="H6341" s="12"/>
      <c r="I6341" s="11"/>
    </row>
    <row r="6342" spans="1:9" hidden="1" x14ac:dyDescent="0.3">
      <c r="A6342" s="24">
        <v>6340</v>
      </c>
      <c r="B6342" s="11" t="str">
        <f>IFERROR(INDEX({"JSNY-BJ0001-01";"JSNY-JS0022-01";"JSNY-JS0002-01"},MATCH(D6342,{"BJ_zhongyu";"JS_WX_liteer";"JS_CZ_wodefeng"},0)),"")</f>
        <v>JSNY-JS0002-01</v>
      </c>
      <c r="C6342" s="11" t="str">
        <f>IFERROR(INDEX({"北京中裕世纪大酒店";"江苏利特尔绿色包装股份有限公司";"常州市金坛沃德丰电子科技有限公司"},MATCH(D6342,{"BJ_zhongyu";"JS_WX_liteer";"JS_CZ_wodefeng"},0)),"")</f>
        <v>常州市金坛沃德丰电子科技有限公司</v>
      </c>
      <c r="D6342" s="11" t="str">
        <f>[1]动作!$G6341</f>
        <v>JS_CZ_wodefeng</v>
      </c>
      <c r="E6342" s="11" t="str">
        <f>[1]动作!$D6341</f>
        <v>分系统1BMS4总电压过低一级故障</v>
      </c>
      <c r="F6342" s="11" t="s">
        <v>177</v>
      </c>
      <c r="G6342" s="12">
        <f>[1]动作!$A6341+[1]动作!$B6341</f>
        <v>43213.046342592592</v>
      </c>
      <c r="H6342" s="12"/>
      <c r="I6342" s="11"/>
    </row>
    <row r="6343" spans="1:9" hidden="1" x14ac:dyDescent="0.3">
      <c r="A6343" s="24">
        <v>6341</v>
      </c>
      <c r="B6343" s="11" t="str">
        <f>IFERROR(INDEX({"JSNY-BJ0001-01";"JSNY-JS0022-01";"JSNY-JS0002-01"},MATCH(D6343,{"BJ_zhongyu";"JS_WX_liteer";"JS_CZ_wodefeng"},0)),"")</f>
        <v>JSNY-JS0002-01</v>
      </c>
      <c r="C6343" s="11" t="str">
        <f>IFERROR(INDEX({"北京中裕世纪大酒店";"江苏利特尔绿色包装股份有限公司";"常州市金坛沃德丰电子科技有限公司"},MATCH(D6343,{"BJ_zhongyu";"JS_WX_liteer";"JS_CZ_wodefeng"},0)),"")</f>
        <v>常州市金坛沃德丰电子科技有限公司</v>
      </c>
      <c r="D6343" s="11" t="str">
        <f>[1]动作!$G6342</f>
        <v>JS_CZ_wodefeng</v>
      </c>
      <c r="E6343" s="11" t="str">
        <f>[1]动作!$D6342</f>
        <v>分系统1BMS5单体电压过低一级故障</v>
      </c>
      <c r="F6343" s="11" t="s">
        <v>177</v>
      </c>
      <c r="G6343" s="12">
        <f>[1]动作!$A6342+[1]动作!$B6342</f>
        <v>43213.047511574077</v>
      </c>
      <c r="H6343" s="12"/>
      <c r="I6343" s="11"/>
    </row>
    <row r="6344" spans="1:9" hidden="1" x14ac:dyDescent="0.3">
      <c r="A6344" s="24">
        <v>6342</v>
      </c>
      <c r="B6344" s="11" t="str">
        <f>IFERROR(INDEX({"JSNY-BJ0001-01";"JSNY-JS0022-01";"JSNY-JS0002-01"},MATCH(D6344,{"BJ_zhongyu";"JS_WX_liteer";"JS_CZ_wodefeng"},0)),"")</f>
        <v>JSNY-JS0002-01</v>
      </c>
      <c r="C6344" s="11" t="str">
        <f>IFERROR(INDEX({"北京中裕世纪大酒店";"江苏利特尔绿色包装股份有限公司";"常州市金坛沃德丰电子科技有限公司"},MATCH(D6344,{"BJ_zhongyu";"JS_WX_liteer";"JS_CZ_wodefeng"},0)),"")</f>
        <v>常州市金坛沃德丰电子科技有限公司</v>
      </c>
      <c r="D6344" s="11" t="str">
        <f>[1]动作!$G6343</f>
        <v>JS_CZ_wodefeng</v>
      </c>
      <c r="E6344" s="11" t="str">
        <f>[1]动作!$D6343</f>
        <v>电表故障</v>
      </c>
      <c r="F6344" s="11" t="s">
        <v>45</v>
      </c>
      <c r="G6344" s="12">
        <f>[1]动作!$A6343+[1]动作!$B6343</f>
        <v>43213.048483796294</v>
      </c>
      <c r="H6344" s="12"/>
      <c r="I6344" s="11"/>
    </row>
    <row r="6345" spans="1:9" hidden="1" x14ac:dyDescent="0.3">
      <c r="A6345" s="24">
        <v>6343</v>
      </c>
      <c r="B6345" s="11" t="str">
        <f>IFERROR(INDEX({"JSNY-BJ0001-01";"JSNY-JS0022-01";"JSNY-JS0002-01"},MATCH(D6345,{"BJ_zhongyu";"JS_WX_liteer";"JS_CZ_wodefeng"},0)),"")</f>
        <v>JSNY-JS0002-01</v>
      </c>
      <c r="C6345" s="11" t="str">
        <f>IFERROR(INDEX({"北京中裕世纪大酒店";"江苏利特尔绿色包装股份有限公司";"常州市金坛沃德丰电子科技有限公司"},MATCH(D6345,{"BJ_zhongyu";"JS_WX_liteer";"JS_CZ_wodefeng"},0)),"")</f>
        <v>常州市金坛沃德丰电子科技有限公司</v>
      </c>
      <c r="D6345" s="11" t="str">
        <f>[1]动作!$G6344</f>
        <v>JS_CZ_wodefeng</v>
      </c>
      <c r="E6345" s="11" t="str">
        <f>[1]动作!$D6344</f>
        <v>电表故障</v>
      </c>
      <c r="F6345" s="11" t="s">
        <v>45</v>
      </c>
      <c r="G6345" s="12">
        <f>[1]动作!$A6344+[1]动作!$B6344</f>
        <v>43213.048611111109</v>
      </c>
      <c r="H6345" s="12"/>
      <c r="I6345" s="11"/>
    </row>
    <row r="6346" spans="1:9" hidden="1" x14ac:dyDescent="0.3">
      <c r="A6346" s="24">
        <v>6344</v>
      </c>
      <c r="B6346" s="11" t="str">
        <f>IFERROR(INDEX({"JSNY-BJ0001-01";"JSNY-JS0022-01";"JSNY-JS0002-01"},MATCH(D6346,{"BJ_zhongyu";"JS_WX_liteer";"JS_CZ_wodefeng"},0)),"")</f>
        <v>JSNY-JS0002-01</v>
      </c>
      <c r="C6346" s="11" t="str">
        <f>IFERROR(INDEX({"北京中裕世纪大酒店";"江苏利特尔绿色包装股份有限公司";"常州市金坛沃德丰电子科技有限公司"},MATCH(D6346,{"BJ_zhongyu";"JS_WX_liteer";"JS_CZ_wodefeng"},0)),"")</f>
        <v>常州市金坛沃德丰电子科技有限公司</v>
      </c>
      <c r="D6346" s="11" t="str">
        <f>[1]动作!$G6345</f>
        <v>JS_CZ_wodefeng</v>
      </c>
      <c r="E6346" s="11" t="str">
        <f>[1]动作!$D6345</f>
        <v>电表故障</v>
      </c>
      <c r="F6346" s="11" t="s">
        <v>45</v>
      </c>
      <c r="G6346" s="12">
        <f>[1]动作!$A6345+[1]动作!$B6345</f>
        <v>43213.048842592594</v>
      </c>
      <c r="H6346" s="12"/>
      <c r="I6346" s="11"/>
    </row>
    <row r="6347" spans="1:9" hidden="1" x14ac:dyDescent="0.3">
      <c r="A6347" s="24">
        <v>6345</v>
      </c>
      <c r="B6347" s="11" t="str">
        <f>IFERROR(INDEX({"JSNY-BJ0001-01";"JSNY-JS0022-01";"JSNY-JS0002-01"},MATCH(D6347,{"BJ_zhongyu";"JS_WX_liteer";"JS_CZ_wodefeng"},0)),"")</f>
        <v>JSNY-JS0002-01</v>
      </c>
      <c r="C6347" s="11" t="str">
        <f>IFERROR(INDEX({"北京中裕世纪大酒店";"江苏利特尔绿色包装股份有限公司";"常州市金坛沃德丰电子科技有限公司"},MATCH(D6347,{"BJ_zhongyu";"JS_WX_liteer";"JS_CZ_wodefeng"},0)),"")</f>
        <v>常州市金坛沃德丰电子科技有限公司</v>
      </c>
      <c r="D6347" s="11" t="str">
        <f>[1]动作!$G6346</f>
        <v>JS_CZ_wodefeng</v>
      </c>
      <c r="E6347" s="11" t="str">
        <f>[1]动作!$D6346</f>
        <v>电表故障</v>
      </c>
      <c r="F6347" s="11" t="s">
        <v>45</v>
      </c>
      <c r="G6347" s="12">
        <f>[1]动作!$A6346+[1]动作!$B6346</f>
        <v>43213.049942129626</v>
      </c>
      <c r="H6347" s="12"/>
      <c r="I6347" s="11"/>
    </row>
    <row r="6348" spans="1:9" hidden="1" x14ac:dyDescent="0.3">
      <c r="A6348" s="24">
        <v>6346</v>
      </c>
      <c r="B6348" s="11" t="str">
        <f>IFERROR(INDEX({"JSNY-BJ0001-01";"JSNY-JS0022-01";"JSNY-JS0002-01"},MATCH(D6348,{"BJ_zhongyu";"JS_WX_liteer";"JS_CZ_wodefeng"},0)),"")</f>
        <v>JSNY-JS0002-01</v>
      </c>
      <c r="C6348" s="11" t="str">
        <f>IFERROR(INDEX({"北京中裕世纪大酒店";"江苏利特尔绿色包装股份有限公司";"常州市金坛沃德丰电子科技有限公司"},MATCH(D6348,{"BJ_zhongyu";"JS_WX_liteer";"JS_CZ_wodefeng"},0)),"")</f>
        <v>常州市金坛沃德丰电子科技有限公司</v>
      </c>
      <c r="D6348" s="11" t="str">
        <f>[1]动作!$G6347</f>
        <v>JS_CZ_wodefeng</v>
      </c>
      <c r="E6348" s="11" t="str">
        <f>[1]动作!$D6347</f>
        <v>分系统1BMS1SOC过低一级故障</v>
      </c>
      <c r="F6348" s="11" t="s">
        <v>177</v>
      </c>
      <c r="G6348" s="12">
        <f>[1]动作!$A6347+[1]动作!$B6347</f>
        <v>43213.051678240743</v>
      </c>
      <c r="H6348" s="12"/>
      <c r="I6348" s="11"/>
    </row>
    <row r="6349" spans="1:9" hidden="1" x14ac:dyDescent="0.3">
      <c r="A6349" s="24">
        <v>6347</v>
      </c>
      <c r="B6349" s="11" t="str">
        <f>IFERROR(INDEX({"JSNY-BJ0001-01";"JSNY-JS0022-01";"JSNY-JS0002-01"},MATCH(D6349,{"BJ_zhongyu";"JS_WX_liteer";"JS_CZ_wodefeng"},0)),"")</f>
        <v>JSNY-JS0002-01</v>
      </c>
      <c r="C6349" s="11" t="str">
        <f>IFERROR(INDEX({"北京中裕世纪大酒店";"江苏利特尔绿色包装股份有限公司";"常州市金坛沃德丰电子科技有限公司"},MATCH(D6349,{"BJ_zhongyu";"JS_WX_liteer";"JS_CZ_wodefeng"},0)),"")</f>
        <v>常州市金坛沃德丰电子科技有限公司</v>
      </c>
      <c r="D6349" s="11" t="str">
        <f>[1]动作!$G6348</f>
        <v>JS_CZ_wodefeng</v>
      </c>
      <c r="E6349" s="11" t="str">
        <f>[1]动作!$D6348</f>
        <v>分系统1BMS3SOC过低一级故障</v>
      </c>
      <c r="F6349" s="11" t="s">
        <v>177</v>
      </c>
      <c r="G6349" s="12">
        <f>[1]动作!$A6348+[1]动作!$B6348</f>
        <v>43213.05190972222</v>
      </c>
      <c r="H6349" s="12"/>
      <c r="I6349" s="11"/>
    </row>
    <row r="6350" spans="1:9" hidden="1" x14ac:dyDescent="0.3">
      <c r="A6350" s="24">
        <v>6348</v>
      </c>
      <c r="B6350" s="11" t="str">
        <f>IFERROR(INDEX({"JSNY-BJ0001-01";"JSNY-JS0022-01";"JSNY-JS0002-01"},MATCH(D6350,{"BJ_zhongyu";"JS_WX_liteer";"JS_CZ_wodefeng"},0)),"")</f>
        <v>JSNY-JS0002-01</v>
      </c>
      <c r="C6350" s="11" t="str">
        <f>IFERROR(INDEX({"北京中裕世纪大酒店";"江苏利特尔绿色包装股份有限公司";"常州市金坛沃德丰电子科技有限公司"},MATCH(D6350,{"BJ_zhongyu";"JS_WX_liteer";"JS_CZ_wodefeng"},0)),"")</f>
        <v>常州市金坛沃德丰电子科技有限公司</v>
      </c>
      <c r="D6350" s="11" t="str">
        <f>[1]动作!$G6349</f>
        <v>JS_CZ_wodefeng</v>
      </c>
      <c r="E6350" s="11" t="str">
        <f>[1]动作!$D6349</f>
        <v>分系统1BMS6SOC过低一级故障</v>
      </c>
      <c r="F6350" s="11" t="s">
        <v>177</v>
      </c>
      <c r="G6350" s="12">
        <f>[1]动作!$A6349+[1]动作!$B6349</f>
        <v>43213.05196759259</v>
      </c>
      <c r="H6350" s="12"/>
      <c r="I6350" s="11"/>
    </row>
    <row r="6351" spans="1:9" hidden="1" x14ac:dyDescent="0.3">
      <c r="A6351" s="24">
        <v>6349</v>
      </c>
      <c r="B6351" s="11" t="str">
        <f>IFERROR(INDEX({"JSNY-BJ0001-01";"JSNY-JS0022-01";"JSNY-JS0002-01"},MATCH(D6351,{"BJ_zhongyu";"JS_WX_liteer";"JS_CZ_wodefeng"},0)),"")</f>
        <v>JSNY-JS0002-01</v>
      </c>
      <c r="C6351" s="11" t="str">
        <f>IFERROR(INDEX({"北京中裕世纪大酒店";"江苏利特尔绿色包装股份有限公司";"常州市金坛沃德丰电子科技有限公司"},MATCH(D6351,{"BJ_zhongyu";"JS_WX_liteer";"JS_CZ_wodefeng"},0)),"")</f>
        <v>常州市金坛沃德丰电子科技有限公司</v>
      </c>
      <c r="D6351" s="11" t="str">
        <f>[1]动作!$G6350</f>
        <v>JS_CZ_wodefeng</v>
      </c>
      <c r="E6351" s="11" t="str">
        <f>[1]动作!$D6350</f>
        <v>分系统1BMS2SOC过低一级故障</v>
      </c>
      <c r="F6351" s="11" t="s">
        <v>177</v>
      </c>
      <c r="G6351" s="12">
        <f>[1]动作!$A6350+[1]动作!$B6350</f>
        <v>43213.052256944444</v>
      </c>
      <c r="H6351" s="12"/>
      <c r="I6351" s="11"/>
    </row>
    <row r="6352" spans="1:9" hidden="1" x14ac:dyDescent="0.3">
      <c r="A6352" s="24">
        <v>6350</v>
      </c>
      <c r="B6352" s="11" t="str">
        <f>IFERROR(INDEX({"JSNY-BJ0001-01";"JSNY-JS0022-01";"JSNY-JS0002-01"},MATCH(D6352,{"BJ_zhongyu";"JS_WX_liteer";"JS_CZ_wodefeng"},0)),"")</f>
        <v>JSNY-JS0002-01</v>
      </c>
      <c r="C6352" s="11" t="str">
        <f>IFERROR(INDEX({"北京中裕世纪大酒店";"江苏利特尔绿色包装股份有限公司";"常州市金坛沃德丰电子科技有限公司"},MATCH(D6352,{"BJ_zhongyu";"JS_WX_liteer";"JS_CZ_wodefeng"},0)),"")</f>
        <v>常州市金坛沃德丰电子科技有限公司</v>
      </c>
      <c r="D6352" s="11" t="str">
        <f>[1]动作!$G6351</f>
        <v>JS_CZ_wodefeng</v>
      </c>
      <c r="E6352" s="11" t="str">
        <f>[1]动作!$D6351</f>
        <v>分系统1BMS5SOC过低一级故障</v>
      </c>
      <c r="F6352" s="11" t="s">
        <v>177</v>
      </c>
      <c r="G6352" s="12">
        <f>[1]动作!$A6351+[1]动作!$B6351</f>
        <v>43213.053703703707</v>
      </c>
      <c r="H6352" s="12"/>
      <c r="I6352" s="11"/>
    </row>
    <row r="6353" spans="1:9" hidden="1" x14ac:dyDescent="0.3">
      <c r="A6353" s="24">
        <v>6351</v>
      </c>
      <c r="B6353" s="11" t="str">
        <f>IFERROR(INDEX({"JSNY-BJ0001-01";"JSNY-JS0022-01";"JSNY-JS0002-01"},MATCH(D6353,{"BJ_zhongyu";"JS_WX_liteer";"JS_CZ_wodefeng"},0)),"")</f>
        <v>JSNY-JS0002-01</v>
      </c>
      <c r="C6353" s="11" t="str">
        <f>IFERROR(INDEX({"北京中裕世纪大酒店";"江苏利特尔绿色包装股份有限公司";"常州市金坛沃德丰电子科技有限公司"},MATCH(D6353,{"BJ_zhongyu";"JS_WX_liteer";"JS_CZ_wodefeng"},0)),"")</f>
        <v>常州市金坛沃德丰电子科技有限公司</v>
      </c>
      <c r="D6353" s="11" t="str">
        <f>[1]动作!$G6352</f>
        <v>JS_CZ_wodefeng</v>
      </c>
      <c r="E6353" s="11" t="str">
        <f>[1]动作!$D6352</f>
        <v>电表故障</v>
      </c>
      <c r="F6353" s="11" t="s">
        <v>45</v>
      </c>
      <c r="G6353" s="12">
        <f>[1]动作!$A6352+[1]动作!$B6352</f>
        <v>43213.053761574076</v>
      </c>
      <c r="H6353" s="12"/>
      <c r="I6353" s="11"/>
    </row>
    <row r="6354" spans="1:9" hidden="1" x14ac:dyDescent="0.3">
      <c r="A6354" s="24">
        <v>6352</v>
      </c>
      <c r="B6354" s="11" t="str">
        <f>IFERROR(INDEX({"JSNY-BJ0001-01";"JSNY-JS0022-01";"JSNY-JS0002-01"},MATCH(D6354,{"BJ_zhongyu";"JS_WX_liteer";"JS_CZ_wodefeng"},0)),"")</f>
        <v>JSNY-JS0002-01</v>
      </c>
      <c r="C6354" s="11" t="str">
        <f>IFERROR(INDEX({"北京中裕世纪大酒店";"江苏利特尔绿色包装股份有限公司";"常州市金坛沃德丰电子科技有限公司"},MATCH(D6354,{"BJ_zhongyu";"JS_WX_liteer";"JS_CZ_wodefeng"},0)),"")</f>
        <v>常州市金坛沃德丰电子科技有限公司</v>
      </c>
      <c r="D6354" s="11" t="str">
        <f>[1]动作!$G6353</f>
        <v>JS_CZ_wodefeng</v>
      </c>
      <c r="E6354" s="11" t="str">
        <f>[1]动作!$D6353</f>
        <v>分系统1BMS4SOC过低一级故障</v>
      </c>
      <c r="F6354" s="11" t="s">
        <v>177</v>
      </c>
      <c r="G6354" s="12">
        <f>[1]动作!$A6353+[1]动作!$B6353</f>
        <v>43213.053935185184</v>
      </c>
      <c r="H6354" s="12"/>
      <c r="I6354" s="11"/>
    </row>
    <row r="6355" spans="1:9" hidden="1" x14ac:dyDescent="0.3">
      <c r="A6355" s="24">
        <v>6353</v>
      </c>
      <c r="B6355" s="11" t="str">
        <f>IFERROR(INDEX({"JSNY-BJ0001-01";"JSNY-JS0022-01";"JSNY-JS0002-01"},MATCH(D6355,{"BJ_zhongyu";"JS_WX_liteer";"JS_CZ_wodefeng"},0)),"")</f>
        <v>JSNY-JS0002-01</v>
      </c>
      <c r="C6355" s="11" t="str">
        <f>IFERROR(INDEX({"北京中裕世纪大酒店";"江苏利特尔绿色包装股份有限公司";"常州市金坛沃德丰电子科技有限公司"},MATCH(D6355,{"BJ_zhongyu";"JS_WX_liteer";"JS_CZ_wodefeng"},0)),"")</f>
        <v>常州市金坛沃德丰电子科技有限公司</v>
      </c>
      <c r="D6355" s="11" t="str">
        <f>[1]动作!$G6354</f>
        <v>JS_CZ_wodefeng</v>
      </c>
      <c r="E6355" s="11" t="str">
        <f>[1]动作!$D6354</f>
        <v>电表故障</v>
      </c>
      <c r="F6355" s="11" t="s">
        <v>45</v>
      </c>
      <c r="G6355" s="12">
        <f>[1]动作!$A6354+[1]动作!$B6354</f>
        <v>43213.053993055553</v>
      </c>
      <c r="H6355" s="12"/>
      <c r="I6355" s="11"/>
    </row>
    <row r="6356" spans="1:9" hidden="1" x14ac:dyDescent="0.3">
      <c r="A6356" s="24">
        <v>6354</v>
      </c>
      <c r="B6356" s="11" t="str">
        <f>IFERROR(INDEX({"JSNY-BJ0001-01";"JSNY-JS0022-01";"JSNY-JS0002-01"},MATCH(D6356,{"BJ_zhongyu";"JS_WX_liteer";"JS_CZ_wodefeng"},0)),"")</f>
        <v>JSNY-JS0002-01</v>
      </c>
      <c r="C6356" s="11" t="str">
        <f>IFERROR(INDEX({"北京中裕世纪大酒店";"江苏利特尔绿色包装股份有限公司";"常州市金坛沃德丰电子科技有限公司"},MATCH(D6356,{"BJ_zhongyu";"JS_WX_liteer";"JS_CZ_wodefeng"},0)),"")</f>
        <v>常州市金坛沃德丰电子科技有限公司</v>
      </c>
      <c r="D6356" s="11" t="str">
        <f>[1]动作!$G6355</f>
        <v>JS_CZ_wodefeng</v>
      </c>
      <c r="E6356" s="11" t="str">
        <f>[1]动作!$D6355</f>
        <v>电表故障</v>
      </c>
      <c r="F6356" s="11" t="s">
        <v>45</v>
      </c>
      <c r="G6356" s="12">
        <f>[1]动作!$A6355+[1]动作!$B6355</f>
        <v>43213.060486111113</v>
      </c>
      <c r="H6356" s="12"/>
      <c r="I6356" s="11"/>
    </row>
    <row r="6357" spans="1:9" hidden="1" x14ac:dyDescent="0.3">
      <c r="A6357" s="24">
        <v>6355</v>
      </c>
      <c r="B6357" s="11" t="str">
        <f>IFERROR(INDEX({"JSNY-BJ0001-01";"JSNY-JS0022-01";"JSNY-JS0002-01"},MATCH(D6357,{"BJ_zhongyu";"JS_WX_liteer";"JS_CZ_wodefeng"},0)),"")</f>
        <v>JSNY-JS0002-01</v>
      </c>
      <c r="C6357" s="11" t="str">
        <f>IFERROR(INDEX({"北京中裕世纪大酒店";"江苏利特尔绿色包装股份有限公司";"常州市金坛沃德丰电子科技有限公司"},MATCH(D6357,{"BJ_zhongyu";"JS_WX_liteer";"JS_CZ_wodefeng"},0)),"")</f>
        <v>常州市金坛沃德丰电子科技有限公司</v>
      </c>
      <c r="D6357" s="11" t="str">
        <f>[1]动作!$G6356</f>
        <v>JS_CZ_wodefeng</v>
      </c>
      <c r="E6357" s="11" t="str">
        <f>[1]动作!$D6356</f>
        <v>电表故障</v>
      </c>
      <c r="F6357" s="11" t="s">
        <v>45</v>
      </c>
      <c r="G6357" s="12">
        <f>[1]动作!$A6356+[1]动作!$B6356</f>
        <v>43213.060601851852</v>
      </c>
      <c r="H6357" s="12"/>
      <c r="I6357" s="11"/>
    </row>
    <row r="6358" spans="1:9" hidden="1" x14ac:dyDescent="0.3">
      <c r="A6358" s="24">
        <v>6356</v>
      </c>
      <c r="B6358" s="11" t="str">
        <f>IFERROR(INDEX({"JSNY-BJ0001-01";"JSNY-JS0022-01";"JSNY-JS0002-01"},MATCH(D6358,{"BJ_zhongyu";"JS_WX_liteer";"JS_CZ_wodefeng"},0)),"")</f>
        <v>JSNY-JS0002-01</v>
      </c>
      <c r="C6358" s="11" t="str">
        <f>IFERROR(INDEX({"北京中裕世纪大酒店";"江苏利特尔绿色包装股份有限公司";"常州市金坛沃德丰电子科技有限公司"},MATCH(D6358,{"BJ_zhongyu";"JS_WX_liteer";"JS_CZ_wodefeng"},0)),"")</f>
        <v>常州市金坛沃德丰电子科技有限公司</v>
      </c>
      <c r="D6358" s="11" t="str">
        <f>[1]动作!$G6357</f>
        <v>JS_CZ_wodefeng</v>
      </c>
      <c r="E6358" s="11" t="str">
        <f>[1]动作!$D6357</f>
        <v>电表故障</v>
      </c>
      <c r="F6358" s="11" t="s">
        <v>45</v>
      </c>
      <c r="G6358" s="12">
        <f>[1]动作!$A6357+[1]动作!$B6357</f>
        <v>43213.062916666669</v>
      </c>
      <c r="H6358" s="12"/>
      <c r="I6358" s="11"/>
    </row>
    <row r="6359" spans="1:9" hidden="1" x14ac:dyDescent="0.3">
      <c r="A6359" s="24">
        <v>6357</v>
      </c>
      <c r="B6359" s="11" t="str">
        <f>IFERROR(INDEX({"JSNY-BJ0001-01";"JSNY-JS0022-01";"JSNY-JS0002-01"},MATCH(D6359,{"BJ_zhongyu";"JS_WX_liteer";"JS_CZ_wodefeng"},0)),"")</f>
        <v>JSNY-JS0002-01</v>
      </c>
      <c r="C6359" s="11" t="str">
        <f>IFERROR(INDEX({"北京中裕世纪大酒店";"江苏利特尔绿色包装股份有限公司";"常州市金坛沃德丰电子科技有限公司"},MATCH(D6359,{"BJ_zhongyu";"JS_WX_liteer";"JS_CZ_wodefeng"},0)),"")</f>
        <v>常州市金坛沃德丰电子科技有限公司</v>
      </c>
      <c r="D6359" s="11" t="str">
        <f>[1]动作!$G6358</f>
        <v>JS_CZ_wodefeng</v>
      </c>
      <c r="E6359" s="11" t="str">
        <f>[1]动作!$D6358</f>
        <v>电表故障</v>
      </c>
      <c r="F6359" s="11" t="s">
        <v>45</v>
      </c>
      <c r="G6359" s="12">
        <f>[1]动作!$A6358+[1]动作!$B6358</f>
        <v>43213.064131944448</v>
      </c>
      <c r="H6359" s="12"/>
      <c r="I6359" s="11"/>
    </row>
    <row r="6360" spans="1:9" hidden="1" x14ac:dyDescent="0.3">
      <c r="A6360" s="24">
        <v>6358</v>
      </c>
      <c r="B6360" s="11" t="str">
        <f>IFERROR(INDEX({"JSNY-BJ0001-01";"JSNY-JS0022-01";"JSNY-JS0002-01"},MATCH(D6360,{"BJ_zhongyu";"JS_WX_liteer";"JS_CZ_wodefeng"},0)),"")</f>
        <v>JSNY-JS0002-01</v>
      </c>
      <c r="C6360" s="11" t="str">
        <f>IFERROR(INDEX({"北京中裕世纪大酒店";"江苏利特尔绿色包装股份有限公司";"常州市金坛沃德丰电子科技有限公司"},MATCH(D6360,{"BJ_zhongyu";"JS_WX_liteer";"JS_CZ_wodefeng"},0)),"")</f>
        <v>常州市金坛沃德丰电子科技有限公司</v>
      </c>
      <c r="D6360" s="11" t="str">
        <f>[1]动作!$G6359</f>
        <v>JS_CZ_wodefeng</v>
      </c>
      <c r="E6360" s="11" t="str">
        <f>[1]动作!$D6359</f>
        <v>电表故障</v>
      </c>
      <c r="F6360" s="11" t="s">
        <v>45</v>
      </c>
      <c r="G6360" s="12">
        <f>[1]动作!$A6359+[1]动作!$B6359</f>
        <v>43213.064247685186</v>
      </c>
      <c r="H6360" s="12"/>
      <c r="I6360" s="11"/>
    </row>
    <row r="6361" spans="1:9" hidden="1" x14ac:dyDescent="0.3">
      <c r="A6361" s="24">
        <v>6359</v>
      </c>
      <c r="B6361" s="11" t="str">
        <f>IFERROR(INDEX({"JSNY-BJ0001-01";"JSNY-JS0022-01";"JSNY-JS0002-01"},MATCH(D6361,{"BJ_zhongyu";"JS_WX_liteer";"JS_CZ_wodefeng"},0)),"")</f>
        <v>JSNY-JS0002-01</v>
      </c>
      <c r="C6361" s="11" t="str">
        <f>IFERROR(INDEX({"北京中裕世纪大酒店";"江苏利特尔绿色包装股份有限公司";"常州市金坛沃德丰电子科技有限公司"},MATCH(D6361,{"BJ_zhongyu";"JS_WX_liteer";"JS_CZ_wodefeng"},0)),"")</f>
        <v>常州市金坛沃德丰电子科技有限公司</v>
      </c>
      <c r="D6361" s="11" t="str">
        <f>[1]动作!$G6360</f>
        <v>JS_CZ_wodefeng</v>
      </c>
      <c r="E6361" s="11" t="str">
        <f>[1]动作!$D6360</f>
        <v>电表故障</v>
      </c>
      <c r="F6361" s="11" t="s">
        <v>45</v>
      </c>
      <c r="G6361" s="12">
        <f>[1]动作!$A6360+[1]动作!$B6360</f>
        <v>43213.064363425925</v>
      </c>
      <c r="H6361" s="12"/>
      <c r="I6361" s="11"/>
    </row>
    <row r="6362" spans="1:9" hidden="1" x14ac:dyDescent="0.3">
      <c r="A6362" s="24">
        <v>6360</v>
      </c>
      <c r="B6362" s="11" t="str">
        <f>IFERROR(INDEX({"JSNY-BJ0001-01";"JSNY-JS0022-01";"JSNY-JS0002-01"},MATCH(D6362,{"BJ_zhongyu";"JS_WX_liteer";"JS_CZ_wodefeng"},0)),"")</f>
        <v>JSNY-JS0002-01</v>
      </c>
      <c r="C6362" s="11" t="str">
        <f>IFERROR(INDEX({"北京中裕世纪大酒店";"江苏利特尔绿色包装股份有限公司";"常州市金坛沃德丰电子科技有限公司"},MATCH(D6362,{"BJ_zhongyu";"JS_WX_liteer";"JS_CZ_wodefeng"},0)),"")</f>
        <v>常州市金坛沃德丰电子科技有限公司</v>
      </c>
      <c r="D6362" s="11" t="str">
        <f>[1]动作!$G6361</f>
        <v>JS_CZ_wodefeng</v>
      </c>
      <c r="E6362" s="11" t="str">
        <f>[1]动作!$D6361</f>
        <v>电表故障</v>
      </c>
      <c r="F6362" s="11" t="s">
        <v>45</v>
      </c>
      <c r="G6362" s="12">
        <f>[1]动作!$A6361+[1]动作!$B6361</f>
        <v>43213.06523148148</v>
      </c>
      <c r="H6362" s="12"/>
      <c r="I6362" s="11"/>
    </row>
    <row r="6363" spans="1:9" hidden="1" x14ac:dyDescent="0.3">
      <c r="A6363" s="24">
        <v>6361</v>
      </c>
      <c r="B6363" s="11" t="str">
        <f>IFERROR(INDEX({"JSNY-BJ0001-01";"JSNY-JS0022-01";"JSNY-JS0002-01"},MATCH(D6363,{"BJ_zhongyu";"JS_WX_liteer";"JS_CZ_wodefeng"},0)),"")</f>
        <v>JSNY-JS0002-01</v>
      </c>
      <c r="C6363" s="11" t="str">
        <f>IFERROR(INDEX({"北京中裕世纪大酒店";"江苏利特尔绿色包装股份有限公司";"常州市金坛沃德丰电子科技有限公司"},MATCH(D6363,{"BJ_zhongyu";"JS_WX_liteer";"JS_CZ_wodefeng"},0)),"")</f>
        <v>常州市金坛沃德丰电子科技有限公司</v>
      </c>
      <c r="D6363" s="11" t="str">
        <f>[1]动作!$G6362</f>
        <v>JS_CZ_wodefeng</v>
      </c>
      <c r="E6363" s="11" t="str">
        <f>[1]动作!$D6362</f>
        <v>电表故障</v>
      </c>
      <c r="F6363" s="11" t="s">
        <v>45</v>
      </c>
      <c r="G6363" s="12">
        <f>[1]动作!$A6362+[1]动作!$B6362</f>
        <v>43213.065347222226</v>
      </c>
      <c r="H6363" s="12"/>
      <c r="I6363" s="11"/>
    </row>
    <row r="6364" spans="1:9" hidden="1" x14ac:dyDescent="0.3">
      <c r="A6364" s="24">
        <v>6362</v>
      </c>
      <c r="B6364" s="11" t="str">
        <f>IFERROR(INDEX({"JSNY-BJ0001-01";"JSNY-JS0022-01";"JSNY-JS0002-01"},MATCH(D6364,{"BJ_zhongyu";"JS_WX_liteer";"JS_CZ_wodefeng"},0)),"")</f>
        <v>JSNY-JS0002-01</v>
      </c>
      <c r="C6364" s="11" t="str">
        <f>IFERROR(INDEX({"北京中裕世纪大酒店";"江苏利特尔绿色包装股份有限公司";"常州市金坛沃德丰电子科技有限公司"},MATCH(D6364,{"BJ_zhongyu";"JS_WX_liteer";"JS_CZ_wodefeng"},0)),"")</f>
        <v>常州市金坛沃德丰电子科技有限公司</v>
      </c>
      <c r="D6364" s="11" t="str">
        <f>[1]动作!$G6363</f>
        <v>JS_CZ_wodefeng</v>
      </c>
      <c r="E6364" s="11" t="str">
        <f>[1]动作!$D6363</f>
        <v>电表故障</v>
      </c>
      <c r="F6364" s="11" t="s">
        <v>45</v>
      </c>
      <c r="G6364" s="12">
        <f>[1]动作!$A6363+[1]动作!$B6363</f>
        <v>43213.069224537037</v>
      </c>
      <c r="H6364" s="12"/>
      <c r="I6364" s="11"/>
    </row>
    <row r="6365" spans="1:9" hidden="1" x14ac:dyDescent="0.3">
      <c r="A6365" s="24">
        <v>6363</v>
      </c>
      <c r="B6365" s="11" t="str">
        <f>IFERROR(INDEX({"JSNY-BJ0001-01";"JSNY-JS0022-01";"JSNY-JS0002-01"},MATCH(D6365,{"BJ_zhongyu";"JS_WX_liteer";"JS_CZ_wodefeng"},0)),"")</f>
        <v>JSNY-JS0002-01</v>
      </c>
      <c r="C6365" s="11" t="str">
        <f>IFERROR(INDEX({"北京中裕世纪大酒店";"江苏利特尔绿色包装股份有限公司";"常州市金坛沃德丰电子科技有限公司"},MATCH(D6365,{"BJ_zhongyu";"JS_WX_liteer";"JS_CZ_wodefeng"},0)),"")</f>
        <v>常州市金坛沃德丰电子科技有限公司</v>
      </c>
      <c r="D6365" s="11" t="str">
        <f>[1]动作!$G6364</f>
        <v>JS_CZ_wodefeng</v>
      </c>
      <c r="E6365" s="11" t="str">
        <f>[1]动作!$D6364</f>
        <v>电表故障</v>
      </c>
      <c r="F6365" s="11" t="s">
        <v>45</v>
      </c>
      <c r="G6365" s="12">
        <f>[1]动作!$A6364+[1]动作!$B6364</f>
        <v>43213.070787037039</v>
      </c>
      <c r="H6365" s="12"/>
      <c r="I6365" s="11"/>
    </row>
    <row r="6366" spans="1:9" hidden="1" x14ac:dyDescent="0.3">
      <c r="A6366" s="24">
        <v>6364</v>
      </c>
      <c r="B6366" s="11" t="str">
        <f>IFERROR(INDEX({"JSNY-BJ0001-01";"JSNY-JS0022-01";"JSNY-JS0002-01"},MATCH(D6366,{"BJ_zhongyu";"JS_WX_liteer";"JS_CZ_wodefeng"},0)),"")</f>
        <v>JSNY-JS0002-01</v>
      </c>
      <c r="C6366" s="11" t="str">
        <f>IFERROR(INDEX({"北京中裕世纪大酒店";"江苏利特尔绿色包装股份有限公司";"常州市金坛沃德丰电子科技有限公司"},MATCH(D6366,{"BJ_zhongyu";"JS_WX_liteer";"JS_CZ_wodefeng"},0)),"")</f>
        <v>常州市金坛沃德丰电子科技有限公司</v>
      </c>
      <c r="D6366" s="11" t="str">
        <f>[1]动作!$G6365</f>
        <v>JS_CZ_wodefeng</v>
      </c>
      <c r="E6366" s="11" t="str">
        <f>[1]动作!$D6365</f>
        <v>电表故障</v>
      </c>
      <c r="F6366" s="11" t="s">
        <v>45</v>
      </c>
      <c r="G6366" s="12">
        <f>[1]动作!$A6365+[1]动作!$B6365</f>
        <v>43213.072245370371</v>
      </c>
      <c r="H6366" s="12"/>
      <c r="I6366" s="11"/>
    </row>
    <row r="6367" spans="1:9" hidden="1" x14ac:dyDescent="0.3">
      <c r="A6367" s="24">
        <v>6365</v>
      </c>
      <c r="B6367" s="11" t="str">
        <f>IFERROR(INDEX({"JSNY-BJ0001-01";"JSNY-JS0022-01";"JSNY-JS0002-01"},MATCH(D6367,{"BJ_zhongyu";"JS_WX_liteer";"JS_CZ_wodefeng"},0)),"")</f>
        <v>JSNY-JS0002-01</v>
      </c>
      <c r="C6367" s="11" t="str">
        <f>IFERROR(INDEX({"北京中裕世纪大酒店";"江苏利特尔绿色包装股份有限公司";"常州市金坛沃德丰电子科技有限公司"},MATCH(D6367,{"BJ_zhongyu";"JS_WX_liteer";"JS_CZ_wodefeng"},0)),"")</f>
        <v>常州市金坛沃德丰电子科技有限公司</v>
      </c>
      <c r="D6367" s="11" t="str">
        <f>[1]动作!$G6366</f>
        <v>JS_CZ_wodefeng</v>
      </c>
      <c r="E6367" s="11" t="str">
        <f>[1]动作!$D6366</f>
        <v>电表故障</v>
      </c>
      <c r="F6367" s="11" t="s">
        <v>45</v>
      </c>
      <c r="G6367" s="12">
        <f>[1]动作!$A6366+[1]动作!$B6366</f>
        <v>43213.073101851849</v>
      </c>
      <c r="H6367" s="12"/>
      <c r="I6367" s="11"/>
    </row>
    <row r="6368" spans="1:9" hidden="1" x14ac:dyDescent="0.3">
      <c r="A6368" s="24">
        <v>6366</v>
      </c>
      <c r="B6368" s="11" t="str">
        <f>IFERROR(INDEX({"JSNY-BJ0001-01";"JSNY-JS0022-01";"JSNY-JS0002-01"},MATCH(D6368,{"BJ_zhongyu";"JS_WX_liteer";"JS_CZ_wodefeng"},0)),"")</f>
        <v>JSNY-JS0002-01</v>
      </c>
      <c r="C6368" s="11" t="str">
        <f>IFERROR(INDEX({"北京中裕世纪大酒店";"江苏利特尔绿色包装股份有限公司";"常州市金坛沃德丰电子科技有限公司"},MATCH(D6368,{"BJ_zhongyu";"JS_WX_liteer";"JS_CZ_wodefeng"},0)),"")</f>
        <v>常州市金坛沃德丰电子科技有限公司</v>
      </c>
      <c r="D6368" s="11" t="str">
        <f>[1]动作!$G6367</f>
        <v>JS_CZ_wodefeng</v>
      </c>
      <c r="E6368" s="11" t="str">
        <f>[1]动作!$D6367</f>
        <v>电表故障</v>
      </c>
      <c r="F6368" s="11" t="s">
        <v>45</v>
      </c>
      <c r="G6368" s="12">
        <f>[1]动作!$A6367+[1]动作!$B6367</f>
        <v>43213.074618055558</v>
      </c>
      <c r="H6368" s="12"/>
      <c r="I6368" s="11"/>
    </row>
    <row r="6369" spans="1:9" hidden="1" x14ac:dyDescent="0.3">
      <c r="A6369" s="24">
        <v>6367</v>
      </c>
      <c r="B6369" s="11" t="str">
        <f>IFERROR(INDEX({"JSNY-BJ0001-01";"JSNY-JS0022-01";"JSNY-JS0002-01"},MATCH(D6369,{"BJ_zhongyu";"JS_WX_liteer";"JS_CZ_wodefeng"},0)),"")</f>
        <v>JSNY-JS0002-01</v>
      </c>
      <c r="C6369" s="11" t="str">
        <f>IFERROR(INDEX({"北京中裕世纪大酒店";"江苏利特尔绿色包装股份有限公司";"常州市金坛沃德丰电子科技有限公司"},MATCH(D6369,{"BJ_zhongyu";"JS_WX_liteer";"JS_CZ_wodefeng"},0)),"")</f>
        <v>常州市金坛沃德丰电子科技有限公司</v>
      </c>
      <c r="D6369" s="11" t="str">
        <f>[1]动作!$G6368</f>
        <v>JS_CZ_wodefeng</v>
      </c>
      <c r="E6369" s="11" t="str">
        <f>[1]动作!$D6368</f>
        <v>电表故障</v>
      </c>
      <c r="F6369" s="11" t="s">
        <v>45</v>
      </c>
      <c r="G6369" s="12">
        <f>[1]动作!$A6368+[1]动作!$B6368</f>
        <v>43213.076122685183</v>
      </c>
      <c r="H6369" s="12"/>
      <c r="I6369" s="11"/>
    </row>
    <row r="6370" spans="1:9" hidden="1" x14ac:dyDescent="0.3">
      <c r="A6370" s="24">
        <v>6368</v>
      </c>
      <c r="B6370" s="11" t="str">
        <f>IFERROR(INDEX({"JSNY-BJ0001-01";"JSNY-JS0022-01";"JSNY-JS0002-01"},MATCH(D6370,{"BJ_zhongyu";"JS_WX_liteer";"JS_CZ_wodefeng"},0)),"")</f>
        <v>JSNY-JS0002-01</v>
      </c>
      <c r="C6370" s="11" t="str">
        <f>IFERROR(INDEX({"北京中裕世纪大酒店";"江苏利特尔绿色包装股份有限公司";"常州市金坛沃德丰电子科技有限公司"},MATCH(D6370,{"BJ_zhongyu";"JS_WX_liteer";"JS_CZ_wodefeng"},0)),"")</f>
        <v>常州市金坛沃德丰电子科技有限公司</v>
      </c>
      <c r="D6370" s="11" t="str">
        <f>[1]动作!$G6369</f>
        <v>JS_CZ_wodefeng</v>
      </c>
      <c r="E6370" s="11" t="str">
        <f>[1]动作!$D6369</f>
        <v>电表故障</v>
      </c>
      <c r="F6370" s="11" t="s">
        <v>45</v>
      </c>
      <c r="G6370" s="12">
        <f>[1]动作!$A6369+[1]动作!$B6369</f>
        <v>43213.078611111108</v>
      </c>
      <c r="H6370" s="12"/>
      <c r="I6370" s="11"/>
    </row>
    <row r="6371" spans="1:9" hidden="1" x14ac:dyDescent="0.3">
      <c r="A6371" s="24">
        <v>6369</v>
      </c>
      <c r="B6371" s="11" t="str">
        <f>IFERROR(INDEX({"JSNY-BJ0001-01";"JSNY-JS0022-01";"JSNY-JS0002-01"},MATCH(D6371,{"BJ_zhongyu";"JS_WX_liteer";"JS_CZ_wodefeng"},0)),"")</f>
        <v>JSNY-JS0002-01</v>
      </c>
      <c r="C6371" s="11" t="str">
        <f>IFERROR(INDEX({"北京中裕世纪大酒店";"江苏利特尔绿色包装股份有限公司";"常州市金坛沃德丰电子科技有限公司"},MATCH(D6371,{"BJ_zhongyu";"JS_WX_liteer";"JS_CZ_wodefeng"},0)),"")</f>
        <v>常州市金坛沃德丰电子科技有限公司</v>
      </c>
      <c r="D6371" s="11" t="str">
        <f>[1]动作!$G6370</f>
        <v>JS_CZ_wodefeng</v>
      </c>
      <c r="E6371" s="11" t="str">
        <f>[1]动作!$D6370</f>
        <v>电表故障</v>
      </c>
      <c r="F6371" s="11" t="s">
        <v>45</v>
      </c>
      <c r="G6371" s="12">
        <f>[1]动作!$A6370+[1]动作!$B6370</f>
        <v>43213.081273148149</v>
      </c>
      <c r="H6371" s="12"/>
      <c r="I6371" s="11"/>
    </row>
    <row r="6372" spans="1:9" hidden="1" x14ac:dyDescent="0.3">
      <c r="A6372" s="24">
        <v>6370</v>
      </c>
      <c r="B6372" s="11" t="str">
        <f>IFERROR(INDEX({"JSNY-BJ0001-01";"JSNY-JS0022-01";"JSNY-JS0002-01"},MATCH(D6372,{"BJ_zhongyu";"JS_WX_liteer";"JS_CZ_wodefeng"},0)),"")</f>
        <v>JSNY-JS0002-01</v>
      </c>
      <c r="C6372" s="11" t="str">
        <f>IFERROR(INDEX({"北京中裕世纪大酒店";"江苏利特尔绿色包装股份有限公司";"常州市金坛沃德丰电子科技有限公司"},MATCH(D6372,{"BJ_zhongyu";"JS_WX_liteer";"JS_CZ_wodefeng"},0)),"")</f>
        <v>常州市金坛沃德丰电子科技有限公司</v>
      </c>
      <c r="D6372" s="11" t="str">
        <f>[1]动作!$G6371</f>
        <v>JS_CZ_wodefeng</v>
      </c>
      <c r="E6372" s="11" t="str">
        <f>[1]动作!$D6371</f>
        <v>电表故障</v>
      </c>
      <c r="F6372" s="11" t="s">
        <v>45</v>
      </c>
      <c r="G6372" s="12">
        <f>[1]动作!$A6371+[1]动作!$B6371</f>
        <v>43213.081504629627</v>
      </c>
      <c r="H6372" s="12"/>
      <c r="I6372" s="11"/>
    </row>
    <row r="6373" spans="1:9" hidden="1" x14ac:dyDescent="0.3">
      <c r="A6373" s="24">
        <v>6371</v>
      </c>
      <c r="B6373" s="11" t="str">
        <f>IFERROR(INDEX({"JSNY-BJ0001-01";"JSNY-JS0022-01";"JSNY-JS0002-01"},MATCH(D6373,{"BJ_zhongyu";"JS_WX_liteer";"JS_CZ_wodefeng"},0)),"")</f>
        <v>JSNY-JS0002-01</v>
      </c>
      <c r="C6373" s="11" t="str">
        <f>IFERROR(INDEX({"北京中裕世纪大酒店";"江苏利特尔绿色包装股份有限公司";"常州市金坛沃德丰电子科技有限公司"},MATCH(D6373,{"BJ_zhongyu";"JS_WX_liteer";"JS_CZ_wodefeng"},0)),"")</f>
        <v>常州市金坛沃德丰电子科技有限公司</v>
      </c>
      <c r="D6373" s="11" t="str">
        <f>[1]动作!$G6372</f>
        <v>JS_CZ_wodefeng</v>
      </c>
      <c r="E6373" s="11" t="str">
        <f>[1]动作!$D6372</f>
        <v>电表故障</v>
      </c>
      <c r="F6373" s="11" t="s">
        <v>45</v>
      </c>
      <c r="G6373" s="12">
        <f>[1]动作!$A6372+[1]动作!$B6372</f>
        <v>43213.082662037035</v>
      </c>
      <c r="H6373" s="12"/>
      <c r="I6373" s="11"/>
    </row>
    <row r="6374" spans="1:9" hidden="1" x14ac:dyDescent="0.3">
      <c r="A6374" s="24">
        <v>6372</v>
      </c>
      <c r="B6374" s="11" t="str">
        <f>IFERROR(INDEX({"JSNY-BJ0001-01";"JSNY-JS0022-01";"JSNY-JS0002-01"},MATCH(D6374,{"BJ_zhongyu";"JS_WX_liteer";"JS_CZ_wodefeng"},0)),"")</f>
        <v>JSNY-JS0002-01</v>
      </c>
      <c r="C6374" s="11" t="str">
        <f>IFERROR(INDEX({"北京中裕世纪大酒店";"江苏利特尔绿色包装股份有限公司";"常州市金坛沃德丰电子科技有限公司"},MATCH(D6374,{"BJ_zhongyu";"JS_WX_liteer";"JS_CZ_wodefeng"},0)),"")</f>
        <v>常州市金坛沃德丰电子科技有限公司</v>
      </c>
      <c r="D6374" s="11" t="str">
        <f>[1]动作!$G6373</f>
        <v>JS_CZ_wodefeng</v>
      </c>
      <c r="E6374" s="11" t="str">
        <f>[1]动作!$D6373</f>
        <v>电表故障</v>
      </c>
      <c r="F6374" s="11" t="s">
        <v>45</v>
      </c>
      <c r="G6374" s="12">
        <f>[1]动作!$A6373+[1]动作!$B6373</f>
        <v>43213.0862037037</v>
      </c>
      <c r="H6374" s="12"/>
      <c r="I6374" s="11"/>
    </row>
    <row r="6375" spans="1:9" hidden="1" x14ac:dyDescent="0.3">
      <c r="A6375" s="24">
        <v>6373</v>
      </c>
      <c r="B6375" s="11" t="str">
        <f>IFERROR(INDEX({"JSNY-BJ0001-01";"JSNY-JS0022-01";"JSNY-JS0002-01"},MATCH(D6375,{"BJ_zhongyu";"JS_WX_liteer";"JS_CZ_wodefeng"},0)),"")</f>
        <v>JSNY-JS0002-01</v>
      </c>
      <c r="C6375" s="11" t="str">
        <f>IFERROR(INDEX({"北京中裕世纪大酒店";"江苏利特尔绿色包装股份有限公司";"常州市金坛沃德丰电子科技有限公司"},MATCH(D6375,{"BJ_zhongyu";"JS_WX_liteer";"JS_CZ_wodefeng"},0)),"")</f>
        <v>常州市金坛沃德丰电子科技有限公司</v>
      </c>
      <c r="D6375" s="11" t="str">
        <f>[1]动作!$G6374</f>
        <v>JS_CZ_wodefeng</v>
      </c>
      <c r="E6375" s="11" t="str">
        <f>[1]动作!$D6374</f>
        <v>电表故障</v>
      </c>
      <c r="F6375" s="11" t="s">
        <v>45</v>
      </c>
      <c r="G6375" s="12">
        <f>[1]动作!$A6374+[1]动作!$B6374</f>
        <v>43213.086319444446</v>
      </c>
      <c r="H6375" s="12"/>
      <c r="I6375" s="11"/>
    </row>
    <row r="6376" spans="1:9" hidden="1" x14ac:dyDescent="0.3">
      <c r="A6376" s="24">
        <v>6374</v>
      </c>
      <c r="B6376" s="11" t="str">
        <f>IFERROR(INDEX({"JSNY-BJ0001-01";"JSNY-JS0022-01";"JSNY-JS0002-01"},MATCH(D6376,{"BJ_zhongyu";"JS_WX_liteer";"JS_CZ_wodefeng"},0)),"")</f>
        <v>JSNY-JS0002-01</v>
      </c>
      <c r="C6376" s="11" t="str">
        <f>IFERROR(INDEX({"北京中裕世纪大酒店";"江苏利特尔绿色包装股份有限公司";"常州市金坛沃德丰电子科技有限公司"},MATCH(D6376,{"BJ_zhongyu";"JS_WX_liteer";"JS_CZ_wodefeng"},0)),"")</f>
        <v>常州市金坛沃德丰电子科技有限公司</v>
      </c>
      <c r="D6376" s="11" t="str">
        <f>[1]动作!$G6375</f>
        <v>JS_CZ_wodefeng</v>
      </c>
      <c r="E6376" s="11" t="str">
        <f>[1]动作!$D6375</f>
        <v>电表故障</v>
      </c>
      <c r="F6376" s="11" t="s">
        <v>45</v>
      </c>
      <c r="G6376" s="12">
        <f>[1]动作!$A6375+[1]动作!$B6375</f>
        <v>43213.087418981479</v>
      </c>
      <c r="H6376" s="12"/>
      <c r="I6376" s="11"/>
    </row>
    <row r="6377" spans="1:9" hidden="1" x14ac:dyDescent="0.3">
      <c r="A6377" s="24">
        <v>6375</v>
      </c>
      <c r="B6377" s="11" t="str">
        <f>IFERROR(INDEX({"JSNY-BJ0001-01";"JSNY-JS0022-01";"JSNY-JS0002-01"},MATCH(D6377,{"BJ_zhongyu";"JS_WX_liteer";"JS_CZ_wodefeng"},0)),"")</f>
        <v>JSNY-JS0002-01</v>
      </c>
      <c r="C6377" s="11" t="str">
        <f>IFERROR(INDEX({"北京中裕世纪大酒店";"江苏利特尔绿色包装股份有限公司";"常州市金坛沃德丰电子科技有限公司"},MATCH(D6377,{"BJ_zhongyu";"JS_WX_liteer";"JS_CZ_wodefeng"},0)),"")</f>
        <v>常州市金坛沃德丰电子科技有限公司</v>
      </c>
      <c r="D6377" s="11" t="str">
        <f>[1]动作!$G6376</f>
        <v>JS_CZ_wodefeng</v>
      </c>
      <c r="E6377" s="11" t="str">
        <f>[1]动作!$D6376</f>
        <v>电表故障</v>
      </c>
      <c r="F6377" s="11" t="s">
        <v>45</v>
      </c>
      <c r="G6377" s="12">
        <f>[1]动作!$A6376+[1]动作!$B6376</f>
        <v>43213.087650462963</v>
      </c>
      <c r="H6377" s="12"/>
      <c r="I6377" s="11"/>
    </row>
    <row r="6378" spans="1:9" hidden="1" x14ac:dyDescent="0.3">
      <c r="A6378" s="24">
        <v>6376</v>
      </c>
      <c r="B6378" s="11" t="str">
        <f>IFERROR(INDEX({"JSNY-BJ0001-01";"JSNY-JS0022-01";"JSNY-JS0002-01"},MATCH(D6378,{"BJ_zhongyu";"JS_WX_liteer";"JS_CZ_wodefeng"},0)),"")</f>
        <v>JSNY-JS0002-01</v>
      </c>
      <c r="C6378" s="11" t="str">
        <f>IFERROR(INDEX({"北京中裕世纪大酒店";"江苏利特尔绿色包装股份有限公司";"常州市金坛沃德丰电子科技有限公司"},MATCH(D6378,{"BJ_zhongyu";"JS_WX_liteer";"JS_CZ_wodefeng"},0)),"")</f>
        <v>常州市金坛沃德丰电子科技有限公司</v>
      </c>
      <c r="D6378" s="11" t="str">
        <f>[1]动作!$G6377</f>
        <v>JS_CZ_wodefeng</v>
      </c>
      <c r="E6378" s="11" t="str">
        <f>[1]动作!$D6377</f>
        <v>电表故障</v>
      </c>
      <c r="F6378" s="11" t="s">
        <v>45</v>
      </c>
      <c r="G6378" s="12">
        <f>[1]动作!$A6377+[1]动作!$B6377</f>
        <v>43213.090266203704</v>
      </c>
      <c r="H6378" s="12"/>
      <c r="I6378" s="11"/>
    </row>
    <row r="6379" spans="1:9" hidden="1" x14ac:dyDescent="0.3">
      <c r="A6379" s="24">
        <v>6377</v>
      </c>
      <c r="B6379" s="11" t="str">
        <f>IFERROR(INDEX({"JSNY-BJ0001-01";"JSNY-JS0022-01";"JSNY-JS0002-01"},MATCH(D6379,{"BJ_zhongyu";"JS_WX_liteer";"JS_CZ_wodefeng"},0)),"")</f>
        <v>JSNY-JS0002-01</v>
      </c>
      <c r="C6379" s="11" t="str">
        <f>IFERROR(INDEX({"北京中裕世纪大酒店";"江苏利特尔绿色包装股份有限公司";"常州市金坛沃德丰电子科技有限公司"},MATCH(D6379,{"BJ_zhongyu";"JS_WX_liteer";"JS_CZ_wodefeng"},0)),"")</f>
        <v>常州市金坛沃德丰电子科技有限公司</v>
      </c>
      <c r="D6379" s="11" t="str">
        <f>[1]动作!$G6378</f>
        <v>JS_CZ_wodefeng</v>
      </c>
      <c r="E6379" s="11" t="str">
        <f>[1]动作!$D6378</f>
        <v>电表故障</v>
      </c>
      <c r="F6379" s="11" t="s">
        <v>45</v>
      </c>
      <c r="G6379" s="12">
        <f>[1]动作!$A6378+[1]动作!$B6378</f>
        <v>43213.091365740744</v>
      </c>
      <c r="H6379" s="12"/>
      <c r="I6379" s="11"/>
    </row>
    <row r="6380" spans="1:9" hidden="1" x14ac:dyDescent="0.3">
      <c r="A6380" s="24">
        <v>6378</v>
      </c>
      <c r="B6380" s="11" t="str">
        <f>IFERROR(INDEX({"JSNY-BJ0001-01";"JSNY-JS0022-01";"JSNY-JS0002-01"},MATCH(D6380,{"BJ_zhongyu";"JS_WX_liteer";"JS_CZ_wodefeng"},0)),"")</f>
        <v>JSNY-JS0002-01</v>
      </c>
      <c r="C6380" s="11" t="str">
        <f>IFERROR(INDEX({"北京中裕世纪大酒店";"江苏利特尔绿色包装股份有限公司";"常州市金坛沃德丰电子科技有限公司"},MATCH(D6380,{"BJ_zhongyu";"JS_WX_liteer";"JS_CZ_wodefeng"},0)),"")</f>
        <v>常州市金坛沃德丰电子科技有限公司</v>
      </c>
      <c r="D6380" s="11" t="str">
        <f>[1]动作!$G6379</f>
        <v>JS_CZ_wodefeng</v>
      </c>
      <c r="E6380" s="11" t="str">
        <f>[1]动作!$D6379</f>
        <v>电表故障</v>
      </c>
      <c r="F6380" s="11" t="s">
        <v>45</v>
      </c>
      <c r="G6380" s="12">
        <f>[1]动作!$A6379+[1]动作!$B6379</f>
        <v>43213.091597222221</v>
      </c>
      <c r="H6380" s="12"/>
      <c r="I6380" s="11"/>
    </row>
    <row r="6381" spans="1:9" hidden="1" x14ac:dyDescent="0.3">
      <c r="A6381" s="24">
        <v>6379</v>
      </c>
      <c r="B6381" s="11" t="str">
        <f>IFERROR(INDEX({"JSNY-BJ0001-01";"JSNY-JS0022-01";"JSNY-JS0002-01"},MATCH(D6381,{"BJ_zhongyu";"JS_WX_liteer";"JS_CZ_wodefeng"},0)),"")</f>
        <v>JSNY-JS0002-01</v>
      </c>
      <c r="C6381" s="11" t="str">
        <f>IFERROR(INDEX({"北京中裕世纪大酒店";"江苏利特尔绿色包装股份有限公司";"常州市金坛沃德丰电子科技有限公司"},MATCH(D6381,{"BJ_zhongyu";"JS_WX_liteer";"JS_CZ_wodefeng"},0)),"")</f>
        <v>常州市金坛沃德丰电子科技有限公司</v>
      </c>
      <c r="D6381" s="11" t="str">
        <f>[1]动作!$G6380</f>
        <v>JS_CZ_wodefeng</v>
      </c>
      <c r="E6381" s="11" t="str">
        <f>[1]动作!$D6380</f>
        <v>电表故障</v>
      </c>
      <c r="F6381" s="11" t="s">
        <v>45</v>
      </c>
      <c r="G6381" s="12">
        <f>[1]动作!$A6380+[1]动作!$B6380</f>
        <v>43213.09275462963</v>
      </c>
      <c r="H6381" s="12"/>
      <c r="I6381" s="11"/>
    </row>
    <row r="6382" spans="1:9" hidden="1" x14ac:dyDescent="0.3">
      <c r="A6382" s="24">
        <v>6380</v>
      </c>
      <c r="B6382" s="11" t="str">
        <f>IFERROR(INDEX({"JSNY-BJ0001-01";"JSNY-JS0022-01";"JSNY-JS0002-01"},MATCH(D6382,{"BJ_zhongyu";"JS_WX_liteer";"JS_CZ_wodefeng"},0)),"")</f>
        <v>JSNY-JS0002-01</v>
      </c>
      <c r="C6382" s="11" t="str">
        <f>IFERROR(INDEX({"北京中裕世纪大酒店";"江苏利特尔绿色包装股份有限公司";"常州市金坛沃德丰电子科技有限公司"},MATCH(D6382,{"BJ_zhongyu";"JS_WX_liteer";"JS_CZ_wodefeng"},0)),"")</f>
        <v>常州市金坛沃德丰电子科技有限公司</v>
      </c>
      <c r="D6382" s="11" t="str">
        <f>[1]动作!$G6381</f>
        <v>JS_CZ_wodefeng</v>
      </c>
      <c r="E6382" s="11" t="str">
        <f>[1]动作!$D6381</f>
        <v>电表故障</v>
      </c>
      <c r="F6382" s="11" t="s">
        <v>45</v>
      </c>
      <c r="G6382" s="12">
        <f>[1]动作!$A6381+[1]动作!$B6381</f>
        <v>43213.092928240738</v>
      </c>
      <c r="H6382" s="12"/>
      <c r="I6382" s="11"/>
    </row>
    <row r="6383" spans="1:9" hidden="1" x14ac:dyDescent="0.3">
      <c r="A6383" s="24">
        <v>6381</v>
      </c>
      <c r="B6383" s="11" t="str">
        <f>IFERROR(INDEX({"JSNY-BJ0001-01";"JSNY-JS0022-01";"JSNY-JS0002-01"},MATCH(D6383,{"BJ_zhongyu";"JS_WX_liteer";"JS_CZ_wodefeng"},0)),"")</f>
        <v>JSNY-JS0002-01</v>
      </c>
      <c r="C6383" s="11" t="str">
        <f>IFERROR(INDEX({"北京中裕世纪大酒店";"江苏利特尔绿色包装股份有限公司";"常州市金坛沃德丰电子科技有限公司"},MATCH(D6383,{"BJ_zhongyu";"JS_WX_liteer";"JS_CZ_wodefeng"},0)),"")</f>
        <v>常州市金坛沃德丰电子科技有限公司</v>
      </c>
      <c r="D6383" s="11" t="str">
        <f>[1]动作!$G6382</f>
        <v>JS_CZ_wodefeng</v>
      </c>
      <c r="E6383" s="11" t="str">
        <f>[1]动作!$D6382</f>
        <v>电表故障</v>
      </c>
      <c r="F6383" s="11" t="s">
        <v>45</v>
      </c>
      <c r="G6383" s="12">
        <f>[1]动作!$A6382+[1]动作!$B6382</f>
        <v>43213.093159722222</v>
      </c>
      <c r="H6383" s="12"/>
      <c r="I6383" s="11"/>
    </row>
    <row r="6384" spans="1:9" hidden="1" x14ac:dyDescent="0.3">
      <c r="A6384" s="24">
        <v>6382</v>
      </c>
      <c r="B6384" s="11" t="str">
        <f>IFERROR(INDEX({"JSNY-BJ0001-01";"JSNY-JS0022-01";"JSNY-JS0002-01"},MATCH(D6384,{"BJ_zhongyu";"JS_WX_liteer";"JS_CZ_wodefeng"},0)),"")</f>
        <v>JSNY-JS0002-01</v>
      </c>
      <c r="C6384" s="11" t="str">
        <f>IFERROR(INDEX({"北京中裕世纪大酒店";"江苏利特尔绿色包装股份有限公司";"常州市金坛沃德丰电子科技有限公司"},MATCH(D6384,{"BJ_zhongyu";"JS_WX_liteer";"JS_CZ_wodefeng"},0)),"")</f>
        <v>常州市金坛沃德丰电子科技有限公司</v>
      </c>
      <c r="D6384" s="11" t="str">
        <f>[1]动作!$G6383</f>
        <v>JS_CZ_wodefeng</v>
      </c>
      <c r="E6384" s="11" t="str">
        <f>[1]动作!$D6383</f>
        <v>电表故障</v>
      </c>
      <c r="F6384" s="11" t="s">
        <v>45</v>
      </c>
      <c r="G6384" s="12">
        <f>[1]动作!$A6383+[1]动作!$B6383</f>
        <v>43213.094201388885</v>
      </c>
      <c r="H6384" s="12"/>
      <c r="I6384" s="11"/>
    </row>
    <row r="6385" spans="1:9" hidden="1" x14ac:dyDescent="0.3">
      <c r="A6385" s="24">
        <v>6383</v>
      </c>
      <c r="B6385" s="11" t="str">
        <f>IFERROR(INDEX({"JSNY-BJ0001-01";"JSNY-JS0022-01";"JSNY-JS0002-01"},MATCH(D6385,{"BJ_zhongyu";"JS_WX_liteer";"JS_CZ_wodefeng"},0)),"")</f>
        <v>JSNY-JS0002-01</v>
      </c>
      <c r="C6385" s="11" t="str">
        <f>IFERROR(INDEX({"北京中裕世纪大酒店";"江苏利特尔绿色包装股份有限公司";"常州市金坛沃德丰电子科技有限公司"},MATCH(D6385,{"BJ_zhongyu";"JS_WX_liteer";"JS_CZ_wodefeng"},0)),"")</f>
        <v>常州市金坛沃德丰电子科技有限公司</v>
      </c>
      <c r="D6385" s="11" t="str">
        <f>[1]动作!$G6384</f>
        <v>JS_CZ_wodefeng</v>
      </c>
      <c r="E6385" s="11" t="str">
        <f>[1]动作!$D6384</f>
        <v>电表故障</v>
      </c>
      <c r="F6385" s="11" t="s">
        <v>45</v>
      </c>
      <c r="G6385" s="12">
        <f>[1]动作!$A6384+[1]动作!$B6384</f>
        <v>43213.096805555557</v>
      </c>
      <c r="H6385" s="12"/>
      <c r="I6385" s="11"/>
    </row>
    <row r="6386" spans="1:9" hidden="1" x14ac:dyDescent="0.3">
      <c r="A6386" s="24">
        <v>6384</v>
      </c>
      <c r="B6386" s="11" t="str">
        <f>IFERROR(INDEX({"JSNY-BJ0001-01";"JSNY-JS0022-01";"JSNY-JS0002-01"},MATCH(D6386,{"BJ_zhongyu";"JS_WX_liteer";"JS_CZ_wodefeng"},0)),"")</f>
        <v>JSNY-JS0002-01</v>
      </c>
      <c r="C6386" s="11" t="str">
        <f>IFERROR(INDEX({"北京中裕世纪大酒店";"江苏利特尔绿色包装股份有限公司";"常州市金坛沃德丰电子科技有限公司"},MATCH(D6386,{"BJ_zhongyu";"JS_WX_liteer";"JS_CZ_wodefeng"},0)),"")</f>
        <v>常州市金坛沃德丰电子科技有限公司</v>
      </c>
      <c r="D6386" s="11" t="str">
        <f>[1]动作!$G6385</f>
        <v>JS_CZ_wodefeng</v>
      </c>
      <c r="E6386" s="11" t="str">
        <f>[1]动作!$D6385</f>
        <v>电表故障</v>
      </c>
      <c r="F6386" s="11" t="s">
        <v>45</v>
      </c>
      <c r="G6386" s="12">
        <f>[1]动作!$A6385+[1]动作!$B6385</f>
        <v>43213.098263888889</v>
      </c>
      <c r="H6386" s="12"/>
      <c r="I6386" s="11"/>
    </row>
    <row r="6387" spans="1:9" hidden="1" x14ac:dyDescent="0.3">
      <c r="A6387" s="24">
        <v>6385</v>
      </c>
      <c r="B6387" s="11" t="str">
        <f>IFERROR(INDEX({"JSNY-BJ0001-01";"JSNY-JS0022-01";"JSNY-JS0002-01"},MATCH(D6387,{"BJ_zhongyu";"JS_WX_liteer";"JS_CZ_wodefeng"},0)),"")</f>
        <v>JSNY-JS0002-01</v>
      </c>
      <c r="C6387" s="11" t="str">
        <f>IFERROR(INDEX({"北京中裕世纪大酒店";"江苏利特尔绿色包装股份有限公司";"常州市金坛沃德丰电子科技有限公司"},MATCH(D6387,{"BJ_zhongyu";"JS_WX_liteer";"JS_CZ_wodefeng"},0)),"")</f>
        <v>常州市金坛沃德丰电子科技有限公司</v>
      </c>
      <c r="D6387" s="11" t="str">
        <f>[1]动作!$G6386</f>
        <v>JS_CZ_wodefeng</v>
      </c>
      <c r="E6387" s="11" t="str">
        <f>[1]动作!$D6386</f>
        <v>电表故障</v>
      </c>
      <c r="F6387" s="11" t="s">
        <v>45</v>
      </c>
      <c r="G6387" s="12">
        <f>[1]动作!$A6386+[1]动作!$B6386</f>
        <v>43213.10497685185</v>
      </c>
      <c r="H6387" s="12"/>
      <c r="I6387" s="11"/>
    </row>
    <row r="6388" spans="1:9" hidden="1" x14ac:dyDescent="0.3">
      <c r="A6388" s="24">
        <v>6386</v>
      </c>
      <c r="B6388" s="11" t="str">
        <f>IFERROR(INDEX({"JSNY-BJ0001-01";"JSNY-JS0022-01";"JSNY-JS0002-01"},MATCH(D6388,{"BJ_zhongyu";"JS_WX_liteer";"JS_CZ_wodefeng"},0)),"")</f>
        <v>JSNY-JS0002-01</v>
      </c>
      <c r="C6388" s="11" t="str">
        <f>IFERROR(INDEX({"北京中裕世纪大酒店";"江苏利特尔绿色包装股份有限公司";"常州市金坛沃德丰电子科技有限公司"},MATCH(D6388,{"BJ_zhongyu";"JS_WX_liteer";"JS_CZ_wodefeng"},0)),"")</f>
        <v>常州市金坛沃德丰电子科技有限公司</v>
      </c>
      <c r="D6388" s="11" t="str">
        <f>[1]动作!$G6387</f>
        <v>JS_CZ_wodefeng</v>
      </c>
      <c r="E6388" s="11" t="str">
        <f>[1]动作!$D6387</f>
        <v>电表故障</v>
      </c>
      <c r="F6388" s="11" t="s">
        <v>45</v>
      </c>
      <c r="G6388" s="12">
        <f>[1]动作!$A6387+[1]动作!$B6387</f>
        <v>43213.107534722221</v>
      </c>
      <c r="H6388" s="12"/>
      <c r="I6388" s="11"/>
    </row>
    <row r="6389" spans="1:9" hidden="1" x14ac:dyDescent="0.3">
      <c r="A6389" s="24">
        <v>6387</v>
      </c>
      <c r="B6389" s="11" t="str">
        <f>IFERROR(INDEX({"JSNY-BJ0001-01";"JSNY-JS0022-01";"JSNY-JS0002-01"},MATCH(D6389,{"BJ_zhongyu";"JS_WX_liteer";"JS_CZ_wodefeng"},0)),"")</f>
        <v>JSNY-JS0002-01</v>
      </c>
      <c r="C6389" s="11" t="str">
        <f>IFERROR(INDEX({"北京中裕世纪大酒店";"江苏利特尔绿色包装股份有限公司";"常州市金坛沃德丰电子科技有限公司"},MATCH(D6389,{"BJ_zhongyu";"JS_WX_liteer";"JS_CZ_wodefeng"},0)),"")</f>
        <v>常州市金坛沃德丰电子科技有限公司</v>
      </c>
      <c r="D6389" s="11" t="str">
        <f>[1]动作!$G6388</f>
        <v>JS_CZ_wodefeng</v>
      </c>
      <c r="E6389" s="11" t="str">
        <f>[1]动作!$D6388</f>
        <v>电表故障</v>
      </c>
      <c r="F6389" s="11" t="s">
        <v>45</v>
      </c>
      <c r="G6389" s="12">
        <f>[1]动作!$A6388+[1]动作!$B6388</f>
        <v>43213.109097222223</v>
      </c>
      <c r="H6389" s="12"/>
      <c r="I6389" s="11"/>
    </row>
    <row r="6390" spans="1:9" hidden="1" x14ac:dyDescent="0.3">
      <c r="A6390" s="24">
        <v>6388</v>
      </c>
      <c r="B6390" s="11" t="str">
        <f>IFERROR(INDEX({"JSNY-BJ0001-01";"JSNY-JS0022-01";"JSNY-JS0002-01"},MATCH(D6390,{"BJ_zhongyu";"JS_WX_liteer";"JS_CZ_wodefeng"},0)),"")</f>
        <v>JSNY-JS0002-01</v>
      </c>
      <c r="C6390" s="11" t="str">
        <f>IFERROR(INDEX({"北京中裕世纪大酒店";"江苏利特尔绿色包装股份有限公司";"常州市金坛沃德丰电子科技有限公司"},MATCH(D6390,{"BJ_zhongyu";"JS_WX_liteer";"JS_CZ_wodefeng"},0)),"")</f>
        <v>常州市金坛沃德丰电子科技有限公司</v>
      </c>
      <c r="D6390" s="11" t="str">
        <f>[1]动作!$G6389</f>
        <v>JS_CZ_wodefeng</v>
      </c>
      <c r="E6390" s="11" t="str">
        <f>[1]动作!$D6389</f>
        <v>电表故障</v>
      </c>
      <c r="F6390" s="11" t="s">
        <v>45</v>
      </c>
      <c r="G6390" s="12">
        <f>[1]动作!$A6389+[1]动作!$B6389</f>
        <v>43213.11042824074</v>
      </c>
      <c r="H6390" s="12"/>
      <c r="I6390" s="11"/>
    </row>
    <row r="6391" spans="1:9" hidden="1" x14ac:dyDescent="0.3">
      <c r="A6391" s="24">
        <v>6389</v>
      </c>
      <c r="B6391" s="11" t="str">
        <f>IFERROR(INDEX({"JSNY-BJ0001-01";"JSNY-JS0022-01";"JSNY-JS0002-01"},MATCH(D6391,{"BJ_zhongyu";"JS_WX_liteer";"JS_CZ_wodefeng"},0)),"")</f>
        <v>JSNY-JS0002-01</v>
      </c>
      <c r="C6391" s="11" t="str">
        <f>IFERROR(INDEX({"北京中裕世纪大酒店";"江苏利特尔绿色包装股份有限公司";"常州市金坛沃德丰电子科技有限公司"},MATCH(D6391,{"BJ_zhongyu";"JS_WX_liteer";"JS_CZ_wodefeng"},0)),"")</f>
        <v>常州市金坛沃德丰电子科技有限公司</v>
      </c>
      <c r="D6391" s="11" t="str">
        <f>[1]动作!$G6390</f>
        <v>JS_CZ_wodefeng</v>
      </c>
      <c r="E6391" s="11" t="str">
        <f>[1]动作!$D6390</f>
        <v>电表故障</v>
      </c>
      <c r="F6391" s="11" t="s">
        <v>45</v>
      </c>
      <c r="G6391" s="12">
        <f>[1]动作!$A6390+[1]动作!$B6390</f>
        <v>43213.110543981478</v>
      </c>
      <c r="H6391" s="12"/>
      <c r="I6391" s="11"/>
    </row>
    <row r="6392" spans="1:9" hidden="1" x14ac:dyDescent="0.3">
      <c r="A6392" s="24">
        <v>6390</v>
      </c>
      <c r="B6392" s="11" t="str">
        <f>IFERROR(INDEX({"JSNY-BJ0001-01";"JSNY-JS0022-01";"JSNY-JS0002-01"},MATCH(D6392,{"BJ_zhongyu";"JS_WX_liteer";"JS_CZ_wodefeng"},0)),"")</f>
        <v>JSNY-JS0002-01</v>
      </c>
      <c r="C6392" s="11" t="str">
        <f>IFERROR(INDEX({"北京中裕世纪大酒店";"江苏利特尔绿色包装股份有限公司";"常州市金坛沃德丰电子科技有限公司"},MATCH(D6392,{"BJ_zhongyu";"JS_WX_liteer";"JS_CZ_wodefeng"},0)),"")</f>
        <v>常州市金坛沃德丰电子科技有限公司</v>
      </c>
      <c r="D6392" s="11" t="str">
        <f>[1]动作!$G6391</f>
        <v>JS_CZ_wodefeng</v>
      </c>
      <c r="E6392" s="11" t="str">
        <f>[1]动作!$D6391</f>
        <v>电表故障</v>
      </c>
      <c r="F6392" s="11" t="s">
        <v>45</v>
      </c>
      <c r="G6392" s="12">
        <f>[1]动作!$A6391+[1]动作!$B6391</f>
        <v>43213.110659722224</v>
      </c>
      <c r="H6392" s="12"/>
      <c r="I6392" s="11"/>
    </row>
    <row r="6393" spans="1:9" hidden="1" x14ac:dyDescent="0.3">
      <c r="A6393" s="24">
        <v>6391</v>
      </c>
      <c r="B6393" s="11" t="str">
        <f>IFERROR(INDEX({"JSNY-BJ0001-01";"JSNY-JS0022-01";"JSNY-JS0002-01"},MATCH(D6393,{"BJ_zhongyu";"JS_WX_liteer";"JS_CZ_wodefeng"},0)),"")</f>
        <v>JSNY-JS0002-01</v>
      </c>
      <c r="C6393" s="11" t="str">
        <f>IFERROR(INDEX({"北京中裕世纪大酒店";"江苏利特尔绿色包装股份有限公司";"常州市金坛沃德丰电子科技有限公司"},MATCH(D6393,{"BJ_zhongyu";"JS_WX_liteer";"JS_CZ_wodefeng"},0)),"")</f>
        <v>常州市金坛沃德丰电子科技有限公司</v>
      </c>
      <c r="D6393" s="11" t="str">
        <f>[1]动作!$G6392</f>
        <v>JS_CZ_wodefeng</v>
      </c>
      <c r="E6393" s="11" t="str">
        <f>[1]动作!$D6392</f>
        <v>电表故障</v>
      </c>
      <c r="F6393" s="11" t="s">
        <v>45</v>
      </c>
      <c r="G6393" s="12">
        <f>[1]动作!$A6392+[1]动作!$B6392</f>
        <v>43213.114594907405</v>
      </c>
      <c r="H6393" s="12"/>
      <c r="I6393" s="11"/>
    </row>
    <row r="6394" spans="1:9" hidden="1" x14ac:dyDescent="0.3">
      <c r="A6394" s="24">
        <v>6392</v>
      </c>
      <c r="B6394" s="11" t="str">
        <f>IFERROR(INDEX({"JSNY-BJ0001-01";"JSNY-JS0022-01";"JSNY-JS0002-01"},MATCH(D6394,{"BJ_zhongyu";"JS_WX_liteer";"JS_CZ_wodefeng"},0)),"")</f>
        <v>JSNY-JS0002-01</v>
      </c>
      <c r="C6394" s="11" t="str">
        <f>IFERROR(INDEX({"北京中裕世纪大酒店";"江苏利特尔绿色包装股份有限公司";"常州市金坛沃德丰电子科技有限公司"},MATCH(D6394,{"BJ_zhongyu";"JS_WX_liteer";"JS_CZ_wodefeng"},0)),"")</f>
        <v>常州市金坛沃德丰电子科技有限公司</v>
      </c>
      <c r="D6394" s="11" t="str">
        <f>[1]动作!$G6393</f>
        <v>JS_CZ_wodefeng</v>
      </c>
      <c r="E6394" s="11" t="str">
        <f>[1]动作!$D6393</f>
        <v>电表故障</v>
      </c>
      <c r="F6394" s="11" t="s">
        <v>45</v>
      </c>
      <c r="G6394" s="12">
        <f>[1]动作!$A6393+[1]动作!$B6393</f>
        <v>43213.115636574075</v>
      </c>
      <c r="H6394" s="12"/>
      <c r="I6394" s="11"/>
    </row>
    <row r="6395" spans="1:9" hidden="1" x14ac:dyDescent="0.3">
      <c r="A6395" s="24">
        <v>6393</v>
      </c>
      <c r="B6395" s="11" t="str">
        <f>IFERROR(INDEX({"JSNY-BJ0001-01";"JSNY-JS0022-01";"JSNY-JS0002-01"},MATCH(D6395,{"BJ_zhongyu";"JS_WX_liteer";"JS_CZ_wodefeng"},0)),"")</f>
        <v>JSNY-JS0002-01</v>
      </c>
      <c r="C6395" s="11" t="str">
        <f>IFERROR(INDEX({"北京中裕世纪大酒店";"江苏利特尔绿色包装股份有限公司";"常州市金坛沃德丰电子科技有限公司"},MATCH(D6395,{"BJ_zhongyu";"JS_WX_liteer";"JS_CZ_wodefeng"},0)),"")</f>
        <v>常州市金坛沃德丰电子科技有限公司</v>
      </c>
      <c r="D6395" s="11" t="str">
        <f>[1]动作!$G6394</f>
        <v>JS_CZ_wodefeng</v>
      </c>
      <c r="E6395" s="11" t="str">
        <f>[1]动作!$D6394</f>
        <v>电表故障</v>
      </c>
      <c r="F6395" s="11" t="s">
        <v>45</v>
      </c>
      <c r="G6395" s="12">
        <f>[1]动作!$A6394+[1]动作!$B6394</f>
        <v>43213.119641203702</v>
      </c>
      <c r="H6395" s="12"/>
      <c r="I6395" s="11"/>
    </row>
    <row r="6396" spans="1:9" hidden="1" x14ac:dyDescent="0.3">
      <c r="A6396" s="24">
        <v>6394</v>
      </c>
      <c r="B6396" s="11" t="str">
        <f>IFERROR(INDEX({"JSNY-BJ0001-01";"JSNY-JS0022-01";"JSNY-JS0002-01"},MATCH(D6396,{"BJ_zhongyu";"JS_WX_liteer";"JS_CZ_wodefeng"},0)),"")</f>
        <v>JSNY-JS0002-01</v>
      </c>
      <c r="C6396" s="11" t="str">
        <f>IFERROR(INDEX({"北京中裕世纪大酒店";"江苏利特尔绿色包装股份有限公司";"常州市金坛沃德丰电子科技有限公司"},MATCH(D6396,{"BJ_zhongyu";"JS_WX_liteer";"JS_CZ_wodefeng"},0)),"")</f>
        <v>常州市金坛沃德丰电子科技有限公司</v>
      </c>
      <c r="D6396" s="11" t="str">
        <f>[1]动作!$G6395</f>
        <v>JS_CZ_wodefeng</v>
      </c>
      <c r="E6396" s="11" t="str">
        <f>[1]动作!$D6395</f>
        <v>电表故障</v>
      </c>
      <c r="F6396" s="11" t="s">
        <v>45</v>
      </c>
      <c r="G6396" s="12">
        <f>[1]动作!$A6395+[1]动作!$B6395</f>
        <v>43213.120625000003</v>
      </c>
      <c r="H6396" s="12"/>
      <c r="I6396" s="11"/>
    </row>
    <row r="6397" spans="1:9" hidden="1" x14ac:dyDescent="0.3">
      <c r="A6397" s="24">
        <v>6395</v>
      </c>
      <c r="B6397" s="11" t="str">
        <f>IFERROR(INDEX({"JSNY-BJ0001-01";"JSNY-JS0022-01";"JSNY-JS0002-01"},MATCH(D6397,{"BJ_zhongyu";"JS_WX_liteer";"JS_CZ_wodefeng"},0)),"")</f>
        <v>JSNY-JS0002-01</v>
      </c>
      <c r="C6397" s="11" t="str">
        <f>IFERROR(INDEX({"北京中裕世纪大酒店";"江苏利特尔绿色包装股份有限公司";"常州市金坛沃德丰电子科技有限公司"},MATCH(D6397,{"BJ_zhongyu";"JS_WX_liteer";"JS_CZ_wodefeng"},0)),"")</f>
        <v>常州市金坛沃德丰电子科技有限公司</v>
      </c>
      <c r="D6397" s="11" t="str">
        <f>[1]动作!$G6396</f>
        <v>JS_CZ_wodefeng</v>
      </c>
      <c r="E6397" s="11" t="str">
        <f>[1]动作!$D6396</f>
        <v>电表故障</v>
      </c>
      <c r="F6397" s="11" t="s">
        <v>45</v>
      </c>
      <c r="G6397" s="12">
        <f>[1]动作!$A6396+[1]动作!$B6396</f>
        <v>43213.120856481481</v>
      </c>
      <c r="H6397" s="12"/>
      <c r="I6397" s="11"/>
    </row>
    <row r="6398" spans="1:9" hidden="1" x14ac:dyDescent="0.3">
      <c r="A6398" s="24">
        <v>6396</v>
      </c>
      <c r="B6398" s="11" t="str">
        <f>IFERROR(INDEX({"JSNY-BJ0001-01";"JSNY-JS0022-01";"JSNY-JS0002-01"},MATCH(D6398,{"BJ_zhongyu";"JS_WX_liteer";"JS_CZ_wodefeng"},0)),"")</f>
        <v>JSNY-JS0002-01</v>
      </c>
      <c r="C6398" s="11" t="str">
        <f>IFERROR(INDEX({"北京中裕世纪大酒店";"江苏利特尔绿色包装股份有限公司";"常州市金坛沃德丰电子科技有限公司"},MATCH(D6398,{"BJ_zhongyu";"JS_WX_liteer";"JS_CZ_wodefeng"},0)),"")</f>
        <v>常州市金坛沃德丰电子科技有限公司</v>
      </c>
      <c r="D6398" s="11" t="str">
        <f>[1]动作!$G6397</f>
        <v>JS_CZ_wodefeng</v>
      </c>
      <c r="E6398" s="11" t="str">
        <f>[1]动作!$D6397</f>
        <v>电表故障</v>
      </c>
      <c r="F6398" s="11" t="s">
        <v>45</v>
      </c>
      <c r="G6398" s="12">
        <f>[1]动作!$A6397+[1]动作!$B6397</f>
        <v>43213.120972222219</v>
      </c>
      <c r="H6398" s="12"/>
      <c r="I6398" s="11"/>
    </row>
    <row r="6399" spans="1:9" hidden="1" x14ac:dyDescent="0.3">
      <c r="A6399" s="24">
        <v>6397</v>
      </c>
      <c r="B6399" s="11" t="str">
        <f>IFERROR(INDEX({"JSNY-BJ0001-01";"JSNY-JS0022-01";"JSNY-JS0002-01"},MATCH(D6399,{"BJ_zhongyu";"JS_WX_liteer";"JS_CZ_wodefeng"},0)),"")</f>
        <v>JSNY-JS0002-01</v>
      </c>
      <c r="C6399" s="11" t="str">
        <f>IFERROR(INDEX({"北京中裕世纪大酒店";"江苏利特尔绿色包装股份有限公司";"常州市金坛沃德丰电子科技有限公司"},MATCH(D6399,{"BJ_zhongyu";"JS_WX_liteer";"JS_CZ_wodefeng"},0)),"")</f>
        <v>常州市金坛沃德丰电子科技有限公司</v>
      </c>
      <c r="D6399" s="11" t="str">
        <f>[1]动作!$G6398</f>
        <v>JS_CZ_wodefeng</v>
      </c>
      <c r="E6399" s="11" t="str">
        <f>[1]动作!$D6398</f>
        <v>电表故障</v>
      </c>
      <c r="F6399" s="11" t="s">
        <v>45</v>
      </c>
      <c r="G6399" s="12">
        <f>[1]动作!$A6398+[1]动作!$B6398</f>
        <v>43213.121087962965</v>
      </c>
      <c r="H6399" s="12"/>
      <c r="I6399" s="11"/>
    </row>
    <row r="6400" spans="1:9" hidden="1" x14ac:dyDescent="0.3">
      <c r="A6400" s="24">
        <v>6398</v>
      </c>
      <c r="B6400" s="11" t="str">
        <f>IFERROR(INDEX({"JSNY-BJ0001-01";"JSNY-JS0022-01";"JSNY-JS0002-01"},MATCH(D6400,{"BJ_zhongyu";"JS_WX_liteer";"JS_CZ_wodefeng"},0)),"")</f>
        <v>JSNY-JS0002-01</v>
      </c>
      <c r="C6400" s="11" t="str">
        <f>IFERROR(INDEX({"北京中裕世纪大酒店";"江苏利特尔绿色包装股份有限公司";"常州市金坛沃德丰电子科技有限公司"},MATCH(D6400,{"BJ_zhongyu";"JS_WX_liteer";"JS_CZ_wodefeng"},0)),"")</f>
        <v>常州市金坛沃德丰电子科技有限公司</v>
      </c>
      <c r="D6400" s="11" t="str">
        <f>[1]动作!$G6399</f>
        <v>JS_CZ_wodefeng</v>
      </c>
      <c r="E6400" s="11" t="str">
        <f>[1]动作!$D6399</f>
        <v>电表故障</v>
      </c>
      <c r="F6400" s="11" t="s">
        <v>45</v>
      </c>
      <c r="G6400" s="12">
        <f>[1]动作!$A6399+[1]动作!$B6399</f>
        <v>43213.122071759259</v>
      </c>
      <c r="H6400" s="12"/>
      <c r="I6400" s="11"/>
    </row>
    <row r="6401" spans="1:9" hidden="1" x14ac:dyDescent="0.3">
      <c r="A6401" s="24">
        <v>6399</v>
      </c>
      <c r="B6401" s="11" t="str">
        <f>IFERROR(INDEX({"JSNY-BJ0001-01";"JSNY-JS0022-01";"JSNY-JS0002-01"},MATCH(D6401,{"BJ_zhongyu";"JS_WX_liteer";"JS_CZ_wodefeng"},0)),"")</f>
        <v>JSNY-JS0002-01</v>
      </c>
      <c r="C6401" s="11" t="str">
        <f>IFERROR(INDEX({"北京中裕世纪大酒店";"江苏利特尔绿色包装股份有限公司";"常州市金坛沃德丰电子科技有限公司"},MATCH(D6401,{"BJ_zhongyu";"JS_WX_liteer";"JS_CZ_wodefeng"},0)),"")</f>
        <v>常州市金坛沃德丰电子科技有限公司</v>
      </c>
      <c r="D6401" s="11" t="str">
        <f>[1]动作!$G6400</f>
        <v>JS_CZ_wodefeng</v>
      </c>
      <c r="E6401" s="11" t="str">
        <f>[1]动作!$D6400</f>
        <v>电表故障</v>
      </c>
      <c r="F6401" s="11" t="s">
        <v>45</v>
      </c>
      <c r="G6401" s="12">
        <f>[1]动作!$A6400+[1]动作!$B6400</f>
        <v>43213.123518518521</v>
      </c>
      <c r="H6401" s="12"/>
      <c r="I6401" s="11"/>
    </row>
    <row r="6402" spans="1:9" hidden="1" x14ac:dyDescent="0.3">
      <c r="A6402" s="24">
        <v>6400</v>
      </c>
      <c r="B6402" s="11" t="str">
        <f>IFERROR(INDEX({"JSNY-BJ0001-01";"JSNY-JS0022-01";"JSNY-JS0002-01"},MATCH(D6402,{"BJ_zhongyu";"JS_WX_liteer";"JS_CZ_wodefeng"},0)),"")</f>
        <v>JSNY-JS0002-01</v>
      </c>
      <c r="C6402" s="11" t="str">
        <f>IFERROR(INDEX({"北京中裕世纪大酒店";"江苏利特尔绿色包装股份有限公司";"常州市金坛沃德丰电子科技有限公司"},MATCH(D6402,{"BJ_zhongyu";"JS_WX_liteer";"JS_CZ_wodefeng"},0)),"")</f>
        <v>常州市金坛沃德丰电子科技有限公司</v>
      </c>
      <c r="D6402" s="11" t="str">
        <f>[1]动作!$G6401</f>
        <v>JS_CZ_wodefeng</v>
      </c>
      <c r="E6402" s="11" t="str">
        <f>[1]动作!$D6401</f>
        <v>电表故障</v>
      </c>
      <c r="F6402" s="11" t="s">
        <v>45</v>
      </c>
      <c r="G6402" s="12">
        <f>[1]动作!$A6401+[1]动作!$B6401</f>
        <v>43213.125902777778</v>
      </c>
      <c r="H6402" s="12"/>
      <c r="I6402" s="11"/>
    </row>
    <row r="6403" spans="1:9" hidden="1" x14ac:dyDescent="0.3">
      <c r="A6403" s="24">
        <v>6401</v>
      </c>
      <c r="B6403" s="11" t="str">
        <f>IFERROR(INDEX({"JSNY-BJ0001-01";"JSNY-JS0022-01";"JSNY-JS0002-01"},MATCH(D6403,{"BJ_zhongyu";"JS_WX_liteer";"JS_CZ_wodefeng"},0)),"")</f>
        <v>JSNY-JS0002-01</v>
      </c>
      <c r="C6403" s="11" t="str">
        <f>IFERROR(INDEX({"北京中裕世纪大酒店";"江苏利特尔绿色包装股份有限公司";"常州市金坛沃德丰电子科技有限公司"},MATCH(D6403,{"BJ_zhongyu";"JS_WX_liteer";"JS_CZ_wodefeng"},0)),"")</f>
        <v>常州市金坛沃德丰电子科技有限公司</v>
      </c>
      <c r="D6403" s="11" t="str">
        <f>[1]动作!$G6402</f>
        <v>JS_CZ_wodefeng</v>
      </c>
      <c r="E6403" s="11" t="str">
        <f>[1]动作!$D6402</f>
        <v>电表故障</v>
      </c>
      <c r="F6403" s="11" t="s">
        <v>45</v>
      </c>
      <c r="G6403" s="12">
        <f>[1]动作!$A6402+[1]动作!$B6402</f>
        <v>43213.126018518517</v>
      </c>
      <c r="H6403" s="12"/>
      <c r="I6403" s="11"/>
    </row>
    <row r="6404" spans="1:9" hidden="1" x14ac:dyDescent="0.3">
      <c r="A6404" s="24">
        <v>6402</v>
      </c>
      <c r="B6404" s="11" t="str">
        <f>IFERROR(INDEX({"JSNY-BJ0001-01";"JSNY-JS0022-01";"JSNY-JS0002-01"},MATCH(D6404,{"BJ_zhongyu";"JS_WX_liteer";"JS_CZ_wodefeng"},0)),"")</f>
        <v>JSNY-JS0002-01</v>
      </c>
      <c r="C6404" s="11" t="str">
        <f>IFERROR(INDEX({"北京中裕世纪大酒店";"江苏利特尔绿色包装股份有限公司";"常州市金坛沃德丰电子科技有限公司"},MATCH(D6404,{"BJ_zhongyu";"JS_WX_liteer";"JS_CZ_wodefeng"},0)),"")</f>
        <v>常州市金坛沃德丰电子科技有限公司</v>
      </c>
      <c r="D6404" s="11" t="str">
        <f>[1]动作!$G6403</f>
        <v>JS_CZ_wodefeng</v>
      </c>
      <c r="E6404" s="11" t="str">
        <f>[1]动作!$D6403</f>
        <v>电表故障</v>
      </c>
      <c r="F6404" s="11" t="s">
        <v>45</v>
      </c>
      <c r="G6404" s="12">
        <f>[1]动作!$A6403+[1]动作!$B6403</f>
        <v>43213.127465277779</v>
      </c>
      <c r="H6404" s="12"/>
      <c r="I6404" s="11"/>
    </row>
    <row r="6405" spans="1:9" hidden="1" x14ac:dyDescent="0.3">
      <c r="A6405" s="24">
        <v>6403</v>
      </c>
      <c r="B6405" s="11" t="str">
        <f>IFERROR(INDEX({"JSNY-BJ0001-01";"JSNY-JS0022-01";"JSNY-JS0002-01"},MATCH(D6405,{"BJ_zhongyu";"JS_WX_liteer";"JS_CZ_wodefeng"},0)),"")</f>
        <v>JSNY-JS0002-01</v>
      </c>
      <c r="C6405" s="11" t="str">
        <f>IFERROR(INDEX({"北京中裕世纪大酒店";"江苏利特尔绿色包装股份有限公司";"常州市金坛沃德丰电子科技有限公司"},MATCH(D6405,{"BJ_zhongyu";"JS_WX_liteer";"JS_CZ_wodefeng"},0)),"")</f>
        <v>常州市金坛沃德丰电子科技有限公司</v>
      </c>
      <c r="D6405" s="11" t="str">
        <f>[1]动作!$G6404</f>
        <v>JS_CZ_wodefeng</v>
      </c>
      <c r="E6405" s="11" t="str">
        <f>[1]动作!$D6404</f>
        <v>电表故障</v>
      </c>
      <c r="F6405" s="11" t="s">
        <v>45</v>
      </c>
      <c r="G6405" s="12">
        <f>[1]动作!$A6404+[1]动作!$B6404</f>
        <v>43213.132743055554</v>
      </c>
      <c r="H6405" s="12"/>
      <c r="I6405" s="11"/>
    </row>
    <row r="6406" spans="1:9" hidden="1" x14ac:dyDescent="0.3">
      <c r="A6406" s="24">
        <v>6404</v>
      </c>
      <c r="B6406" s="11" t="str">
        <f>IFERROR(INDEX({"JSNY-BJ0001-01";"JSNY-JS0022-01";"JSNY-JS0002-01"},MATCH(D6406,{"BJ_zhongyu";"JS_WX_liteer";"JS_CZ_wodefeng"},0)),"")</f>
        <v>JSNY-JS0002-01</v>
      </c>
      <c r="C6406" s="11" t="str">
        <f>IFERROR(INDEX({"北京中裕世纪大酒店";"江苏利特尔绿色包装股份有限公司";"常州市金坛沃德丰电子科技有限公司"},MATCH(D6406,{"BJ_zhongyu";"JS_WX_liteer";"JS_CZ_wodefeng"},0)),"")</f>
        <v>常州市金坛沃德丰电子科技有限公司</v>
      </c>
      <c r="D6406" s="11" t="str">
        <f>[1]动作!$G6405</f>
        <v>JS_CZ_wodefeng</v>
      </c>
      <c r="E6406" s="11" t="str">
        <f>[1]动作!$D6405</f>
        <v>电表故障</v>
      </c>
      <c r="F6406" s="11" t="s">
        <v>45</v>
      </c>
      <c r="G6406" s="12">
        <f>[1]动作!$A6405+[1]动作!$B6405</f>
        <v>43213.132847222223</v>
      </c>
      <c r="H6406" s="12"/>
      <c r="I6406" s="11"/>
    </row>
    <row r="6407" spans="1:9" hidden="1" x14ac:dyDescent="0.3">
      <c r="A6407" s="24">
        <v>6405</v>
      </c>
      <c r="B6407" s="11" t="str">
        <f>IFERROR(INDEX({"JSNY-BJ0001-01";"JSNY-JS0022-01";"JSNY-JS0002-01"},MATCH(D6407,{"BJ_zhongyu";"JS_WX_liteer";"JS_CZ_wodefeng"},0)),"")</f>
        <v>JSNY-JS0002-01</v>
      </c>
      <c r="C6407" s="11" t="str">
        <f>IFERROR(INDEX({"北京中裕世纪大酒店";"江苏利特尔绿色包装股份有限公司";"常州市金坛沃德丰电子科技有限公司"},MATCH(D6407,{"BJ_zhongyu";"JS_WX_liteer";"JS_CZ_wodefeng"},0)),"")</f>
        <v>常州市金坛沃德丰电子科技有限公司</v>
      </c>
      <c r="D6407" s="11" t="str">
        <f>[1]动作!$G6406</f>
        <v>JS_CZ_wodefeng</v>
      </c>
      <c r="E6407" s="11" t="str">
        <f>[1]动作!$D6406</f>
        <v>电表故障</v>
      </c>
      <c r="F6407" s="11" t="s">
        <v>45</v>
      </c>
      <c r="G6407" s="12">
        <f>[1]动作!$A6406+[1]动作!$B6406</f>
        <v>43213.135231481479</v>
      </c>
      <c r="H6407" s="12"/>
      <c r="I6407" s="11"/>
    </row>
    <row r="6408" spans="1:9" hidden="1" x14ac:dyDescent="0.3">
      <c r="A6408" s="24">
        <v>6406</v>
      </c>
      <c r="B6408" s="11" t="str">
        <f>IFERROR(INDEX({"JSNY-BJ0001-01";"JSNY-JS0022-01";"JSNY-JS0002-01"},MATCH(D6408,{"BJ_zhongyu";"JS_WX_liteer";"JS_CZ_wodefeng"},0)),"")</f>
        <v>JSNY-JS0002-01</v>
      </c>
      <c r="C6408" s="11" t="str">
        <f>IFERROR(INDEX({"北京中裕世纪大酒店";"江苏利特尔绿色包装股份有限公司";"常州市金坛沃德丰电子科技有限公司"},MATCH(D6408,{"BJ_zhongyu";"JS_WX_liteer";"JS_CZ_wodefeng"},0)),"")</f>
        <v>常州市金坛沃德丰电子科技有限公司</v>
      </c>
      <c r="D6408" s="11" t="str">
        <f>[1]动作!$G6407</f>
        <v>JS_CZ_wodefeng</v>
      </c>
      <c r="E6408" s="11" t="str">
        <f>[1]动作!$D6407</f>
        <v>电表故障</v>
      </c>
      <c r="F6408" s="11" t="s">
        <v>45</v>
      </c>
      <c r="G6408" s="12">
        <f>[1]动作!$A6407+[1]动作!$B6407</f>
        <v>43213.136331018519</v>
      </c>
      <c r="H6408" s="12"/>
      <c r="I6408" s="11"/>
    </row>
    <row r="6409" spans="1:9" hidden="1" x14ac:dyDescent="0.3">
      <c r="A6409" s="24">
        <v>6407</v>
      </c>
      <c r="B6409" s="11" t="str">
        <f>IFERROR(INDEX({"JSNY-BJ0001-01";"JSNY-JS0022-01";"JSNY-JS0002-01"},MATCH(D6409,{"BJ_zhongyu";"JS_WX_liteer";"JS_CZ_wodefeng"},0)),"")</f>
        <v>JSNY-JS0002-01</v>
      </c>
      <c r="C6409" s="11" t="str">
        <f>IFERROR(INDEX({"北京中裕世纪大酒店";"江苏利特尔绿色包装股份有限公司";"常州市金坛沃德丰电子科技有限公司"},MATCH(D6409,{"BJ_zhongyu";"JS_WX_liteer";"JS_CZ_wodefeng"},0)),"")</f>
        <v>常州市金坛沃德丰电子科技有限公司</v>
      </c>
      <c r="D6409" s="11" t="str">
        <f>[1]动作!$G6408</f>
        <v>JS_CZ_wodefeng</v>
      </c>
      <c r="E6409" s="11" t="str">
        <f>[1]动作!$D6408</f>
        <v>电表故障</v>
      </c>
      <c r="F6409" s="11" t="s">
        <v>45</v>
      </c>
      <c r="G6409" s="12">
        <f>[1]动作!$A6408+[1]动作!$B6408</f>
        <v>43213.136562500003</v>
      </c>
      <c r="H6409" s="12"/>
      <c r="I6409" s="11"/>
    </row>
    <row r="6410" spans="1:9" hidden="1" x14ac:dyDescent="0.3">
      <c r="A6410" s="24">
        <v>6408</v>
      </c>
      <c r="B6410" s="11" t="str">
        <f>IFERROR(INDEX({"JSNY-BJ0001-01";"JSNY-JS0022-01";"JSNY-JS0002-01"},MATCH(D6410,{"BJ_zhongyu";"JS_WX_liteer";"JS_CZ_wodefeng"},0)),"")</f>
        <v>JSNY-JS0002-01</v>
      </c>
      <c r="C6410" s="11" t="str">
        <f>IFERROR(INDEX({"北京中裕世纪大酒店";"江苏利特尔绿色包装股份有限公司";"常州市金坛沃德丰电子科技有限公司"},MATCH(D6410,{"BJ_zhongyu";"JS_WX_liteer";"JS_CZ_wodefeng"},0)),"")</f>
        <v>常州市金坛沃德丰电子科技有限公司</v>
      </c>
      <c r="D6410" s="11" t="str">
        <f>[1]动作!$G6409</f>
        <v>JS_CZ_wodefeng</v>
      </c>
      <c r="E6410" s="11" t="str">
        <f>[1]动作!$D6409</f>
        <v>电表故障</v>
      </c>
      <c r="F6410" s="11" t="s">
        <v>45</v>
      </c>
      <c r="G6410" s="12">
        <f>[1]动作!$A6409+[1]动作!$B6409</f>
        <v>43213.137719907405</v>
      </c>
      <c r="H6410" s="12"/>
      <c r="I6410" s="11"/>
    </row>
    <row r="6411" spans="1:9" hidden="1" x14ac:dyDescent="0.3">
      <c r="A6411" s="24">
        <v>6409</v>
      </c>
      <c r="B6411" s="11" t="str">
        <f>IFERROR(INDEX({"JSNY-BJ0001-01";"JSNY-JS0022-01";"JSNY-JS0002-01"},MATCH(D6411,{"BJ_zhongyu";"JS_WX_liteer";"JS_CZ_wodefeng"},0)),"")</f>
        <v>JSNY-JS0002-01</v>
      </c>
      <c r="C6411" s="11" t="str">
        <f>IFERROR(INDEX({"北京中裕世纪大酒店";"江苏利特尔绿色包装股份有限公司";"常州市金坛沃德丰电子科技有限公司"},MATCH(D6411,{"BJ_zhongyu";"JS_WX_liteer";"JS_CZ_wodefeng"},0)),"")</f>
        <v>常州市金坛沃德丰电子科技有限公司</v>
      </c>
      <c r="D6411" s="11" t="str">
        <f>[1]动作!$G6410</f>
        <v>JS_CZ_wodefeng</v>
      </c>
      <c r="E6411" s="11" t="str">
        <f>[1]动作!$D6410</f>
        <v>电表故障</v>
      </c>
      <c r="F6411" s="11" t="s">
        <v>45</v>
      </c>
      <c r="G6411" s="12">
        <f>[1]动作!$A6410+[1]动作!$B6410</f>
        <v>43213.141192129631</v>
      </c>
      <c r="H6411" s="12"/>
      <c r="I6411" s="11"/>
    </row>
    <row r="6412" spans="1:9" hidden="1" x14ac:dyDescent="0.3">
      <c r="A6412" s="24">
        <v>6410</v>
      </c>
      <c r="B6412" s="11" t="str">
        <f>IFERROR(INDEX({"JSNY-BJ0001-01";"JSNY-JS0022-01";"JSNY-JS0002-01"},MATCH(D6412,{"BJ_zhongyu";"JS_WX_liteer";"JS_CZ_wodefeng"},0)),"")</f>
        <v>JSNY-JS0002-01</v>
      </c>
      <c r="C6412" s="11" t="str">
        <f>IFERROR(INDEX({"北京中裕世纪大酒店";"江苏利特尔绿色包装股份有限公司";"常州市金坛沃德丰电子科技有限公司"},MATCH(D6412,{"BJ_zhongyu";"JS_WX_liteer";"JS_CZ_wodefeng"},0)),"")</f>
        <v>常州市金坛沃德丰电子科技有限公司</v>
      </c>
      <c r="D6412" s="11" t="str">
        <f>[1]动作!$G6411</f>
        <v>JS_CZ_wodefeng</v>
      </c>
      <c r="E6412" s="11" t="str">
        <f>[1]动作!$D6411</f>
        <v>电表故障</v>
      </c>
      <c r="F6412" s="11" t="s">
        <v>45</v>
      </c>
      <c r="G6412" s="12">
        <f>[1]动作!$A6411+[1]动作!$B6411</f>
        <v>43213.14130787037</v>
      </c>
      <c r="H6412" s="12"/>
      <c r="I6412" s="11"/>
    </row>
    <row r="6413" spans="1:9" hidden="1" x14ac:dyDescent="0.3">
      <c r="A6413" s="24">
        <v>6411</v>
      </c>
      <c r="B6413" s="11" t="str">
        <f>IFERROR(INDEX({"JSNY-BJ0001-01";"JSNY-JS0022-01";"JSNY-JS0002-01"},MATCH(D6413,{"BJ_zhongyu";"JS_WX_liteer";"JS_CZ_wodefeng"},0)),"")</f>
        <v>JSNY-JS0002-01</v>
      </c>
      <c r="C6413" s="11" t="str">
        <f>IFERROR(INDEX({"北京中裕世纪大酒店";"江苏利特尔绿色包装股份有限公司";"常州市金坛沃德丰电子科技有限公司"},MATCH(D6413,{"BJ_zhongyu";"JS_WX_liteer";"JS_CZ_wodefeng"},0)),"")</f>
        <v>常州市金坛沃德丰电子科技有限公司</v>
      </c>
      <c r="D6413" s="11" t="str">
        <f>[1]动作!$G6412</f>
        <v>JS_CZ_wodefeng</v>
      </c>
      <c r="E6413" s="11" t="str">
        <f>[1]动作!$D6412</f>
        <v>电表故障</v>
      </c>
      <c r="F6413" s="11" t="s">
        <v>45</v>
      </c>
      <c r="G6413" s="12">
        <f>[1]动作!$A6412+[1]动作!$B6412</f>
        <v>43213.142465277779</v>
      </c>
      <c r="H6413" s="12"/>
      <c r="I6413" s="11"/>
    </row>
    <row r="6414" spans="1:9" hidden="1" x14ac:dyDescent="0.3">
      <c r="A6414" s="24">
        <v>6412</v>
      </c>
      <c r="B6414" s="11" t="str">
        <f>IFERROR(INDEX({"JSNY-BJ0001-01";"JSNY-JS0022-01";"JSNY-JS0002-01"},MATCH(D6414,{"BJ_zhongyu";"JS_WX_liteer";"JS_CZ_wodefeng"},0)),"")</f>
        <v>JSNY-JS0002-01</v>
      </c>
      <c r="C6414" s="11" t="str">
        <f>IFERROR(INDEX({"北京中裕世纪大酒店";"江苏利特尔绿色包装股份有限公司";"常州市金坛沃德丰电子科技有限公司"},MATCH(D6414,{"BJ_zhongyu";"JS_WX_liteer";"JS_CZ_wodefeng"},0)),"")</f>
        <v>常州市金坛沃德丰电子科技有限公司</v>
      </c>
      <c r="D6414" s="11" t="str">
        <f>[1]动作!$G6413</f>
        <v>JS_CZ_wodefeng</v>
      </c>
      <c r="E6414" s="11" t="str">
        <f>[1]动作!$D6413</f>
        <v>电表故障</v>
      </c>
      <c r="F6414" s="11" t="s">
        <v>45</v>
      </c>
      <c r="G6414" s="12">
        <f>[1]动作!$A6413+[1]动作!$B6413</f>
        <v>43213.145300925928</v>
      </c>
      <c r="H6414" s="12"/>
      <c r="I6414" s="11"/>
    </row>
    <row r="6415" spans="1:9" hidden="1" x14ac:dyDescent="0.3">
      <c r="A6415" s="24">
        <v>6413</v>
      </c>
      <c r="B6415" s="11" t="str">
        <f>IFERROR(INDEX({"JSNY-BJ0001-01";"JSNY-JS0022-01";"JSNY-JS0002-01"},MATCH(D6415,{"BJ_zhongyu";"JS_WX_liteer";"JS_CZ_wodefeng"},0)),"")</f>
        <v>JSNY-JS0002-01</v>
      </c>
      <c r="C6415" s="11" t="str">
        <f>IFERROR(INDEX({"北京中裕世纪大酒店";"江苏利特尔绿色包装股份有限公司";"常州市金坛沃德丰电子科技有限公司"},MATCH(D6415,{"BJ_zhongyu";"JS_WX_liteer";"JS_CZ_wodefeng"},0)),"")</f>
        <v>常州市金坛沃德丰电子科技有限公司</v>
      </c>
      <c r="D6415" s="11" t="str">
        <f>[1]动作!$G6414</f>
        <v>JS_CZ_wodefeng</v>
      </c>
      <c r="E6415" s="11" t="str">
        <f>[1]动作!$D6414</f>
        <v>电表故障</v>
      </c>
      <c r="F6415" s="11" t="s">
        <v>45</v>
      </c>
      <c r="G6415" s="12">
        <f>[1]动作!$A6414+[1]动作!$B6414</f>
        <v>43213.147673611114</v>
      </c>
      <c r="H6415" s="12"/>
      <c r="I6415" s="11"/>
    </row>
    <row r="6416" spans="1:9" hidden="1" x14ac:dyDescent="0.3">
      <c r="A6416" s="24">
        <v>6414</v>
      </c>
      <c r="B6416" s="11" t="str">
        <f>IFERROR(INDEX({"JSNY-BJ0001-01";"JSNY-JS0022-01";"JSNY-JS0002-01"},MATCH(D6416,{"BJ_zhongyu";"JS_WX_liteer";"JS_CZ_wodefeng"},0)),"")</f>
        <v>JSNY-JS0002-01</v>
      </c>
      <c r="C6416" s="11" t="str">
        <f>IFERROR(INDEX({"北京中裕世纪大酒店";"江苏利特尔绿色包装股份有限公司";"常州市金坛沃德丰电子科技有限公司"},MATCH(D6416,{"BJ_zhongyu";"JS_WX_liteer";"JS_CZ_wodefeng"},0)),"")</f>
        <v>常州市金坛沃德丰电子科技有限公司</v>
      </c>
      <c r="D6416" s="11" t="str">
        <f>[1]动作!$G6415</f>
        <v>JS_CZ_wodefeng</v>
      </c>
      <c r="E6416" s="11" t="str">
        <f>[1]动作!$D6415</f>
        <v>电表故障</v>
      </c>
      <c r="F6416" s="11" t="s">
        <v>45</v>
      </c>
      <c r="G6416" s="12">
        <f>[1]动作!$A6415+[1]动作!$B6415</f>
        <v>43213.147789351853</v>
      </c>
      <c r="H6416" s="12"/>
      <c r="I6416" s="11"/>
    </row>
    <row r="6417" spans="1:9" hidden="1" x14ac:dyDescent="0.3">
      <c r="A6417" s="24">
        <v>6415</v>
      </c>
      <c r="B6417" s="11" t="str">
        <f>IFERROR(INDEX({"JSNY-BJ0001-01";"JSNY-JS0022-01";"JSNY-JS0002-01"},MATCH(D6417,{"BJ_zhongyu";"JS_WX_liteer";"JS_CZ_wodefeng"},0)),"")</f>
        <v>JSNY-JS0002-01</v>
      </c>
      <c r="C6417" s="11" t="str">
        <f>IFERROR(INDEX({"北京中裕世纪大酒店";"江苏利特尔绿色包装股份有限公司";"常州市金坛沃德丰电子科技有限公司"},MATCH(D6417,{"BJ_zhongyu";"JS_WX_liteer";"JS_CZ_wodefeng"},0)),"")</f>
        <v>常州市金坛沃德丰电子科技有限公司</v>
      </c>
      <c r="D6417" s="11" t="str">
        <f>[1]动作!$G6416</f>
        <v>JS_CZ_wodefeng</v>
      </c>
      <c r="E6417" s="11" t="str">
        <f>[1]动作!$D6416</f>
        <v>电表故障</v>
      </c>
      <c r="F6417" s="11" t="s">
        <v>45</v>
      </c>
      <c r="G6417" s="12">
        <f>[1]动作!$A6416+[1]动作!$B6416</f>
        <v>43213.149236111109</v>
      </c>
      <c r="H6417" s="12"/>
      <c r="I6417" s="11"/>
    </row>
    <row r="6418" spans="1:9" hidden="1" x14ac:dyDescent="0.3">
      <c r="A6418" s="24">
        <v>6416</v>
      </c>
      <c r="B6418" s="11" t="str">
        <f>IFERROR(INDEX({"JSNY-BJ0001-01";"JSNY-JS0022-01";"JSNY-JS0002-01"},MATCH(D6418,{"BJ_zhongyu";"JS_WX_liteer";"JS_CZ_wodefeng"},0)),"")</f>
        <v>JSNY-JS0002-01</v>
      </c>
      <c r="C6418" s="11" t="str">
        <f>IFERROR(INDEX({"北京中裕世纪大酒店";"江苏利特尔绿色包装股份有限公司";"常州市金坛沃德丰电子科技有限公司"},MATCH(D6418,{"BJ_zhongyu";"JS_WX_liteer";"JS_CZ_wodefeng"},0)),"")</f>
        <v>常州市金坛沃德丰电子科技有限公司</v>
      </c>
      <c r="D6418" s="11" t="str">
        <f>[1]动作!$G6417</f>
        <v>JS_CZ_wodefeng</v>
      </c>
      <c r="E6418" s="11" t="str">
        <f>[1]动作!$D6417</f>
        <v>电表故障</v>
      </c>
      <c r="F6418" s="11" t="s">
        <v>45</v>
      </c>
      <c r="G6418" s="12">
        <f>[1]动作!$A6417+[1]动作!$B6417</f>
        <v>43213.154224537036</v>
      </c>
      <c r="H6418" s="12"/>
      <c r="I6418" s="11"/>
    </row>
    <row r="6419" spans="1:9" hidden="1" x14ac:dyDescent="0.3">
      <c r="A6419" s="24">
        <v>6417</v>
      </c>
      <c r="B6419" s="11" t="str">
        <f>IFERROR(INDEX({"JSNY-BJ0001-01";"JSNY-JS0022-01";"JSNY-JS0002-01"},MATCH(D6419,{"BJ_zhongyu";"JS_WX_liteer";"JS_CZ_wodefeng"},0)),"")</f>
        <v>JSNY-JS0002-01</v>
      </c>
      <c r="C6419" s="11" t="str">
        <f>IFERROR(INDEX({"北京中裕世纪大酒店";"江苏利特尔绿色包装股份有限公司";"常州市金坛沃德丰电子科技有限公司"},MATCH(D6419,{"BJ_zhongyu";"JS_WX_liteer";"JS_CZ_wodefeng"},0)),"")</f>
        <v>常州市金坛沃德丰电子科技有限公司</v>
      </c>
      <c r="D6419" s="11" t="str">
        <f>[1]动作!$G6418</f>
        <v>JS_CZ_wodefeng</v>
      </c>
      <c r="E6419" s="11" t="str">
        <f>[1]动作!$D6418</f>
        <v>电表故障</v>
      </c>
      <c r="F6419" s="11" t="s">
        <v>45</v>
      </c>
      <c r="G6419" s="12">
        <f>[1]动作!$A6418+[1]动作!$B6418</f>
        <v>43213.156597222223</v>
      </c>
      <c r="H6419" s="12"/>
      <c r="I6419" s="11"/>
    </row>
    <row r="6420" spans="1:9" hidden="1" x14ac:dyDescent="0.3">
      <c r="A6420" s="24">
        <v>6418</v>
      </c>
      <c r="B6420" s="11" t="str">
        <f>IFERROR(INDEX({"JSNY-BJ0001-01";"JSNY-JS0022-01";"JSNY-JS0002-01"},MATCH(D6420,{"BJ_zhongyu";"JS_WX_liteer";"JS_CZ_wodefeng"},0)),"")</f>
        <v>JSNY-JS0002-01</v>
      </c>
      <c r="C6420" s="11" t="str">
        <f>IFERROR(INDEX({"北京中裕世纪大酒店";"江苏利特尔绿色包装股份有限公司";"常州市金坛沃德丰电子科技有限公司"},MATCH(D6420,{"BJ_zhongyu";"JS_WX_liteer";"JS_CZ_wodefeng"},0)),"")</f>
        <v>常州市金坛沃德丰电子科技有限公司</v>
      </c>
      <c r="D6420" s="11" t="str">
        <f>[1]动作!$G6419</f>
        <v>JS_CZ_wodefeng</v>
      </c>
      <c r="E6420" s="11" t="str">
        <f>[1]动作!$D6419</f>
        <v>电表故障</v>
      </c>
      <c r="F6420" s="11" t="s">
        <v>45</v>
      </c>
      <c r="G6420" s="12">
        <f>[1]动作!$A6419+[1]动作!$B6419</f>
        <v>43213.157939814817</v>
      </c>
      <c r="H6420" s="12"/>
      <c r="I6420" s="11"/>
    </row>
    <row r="6421" spans="1:9" hidden="1" x14ac:dyDescent="0.3">
      <c r="A6421" s="24">
        <v>6419</v>
      </c>
      <c r="B6421" s="11" t="str">
        <f>IFERROR(INDEX({"JSNY-BJ0001-01";"JSNY-JS0022-01";"JSNY-JS0002-01"},MATCH(D6421,{"BJ_zhongyu";"JS_WX_liteer";"JS_CZ_wodefeng"},0)),"")</f>
        <v>JSNY-JS0002-01</v>
      </c>
      <c r="C6421" s="11" t="str">
        <f>IFERROR(INDEX({"北京中裕世纪大酒店";"江苏利特尔绿色包装股份有限公司";"常州市金坛沃德丰电子科技有限公司"},MATCH(D6421,{"BJ_zhongyu";"JS_WX_liteer";"JS_CZ_wodefeng"},0)),"")</f>
        <v>常州市金坛沃德丰电子科技有限公司</v>
      </c>
      <c r="D6421" s="11" t="str">
        <f>[1]动作!$G6420</f>
        <v>JS_CZ_wodefeng</v>
      </c>
      <c r="E6421" s="11" t="str">
        <f>[1]动作!$D6420</f>
        <v>电表故障</v>
      </c>
      <c r="F6421" s="11" t="s">
        <v>45</v>
      </c>
      <c r="G6421" s="12">
        <f>[1]动作!$A6420+[1]动作!$B6420</f>
        <v>43213.158043981479</v>
      </c>
      <c r="H6421" s="12"/>
      <c r="I6421" s="11"/>
    </row>
    <row r="6422" spans="1:9" hidden="1" x14ac:dyDescent="0.3">
      <c r="A6422" s="24">
        <v>6420</v>
      </c>
      <c r="B6422" s="11" t="str">
        <f>IFERROR(INDEX({"JSNY-BJ0001-01";"JSNY-JS0022-01";"JSNY-JS0002-01"},MATCH(D6422,{"BJ_zhongyu";"JS_WX_liteer";"JS_CZ_wodefeng"},0)),"")</f>
        <v>JSNY-JS0002-01</v>
      </c>
      <c r="C6422" s="11" t="str">
        <f>IFERROR(INDEX({"北京中裕世纪大酒店";"江苏利特尔绿色包装股份有限公司";"常州市金坛沃德丰电子科技有限公司"},MATCH(D6422,{"BJ_zhongyu";"JS_WX_liteer";"JS_CZ_wodefeng"},0)),"")</f>
        <v>常州市金坛沃德丰电子科技有限公司</v>
      </c>
      <c r="D6422" s="11" t="str">
        <f>[1]动作!$G6421</f>
        <v>JS_CZ_wodefeng</v>
      </c>
      <c r="E6422" s="11" t="str">
        <f>[1]动作!$D6421</f>
        <v>电表故障</v>
      </c>
      <c r="F6422" s="11" t="s">
        <v>45</v>
      </c>
      <c r="G6422" s="12">
        <f>[1]动作!$A6421+[1]动作!$B6421</f>
        <v>43213.158159722225</v>
      </c>
      <c r="H6422" s="12"/>
      <c r="I6422" s="11"/>
    </row>
    <row r="6423" spans="1:9" hidden="1" x14ac:dyDescent="0.3">
      <c r="A6423" s="24">
        <v>6421</v>
      </c>
      <c r="B6423" s="11" t="str">
        <f>IFERROR(INDEX({"JSNY-BJ0001-01";"JSNY-JS0022-01";"JSNY-JS0002-01"},MATCH(D6423,{"BJ_zhongyu";"JS_WX_liteer";"JS_CZ_wodefeng"},0)),"")</f>
        <v>JSNY-JS0002-01</v>
      </c>
      <c r="C6423" s="11" t="str">
        <f>IFERROR(INDEX({"北京中裕世纪大酒店";"江苏利特尔绿色包装股份有限公司";"常州市金坛沃德丰电子科技有限公司"},MATCH(D6423,{"BJ_zhongyu";"JS_WX_liteer";"JS_CZ_wodefeng"},0)),"")</f>
        <v>常州市金坛沃德丰电子科技有限公司</v>
      </c>
      <c r="D6423" s="11" t="str">
        <f>[1]动作!$G6422</f>
        <v>JS_CZ_wodefeng</v>
      </c>
      <c r="E6423" s="11" t="str">
        <f>[1]动作!$D6422</f>
        <v>电表故障</v>
      </c>
      <c r="F6423" s="11" t="s">
        <v>45</v>
      </c>
      <c r="G6423" s="12">
        <f>[1]动作!$A6422+[1]动作!$B6422</f>
        <v>43213.162106481483</v>
      </c>
      <c r="H6423" s="12"/>
      <c r="I6423" s="11"/>
    </row>
    <row r="6424" spans="1:9" hidden="1" x14ac:dyDescent="0.3">
      <c r="A6424" s="24">
        <v>6422</v>
      </c>
      <c r="B6424" s="11" t="str">
        <f>IFERROR(INDEX({"JSNY-BJ0001-01";"JSNY-JS0022-01";"JSNY-JS0002-01"},MATCH(D6424,{"BJ_zhongyu";"JS_WX_liteer";"JS_CZ_wodefeng"},0)),"")</f>
        <v>JSNY-JS0002-01</v>
      </c>
      <c r="C6424" s="11" t="str">
        <f>IFERROR(INDEX({"北京中裕世纪大酒店";"江苏利特尔绿色包装股份有限公司";"常州市金坛沃德丰电子科技有限公司"},MATCH(D6424,{"BJ_zhongyu";"JS_WX_liteer";"JS_CZ_wodefeng"},0)),"")</f>
        <v>常州市金坛沃德丰电子科技有限公司</v>
      </c>
      <c r="D6424" s="11" t="str">
        <f>[1]动作!$G6423</f>
        <v>JS_CZ_wodefeng</v>
      </c>
      <c r="E6424" s="11" t="str">
        <f>[1]动作!$D6423</f>
        <v>电表故障</v>
      </c>
      <c r="F6424" s="11" t="s">
        <v>45</v>
      </c>
      <c r="G6424" s="12">
        <f>[1]动作!$A6423+[1]动作!$B6423</f>
        <v>43213.163090277776</v>
      </c>
      <c r="H6424" s="12"/>
      <c r="I6424" s="11"/>
    </row>
    <row r="6425" spans="1:9" hidden="1" x14ac:dyDescent="0.3">
      <c r="A6425" s="24">
        <v>6423</v>
      </c>
      <c r="B6425" s="11" t="str">
        <f>IFERROR(INDEX({"JSNY-BJ0001-01";"JSNY-JS0022-01";"JSNY-JS0002-01"},MATCH(D6425,{"BJ_zhongyu";"JS_WX_liteer";"JS_CZ_wodefeng"},0)),"")</f>
        <v>JSNY-JS0002-01</v>
      </c>
      <c r="C6425" s="11" t="str">
        <f>IFERROR(INDEX({"北京中裕世纪大酒店";"江苏利特尔绿色包装股份有限公司";"常州市金坛沃德丰电子科技有限公司"},MATCH(D6425,{"BJ_zhongyu";"JS_WX_liteer";"JS_CZ_wodefeng"},0)),"")</f>
        <v>常州市金坛沃德丰电子科技有限公司</v>
      </c>
      <c r="D6425" s="11" t="str">
        <f>[1]动作!$G6424</f>
        <v>JS_CZ_wodefeng</v>
      </c>
      <c r="E6425" s="11" t="str">
        <f>[1]动作!$D6424</f>
        <v>电表故障</v>
      </c>
      <c r="F6425" s="11" t="s">
        <v>45</v>
      </c>
      <c r="G6425" s="12">
        <f>[1]动作!$A6424+[1]动作!$B6424</f>
        <v>43213.164247685185</v>
      </c>
      <c r="H6425" s="12"/>
      <c r="I6425" s="11"/>
    </row>
    <row r="6426" spans="1:9" hidden="1" x14ac:dyDescent="0.3">
      <c r="A6426" s="24">
        <v>6424</v>
      </c>
      <c r="B6426" s="11" t="str">
        <f>IFERROR(INDEX({"JSNY-BJ0001-01";"JSNY-JS0022-01";"JSNY-JS0002-01"},MATCH(D6426,{"BJ_zhongyu";"JS_WX_liteer";"JS_CZ_wodefeng"},0)),"")</f>
        <v>JSNY-JS0002-01</v>
      </c>
      <c r="C6426" s="11" t="str">
        <f>IFERROR(INDEX({"北京中裕世纪大酒店";"江苏利特尔绿色包装股份有限公司";"常州市金坛沃德丰电子科技有限公司"},MATCH(D6426,{"BJ_zhongyu";"JS_WX_liteer";"JS_CZ_wodefeng"},0)),"")</f>
        <v>常州市金坛沃德丰电子科技有限公司</v>
      </c>
      <c r="D6426" s="11" t="str">
        <f>[1]动作!$G6425</f>
        <v>JS_CZ_wodefeng</v>
      </c>
      <c r="E6426" s="11" t="str">
        <f>[1]动作!$D6425</f>
        <v>电表故障</v>
      </c>
      <c r="F6426" s="11" t="s">
        <v>45</v>
      </c>
      <c r="G6426" s="12">
        <f>[1]动作!$A6425+[1]动作!$B6425</f>
        <v>43213.166678240741</v>
      </c>
      <c r="H6426" s="12"/>
      <c r="I6426" s="11"/>
    </row>
    <row r="6427" spans="1:9" hidden="1" x14ac:dyDescent="0.3">
      <c r="A6427" s="24">
        <v>6425</v>
      </c>
      <c r="B6427" s="11" t="str">
        <f>IFERROR(INDEX({"JSNY-BJ0001-01";"JSNY-JS0022-01";"JSNY-JS0002-01"},MATCH(D6427,{"BJ_zhongyu";"JS_WX_liteer";"JS_CZ_wodefeng"},0)),"")</f>
        <v>JSNY-JS0002-01</v>
      </c>
      <c r="C6427" s="11" t="str">
        <f>IFERROR(INDEX({"北京中裕世纪大酒店";"江苏利特尔绿色包装股份有限公司";"常州市金坛沃德丰电子科技有限公司"},MATCH(D6427,{"BJ_zhongyu";"JS_WX_liteer";"JS_CZ_wodefeng"},0)),"")</f>
        <v>常州市金坛沃德丰电子科技有限公司</v>
      </c>
      <c r="D6427" s="11" t="str">
        <f>[1]动作!$G6426</f>
        <v>JS_CZ_wodefeng</v>
      </c>
      <c r="E6427" s="11" t="str">
        <f>[1]动作!$D6426</f>
        <v>电表故障</v>
      </c>
      <c r="F6427" s="11" t="s">
        <v>45</v>
      </c>
      <c r="G6427" s="12">
        <f>[1]动作!$A6426+[1]动作!$B6426</f>
        <v>43213.168240740742</v>
      </c>
      <c r="H6427" s="12"/>
      <c r="I6427" s="11"/>
    </row>
    <row r="6428" spans="1:9" hidden="1" x14ac:dyDescent="0.3">
      <c r="A6428" s="24">
        <v>6426</v>
      </c>
      <c r="B6428" s="11" t="str">
        <f>IFERROR(INDEX({"JSNY-BJ0001-01";"JSNY-JS0022-01";"JSNY-JS0002-01"},MATCH(D6428,{"BJ_zhongyu";"JS_WX_liteer";"JS_CZ_wodefeng"},0)),"")</f>
        <v>JSNY-JS0002-01</v>
      </c>
      <c r="C6428" s="11" t="str">
        <f>IFERROR(INDEX({"北京中裕世纪大酒店";"江苏利特尔绿色包装股份有限公司";"常州市金坛沃德丰电子科技有限公司"},MATCH(D6428,{"BJ_zhongyu";"JS_WX_liteer";"JS_CZ_wodefeng"},0)),"")</f>
        <v>常州市金坛沃德丰电子科技有限公司</v>
      </c>
      <c r="D6428" s="11" t="str">
        <f>[1]动作!$G6427</f>
        <v>JS_CZ_wodefeng</v>
      </c>
      <c r="E6428" s="11" t="str">
        <f>[1]动作!$D6427</f>
        <v>电表故障</v>
      </c>
      <c r="F6428" s="11" t="s">
        <v>45</v>
      </c>
      <c r="G6428" s="12">
        <f>[1]动作!$A6427+[1]动作!$B6427</f>
        <v>43213.169340277775</v>
      </c>
      <c r="H6428" s="12"/>
      <c r="I6428" s="11"/>
    </row>
    <row r="6429" spans="1:9" hidden="1" x14ac:dyDescent="0.3">
      <c r="A6429" s="24">
        <v>6427</v>
      </c>
      <c r="B6429" s="11" t="str">
        <f>IFERROR(INDEX({"JSNY-BJ0001-01";"JSNY-JS0022-01";"JSNY-JS0002-01"},MATCH(D6429,{"BJ_zhongyu";"JS_WX_liteer";"JS_CZ_wodefeng"},0)),"")</f>
        <v>JSNY-JS0002-01</v>
      </c>
      <c r="C6429" s="11" t="str">
        <f>IFERROR(INDEX({"北京中裕世纪大酒店";"江苏利特尔绿色包装股份有限公司";"常州市金坛沃德丰电子科技有限公司"},MATCH(D6429,{"BJ_zhongyu";"JS_WX_liteer";"JS_CZ_wodefeng"},0)),"")</f>
        <v>常州市金坛沃德丰电子科技有限公司</v>
      </c>
      <c r="D6429" s="11" t="str">
        <f>[1]动作!$G6428</f>
        <v>JS_CZ_wodefeng</v>
      </c>
      <c r="E6429" s="11" t="str">
        <f>[1]动作!$D6428</f>
        <v>电表故障</v>
      </c>
      <c r="F6429" s="11" t="s">
        <v>45</v>
      </c>
      <c r="G6429" s="12">
        <f>[1]动作!$A6428+[1]动作!$B6428</f>
        <v>43213.170624999999</v>
      </c>
      <c r="H6429" s="12"/>
      <c r="I6429" s="11"/>
    </row>
    <row r="6430" spans="1:9" hidden="1" x14ac:dyDescent="0.3">
      <c r="A6430" s="24">
        <v>6428</v>
      </c>
      <c r="B6430" s="11" t="str">
        <f>IFERROR(INDEX({"JSNY-BJ0001-01";"JSNY-JS0022-01";"JSNY-JS0002-01"},MATCH(D6430,{"BJ_zhongyu";"JS_WX_liteer";"JS_CZ_wodefeng"},0)),"")</f>
        <v>JSNY-JS0002-01</v>
      </c>
      <c r="C6430" s="11" t="str">
        <f>IFERROR(INDEX({"北京中裕世纪大酒店";"江苏利特尔绿色包装股份有限公司";"常州市金坛沃德丰电子科技有限公司"},MATCH(D6430,{"BJ_zhongyu";"JS_WX_liteer";"JS_CZ_wodefeng"},0)),"")</f>
        <v>常州市金坛沃德丰电子科技有限公司</v>
      </c>
      <c r="D6430" s="11" t="str">
        <f>[1]动作!$G6429</f>
        <v>JS_CZ_wodefeng</v>
      </c>
      <c r="E6430" s="11" t="str">
        <f>[1]动作!$D6429</f>
        <v>电表故障</v>
      </c>
      <c r="F6430" s="11" t="s">
        <v>45</v>
      </c>
      <c r="G6430" s="12">
        <f>[1]动作!$A6429+[1]动作!$B6429</f>
        <v>43213.171944444446</v>
      </c>
      <c r="H6430" s="12"/>
      <c r="I6430" s="11"/>
    </row>
    <row r="6431" spans="1:9" hidden="1" x14ac:dyDescent="0.3">
      <c r="A6431" s="24">
        <v>6429</v>
      </c>
      <c r="B6431" s="11" t="str">
        <f>IFERROR(INDEX({"JSNY-BJ0001-01";"JSNY-JS0022-01";"JSNY-JS0002-01"},MATCH(D6431,{"BJ_zhongyu";"JS_WX_liteer";"JS_CZ_wodefeng"},0)),"")</f>
        <v>JSNY-JS0002-01</v>
      </c>
      <c r="C6431" s="11" t="str">
        <f>IFERROR(INDEX({"北京中裕世纪大酒店";"江苏利特尔绿色包装股份有限公司";"常州市金坛沃德丰电子科技有限公司"},MATCH(D6431,{"BJ_zhongyu";"JS_WX_liteer";"JS_CZ_wodefeng"},0)),"")</f>
        <v>常州市金坛沃德丰电子科技有限公司</v>
      </c>
      <c r="D6431" s="11" t="str">
        <f>[1]动作!$G6430</f>
        <v>JS_CZ_wodefeng</v>
      </c>
      <c r="E6431" s="11" t="str">
        <f>[1]动作!$D6430</f>
        <v>电表故障</v>
      </c>
      <c r="F6431" s="11" t="s">
        <v>45</v>
      </c>
      <c r="G6431" s="12">
        <f>[1]动作!$A6430+[1]动作!$B6430</f>
        <v>43213.17328703704</v>
      </c>
      <c r="H6431" s="12"/>
      <c r="I6431" s="11"/>
    </row>
    <row r="6432" spans="1:9" hidden="1" x14ac:dyDescent="0.3">
      <c r="A6432" s="24">
        <v>6430</v>
      </c>
      <c r="B6432" s="11" t="str">
        <f>IFERROR(INDEX({"JSNY-BJ0001-01";"JSNY-JS0022-01";"JSNY-JS0002-01"},MATCH(D6432,{"BJ_zhongyu";"JS_WX_liteer";"JS_CZ_wodefeng"},0)),"")</f>
        <v>JSNY-JS0002-01</v>
      </c>
      <c r="C6432" s="11" t="str">
        <f>IFERROR(INDEX({"北京中裕世纪大酒店";"江苏利特尔绿色包装股份有限公司";"常州市金坛沃德丰电子科技有限公司"},MATCH(D6432,{"BJ_zhongyu";"JS_WX_liteer";"JS_CZ_wodefeng"},0)),"")</f>
        <v>常州市金坛沃德丰电子科技有限公司</v>
      </c>
      <c r="D6432" s="11" t="str">
        <f>[1]动作!$G6431</f>
        <v>JS_CZ_wodefeng</v>
      </c>
      <c r="E6432" s="11" t="str">
        <f>[1]动作!$D6431</f>
        <v>电表故障</v>
      </c>
      <c r="F6432" s="11" t="s">
        <v>45</v>
      </c>
      <c r="G6432" s="12">
        <f>[1]动作!$A6431+[1]动作!$B6431</f>
        <v>43213.173506944448</v>
      </c>
      <c r="H6432" s="12"/>
      <c r="I6432" s="11"/>
    </row>
    <row r="6433" spans="1:9" hidden="1" x14ac:dyDescent="0.3">
      <c r="A6433" s="24">
        <v>6431</v>
      </c>
      <c r="B6433" s="11" t="str">
        <f>IFERROR(INDEX({"JSNY-BJ0001-01";"JSNY-JS0022-01";"JSNY-JS0002-01"},MATCH(D6433,{"BJ_zhongyu";"JS_WX_liteer";"JS_CZ_wodefeng"},0)),"")</f>
        <v>JSNY-JS0002-01</v>
      </c>
      <c r="C6433" s="11" t="str">
        <f>IFERROR(INDEX({"北京中裕世纪大酒店";"江苏利特尔绿色包装股份有限公司";"常州市金坛沃德丰电子科技有限公司"},MATCH(D6433,{"BJ_zhongyu";"JS_WX_liteer";"JS_CZ_wodefeng"},0)),"")</f>
        <v>常州市金坛沃德丰电子科技有限公司</v>
      </c>
      <c r="D6433" s="11" t="str">
        <f>[1]动作!$G6432</f>
        <v>JS_CZ_wodefeng</v>
      </c>
      <c r="E6433" s="11" t="str">
        <f>[1]动作!$D6432</f>
        <v>电表故障</v>
      </c>
      <c r="F6433" s="11" t="s">
        <v>45</v>
      </c>
      <c r="G6433" s="12">
        <f>[1]动作!$A6432+[1]动作!$B6432</f>
        <v>43213.177222222221</v>
      </c>
      <c r="H6433" s="12"/>
      <c r="I6433" s="11"/>
    </row>
    <row r="6434" spans="1:9" hidden="1" x14ac:dyDescent="0.3">
      <c r="A6434" s="24">
        <v>6432</v>
      </c>
      <c r="B6434" s="11" t="str">
        <f>IFERROR(INDEX({"JSNY-BJ0001-01";"JSNY-JS0022-01";"JSNY-JS0002-01"},MATCH(D6434,{"BJ_zhongyu";"JS_WX_liteer";"JS_CZ_wodefeng"},0)),"")</f>
        <v>JSNY-JS0002-01</v>
      </c>
      <c r="C6434" s="11" t="str">
        <f>IFERROR(INDEX({"北京中裕世纪大酒店";"江苏利特尔绿色包装股份有限公司";"常州市金坛沃德丰电子科技有限公司"},MATCH(D6434,{"BJ_zhongyu";"JS_WX_liteer";"JS_CZ_wodefeng"},0)),"")</f>
        <v>常州市金坛沃德丰电子科技有限公司</v>
      </c>
      <c r="D6434" s="11" t="str">
        <f>[1]动作!$G6433</f>
        <v>JS_CZ_wodefeng</v>
      </c>
      <c r="E6434" s="11" t="str">
        <f>[1]动作!$D6433</f>
        <v>电表故障</v>
      </c>
      <c r="F6434" s="11" t="s">
        <v>45</v>
      </c>
      <c r="G6434" s="12">
        <f>[1]动作!$A6433+[1]动作!$B6433</f>
        <v>43213.178553240738</v>
      </c>
      <c r="H6434" s="12"/>
      <c r="I6434" s="11"/>
    </row>
    <row r="6435" spans="1:9" hidden="1" x14ac:dyDescent="0.3">
      <c r="A6435" s="24">
        <v>6433</v>
      </c>
      <c r="B6435" s="11" t="str">
        <f>IFERROR(INDEX({"JSNY-BJ0001-01";"JSNY-JS0022-01";"JSNY-JS0002-01"},MATCH(D6435,{"BJ_zhongyu";"JS_WX_liteer";"JS_CZ_wodefeng"},0)),"")</f>
        <v>JSNY-JS0002-01</v>
      </c>
      <c r="C6435" s="11" t="str">
        <f>IFERROR(INDEX({"北京中裕世纪大酒店";"江苏利特尔绿色包装股份有限公司";"常州市金坛沃德丰电子科技有限公司"},MATCH(D6435,{"BJ_zhongyu";"JS_WX_liteer";"JS_CZ_wodefeng"},0)),"")</f>
        <v>常州市金坛沃德丰电子科技有限公司</v>
      </c>
      <c r="D6435" s="11" t="str">
        <f>[1]动作!$G6434</f>
        <v>JS_CZ_wodefeng</v>
      </c>
      <c r="E6435" s="11" t="str">
        <f>[1]动作!$D6434</f>
        <v>电表故障</v>
      </c>
      <c r="F6435" s="11" t="s">
        <v>45</v>
      </c>
      <c r="G6435" s="12">
        <f>[1]动作!$A6434+[1]动作!$B6434</f>
        <v>43213.180347222224</v>
      </c>
      <c r="H6435" s="12"/>
      <c r="I6435" s="11"/>
    </row>
    <row r="6436" spans="1:9" hidden="1" x14ac:dyDescent="0.3">
      <c r="A6436" s="24">
        <v>6434</v>
      </c>
      <c r="B6436" s="11" t="str">
        <f>IFERROR(INDEX({"JSNY-BJ0001-01";"JSNY-JS0022-01";"JSNY-JS0002-01"},MATCH(D6436,{"BJ_zhongyu";"JS_WX_liteer";"JS_CZ_wodefeng"},0)),"")</f>
        <v>JSNY-JS0002-01</v>
      </c>
      <c r="C6436" s="11" t="str">
        <f>IFERROR(INDEX({"北京中裕世纪大酒店";"江苏利特尔绿色包装股份有限公司";"常州市金坛沃德丰电子科技有限公司"},MATCH(D6436,{"BJ_zhongyu";"JS_WX_liteer";"JS_CZ_wodefeng"},0)),"")</f>
        <v>常州市金坛沃德丰电子科技有限公司</v>
      </c>
      <c r="D6436" s="11" t="str">
        <f>[1]动作!$G6435</f>
        <v>JS_CZ_wodefeng</v>
      </c>
      <c r="E6436" s="11" t="str">
        <f>[1]动作!$D6435</f>
        <v>电表故障</v>
      </c>
      <c r="F6436" s="11" t="s">
        <v>45</v>
      </c>
      <c r="G6436" s="12">
        <f>[1]动作!$A6435+[1]动作!$B6435</f>
        <v>43213.181168981479</v>
      </c>
      <c r="H6436" s="12"/>
      <c r="I6436" s="11"/>
    </row>
    <row r="6437" spans="1:9" hidden="1" x14ac:dyDescent="0.3">
      <c r="A6437" s="24">
        <v>6435</v>
      </c>
      <c r="B6437" s="11" t="str">
        <f>IFERROR(INDEX({"JSNY-BJ0001-01";"JSNY-JS0022-01";"JSNY-JS0002-01"},MATCH(D6437,{"BJ_zhongyu";"JS_WX_liteer";"JS_CZ_wodefeng"},0)),"")</f>
        <v>JSNY-JS0002-01</v>
      </c>
      <c r="C6437" s="11" t="str">
        <f>IFERROR(INDEX({"北京中裕世纪大酒店";"江苏利特尔绿色包装股份有限公司";"常州市金坛沃德丰电子科技有限公司"},MATCH(D6437,{"BJ_zhongyu";"JS_WX_liteer";"JS_CZ_wodefeng"},0)),"")</f>
        <v>常州市金坛沃德丰电子科技有限公司</v>
      </c>
      <c r="D6437" s="11" t="str">
        <f>[1]动作!$G6436</f>
        <v>JS_CZ_wodefeng</v>
      </c>
      <c r="E6437" s="11" t="str">
        <f>[1]动作!$D6436</f>
        <v>电表故障</v>
      </c>
      <c r="F6437" s="11" t="s">
        <v>45</v>
      </c>
      <c r="G6437" s="12">
        <f>[1]动作!$A6436+[1]动作!$B6436</f>
        <v>43213.18273148148</v>
      </c>
      <c r="H6437" s="12"/>
      <c r="I6437" s="11"/>
    </row>
    <row r="6438" spans="1:9" hidden="1" x14ac:dyDescent="0.3">
      <c r="A6438" s="24">
        <v>6436</v>
      </c>
      <c r="B6438" s="11" t="str">
        <f>IFERROR(INDEX({"JSNY-BJ0001-01";"JSNY-JS0022-01";"JSNY-JS0002-01"},MATCH(D6438,{"BJ_zhongyu";"JS_WX_liteer";"JS_CZ_wodefeng"},0)),"")</f>
        <v>JSNY-BJ0001-01</v>
      </c>
      <c r="C6438" s="11" t="str">
        <f>IFERROR(INDEX({"北京中裕世纪大酒店";"江苏利特尔绿色包装股份有限公司";"常州市金坛沃德丰电子科技有限公司"},MATCH(D6438,{"BJ_zhongyu";"JS_WX_liteer";"JS_CZ_wodefeng"},0)),"")</f>
        <v>北京中裕世纪大酒店</v>
      </c>
      <c r="D6438" s="11" t="str">
        <f>[1]动作!$G6437</f>
        <v>BJ_zhongyu</v>
      </c>
      <c r="E6438" s="11" t="str">
        <f>[1]动作!$D6437</f>
        <v>分系统1告警状态</v>
      </c>
      <c r="F6438" s="11" t="s">
        <v>178</v>
      </c>
      <c r="G6438" s="12">
        <f>[1]动作!$A6437+[1]动作!$B6437</f>
        <v>43213.183356481481</v>
      </c>
      <c r="H6438" s="12"/>
      <c r="I6438" s="11"/>
    </row>
    <row r="6439" spans="1:9" hidden="1" x14ac:dyDescent="0.3">
      <c r="A6439" s="24">
        <v>6437</v>
      </c>
      <c r="B6439" s="11" t="str">
        <f>IFERROR(INDEX({"JSNY-BJ0001-01";"JSNY-JS0022-01";"JSNY-JS0002-01"},MATCH(D6439,{"BJ_zhongyu";"JS_WX_liteer";"JS_CZ_wodefeng"},0)),"")</f>
        <v>JSNY-BJ0001-01</v>
      </c>
      <c r="C6439" s="11" t="str">
        <f>IFERROR(INDEX({"北京中裕世纪大酒店";"江苏利特尔绿色包装股份有限公司";"常州市金坛沃德丰电子科技有限公司"},MATCH(D6439,{"BJ_zhongyu";"JS_WX_liteer";"JS_CZ_wodefeng"},0)),"")</f>
        <v>北京中裕世纪大酒店</v>
      </c>
      <c r="D6439" s="11" t="str">
        <f>[1]动作!$G6438</f>
        <v>BJ_zhongyu</v>
      </c>
      <c r="E6439" s="11" t="str">
        <f>[1]动作!$D6438</f>
        <v>分系统1PCS告警状态</v>
      </c>
      <c r="F6439" s="11" t="s">
        <v>176</v>
      </c>
      <c r="G6439" s="12">
        <f>[1]动作!$A6438+[1]动作!$B6438</f>
        <v>43213.183356481481</v>
      </c>
      <c r="H6439" s="12"/>
      <c r="I6439" s="11"/>
    </row>
    <row r="6440" spans="1:9" hidden="1" x14ac:dyDescent="0.3">
      <c r="A6440" s="24">
        <v>6438</v>
      </c>
      <c r="B6440" s="11" t="str">
        <f>IFERROR(INDEX({"JSNY-BJ0001-01";"JSNY-JS0022-01";"JSNY-JS0002-01"},MATCH(D6440,{"BJ_zhongyu";"JS_WX_liteer";"JS_CZ_wodefeng"},0)),"")</f>
        <v>JSNY-JS0002-01</v>
      </c>
      <c r="C6440" s="11" t="str">
        <f>IFERROR(INDEX({"北京中裕世纪大酒店";"江苏利特尔绿色包装股份有限公司";"常州市金坛沃德丰电子科技有限公司"},MATCH(D6440,{"BJ_zhongyu";"JS_WX_liteer";"JS_CZ_wodefeng"},0)),"")</f>
        <v>常州市金坛沃德丰电子科技有限公司</v>
      </c>
      <c r="D6440" s="11" t="str">
        <f>[1]动作!$G6439</f>
        <v>JS_CZ_wodefeng</v>
      </c>
      <c r="E6440" s="11" t="str">
        <f>[1]动作!$D6439</f>
        <v>电表故障</v>
      </c>
      <c r="F6440" s="11" t="s">
        <v>45</v>
      </c>
      <c r="G6440" s="12">
        <f>[1]动作!$A6439+[1]动作!$B6439</f>
        <v>43213.183819444443</v>
      </c>
      <c r="H6440" s="12"/>
      <c r="I6440" s="11"/>
    </row>
    <row r="6441" spans="1:9" hidden="1" x14ac:dyDescent="0.3">
      <c r="A6441" s="24">
        <v>6439</v>
      </c>
      <c r="B6441" s="11" t="str">
        <f>IFERROR(INDEX({"JSNY-BJ0001-01";"JSNY-JS0022-01";"JSNY-JS0002-01"},MATCH(D6441,{"BJ_zhongyu";"JS_WX_liteer";"JS_CZ_wodefeng"},0)),"")</f>
        <v>JSNY-JS0002-01</v>
      </c>
      <c r="C6441" s="11" t="str">
        <f>IFERROR(INDEX({"北京中裕世纪大酒店";"江苏利特尔绿色包装股份有限公司";"常州市金坛沃德丰电子科技有限公司"},MATCH(D6441,{"BJ_zhongyu";"JS_WX_liteer";"JS_CZ_wodefeng"},0)),"")</f>
        <v>常州市金坛沃德丰电子科技有限公司</v>
      </c>
      <c r="D6441" s="11" t="str">
        <f>[1]动作!$G6440</f>
        <v>JS_CZ_wodefeng</v>
      </c>
      <c r="E6441" s="11" t="str">
        <f>[1]动作!$D6440</f>
        <v>电表故障</v>
      </c>
      <c r="F6441" s="11" t="s">
        <v>45</v>
      </c>
      <c r="G6441" s="12">
        <f>[1]动作!$A6440+[1]动作!$B6440</f>
        <v>43213.184062499997</v>
      </c>
      <c r="H6441" s="12"/>
      <c r="I6441" s="11"/>
    </row>
    <row r="6442" spans="1:9" hidden="1" x14ac:dyDescent="0.3">
      <c r="A6442" s="24">
        <v>6440</v>
      </c>
      <c r="B6442" s="11" t="str">
        <f>IFERROR(INDEX({"JSNY-BJ0001-01";"JSNY-JS0022-01";"JSNY-JS0002-01"},MATCH(D6442,{"BJ_zhongyu";"JS_WX_liteer";"JS_CZ_wodefeng"},0)),"")</f>
        <v>JSNY-JS0002-01</v>
      </c>
      <c r="C6442" s="11" t="str">
        <f>IFERROR(INDEX({"北京中裕世纪大酒店";"江苏利特尔绿色包装股份有限公司";"常州市金坛沃德丰电子科技有限公司"},MATCH(D6442,{"BJ_zhongyu";"JS_WX_liteer";"JS_CZ_wodefeng"},0)),"")</f>
        <v>常州市金坛沃德丰电子科技有限公司</v>
      </c>
      <c r="D6442" s="11" t="str">
        <f>[1]动作!$G6441</f>
        <v>JS_CZ_wodefeng</v>
      </c>
      <c r="E6442" s="11" t="str">
        <f>[1]动作!$D6441</f>
        <v>电表故障</v>
      </c>
      <c r="F6442" s="11" t="s">
        <v>45</v>
      </c>
      <c r="G6442" s="12">
        <f>[1]动作!$A6441+[1]动作!$B6441</f>
        <v>43213.189039351855</v>
      </c>
      <c r="H6442" s="12"/>
      <c r="I6442" s="11"/>
    </row>
    <row r="6443" spans="1:9" hidden="1" x14ac:dyDescent="0.3">
      <c r="A6443" s="24">
        <v>6441</v>
      </c>
      <c r="B6443" s="11" t="str">
        <f>IFERROR(INDEX({"JSNY-BJ0001-01";"JSNY-JS0022-01";"JSNY-JS0002-01"},MATCH(D6443,{"BJ_zhongyu";"JS_WX_liteer";"JS_CZ_wodefeng"},0)),"")</f>
        <v>JSNY-JS0002-01</v>
      </c>
      <c r="C6443" s="11" t="str">
        <f>IFERROR(INDEX({"北京中裕世纪大酒店";"江苏利特尔绿色包装股份有限公司";"常州市金坛沃德丰电子科技有限公司"},MATCH(D6443,{"BJ_zhongyu";"JS_WX_liteer";"JS_CZ_wodefeng"},0)),"")</f>
        <v>常州市金坛沃德丰电子科技有限公司</v>
      </c>
      <c r="D6443" s="11" t="str">
        <f>[1]动作!$G6442</f>
        <v>JS_CZ_wodefeng</v>
      </c>
      <c r="E6443" s="11" t="str">
        <f>[1]动作!$D6442</f>
        <v>电表故障</v>
      </c>
      <c r="F6443" s="11" t="s">
        <v>45</v>
      </c>
      <c r="G6443" s="12">
        <f>[1]动作!$A6442+[1]动作!$B6442</f>
        <v>43213.189155092594</v>
      </c>
      <c r="H6443" s="12"/>
      <c r="I6443" s="11"/>
    </row>
    <row r="6444" spans="1:9" hidden="1" x14ac:dyDescent="0.3">
      <c r="A6444" s="24">
        <v>6442</v>
      </c>
      <c r="B6444" s="11" t="str">
        <f>IFERROR(INDEX({"JSNY-BJ0001-01";"JSNY-JS0022-01";"JSNY-JS0002-01"},MATCH(D6444,{"BJ_zhongyu";"JS_WX_liteer";"JS_CZ_wodefeng"},0)),"")</f>
        <v>JSNY-JS0002-01</v>
      </c>
      <c r="C6444" s="11" t="str">
        <f>IFERROR(INDEX({"北京中裕世纪大酒店";"江苏利特尔绿色包装股份有限公司";"常州市金坛沃德丰电子科技有限公司"},MATCH(D6444,{"BJ_zhongyu";"JS_WX_liteer";"JS_CZ_wodefeng"},0)),"")</f>
        <v>常州市金坛沃德丰电子科技有限公司</v>
      </c>
      <c r="D6444" s="11" t="str">
        <f>[1]动作!$G6443</f>
        <v>JS_CZ_wodefeng</v>
      </c>
      <c r="E6444" s="11" t="str">
        <f>[1]动作!$D6443</f>
        <v>电表故障</v>
      </c>
      <c r="F6444" s="11" t="s">
        <v>45</v>
      </c>
      <c r="G6444" s="12">
        <f>[1]动作!$A6443+[1]动作!$B6443</f>
        <v>43213.189560185187</v>
      </c>
      <c r="H6444" s="12"/>
      <c r="I6444" s="11"/>
    </row>
    <row r="6445" spans="1:9" hidden="1" x14ac:dyDescent="0.3">
      <c r="A6445" s="24">
        <v>6443</v>
      </c>
      <c r="B6445" s="11" t="str">
        <f>IFERROR(INDEX({"JSNY-BJ0001-01";"JSNY-JS0022-01";"JSNY-JS0002-01"},MATCH(D6445,{"BJ_zhongyu";"JS_WX_liteer";"JS_CZ_wodefeng"},0)),"")</f>
        <v>JSNY-JS0002-01</v>
      </c>
      <c r="C6445" s="11" t="str">
        <f>IFERROR(INDEX({"北京中裕世纪大酒店";"江苏利特尔绿色包装股份有限公司";"常州市金坛沃德丰电子科技有限公司"},MATCH(D6445,{"BJ_zhongyu";"JS_WX_liteer";"JS_CZ_wodefeng"},0)),"")</f>
        <v>常州市金坛沃德丰电子科技有限公司</v>
      </c>
      <c r="D6445" s="11" t="str">
        <f>[1]动作!$G6444</f>
        <v>JS_CZ_wodefeng</v>
      </c>
      <c r="E6445" s="11" t="str">
        <f>[1]动作!$D6444</f>
        <v>电表故障</v>
      </c>
      <c r="F6445" s="11" t="s">
        <v>45</v>
      </c>
      <c r="G6445" s="12">
        <f>[1]动作!$A6444+[1]动作!$B6444</f>
        <v>43213.189675925925</v>
      </c>
      <c r="H6445" s="12"/>
      <c r="I6445" s="11"/>
    </row>
    <row r="6446" spans="1:9" hidden="1" x14ac:dyDescent="0.3">
      <c r="A6446" s="24">
        <v>6444</v>
      </c>
      <c r="B6446" s="11" t="str">
        <f>IFERROR(INDEX({"JSNY-BJ0001-01";"JSNY-JS0022-01";"JSNY-JS0002-01"},MATCH(D6446,{"BJ_zhongyu";"JS_WX_liteer";"JS_CZ_wodefeng"},0)),"")</f>
        <v>JSNY-JS0002-01</v>
      </c>
      <c r="C6446" s="11" t="str">
        <f>IFERROR(INDEX({"北京中裕世纪大酒店";"江苏利特尔绿色包装股份有限公司";"常州市金坛沃德丰电子科技有限公司"},MATCH(D6446,{"BJ_zhongyu";"JS_WX_liteer";"JS_CZ_wodefeng"},0)),"")</f>
        <v>常州市金坛沃德丰电子科技有限公司</v>
      </c>
      <c r="D6446" s="11" t="str">
        <f>[1]动作!$G6445</f>
        <v>JS_CZ_wodefeng</v>
      </c>
      <c r="E6446" s="11" t="str">
        <f>[1]动作!$D6445</f>
        <v>电表故障</v>
      </c>
      <c r="F6446" s="11" t="s">
        <v>45</v>
      </c>
      <c r="G6446" s="12">
        <f>[1]动作!$A6445+[1]动作!$B6445</f>
        <v>43213.192048611112</v>
      </c>
      <c r="H6446" s="12"/>
      <c r="I6446" s="11"/>
    </row>
    <row r="6447" spans="1:9" hidden="1" x14ac:dyDescent="0.3">
      <c r="A6447" s="24">
        <v>6445</v>
      </c>
      <c r="B6447" s="11" t="str">
        <f>IFERROR(INDEX({"JSNY-BJ0001-01";"JSNY-JS0022-01";"JSNY-JS0002-01"},MATCH(D6447,{"BJ_zhongyu";"JS_WX_liteer";"JS_CZ_wodefeng"},0)),"")</f>
        <v>JSNY-JS0002-01</v>
      </c>
      <c r="C6447" s="11" t="str">
        <f>IFERROR(INDEX({"北京中裕世纪大酒店";"江苏利特尔绿色包装股份有限公司";"常州市金坛沃德丰电子科技有限公司"},MATCH(D6447,{"BJ_zhongyu";"JS_WX_liteer";"JS_CZ_wodefeng"},0)),"")</f>
        <v>常州市金坛沃德丰电子科技有限公司</v>
      </c>
      <c r="D6447" s="11" t="str">
        <f>[1]动作!$G6446</f>
        <v>JS_CZ_wodefeng</v>
      </c>
      <c r="E6447" s="11" t="str">
        <f>[1]动作!$D6446</f>
        <v>电表故障</v>
      </c>
      <c r="F6447" s="11" t="s">
        <v>45</v>
      </c>
      <c r="G6447" s="12">
        <f>[1]动作!$A6446+[1]动作!$B6446</f>
        <v>43213.192916666667</v>
      </c>
      <c r="H6447" s="12"/>
      <c r="I6447" s="11"/>
    </row>
    <row r="6448" spans="1:9" hidden="1" x14ac:dyDescent="0.3">
      <c r="A6448" s="24">
        <v>6446</v>
      </c>
      <c r="B6448" s="11" t="str">
        <f>IFERROR(INDEX({"JSNY-BJ0001-01";"JSNY-JS0022-01";"JSNY-JS0002-01"},MATCH(D6448,{"BJ_zhongyu";"JS_WX_liteer";"JS_CZ_wodefeng"},0)),"")</f>
        <v>JSNY-JS0002-01</v>
      </c>
      <c r="C6448" s="11" t="str">
        <f>IFERROR(INDEX({"北京中裕世纪大酒店";"江苏利特尔绿色包装股份有限公司";"常州市金坛沃德丰电子科技有限公司"},MATCH(D6448,{"BJ_zhongyu";"JS_WX_liteer";"JS_CZ_wodefeng"},0)),"")</f>
        <v>常州市金坛沃德丰电子科技有限公司</v>
      </c>
      <c r="D6448" s="11" t="str">
        <f>[1]动作!$G6447</f>
        <v>JS_CZ_wodefeng</v>
      </c>
      <c r="E6448" s="11" t="str">
        <f>[1]动作!$D6447</f>
        <v>电表故障</v>
      </c>
      <c r="F6448" s="11" t="s">
        <v>45</v>
      </c>
      <c r="G6448" s="12">
        <f>[1]动作!$A6447+[1]动作!$B6447</f>
        <v>43213.193032407406</v>
      </c>
      <c r="H6448" s="12"/>
      <c r="I6448" s="11"/>
    </row>
    <row r="6449" spans="1:9" hidden="1" x14ac:dyDescent="0.3">
      <c r="A6449" s="24">
        <v>6447</v>
      </c>
      <c r="B6449" s="11" t="str">
        <f>IFERROR(INDEX({"JSNY-BJ0001-01";"JSNY-JS0022-01";"JSNY-JS0002-01"},MATCH(D6449,{"BJ_zhongyu";"JS_WX_liteer";"JS_CZ_wodefeng"},0)),"")</f>
        <v>JSNY-JS0002-01</v>
      </c>
      <c r="C6449" s="11" t="str">
        <f>IFERROR(INDEX({"北京中裕世纪大酒店";"江苏利特尔绿色包装股份有限公司";"常州市金坛沃德丰电子科技有限公司"},MATCH(D6449,{"BJ_zhongyu";"JS_WX_liteer";"JS_CZ_wodefeng"},0)),"")</f>
        <v>常州市金坛沃德丰电子科技有限公司</v>
      </c>
      <c r="D6449" s="11" t="str">
        <f>[1]动作!$G6448</f>
        <v>JS_CZ_wodefeng</v>
      </c>
      <c r="E6449" s="11" t="str">
        <f>[1]动作!$D6448</f>
        <v>电表故障</v>
      </c>
      <c r="F6449" s="11" t="s">
        <v>45</v>
      </c>
      <c r="G6449" s="12">
        <f>[1]动作!$A6448+[1]动作!$B6448</f>
        <v>43213.194363425922</v>
      </c>
      <c r="H6449" s="12"/>
      <c r="I6449" s="11"/>
    </row>
    <row r="6450" spans="1:9" hidden="1" x14ac:dyDescent="0.3">
      <c r="A6450" s="24">
        <v>6448</v>
      </c>
      <c r="B6450" s="11" t="str">
        <f>IFERROR(INDEX({"JSNY-BJ0001-01";"JSNY-JS0022-01";"JSNY-JS0002-01"},MATCH(D6450,{"BJ_zhongyu";"JS_WX_liteer";"JS_CZ_wodefeng"},0)),"")</f>
        <v>JSNY-JS0002-01</v>
      </c>
      <c r="C6450" s="11" t="str">
        <f>IFERROR(INDEX({"北京中裕世纪大酒店";"江苏利特尔绿色包装股份有限公司";"常州市金坛沃德丰电子科技有限公司"},MATCH(D6450,{"BJ_zhongyu";"JS_WX_liteer";"JS_CZ_wodefeng"},0)),"")</f>
        <v>常州市金坛沃德丰电子科技有限公司</v>
      </c>
      <c r="D6450" s="11" t="str">
        <f>[1]动作!$G6449</f>
        <v>JS_CZ_wodefeng</v>
      </c>
      <c r="E6450" s="11" t="str">
        <f>[1]动作!$D6449</f>
        <v>分系统1故障状态</v>
      </c>
      <c r="F6450" s="11" t="s">
        <v>178</v>
      </c>
      <c r="G6450" s="12">
        <f>[1]动作!$A6449+[1]动作!$B6449</f>
        <v>43213.198194444441</v>
      </c>
      <c r="H6450" s="12"/>
      <c r="I6450" s="11"/>
    </row>
    <row r="6451" spans="1:9" hidden="1" x14ac:dyDescent="0.3">
      <c r="A6451" s="24">
        <v>6449</v>
      </c>
      <c r="B6451" s="11" t="str">
        <f>IFERROR(INDEX({"JSNY-BJ0001-01";"JSNY-JS0022-01";"JSNY-JS0002-01"},MATCH(D6451,{"BJ_zhongyu";"JS_WX_liteer";"JS_CZ_wodefeng"},0)),"")</f>
        <v>JSNY-JS0002-01</v>
      </c>
      <c r="C6451" s="11" t="str">
        <f>IFERROR(INDEX({"北京中裕世纪大酒店";"江苏利特尔绿色包装股份有限公司";"常州市金坛沃德丰电子科技有限公司"},MATCH(D6451,{"BJ_zhongyu";"JS_WX_liteer";"JS_CZ_wodefeng"},0)),"")</f>
        <v>常州市金坛沃德丰电子科技有限公司</v>
      </c>
      <c r="D6451" s="11" t="str">
        <f>[1]动作!$G6450</f>
        <v>JS_CZ_wodefeng</v>
      </c>
      <c r="E6451" s="11" t="str">
        <f>[1]动作!$D6450</f>
        <v>电表故障</v>
      </c>
      <c r="F6451" s="11" t="s">
        <v>45</v>
      </c>
      <c r="G6451" s="12">
        <f>[1]动作!$A6450+[1]动作!$B6450</f>
        <v>43213.19835648148</v>
      </c>
      <c r="H6451" s="12"/>
      <c r="I6451" s="11"/>
    </row>
    <row r="6452" spans="1:9" hidden="1" x14ac:dyDescent="0.3">
      <c r="A6452" s="24">
        <v>6450</v>
      </c>
      <c r="B6452" s="11" t="str">
        <f>IFERROR(INDEX({"JSNY-BJ0001-01";"JSNY-JS0022-01";"JSNY-JS0002-01"},MATCH(D6452,{"BJ_zhongyu";"JS_WX_liteer";"JS_CZ_wodefeng"},0)),"")</f>
        <v>JSNY-JS0002-01</v>
      </c>
      <c r="C6452" s="11" t="str">
        <f>IFERROR(INDEX({"北京中裕世纪大酒店";"江苏利特尔绿色包装股份有限公司";"常州市金坛沃德丰电子科技有限公司"},MATCH(D6452,{"BJ_zhongyu";"JS_WX_liteer";"JS_CZ_wodefeng"},0)),"")</f>
        <v>常州市金坛沃德丰电子科技有限公司</v>
      </c>
      <c r="D6452" s="11" t="str">
        <f>[1]动作!$G6451</f>
        <v>JS_CZ_wodefeng</v>
      </c>
      <c r="E6452" s="11" t="str">
        <f>[1]动作!$D6451</f>
        <v>电表故障</v>
      </c>
      <c r="F6452" s="11" t="s">
        <v>45</v>
      </c>
      <c r="G6452" s="12">
        <f>[1]动作!$A6451+[1]动作!$B6451</f>
        <v>43213.199467592596</v>
      </c>
      <c r="H6452" s="12"/>
      <c r="I6452" s="11"/>
    </row>
    <row r="6453" spans="1:9" hidden="1" x14ac:dyDescent="0.3">
      <c r="A6453" s="24">
        <v>6451</v>
      </c>
      <c r="B6453" s="11" t="str">
        <f>IFERROR(INDEX({"JSNY-BJ0001-01";"JSNY-JS0022-01";"JSNY-JS0002-01"},MATCH(D6453,{"BJ_zhongyu";"JS_WX_liteer";"JS_CZ_wodefeng"},0)),"")</f>
        <v>JSNY-JS0002-01</v>
      </c>
      <c r="C6453" s="11" t="str">
        <f>IFERROR(INDEX({"北京中裕世纪大酒店";"江苏利特尔绿色包装股份有限公司";"常州市金坛沃德丰电子科技有限公司"},MATCH(D6453,{"BJ_zhongyu";"JS_WX_liteer";"JS_CZ_wodefeng"},0)),"")</f>
        <v>常州市金坛沃德丰电子科技有限公司</v>
      </c>
      <c r="D6453" s="11" t="str">
        <f>[1]动作!$G6452</f>
        <v>JS_CZ_wodefeng</v>
      </c>
      <c r="E6453" s="11" t="str">
        <f>[1]动作!$D6452</f>
        <v>电表故障</v>
      </c>
      <c r="F6453" s="11" t="s">
        <v>45</v>
      </c>
      <c r="G6453" s="12">
        <f>[1]动作!$A6452+[1]动作!$B6452</f>
        <v>43213.199699074074</v>
      </c>
      <c r="H6453" s="12"/>
      <c r="I6453" s="11"/>
    </row>
    <row r="6454" spans="1:9" hidden="1" x14ac:dyDescent="0.3">
      <c r="A6454" s="24">
        <v>6452</v>
      </c>
      <c r="B6454" s="11" t="str">
        <f>IFERROR(INDEX({"JSNY-BJ0001-01";"JSNY-JS0022-01";"JSNY-JS0002-01"},MATCH(D6454,{"BJ_zhongyu";"JS_WX_liteer";"JS_CZ_wodefeng"},0)),"")</f>
        <v>JSNY-JS0002-01</v>
      </c>
      <c r="C6454" s="11" t="str">
        <f>IFERROR(INDEX({"北京中裕世纪大酒店";"江苏利特尔绿色包装股份有限公司";"常州市金坛沃德丰电子科技有限公司"},MATCH(D6454,{"BJ_zhongyu";"JS_WX_liteer";"JS_CZ_wodefeng"},0)),"")</f>
        <v>常州市金坛沃德丰电子科技有限公司</v>
      </c>
      <c r="D6454" s="11" t="str">
        <f>[1]动作!$G6453</f>
        <v>JS_CZ_wodefeng</v>
      </c>
      <c r="E6454" s="11" t="str">
        <f>[1]动作!$D6453</f>
        <v>电表故障</v>
      </c>
      <c r="F6454" s="11" t="s">
        <v>45</v>
      </c>
      <c r="G6454" s="12">
        <f>[1]动作!$A6453+[1]动作!$B6453</f>
        <v>43213.199814814812</v>
      </c>
      <c r="H6454" s="12"/>
      <c r="I6454" s="11"/>
    </row>
    <row r="6455" spans="1:9" hidden="1" x14ac:dyDescent="0.3">
      <c r="A6455" s="24">
        <v>6453</v>
      </c>
      <c r="B6455" s="11" t="str">
        <f>IFERROR(INDEX({"JSNY-BJ0001-01";"JSNY-JS0022-01";"JSNY-JS0002-01"},MATCH(D6455,{"BJ_zhongyu";"JS_WX_liteer";"JS_CZ_wodefeng"},0)),"")</f>
        <v>JSNY-JS0002-01</v>
      </c>
      <c r="C6455" s="11" t="str">
        <f>IFERROR(INDEX({"北京中裕世纪大酒店";"江苏利特尔绿色包装股份有限公司";"常州市金坛沃德丰电子科技有限公司"},MATCH(D6455,{"BJ_zhongyu";"JS_WX_liteer";"JS_CZ_wodefeng"},0)),"")</f>
        <v>常州市金坛沃德丰电子科技有限公司</v>
      </c>
      <c r="D6455" s="11" t="str">
        <f>[1]动作!$G6454</f>
        <v>JS_CZ_wodefeng</v>
      </c>
      <c r="E6455" s="11" t="str">
        <f>[1]动作!$D6454</f>
        <v>电表故障</v>
      </c>
      <c r="F6455" s="11" t="s">
        <v>45</v>
      </c>
      <c r="G6455" s="12">
        <f>[1]动作!$A6454+[1]动作!$B6454</f>
        <v>43213.199930555558</v>
      </c>
      <c r="H6455" s="12"/>
      <c r="I6455" s="11"/>
    </row>
    <row r="6456" spans="1:9" hidden="1" x14ac:dyDescent="0.3">
      <c r="A6456" s="24">
        <v>6454</v>
      </c>
      <c r="B6456" s="11" t="str">
        <f>IFERROR(INDEX({"JSNY-BJ0001-01";"JSNY-JS0022-01";"JSNY-JS0002-01"},MATCH(D6456,{"BJ_zhongyu";"JS_WX_liteer";"JS_CZ_wodefeng"},0)),"")</f>
        <v>JSNY-JS0002-01</v>
      </c>
      <c r="C6456" s="11" t="str">
        <f>IFERROR(INDEX({"北京中裕世纪大酒店";"江苏利特尔绿色包装股份有限公司";"常州市金坛沃德丰电子科技有限公司"},MATCH(D6456,{"BJ_zhongyu";"JS_WX_liteer";"JS_CZ_wodefeng"},0)),"")</f>
        <v>常州市金坛沃德丰电子科技有限公司</v>
      </c>
      <c r="D6456" s="11" t="str">
        <f>[1]动作!$G6455</f>
        <v>JS_CZ_wodefeng</v>
      </c>
      <c r="E6456" s="11" t="str">
        <f>[1]动作!$D6455</f>
        <v>电表故障</v>
      </c>
      <c r="F6456" s="11" t="s">
        <v>45</v>
      </c>
      <c r="G6456" s="12">
        <f>[1]动作!$A6455+[1]动作!$B6455</f>
        <v>43213.204560185186</v>
      </c>
      <c r="H6456" s="12"/>
      <c r="I6456" s="11"/>
    </row>
    <row r="6457" spans="1:9" hidden="1" x14ac:dyDescent="0.3">
      <c r="A6457" s="24">
        <v>6455</v>
      </c>
      <c r="B6457" s="11" t="str">
        <f>IFERROR(INDEX({"JSNY-BJ0001-01";"JSNY-JS0022-01";"JSNY-JS0002-01"},MATCH(D6457,{"BJ_zhongyu";"JS_WX_liteer";"JS_CZ_wodefeng"},0)),"")</f>
        <v>JSNY-JS0002-01</v>
      </c>
      <c r="C6457" s="11" t="str">
        <f>IFERROR(INDEX({"北京中裕世纪大酒店";"江苏利特尔绿色包装股份有限公司";"常州市金坛沃德丰电子科技有限公司"},MATCH(D6457,{"BJ_zhongyu";"JS_WX_liteer";"JS_CZ_wodefeng"},0)),"")</f>
        <v>常州市金坛沃德丰电子科技有限公司</v>
      </c>
      <c r="D6457" s="11" t="str">
        <f>[1]动作!$G6456</f>
        <v>JS_CZ_wodefeng</v>
      </c>
      <c r="E6457" s="11" t="str">
        <f>[1]动作!$D6456</f>
        <v>电表故障</v>
      </c>
      <c r="F6457" s="11" t="s">
        <v>45</v>
      </c>
      <c r="G6457" s="12">
        <f>[1]动作!$A6456+[1]动作!$B6456</f>
        <v>43213.204675925925</v>
      </c>
      <c r="H6457" s="12"/>
      <c r="I6457" s="11"/>
    </row>
    <row r="6458" spans="1:9" hidden="1" x14ac:dyDescent="0.3">
      <c r="A6458" s="24">
        <v>6456</v>
      </c>
      <c r="B6458" s="11" t="str">
        <f>IFERROR(INDEX({"JSNY-BJ0001-01";"JSNY-JS0022-01";"JSNY-JS0002-01"},MATCH(D6458,{"BJ_zhongyu";"JS_WX_liteer";"JS_CZ_wodefeng"},0)),"")</f>
        <v>JSNY-JS0002-01</v>
      </c>
      <c r="C6458" s="11" t="str">
        <f>IFERROR(INDEX({"北京中裕世纪大酒店";"江苏利特尔绿色包装股份有限公司";"常州市金坛沃德丰电子科技有限公司"},MATCH(D6458,{"BJ_zhongyu";"JS_WX_liteer";"JS_CZ_wodefeng"},0)),"")</f>
        <v>常州市金坛沃德丰电子科技有限公司</v>
      </c>
      <c r="D6458" s="11" t="str">
        <f>[1]动作!$G6457</f>
        <v>JS_CZ_wodefeng</v>
      </c>
      <c r="E6458" s="11" t="str">
        <f>[1]动作!$D6457</f>
        <v>电表故障</v>
      </c>
      <c r="F6458" s="11" t="s">
        <v>45</v>
      </c>
      <c r="G6458" s="12">
        <f>[1]动作!$A6457+[1]动作!$B6457</f>
        <v>43213.206122685187</v>
      </c>
      <c r="H6458" s="12"/>
      <c r="I6458" s="11"/>
    </row>
    <row r="6459" spans="1:9" hidden="1" x14ac:dyDescent="0.3">
      <c r="A6459" s="24">
        <v>6457</v>
      </c>
      <c r="B6459" s="11" t="str">
        <f>IFERROR(INDEX({"JSNY-BJ0001-01";"JSNY-JS0022-01";"JSNY-JS0002-01"},MATCH(D6459,{"BJ_zhongyu";"JS_WX_liteer";"JS_CZ_wodefeng"},0)),"")</f>
        <v>JSNY-JS0002-01</v>
      </c>
      <c r="C6459" s="11" t="str">
        <f>IFERROR(INDEX({"北京中裕世纪大酒店";"江苏利特尔绿色包装股份有限公司";"常州市金坛沃德丰电子科技有限公司"},MATCH(D6459,{"BJ_zhongyu";"JS_WX_liteer";"JS_CZ_wodefeng"},0)),"")</f>
        <v>常州市金坛沃德丰电子科技有限公司</v>
      </c>
      <c r="D6459" s="11" t="str">
        <f>[1]动作!$G6458</f>
        <v>JS_CZ_wodefeng</v>
      </c>
      <c r="E6459" s="11" t="str">
        <f>[1]动作!$D6458</f>
        <v>电表故障</v>
      </c>
      <c r="F6459" s="11" t="s">
        <v>45</v>
      </c>
      <c r="G6459" s="12">
        <f>[1]动作!$A6458+[1]动作!$B6458</f>
        <v>43213.208495370367</v>
      </c>
      <c r="H6459" s="12"/>
      <c r="I6459" s="11"/>
    </row>
    <row r="6460" spans="1:9" hidden="1" x14ac:dyDescent="0.3">
      <c r="A6460" s="24">
        <v>6458</v>
      </c>
      <c r="B6460" s="11" t="str">
        <f>IFERROR(INDEX({"JSNY-BJ0001-01";"JSNY-JS0022-01";"JSNY-JS0002-01"},MATCH(D6460,{"BJ_zhongyu";"JS_WX_liteer";"JS_CZ_wodefeng"},0)),"")</f>
        <v>JSNY-JS0002-01</v>
      </c>
      <c r="C6460" s="11" t="str">
        <f>IFERROR(INDEX({"北京中裕世纪大酒店";"江苏利特尔绿色包装股份有限公司";"常州市金坛沃德丰电子科技有限公司"},MATCH(D6460,{"BJ_zhongyu";"JS_WX_liteer";"JS_CZ_wodefeng"},0)),"")</f>
        <v>常州市金坛沃德丰电子科技有限公司</v>
      </c>
      <c r="D6460" s="11" t="str">
        <f>[1]动作!$G6459</f>
        <v>JS_CZ_wodefeng</v>
      </c>
      <c r="E6460" s="11" t="str">
        <f>[1]动作!$D6459</f>
        <v>电表故障</v>
      </c>
      <c r="F6460" s="11" t="s">
        <v>45</v>
      </c>
      <c r="G6460" s="12">
        <f>[1]动作!$A6459+[1]动作!$B6459</f>
        <v>43213.20994212963</v>
      </c>
      <c r="H6460" s="12"/>
      <c r="I6460" s="11"/>
    </row>
    <row r="6461" spans="1:9" hidden="1" x14ac:dyDescent="0.3">
      <c r="A6461" s="24">
        <v>6459</v>
      </c>
      <c r="B6461" s="11" t="str">
        <f>IFERROR(INDEX({"JSNY-BJ0001-01";"JSNY-JS0022-01";"JSNY-JS0002-01"},MATCH(D6461,{"BJ_zhongyu";"JS_WX_liteer";"JS_CZ_wodefeng"},0)),"")</f>
        <v>JSNY-JS0002-01</v>
      </c>
      <c r="C6461" s="11" t="str">
        <f>IFERROR(INDEX({"北京中裕世纪大酒店";"江苏利特尔绿色包装股份有限公司";"常州市金坛沃德丰电子科技有限公司"},MATCH(D6461,{"BJ_zhongyu";"JS_WX_liteer";"JS_CZ_wodefeng"},0)),"")</f>
        <v>常州市金坛沃德丰电子科技有限公司</v>
      </c>
      <c r="D6461" s="11" t="str">
        <f>[1]动作!$G6460</f>
        <v>JS_CZ_wodefeng</v>
      </c>
      <c r="E6461" s="11" t="str">
        <f>[1]动作!$D6460</f>
        <v>电表故障</v>
      </c>
      <c r="F6461" s="11" t="s">
        <v>45</v>
      </c>
      <c r="G6461" s="12">
        <f>[1]动作!$A6460+[1]动作!$B6460</f>
        <v>43213.210069444445</v>
      </c>
      <c r="H6461" s="12"/>
      <c r="I6461" s="11"/>
    </row>
    <row r="6462" spans="1:9" hidden="1" x14ac:dyDescent="0.3">
      <c r="A6462" s="24">
        <v>6460</v>
      </c>
      <c r="B6462" s="11" t="str">
        <f>IFERROR(INDEX({"JSNY-BJ0001-01";"JSNY-JS0022-01";"JSNY-JS0002-01"},MATCH(D6462,{"BJ_zhongyu";"JS_WX_liteer";"JS_CZ_wodefeng"},0)),"")</f>
        <v>JSNY-JS0002-01</v>
      </c>
      <c r="C6462" s="11" t="str">
        <f>IFERROR(INDEX({"北京中裕世纪大酒店";"江苏利特尔绿色包装股份有限公司";"常州市金坛沃德丰电子科技有限公司"},MATCH(D6462,{"BJ_zhongyu";"JS_WX_liteer";"JS_CZ_wodefeng"},0)),"")</f>
        <v>常州市金坛沃德丰电子科技有限公司</v>
      </c>
      <c r="D6462" s="11" t="str">
        <f>[1]动作!$G6461</f>
        <v>JS_CZ_wodefeng</v>
      </c>
      <c r="E6462" s="11" t="str">
        <f>[1]动作!$D6461</f>
        <v>电表故障</v>
      </c>
      <c r="F6462" s="11" t="s">
        <v>45</v>
      </c>
      <c r="G6462" s="12">
        <f>[1]动作!$A6461+[1]动作!$B6461</f>
        <v>43213.212731481479</v>
      </c>
      <c r="H6462" s="12"/>
      <c r="I6462" s="11"/>
    </row>
    <row r="6463" spans="1:9" hidden="1" x14ac:dyDescent="0.3">
      <c r="A6463" s="24">
        <v>6461</v>
      </c>
      <c r="B6463" s="11" t="str">
        <f>IFERROR(INDEX({"JSNY-BJ0001-01";"JSNY-JS0022-01";"JSNY-JS0002-01"},MATCH(D6463,{"BJ_zhongyu";"JS_WX_liteer";"JS_CZ_wodefeng"},0)),"")</f>
        <v>JSNY-JS0002-01</v>
      </c>
      <c r="C6463" s="11" t="str">
        <f>IFERROR(INDEX({"北京中裕世纪大酒店";"江苏利特尔绿色包装股份有限公司";"常州市金坛沃德丰电子科技有限公司"},MATCH(D6463,{"BJ_zhongyu";"JS_WX_liteer";"JS_CZ_wodefeng"},0)),"")</f>
        <v>常州市金坛沃德丰电子科技有限公司</v>
      </c>
      <c r="D6463" s="11" t="str">
        <f>[1]动作!$G6462</f>
        <v>JS_CZ_wodefeng</v>
      </c>
      <c r="E6463" s="11" t="str">
        <f>[1]动作!$D6462</f>
        <v>电表故障</v>
      </c>
      <c r="F6463" s="11" t="s">
        <v>45</v>
      </c>
      <c r="G6463" s="12">
        <f>[1]动作!$A6462+[1]动作!$B6462</f>
        <v>43213.215104166666</v>
      </c>
      <c r="H6463" s="12"/>
      <c r="I6463" s="11"/>
    </row>
    <row r="6464" spans="1:9" hidden="1" x14ac:dyDescent="0.3">
      <c r="A6464" s="24">
        <v>6462</v>
      </c>
      <c r="B6464" s="11" t="str">
        <f>IFERROR(INDEX({"JSNY-BJ0001-01";"JSNY-JS0022-01";"JSNY-JS0002-01"},MATCH(D6464,{"BJ_zhongyu";"JS_WX_liteer";"JS_CZ_wodefeng"},0)),"")</f>
        <v>JSNY-JS0002-01</v>
      </c>
      <c r="C6464" s="11" t="str">
        <f>IFERROR(INDEX({"北京中裕世纪大酒店";"江苏利特尔绿色包装股份有限公司";"常州市金坛沃德丰电子科技有限公司"},MATCH(D6464,{"BJ_zhongyu";"JS_WX_liteer";"JS_CZ_wodefeng"},0)),"")</f>
        <v>常州市金坛沃德丰电子科技有限公司</v>
      </c>
      <c r="D6464" s="11" t="str">
        <f>[1]动作!$G6463</f>
        <v>JS_CZ_wodefeng</v>
      </c>
      <c r="E6464" s="11" t="str">
        <f>[1]动作!$D6463</f>
        <v>电表故障</v>
      </c>
      <c r="F6464" s="11" t="s">
        <v>45</v>
      </c>
      <c r="G6464" s="12">
        <f>[1]动作!$A6463+[1]动作!$B6463</f>
        <v>43213.216435185182</v>
      </c>
      <c r="H6464" s="12"/>
      <c r="I6464" s="11"/>
    </row>
    <row r="6465" spans="1:9" hidden="1" x14ac:dyDescent="0.3">
      <c r="A6465" s="24">
        <v>6463</v>
      </c>
      <c r="B6465" s="11" t="str">
        <f>IFERROR(INDEX({"JSNY-BJ0001-01";"JSNY-JS0022-01";"JSNY-JS0002-01"},MATCH(D6465,{"BJ_zhongyu";"JS_WX_liteer";"JS_CZ_wodefeng"},0)),"")</f>
        <v>JSNY-JS0002-01</v>
      </c>
      <c r="C6465" s="11" t="str">
        <f>IFERROR(INDEX({"北京中裕世纪大酒店";"江苏利特尔绿色包装股份有限公司";"常州市金坛沃德丰电子科技有限公司"},MATCH(D6465,{"BJ_zhongyu";"JS_WX_liteer";"JS_CZ_wodefeng"},0)),"")</f>
        <v>常州市金坛沃德丰电子科技有限公司</v>
      </c>
      <c r="D6465" s="11" t="str">
        <f>[1]动作!$G6464</f>
        <v>JS_CZ_wodefeng</v>
      </c>
      <c r="E6465" s="11" t="str">
        <f>[1]动作!$D6464</f>
        <v>电表故障</v>
      </c>
      <c r="F6465" s="11" t="s">
        <v>45</v>
      </c>
      <c r="G6465" s="12">
        <f>[1]动作!$A6464+[1]动作!$B6464</f>
        <v>43213.216550925928</v>
      </c>
      <c r="H6465" s="12"/>
      <c r="I6465" s="11"/>
    </row>
    <row r="6466" spans="1:9" hidden="1" x14ac:dyDescent="0.3">
      <c r="A6466" s="24">
        <v>6464</v>
      </c>
      <c r="B6466" s="11" t="str">
        <f>IFERROR(INDEX({"JSNY-BJ0001-01";"JSNY-JS0022-01";"JSNY-JS0002-01"},MATCH(D6466,{"BJ_zhongyu";"JS_WX_liteer";"JS_CZ_wodefeng"},0)),"")</f>
        <v>JSNY-JS0002-01</v>
      </c>
      <c r="C6466" s="11" t="str">
        <f>IFERROR(INDEX({"北京中裕世纪大酒店";"江苏利特尔绿色包装股份有限公司";"常州市金坛沃德丰电子科技有限公司"},MATCH(D6466,{"BJ_zhongyu";"JS_WX_liteer";"JS_CZ_wodefeng"},0)),"")</f>
        <v>常州市金坛沃德丰电子科技有限公司</v>
      </c>
      <c r="D6466" s="11" t="str">
        <f>[1]动作!$G6465</f>
        <v>JS_CZ_wodefeng</v>
      </c>
      <c r="E6466" s="11" t="str">
        <f>[1]动作!$D6465</f>
        <v>电表故障</v>
      </c>
      <c r="F6466" s="11" t="s">
        <v>45</v>
      </c>
      <c r="G6466" s="12">
        <f>[1]动作!$A6465+[1]动作!$B6465</f>
        <v>43213.216666666667</v>
      </c>
      <c r="H6466" s="12"/>
      <c r="I6466" s="11"/>
    </row>
    <row r="6467" spans="1:9" hidden="1" x14ac:dyDescent="0.3">
      <c r="A6467" s="24">
        <v>6465</v>
      </c>
      <c r="B6467" s="11" t="str">
        <f>IFERROR(INDEX({"JSNY-BJ0001-01";"JSNY-JS0022-01";"JSNY-JS0002-01"},MATCH(D6467,{"BJ_zhongyu";"JS_WX_liteer";"JS_CZ_wodefeng"},0)),"")</f>
        <v>JSNY-JS0002-01</v>
      </c>
      <c r="C6467" s="11" t="str">
        <f>IFERROR(INDEX({"北京中裕世纪大酒店";"江苏利特尔绿色包装股份有限公司";"常州市金坛沃德丰电子科技有限公司"},MATCH(D6467,{"BJ_zhongyu";"JS_WX_liteer";"JS_CZ_wodefeng"},0)),"")</f>
        <v>常州市金坛沃德丰电子科技有限公司</v>
      </c>
      <c r="D6467" s="11" t="str">
        <f>[1]动作!$G6466</f>
        <v>JS_CZ_wodefeng</v>
      </c>
      <c r="E6467" s="11" t="str">
        <f>[1]动作!$D6466</f>
        <v>电表故障</v>
      </c>
      <c r="F6467" s="11" t="s">
        <v>45</v>
      </c>
      <c r="G6467" s="12">
        <f>[1]动作!$A6466+[1]动作!$B6466</f>
        <v>43213.219039351854</v>
      </c>
      <c r="H6467" s="12"/>
      <c r="I6467" s="11"/>
    </row>
    <row r="6468" spans="1:9" hidden="1" x14ac:dyDescent="0.3">
      <c r="A6468" s="24">
        <v>6466</v>
      </c>
      <c r="B6468" s="11" t="str">
        <f>IFERROR(INDEX({"JSNY-BJ0001-01";"JSNY-JS0022-01";"JSNY-JS0002-01"},MATCH(D6468,{"BJ_zhongyu";"JS_WX_liteer";"JS_CZ_wodefeng"},0)),"")</f>
        <v>JSNY-JS0002-01</v>
      </c>
      <c r="C6468" s="11" t="str">
        <f>IFERROR(INDEX({"北京中裕世纪大酒店";"江苏利特尔绿色包装股份有限公司";"常州市金坛沃德丰电子科技有限公司"},MATCH(D6468,{"BJ_zhongyu";"JS_WX_liteer";"JS_CZ_wodefeng"},0)),"")</f>
        <v>常州市金坛沃德丰电子科技有限公司</v>
      </c>
      <c r="D6468" s="11" t="str">
        <f>[1]动作!$G6467</f>
        <v>JS_CZ_wodefeng</v>
      </c>
      <c r="E6468" s="11" t="str">
        <f>[1]动作!$D6467</f>
        <v>电表故障</v>
      </c>
      <c r="F6468" s="11" t="s">
        <v>45</v>
      </c>
      <c r="G6468" s="12">
        <f>[1]动作!$A6467+[1]动作!$B6467</f>
        <v>43213.220486111109</v>
      </c>
      <c r="H6468" s="12"/>
      <c r="I6468" s="11"/>
    </row>
    <row r="6469" spans="1:9" hidden="1" x14ac:dyDescent="0.3">
      <c r="A6469" s="24">
        <v>6467</v>
      </c>
      <c r="B6469" s="11" t="str">
        <f>IFERROR(INDEX({"JSNY-BJ0001-01";"JSNY-JS0022-01";"JSNY-JS0002-01"},MATCH(D6469,{"BJ_zhongyu";"JS_WX_liteer";"JS_CZ_wodefeng"},0)),"")</f>
        <v>JSNY-JS0002-01</v>
      </c>
      <c r="C6469" s="11" t="str">
        <f>IFERROR(INDEX({"北京中裕世纪大酒店";"江苏利特尔绿色包装股份有限公司";"常州市金坛沃德丰电子科技有限公司"},MATCH(D6469,{"BJ_zhongyu";"JS_WX_liteer";"JS_CZ_wodefeng"},0)),"")</f>
        <v>常州市金坛沃德丰电子科技有限公司</v>
      </c>
      <c r="D6469" s="11" t="str">
        <f>[1]动作!$G6468</f>
        <v>JS_CZ_wodefeng</v>
      </c>
      <c r="E6469" s="11" t="str">
        <f>[1]动作!$D6468</f>
        <v>电表故障</v>
      </c>
      <c r="F6469" s="11" t="s">
        <v>45</v>
      </c>
      <c r="G6469" s="12">
        <f>[1]动作!$A6468+[1]动作!$B6468</f>
        <v>43213.220601851855</v>
      </c>
      <c r="H6469" s="12"/>
      <c r="I6469" s="11"/>
    </row>
    <row r="6470" spans="1:9" hidden="1" x14ac:dyDescent="0.3">
      <c r="A6470" s="24">
        <v>6468</v>
      </c>
      <c r="B6470" s="11" t="str">
        <f>IFERROR(INDEX({"JSNY-BJ0001-01";"JSNY-JS0022-01";"JSNY-JS0002-01"},MATCH(D6470,{"BJ_zhongyu";"JS_WX_liteer";"JS_CZ_wodefeng"},0)),"")</f>
        <v>JSNY-JS0002-01</v>
      </c>
      <c r="C6470" s="11" t="str">
        <f>IFERROR(INDEX({"北京中裕世纪大酒店";"江苏利特尔绿色包装股份有限公司";"常州市金坛沃德丰电子科技有限公司"},MATCH(D6470,{"BJ_zhongyu";"JS_WX_liteer";"JS_CZ_wodefeng"},0)),"")</f>
        <v>常州市金坛沃德丰电子科技有限公司</v>
      </c>
      <c r="D6470" s="11" t="str">
        <f>[1]动作!$G6469</f>
        <v>JS_CZ_wodefeng</v>
      </c>
      <c r="E6470" s="11" t="str">
        <f>[1]动作!$D6469</f>
        <v>电表故障</v>
      </c>
      <c r="F6470" s="11" t="s">
        <v>45</v>
      </c>
      <c r="G6470" s="12">
        <f>[1]动作!$A6469+[1]动作!$B6469</f>
        <v>43213.225127314814</v>
      </c>
      <c r="H6470" s="12"/>
      <c r="I6470" s="11"/>
    </row>
    <row r="6471" spans="1:9" hidden="1" x14ac:dyDescent="0.3">
      <c r="A6471" s="24">
        <v>6469</v>
      </c>
      <c r="B6471" s="11" t="str">
        <f>IFERROR(INDEX({"JSNY-BJ0001-01";"JSNY-JS0022-01";"JSNY-JS0002-01"},MATCH(D6471,{"BJ_zhongyu";"JS_WX_liteer";"JS_CZ_wodefeng"},0)),"")</f>
        <v>JSNY-JS0002-01</v>
      </c>
      <c r="C6471" s="11" t="str">
        <f>IFERROR(INDEX({"北京中裕世纪大酒店";"江苏利特尔绿色包装股份有限公司";"常州市金坛沃德丰电子科技有限公司"},MATCH(D6471,{"BJ_zhongyu";"JS_WX_liteer";"JS_CZ_wodefeng"},0)),"")</f>
        <v>常州市金坛沃德丰电子科技有限公司</v>
      </c>
      <c r="D6471" s="11" t="str">
        <f>[1]动作!$G6470</f>
        <v>JS_CZ_wodefeng</v>
      </c>
      <c r="E6471" s="11" t="str">
        <f>[1]动作!$D6470</f>
        <v>电表故障</v>
      </c>
      <c r="F6471" s="11" t="s">
        <v>45</v>
      </c>
      <c r="G6471" s="12">
        <f>[1]动作!$A6470+[1]动作!$B6470</f>
        <v>43213.225347222222</v>
      </c>
      <c r="H6471" s="12"/>
      <c r="I6471" s="11"/>
    </row>
    <row r="6472" spans="1:9" hidden="1" x14ac:dyDescent="0.3">
      <c r="A6472" s="24">
        <v>6470</v>
      </c>
      <c r="B6472" s="11" t="str">
        <f>IFERROR(INDEX({"JSNY-BJ0001-01";"JSNY-JS0022-01";"JSNY-JS0002-01"},MATCH(D6472,{"BJ_zhongyu";"JS_WX_liteer";"JS_CZ_wodefeng"},0)),"")</f>
        <v>JSNY-JS0002-01</v>
      </c>
      <c r="C6472" s="11" t="str">
        <f>IFERROR(INDEX({"北京中裕世纪大酒店";"江苏利特尔绿色包装股份有限公司";"常州市金坛沃德丰电子科技有限公司"},MATCH(D6472,{"BJ_zhongyu";"JS_WX_liteer";"JS_CZ_wodefeng"},0)),"")</f>
        <v>常州市金坛沃德丰电子科技有限公司</v>
      </c>
      <c r="D6472" s="11" t="str">
        <f>[1]动作!$G6471</f>
        <v>JS_CZ_wodefeng</v>
      </c>
      <c r="E6472" s="11" t="str">
        <f>[1]动作!$D6471</f>
        <v>电表故障</v>
      </c>
      <c r="F6472" s="11" t="s">
        <v>45</v>
      </c>
      <c r="G6472" s="12">
        <f>[1]动作!$A6471+[1]动作!$B6471</f>
        <v>43213.225462962961</v>
      </c>
      <c r="H6472" s="12"/>
      <c r="I6472" s="11"/>
    </row>
    <row r="6473" spans="1:9" hidden="1" x14ac:dyDescent="0.3">
      <c r="A6473" s="24">
        <v>6471</v>
      </c>
      <c r="B6473" s="11" t="str">
        <f>IFERROR(INDEX({"JSNY-BJ0001-01";"JSNY-JS0022-01";"JSNY-JS0002-01"},MATCH(D6473,{"BJ_zhongyu";"JS_WX_liteer";"JS_CZ_wodefeng"},0)),"")</f>
        <v>JSNY-JS0002-01</v>
      </c>
      <c r="C6473" s="11" t="str">
        <f>IFERROR(INDEX({"北京中裕世纪大酒店";"江苏利特尔绿色包装股份有限公司";"常州市金坛沃德丰电子科技有限公司"},MATCH(D6473,{"BJ_zhongyu";"JS_WX_liteer";"JS_CZ_wodefeng"},0)),"")</f>
        <v>常州市金坛沃德丰电子科技有限公司</v>
      </c>
      <c r="D6473" s="11" t="str">
        <f>[1]动作!$G6472</f>
        <v>JS_CZ_wodefeng</v>
      </c>
      <c r="E6473" s="11" t="str">
        <f>[1]动作!$D6472</f>
        <v>电表故障</v>
      </c>
      <c r="F6473" s="11" t="s">
        <v>45</v>
      </c>
      <c r="G6473" s="12">
        <f>[1]动作!$A6472+[1]动作!$B6472</f>
        <v>43213.227962962963</v>
      </c>
      <c r="H6473" s="12"/>
      <c r="I6473" s="11"/>
    </row>
    <row r="6474" spans="1:9" hidden="1" x14ac:dyDescent="0.3">
      <c r="A6474" s="24">
        <v>6472</v>
      </c>
      <c r="B6474" s="11" t="str">
        <f>IFERROR(INDEX({"JSNY-BJ0001-01";"JSNY-JS0022-01";"JSNY-JS0002-01"},MATCH(D6474,{"BJ_zhongyu";"JS_WX_liteer";"JS_CZ_wodefeng"},0)),"")</f>
        <v>JSNY-BJ0001-01</v>
      </c>
      <c r="C6474" s="11" t="str">
        <f>IFERROR(INDEX({"北京中裕世纪大酒店";"江苏利特尔绿色包装股份有限公司";"常州市金坛沃德丰电子科技有限公司"},MATCH(D6474,{"BJ_zhongyu";"JS_WX_liteer";"JS_CZ_wodefeng"},0)),"")</f>
        <v>北京中裕世纪大酒店</v>
      </c>
      <c r="D6474" s="11" t="str">
        <f>[1]动作!$G6473</f>
        <v>BJ_zhongyu</v>
      </c>
      <c r="E6474" s="11" t="str">
        <f>[1]动作!$D6473</f>
        <v>分系统4告警状态</v>
      </c>
      <c r="F6474" s="11" t="s">
        <v>178</v>
      </c>
      <c r="G6474" s="12">
        <f>[1]动作!$A6473+[1]动作!$B6473</f>
        <v>43213.229120370372</v>
      </c>
      <c r="H6474" s="12"/>
      <c r="I6474" s="11"/>
    </row>
    <row r="6475" spans="1:9" hidden="1" x14ac:dyDescent="0.3">
      <c r="A6475" s="24">
        <v>6473</v>
      </c>
      <c r="B6475" s="11" t="str">
        <f>IFERROR(INDEX({"JSNY-BJ0001-01";"JSNY-JS0022-01";"JSNY-JS0002-01"},MATCH(D6475,{"BJ_zhongyu";"JS_WX_liteer";"JS_CZ_wodefeng"},0)),"")</f>
        <v>JSNY-BJ0001-01</v>
      </c>
      <c r="C6475" s="11" t="str">
        <f>IFERROR(INDEX({"北京中裕世纪大酒店";"江苏利特尔绿色包装股份有限公司";"常州市金坛沃德丰电子科技有限公司"},MATCH(D6475,{"BJ_zhongyu";"JS_WX_liteer";"JS_CZ_wodefeng"},0)),"")</f>
        <v>北京中裕世纪大酒店</v>
      </c>
      <c r="D6475" s="11" t="str">
        <f>[1]动作!$G6474</f>
        <v>BJ_zhongyu</v>
      </c>
      <c r="E6475" s="11" t="str">
        <f>[1]动作!$D6474</f>
        <v>分系统4PCS告警状态</v>
      </c>
      <c r="F6475" s="11" t="s">
        <v>176</v>
      </c>
      <c r="G6475" s="12">
        <f>[1]动作!$A6474+[1]动作!$B6474</f>
        <v>43213.229120370372</v>
      </c>
      <c r="H6475" s="12"/>
      <c r="I6475" s="11"/>
    </row>
    <row r="6476" spans="1:9" hidden="1" x14ac:dyDescent="0.3">
      <c r="A6476" s="24">
        <v>6474</v>
      </c>
      <c r="B6476" s="11" t="str">
        <f>IFERROR(INDEX({"JSNY-BJ0001-01";"JSNY-JS0022-01";"JSNY-JS0002-01"},MATCH(D6476,{"BJ_zhongyu";"JS_WX_liteer";"JS_CZ_wodefeng"},0)),"")</f>
        <v>JSNY-JS0002-01</v>
      </c>
      <c r="C6476" s="11" t="str">
        <f>IFERROR(INDEX({"北京中裕世纪大酒店";"江苏利特尔绿色包装股份有限公司";"常州市金坛沃德丰电子科技有限公司"},MATCH(D6476,{"BJ_zhongyu";"JS_WX_liteer";"JS_CZ_wodefeng"},0)),"")</f>
        <v>常州市金坛沃德丰电子科技有限公司</v>
      </c>
      <c r="D6476" s="11" t="str">
        <f>[1]动作!$G6475</f>
        <v>JS_CZ_wodefeng</v>
      </c>
      <c r="E6476" s="11" t="str">
        <f>[1]动作!$D6475</f>
        <v>电表故障</v>
      </c>
      <c r="F6476" s="11" t="s">
        <v>45</v>
      </c>
      <c r="G6476" s="12">
        <f>[1]动作!$A6475+[1]动作!$B6475</f>
        <v>43213.230451388888</v>
      </c>
      <c r="H6476" s="12"/>
      <c r="I6476" s="11"/>
    </row>
    <row r="6477" spans="1:9" hidden="1" x14ac:dyDescent="0.3">
      <c r="A6477" s="24">
        <v>6475</v>
      </c>
      <c r="B6477" s="11" t="str">
        <f>IFERROR(INDEX({"JSNY-BJ0001-01";"JSNY-JS0022-01";"JSNY-JS0002-01"},MATCH(D6477,{"BJ_zhongyu";"JS_WX_liteer";"JS_CZ_wodefeng"},0)),"")</f>
        <v>JSNY-JS0002-01</v>
      </c>
      <c r="C6477" s="11" t="str">
        <f>IFERROR(INDEX({"北京中裕世纪大酒店";"江苏利特尔绿色包装股份有限公司";"常州市金坛沃德丰电子科技有限公司"},MATCH(D6477,{"BJ_zhongyu";"JS_WX_liteer";"JS_CZ_wodefeng"},0)),"")</f>
        <v>常州市金坛沃德丰电子科技有限公司</v>
      </c>
      <c r="D6477" s="11" t="str">
        <f>[1]动作!$G6476</f>
        <v>JS_CZ_wodefeng</v>
      </c>
      <c r="E6477" s="11" t="str">
        <f>[1]动作!$D6476</f>
        <v>电表故障</v>
      </c>
      <c r="F6477" s="11" t="s">
        <v>45</v>
      </c>
      <c r="G6477" s="12">
        <f>[1]动作!$A6476+[1]动作!$B6476</f>
        <v>43213.230624999997</v>
      </c>
      <c r="H6477" s="12"/>
      <c r="I6477" s="11"/>
    </row>
    <row r="6478" spans="1:9" hidden="1" x14ac:dyDescent="0.3">
      <c r="A6478" s="24">
        <v>6476</v>
      </c>
      <c r="B6478" s="11" t="str">
        <f>IFERROR(INDEX({"JSNY-BJ0001-01";"JSNY-JS0022-01";"JSNY-JS0002-01"},MATCH(D6478,{"BJ_zhongyu";"JS_WX_liteer";"JS_CZ_wodefeng"},0)),"")</f>
        <v>JSNY-JS0002-01</v>
      </c>
      <c r="C6478" s="11" t="str">
        <f>IFERROR(INDEX({"北京中裕世纪大酒店";"江苏利特尔绿色包装股份有限公司";"常州市金坛沃德丰电子科技有限公司"},MATCH(D6478,{"BJ_zhongyu";"JS_WX_liteer";"JS_CZ_wodefeng"},0)),"")</f>
        <v>常州市金坛沃德丰电子科技有限公司</v>
      </c>
      <c r="D6478" s="11" t="str">
        <f>[1]动作!$G6477</f>
        <v>JS_CZ_wodefeng</v>
      </c>
      <c r="E6478" s="11" t="str">
        <f>[1]动作!$D6477</f>
        <v>电表故障</v>
      </c>
      <c r="F6478" s="11" t="s">
        <v>45</v>
      </c>
      <c r="G6478" s="12">
        <f>[1]动作!$A6477+[1]动作!$B6477</f>
        <v>43213.231898148151</v>
      </c>
      <c r="H6478" s="12"/>
      <c r="I6478" s="11"/>
    </row>
    <row r="6479" spans="1:9" hidden="1" x14ac:dyDescent="0.3">
      <c r="A6479" s="24">
        <v>6477</v>
      </c>
      <c r="B6479" s="11" t="str">
        <f>IFERROR(INDEX({"JSNY-BJ0001-01";"JSNY-JS0022-01";"JSNY-JS0002-01"},MATCH(D6479,{"BJ_zhongyu";"JS_WX_liteer";"JS_CZ_wodefeng"},0)),"")</f>
        <v>JSNY-JS0002-01</v>
      </c>
      <c r="C6479" s="11" t="str">
        <f>IFERROR(INDEX({"北京中裕世纪大酒店";"江苏利特尔绿色包装股份有限公司";"常州市金坛沃德丰电子科技有限公司"},MATCH(D6479,{"BJ_zhongyu";"JS_WX_liteer";"JS_CZ_wodefeng"},0)),"")</f>
        <v>常州市金坛沃德丰电子科技有限公司</v>
      </c>
      <c r="D6479" s="11" t="str">
        <f>[1]动作!$G6478</f>
        <v>JS_CZ_wodefeng</v>
      </c>
      <c r="E6479" s="11" t="str">
        <f>[1]动作!$D6478</f>
        <v>电表故障</v>
      </c>
      <c r="F6479" s="11" t="s">
        <v>45</v>
      </c>
      <c r="G6479" s="12">
        <f>[1]动作!$A6478+[1]动作!$B6478</f>
        <v>43213.234270833331</v>
      </c>
      <c r="H6479" s="12"/>
      <c r="I6479" s="11"/>
    </row>
    <row r="6480" spans="1:9" hidden="1" x14ac:dyDescent="0.3">
      <c r="A6480" s="24">
        <v>6478</v>
      </c>
      <c r="B6480" s="11" t="str">
        <f>IFERROR(INDEX({"JSNY-BJ0001-01";"JSNY-JS0022-01";"JSNY-JS0002-01"},MATCH(D6480,{"BJ_zhongyu";"JS_WX_liteer";"JS_CZ_wodefeng"},0)),"")</f>
        <v>JSNY-JS0002-01</v>
      </c>
      <c r="C6480" s="11" t="str">
        <f>IFERROR(INDEX({"北京中裕世纪大酒店";"江苏利特尔绿色包装股份有限公司";"常州市金坛沃德丰电子科技有限公司"},MATCH(D6480,{"BJ_zhongyu";"JS_WX_liteer";"JS_CZ_wodefeng"},0)),"")</f>
        <v>常州市金坛沃德丰电子科技有限公司</v>
      </c>
      <c r="D6480" s="11" t="str">
        <f>[1]动作!$G6479</f>
        <v>JS_CZ_wodefeng</v>
      </c>
      <c r="E6480" s="11" t="str">
        <f>[1]动作!$D6479</f>
        <v>电表故障</v>
      </c>
      <c r="F6480" s="11" t="s">
        <v>45</v>
      </c>
      <c r="G6480" s="12">
        <f>[1]动作!$A6479+[1]动作!$B6479</f>
        <v>43213.239652777775</v>
      </c>
      <c r="H6480" s="12"/>
      <c r="I6480" s="11"/>
    </row>
    <row r="6481" spans="1:9" hidden="1" x14ac:dyDescent="0.3">
      <c r="A6481" s="24">
        <v>6479</v>
      </c>
      <c r="B6481" s="11" t="str">
        <f>IFERROR(INDEX({"JSNY-BJ0001-01";"JSNY-JS0022-01";"JSNY-JS0002-01"},MATCH(D6481,{"BJ_zhongyu";"JS_WX_liteer";"JS_CZ_wodefeng"},0)),"")</f>
        <v>JSNY-JS0002-01</v>
      </c>
      <c r="C6481" s="11" t="str">
        <f>IFERROR(INDEX({"北京中裕世纪大酒店";"江苏利特尔绿色包装股份有限公司";"常州市金坛沃德丰电子科技有限公司"},MATCH(D6481,{"BJ_zhongyu";"JS_WX_liteer";"JS_CZ_wodefeng"},0)),"")</f>
        <v>常州市金坛沃德丰电子科技有限公司</v>
      </c>
      <c r="D6481" s="11" t="str">
        <f>[1]动作!$G6480</f>
        <v>JS_CZ_wodefeng</v>
      </c>
      <c r="E6481" s="11" t="str">
        <f>[1]动作!$D6480</f>
        <v>电表故障</v>
      </c>
      <c r="F6481" s="11" t="s">
        <v>45</v>
      </c>
      <c r="G6481" s="12">
        <f>[1]动作!$A6480+[1]动作!$B6480</f>
        <v>43213.240752314814</v>
      </c>
      <c r="H6481" s="12"/>
      <c r="I6481" s="11"/>
    </row>
    <row r="6482" spans="1:9" hidden="1" x14ac:dyDescent="0.3">
      <c r="A6482" s="24">
        <v>6480</v>
      </c>
      <c r="B6482" s="11" t="str">
        <f>IFERROR(INDEX({"JSNY-BJ0001-01";"JSNY-JS0022-01";"JSNY-JS0002-01"},MATCH(D6482,{"BJ_zhongyu";"JS_WX_liteer";"JS_CZ_wodefeng"},0)),"")</f>
        <v>JSNY-JS0002-01</v>
      </c>
      <c r="C6482" s="11" t="str">
        <f>IFERROR(INDEX({"北京中裕世纪大酒店";"江苏利特尔绿色包装股份有限公司";"常州市金坛沃德丰电子科技有限公司"},MATCH(D6482,{"BJ_zhongyu";"JS_WX_liteer";"JS_CZ_wodefeng"},0)),"")</f>
        <v>常州市金坛沃德丰电子科技有限公司</v>
      </c>
      <c r="D6482" s="11" t="str">
        <f>[1]动作!$G6481</f>
        <v>JS_CZ_wodefeng</v>
      </c>
      <c r="E6482" s="11" t="str">
        <f>[1]动作!$D6481</f>
        <v>电表故障</v>
      </c>
      <c r="F6482" s="11" t="s">
        <v>45</v>
      </c>
      <c r="G6482" s="12">
        <f>[1]动作!$A6481+[1]动作!$B6481</f>
        <v>43213.240983796299</v>
      </c>
      <c r="H6482" s="12"/>
      <c r="I6482" s="11"/>
    </row>
    <row r="6483" spans="1:9" hidden="1" x14ac:dyDescent="0.3">
      <c r="A6483" s="24">
        <v>6481</v>
      </c>
      <c r="B6483" s="11" t="str">
        <f>IFERROR(INDEX({"JSNY-BJ0001-01";"JSNY-JS0022-01";"JSNY-JS0002-01"},MATCH(D6483,{"BJ_zhongyu";"JS_WX_liteer";"JS_CZ_wodefeng"},0)),"")</f>
        <v>JSNY-JS0002-01</v>
      </c>
      <c r="C6483" s="11" t="str">
        <f>IFERROR(INDEX({"北京中裕世纪大酒店";"江苏利特尔绿色包装股份有限公司";"常州市金坛沃德丰电子科技有限公司"},MATCH(D6483,{"BJ_zhongyu";"JS_WX_liteer";"JS_CZ_wodefeng"},0)),"")</f>
        <v>常州市金坛沃德丰电子科技有限公司</v>
      </c>
      <c r="D6483" s="11" t="str">
        <f>[1]动作!$G6482</f>
        <v>JS_CZ_wodefeng</v>
      </c>
      <c r="E6483" s="11" t="str">
        <f>[1]动作!$D6482</f>
        <v>电表故障</v>
      </c>
      <c r="F6483" s="11" t="s">
        <v>45</v>
      </c>
      <c r="G6483" s="12">
        <f>[1]动作!$A6482+[1]动作!$B6482</f>
        <v>43213.241099537037</v>
      </c>
      <c r="H6483" s="12"/>
      <c r="I6483" s="11"/>
    </row>
    <row r="6484" spans="1:9" hidden="1" x14ac:dyDescent="0.3">
      <c r="A6484" s="24">
        <v>6482</v>
      </c>
      <c r="B6484" s="11" t="str">
        <f>IFERROR(INDEX({"JSNY-BJ0001-01";"JSNY-JS0022-01";"JSNY-JS0002-01"},MATCH(D6484,{"BJ_zhongyu";"JS_WX_liteer";"JS_CZ_wodefeng"},0)),"")</f>
        <v>JSNY-JS0002-01</v>
      </c>
      <c r="C6484" s="11" t="str">
        <f>IFERROR(INDEX({"北京中裕世纪大酒店";"江苏利特尔绿色包装股份有限公司";"常州市金坛沃德丰电子科技有限公司"},MATCH(D6484,{"BJ_zhongyu";"JS_WX_liteer";"JS_CZ_wodefeng"},0)),"")</f>
        <v>常州市金坛沃德丰电子科技有限公司</v>
      </c>
      <c r="D6484" s="11" t="str">
        <f>[1]动作!$G6483</f>
        <v>JS_CZ_wodefeng</v>
      </c>
      <c r="E6484" s="11" t="str">
        <f>[1]动作!$D6483</f>
        <v>电表故障</v>
      </c>
      <c r="F6484" s="11" t="s">
        <v>45</v>
      </c>
      <c r="G6484" s="12">
        <f>[1]动作!$A6483+[1]动作!$B6483</f>
        <v>43213.241215277776</v>
      </c>
      <c r="H6484" s="12"/>
      <c r="I6484" s="11"/>
    </row>
    <row r="6485" spans="1:9" hidden="1" x14ac:dyDescent="0.3">
      <c r="A6485" s="24">
        <v>6483</v>
      </c>
      <c r="B6485" s="11" t="str">
        <f>IFERROR(INDEX({"JSNY-BJ0001-01";"JSNY-JS0022-01";"JSNY-JS0002-01"},MATCH(D6485,{"BJ_zhongyu";"JS_WX_liteer";"JS_CZ_wodefeng"},0)),"")</f>
        <v>JSNY-JS0002-01</v>
      </c>
      <c r="C6485" s="11" t="str">
        <f>IFERROR(INDEX({"北京中裕世纪大酒店";"江苏利特尔绿色包装股份有限公司";"常州市金坛沃德丰电子科技有限公司"},MATCH(D6485,{"BJ_zhongyu";"JS_WX_liteer";"JS_CZ_wodefeng"},0)),"")</f>
        <v>常州市金坛沃德丰电子科技有限公司</v>
      </c>
      <c r="D6485" s="11" t="str">
        <f>[1]动作!$G6484</f>
        <v>JS_CZ_wodefeng</v>
      </c>
      <c r="E6485" s="11" t="str">
        <f>[1]动作!$D6484</f>
        <v>电表故障</v>
      </c>
      <c r="F6485" s="11" t="s">
        <v>45</v>
      </c>
      <c r="G6485" s="12">
        <f>[1]动作!$A6484+[1]动作!$B6484</f>
        <v>43213.24359953704</v>
      </c>
      <c r="H6485" s="12"/>
      <c r="I6485" s="11"/>
    </row>
    <row r="6486" spans="1:9" hidden="1" x14ac:dyDescent="0.3">
      <c r="A6486" s="24">
        <v>6484</v>
      </c>
      <c r="B6486" s="11" t="str">
        <f>IFERROR(INDEX({"JSNY-BJ0001-01";"JSNY-JS0022-01";"JSNY-JS0002-01"},MATCH(D6486,{"BJ_zhongyu";"JS_WX_liteer";"JS_CZ_wodefeng"},0)),"")</f>
        <v>JSNY-JS0002-01</v>
      </c>
      <c r="C6486" s="11" t="str">
        <f>IFERROR(INDEX({"北京中裕世纪大酒店";"江苏利特尔绿色包装股份有限公司";"常州市金坛沃德丰电子科技有限公司"},MATCH(D6486,{"BJ_zhongyu";"JS_WX_liteer";"JS_CZ_wodefeng"},0)),"")</f>
        <v>常州市金坛沃德丰电子科技有限公司</v>
      </c>
      <c r="D6486" s="11" t="str">
        <f>[1]动作!$G6485</f>
        <v>JS_CZ_wodefeng</v>
      </c>
      <c r="E6486" s="11" t="str">
        <f>[1]动作!$D6485</f>
        <v>电表故障</v>
      </c>
      <c r="F6486" s="11" t="s">
        <v>45</v>
      </c>
      <c r="G6486" s="12">
        <f>[1]动作!$A6485+[1]动作!$B6485</f>
        <v>43213.244699074072</v>
      </c>
      <c r="H6486" s="12"/>
      <c r="I6486" s="11"/>
    </row>
    <row r="6487" spans="1:9" hidden="1" x14ac:dyDescent="0.3">
      <c r="A6487" s="24">
        <v>6485</v>
      </c>
      <c r="B6487" s="11" t="str">
        <f>IFERROR(INDEX({"JSNY-BJ0001-01";"JSNY-JS0022-01";"JSNY-JS0002-01"},MATCH(D6487,{"BJ_zhongyu";"JS_WX_liteer";"JS_CZ_wodefeng"},0)),"")</f>
        <v>JSNY-JS0002-01</v>
      </c>
      <c r="C6487" s="11" t="str">
        <f>IFERROR(INDEX({"北京中裕世纪大酒店";"江苏利特尔绿色包装股份有限公司";"常州市金坛沃德丰电子科技有限公司"},MATCH(D6487,{"BJ_zhongyu";"JS_WX_liteer";"JS_CZ_wodefeng"},0)),"")</f>
        <v>常州市金坛沃德丰电子科技有限公司</v>
      </c>
      <c r="D6487" s="11" t="str">
        <f>[1]动作!$G6486</f>
        <v>JS_CZ_wodefeng</v>
      </c>
      <c r="E6487" s="11" t="str">
        <f>[1]动作!$D6486</f>
        <v>电表故障</v>
      </c>
      <c r="F6487" s="11" t="s">
        <v>45</v>
      </c>
      <c r="G6487" s="12">
        <f>[1]动作!$A6486+[1]动作!$B6486</f>
        <v>43213.245972222219</v>
      </c>
      <c r="H6487" s="12"/>
      <c r="I6487" s="11"/>
    </row>
    <row r="6488" spans="1:9" hidden="1" x14ac:dyDescent="0.3">
      <c r="A6488" s="24">
        <v>6486</v>
      </c>
      <c r="B6488" s="11" t="str">
        <f>IFERROR(INDEX({"JSNY-BJ0001-01";"JSNY-JS0022-01";"JSNY-JS0002-01"},MATCH(D6488,{"BJ_zhongyu";"JS_WX_liteer";"JS_CZ_wodefeng"},0)),"")</f>
        <v>JSNY-JS0002-01</v>
      </c>
      <c r="C6488" s="11" t="str">
        <f>IFERROR(INDEX({"北京中裕世纪大酒店";"江苏利特尔绿色包装股份有限公司";"常州市金坛沃德丰电子科技有限公司"},MATCH(D6488,{"BJ_zhongyu";"JS_WX_liteer";"JS_CZ_wodefeng"},0)),"")</f>
        <v>常州市金坛沃德丰电子科技有限公司</v>
      </c>
      <c r="D6488" s="11" t="str">
        <f>[1]动作!$G6487</f>
        <v>JS_CZ_wodefeng</v>
      </c>
      <c r="E6488" s="11" t="str">
        <f>[1]动作!$D6487</f>
        <v>电表故障</v>
      </c>
      <c r="F6488" s="11" t="s">
        <v>45</v>
      </c>
      <c r="G6488" s="12">
        <f>[1]动作!$A6487+[1]动作!$B6487</f>
        <v>43213.246087962965</v>
      </c>
      <c r="H6488" s="12"/>
      <c r="I6488" s="11"/>
    </row>
    <row r="6489" spans="1:9" hidden="1" x14ac:dyDescent="0.3">
      <c r="A6489" s="24">
        <v>6487</v>
      </c>
      <c r="B6489" s="11" t="str">
        <f>IFERROR(INDEX({"JSNY-BJ0001-01";"JSNY-JS0022-01";"JSNY-JS0002-01"},MATCH(D6489,{"BJ_zhongyu";"JS_WX_liteer";"JS_CZ_wodefeng"},0)),"")</f>
        <v>JSNY-JS0002-01</v>
      </c>
      <c r="C6489" s="11" t="str">
        <f>IFERROR(INDEX({"北京中裕世纪大酒店";"江苏利特尔绿色包装股份有限公司";"常州市金坛沃德丰电子科技有限公司"},MATCH(D6489,{"BJ_zhongyu";"JS_WX_liteer";"JS_CZ_wodefeng"},0)),"")</f>
        <v>常州市金坛沃德丰电子科技有限公司</v>
      </c>
      <c r="D6489" s="11" t="str">
        <f>[1]动作!$G6488</f>
        <v>JS_CZ_wodefeng</v>
      </c>
      <c r="E6489" s="11" t="str">
        <f>[1]动作!$D6488</f>
        <v>电表故障</v>
      </c>
      <c r="F6489" s="11" t="s">
        <v>45</v>
      </c>
      <c r="G6489" s="12">
        <f>[1]动作!$A6488+[1]动作!$B6488</f>
        <v>43213.246261574073</v>
      </c>
      <c r="H6489" s="12"/>
      <c r="I6489" s="11"/>
    </row>
    <row r="6490" spans="1:9" hidden="1" x14ac:dyDescent="0.3">
      <c r="A6490" s="24">
        <v>6488</v>
      </c>
      <c r="B6490" s="11" t="str">
        <f>IFERROR(INDEX({"JSNY-BJ0001-01";"JSNY-JS0022-01";"JSNY-JS0002-01"},MATCH(D6490,{"BJ_zhongyu";"JS_WX_liteer";"JS_CZ_wodefeng"},0)),"")</f>
        <v>JSNY-JS0002-01</v>
      </c>
      <c r="C6490" s="11" t="str">
        <f>IFERROR(INDEX({"北京中裕世纪大酒店";"江苏利特尔绿色包装股份有限公司";"常州市金坛沃德丰电子科技有限公司"},MATCH(D6490,{"BJ_zhongyu";"JS_WX_liteer";"JS_CZ_wodefeng"},0)),"")</f>
        <v>常州市金坛沃德丰电子科技有限公司</v>
      </c>
      <c r="D6490" s="11" t="str">
        <f>[1]动作!$G6489</f>
        <v>JS_CZ_wodefeng</v>
      </c>
      <c r="E6490" s="11" t="str">
        <f>[1]动作!$D6489</f>
        <v>电表故障</v>
      </c>
      <c r="F6490" s="11" t="s">
        <v>45</v>
      </c>
      <c r="G6490" s="12">
        <f>[1]动作!$A6489+[1]动作!$B6489</f>
        <v>43213.247476851851</v>
      </c>
      <c r="H6490" s="12"/>
      <c r="I6490" s="11"/>
    </row>
    <row r="6491" spans="1:9" hidden="1" x14ac:dyDescent="0.3">
      <c r="A6491" s="24">
        <v>6489</v>
      </c>
      <c r="B6491" s="11" t="str">
        <f>IFERROR(INDEX({"JSNY-BJ0001-01";"JSNY-JS0022-01";"JSNY-JS0002-01"},MATCH(D6491,{"BJ_zhongyu";"JS_WX_liteer";"JS_CZ_wodefeng"},0)),"")</f>
        <v>JSNY-JS0002-01</v>
      </c>
      <c r="C6491" s="11" t="str">
        <f>IFERROR(INDEX({"北京中裕世纪大酒店";"江苏利特尔绿色包装股份有限公司";"常州市金坛沃德丰电子科技有限公司"},MATCH(D6491,{"BJ_zhongyu";"JS_WX_liteer";"JS_CZ_wodefeng"},0)),"")</f>
        <v>常州市金坛沃德丰电子科技有限公司</v>
      </c>
      <c r="D6491" s="11" t="str">
        <f>[1]动作!$G6490</f>
        <v>JS_CZ_wodefeng</v>
      </c>
      <c r="E6491" s="11" t="str">
        <f>[1]动作!$D6490</f>
        <v>电表故障</v>
      </c>
      <c r="F6491" s="11" t="s">
        <v>45</v>
      </c>
      <c r="G6491" s="12">
        <f>[1]动作!$A6490+[1]动作!$B6490</f>
        <v>43213.251064814816</v>
      </c>
      <c r="H6491" s="12"/>
      <c r="I6491" s="11"/>
    </row>
    <row r="6492" spans="1:9" hidden="1" x14ac:dyDescent="0.3">
      <c r="A6492" s="24">
        <v>6490</v>
      </c>
      <c r="B6492" s="11" t="str">
        <f>IFERROR(INDEX({"JSNY-BJ0001-01";"JSNY-JS0022-01";"JSNY-JS0002-01"},MATCH(D6492,{"BJ_zhongyu";"JS_WX_liteer";"JS_CZ_wodefeng"},0)),"")</f>
        <v>JSNY-JS0002-01</v>
      </c>
      <c r="C6492" s="11" t="str">
        <f>IFERROR(INDEX({"北京中裕世纪大酒店";"江苏利特尔绿色包装股份有限公司";"常州市金坛沃德丰电子科技有限公司"},MATCH(D6492,{"BJ_zhongyu";"JS_WX_liteer";"JS_CZ_wodefeng"},0)),"")</f>
        <v>常州市金坛沃德丰电子科技有限公司</v>
      </c>
      <c r="D6492" s="11" t="str">
        <f>[1]动作!$G6491</f>
        <v>JS_CZ_wodefeng</v>
      </c>
      <c r="E6492" s="11" t="str">
        <f>[1]动作!$D6491</f>
        <v>电表故障</v>
      </c>
      <c r="F6492" s="11" t="s">
        <v>45</v>
      </c>
      <c r="G6492" s="12">
        <f>[1]动作!$A6491+[1]动作!$B6491</f>
        <v>43213.251180555555</v>
      </c>
      <c r="H6492" s="12"/>
      <c r="I6492" s="11"/>
    </row>
    <row r="6493" spans="1:9" hidden="1" x14ac:dyDescent="0.3">
      <c r="A6493" s="24">
        <v>6491</v>
      </c>
      <c r="B6493" s="11" t="str">
        <f>IFERROR(INDEX({"JSNY-BJ0001-01";"JSNY-JS0022-01";"JSNY-JS0002-01"},MATCH(D6493,{"BJ_zhongyu";"JS_WX_liteer";"JS_CZ_wodefeng"},0)),"")</f>
        <v>JSNY-JS0002-01</v>
      </c>
      <c r="C6493" s="11" t="str">
        <f>IFERROR(INDEX({"北京中裕世纪大酒店";"江苏利特尔绿色包装股份有限公司";"常州市金坛沃德丰电子科技有限公司"},MATCH(D6493,{"BJ_zhongyu";"JS_WX_liteer";"JS_CZ_wodefeng"},0)),"")</f>
        <v>常州市金坛沃德丰电子科技有限公司</v>
      </c>
      <c r="D6493" s="11" t="str">
        <f>[1]动作!$G6492</f>
        <v>JS_CZ_wodefeng</v>
      </c>
      <c r="E6493" s="11" t="str">
        <f>[1]动作!$D6492</f>
        <v>电表故障</v>
      </c>
      <c r="F6493" s="11" t="s">
        <v>45</v>
      </c>
      <c r="G6493" s="12">
        <f>[1]动作!$A6492+[1]动作!$B6492</f>
        <v>43213.251296296294</v>
      </c>
      <c r="H6493" s="12"/>
      <c r="I6493" s="11"/>
    </row>
    <row r="6494" spans="1:9" hidden="1" x14ac:dyDescent="0.3">
      <c r="A6494" s="24">
        <v>6492</v>
      </c>
      <c r="B6494" s="11" t="str">
        <f>IFERROR(INDEX({"JSNY-BJ0001-01";"JSNY-JS0022-01";"JSNY-JS0002-01"},MATCH(D6494,{"BJ_zhongyu";"JS_WX_liteer";"JS_CZ_wodefeng"},0)),"")</f>
        <v>JSNY-JS0002-01</v>
      </c>
      <c r="C6494" s="11" t="str">
        <f>IFERROR(INDEX({"北京中裕世纪大酒店";"江苏利特尔绿色包装股份有限公司";"常州市金坛沃德丰电子科技有限公司"},MATCH(D6494,{"BJ_zhongyu";"JS_WX_liteer";"JS_CZ_wodefeng"},0)),"")</f>
        <v>常州市金坛沃德丰电子科技有限公司</v>
      </c>
      <c r="D6494" s="11" t="str">
        <f>[1]动作!$G6493</f>
        <v>JS_CZ_wodefeng</v>
      </c>
      <c r="E6494" s="11" t="str">
        <f>[1]动作!$D6493</f>
        <v>电表故障</v>
      </c>
      <c r="F6494" s="11" t="s">
        <v>45</v>
      </c>
      <c r="G6494" s="12">
        <f>[1]动作!$A6493+[1]动作!$B6493</f>
        <v>43213.25372685185</v>
      </c>
      <c r="H6494" s="12"/>
      <c r="I6494" s="11"/>
    </row>
    <row r="6495" spans="1:9" hidden="1" x14ac:dyDescent="0.3">
      <c r="A6495" s="24">
        <v>6493</v>
      </c>
      <c r="B6495" s="11" t="str">
        <f>IFERROR(INDEX({"JSNY-BJ0001-01";"JSNY-JS0022-01";"JSNY-JS0002-01"},MATCH(D6495,{"BJ_zhongyu";"JS_WX_liteer";"JS_CZ_wodefeng"},0)),"")</f>
        <v>JSNY-JS0002-01</v>
      </c>
      <c r="C6495" s="11" t="str">
        <f>IFERROR(INDEX({"北京中裕世纪大酒店";"江苏利特尔绿色包装股份有限公司";"常州市金坛沃德丰电子科技有限公司"},MATCH(D6495,{"BJ_zhongyu";"JS_WX_liteer";"JS_CZ_wodefeng"},0)),"")</f>
        <v>常州市金坛沃德丰电子科技有限公司</v>
      </c>
      <c r="D6495" s="11" t="str">
        <f>[1]动作!$G6494</f>
        <v>JS_CZ_wodefeng</v>
      </c>
      <c r="E6495" s="11" t="str">
        <f>[1]动作!$D6494</f>
        <v>电表故障</v>
      </c>
      <c r="F6495" s="11" t="s">
        <v>45</v>
      </c>
      <c r="G6495" s="12">
        <f>[1]动作!$A6494+[1]动作!$B6494</f>
        <v>43213.255057870374</v>
      </c>
      <c r="H6495" s="12"/>
      <c r="I6495" s="11"/>
    </row>
    <row r="6496" spans="1:9" hidden="1" x14ac:dyDescent="0.3">
      <c r="A6496" s="24">
        <v>6494</v>
      </c>
      <c r="B6496" s="11" t="str">
        <f>IFERROR(INDEX({"JSNY-BJ0001-01";"JSNY-JS0022-01";"JSNY-JS0002-01"},MATCH(D6496,{"BJ_zhongyu";"JS_WX_liteer";"JS_CZ_wodefeng"},0)),"")</f>
        <v>JSNY-JS0002-01</v>
      </c>
      <c r="C6496" s="11" t="str">
        <f>IFERROR(INDEX({"北京中裕世纪大酒店";"江苏利特尔绿色包装股份有限公司";"常州市金坛沃德丰电子科技有限公司"},MATCH(D6496,{"BJ_zhongyu";"JS_WX_liteer";"JS_CZ_wodefeng"},0)),"")</f>
        <v>常州市金坛沃德丰电子科技有限公司</v>
      </c>
      <c r="D6496" s="11" t="str">
        <f>[1]动作!$G6495</f>
        <v>JS_CZ_wodefeng</v>
      </c>
      <c r="E6496" s="11" t="str">
        <f>[1]动作!$D6495</f>
        <v>电表故障</v>
      </c>
      <c r="F6496" s="11" t="s">
        <v>45</v>
      </c>
      <c r="G6496" s="12">
        <f>[1]动作!$A6495+[1]动作!$B6495</f>
        <v>43213.255173611113</v>
      </c>
      <c r="H6496" s="12"/>
      <c r="I6496" s="11"/>
    </row>
    <row r="6497" spans="1:9" hidden="1" x14ac:dyDescent="0.3">
      <c r="A6497" s="24">
        <v>6495</v>
      </c>
      <c r="B6497" s="11" t="str">
        <f>IFERROR(INDEX({"JSNY-BJ0001-01";"JSNY-JS0022-01";"JSNY-JS0002-01"},MATCH(D6497,{"BJ_zhongyu";"JS_WX_liteer";"JS_CZ_wodefeng"},0)),"")</f>
        <v>JSNY-JS0002-01</v>
      </c>
      <c r="C6497" s="11" t="str">
        <f>IFERROR(INDEX({"北京中裕世纪大酒店";"江苏利特尔绿色包装股份有限公司";"常州市金坛沃德丰电子科技有限公司"},MATCH(D6497,{"BJ_zhongyu";"JS_WX_liteer";"JS_CZ_wodefeng"},0)),"")</f>
        <v>常州市金坛沃德丰电子科技有限公司</v>
      </c>
      <c r="D6497" s="11" t="str">
        <f>[1]动作!$G6496</f>
        <v>JS_CZ_wodefeng</v>
      </c>
      <c r="E6497" s="11" t="str">
        <f>[1]动作!$D6496</f>
        <v>电表故障</v>
      </c>
      <c r="F6497" s="11" t="s">
        <v>45</v>
      </c>
      <c r="G6497" s="12">
        <f>[1]动作!$A6496+[1]动作!$B6496</f>
        <v>43213.255289351851</v>
      </c>
      <c r="H6497" s="12"/>
      <c r="I6497" s="11"/>
    </row>
    <row r="6498" spans="1:9" hidden="1" x14ac:dyDescent="0.3">
      <c r="A6498" s="24">
        <v>6496</v>
      </c>
      <c r="B6498" s="11" t="str">
        <f>IFERROR(INDEX({"JSNY-BJ0001-01";"JSNY-JS0022-01";"JSNY-JS0002-01"},MATCH(D6498,{"BJ_zhongyu";"JS_WX_liteer";"JS_CZ_wodefeng"},0)),"")</f>
        <v>JSNY-JS0002-01</v>
      </c>
      <c r="C6498" s="11" t="str">
        <f>IFERROR(INDEX({"北京中裕世纪大酒店";"江苏利特尔绿色包装股份有限公司";"常州市金坛沃德丰电子科技有限公司"},MATCH(D6498,{"BJ_zhongyu";"JS_WX_liteer";"JS_CZ_wodefeng"},0)),"")</f>
        <v>常州市金坛沃德丰电子科技有限公司</v>
      </c>
      <c r="D6498" s="11" t="str">
        <f>[1]动作!$G6497</f>
        <v>JS_CZ_wodefeng</v>
      </c>
      <c r="E6498" s="11" t="str">
        <f>[1]动作!$D6497</f>
        <v>电表故障</v>
      </c>
      <c r="F6498" s="11" t="s">
        <v>45</v>
      </c>
      <c r="G6498" s="12">
        <f>[1]动作!$A6497+[1]动作!$B6497</f>
        <v>43213.256215277775</v>
      </c>
      <c r="H6498" s="12"/>
      <c r="I6498" s="11"/>
    </row>
    <row r="6499" spans="1:9" hidden="1" x14ac:dyDescent="0.3">
      <c r="A6499" s="24">
        <v>6497</v>
      </c>
      <c r="B6499" s="11" t="str">
        <f>IFERROR(INDEX({"JSNY-BJ0001-01";"JSNY-JS0022-01";"JSNY-JS0002-01"},MATCH(D6499,{"BJ_zhongyu";"JS_WX_liteer";"JS_CZ_wodefeng"},0)),"")</f>
        <v>JSNY-JS0002-01</v>
      </c>
      <c r="C6499" s="11" t="str">
        <f>IFERROR(INDEX({"北京中裕世纪大酒店";"江苏利特尔绿色包装股份有限公司";"常州市金坛沃德丰电子科技有限公司"},MATCH(D6499,{"BJ_zhongyu";"JS_WX_liteer";"JS_CZ_wodefeng"},0)),"")</f>
        <v>常州市金坛沃德丰电子科技有限公司</v>
      </c>
      <c r="D6499" s="11" t="str">
        <f>[1]动作!$G6498</f>
        <v>JS_CZ_wodefeng</v>
      </c>
      <c r="E6499" s="11" t="str">
        <f>[1]动作!$D6498</f>
        <v>电表故障</v>
      </c>
      <c r="F6499" s="11" t="s">
        <v>45</v>
      </c>
      <c r="G6499" s="12">
        <f>[1]动作!$A6498+[1]动作!$B6498</f>
        <v>43213.256388888891</v>
      </c>
      <c r="H6499" s="12"/>
      <c r="I6499" s="11"/>
    </row>
    <row r="6500" spans="1:9" hidden="1" x14ac:dyDescent="0.3">
      <c r="A6500" s="24">
        <v>6498</v>
      </c>
      <c r="B6500" s="11" t="str">
        <f>IFERROR(INDEX({"JSNY-BJ0001-01";"JSNY-JS0022-01";"JSNY-JS0002-01"},MATCH(D6500,{"BJ_zhongyu";"JS_WX_liteer";"JS_CZ_wodefeng"},0)),"")</f>
        <v>JSNY-JS0002-01</v>
      </c>
      <c r="C6500" s="11" t="str">
        <f>IFERROR(INDEX({"北京中裕世纪大酒店";"江苏利特尔绿色包装股份有限公司";"常州市金坛沃德丰电子科技有限公司"},MATCH(D6500,{"BJ_zhongyu";"JS_WX_liteer";"JS_CZ_wodefeng"},0)),"")</f>
        <v>常州市金坛沃德丰电子科技有限公司</v>
      </c>
      <c r="D6500" s="11" t="str">
        <f>[1]动作!$G6499</f>
        <v>JS_CZ_wodefeng</v>
      </c>
      <c r="E6500" s="11" t="str">
        <f>[1]动作!$D6499</f>
        <v>电表故障</v>
      </c>
      <c r="F6500" s="11" t="s">
        <v>45</v>
      </c>
      <c r="G6500" s="12">
        <f>[1]动作!$A6499+[1]动作!$B6499</f>
        <v>43213.256631944445</v>
      </c>
      <c r="H6500" s="12"/>
      <c r="I6500" s="11"/>
    </row>
    <row r="6501" spans="1:9" hidden="1" x14ac:dyDescent="0.3">
      <c r="A6501" s="24">
        <v>6499</v>
      </c>
      <c r="B6501" s="11" t="str">
        <f>IFERROR(INDEX({"JSNY-BJ0001-01";"JSNY-JS0022-01";"JSNY-JS0002-01"},MATCH(D6501,{"BJ_zhongyu";"JS_WX_liteer";"JS_CZ_wodefeng"},0)),"")</f>
        <v>JSNY-JS0002-01</v>
      </c>
      <c r="C6501" s="11" t="str">
        <f>IFERROR(INDEX({"北京中裕世纪大酒店";"江苏利特尔绿色包装股份有限公司";"常州市金坛沃德丰电子科技有限公司"},MATCH(D6501,{"BJ_zhongyu";"JS_WX_liteer";"JS_CZ_wodefeng"},0)),"")</f>
        <v>常州市金坛沃德丰电子科技有限公司</v>
      </c>
      <c r="D6501" s="11" t="str">
        <f>[1]动作!$G6500</f>
        <v>JS_CZ_wodefeng</v>
      </c>
      <c r="E6501" s="11" t="str">
        <f>[1]动作!$D6500</f>
        <v>电表故障</v>
      </c>
      <c r="F6501" s="11" t="s">
        <v>45</v>
      </c>
      <c r="G6501" s="12">
        <f>[1]动作!$A6500+[1]动作!$B6500</f>
        <v>43213.256747685184</v>
      </c>
      <c r="H6501" s="12"/>
      <c r="I6501" s="11"/>
    </row>
    <row r="6502" spans="1:9" hidden="1" x14ac:dyDescent="0.3">
      <c r="A6502" s="24">
        <v>6500</v>
      </c>
      <c r="B6502" s="11" t="str">
        <f>IFERROR(INDEX({"JSNY-BJ0001-01";"JSNY-JS0022-01";"JSNY-JS0002-01"},MATCH(D6502,{"BJ_zhongyu";"JS_WX_liteer";"JS_CZ_wodefeng"},0)),"")</f>
        <v>JSNY-JS0002-01</v>
      </c>
      <c r="C6502" s="11" t="str">
        <f>IFERROR(INDEX({"北京中裕世纪大酒店";"江苏利特尔绿色包装股份有限公司";"常州市金坛沃德丰电子科技有限公司"},MATCH(D6502,{"BJ_zhongyu";"JS_WX_liteer";"JS_CZ_wodefeng"},0)),"")</f>
        <v>常州市金坛沃德丰电子科技有限公司</v>
      </c>
      <c r="D6502" s="11" t="str">
        <f>[1]动作!$G6501</f>
        <v>JS_CZ_wodefeng</v>
      </c>
      <c r="E6502" s="11" t="str">
        <f>[1]动作!$D6501</f>
        <v>电表故障</v>
      </c>
      <c r="F6502" s="11" t="s">
        <v>45</v>
      </c>
      <c r="G6502" s="12">
        <f>[1]动作!$A6501+[1]动作!$B6501</f>
        <v>43213.259930555556</v>
      </c>
      <c r="H6502" s="12"/>
      <c r="I6502" s="11"/>
    </row>
    <row r="6503" spans="1:9" hidden="1" x14ac:dyDescent="0.3">
      <c r="A6503" s="24">
        <v>6501</v>
      </c>
      <c r="B6503" s="11" t="str">
        <f>IFERROR(INDEX({"JSNY-BJ0001-01";"JSNY-JS0022-01";"JSNY-JS0002-01"},MATCH(D6503,{"BJ_zhongyu";"JS_WX_liteer";"JS_CZ_wodefeng"},0)),"")</f>
        <v>JSNY-JS0002-01</v>
      </c>
      <c r="C6503" s="11" t="str">
        <f>IFERROR(INDEX({"北京中裕世纪大酒店";"江苏利特尔绿色包装股份有限公司";"常州市金坛沃德丰电子科技有限公司"},MATCH(D6503,{"BJ_zhongyu";"JS_WX_liteer";"JS_CZ_wodefeng"},0)),"")</f>
        <v>常州市金坛沃德丰电子科技有限公司</v>
      </c>
      <c r="D6503" s="11" t="str">
        <f>[1]动作!$G6502</f>
        <v>JS_CZ_wodefeng</v>
      </c>
      <c r="E6503" s="11" t="str">
        <f>[1]动作!$D6502</f>
        <v>电表故障</v>
      </c>
      <c r="F6503" s="11" t="s">
        <v>45</v>
      </c>
      <c r="G6503" s="12">
        <f>[1]动作!$A6502+[1]动作!$B6502</f>
        <v>43213.260046296295</v>
      </c>
      <c r="H6503" s="12"/>
      <c r="I6503" s="11"/>
    </row>
    <row r="6504" spans="1:9" hidden="1" x14ac:dyDescent="0.3">
      <c r="A6504" s="24">
        <v>6502</v>
      </c>
      <c r="B6504" s="11" t="str">
        <f>IFERROR(INDEX({"JSNY-BJ0001-01";"JSNY-JS0022-01";"JSNY-JS0002-01"},MATCH(D6504,{"BJ_zhongyu";"JS_WX_liteer";"JS_CZ_wodefeng"},0)),"")</f>
        <v>JSNY-JS0002-01</v>
      </c>
      <c r="C6504" s="11" t="str">
        <f>IFERROR(INDEX({"北京中裕世纪大酒店";"江苏利特尔绿色包装股份有限公司";"常州市金坛沃德丰电子科技有限公司"},MATCH(D6504,{"BJ_zhongyu";"JS_WX_liteer";"JS_CZ_wodefeng"},0)),"")</f>
        <v>常州市金坛沃德丰电子科技有限公司</v>
      </c>
      <c r="D6504" s="11" t="str">
        <f>[1]动作!$G6503</f>
        <v>JS_CZ_wodefeng</v>
      </c>
      <c r="E6504" s="11" t="str">
        <f>[1]动作!$D6503</f>
        <v>电表故障</v>
      </c>
      <c r="F6504" s="11" t="s">
        <v>45</v>
      </c>
      <c r="G6504" s="12">
        <f>[1]动作!$A6503+[1]动作!$B6503</f>
        <v>43213.26021990741</v>
      </c>
      <c r="H6504" s="12"/>
      <c r="I6504" s="11"/>
    </row>
    <row r="6505" spans="1:9" hidden="1" x14ac:dyDescent="0.3">
      <c r="A6505" s="24">
        <v>6503</v>
      </c>
      <c r="B6505" s="11" t="str">
        <f>IFERROR(INDEX({"JSNY-BJ0001-01";"JSNY-JS0022-01";"JSNY-JS0002-01"},MATCH(D6505,{"BJ_zhongyu";"JS_WX_liteer";"JS_CZ_wodefeng"},0)),"")</f>
        <v>JSNY-JS0002-01</v>
      </c>
      <c r="C6505" s="11" t="str">
        <f>IFERROR(INDEX({"北京中裕世纪大酒店";"江苏利特尔绿色包装股份有限公司";"常州市金坛沃德丰电子科技有限公司"},MATCH(D6505,{"BJ_zhongyu";"JS_WX_liteer";"JS_CZ_wodefeng"},0)),"")</f>
        <v>常州市金坛沃德丰电子科技有限公司</v>
      </c>
      <c r="D6505" s="11" t="str">
        <f>[1]动作!$G6504</f>
        <v>JS_CZ_wodefeng</v>
      </c>
      <c r="E6505" s="11" t="str">
        <f>[1]动作!$D6504</f>
        <v>电表故障</v>
      </c>
      <c r="F6505" s="11" t="s">
        <v>45</v>
      </c>
      <c r="G6505" s="12">
        <f>[1]动作!$A6504+[1]动作!$B6504</f>
        <v>43213.261493055557</v>
      </c>
      <c r="H6505" s="12"/>
      <c r="I6505" s="11"/>
    </row>
    <row r="6506" spans="1:9" hidden="1" x14ac:dyDescent="0.3">
      <c r="A6506" s="24">
        <v>6504</v>
      </c>
      <c r="B6506" s="11" t="str">
        <f>IFERROR(INDEX({"JSNY-BJ0001-01";"JSNY-JS0022-01";"JSNY-JS0002-01"},MATCH(D6506,{"BJ_zhongyu";"JS_WX_liteer";"JS_CZ_wodefeng"},0)),"")</f>
        <v>JSNY-JS0002-01</v>
      </c>
      <c r="C6506" s="11" t="str">
        <f>IFERROR(INDEX({"北京中裕世纪大酒店";"江苏利特尔绿色包装股份有限公司";"常州市金坛沃德丰电子科技有限公司"},MATCH(D6506,{"BJ_zhongyu";"JS_WX_liteer";"JS_CZ_wodefeng"},0)),"")</f>
        <v>常州市金坛沃德丰电子科技有限公司</v>
      </c>
      <c r="D6506" s="11" t="str">
        <f>[1]动作!$G6505</f>
        <v>JS_CZ_wodefeng</v>
      </c>
      <c r="E6506" s="11" t="str">
        <f>[1]动作!$D6505</f>
        <v>电表故障</v>
      </c>
      <c r="F6506" s="11" t="s">
        <v>45</v>
      </c>
      <c r="G6506" s="12">
        <f>[1]动作!$A6505+[1]动作!$B6505</f>
        <v>43213.265428240738</v>
      </c>
      <c r="H6506" s="12"/>
      <c r="I6506" s="11"/>
    </row>
    <row r="6507" spans="1:9" hidden="1" x14ac:dyDescent="0.3">
      <c r="A6507" s="24">
        <v>6505</v>
      </c>
      <c r="B6507" s="11" t="str">
        <f>IFERROR(INDEX({"JSNY-BJ0001-01";"JSNY-JS0022-01";"JSNY-JS0002-01"},MATCH(D6507,{"BJ_zhongyu";"JS_WX_liteer";"JS_CZ_wodefeng"},0)),"")</f>
        <v>JSNY-JS0002-01</v>
      </c>
      <c r="C6507" s="11" t="str">
        <f>IFERROR(INDEX({"北京中裕世纪大酒店";"江苏利特尔绿色包装股份有限公司";"常州市金坛沃德丰电子科技有限公司"},MATCH(D6507,{"BJ_zhongyu";"JS_WX_liteer";"JS_CZ_wodefeng"},0)),"")</f>
        <v>常州市金坛沃德丰电子科技有限公司</v>
      </c>
      <c r="D6507" s="11" t="str">
        <f>[1]动作!$G6506</f>
        <v>JS_CZ_wodefeng</v>
      </c>
      <c r="E6507" s="11" t="str">
        <f>[1]动作!$D6506</f>
        <v>电表故障</v>
      </c>
      <c r="F6507" s="11" t="s">
        <v>45</v>
      </c>
      <c r="G6507" s="12">
        <f>[1]动作!$A6506+[1]动作!$B6506</f>
        <v>43213.266759259262</v>
      </c>
      <c r="H6507" s="12"/>
      <c r="I6507" s="11"/>
    </row>
    <row r="6508" spans="1:9" hidden="1" x14ac:dyDescent="0.3">
      <c r="A6508" s="24">
        <v>6506</v>
      </c>
      <c r="B6508" s="11" t="str">
        <f>IFERROR(INDEX({"JSNY-BJ0001-01";"JSNY-JS0022-01";"JSNY-JS0002-01"},MATCH(D6508,{"BJ_zhongyu";"JS_WX_liteer";"JS_CZ_wodefeng"},0)),"")</f>
        <v>JSNY-JS0002-01</v>
      </c>
      <c r="C6508" s="11" t="str">
        <f>IFERROR(INDEX({"北京中裕世纪大酒店";"江苏利特尔绿色包装股份有限公司";"常州市金坛沃德丰电子科技有限公司"},MATCH(D6508,{"BJ_zhongyu";"JS_WX_liteer";"JS_CZ_wodefeng"},0)),"")</f>
        <v>常州市金坛沃德丰电子科技有限公司</v>
      </c>
      <c r="D6508" s="11" t="str">
        <f>[1]动作!$G6507</f>
        <v>JS_CZ_wodefeng</v>
      </c>
      <c r="E6508" s="11" t="str">
        <f>[1]动作!$D6507</f>
        <v>电表故障</v>
      </c>
      <c r="F6508" s="11" t="s">
        <v>45</v>
      </c>
      <c r="G6508" s="12">
        <f>[1]动作!$A6507+[1]动作!$B6507</f>
        <v>43213.266875000001</v>
      </c>
      <c r="H6508" s="12"/>
      <c r="I6508" s="11"/>
    </row>
    <row r="6509" spans="1:9" hidden="1" x14ac:dyDescent="0.3">
      <c r="A6509" s="24">
        <v>6507</v>
      </c>
      <c r="B6509" s="11" t="str">
        <f>IFERROR(INDEX({"JSNY-BJ0001-01";"JSNY-JS0022-01";"JSNY-JS0002-01"},MATCH(D6509,{"BJ_zhongyu";"JS_WX_liteer";"JS_CZ_wodefeng"},0)),"")</f>
        <v>JSNY-JS0002-01</v>
      </c>
      <c r="C6509" s="11" t="str">
        <f>IFERROR(INDEX({"北京中裕世纪大酒店";"江苏利特尔绿色包装股份有限公司";"常州市金坛沃德丰电子科技有限公司"},MATCH(D6509,{"BJ_zhongyu";"JS_WX_liteer";"JS_CZ_wodefeng"},0)),"")</f>
        <v>常州市金坛沃德丰电子科技有限公司</v>
      </c>
      <c r="D6509" s="11" t="str">
        <f>[1]动作!$G6508</f>
        <v>JS_CZ_wodefeng</v>
      </c>
      <c r="E6509" s="11" t="str">
        <f>[1]动作!$D6508</f>
        <v>电表故障</v>
      </c>
      <c r="F6509" s="11" t="s">
        <v>45</v>
      </c>
      <c r="G6509" s="12">
        <f>[1]动作!$A6508+[1]动作!$B6508</f>
        <v>43213.270879629628</v>
      </c>
      <c r="H6509" s="12"/>
      <c r="I6509" s="11"/>
    </row>
    <row r="6510" spans="1:9" hidden="1" x14ac:dyDescent="0.3">
      <c r="A6510" s="24">
        <v>6508</v>
      </c>
      <c r="B6510" s="11" t="str">
        <f>IFERROR(INDEX({"JSNY-BJ0001-01";"JSNY-JS0022-01";"JSNY-JS0002-01"},MATCH(D6510,{"BJ_zhongyu";"JS_WX_liteer";"JS_CZ_wodefeng"},0)),"")</f>
        <v>JSNY-JS0002-01</v>
      </c>
      <c r="C6510" s="11" t="str">
        <f>IFERROR(INDEX({"北京中裕世纪大酒店";"江苏利特尔绿色包装股份有限公司";"常州市金坛沃德丰电子科技有限公司"},MATCH(D6510,{"BJ_zhongyu";"JS_WX_liteer";"JS_CZ_wodefeng"},0)),"")</f>
        <v>常州市金坛沃德丰电子科技有限公司</v>
      </c>
      <c r="D6510" s="11" t="str">
        <f>[1]动作!$G6509</f>
        <v>JS_CZ_wodefeng</v>
      </c>
      <c r="E6510" s="11" t="str">
        <f>[1]动作!$D6509</f>
        <v>电表故障</v>
      </c>
      <c r="F6510" s="11" t="s">
        <v>45</v>
      </c>
      <c r="G6510" s="12">
        <f>[1]动作!$A6509+[1]动作!$B6509</f>
        <v>43213.272210648145</v>
      </c>
      <c r="H6510" s="12"/>
      <c r="I6510" s="11"/>
    </row>
    <row r="6511" spans="1:9" hidden="1" x14ac:dyDescent="0.3">
      <c r="A6511" s="24">
        <v>6509</v>
      </c>
      <c r="B6511" s="11" t="str">
        <f>IFERROR(INDEX({"JSNY-BJ0001-01";"JSNY-JS0022-01";"JSNY-JS0002-01"},MATCH(D6511,{"BJ_zhongyu";"JS_WX_liteer";"JS_CZ_wodefeng"},0)),"")</f>
        <v>JSNY-JS0002-01</v>
      </c>
      <c r="C6511" s="11" t="str">
        <f>IFERROR(INDEX({"北京中裕世纪大酒店";"江苏利特尔绿色包装股份有限公司";"常州市金坛沃德丰电子科技有限公司"},MATCH(D6511,{"BJ_zhongyu";"JS_WX_liteer";"JS_CZ_wodefeng"},0)),"")</f>
        <v>常州市金坛沃德丰电子科技有限公司</v>
      </c>
      <c r="D6511" s="11" t="str">
        <f>[1]动作!$G6510</f>
        <v>JS_CZ_wodefeng</v>
      </c>
      <c r="E6511" s="11" t="str">
        <f>[1]动作!$D6510</f>
        <v>电表故障</v>
      </c>
      <c r="F6511" s="11" t="s">
        <v>45</v>
      </c>
      <c r="G6511" s="12">
        <f>[1]动作!$A6510+[1]动作!$B6510</f>
        <v>43213.272326388891</v>
      </c>
      <c r="H6511" s="12"/>
      <c r="I6511" s="11"/>
    </row>
    <row r="6512" spans="1:9" hidden="1" x14ac:dyDescent="0.3">
      <c r="A6512" s="24">
        <v>6510</v>
      </c>
      <c r="B6512" s="11" t="str">
        <f>IFERROR(INDEX({"JSNY-BJ0001-01";"JSNY-JS0022-01";"JSNY-JS0002-01"},MATCH(D6512,{"BJ_zhongyu";"JS_WX_liteer";"JS_CZ_wodefeng"},0)),"")</f>
        <v>JSNY-JS0002-01</v>
      </c>
      <c r="C6512" s="11" t="str">
        <f>IFERROR(INDEX({"北京中裕世纪大酒店";"江苏利特尔绿色包装股份有限公司";"常州市金坛沃德丰电子科技有限公司"},MATCH(D6512,{"BJ_zhongyu";"JS_WX_liteer";"JS_CZ_wodefeng"},0)),"")</f>
        <v>常州市金坛沃德丰电子科技有限公司</v>
      </c>
      <c r="D6512" s="11" t="str">
        <f>[1]动作!$G6511</f>
        <v>JS_CZ_wodefeng</v>
      </c>
      <c r="E6512" s="11" t="str">
        <f>[1]动作!$D6511</f>
        <v>电表故障</v>
      </c>
      <c r="F6512" s="11" t="s">
        <v>45</v>
      </c>
      <c r="G6512" s="12">
        <f>[1]动作!$A6511+[1]动作!$B6511</f>
        <v>43213.27244212963</v>
      </c>
      <c r="H6512" s="12"/>
      <c r="I6512" s="11"/>
    </row>
    <row r="6513" spans="1:9" hidden="1" x14ac:dyDescent="0.3">
      <c r="A6513" s="24">
        <v>6511</v>
      </c>
      <c r="B6513" s="11" t="str">
        <f>IFERROR(INDEX({"JSNY-BJ0001-01";"JSNY-JS0022-01";"JSNY-JS0002-01"},MATCH(D6513,{"BJ_zhongyu";"JS_WX_liteer";"JS_CZ_wodefeng"},0)),"")</f>
        <v>JSNY-JS0002-01</v>
      </c>
      <c r="C6513" s="11" t="str">
        <f>IFERROR(INDEX({"北京中裕世纪大酒店";"江苏利特尔绿色包装股份有限公司";"常州市金坛沃德丰电子科技有限公司"},MATCH(D6513,{"BJ_zhongyu";"JS_WX_liteer";"JS_CZ_wodefeng"},0)),"")</f>
        <v>常州市金坛沃德丰电子科技有限公司</v>
      </c>
      <c r="D6513" s="11" t="str">
        <f>[1]动作!$G6512</f>
        <v>JS_CZ_wodefeng</v>
      </c>
      <c r="E6513" s="11" t="str">
        <f>[1]动作!$D6512</f>
        <v>电表故障</v>
      </c>
      <c r="F6513" s="11" t="s">
        <v>45</v>
      </c>
      <c r="G6513" s="12">
        <f>[1]动作!$A6512+[1]动作!$B6512</f>
        <v>43213.274814814817</v>
      </c>
      <c r="H6513" s="12"/>
      <c r="I6513" s="11"/>
    </row>
    <row r="6514" spans="1:9" hidden="1" x14ac:dyDescent="0.3">
      <c r="A6514" s="24">
        <v>6512</v>
      </c>
      <c r="B6514" s="11" t="str">
        <f>IFERROR(INDEX({"JSNY-BJ0001-01";"JSNY-JS0022-01";"JSNY-JS0002-01"},MATCH(D6514,{"BJ_zhongyu";"JS_WX_liteer";"JS_CZ_wodefeng"},0)),"")</f>
        <v>JSNY-JS0002-01</v>
      </c>
      <c r="C6514" s="11" t="str">
        <f>IFERROR(INDEX({"北京中裕世纪大酒店";"江苏利特尔绿色包装股份有限公司";"常州市金坛沃德丰电子科技有限公司"},MATCH(D6514,{"BJ_zhongyu";"JS_WX_liteer";"JS_CZ_wodefeng"},0)),"")</f>
        <v>常州市金坛沃德丰电子科技有限公司</v>
      </c>
      <c r="D6514" s="11" t="str">
        <f>[1]动作!$G6513</f>
        <v>JS_CZ_wodefeng</v>
      </c>
      <c r="E6514" s="11" t="str">
        <f>[1]动作!$D6513</f>
        <v>电表故障</v>
      </c>
      <c r="F6514" s="11" t="s">
        <v>45</v>
      </c>
      <c r="G6514" s="12">
        <f>[1]动作!$A6513+[1]动作!$B6513</f>
        <v>43213.276145833333</v>
      </c>
      <c r="H6514" s="12"/>
      <c r="I6514" s="11"/>
    </row>
    <row r="6515" spans="1:9" hidden="1" x14ac:dyDescent="0.3">
      <c r="A6515" s="24">
        <v>6513</v>
      </c>
      <c r="B6515" s="11" t="str">
        <f>IFERROR(INDEX({"JSNY-BJ0001-01";"JSNY-JS0022-01";"JSNY-JS0002-01"},MATCH(D6515,{"BJ_zhongyu";"JS_WX_liteer";"JS_CZ_wodefeng"},0)),"")</f>
        <v>JSNY-JS0002-01</v>
      </c>
      <c r="C6515" s="11" t="str">
        <f>IFERROR(INDEX({"北京中裕世纪大酒店";"江苏利特尔绿色包装股份有限公司";"常州市金坛沃德丰电子科技有限公司"},MATCH(D6515,{"BJ_zhongyu";"JS_WX_liteer";"JS_CZ_wodefeng"},0)),"")</f>
        <v>常州市金坛沃德丰电子科技有限公司</v>
      </c>
      <c r="D6515" s="11" t="str">
        <f>[1]动作!$G6514</f>
        <v>JS_CZ_wodefeng</v>
      </c>
      <c r="E6515" s="11" t="str">
        <f>[1]动作!$D6514</f>
        <v>电表故障</v>
      </c>
      <c r="F6515" s="11" t="s">
        <v>45</v>
      </c>
      <c r="G6515" s="12">
        <f>[1]动作!$A6514+[1]动作!$B6514</f>
        <v>43213.277951388889</v>
      </c>
      <c r="H6515" s="12"/>
      <c r="I6515" s="11"/>
    </row>
    <row r="6516" spans="1:9" hidden="1" x14ac:dyDescent="0.3">
      <c r="A6516" s="24">
        <v>6514</v>
      </c>
      <c r="B6516" s="11" t="str">
        <f>IFERROR(INDEX({"JSNY-BJ0001-01";"JSNY-JS0022-01";"JSNY-JS0002-01"},MATCH(D6516,{"BJ_zhongyu";"JS_WX_liteer";"JS_CZ_wodefeng"},0)),"")</f>
        <v>JSNY-JS0002-01</v>
      </c>
      <c r="C6516" s="11" t="str">
        <f>IFERROR(INDEX({"北京中裕世纪大酒店";"江苏利特尔绿色包装股份有限公司";"常州市金坛沃德丰电子科技有限公司"},MATCH(D6516,{"BJ_zhongyu";"JS_WX_liteer";"JS_CZ_wodefeng"},0)),"")</f>
        <v>常州市金坛沃德丰电子科技有限公司</v>
      </c>
      <c r="D6516" s="11" t="str">
        <f>[1]动作!$G6515</f>
        <v>JS_CZ_wodefeng</v>
      </c>
      <c r="E6516" s="11" t="str">
        <f>[1]动作!$D6515</f>
        <v>电表故障</v>
      </c>
      <c r="F6516" s="11" t="s">
        <v>45</v>
      </c>
      <c r="G6516" s="12">
        <f>[1]动作!$A6515+[1]动作!$B6515</f>
        <v>43213.278645833336</v>
      </c>
      <c r="H6516" s="12"/>
      <c r="I6516" s="11"/>
    </row>
    <row r="6517" spans="1:9" hidden="1" x14ac:dyDescent="0.3">
      <c r="A6517" s="24">
        <v>6515</v>
      </c>
      <c r="B6517" s="11" t="str">
        <f>IFERROR(INDEX({"JSNY-BJ0001-01";"JSNY-JS0022-01";"JSNY-JS0002-01"},MATCH(D6517,{"BJ_zhongyu";"JS_WX_liteer";"JS_CZ_wodefeng"},0)),"")</f>
        <v>JSNY-JS0002-01</v>
      </c>
      <c r="C6517" s="11" t="str">
        <f>IFERROR(INDEX({"北京中裕世纪大酒店";"江苏利特尔绿色包装股份有限公司";"常州市金坛沃德丰电子科技有限公司"},MATCH(D6517,{"BJ_zhongyu";"JS_WX_liteer";"JS_CZ_wodefeng"},0)),"")</f>
        <v>常州市金坛沃德丰电子科技有限公司</v>
      </c>
      <c r="D6517" s="11" t="str">
        <f>[1]动作!$G6516</f>
        <v>JS_CZ_wodefeng</v>
      </c>
      <c r="E6517" s="11" t="str">
        <f>[1]动作!$D6516</f>
        <v>电表故障</v>
      </c>
      <c r="F6517" s="11" t="s">
        <v>45</v>
      </c>
      <c r="G6517" s="12">
        <f>[1]动作!$A6516+[1]动作!$B6516</f>
        <v>43213.278865740744</v>
      </c>
      <c r="H6517" s="12"/>
      <c r="I6517" s="11"/>
    </row>
    <row r="6518" spans="1:9" hidden="1" x14ac:dyDescent="0.3">
      <c r="A6518" s="24">
        <v>6516</v>
      </c>
      <c r="B6518" s="11" t="str">
        <f>IFERROR(INDEX({"JSNY-BJ0001-01";"JSNY-JS0022-01";"JSNY-JS0002-01"},MATCH(D6518,{"BJ_zhongyu";"JS_WX_liteer";"JS_CZ_wodefeng"},0)),"")</f>
        <v>JSNY-JS0002-01</v>
      </c>
      <c r="C6518" s="11" t="str">
        <f>IFERROR(INDEX({"北京中裕世纪大酒店";"江苏利特尔绿色包装股份有限公司";"常州市金坛沃德丰电子科技有限公司"},MATCH(D6518,{"BJ_zhongyu";"JS_WX_liteer";"JS_CZ_wodefeng"},0)),"")</f>
        <v>常州市金坛沃德丰电子科技有限公司</v>
      </c>
      <c r="D6518" s="11" t="str">
        <f>[1]动作!$G6517</f>
        <v>JS_CZ_wodefeng</v>
      </c>
      <c r="E6518" s="11" t="str">
        <f>[1]动作!$D6517</f>
        <v>电表故障</v>
      </c>
      <c r="F6518" s="11" t="s">
        <v>45</v>
      </c>
      <c r="G6518" s="12">
        <f>[1]动作!$A6517+[1]动作!$B6517</f>
        <v>43213.278993055559</v>
      </c>
      <c r="H6518" s="12"/>
      <c r="I6518" s="11"/>
    </row>
    <row r="6519" spans="1:9" hidden="1" x14ac:dyDescent="0.3">
      <c r="A6519" s="24">
        <v>6517</v>
      </c>
      <c r="B6519" s="11" t="str">
        <f>IFERROR(INDEX({"JSNY-BJ0001-01";"JSNY-JS0022-01";"JSNY-JS0002-01"},MATCH(D6519,{"BJ_zhongyu";"JS_WX_liteer";"JS_CZ_wodefeng"},0)),"")</f>
        <v>JSNY-JS0002-01</v>
      </c>
      <c r="C6519" s="11" t="str">
        <f>IFERROR(INDEX({"北京中裕世纪大酒店";"江苏利特尔绿色包装股份有限公司";"常州市金坛沃德丰电子科技有限公司"},MATCH(D6519,{"BJ_zhongyu";"JS_WX_liteer";"JS_CZ_wodefeng"},0)),"")</f>
        <v>常州市金坛沃德丰电子科技有限公司</v>
      </c>
      <c r="D6519" s="11" t="str">
        <f>[1]动作!$G6518</f>
        <v>JS_CZ_wodefeng</v>
      </c>
      <c r="E6519" s="11" t="str">
        <f>[1]动作!$D6518</f>
        <v>电表故障</v>
      </c>
      <c r="F6519" s="11" t="s">
        <v>45</v>
      </c>
      <c r="G6519" s="12">
        <f>[1]动作!$A6518+[1]动作!$B6518</f>
        <v>43213.280266203707</v>
      </c>
      <c r="H6519" s="12"/>
      <c r="I6519" s="11"/>
    </row>
    <row r="6520" spans="1:9" hidden="1" x14ac:dyDescent="0.3">
      <c r="A6520" s="24">
        <v>6518</v>
      </c>
      <c r="B6520" s="11" t="str">
        <f>IFERROR(INDEX({"JSNY-BJ0001-01";"JSNY-JS0022-01";"JSNY-JS0002-01"},MATCH(D6520,{"BJ_zhongyu";"JS_WX_liteer";"JS_CZ_wodefeng"},0)),"")</f>
        <v>JSNY-JS0002-01</v>
      </c>
      <c r="C6520" s="11" t="str">
        <f>IFERROR(INDEX({"北京中裕世纪大酒店";"江苏利特尔绿色包装股份有限公司";"常州市金坛沃德丰电子科技有限公司"},MATCH(D6520,{"BJ_zhongyu";"JS_WX_liteer";"JS_CZ_wodefeng"},0)),"")</f>
        <v>常州市金坛沃德丰电子科技有限公司</v>
      </c>
      <c r="D6520" s="11" t="str">
        <f>[1]动作!$G6519</f>
        <v>JS_CZ_wodefeng</v>
      </c>
      <c r="E6520" s="11" t="str">
        <f>[1]动作!$D6519</f>
        <v>电表故障</v>
      </c>
      <c r="F6520" s="11" t="s">
        <v>45</v>
      </c>
      <c r="G6520" s="12">
        <f>[1]动作!$A6519+[1]动作!$B6519</f>
        <v>43213.282638888886</v>
      </c>
      <c r="H6520" s="12"/>
      <c r="I6520" s="11"/>
    </row>
    <row r="6521" spans="1:9" hidden="1" x14ac:dyDescent="0.3">
      <c r="A6521" s="24">
        <v>6519</v>
      </c>
      <c r="B6521" s="11" t="str">
        <f>IFERROR(INDEX({"JSNY-BJ0001-01";"JSNY-JS0022-01";"JSNY-JS0002-01"},MATCH(D6521,{"BJ_zhongyu";"JS_WX_liteer";"JS_CZ_wodefeng"},0)),"")</f>
        <v>JSNY-JS0002-01</v>
      </c>
      <c r="C6521" s="11" t="str">
        <f>IFERROR(INDEX({"北京中裕世纪大酒店";"江苏利特尔绿色包装股份有限公司";"常州市金坛沃德丰电子科技有限公司"},MATCH(D6521,{"BJ_zhongyu";"JS_WX_liteer";"JS_CZ_wodefeng"},0)),"")</f>
        <v>常州市金坛沃德丰电子科技有限公司</v>
      </c>
      <c r="D6521" s="11" t="str">
        <f>[1]动作!$G6520</f>
        <v>JS_CZ_wodefeng</v>
      </c>
      <c r="E6521" s="11" t="str">
        <f>[1]动作!$D6520</f>
        <v>电表故障</v>
      </c>
      <c r="F6521" s="11" t="s">
        <v>45</v>
      </c>
      <c r="G6521" s="12">
        <f>[1]动作!$A6520+[1]动作!$B6520</f>
        <v>43213.282754629632</v>
      </c>
      <c r="H6521" s="12"/>
      <c r="I6521" s="11"/>
    </row>
    <row r="6522" spans="1:9" hidden="1" x14ac:dyDescent="0.3">
      <c r="A6522" s="24">
        <v>6520</v>
      </c>
      <c r="B6522" s="11" t="str">
        <f>IFERROR(INDEX({"JSNY-BJ0001-01";"JSNY-JS0022-01";"JSNY-JS0002-01"},MATCH(D6522,{"BJ_zhongyu";"JS_WX_liteer";"JS_CZ_wodefeng"},0)),"")</f>
        <v>JSNY-JS0002-01</v>
      </c>
      <c r="C6522" s="11" t="str">
        <f>IFERROR(INDEX({"北京中裕世纪大酒店";"江苏利特尔绿色包装股份有限公司";"常州市金坛沃德丰电子科技有限公司"},MATCH(D6522,{"BJ_zhongyu";"JS_WX_liteer";"JS_CZ_wodefeng"},0)),"")</f>
        <v>常州市金坛沃德丰电子科技有限公司</v>
      </c>
      <c r="D6522" s="11" t="str">
        <f>[1]动作!$G6521</f>
        <v>JS_CZ_wodefeng</v>
      </c>
      <c r="E6522" s="11" t="str">
        <f>[1]动作!$D6521</f>
        <v>电表故障</v>
      </c>
      <c r="F6522" s="11" t="s">
        <v>45</v>
      </c>
      <c r="G6522" s="12">
        <f>[1]动作!$A6521+[1]动作!$B6521</f>
        <v>43213.28292824074</v>
      </c>
      <c r="H6522" s="12"/>
      <c r="I6522" s="11"/>
    </row>
    <row r="6523" spans="1:9" hidden="1" x14ac:dyDescent="0.3">
      <c r="A6523" s="24">
        <v>6521</v>
      </c>
      <c r="B6523" s="11" t="str">
        <f>IFERROR(INDEX({"JSNY-BJ0001-01";"JSNY-JS0022-01";"JSNY-JS0002-01"},MATCH(D6523,{"BJ_zhongyu";"JS_WX_liteer";"JS_CZ_wodefeng"},0)),"")</f>
        <v>JSNY-JS0002-01</v>
      </c>
      <c r="C6523" s="11" t="str">
        <f>IFERROR(INDEX({"北京中裕世纪大酒店";"江苏利特尔绿色包装股份有限公司";"常州市金坛沃德丰电子科技有限公司"},MATCH(D6523,{"BJ_zhongyu";"JS_WX_liteer";"JS_CZ_wodefeng"},0)),"")</f>
        <v>常州市金坛沃德丰电子科技有限公司</v>
      </c>
      <c r="D6523" s="11" t="str">
        <f>[1]动作!$G6522</f>
        <v>JS_CZ_wodefeng</v>
      </c>
      <c r="E6523" s="11" t="str">
        <f>[1]动作!$D6522</f>
        <v>电表故障</v>
      </c>
      <c r="F6523" s="11" t="s">
        <v>45</v>
      </c>
      <c r="G6523" s="12">
        <f>[1]动作!$A6522+[1]动作!$B6522</f>
        <v>43213.284201388888</v>
      </c>
      <c r="H6523" s="12"/>
      <c r="I6523" s="11"/>
    </row>
    <row r="6524" spans="1:9" hidden="1" x14ac:dyDescent="0.3">
      <c r="A6524" s="24">
        <v>6522</v>
      </c>
      <c r="B6524" s="11" t="str">
        <f>IFERROR(INDEX({"JSNY-BJ0001-01";"JSNY-JS0022-01";"JSNY-JS0002-01"},MATCH(D6524,{"BJ_zhongyu";"JS_WX_liteer";"JS_CZ_wodefeng"},0)),"")</f>
        <v>JSNY-JS0002-01</v>
      </c>
      <c r="C6524" s="11" t="str">
        <f>IFERROR(INDEX({"北京中裕世纪大酒店";"江苏利特尔绿色包装股份有限公司";"常州市金坛沃德丰电子科技有限公司"},MATCH(D6524,{"BJ_zhongyu";"JS_WX_liteer";"JS_CZ_wodefeng"},0)),"")</f>
        <v>常州市金坛沃德丰电子科技有限公司</v>
      </c>
      <c r="D6524" s="11" t="str">
        <f>[1]动作!$G6523</f>
        <v>JS_CZ_wodefeng</v>
      </c>
      <c r="E6524" s="11" t="str">
        <f>[1]动作!$D6523</f>
        <v>电表故障</v>
      </c>
      <c r="F6524" s="11" t="s">
        <v>45</v>
      </c>
      <c r="G6524" s="12">
        <f>[1]动作!$A6523+[1]动作!$B6523</f>
        <v>43213.288136574076</v>
      </c>
      <c r="H6524" s="12"/>
      <c r="I6524" s="11"/>
    </row>
    <row r="6525" spans="1:9" hidden="1" x14ac:dyDescent="0.3">
      <c r="A6525" s="24">
        <v>6523</v>
      </c>
      <c r="B6525" s="11" t="str">
        <f>IFERROR(INDEX({"JSNY-BJ0001-01";"JSNY-JS0022-01";"JSNY-JS0002-01"},MATCH(D6525,{"BJ_zhongyu";"JS_WX_liteer";"JS_CZ_wodefeng"},0)),"")</f>
        <v>JSNY-JS0002-01</v>
      </c>
      <c r="C6525" s="11" t="str">
        <f>IFERROR(INDEX({"北京中裕世纪大酒店";"江苏利特尔绿色包装股份有限公司";"常州市金坛沃德丰电子科技有限公司"},MATCH(D6525,{"BJ_zhongyu";"JS_WX_liteer";"JS_CZ_wodefeng"},0)),"")</f>
        <v>常州市金坛沃德丰电子科技有限公司</v>
      </c>
      <c r="D6525" s="11" t="str">
        <f>[1]动作!$G6524</f>
        <v>JS_CZ_wodefeng</v>
      </c>
      <c r="E6525" s="11" t="str">
        <f>[1]动作!$D6524</f>
        <v>电表故障</v>
      </c>
      <c r="F6525" s="11" t="s">
        <v>45</v>
      </c>
      <c r="G6525" s="12">
        <f>[1]动作!$A6524+[1]动作!$B6524</f>
        <v>43213.289710648147</v>
      </c>
      <c r="H6525" s="12"/>
      <c r="I6525" s="11"/>
    </row>
    <row r="6526" spans="1:9" hidden="1" x14ac:dyDescent="0.3">
      <c r="A6526" s="24">
        <v>6524</v>
      </c>
      <c r="B6526" s="11" t="str">
        <f>IFERROR(INDEX({"JSNY-BJ0001-01";"JSNY-JS0022-01";"JSNY-JS0002-01"},MATCH(D6526,{"BJ_zhongyu";"JS_WX_liteer";"JS_CZ_wodefeng"},0)),"")</f>
        <v>JSNY-JS0002-01</v>
      </c>
      <c r="C6526" s="11" t="str">
        <f>IFERROR(INDEX({"北京中裕世纪大酒店";"江苏利特尔绿色包装股份有限公司";"常州市金坛沃德丰电子科技有限公司"},MATCH(D6526,{"BJ_zhongyu";"JS_WX_liteer";"JS_CZ_wodefeng"},0)),"")</f>
        <v>常州市金坛沃德丰电子科技有限公司</v>
      </c>
      <c r="D6526" s="11" t="str">
        <f>[1]动作!$G6525</f>
        <v>JS_CZ_wodefeng</v>
      </c>
      <c r="E6526" s="11" t="str">
        <f>[1]动作!$D6525</f>
        <v>电表故障</v>
      </c>
      <c r="F6526" s="11" t="s">
        <v>45</v>
      </c>
      <c r="G6526" s="12">
        <f>[1]动作!$A6525+[1]动作!$B6525</f>
        <v>43213.293414351851</v>
      </c>
      <c r="H6526" s="12"/>
      <c r="I6526" s="11"/>
    </row>
    <row r="6527" spans="1:9" hidden="1" x14ac:dyDescent="0.3">
      <c r="A6527" s="24">
        <v>6525</v>
      </c>
      <c r="B6527" s="11" t="str">
        <f>IFERROR(INDEX({"JSNY-BJ0001-01";"JSNY-JS0022-01";"JSNY-JS0002-01"},MATCH(D6527,{"BJ_zhongyu";"JS_WX_liteer";"JS_CZ_wodefeng"},0)),"")</f>
        <v>JSNY-JS0002-01</v>
      </c>
      <c r="C6527" s="11" t="str">
        <f>IFERROR(INDEX({"北京中裕世纪大酒店";"江苏利特尔绿色包装股份有限公司";"常州市金坛沃德丰电子科技有限公司"},MATCH(D6527,{"BJ_zhongyu";"JS_WX_liteer";"JS_CZ_wodefeng"},0)),"")</f>
        <v>常州市金坛沃德丰电子科技有限公司</v>
      </c>
      <c r="D6527" s="11" t="str">
        <f>[1]动作!$G6526</f>
        <v>JS_CZ_wodefeng</v>
      </c>
      <c r="E6527" s="11" t="str">
        <f>[1]动作!$D6526</f>
        <v>电表故障</v>
      </c>
      <c r="F6527" s="11" t="s">
        <v>45</v>
      </c>
      <c r="G6527" s="12">
        <f>[1]动作!$A6526+[1]动作!$B6526</f>
        <v>43213.294918981483</v>
      </c>
      <c r="H6527" s="12"/>
      <c r="I6527" s="11"/>
    </row>
    <row r="6528" spans="1:9" hidden="1" x14ac:dyDescent="0.3">
      <c r="A6528" s="24">
        <v>6526</v>
      </c>
      <c r="B6528" s="11" t="str">
        <f>IFERROR(INDEX({"JSNY-BJ0001-01";"JSNY-JS0022-01";"JSNY-JS0002-01"},MATCH(D6528,{"BJ_zhongyu";"JS_WX_liteer";"JS_CZ_wodefeng"},0)),"")</f>
        <v>JSNY-JS0002-01</v>
      </c>
      <c r="C6528" s="11" t="str">
        <f>IFERROR(INDEX({"北京中裕世纪大酒店";"江苏利特尔绿色包装股份有限公司";"常州市金坛沃德丰电子科技有限公司"},MATCH(D6528,{"BJ_zhongyu";"JS_WX_liteer";"JS_CZ_wodefeng"},0)),"")</f>
        <v>常州市金坛沃德丰电子科技有限公司</v>
      </c>
      <c r="D6528" s="11" t="str">
        <f>[1]动作!$G6527</f>
        <v>JS_CZ_wodefeng</v>
      </c>
      <c r="E6528" s="11" t="str">
        <f>[1]动作!$D6527</f>
        <v>电表故障</v>
      </c>
      <c r="F6528" s="11" t="s">
        <v>45</v>
      </c>
      <c r="G6528" s="12">
        <f>[1]动作!$A6527+[1]动作!$B6527</f>
        <v>43213.295034722221</v>
      </c>
      <c r="H6528" s="12"/>
      <c r="I6528" s="11"/>
    </row>
    <row r="6529" spans="1:9" hidden="1" x14ac:dyDescent="0.3">
      <c r="A6529" s="24">
        <v>6527</v>
      </c>
      <c r="B6529" s="11" t="str">
        <f>IFERROR(INDEX({"JSNY-BJ0001-01";"JSNY-JS0022-01";"JSNY-JS0002-01"},MATCH(D6529,{"BJ_zhongyu";"JS_WX_liteer";"JS_CZ_wodefeng"},0)),"")</f>
        <v>JSNY-JS0002-01</v>
      </c>
      <c r="C6529" s="11" t="str">
        <f>IFERROR(INDEX({"北京中裕世纪大酒店";"江苏利特尔绿色包装股份有限公司";"常州市金坛沃德丰电子科技有限公司"},MATCH(D6529,{"BJ_zhongyu";"JS_WX_liteer";"JS_CZ_wodefeng"},0)),"")</f>
        <v>常州市金坛沃德丰电子科技有限公司</v>
      </c>
      <c r="D6529" s="11" t="str">
        <f>[1]动作!$G6528</f>
        <v>JS_CZ_wodefeng</v>
      </c>
      <c r="E6529" s="11" t="str">
        <f>[1]动作!$D6528</f>
        <v>电表故障</v>
      </c>
      <c r="F6529" s="11" t="s">
        <v>45</v>
      </c>
      <c r="G6529" s="12">
        <f>[1]动作!$A6528+[1]动作!$B6528</f>
        <v>43213.29515046296</v>
      </c>
      <c r="H6529" s="12"/>
      <c r="I6529" s="11"/>
    </row>
    <row r="6530" spans="1:9" hidden="1" x14ac:dyDescent="0.3">
      <c r="A6530" s="24">
        <v>6528</v>
      </c>
      <c r="B6530" s="11" t="str">
        <f>IFERROR(INDEX({"JSNY-BJ0001-01";"JSNY-JS0022-01";"JSNY-JS0002-01"},MATCH(D6530,{"BJ_zhongyu";"JS_WX_liteer";"JS_CZ_wodefeng"},0)),"")</f>
        <v>JSNY-JS0002-01</v>
      </c>
      <c r="C6530" s="11" t="str">
        <f>IFERROR(INDEX({"北京中裕世纪大酒店";"江苏利特尔绿色包装股份有限公司";"常州市金坛沃德丰电子科技有限公司"},MATCH(D6530,{"BJ_zhongyu";"JS_WX_liteer";"JS_CZ_wodefeng"},0)),"")</f>
        <v>常州市金坛沃德丰电子科技有限公司</v>
      </c>
      <c r="D6530" s="11" t="str">
        <f>[1]动作!$G6529</f>
        <v>JS_CZ_wodefeng</v>
      </c>
      <c r="E6530" s="11" t="str">
        <f>[1]动作!$D6529</f>
        <v>电表故障</v>
      </c>
      <c r="F6530" s="11" t="s">
        <v>45</v>
      </c>
      <c r="G6530" s="12">
        <f>[1]动作!$A6529+[1]动作!$B6529</f>
        <v>43213.299849537034</v>
      </c>
      <c r="H6530" s="12"/>
      <c r="I6530" s="11"/>
    </row>
    <row r="6531" spans="1:9" hidden="1" x14ac:dyDescent="0.3">
      <c r="A6531" s="24">
        <v>6529</v>
      </c>
      <c r="B6531" s="11" t="str">
        <f>IFERROR(INDEX({"JSNY-BJ0001-01";"JSNY-JS0022-01";"JSNY-JS0002-01"},MATCH(D6531,{"BJ_zhongyu";"JS_WX_liteer";"JS_CZ_wodefeng"},0)),"")</f>
        <v>JSNY-JS0002-01</v>
      </c>
      <c r="C6531" s="11" t="str">
        <f>IFERROR(INDEX({"北京中裕世纪大酒店";"江苏利特尔绿色包装股份有限公司";"常州市金坛沃德丰电子科技有限公司"},MATCH(D6531,{"BJ_zhongyu";"JS_WX_liteer";"JS_CZ_wodefeng"},0)),"")</f>
        <v>常州市金坛沃德丰电子科技有限公司</v>
      </c>
      <c r="D6531" s="11" t="str">
        <f>[1]动作!$G6530</f>
        <v>JS_CZ_wodefeng</v>
      </c>
      <c r="E6531" s="11" t="str">
        <f>[1]动作!$D6530</f>
        <v>电表故障</v>
      </c>
      <c r="F6531" s="11" t="s">
        <v>45</v>
      </c>
      <c r="G6531" s="12">
        <f>[1]动作!$A6530+[1]动作!$B6530</f>
        <v>43213.29996527778</v>
      </c>
      <c r="H6531" s="12"/>
      <c r="I6531" s="11"/>
    </row>
    <row r="6532" spans="1:9" hidden="1" x14ac:dyDescent="0.3">
      <c r="A6532" s="24">
        <v>6530</v>
      </c>
      <c r="B6532" s="11" t="str">
        <f>IFERROR(INDEX({"JSNY-BJ0001-01";"JSNY-JS0022-01";"JSNY-JS0002-01"},MATCH(D6532,{"BJ_zhongyu";"JS_WX_liteer";"JS_CZ_wodefeng"},0)),"")</f>
        <v>JSNY-JS0002-01</v>
      </c>
      <c r="C6532" s="11" t="str">
        <f>IFERROR(INDEX({"北京中裕世纪大酒店";"江苏利特尔绿色包装股份有限公司";"常州市金坛沃德丰电子科技有限公司"},MATCH(D6532,{"BJ_zhongyu";"JS_WX_liteer";"JS_CZ_wodefeng"},0)),"")</f>
        <v>常州市金坛沃德丰电子科技有限公司</v>
      </c>
      <c r="D6532" s="11" t="str">
        <f>[1]动作!$G6531</f>
        <v>JS_CZ_wodefeng</v>
      </c>
      <c r="E6532" s="11" t="str">
        <f>[1]动作!$D6531</f>
        <v>电表故障</v>
      </c>
      <c r="F6532" s="11" t="s">
        <v>45</v>
      </c>
      <c r="G6532" s="12">
        <f>[1]动作!$A6531+[1]动作!$B6531</f>
        <v>43213.300138888888</v>
      </c>
      <c r="H6532" s="12"/>
      <c r="I6532" s="11"/>
    </row>
    <row r="6533" spans="1:9" hidden="1" x14ac:dyDescent="0.3">
      <c r="A6533" s="24">
        <v>6531</v>
      </c>
      <c r="B6533" s="11" t="str">
        <f>IFERROR(INDEX({"JSNY-BJ0001-01";"JSNY-JS0022-01";"JSNY-JS0002-01"},MATCH(D6533,{"BJ_zhongyu";"JS_WX_liteer";"JS_CZ_wodefeng"},0)),"")</f>
        <v>JSNY-JS0002-01</v>
      </c>
      <c r="C6533" s="11" t="str">
        <f>IFERROR(INDEX({"北京中裕世纪大酒店";"江苏利特尔绿色包装股份有限公司";"常州市金坛沃德丰电子科技有限公司"},MATCH(D6533,{"BJ_zhongyu";"JS_WX_liteer";"JS_CZ_wodefeng"},0)),"")</f>
        <v>常州市金坛沃德丰电子科技有限公司</v>
      </c>
      <c r="D6533" s="11" t="str">
        <f>[1]动作!$G6532</f>
        <v>JS_CZ_wodefeng</v>
      </c>
      <c r="E6533" s="11" t="str">
        <f>[1]动作!$D6532</f>
        <v>电表故障</v>
      </c>
      <c r="F6533" s="11" t="s">
        <v>45</v>
      </c>
      <c r="G6533" s="12">
        <f>[1]动作!$A6532+[1]动作!$B6532</f>
        <v>43213.301412037035</v>
      </c>
      <c r="H6533" s="12"/>
      <c r="I6533" s="11"/>
    </row>
    <row r="6534" spans="1:9" hidden="1" x14ac:dyDescent="0.3">
      <c r="A6534" s="24">
        <v>6532</v>
      </c>
      <c r="B6534" s="11" t="str">
        <f>IFERROR(INDEX({"JSNY-BJ0001-01";"JSNY-JS0022-01";"JSNY-JS0002-01"},MATCH(D6534,{"BJ_zhongyu";"JS_WX_liteer";"JS_CZ_wodefeng"},0)),"")</f>
        <v>JSNY-JS0002-01</v>
      </c>
      <c r="C6534" s="11" t="str">
        <f>IFERROR(INDEX({"北京中裕世纪大酒店";"江苏利特尔绿色包装股份有限公司";"常州市金坛沃德丰电子科技有限公司"},MATCH(D6534,{"BJ_zhongyu";"JS_WX_liteer";"JS_CZ_wodefeng"},0)),"")</f>
        <v>常州市金坛沃德丰电子科技有限公司</v>
      </c>
      <c r="D6534" s="11" t="str">
        <f>[1]动作!$G6533</f>
        <v>JS_CZ_wodefeng</v>
      </c>
      <c r="E6534" s="11" t="str">
        <f>[1]动作!$D6533</f>
        <v>电表故障</v>
      </c>
      <c r="F6534" s="11" t="s">
        <v>45</v>
      </c>
      <c r="G6534" s="12">
        <f>[1]动作!$A6533+[1]动作!$B6533</f>
        <v>43213.302743055552</v>
      </c>
      <c r="H6534" s="12"/>
      <c r="I6534" s="11"/>
    </row>
    <row r="6535" spans="1:9" hidden="1" x14ac:dyDescent="0.3">
      <c r="A6535" s="24">
        <v>6533</v>
      </c>
      <c r="B6535" s="11" t="str">
        <f>IFERROR(INDEX({"JSNY-BJ0001-01";"JSNY-JS0022-01";"JSNY-JS0002-01"},MATCH(D6535,{"BJ_zhongyu";"JS_WX_liteer";"JS_CZ_wodefeng"},0)),"")</f>
        <v>JSNY-JS0002-01</v>
      </c>
      <c r="C6535" s="11" t="str">
        <f>IFERROR(INDEX({"北京中裕世纪大酒店";"江苏利特尔绿色包装股份有限公司";"常州市金坛沃德丰电子科技有限公司"},MATCH(D6535,{"BJ_zhongyu";"JS_WX_liteer";"JS_CZ_wodefeng"},0)),"")</f>
        <v>常州市金坛沃德丰电子科技有限公司</v>
      </c>
      <c r="D6535" s="11" t="str">
        <f>[1]动作!$G6534</f>
        <v>JS_CZ_wodefeng</v>
      </c>
      <c r="E6535" s="11" t="str">
        <f>[1]动作!$D6534</f>
        <v>电表故障</v>
      </c>
      <c r="F6535" s="11" t="s">
        <v>45</v>
      </c>
      <c r="G6535" s="12">
        <f>[1]动作!$A6534+[1]动作!$B6534</f>
        <v>43213.305243055554</v>
      </c>
      <c r="H6535" s="12"/>
      <c r="I6535" s="11"/>
    </row>
    <row r="6536" spans="1:9" hidden="1" x14ac:dyDescent="0.3">
      <c r="A6536" s="24">
        <v>6534</v>
      </c>
      <c r="B6536" s="11" t="str">
        <f>IFERROR(INDEX({"JSNY-BJ0001-01";"JSNY-JS0022-01";"JSNY-JS0002-01"},MATCH(D6536,{"BJ_zhongyu";"JS_WX_liteer";"JS_CZ_wodefeng"},0)),"")</f>
        <v>JSNY-JS0002-01</v>
      </c>
      <c r="C6536" s="11" t="str">
        <f>IFERROR(INDEX({"北京中裕世纪大酒店";"江苏利特尔绿色包装股份有限公司";"常州市金坛沃德丰电子科技有限公司"},MATCH(D6536,{"BJ_zhongyu";"JS_WX_liteer";"JS_CZ_wodefeng"},0)),"")</f>
        <v>常州市金坛沃德丰电子科技有限公司</v>
      </c>
      <c r="D6536" s="11" t="str">
        <f>[1]动作!$G6535</f>
        <v>JS_CZ_wodefeng</v>
      </c>
      <c r="E6536" s="11" t="str">
        <f>[1]动作!$D6535</f>
        <v>电表故障</v>
      </c>
      <c r="F6536" s="11" t="s">
        <v>45</v>
      </c>
      <c r="G6536" s="12">
        <f>[1]动作!$A6535+[1]动作!$B6535</f>
        <v>43213.306574074071</v>
      </c>
      <c r="H6536" s="12"/>
      <c r="I6536" s="11"/>
    </row>
    <row r="6537" spans="1:9" hidden="1" x14ac:dyDescent="0.3">
      <c r="A6537" s="24">
        <v>6535</v>
      </c>
      <c r="B6537" s="11" t="str">
        <f>IFERROR(INDEX({"JSNY-BJ0001-01";"JSNY-JS0022-01";"JSNY-JS0002-01"},MATCH(D6537,{"BJ_zhongyu";"JS_WX_liteer";"JS_CZ_wodefeng"},0)),"")</f>
        <v>JSNY-JS0002-01</v>
      </c>
      <c r="C6537" s="11" t="str">
        <f>IFERROR(INDEX({"北京中裕世纪大酒店";"江苏利特尔绿色包装股份有限公司";"常州市金坛沃德丰电子科技有限公司"},MATCH(D6537,{"BJ_zhongyu";"JS_WX_liteer";"JS_CZ_wodefeng"},0)),"")</f>
        <v>常州市金坛沃德丰电子科技有限公司</v>
      </c>
      <c r="D6537" s="11" t="str">
        <f>[1]动作!$G6536</f>
        <v>JS_CZ_wodefeng</v>
      </c>
      <c r="E6537" s="11" t="str">
        <f>[1]动作!$D6536</f>
        <v>电表故障</v>
      </c>
      <c r="F6537" s="11" t="s">
        <v>45</v>
      </c>
      <c r="G6537" s="12">
        <f>[1]动作!$A6536+[1]动作!$B6536</f>
        <v>43213.309178240743</v>
      </c>
      <c r="H6537" s="12"/>
      <c r="I6537" s="11"/>
    </row>
    <row r="6538" spans="1:9" hidden="1" x14ac:dyDescent="0.3">
      <c r="A6538" s="24">
        <v>6536</v>
      </c>
      <c r="B6538" s="11" t="str">
        <f>IFERROR(INDEX({"JSNY-BJ0001-01";"JSNY-JS0022-01";"JSNY-JS0002-01"},MATCH(D6538,{"BJ_zhongyu";"JS_WX_liteer";"JS_CZ_wodefeng"},0)),"")</f>
        <v>JSNY-JS0002-01</v>
      </c>
      <c r="C6538" s="11" t="str">
        <f>IFERROR(INDEX({"北京中裕世纪大酒店";"江苏利特尔绿色包装股份有限公司";"常州市金坛沃德丰电子科技有限公司"},MATCH(D6538,{"BJ_zhongyu";"JS_WX_liteer";"JS_CZ_wodefeng"},0)),"")</f>
        <v>常州市金坛沃德丰电子科技有限公司</v>
      </c>
      <c r="D6538" s="11" t="str">
        <f>[1]动作!$G6537</f>
        <v>JS_CZ_wodefeng</v>
      </c>
      <c r="E6538" s="11" t="str">
        <f>[1]动作!$D6537</f>
        <v>电表故障</v>
      </c>
      <c r="F6538" s="11" t="s">
        <v>45</v>
      </c>
      <c r="G6538" s="12">
        <f>[1]动作!$A6537+[1]动作!$B6537</f>
        <v>43213.311550925922</v>
      </c>
      <c r="H6538" s="12"/>
      <c r="I6538" s="11"/>
    </row>
    <row r="6539" spans="1:9" hidden="1" x14ac:dyDescent="0.3">
      <c r="A6539" s="24">
        <v>6537</v>
      </c>
      <c r="B6539" s="11" t="str">
        <f>IFERROR(INDEX({"JSNY-BJ0001-01";"JSNY-JS0022-01";"JSNY-JS0002-01"},MATCH(D6539,{"BJ_zhongyu";"JS_WX_liteer";"JS_CZ_wodefeng"},0)),"")</f>
        <v>JSNY-JS0002-01</v>
      </c>
      <c r="C6539" s="11" t="str">
        <f>IFERROR(INDEX({"北京中裕世纪大酒店";"江苏利特尔绿色包装股份有限公司";"常州市金坛沃德丰电子科技有限公司"},MATCH(D6539,{"BJ_zhongyu";"JS_WX_liteer";"JS_CZ_wodefeng"},0)),"")</f>
        <v>常州市金坛沃德丰电子科技有限公司</v>
      </c>
      <c r="D6539" s="11" t="str">
        <f>[1]动作!$G6538</f>
        <v>JS_CZ_wodefeng</v>
      </c>
      <c r="E6539" s="11" t="str">
        <f>[1]动作!$D6538</f>
        <v>电表故障</v>
      </c>
      <c r="F6539" s="11" t="s">
        <v>45</v>
      </c>
      <c r="G6539" s="12">
        <f>[1]动作!$A6538+[1]动作!$B6538</f>
        <v>43213.311666666668</v>
      </c>
      <c r="H6539" s="12"/>
      <c r="I6539" s="11"/>
    </row>
    <row r="6540" spans="1:9" hidden="1" x14ac:dyDescent="0.3">
      <c r="A6540" s="24">
        <v>6538</v>
      </c>
      <c r="B6540" s="11" t="str">
        <f>IFERROR(INDEX({"JSNY-BJ0001-01";"JSNY-JS0022-01";"JSNY-JS0002-01"},MATCH(D6540,{"BJ_zhongyu";"JS_WX_liteer";"JS_CZ_wodefeng"},0)),"")</f>
        <v>JSNY-JS0002-01</v>
      </c>
      <c r="C6540" s="11" t="str">
        <f>IFERROR(INDEX({"北京中裕世纪大酒店";"江苏利特尔绿色包装股份有限公司";"常州市金坛沃德丰电子科技有限公司"},MATCH(D6540,{"BJ_zhongyu";"JS_WX_liteer";"JS_CZ_wodefeng"},0)),"")</f>
        <v>常州市金坛沃德丰电子科技有限公司</v>
      </c>
      <c r="D6540" s="11" t="str">
        <f>[1]动作!$G6539</f>
        <v>JS_CZ_wodefeng</v>
      </c>
      <c r="E6540" s="11" t="str">
        <f>[1]动作!$D6539</f>
        <v>电表故障</v>
      </c>
      <c r="F6540" s="11" t="s">
        <v>45</v>
      </c>
      <c r="G6540" s="12">
        <f>[1]动作!$A6539+[1]动作!$B6539</f>
        <v>43213.311840277776</v>
      </c>
      <c r="H6540" s="12"/>
      <c r="I6540" s="11"/>
    </row>
    <row r="6541" spans="1:9" hidden="1" x14ac:dyDescent="0.3">
      <c r="A6541" s="24">
        <v>6539</v>
      </c>
      <c r="B6541" s="11" t="str">
        <f>IFERROR(INDEX({"JSNY-BJ0001-01";"JSNY-JS0022-01";"JSNY-JS0002-01"},MATCH(D6541,{"BJ_zhongyu";"JS_WX_liteer";"JS_CZ_wodefeng"},0)),"")</f>
        <v>JSNY-JS0002-01</v>
      </c>
      <c r="C6541" s="11" t="str">
        <f>IFERROR(INDEX({"北京中裕世纪大酒店";"江苏利特尔绿色包装股份有限公司";"常州市金坛沃德丰电子科技有限公司"},MATCH(D6541,{"BJ_zhongyu";"JS_WX_liteer";"JS_CZ_wodefeng"},0)),"")</f>
        <v>常州市金坛沃德丰电子科技有限公司</v>
      </c>
      <c r="D6541" s="11" t="str">
        <f>[1]动作!$G6540</f>
        <v>JS_CZ_wodefeng</v>
      </c>
      <c r="E6541" s="11" t="str">
        <f>[1]动作!$D6540</f>
        <v>电表故障</v>
      </c>
      <c r="F6541" s="11" t="s">
        <v>45</v>
      </c>
      <c r="G6541" s="12">
        <f>[1]动作!$A6540+[1]动作!$B6540</f>
        <v>43213.312071759261</v>
      </c>
      <c r="H6541" s="12"/>
      <c r="I6541" s="11"/>
    </row>
    <row r="6542" spans="1:9" hidden="1" x14ac:dyDescent="0.3">
      <c r="A6542" s="24">
        <v>6540</v>
      </c>
      <c r="B6542" s="11" t="str">
        <f>IFERROR(INDEX({"JSNY-BJ0001-01";"JSNY-JS0022-01";"JSNY-JS0002-01"},MATCH(D6542,{"BJ_zhongyu";"JS_WX_liteer";"JS_CZ_wodefeng"},0)),"")</f>
        <v>JSNY-JS0002-01</v>
      </c>
      <c r="C6542" s="11" t="str">
        <f>IFERROR(INDEX({"北京中裕世纪大酒店";"江苏利特尔绿色包装股份有限公司";"常州市金坛沃德丰电子科技有限公司"},MATCH(D6542,{"BJ_zhongyu";"JS_WX_liteer";"JS_CZ_wodefeng"},0)),"")</f>
        <v>常州市金坛沃德丰电子科技有限公司</v>
      </c>
      <c r="D6542" s="11" t="str">
        <f>[1]动作!$G6541</f>
        <v>JS_CZ_wodefeng</v>
      </c>
      <c r="E6542" s="11" t="str">
        <f>[1]动作!$D6541</f>
        <v>电表故障</v>
      </c>
      <c r="F6542" s="11" t="s">
        <v>45</v>
      </c>
      <c r="G6542" s="12">
        <f>[1]动作!$A6541+[1]动作!$B6541</f>
        <v>43213.3121875</v>
      </c>
      <c r="H6542" s="12"/>
      <c r="I6542" s="11"/>
    </row>
    <row r="6543" spans="1:9" hidden="1" x14ac:dyDescent="0.3">
      <c r="A6543" s="24">
        <v>6541</v>
      </c>
      <c r="B6543" s="11" t="str">
        <f>IFERROR(INDEX({"JSNY-BJ0001-01";"JSNY-JS0022-01";"JSNY-JS0002-01"},MATCH(D6543,{"BJ_zhongyu";"JS_WX_liteer";"JS_CZ_wodefeng"},0)),"")</f>
        <v>JSNY-JS0002-01</v>
      </c>
      <c r="C6543" s="11" t="str">
        <f>IFERROR(INDEX({"北京中裕世纪大酒店";"江苏利特尔绿色包装股份有限公司";"常州市金坛沃德丰电子科技有限公司"},MATCH(D6543,{"BJ_zhongyu";"JS_WX_liteer";"JS_CZ_wodefeng"},0)),"")</f>
        <v>常州市金坛沃德丰电子科技有限公司</v>
      </c>
      <c r="D6543" s="11" t="str">
        <f>[1]动作!$G6542</f>
        <v>JS_CZ_wodefeng</v>
      </c>
      <c r="E6543" s="11" t="str">
        <f>[1]动作!$D6542</f>
        <v>电表故障</v>
      </c>
      <c r="F6543" s="11" t="s">
        <v>45</v>
      </c>
      <c r="G6543" s="12">
        <f>[1]动作!$A6542+[1]动作!$B6542</f>
        <v>43213.313113425924</v>
      </c>
      <c r="H6543" s="12"/>
      <c r="I6543" s="11"/>
    </row>
    <row r="6544" spans="1:9" hidden="1" x14ac:dyDescent="0.3">
      <c r="A6544" s="24">
        <v>6542</v>
      </c>
      <c r="B6544" s="11" t="str">
        <f>IFERROR(INDEX({"JSNY-BJ0001-01";"JSNY-JS0022-01";"JSNY-JS0002-01"},MATCH(D6544,{"BJ_zhongyu";"JS_WX_liteer";"JS_CZ_wodefeng"},0)),"")</f>
        <v>JSNY-JS0002-01</v>
      </c>
      <c r="C6544" s="11" t="str">
        <f>IFERROR(INDEX({"北京中裕世纪大酒店";"江苏利特尔绿色包装股份有限公司";"常州市金坛沃德丰电子科技有限公司"},MATCH(D6544,{"BJ_zhongyu";"JS_WX_liteer";"JS_CZ_wodefeng"},0)),"")</f>
        <v>常州市金坛沃德丰电子科技有限公司</v>
      </c>
      <c r="D6544" s="11" t="str">
        <f>[1]动作!$G6543</f>
        <v>JS_CZ_wodefeng</v>
      </c>
      <c r="E6544" s="11" t="str">
        <f>[1]动作!$D6543</f>
        <v>电表故障</v>
      </c>
      <c r="F6544" s="11" t="s">
        <v>45</v>
      </c>
      <c r="G6544" s="12">
        <f>[1]动作!$A6543+[1]动作!$B6543</f>
        <v>43213.31322916667</v>
      </c>
      <c r="H6544" s="12"/>
      <c r="I6544" s="11"/>
    </row>
    <row r="6545" spans="1:9" hidden="1" x14ac:dyDescent="0.3">
      <c r="A6545" s="24">
        <v>6543</v>
      </c>
      <c r="B6545" s="11" t="str">
        <f>IFERROR(INDEX({"JSNY-BJ0001-01";"JSNY-JS0022-01";"JSNY-JS0002-01"},MATCH(D6545,{"BJ_zhongyu";"JS_WX_liteer";"JS_CZ_wodefeng"},0)),"")</f>
        <v>JSNY-JS0002-01</v>
      </c>
      <c r="C6545" s="11" t="str">
        <f>IFERROR(INDEX({"北京中裕世纪大酒店";"江苏利特尔绿色包装股份有限公司";"常州市金坛沃德丰电子科技有限公司"},MATCH(D6545,{"BJ_zhongyu";"JS_WX_liteer";"JS_CZ_wodefeng"},0)),"")</f>
        <v>常州市金坛沃德丰电子科技有限公司</v>
      </c>
      <c r="D6545" s="11" t="str">
        <f>[1]动作!$G6544</f>
        <v>JS_CZ_wodefeng</v>
      </c>
      <c r="E6545" s="11" t="str">
        <f>[1]动作!$D6544</f>
        <v>电表故障</v>
      </c>
      <c r="F6545" s="11" t="s">
        <v>45</v>
      </c>
      <c r="G6545" s="12">
        <f>[1]动作!$A6544+[1]动作!$B6544</f>
        <v>43213.314571759256</v>
      </c>
      <c r="H6545" s="12"/>
      <c r="I6545" s="11"/>
    </row>
    <row r="6546" spans="1:9" hidden="1" x14ac:dyDescent="0.3">
      <c r="A6546" s="24">
        <v>6544</v>
      </c>
      <c r="B6546" s="11" t="str">
        <f>IFERROR(INDEX({"JSNY-BJ0001-01";"JSNY-JS0022-01";"JSNY-JS0002-01"},MATCH(D6546,{"BJ_zhongyu";"JS_WX_liteer";"JS_CZ_wodefeng"},0)),"")</f>
        <v>JSNY-JS0002-01</v>
      </c>
      <c r="C6546" s="11" t="str">
        <f>IFERROR(INDEX({"北京中裕世纪大酒店";"江苏利特尔绿色包装股份有限公司";"常州市金坛沃德丰电子科技有限公司"},MATCH(D6546,{"BJ_zhongyu";"JS_WX_liteer";"JS_CZ_wodefeng"},0)),"")</f>
        <v>常州市金坛沃德丰电子科技有限公司</v>
      </c>
      <c r="D6546" s="11" t="str">
        <f>[1]动作!$G6545</f>
        <v>JS_CZ_wodefeng</v>
      </c>
      <c r="E6546" s="11" t="str">
        <f>[1]动作!$D6545</f>
        <v>电表故障</v>
      </c>
      <c r="F6546" s="11" t="s">
        <v>45</v>
      </c>
      <c r="G6546" s="12">
        <f>[1]动作!$A6545+[1]动作!$B6545</f>
        <v>43213.317291666666</v>
      </c>
      <c r="H6546" s="12"/>
      <c r="I6546" s="11"/>
    </row>
    <row r="6547" spans="1:9" hidden="1" x14ac:dyDescent="0.3">
      <c r="A6547" s="24">
        <v>6545</v>
      </c>
      <c r="B6547" s="11" t="str">
        <f>IFERROR(INDEX({"JSNY-BJ0001-01";"JSNY-JS0022-01";"JSNY-JS0002-01"},MATCH(D6547,{"BJ_zhongyu";"JS_WX_liteer";"JS_CZ_wodefeng"},0)),"")</f>
        <v>JSNY-JS0002-01</v>
      </c>
      <c r="C6547" s="11" t="str">
        <f>IFERROR(INDEX({"北京中裕世纪大酒店";"江苏利特尔绿色包装股份有限公司";"常州市金坛沃德丰电子科技有限公司"},MATCH(D6547,{"BJ_zhongyu";"JS_WX_liteer";"JS_CZ_wodefeng"},0)),"")</f>
        <v>常州市金坛沃德丰电子科技有限公司</v>
      </c>
      <c r="D6547" s="11" t="str">
        <f>[1]动作!$G6546</f>
        <v>JS_CZ_wodefeng</v>
      </c>
      <c r="E6547" s="11" t="str">
        <f>[1]动作!$D6546</f>
        <v>电表故障</v>
      </c>
      <c r="F6547" s="11" t="s">
        <v>45</v>
      </c>
      <c r="G6547" s="12">
        <f>[1]动作!$A6546+[1]动作!$B6546</f>
        <v>43213.318564814814</v>
      </c>
      <c r="H6547" s="12"/>
      <c r="I6547" s="11"/>
    </row>
    <row r="6548" spans="1:9" hidden="1" x14ac:dyDescent="0.3">
      <c r="A6548" s="24">
        <v>6546</v>
      </c>
      <c r="B6548" s="11" t="str">
        <f>IFERROR(INDEX({"JSNY-BJ0001-01";"JSNY-JS0022-01";"JSNY-JS0002-01"},MATCH(D6548,{"BJ_zhongyu";"JS_WX_liteer";"JS_CZ_wodefeng"},0)),"")</f>
        <v>JSNY-JS0002-01</v>
      </c>
      <c r="C6548" s="11" t="str">
        <f>IFERROR(INDEX({"北京中裕世纪大酒店";"江苏利特尔绿色包装股份有限公司";"常州市金坛沃德丰电子科技有限公司"},MATCH(D6548,{"BJ_zhongyu";"JS_WX_liteer";"JS_CZ_wodefeng"},0)),"")</f>
        <v>常州市金坛沃德丰电子科技有限公司</v>
      </c>
      <c r="D6548" s="11" t="str">
        <f>[1]动作!$G6547</f>
        <v>JS_CZ_wodefeng</v>
      </c>
      <c r="E6548" s="11" t="str">
        <f>[1]动作!$D6547</f>
        <v>电表故障</v>
      </c>
      <c r="F6548" s="11" t="s">
        <v>45</v>
      </c>
      <c r="G6548" s="12">
        <f>[1]动作!$A6547+[1]动作!$B6547</f>
        <v>43213.318680555552</v>
      </c>
      <c r="H6548" s="12"/>
      <c r="I6548" s="11"/>
    </row>
    <row r="6549" spans="1:9" hidden="1" x14ac:dyDescent="0.3">
      <c r="A6549" s="24">
        <v>6547</v>
      </c>
      <c r="B6549" s="11" t="str">
        <f>IFERROR(INDEX({"JSNY-BJ0001-01";"JSNY-JS0022-01";"JSNY-JS0002-01"},MATCH(D6549,{"BJ_zhongyu";"JS_WX_liteer";"JS_CZ_wodefeng"},0)),"")</f>
        <v>JSNY-JS0002-01</v>
      </c>
      <c r="C6549" s="11" t="str">
        <f>IFERROR(INDEX({"北京中裕世纪大酒店";"江苏利特尔绿色包装股份有限公司";"常州市金坛沃德丰电子科技有限公司"},MATCH(D6549,{"BJ_zhongyu";"JS_WX_liteer";"JS_CZ_wodefeng"},0)),"")</f>
        <v>常州市金坛沃德丰电子科技有限公司</v>
      </c>
      <c r="D6549" s="11" t="str">
        <f>[1]动作!$G6548</f>
        <v>JS_CZ_wodefeng</v>
      </c>
      <c r="E6549" s="11" t="str">
        <f>[1]动作!$D6548</f>
        <v>电表故障</v>
      </c>
      <c r="F6549" s="11" t="s">
        <v>45</v>
      </c>
      <c r="G6549" s="12">
        <f>[1]动作!$A6548+[1]动作!$B6548</f>
        <v>43213.320127314815</v>
      </c>
      <c r="H6549" s="12"/>
      <c r="I6549" s="11"/>
    </row>
    <row r="6550" spans="1:9" hidden="1" x14ac:dyDescent="0.3">
      <c r="A6550" s="24">
        <v>6548</v>
      </c>
      <c r="B6550" s="11" t="str">
        <f>IFERROR(INDEX({"JSNY-BJ0001-01";"JSNY-JS0022-01";"JSNY-JS0002-01"},MATCH(D6550,{"BJ_zhongyu";"JS_WX_liteer";"JS_CZ_wodefeng"},0)),"")</f>
        <v>JSNY-JS0002-01</v>
      </c>
      <c r="C6550" s="11" t="str">
        <f>IFERROR(INDEX({"北京中裕世纪大酒店";"江苏利特尔绿色包装股份有限公司";"常州市金坛沃德丰电子科技有限公司"},MATCH(D6550,{"BJ_zhongyu";"JS_WX_liteer";"JS_CZ_wodefeng"},0)),"")</f>
        <v>常州市金坛沃德丰电子科技有限公司</v>
      </c>
      <c r="D6550" s="11" t="str">
        <f>[1]动作!$G6549</f>
        <v>JS_CZ_wodefeng</v>
      </c>
      <c r="E6550" s="11" t="str">
        <f>[1]动作!$D6549</f>
        <v>电表故障</v>
      </c>
      <c r="F6550" s="11" t="s">
        <v>45</v>
      </c>
      <c r="G6550" s="12">
        <f>[1]动作!$A6549+[1]动作!$B6549</f>
        <v>43213.321701388886</v>
      </c>
      <c r="H6550" s="12"/>
      <c r="I6550" s="11"/>
    </row>
    <row r="6551" spans="1:9" hidden="1" x14ac:dyDescent="0.3">
      <c r="A6551" s="24">
        <v>6549</v>
      </c>
      <c r="B6551" s="11" t="str">
        <f>IFERROR(INDEX({"JSNY-BJ0001-01";"JSNY-JS0022-01";"JSNY-JS0002-01"},MATCH(D6551,{"BJ_zhongyu";"JS_WX_liteer";"JS_CZ_wodefeng"},0)),"")</f>
        <v>JSNY-JS0002-01</v>
      </c>
      <c r="C6551" s="11" t="str">
        <f>IFERROR(INDEX({"北京中裕世纪大酒店";"江苏利特尔绿色包装股份有限公司";"常州市金坛沃德丰电子科技有限公司"},MATCH(D6551,{"BJ_zhongyu";"JS_WX_liteer";"JS_CZ_wodefeng"},0)),"")</f>
        <v>常州市金坛沃德丰电子科技有限公司</v>
      </c>
      <c r="D6551" s="11" t="str">
        <f>[1]动作!$G6550</f>
        <v>JS_CZ_wodefeng</v>
      </c>
      <c r="E6551" s="11" t="str">
        <f>[1]动作!$D6550</f>
        <v>电表故障</v>
      </c>
      <c r="F6551" s="11" t="s">
        <v>45</v>
      </c>
      <c r="G6551" s="12">
        <f>[1]动作!$A6550+[1]动作!$B6550</f>
        <v>43213.324074074073</v>
      </c>
      <c r="H6551" s="12"/>
      <c r="I6551" s="11"/>
    </row>
    <row r="6552" spans="1:9" hidden="1" x14ac:dyDescent="0.3">
      <c r="A6552" s="24">
        <v>6550</v>
      </c>
      <c r="B6552" s="11" t="str">
        <f>IFERROR(INDEX({"JSNY-BJ0001-01";"JSNY-JS0022-01";"JSNY-JS0002-01"},MATCH(D6552,{"BJ_zhongyu";"JS_WX_liteer";"JS_CZ_wodefeng"},0)),"")</f>
        <v>JSNY-JS0002-01</v>
      </c>
      <c r="C6552" s="11" t="str">
        <f>IFERROR(INDEX({"北京中裕世纪大酒店";"江苏利特尔绿色包装股份有限公司";"常州市金坛沃德丰电子科技有限公司"},MATCH(D6552,{"BJ_zhongyu";"JS_WX_liteer";"JS_CZ_wodefeng"},0)),"")</f>
        <v>常州市金坛沃德丰电子科技有限公司</v>
      </c>
      <c r="D6552" s="11" t="str">
        <f>[1]动作!$G6551</f>
        <v>JS_CZ_wodefeng</v>
      </c>
      <c r="E6552" s="11" t="str">
        <f>[1]动作!$D6551</f>
        <v>电表故障</v>
      </c>
      <c r="F6552" s="11" t="s">
        <v>45</v>
      </c>
      <c r="G6552" s="12">
        <f>[1]动作!$A6551+[1]动作!$B6551</f>
        <v>43213.325173611112</v>
      </c>
      <c r="H6552" s="12"/>
      <c r="I6552" s="11"/>
    </row>
    <row r="6553" spans="1:9" hidden="1" x14ac:dyDescent="0.3">
      <c r="A6553" s="24">
        <v>6551</v>
      </c>
      <c r="B6553" s="11" t="str">
        <f>IFERROR(INDEX({"JSNY-BJ0001-01";"JSNY-JS0022-01";"JSNY-JS0002-01"},MATCH(D6553,{"BJ_zhongyu";"JS_WX_liteer";"JS_CZ_wodefeng"},0)),"")</f>
        <v>JSNY-JS0002-01</v>
      </c>
      <c r="C6553" s="11" t="str">
        <f>IFERROR(INDEX({"北京中裕世纪大酒店";"江苏利特尔绿色包装股份有限公司";"常州市金坛沃德丰电子科技有限公司"},MATCH(D6553,{"BJ_zhongyu";"JS_WX_liteer";"JS_CZ_wodefeng"},0)),"")</f>
        <v>常州市金坛沃德丰电子科技有限公司</v>
      </c>
      <c r="D6553" s="11" t="str">
        <f>[1]动作!$G6552</f>
        <v>JS_CZ_wodefeng</v>
      </c>
      <c r="E6553" s="11" t="str">
        <f>[1]动作!$D6552</f>
        <v>电表故障</v>
      </c>
      <c r="F6553" s="11" t="s">
        <v>45</v>
      </c>
      <c r="G6553" s="12">
        <f>[1]动作!$A6552+[1]动作!$B6552</f>
        <v>43213.32540509259</v>
      </c>
      <c r="H6553" s="12"/>
      <c r="I6553" s="11"/>
    </row>
    <row r="6554" spans="1:9" hidden="1" x14ac:dyDescent="0.3">
      <c r="A6554" s="24">
        <v>6552</v>
      </c>
      <c r="B6554" s="11" t="str">
        <f>IFERROR(INDEX({"JSNY-BJ0001-01";"JSNY-JS0022-01";"JSNY-JS0002-01"},MATCH(D6554,{"BJ_zhongyu";"JS_WX_liteer";"JS_CZ_wodefeng"},0)),"")</f>
        <v>JSNY-JS0002-01</v>
      </c>
      <c r="C6554" s="11" t="str">
        <f>IFERROR(INDEX({"北京中裕世纪大酒店";"江苏利特尔绿色包装股份有限公司";"常州市金坛沃德丰电子科技有限公司"},MATCH(D6554,{"BJ_zhongyu";"JS_WX_liteer";"JS_CZ_wodefeng"},0)),"")</f>
        <v>常州市金坛沃德丰电子科技有限公司</v>
      </c>
      <c r="D6554" s="11" t="str">
        <f>[1]动作!$G6553</f>
        <v>JS_CZ_wodefeng</v>
      </c>
      <c r="E6554" s="11" t="str">
        <f>[1]动作!$D6553</f>
        <v>电表故障</v>
      </c>
      <c r="F6554" s="11" t="s">
        <v>45</v>
      </c>
      <c r="G6554" s="12">
        <f>[1]动作!$A6553+[1]动作!$B6553</f>
        <v>43213.327777777777</v>
      </c>
      <c r="H6554" s="12"/>
      <c r="I6554" s="11"/>
    </row>
    <row r="6555" spans="1:9" hidden="1" x14ac:dyDescent="0.3">
      <c r="A6555" s="24">
        <v>6553</v>
      </c>
      <c r="B6555" s="11" t="str">
        <f>IFERROR(INDEX({"JSNY-BJ0001-01";"JSNY-JS0022-01";"JSNY-JS0002-01"},MATCH(D6555,{"BJ_zhongyu";"JS_WX_liteer";"JS_CZ_wodefeng"},0)),"")</f>
        <v>JSNY-JS0002-01</v>
      </c>
      <c r="C6555" s="11" t="str">
        <f>IFERROR(INDEX({"北京中裕世纪大酒店";"江苏利特尔绿色包装股份有限公司";"常州市金坛沃德丰电子科技有限公司"},MATCH(D6555,{"BJ_zhongyu";"JS_WX_liteer";"JS_CZ_wodefeng"},0)),"")</f>
        <v>常州市金坛沃德丰电子科技有限公司</v>
      </c>
      <c r="D6555" s="11" t="str">
        <f>[1]动作!$G6554</f>
        <v>JS_CZ_wodefeng</v>
      </c>
      <c r="E6555" s="11" t="str">
        <f>[1]动作!$D6554</f>
        <v>电表故障</v>
      </c>
      <c r="F6555" s="11" t="s">
        <v>45</v>
      </c>
      <c r="G6555" s="12">
        <f>[1]动作!$A6554+[1]动作!$B6554</f>
        <v>43213.329282407409</v>
      </c>
      <c r="H6555" s="12"/>
      <c r="I6555" s="11"/>
    </row>
    <row r="6556" spans="1:9" hidden="1" x14ac:dyDescent="0.3">
      <c r="A6556" s="24">
        <v>6554</v>
      </c>
      <c r="B6556" s="11" t="str">
        <f>IFERROR(INDEX({"JSNY-BJ0001-01";"JSNY-JS0022-01";"JSNY-JS0002-01"},MATCH(D6556,{"BJ_zhongyu";"JS_WX_liteer";"JS_CZ_wodefeng"},0)),"")</f>
        <v>JSNY-JS0002-01</v>
      </c>
      <c r="C6556" s="11" t="str">
        <f>IFERROR(INDEX({"北京中裕世纪大酒店";"江苏利特尔绿色包装股份有限公司";"常州市金坛沃德丰电子科技有限公司"},MATCH(D6556,{"BJ_zhongyu";"JS_WX_liteer";"JS_CZ_wodefeng"},0)),"")</f>
        <v>常州市金坛沃德丰电子科技有限公司</v>
      </c>
      <c r="D6556" s="11" t="str">
        <f>[1]动作!$G6555</f>
        <v>JS_CZ_wodefeng</v>
      </c>
      <c r="E6556" s="11" t="str">
        <f>[1]动作!$D6555</f>
        <v>电表故障</v>
      </c>
      <c r="F6556" s="11" t="s">
        <v>45</v>
      </c>
      <c r="G6556" s="12">
        <f>[1]动作!$A6555+[1]动作!$B6555</f>
        <v>43213.329398148147</v>
      </c>
      <c r="H6556" s="12"/>
      <c r="I6556" s="11"/>
    </row>
    <row r="6557" spans="1:9" hidden="1" x14ac:dyDescent="0.3">
      <c r="A6557" s="24">
        <v>6555</v>
      </c>
      <c r="B6557" s="11" t="str">
        <f>IFERROR(INDEX({"JSNY-BJ0001-01";"JSNY-JS0022-01";"JSNY-JS0002-01"},MATCH(D6557,{"BJ_zhongyu";"JS_WX_liteer";"JS_CZ_wodefeng"},0)),"")</f>
        <v>JSNY-JS0002-01</v>
      </c>
      <c r="C6557" s="11" t="str">
        <f>IFERROR(INDEX({"北京中裕世纪大酒店";"江苏利特尔绿色包装股份有限公司";"常州市金坛沃德丰电子科技有限公司"},MATCH(D6557,{"BJ_zhongyu";"JS_WX_liteer";"JS_CZ_wodefeng"},0)),"")</f>
        <v>常州市金坛沃德丰电子科技有限公司</v>
      </c>
      <c r="D6557" s="11" t="str">
        <f>[1]动作!$G6556</f>
        <v>JS_CZ_wodefeng</v>
      </c>
      <c r="E6557" s="11" t="str">
        <f>[1]动作!$D6556</f>
        <v>电表故障</v>
      </c>
      <c r="F6557" s="11" t="s">
        <v>45</v>
      </c>
      <c r="G6557" s="12">
        <f>[1]动作!$A6556+[1]动作!$B6556</f>
        <v>43213.329525462963</v>
      </c>
      <c r="H6557" s="12"/>
      <c r="I6557" s="11"/>
    </row>
    <row r="6558" spans="1:9" hidden="1" x14ac:dyDescent="0.3">
      <c r="A6558" s="24">
        <v>6556</v>
      </c>
      <c r="B6558" s="11" t="str">
        <f>IFERROR(INDEX({"JSNY-BJ0001-01";"JSNY-JS0022-01";"JSNY-JS0002-01"},MATCH(D6558,{"BJ_zhongyu";"JS_WX_liteer";"JS_CZ_wodefeng"},0)),"")</f>
        <v>JSNY-JS0002-01</v>
      </c>
      <c r="C6558" s="11" t="str">
        <f>IFERROR(INDEX({"北京中裕世纪大酒店";"江苏利特尔绿色包装股份有限公司";"常州市金坛沃德丰电子科技有限公司"},MATCH(D6558,{"BJ_zhongyu";"JS_WX_liteer";"JS_CZ_wodefeng"},0)),"")</f>
        <v>常州市金坛沃德丰电子科技有限公司</v>
      </c>
      <c r="D6558" s="11" t="str">
        <f>[1]动作!$G6557</f>
        <v>JS_CZ_wodefeng</v>
      </c>
      <c r="E6558" s="11" t="str">
        <f>[1]动作!$D6557</f>
        <v>电表故障</v>
      </c>
      <c r="F6558" s="11" t="s">
        <v>45</v>
      </c>
      <c r="G6558" s="12">
        <f>[1]动作!$A6557+[1]动作!$B6557</f>
        <v>43213.333460648151</v>
      </c>
      <c r="H6558" s="12"/>
      <c r="I6558" s="11"/>
    </row>
    <row r="6559" spans="1:9" hidden="1" x14ac:dyDescent="0.3">
      <c r="A6559" s="24">
        <v>6557</v>
      </c>
      <c r="B6559" s="11" t="str">
        <f>IFERROR(INDEX({"JSNY-BJ0001-01";"JSNY-JS0022-01";"JSNY-JS0002-01"},MATCH(D6559,{"BJ_zhongyu";"JS_WX_liteer";"JS_CZ_wodefeng"},0)),"")</f>
        <v>JSNY-JS0002-01</v>
      </c>
      <c r="C6559" s="11" t="str">
        <f>IFERROR(INDEX({"北京中裕世纪大酒店";"江苏利特尔绿色包装股份有限公司";"常州市金坛沃德丰电子科技有限公司"},MATCH(D6559,{"BJ_zhongyu";"JS_WX_liteer";"JS_CZ_wodefeng"},0)),"")</f>
        <v>常州市金坛沃德丰电子科技有限公司</v>
      </c>
      <c r="D6559" s="11" t="str">
        <f>[1]动作!$G6558</f>
        <v>JS_CZ_wodefeng</v>
      </c>
      <c r="E6559" s="11" t="str">
        <f>[1]动作!$D6558</f>
        <v>电表故障</v>
      </c>
      <c r="F6559" s="11" t="s">
        <v>45</v>
      </c>
      <c r="G6559" s="12">
        <f>[1]动作!$A6558+[1]动作!$B6558</f>
        <v>43213.335833333331</v>
      </c>
      <c r="H6559" s="12"/>
      <c r="I6559" s="11"/>
    </row>
    <row r="6560" spans="1:9" hidden="1" x14ac:dyDescent="0.3">
      <c r="A6560" s="24">
        <v>6558</v>
      </c>
      <c r="B6560" s="11" t="str">
        <f>IFERROR(INDEX({"JSNY-BJ0001-01";"JSNY-JS0022-01";"JSNY-JS0002-01"},MATCH(D6560,{"BJ_zhongyu";"JS_WX_liteer";"JS_CZ_wodefeng"},0)),"")</f>
        <v>JSNY-JS0002-01</v>
      </c>
      <c r="C6560" s="11" t="str">
        <f>IFERROR(INDEX({"北京中裕世纪大酒店";"江苏利特尔绿色包装股份有限公司";"常州市金坛沃德丰电子科技有限公司"},MATCH(D6560,{"BJ_zhongyu";"JS_WX_liteer";"JS_CZ_wodefeng"},0)),"")</f>
        <v>常州市金坛沃德丰电子科技有限公司</v>
      </c>
      <c r="D6560" s="11" t="str">
        <f>[1]动作!$G6559</f>
        <v>JS_CZ_wodefeng</v>
      </c>
      <c r="E6560" s="11" t="str">
        <f>[1]动作!$D6559</f>
        <v>电表故障</v>
      </c>
      <c r="F6560" s="11" t="s">
        <v>45</v>
      </c>
      <c r="G6560" s="12">
        <f>[1]动作!$A6559+[1]动作!$B6559</f>
        <v>43213.335949074077</v>
      </c>
      <c r="H6560" s="12"/>
      <c r="I6560" s="11"/>
    </row>
    <row r="6561" spans="1:9" hidden="1" x14ac:dyDescent="0.3">
      <c r="A6561" s="24">
        <v>6559</v>
      </c>
      <c r="B6561" s="11" t="str">
        <f>IFERROR(INDEX({"JSNY-BJ0001-01";"JSNY-JS0022-01";"JSNY-JS0002-01"},MATCH(D6561,{"BJ_zhongyu";"JS_WX_liteer";"JS_CZ_wodefeng"},0)),"")</f>
        <v>JSNY-JS0002-01</v>
      </c>
      <c r="C6561" s="11" t="str">
        <f>IFERROR(INDEX({"北京中裕世纪大酒店";"江苏利特尔绿色包装股份有限公司";"常州市金坛沃德丰电子科技有限公司"},MATCH(D6561,{"BJ_zhongyu";"JS_WX_liteer";"JS_CZ_wodefeng"},0)),"")</f>
        <v>常州市金坛沃德丰电子科技有限公司</v>
      </c>
      <c r="D6561" s="11" t="str">
        <f>[1]动作!$G6560</f>
        <v>JS_CZ_wodefeng</v>
      </c>
      <c r="E6561" s="11" t="str">
        <f>[1]动作!$D6560</f>
        <v>电表故障</v>
      </c>
      <c r="F6561" s="11" t="s">
        <v>45</v>
      </c>
      <c r="G6561" s="12">
        <f>[1]动作!$A6560+[1]动作!$B6560</f>
        <v>43213.336122685185</v>
      </c>
      <c r="H6561" s="12"/>
      <c r="I6561" s="11"/>
    </row>
    <row r="6562" spans="1:9" hidden="1" x14ac:dyDescent="0.3">
      <c r="A6562" s="24">
        <v>6560</v>
      </c>
      <c r="B6562" s="11" t="str">
        <f>IFERROR(INDEX({"JSNY-BJ0001-01";"JSNY-JS0022-01";"JSNY-JS0002-01"},MATCH(D6562,{"BJ_zhongyu";"JS_WX_liteer";"JS_CZ_wodefeng"},0)),"")</f>
        <v>JSNY-JS0002-01</v>
      </c>
      <c r="C6562" s="11" t="str">
        <f>IFERROR(INDEX({"北京中裕世纪大酒店";"江苏利特尔绿色包装股份有限公司";"常州市金坛沃德丰电子科技有限公司"},MATCH(D6562,{"BJ_zhongyu";"JS_WX_liteer";"JS_CZ_wodefeng"},0)),"")</f>
        <v>常州市金坛沃德丰电子科技有限公司</v>
      </c>
      <c r="D6562" s="11" t="str">
        <f>[1]动作!$G6561</f>
        <v>JS_CZ_wodefeng</v>
      </c>
      <c r="E6562" s="11" t="str">
        <f>[1]动作!$D6561</f>
        <v>电表故障</v>
      </c>
      <c r="F6562" s="11" t="s">
        <v>45</v>
      </c>
      <c r="G6562" s="12">
        <f>[1]动作!$A6561+[1]动作!$B6561</f>
        <v>43213.337395833332</v>
      </c>
      <c r="H6562" s="12"/>
      <c r="I6562" s="11"/>
    </row>
    <row r="6563" spans="1:9" hidden="1" x14ac:dyDescent="0.3">
      <c r="A6563" s="24">
        <v>6561</v>
      </c>
      <c r="B6563" s="11" t="str">
        <f>IFERROR(INDEX({"JSNY-BJ0001-01";"JSNY-JS0022-01";"JSNY-JS0002-01"},MATCH(D6563,{"BJ_zhongyu";"JS_WX_liteer";"JS_CZ_wodefeng"},0)),"")</f>
        <v>JSNY-JS0002-01</v>
      </c>
      <c r="C6563" s="11" t="str">
        <f>IFERROR(INDEX({"北京中裕世纪大酒店";"江苏利特尔绿色包装股份有限公司";"常州市金坛沃德丰电子科技有限公司"},MATCH(D6563,{"BJ_zhongyu";"JS_WX_liteer";"JS_CZ_wodefeng"},0)),"")</f>
        <v>常州市金坛沃德丰电子科技有限公司</v>
      </c>
      <c r="D6563" s="11" t="str">
        <f>[1]动作!$G6562</f>
        <v>JS_CZ_wodefeng</v>
      </c>
      <c r="E6563" s="11" t="str">
        <f>[1]动作!$D6562</f>
        <v>电表故障</v>
      </c>
      <c r="F6563" s="11" t="s">
        <v>45</v>
      </c>
      <c r="G6563" s="12">
        <f>[1]动作!$A6562+[1]动作!$B6562</f>
        <v>43213.339884259258</v>
      </c>
      <c r="H6563" s="12"/>
      <c r="I6563" s="11"/>
    </row>
    <row r="6564" spans="1:9" hidden="1" x14ac:dyDescent="0.3">
      <c r="A6564" s="24">
        <v>6562</v>
      </c>
      <c r="B6564" s="11" t="str">
        <f>IFERROR(INDEX({"JSNY-BJ0001-01";"JSNY-JS0022-01";"JSNY-JS0002-01"},MATCH(D6564,{"BJ_zhongyu";"JS_WX_liteer";"JS_CZ_wodefeng"},0)),"")</f>
        <v>JSNY-JS0002-01</v>
      </c>
      <c r="C6564" s="11" t="str">
        <f>IFERROR(INDEX({"北京中裕世纪大酒店";"江苏利特尔绿色包装股份有限公司";"常州市金坛沃德丰电子科技有限公司"},MATCH(D6564,{"BJ_zhongyu";"JS_WX_liteer";"JS_CZ_wodefeng"},0)),"")</f>
        <v>常州市金坛沃德丰电子科技有限公司</v>
      </c>
      <c r="D6564" s="11" t="str">
        <f>[1]动作!$G6563</f>
        <v>JS_CZ_wodefeng</v>
      </c>
      <c r="E6564" s="11" t="str">
        <f>[1]动作!$D6563</f>
        <v>电表故障</v>
      </c>
      <c r="F6564" s="11" t="s">
        <v>45</v>
      </c>
      <c r="G6564" s="12">
        <f>[1]动作!$A6563+[1]动作!$B6563</f>
        <v>43213.34</v>
      </c>
      <c r="H6564" s="12"/>
      <c r="I6564" s="11"/>
    </row>
    <row r="6565" spans="1:9" hidden="1" x14ac:dyDescent="0.3">
      <c r="A6565" s="24">
        <v>6563</v>
      </c>
      <c r="B6565" s="11" t="str">
        <f>IFERROR(INDEX({"JSNY-BJ0001-01";"JSNY-JS0022-01";"JSNY-JS0002-01"},MATCH(D6565,{"BJ_zhongyu";"JS_WX_liteer";"JS_CZ_wodefeng"},0)),"")</f>
        <v>JSNY-JS0002-01</v>
      </c>
      <c r="C6565" s="11" t="str">
        <f>IFERROR(INDEX({"北京中裕世纪大酒店";"江苏利特尔绿色包装股份有限公司";"常州市金坛沃德丰电子科技有限公司"},MATCH(D6565,{"BJ_zhongyu";"JS_WX_liteer";"JS_CZ_wodefeng"},0)),"")</f>
        <v>常州市金坛沃德丰电子科技有限公司</v>
      </c>
      <c r="D6565" s="11" t="str">
        <f>[1]动作!$G6564</f>
        <v>JS_CZ_wodefeng</v>
      </c>
      <c r="E6565" s="11" t="str">
        <f>[1]动作!$D6564</f>
        <v>电表故障</v>
      </c>
      <c r="F6565" s="11" t="s">
        <v>45</v>
      </c>
      <c r="G6565" s="12">
        <f>[1]动作!$A6564+[1]动作!$B6564</f>
        <v>43213.341273148151</v>
      </c>
      <c r="H6565" s="12"/>
      <c r="I6565" s="11"/>
    </row>
    <row r="6566" spans="1:9" hidden="1" x14ac:dyDescent="0.3">
      <c r="A6566" s="24">
        <v>6564</v>
      </c>
      <c r="B6566" s="11" t="str">
        <f>IFERROR(INDEX({"JSNY-BJ0001-01";"JSNY-JS0022-01";"JSNY-JS0002-01"},MATCH(D6566,{"BJ_zhongyu";"JS_WX_liteer";"JS_CZ_wodefeng"},0)),"")</f>
        <v>JSNY-JS0002-01</v>
      </c>
      <c r="C6566" s="11" t="str">
        <f>IFERROR(INDEX({"北京中裕世纪大酒店";"江苏利特尔绿色包装股份有限公司";"常州市金坛沃德丰电子科技有限公司"},MATCH(D6566,{"BJ_zhongyu";"JS_WX_liteer";"JS_CZ_wodefeng"},0)),"")</f>
        <v>常州市金坛沃德丰电子科技有限公司</v>
      </c>
      <c r="D6566" s="11" t="str">
        <f>[1]动作!$G6565</f>
        <v>JS_CZ_wodefeng</v>
      </c>
      <c r="E6566" s="11" t="str">
        <f>[1]动作!$D6565</f>
        <v>电表故障</v>
      </c>
      <c r="F6566" s="11" t="s">
        <v>45</v>
      </c>
      <c r="G6566" s="12">
        <f>[1]动作!$A6565+[1]动作!$B6565</f>
        <v>43213.342777777776</v>
      </c>
      <c r="H6566" s="12"/>
      <c r="I6566" s="11"/>
    </row>
    <row r="6567" spans="1:9" hidden="1" x14ac:dyDescent="0.3">
      <c r="A6567" s="24">
        <v>6565</v>
      </c>
      <c r="B6567" s="11" t="str">
        <f>IFERROR(INDEX({"JSNY-BJ0001-01";"JSNY-JS0022-01";"JSNY-JS0002-01"},MATCH(D6567,{"BJ_zhongyu";"JS_WX_liteer";"JS_CZ_wodefeng"},0)),"")</f>
        <v>JSNY-JS0002-01</v>
      </c>
      <c r="C6567" s="11" t="str">
        <f>IFERROR(INDEX({"北京中裕世纪大酒店";"江苏利特尔绿色包装股份有限公司";"常州市金坛沃德丰电子科技有限公司"},MATCH(D6567,{"BJ_zhongyu";"JS_WX_liteer";"JS_CZ_wodefeng"},0)),"")</f>
        <v>常州市金坛沃德丰电子科技有限公司</v>
      </c>
      <c r="D6567" s="11" t="str">
        <f>[1]动作!$G6566</f>
        <v>JS_CZ_wodefeng</v>
      </c>
      <c r="E6567" s="11" t="str">
        <f>[1]动作!$D6566</f>
        <v>电表故障</v>
      </c>
      <c r="F6567" s="11" t="s">
        <v>45</v>
      </c>
      <c r="G6567" s="12">
        <f>[1]动作!$A6566+[1]动作!$B6566</f>
        <v>43213.345092592594</v>
      </c>
      <c r="H6567" s="12"/>
      <c r="I6567" s="11"/>
    </row>
    <row r="6568" spans="1:9" hidden="1" x14ac:dyDescent="0.3">
      <c r="A6568" s="24">
        <v>6566</v>
      </c>
      <c r="B6568" s="11" t="str">
        <f>IFERROR(INDEX({"JSNY-BJ0001-01";"JSNY-JS0022-01";"JSNY-JS0002-01"},MATCH(D6568,{"BJ_zhongyu";"JS_WX_liteer";"JS_CZ_wodefeng"},0)),"")</f>
        <v>JSNY-JS0002-01</v>
      </c>
      <c r="C6568" s="11" t="str">
        <f>IFERROR(INDEX({"北京中裕世纪大酒店";"江苏利特尔绿色包装股份有限公司";"常州市金坛沃德丰电子科技有限公司"},MATCH(D6568,{"BJ_zhongyu";"JS_WX_liteer";"JS_CZ_wodefeng"},0)),"")</f>
        <v>常州市金坛沃德丰电子科技有限公司</v>
      </c>
      <c r="D6568" s="11" t="str">
        <f>[1]动作!$G6567</f>
        <v>JS_CZ_wodefeng</v>
      </c>
      <c r="E6568" s="11" t="str">
        <f>[1]动作!$D6567</f>
        <v>电表故障</v>
      </c>
      <c r="F6568" s="11" t="s">
        <v>45</v>
      </c>
      <c r="G6568" s="12">
        <f>[1]动作!$A6567+[1]动作!$B6567</f>
        <v>43213.346087962964</v>
      </c>
      <c r="H6568" s="12"/>
      <c r="I6568" s="11"/>
    </row>
    <row r="6569" spans="1:9" hidden="1" x14ac:dyDescent="0.3">
      <c r="A6569" s="24">
        <v>6567</v>
      </c>
      <c r="B6569" s="11" t="str">
        <f>IFERROR(INDEX({"JSNY-BJ0001-01";"JSNY-JS0022-01";"JSNY-JS0002-01"},MATCH(D6569,{"BJ_zhongyu";"JS_WX_liteer";"JS_CZ_wodefeng"},0)),"")</f>
        <v>JSNY-JS0002-01</v>
      </c>
      <c r="C6569" s="11" t="str">
        <f>IFERROR(INDEX({"北京中裕世纪大酒店";"江苏利特尔绿色包装股份有限公司";"常州市金坛沃德丰电子科技有限公司"},MATCH(D6569,{"BJ_zhongyu";"JS_WX_liteer";"JS_CZ_wodefeng"},0)),"")</f>
        <v>常州市金坛沃德丰电子科技有限公司</v>
      </c>
      <c r="D6569" s="11" t="str">
        <f>[1]动作!$G6568</f>
        <v>JS_CZ_wodefeng</v>
      </c>
      <c r="E6569" s="11" t="str">
        <f>[1]动作!$D6568</f>
        <v>电表故障</v>
      </c>
      <c r="F6569" s="11" t="s">
        <v>45</v>
      </c>
      <c r="G6569" s="12">
        <f>[1]动作!$A6568+[1]动作!$B6568</f>
        <v>43213.346261574072</v>
      </c>
      <c r="H6569" s="12"/>
      <c r="I6569" s="11"/>
    </row>
    <row r="6570" spans="1:9" hidden="1" x14ac:dyDescent="0.3">
      <c r="A6570" s="24">
        <v>6568</v>
      </c>
      <c r="B6570" s="11" t="str">
        <f>IFERROR(INDEX({"JSNY-BJ0001-01";"JSNY-JS0022-01";"JSNY-JS0002-01"},MATCH(D6570,{"BJ_zhongyu";"JS_WX_liteer";"JS_CZ_wodefeng"},0)),"")</f>
        <v>JSNY-JS0002-01</v>
      </c>
      <c r="C6570" s="11" t="str">
        <f>IFERROR(INDEX({"北京中裕世纪大酒店";"江苏利特尔绿色包装股份有限公司";"常州市金坛沃德丰电子科技有限公司"},MATCH(D6570,{"BJ_zhongyu";"JS_WX_liteer";"JS_CZ_wodefeng"},0)),"")</f>
        <v>常州市金坛沃德丰电子科技有限公司</v>
      </c>
      <c r="D6570" s="11" t="str">
        <f>[1]动作!$G6569</f>
        <v>JS_CZ_wodefeng</v>
      </c>
      <c r="E6570" s="11" t="str">
        <f>[1]动作!$D6569</f>
        <v>电表故障</v>
      </c>
      <c r="F6570" s="11" t="s">
        <v>45</v>
      </c>
      <c r="G6570" s="12">
        <f>[1]动作!$A6569+[1]动作!$B6569</f>
        <v>43213.34648148148</v>
      </c>
      <c r="H6570" s="12"/>
      <c r="I6570" s="11"/>
    </row>
    <row r="6571" spans="1:9" hidden="1" x14ac:dyDescent="0.3">
      <c r="A6571" s="24">
        <v>6569</v>
      </c>
      <c r="B6571" s="11" t="str">
        <f>IFERROR(INDEX({"JSNY-BJ0001-01";"JSNY-JS0022-01";"JSNY-JS0002-01"},MATCH(D6571,{"BJ_zhongyu";"JS_WX_liteer";"JS_CZ_wodefeng"},0)),"")</f>
        <v>JSNY-JS0002-01</v>
      </c>
      <c r="C6571" s="11" t="str">
        <f>IFERROR(INDEX({"北京中裕世纪大酒店";"江苏利特尔绿色包装股份有限公司";"常州市金坛沃德丰电子科技有限公司"},MATCH(D6571,{"BJ_zhongyu";"JS_WX_liteer";"JS_CZ_wodefeng"},0)),"")</f>
        <v>常州市金坛沃德丰电子科技有限公司</v>
      </c>
      <c r="D6571" s="11" t="str">
        <f>[1]动作!$G6570</f>
        <v>JS_CZ_wodefeng</v>
      </c>
      <c r="E6571" s="11" t="str">
        <f>[1]动作!$D6570</f>
        <v>电表故障</v>
      </c>
      <c r="F6571" s="11" t="s">
        <v>45</v>
      </c>
      <c r="G6571" s="12">
        <f>[1]动作!$A6570+[1]动作!$B6570</f>
        <v>43213.346608796295</v>
      </c>
      <c r="H6571" s="12"/>
      <c r="I6571" s="11"/>
    </row>
    <row r="6572" spans="1:9" hidden="1" x14ac:dyDescent="0.3">
      <c r="A6572" s="24">
        <v>6570</v>
      </c>
      <c r="B6572" s="11" t="str">
        <f>IFERROR(INDEX({"JSNY-BJ0001-01";"JSNY-JS0022-01";"JSNY-JS0002-01"},MATCH(D6572,{"BJ_zhongyu";"JS_WX_liteer";"JS_CZ_wodefeng"},0)),"")</f>
        <v>JSNY-JS0002-01</v>
      </c>
      <c r="C6572" s="11" t="str">
        <f>IFERROR(INDEX({"北京中裕世纪大酒店";"江苏利特尔绿色包装股份有限公司";"常州市金坛沃德丰电子科技有限公司"},MATCH(D6572,{"BJ_zhongyu";"JS_WX_liteer";"JS_CZ_wodefeng"},0)),"")</f>
        <v>常州市金坛沃德丰电子科技有限公司</v>
      </c>
      <c r="D6572" s="11" t="str">
        <f>[1]动作!$G6571</f>
        <v>JS_CZ_wodefeng</v>
      </c>
      <c r="E6572" s="11" t="str">
        <f>[1]动作!$D6571</f>
        <v>电表故障</v>
      </c>
      <c r="F6572" s="11" t="s">
        <v>45</v>
      </c>
      <c r="G6572" s="12">
        <f>[1]动作!$A6571+[1]动作!$B6571</f>
        <v>43213.349097222221</v>
      </c>
      <c r="H6572" s="12"/>
      <c r="I6572" s="11"/>
    </row>
    <row r="6573" spans="1:9" hidden="1" x14ac:dyDescent="0.3">
      <c r="A6573" s="24">
        <v>6571</v>
      </c>
      <c r="B6573" s="11" t="str">
        <f>IFERROR(INDEX({"JSNY-BJ0001-01";"JSNY-JS0022-01";"JSNY-JS0002-01"},MATCH(D6573,{"BJ_zhongyu";"JS_WX_liteer";"JS_CZ_wodefeng"},0)),"")</f>
        <v>JSNY-JS0002-01</v>
      </c>
      <c r="C6573" s="11" t="str">
        <f>IFERROR(INDEX({"北京中裕世纪大酒店";"江苏利特尔绿色包装股份有限公司";"常州市金坛沃德丰电子科技有限公司"},MATCH(D6573,{"BJ_zhongyu";"JS_WX_liteer";"JS_CZ_wodefeng"},0)),"")</f>
        <v>常州市金坛沃德丰电子科技有限公司</v>
      </c>
      <c r="D6573" s="11" t="str">
        <f>[1]动作!$G6572</f>
        <v>JS_CZ_wodefeng</v>
      </c>
      <c r="E6573" s="11" t="str">
        <f>[1]动作!$D6572</f>
        <v>电表故障</v>
      </c>
      <c r="F6573" s="11" t="s">
        <v>45</v>
      </c>
      <c r="G6573" s="12">
        <f>[1]动作!$A6572+[1]动作!$B6572</f>
        <v>43213.35019675926</v>
      </c>
      <c r="H6573" s="12"/>
      <c r="I6573" s="11"/>
    </row>
    <row r="6574" spans="1:9" hidden="1" x14ac:dyDescent="0.3">
      <c r="A6574" s="24">
        <v>6572</v>
      </c>
      <c r="B6574" s="11" t="str">
        <f>IFERROR(INDEX({"JSNY-BJ0001-01";"JSNY-JS0022-01";"JSNY-JS0002-01"},MATCH(D6574,{"BJ_zhongyu";"JS_WX_liteer";"JS_CZ_wodefeng"},0)),"")</f>
        <v>JSNY-JS0002-01</v>
      </c>
      <c r="C6574" s="11" t="str">
        <f>IFERROR(INDEX({"北京中裕世纪大酒店";"江苏利特尔绿色包装股份有限公司";"常州市金坛沃德丰电子科技有限公司"},MATCH(D6574,{"BJ_zhongyu";"JS_WX_liteer";"JS_CZ_wodefeng"},0)),"")</f>
        <v>常州市金坛沃德丰电子科技有限公司</v>
      </c>
      <c r="D6574" s="11" t="str">
        <f>[1]动作!$G6573</f>
        <v>JS_CZ_wodefeng</v>
      </c>
      <c r="E6574" s="11" t="str">
        <f>[1]动作!$D6573</f>
        <v>电表故障</v>
      </c>
      <c r="F6574" s="11" t="s">
        <v>45</v>
      </c>
      <c r="G6574" s="12">
        <f>[1]动作!$A6573+[1]动作!$B6573</f>
        <v>43213.351701388892</v>
      </c>
      <c r="H6574" s="12"/>
      <c r="I6574" s="11"/>
    </row>
    <row r="6575" spans="1:9" hidden="1" x14ac:dyDescent="0.3">
      <c r="A6575" s="24">
        <v>6573</v>
      </c>
      <c r="B6575" s="11" t="str">
        <f>IFERROR(INDEX({"JSNY-BJ0001-01";"JSNY-JS0022-01";"JSNY-JS0002-01"},MATCH(D6575,{"BJ_zhongyu";"JS_WX_liteer";"JS_CZ_wodefeng"},0)),"")</f>
        <v>JSNY-JS0002-01</v>
      </c>
      <c r="C6575" s="11" t="str">
        <f>IFERROR(INDEX({"北京中裕世纪大酒店";"江苏利特尔绿色包装股份有限公司";"常州市金坛沃德丰电子科技有限公司"},MATCH(D6575,{"BJ_zhongyu";"JS_WX_liteer";"JS_CZ_wodefeng"},0)),"")</f>
        <v>常州市金坛沃德丰电子科技有限公司</v>
      </c>
      <c r="D6575" s="11" t="str">
        <f>[1]动作!$G6574</f>
        <v>JS_CZ_wodefeng</v>
      </c>
      <c r="E6575" s="11" t="str">
        <f>[1]动作!$D6574</f>
        <v>电表故障</v>
      </c>
      <c r="F6575" s="11" t="s">
        <v>45</v>
      </c>
      <c r="G6575" s="12">
        <f>[1]动作!$A6574+[1]动作!$B6574</f>
        <v>43213.352870370371</v>
      </c>
      <c r="H6575" s="12"/>
      <c r="I6575" s="11"/>
    </row>
    <row r="6576" spans="1:9" hidden="1" x14ac:dyDescent="0.3">
      <c r="A6576" s="24">
        <v>6574</v>
      </c>
      <c r="B6576" s="11" t="str">
        <f>IFERROR(INDEX({"JSNY-BJ0001-01";"JSNY-JS0022-01";"JSNY-JS0002-01"},MATCH(D6576,{"BJ_zhongyu";"JS_WX_liteer";"JS_CZ_wodefeng"},0)),"")</f>
        <v>JSNY-JS0002-01</v>
      </c>
      <c r="C6576" s="11" t="str">
        <f>IFERROR(INDEX({"北京中裕世纪大酒店";"江苏利特尔绿色包装股份有限公司";"常州市金坛沃德丰电子科技有限公司"},MATCH(D6576,{"BJ_zhongyu";"JS_WX_liteer";"JS_CZ_wodefeng"},0)),"")</f>
        <v>常州市金坛沃德丰电子科技有限公司</v>
      </c>
      <c r="D6576" s="11" t="str">
        <f>[1]动作!$G6575</f>
        <v>JS_CZ_wodefeng</v>
      </c>
      <c r="E6576" s="11" t="str">
        <f>[1]动作!$D6575</f>
        <v>电表故障</v>
      </c>
      <c r="F6576" s="11" t="s">
        <v>45</v>
      </c>
      <c r="G6576" s="12">
        <f>[1]动作!$A6575+[1]动作!$B6575</f>
        <v>43213.354490740741</v>
      </c>
      <c r="H6576" s="12"/>
      <c r="I6576" s="11"/>
    </row>
    <row r="6577" spans="1:9" hidden="1" x14ac:dyDescent="0.3">
      <c r="A6577" s="24">
        <v>6575</v>
      </c>
      <c r="B6577" s="11" t="str">
        <f>IFERROR(INDEX({"JSNY-BJ0001-01";"JSNY-JS0022-01";"JSNY-JS0002-01"},MATCH(D6577,{"BJ_zhongyu";"JS_WX_liteer";"JS_CZ_wodefeng"},0)),"")</f>
        <v>JSNY-JS0002-01</v>
      </c>
      <c r="C6577" s="11" t="str">
        <f>IFERROR(INDEX({"北京中裕世纪大酒店";"江苏利特尔绿色包装股份有限公司";"常州市金坛沃德丰电子科技有限公司"},MATCH(D6577,{"BJ_zhongyu";"JS_WX_liteer";"JS_CZ_wodefeng"},0)),"")</f>
        <v>常州市金坛沃德丰电子科技有限公司</v>
      </c>
      <c r="D6577" s="11" t="str">
        <f>[1]动作!$G6576</f>
        <v>JS_CZ_wodefeng</v>
      </c>
      <c r="E6577" s="11" t="str">
        <f>[1]动作!$D6576</f>
        <v>电表故障</v>
      </c>
      <c r="F6577" s="11" t="s">
        <v>45</v>
      </c>
      <c r="G6577" s="12">
        <f>[1]动作!$A6576+[1]动作!$B6576</f>
        <v>43213.356863425928</v>
      </c>
      <c r="H6577" s="12"/>
      <c r="I6577" s="11"/>
    </row>
    <row r="6578" spans="1:9" hidden="1" x14ac:dyDescent="0.3">
      <c r="A6578" s="24">
        <v>6576</v>
      </c>
      <c r="B6578" s="11" t="str">
        <f>IFERROR(INDEX({"JSNY-BJ0001-01";"JSNY-JS0022-01";"JSNY-JS0002-01"},MATCH(D6578,{"BJ_zhongyu";"JS_WX_liteer";"JS_CZ_wodefeng"},0)),"")</f>
        <v>JSNY-JS0002-01</v>
      </c>
      <c r="C6578" s="11" t="str">
        <f>IFERROR(INDEX({"北京中裕世纪大酒店";"江苏利特尔绿色包装股份有限公司";"常州市金坛沃德丰电子科技有限公司"},MATCH(D6578,{"BJ_zhongyu";"JS_WX_liteer";"JS_CZ_wodefeng"},0)),"")</f>
        <v>常州市金坛沃德丰电子科技有限公司</v>
      </c>
      <c r="D6578" s="11" t="str">
        <f>[1]动作!$G6577</f>
        <v>JS_CZ_wodefeng</v>
      </c>
      <c r="E6578" s="11" t="str">
        <f>[1]动作!$D6577</f>
        <v>电表故障</v>
      </c>
      <c r="F6578" s="11" t="s">
        <v>45</v>
      </c>
      <c r="G6578" s="12">
        <f>[1]动作!$A6577+[1]动作!$B6577</f>
        <v>43213.358425925922</v>
      </c>
      <c r="H6578" s="12"/>
      <c r="I6578" s="11"/>
    </row>
    <row r="6579" spans="1:9" hidden="1" x14ac:dyDescent="0.3">
      <c r="A6579" s="24">
        <v>6577</v>
      </c>
      <c r="B6579" s="11" t="str">
        <f>IFERROR(INDEX({"JSNY-BJ0001-01";"JSNY-JS0022-01";"JSNY-JS0002-01"},MATCH(D6579,{"BJ_zhongyu";"JS_WX_liteer";"JS_CZ_wodefeng"},0)),"")</f>
        <v>JSNY-JS0002-01</v>
      </c>
      <c r="C6579" s="11" t="str">
        <f>IFERROR(INDEX({"北京中裕世纪大酒店";"江苏利特尔绿色包装股份有限公司";"常州市金坛沃德丰电子科技有限公司"},MATCH(D6579,{"BJ_zhongyu";"JS_WX_liteer";"JS_CZ_wodefeng"},0)),"")</f>
        <v>常州市金坛沃德丰电子科技有限公司</v>
      </c>
      <c r="D6579" s="11" t="str">
        <f>[1]动作!$G6578</f>
        <v>JS_CZ_wodefeng</v>
      </c>
      <c r="E6579" s="11" t="str">
        <f>[1]动作!$D6578</f>
        <v>电表故障</v>
      </c>
      <c r="F6579" s="11" t="s">
        <v>45</v>
      </c>
      <c r="G6579" s="12">
        <f>[1]动作!$A6578+[1]动作!$B6578</f>
        <v>43213.360810185186</v>
      </c>
      <c r="H6579" s="12"/>
      <c r="I6579" s="11"/>
    </row>
    <row r="6580" spans="1:9" hidden="1" x14ac:dyDescent="0.3">
      <c r="A6580" s="24">
        <v>6578</v>
      </c>
      <c r="B6580" s="11" t="str">
        <f>IFERROR(INDEX({"JSNY-BJ0001-01";"JSNY-JS0022-01";"JSNY-JS0002-01"},MATCH(D6580,{"BJ_zhongyu";"JS_WX_liteer";"JS_CZ_wodefeng"},0)),"")</f>
        <v>JSNY-JS0002-01</v>
      </c>
      <c r="C6580" s="11" t="str">
        <f>IFERROR(INDEX({"北京中裕世纪大酒店";"江苏利特尔绿色包装股份有限公司";"常州市金坛沃德丰电子科技有限公司"},MATCH(D6580,{"BJ_zhongyu";"JS_WX_liteer";"JS_CZ_wodefeng"},0)),"")</f>
        <v>常州市金坛沃德丰电子科技有限公司</v>
      </c>
      <c r="D6580" s="11" t="str">
        <f>[1]动作!$G6579</f>
        <v>JS_CZ_wodefeng</v>
      </c>
      <c r="E6580" s="11" t="str">
        <f>[1]动作!$D6579</f>
        <v>电表故障</v>
      </c>
      <c r="F6580" s="11" t="s">
        <v>45</v>
      </c>
      <c r="G6580" s="12">
        <f>[1]动作!$A6579+[1]动作!$B6579</f>
        <v>43213.362129629626</v>
      </c>
      <c r="H6580" s="12"/>
      <c r="I6580" s="11"/>
    </row>
    <row r="6581" spans="1:9" hidden="1" x14ac:dyDescent="0.3">
      <c r="A6581" s="24">
        <v>6579</v>
      </c>
      <c r="B6581" s="11" t="str">
        <f>IFERROR(INDEX({"JSNY-BJ0001-01";"JSNY-JS0022-01";"JSNY-JS0002-01"},MATCH(D6581,{"BJ_zhongyu";"JS_WX_liteer";"JS_CZ_wodefeng"},0)),"")</f>
        <v>JSNY-JS0002-01</v>
      </c>
      <c r="C6581" s="11" t="str">
        <f>IFERROR(INDEX({"北京中裕世纪大酒店";"江苏利特尔绿色包装股份有限公司";"常州市金坛沃德丰电子科技有限公司"},MATCH(D6581,{"BJ_zhongyu";"JS_WX_liteer";"JS_CZ_wodefeng"},0)),"")</f>
        <v>常州市金坛沃德丰电子科技有限公司</v>
      </c>
      <c r="D6581" s="11" t="str">
        <f>[1]动作!$G6580</f>
        <v>JS_CZ_wodefeng</v>
      </c>
      <c r="E6581" s="11" t="str">
        <f>[1]动作!$D6580</f>
        <v>电表故障</v>
      </c>
      <c r="F6581" s="11" t="s">
        <v>45</v>
      </c>
      <c r="G6581" s="12">
        <f>[1]动作!$A6580+[1]动作!$B6580</f>
        <v>43213.362256944441</v>
      </c>
      <c r="H6581" s="12"/>
      <c r="I6581" s="11"/>
    </row>
    <row r="6582" spans="1:9" hidden="1" x14ac:dyDescent="0.3">
      <c r="A6582" s="24">
        <v>6580</v>
      </c>
      <c r="B6582" s="11" t="str">
        <f>IFERROR(INDEX({"JSNY-BJ0001-01";"JSNY-JS0022-01";"JSNY-JS0002-01"},MATCH(D6582,{"BJ_zhongyu";"JS_WX_liteer";"JS_CZ_wodefeng"},0)),"")</f>
        <v>JSNY-JS0002-01</v>
      </c>
      <c r="C6582" s="11" t="str">
        <f>IFERROR(INDEX({"北京中裕世纪大酒店";"江苏利特尔绿色包装股份有限公司";"常州市金坛沃德丰电子科技有限公司"},MATCH(D6582,{"BJ_zhongyu";"JS_WX_liteer";"JS_CZ_wodefeng"},0)),"")</f>
        <v>常州市金坛沃德丰电子科技有限公司</v>
      </c>
      <c r="D6582" s="11" t="str">
        <f>[1]动作!$G6581</f>
        <v>JS_CZ_wodefeng</v>
      </c>
      <c r="E6582" s="11" t="str">
        <f>[1]动作!$D6581</f>
        <v>电表故障</v>
      </c>
      <c r="F6582" s="11" t="s">
        <v>45</v>
      </c>
      <c r="G6582" s="12">
        <f>[1]动作!$A6581+[1]动作!$B6581</f>
        <v>43213.362372685187</v>
      </c>
      <c r="H6582" s="12"/>
      <c r="I6582" s="11"/>
    </row>
    <row r="6583" spans="1:9" hidden="1" x14ac:dyDescent="0.3">
      <c r="A6583" s="24">
        <v>6581</v>
      </c>
      <c r="B6583" s="11" t="str">
        <f>IFERROR(INDEX({"JSNY-BJ0001-01";"JSNY-JS0022-01";"JSNY-JS0002-01"},MATCH(D6583,{"BJ_zhongyu";"JS_WX_liteer";"JS_CZ_wodefeng"},0)),"")</f>
        <v>JSNY-JS0002-01</v>
      </c>
      <c r="C6583" s="11" t="str">
        <f>IFERROR(INDEX({"北京中裕世纪大酒店";"江苏利特尔绿色包装股份有限公司";"常州市金坛沃德丰电子科技有限公司"},MATCH(D6583,{"BJ_zhongyu";"JS_WX_liteer";"JS_CZ_wodefeng"},0)),"")</f>
        <v>常州市金坛沃德丰电子科技有限公司</v>
      </c>
      <c r="D6583" s="11" t="str">
        <f>[1]动作!$G6582</f>
        <v>JS_CZ_wodefeng</v>
      </c>
      <c r="E6583" s="11" t="str">
        <f>[1]动作!$D6582</f>
        <v>电表故障</v>
      </c>
      <c r="F6583" s="11" t="s">
        <v>45</v>
      </c>
      <c r="G6583" s="12">
        <f>[1]动作!$A6582+[1]动作!$B6582</f>
        <v>43213.36341435185</v>
      </c>
      <c r="H6583" s="12"/>
      <c r="I6583" s="11"/>
    </row>
    <row r="6584" spans="1:9" hidden="1" x14ac:dyDescent="0.3">
      <c r="A6584" s="24">
        <v>6582</v>
      </c>
      <c r="B6584" s="11" t="str">
        <f>IFERROR(INDEX({"JSNY-BJ0001-01";"JSNY-JS0022-01";"JSNY-JS0002-01"},MATCH(D6584,{"BJ_zhongyu";"JS_WX_liteer";"JS_CZ_wodefeng"},0)),"")</f>
        <v>JSNY-JS0002-01</v>
      </c>
      <c r="C6584" s="11" t="str">
        <f>IFERROR(INDEX({"北京中裕世纪大酒店";"江苏利特尔绿色包装股份有限公司";"常州市金坛沃德丰电子科技有限公司"},MATCH(D6584,{"BJ_zhongyu";"JS_WX_liteer";"JS_CZ_wodefeng"},0)),"")</f>
        <v>常州市金坛沃德丰电子科技有限公司</v>
      </c>
      <c r="D6584" s="11" t="str">
        <f>[1]动作!$G6583</f>
        <v>JS_CZ_wodefeng</v>
      </c>
      <c r="E6584" s="11" t="str">
        <f>[1]动作!$D6583</f>
        <v>电表故障</v>
      </c>
      <c r="F6584" s="11" t="s">
        <v>45</v>
      </c>
      <c r="G6584" s="12">
        <f>[1]动作!$A6583+[1]动作!$B6583</f>
        <v>43213.363530092596</v>
      </c>
      <c r="H6584" s="12"/>
      <c r="I6584" s="11"/>
    </row>
    <row r="6585" spans="1:9" hidden="1" x14ac:dyDescent="0.3">
      <c r="A6585" s="24">
        <v>6583</v>
      </c>
      <c r="B6585" s="11" t="str">
        <f>IFERROR(INDEX({"JSNY-BJ0001-01";"JSNY-JS0022-01";"JSNY-JS0002-01"},MATCH(D6585,{"BJ_zhongyu";"JS_WX_liteer";"JS_CZ_wodefeng"},0)),"")</f>
        <v>JSNY-JS0002-01</v>
      </c>
      <c r="C6585" s="11" t="str">
        <f>IFERROR(INDEX({"北京中裕世纪大酒店";"江苏利特尔绿色包装股份有限公司";"常州市金坛沃德丰电子科技有限公司"},MATCH(D6585,{"BJ_zhongyu";"JS_WX_liteer";"JS_CZ_wodefeng"},0)),"")</f>
        <v>常州市金坛沃德丰电子科技有限公司</v>
      </c>
      <c r="D6585" s="11" t="str">
        <f>[1]动作!$G6584</f>
        <v>JS_CZ_wodefeng</v>
      </c>
      <c r="E6585" s="11" t="str">
        <f>[1]动作!$D6584</f>
        <v>电表故障</v>
      </c>
      <c r="F6585" s="11" t="s">
        <v>45</v>
      </c>
      <c r="G6585" s="12">
        <f>[1]动作!$A6584+[1]动作!$B6584</f>
        <v>43213.364861111113</v>
      </c>
      <c r="H6585" s="12"/>
      <c r="I6585" s="11"/>
    </row>
    <row r="6586" spans="1:9" hidden="1" x14ac:dyDescent="0.3">
      <c r="A6586" s="24">
        <v>6584</v>
      </c>
      <c r="B6586" s="11" t="str">
        <f>IFERROR(INDEX({"JSNY-BJ0001-01";"JSNY-JS0022-01";"JSNY-JS0002-01"},MATCH(D6586,{"BJ_zhongyu";"JS_WX_liteer";"JS_CZ_wodefeng"},0)),"")</f>
        <v>JSNY-JS0002-01</v>
      </c>
      <c r="C6586" s="11" t="str">
        <f>IFERROR(INDEX({"北京中裕世纪大酒店";"江苏利特尔绿色包装股份有限公司";"常州市金坛沃德丰电子科技有限公司"},MATCH(D6586,{"BJ_zhongyu";"JS_WX_liteer";"JS_CZ_wodefeng"},0)),"")</f>
        <v>常州市金坛沃德丰电子科技有限公司</v>
      </c>
      <c r="D6586" s="11" t="str">
        <f>[1]动作!$G6585</f>
        <v>JS_CZ_wodefeng</v>
      </c>
      <c r="E6586" s="11" t="str">
        <f>[1]动作!$D6585</f>
        <v>电表故障</v>
      </c>
      <c r="F6586" s="11" t="s">
        <v>45</v>
      </c>
      <c r="G6586" s="12">
        <f>[1]动作!$A6585+[1]动作!$B6585</f>
        <v>43213.365729166668</v>
      </c>
      <c r="H6586" s="12"/>
      <c r="I6586" s="11"/>
    </row>
    <row r="6587" spans="1:9" hidden="1" x14ac:dyDescent="0.3">
      <c r="A6587" s="24">
        <v>6585</v>
      </c>
      <c r="B6587" s="11" t="str">
        <f>IFERROR(INDEX({"JSNY-BJ0001-01";"JSNY-JS0022-01";"JSNY-JS0002-01"},MATCH(D6587,{"BJ_zhongyu";"JS_WX_liteer";"JS_CZ_wodefeng"},0)),"")</f>
        <v>JSNY-JS0002-01</v>
      </c>
      <c r="C6587" s="11" t="str">
        <f>IFERROR(INDEX({"北京中裕世纪大酒店";"江苏利特尔绿色包装股份有限公司";"常州市金坛沃德丰电子科技有限公司"},MATCH(D6587,{"BJ_zhongyu";"JS_WX_liteer";"JS_CZ_wodefeng"},0)),"")</f>
        <v>常州市金坛沃德丰电子科技有限公司</v>
      </c>
      <c r="D6587" s="11" t="str">
        <f>[1]动作!$G6586</f>
        <v>JS_CZ_wodefeng</v>
      </c>
      <c r="E6587" s="11" t="str">
        <f>[1]动作!$D6586</f>
        <v>电表故障</v>
      </c>
      <c r="F6587" s="11" t="s">
        <v>45</v>
      </c>
      <c r="G6587" s="12">
        <f>[1]动作!$A6586+[1]动作!$B6586</f>
        <v>43213.366886574076</v>
      </c>
      <c r="H6587" s="12"/>
      <c r="I6587" s="11"/>
    </row>
    <row r="6588" spans="1:9" hidden="1" x14ac:dyDescent="0.3">
      <c r="A6588" s="24">
        <v>6586</v>
      </c>
      <c r="B6588" s="11" t="str">
        <f>IFERROR(INDEX({"JSNY-BJ0001-01";"JSNY-JS0022-01";"JSNY-JS0002-01"},MATCH(D6588,{"BJ_zhongyu";"JS_WX_liteer";"JS_CZ_wodefeng"},0)),"")</f>
        <v>JSNY-JS0002-01</v>
      </c>
      <c r="C6588" s="11" t="str">
        <f>IFERROR(INDEX({"北京中裕世纪大酒店";"江苏利特尔绿色包装股份有限公司";"常州市金坛沃德丰电子科技有限公司"},MATCH(D6588,{"BJ_zhongyu";"JS_WX_liteer";"JS_CZ_wodefeng"},0)),"")</f>
        <v>常州市金坛沃德丰电子科技有限公司</v>
      </c>
      <c r="D6588" s="11" t="str">
        <f>[1]动作!$G6587</f>
        <v>JS_CZ_wodefeng</v>
      </c>
      <c r="E6588" s="11" t="str">
        <f>[1]动作!$D6587</f>
        <v>电表故障</v>
      </c>
      <c r="F6588" s="11" t="s">
        <v>45</v>
      </c>
      <c r="G6588" s="12">
        <f>[1]动作!$A6587+[1]动作!$B6587</f>
        <v>43213.367118055554</v>
      </c>
      <c r="H6588" s="12"/>
      <c r="I6588" s="11"/>
    </row>
    <row r="6589" spans="1:9" hidden="1" x14ac:dyDescent="0.3">
      <c r="A6589" s="24">
        <v>6587</v>
      </c>
      <c r="B6589" s="11" t="str">
        <f>IFERROR(INDEX({"JSNY-BJ0001-01";"JSNY-JS0022-01";"JSNY-JS0002-01"},MATCH(D6589,{"BJ_zhongyu";"JS_WX_liteer";"JS_CZ_wodefeng"},0)),"")</f>
        <v>JSNY-JS0002-01</v>
      </c>
      <c r="C6589" s="11" t="str">
        <f>IFERROR(INDEX({"北京中裕世纪大酒店";"江苏利特尔绿色包装股份有限公司";"常州市金坛沃德丰电子科技有限公司"},MATCH(D6589,{"BJ_zhongyu";"JS_WX_liteer";"JS_CZ_wodefeng"},0)),"")</f>
        <v>常州市金坛沃德丰电子科技有限公司</v>
      </c>
      <c r="D6589" s="11" t="str">
        <f>[1]动作!$G6588</f>
        <v>JS_CZ_wodefeng</v>
      </c>
      <c r="E6589" s="11" t="str">
        <f>[1]动作!$D6588</f>
        <v>电表故障</v>
      </c>
      <c r="F6589" s="11" t="s">
        <v>45</v>
      </c>
      <c r="G6589" s="12">
        <f>[1]动作!$A6588+[1]动作!$B6588</f>
        <v>43213.3672337963</v>
      </c>
      <c r="H6589" s="12"/>
      <c r="I6589" s="11"/>
    </row>
    <row r="6590" spans="1:9" hidden="1" x14ac:dyDescent="0.3">
      <c r="A6590" s="24">
        <v>6588</v>
      </c>
      <c r="B6590" s="11" t="str">
        <f>IFERROR(INDEX({"JSNY-BJ0001-01";"JSNY-JS0022-01";"JSNY-JS0002-01"},MATCH(D6590,{"BJ_zhongyu";"JS_WX_liteer";"JS_CZ_wodefeng"},0)),"")</f>
        <v>JSNY-JS0002-01</v>
      </c>
      <c r="C6590" s="11" t="str">
        <f>IFERROR(INDEX({"北京中裕世纪大酒店";"江苏利特尔绿色包装股份有限公司";"常州市金坛沃德丰电子科技有限公司"},MATCH(D6590,{"BJ_zhongyu";"JS_WX_liteer";"JS_CZ_wodefeng"},0)),"")</f>
        <v>常州市金坛沃德丰电子科技有限公司</v>
      </c>
      <c r="D6590" s="11" t="str">
        <f>[1]动作!$G6589</f>
        <v>JS_CZ_wodefeng</v>
      </c>
      <c r="E6590" s="11" t="str">
        <f>[1]动作!$D6589</f>
        <v>电表故障</v>
      </c>
      <c r="F6590" s="11" t="s">
        <v>45</v>
      </c>
      <c r="G6590" s="12">
        <f>[1]动作!$A6589+[1]动作!$B6589</f>
        <v>43213.367349537039</v>
      </c>
      <c r="H6590" s="12"/>
      <c r="I6590" s="11"/>
    </row>
    <row r="6591" spans="1:9" hidden="1" x14ac:dyDescent="0.3">
      <c r="A6591" s="24">
        <v>6589</v>
      </c>
      <c r="B6591" s="11" t="str">
        <f>IFERROR(INDEX({"JSNY-BJ0001-01";"JSNY-JS0022-01";"JSNY-JS0002-01"},MATCH(D6591,{"BJ_zhongyu";"JS_WX_liteer";"JS_CZ_wodefeng"},0)),"")</f>
        <v>JSNY-JS0002-01</v>
      </c>
      <c r="C6591" s="11" t="str">
        <f>IFERROR(INDEX({"北京中裕世纪大酒店";"江苏利特尔绿色包装股份有限公司";"常州市金坛沃德丰电子科技有限公司"},MATCH(D6591,{"BJ_zhongyu";"JS_WX_liteer";"JS_CZ_wodefeng"},0)),"")</f>
        <v>常州市金坛沃德丰电子科技有限公司</v>
      </c>
      <c r="D6591" s="11" t="str">
        <f>[1]动作!$G6590</f>
        <v>JS_CZ_wodefeng</v>
      </c>
      <c r="E6591" s="11" t="str">
        <f>[1]动作!$D6590</f>
        <v>电表故障</v>
      </c>
      <c r="F6591" s="11" t="s">
        <v>45</v>
      </c>
      <c r="G6591" s="12">
        <f>[1]动作!$A6590+[1]动作!$B6590</f>
        <v>43213.368449074071</v>
      </c>
      <c r="H6591" s="12"/>
      <c r="I6591" s="11"/>
    </row>
    <row r="6592" spans="1:9" hidden="1" x14ac:dyDescent="0.3">
      <c r="A6592" s="24">
        <v>6590</v>
      </c>
      <c r="B6592" s="11" t="str">
        <f>IFERROR(INDEX({"JSNY-BJ0001-01";"JSNY-JS0022-01";"JSNY-JS0002-01"},MATCH(D6592,{"BJ_zhongyu";"JS_WX_liteer";"JS_CZ_wodefeng"},0)),"")</f>
        <v>JSNY-JS0002-01</v>
      </c>
      <c r="C6592" s="11" t="str">
        <f>IFERROR(INDEX({"北京中裕世纪大酒店";"江苏利特尔绿色包装股份有限公司";"常州市金坛沃德丰电子科技有限公司"},MATCH(D6592,{"BJ_zhongyu";"JS_WX_liteer";"JS_CZ_wodefeng"},0)),"")</f>
        <v>常州市金坛沃德丰电子科技有限公司</v>
      </c>
      <c r="D6592" s="11" t="str">
        <f>[1]动作!$G6591</f>
        <v>JS_CZ_wodefeng</v>
      </c>
      <c r="E6592" s="11" t="str">
        <f>[1]动作!$D6591</f>
        <v>电表故障</v>
      </c>
      <c r="F6592" s="11" t="s">
        <v>45</v>
      </c>
      <c r="G6592" s="12">
        <f>[1]动作!$A6591+[1]动作!$B6591</f>
        <v>43213.369722222225</v>
      </c>
      <c r="H6592" s="12"/>
      <c r="I6592" s="11"/>
    </row>
    <row r="6593" spans="1:9" hidden="1" x14ac:dyDescent="0.3">
      <c r="A6593" s="24">
        <v>6591</v>
      </c>
      <c r="B6593" s="11" t="str">
        <f>IFERROR(INDEX({"JSNY-BJ0001-01";"JSNY-JS0022-01";"JSNY-JS0002-01"},MATCH(D6593,{"BJ_zhongyu";"JS_WX_liteer";"JS_CZ_wodefeng"},0)),"")</f>
        <v>JSNY-JS0002-01</v>
      </c>
      <c r="C6593" s="11" t="str">
        <f>IFERROR(INDEX({"北京中裕世纪大酒店";"江苏利特尔绿色包装股份有限公司";"常州市金坛沃德丰电子科技有限公司"},MATCH(D6593,{"BJ_zhongyu";"JS_WX_liteer";"JS_CZ_wodefeng"},0)),"")</f>
        <v>常州市金坛沃德丰电子科技有限公司</v>
      </c>
      <c r="D6593" s="11" t="str">
        <f>[1]动作!$G6592</f>
        <v>JS_CZ_wodefeng</v>
      </c>
      <c r="E6593" s="11" t="str">
        <f>[1]动作!$D6592</f>
        <v>电表故障</v>
      </c>
      <c r="F6593" s="11" t="s">
        <v>45</v>
      </c>
      <c r="G6593" s="12">
        <f>[1]动作!$A6592+[1]动作!$B6592</f>
        <v>43213.373888888891</v>
      </c>
      <c r="H6593" s="12"/>
      <c r="I6593" s="11"/>
    </row>
    <row r="6594" spans="1:9" hidden="1" x14ac:dyDescent="0.3">
      <c r="A6594" s="24">
        <v>6592</v>
      </c>
      <c r="B6594" s="11" t="str">
        <f>IFERROR(INDEX({"JSNY-BJ0001-01";"JSNY-JS0022-01";"JSNY-JS0002-01"},MATCH(D6594,{"BJ_zhongyu";"JS_WX_liteer";"JS_CZ_wodefeng"},0)),"")</f>
        <v>JSNY-JS0002-01</v>
      </c>
      <c r="C6594" s="11" t="str">
        <f>IFERROR(INDEX({"北京中裕世纪大酒店";"江苏利特尔绿色包装股份有限公司";"常州市金坛沃德丰电子科技有限公司"},MATCH(D6594,{"BJ_zhongyu";"JS_WX_liteer";"JS_CZ_wodefeng"},0)),"")</f>
        <v>常州市金坛沃德丰电子科技有限公司</v>
      </c>
      <c r="D6594" s="11" t="str">
        <f>[1]动作!$G6593</f>
        <v>JS_CZ_wodefeng</v>
      </c>
      <c r="E6594" s="11" t="str">
        <f>[1]动作!$D6593</f>
        <v>电表故障</v>
      </c>
      <c r="F6594" s="11" t="s">
        <v>45</v>
      </c>
      <c r="G6594" s="12">
        <f>[1]动作!$A6593+[1]动作!$B6593</f>
        <v>43213.376145833332</v>
      </c>
      <c r="H6594" s="12"/>
      <c r="I6594" s="11"/>
    </row>
    <row r="6595" spans="1:9" hidden="1" x14ac:dyDescent="0.3">
      <c r="A6595" s="24">
        <v>6593</v>
      </c>
      <c r="B6595" s="11" t="str">
        <f>IFERROR(INDEX({"JSNY-BJ0001-01";"JSNY-JS0022-01";"JSNY-JS0002-01"},MATCH(D6595,{"BJ_zhongyu";"JS_WX_liteer";"JS_CZ_wodefeng"},0)),"")</f>
        <v>JSNY-JS0002-01</v>
      </c>
      <c r="C6595" s="11" t="str">
        <f>IFERROR(INDEX({"北京中裕世纪大酒店";"江苏利特尔绿色包装股份有限公司";"常州市金坛沃德丰电子科技有限公司"},MATCH(D6595,{"BJ_zhongyu";"JS_WX_liteer";"JS_CZ_wodefeng"},0)),"")</f>
        <v>常州市金坛沃德丰电子科技有限公司</v>
      </c>
      <c r="D6595" s="11" t="str">
        <f>[1]动作!$G6594</f>
        <v>JS_CZ_wodefeng</v>
      </c>
      <c r="E6595" s="11" t="str">
        <f>[1]动作!$D6594</f>
        <v>电表故障</v>
      </c>
      <c r="F6595" s="11" t="s">
        <v>45</v>
      </c>
      <c r="G6595" s="12">
        <f>[1]动作!$A6594+[1]动作!$B6594</f>
        <v>43213.377141203702</v>
      </c>
      <c r="H6595" s="12"/>
      <c r="I6595" s="11"/>
    </row>
    <row r="6596" spans="1:9" hidden="1" x14ac:dyDescent="0.3">
      <c r="A6596" s="24">
        <v>6594</v>
      </c>
      <c r="B6596" s="11" t="str">
        <f>IFERROR(INDEX({"JSNY-BJ0001-01";"JSNY-JS0022-01";"JSNY-JS0002-01"},MATCH(D6596,{"BJ_zhongyu";"JS_WX_liteer";"JS_CZ_wodefeng"},0)),"")</f>
        <v>JSNY-JS0002-01</v>
      </c>
      <c r="C6596" s="11" t="str">
        <f>IFERROR(INDEX({"北京中裕世纪大酒店";"江苏利特尔绿色包装股份有限公司";"常州市金坛沃德丰电子科技有限公司"},MATCH(D6596,{"BJ_zhongyu";"JS_WX_liteer";"JS_CZ_wodefeng"},0)),"")</f>
        <v>常州市金坛沃德丰电子科技有限公司</v>
      </c>
      <c r="D6596" s="11" t="str">
        <f>[1]动作!$G6595</f>
        <v>JS_CZ_wodefeng</v>
      </c>
      <c r="E6596" s="11" t="str">
        <f>[1]动作!$D6595</f>
        <v>电表故障</v>
      </c>
      <c r="F6596" s="11" t="s">
        <v>45</v>
      </c>
      <c r="G6596" s="12">
        <f>[1]动作!$A6595+[1]动作!$B6595</f>
        <v>43213.378645833334</v>
      </c>
      <c r="H6596" s="12"/>
      <c r="I6596" s="11"/>
    </row>
    <row r="6597" spans="1:9" hidden="1" x14ac:dyDescent="0.3">
      <c r="A6597" s="24">
        <v>6595</v>
      </c>
      <c r="B6597" s="11" t="str">
        <f>IFERROR(INDEX({"JSNY-BJ0001-01";"JSNY-JS0022-01";"JSNY-JS0002-01"},MATCH(D6597,{"BJ_zhongyu";"JS_WX_liteer";"JS_CZ_wodefeng"},0)),"")</f>
        <v>JSNY-JS0002-01</v>
      </c>
      <c r="C6597" s="11" t="str">
        <f>IFERROR(INDEX({"北京中裕世纪大酒店";"江苏利特尔绿色包装股份有限公司";"常州市金坛沃德丰电子科技有限公司"},MATCH(D6597,{"BJ_zhongyu";"JS_WX_liteer";"JS_CZ_wodefeng"},0)),"")</f>
        <v>常州市金坛沃德丰电子科技有限公司</v>
      </c>
      <c r="D6597" s="11" t="str">
        <f>[1]动作!$G6596</f>
        <v>JS_CZ_wodefeng</v>
      </c>
      <c r="E6597" s="11" t="str">
        <f>[1]动作!$D6596</f>
        <v>电表故障</v>
      </c>
      <c r="F6597" s="11" t="s">
        <v>45</v>
      </c>
      <c r="G6597" s="12">
        <f>[1]动作!$A6596+[1]动作!$B6596</f>
        <v>43213.382581018515</v>
      </c>
      <c r="H6597" s="12"/>
      <c r="I6597" s="11"/>
    </row>
    <row r="6598" spans="1:9" hidden="1" x14ac:dyDescent="0.3">
      <c r="A6598" s="24">
        <v>6596</v>
      </c>
      <c r="B6598" s="11" t="str">
        <f>IFERROR(INDEX({"JSNY-BJ0001-01";"JSNY-JS0022-01";"JSNY-JS0002-01"},MATCH(D6598,{"BJ_zhongyu";"JS_WX_liteer";"JS_CZ_wodefeng"},0)),"")</f>
        <v>JSNY-JS0002-01</v>
      </c>
      <c r="C6598" s="11" t="str">
        <f>IFERROR(INDEX({"北京中裕世纪大酒店";"江苏利特尔绿色包装股份有限公司";"常州市金坛沃德丰电子科技有限公司"},MATCH(D6598,{"BJ_zhongyu";"JS_WX_liteer";"JS_CZ_wodefeng"},0)),"")</f>
        <v>常州市金坛沃德丰电子科技有限公司</v>
      </c>
      <c r="D6598" s="11" t="str">
        <f>[1]动作!$G6597</f>
        <v>JS_CZ_wodefeng</v>
      </c>
      <c r="E6598" s="11" t="str">
        <f>[1]动作!$D6597</f>
        <v>电表故障</v>
      </c>
      <c r="F6598" s="11" t="s">
        <v>45</v>
      </c>
      <c r="G6598" s="12">
        <f>[1]动作!$A6597+[1]动作!$B6597</f>
        <v>43213.384143518517</v>
      </c>
      <c r="H6598" s="12"/>
      <c r="I6598" s="11"/>
    </row>
    <row r="6599" spans="1:9" hidden="1" x14ac:dyDescent="0.3">
      <c r="A6599" s="24">
        <v>6597</v>
      </c>
      <c r="B6599" s="11" t="str">
        <f>IFERROR(INDEX({"JSNY-BJ0001-01";"JSNY-JS0022-01";"JSNY-JS0002-01"},MATCH(D6599,{"BJ_zhongyu";"JS_WX_liteer";"JS_CZ_wodefeng"},0)),"")</f>
        <v>JSNY-JS0002-01</v>
      </c>
      <c r="C6599" s="11" t="str">
        <f>IFERROR(INDEX({"北京中裕世纪大酒店";"江苏利特尔绿色包装股份有限公司";"常州市金坛沃德丰电子科技有限公司"},MATCH(D6599,{"BJ_zhongyu";"JS_WX_liteer";"JS_CZ_wodefeng"},0)),"")</f>
        <v>常州市金坛沃德丰电子科技有限公司</v>
      </c>
      <c r="D6599" s="11" t="str">
        <f>[1]动作!$G6598</f>
        <v>JS_CZ_wodefeng</v>
      </c>
      <c r="E6599" s="11" t="str">
        <f>[1]动作!$D6598</f>
        <v>电表故障</v>
      </c>
      <c r="F6599" s="11" t="s">
        <v>45</v>
      </c>
      <c r="G6599" s="12">
        <f>[1]动作!$A6598+[1]动作!$B6598</f>
        <v>43213.388842592591</v>
      </c>
      <c r="H6599" s="12"/>
      <c r="I6599" s="11"/>
    </row>
    <row r="6600" spans="1:9" hidden="1" x14ac:dyDescent="0.3">
      <c r="A6600" s="24">
        <v>6598</v>
      </c>
      <c r="B6600" s="11" t="str">
        <f>IFERROR(INDEX({"JSNY-BJ0001-01";"JSNY-JS0022-01";"JSNY-JS0002-01"},MATCH(D6600,{"BJ_zhongyu";"JS_WX_liteer";"JS_CZ_wodefeng"},0)),"")</f>
        <v>JSNY-JS0002-01</v>
      </c>
      <c r="C6600" s="11" t="str">
        <f>IFERROR(INDEX({"北京中裕世纪大酒店";"江苏利特尔绿色包装股份有限公司";"常州市金坛沃德丰电子科技有限公司"},MATCH(D6600,{"BJ_zhongyu";"JS_WX_liteer";"JS_CZ_wodefeng"},0)),"")</f>
        <v>常州市金坛沃德丰电子科技有限公司</v>
      </c>
      <c r="D6600" s="11" t="str">
        <f>[1]动作!$G6599</f>
        <v>JS_CZ_wodefeng</v>
      </c>
      <c r="E6600" s="11" t="str">
        <f>[1]动作!$D6599</f>
        <v>电表故障</v>
      </c>
      <c r="F6600" s="11" t="s">
        <v>45</v>
      </c>
      <c r="G6600" s="12">
        <f>[1]动作!$A6599+[1]动作!$B6599</f>
        <v>43213.388958333337</v>
      </c>
      <c r="H6600" s="12"/>
      <c r="I6600" s="11"/>
    </row>
    <row r="6601" spans="1:9" hidden="1" x14ac:dyDescent="0.3">
      <c r="A6601" s="24">
        <v>6599</v>
      </c>
      <c r="B6601" s="11" t="str">
        <f>IFERROR(INDEX({"JSNY-BJ0001-01";"JSNY-JS0022-01";"JSNY-JS0002-01"},MATCH(D6601,{"BJ_zhongyu";"JS_WX_liteer";"JS_CZ_wodefeng"},0)),"")</f>
        <v>JSNY-JS0002-01</v>
      </c>
      <c r="C6601" s="11" t="str">
        <f>IFERROR(INDEX({"北京中裕世纪大酒店";"江苏利特尔绿色包装股份有限公司";"常州市金坛沃德丰电子科技有限公司"},MATCH(D6601,{"BJ_zhongyu";"JS_WX_liteer";"JS_CZ_wodefeng"},0)),"")</f>
        <v>常州市金坛沃德丰电子科技有限公司</v>
      </c>
      <c r="D6601" s="11" t="str">
        <f>[1]动作!$G6600</f>
        <v>JS_CZ_wodefeng</v>
      </c>
      <c r="E6601" s="11" t="str">
        <f>[1]动作!$D6600</f>
        <v>电表故障</v>
      </c>
      <c r="F6601" s="11" t="s">
        <v>45</v>
      </c>
      <c r="G6601" s="12">
        <f>[1]动作!$A6600+[1]动作!$B6600</f>
        <v>43213.389074074075</v>
      </c>
      <c r="H6601" s="12"/>
      <c r="I6601" s="11"/>
    </row>
    <row r="6602" spans="1:9" hidden="1" x14ac:dyDescent="0.3">
      <c r="A6602" s="24">
        <v>6600</v>
      </c>
      <c r="B6602" s="11" t="str">
        <f>IFERROR(INDEX({"JSNY-BJ0001-01";"JSNY-JS0022-01";"JSNY-JS0002-01"},MATCH(D6602,{"BJ_zhongyu";"JS_WX_liteer";"JS_CZ_wodefeng"},0)),"")</f>
        <v>JSNY-JS0002-01</v>
      </c>
      <c r="C6602" s="11" t="str">
        <f>IFERROR(INDEX({"北京中裕世纪大酒店";"江苏利特尔绿色包装股份有限公司";"常州市金坛沃德丰电子科技有限公司"},MATCH(D6602,{"BJ_zhongyu";"JS_WX_liteer";"JS_CZ_wodefeng"},0)),"")</f>
        <v>常州市金坛沃德丰电子科技有限公司</v>
      </c>
      <c r="D6602" s="11" t="str">
        <f>[1]动作!$G6601</f>
        <v>JS_CZ_wodefeng</v>
      </c>
      <c r="E6602" s="11" t="str">
        <f>[1]动作!$D6601</f>
        <v>电表故障</v>
      </c>
      <c r="F6602" s="11" t="s">
        <v>45</v>
      </c>
      <c r="G6602" s="12">
        <f>[1]动作!$A6601+[1]动作!$B6601</f>
        <v>43213.391504629632</v>
      </c>
      <c r="H6602" s="12"/>
      <c r="I6602" s="11"/>
    </row>
    <row r="6603" spans="1:9" hidden="1" x14ac:dyDescent="0.3">
      <c r="A6603" s="24">
        <v>6601</v>
      </c>
      <c r="B6603" s="11" t="str">
        <f>IFERROR(INDEX({"JSNY-BJ0001-01";"JSNY-JS0022-01";"JSNY-JS0002-01"},MATCH(D6603,{"BJ_zhongyu";"JS_WX_liteer";"JS_CZ_wodefeng"},0)),"")</f>
        <v>JSNY-JS0002-01</v>
      </c>
      <c r="C6603" s="11" t="str">
        <f>IFERROR(INDEX({"北京中裕世纪大酒店";"江苏利特尔绿色包装股份有限公司";"常州市金坛沃德丰电子科技有限公司"},MATCH(D6603,{"BJ_zhongyu";"JS_WX_liteer";"JS_CZ_wodefeng"},0)),"")</f>
        <v>常州市金坛沃德丰电子科技有限公司</v>
      </c>
      <c r="D6603" s="11" t="str">
        <f>[1]动作!$G6602</f>
        <v>JS_CZ_wodefeng</v>
      </c>
      <c r="E6603" s="11" t="str">
        <f>[1]动作!$D6602</f>
        <v>电表故障</v>
      </c>
      <c r="F6603" s="11" t="s">
        <v>45</v>
      </c>
      <c r="G6603" s="12">
        <f>[1]动作!$A6602+[1]动作!$B6602</f>
        <v>43213.392604166664</v>
      </c>
      <c r="H6603" s="12"/>
      <c r="I6603" s="11"/>
    </row>
    <row r="6604" spans="1:9" hidden="1" x14ac:dyDescent="0.3">
      <c r="A6604" s="24">
        <v>6602</v>
      </c>
      <c r="B6604" s="11" t="str">
        <f>IFERROR(INDEX({"JSNY-BJ0001-01";"JSNY-JS0022-01";"JSNY-JS0002-01"},MATCH(D6604,{"BJ_zhongyu";"JS_WX_liteer";"JS_CZ_wodefeng"},0)),"")</f>
        <v>JSNY-JS0002-01</v>
      </c>
      <c r="C6604" s="11" t="str">
        <f>IFERROR(INDEX({"北京中裕世纪大酒店";"江苏利特尔绿色包装股份有限公司";"常州市金坛沃德丰电子科技有限公司"},MATCH(D6604,{"BJ_zhongyu";"JS_WX_liteer";"JS_CZ_wodefeng"},0)),"")</f>
        <v>常州市金坛沃德丰电子科技有限公司</v>
      </c>
      <c r="D6604" s="11" t="str">
        <f>[1]动作!$G6603</f>
        <v>JS_CZ_wodefeng</v>
      </c>
      <c r="E6604" s="11" t="str">
        <f>[1]动作!$D6603</f>
        <v>电表故障</v>
      </c>
      <c r="F6604" s="11" t="s">
        <v>45</v>
      </c>
      <c r="G6604" s="12">
        <f>[1]动作!$A6603+[1]动作!$B6603</f>
        <v>43213.392835648148</v>
      </c>
      <c r="H6604" s="12"/>
      <c r="I6604" s="11"/>
    </row>
    <row r="6605" spans="1:9" hidden="1" x14ac:dyDescent="0.3">
      <c r="A6605" s="24">
        <v>6603</v>
      </c>
      <c r="B6605" s="11" t="str">
        <f>IFERROR(INDEX({"JSNY-BJ0001-01";"JSNY-JS0022-01";"JSNY-JS0002-01"},MATCH(D6605,{"BJ_zhongyu";"JS_WX_liteer";"JS_CZ_wodefeng"},0)),"")</f>
        <v>JSNY-JS0002-01</v>
      </c>
      <c r="C6605" s="11" t="str">
        <f>IFERROR(INDEX({"北京中裕世纪大酒店";"江苏利特尔绿色包装股份有限公司";"常州市金坛沃德丰电子科技有限公司"},MATCH(D6605,{"BJ_zhongyu";"JS_WX_liteer";"JS_CZ_wodefeng"},0)),"")</f>
        <v>常州市金坛沃德丰电子科技有限公司</v>
      </c>
      <c r="D6605" s="11" t="str">
        <f>[1]动作!$G6604</f>
        <v>JS_CZ_wodefeng</v>
      </c>
      <c r="E6605" s="11" t="str">
        <f>[1]动作!$D6604</f>
        <v>电表故障</v>
      </c>
      <c r="F6605" s="11" t="s">
        <v>45</v>
      </c>
      <c r="G6605" s="12">
        <f>[1]动作!$A6604+[1]动作!$B6604</f>
        <v>43213.392951388887</v>
      </c>
      <c r="H6605" s="12"/>
      <c r="I6605" s="11"/>
    </row>
    <row r="6606" spans="1:9" hidden="1" x14ac:dyDescent="0.3">
      <c r="A6606" s="24">
        <v>6604</v>
      </c>
      <c r="B6606" s="11" t="str">
        <f>IFERROR(INDEX({"JSNY-BJ0001-01";"JSNY-JS0022-01";"JSNY-JS0002-01"},MATCH(D6606,{"BJ_zhongyu";"JS_WX_liteer";"JS_CZ_wodefeng"},0)),"")</f>
        <v>JSNY-JS0002-01</v>
      </c>
      <c r="C6606" s="11" t="str">
        <f>IFERROR(INDEX({"北京中裕世纪大酒店";"江苏利特尔绿色包装股份有限公司";"常州市金坛沃德丰电子科技有限公司"},MATCH(D6606,{"BJ_zhongyu";"JS_WX_liteer";"JS_CZ_wodefeng"},0)),"")</f>
        <v>常州市金坛沃德丰电子科技有限公司</v>
      </c>
      <c r="D6606" s="11" t="str">
        <f>[1]动作!$G6605</f>
        <v>JS_CZ_wodefeng</v>
      </c>
      <c r="E6606" s="11" t="str">
        <f>[1]动作!$D6605</f>
        <v>电表故障</v>
      </c>
      <c r="F6606" s="11" t="s">
        <v>45</v>
      </c>
      <c r="G6606" s="12">
        <f>[1]动作!$A6605+[1]动作!$B6605</f>
        <v>43213.393993055557</v>
      </c>
      <c r="H6606" s="12"/>
      <c r="I6606" s="11"/>
    </row>
    <row r="6607" spans="1:9" hidden="1" x14ac:dyDescent="0.3">
      <c r="A6607" s="24">
        <v>6605</v>
      </c>
      <c r="B6607" s="11" t="str">
        <f>IFERROR(INDEX({"JSNY-BJ0001-01";"JSNY-JS0022-01";"JSNY-JS0002-01"},MATCH(D6607,{"BJ_zhongyu";"JS_WX_liteer";"JS_CZ_wodefeng"},0)),"")</f>
        <v>JSNY-JS0002-01</v>
      </c>
      <c r="C6607" s="11" t="str">
        <f>IFERROR(INDEX({"北京中裕世纪大酒店";"江苏利特尔绿色包装股份有限公司";"常州市金坛沃德丰电子科技有限公司"},MATCH(D6607,{"BJ_zhongyu";"JS_WX_liteer";"JS_CZ_wodefeng"},0)),"")</f>
        <v>常州市金坛沃德丰电子科技有限公司</v>
      </c>
      <c r="D6607" s="11" t="str">
        <f>[1]动作!$G6606</f>
        <v>JS_CZ_wodefeng</v>
      </c>
      <c r="E6607" s="11" t="str">
        <f>[1]动作!$D6606</f>
        <v>电表故障</v>
      </c>
      <c r="F6607" s="11" t="s">
        <v>45</v>
      </c>
      <c r="G6607" s="12">
        <f>[1]动作!$A6606+[1]动作!$B6606</f>
        <v>43213.395439814813</v>
      </c>
      <c r="H6607" s="12"/>
      <c r="I6607" s="11"/>
    </row>
    <row r="6608" spans="1:9" hidden="1" x14ac:dyDescent="0.3">
      <c r="A6608" s="24">
        <v>6606</v>
      </c>
      <c r="B6608" s="11" t="str">
        <f>IFERROR(INDEX({"JSNY-BJ0001-01";"JSNY-JS0022-01";"JSNY-JS0002-01"},MATCH(D6608,{"BJ_zhongyu";"JS_WX_liteer";"JS_CZ_wodefeng"},0)),"")</f>
        <v>JSNY-JS0002-01</v>
      </c>
      <c r="C6608" s="11" t="str">
        <f>IFERROR(INDEX({"北京中裕世纪大酒店";"江苏利特尔绿色包装股份有限公司";"常州市金坛沃德丰电子科技有限公司"},MATCH(D6608,{"BJ_zhongyu";"JS_WX_liteer";"JS_CZ_wodefeng"},0)),"")</f>
        <v>常州市金坛沃德丰电子科技有限公司</v>
      </c>
      <c r="D6608" s="11" t="str">
        <f>[1]动作!$G6607</f>
        <v>JS_CZ_wodefeng</v>
      </c>
      <c r="E6608" s="11" t="str">
        <f>[1]动作!$D6607</f>
        <v>电表故障</v>
      </c>
      <c r="F6608" s="11" t="s">
        <v>45</v>
      </c>
      <c r="G6608" s="12">
        <f>[1]动作!$A6607+[1]动作!$B6607</f>
        <v>43213.399618055555</v>
      </c>
      <c r="H6608" s="12"/>
      <c r="I6608" s="11"/>
    </row>
    <row r="6609" spans="1:9" hidden="1" x14ac:dyDescent="0.3">
      <c r="A6609" s="24">
        <v>6607</v>
      </c>
      <c r="B6609" s="11" t="str">
        <f>IFERROR(INDEX({"JSNY-BJ0001-01";"JSNY-JS0022-01";"JSNY-JS0002-01"},MATCH(D6609,{"BJ_zhongyu";"JS_WX_liteer";"JS_CZ_wodefeng"},0)),"")</f>
        <v>JSNY-JS0002-01</v>
      </c>
      <c r="C6609" s="11" t="str">
        <f>IFERROR(INDEX({"北京中裕世纪大酒店";"江苏利特尔绿色包装股份有限公司";"常州市金坛沃德丰电子科技有限公司"},MATCH(D6609,{"BJ_zhongyu";"JS_WX_liteer";"JS_CZ_wodefeng"},0)),"")</f>
        <v>常州市金坛沃德丰电子科技有限公司</v>
      </c>
      <c r="D6609" s="11" t="str">
        <f>[1]动作!$G6608</f>
        <v>JS_CZ_wodefeng</v>
      </c>
      <c r="E6609" s="11" t="str">
        <f>[1]动作!$D6608</f>
        <v>电表故障</v>
      </c>
      <c r="F6609" s="11" t="s">
        <v>45</v>
      </c>
      <c r="G6609" s="12">
        <f>[1]动作!$A6608+[1]动作!$B6608</f>
        <v>43213.401990740742</v>
      </c>
      <c r="H6609" s="12"/>
      <c r="I6609" s="11"/>
    </row>
    <row r="6610" spans="1:9" hidden="1" x14ac:dyDescent="0.3">
      <c r="A6610" s="24">
        <v>6608</v>
      </c>
      <c r="B6610" s="11" t="str">
        <f>IFERROR(INDEX({"JSNY-BJ0001-01";"JSNY-JS0022-01";"JSNY-JS0002-01"},MATCH(D6610,{"BJ_zhongyu";"JS_WX_liteer";"JS_CZ_wodefeng"},0)),"")</f>
        <v>JSNY-JS0002-01</v>
      </c>
      <c r="C6610" s="11" t="str">
        <f>IFERROR(INDEX({"北京中裕世纪大酒店";"江苏利特尔绿色包装股份有限公司";"常州市金坛沃德丰电子科技有限公司"},MATCH(D6610,{"BJ_zhongyu";"JS_WX_liteer";"JS_CZ_wodefeng"},0)),"")</f>
        <v>常州市金坛沃德丰电子科技有限公司</v>
      </c>
      <c r="D6610" s="11" t="str">
        <f>[1]动作!$G6609</f>
        <v>JS_CZ_wodefeng</v>
      </c>
      <c r="E6610" s="11" t="str">
        <f>[1]动作!$D6609</f>
        <v>电表故障</v>
      </c>
      <c r="F6610" s="11" t="s">
        <v>45</v>
      </c>
      <c r="G6610" s="12">
        <f>[1]动作!$A6609+[1]动作!$B6609</f>
        <v>43213.40320601852</v>
      </c>
      <c r="H6610" s="12"/>
      <c r="I6610" s="11"/>
    </row>
    <row r="6611" spans="1:9" hidden="1" x14ac:dyDescent="0.3">
      <c r="A6611" s="24">
        <v>6609</v>
      </c>
      <c r="B6611" s="11" t="str">
        <f>IFERROR(INDEX({"JSNY-BJ0001-01";"JSNY-JS0022-01";"JSNY-JS0002-01"},MATCH(D6611,{"BJ_zhongyu";"JS_WX_liteer";"JS_CZ_wodefeng"},0)),"")</f>
        <v>JSNY-JS0002-01</v>
      </c>
      <c r="C6611" s="11" t="str">
        <f>IFERROR(INDEX({"北京中裕世纪大酒店";"江苏利特尔绿色包装股份有限公司";"常州市金坛沃德丰电子科技有限公司"},MATCH(D6611,{"BJ_zhongyu";"JS_WX_liteer";"JS_CZ_wodefeng"},0)),"")</f>
        <v>常州市金坛沃德丰电子科技有限公司</v>
      </c>
      <c r="D6611" s="11" t="str">
        <f>[1]动作!$G6610</f>
        <v>JS_CZ_wodefeng</v>
      </c>
      <c r="E6611" s="11" t="str">
        <f>[1]动作!$D6610</f>
        <v>电表故障</v>
      </c>
      <c r="F6611" s="11" t="s">
        <v>45</v>
      </c>
      <c r="G6611" s="12">
        <f>[1]动作!$A6610+[1]动作!$B6610</f>
        <v>43213.403321759259</v>
      </c>
      <c r="H6611" s="12"/>
      <c r="I6611" s="11"/>
    </row>
    <row r="6612" spans="1:9" hidden="1" x14ac:dyDescent="0.3">
      <c r="A6612" s="24">
        <v>6610</v>
      </c>
      <c r="B6612" s="11" t="str">
        <f>IFERROR(INDEX({"JSNY-BJ0001-01";"JSNY-JS0022-01";"JSNY-JS0002-01"},MATCH(D6612,{"BJ_zhongyu";"JS_WX_liteer";"JS_CZ_wodefeng"},0)),"")</f>
        <v>JSNY-JS0002-01</v>
      </c>
      <c r="C6612" s="11" t="str">
        <f>IFERROR(INDEX({"北京中裕世纪大酒店";"江苏利特尔绿色包装股份有限公司";"常州市金坛沃德丰电子科技有限公司"},MATCH(D6612,{"BJ_zhongyu";"JS_WX_liteer";"JS_CZ_wodefeng"},0)),"")</f>
        <v>常州市金坛沃德丰电子科技有限公司</v>
      </c>
      <c r="D6612" s="11" t="str">
        <f>[1]动作!$G6611</f>
        <v>JS_CZ_wodefeng</v>
      </c>
      <c r="E6612" s="11" t="str">
        <f>[1]动作!$D6611</f>
        <v>电表故障</v>
      </c>
      <c r="F6612" s="11" t="s">
        <v>45</v>
      </c>
      <c r="G6612" s="12">
        <f>[1]动作!$A6611+[1]动作!$B6611</f>
        <v>43213.404305555552</v>
      </c>
      <c r="H6612" s="12"/>
      <c r="I6612" s="11"/>
    </row>
    <row r="6613" spans="1:9" hidden="1" x14ac:dyDescent="0.3">
      <c r="A6613" s="24">
        <v>6611</v>
      </c>
      <c r="B6613" s="11" t="str">
        <f>IFERROR(INDEX({"JSNY-BJ0001-01";"JSNY-JS0022-01";"JSNY-JS0002-01"},MATCH(D6613,{"BJ_zhongyu";"JS_WX_liteer";"JS_CZ_wodefeng"},0)),"")</f>
        <v>JSNY-JS0002-01</v>
      </c>
      <c r="C6613" s="11" t="str">
        <f>IFERROR(INDEX({"北京中裕世纪大酒店";"江苏利特尔绿色包装股份有限公司";"常州市金坛沃德丰电子科技有限公司"},MATCH(D6613,{"BJ_zhongyu";"JS_WX_liteer";"JS_CZ_wodefeng"},0)),"")</f>
        <v>常州市金坛沃德丰电子科技有限公司</v>
      </c>
      <c r="D6613" s="11" t="str">
        <f>[1]动作!$G6612</f>
        <v>JS_CZ_wodefeng</v>
      </c>
      <c r="E6613" s="11" t="str">
        <f>[1]动作!$D6612</f>
        <v>电表故障</v>
      </c>
      <c r="F6613" s="11" t="s">
        <v>45</v>
      </c>
      <c r="G6613" s="12">
        <f>[1]动作!$A6612+[1]动作!$B6612</f>
        <v>43213.40829861111</v>
      </c>
      <c r="H6613" s="12"/>
      <c r="I6613" s="11"/>
    </row>
    <row r="6614" spans="1:9" hidden="1" x14ac:dyDescent="0.3">
      <c r="A6614" s="24">
        <v>6612</v>
      </c>
      <c r="B6614" s="11" t="str">
        <f>IFERROR(INDEX({"JSNY-BJ0001-01";"JSNY-JS0022-01";"JSNY-JS0002-01"},MATCH(D6614,{"BJ_zhongyu";"JS_WX_liteer";"JS_CZ_wodefeng"},0)),"")</f>
        <v>JSNY-JS0002-01</v>
      </c>
      <c r="C6614" s="11" t="str">
        <f>IFERROR(INDEX({"北京中裕世纪大酒店";"江苏利特尔绿色包装股份有限公司";"常州市金坛沃德丰电子科技有限公司"},MATCH(D6614,{"BJ_zhongyu";"JS_WX_liteer";"JS_CZ_wodefeng"},0)),"")</f>
        <v>常州市金坛沃德丰电子科技有限公司</v>
      </c>
      <c r="D6614" s="11" t="str">
        <f>[1]动作!$G6613</f>
        <v>JS_CZ_wodefeng</v>
      </c>
      <c r="E6614" s="11" t="str">
        <f>[1]动作!$D6613</f>
        <v>电表故障</v>
      </c>
      <c r="F6614" s="11" t="s">
        <v>45</v>
      </c>
      <c r="G6614" s="12">
        <f>[1]动作!$A6613+[1]动作!$B6613</f>
        <v>43213.412060185183</v>
      </c>
      <c r="H6614" s="12"/>
      <c r="I6614" s="11"/>
    </row>
    <row r="6615" spans="1:9" hidden="1" x14ac:dyDescent="0.3">
      <c r="A6615" s="24">
        <v>6613</v>
      </c>
      <c r="B6615" s="11" t="str">
        <f>IFERROR(INDEX({"JSNY-BJ0001-01";"JSNY-JS0022-01";"JSNY-JS0002-01"},MATCH(D6615,{"BJ_zhongyu";"JS_WX_liteer";"JS_CZ_wodefeng"},0)),"")</f>
        <v>JSNY-JS0002-01</v>
      </c>
      <c r="C6615" s="11" t="str">
        <f>IFERROR(INDEX({"北京中裕世纪大酒店";"江苏利特尔绿色包装股份有限公司";"常州市金坛沃德丰电子科技有限公司"},MATCH(D6615,{"BJ_zhongyu";"JS_WX_liteer";"JS_CZ_wodefeng"},0)),"")</f>
        <v>常州市金坛沃德丰电子科技有限公司</v>
      </c>
      <c r="D6615" s="11" t="str">
        <f>[1]动作!$G6614</f>
        <v>JS_CZ_wodefeng</v>
      </c>
      <c r="E6615" s="11" t="str">
        <f>[1]动作!$D6614</f>
        <v>电表故障</v>
      </c>
      <c r="F6615" s="11" t="s">
        <v>45</v>
      </c>
      <c r="G6615" s="12">
        <f>[1]动作!$A6614+[1]动作!$B6614</f>
        <v>43213.413275462961</v>
      </c>
      <c r="H6615" s="12"/>
      <c r="I6615" s="11"/>
    </row>
    <row r="6616" spans="1:9" hidden="1" x14ac:dyDescent="0.3">
      <c r="A6616" s="24">
        <v>6614</v>
      </c>
      <c r="B6616" s="11" t="str">
        <f>IFERROR(INDEX({"JSNY-BJ0001-01";"JSNY-JS0022-01";"JSNY-JS0002-01"},MATCH(D6616,{"BJ_zhongyu";"JS_WX_liteer";"JS_CZ_wodefeng"},0)),"")</f>
        <v>JSNY-JS0002-01</v>
      </c>
      <c r="C6616" s="11" t="str">
        <f>IFERROR(INDEX({"北京中裕世纪大酒店";"江苏利特尔绿色包装股份有限公司";"常州市金坛沃德丰电子科技有限公司"},MATCH(D6616,{"BJ_zhongyu";"JS_WX_liteer";"JS_CZ_wodefeng"},0)),"")</f>
        <v>常州市金坛沃德丰电子科技有限公司</v>
      </c>
      <c r="D6616" s="11" t="str">
        <f>[1]动作!$G6615</f>
        <v>JS_CZ_wodefeng</v>
      </c>
      <c r="E6616" s="11" t="str">
        <f>[1]动作!$D6615</f>
        <v>电表故障</v>
      </c>
      <c r="F6616" s="11" t="s">
        <v>45</v>
      </c>
      <c r="G6616" s="12">
        <f>[1]动作!$A6615+[1]动作!$B6615</f>
        <v>43213.417268518519</v>
      </c>
      <c r="H6616" s="12"/>
      <c r="I6616" s="11"/>
    </row>
    <row r="6617" spans="1:9" hidden="1" x14ac:dyDescent="0.3">
      <c r="A6617" s="24">
        <v>6615</v>
      </c>
      <c r="B6617" s="11" t="str">
        <f>IFERROR(INDEX({"JSNY-BJ0001-01";"JSNY-JS0022-01";"JSNY-JS0002-01"},MATCH(D6617,{"BJ_zhongyu";"JS_WX_liteer";"JS_CZ_wodefeng"},0)),"")</f>
        <v>JSNY-JS0002-01</v>
      </c>
      <c r="C6617" s="11" t="str">
        <f>IFERROR(INDEX({"北京中裕世纪大酒店";"江苏利特尔绿色包装股份有限公司";"常州市金坛沃德丰电子科技有限公司"},MATCH(D6617,{"BJ_zhongyu";"JS_WX_liteer";"JS_CZ_wodefeng"},0)),"")</f>
        <v>常州市金坛沃德丰电子科技有限公司</v>
      </c>
      <c r="D6617" s="11" t="str">
        <f>[1]动作!$G6616</f>
        <v>JS_CZ_wodefeng</v>
      </c>
      <c r="E6617" s="11" t="str">
        <f>[1]动作!$D6616</f>
        <v>电表故障</v>
      </c>
      <c r="F6617" s="11" t="s">
        <v>45</v>
      </c>
      <c r="G6617" s="12">
        <f>[1]动作!$A6616+[1]动作!$B6616</f>
        <v>43213.417384259257</v>
      </c>
      <c r="H6617" s="12"/>
      <c r="I6617" s="11"/>
    </row>
    <row r="6618" spans="1:9" hidden="1" x14ac:dyDescent="0.3">
      <c r="A6618" s="24">
        <v>6616</v>
      </c>
      <c r="B6618" s="11" t="str">
        <f>IFERROR(INDEX({"JSNY-BJ0001-01";"JSNY-JS0022-01";"JSNY-JS0002-01"},MATCH(D6618,{"BJ_zhongyu";"JS_WX_liteer";"JS_CZ_wodefeng"},0)),"")</f>
        <v>JSNY-JS0002-01</v>
      </c>
      <c r="C6618" s="11" t="str">
        <f>IFERROR(INDEX({"北京中裕世纪大酒店";"江苏利特尔绿色包装股份有限公司";"常州市金坛沃德丰电子科技有限公司"},MATCH(D6618,{"BJ_zhongyu";"JS_WX_liteer";"JS_CZ_wodefeng"},0)),"")</f>
        <v>常州市金坛沃德丰电子科技有限公司</v>
      </c>
      <c r="D6618" s="11" t="str">
        <f>[1]动作!$G6617</f>
        <v>JS_CZ_wodefeng</v>
      </c>
      <c r="E6618" s="11" t="str">
        <f>[1]动作!$D6617</f>
        <v>电表故障</v>
      </c>
      <c r="F6618" s="11" t="s">
        <v>45</v>
      </c>
      <c r="G6618" s="12">
        <f>[1]动作!$A6617+[1]动作!$B6617</f>
        <v>43213.41883101852</v>
      </c>
      <c r="H6618" s="12"/>
      <c r="I6618" s="11"/>
    </row>
    <row r="6619" spans="1:9" hidden="1" x14ac:dyDescent="0.3">
      <c r="A6619" s="24">
        <v>6617</v>
      </c>
      <c r="B6619" s="11" t="str">
        <f>IFERROR(INDEX({"JSNY-BJ0001-01";"JSNY-JS0022-01";"JSNY-JS0002-01"},MATCH(D6619,{"BJ_zhongyu";"JS_WX_liteer";"JS_CZ_wodefeng"},0)),"")</f>
        <v>JSNY-JS0002-01</v>
      </c>
      <c r="C6619" s="11" t="str">
        <f>IFERROR(INDEX({"北京中裕世纪大酒店";"江苏利特尔绿色包装股份有限公司";"常州市金坛沃德丰电子科技有限公司"},MATCH(D6619,{"BJ_zhongyu";"JS_WX_liteer";"JS_CZ_wodefeng"},0)),"")</f>
        <v>常州市金坛沃德丰电子科技有限公司</v>
      </c>
      <c r="D6619" s="11" t="str">
        <f>[1]动作!$G6618</f>
        <v>JS_CZ_wodefeng</v>
      </c>
      <c r="E6619" s="11" t="str">
        <f>[1]动作!$D6618</f>
        <v>电表故障</v>
      </c>
      <c r="F6619" s="11" t="s">
        <v>45</v>
      </c>
      <c r="G6619" s="12">
        <f>[1]动作!$A6618+[1]动作!$B6618</f>
        <v>43213.422777777778</v>
      </c>
      <c r="H6619" s="12"/>
      <c r="I6619" s="11"/>
    </row>
    <row r="6620" spans="1:9" hidden="1" x14ac:dyDescent="0.3">
      <c r="A6620" s="24">
        <v>6618</v>
      </c>
      <c r="B6620" s="11" t="str">
        <f>IFERROR(INDEX({"JSNY-BJ0001-01";"JSNY-JS0022-01";"JSNY-JS0002-01"},MATCH(D6620,{"BJ_zhongyu";"JS_WX_liteer";"JS_CZ_wodefeng"},0)),"")</f>
        <v>JSNY-JS0002-01</v>
      </c>
      <c r="C6620" s="11" t="str">
        <f>IFERROR(INDEX({"北京中裕世纪大酒店";"江苏利特尔绿色包装股份有限公司";"常州市金坛沃德丰电子科技有限公司"},MATCH(D6620,{"BJ_zhongyu";"JS_WX_liteer";"JS_CZ_wodefeng"},0)),"")</f>
        <v>常州市金坛沃德丰电子科技有限公司</v>
      </c>
      <c r="D6620" s="11" t="str">
        <f>[1]动作!$G6619</f>
        <v>JS_CZ_wodefeng</v>
      </c>
      <c r="E6620" s="11" t="str">
        <f>[1]动作!$D6619</f>
        <v>电表故障</v>
      </c>
      <c r="F6620" s="11" t="s">
        <v>45</v>
      </c>
      <c r="G6620" s="12">
        <f>[1]动作!$A6619+[1]动作!$B6619</f>
        <v>43213.427349537036</v>
      </c>
      <c r="H6620" s="12"/>
      <c r="I6620" s="11"/>
    </row>
    <row r="6621" spans="1:9" hidden="1" x14ac:dyDescent="0.3">
      <c r="A6621" s="24">
        <v>6619</v>
      </c>
      <c r="B6621" s="11" t="str">
        <f>IFERROR(INDEX({"JSNY-BJ0001-01";"JSNY-JS0022-01";"JSNY-JS0002-01"},MATCH(D6621,{"BJ_zhongyu";"JS_WX_liteer";"JS_CZ_wodefeng"},0)),"")</f>
        <v>JSNY-JS0002-01</v>
      </c>
      <c r="C6621" s="11" t="str">
        <f>IFERROR(INDEX({"北京中裕世纪大酒店";"江苏利特尔绿色包装股份有限公司";"常州市金坛沃德丰电子科技有限公司"},MATCH(D6621,{"BJ_zhongyu";"JS_WX_liteer";"JS_CZ_wodefeng"},0)),"")</f>
        <v>常州市金坛沃德丰电子科技有限公司</v>
      </c>
      <c r="D6621" s="11" t="str">
        <f>[1]动作!$G6620</f>
        <v>JS_CZ_wodefeng</v>
      </c>
      <c r="E6621" s="11" t="str">
        <f>[1]动作!$D6620</f>
        <v>电表故障</v>
      </c>
      <c r="F6621" s="11" t="s">
        <v>45</v>
      </c>
      <c r="G6621" s="12">
        <f>[1]动作!$A6620+[1]动作!$B6620</f>
        <v>43213.427465277775</v>
      </c>
      <c r="H6621" s="12"/>
      <c r="I6621" s="11"/>
    </row>
    <row r="6622" spans="1:9" hidden="1" x14ac:dyDescent="0.3">
      <c r="A6622" s="24">
        <v>6620</v>
      </c>
      <c r="B6622" s="11" t="str">
        <f>IFERROR(INDEX({"JSNY-BJ0001-01";"JSNY-JS0022-01";"JSNY-JS0002-01"},MATCH(D6622,{"BJ_zhongyu";"JS_WX_liteer";"JS_CZ_wodefeng"},0)),"")</f>
        <v>JSNY-JS0002-01</v>
      </c>
      <c r="C6622" s="11" t="str">
        <f>IFERROR(INDEX({"北京中裕世纪大酒店";"江苏利特尔绿色包装股份有限公司";"常州市金坛沃德丰电子科技有限公司"},MATCH(D6622,{"BJ_zhongyu";"JS_WX_liteer";"JS_CZ_wodefeng"},0)),"")</f>
        <v>常州市金坛沃德丰电子科技有限公司</v>
      </c>
      <c r="D6622" s="11" t="str">
        <f>[1]动作!$G6621</f>
        <v>JS_CZ_wodefeng</v>
      </c>
      <c r="E6622" s="11" t="str">
        <f>[1]动作!$D6621</f>
        <v>电表故障</v>
      </c>
      <c r="F6622" s="11" t="s">
        <v>45</v>
      </c>
      <c r="G6622" s="12">
        <f>[1]动作!$A6621+[1]动作!$B6621</f>
        <v>43213.428923611114</v>
      </c>
      <c r="H6622" s="12"/>
      <c r="I6622" s="11"/>
    </row>
    <row r="6623" spans="1:9" hidden="1" x14ac:dyDescent="0.3">
      <c r="A6623" s="24">
        <v>6621</v>
      </c>
      <c r="B6623" s="11" t="str">
        <f>IFERROR(INDEX({"JSNY-BJ0001-01";"JSNY-JS0022-01";"JSNY-JS0002-01"},MATCH(D6623,{"BJ_zhongyu";"JS_WX_liteer";"JS_CZ_wodefeng"},0)),"")</f>
        <v>JSNY-JS0002-01</v>
      </c>
      <c r="C6623" s="11" t="str">
        <f>IFERROR(INDEX({"北京中裕世纪大酒店";"江苏利特尔绿色包装股份有限公司";"常州市金坛沃德丰电子科技有限公司"},MATCH(D6623,{"BJ_zhongyu";"JS_WX_liteer";"JS_CZ_wodefeng"},0)),"")</f>
        <v>常州市金坛沃德丰电子科技有限公司</v>
      </c>
      <c r="D6623" s="11" t="str">
        <f>[1]动作!$G6622</f>
        <v>JS_CZ_wodefeng</v>
      </c>
      <c r="E6623" s="11" t="str">
        <f>[1]动作!$D6622</f>
        <v>电表故障</v>
      </c>
      <c r="F6623" s="11" t="s">
        <v>45</v>
      </c>
      <c r="G6623" s="12">
        <f>[1]动作!$A6622+[1]动作!$B6622</f>
        <v>43213.431284722225</v>
      </c>
      <c r="H6623" s="12"/>
      <c r="I6623" s="11"/>
    </row>
    <row r="6624" spans="1:9" hidden="1" x14ac:dyDescent="0.3">
      <c r="A6624" s="24">
        <v>6622</v>
      </c>
      <c r="B6624" s="11" t="str">
        <f>IFERROR(INDEX({"JSNY-BJ0001-01";"JSNY-JS0022-01";"JSNY-JS0002-01"},MATCH(D6624,{"BJ_zhongyu";"JS_WX_liteer";"JS_CZ_wodefeng"},0)),"")</f>
        <v>JSNY-JS0002-01</v>
      </c>
      <c r="C6624" s="11" t="str">
        <f>IFERROR(INDEX({"北京中裕世纪大酒店";"江苏利特尔绿色包装股份有限公司";"常州市金坛沃德丰电子科技有限公司"},MATCH(D6624,{"BJ_zhongyu";"JS_WX_liteer";"JS_CZ_wodefeng"},0)),"")</f>
        <v>常州市金坛沃德丰电子科技有限公司</v>
      </c>
      <c r="D6624" s="11" t="str">
        <f>[1]动作!$G6623</f>
        <v>JS_CZ_wodefeng</v>
      </c>
      <c r="E6624" s="11" t="str">
        <f>[1]动作!$D6623</f>
        <v>电表故障</v>
      </c>
      <c r="F6624" s="11" t="s">
        <v>45</v>
      </c>
      <c r="G6624" s="12">
        <f>[1]动作!$A6623+[1]动作!$B6623</f>
        <v>43213.432743055557</v>
      </c>
      <c r="H6624" s="12"/>
      <c r="I6624" s="11"/>
    </row>
    <row r="6625" spans="1:9" hidden="1" x14ac:dyDescent="0.3">
      <c r="A6625" s="24">
        <v>6623</v>
      </c>
      <c r="B6625" s="11" t="str">
        <f>IFERROR(INDEX({"JSNY-BJ0001-01";"JSNY-JS0022-01";"JSNY-JS0002-01"},MATCH(D6625,{"BJ_zhongyu";"JS_WX_liteer";"JS_CZ_wodefeng"},0)),"")</f>
        <v>JSNY-JS0002-01</v>
      </c>
      <c r="C6625" s="11" t="str">
        <f>IFERROR(INDEX({"北京中裕世纪大酒店";"江苏利特尔绿色包装股份有限公司";"常州市金坛沃德丰电子科技有限公司"},MATCH(D6625,{"BJ_zhongyu";"JS_WX_liteer";"JS_CZ_wodefeng"},0)),"")</f>
        <v>常州市金坛沃德丰电子科技有限公司</v>
      </c>
      <c r="D6625" s="11" t="str">
        <f>[1]动作!$G6624</f>
        <v>JS_CZ_wodefeng</v>
      </c>
      <c r="E6625" s="11" t="str">
        <f>[1]动作!$D6624</f>
        <v>电表故障</v>
      </c>
      <c r="F6625" s="11" t="s">
        <v>45</v>
      </c>
      <c r="G6625" s="12">
        <f>[1]动作!$A6624+[1]动作!$B6624</f>
        <v>43213.434189814812</v>
      </c>
      <c r="H6625" s="12"/>
      <c r="I6625" s="11"/>
    </row>
    <row r="6626" spans="1:9" hidden="1" x14ac:dyDescent="0.3">
      <c r="A6626" s="24">
        <v>6624</v>
      </c>
      <c r="B6626" s="11" t="str">
        <f>IFERROR(INDEX({"JSNY-BJ0001-01";"JSNY-JS0022-01";"JSNY-JS0002-01"},MATCH(D6626,{"BJ_zhongyu";"JS_WX_liteer";"JS_CZ_wodefeng"},0)),"")</f>
        <v>JSNY-JS0002-01</v>
      </c>
      <c r="C6626" s="11" t="str">
        <f>IFERROR(INDEX({"北京中裕世纪大酒店";"江苏利特尔绿色包装股份有限公司";"常州市金坛沃德丰电子科技有限公司"},MATCH(D6626,{"BJ_zhongyu";"JS_WX_liteer";"JS_CZ_wodefeng"},0)),"")</f>
        <v>常州市金坛沃德丰电子科技有限公司</v>
      </c>
      <c r="D6626" s="11" t="str">
        <f>[1]动作!$G6625</f>
        <v>JS_CZ_wodefeng</v>
      </c>
      <c r="E6626" s="11" t="str">
        <f>[1]动作!$D6625</f>
        <v>电表故障</v>
      </c>
      <c r="F6626" s="11" t="s">
        <v>45</v>
      </c>
      <c r="G6626" s="12">
        <f>[1]动作!$A6625+[1]动作!$B6625</f>
        <v>43213.43546296296</v>
      </c>
      <c r="H6626" s="12"/>
      <c r="I6626" s="11"/>
    </row>
    <row r="6627" spans="1:9" hidden="1" x14ac:dyDescent="0.3">
      <c r="A6627" s="24">
        <v>6625</v>
      </c>
      <c r="B6627" s="11" t="str">
        <f>IFERROR(INDEX({"JSNY-BJ0001-01";"JSNY-JS0022-01";"JSNY-JS0002-01"},MATCH(D6627,{"BJ_zhongyu";"JS_WX_liteer";"JS_CZ_wodefeng"},0)),"")</f>
        <v>JSNY-JS0002-01</v>
      </c>
      <c r="C6627" s="11" t="str">
        <f>IFERROR(INDEX({"北京中裕世纪大酒店";"江苏利特尔绿色包装股份有限公司";"常州市金坛沃德丰电子科技有限公司"},MATCH(D6627,{"BJ_zhongyu";"JS_WX_liteer";"JS_CZ_wodefeng"},0)),"")</f>
        <v>常州市金坛沃德丰电子科技有限公司</v>
      </c>
      <c r="D6627" s="11" t="str">
        <f>[1]动作!$G6626</f>
        <v>JS_CZ_wodefeng</v>
      </c>
      <c r="E6627" s="11" t="str">
        <f>[1]动作!$D6626</f>
        <v>电表故障</v>
      </c>
      <c r="F6627" s="11" t="s">
        <v>45</v>
      </c>
      <c r="G6627" s="12">
        <f>[1]动作!$A6626+[1]动作!$B6626</f>
        <v>43213.437835648147</v>
      </c>
      <c r="H6627" s="12"/>
      <c r="I6627" s="11"/>
    </row>
    <row r="6628" spans="1:9" hidden="1" x14ac:dyDescent="0.3">
      <c r="A6628" s="24">
        <v>6626</v>
      </c>
      <c r="B6628" s="11" t="str">
        <f>IFERROR(INDEX({"JSNY-BJ0001-01";"JSNY-JS0022-01";"JSNY-JS0002-01"},MATCH(D6628,{"BJ_zhongyu";"JS_WX_liteer";"JS_CZ_wodefeng"},0)),"")</f>
        <v>JSNY-JS0002-01</v>
      </c>
      <c r="C6628" s="11" t="str">
        <f>IFERROR(INDEX({"北京中裕世纪大酒店";"江苏利特尔绿色包装股份有限公司";"常州市金坛沃德丰电子科技有限公司"},MATCH(D6628,{"BJ_zhongyu";"JS_WX_liteer";"JS_CZ_wodefeng"},0)),"")</f>
        <v>常州市金坛沃德丰电子科技有限公司</v>
      </c>
      <c r="D6628" s="11" t="str">
        <f>[1]动作!$G6627</f>
        <v>JS_CZ_wodefeng</v>
      </c>
      <c r="E6628" s="11" t="str">
        <f>[1]动作!$D6627</f>
        <v>电表故障</v>
      </c>
      <c r="F6628" s="11" t="s">
        <v>45</v>
      </c>
      <c r="G6628" s="12">
        <f>[1]动作!$A6627+[1]动作!$B6627</f>
        <v>43213.43922453704</v>
      </c>
      <c r="H6628" s="12"/>
      <c r="I6628" s="11"/>
    </row>
    <row r="6629" spans="1:9" hidden="1" x14ac:dyDescent="0.3">
      <c r="A6629" s="24">
        <v>6627</v>
      </c>
      <c r="B6629" s="11" t="str">
        <f>IFERROR(INDEX({"JSNY-BJ0001-01";"JSNY-JS0022-01";"JSNY-JS0002-01"},MATCH(D6629,{"BJ_zhongyu";"JS_WX_liteer";"JS_CZ_wodefeng"},0)),"")</f>
        <v>JSNY-JS0002-01</v>
      </c>
      <c r="C6629" s="11" t="str">
        <f>IFERROR(INDEX({"北京中裕世纪大酒店";"江苏利特尔绿色包装股份有限公司";"常州市金坛沃德丰电子科技有限公司"},MATCH(D6629,{"BJ_zhongyu";"JS_WX_liteer";"JS_CZ_wodefeng"},0)),"")</f>
        <v>常州市金坛沃德丰电子科技有限公司</v>
      </c>
      <c r="D6629" s="11" t="str">
        <f>[1]动作!$G6628</f>
        <v>JS_CZ_wodefeng</v>
      </c>
      <c r="E6629" s="11" t="str">
        <f>[1]动作!$D6628</f>
        <v>电表故障</v>
      </c>
      <c r="F6629" s="11" t="s">
        <v>45</v>
      </c>
      <c r="G6629" s="12">
        <f>[1]动作!$A6628+[1]动作!$B6628</f>
        <v>43213.439340277779</v>
      </c>
      <c r="H6629" s="12"/>
      <c r="I6629" s="11"/>
    </row>
    <row r="6630" spans="1:9" hidden="1" x14ac:dyDescent="0.3">
      <c r="A6630" s="24">
        <v>6628</v>
      </c>
      <c r="B6630" s="11" t="str">
        <f>IFERROR(INDEX({"JSNY-BJ0001-01";"JSNY-JS0022-01";"JSNY-JS0002-01"},MATCH(D6630,{"BJ_zhongyu";"JS_WX_liteer";"JS_CZ_wodefeng"},0)),"")</f>
        <v>JSNY-JS0002-01</v>
      </c>
      <c r="C6630" s="11" t="str">
        <f>IFERROR(INDEX({"北京中裕世纪大酒店";"江苏利特尔绿色包装股份有限公司";"常州市金坛沃德丰电子科技有限公司"},MATCH(D6630,{"BJ_zhongyu";"JS_WX_liteer";"JS_CZ_wodefeng"},0)),"")</f>
        <v>常州市金坛沃德丰电子科技有限公司</v>
      </c>
      <c r="D6630" s="11" t="str">
        <f>[1]动作!$G6629</f>
        <v>JS_CZ_wodefeng</v>
      </c>
      <c r="E6630" s="11" t="str">
        <f>[1]动作!$D6629</f>
        <v>电表故障</v>
      </c>
      <c r="F6630" s="11" t="s">
        <v>45</v>
      </c>
      <c r="G6630" s="12">
        <f>[1]动作!$A6629+[1]动作!$B6629</f>
        <v>43213.439456018517</v>
      </c>
      <c r="H6630" s="12"/>
      <c r="I6630" s="11"/>
    </row>
    <row r="6631" spans="1:9" hidden="1" x14ac:dyDescent="0.3">
      <c r="A6631" s="24">
        <v>6629</v>
      </c>
      <c r="B6631" s="11" t="str">
        <f>IFERROR(INDEX({"JSNY-BJ0001-01";"JSNY-JS0022-01";"JSNY-JS0002-01"},MATCH(D6631,{"BJ_zhongyu";"JS_WX_liteer";"JS_CZ_wodefeng"},0)),"")</f>
        <v>JSNY-JS0002-01</v>
      </c>
      <c r="C6631" s="11" t="str">
        <f>IFERROR(INDEX({"北京中裕世纪大酒店";"江苏利特尔绿色包装股份有限公司";"常州市金坛沃德丰电子科技有限公司"},MATCH(D6631,{"BJ_zhongyu";"JS_WX_liteer";"JS_CZ_wodefeng"},0)),"")</f>
        <v>常州市金坛沃德丰电子科技有限公司</v>
      </c>
      <c r="D6631" s="11" t="str">
        <f>[1]动作!$G6630</f>
        <v>JS_CZ_wodefeng</v>
      </c>
      <c r="E6631" s="11" t="str">
        <f>[1]动作!$D6630</f>
        <v>电表故障</v>
      </c>
      <c r="F6631" s="11" t="s">
        <v>45</v>
      </c>
      <c r="G6631" s="12">
        <f>[1]动作!$A6630+[1]动作!$B6630</f>
        <v>43213.44327546296</v>
      </c>
      <c r="H6631" s="12"/>
      <c r="I6631" s="11"/>
    </row>
    <row r="6632" spans="1:9" hidden="1" x14ac:dyDescent="0.3">
      <c r="A6632" s="24">
        <v>6630</v>
      </c>
      <c r="B6632" s="11" t="str">
        <f>IFERROR(INDEX({"JSNY-BJ0001-01";"JSNY-JS0022-01";"JSNY-JS0002-01"},MATCH(D6632,{"BJ_zhongyu";"JS_WX_liteer";"JS_CZ_wodefeng"},0)),"")</f>
        <v>JSNY-JS0002-01</v>
      </c>
      <c r="C6632" s="11" t="str">
        <f>IFERROR(INDEX({"北京中裕世纪大酒店";"江苏利特尔绿色包装股份有限公司";"常州市金坛沃德丰电子科技有限公司"},MATCH(D6632,{"BJ_zhongyu";"JS_WX_liteer";"JS_CZ_wodefeng"},0)),"")</f>
        <v>常州市金坛沃德丰电子科技有限公司</v>
      </c>
      <c r="D6632" s="11" t="str">
        <f>[1]动作!$G6631</f>
        <v>JS_CZ_wodefeng</v>
      </c>
      <c r="E6632" s="11" t="str">
        <f>[1]动作!$D6631</f>
        <v>电表故障</v>
      </c>
      <c r="F6632" s="11" t="s">
        <v>45</v>
      </c>
      <c r="G6632" s="12">
        <f>[1]动作!$A6631+[1]动作!$B6631</f>
        <v>43213.443391203706</v>
      </c>
      <c r="H6632" s="12"/>
      <c r="I6632" s="11"/>
    </row>
    <row r="6633" spans="1:9" hidden="1" x14ac:dyDescent="0.3">
      <c r="A6633" s="24">
        <v>6631</v>
      </c>
      <c r="B6633" s="11" t="str">
        <f>IFERROR(INDEX({"JSNY-BJ0001-01";"JSNY-JS0022-01";"JSNY-JS0002-01"},MATCH(D6633,{"BJ_zhongyu";"JS_WX_liteer";"JS_CZ_wodefeng"},0)),"")</f>
        <v>JSNY-JS0002-01</v>
      </c>
      <c r="C6633" s="11" t="str">
        <f>IFERROR(INDEX({"北京中裕世纪大酒店";"江苏利特尔绿色包装股份有限公司";"常州市金坛沃德丰电子科技有限公司"},MATCH(D6633,{"BJ_zhongyu";"JS_WX_liteer";"JS_CZ_wodefeng"},0)),"")</f>
        <v>常州市金坛沃德丰电子科技有限公司</v>
      </c>
      <c r="D6633" s="11" t="str">
        <f>[1]动作!$G6632</f>
        <v>JS_CZ_wodefeng</v>
      </c>
      <c r="E6633" s="11" t="str">
        <f>[1]动作!$D6632</f>
        <v>电表故障</v>
      </c>
      <c r="F6633" s="11" t="s">
        <v>45</v>
      </c>
      <c r="G6633" s="12">
        <f>[1]动作!$A6632+[1]动作!$B6632</f>
        <v>43213.44431712963</v>
      </c>
      <c r="H6633" s="12"/>
      <c r="I6633" s="11"/>
    </row>
    <row r="6634" spans="1:9" hidden="1" x14ac:dyDescent="0.3">
      <c r="A6634" s="24">
        <v>6632</v>
      </c>
      <c r="B6634" s="11" t="str">
        <f>IFERROR(INDEX({"JSNY-BJ0001-01";"JSNY-JS0022-01";"JSNY-JS0002-01"},MATCH(D6634,{"BJ_zhongyu";"JS_WX_liteer";"JS_CZ_wodefeng"},0)),"")</f>
        <v>JSNY-JS0002-01</v>
      </c>
      <c r="C6634" s="11" t="str">
        <f>IFERROR(INDEX({"北京中裕世纪大酒店";"江苏利特尔绿色包装股份有限公司";"常州市金坛沃德丰电子科技有限公司"},MATCH(D6634,{"BJ_zhongyu";"JS_WX_liteer";"JS_CZ_wodefeng"},0)),"")</f>
        <v>常州市金坛沃德丰电子科技有限公司</v>
      </c>
      <c r="D6634" s="11" t="str">
        <f>[1]动作!$G6633</f>
        <v>JS_CZ_wodefeng</v>
      </c>
      <c r="E6634" s="11" t="str">
        <f>[1]动作!$D6633</f>
        <v>电表故障</v>
      </c>
      <c r="F6634" s="11" t="s">
        <v>45</v>
      </c>
      <c r="G6634" s="12">
        <f>[1]动作!$A6633+[1]动作!$B6633</f>
        <v>43213.444490740738</v>
      </c>
      <c r="H6634" s="12"/>
      <c r="I6634" s="11"/>
    </row>
    <row r="6635" spans="1:9" hidden="1" x14ac:dyDescent="0.3">
      <c r="A6635" s="24">
        <v>6633</v>
      </c>
      <c r="B6635" s="11" t="str">
        <f>IFERROR(INDEX({"JSNY-BJ0001-01";"JSNY-JS0022-01";"JSNY-JS0002-01"},MATCH(D6635,{"BJ_zhongyu";"JS_WX_liteer";"JS_CZ_wodefeng"},0)),"")</f>
        <v>JSNY-JS0002-01</v>
      </c>
      <c r="C6635" s="11" t="str">
        <f>IFERROR(INDEX({"北京中裕世纪大酒店";"江苏利特尔绿色包装股份有限公司";"常州市金坛沃德丰电子科技有限公司"},MATCH(D6635,{"BJ_zhongyu";"JS_WX_liteer";"JS_CZ_wodefeng"},0)),"")</f>
        <v>常州市金坛沃德丰电子科技有限公司</v>
      </c>
      <c r="D6635" s="11" t="str">
        <f>[1]动作!$G6634</f>
        <v>JS_CZ_wodefeng</v>
      </c>
      <c r="E6635" s="11" t="str">
        <f>[1]动作!$D6634</f>
        <v>电表故障</v>
      </c>
      <c r="F6635" s="11" t="s">
        <v>45</v>
      </c>
      <c r="G6635" s="12">
        <f>[1]动作!$A6634+[1]动作!$B6634</f>
        <v>43213.444722222222</v>
      </c>
      <c r="H6635" s="12"/>
      <c r="I6635" s="11"/>
    </row>
    <row r="6636" spans="1:9" hidden="1" x14ac:dyDescent="0.3">
      <c r="A6636" s="24">
        <v>6634</v>
      </c>
      <c r="B6636" s="11" t="str">
        <f>IFERROR(INDEX({"JSNY-BJ0001-01";"JSNY-JS0022-01";"JSNY-JS0002-01"},MATCH(D6636,{"BJ_zhongyu";"JS_WX_liteer";"JS_CZ_wodefeng"},0)),"")</f>
        <v>JSNY-JS0002-01</v>
      </c>
      <c r="C6636" s="11" t="str">
        <f>IFERROR(INDEX({"北京中裕世纪大酒店";"江苏利特尔绿色包装股份有限公司";"常州市金坛沃德丰电子科技有限公司"},MATCH(D6636,{"BJ_zhongyu";"JS_WX_liteer";"JS_CZ_wodefeng"},0)),"")</f>
        <v>常州市金坛沃德丰电子科技有限公司</v>
      </c>
      <c r="D6636" s="11" t="str">
        <f>[1]动作!$G6635</f>
        <v>JS_CZ_wodefeng</v>
      </c>
      <c r="E6636" s="11" t="str">
        <f>[1]动作!$D6635</f>
        <v>电表故障</v>
      </c>
      <c r="F6636" s="11" t="s">
        <v>45</v>
      </c>
      <c r="G6636" s="12">
        <f>[1]动作!$A6635+[1]动作!$B6635</f>
        <v>43213.445763888885</v>
      </c>
      <c r="H6636" s="12"/>
      <c r="I6636" s="11"/>
    </row>
    <row r="6637" spans="1:9" hidden="1" x14ac:dyDescent="0.3">
      <c r="A6637" s="24">
        <v>6635</v>
      </c>
      <c r="B6637" s="11" t="str">
        <f>IFERROR(INDEX({"JSNY-BJ0001-01";"JSNY-JS0022-01";"JSNY-JS0002-01"},MATCH(D6637,{"BJ_zhongyu";"JS_WX_liteer";"JS_CZ_wodefeng"},0)),"")</f>
        <v>JSNY-JS0002-01</v>
      </c>
      <c r="C6637" s="11" t="str">
        <f>IFERROR(INDEX({"北京中裕世纪大酒店";"江苏利特尔绿色包装股份有限公司";"常州市金坛沃德丰电子科技有限公司"},MATCH(D6637,{"BJ_zhongyu";"JS_WX_liteer";"JS_CZ_wodefeng"},0)),"")</f>
        <v>常州市金坛沃德丰电子科技有限公司</v>
      </c>
      <c r="D6637" s="11" t="str">
        <f>[1]动作!$G6636</f>
        <v>JS_CZ_wodefeng</v>
      </c>
      <c r="E6637" s="11" t="str">
        <f>[1]动作!$D6636</f>
        <v>电表故障</v>
      </c>
      <c r="F6637" s="11" t="s">
        <v>45</v>
      </c>
      <c r="G6637" s="12">
        <f>[1]动作!$A6636+[1]动作!$B6636</f>
        <v>43213.449930555558</v>
      </c>
      <c r="H6637" s="12"/>
      <c r="I6637" s="11"/>
    </row>
    <row r="6638" spans="1:9" hidden="1" x14ac:dyDescent="0.3">
      <c r="A6638" s="24">
        <v>6636</v>
      </c>
      <c r="B6638" s="11" t="str">
        <f>IFERROR(INDEX({"JSNY-BJ0001-01";"JSNY-JS0022-01";"JSNY-JS0002-01"},MATCH(D6638,{"BJ_zhongyu";"JS_WX_liteer";"JS_CZ_wodefeng"},0)),"")</f>
        <v>JSNY-JS0002-01</v>
      </c>
      <c r="C6638" s="11" t="str">
        <f>IFERROR(INDEX({"北京中裕世纪大酒店";"江苏利特尔绿色包装股份有限公司";"常州市金坛沃德丰电子科技有限公司"},MATCH(D6638,{"BJ_zhongyu";"JS_WX_liteer";"JS_CZ_wodefeng"},0)),"")</f>
        <v>常州市金坛沃德丰电子科技有限公司</v>
      </c>
      <c r="D6638" s="11" t="str">
        <f>[1]动作!$G6637</f>
        <v>JS_CZ_wodefeng</v>
      </c>
      <c r="E6638" s="11" t="str">
        <f>[1]动作!$D6637</f>
        <v>电表故障</v>
      </c>
      <c r="F6638" s="11" t="s">
        <v>45</v>
      </c>
      <c r="G6638" s="12">
        <f>[1]动作!$A6637+[1]动作!$B6637</f>
        <v>43213.451956018522</v>
      </c>
      <c r="H6638" s="12"/>
      <c r="I6638" s="11"/>
    </row>
    <row r="6639" spans="1:9" hidden="1" x14ac:dyDescent="0.3">
      <c r="A6639" s="24">
        <v>6637</v>
      </c>
      <c r="B6639" s="11" t="str">
        <f>IFERROR(INDEX({"JSNY-BJ0001-01";"JSNY-JS0022-01";"JSNY-JS0002-01"},MATCH(D6639,{"BJ_zhongyu";"JS_WX_liteer";"JS_CZ_wodefeng"},0)),"")</f>
        <v>JSNY-JS0002-01</v>
      </c>
      <c r="C6639" s="11" t="str">
        <f>IFERROR(INDEX({"北京中裕世纪大酒店";"江苏利特尔绿色包装股份有限公司";"常州市金坛沃德丰电子科技有限公司"},MATCH(D6639,{"BJ_zhongyu";"JS_WX_liteer";"JS_CZ_wodefeng"},0)),"")</f>
        <v>常州市金坛沃德丰电子科技有限公司</v>
      </c>
      <c r="D6639" s="11" t="str">
        <f>[1]动作!$G6638</f>
        <v>JS_CZ_wodefeng</v>
      </c>
      <c r="E6639" s="11" t="str">
        <f>[1]动作!$D6638</f>
        <v>电表故障</v>
      </c>
      <c r="F6639" s="11" t="s">
        <v>45</v>
      </c>
      <c r="G6639" s="12">
        <f>[1]动作!$A6638+[1]动作!$B6638</f>
        <v>43213.453414351854</v>
      </c>
      <c r="H6639" s="12"/>
      <c r="I6639" s="11"/>
    </row>
    <row r="6640" spans="1:9" hidden="1" x14ac:dyDescent="0.3">
      <c r="A6640" s="24">
        <v>6638</v>
      </c>
      <c r="B6640" s="11" t="str">
        <f>IFERROR(INDEX({"JSNY-BJ0001-01";"JSNY-JS0022-01";"JSNY-JS0002-01"},MATCH(D6640,{"BJ_zhongyu";"JS_WX_liteer";"JS_CZ_wodefeng"},0)),"")</f>
        <v>JSNY-JS0002-01</v>
      </c>
      <c r="C6640" s="11" t="str">
        <f>IFERROR(INDEX({"北京中裕世纪大酒店";"江苏利特尔绿色包装股份有限公司";"常州市金坛沃德丰电子科技有限公司"},MATCH(D6640,{"BJ_zhongyu";"JS_WX_liteer";"JS_CZ_wodefeng"},0)),"")</f>
        <v>常州市金坛沃德丰电子科技有限公司</v>
      </c>
      <c r="D6640" s="11" t="str">
        <f>[1]动作!$G6639</f>
        <v>JS_CZ_wodefeng</v>
      </c>
      <c r="E6640" s="11" t="str">
        <f>[1]动作!$D6639</f>
        <v>电表故障</v>
      </c>
      <c r="F6640" s="11" t="s">
        <v>45</v>
      </c>
      <c r="G6640" s="12">
        <f>[1]动作!$A6639+[1]动作!$B6639</f>
        <v>43213.453530092593</v>
      </c>
      <c r="H6640" s="12"/>
      <c r="I6640" s="11"/>
    </row>
    <row r="6641" spans="1:9" hidden="1" x14ac:dyDescent="0.3">
      <c r="A6641" s="24">
        <v>6639</v>
      </c>
      <c r="B6641" s="11" t="str">
        <f>IFERROR(INDEX({"JSNY-BJ0001-01";"JSNY-JS0022-01";"JSNY-JS0002-01"},MATCH(D6641,{"BJ_zhongyu";"JS_WX_liteer";"JS_CZ_wodefeng"},0)),"")</f>
        <v>JSNY-JS0002-01</v>
      </c>
      <c r="C6641" s="11" t="str">
        <f>IFERROR(INDEX({"北京中裕世纪大酒店";"江苏利特尔绿色包装股份有限公司";"常州市金坛沃德丰电子科技有限公司"},MATCH(D6641,{"BJ_zhongyu";"JS_WX_liteer";"JS_CZ_wodefeng"},0)),"")</f>
        <v>常州市金坛沃德丰电子科技有限公司</v>
      </c>
      <c r="D6641" s="11" t="str">
        <f>[1]动作!$G6640</f>
        <v>JS_CZ_wodefeng</v>
      </c>
      <c r="E6641" s="11" t="str">
        <f>[1]动作!$D6640</f>
        <v>电表故障</v>
      </c>
      <c r="F6641" s="11" t="s">
        <v>45</v>
      </c>
      <c r="G6641" s="12">
        <f>[1]动作!$A6640+[1]动作!$B6640</f>
        <v>43213.454861111109</v>
      </c>
      <c r="H6641" s="12"/>
      <c r="I6641" s="11"/>
    </row>
    <row r="6642" spans="1:9" hidden="1" x14ac:dyDescent="0.3">
      <c r="A6642" s="24">
        <v>6640</v>
      </c>
      <c r="B6642" s="11" t="str">
        <f>IFERROR(INDEX({"JSNY-BJ0001-01";"JSNY-JS0022-01";"JSNY-JS0002-01"},MATCH(D6642,{"BJ_zhongyu";"JS_WX_liteer";"JS_CZ_wodefeng"},0)),"")</f>
        <v>JSNY-JS0002-01</v>
      </c>
      <c r="C6642" s="11" t="str">
        <f>IFERROR(INDEX({"北京中裕世纪大酒店";"江苏利特尔绿色包装股份有限公司";"常州市金坛沃德丰电子科技有限公司"},MATCH(D6642,{"BJ_zhongyu";"JS_WX_liteer";"JS_CZ_wodefeng"},0)),"")</f>
        <v>常州市金坛沃德丰电子科技有限公司</v>
      </c>
      <c r="D6642" s="11" t="str">
        <f>[1]动作!$G6641</f>
        <v>JS_CZ_wodefeng</v>
      </c>
      <c r="E6642" s="11" t="str">
        <f>[1]动作!$D6641</f>
        <v>电表故障</v>
      </c>
      <c r="F6642" s="11" t="s">
        <v>45</v>
      </c>
      <c r="G6642" s="12">
        <f>[1]动作!$A6641+[1]动作!$B6641</f>
        <v>43213.457465277781</v>
      </c>
      <c r="H6642" s="12"/>
      <c r="I6642" s="11"/>
    </row>
    <row r="6643" spans="1:9" hidden="1" x14ac:dyDescent="0.3">
      <c r="A6643" s="24">
        <v>6641</v>
      </c>
      <c r="B6643" s="11" t="str">
        <f>IFERROR(INDEX({"JSNY-BJ0001-01";"JSNY-JS0022-01";"JSNY-JS0002-01"},MATCH(D6643,{"BJ_zhongyu";"JS_WX_liteer";"JS_CZ_wodefeng"},0)),"")</f>
        <v>JSNY-JS0002-01</v>
      </c>
      <c r="C6643" s="11" t="str">
        <f>IFERROR(INDEX({"北京中裕世纪大酒店";"江苏利特尔绿色包装股份有限公司";"常州市金坛沃德丰电子科技有限公司"},MATCH(D6643,{"BJ_zhongyu";"JS_WX_liteer";"JS_CZ_wodefeng"},0)),"")</f>
        <v>常州市金坛沃德丰电子科技有限公司</v>
      </c>
      <c r="D6643" s="11" t="str">
        <f>[1]动作!$G6642</f>
        <v>JS_CZ_wodefeng</v>
      </c>
      <c r="E6643" s="11" t="str">
        <f>[1]动作!$D6642</f>
        <v>电表故障</v>
      </c>
      <c r="F6643" s="11" t="s">
        <v>45</v>
      </c>
      <c r="G6643" s="12">
        <f>[1]动作!$A6642+[1]动作!$B6642</f>
        <v>43213.458796296298</v>
      </c>
      <c r="H6643" s="12"/>
      <c r="I6643" s="11"/>
    </row>
    <row r="6644" spans="1:9" hidden="1" x14ac:dyDescent="0.3">
      <c r="A6644" s="24">
        <v>6642</v>
      </c>
      <c r="B6644" s="11" t="str">
        <f>IFERROR(INDEX({"JSNY-BJ0001-01";"JSNY-JS0022-01";"JSNY-JS0002-01"},MATCH(D6644,{"BJ_zhongyu";"JS_WX_liteer";"JS_CZ_wodefeng"},0)),"")</f>
        <v>JSNY-JS0002-01</v>
      </c>
      <c r="C6644" s="11" t="str">
        <f>IFERROR(INDEX({"北京中裕世纪大酒店";"江苏利特尔绿色包装股份有限公司";"常州市金坛沃德丰电子科技有限公司"},MATCH(D6644,{"BJ_zhongyu";"JS_WX_liteer";"JS_CZ_wodefeng"},0)),"")</f>
        <v>常州市金坛沃德丰电子科技有限公司</v>
      </c>
      <c r="D6644" s="11" t="str">
        <f>[1]动作!$G6643</f>
        <v>JS_CZ_wodefeng</v>
      </c>
      <c r="E6644" s="11" t="str">
        <f>[1]动作!$D6643</f>
        <v>电表故障</v>
      </c>
      <c r="F6644" s="11" t="s">
        <v>45</v>
      </c>
      <c r="G6644" s="12">
        <f>[1]动作!$A6643+[1]动作!$B6643</f>
        <v>43213.459953703707</v>
      </c>
      <c r="H6644" s="12"/>
      <c r="I6644" s="11"/>
    </row>
    <row r="6645" spans="1:9" hidden="1" x14ac:dyDescent="0.3">
      <c r="A6645" s="24">
        <v>6643</v>
      </c>
      <c r="B6645" s="11" t="str">
        <f>IFERROR(INDEX({"JSNY-BJ0001-01";"JSNY-JS0022-01";"JSNY-JS0002-01"},MATCH(D6645,{"BJ_zhongyu";"JS_WX_liteer";"JS_CZ_wodefeng"},0)),"")</f>
        <v>JSNY-JS0002-01</v>
      </c>
      <c r="C6645" s="11" t="str">
        <f>IFERROR(INDEX({"北京中裕世纪大酒店";"江苏利特尔绿色包装股份有限公司";"常州市金坛沃德丰电子科技有限公司"},MATCH(D6645,{"BJ_zhongyu";"JS_WX_liteer";"JS_CZ_wodefeng"},0)),"")</f>
        <v>常州市金坛沃德丰电子科技有限公司</v>
      </c>
      <c r="D6645" s="11" t="str">
        <f>[1]动作!$G6644</f>
        <v>JS_CZ_wodefeng</v>
      </c>
      <c r="E6645" s="11" t="str">
        <f>[1]动作!$D6644</f>
        <v>电表故障</v>
      </c>
      <c r="F6645" s="11" t="s">
        <v>45</v>
      </c>
      <c r="G6645" s="12">
        <f>[1]动作!$A6644+[1]动作!$B6644</f>
        <v>43213.460069444445</v>
      </c>
      <c r="H6645" s="12"/>
      <c r="I6645" s="11"/>
    </row>
    <row r="6646" spans="1:9" hidden="1" x14ac:dyDescent="0.3">
      <c r="A6646" s="24">
        <v>6644</v>
      </c>
      <c r="B6646" s="11" t="str">
        <f>IFERROR(INDEX({"JSNY-BJ0001-01";"JSNY-JS0022-01";"JSNY-JS0002-01"},MATCH(D6646,{"BJ_zhongyu";"JS_WX_liteer";"JS_CZ_wodefeng"},0)),"")</f>
        <v>JSNY-JS0002-01</v>
      </c>
      <c r="C6646" s="11" t="str">
        <f>IFERROR(INDEX({"北京中裕世纪大酒店";"江苏利特尔绿色包装股份有限公司";"常州市金坛沃德丰电子科技有限公司"},MATCH(D6646,{"BJ_zhongyu";"JS_WX_liteer";"JS_CZ_wodefeng"},0)),"")</f>
        <v>常州市金坛沃德丰电子科技有限公司</v>
      </c>
      <c r="D6646" s="11" t="str">
        <f>[1]动作!$G6645</f>
        <v>JS_CZ_wodefeng</v>
      </c>
      <c r="E6646" s="11" t="str">
        <f>[1]动作!$D6645</f>
        <v>电表故障</v>
      </c>
      <c r="F6646" s="11" t="s">
        <v>45</v>
      </c>
      <c r="G6646" s="12">
        <f>[1]动作!$A6645+[1]动作!$B6645</f>
        <v>43213.460243055553</v>
      </c>
      <c r="H6646" s="12"/>
      <c r="I6646" s="11"/>
    </row>
    <row r="6647" spans="1:9" hidden="1" x14ac:dyDescent="0.3">
      <c r="A6647" s="24">
        <v>6645</v>
      </c>
      <c r="B6647" s="11" t="str">
        <f>IFERROR(INDEX({"JSNY-BJ0001-01";"JSNY-JS0022-01";"JSNY-JS0002-01"},MATCH(D6647,{"BJ_zhongyu";"JS_WX_liteer";"JS_CZ_wodefeng"},0)),"")</f>
        <v>JSNY-JS0002-01</v>
      </c>
      <c r="C6647" s="11" t="str">
        <f>IFERROR(INDEX({"北京中裕世纪大酒店";"江苏利特尔绿色包装股份有限公司";"常州市金坛沃德丰电子科技有限公司"},MATCH(D6647,{"BJ_zhongyu";"JS_WX_liteer";"JS_CZ_wodefeng"},0)),"")</f>
        <v>常州市金坛沃德丰电子科技有限公司</v>
      </c>
      <c r="D6647" s="11" t="str">
        <f>[1]动作!$G6646</f>
        <v>JS_CZ_wodefeng</v>
      </c>
      <c r="E6647" s="11" t="str">
        <f>[1]动作!$D6646</f>
        <v>电表故障</v>
      </c>
      <c r="F6647" s="11" t="s">
        <v>45</v>
      </c>
      <c r="G6647" s="12">
        <f>[1]动作!$A6646+[1]动作!$B6646</f>
        <v>43213.465231481481</v>
      </c>
      <c r="H6647" s="12"/>
      <c r="I6647" s="11"/>
    </row>
    <row r="6648" spans="1:9" hidden="1" x14ac:dyDescent="0.3">
      <c r="A6648" s="24">
        <v>6646</v>
      </c>
      <c r="B6648" s="11" t="str">
        <f>IFERROR(INDEX({"JSNY-BJ0001-01";"JSNY-JS0022-01";"JSNY-JS0002-01"},MATCH(D6648,{"BJ_zhongyu";"JS_WX_liteer";"JS_CZ_wodefeng"},0)),"")</f>
        <v>JSNY-JS0002-01</v>
      </c>
      <c r="C6648" s="11" t="str">
        <f>IFERROR(INDEX({"北京中裕世纪大酒店";"江苏利特尔绿色包装股份有限公司";"常州市金坛沃德丰电子科技有限公司"},MATCH(D6648,{"BJ_zhongyu";"JS_WX_liteer";"JS_CZ_wodefeng"},0)),"")</f>
        <v>常州市金坛沃德丰电子科技有限公司</v>
      </c>
      <c r="D6648" s="11" t="str">
        <f>[1]动作!$G6647</f>
        <v>JS_CZ_wodefeng</v>
      </c>
      <c r="E6648" s="11" t="str">
        <f>[1]动作!$D6647</f>
        <v>电表故障</v>
      </c>
      <c r="F6648" s="11" t="s">
        <v>45</v>
      </c>
      <c r="G6648" s="12">
        <f>[1]动作!$A6647+[1]动作!$B6647</f>
        <v>43213.46534722222</v>
      </c>
      <c r="H6648" s="12"/>
      <c r="I6648" s="11"/>
    </row>
    <row r="6649" spans="1:9" hidden="1" x14ac:dyDescent="0.3">
      <c r="A6649" s="24">
        <v>6647</v>
      </c>
      <c r="B6649" s="11" t="str">
        <f>IFERROR(INDEX({"JSNY-BJ0001-01";"JSNY-JS0022-01";"JSNY-JS0002-01"},MATCH(D6649,{"BJ_zhongyu";"JS_WX_liteer";"JS_CZ_wodefeng"},0)),"")</f>
        <v>JSNY-JS0002-01</v>
      </c>
      <c r="C6649" s="11" t="str">
        <f>IFERROR(INDEX({"北京中裕世纪大酒店";"江苏利特尔绿色包装股份有限公司";"常州市金坛沃德丰电子科技有限公司"},MATCH(D6649,{"BJ_zhongyu";"JS_WX_liteer";"JS_CZ_wodefeng"},0)),"")</f>
        <v>常州市金坛沃德丰电子科技有限公司</v>
      </c>
      <c r="D6649" s="11" t="str">
        <f>[1]动作!$G6648</f>
        <v>JS_CZ_wodefeng</v>
      </c>
      <c r="E6649" s="11" t="str">
        <f>[1]动作!$D6648</f>
        <v>电表故障</v>
      </c>
      <c r="F6649" s="11" t="s">
        <v>45</v>
      </c>
      <c r="G6649" s="12">
        <f>[1]动作!$A6648+[1]动作!$B6648</f>
        <v>43213.466793981483</v>
      </c>
      <c r="H6649" s="12"/>
      <c r="I6649" s="11"/>
    </row>
    <row r="6650" spans="1:9" hidden="1" x14ac:dyDescent="0.3">
      <c r="A6650" s="24">
        <v>6648</v>
      </c>
      <c r="B6650" s="11" t="str">
        <f>IFERROR(INDEX({"JSNY-BJ0001-01";"JSNY-JS0022-01";"JSNY-JS0002-01"},MATCH(D6650,{"BJ_zhongyu";"JS_WX_liteer";"JS_CZ_wodefeng"},0)),"")</f>
        <v>JSNY-JS0002-01</v>
      </c>
      <c r="C6650" s="11" t="str">
        <f>IFERROR(INDEX({"北京中裕世纪大酒店";"江苏利特尔绿色包装股份有限公司";"常州市金坛沃德丰电子科技有限公司"},MATCH(D6650,{"BJ_zhongyu";"JS_WX_liteer";"JS_CZ_wodefeng"},0)),"")</f>
        <v>常州市金坛沃德丰电子科技有限公司</v>
      </c>
      <c r="D6650" s="11" t="str">
        <f>[1]动作!$G6649</f>
        <v>JS_CZ_wodefeng</v>
      </c>
      <c r="E6650" s="11" t="str">
        <f>[1]动作!$D6649</f>
        <v>电表故障</v>
      </c>
      <c r="F6650" s="11" t="s">
        <v>45</v>
      </c>
      <c r="G6650" s="12">
        <f>[1]动作!$A6649+[1]动作!$B6649</f>
        <v>43213.469166666669</v>
      </c>
      <c r="H6650" s="12"/>
      <c r="I6650" s="11"/>
    </row>
    <row r="6651" spans="1:9" hidden="1" x14ac:dyDescent="0.3">
      <c r="A6651" s="24">
        <v>6649</v>
      </c>
      <c r="B6651" s="11" t="str">
        <f>IFERROR(INDEX({"JSNY-BJ0001-01";"JSNY-JS0022-01";"JSNY-JS0002-01"},MATCH(D6651,{"BJ_zhongyu";"JS_WX_liteer";"JS_CZ_wodefeng"},0)),"")</f>
        <v>JSNY-JS0002-01</v>
      </c>
      <c r="C6651" s="11" t="str">
        <f>IFERROR(INDEX({"北京中裕世纪大酒店";"江苏利特尔绿色包装股份有限公司";"常州市金坛沃德丰电子科技有限公司"},MATCH(D6651,{"BJ_zhongyu";"JS_WX_liteer";"JS_CZ_wodefeng"},0)),"")</f>
        <v>常州市金坛沃德丰电子科技有限公司</v>
      </c>
      <c r="D6651" s="11" t="str">
        <f>[1]动作!$G6650</f>
        <v>JS_CZ_wodefeng</v>
      </c>
      <c r="E6651" s="11" t="str">
        <f>[1]动作!$D6650</f>
        <v>电表故障</v>
      </c>
      <c r="F6651" s="11" t="s">
        <v>45</v>
      </c>
      <c r="G6651" s="12">
        <f>[1]动作!$A6650+[1]动作!$B6650</f>
        <v>43213.470497685186</v>
      </c>
      <c r="H6651" s="12"/>
      <c r="I6651" s="11"/>
    </row>
    <row r="6652" spans="1:9" hidden="1" x14ac:dyDescent="0.3">
      <c r="A6652" s="24">
        <v>6650</v>
      </c>
      <c r="B6652" s="11" t="str">
        <f>IFERROR(INDEX({"JSNY-BJ0001-01";"JSNY-JS0022-01";"JSNY-JS0002-01"},MATCH(D6652,{"BJ_zhongyu";"JS_WX_liteer";"JS_CZ_wodefeng"},0)),"")</f>
        <v>JSNY-JS0002-01</v>
      </c>
      <c r="C6652" s="11" t="str">
        <f>IFERROR(INDEX({"北京中裕世纪大酒店";"江苏利特尔绿色包装股份有限公司";"常州市金坛沃德丰电子科技有限公司"},MATCH(D6652,{"BJ_zhongyu";"JS_WX_liteer";"JS_CZ_wodefeng"},0)),"")</f>
        <v>常州市金坛沃德丰电子科技有限公司</v>
      </c>
      <c r="D6652" s="11" t="str">
        <f>[1]动作!$G6651</f>
        <v>JS_CZ_wodefeng</v>
      </c>
      <c r="E6652" s="11" t="str">
        <f>[1]动作!$D6651</f>
        <v>电表故障</v>
      </c>
      <c r="F6652" s="11" t="s">
        <v>45</v>
      </c>
      <c r="G6652" s="12">
        <f>[1]动作!$A6651+[1]动作!$B6651</f>
        <v>43213.470613425925</v>
      </c>
      <c r="H6652" s="12"/>
      <c r="I6652" s="11"/>
    </row>
    <row r="6653" spans="1:9" hidden="1" x14ac:dyDescent="0.3">
      <c r="A6653" s="24">
        <v>6651</v>
      </c>
      <c r="B6653" s="11" t="str">
        <f>IFERROR(INDEX({"JSNY-BJ0001-01";"JSNY-JS0022-01";"JSNY-JS0002-01"},MATCH(D6653,{"BJ_zhongyu";"JS_WX_liteer";"JS_CZ_wodefeng"},0)),"")</f>
        <v>JSNY-JS0002-01</v>
      </c>
      <c r="C6653" s="11" t="str">
        <f>IFERROR(INDEX({"北京中裕世纪大酒店";"江苏利特尔绿色包装股份有限公司";"常州市金坛沃德丰电子科技有限公司"},MATCH(D6653,{"BJ_zhongyu";"JS_WX_liteer";"JS_CZ_wodefeng"},0)),"")</f>
        <v>常州市金坛沃德丰电子科技有限公司</v>
      </c>
      <c r="D6653" s="11" t="str">
        <f>[1]动作!$G6652</f>
        <v>JS_CZ_wodefeng</v>
      </c>
      <c r="E6653" s="11" t="str">
        <f>[1]动作!$D6652</f>
        <v>电表故障</v>
      </c>
      <c r="F6653" s="11" t="s">
        <v>45</v>
      </c>
      <c r="G6653" s="12">
        <f>[1]动作!$A6652+[1]动作!$B6652</f>
        <v>43213.47074074074</v>
      </c>
      <c r="H6653" s="12"/>
      <c r="I6653" s="11"/>
    </row>
    <row r="6654" spans="1:9" hidden="1" x14ac:dyDescent="0.3">
      <c r="A6654" s="24">
        <v>6652</v>
      </c>
      <c r="B6654" s="11" t="str">
        <f>IFERROR(INDEX({"JSNY-BJ0001-01";"JSNY-JS0022-01";"JSNY-JS0002-01"},MATCH(D6654,{"BJ_zhongyu";"JS_WX_liteer";"JS_CZ_wodefeng"},0)),"")</f>
        <v>JSNY-JS0002-01</v>
      </c>
      <c r="C6654" s="11" t="str">
        <f>IFERROR(INDEX({"北京中裕世纪大酒店";"江苏利特尔绿色包装股份有限公司";"常州市金坛沃德丰电子科技有限公司"},MATCH(D6654,{"BJ_zhongyu";"JS_WX_liteer";"JS_CZ_wodefeng"},0)),"")</f>
        <v>常州市金坛沃德丰电子科技有限公司</v>
      </c>
      <c r="D6654" s="11" t="str">
        <f>[1]动作!$G6653</f>
        <v>JS_CZ_wodefeng</v>
      </c>
      <c r="E6654" s="11" t="str">
        <f>[1]动作!$D6653</f>
        <v>电表故障</v>
      </c>
      <c r="F6654" s="11" t="s">
        <v>45</v>
      </c>
      <c r="G6654" s="12">
        <f>[1]动作!$A6653+[1]动作!$B6653</f>
        <v>43213.475486111114</v>
      </c>
      <c r="H6654" s="12"/>
      <c r="I6654" s="11"/>
    </row>
    <row r="6655" spans="1:9" hidden="1" x14ac:dyDescent="0.3">
      <c r="A6655" s="24">
        <v>6653</v>
      </c>
      <c r="B6655" s="11" t="str">
        <f>IFERROR(INDEX({"JSNY-BJ0001-01";"JSNY-JS0022-01";"JSNY-JS0002-01"},MATCH(D6655,{"BJ_zhongyu";"JS_WX_liteer";"JS_CZ_wodefeng"},0)),"")</f>
        <v>JSNY-JS0002-01</v>
      </c>
      <c r="C6655" s="11" t="str">
        <f>IFERROR(INDEX({"北京中裕世纪大酒店";"江苏利特尔绿色包装股份有限公司";"常州市金坛沃德丰电子科技有限公司"},MATCH(D6655,{"BJ_zhongyu";"JS_WX_liteer";"JS_CZ_wodefeng"},0)),"")</f>
        <v>常州市金坛沃德丰电子科技有限公司</v>
      </c>
      <c r="D6655" s="11" t="str">
        <f>[1]动作!$G6654</f>
        <v>JS_CZ_wodefeng</v>
      </c>
      <c r="E6655" s="11" t="str">
        <f>[1]动作!$D6654</f>
        <v>电表故障</v>
      </c>
      <c r="F6655" s="11" t="s">
        <v>45</v>
      </c>
      <c r="G6655" s="12">
        <f>[1]动作!$A6654+[1]动作!$B6654</f>
        <v>43213.475601851853</v>
      </c>
      <c r="H6655" s="12"/>
      <c r="I6655" s="11"/>
    </row>
    <row r="6656" spans="1:9" hidden="1" x14ac:dyDescent="0.3">
      <c r="A6656" s="24">
        <v>6654</v>
      </c>
      <c r="B6656" s="11" t="str">
        <f>IFERROR(INDEX({"JSNY-BJ0001-01";"JSNY-JS0022-01";"JSNY-JS0002-01"},MATCH(D6656,{"BJ_zhongyu";"JS_WX_liteer";"JS_CZ_wodefeng"},0)),"")</f>
        <v>JSNY-JS0002-01</v>
      </c>
      <c r="C6656" s="11" t="str">
        <f>IFERROR(INDEX({"北京中裕世纪大酒店";"江苏利特尔绿色包装股份有限公司";"常州市金坛沃德丰电子科技有限公司"},MATCH(D6656,{"BJ_zhongyu";"JS_WX_liteer";"JS_CZ_wodefeng"},0)),"")</f>
        <v>常州市金坛沃德丰电子科技有限公司</v>
      </c>
      <c r="D6656" s="11" t="str">
        <f>[1]动作!$G6655</f>
        <v>JS_CZ_wodefeng</v>
      </c>
      <c r="E6656" s="11" t="str">
        <f>[1]动作!$D6655</f>
        <v>分系统1BMS1总电压过低一级故障</v>
      </c>
      <c r="F6656" s="11" t="s">
        <v>177</v>
      </c>
      <c r="G6656" s="12">
        <f>[1]动作!$A6655+[1]动作!$B6655</f>
        <v>43213.478958333333</v>
      </c>
      <c r="H6656" s="12"/>
      <c r="I6656" s="11"/>
    </row>
    <row r="6657" spans="1:9" hidden="1" x14ac:dyDescent="0.3">
      <c r="A6657" s="24">
        <v>6655</v>
      </c>
      <c r="B6657" s="11" t="str">
        <f>IFERROR(INDEX({"JSNY-BJ0001-01";"JSNY-JS0022-01";"JSNY-JS0002-01"},MATCH(D6657,{"BJ_zhongyu";"JS_WX_liteer";"JS_CZ_wodefeng"},0)),"")</f>
        <v>JSNY-JS0002-01</v>
      </c>
      <c r="C6657" s="11" t="str">
        <f>IFERROR(INDEX({"北京中裕世纪大酒店";"江苏利特尔绿色包装股份有限公司";"常州市金坛沃德丰电子科技有限公司"},MATCH(D6657,{"BJ_zhongyu";"JS_WX_liteer";"JS_CZ_wodefeng"},0)),"")</f>
        <v>常州市金坛沃德丰电子科技有限公司</v>
      </c>
      <c r="D6657" s="11" t="str">
        <f>[1]动作!$G6656</f>
        <v>JS_CZ_wodefeng</v>
      </c>
      <c r="E6657" s="11" t="str">
        <f>[1]动作!$D6656</f>
        <v>分系统1BMS1总电压过低二级故障</v>
      </c>
      <c r="F6657" s="11" t="s">
        <v>177</v>
      </c>
      <c r="G6657" s="12">
        <f>[1]动作!$A6656+[1]动作!$B6656</f>
        <v>43213.478958333333</v>
      </c>
      <c r="H6657" s="12"/>
      <c r="I6657" s="11"/>
    </row>
    <row r="6658" spans="1:9" hidden="1" x14ac:dyDescent="0.3">
      <c r="A6658" s="24">
        <v>6656</v>
      </c>
      <c r="B6658" s="11" t="str">
        <f>IFERROR(INDEX({"JSNY-BJ0001-01";"JSNY-JS0022-01";"JSNY-JS0002-01"},MATCH(D6658,{"BJ_zhongyu";"JS_WX_liteer";"JS_CZ_wodefeng"},0)),"")</f>
        <v>JSNY-JS0002-01</v>
      </c>
      <c r="C6658" s="11" t="str">
        <f>IFERROR(INDEX({"北京中裕世纪大酒店";"江苏利特尔绿色包装股份有限公司";"常州市金坛沃德丰电子科技有限公司"},MATCH(D6658,{"BJ_zhongyu";"JS_WX_liteer";"JS_CZ_wodefeng"},0)),"")</f>
        <v>常州市金坛沃德丰电子科技有限公司</v>
      </c>
      <c r="D6658" s="11" t="str">
        <f>[1]动作!$G6657</f>
        <v>JS_CZ_wodefeng</v>
      </c>
      <c r="E6658" s="11" t="str">
        <f>[1]动作!$D6657</f>
        <v>分系统1BMS3总电压过低一级故障</v>
      </c>
      <c r="F6658" s="11" t="s">
        <v>177</v>
      </c>
      <c r="G6658" s="12">
        <f>[1]动作!$A6657+[1]动作!$B6657</f>
        <v>43213.479305555556</v>
      </c>
      <c r="H6658" s="12"/>
      <c r="I6658" s="11"/>
    </row>
    <row r="6659" spans="1:9" hidden="1" x14ac:dyDescent="0.3">
      <c r="A6659" s="24">
        <v>6657</v>
      </c>
      <c r="B6659" s="11" t="str">
        <f>IFERROR(INDEX({"JSNY-BJ0001-01";"JSNY-JS0022-01";"JSNY-JS0002-01"},MATCH(D6659,{"BJ_zhongyu";"JS_WX_liteer";"JS_CZ_wodefeng"},0)),"")</f>
        <v>JSNY-JS0002-01</v>
      </c>
      <c r="C6659" s="11" t="str">
        <f>IFERROR(INDEX({"北京中裕世纪大酒店";"江苏利特尔绿色包装股份有限公司";"常州市金坛沃德丰电子科技有限公司"},MATCH(D6659,{"BJ_zhongyu";"JS_WX_liteer";"JS_CZ_wodefeng"},0)),"")</f>
        <v>常州市金坛沃德丰电子科技有限公司</v>
      </c>
      <c r="D6659" s="11" t="str">
        <f>[1]动作!$G6658</f>
        <v>JS_CZ_wodefeng</v>
      </c>
      <c r="E6659" s="11" t="str">
        <f>[1]动作!$D6658</f>
        <v>分系统1BMS3总电压过低二级故障</v>
      </c>
      <c r="F6659" s="11" t="s">
        <v>177</v>
      </c>
      <c r="G6659" s="12">
        <f>[1]动作!$A6658+[1]动作!$B6658</f>
        <v>43213.479305555556</v>
      </c>
      <c r="H6659" s="12"/>
      <c r="I6659" s="11"/>
    </row>
    <row r="6660" spans="1:9" hidden="1" x14ac:dyDescent="0.3">
      <c r="A6660" s="24">
        <v>6658</v>
      </c>
      <c r="B6660" s="11" t="str">
        <f>IFERROR(INDEX({"JSNY-BJ0001-01";"JSNY-JS0022-01";"JSNY-JS0002-01"},MATCH(D6660,{"BJ_zhongyu";"JS_WX_liteer";"JS_CZ_wodefeng"},0)),"")</f>
        <v>JSNY-JS0002-01</v>
      </c>
      <c r="C6660" s="11" t="str">
        <f>IFERROR(INDEX({"北京中裕世纪大酒店";"江苏利特尔绿色包装股份有限公司";"常州市金坛沃德丰电子科技有限公司"},MATCH(D6660,{"BJ_zhongyu";"JS_WX_liteer";"JS_CZ_wodefeng"},0)),"")</f>
        <v>常州市金坛沃德丰电子科技有限公司</v>
      </c>
      <c r="D6660" s="11" t="str">
        <f>[1]动作!$G6659</f>
        <v>JS_CZ_wodefeng</v>
      </c>
      <c r="E6660" s="11" t="str">
        <f>[1]动作!$D6659</f>
        <v>分系统1BMS6总电压过低一级故障</v>
      </c>
      <c r="F6660" s="11" t="s">
        <v>177</v>
      </c>
      <c r="G6660" s="12">
        <f>[1]动作!$A6659+[1]动作!$B6659</f>
        <v>43213.479594907411</v>
      </c>
      <c r="H6660" s="12"/>
      <c r="I6660" s="11"/>
    </row>
    <row r="6661" spans="1:9" hidden="1" x14ac:dyDescent="0.3">
      <c r="A6661" s="24">
        <v>6659</v>
      </c>
      <c r="B6661" s="11" t="str">
        <f>IFERROR(INDEX({"JSNY-BJ0001-01";"JSNY-JS0022-01";"JSNY-JS0002-01"},MATCH(D6661,{"BJ_zhongyu";"JS_WX_liteer";"JS_CZ_wodefeng"},0)),"")</f>
        <v>JSNY-JS0002-01</v>
      </c>
      <c r="C6661" s="11" t="str">
        <f>IFERROR(INDEX({"北京中裕世纪大酒店";"江苏利特尔绿色包装股份有限公司";"常州市金坛沃德丰电子科技有限公司"},MATCH(D6661,{"BJ_zhongyu";"JS_WX_liteer";"JS_CZ_wodefeng"},0)),"")</f>
        <v>常州市金坛沃德丰电子科技有限公司</v>
      </c>
      <c r="D6661" s="11" t="str">
        <f>[1]动作!$G6660</f>
        <v>JS_CZ_wodefeng</v>
      </c>
      <c r="E6661" s="11" t="str">
        <f>[1]动作!$D6660</f>
        <v>分系统1BMS6总电压过低二级故障</v>
      </c>
      <c r="F6661" s="11" t="s">
        <v>177</v>
      </c>
      <c r="G6661" s="12">
        <f>[1]动作!$A6660+[1]动作!$B6660</f>
        <v>43213.479594907411</v>
      </c>
      <c r="H6661" s="12"/>
      <c r="I6661" s="11"/>
    </row>
    <row r="6662" spans="1:9" hidden="1" x14ac:dyDescent="0.3">
      <c r="A6662" s="24">
        <v>6660</v>
      </c>
      <c r="B6662" s="11" t="str">
        <f>IFERROR(INDEX({"JSNY-BJ0001-01";"JSNY-JS0022-01";"JSNY-JS0002-01"},MATCH(D6662,{"BJ_zhongyu";"JS_WX_liteer";"JS_CZ_wodefeng"},0)),"")</f>
        <v>JSNY-JS0002-01</v>
      </c>
      <c r="C6662" s="11" t="str">
        <f>IFERROR(INDEX({"北京中裕世纪大酒店";"江苏利特尔绿色包装股份有限公司";"常州市金坛沃德丰电子科技有限公司"},MATCH(D6662,{"BJ_zhongyu";"JS_WX_liteer";"JS_CZ_wodefeng"},0)),"")</f>
        <v>常州市金坛沃德丰电子科技有限公司</v>
      </c>
      <c r="D6662" s="11" t="str">
        <f>[1]动作!$G6661</f>
        <v>JS_CZ_wodefeng</v>
      </c>
      <c r="E6662" s="11" t="str">
        <f>[1]动作!$D6661</f>
        <v>分系统1BMS5总电压过低一级故障</v>
      </c>
      <c r="F6662" s="11" t="s">
        <v>177</v>
      </c>
      <c r="G6662" s="12">
        <f>[1]动作!$A6661+[1]动作!$B6661</f>
        <v>43213.480115740742</v>
      </c>
      <c r="H6662" s="12"/>
      <c r="I6662" s="11"/>
    </row>
    <row r="6663" spans="1:9" hidden="1" x14ac:dyDescent="0.3">
      <c r="A6663" s="24">
        <v>6661</v>
      </c>
      <c r="B6663" s="11" t="str">
        <f>IFERROR(INDEX({"JSNY-BJ0001-01";"JSNY-JS0022-01";"JSNY-JS0002-01"},MATCH(D6663,{"BJ_zhongyu";"JS_WX_liteer";"JS_CZ_wodefeng"},0)),"")</f>
        <v>JSNY-JS0002-01</v>
      </c>
      <c r="C6663" s="11" t="str">
        <f>IFERROR(INDEX({"北京中裕世纪大酒店";"江苏利特尔绿色包装股份有限公司";"常州市金坛沃德丰电子科技有限公司"},MATCH(D6663,{"BJ_zhongyu";"JS_WX_liteer";"JS_CZ_wodefeng"},0)),"")</f>
        <v>常州市金坛沃德丰电子科技有限公司</v>
      </c>
      <c r="D6663" s="11" t="str">
        <f>[1]动作!$G6662</f>
        <v>JS_CZ_wodefeng</v>
      </c>
      <c r="E6663" s="11" t="str">
        <f>[1]动作!$D6662</f>
        <v>分系统1BMS5总电压过低二级故障</v>
      </c>
      <c r="F6663" s="11" t="s">
        <v>177</v>
      </c>
      <c r="G6663" s="12">
        <f>[1]动作!$A6662+[1]动作!$B6662</f>
        <v>43213.480115740742</v>
      </c>
      <c r="H6663" s="12"/>
      <c r="I6663" s="11"/>
    </row>
    <row r="6664" spans="1:9" hidden="1" x14ac:dyDescent="0.3">
      <c r="A6664" s="24">
        <v>6662</v>
      </c>
      <c r="B6664" s="11" t="str">
        <f>IFERROR(INDEX({"JSNY-BJ0001-01";"JSNY-JS0022-01";"JSNY-JS0002-01"},MATCH(D6664,{"BJ_zhongyu";"JS_WX_liteer";"JS_CZ_wodefeng"},0)),"")</f>
        <v>JSNY-JS0002-01</v>
      </c>
      <c r="C6664" s="11" t="str">
        <f>IFERROR(INDEX({"北京中裕世纪大酒店";"江苏利特尔绿色包装股份有限公司";"常州市金坛沃德丰电子科技有限公司"},MATCH(D6664,{"BJ_zhongyu";"JS_WX_liteer";"JS_CZ_wodefeng"},0)),"")</f>
        <v>常州市金坛沃德丰电子科技有限公司</v>
      </c>
      <c r="D6664" s="11" t="str">
        <f>[1]动作!$G6663</f>
        <v>JS_CZ_wodefeng</v>
      </c>
      <c r="E6664" s="11" t="str">
        <f>[1]动作!$D6663</f>
        <v>分系统1BMS2总电压过低一级故障</v>
      </c>
      <c r="F6664" s="11" t="s">
        <v>177</v>
      </c>
      <c r="G6664" s="12">
        <f>[1]动作!$A6663+[1]动作!$B6663</f>
        <v>43213.480173611111</v>
      </c>
      <c r="H6664" s="12"/>
      <c r="I6664" s="11"/>
    </row>
    <row r="6665" spans="1:9" hidden="1" x14ac:dyDescent="0.3">
      <c r="A6665" s="24">
        <v>6663</v>
      </c>
      <c r="B6665" s="11" t="str">
        <f>IFERROR(INDEX({"JSNY-BJ0001-01";"JSNY-JS0022-01";"JSNY-JS0002-01"},MATCH(D6665,{"BJ_zhongyu";"JS_WX_liteer";"JS_CZ_wodefeng"},0)),"")</f>
        <v>JSNY-JS0002-01</v>
      </c>
      <c r="C6665" s="11" t="str">
        <f>IFERROR(INDEX({"北京中裕世纪大酒店";"江苏利特尔绿色包装股份有限公司";"常州市金坛沃德丰电子科技有限公司"},MATCH(D6665,{"BJ_zhongyu";"JS_WX_liteer";"JS_CZ_wodefeng"},0)),"")</f>
        <v>常州市金坛沃德丰电子科技有限公司</v>
      </c>
      <c r="D6665" s="11" t="str">
        <f>[1]动作!$G6664</f>
        <v>JS_CZ_wodefeng</v>
      </c>
      <c r="E6665" s="11" t="str">
        <f>[1]动作!$D6664</f>
        <v>分系统1BMS2总电压过低二级故障</v>
      </c>
      <c r="F6665" s="11" t="s">
        <v>177</v>
      </c>
      <c r="G6665" s="12">
        <f>[1]动作!$A6664+[1]动作!$B6664</f>
        <v>43213.480173611111</v>
      </c>
      <c r="H6665" s="12"/>
      <c r="I6665" s="11"/>
    </row>
    <row r="6666" spans="1:9" hidden="1" x14ac:dyDescent="0.3">
      <c r="A6666" s="24">
        <v>6664</v>
      </c>
      <c r="B6666" s="11" t="str">
        <f>IFERROR(INDEX({"JSNY-BJ0001-01";"JSNY-JS0022-01";"JSNY-JS0002-01"},MATCH(D6666,{"BJ_zhongyu";"JS_WX_liteer";"JS_CZ_wodefeng"},0)),"")</f>
        <v>JSNY-JS0002-01</v>
      </c>
      <c r="C6666" s="11" t="str">
        <f>IFERROR(INDEX({"北京中裕世纪大酒店";"江苏利特尔绿色包装股份有限公司";"常州市金坛沃德丰电子科技有限公司"},MATCH(D6666,{"BJ_zhongyu";"JS_WX_liteer";"JS_CZ_wodefeng"},0)),"")</f>
        <v>常州市金坛沃德丰电子科技有限公司</v>
      </c>
      <c r="D6666" s="11" t="str">
        <f>[1]动作!$G6665</f>
        <v>JS_CZ_wodefeng</v>
      </c>
      <c r="E6666" s="11" t="str">
        <f>[1]动作!$D6665</f>
        <v>分系统1BMS4总电压过低一级故障</v>
      </c>
      <c r="F6666" s="11" t="s">
        <v>177</v>
      </c>
      <c r="G6666" s="12">
        <f>[1]动作!$A6665+[1]动作!$B6665</f>
        <v>43213.480173611111</v>
      </c>
      <c r="H6666" s="12"/>
      <c r="I6666" s="11"/>
    </row>
    <row r="6667" spans="1:9" hidden="1" x14ac:dyDescent="0.3">
      <c r="A6667" s="24">
        <v>6665</v>
      </c>
      <c r="B6667" s="11" t="str">
        <f>IFERROR(INDEX({"JSNY-BJ0001-01";"JSNY-JS0022-01";"JSNY-JS0002-01"},MATCH(D6667,{"BJ_zhongyu";"JS_WX_liteer";"JS_CZ_wodefeng"},0)),"")</f>
        <v>JSNY-JS0002-01</v>
      </c>
      <c r="C6667" s="11" t="str">
        <f>IFERROR(INDEX({"北京中裕世纪大酒店";"江苏利特尔绿色包装股份有限公司";"常州市金坛沃德丰电子科技有限公司"},MATCH(D6667,{"BJ_zhongyu";"JS_WX_liteer";"JS_CZ_wodefeng"},0)),"")</f>
        <v>常州市金坛沃德丰电子科技有限公司</v>
      </c>
      <c r="D6667" s="11" t="str">
        <f>[1]动作!$G6666</f>
        <v>JS_CZ_wodefeng</v>
      </c>
      <c r="E6667" s="11" t="str">
        <f>[1]动作!$D6666</f>
        <v>分系统1BMS4总电压过低二级故障</v>
      </c>
      <c r="F6667" s="11" t="s">
        <v>177</v>
      </c>
      <c r="G6667" s="12">
        <f>[1]动作!$A6666+[1]动作!$B6666</f>
        <v>43213.480173611111</v>
      </c>
      <c r="H6667" s="12"/>
      <c r="I6667" s="11"/>
    </row>
    <row r="6668" spans="1:9" hidden="1" x14ac:dyDescent="0.3">
      <c r="A6668" s="24">
        <v>6666</v>
      </c>
      <c r="B6668" s="11" t="str">
        <f>IFERROR(INDEX({"JSNY-BJ0001-01";"JSNY-JS0022-01";"JSNY-JS0002-01"},MATCH(D6668,{"BJ_zhongyu";"JS_WX_liteer";"JS_CZ_wodefeng"},0)),"")</f>
        <v>JSNY-JS0002-01</v>
      </c>
      <c r="C6668" s="11" t="str">
        <f>IFERROR(INDEX({"北京中裕世纪大酒店";"江苏利特尔绿色包装股份有限公司";"常州市金坛沃德丰电子科技有限公司"},MATCH(D6668,{"BJ_zhongyu";"JS_WX_liteer";"JS_CZ_wodefeng"},0)),"")</f>
        <v>常州市金坛沃德丰电子科技有限公司</v>
      </c>
      <c r="D6668" s="11" t="str">
        <f>[1]动作!$G6667</f>
        <v>JS_CZ_wodefeng</v>
      </c>
      <c r="E6668" s="11" t="str">
        <f>[1]动作!$D6667</f>
        <v>电表故障</v>
      </c>
      <c r="F6668" s="11" t="s">
        <v>45</v>
      </c>
      <c r="G6668" s="12">
        <f>[1]动作!$A6667+[1]动作!$B6667</f>
        <v>43213.480983796297</v>
      </c>
      <c r="H6668" s="12"/>
      <c r="I6668" s="11"/>
    </row>
    <row r="6669" spans="1:9" hidden="1" x14ac:dyDescent="0.3">
      <c r="A6669" s="24">
        <v>6667</v>
      </c>
      <c r="B6669" s="11" t="str">
        <f>IFERROR(INDEX({"JSNY-BJ0001-01";"JSNY-JS0022-01";"JSNY-JS0002-01"},MATCH(D6669,{"BJ_zhongyu";"JS_WX_liteer";"JS_CZ_wodefeng"},0)),"")</f>
        <v>JSNY-JS0002-01</v>
      </c>
      <c r="C6669" s="11" t="str">
        <f>IFERROR(INDEX({"北京中裕世纪大酒店";"江苏利特尔绿色包装股份有限公司";"常州市金坛沃德丰电子科技有限公司"},MATCH(D6669,{"BJ_zhongyu";"JS_WX_liteer";"JS_CZ_wodefeng"},0)),"")</f>
        <v>常州市金坛沃德丰电子科技有限公司</v>
      </c>
      <c r="D6669" s="11" t="str">
        <f>[1]动作!$G6668</f>
        <v>JS_CZ_wodefeng</v>
      </c>
      <c r="E6669" s="11" t="str">
        <f>[1]动作!$D6668</f>
        <v>电表故障</v>
      </c>
      <c r="F6669" s="11" t="s">
        <v>45</v>
      </c>
      <c r="G6669" s="12">
        <f>[1]动作!$A6668+[1]动作!$B6668</f>
        <v>43213.483483796299</v>
      </c>
      <c r="H6669" s="12"/>
      <c r="I6669" s="11"/>
    </row>
    <row r="6670" spans="1:9" hidden="1" x14ac:dyDescent="0.3">
      <c r="A6670" s="24">
        <v>6668</v>
      </c>
      <c r="B6670" s="11" t="str">
        <f>IFERROR(INDEX({"JSNY-BJ0001-01";"JSNY-JS0022-01";"JSNY-JS0002-01"},MATCH(D6670,{"BJ_zhongyu";"JS_WX_liteer";"JS_CZ_wodefeng"},0)),"")</f>
        <v>JSNY-JS0002-01</v>
      </c>
      <c r="C6670" s="11" t="str">
        <f>IFERROR(INDEX({"北京中裕世纪大酒店";"江苏利特尔绿色包装股份有限公司";"常州市金坛沃德丰电子科技有限公司"},MATCH(D6670,{"BJ_zhongyu";"JS_WX_liteer";"JS_CZ_wodefeng"},0)),"")</f>
        <v>常州市金坛沃德丰电子科技有限公司</v>
      </c>
      <c r="D6670" s="11" t="str">
        <f>[1]动作!$G6669</f>
        <v>JS_CZ_wodefeng</v>
      </c>
      <c r="E6670" s="11" t="str">
        <f>[1]动作!$D6669</f>
        <v>电表故障</v>
      </c>
      <c r="F6670" s="11" t="s">
        <v>45</v>
      </c>
      <c r="G6670" s="12">
        <f>[1]动作!$A6669+[1]动作!$B6669</f>
        <v>43213.485798611109</v>
      </c>
      <c r="H6670" s="12"/>
      <c r="I6670" s="11"/>
    </row>
    <row r="6671" spans="1:9" hidden="1" x14ac:dyDescent="0.3">
      <c r="A6671" s="24">
        <v>6669</v>
      </c>
      <c r="B6671" s="11" t="str">
        <f>IFERROR(INDEX({"JSNY-BJ0001-01";"JSNY-JS0022-01";"JSNY-JS0002-01"},MATCH(D6671,{"BJ_zhongyu";"JS_WX_liteer";"JS_CZ_wodefeng"},0)),"")</f>
        <v>JSNY-JS0002-01</v>
      </c>
      <c r="C6671" s="11" t="str">
        <f>IFERROR(INDEX({"北京中裕世纪大酒店";"江苏利特尔绿色包装股份有限公司";"常州市金坛沃德丰电子科技有限公司"},MATCH(D6671,{"BJ_zhongyu";"JS_WX_liteer";"JS_CZ_wodefeng"},0)),"")</f>
        <v>常州市金坛沃德丰电子科技有限公司</v>
      </c>
      <c r="D6671" s="11" t="str">
        <f>[1]动作!$G6670</f>
        <v>JS_CZ_wodefeng</v>
      </c>
      <c r="E6671" s="11" t="str">
        <f>[1]动作!$D6670</f>
        <v>分系统1BMS2单体电压过低一级故障</v>
      </c>
      <c r="F6671" s="11" t="s">
        <v>177</v>
      </c>
      <c r="G6671" s="12">
        <f>[1]动作!$A6670+[1]动作!$B6670</f>
        <v>43213.486030092594</v>
      </c>
      <c r="H6671" s="12"/>
      <c r="I6671" s="11"/>
    </row>
    <row r="6672" spans="1:9" hidden="1" x14ac:dyDescent="0.3">
      <c r="A6672" s="24">
        <v>6670</v>
      </c>
      <c r="B6672" s="11" t="str">
        <f>IFERROR(INDEX({"JSNY-BJ0001-01";"JSNY-JS0022-01";"JSNY-JS0002-01"},MATCH(D6672,{"BJ_zhongyu";"JS_WX_liteer";"JS_CZ_wodefeng"},0)),"")</f>
        <v>JSNY-JS0002-01</v>
      </c>
      <c r="C6672" s="11" t="str">
        <f>IFERROR(INDEX({"北京中裕世纪大酒店";"江苏利特尔绿色包装股份有限公司";"常州市金坛沃德丰电子科技有限公司"},MATCH(D6672,{"BJ_zhongyu";"JS_WX_liteer";"JS_CZ_wodefeng"},0)),"")</f>
        <v>常州市金坛沃德丰电子科技有限公司</v>
      </c>
      <c r="D6672" s="11" t="str">
        <f>[1]动作!$G6671</f>
        <v>JS_CZ_wodefeng</v>
      </c>
      <c r="E6672" s="11" t="str">
        <f>[1]动作!$D6671</f>
        <v>分系统1BMS2单体电压过低二级故障</v>
      </c>
      <c r="F6672" s="11" t="s">
        <v>177</v>
      </c>
      <c r="G6672" s="12">
        <f>[1]动作!$A6671+[1]动作!$B6671</f>
        <v>43213.486030092594</v>
      </c>
      <c r="H6672" s="12"/>
      <c r="I6672" s="11"/>
    </row>
    <row r="6673" spans="1:9" hidden="1" x14ac:dyDescent="0.3">
      <c r="A6673" s="24">
        <v>6671</v>
      </c>
      <c r="B6673" s="11" t="str">
        <f>IFERROR(INDEX({"JSNY-BJ0001-01";"JSNY-JS0022-01";"JSNY-JS0002-01"},MATCH(D6673,{"BJ_zhongyu";"JS_WX_liteer";"JS_CZ_wodefeng"},0)),"")</f>
        <v>JSNY-JS0022-01</v>
      </c>
      <c r="C6673" s="11" t="str">
        <f>IFERROR(INDEX({"北京中裕世纪大酒店";"江苏利特尔绿色包装股份有限公司";"常州市金坛沃德丰电子科技有限公司"},MATCH(D6673,{"BJ_zhongyu";"JS_WX_liteer";"JS_CZ_wodefeng"},0)),"")</f>
        <v>江苏利特尔绿色包装股份有限公司</v>
      </c>
      <c r="D6673" s="11" t="str">
        <f>[1]动作!$G6672</f>
        <v>JS_WX_liteer</v>
      </c>
      <c r="E6673" s="11" t="str">
        <f>[1]动作!$D6672</f>
        <v>分系统1BMS8总电压过低一级故障</v>
      </c>
      <c r="F6673" s="11" t="s">
        <v>177</v>
      </c>
      <c r="G6673" s="12">
        <f>[1]动作!$A6672+[1]动作!$B6672</f>
        <v>43213.486608796295</v>
      </c>
      <c r="H6673" s="12"/>
      <c r="I6673" s="11"/>
    </row>
    <row r="6674" spans="1:9" hidden="1" x14ac:dyDescent="0.3">
      <c r="A6674" s="24">
        <v>6672</v>
      </c>
      <c r="B6674" s="11" t="str">
        <f>IFERROR(INDEX({"JSNY-BJ0001-01";"JSNY-JS0022-01";"JSNY-JS0002-01"},MATCH(D6674,{"BJ_zhongyu";"JS_WX_liteer";"JS_CZ_wodefeng"},0)),"")</f>
        <v>JSNY-JS0022-01</v>
      </c>
      <c r="C6674" s="11" t="str">
        <f>IFERROR(INDEX({"北京中裕世纪大酒店";"江苏利特尔绿色包装股份有限公司";"常州市金坛沃德丰电子科技有限公司"},MATCH(D6674,{"BJ_zhongyu";"JS_WX_liteer";"JS_CZ_wodefeng"},0)),"")</f>
        <v>江苏利特尔绿色包装股份有限公司</v>
      </c>
      <c r="D6674" s="11" t="str">
        <f>[1]动作!$G6673</f>
        <v>JS_WX_liteer</v>
      </c>
      <c r="E6674" s="11" t="str">
        <f>[1]动作!$D6673</f>
        <v>分系统1BMS8总电压过低二级故障</v>
      </c>
      <c r="F6674" s="11" t="s">
        <v>177</v>
      </c>
      <c r="G6674" s="12">
        <f>[1]动作!$A6673+[1]动作!$B6673</f>
        <v>43213.486608796295</v>
      </c>
      <c r="H6674" s="12"/>
      <c r="I6674" s="11"/>
    </row>
    <row r="6675" spans="1:9" hidden="1" x14ac:dyDescent="0.3">
      <c r="A6675" s="24">
        <v>6673</v>
      </c>
      <c r="B6675" s="11" t="str">
        <f>IFERROR(INDEX({"JSNY-BJ0001-01";"JSNY-JS0022-01";"JSNY-JS0002-01"},MATCH(D6675,{"BJ_zhongyu";"JS_WX_liteer";"JS_CZ_wodefeng"},0)),"")</f>
        <v>JSNY-JS0022-01</v>
      </c>
      <c r="C6675" s="11" t="str">
        <f>IFERROR(INDEX({"北京中裕世纪大酒店";"江苏利特尔绿色包装股份有限公司";"常州市金坛沃德丰电子科技有限公司"},MATCH(D6675,{"BJ_zhongyu";"JS_WX_liteer";"JS_CZ_wodefeng"},0)),"")</f>
        <v>江苏利特尔绿色包装股份有限公司</v>
      </c>
      <c r="D6675" s="11" t="str">
        <f>[1]动作!$G6674</f>
        <v>JS_WX_liteer</v>
      </c>
      <c r="E6675" s="11" t="str">
        <f>[1]动作!$D6674</f>
        <v>分系统1BMS9总电压过低一级故障</v>
      </c>
      <c r="F6675" s="11" t="s">
        <v>177</v>
      </c>
      <c r="G6675" s="12">
        <f>[1]动作!$A6674+[1]动作!$B6674</f>
        <v>43213.486666666664</v>
      </c>
      <c r="H6675" s="12"/>
      <c r="I6675" s="11"/>
    </row>
    <row r="6676" spans="1:9" hidden="1" x14ac:dyDescent="0.3">
      <c r="A6676" s="24">
        <v>6674</v>
      </c>
      <c r="B6676" s="11" t="str">
        <f>IFERROR(INDEX({"JSNY-BJ0001-01";"JSNY-JS0022-01";"JSNY-JS0002-01"},MATCH(D6676,{"BJ_zhongyu";"JS_WX_liteer";"JS_CZ_wodefeng"},0)),"")</f>
        <v>JSNY-JS0022-01</v>
      </c>
      <c r="C6676" s="11" t="str">
        <f>IFERROR(INDEX({"北京中裕世纪大酒店";"江苏利特尔绿色包装股份有限公司";"常州市金坛沃德丰电子科技有限公司"},MATCH(D6676,{"BJ_zhongyu";"JS_WX_liteer";"JS_CZ_wodefeng"},0)),"")</f>
        <v>江苏利特尔绿色包装股份有限公司</v>
      </c>
      <c r="D6676" s="11" t="str">
        <f>[1]动作!$G6675</f>
        <v>JS_WX_liteer</v>
      </c>
      <c r="E6676" s="11" t="str">
        <f>[1]动作!$D6675</f>
        <v>分系统1BMS9总电压过低二级故障</v>
      </c>
      <c r="F6676" s="11" t="s">
        <v>177</v>
      </c>
      <c r="G6676" s="12">
        <f>[1]动作!$A6675+[1]动作!$B6675</f>
        <v>43213.486666666664</v>
      </c>
      <c r="H6676" s="12"/>
      <c r="I6676" s="11"/>
    </row>
    <row r="6677" spans="1:9" hidden="1" x14ac:dyDescent="0.3">
      <c r="A6677" s="24">
        <v>6675</v>
      </c>
      <c r="B6677" s="11" t="str">
        <f>IFERROR(INDEX({"JSNY-BJ0001-01";"JSNY-JS0022-01";"JSNY-JS0002-01"},MATCH(D6677,{"BJ_zhongyu";"JS_WX_liteer";"JS_CZ_wodefeng"},0)),"")</f>
        <v>JSNY-JS0022-01</v>
      </c>
      <c r="C6677" s="11" t="str">
        <f>IFERROR(INDEX({"北京中裕世纪大酒店";"江苏利特尔绿色包装股份有限公司";"常州市金坛沃德丰电子科技有限公司"},MATCH(D6677,{"BJ_zhongyu";"JS_WX_liteer";"JS_CZ_wodefeng"},0)),"")</f>
        <v>江苏利特尔绿色包装股份有限公司</v>
      </c>
      <c r="D6677" s="11" t="str">
        <f>[1]动作!$G6676</f>
        <v>JS_WX_liteer</v>
      </c>
      <c r="E6677" s="11" t="str">
        <f>[1]动作!$D6676</f>
        <v>分系统1BMS3总电压过低一级故障</v>
      </c>
      <c r="F6677" s="11" t="s">
        <v>177</v>
      </c>
      <c r="G6677" s="12">
        <f>[1]动作!$A6676+[1]动作!$B6676</f>
        <v>43213.487071759257</v>
      </c>
      <c r="H6677" s="12"/>
      <c r="I6677" s="11"/>
    </row>
    <row r="6678" spans="1:9" hidden="1" x14ac:dyDescent="0.3">
      <c r="A6678" s="24">
        <v>6676</v>
      </c>
      <c r="B6678" s="11" t="str">
        <f>IFERROR(INDEX({"JSNY-BJ0001-01";"JSNY-JS0022-01";"JSNY-JS0002-01"},MATCH(D6678,{"BJ_zhongyu";"JS_WX_liteer";"JS_CZ_wodefeng"},0)),"")</f>
        <v>JSNY-JS0022-01</v>
      </c>
      <c r="C6678" s="11" t="str">
        <f>IFERROR(INDEX({"北京中裕世纪大酒店";"江苏利特尔绿色包装股份有限公司";"常州市金坛沃德丰电子科技有限公司"},MATCH(D6678,{"BJ_zhongyu";"JS_WX_liteer";"JS_CZ_wodefeng"},0)),"")</f>
        <v>江苏利特尔绿色包装股份有限公司</v>
      </c>
      <c r="D6678" s="11" t="str">
        <f>[1]动作!$G6677</f>
        <v>JS_WX_liteer</v>
      </c>
      <c r="E6678" s="11" t="str">
        <f>[1]动作!$D6677</f>
        <v>分系统1BMS3总电压过低二级故障</v>
      </c>
      <c r="F6678" s="11" t="s">
        <v>177</v>
      </c>
      <c r="G6678" s="12">
        <f>[1]动作!$A6677+[1]动作!$B6677</f>
        <v>43213.487071759257</v>
      </c>
      <c r="H6678" s="12"/>
      <c r="I6678" s="11"/>
    </row>
    <row r="6679" spans="1:9" hidden="1" x14ac:dyDescent="0.3">
      <c r="A6679" s="24">
        <v>6677</v>
      </c>
      <c r="B6679" s="11" t="str">
        <f>IFERROR(INDEX({"JSNY-BJ0001-01";"JSNY-JS0022-01";"JSNY-JS0002-01"},MATCH(D6679,{"BJ_zhongyu";"JS_WX_liteer";"JS_CZ_wodefeng"},0)),"")</f>
        <v>JSNY-JS0022-01</v>
      </c>
      <c r="C6679" s="11" t="str">
        <f>IFERROR(INDEX({"北京中裕世纪大酒店";"江苏利特尔绿色包装股份有限公司";"常州市金坛沃德丰电子科技有限公司"},MATCH(D6679,{"BJ_zhongyu";"JS_WX_liteer";"JS_CZ_wodefeng"},0)),"")</f>
        <v>江苏利特尔绿色包装股份有限公司</v>
      </c>
      <c r="D6679" s="11" t="str">
        <f>[1]动作!$G6678</f>
        <v>JS_WX_liteer</v>
      </c>
      <c r="E6679" s="11" t="str">
        <f>[1]动作!$D6678</f>
        <v>分系统1BMS1总电压过低一级故障</v>
      </c>
      <c r="F6679" s="11" t="s">
        <v>177</v>
      </c>
      <c r="G6679" s="12">
        <f>[1]动作!$A6678+[1]动作!$B6678</f>
        <v>43213.48741898148</v>
      </c>
      <c r="H6679" s="12"/>
      <c r="I6679" s="11"/>
    </row>
    <row r="6680" spans="1:9" hidden="1" x14ac:dyDescent="0.3">
      <c r="A6680" s="24">
        <v>6678</v>
      </c>
      <c r="B6680" s="11" t="str">
        <f>IFERROR(INDEX({"JSNY-BJ0001-01";"JSNY-JS0022-01";"JSNY-JS0002-01"},MATCH(D6680,{"BJ_zhongyu";"JS_WX_liteer";"JS_CZ_wodefeng"},0)),"")</f>
        <v>JSNY-JS0022-01</v>
      </c>
      <c r="C6680" s="11" t="str">
        <f>IFERROR(INDEX({"北京中裕世纪大酒店";"江苏利特尔绿色包装股份有限公司";"常州市金坛沃德丰电子科技有限公司"},MATCH(D6680,{"BJ_zhongyu";"JS_WX_liteer";"JS_CZ_wodefeng"},0)),"")</f>
        <v>江苏利特尔绿色包装股份有限公司</v>
      </c>
      <c r="D6680" s="11" t="str">
        <f>[1]动作!$G6679</f>
        <v>JS_WX_liteer</v>
      </c>
      <c r="E6680" s="11" t="str">
        <f>[1]动作!$D6679</f>
        <v>分系统1BMS1总电压过低二级故障</v>
      </c>
      <c r="F6680" s="11" t="s">
        <v>177</v>
      </c>
      <c r="G6680" s="12">
        <f>[1]动作!$A6679+[1]动作!$B6679</f>
        <v>43213.48741898148</v>
      </c>
      <c r="H6680" s="12"/>
      <c r="I6680" s="11"/>
    </row>
    <row r="6681" spans="1:9" hidden="1" x14ac:dyDescent="0.3">
      <c r="A6681" s="24">
        <v>6679</v>
      </c>
      <c r="B6681" s="11" t="str">
        <f>IFERROR(INDEX({"JSNY-BJ0001-01";"JSNY-JS0022-01";"JSNY-JS0002-01"},MATCH(D6681,{"BJ_zhongyu";"JS_WX_liteer";"JS_CZ_wodefeng"},0)),"")</f>
        <v>JSNY-JS0022-01</v>
      </c>
      <c r="C6681" s="11" t="str">
        <f>IFERROR(INDEX({"北京中裕世纪大酒店";"江苏利特尔绿色包装股份有限公司";"常州市金坛沃德丰电子科技有限公司"},MATCH(D6681,{"BJ_zhongyu";"JS_WX_liteer";"JS_CZ_wodefeng"},0)),"")</f>
        <v>江苏利特尔绿色包装股份有限公司</v>
      </c>
      <c r="D6681" s="11" t="str">
        <f>[1]动作!$G6680</f>
        <v>JS_WX_liteer</v>
      </c>
      <c r="E6681" s="11" t="str">
        <f>[1]动作!$D6680</f>
        <v>分系统1BMS4总电压过低一级故障</v>
      </c>
      <c r="F6681" s="11" t="s">
        <v>177</v>
      </c>
      <c r="G6681" s="12">
        <f>[1]动作!$A6680+[1]动作!$B6680</f>
        <v>43213.48741898148</v>
      </c>
      <c r="H6681" s="12"/>
      <c r="I6681" s="11"/>
    </row>
    <row r="6682" spans="1:9" hidden="1" x14ac:dyDescent="0.3">
      <c r="A6682" s="24">
        <v>6680</v>
      </c>
      <c r="B6682" s="11" t="str">
        <f>IFERROR(INDEX({"JSNY-BJ0001-01";"JSNY-JS0022-01";"JSNY-JS0002-01"},MATCH(D6682,{"BJ_zhongyu";"JS_WX_liteer";"JS_CZ_wodefeng"},0)),"")</f>
        <v>JSNY-JS0022-01</v>
      </c>
      <c r="C6682" s="11" t="str">
        <f>IFERROR(INDEX({"北京中裕世纪大酒店";"江苏利特尔绿色包装股份有限公司";"常州市金坛沃德丰电子科技有限公司"},MATCH(D6682,{"BJ_zhongyu";"JS_WX_liteer";"JS_CZ_wodefeng"},0)),"")</f>
        <v>江苏利特尔绿色包装股份有限公司</v>
      </c>
      <c r="D6682" s="11" t="str">
        <f>[1]动作!$G6681</f>
        <v>JS_WX_liteer</v>
      </c>
      <c r="E6682" s="11" t="str">
        <f>[1]动作!$D6681</f>
        <v>分系统1BMS4总电压过低二级故障</v>
      </c>
      <c r="F6682" s="11" t="s">
        <v>177</v>
      </c>
      <c r="G6682" s="12">
        <f>[1]动作!$A6681+[1]动作!$B6681</f>
        <v>43213.48741898148</v>
      </c>
      <c r="H6682" s="12"/>
      <c r="I6682" s="11"/>
    </row>
    <row r="6683" spans="1:9" hidden="1" x14ac:dyDescent="0.3">
      <c r="A6683" s="24">
        <v>6681</v>
      </c>
      <c r="B6683" s="11" t="str">
        <f>IFERROR(INDEX({"JSNY-BJ0001-01";"JSNY-JS0022-01";"JSNY-JS0002-01"},MATCH(D6683,{"BJ_zhongyu";"JS_WX_liteer";"JS_CZ_wodefeng"},0)),"")</f>
        <v>JSNY-JS0022-01</v>
      </c>
      <c r="C6683" s="11" t="str">
        <f>IFERROR(INDEX({"北京中裕世纪大酒店";"江苏利特尔绿色包装股份有限公司";"常州市金坛沃德丰电子科技有限公司"},MATCH(D6683,{"BJ_zhongyu";"JS_WX_liteer";"JS_CZ_wodefeng"},0)),"")</f>
        <v>江苏利特尔绿色包装股份有限公司</v>
      </c>
      <c r="D6683" s="11" t="str">
        <f>[1]动作!$G6682</f>
        <v>JS_WX_liteer</v>
      </c>
      <c r="E6683" s="11" t="str">
        <f>[1]动作!$D6682</f>
        <v>分系统1BMS2总电压过低一级故障</v>
      </c>
      <c r="F6683" s="11" t="s">
        <v>177</v>
      </c>
      <c r="G6683" s="12">
        <f>[1]动作!$A6682+[1]动作!$B6682</f>
        <v>43213.487708333334</v>
      </c>
      <c r="H6683" s="12"/>
      <c r="I6683" s="11"/>
    </row>
    <row r="6684" spans="1:9" hidden="1" x14ac:dyDescent="0.3">
      <c r="A6684" s="24">
        <v>6682</v>
      </c>
      <c r="B6684" s="11" t="str">
        <f>IFERROR(INDEX({"JSNY-BJ0001-01";"JSNY-JS0022-01";"JSNY-JS0002-01"},MATCH(D6684,{"BJ_zhongyu";"JS_WX_liteer";"JS_CZ_wodefeng"},0)),"")</f>
        <v>JSNY-JS0022-01</v>
      </c>
      <c r="C6684" s="11" t="str">
        <f>IFERROR(INDEX({"北京中裕世纪大酒店";"江苏利特尔绿色包装股份有限公司";"常州市金坛沃德丰电子科技有限公司"},MATCH(D6684,{"BJ_zhongyu";"JS_WX_liteer";"JS_CZ_wodefeng"},0)),"")</f>
        <v>江苏利特尔绿色包装股份有限公司</v>
      </c>
      <c r="D6684" s="11" t="str">
        <f>[1]动作!$G6683</f>
        <v>JS_WX_liteer</v>
      </c>
      <c r="E6684" s="11" t="str">
        <f>[1]动作!$D6683</f>
        <v>分系统1BMS2总电压过低二级故障</v>
      </c>
      <c r="F6684" s="11" t="s">
        <v>177</v>
      </c>
      <c r="G6684" s="12">
        <f>[1]动作!$A6683+[1]动作!$B6683</f>
        <v>43213.487708333334</v>
      </c>
      <c r="H6684" s="12"/>
      <c r="I6684" s="11"/>
    </row>
    <row r="6685" spans="1:9" hidden="1" x14ac:dyDescent="0.3">
      <c r="A6685" s="24">
        <v>6683</v>
      </c>
      <c r="B6685" s="11" t="str">
        <f>IFERROR(INDEX({"JSNY-BJ0001-01";"JSNY-JS0022-01";"JSNY-JS0002-01"},MATCH(D6685,{"BJ_zhongyu";"JS_WX_liteer";"JS_CZ_wodefeng"},0)),"")</f>
        <v>JSNY-JS0022-01</v>
      </c>
      <c r="C6685" s="11" t="str">
        <f>IFERROR(INDEX({"北京中裕世纪大酒店";"江苏利特尔绿色包装股份有限公司";"常州市金坛沃德丰电子科技有限公司"},MATCH(D6685,{"BJ_zhongyu";"JS_WX_liteer";"JS_CZ_wodefeng"},0)),"")</f>
        <v>江苏利特尔绿色包装股份有限公司</v>
      </c>
      <c r="D6685" s="11" t="str">
        <f>[1]动作!$G6684</f>
        <v>JS_WX_liteer</v>
      </c>
      <c r="E6685" s="11" t="str">
        <f>[1]动作!$D6684</f>
        <v>分系统1BMS7总电压过低一级故障</v>
      </c>
      <c r="F6685" s="11" t="s">
        <v>177</v>
      </c>
      <c r="G6685" s="12">
        <f>[1]动作!$A6684+[1]动作!$B6684</f>
        <v>43213.487766203703</v>
      </c>
      <c r="H6685" s="12"/>
      <c r="I6685" s="11"/>
    </row>
    <row r="6686" spans="1:9" hidden="1" x14ac:dyDescent="0.3">
      <c r="A6686" s="24">
        <v>6684</v>
      </c>
      <c r="B6686" s="11" t="str">
        <f>IFERROR(INDEX({"JSNY-BJ0001-01";"JSNY-JS0022-01";"JSNY-JS0002-01"},MATCH(D6686,{"BJ_zhongyu";"JS_WX_liteer";"JS_CZ_wodefeng"},0)),"")</f>
        <v>JSNY-JS0022-01</v>
      </c>
      <c r="C6686" s="11" t="str">
        <f>IFERROR(INDEX({"北京中裕世纪大酒店";"江苏利特尔绿色包装股份有限公司";"常州市金坛沃德丰电子科技有限公司"},MATCH(D6686,{"BJ_zhongyu";"JS_WX_liteer";"JS_CZ_wodefeng"},0)),"")</f>
        <v>江苏利特尔绿色包装股份有限公司</v>
      </c>
      <c r="D6686" s="11" t="str">
        <f>[1]动作!$G6685</f>
        <v>JS_WX_liteer</v>
      </c>
      <c r="E6686" s="11" t="str">
        <f>[1]动作!$D6685</f>
        <v>分系统1BMS7总电压过低二级故障</v>
      </c>
      <c r="F6686" s="11" t="s">
        <v>177</v>
      </c>
      <c r="G6686" s="12">
        <f>[1]动作!$A6685+[1]动作!$B6685</f>
        <v>43213.487766203703</v>
      </c>
      <c r="H6686" s="12"/>
      <c r="I6686" s="11"/>
    </row>
    <row r="6687" spans="1:9" hidden="1" x14ac:dyDescent="0.3">
      <c r="A6687" s="24">
        <v>6685</v>
      </c>
      <c r="B6687" s="11" t="str">
        <f>IFERROR(INDEX({"JSNY-BJ0001-01";"JSNY-JS0022-01";"JSNY-JS0002-01"},MATCH(D6687,{"BJ_zhongyu";"JS_WX_liteer";"JS_CZ_wodefeng"},0)),"")</f>
        <v>JSNY-JS0002-01</v>
      </c>
      <c r="C6687" s="11" t="str">
        <f>IFERROR(INDEX({"北京中裕世纪大酒店";"江苏利特尔绿色包装股份有限公司";"常州市金坛沃德丰电子科技有限公司"},MATCH(D6687,{"BJ_zhongyu";"JS_WX_liteer";"JS_CZ_wodefeng"},0)),"")</f>
        <v>常州市金坛沃德丰电子科技有限公司</v>
      </c>
      <c r="D6687" s="11" t="str">
        <f>[1]动作!$G6686</f>
        <v>JS_CZ_wodefeng</v>
      </c>
      <c r="E6687" s="11" t="str">
        <f>[1]动作!$D6686</f>
        <v>分系统1BMS4SOC过低一级故障</v>
      </c>
      <c r="F6687" s="11" t="s">
        <v>177</v>
      </c>
      <c r="G6687" s="12">
        <f>[1]动作!$A6686+[1]动作!$B6686</f>
        <v>43213.487881944442</v>
      </c>
      <c r="H6687" s="12"/>
      <c r="I6687" s="11"/>
    </row>
    <row r="6688" spans="1:9" hidden="1" x14ac:dyDescent="0.3">
      <c r="A6688" s="24">
        <v>6686</v>
      </c>
      <c r="B6688" s="11" t="str">
        <f>IFERROR(INDEX({"JSNY-BJ0001-01";"JSNY-JS0022-01";"JSNY-JS0002-01"},MATCH(D6688,{"BJ_zhongyu";"JS_WX_liteer";"JS_CZ_wodefeng"},0)),"")</f>
        <v>JSNY-JS0002-01</v>
      </c>
      <c r="C6688" s="11" t="str">
        <f>IFERROR(INDEX({"北京中裕世纪大酒店";"江苏利特尔绿色包装股份有限公司";"常州市金坛沃德丰电子科技有限公司"},MATCH(D6688,{"BJ_zhongyu";"JS_WX_liteer";"JS_CZ_wodefeng"},0)),"")</f>
        <v>常州市金坛沃德丰电子科技有限公司</v>
      </c>
      <c r="D6688" s="11" t="str">
        <f>[1]动作!$G6687</f>
        <v>JS_CZ_wodefeng</v>
      </c>
      <c r="E6688" s="11" t="str">
        <f>[1]动作!$D6687</f>
        <v>分系统1BMS4SOC过低二级故障</v>
      </c>
      <c r="F6688" s="11" t="s">
        <v>177</v>
      </c>
      <c r="G6688" s="12">
        <f>[1]动作!$A6687+[1]动作!$B6687</f>
        <v>43213.487881944442</v>
      </c>
      <c r="H6688" s="12"/>
      <c r="I6688" s="11"/>
    </row>
    <row r="6689" spans="1:9" hidden="1" x14ac:dyDescent="0.3">
      <c r="A6689" s="24">
        <v>6687</v>
      </c>
      <c r="B6689" s="11" t="str">
        <f>IFERROR(INDEX({"JSNY-BJ0001-01";"JSNY-JS0022-01";"JSNY-JS0002-01"},MATCH(D6689,{"BJ_zhongyu";"JS_WX_liteer";"JS_CZ_wodefeng"},0)),"")</f>
        <v>JSNY-JS0022-01</v>
      </c>
      <c r="C6689" s="11" t="str">
        <f>IFERROR(INDEX({"北京中裕世纪大酒店";"江苏利特尔绿色包装股份有限公司";"常州市金坛沃德丰电子科技有限公司"},MATCH(D6689,{"BJ_zhongyu";"JS_WX_liteer";"JS_CZ_wodefeng"},0)),"")</f>
        <v>江苏利特尔绿色包装股份有限公司</v>
      </c>
      <c r="D6689" s="11" t="str">
        <f>[1]动作!$G6688</f>
        <v>JS_WX_liteer</v>
      </c>
      <c r="E6689" s="11" t="str">
        <f>[1]动作!$D6688</f>
        <v>分系统1BMS5总电压过低一级故障</v>
      </c>
      <c r="F6689" s="11" t="s">
        <v>177</v>
      </c>
      <c r="G6689" s="12">
        <f>[1]动作!$A6688+[1]动作!$B6688</f>
        <v>43213.487939814811</v>
      </c>
      <c r="H6689" s="12"/>
      <c r="I6689" s="11"/>
    </row>
    <row r="6690" spans="1:9" hidden="1" x14ac:dyDescent="0.3">
      <c r="A6690" s="24">
        <v>6688</v>
      </c>
      <c r="B6690" s="11" t="str">
        <f>IFERROR(INDEX({"JSNY-BJ0001-01";"JSNY-JS0022-01";"JSNY-JS0002-01"},MATCH(D6690,{"BJ_zhongyu";"JS_WX_liteer";"JS_CZ_wodefeng"},0)),"")</f>
        <v>JSNY-JS0022-01</v>
      </c>
      <c r="C6690" s="11" t="str">
        <f>IFERROR(INDEX({"北京中裕世纪大酒店";"江苏利特尔绿色包装股份有限公司";"常州市金坛沃德丰电子科技有限公司"},MATCH(D6690,{"BJ_zhongyu";"JS_WX_liteer";"JS_CZ_wodefeng"},0)),"")</f>
        <v>江苏利特尔绿色包装股份有限公司</v>
      </c>
      <c r="D6690" s="11" t="str">
        <f>[1]动作!$G6689</f>
        <v>JS_WX_liteer</v>
      </c>
      <c r="E6690" s="11" t="str">
        <f>[1]动作!$D6689</f>
        <v>分系统1BMS5总电压过低二级故障</v>
      </c>
      <c r="F6690" s="11" t="s">
        <v>177</v>
      </c>
      <c r="G6690" s="12">
        <f>[1]动作!$A6689+[1]动作!$B6689</f>
        <v>43213.487939814811</v>
      </c>
      <c r="H6690" s="12"/>
      <c r="I6690" s="11"/>
    </row>
    <row r="6691" spans="1:9" hidden="1" x14ac:dyDescent="0.3">
      <c r="A6691" s="24">
        <v>6689</v>
      </c>
      <c r="B6691" s="11" t="str">
        <f>IFERROR(INDEX({"JSNY-BJ0001-01";"JSNY-JS0022-01";"JSNY-JS0002-01"},MATCH(D6691,{"BJ_zhongyu";"JS_WX_liteer";"JS_CZ_wodefeng"},0)),"")</f>
        <v>JSNY-JS0022-01</v>
      </c>
      <c r="C6691" s="11" t="str">
        <f>IFERROR(INDEX({"北京中裕世纪大酒店";"江苏利特尔绿色包装股份有限公司";"常州市金坛沃德丰电子科技有限公司"},MATCH(D6691,{"BJ_zhongyu";"JS_WX_liteer";"JS_CZ_wodefeng"},0)),"")</f>
        <v>江苏利特尔绿色包装股份有限公司</v>
      </c>
      <c r="D6691" s="11" t="str">
        <f>[1]动作!$G6690</f>
        <v>JS_WX_liteer</v>
      </c>
      <c r="E6691" s="11" t="str">
        <f>[1]动作!$D6690</f>
        <v>分系统1BMS6总电压过低一级故障</v>
      </c>
      <c r="F6691" s="11" t="s">
        <v>177</v>
      </c>
      <c r="G6691" s="12">
        <f>[1]动作!$A6690+[1]动作!$B6690</f>
        <v>43213.487997685188</v>
      </c>
      <c r="H6691" s="12"/>
      <c r="I6691" s="11"/>
    </row>
    <row r="6692" spans="1:9" hidden="1" x14ac:dyDescent="0.3">
      <c r="A6692" s="24">
        <v>6690</v>
      </c>
      <c r="B6692" s="11" t="str">
        <f>IFERROR(INDEX({"JSNY-BJ0001-01";"JSNY-JS0022-01";"JSNY-JS0002-01"},MATCH(D6692,{"BJ_zhongyu";"JS_WX_liteer";"JS_CZ_wodefeng"},0)),"")</f>
        <v>JSNY-JS0022-01</v>
      </c>
      <c r="C6692" s="11" t="str">
        <f>IFERROR(INDEX({"北京中裕世纪大酒店";"江苏利特尔绿色包装股份有限公司";"常州市金坛沃德丰电子科技有限公司"},MATCH(D6692,{"BJ_zhongyu";"JS_WX_liteer";"JS_CZ_wodefeng"},0)),"")</f>
        <v>江苏利特尔绿色包装股份有限公司</v>
      </c>
      <c r="D6692" s="11" t="str">
        <f>[1]动作!$G6691</f>
        <v>JS_WX_liteer</v>
      </c>
      <c r="E6692" s="11" t="str">
        <f>[1]动作!$D6691</f>
        <v>分系统1BMS6总电压过低二级故障</v>
      </c>
      <c r="F6692" s="11" t="s">
        <v>177</v>
      </c>
      <c r="G6692" s="12">
        <f>[1]动作!$A6691+[1]动作!$B6691</f>
        <v>43213.487997685188</v>
      </c>
      <c r="H6692" s="12"/>
      <c r="I6692" s="11"/>
    </row>
    <row r="6693" spans="1:9" hidden="1" x14ac:dyDescent="0.3">
      <c r="A6693" s="24">
        <v>6691</v>
      </c>
      <c r="B6693" s="11" t="str">
        <f>IFERROR(INDEX({"JSNY-BJ0001-01";"JSNY-JS0022-01";"JSNY-JS0002-01"},MATCH(D6693,{"BJ_zhongyu";"JS_WX_liteer";"JS_CZ_wodefeng"},0)),"")</f>
        <v>JSNY-JS0002-01</v>
      </c>
      <c r="C6693" s="11" t="str">
        <f>IFERROR(INDEX({"北京中裕世纪大酒店";"江苏利特尔绿色包装股份有限公司";"常州市金坛沃德丰电子科技有限公司"},MATCH(D6693,{"BJ_zhongyu";"JS_WX_liteer";"JS_CZ_wodefeng"},0)),"")</f>
        <v>常州市金坛沃德丰电子科技有限公司</v>
      </c>
      <c r="D6693" s="11" t="str">
        <f>[1]动作!$G6692</f>
        <v>JS_CZ_wodefeng</v>
      </c>
      <c r="E6693" s="11" t="str">
        <f>[1]动作!$D6692</f>
        <v>分系统1BMS3SOC过低一级故障</v>
      </c>
      <c r="F6693" s="11" t="s">
        <v>177</v>
      </c>
      <c r="G6693" s="12">
        <f>[1]动作!$A6692+[1]动作!$B6692</f>
        <v>43213.488749999997</v>
      </c>
      <c r="H6693" s="12"/>
      <c r="I6693" s="11"/>
    </row>
    <row r="6694" spans="1:9" hidden="1" x14ac:dyDescent="0.3">
      <c r="A6694" s="24">
        <v>6692</v>
      </c>
      <c r="B6694" s="11" t="str">
        <f>IFERROR(INDEX({"JSNY-BJ0001-01";"JSNY-JS0022-01";"JSNY-JS0002-01"},MATCH(D6694,{"BJ_zhongyu";"JS_WX_liteer";"JS_CZ_wodefeng"},0)),"")</f>
        <v>JSNY-JS0002-01</v>
      </c>
      <c r="C6694" s="11" t="str">
        <f>IFERROR(INDEX({"北京中裕世纪大酒店";"江苏利特尔绿色包装股份有限公司";"常州市金坛沃德丰电子科技有限公司"},MATCH(D6694,{"BJ_zhongyu";"JS_WX_liteer";"JS_CZ_wodefeng"},0)),"")</f>
        <v>常州市金坛沃德丰电子科技有限公司</v>
      </c>
      <c r="D6694" s="11" t="str">
        <f>[1]动作!$G6693</f>
        <v>JS_CZ_wodefeng</v>
      </c>
      <c r="E6694" s="11" t="str">
        <f>[1]动作!$D6693</f>
        <v>分系统1BMS3SOC过低二级故障</v>
      </c>
      <c r="F6694" s="11" t="s">
        <v>177</v>
      </c>
      <c r="G6694" s="12">
        <f>[1]动作!$A6693+[1]动作!$B6693</f>
        <v>43213.488749999997</v>
      </c>
      <c r="H6694" s="12"/>
      <c r="I6694" s="11"/>
    </row>
    <row r="6695" spans="1:9" hidden="1" x14ac:dyDescent="0.3">
      <c r="A6695" s="24">
        <v>6693</v>
      </c>
      <c r="B6695" s="11" t="str">
        <f>IFERROR(INDEX({"JSNY-BJ0001-01";"JSNY-JS0022-01";"JSNY-JS0002-01"},MATCH(D6695,{"BJ_zhongyu";"JS_WX_liteer";"JS_CZ_wodefeng"},0)),"")</f>
        <v>JSNY-JS0002-01</v>
      </c>
      <c r="C6695" s="11" t="str">
        <f>IFERROR(INDEX({"北京中裕世纪大酒店";"江苏利特尔绿色包装股份有限公司";"常州市金坛沃德丰电子科技有限公司"},MATCH(D6695,{"BJ_zhongyu";"JS_WX_liteer";"JS_CZ_wodefeng"},0)),"")</f>
        <v>常州市金坛沃德丰电子科技有限公司</v>
      </c>
      <c r="D6695" s="11" t="str">
        <f>[1]动作!$G6694</f>
        <v>JS_CZ_wodefeng</v>
      </c>
      <c r="E6695" s="11" t="str">
        <f>[1]动作!$D6694</f>
        <v>分系统1BMS1单体电压过低一级故障</v>
      </c>
      <c r="F6695" s="11" t="s">
        <v>177</v>
      </c>
      <c r="G6695" s="12">
        <f>[1]动作!$A6694+[1]动作!$B6694</f>
        <v>43213.488981481481</v>
      </c>
      <c r="H6695" s="12"/>
      <c r="I6695" s="11"/>
    </row>
    <row r="6696" spans="1:9" hidden="1" x14ac:dyDescent="0.3">
      <c r="A6696" s="24">
        <v>6694</v>
      </c>
      <c r="B6696" s="11" t="str">
        <f>IFERROR(INDEX({"JSNY-BJ0001-01";"JSNY-JS0022-01";"JSNY-JS0002-01"},MATCH(D6696,{"BJ_zhongyu";"JS_WX_liteer";"JS_CZ_wodefeng"},0)),"")</f>
        <v>JSNY-JS0002-01</v>
      </c>
      <c r="C6696" s="11" t="str">
        <f>IFERROR(INDEX({"北京中裕世纪大酒店";"江苏利特尔绿色包装股份有限公司";"常州市金坛沃德丰电子科技有限公司"},MATCH(D6696,{"BJ_zhongyu";"JS_WX_liteer";"JS_CZ_wodefeng"},0)),"")</f>
        <v>常州市金坛沃德丰电子科技有限公司</v>
      </c>
      <c r="D6696" s="11" t="str">
        <f>[1]动作!$G6695</f>
        <v>JS_CZ_wodefeng</v>
      </c>
      <c r="E6696" s="11" t="str">
        <f>[1]动作!$D6695</f>
        <v>分系统1BMS1单体电压过低二级故障</v>
      </c>
      <c r="F6696" s="11" t="s">
        <v>177</v>
      </c>
      <c r="G6696" s="12">
        <f>[1]动作!$A6695+[1]动作!$B6695</f>
        <v>43213.488981481481</v>
      </c>
      <c r="H6696" s="12"/>
      <c r="I6696" s="11"/>
    </row>
    <row r="6697" spans="1:9" hidden="1" x14ac:dyDescent="0.3">
      <c r="A6697" s="24">
        <v>6695</v>
      </c>
      <c r="B6697" s="11" t="str">
        <f>IFERROR(INDEX({"JSNY-BJ0001-01";"JSNY-JS0022-01";"JSNY-JS0002-01"},MATCH(D6697,{"BJ_zhongyu";"JS_WX_liteer";"JS_CZ_wodefeng"},0)),"")</f>
        <v>JSNY-JS0002-01</v>
      </c>
      <c r="C6697" s="11" t="str">
        <f>IFERROR(INDEX({"北京中裕世纪大酒店";"江苏利特尔绿色包装股份有限公司";"常州市金坛沃德丰电子科技有限公司"},MATCH(D6697,{"BJ_zhongyu";"JS_WX_liteer";"JS_CZ_wodefeng"},0)),"")</f>
        <v>常州市金坛沃德丰电子科技有限公司</v>
      </c>
      <c r="D6697" s="11" t="str">
        <f>[1]动作!$G6696</f>
        <v>JS_CZ_wodefeng</v>
      </c>
      <c r="E6697" s="11" t="str">
        <f>[1]动作!$D6696</f>
        <v>分系统1BMS3单体电压过低一级故障</v>
      </c>
      <c r="F6697" s="11" t="s">
        <v>177</v>
      </c>
      <c r="G6697" s="12">
        <f>[1]动作!$A6696+[1]动作!$B6696</f>
        <v>43213.489386574074</v>
      </c>
      <c r="H6697" s="12"/>
      <c r="I6697" s="11"/>
    </row>
    <row r="6698" spans="1:9" hidden="1" x14ac:dyDescent="0.3">
      <c r="A6698" s="24">
        <v>6696</v>
      </c>
      <c r="B6698" s="11" t="str">
        <f>IFERROR(INDEX({"JSNY-BJ0001-01";"JSNY-JS0022-01";"JSNY-JS0002-01"},MATCH(D6698,{"BJ_zhongyu";"JS_WX_liteer";"JS_CZ_wodefeng"},0)),"")</f>
        <v>JSNY-JS0002-01</v>
      </c>
      <c r="C6698" s="11" t="str">
        <f>IFERROR(INDEX({"北京中裕世纪大酒店";"江苏利特尔绿色包装股份有限公司";"常州市金坛沃德丰电子科技有限公司"},MATCH(D6698,{"BJ_zhongyu";"JS_WX_liteer";"JS_CZ_wodefeng"},0)),"")</f>
        <v>常州市金坛沃德丰电子科技有限公司</v>
      </c>
      <c r="D6698" s="11" t="str">
        <f>[1]动作!$G6697</f>
        <v>JS_CZ_wodefeng</v>
      </c>
      <c r="E6698" s="11" t="str">
        <f>[1]动作!$D6697</f>
        <v>分系统1BMS3单体电压过低二级故障</v>
      </c>
      <c r="F6698" s="11" t="s">
        <v>177</v>
      </c>
      <c r="G6698" s="12">
        <f>[1]动作!$A6697+[1]动作!$B6697</f>
        <v>43213.489386574074</v>
      </c>
      <c r="H6698" s="12"/>
      <c r="I6698" s="11"/>
    </row>
    <row r="6699" spans="1:9" hidden="1" x14ac:dyDescent="0.3">
      <c r="A6699" s="24">
        <v>6697</v>
      </c>
      <c r="B6699" s="11" t="str">
        <f>IFERROR(INDEX({"JSNY-BJ0001-01";"JSNY-JS0022-01";"JSNY-JS0002-01"},MATCH(D6699,{"BJ_zhongyu";"JS_WX_liteer";"JS_CZ_wodefeng"},0)),"")</f>
        <v>JSNY-JS0002-01</v>
      </c>
      <c r="C6699" s="11" t="str">
        <f>IFERROR(INDEX({"北京中裕世纪大酒店";"江苏利特尔绿色包装股份有限公司";"常州市金坛沃德丰电子科技有限公司"},MATCH(D6699,{"BJ_zhongyu";"JS_WX_liteer";"JS_CZ_wodefeng"},0)),"")</f>
        <v>常州市金坛沃德丰电子科技有限公司</v>
      </c>
      <c r="D6699" s="11" t="str">
        <f>[1]动作!$G6698</f>
        <v>JS_CZ_wodefeng</v>
      </c>
      <c r="E6699" s="11" t="str">
        <f>[1]动作!$D6698</f>
        <v>分系统1BMS5单体电压过低一级故障</v>
      </c>
      <c r="F6699" s="11" t="s">
        <v>177</v>
      </c>
      <c r="G6699" s="12">
        <f>[1]动作!$A6698+[1]动作!$B6698</f>
        <v>43213.489386574074</v>
      </c>
      <c r="H6699" s="12"/>
      <c r="I6699" s="11"/>
    </row>
    <row r="6700" spans="1:9" hidden="1" x14ac:dyDescent="0.3">
      <c r="A6700" s="24">
        <v>6698</v>
      </c>
      <c r="B6700" s="11" t="str">
        <f>IFERROR(INDEX({"JSNY-BJ0001-01";"JSNY-JS0022-01";"JSNY-JS0002-01"},MATCH(D6700,{"BJ_zhongyu";"JS_WX_liteer";"JS_CZ_wodefeng"},0)),"")</f>
        <v>JSNY-JS0002-01</v>
      </c>
      <c r="C6700" s="11" t="str">
        <f>IFERROR(INDEX({"北京中裕世纪大酒店";"江苏利特尔绿色包装股份有限公司";"常州市金坛沃德丰电子科技有限公司"},MATCH(D6700,{"BJ_zhongyu";"JS_WX_liteer";"JS_CZ_wodefeng"},0)),"")</f>
        <v>常州市金坛沃德丰电子科技有限公司</v>
      </c>
      <c r="D6700" s="11" t="str">
        <f>[1]动作!$G6699</f>
        <v>JS_CZ_wodefeng</v>
      </c>
      <c r="E6700" s="11" t="str">
        <f>[1]动作!$D6699</f>
        <v>分系统1BMS5单体电压过低二级故障</v>
      </c>
      <c r="F6700" s="11" t="s">
        <v>177</v>
      </c>
      <c r="G6700" s="12">
        <f>[1]动作!$A6699+[1]动作!$B6699</f>
        <v>43213.489386574074</v>
      </c>
      <c r="H6700" s="12"/>
      <c r="I6700" s="11"/>
    </row>
    <row r="6701" spans="1:9" hidden="1" x14ac:dyDescent="0.3">
      <c r="A6701" s="24">
        <v>6699</v>
      </c>
      <c r="B6701" s="11" t="str">
        <f>IFERROR(INDEX({"JSNY-BJ0001-01";"JSNY-JS0022-01";"JSNY-JS0002-01"},MATCH(D6701,{"BJ_zhongyu";"JS_WX_liteer";"JS_CZ_wodefeng"},0)),"")</f>
        <v>JSNY-JS0002-01</v>
      </c>
      <c r="C6701" s="11" t="str">
        <f>IFERROR(INDEX({"北京中裕世纪大酒店";"江苏利特尔绿色包装股份有限公司";"常州市金坛沃德丰电子科技有限公司"},MATCH(D6701,{"BJ_zhongyu";"JS_WX_liteer";"JS_CZ_wodefeng"},0)),"")</f>
        <v>常州市金坛沃德丰电子科技有限公司</v>
      </c>
      <c r="D6701" s="11" t="str">
        <f>[1]动作!$G6700</f>
        <v>JS_CZ_wodefeng</v>
      </c>
      <c r="E6701" s="11" t="str">
        <f>[1]动作!$D6700</f>
        <v>分系统1BMS2SOC过低一级故障</v>
      </c>
      <c r="F6701" s="11" t="s">
        <v>177</v>
      </c>
      <c r="G6701" s="12">
        <f>[1]动作!$A6700+[1]动作!$B6700</f>
        <v>43213.489560185182</v>
      </c>
      <c r="H6701" s="12"/>
      <c r="I6701" s="11"/>
    </row>
    <row r="6702" spans="1:9" hidden="1" x14ac:dyDescent="0.3">
      <c r="A6702" s="24">
        <v>6700</v>
      </c>
      <c r="B6702" s="11" t="str">
        <f>IFERROR(INDEX({"JSNY-BJ0001-01";"JSNY-JS0022-01";"JSNY-JS0002-01"},MATCH(D6702,{"BJ_zhongyu";"JS_WX_liteer";"JS_CZ_wodefeng"},0)),"")</f>
        <v>JSNY-JS0002-01</v>
      </c>
      <c r="C6702" s="11" t="str">
        <f>IFERROR(INDEX({"北京中裕世纪大酒店";"江苏利特尔绿色包装股份有限公司";"常州市金坛沃德丰电子科技有限公司"},MATCH(D6702,{"BJ_zhongyu";"JS_WX_liteer";"JS_CZ_wodefeng"},0)),"")</f>
        <v>常州市金坛沃德丰电子科技有限公司</v>
      </c>
      <c r="D6702" s="11" t="str">
        <f>[1]动作!$G6701</f>
        <v>JS_CZ_wodefeng</v>
      </c>
      <c r="E6702" s="11" t="str">
        <f>[1]动作!$D6701</f>
        <v>分系统1BMS2SOC过低二级故障</v>
      </c>
      <c r="F6702" s="11" t="s">
        <v>177</v>
      </c>
      <c r="G6702" s="12">
        <f>[1]动作!$A6701+[1]动作!$B6701</f>
        <v>43213.489560185182</v>
      </c>
      <c r="H6702" s="12"/>
      <c r="I6702" s="11"/>
    </row>
    <row r="6703" spans="1:9" hidden="1" x14ac:dyDescent="0.3">
      <c r="A6703" s="24">
        <v>6701</v>
      </c>
      <c r="B6703" s="11" t="str">
        <f>IFERROR(INDEX({"JSNY-BJ0001-01";"JSNY-JS0022-01";"JSNY-JS0002-01"},MATCH(D6703,{"BJ_zhongyu";"JS_WX_liteer";"JS_CZ_wodefeng"},0)),"")</f>
        <v>JSNY-JS0002-01</v>
      </c>
      <c r="C6703" s="11" t="str">
        <f>IFERROR(INDEX({"北京中裕世纪大酒店";"江苏利特尔绿色包装股份有限公司";"常州市金坛沃德丰电子科技有限公司"},MATCH(D6703,{"BJ_zhongyu";"JS_WX_liteer";"JS_CZ_wodefeng"},0)),"")</f>
        <v>常州市金坛沃德丰电子科技有限公司</v>
      </c>
      <c r="D6703" s="11" t="str">
        <f>[1]动作!$G6702</f>
        <v>JS_CZ_wodefeng</v>
      </c>
      <c r="E6703" s="11" t="str">
        <f>[1]动作!$D6702</f>
        <v>分系统1BMS6单体电压过低一级故障</v>
      </c>
      <c r="F6703" s="11" t="s">
        <v>177</v>
      </c>
      <c r="G6703" s="12">
        <f>[1]动作!$A6702+[1]动作!$B6702</f>
        <v>43213.489733796298</v>
      </c>
      <c r="H6703" s="12"/>
      <c r="I6703" s="11"/>
    </row>
    <row r="6704" spans="1:9" hidden="1" x14ac:dyDescent="0.3">
      <c r="A6704" s="24">
        <v>6702</v>
      </c>
      <c r="B6704" s="11" t="str">
        <f>IFERROR(INDEX({"JSNY-BJ0001-01";"JSNY-JS0022-01";"JSNY-JS0002-01"},MATCH(D6704,{"BJ_zhongyu";"JS_WX_liteer";"JS_CZ_wodefeng"},0)),"")</f>
        <v>JSNY-JS0002-01</v>
      </c>
      <c r="C6704" s="11" t="str">
        <f>IFERROR(INDEX({"北京中裕世纪大酒店";"江苏利特尔绿色包装股份有限公司";"常州市金坛沃德丰电子科技有限公司"},MATCH(D6704,{"BJ_zhongyu";"JS_WX_liteer";"JS_CZ_wodefeng"},0)),"")</f>
        <v>常州市金坛沃德丰电子科技有限公司</v>
      </c>
      <c r="D6704" s="11" t="str">
        <f>[1]动作!$G6703</f>
        <v>JS_CZ_wodefeng</v>
      </c>
      <c r="E6704" s="11" t="str">
        <f>[1]动作!$D6703</f>
        <v>分系统1BMS6单体电压过低二级故障</v>
      </c>
      <c r="F6704" s="11" t="s">
        <v>177</v>
      </c>
      <c r="G6704" s="12">
        <f>[1]动作!$A6703+[1]动作!$B6703</f>
        <v>43213.489733796298</v>
      </c>
      <c r="H6704" s="12"/>
      <c r="I6704" s="11"/>
    </row>
    <row r="6705" spans="1:9" hidden="1" x14ac:dyDescent="0.3">
      <c r="A6705" s="24">
        <v>6703</v>
      </c>
      <c r="B6705" s="11" t="str">
        <f>IFERROR(INDEX({"JSNY-BJ0001-01";"JSNY-JS0022-01";"JSNY-JS0002-01"},MATCH(D6705,{"BJ_zhongyu";"JS_WX_liteer";"JS_CZ_wodefeng"},0)),"")</f>
        <v>JSNY-JS0002-01</v>
      </c>
      <c r="C6705" s="11" t="str">
        <f>IFERROR(INDEX({"北京中裕世纪大酒店";"江苏利特尔绿色包装股份有限公司";"常州市金坛沃德丰电子科技有限公司"},MATCH(D6705,{"BJ_zhongyu";"JS_WX_liteer";"JS_CZ_wodefeng"},0)),"")</f>
        <v>常州市金坛沃德丰电子科技有限公司</v>
      </c>
      <c r="D6705" s="11" t="str">
        <f>[1]动作!$G6704</f>
        <v>JS_CZ_wodefeng</v>
      </c>
      <c r="E6705" s="11" t="str">
        <f>[1]动作!$D6704</f>
        <v>分系统1BMS4单体电压过低一级故障</v>
      </c>
      <c r="F6705" s="11" t="s">
        <v>177</v>
      </c>
      <c r="G6705" s="12">
        <f>[1]动作!$A6704+[1]动作!$B6704</f>
        <v>43213.489791666667</v>
      </c>
      <c r="H6705" s="12"/>
      <c r="I6705" s="11"/>
    </row>
    <row r="6706" spans="1:9" hidden="1" x14ac:dyDescent="0.3">
      <c r="A6706" s="24">
        <v>6704</v>
      </c>
      <c r="B6706" s="11" t="str">
        <f>IFERROR(INDEX({"JSNY-BJ0001-01";"JSNY-JS0022-01";"JSNY-JS0002-01"},MATCH(D6706,{"BJ_zhongyu";"JS_WX_liteer";"JS_CZ_wodefeng"},0)),"")</f>
        <v>JSNY-JS0002-01</v>
      </c>
      <c r="C6706" s="11" t="str">
        <f>IFERROR(INDEX({"北京中裕世纪大酒店";"江苏利特尔绿色包装股份有限公司";"常州市金坛沃德丰电子科技有限公司"},MATCH(D6706,{"BJ_zhongyu";"JS_WX_liteer";"JS_CZ_wodefeng"},0)),"")</f>
        <v>常州市金坛沃德丰电子科技有限公司</v>
      </c>
      <c r="D6706" s="11" t="str">
        <f>[1]动作!$G6705</f>
        <v>JS_CZ_wodefeng</v>
      </c>
      <c r="E6706" s="11" t="str">
        <f>[1]动作!$D6705</f>
        <v>分系统1BMS4单体电压过低二级故障</v>
      </c>
      <c r="F6706" s="11" t="s">
        <v>177</v>
      </c>
      <c r="G6706" s="12">
        <f>[1]动作!$A6705+[1]动作!$B6705</f>
        <v>43213.489791666667</v>
      </c>
      <c r="H6706" s="12"/>
      <c r="I6706" s="11"/>
    </row>
    <row r="6707" spans="1:9" hidden="1" x14ac:dyDescent="0.3">
      <c r="A6707" s="24">
        <v>6705</v>
      </c>
      <c r="B6707" s="11" t="str">
        <f>IFERROR(INDEX({"JSNY-BJ0001-01";"JSNY-JS0022-01";"JSNY-JS0002-01"},MATCH(D6707,{"BJ_zhongyu";"JS_WX_liteer";"JS_CZ_wodefeng"},0)),"")</f>
        <v>JSNY-JS0002-01</v>
      </c>
      <c r="C6707" s="11" t="str">
        <f>IFERROR(INDEX({"北京中裕世纪大酒店";"江苏利特尔绿色包装股份有限公司";"常州市金坛沃德丰电子科技有限公司"},MATCH(D6707,{"BJ_zhongyu";"JS_WX_liteer";"JS_CZ_wodefeng"},0)),"")</f>
        <v>常州市金坛沃德丰电子科技有限公司</v>
      </c>
      <c r="D6707" s="11" t="str">
        <f>[1]动作!$G6706</f>
        <v>JS_CZ_wodefeng</v>
      </c>
      <c r="E6707" s="11" t="str">
        <f>[1]动作!$D6706</f>
        <v>电表故障</v>
      </c>
      <c r="F6707" s="11" t="s">
        <v>45</v>
      </c>
      <c r="G6707" s="12">
        <f>[1]动作!$A6706+[1]动作!$B6706</f>
        <v>43213.489791666667</v>
      </c>
      <c r="H6707" s="12"/>
      <c r="I6707" s="11"/>
    </row>
    <row r="6708" spans="1:9" hidden="1" x14ac:dyDescent="0.3">
      <c r="A6708" s="24">
        <v>6706</v>
      </c>
      <c r="B6708" s="11" t="str">
        <f>IFERROR(INDEX({"JSNY-BJ0001-01";"JSNY-JS0022-01";"JSNY-JS0002-01"},MATCH(D6708,{"BJ_zhongyu";"JS_WX_liteer";"JS_CZ_wodefeng"},0)),"")</f>
        <v>JSNY-JS0002-01</v>
      </c>
      <c r="C6708" s="11" t="str">
        <f>IFERROR(INDEX({"北京中裕世纪大酒店";"江苏利特尔绿色包装股份有限公司";"常州市金坛沃德丰电子科技有限公司"},MATCH(D6708,{"BJ_zhongyu";"JS_WX_liteer";"JS_CZ_wodefeng"},0)),"")</f>
        <v>常州市金坛沃德丰电子科技有限公司</v>
      </c>
      <c r="D6708" s="11" t="str">
        <f>[1]动作!$G6707</f>
        <v>JS_CZ_wodefeng</v>
      </c>
      <c r="E6708" s="11" t="str">
        <f>[1]动作!$D6707</f>
        <v>分系统1BMS6SOC过低一级故障</v>
      </c>
      <c r="F6708" s="11" t="s">
        <v>177</v>
      </c>
      <c r="G6708" s="12">
        <f>[1]动作!$A6707+[1]动作!$B6707</f>
        <v>43213.49013888889</v>
      </c>
      <c r="H6708" s="12"/>
      <c r="I6708" s="11"/>
    </row>
    <row r="6709" spans="1:9" hidden="1" x14ac:dyDescent="0.3">
      <c r="A6709" s="24">
        <v>6707</v>
      </c>
      <c r="B6709" s="11" t="str">
        <f>IFERROR(INDEX({"JSNY-BJ0001-01";"JSNY-JS0022-01";"JSNY-JS0002-01"},MATCH(D6709,{"BJ_zhongyu";"JS_WX_liteer";"JS_CZ_wodefeng"},0)),"")</f>
        <v>JSNY-JS0002-01</v>
      </c>
      <c r="C6709" s="11" t="str">
        <f>IFERROR(INDEX({"北京中裕世纪大酒店";"江苏利特尔绿色包装股份有限公司";"常州市金坛沃德丰电子科技有限公司"},MATCH(D6709,{"BJ_zhongyu";"JS_WX_liteer";"JS_CZ_wodefeng"},0)),"")</f>
        <v>常州市金坛沃德丰电子科技有限公司</v>
      </c>
      <c r="D6709" s="11" t="str">
        <f>[1]动作!$G6708</f>
        <v>JS_CZ_wodefeng</v>
      </c>
      <c r="E6709" s="11" t="str">
        <f>[1]动作!$D6708</f>
        <v>分系统1BMS6SOC过低二级故障</v>
      </c>
      <c r="F6709" s="11" t="s">
        <v>177</v>
      </c>
      <c r="G6709" s="12">
        <f>[1]动作!$A6708+[1]动作!$B6708</f>
        <v>43213.49013888889</v>
      </c>
      <c r="H6709" s="12"/>
      <c r="I6709" s="11"/>
    </row>
    <row r="6710" spans="1:9" hidden="1" x14ac:dyDescent="0.3">
      <c r="A6710" s="24">
        <v>6708</v>
      </c>
      <c r="B6710" s="11" t="str">
        <f>IFERROR(INDEX({"JSNY-BJ0001-01";"JSNY-JS0022-01";"JSNY-JS0002-01"},MATCH(D6710,{"BJ_zhongyu";"JS_WX_liteer";"JS_CZ_wodefeng"},0)),"")</f>
        <v>JSNY-JS0002-01</v>
      </c>
      <c r="C6710" s="11" t="str">
        <f>IFERROR(INDEX({"北京中裕世纪大酒店";"江苏利特尔绿色包装股份有限公司";"常州市金坛沃德丰电子科技有限公司"},MATCH(D6710,{"BJ_zhongyu";"JS_WX_liteer";"JS_CZ_wodefeng"},0)),"")</f>
        <v>常州市金坛沃德丰电子科技有限公司</v>
      </c>
      <c r="D6710" s="11" t="str">
        <f>[1]动作!$G6709</f>
        <v>JS_CZ_wodefeng</v>
      </c>
      <c r="E6710" s="11" t="str">
        <f>[1]动作!$D6709</f>
        <v>分系统1BMS1SOC过低一级故障</v>
      </c>
      <c r="F6710" s="11" t="s">
        <v>177</v>
      </c>
      <c r="G6710" s="12">
        <f>[1]动作!$A6709+[1]动作!$B6709</f>
        <v>43213.490671296298</v>
      </c>
      <c r="H6710" s="12"/>
      <c r="I6710" s="11"/>
    </row>
    <row r="6711" spans="1:9" hidden="1" x14ac:dyDescent="0.3">
      <c r="A6711" s="24">
        <v>6709</v>
      </c>
      <c r="B6711" s="11" t="str">
        <f>IFERROR(INDEX({"JSNY-BJ0001-01";"JSNY-JS0022-01";"JSNY-JS0002-01"},MATCH(D6711,{"BJ_zhongyu";"JS_WX_liteer";"JS_CZ_wodefeng"},0)),"")</f>
        <v>JSNY-JS0002-01</v>
      </c>
      <c r="C6711" s="11" t="str">
        <f>IFERROR(INDEX({"北京中裕世纪大酒店";"江苏利特尔绿色包装股份有限公司";"常州市金坛沃德丰电子科技有限公司"},MATCH(D6711,{"BJ_zhongyu";"JS_WX_liteer";"JS_CZ_wodefeng"},0)),"")</f>
        <v>常州市金坛沃德丰电子科技有限公司</v>
      </c>
      <c r="D6711" s="11" t="str">
        <f>[1]动作!$G6710</f>
        <v>JS_CZ_wodefeng</v>
      </c>
      <c r="E6711" s="11" t="str">
        <f>[1]动作!$D6710</f>
        <v>分系统1BMS1SOC过低二级故障</v>
      </c>
      <c r="F6711" s="11" t="s">
        <v>177</v>
      </c>
      <c r="G6711" s="12">
        <f>[1]动作!$A6710+[1]动作!$B6710</f>
        <v>43213.490671296298</v>
      </c>
      <c r="H6711" s="12"/>
      <c r="I6711" s="11"/>
    </row>
    <row r="6712" spans="1:9" hidden="1" x14ac:dyDescent="0.3">
      <c r="A6712" s="24">
        <v>6710</v>
      </c>
      <c r="B6712" s="11" t="str">
        <f>IFERROR(INDEX({"JSNY-BJ0001-01";"JSNY-JS0022-01";"JSNY-JS0002-01"},MATCH(D6712,{"BJ_zhongyu";"JS_WX_liteer";"JS_CZ_wodefeng"},0)),"")</f>
        <v>JSNY-JS0002-01</v>
      </c>
      <c r="C6712" s="11" t="str">
        <f>IFERROR(INDEX({"北京中裕世纪大酒店";"江苏利特尔绿色包装股份有限公司";"常州市金坛沃德丰电子科技有限公司"},MATCH(D6712,{"BJ_zhongyu";"JS_WX_liteer";"JS_CZ_wodefeng"},0)),"")</f>
        <v>常州市金坛沃德丰电子科技有限公司</v>
      </c>
      <c r="D6712" s="11" t="str">
        <f>[1]动作!$G6711</f>
        <v>JS_CZ_wodefeng</v>
      </c>
      <c r="E6712" s="11" t="str">
        <f>[1]动作!$D6711</f>
        <v>电表故障</v>
      </c>
      <c r="F6712" s="11" t="s">
        <v>45</v>
      </c>
      <c r="G6712" s="12">
        <f>[1]动作!$A6711+[1]动作!$B6711</f>
        <v>43213.491122685184</v>
      </c>
      <c r="H6712" s="12"/>
      <c r="I6712" s="11"/>
    </row>
    <row r="6713" spans="1:9" hidden="1" x14ac:dyDescent="0.3">
      <c r="A6713" s="24">
        <v>6711</v>
      </c>
      <c r="B6713" s="11" t="str">
        <f>IFERROR(INDEX({"JSNY-BJ0001-01";"JSNY-JS0022-01";"JSNY-JS0002-01"},MATCH(D6713,{"BJ_zhongyu";"JS_WX_liteer";"JS_CZ_wodefeng"},0)),"")</f>
        <v>JSNY-JS0002-01</v>
      </c>
      <c r="C6713" s="11" t="str">
        <f>IFERROR(INDEX({"北京中裕世纪大酒店";"江苏利特尔绿色包装股份有限公司";"常州市金坛沃德丰电子科技有限公司"},MATCH(D6713,{"BJ_zhongyu";"JS_WX_liteer";"JS_CZ_wodefeng"},0)),"")</f>
        <v>常州市金坛沃德丰电子科技有限公司</v>
      </c>
      <c r="D6713" s="11" t="str">
        <f>[1]动作!$G6712</f>
        <v>JS_CZ_wodefeng</v>
      </c>
      <c r="E6713" s="11" t="str">
        <f>[1]动作!$D6712</f>
        <v>电表故障</v>
      </c>
      <c r="F6713" s="11" t="s">
        <v>45</v>
      </c>
      <c r="G6713" s="12">
        <f>[1]动作!$A6712+[1]动作!$B6712</f>
        <v>43213.491354166668</v>
      </c>
      <c r="H6713" s="12"/>
      <c r="I6713" s="11"/>
    </row>
    <row r="6714" spans="1:9" hidden="1" x14ac:dyDescent="0.3">
      <c r="A6714" s="24">
        <v>6712</v>
      </c>
      <c r="B6714" s="11" t="str">
        <f>IFERROR(INDEX({"JSNY-BJ0001-01";"JSNY-JS0022-01";"JSNY-JS0002-01"},MATCH(D6714,{"BJ_zhongyu";"JS_WX_liteer";"JS_CZ_wodefeng"},0)),"")</f>
        <v>JSNY-JS0002-01</v>
      </c>
      <c r="C6714" s="11" t="str">
        <f>IFERROR(INDEX({"北京中裕世纪大酒店";"江苏利特尔绿色包装股份有限公司";"常州市金坛沃德丰电子科技有限公司"},MATCH(D6714,{"BJ_zhongyu";"JS_WX_liteer";"JS_CZ_wodefeng"},0)),"")</f>
        <v>常州市金坛沃德丰电子科技有限公司</v>
      </c>
      <c r="D6714" s="11" t="str">
        <f>[1]动作!$G6713</f>
        <v>JS_CZ_wodefeng</v>
      </c>
      <c r="E6714" s="11" t="str">
        <f>[1]动作!$D6713</f>
        <v>电表故障</v>
      </c>
      <c r="F6714" s="11" t="s">
        <v>45</v>
      </c>
      <c r="G6714" s="12">
        <f>[1]动作!$A6713+[1]动作!$B6713</f>
        <v>43213.4924537037</v>
      </c>
      <c r="H6714" s="12"/>
      <c r="I6714" s="11"/>
    </row>
    <row r="6715" spans="1:9" hidden="1" x14ac:dyDescent="0.3">
      <c r="A6715" s="24">
        <v>6713</v>
      </c>
      <c r="B6715" s="11" t="str">
        <f>IFERROR(INDEX({"JSNY-BJ0001-01";"JSNY-JS0022-01";"JSNY-JS0002-01"},MATCH(D6715,{"BJ_zhongyu";"JS_WX_liteer";"JS_CZ_wodefeng"},0)),"")</f>
        <v>JSNY-JS0002-01</v>
      </c>
      <c r="C6715" s="11" t="str">
        <f>IFERROR(INDEX({"北京中裕世纪大酒店";"江苏利特尔绿色包装股份有限公司";"常州市金坛沃德丰电子科技有限公司"},MATCH(D6715,{"BJ_zhongyu";"JS_WX_liteer";"JS_CZ_wodefeng"},0)),"")</f>
        <v>常州市金坛沃德丰电子科技有限公司</v>
      </c>
      <c r="D6715" s="11" t="str">
        <f>[1]动作!$G6714</f>
        <v>JS_CZ_wodefeng</v>
      </c>
      <c r="E6715" s="11" t="str">
        <f>[1]动作!$D6714</f>
        <v>电表故障</v>
      </c>
      <c r="F6715" s="11" t="s">
        <v>45</v>
      </c>
      <c r="G6715" s="12">
        <f>[1]动作!$A6714+[1]动作!$B6714</f>
        <v>43213.493668981479</v>
      </c>
      <c r="H6715" s="12"/>
      <c r="I6715" s="11"/>
    </row>
    <row r="6716" spans="1:9" hidden="1" x14ac:dyDescent="0.3">
      <c r="A6716" s="24">
        <v>6714</v>
      </c>
      <c r="B6716" s="11" t="str">
        <f>IFERROR(INDEX({"JSNY-BJ0001-01";"JSNY-JS0022-01";"JSNY-JS0002-01"},MATCH(D6716,{"BJ_zhongyu";"JS_WX_liteer";"JS_CZ_wodefeng"},0)),"")</f>
        <v>JSNY-JS0002-01</v>
      </c>
      <c r="C6716" s="11" t="str">
        <f>IFERROR(INDEX({"北京中裕世纪大酒店";"江苏利特尔绿色包装股份有限公司";"常州市金坛沃德丰电子科技有限公司"},MATCH(D6716,{"BJ_zhongyu";"JS_WX_liteer";"JS_CZ_wodefeng"},0)),"")</f>
        <v>常州市金坛沃德丰电子科技有限公司</v>
      </c>
      <c r="D6716" s="11" t="str">
        <f>[1]动作!$G6715</f>
        <v>JS_CZ_wodefeng</v>
      </c>
      <c r="E6716" s="11" t="str">
        <f>[1]动作!$D6715</f>
        <v>分系统1BMS5SOC过低一级故障</v>
      </c>
      <c r="F6716" s="11" t="s">
        <v>177</v>
      </c>
      <c r="G6716" s="12">
        <f>[1]动作!$A6715+[1]动作!$B6715</f>
        <v>43213.494375000002</v>
      </c>
      <c r="H6716" s="12"/>
      <c r="I6716" s="11"/>
    </row>
    <row r="6717" spans="1:9" hidden="1" x14ac:dyDescent="0.3">
      <c r="A6717" s="24">
        <v>6715</v>
      </c>
      <c r="B6717" s="11" t="str">
        <f>IFERROR(INDEX({"JSNY-BJ0001-01";"JSNY-JS0022-01";"JSNY-JS0002-01"},MATCH(D6717,{"BJ_zhongyu";"JS_WX_liteer";"JS_CZ_wodefeng"},0)),"")</f>
        <v>JSNY-JS0002-01</v>
      </c>
      <c r="C6717" s="11" t="str">
        <f>IFERROR(INDEX({"北京中裕世纪大酒店";"江苏利特尔绿色包装股份有限公司";"常州市金坛沃德丰电子科技有限公司"},MATCH(D6717,{"BJ_zhongyu";"JS_WX_liteer";"JS_CZ_wodefeng"},0)),"")</f>
        <v>常州市金坛沃德丰电子科技有限公司</v>
      </c>
      <c r="D6717" s="11" t="str">
        <f>[1]动作!$G6716</f>
        <v>JS_CZ_wodefeng</v>
      </c>
      <c r="E6717" s="11" t="str">
        <f>[1]动作!$D6716</f>
        <v>分系统1BMS5SOC过低二级故障</v>
      </c>
      <c r="F6717" s="11" t="s">
        <v>177</v>
      </c>
      <c r="G6717" s="12">
        <f>[1]动作!$A6716+[1]动作!$B6716</f>
        <v>43213.494375000002</v>
      </c>
      <c r="H6717" s="12"/>
      <c r="I6717" s="11"/>
    </row>
    <row r="6718" spans="1:9" hidden="1" x14ac:dyDescent="0.3">
      <c r="A6718" s="24">
        <v>6716</v>
      </c>
      <c r="B6718" s="11" t="str">
        <f>IFERROR(INDEX({"JSNY-BJ0001-01";"JSNY-JS0022-01";"JSNY-JS0002-01"},MATCH(D6718,{"BJ_zhongyu";"JS_WX_liteer";"JS_CZ_wodefeng"},0)),"")</f>
        <v>JSNY-JS0002-01</v>
      </c>
      <c r="C6718" s="11" t="str">
        <f>IFERROR(INDEX({"北京中裕世纪大酒店";"江苏利特尔绿色包装股份有限公司";"常州市金坛沃德丰电子科技有限公司"},MATCH(D6718,{"BJ_zhongyu";"JS_WX_liteer";"JS_CZ_wodefeng"},0)),"")</f>
        <v>常州市金坛沃德丰电子科技有限公司</v>
      </c>
      <c r="D6718" s="11" t="str">
        <f>[1]动作!$G6717</f>
        <v>JS_CZ_wodefeng</v>
      </c>
      <c r="E6718" s="11" t="str">
        <f>[1]动作!$D6717</f>
        <v>电表故障</v>
      </c>
      <c r="F6718" s="11" t="s">
        <v>45</v>
      </c>
      <c r="G6718" s="12">
        <f>[1]动作!$A6717+[1]动作!$B6717</f>
        <v>43213.496504629627</v>
      </c>
      <c r="H6718" s="12"/>
      <c r="I6718" s="11"/>
    </row>
    <row r="6719" spans="1:9" hidden="1" x14ac:dyDescent="0.3">
      <c r="A6719" s="24">
        <v>6717</v>
      </c>
      <c r="B6719" s="11" t="str">
        <f>IFERROR(INDEX({"JSNY-BJ0001-01";"JSNY-JS0022-01";"JSNY-JS0002-01"},MATCH(D6719,{"BJ_zhongyu";"JS_WX_liteer";"JS_CZ_wodefeng"},0)),"")</f>
        <v>JSNY-JS0022-01</v>
      </c>
      <c r="C6719" s="11" t="str">
        <f>IFERROR(INDEX({"北京中裕世纪大酒店";"江苏利特尔绿色包装股份有限公司";"常州市金坛沃德丰电子科技有限公司"},MATCH(D6719,{"BJ_zhongyu";"JS_WX_liteer";"JS_CZ_wodefeng"},0)),"")</f>
        <v>江苏利特尔绿色包装股份有限公司</v>
      </c>
      <c r="D6719" s="11" t="str">
        <f>[1]动作!$G6718</f>
        <v>JS_WX_liteer</v>
      </c>
      <c r="E6719" s="11" t="str">
        <f>[1]动作!$D6718</f>
        <v>分系统1BMS4SOC过低一级故障</v>
      </c>
      <c r="F6719" s="11" t="s">
        <v>177</v>
      </c>
      <c r="G6719" s="12">
        <f>[1]动作!$A6718+[1]动作!$B6718</f>
        <v>43213.496863425928</v>
      </c>
      <c r="H6719" s="12"/>
      <c r="I6719" s="11"/>
    </row>
    <row r="6720" spans="1:9" hidden="1" x14ac:dyDescent="0.3">
      <c r="A6720" s="24">
        <v>6718</v>
      </c>
      <c r="B6720" s="11" t="str">
        <f>IFERROR(INDEX({"JSNY-BJ0001-01";"JSNY-JS0022-01";"JSNY-JS0002-01"},MATCH(D6720,{"BJ_zhongyu";"JS_WX_liteer";"JS_CZ_wodefeng"},0)),"")</f>
        <v>JSNY-JS0022-01</v>
      </c>
      <c r="C6720" s="11" t="str">
        <f>IFERROR(INDEX({"北京中裕世纪大酒店";"江苏利特尔绿色包装股份有限公司";"常州市金坛沃德丰电子科技有限公司"},MATCH(D6720,{"BJ_zhongyu";"JS_WX_liteer";"JS_CZ_wodefeng"},0)),"")</f>
        <v>江苏利特尔绿色包装股份有限公司</v>
      </c>
      <c r="D6720" s="11" t="str">
        <f>[1]动作!$G6719</f>
        <v>JS_WX_liteer</v>
      </c>
      <c r="E6720" s="11" t="str">
        <f>[1]动作!$D6719</f>
        <v>分系统1BMS4SOC过低二级故障</v>
      </c>
      <c r="F6720" s="11" t="s">
        <v>177</v>
      </c>
      <c r="G6720" s="12">
        <f>[1]动作!$A6719+[1]动作!$B6719</f>
        <v>43213.496863425928</v>
      </c>
      <c r="H6720" s="12"/>
      <c r="I6720" s="11"/>
    </row>
    <row r="6721" spans="1:9" hidden="1" x14ac:dyDescent="0.3">
      <c r="A6721" s="24">
        <v>6719</v>
      </c>
      <c r="B6721" s="11" t="str">
        <f>IFERROR(INDEX({"JSNY-BJ0001-01";"JSNY-JS0022-01";"JSNY-JS0002-01"},MATCH(D6721,{"BJ_zhongyu";"JS_WX_liteer";"JS_CZ_wodefeng"},0)),"")</f>
        <v>JSNY-JS0022-01</v>
      </c>
      <c r="C6721" s="11" t="str">
        <f>IFERROR(INDEX({"北京中裕世纪大酒店";"江苏利特尔绿色包装股份有限公司";"常州市金坛沃德丰电子科技有限公司"},MATCH(D6721,{"BJ_zhongyu";"JS_WX_liteer";"JS_CZ_wodefeng"},0)),"")</f>
        <v>江苏利特尔绿色包装股份有限公司</v>
      </c>
      <c r="D6721" s="11" t="str">
        <f>[1]动作!$G6720</f>
        <v>JS_WX_liteer</v>
      </c>
      <c r="E6721" s="11" t="str">
        <f>[1]动作!$D6720</f>
        <v>分系统1BMS8单体电压过低一级故障</v>
      </c>
      <c r="F6721" s="11" t="s">
        <v>177</v>
      </c>
      <c r="G6721" s="12">
        <f>[1]动作!$A6720+[1]动作!$B6720</f>
        <v>43213.496863425928</v>
      </c>
      <c r="H6721" s="12"/>
      <c r="I6721" s="11"/>
    </row>
    <row r="6722" spans="1:9" hidden="1" x14ac:dyDescent="0.3">
      <c r="A6722" s="24">
        <v>6720</v>
      </c>
      <c r="B6722" s="11" t="str">
        <f>IFERROR(INDEX({"JSNY-BJ0001-01";"JSNY-JS0022-01";"JSNY-JS0002-01"},MATCH(D6722,{"BJ_zhongyu";"JS_WX_liteer";"JS_CZ_wodefeng"},0)),"")</f>
        <v>JSNY-JS0022-01</v>
      </c>
      <c r="C6722" s="11" t="str">
        <f>IFERROR(INDEX({"北京中裕世纪大酒店";"江苏利特尔绿色包装股份有限公司";"常州市金坛沃德丰电子科技有限公司"},MATCH(D6722,{"BJ_zhongyu";"JS_WX_liteer";"JS_CZ_wodefeng"},0)),"")</f>
        <v>江苏利特尔绿色包装股份有限公司</v>
      </c>
      <c r="D6722" s="11" t="str">
        <f>[1]动作!$G6721</f>
        <v>JS_WX_liteer</v>
      </c>
      <c r="E6722" s="11" t="str">
        <f>[1]动作!$D6721</f>
        <v>分系统1BMS8单体电压过低二级故障</v>
      </c>
      <c r="F6722" s="11" t="s">
        <v>177</v>
      </c>
      <c r="G6722" s="12">
        <f>[1]动作!$A6721+[1]动作!$B6721</f>
        <v>43213.496863425928</v>
      </c>
      <c r="H6722" s="12"/>
      <c r="I6722" s="11"/>
    </row>
    <row r="6723" spans="1:9" hidden="1" x14ac:dyDescent="0.3">
      <c r="A6723" s="24">
        <v>6721</v>
      </c>
      <c r="B6723" s="11" t="str">
        <f>IFERROR(INDEX({"JSNY-BJ0001-01";"JSNY-JS0022-01";"JSNY-JS0002-01"},MATCH(D6723,{"BJ_zhongyu";"JS_WX_liteer";"JS_CZ_wodefeng"},0)),"")</f>
        <v>JSNY-JS0022-01</v>
      </c>
      <c r="C6723" s="11" t="str">
        <f>IFERROR(INDEX({"北京中裕世纪大酒店";"江苏利特尔绿色包装股份有限公司";"常州市金坛沃德丰电子科技有限公司"},MATCH(D6723,{"BJ_zhongyu";"JS_WX_liteer";"JS_CZ_wodefeng"},0)),"")</f>
        <v>江苏利特尔绿色包装股份有限公司</v>
      </c>
      <c r="D6723" s="11" t="str">
        <f>[1]动作!$G6722</f>
        <v>JS_WX_liteer</v>
      </c>
      <c r="E6723" s="11" t="str">
        <f>[1]动作!$D6722</f>
        <v>分系统1BMS8SOC过低一级故障</v>
      </c>
      <c r="F6723" s="11" t="s">
        <v>177</v>
      </c>
      <c r="G6723" s="12">
        <f>[1]动作!$A6722+[1]动作!$B6722</f>
        <v>43213.497152777774</v>
      </c>
      <c r="H6723" s="12"/>
      <c r="I6723" s="11"/>
    </row>
    <row r="6724" spans="1:9" hidden="1" x14ac:dyDescent="0.3">
      <c r="A6724" s="24">
        <v>6722</v>
      </c>
      <c r="B6724" s="11" t="str">
        <f>IFERROR(INDEX({"JSNY-BJ0001-01";"JSNY-JS0022-01";"JSNY-JS0002-01"},MATCH(D6724,{"BJ_zhongyu";"JS_WX_liteer";"JS_CZ_wodefeng"},0)),"")</f>
        <v>JSNY-JS0022-01</v>
      </c>
      <c r="C6724" s="11" t="str">
        <f>IFERROR(INDEX({"北京中裕世纪大酒店";"江苏利特尔绿色包装股份有限公司";"常州市金坛沃德丰电子科技有限公司"},MATCH(D6724,{"BJ_zhongyu";"JS_WX_liteer";"JS_CZ_wodefeng"},0)),"")</f>
        <v>江苏利特尔绿色包装股份有限公司</v>
      </c>
      <c r="D6724" s="11" t="str">
        <f>[1]动作!$G6723</f>
        <v>JS_WX_liteer</v>
      </c>
      <c r="E6724" s="11" t="str">
        <f>[1]动作!$D6723</f>
        <v>分系统1BMS8SOC过低二级故障</v>
      </c>
      <c r="F6724" s="11" t="s">
        <v>177</v>
      </c>
      <c r="G6724" s="12">
        <f>[1]动作!$A6723+[1]动作!$B6723</f>
        <v>43213.497152777774</v>
      </c>
      <c r="H6724" s="12"/>
      <c r="I6724" s="11"/>
    </row>
    <row r="6725" spans="1:9" hidden="1" x14ac:dyDescent="0.3">
      <c r="A6725" s="24">
        <v>6723</v>
      </c>
      <c r="B6725" s="11" t="str">
        <f>IFERROR(INDEX({"JSNY-BJ0001-01";"JSNY-JS0022-01";"JSNY-JS0002-01"},MATCH(D6725,{"BJ_zhongyu";"JS_WX_liteer";"JS_CZ_wodefeng"},0)),"")</f>
        <v>JSNY-JS0022-01</v>
      </c>
      <c r="C6725" s="11" t="str">
        <f>IFERROR(INDEX({"北京中裕世纪大酒店";"江苏利特尔绿色包装股份有限公司";"常州市金坛沃德丰电子科技有限公司"},MATCH(D6725,{"BJ_zhongyu";"JS_WX_liteer";"JS_CZ_wodefeng"},0)),"")</f>
        <v>江苏利特尔绿色包装股份有限公司</v>
      </c>
      <c r="D6725" s="11" t="str">
        <f>[1]动作!$G6724</f>
        <v>JS_WX_liteer</v>
      </c>
      <c r="E6725" s="11" t="str">
        <f>[1]动作!$D6724</f>
        <v>分系统1BMS9单体电压过低一级故障</v>
      </c>
      <c r="F6725" s="11" t="s">
        <v>177</v>
      </c>
      <c r="G6725" s="12">
        <f>[1]动作!$A6724+[1]动作!$B6724</f>
        <v>43213.497210648151</v>
      </c>
      <c r="H6725" s="12"/>
      <c r="I6725" s="11"/>
    </row>
    <row r="6726" spans="1:9" hidden="1" x14ac:dyDescent="0.3">
      <c r="A6726" s="24">
        <v>6724</v>
      </c>
      <c r="B6726" s="11" t="str">
        <f>IFERROR(INDEX({"JSNY-BJ0001-01";"JSNY-JS0022-01";"JSNY-JS0002-01"},MATCH(D6726,{"BJ_zhongyu";"JS_WX_liteer";"JS_CZ_wodefeng"},0)),"")</f>
        <v>JSNY-JS0022-01</v>
      </c>
      <c r="C6726" s="11" t="str">
        <f>IFERROR(INDEX({"北京中裕世纪大酒店";"江苏利特尔绿色包装股份有限公司";"常州市金坛沃德丰电子科技有限公司"},MATCH(D6726,{"BJ_zhongyu";"JS_WX_liteer";"JS_CZ_wodefeng"},0)),"")</f>
        <v>江苏利特尔绿色包装股份有限公司</v>
      </c>
      <c r="D6726" s="11" t="str">
        <f>[1]动作!$G6725</f>
        <v>JS_WX_liteer</v>
      </c>
      <c r="E6726" s="11" t="str">
        <f>[1]动作!$D6725</f>
        <v>分系统1BMS9单体电压过低二级故障</v>
      </c>
      <c r="F6726" s="11" t="s">
        <v>177</v>
      </c>
      <c r="G6726" s="12">
        <f>[1]动作!$A6725+[1]动作!$B6725</f>
        <v>43213.497210648151</v>
      </c>
      <c r="H6726" s="12"/>
      <c r="I6726" s="11"/>
    </row>
    <row r="6727" spans="1:9" hidden="1" x14ac:dyDescent="0.3">
      <c r="A6727" s="24">
        <v>6725</v>
      </c>
      <c r="B6727" s="11" t="str">
        <f>IFERROR(INDEX({"JSNY-BJ0001-01";"JSNY-JS0022-01";"JSNY-JS0002-01"},MATCH(D6727,{"BJ_zhongyu";"JS_WX_liteer";"JS_CZ_wodefeng"},0)),"")</f>
        <v>JSNY-JS0002-01</v>
      </c>
      <c r="C6727" s="11" t="str">
        <f>IFERROR(INDEX({"北京中裕世纪大酒店";"江苏利特尔绿色包装股份有限公司";"常州市金坛沃德丰电子科技有限公司"},MATCH(D6727,{"BJ_zhongyu";"JS_WX_liteer";"JS_CZ_wodefeng"},0)),"")</f>
        <v>常州市金坛沃德丰电子科技有限公司</v>
      </c>
      <c r="D6727" s="11" t="str">
        <f>[1]动作!$G6726</f>
        <v>JS_CZ_wodefeng</v>
      </c>
      <c r="E6727" s="11" t="str">
        <f>[1]动作!$D6726</f>
        <v>电表故障</v>
      </c>
      <c r="F6727" s="11" t="s">
        <v>45</v>
      </c>
      <c r="G6727" s="12">
        <f>[1]动作!$A6726+[1]动作!$B6726</f>
        <v>43213.497499999998</v>
      </c>
      <c r="H6727" s="12"/>
      <c r="I6727" s="11"/>
    </row>
    <row r="6728" spans="1:9" hidden="1" x14ac:dyDescent="0.3">
      <c r="A6728" s="24">
        <v>6726</v>
      </c>
      <c r="B6728" s="11" t="str">
        <f>IFERROR(INDEX({"JSNY-BJ0001-01";"JSNY-JS0022-01";"JSNY-JS0002-01"},MATCH(D6728,{"BJ_zhongyu";"JS_WX_liteer";"JS_CZ_wodefeng"},0)),"")</f>
        <v>JSNY-JS0022-01</v>
      </c>
      <c r="C6728" s="11" t="str">
        <f>IFERROR(INDEX({"北京中裕世纪大酒店";"江苏利特尔绿色包装股份有限公司";"常州市金坛沃德丰电子科技有限公司"},MATCH(D6728,{"BJ_zhongyu";"JS_WX_liteer";"JS_CZ_wodefeng"},0)),"")</f>
        <v>江苏利特尔绿色包装股份有限公司</v>
      </c>
      <c r="D6728" s="11" t="str">
        <f>[1]动作!$G6727</f>
        <v>JS_WX_liteer</v>
      </c>
      <c r="E6728" s="11" t="str">
        <f>[1]动作!$D6727</f>
        <v>分系统1BMS3单体电压过低一级故障</v>
      </c>
      <c r="F6728" s="11" t="s">
        <v>177</v>
      </c>
      <c r="G6728" s="12">
        <f>[1]动作!$A6727+[1]动作!$B6727</f>
        <v>43213.49790509259</v>
      </c>
      <c r="H6728" s="12"/>
      <c r="I6728" s="11"/>
    </row>
    <row r="6729" spans="1:9" hidden="1" x14ac:dyDescent="0.3">
      <c r="A6729" s="24">
        <v>6727</v>
      </c>
      <c r="B6729" s="11" t="str">
        <f>IFERROR(INDEX({"JSNY-BJ0001-01";"JSNY-JS0022-01";"JSNY-JS0002-01"},MATCH(D6729,{"BJ_zhongyu";"JS_WX_liteer";"JS_CZ_wodefeng"},0)),"")</f>
        <v>JSNY-JS0022-01</v>
      </c>
      <c r="C6729" s="11" t="str">
        <f>IFERROR(INDEX({"北京中裕世纪大酒店";"江苏利特尔绿色包装股份有限公司";"常州市金坛沃德丰电子科技有限公司"},MATCH(D6729,{"BJ_zhongyu";"JS_WX_liteer";"JS_CZ_wodefeng"},0)),"")</f>
        <v>江苏利特尔绿色包装股份有限公司</v>
      </c>
      <c r="D6729" s="11" t="str">
        <f>[1]动作!$G6728</f>
        <v>JS_WX_liteer</v>
      </c>
      <c r="E6729" s="11" t="str">
        <f>[1]动作!$D6728</f>
        <v>分系统1BMS3单体电压过低二级故障</v>
      </c>
      <c r="F6729" s="11" t="s">
        <v>177</v>
      </c>
      <c r="G6729" s="12">
        <f>[1]动作!$A6728+[1]动作!$B6728</f>
        <v>43213.49790509259</v>
      </c>
      <c r="H6729" s="12"/>
      <c r="I6729" s="11"/>
    </row>
    <row r="6730" spans="1:9" hidden="1" x14ac:dyDescent="0.3">
      <c r="A6730" s="24">
        <v>6728</v>
      </c>
      <c r="B6730" s="11" t="str">
        <f>IFERROR(INDEX({"JSNY-BJ0001-01";"JSNY-JS0022-01";"JSNY-JS0002-01"},MATCH(D6730,{"BJ_zhongyu";"JS_WX_liteer";"JS_CZ_wodefeng"},0)),"")</f>
        <v>JSNY-JS0022-01</v>
      </c>
      <c r="C6730" s="11" t="str">
        <f>IFERROR(INDEX({"北京中裕世纪大酒店";"江苏利特尔绿色包装股份有限公司";"常州市金坛沃德丰电子科技有限公司"},MATCH(D6730,{"BJ_zhongyu";"JS_WX_liteer";"JS_CZ_wodefeng"},0)),"")</f>
        <v>江苏利特尔绿色包装股份有限公司</v>
      </c>
      <c r="D6730" s="11" t="str">
        <f>[1]动作!$G6729</f>
        <v>JS_WX_liteer</v>
      </c>
      <c r="E6730" s="11" t="str">
        <f>[1]动作!$D6729</f>
        <v>分系统1BMS3SOC过低一级故障</v>
      </c>
      <c r="F6730" s="11" t="s">
        <v>177</v>
      </c>
      <c r="G6730" s="12">
        <f>[1]动作!$A6729+[1]动作!$B6729</f>
        <v>43213.498136574075</v>
      </c>
      <c r="H6730" s="12"/>
      <c r="I6730" s="11"/>
    </row>
    <row r="6731" spans="1:9" hidden="1" x14ac:dyDescent="0.3">
      <c r="A6731" s="24">
        <v>6729</v>
      </c>
      <c r="B6731" s="11" t="str">
        <f>IFERROR(INDEX({"JSNY-BJ0001-01";"JSNY-JS0022-01";"JSNY-JS0002-01"},MATCH(D6731,{"BJ_zhongyu";"JS_WX_liteer";"JS_CZ_wodefeng"},0)),"")</f>
        <v>JSNY-JS0022-01</v>
      </c>
      <c r="C6731" s="11" t="str">
        <f>IFERROR(INDEX({"北京中裕世纪大酒店";"江苏利特尔绿色包装股份有限公司";"常州市金坛沃德丰电子科技有限公司"},MATCH(D6731,{"BJ_zhongyu";"JS_WX_liteer";"JS_CZ_wodefeng"},0)),"")</f>
        <v>江苏利特尔绿色包装股份有限公司</v>
      </c>
      <c r="D6731" s="11" t="str">
        <f>[1]动作!$G6730</f>
        <v>JS_WX_liteer</v>
      </c>
      <c r="E6731" s="11" t="str">
        <f>[1]动作!$D6730</f>
        <v>分系统1BMS3SOC过低二级故障</v>
      </c>
      <c r="F6731" s="11" t="s">
        <v>177</v>
      </c>
      <c r="G6731" s="12">
        <f>[1]动作!$A6730+[1]动作!$B6730</f>
        <v>43213.498136574075</v>
      </c>
      <c r="H6731" s="12"/>
      <c r="I6731" s="11"/>
    </row>
    <row r="6732" spans="1:9" hidden="1" x14ac:dyDescent="0.3">
      <c r="A6732" s="24">
        <v>6730</v>
      </c>
      <c r="B6732" s="11" t="str">
        <f>IFERROR(INDEX({"JSNY-BJ0001-01";"JSNY-JS0022-01";"JSNY-JS0002-01"},MATCH(D6732,{"BJ_zhongyu";"JS_WX_liteer";"JS_CZ_wodefeng"},0)),"")</f>
        <v>JSNY-JS0022-01</v>
      </c>
      <c r="C6732" s="11" t="str">
        <f>IFERROR(INDEX({"北京中裕世纪大酒店";"江苏利特尔绿色包装股份有限公司";"常州市金坛沃德丰电子科技有限公司"},MATCH(D6732,{"BJ_zhongyu";"JS_WX_liteer";"JS_CZ_wodefeng"},0)),"")</f>
        <v>江苏利特尔绿色包装股份有限公司</v>
      </c>
      <c r="D6732" s="11" t="str">
        <f>[1]动作!$G6731</f>
        <v>JS_WX_liteer</v>
      </c>
      <c r="E6732" s="11" t="str">
        <f>[1]动作!$D6731</f>
        <v>分系统1BMS4单体电压过低一级故障</v>
      </c>
      <c r="F6732" s="11" t="s">
        <v>177</v>
      </c>
      <c r="G6732" s="12">
        <f>[1]动作!$A6731+[1]动作!$B6731</f>
        <v>43213.498773148145</v>
      </c>
      <c r="H6732" s="12"/>
      <c r="I6732" s="11"/>
    </row>
    <row r="6733" spans="1:9" hidden="1" x14ac:dyDescent="0.3">
      <c r="A6733" s="24">
        <v>6731</v>
      </c>
      <c r="B6733" s="11" t="str">
        <f>IFERROR(INDEX({"JSNY-BJ0001-01";"JSNY-JS0022-01";"JSNY-JS0002-01"},MATCH(D6733,{"BJ_zhongyu";"JS_WX_liteer";"JS_CZ_wodefeng"},0)),"")</f>
        <v>JSNY-JS0022-01</v>
      </c>
      <c r="C6733" s="11" t="str">
        <f>IFERROR(INDEX({"北京中裕世纪大酒店";"江苏利特尔绿色包装股份有限公司";"常州市金坛沃德丰电子科技有限公司"},MATCH(D6733,{"BJ_zhongyu";"JS_WX_liteer";"JS_CZ_wodefeng"},0)),"")</f>
        <v>江苏利特尔绿色包装股份有限公司</v>
      </c>
      <c r="D6733" s="11" t="str">
        <f>[1]动作!$G6732</f>
        <v>JS_WX_liteer</v>
      </c>
      <c r="E6733" s="11" t="str">
        <f>[1]动作!$D6732</f>
        <v>分系统1BMS4单体电压过低二级故障</v>
      </c>
      <c r="F6733" s="11" t="s">
        <v>177</v>
      </c>
      <c r="G6733" s="12">
        <f>[1]动作!$A6732+[1]动作!$B6732</f>
        <v>43213.498773148145</v>
      </c>
      <c r="H6733" s="12"/>
      <c r="I6733" s="11"/>
    </row>
    <row r="6734" spans="1:9" hidden="1" x14ac:dyDescent="0.3">
      <c r="A6734" s="24">
        <v>6732</v>
      </c>
      <c r="B6734" s="11" t="str">
        <f>IFERROR(INDEX({"JSNY-BJ0001-01";"JSNY-JS0022-01";"JSNY-JS0002-01"},MATCH(D6734,{"BJ_zhongyu";"JS_WX_liteer";"JS_CZ_wodefeng"},0)),"")</f>
        <v>JSNY-JS0022-01</v>
      </c>
      <c r="C6734" s="11" t="str">
        <f>IFERROR(INDEX({"北京中裕世纪大酒店";"江苏利特尔绿色包装股份有限公司";"常州市金坛沃德丰电子科技有限公司"},MATCH(D6734,{"BJ_zhongyu";"JS_WX_liteer";"JS_CZ_wodefeng"},0)),"")</f>
        <v>江苏利特尔绿色包装股份有限公司</v>
      </c>
      <c r="D6734" s="11" t="str">
        <f>[1]动作!$G6733</f>
        <v>JS_WX_liteer</v>
      </c>
      <c r="E6734" s="11" t="str">
        <f>[1]动作!$D6733</f>
        <v>分系统1BMS1单体电压过低一级故障</v>
      </c>
      <c r="F6734" s="11" t="s">
        <v>177</v>
      </c>
      <c r="G6734" s="12">
        <f>[1]动作!$A6733+[1]动作!$B6733</f>
        <v>43213.498888888891</v>
      </c>
      <c r="H6734" s="12"/>
      <c r="I6734" s="11"/>
    </row>
    <row r="6735" spans="1:9" hidden="1" x14ac:dyDescent="0.3">
      <c r="A6735" s="24">
        <v>6733</v>
      </c>
      <c r="B6735" s="11" t="str">
        <f>IFERROR(INDEX({"JSNY-BJ0001-01";"JSNY-JS0022-01";"JSNY-JS0002-01"},MATCH(D6735,{"BJ_zhongyu";"JS_WX_liteer";"JS_CZ_wodefeng"},0)),"")</f>
        <v>JSNY-JS0022-01</v>
      </c>
      <c r="C6735" s="11" t="str">
        <f>IFERROR(INDEX({"北京中裕世纪大酒店";"江苏利特尔绿色包装股份有限公司";"常州市金坛沃德丰电子科技有限公司"},MATCH(D6735,{"BJ_zhongyu";"JS_WX_liteer";"JS_CZ_wodefeng"},0)),"")</f>
        <v>江苏利特尔绿色包装股份有限公司</v>
      </c>
      <c r="D6735" s="11" t="str">
        <f>[1]动作!$G6734</f>
        <v>JS_WX_liteer</v>
      </c>
      <c r="E6735" s="11" t="str">
        <f>[1]动作!$D6734</f>
        <v>分系统1BMS1单体电压过低二级故障</v>
      </c>
      <c r="F6735" s="11" t="s">
        <v>177</v>
      </c>
      <c r="G6735" s="12">
        <f>[1]动作!$A6734+[1]动作!$B6734</f>
        <v>43213.498888888891</v>
      </c>
      <c r="H6735" s="12"/>
      <c r="I6735" s="11"/>
    </row>
    <row r="6736" spans="1:9" hidden="1" x14ac:dyDescent="0.3">
      <c r="A6736" s="24">
        <v>6734</v>
      </c>
      <c r="B6736" s="11" t="str">
        <f>IFERROR(INDEX({"JSNY-BJ0001-01";"JSNY-JS0022-01";"JSNY-JS0002-01"},MATCH(D6736,{"BJ_zhongyu";"JS_WX_liteer";"JS_CZ_wodefeng"},0)),"")</f>
        <v>JSNY-JS0022-01</v>
      </c>
      <c r="C6736" s="11" t="str">
        <f>IFERROR(INDEX({"北京中裕世纪大酒店";"江苏利特尔绿色包装股份有限公司";"常州市金坛沃德丰电子科技有限公司"},MATCH(D6736,{"BJ_zhongyu";"JS_WX_liteer";"JS_CZ_wodefeng"},0)),"")</f>
        <v>江苏利特尔绿色包装股份有限公司</v>
      </c>
      <c r="D6736" s="11" t="str">
        <f>[1]动作!$G6735</f>
        <v>JS_WX_liteer</v>
      </c>
      <c r="E6736" s="11" t="str">
        <f>[1]动作!$D6735</f>
        <v>分系统1BMS7单体电压过低一级故障</v>
      </c>
      <c r="F6736" s="11" t="s">
        <v>177</v>
      </c>
      <c r="G6736" s="12">
        <f>[1]动作!$A6735+[1]动作!$B6735</f>
        <v>43213.499351851853</v>
      </c>
      <c r="H6736" s="12"/>
      <c r="I6736" s="11"/>
    </row>
    <row r="6737" spans="1:9" hidden="1" x14ac:dyDescent="0.3">
      <c r="A6737" s="24">
        <v>6735</v>
      </c>
      <c r="B6737" s="11" t="str">
        <f>IFERROR(INDEX({"JSNY-BJ0001-01";"JSNY-JS0022-01";"JSNY-JS0002-01"},MATCH(D6737,{"BJ_zhongyu";"JS_WX_liteer";"JS_CZ_wodefeng"},0)),"")</f>
        <v>JSNY-JS0022-01</v>
      </c>
      <c r="C6737" s="11" t="str">
        <f>IFERROR(INDEX({"北京中裕世纪大酒店";"江苏利特尔绿色包装股份有限公司";"常州市金坛沃德丰电子科技有限公司"},MATCH(D6737,{"BJ_zhongyu";"JS_WX_liteer";"JS_CZ_wodefeng"},0)),"")</f>
        <v>江苏利特尔绿色包装股份有限公司</v>
      </c>
      <c r="D6737" s="11" t="str">
        <f>[1]动作!$G6736</f>
        <v>JS_WX_liteer</v>
      </c>
      <c r="E6737" s="11" t="str">
        <f>[1]动作!$D6736</f>
        <v>分系统1BMS7单体电压过低二级故障</v>
      </c>
      <c r="F6737" s="11" t="s">
        <v>177</v>
      </c>
      <c r="G6737" s="12">
        <f>[1]动作!$A6736+[1]动作!$B6736</f>
        <v>43213.499351851853</v>
      </c>
      <c r="H6737" s="12"/>
      <c r="I6737" s="11"/>
    </row>
    <row r="6738" spans="1:9" hidden="1" x14ac:dyDescent="0.3">
      <c r="A6738" s="24">
        <v>6736</v>
      </c>
      <c r="B6738" s="11" t="str">
        <f>IFERROR(INDEX({"JSNY-BJ0001-01";"JSNY-JS0022-01";"JSNY-JS0002-01"},MATCH(D6738,{"BJ_zhongyu";"JS_WX_liteer";"JS_CZ_wodefeng"},0)),"")</f>
        <v>JSNY-JS0022-01</v>
      </c>
      <c r="C6738" s="11" t="str">
        <f>IFERROR(INDEX({"北京中裕世纪大酒店";"江苏利特尔绿色包装股份有限公司";"常州市金坛沃德丰电子科技有限公司"},MATCH(D6738,{"BJ_zhongyu";"JS_WX_liteer";"JS_CZ_wodefeng"},0)),"")</f>
        <v>江苏利特尔绿色包装股份有限公司</v>
      </c>
      <c r="D6738" s="11" t="str">
        <f>[1]动作!$G6737</f>
        <v>JS_WX_liteer</v>
      </c>
      <c r="E6738" s="11" t="str">
        <f>[1]动作!$D6737</f>
        <v>分系统1BMS2单体电压过低一级故障</v>
      </c>
      <c r="F6738" s="11" t="s">
        <v>177</v>
      </c>
      <c r="G6738" s="12">
        <f>[1]动作!$A6737+[1]动作!$B6737</f>
        <v>43213.499583333331</v>
      </c>
      <c r="H6738" s="12"/>
      <c r="I6738" s="11"/>
    </row>
    <row r="6739" spans="1:9" hidden="1" x14ac:dyDescent="0.3">
      <c r="A6739" s="24">
        <v>6737</v>
      </c>
      <c r="B6739" s="11" t="str">
        <f>IFERROR(INDEX({"JSNY-BJ0001-01";"JSNY-JS0022-01";"JSNY-JS0002-01"},MATCH(D6739,{"BJ_zhongyu";"JS_WX_liteer";"JS_CZ_wodefeng"},0)),"")</f>
        <v>JSNY-JS0022-01</v>
      </c>
      <c r="C6739" s="11" t="str">
        <f>IFERROR(INDEX({"北京中裕世纪大酒店";"江苏利特尔绿色包装股份有限公司";"常州市金坛沃德丰电子科技有限公司"},MATCH(D6739,{"BJ_zhongyu";"JS_WX_liteer";"JS_CZ_wodefeng"},0)),"")</f>
        <v>江苏利特尔绿色包装股份有限公司</v>
      </c>
      <c r="D6739" s="11" t="str">
        <f>[1]动作!$G6738</f>
        <v>JS_WX_liteer</v>
      </c>
      <c r="E6739" s="11" t="str">
        <f>[1]动作!$D6738</f>
        <v>分系统1BMS2单体电压过低二级故障</v>
      </c>
      <c r="F6739" s="11" t="s">
        <v>177</v>
      </c>
      <c r="G6739" s="12">
        <f>[1]动作!$A6738+[1]动作!$B6738</f>
        <v>43213.499583333331</v>
      </c>
      <c r="H6739" s="12"/>
      <c r="I6739" s="11"/>
    </row>
    <row r="6740" spans="1:9" hidden="1" x14ac:dyDescent="0.3">
      <c r="A6740" s="24">
        <v>6738</v>
      </c>
      <c r="B6740" s="11" t="str">
        <f>IFERROR(INDEX({"JSNY-BJ0001-01";"JSNY-JS0022-01";"JSNY-JS0002-01"},MATCH(D6740,{"BJ_zhongyu";"JS_WX_liteer";"JS_CZ_wodefeng"},0)),"")</f>
        <v>JSNY-JS0022-01</v>
      </c>
      <c r="C6740" s="11" t="str">
        <f>IFERROR(INDEX({"北京中裕世纪大酒店";"江苏利特尔绿色包装股份有限公司";"常州市金坛沃德丰电子科技有限公司"},MATCH(D6740,{"BJ_zhongyu";"JS_WX_liteer";"JS_CZ_wodefeng"},0)),"")</f>
        <v>江苏利特尔绿色包装股份有限公司</v>
      </c>
      <c r="D6740" s="11" t="str">
        <f>[1]动作!$G6739</f>
        <v>JS_WX_liteer</v>
      </c>
      <c r="E6740" s="11" t="str">
        <f>[1]动作!$D6739</f>
        <v>分系统1BMS5单体电压过低一级故障</v>
      </c>
      <c r="F6740" s="11" t="s">
        <v>177</v>
      </c>
      <c r="G6740" s="12">
        <f>[1]动作!$A6739+[1]动作!$B6739</f>
        <v>43213.499756944446</v>
      </c>
      <c r="H6740" s="12"/>
      <c r="I6740" s="11"/>
    </row>
    <row r="6741" spans="1:9" hidden="1" x14ac:dyDescent="0.3">
      <c r="A6741" s="24">
        <v>6739</v>
      </c>
      <c r="B6741" s="11" t="str">
        <f>IFERROR(INDEX({"JSNY-BJ0001-01";"JSNY-JS0022-01";"JSNY-JS0002-01"},MATCH(D6741,{"BJ_zhongyu";"JS_WX_liteer";"JS_CZ_wodefeng"},0)),"")</f>
        <v>JSNY-JS0022-01</v>
      </c>
      <c r="C6741" s="11" t="str">
        <f>IFERROR(INDEX({"北京中裕世纪大酒店";"江苏利特尔绿色包装股份有限公司";"常州市金坛沃德丰电子科技有限公司"},MATCH(D6741,{"BJ_zhongyu";"JS_WX_liteer";"JS_CZ_wodefeng"},0)),"")</f>
        <v>江苏利特尔绿色包装股份有限公司</v>
      </c>
      <c r="D6741" s="11" t="str">
        <f>[1]动作!$G6740</f>
        <v>JS_WX_liteer</v>
      </c>
      <c r="E6741" s="11" t="str">
        <f>[1]动作!$D6740</f>
        <v>分系统1BMS5单体电压过低二级故障</v>
      </c>
      <c r="F6741" s="11" t="s">
        <v>177</v>
      </c>
      <c r="G6741" s="12">
        <f>[1]动作!$A6740+[1]动作!$B6740</f>
        <v>43213.499756944446</v>
      </c>
      <c r="H6741" s="12"/>
      <c r="I6741" s="11"/>
    </row>
    <row r="6742" spans="1:9" hidden="1" x14ac:dyDescent="0.3">
      <c r="A6742" s="24">
        <v>6740</v>
      </c>
      <c r="B6742" s="11" t="str">
        <f>IFERROR(INDEX({"JSNY-BJ0001-01";"JSNY-JS0022-01";"JSNY-JS0002-01"},MATCH(D6742,{"BJ_zhongyu";"JS_WX_liteer";"JS_CZ_wodefeng"},0)),"")</f>
        <v>JSNY-JS0022-01</v>
      </c>
      <c r="C6742" s="11" t="str">
        <f>IFERROR(INDEX({"北京中裕世纪大酒店";"江苏利特尔绿色包装股份有限公司";"常州市金坛沃德丰电子科技有限公司"},MATCH(D6742,{"BJ_zhongyu";"JS_WX_liteer";"JS_CZ_wodefeng"},0)),"")</f>
        <v>江苏利特尔绿色包装股份有限公司</v>
      </c>
      <c r="D6742" s="11" t="str">
        <f>[1]动作!$G6741</f>
        <v>JS_WX_liteer</v>
      </c>
      <c r="E6742" s="11" t="str">
        <f>[1]动作!$D6741</f>
        <v>分系统1BMS6单体电压过低一级故障</v>
      </c>
      <c r="F6742" s="11" t="s">
        <v>177</v>
      </c>
      <c r="G6742" s="12">
        <f>[1]动作!$A6741+[1]动作!$B6741</f>
        <v>43213.5000462963</v>
      </c>
      <c r="H6742" s="12"/>
      <c r="I6742" s="11"/>
    </row>
    <row r="6743" spans="1:9" hidden="1" x14ac:dyDescent="0.3">
      <c r="A6743" s="24">
        <v>6741</v>
      </c>
      <c r="B6743" s="11" t="str">
        <f>IFERROR(INDEX({"JSNY-BJ0001-01";"JSNY-JS0022-01";"JSNY-JS0002-01"},MATCH(D6743,{"BJ_zhongyu";"JS_WX_liteer";"JS_CZ_wodefeng"},0)),"")</f>
        <v>JSNY-JS0022-01</v>
      </c>
      <c r="C6743" s="11" t="str">
        <f>IFERROR(INDEX({"北京中裕世纪大酒店";"江苏利特尔绿色包装股份有限公司";"常州市金坛沃德丰电子科技有限公司"},MATCH(D6743,{"BJ_zhongyu";"JS_WX_liteer";"JS_CZ_wodefeng"},0)),"")</f>
        <v>江苏利特尔绿色包装股份有限公司</v>
      </c>
      <c r="D6743" s="11" t="str">
        <f>[1]动作!$G6742</f>
        <v>JS_WX_liteer</v>
      </c>
      <c r="E6743" s="11" t="str">
        <f>[1]动作!$D6742</f>
        <v>分系统1BMS6单体电压过低二级故障</v>
      </c>
      <c r="F6743" s="11" t="s">
        <v>177</v>
      </c>
      <c r="G6743" s="12">
        <f>[1]动作!$A6742+[1]动作!$B6742</f>
        <v>43213.5000462963</v>
      </c>
      <c r="H6743" s="12"/>
      <c r="I6743" s="11"/>
    </row>
    <row r="6744" spans="1:9" hidden="1" x14ac:dyDescent="0.3">
      <c r="A6744" s="24">
        <v>6742</v>
      </c>
      <c r="B6744" s="11" t="str">
        <f>IFERROR(INDEX({"JSNY-BJ0001-01";"JSNY-JS0022-01";"JSNY-JS0002-01"},MATCH(D6744,{"BJ_zhongyu";"JS_WX_liteer";"JS_CZ_wodefeng"},0)),"")</f>
        <v>JSNY-JS0002-01</v>
      </c>
      <c r="C6744" s="11" t="str">
        <f>IFERROR(INDEX({"北京中裕世纪大酒店";"江苏利特尔绿色包装股份有限公司";"常州市金坛沃德丰电子科技有限公司"},MATCH(D6744,{"BJ_zhongyu";"JS_WX_liteer";"JS_CZ_wodefeng"},0)),"")</f>
        <v>常州市金坛沃德丰电子科技有限公司</v>
      </c>
      <c r="D6744" s="11" t="str">
        <f>[1]动作!$G6743</f>
        <v>JS_CZ_wodefeng</v>
      </c>
      <c r="E6744" s="11" t="str">
        <f>[1]动作!$D6743</f>
        <v>电表故障</v>
      </c>
      <c r="F6744" s="11" t="s">
        <v>45</v>
      </c>
      <c r="G6744" s="12">
        <f>[1]动作!$A6743+[1]动作!$B6743</f>
        <v>43213.501493055555</v>
      </c>
      <c r="H6744" s="12"/>
      <c r="I6744" s="11"/>
    </row>
    <row r="6745" spans="1:9" hidden="1" x14ac:dyDescent="0.3">
      <c r="A6745" s="24">
        <v>6743</v>
      </c>
      <c r="B6745" s="11" t="str">
        <f>IFERROR(INDEX({"JSNY-BJ0001-01";"JSNY-JS0022-01";"JSNY-JS0002-01"},MATCH(D6745,{"BJ_zhongyu";"JS_WX_liteer";"JS_CZ_wodefeng"},0)),"")</f>
        <v>JSNY-JS0002-01</v>
      </c>
      <c r="C6745" s="11" t="str">
        <f>IFERROR(INDEX({"北京中裕世纪大酒店";"江苏利特尔绿色包装股份有限公司";"常州市金坛沃德丰电子科技有限公司"},MATCH(D6745,{"BJ_zhongyu";"JS_WX_liteer";"JS_CZ_wodefeng"},0)),"")</f>
        <v>常州市金坛沃德丰电子科技有限公司</v>
      </c>
      <c r="D6745" s="11" t="str">
        <f>[1]动作!$G6744</f>
        <v>JS_CZ_wodefeng</v>
      </c>
      <c r="E6745" s="11" t="str">
        <f>[1]动作!$D6744</f>
        <v>电表故障</v>
      </c>
      <c r="F6745" s="11" t="s">
        <v>45</v>
      </c>
      <c r="G6745" s="12">
        <f>[1]动作!$A6744+[1]动作!$B6744</f>
        <v>43213.502939814818</v>
      </c>
      <c r="H6745" s="12"/>
      <c r="I6745" s="11"/>
    </row>
    <row r="6746" spans="1:9" hidden="1" x14ac:dyDescent="0.3">
      <c r="A6746" s="24">
        <v>6744</v>
      </c>
      <c r="B6746" s="11" t="str">
        <f>IFERROR(INDEX({"JSNY-BJ0001-01";"JSNY-JS0022-01";"JSNY-JS0002-01"},MATCH(D6746,{"BJ_zhongyu";"JS_WX_liteer";"JS_CZ_wodefeng"},0)),"")</f>
        <v>JSNY-JS0002-01</v>
      </c>
      <c r="C6746" s="11" t="str">
        <f>IFERROR(INDEX({"北京中裕世纪大酒店";"江苏利特尔绿色包装股份有限公司";"常州市金坛沃德丰电子科技有限公司"},MATCH(D6746,{"BJ_zhongyu";"JS_WX_liteer";"JS_CZ_wodefeng"},0)),"")</f>
        <v>常州市金坛沃德丰电子科技有限公司</v>
      </c>
      <c r="D6746" s="11" t="str">
        <f>[1]动作!$G6745</f>
        <v>JS_CZ_wodefeng</v>
      </c>
      <c r="E6746" s="11" t="str">
        <f>[1]动作!$D6745</f>
        <v>电表故障</v>
      </c>
      <c r="F6746" s="11" t="s">
        <v>45</v>
      </c>
      <c r="G6746" s="12">
        <f>[1]动作!$A6745+[1]动作!$B6745</f>
        <v>43213.503067129626</v>
      </c>
      <c r="H6746" s="12"/>
      <c r="I6746" s="11"/>
    </row>
    <row r="6747" spans="1:9" hidden="1" x14ac:dyDescent="0.3">
      <c r="A6747" s="24">
        <v>6745</v>
      </c>
      <c r="B6747" s="11" t="str">
        <f>IFERROR(INDEX({"JSNY-BJ0001-01";"JSNY-JS0022-01";"JSNY-JS0002-01"},MATCH(D6747,{"BJ_zhongyu";"JS_WX_liteer";"JS_CZ_wodefeng"},0)),"")</f>
        <v>JSNY-JS0002-01</v>
      </c>
      <c r="C6747" s="11" t="str">
        <f>IFERROR(INDEX({"北京中裕世纪大酒店";"江苏利特尔绿色包装股份有限公司";"常州市金坛沃德丰电子科技有限公司"},MATCH(D6747,{"BJ_zhongyu";"JS_WX_liteer";"JS_CZ_wodefeng"},0)),"")</f>
        <v>常州市金坛沃德丰电子科技有限公司</v>
      </c>
      <c r="D6747" s="11" t="str">
        <f>[1]动作!$G6746</f>
        <v>JS_CZ_wodefeng</v>
      </c>
      <c r="E6747" s="11" t="str">
        <f>[1]动作!$D6746</f>
        <v>电表故障</v>
      </c>
      <c r="F6747" s="11" t="s">
        <v>45</v>
      </c>
      <c r="G6747" s="12">
        <f>[1]动作!$A6746+[1]动作!$B6746</f>
        <v>43213.504108796296</v>
      </c>
      <c r="H6747" s="12"/>
      <c r="I6747" s="11"/>
    </row>
    <row r="6748" spans="1:9" hidden="1" x14ac:dyDescent="0.3">
      <c r="A6748" s="24">
        <v>6746</v>
      </c>
      <c r="B6748" s="11" t="str">
        <f>IFERROR(INDEX({"JSNY-BJ0001-01";"JSNY-JS0022-01";"JSNY-JS0002-01"},MATCH(D6748,{"BJ_zhongyu";"JS_WX_liteer";"JS_CZ_wodefeng"},0)),"")</f>
        <v>JSNY-JS0002-01</v>
      </c>
      <c r="C6748" s="11" t="str">
        <f>IFERROR(INDEX({"北京中裕世纪大酒店";"江苏利特尔绿色包装股份有限公司";"常州市金坛沃德丰电子科技有限公司"},MATCH(D6748,{"BJ_zhongyu";"JS_WX_liteer";"JS_CZ_wodefeng"},0)),"")</f>
        <v>常州市金坛沃德丰电子科技有限公司</v>
      </c>
      <c r="D6748" s="11" t="str">
        <f>[1]动作!$G6747</f>
        <v>JS_CZ_wodefeng</v>
      </c>
      <c r="E6748" s="11" t="str">
        <f>[1]动作!$D6747</f>
        <v>电表故障</v>
      </c>
      <c r="F6748" s="11" t="s">
        <v>45</v>
      </c>
      <c r="G6748" s="12">
        <f>[1]动作!$A6747+[1]动作!$B6747</f>
        <v>43213.508101851854</v>
      </c>
      <c r="H6748" s="12"/>
      <c r="I6748" s="11"/>
    </row>
    <row r="6749" spans="1:9" hidden="1" x14ac:dyDescent="0.3">
      <c r="A6749" s="24">
        <v>6747</v>
      </c>
      <c r="B6749" s="11" t="str">
        <f>IFERROR(INDEX({"JSNY-BJ0001-01";"JSNY-JS0022-01";"JSNY-JS0002-01"},MATCH(D6749,{"BJ_zhongyu";"JS_WX_liteer";"JS_CZ_wodefeng"},0)),"")</f>
        <v>JSNY-JS0002-01</v>
      </c>
      <c r="C6749" s="11" t="str">
        <f>IFERROR(INDEX({"北京中裕世纪大酒店";"江苏利特尔绿色包装股份有限公司";"常州市金坛沃德丰电子科技有限公司"},MATCH(D6749,{"BJ_zhongyu";"JS_WX_liteer";"JS_CZ_wodefeng"},0)),"")</f>
        <v>常州市金坛沃德丰电子科技有限公司</v>
      </c>
      <c r="D6749" s="11" t="str">
        <f>[1]动作!$G6748</f>
        <v>JS_CZ_wodefeng</v>
      </c>
      <c r="E6749" s="11" t="str">
        <f>[1]动作!$D6748</f>
        <v>电表故障</v>
      </c>
      <c r="F6749" s="11" t="s">
        <v>45</v>
      </c>
      <c r="G6749" s="12">
        <f>[1]动作!$A6748+[1]动作!$B6748</f>
        <v>43213.509317129632</v>
      </c>
      <c r="H6749" s="12"/>
      <c r="I6749" s="11"/>
    </row>
    <row r="6750" spans="1:9" hidden="1" x14ac:dyDescent="0.3">
      <c r="A6750" s="24">
        <v>6748</v>
      </c>
      <c r="B6750" s="11" t="str">
        <f>IFERROR(INDEX({"JSNY-BJ0001-01";"JSNY-JS0022-01";"JSNY-JS0002-01"},MATCH(D6750,{"BJ_zhongyu";"JS_WX_liteer";"JS_CZ_wodefeng"},0)),"")</f>
        <v>JSNY-JS0002-01</v>
      </c>
      <c r="C6750" s="11" t="str">
        <f>IFERROR(INDEX({"北京中裕世纪大酒店";"江苏利特尔绿色包装股份有限公司";"常州市金坛沃德丰电子科技有限公司"},MATCH(D6750,{"BJ_zhongyu";"JS_WX_liteer";"JS_CZ_wodefeng"},0)),"")</f>
        <v>常州市金坛沃德丰电子科技有限公司</v>
      </c>
      <c r="D6750" s="11" t="str">
        <f>[1]动作!$G6749</f>
        <v>JS_CZ_wodefeng</v>
      </c>
      <c r="E6750" s="11" t="str">
        <f>[1]动作!$D6749</f>
        <v>电表故障</v>
      </c>
      <c r="F6750" s="11" t="s">
        <v>45</v>
      </c>
      <c r="G6750" s="12">
        <f>[1]动作!$A6749+[1]动作!$B6749</f>
        <v>43213.510416666664</v>
      </c>
      <c r="H6750" s="12"/>
      <c r="I6750" s="11"/>
    </row>
    <row r="6751" spans="1:9" hidden="1" x14ac:dyDescent="0.3">
      <c r="A6751" s="24">
        <v>6749</v>
      </c>
      <c r="B6751" s="11" t="str">
        <f>IFERROR(INDEX({"JSNY-BJ0001-01";"JSNY-JS0022-01";"JSNY-JS0002-01"},MATCH(D6751,{"BJ_zhongyu";"JS_WX_liteer";"JS_CZ_wodefeng"},0)),"")</f>
        <v>JSNY-JS0002-01</v>
      </c>
      <c r="C6751" s="11" t="str">
        <f>IFERROR(INDEX({"北京中裕世纪大酒店";"江苏利特尔绿色包装股份有限公司";"常州市金坛沃德丰电子科技有限公司"},MATCH(D6751,{"BJ_zhongyu";"JS_WX_liteer";"JS_CZ_wodefeng"},0)),"")</f>
        <v>常州市金坛沃德丰电子科技有限公司</v>
      </c>
      <c r="D6751" s="11" t="str">
        <f>[1]动作!$G6750</f>
        <v>JS_CZ_wodefeng</v>
      </c>
      <c r="E6751" s="11" t="str">
        <f>[1]动作!$D6750</f>
        <v>电表故障</v>
      </c>
      <c r="F6751" s="11" t="s">
        <v>45</v>
      </c>
      <c r="G6751" s="12">
        <f>[1]动作!$A6750+[1]动作!$B6750</f>
        <v>43213.512789351851</v>
      </c>
      <c r="H6751" s="12"/>
      <c r="I6751" s="11"/>
    </row>
    <row r="6752" spans="1:9" hidden="1" x14ac:dyDescent="0.3">
      <c r="A6752" s="24">
        <v>6750</v>
      </c>
      <c r="B6752" s="11" t="str">
        <f>IFERROR(INDEX({"JSNY-BJ0001-01";"JSNY-JS0022-01";"JSNY-JS0002-01"},MATCH(D6752,{"BJ_zhongyu";"JS_WX_liteer";"JS_CZ_wodefeng"},0)),"")</f>
        <v>JSNY-JS0002-01</v>
      </c>
      <c r="C6752" s="11" t="str">
        <f>IFERROR(INDEX({"北京中裕世纪大酒店";"江苏利特尔绿色包装股份有限公司";"常州市金坛沃德丰电子科技有限公司"},MATCH(D6752,{"BJ_zhongyu";"JS_WX_liteer";"JS_CZ_wodefeng"},0)),"")</f>
        <v>常州市金坛沃德丰电子科技有限公司</v>
      </c>
      <c r="D6752" s="11" t="str">
        <f>[1]动作!$G6751</f>
        <v>JS_CZ_wodefeng</v>
      </c>
      <c r="E6752" s="11" t="str">
        <f>[1]动作!$D6751</f>
        <v>电表故障</v>
      </c>
      <c r="F6752" s="11" t="s">
        <v>45</v>
      </c>
      <c r="G6752" s="12">
        <f>[1]动作!$A6751+[1]动作!$B6751</f>
        <v>43213.51290509259</v>
      </c>
      <c r="H6752" s="12"/>
      <c r="I6752" s="11"/>
    </row>
    <row r="6753" spans="1:9" hidden="1" x14ac:dyDescent="0.3">
      <c r="A6753" s="24">
        <v>6751</v>
      </c>
      <c r="B6753" s="11" t="str">
        <f>IFERROR(INDEX({"JSNY-BJ0001-01";"JSNY-JS0022-01";"JSNY-JS0002-01"},MATCH(D6753,{"BJ_zhongyu";"JS_WX_liteer";"JS_CZ_wodefeng"},0)),"")</f>
        <v>JSNY-JS0002-01</v>
      </c>
      <c r="C6753" s="11" t="str">
        <f>IFERROR(INDEX({"北京中裕世纪大酒店";"江苏利特尔绿色包装股份有限公司";"常州市金坛沃德丰电子科技有限公司"},MATCH(D6753,{"BJ_zhongyu";"JS_WX_liteer";"JS_CZ_wodefeng"},0)),"")</f>
        <v>常州市金坛沃德丰电子科技有限公司</v>
      </c>
      <c r="D6753" s="11" t="str">
        <f>[1]动作!$G6752</f>
        <v>JS_CZ_wodefeng</v>
      </c>
      <c r="E6753" s="11" t="str">
        <f>[1]动作!$D6752</f>
        <v>电表故障</v>
      </c>
      <c r="F6753" s="11" t="s">
        <v>45</v>
      </c>
      <c r="G6753" s="12">
        <f>[1]动作!$A6752+[1]动作!$B6752</f>
        <v>43213.514351851853</v>
      </c>
      <c r="H6753" s="12"/>
      <c r="I6753" s="11"/>
    </row>
    <row r="6754" spans="1:9" hidden="1" x14ac:dyDescent="0.3">
      <c r="A6754" s="24">
        <v>6752</v>
      </c>
      <c r="B6754" s="11" t="str">
        <f>IFERROR(INDEX({"JSNY-BJ0001-01";"JSNY-JS0022-01";"JSNY-JS0002-01"},MATCH(D6754,{"BJ_zhongyu";"JS_WX_liteer";"JS_CZ_wodefeng"},0)),"")</f>
        <v>JSNY-JS0002-01</v>
      </c>
      <c r="C6754" s="11" t="str">
        <f>IFERROR(INDEX({"北京中裕世纪大酒店";"江苏利特尔绿色包装股份有限公司";"常州市金坛沃德丰电子科技有限公司"},MATCH(D6754,{"BJ_zhongyu";"JS_WX_liteer";"JS_CZ_wodefeng"},0)),"")</f>
        <v>常州市金坛沃德丰电子科技有限公司</v>
      </c>
      <c r="D6754" s="11" t="str">
        <f>[1]动作!$G6753</f>
        <v>JS_CZ_wodefeng</v>
      </c>
      <c r="E6754" s="11" t="str">
        <f>[1]动作!$D6753</f>
        <v>电表故障</v>
      </c>
      <c r="F6754" s="11" t="s">
        <v>45</v>
      </c>
      <c r="G6754" s="12">
        <f>[1]动作!$A6753+[1]动作!$B6753</f>
        <v>43213.517997685187</v>
      </c>
      <c r="H6754" s="12"/>
      <c r="I6754" s="11"/>
    </row>
    <row r="6755" spans="1:9" hidden="1" x14ac:dyDescent="0.3">
      <c r="A6755" s="24">
        <v>6753</v>
      </c>
      <c r="B6755" s="11" t="str">
        <f>IFERROR(INDEX({"JSNY-BJ0001-01";"JSNY-JS0022-01";"JSNY-JS0002-01"},MATCH(D6755,{"BJ_zhongyu";"JS_WX_liteer";"JS_CZ_wodefeng"},0)),"")</f>
        <v>JSNY-JS0002-01</v>
      </c>
      <c r="C6755" s="11" t="str">
        <f>IFERROR(INDEX({"北京中裕世纪大酒店";"江苏利特尔绿色包装股份有限公司";"常州市金坛沃德丰电子科技有限公司"},MATCH(D6755,{"BJ_zhongyu";"JS_WX_liteer";"JS_CZ_wodefeng"},0)),"")</f>
        <v>常州市金坛沃德丰电子科技有限公司</v>
      </c>
      <c r="D6755" s="11" t="str">
        <f>[1]动作!$G6754</f>
        <v>JS_CZ_wodefeng</v>
      </c>
      <c r="E6755" s="11" t="str">
        <f>[1]动作!$D6754</f>
        <v>电表故障</v>
      </c>
      <c r="F6755" s="11" t="s">
        <v>45</v>
      </c>
      <c r="G6755" s="12">
        <f>[1]动作!$A6754+[1]动作!$B6754</f>
        <v>43213.518865740742</v>
      </c>
      <c r="H6755" s="12"/>
      <c r="I6755" s="11"/>
    </row>
    <row r="6756" spans="1:9" hidden="1" x14ac:dyDescent="0.3">
      <c r="A6756" s="24">
        <v>6754</v>
      </c>
      <c r="B6756" s="11" t="str">
        <f>IFERROR(INDEX({"JSNY-BJ0001-01";"JSNY-JS0022-01";"JSNY-JS0002-01"},MATCH(D6756,{"BJ_zhongyu";"JS_WX_liteer";"JS_CZ_wodefeng"},0)),"")</f>
        <v>JSNY-JS0002-01</v>
      </c>
      <c r="C6756" s="11" t="str">
        <f>IFERROR(INDEX({"北京中裕世纪大酒店";"江苏利特尔绿色包装股份有限公司";"常州市金坛沃德丰电子科技有限公司"},MATCH(D6756,{"BJ_zhongyu";"JS_WX_liteer";"JS_CZ_wodefeng"},0)),"")</f>
        <v>常州市金坛沃德丰电子科技有限公司</v>
      </c>
      <c r="D6756" s="11" t="str">
        <f>[1]动作!$G6755</f>
        <v>JS_CZ_wodefeng</v>
      </c>
      <c r="E6756" s="11" t="str">
        <f>[1]动作!$D6755</f>
        <v>电表故障</v>
      </c>
      <c r="F6756" s="11" t="s">
        <v>45</v>
      </c>
      <c r="G6756" s="12">
        <f>[1]动作!$A6755+[1]动作!$B6755</f>
        <v>43213.521597222221</v>
      </c>
      <c r="H6756" s="12"/>
      <c r="I6756" s="11"/>
    </row>
    <row r="6757" spans="1:9" hidden="1" x14ac:dyDescent="0.3">
      <c r="A6757" s="24">
        <v>6755</v>
      </c>
      <c r="B6757" s="11" t="str">
        <f>IFERROR(INDEX({"JSNY-BJ0001-01";"JSNY-JS0022-01";"JSNY-JS0002-01"},MATCH(D6757,{"BJ_zhongyu";"JS_WX_liteer";"JS_CZ_wodefeng"},0)),"")</f>
        <v>JSNY-JS0002-01</v>
      </c>
      <c r="C6757" s="11" t="str">
        <f>IFERROR(INDEX({"北京中裕世纪大酒店";"江苏利特尔绿色包装股份有限公司";"常州市金坛沃德丰电子科技有限公司"},MATCH(D6757,{"BJ_zhongyu";"JS_WX_liteer";"JS_CZ_wodefeng"},0)),"")</f>
        <v>常州市金坛沃德丰电子科技有限公司</v>
      </c>
      <c r="D6757" s="11" t="str">
        <f>[1]动作!$G6756</f>
        <v>JS_CZ_wodefeng</v>
      </c>
      <c r="E6757" s="11" t="str">
        <f>[1]动作!$D6756</f>
        <v>电表故障</v>
      </c>
      <c r="F6757" s="11" t="s">
        <v>45</v>
      </c>
      <c r="G6757" s="12">
        <f>[1]动作!$A6756+[1]动作!$B6756</f>
        <v>43213.522870370369</v>
      </c>
      <c r="H6757" s="12"/>
      <c r="I6757" s="11"/>
    </row>
    <row r="6758" spans="1:9" hidden="1" x14ac:dyDescent="0.3">
      <c r="A6758" s="24">
        <v>6756</v>
      </c>
      <c r="B6758" s="11" t="str">
        <f>IFERROR(INDEX({"JSNY-BJ0001-01";"JSNY-JS0022-01";"JSNY-JS0002-01"},MATCH(D6758,{"BJ_zhongyu";"JS_WX_liteer";"JS_CZ_wodefeng"},0)),"")</f>
        <v>JSNY-JS0002-01</v>
      </c>
      <c r="C6758" s="11" t="str">
        <f>IFERROR(INDEX({"北京中裕世纪大酒店";"江苏利特尔绿色包装股份有限公司";"常州市金坛沃德丰电子科技有限公司"},MATCH(D6758,{"BJ_zhongyu";"JS_WX_liteer";"JS_CZ_wodefeng"},0)),"")</f>
        <v>常州市金坛沃德丰电子科技有限公司</v>
      </c>
      <c r="D6758" s="11" t="str">
        <f>[1]动作!$G6757</f>
        <v>JS_CZ_wodefeng</v>
      </c>
      <c r="E6758" s="11" t="str">
        <f>[1]动作!$D6757</f>
        <v>电表故障</v>
      </c>
      <c r="F6758" s="11" t="s">
        <v>45</v>
      </c>
      <c r="G6758" s="12">
        <f>[1]动作!$A6757+[1]动作!$B6757</f>
        <v>43213.52443287037</v>
      </c>
      <c r="H6758" s="12"/>
      <c r="I6758" s="11"/>
    </row>
    <row r="6759" spans="1:9" hidden="1" x14ac:dyDescent="0.3">
      <c r="A6759" s="24">
        <v>6757</v>
      </c>
      <c r="B6759" s="11" t="str">
        <f>IFERROR(INDEX({"JSNY-BJ0001-01";"JSNY-JS0022-01";"JSNY-JS0002-01"},MATCH(D6759,{"BJ_zhongyu";"JS_WX_liteer";"JS_CZ_wodefeng"},0)),"")</f>
        <v>JSNY-JS0002-01</v>
      </c>
      <c r="C6759" s="11" t="str">
        <f>IFERROR(INDEX({"北京中裕世纪大酒店";"江苏利特尔绿色包装股份有限公司";"常州市金坛沃德丰电子科技有限公司"},MATCH(D6759,{"BJ_zhongyu";"JS_WX_liteer";"JS_CZ_wodefeng"},0)),"")</f>
        <v>常州市金坛沃德丰电子科技有限公司</v>
      </c>
      <c r="D6759" s="11" t="str">
        <f>[1]动作!$G6758</f>
        <v>JS_CZ_wodefeng</v>
      </c>
      <c r="E6759" s="11" t="str">
        <f>[1]动作!$D6758</f>
        <v>电表故障</v>
      </c>
      <c r="F6759" s="11" t="s">
        <v>45</v>
      </c>
      <c r="G6759" s="12">
        <f>[1]动作!$A6758+[1]动作!$B6758</f>
        <v>43213.527905092589</v>
      </c>
      <c r="H6759" s="12"/>
      <c r="I6759" s="11"/>
    </row>
    <row r="6760" spans="1:9" hidden="1" x14ac:dyDescent="0.3">
      <c r="A6760" s="24">
        <v>6758</v>
      </c>
      <c r="B6760" s="11" t="str">
        <f>IFERROR(INDEX({"JSNY-BJ0001-01";"JSNY-JS0022-01";"JSNY-JS0002-01"},MATCH(D6760,{"BJ_zhongyu";"JS_WX_liteer";"JS_CZ_wodefeng"},0)),"")</f>
        <v>JSNY-JS0002-01</v>
      </c>
      <c r="C6760" s="11" t="str">
        <f>IFERROR(INDEX({"北京中裕世纪大酒店";"江苏利特尔绿色包装股份有限公司";"常州市金坛沃德丰电子科技有限公司"},MATCH(D6760,{"BJ_zhongyu";"JS_WX_liteer";"JS_CZ_wodefeng"},0)),"")</f>
        <v>常州市金坛沃德丰电子科技有限公司</v>
      </c>
      <c r="D6760" s="11" t="str">
        <f>[1]动作!$G6759</f>
        <v>JS_CZ_wodefeng</v>
      </c>
      <c r="E6760" s="11" t="str">
        <f>[1]动作!$D6759</f>
        <v>电表故障</v>
      </c>
      <c r="F6760" s="11" t="s">
        <v>45</v>
      </c>
      <c r="G6760" s="12">
        <f>[1]动作!$A6759+[1]动作!$B6759</f>
        <v>43213.528020833335</v>
      </c>
      <c r="H6760" s="12"/>
      <c r="I6760" s="11"/>
    </row>
    <row r="6761" spans="1:9" hidden="1" x14ac:dyDescent="0.3">
      <c r="A6761" s="24">
        <v>6759</v>
      </c>
      <c r="B6761" s="11" t="str">
        <f>IFERROR(INDEX({"JSNY-BJ0001-01";"JSNY-JS0022-01";"JSNY-JS0002-01"},MATCH(D6761,{"BJ_zhongyu";"JS_WX_liteer";"JS_CZ_wodefeng"},0)),"")</f>
        <v>JSNY-JS0002-01</v>
      </c>
      <c r="C6761" s="11" t="str">
        <f>IFERROR(INDEX({"北京中裕世纪大酒店";"江苏利特尔绿色包装股份有限公司";"常州市金坛沃德丰电子科技有限公司"},MATCH(D6761,{"BJ_zhongyu";"JS_WX_liteer";"JS_CZ_wodefeng"},0)),"")</f>
        <v>常州市金坛沃德丰电子科技有限公司</v>
      </c>
      <c r="D6761" s="11" t="str">
        <f>[1]动作!$G6760</f>
        <v>JS_CZ_wodefeng</v>
      </c>
      <c r="E6761" s="11" t="str">
        <f>[1]动作!$D6760</f>
        <v>电表故障</v>
      </c>
      <c r="F6761" s="11" t="s">
        <v>45</v>
      </c>
      <c r="G6761" s="12">
        <f>[1]动作!$A6760+[1]动作!$B6760</f>
        <v>43213.528194444443</v>
      </c>
      <c r="H6761" s="12"/>
      <c r="I6761" s="11"/>
    </row>
    <row r="6762" spans="1:9" hidden="1" x14ac:dyDescent="0.3">
      <c r="A6762" s="24">
        <v>6760</v>
      </c>
      <c r="B6762" s="11" t="str">
        <f>IFERROR(INDEX({"JSNY-BJ0001-01";"JSNY-JS0022-01";"JSNY-JS0002-01"},MATCH(D6762,{"BJ_zhongyu";"JS_WX_liteer";"JS_CZ_wodefeng"},0)),"")</f>
        <v>JSNY-JS0002-01</v>
      </c>
      <c r="C6762" s="11" t="str">
        <f>IFERROR(INDEX({"北京中裕世纪大酒店";"江苏利特尔绿色包装股份有限公司";"常州市金坛沃德丰电子科技有限公司"},MATCH(D6762,{"BJ_zhongyu";"JS_WX_liteer";"JS_CZ_wodefeng"},0)),"")</f>
        <v>常州市金坛沃德丰电子科技有限公司</v>
      </c>
      <c r="D6762" s="11" t="str">
        <f>[1]动作!$G6761</f>
        <v>JS_CZ_wodefeng</v>
      </c>
      <c r="E6762" s="11" t="str">
        <f>[1]动作!$D6761</f>
        <v>电表故障</v>
      </c>
      <c r="F6762" s="11" t="s">
        <v>45</v>
      </c>
      <c r="G6762" s="12">
        <f>[1]动作!$A6761+[1]动作!$B6761</f>
        <v>43213.529467592591</v>
      </c>
      <c r="H6762" s="12"/>
      <c r="I6762" s="11"/>
    </row>
    <row r="6763" spans="1:9" hidden="1" x14ac:dyDescent="0.3">
      <c r="A6763" s="24">
        <v>6761</v>
      </c>
      <c r="B6763" s="11" t="str">
        <f>IFERROR(INDEX({"JSNY-BJ0001-01";"JSNY-JS0022-01";"JSNY-JS0002-01"},MATCH(D6763,{"BJ_zhongyu";"JS_WX_liteer";"JS_CZ_wodefeng"},0)),"")</f>
        <v>JSNY-JS0002-01</v>
      </c>
      <c r="C6763" s="11" t="str">
        <f>IFERROR(INDEX({"北京中裕世纪大酒店";"江苏利特尔绿色包装股份有限公司";"常州市金坛沃德丰电子科技有限公司"},MATCH(D6763,{"BJ_zhongyu";"JS_WX_liteer";"JS_CZ_wodefeng"},0)),"")</f>
        <v>常州市金坛沃德丰电子科技有限公司</v>
      </c>
      <c r="D6763" s="11" t="str">
        <f>[1]动作!$G6762</f>
        <v>JS_CZ_wodefeng</v>
      </c>
      <c r="E6763" s="11" t="str">
        <f>[1]动作!$D6762</f>
        <v>电表故障</v>
      </c>
      <c r="F6763" s="11" t="s">
        <v>45</v>
      </c>
      <c r="G6763" s="12">
        <f>[1]动作!$A6762+[1]动作!$B6762</f>
        <v>43213.53497685185</v>
      </c>
      <c r="H6763" s="12"/>
      <c r="I6763" s="11"/>
    </row>
    <row r="6764" spans="1:9" hidden="1" x14ac:dyDescent="0.3">
      <c r="A6764" s="24">
        <v>6762</v>
      </c>
      <c r="B6764" s="11" t="str">
        <f>IFERROR(INDEX({"JSNY-BJ0001-01";"JSNY-JS0022-01";"JSNY-JS0002-01"},MATCH(D6764,{"BJ_zhongyu";"JS_WX_liteer";"JS_CZ_wodefeng"},0)),"")</f>
        <v>JSNY-JS0002-01</v>
      </c>
      <c r="C6764" s="11" t="str">
        <f>IFERROR(INDEX({"北京中裕世纪大酒店";"江苏利特尔绿色包装股份有限公司";"常州市金坛沃德丰电子科技有限公司"},MATCH(D6764,{"BJ_zhongyu";"JS_WX_liteer";"JS_CZ_wodefeng"},0)),"")</f>
        <v>常州市金坛沃德丰电子科技有限公司</v>
      </c>
      <c r="D6764" s="11" t="str">
        <f>[1]动作!$G6763</f>
        <v>JS_CZ_wodefeng</v>
      </c>
      <c r="E6764" s="11" t="str">
        <f>[1]动作!$D6763</f>
        <v>电表故障</v>
      </c>
      <c r="F6764" s="11" t="s">
        <v>45</v>
      </c>
      <c r="G6764" s="12">
        <f>[1]动作!$A6763+[1]动作!$B6763</f>
        <v>43213.535092592596</v>
      </c>
      <c r="H6764" s="12"/>
      <c r="I6764" s="11"/>
    </row>
    <row r="6765" spans="1:9" hidden="1" x14ac:dyDescent="0.3">
      <c r="A6765" s="24">
        <v>6763</v>
      </c>
      <c r="B6765" s="11" t="str">
        <f>IFERROR(INDEX({"JSNY-BJ0001-01";"JSNY-JS0022-01";"JSNY-JS0002-01"},MATCH(D6765,{"BJ_zhongyu";"JS_WX_liteer";"JS_CZ_wodefeng"},0)),"")</f>
        <v>JSNY-JS0002-01</v>
      </c>
      <c r="C6765" s="11" t="str">
        <f>IFERROR(INDEX({"北京中裕世纪大酒店";"江苏利特尔绿色包装股份有限公司";"常州市金坛沃德丰电子科技有限公司"},MATCH(D6765,{"BJ_zhongyu";"JS_WX_liteer";"JS_CZ_wodefeng"},0)),"")</f>
        <v>常州市金坛沃德丰电子科技有限公司</v>
      </c>
      <c r="D6765" s="11" t="str">
        <f>[1]动作!$G6764</f>
        <v>JS_CZ_wodefeng</v>
      </c>
      <c r="E6765" s="11" t="str">
        <f>[1]动作!$D6764</f>
        <v>电表故障</v>
      </c>
      <c r="F6765" s="11" t="s">
        <v>45</v>
      </c>
      <c r="G6765" s="12">
        <f>[1]动作!$A6764+[1]动作!$B6764</f>
        <v>43213.536539351851</v>
      </c>
      <c r="H6765" s="12"/>
      <c r="I6765" s="11"/>
    </row>
    <row r="6766" spans="1:9" hidden="1" x14ac:dyDescent="0.3">
      <c r="A6766" s="24">
        <v>6764</v>
      </c>
      <c r="B6766" s="11" t="str">
        <f>IFERROR(INDEX({"JSNY-BJ0001-01";"JSNY-JS0022-01";"JSNY-JS0002-01"},MATCH(D6766,{"BJ_zhongyu";"JS_WX_liteer";"JS_CZ_wodefeng"},0)),"")</f>
        <v>JSNY-JS0002-01</v>
      </c>
      <c r="C6766" s="11" t="str">
        <f>IFERROR(INDEX({"北京中裕世纪大酒店";"江苏利特尔绿色包装股份有限公司";"常州市金坛沃德丰电子科技有限公司"},MATCH(D6766,{"BJ_zhongyu";"JS_WX_liteer";"JS_CZ_wodefeng"},0)),"")</f>
        <v>常州市金坛沃德丰电子科技有限公司</v>
      </c>
      <c r="D6766" s="11" t="str">
        <f>[1]动作!$G6765</f>
        <v>JS_CZ_wodefeng</v>
      </c>
      <c r="E6766" s="11" t="str">
        <f>[1]动作!$D6765</f>
        <v>电表故障</v>
      </c>
      <c r="F6766" s="11" t="s">
        <v>45</v>
      </c>
      <c r="G6766" s="12">
        <f>[1]动作!$A6765+[1]动作!$B6765</f>
        <v>43213.538506944446</v>
      </c>
      <c r="H6766" s="12"/>
      <c r="I6766" s="11"/>
    </row>
    <row r="6767" spans="1:9" hidden="1" x14ac:dyDescent="0.3">
      <c r="A6767" s="24">
        <v>6765</v>
      </c>
      <c r="B6767" s="11" t="str">
        <f>IFERROR(INDEX({"JSNY-BJ0001-01";"JSNY-JS0022-01";"JSNY-JS0002-01"},MATCH(D6767,{"BJ_zhongyu";"JS_WX_liteer";"JS_CZ_wodefeng"},0)),"")</f>
        <v>JSNY-JS0002-01</v>
      </c>
      <c r="C6767" s="11" t="str">
        <f>IFERROR(INDEX({"北京中裕世纪大酒店";"江苏利特尔绿色包装股份有限公司";"常州市金坛沃德丰电子科技有限公司"},MATCH(D6767,{"BJ_zhongyu";"JS_WX_liteer";"JS_CZ_wodefeng"},0)),"")</f>
        <v>常州市金坛沃德丰电子科技有限公司</v>
      </c>
      <c r="D6767" s="11" t="str">
        <f>[1]动作!$G6766</f>
        <v>JS_CZ_wodefeng</v>
      </c>
      <c r="E6767" s="11" t="str">
        <f>[1]动作!$D6766</f>
        <v>电表故障</v>
      </c>
      <c r="F6767" s="11" t="s">
        <v>45</v>
      </c>
      <c r="G6767" s="12">
        <f>[1]动作!$A6766+[1]动作!$B6766</f>
        <v>43213.538738425923</v>
      </c>
      <c r="H6767" s="12"/>
      <c r="I6767" s="11"/>
    </row>
    <row r="6768" spans="1:9" hidden="1" x14ac:dyDescent="0.3">
      <c r="A6768" s="24">
        <v>6766</v>
      </c>
      <c r="B6768" s="11" t="str">
        <f>IFERROR(INDEX({"JSNY-BJ0001-01";"JSNY-JS0022-01";"JSNY-JS0002-01"},MATCH(D6768,{"BJ_zhongyu";"JS_WX_liteer";"JS_CZ_wodefeng"},0)),"")</f>
        <v>JSNY-JS0002-01</v>
      </c>
      <c r="C6768" s="11" t="str">
        <f>IFERROR(INDEX({"北京中裕世纪大酒店";"江苏利特尔绿色包装股份有限公司";"常州市金坛沃德丰电子科技有限公司"},MATCH(D6768,{"BJ_zhongyu";"JS_WX_liteer";"JS_CZ_wodefeng"},0)),"")</f>
        <v>常州市金坛沃德丰电子科技有限公司</v>
      </c>
      <c r="D6768" s="11" t="str">
        <f>[1]动作!$G6767</f>
        <v>JS_CZ_wodefeng</v>
      </c>
      <c r="E6768" s="11" t="str">
        <f>[1]动作!$D6767</f>
        <v>电表故障</v>
      </c>
      <c r="F6768" s="11" t="s">
        <v>45</v>
      </c>
      <c r="G6768" s="12">
        <f>[1]动作!$A6767+[1]动作!$B6767</f>
        <v>43213.539953703701</v>
      </c>
      <c r="H6768" s="12"/>
      <c r="I6768" s="11"/>
    </row>
    <row r="6769" spans="1:9" hidden="1" x14ac:dyDescent="0.3">
      <c r="A6769" s="24">
        <v>6767</v>
      </c>
      <c r="B6769" s="11" t="str">
        <f>IFERROR(INDEX({"JSNY-BJ0001-01";"JSNY-JS0022-01";"JSNY-JS0002-01"},MATCH(D6769,{"BJ_zhongyu";"JS_WX_liteer";"JS_CZ_wodefeng"},0)),"")</f>
        <v>JSNY-JS0002-01</v>
      </c>
      <c r="C6769" s="11" t="str">
        <f>IFERROR(INDEX({"北京中裕世纪大酒店";"江苏利特尔绿色包装股份有限公司";"常州市金坛沃德丰电子科技有限公司"},MATCH(D6769,{"BJ_zhongyu";"JS_WX_liteer";"JS_CZ_wodefeng"},0)),"")</f>
        <v>常州市金坛沃德丰电子科技有限公司</v>
      </c>
      <c r="D6769" s="11" t="str">
        <f>[1]动作!$G6768</f>
        <v>JS_CZ_wodefeng</v>
      </c>
      <c r="E6769" s="11" t="str">
        <f>[1]动作!$D6768</f>
        <v>电表故障</v>
      </c>
      <c r="F6769" s="11" t="s">
        <v>45</v>
      </c>
      <c r="G6769" s="12">
        <f>[1]动作!$A6768+[1]动作!$B6768</f>
        <v>43213.541585648149</v>
      </c>
      <c r="H6769" s="12"/>
      <c r="I6769" s="11"/>
    </row>
    <row r="6770" spans="1:9" hidden="1" x14ac:dyDescent="0.3">
      <c r="A6770" s="24">
        <v>6768</v>
      </c>
      <c r="B6770" s="11" t="str">
        <f>IFERROR(INDEX({"JSNY-BJ0001-01";"JSNY-JS0022-01";"JSNY-JS0002-01"},MATCH(D6770,{"BJ_zhongyu";"JS_WX_liteer";"JS_CZ_wodefeng"},0)),"")</f>
        <v>JSNY-JS0002-01</v>
      </c>
      <c r="C6770" s="11" t="str">
        <f>IFERROR(INDEX({"北京中裕世纪大酒店";"江苏利特尔绿色包装股份有限公司";"常州市金坛沃德丰电子科技有限公司"},MATCH(D6770,{"BJ_zhongyu";"JS_WX_liteer";"JS_CZ_wodefeng"},0)),"")</f>
        <v>常州市金坛沃德丰电子科技有限公司</v>
      </c>
      <c r="D6770" s="11" t="str">
        <f>[1]动作!$G6769</f>
        <v>JS_CZ_wodefeng</v>
      </c>
      <c r="E6770" s="11" t="str">
        <f>[1]动作!$D6769</f>
        <v>电表故障</v>
      </c>
      <c r="F6770" s="11" t="s">
        <v>45</v>
      </c>
      <c r="G6770" s="12">
        <f>[1]动作!$A6769+[1]动作!$B6769</f>
        <v>43213.545520833337</v>
      </c>
      <c r="H6770" s="12"/>
      <c r="I6770" s="11"/>
    </row>
    <row r="6771" spans="1:9" hidden="1" x14ac:dyDescent="0.3">
      <c r="A6771" s="24">
        <v>6769</v>
      </c>
      <c r="B6771" s="11" t="str">
        <f>IFERROR(INDEX({"JSNY-BJ0001-01";"JSNY-JS0022-01";"JSNY-JS0002-01"},MATCH(D6771,{"BJ_zhongyu";"JS_WX_liteer";"JS_CZ_wodefeng"},0)),"")</f>
        <v>JSNY-JS0002-01</v>
      </c>
      <c r="C6771" s="11" t="str">
        <f>IFERROR(INDEX({"北京中裕世纪大酒店";"江苏利特尔绿色包装股份有限公司";"常州市金坛沃德丰电子科技有限公司"},MATCH(D6771,{"BJ_zhongyu";"JS_WX_liteer";"JS_CZ_wodefeng"},0)),"")</f>
        <v>常州市金坛沃德丰电子科技有限公司</v>
      </c>
      <c r="D6771" s="11" t="str">
        <f>[1]动作!$G6770</f>
        <v>JS_CZ_wodefeng</v>
      </c>
      <c r="E6771" s="11" t="str">
        <f>[1]动作!$D6770</f>
        <v>电表故障</v>
      </c>
      <c r="F6771" s="11" t="s">
        <v>45</v>
      </c>
      <c r="G6771" s="12">
        <f>[1]动作!$A6770+[1]动作!$B6770</f>
        <v>43213.545636574076</v>
      </c>
      <c r="H6771" s="12"/>
      <c r="I6771" s="11"/>
    </row>
    <row r="6772" spans="1:9" hidden="1" x14ac:dyDescent="0.3">
      <c r="A6772" s="24">
        <v>6770</v>
      </c>
      <c r="B6772" s="11" t="str">
        <f>IFERROR(INDEX({"JSNY-BJ0001-01";"JSNY-JS0022-01";"JSNY-JS0002-01"},MATCH(D6772,{"BJ_zhongyu";"JS_WX_liteer";"JS_CZ_wodefeng"},0)),"")</f>
        <v>JSNY-JS0002-01</v>
      </c>
      <c r="C6772" s="11" t="str">
        <f>IFERROR(INDEX({"北京中裕世纪大酒店";"江苏利特尔绿色包装股份有限公司";"常州市金坛沃德丰电子科技有限公司"},MATCH(D6772,{"BJ_zhongyu";"JS_WX_liteer";"JS_CZ_wodefeng"},0)),"")</f>
        <v>常州市金坛沃德丰电子科技有限公司</v>
      </c>
      <c r="D6772" s="11" t="str">
        <f>[1]动作!$G6771</f>
        <v>JS_CZ_wodefeng</v>
      </c>
      <c r="E6772" s="11" t="str">
        <f>[1]动作!$D6771</f>
        <v>电表故障</v>
      </c>
      <c r="F6772" s="11" t="s">
        <v>45</v>
      </c>
      <c r="G6772" s="12">
        <f>[1]动作!$A6771+[1]动作!$B6771</f>
        <v>43213.547083333331</v>
      </c>
      <c r="H6772" s="12"/>
      <c r="I6772" s="11"/>
    </row>
    <row r="6773" spans="1:9" hidden="1" x14ac:dyDescent="0.3">
      <c r="A6773" s="24">
        <v>6771</v>
      </c>
      <c r="B6773" s="11" t="str">
        <f>IFERROR(INDEX({"JSNY-BJ0001-01";"JSNY-JS0022-01";"JSNY-JS0002-01"},MATCH(D6773,{"BJ_zhongyu";"JS_WX_liteer";"JS_CZ_wodefeng"},0)),"")</f>
        <v>JSNY-JS0002-01</v>
      </c>
      <c r="C6773" s="11" t="str">
        <f>IFERROR(INDEX({"北京中裕世纪大酒店";"江苏利特尔绿色包装股份有限公司";"常州市金坛沃德丰电子科技有限公司"},MATCH(D6773,{"BJ_zhongyu";"JS_WX_liteer";"JS_CZ_wodefeng"},0)),"")</f>
        <v>常州市金坛沃德丰电子科技有限公司</v>
      </c>
      <c r="D6773" s="11" t="str">
        <f>[1]动作!$G6772</f>
        <v>JS_CZ_wodefeng</v>
      </c>
      <c r="E6773" s="11" t="str">
        <f>[1]动作!$D6772</f>
        <v>电表故障</v>
      </c>
      <c r="F6773" s="11" t="s">
        <v>45</v>
      </c>
      <c r="G6773" s="12">
        <f>[1]动作!$A6772+[1]动作!$B6772</f>
        <v>43213.549467592595</v>
      </c>
      <c r="H6773" s="12"/>
      <c r="I6773" s="11"/>
    </row>
    <row r="6774" spans="1:9" hidden="1" x14ac:dyDescent="0.3">
      <c r="A6774" s="24">
        <v>6772</v>
      </c>
      <c r="B6774" s="11" t="str">
        <f>IFERROR(INDEX({"JSNY-BJ0001-01";"JSNY-JS0022-01";"JSNY-JS0002-01"},MATCH(D6774,{"BJ_zhongyu";"JS_WX_liteer";"JS_CZ_wodefeng"},0)),"")</f>
        <v>JSNY-JS0002-01</v>
      </c>
      <c r="C6774" s="11" t="str">
        <f>IFERROR(INDEX({"北京中裕世纪大酒店";"江苏利特尔绿色包装股份有限公司";"常州市金坛沃德丰电子科技有限公司"},MATCH(D6774,{"BJ_zhongyu";"JS_WX_liteer";"JS_CZ_wodefeng"},0)),"")</f>
        <v>常州市金坛沃德丰电子科技有限公司</v>
      </c>
      <c r="D6774" s="11" t="str">
        <f>[1]动作!$G6773</f>
        <v>JS_CZ_wodefeng</v>
      </c>
      <c r="E6774" s="11" t="str">
        <f>[1]动作!$D6773</f>
        <v>电表故障</v>
      </c>
      <c r="F6774" s="11" t="s">
        <v>45</v>
      </c>
      <c r="G6774" s="12">
        <f>[1]动作!$A6773+[1]动作!$B6773</f>
        <v>43213.555833333332</v>
      </c>
      <c r="H6774" s="12"/>
      <c r="I6774" s="11"/>
    </row>
    <row r="6775" spans="1:9" hidden="1" x14ac:dyDescent="0.3">
      <c r="A6775" s="24">
        <v>6773</v>
      </c>
      <c r="B6775" s="11" t="str">
        <f>IFERROR(INDEX({"JSNY-BJ0001-01";"JSNY-JS0022-01";"JSNY-JS0002-01"},MATCH(D6775,{"BJ_zhongyu";"JS_WX_liteer";"JS_CZ_wodefeng"},0)),"")</f>
        <v>JSNY-JS0002-01</v>
      </c>
      <c r="C6775" s="11" t="str">
        <f>IFERROR(INDEX({"北京中裕世纪大酒店";"江苏利特尔绿色包装股份有限公司";"常州市金坛沃德丰电子科技有限公司"},MATCH(D6775,{"BJ_zhongyu";"JS_WX_liteer";"JS_CZ_wodefeng"},0)),"")</f>
        <v>常州市金坛沃德丰电子科技有限公司</v>
      </c>
      <c r="D6775" s="11" t="str">
        <f>[1]动作!$G6774</f>
        <v>JS_CZ_wodefeng</v>
      </c>
      <c r="E6775" s="11" t="str">
        <f>[1]动作!$D6774</f>
        <v>电表故障</v>
      </c>
      <c r="F6775" s="11" t="s">
        <v>45</v>
      </c>
      <c r="G6775" s="12">
        <f>[1]动作!$A6774+[1]动作!$B6774</f>
        <v>43213.556932870371</v>
      </c>
      <c r="H6775" s="12"/>
      <c r="I6775" s="11"/>
    </row>
    <row r="6776" spans="1:9" hidden="1" x14ac:dyDescent="0.3">
      <c r="A6776" s="24">
        <v>6774</v>
      </c>
      <c r="B6776" s="11" t="str">
        <f>IFERROR(INDEX({"JSNY-BJ0001-01";"JSNY-JS0022-01";"JSNY-JS0002-01"},MATCH(D6776,{"BJ_zhongyu";"JS_WX_liteer";"JS_CZ_wodefeng"},0)),"")</f>
        <v>JSNY-JS0002-01</v>
      </c>
      <c r="C6776" s="11" t="str">
        <f>IFERROR(INDEX({"北京中裕世纪大酒店";"江苏利特尔绿色包装股份有限公司";"常州市金坛沃德丰电子科技有限公司"},MATCH(D6776,{"BJ_zhongyu";"JS_WX_liteer";"JS_CZ_wodefeng"},0)),"")</f>
        <v>常州市金坛沃德丰电子科技有限公司</v>
      </c>
      <c r="D6776" s="11" t="str">
        <f>[1]动作!$G6775</f>
        <v>JS_CZ_wodefeng</v>
      </c>
      <c r="E6776" s="11" t="str">
        <f>[1]动作!$D6775</f>
        <v>电表故障</v>
      </c>
      <c r="F6776" s="11" t="s">
        <v>45</v>
      </c>
      <c r="G6776" s="12">
        <f>[1]动作!$A6775+[1]动作!$B6775</f>
        <v>43213.557106481479</v>
      </c>
      <c r="H6776" s="12"/>
      <c r="I6776" s="11"/>
    </row>
    <row r="6777" spans="1:9" hidden="1" x14ac:dyDescent="0.3">
      <c r="A6777" s="24">
        <v>6775</v>
      </c>
      <c r="B6777" s="11" t="str">
        <f>IFERROR(INDEX({"JSNY-BJ0001-01";"JSNY-JS0022-01";"JSNY-JS0002-01"},MATCH(D6777,{"BJ_zhongyu";"JS_WX_liteer";"JS_CZ_wodefeng"},0)),"")</f>
        <v>JSNY-JS0002-01</v>
      </c>
      <c r="C6777" s="11" t="str">
        <f>IFERROR(INDEX({"北京中裕世纪大酒店";"江苏利特尔绿色包装股份有限公司";"常州市金坛沃德丰电子科技有限公司"},MATCH(D6777,{"BJ_zhongyu";"JS_WX_liteer";"JS_CZ_wodefeng"},0)),"")</f>
        <v>常州市金坛沃德丰电子科技有限公司</v>
      </c>
      <c r="D6777" s="11" t="str">
        <f>[1]动作!$G6776</f>
        <v>JS_CZ_wodefeng</v>
      </c>
      <c r="E6777" s="11" t="str">
        <f>[1]动作!$D6776</f>
        <v>电表故障</v>
      </c>
      <c r="F6777" s="11" t="s">
        <v>45</v>
      </c>
      <c r="G6777" s="12">
        <f>[1]动作!$A6776+[1]动作!$B6776</f>
        <v>43213.557349537034</v>
      </c>
      <c r="H6777" s="12"/>
      <c r="I6777" s="11"/>
    </row>
    <row r="6778" spans="1:9" hidden="1" x14ac:dyDescent="0.3">
      <c r="A6778" s="24">
        <v>6776</v>
      </c>
      <c r="B6778" s="11" t="str">
        <f>IFERROR(INDEX({"JSNY-BJ0001-01";"JSNY-JS0022-01";"JSNY-JS0002-01"},MATCH(D6778,{"BJ_zhongyu";"JS_WX_liteer";"JS_CZ_wodefeng"},0)),"")</f>
        <v>JSNY-JS0002-01</v>
      </c>
      <c r="C6778" s="11" t="str">
        <f>IFERROR(INDEX({"北京中裕世纪大酒店";"江苏利特尔绿色包装股份有限公司";"常州市金坛沃德丰电子科技有限公司"},MATCH(D6778,{"BJ_zhongyu";"JS_WX_liteer";"JS_CZ_wodefeng"},0)),"")</f>
        <v>常州市金坛沃德丰电子科技有限公司</v>
      </c>
      <c r="D6778" s="11" t="str">
        <f>[1]动作!$G6777</f>
        <v>JS_CZ_wodefeng</v>
      </c>
      <c r="E6778" s="11" t="str">
        <f>[1]动作!$D6777</f>
        <v>电表故障</v>
      </c>
      <c r="F6778" s="11" t="s">
        <v>45</v>
      </c>
      <c r="G6778" s="12">
        <f>[1]动作!$A6777+[1]动作!$B6777</f>
        <v>43213.558379629627</v>
      </c>
      <c r="H6778" s="12"/>
      <c r="I6778" s="11"/>
    </row>
    <row r="6779" spans="1:9" hidden="1" x14ac:dyDescent="0.3">
      <c r="A6779" s="24">
        <v>6777</v>
      </c>
      <c r="B6779" s="11" t="str">
        <f>IFERROR(INDEX({"JSNY-BJ0001-01";"JSNY-JS0022-01";"JSNY-JS0002-01"},MATCH(D6779,{"BJ_zhongyu";"JS_WX_liteer";"JS_CZ_wodefeng"},0)),"")</f>
        <v>JSNY-JS0002-01</v>
      </c>
      <c r="C6779" s="11" t="str">
        <f>IFERROR(INDEX({"北京中裕世纪大酒店";"江苏利特尔绿色包装股份有限公司";"常州市金坛沃德丰电子科技有限公司"},MATCH(D6779,{"BJ_zhongyu";"JS_WX_liteer";"JS_CZ_wodefeng"},0)),"")</f>
        <v>常州市金坛沃德丰电子科技有限公司</v>
      </c>
      <c r="D6779" s="11" t="str">
        <f>[1]动作!$G6778</f>
        <v>JS_CZ_wodefeng</v>
      </c>
      <c r="E6779" s="11" t="str">
        <f>[1]动作!$D6778</f>
        <v>电表故障</v>
      </c>
      <c r="F6779" s="11" t="s">
        <v>45</v>
      </c>
      <c r="G6779" s="12">
        <f>[1]动作!$A6778+[1]动作!$B6778</f>
        <v>43213.562326388892</v>
      </c>
      <c r="H6779" s="12"/>
      <c r="I6779" s="11"/>
    </row>
    <row r="6780" spans="1:9" hidden="1" x14ac:dyDescent="0.3">
      <c r="A6780" s="24">
        <v>6778</v>
      </c>
      <c r="B6780" s="11" t="str">
        <f>IFERROR(INDEX({"JSNY-BJ0001-01";"JSNY-JS0022-01";"JSNY-JS0002-01"},MATCH(D6780,{"BJ_zhongyu";"JS_WX_liteer";"JS_CZ_wodefeng"},0)),"")</f>
        <v>JSNY-JS0002-01</v>
      </c>
      <c r="C6780" s="11" t="str">
        <f>IFERROR(INDEX({"北京中裕世纪大酒店";"江苏利特尔绿色包装股份有限公司";"常州市金坛沃德丰电子科技有限公司"},MATCH(D6780,{"BJ_zhongyu";"JS_WX_liteer";"JS_CZ_wodefeng"},0)),"")</f>
        <v>常州市金坛沃德丰电子科技有限公司</v>
      </c>
      <c r="D6780" s="11" t="str">
        <f>[1]动作!$G6779</f>
        <v>JS_CZ_wodefeng</v>
      </c>
      <c r="E6780" s="11" t="str">
        <f>[1]动作!$D6779</f>
        <v>电表故障</v>
      </c>
      <c r="F6780" s="11" t="s">
        <v>45</v>
      </c>
      <c r="G6780" s="12">
        <f>[1]动作!$A6779+[1]动作!$B6779</f>
        <v>43213.562442129631</v>
      </c>
      <c r="H6780" s="12"/>
      <c r="I6780" s="11"/>
    </row>
    <row r="6781" spans="1:9" hidden="1" x14ac:dyDescent="0.3">
      <c r="A6781" s="24">
        <v>6779</v>
      </c>
      <c r="B6781" s="11" t="str">
        <f>IFERROR(INDEX({"JSNY-BJ0001-01";"JSNY-JS0022-01";"JSNY-JS0002-01"},MATCH(D6781,{"BJ_zhongyu";"JS_WX_liteer";"JS_CZ_wodefeng"},0)),"")</f>
        <v>JSNY-JS0002-01</v>
      </c>
      <c r="C6781" s="11" t="str">
        <f>IFERROR(INDEX({"北京中裕世纪大酒店";"江苏利特尔绿色包装股份有限公司";"常州市金坛沃德丰电子科技有限公司"},MATCH(D6781,{"BJ_zhongyu";"JS_WX_liteer";"JS_CZ_wodefeng"},0)),"")</f>
        <v>常州市金坛沃德丰电子科技有限公司</v>
      </c>
      <c r="D6781" s="11" t="str">
        <f>[1]动作!$G6780</f>
        <v>JS_CZ_wodefeng</v>
      </c>
      <c r="E6781" s="11" t="str">
        <f>[1]动作!$D6780</f>
        <v>电表故障</v>
      </c>
      <c r="F6781" s="11" t="s">
        <v>45</v>
      </c>
      <c r="G6781" s="12">
        <f>[1]动作!$A6780+[1]动作!$B6780</f>
        <v>43213.567013888889</v>
      </c>
      <c r="H6781" s="12"/>
      <c r="I6781" s="11"/>
    </row>
    <row r="6782" spans="1:9" hidden="1" x14ac:dyDescent="0.3">
      <c r="A6782" s="24">
        <v>6780</v>
      </c>
      <c r="B6782" s="11" t="str">
        <f>IFERROR(INDEX({"JSNY-BJ0001-01";"JSNY-JS0022-01";"JSNY-JS0002-01"},MATCH(D6782,{"BJ_zhongyu";"JS_WX_liteer";"JS_CZ_wodefeng"},0)),"")</f>
        <v>JSNY-JS0002-01</v>
      </c>
      <c r="C6782" s="11" t="str">
        <f>IFERROR(INDEX({"北京中裕世纪大酒店";"江苏利特尔绿色包装股份有限公司";"常州市金坛沃德丰电子科技有限公司"},MATCH(D6782,{"BJ_zhongyu";"JS_WX_liteer";"JS_CZ_wodefeng"},0)),"")</f>
        <v>常州市金坛沃德丰电子科技有限公司</v>
      </c>
      <c r="D6782" s="11" t="str">
        <f>[1]动作!$G6781</f>
        <v>JS_CZ_wodefeng</v>
      </c>
      <c r="E6782" s="11" t="str">
        <f>[1]动作!$D6781</f>
        <v>电表故障</v>
      </c>
      <c r="F6782" s="11" t="s">
        <v>45</v>
      </c>
      <c r="G6782" s="12">
        <f>[1]动作!$A6781+[1]动作!$B6781</f>
        <v>43213.567187499997</v>
      </c>
      <c r="H6782" s="12"/>
      <c r="I6782" s="11"/>
    </row>
    <row r="6783" spans="1:9" hidden="1" x14ac:dyDescent="0.3">
      <c r="A6783" s="24">
        <v>6781</v>
      </c>
      <c r="B6783" s="11" t="str">
        <f>IFERROR(INDEX({"JSNY-BJ0001-01";"JSNY-JS0022-01";"JSNY-JS0002-01"},MATCH(D6783,{"BJ_zhongyu";"JS_WX_liteer";"JS_CZ_wodefeng"},0)),"")</f>
        <v>JSNY-JS0002-01</v>
      </c>
      <c r="C6783" s="11" t="str">
        <f>IFERROR(INDEX({"北京中裕世纪大酒店";"江苏利特尔绿色包装股份有限公司";"常州市金坛沃德丰电子科技有限公司"},MATCH(D6783,{"BJ_zhongyu";"JS_WX_liteer";"JS_CZ_wodefeng"},0)),"")</f>
        <v>常州市金坛沃德丰电子科技有限公司</v>
      </c>
      <c r="D6783" s="11" t="str">
        <f>[1]动作!$G6782</f>
        <v>JS_CZ_wodefeng</v>
      </c>
      <c r="E6783" s="11" t="str">
        <f>[1]动作!$D6782</f>
        <v>电表故障</v>
      </c>
      <c r="F6783" s="11" t="s">
        <v>45</v>
      </c>
      <c r="G6783" s="12">
        <f>[1]动作!$A6782+[1]动作!$B6782</f>
        <v>43213.567418981482</v>
      </c>
      <c r="H6783" s="12"/>
      <c r="I6783" s="11"/>
    </row>
    <row r="6784" spans="1:9" hidden="1" x14ac:dyDescent="0.3">
      <c r="A6784" s="24">
        <v>6782</v>
      </c>
      <c r="B6784" s="11" t="str">
        <f>IFERROR(INDEX({"JSNY-BJ0001-01";"JSNY-JS0022-01";"JSNY-JS0002-01"},MATCH(D6784,{"BJ_zhongyu";"JS_WX_liteer";"JS_CZ_wodefeng"},0)),"")</f>
        <v>JSNY-JS0002-01</v>
      </c>
      <c r="C6784" s="11" t="str">
        <f>IFERROR(INDEX({"北京中裕世纪大酒店";"江苏利特尔绿色包装股份有限公司";"常州市金坛沃德丰电子科技有限公司"},MATCH(D6784,{"BJ_zhongyu";"JS_WX_liteer";"JS_CZ_wodefeng"},0)),"")</f>
        <v>常州市金坛沃德丰电子科技有限公司</v>
      </c>
      <c r="D6784" s="11" t="str">
        <f>[1]动作!$G6783</f>
        <v>JS_CZ_wodefeng</v>
      </c>
      <c r="E6784" s="11" t="str">
        <f>[1]动作!$D6783</f>
        <v>电表故障</v>
      </c>
      <c r="F6784" s="11" t="s">
        <v>45</v>
      </c>
      <c r="G6784" s="12">
        <f>[1]动作!$A6783+[1]动作!$B6783</f>
        <v>43213.568460648145</v>
      </c>
      <c r="H6784" s="12"/>
      <c r="I6784" s="11"/>
    </row>
    <row r="6785" spans="1:9" hidden="1" x14ac:dyDescent="0.3">
      <c r="A6785" s="24">
        <v>6783</v>
      </c>
      <c r="B6785" s="11" t="str">
        <f>IFERROR(INDEX({"JSNY-BJ0001-01";"JSNY-JS0022-01";"JSNY-JS0002-01"},MATCH(D6785,{"BJ_zhongyu";"JS_WX_liteer";"JS_CZ_wodefeng"},0)),"")</f>
        <v>JSNY-JS0002-01</v>
      </c>
      <c r="C6785" s="11" t="str">
        <f>IFERROR(INDEX({"北京中裕世纪大酒店";"江苏利特尔绿色包装股份有限公司";"常州市金坛沃德丰电子科技有限公司"},MATCH(D6785,{"BJ_zhongyu";"JS_WX_liteer";"JS_CZ_wodefeng"},0)),"")</f>
        <v>常州市金坛沃德丰电子科技有限公司</v>
      </c>
      <c r="D6785" s="11" t="str">
        <f>[1]动作!$G6784</f>
        <v>JS_CZ_wodefeng</v>
      </c>
      <c r="E6785" s="11" t="str">
        <f>[1]动作!$D6784</f>
        <v>电表故障</v>
      </c>
      <c r="F6785" s="11" t="s">
        <v>45</v>
      </c>
      <c r="G6785" s="12">
        <f>[1]动作!$A6784+[1]动作!$B6784</f>
        <v>43213.570833333331</v>
      </c>
      <c r="H6785" s="12"/>
      <c r="I6785" s="11"/>
    </row>
    <row r="6786" spans="1:9" hidden="1" x14ac:dyDescent="0.3">
      <c r="A6786" s="24">
        <v>6784</v>
      </c>
      <c r="B6786" s="11" t="str">
        <f>IFERROR(INDEX({"JSNY-BJ0001-01";"JSNY-JS0022-01";"JSNY-JS0002-01"},MATCH(D6786,{"BJ_zhongyu";"JS_WX_liteer";"JS_CZ_wodefeng"},0)),"")</f>
        <v>JSNY-JS0002-01</v>
      </c>
      <c r="C6786" s="11" t="str">
        <f>IFERROR(INDEX({"北京中裕世纪大酒店";"江苏利特尔绿色包装股份有限公司";"常州市金坛沃德丰电子科技有限公司"},MATCH(D6786,{"BJ_zhongyu";"JS_WX_liteer";"JS_CZ_wodefeng"},0)),"")</f>
        <v>常州市金坛沃德丰电子科技有限公司</v>
      </c>
      <c r="D6786" s="11" t="str">
        <f>[1]动作!$G6785</f>
        <v>JS_CZ_wodefeng</v>
      </c>
      <c r="E6786" s="11" t="str">
        <f>[1]动作!$D6785</f>
        <v>电表故障</v>
      </c>
      <c r="F6786" s="11" t="s">
        <v>45</v>
      </c>
      <c r="G6786" s="12">
        <f>[1]动作!$A6785+[1]动作!$B6785</f>
        <v>43213.570949074077</v>
      </c>
      <c r="H6786" s="12"/>
      <c r="I6786" s="11"/>
    </row>
    <row r="6787" spans="1:9" hidden="1" x14ac:dyDescent="0.3">
      <c r="A6787" s="24">
        <v>6785</v>
      </c>
      <c r="B6787" s="11" t="str">
        <f>IFERROR(INDEX({"JSNY-BJ0001-01";"JSNY-JS0022-01";"JSNY-JS0002-01"},MATCH(D6787,{"BJ_zhongyu";"JS_WX_liteer";"JS_CZ_wodefeng"},0)),"")</f>
        <v>JSNY-JS0002-01</v>
      </c>
      <c r="C6787" s="11" t="str">
        <f>IFERROR(INDEX({"北京中裕世纪大酒店";"江苏利特尔绿色包装股份有限公司";"常州市金坛沃德丰电子科技有限公司"},MATCH(D6787,{"BJ_zhongyu";"JS_WX_liteer";"JS_CZ_wodefeng"},0)),"")</f>
        <v>常州市金坛沃德丰电子科技有限公司</v>
      </c>
      <c r="D6787" s="11" t="str">
        <f>[1]动作!$G6786</f>
        <v>JS_CZ_wodefeng</v>
      </c>
      <c r="E6787" s="11" t="str">
        <f>[1]动作!$D6786</f>
        <v>电表故障</v>
      </c>
      <c r="F6787" s="11" t="s">
        <v>45</v>
      </c>
      <c r="G6787" s="12">
        <f>[1]动作!$A6786+[1]动作!$B6786</f>
        <v>43213.572395833333</v>
      </c>
      <c r="H6787" s="12"/>
      <c r="I6787" s="11"/>
    </row>
    <row r="6788" spans="1:9" hidden="1" x14ac:dyDescent="0.3">
      <c r="A6788" s="24">
        <v>6786</v>
      </c>
      <c r="B6788" s="11" t="str">
        <f>IFERROR(INDEX({"JSNY-BJ0001-01";"JSNY-JS0022-01";"JSNY-JS0002-01"},MATCH(D6788,{"BJ_zhongyu";"JS_WX_liteer";"JS_CZ_wodefeng"},0)),"")</f>
        <v>JSNY-JS0002-01</v>
      </c>
      <c r="C6788" s="11" t="str">
        <f>IFERROR(INDEX({"北京中裕世纪大酒店";"江苏利特尔绿色包装股份有限公司";"常州市金坛沃德丰电子科技有限公司"},MATCH(D6788,{"BJ_zhongyu";"JS_WX_liteer";"JS_CZ_wodefeng"},0)),"")</f>
        <v>常州市金坛沃德丰电子科技有限公司</v>
      </c>
      <c r="D6788" s="11" t="str">
        <f>[1]动作!$G6787</f>
        <v>JS_CZ_wodefeng</v>
      </c>
      <c r="E6788" s="11" t="str">
        <f>[1]动作!$D6787</f>
        <v>电表故障</v>
      </c>
      <c r="F6788" s="11" t="s">
        <v>45</v>
      </c>
      <c r="G6788" s="12">
        <f>[1]动作!$A6787+[1]动作!$B6787</f>
        <v>43213.572523148148</v>
      </c>
      <c r="H6788" s="12"/>
      <c r="I6788" s="11"/>
    </row>
    <row r="6789" spans="1:9" hidden="1" x14ac:dyDescent="0.3">
      <c r="A6789" s="24">
        <v>6787</v>
      </c>
      <c r="B6789" s="11" t="str">
        <f>IFERROR(INDEX({"JSNY-BJ0001-01";"JSNY-JS0022-01";"JSNY-JS0002-01"},MATCH(D6789,{"BJ_zhongyu";"JS_WX_liteer";"JS_CZ_wodefeng"},0)),"")</f>
        <v>JSNY-JS0002-01</v>
      </c>
      <c r="C6789" s="11" t="str">
        <f>IFERROR(INDEX({"北京中裕世纪大酒店";"江苏利特尔绿色包装股份有限公司";"常州市金坛沃德丰电子科技有限公司"},MATCH(D6789,{"BJ_zhongyu";"JS_WX_liteer";"JS_CZ_wodefeng"},0)),"")</f>
        <v>常州市金坛沃德丰电子科技有限公司</v>
      </c>
      <c r="D6789" s="11" t="str">
        <f>[1]动作!$G6788</f>
        <v>JS_CZ_wodefeng</v>
      </c>
      <c r="E6789" s="11" t="str">
        <f>[1]动作!$D6788</f>
        <v>电表故障</v>
      </c>
      <c r="F6789" s="11" t="s">
        <v>45</v>
      </c>
      <c r="G6789" s="12">
        <f>[1]动作!$A6788+[1]动作!$B6788</f>
        <v>43213.573969907404</v>
      </c>
      <c r="H6789" s="12"/>
      <c r="I6789" s="11"/>
    </row>
    <row r="6790" spans="1:9" hidden="1" x14ac:dyDescent="0.3">
      <c r="A6790" s="24">
        <v>6788</v>
      </c>
      <c r="B6790" s="11" t="str">
        <f>IFERROR(INDEX({"JSNY-BJ0001-01";"JSNY-JS0022-01";"JSNY-JS0002-01"},MATCH(D6790,{"BJ_zhongyu";"JS_WX_liteer";"JS_CZ_wodefeng"},0)),"")</f>
        <v>JSNY-JS0002-01</v>
      </c>
      <c r="C6790" s="11" t="str">
        <f>IFERROR(INDEX({"北京中裕世纪大酒店";"江苏利特尔绿色包装股份有限公司";"常州市金坛沃德丰电子科技有限公司"},MATCH(D6790,{"BJ_zhongyu";"JS_WX_liteer";"JS_CZ_wodefeng"},0)),"")</f>
        <v>常州市金坛沃德丰电子科技有限公司</v>
      </c>
      <c r="D6790" s="11" t="str">
        <f>[1]动作!$G6789</f>
        <v>JS_CZ_wodefeng</v>
      </c>
      <c r="E6790" s="11" t="str">
        <f>[1]动作!$D6789</f>
        <v>电表故障</v>
      </c>
      <c r="F6790" s="11" t="s">
        <v>45</v>
      </c>
      <c r="G6790" s="12">
        <f>[1]动作!$A6789+[1]动作!$B6789</f>
        <v>43213.577615740738</v>
      </c>
      <c r="H6790" s="12"/>
      <c r="I6790" s="11"/>
    </row>
    <row r="6791" spans="1:9" hidden="1" x14ac:dyDescent="0.3">
      <c r="A6791" s="24">
        <v>6789</v>
      </c>
      <c r="B6791" s="11" t="str">
        <f>IFERROR(INDEX({"JSNY-BJ0001-01";"JSNY-JS0022-01";"JSNY-JS0002-01"},MATCH(D6791,{"BJ_zhongyu";"JS_WX_liteer";"JS_CZ_wodefeng"},0)),"")</f>
        <v>JSNY-JS0002-01</v>
      </c>
      <c r="C6791" s="11" t="str">
        <f>IFERROR(INDEX({"北京中裕世纪大酒店";"江苏利特尔绿色包装股份有限公司";"常州市金坛沃德丰电子科技有限公司"},MATCH(D6791,{"BJ_zhongyu";"JS_WX_liteer";"JS_CZ_wodefeng"},0)),"")</f>
        <v>常州市金坛沃德丰电子科技有限公司</v>
      </c>
      <c r="D6791" s="11" t="str">
        <f>[1]动作!$G6790</f>
        <v>JS_CZ_wodefeng</v>
      </c>
      <c r="E6791" s="11" t="str">
        <f>[1]动作!$D6790</f>
        <v>电表故障</v>
      </c>
      <c r="F6791" s="11" t="s">
        <v>45</v>
      </c>
      <c r="G6791" s="12">
        <f>[1]动作!$A6790+[1]动作!$B6790</f>
        <v>43213.578020833331</v>
      </c>
      <c r="H6791" s="12"/>
      <c r="I6791" s="11"/>
    </row>
    <row r="6792" spans="1:9" hidden="1" x14ac:dyDescent="0.3">
      <c r="A6792" s="24">
        <v>6790</v>
      </c>
      <c r="B6792" s="11" t="str">
        <f>IFERROR(INDEX({"JSNY-BJ0001-01";"JSNY-JS0022-01";"JSNY-JS0002-01"},MATCH(D6792,{"BJ_zhongyu";"JS_WX_liteer";"JS_CZ_wodefeng"},0)),"")</f>
        <v>JSNY-JS0002-01</v>
      </c>
      <c r="C6792" s="11" t="str">
        <f>IFERROR(INDEX({"北京中裕世纪大酒店";"江苏利特尔绿色包装股份有限公司";"常州市金坛沃德丰电子科技有限公司"},MATCH(D6792,{"BJ_zhongyu";"JS_WX_liteer";"JS_CZ_wodefeng"},0)),"")</f>
        <v>常州市金坛沃德丰电子科技有限公司</v>
      </c>
      <c r="D6792" s="11" t="str">
        <f>[1]动作!$G6791</f>
        <v>JS_CZ_wodefeng</v>
      </c>
      <c r="E6792" s="11" t="str">
        <f>[1]动作!$D6791</f>
        <v>电表故障</v>
      </c>
      <c r="F6792" s="11" t="s">
        <v>45</v>
      </c>
      <c r="G6792" s="12">
        <f>[1]动作!$A6791+[1]动作!$B6791</f>
        <v>43213.580567129633</v>
      </c>
      <c r="H6792" s="12"/>
      <c r="I6792" s="11"/>
    </row>
    <row r="6793" spans="1:9" hidden="1" x14ac:dyDescent="0.3">
      <c r="A6793" s="24">
        <v>6791</v>
      </c>
      <c r="B6793" s="11" t="str">
        <f>IFERROR(INDEX({"JSNY-BJ0001-01";"JSNY-JS0022-01";"JSNY-JS0002-01"},MATCH(D6793,{"BJ_zhongyu";"JS_WX_liteer";"JS_CZ_wodefeng"},0)),"")</f>
        <v>JSNY-JS0002-01</v>
      </c>
      <c r="C6793" s="11" t="str">
        <f>IFERROR(INDEX({"北京中裕世纪大酒店";"江苏利特尔绿色包装股份有限公司";"常州市金坛沃德丰电子科技有限公司"},MATCH(D6793,{"BJ_zhongyu";"JS_WX_liteer";"JS_CZ_wodefeng"},0)),"")</f>
        <v>常州市金坛沃德丰电子科技有限公司</v>
      </c>
      <c r="D6793" s="11" t="str">
        <f>[1]动作!$G6792</f>
        <v>JS_CZ_wodefeng</v>
      </c>
      <c r="E6793" s="11" t="str">
        <f>[1]动作!$D6792</f>
        <v>电表故障</v>
      </c>
      <c r="F6793" s="11" t="s">
        <v>45</v>
      </c>
      <c r="G6793" s="12">
        <f>[1]动作!$A6792+[1]动作!$B6792</f>
        <v>43213.581319444442</v>
      </c>
      <c r="H6793" s="12"/>
      <c r="I6793" s="11"/>
    </row>
    <row r="6794" spans="1:9" hidden="1" x14ac:dyDescent="0.3">
      <c r="A6794" s="24">
        <v>6792</v>
      </c>
      <c r="B6794" s="11" t="str">
        <f>IFERROR(INDEX({"JSNY-BJ0001-01";"JSNY-JS0022-01";"JSNY-JS0002-01"},MATCH(D6794,{"BJ_zhongyu";"JS_WX_liteer";"JS_CZ_wodefeng"},0)),"")</f>
        <v>JSNY-JS0002-01</v>
      </c>
      <c r="C6794" s="11" t="str">
        <f>IFERROR(INDEX({"北京中裕世纪大酒店";"江苏利特尔绿色包装股份有限公司";"常州市金坛沃德丰电子科技有限公司"},MATCH(D6794,{"BJ_zhongyu";"JS_WX_liteer";"JS_CZ_wodefeng"},0)),"")</f>
        <v>常州市金坛沃德丰电子科技有限公司</v>
      </c>
      <c r="D6794" s="11" t="str">
        <f>[1]动作!$G6793</f>
        <v>JS_CZ_wodefeng</v>
      </c>
      <c r="E6794" s="11" t="str">
        <f>[1]动作!$D6793</f>
        <v>电表故障</v>
      </c>
      <c r="F6794" s="11" t="s">
        <v>45</v>
      </c>
      <c r="G6794" s="12">
        <f>[1]动作!$A6793+[1]动作!$B6793</f>
        <v>43213.582766203705</v>
      </c>
      <c r="H6794" s="12"/>
      <c r="I6794" s="11"/>
    </row>
    <row r="6795" spans="1:9" hidden="1" x14ac:dyDescent="0.3">
      <c r="A6795" s="24">
        <v>6793</v>
      </c>
      <c r="B6795" s="11" t="str">
        <f>IFERROR(INDEX({"JSNY-BJ0001-01";"JSNY-JS0022-01";"JSNY-JS0002-01"},MATCH(D6795,{"BJ_zhongyu";"JS_WX_liteer";"JS_CZ_wodefeng"},0)),"")</f>
        <v>JSNY-JS0002-01</v>
      </c>
      <c r="C6795" s="11" t="str">
        <f>IFERROR(INDEX({"北京中裕世纪大酒店";"江苏利特尔绿色包装股份有限公司";"常州市金坛沃德丰电子科技有限公司"},MATCH(D6795,{"BJ_zhongyu";"JS_WX_liteer";"JS_CZ_wodefeng"},0)),"")</f>
        <v>常州市金坛沃德丰电子科技有限公司</v>
      </c>
      <c r="D6795" s="11" t="str">
        <f>[1]动作!$G6794</f>
        <v>JS_CZ_wodefeng</v>
      </c>
      <c r="E6795" s="11" t="str">
        <f>[1]动作!$D6794</f>
        <v>电表故障</v>
      </c>
      <c r="F6795" s="11" t="s">
        <v>45</v>
      </c>
      <c r="G6795" s="12">
        <f>[1]动作!$A6794+[1]动作!$B6794</f>
        <v>43213.58525462963</v>
      </c>
      <c r="H6795" s="12"/>
      <c r="I6795" s="11"/>
    </row>
    <row r="6796" spans="1:9" hidden="1" x14ac:dyDescent="0.3">
      <c r="A6796" s="24">
        <v>6794</v>
      </c>
      <c r="B6796" s="11" t="str">
        <f>IFERROR(INDEX({"JSNY-BJ0001-01";"JSNY-JS0022-01";"JSNY-JS0002-01"},MATCH(D6796,{"BJ_zhongyu";"JS_WX_liteer";"JS_CZ_wodefeng"},0)),"")</f>
        <v>JSNY-JS0002-01</v>
      </c>
      <c r="C6796" s="11" t="str">
        <f>IFERROR(INDEX({"北京中裕世纪大酒店";"江苏利特尔绿色包装股份有限公司";"常州市金坛沃德丰电子科技有限公司"},MATCH(D6796,{"BJ_zhongyu";"JS_WX_liteer";"JS_CZ_wodefeng"},0)),"")</f>
        <v>常州市金坛沃德丰电子科技有限公司</v>
      </c>
      <c r="D6796" s="11" t="str">
        <f>[1]动作!$G6795</f>
        <v>JS_CZ_wodefeng</v>
      </c>
      <c r="E6796" s="11" t="str">
        <f>[1]动作!$D6795</f>
        <v>电表故障</v>
      </c>
      <c r="F6796" s="11" t="s">
        <v>45</v>
      </c>
      <c r="G6796" s="12">
        <f>[1]动作!$A6795+[1]动作!$B6795</f>
        <v>43213.586817129632</v>
      </c>
      <c r="H6796" s="12"/>
      <c r="I6796" s="11"/>
    </row>
    <row r="6797" spans="1:9" hidden="1" x14ac:dyDescent="0.3">
      <c r="A6797" s="24">
        <v>6795</v>
      </c>
      <c r="B6797" s="11" t="str">
        <f>IFERROR(INDEX({"JSNY-BJ0001-01";"JSNY-JS0022-01";"JSNY-JS0002-01"},MATCH(D6797,{"BJ_zhongyu";"JS_WX_liteer";"JS_CZ_wodefeng"},0)),"")</f>
        <v>JSNY-JS0002-01</v>
      </c>
      <c r="C6797" s="11" t="str">
        <f>IFERROR(INDEX({"北京中裕世纪大酒店";"江苏利特尔绿色包装股份有限公司";"常州市金坛沃德丰电子科技有限公司"},MATCH(D6797,{"BJ_zhongyu";"JS_WX_liteer";"JS_CZ_wodefeng"},0)),"")</f>
        <v>常州市金坛沃德丰电子科技有限公司</v>
      </c>
      <c r="D6797" s="11" t="str">
        <f>[1]动作!$G6796</f>
        <v>JS_CZ_wodefeng</v>
      </c>
      <c r="E6797" s="11" t="str">
        <f>[1]动作!$D6796</f>
        <v>电表故障</v>
      </c>
      <c r="F6797" s="11" t="s">
        <v>45</v>
      </c>
      <c r="G6797" s="12">
        <f>[1]动作!$A6796+[1]动作!$B6796</f>
        <v>43213.587743055556</v>
      </c>
      <c r="H6797" s="12"/>
      <c r="I6797" s="11"/>
    </row>
    <row r="6798" spans="1:9" hidden="1" x14ac:dyDescent="0.3">
      <c r="A6798" s="24">
        <v>6796</v>
      </c>
      <c r="B6798" s="11" t="str">
        <f>IFERROR(INDEX({"JSNY-BJ0001-01";"JSNY-JS0022-01";"JSNY-JS0002-01"},MATCH(D6798,{"BJ_zhongyu";"JS_WX_liteer";"JS_CZ_wodefeng"},0)),"")</f>
        <v>JSNY-JS0002-01</v>
      </c>
      <c r="C6798" s="11" t="str">
        <f>IFERROR(INDEX({"北京中裕世纪大酒店";"江苏利特尔绿色包装股份有限公司";"常州市金坛沃德丰电子科技有限公司"},MATCH(D6798,{"BJ_zhongyu";"JS_WX_liteer";"JS_CZ_wodefeng"},0)),"")</f>
        <v>常州市金坛沃德丰电子科技有限公司</v>
      </c>
      <c r="D6798" s="11" t="str">
        <f>[1]动作!$G6797</f>
        <v>JS_CZ_wodefeng</v>
      </c>
      <c r="E6798" s="11" t="str">
        <f>[1]动作!$D6797</f>
        <v>电表故障</v>
      </c>
      <c r="F6798" s="11" t="s">
        <v>45</v>
      </c>
      <c r="G6798" s="12">
        <f>[1]动作!$A6797+[1]动作!$B6797</f>
        <v>43213.587916666664</v>
      </c>
      <c r="H6798" s="12"/>
      <c r="I6798" s="11"/>
    </row>
    <row r="6799" spans="1:9" hidden="1" x14ac:dyDescent="0.3">
      <c r="A6799" s="24">
        <v>6797</v>
      </c>
      <c r="B6799" s="11" t="str">
        <f>IFERROR(INDEX({"JSNY-BJ0001-01";"JSNY-JS0022-01";"JSNY-JS0002-01"},MATCH(D6799,{"BJ_zhongyu";"JS_WX_liteer";"JS_CZ_wodefeng"},0)),"")</f>
        <v>JSNY-JS0002-01</v>
      </c>
      <c r="C6799" s="11" t="str">
        <f>IFERROR(INDEX({"北京中裕世纪大酒店";"江苏利特尔绿色包装股份有限公司";"常州市金坛沃德丰电子科技有限公司"},MATCH(D6799,{"BJ_zhongyu";"JS_WX_liteer";"JS_CZ_wodefeng"},0)),"")</f>
        <v>常州市金坛沃德丰电子科技有限公司</v>
      </c>
      <c r="D6799" s="11" t="str">
        <f>[1]动作!$G6798</f>
        <v>JS_CZ_wodefeng</v>
      </c>
      <c r="E6799" s="11" t="str">
        <f>[1]动作!$D6798</f>
        <v>电表故障</v>
      </c>
      <c r="F6799" s="11" t="s">
        <v>45</v>
      </c>
      <c r="G6799" s="12">
        <f>[1]动作!$A6798+[1]动作!$B6798</f>
        <v>43213.588148148148</v>
      </c>
      <c r="H6799" s="12"/>
      <c r="I6799" s="11"/>
    </row>
    <row r="6800" spans="1:9" hidden="1" x14ac:dyDescent="0.3">
      <c r="A6800" s="24">
        <v>6798</v>
      </c>
      <c r="B6800" s="11" t="str">
        <f>IFERROR(INDEX({"JSNY-BJ0001-01";"JSNY-JS0022-01";"JSNY-JS0002-01"},MATCH(D6800,{"BJ_zhongyu";"JS_WX_liteer";"JS_CZ_wodefeng"},0)),"")</f>
        <v>JSNY-JS0002-01</v>
      </c>
      <c r="C6800" s="11" t="str">
        <f>IFERROR(INDEX({"北京中裕世纪大酒店";"江苏利特尔绿色包装股份有限公司";"常州市金坛沃德丰电子科技有限公司"},MATCH(D6800,{"BJ_zhongyu";"JS_WX_liteer";"JS_CZ_wodefeng"},0)),"")</f>
        <v>常州市金坛沃德丰电子科技有限公司</v>
      </c>
      <c r="D6800" s="11" t="str">
        <f>[1]动作!$G6799</f>
        <v>JS_CZ_wodefeng</v>
      </c>
      <c r="E6800" s="11" t="str">
        <f>[1]动作!$D6799</f>
        <v>电表故障</v>
      </c>
      <c r="F6800" s="11" t="s">
        <v>45</v>
      </c>
      <c r="G6800" s="12">
        <f>[1]动作!$A6799+[1]动作!$B6799</f>
        <v>43213.588391203702</v>
      </c>
      <c r="H6800" s="12"/>
      <c r="I6800" s="11"/>
    </row>
    <row r="6801" spans="1:9" hidden="1" x14ac:dyDescent="0.3">
      <c r="A6801" s="24">
        <v>6799</v>
      </c>
      <c r="B6801" s="11" t="str">
        <f>IFERROR(INDEX({"JSNY-BJ0001-01";"JSNY-JS0022-01";"JSNY-JS0002-01"},MATCH(D6801,{"BJ_zhongyu";"JS_WX_liteer";"JS_CZ_wodefeng"},0)),"")</f>
        <v>JSNY-JS0002-01</v>
      </c>
      <c r="C6801" s="11" t="str">
        <f>IFERROR(INDEX({"北京中裕世纪大酒店";"江苏利特尔绿色包装股份有限公司";"常州市金坛沃德丰电子科技有限公司"},MATCH(D6801,{"BJ_zhongyu";"JS_WX_liteer";"JS_CZ_wodefeng"},0)),"")</f>
        <v>常州市金坛沃德丰电子科技有限公司</v>
      </c>
      <c r="D6801" s="11" t="str">
        <f>[1]动作!$G6800</f>
        <v>JS_CZ_wodefeng</v>
      </c>
      <c r="E6801" s="11" t="str">
        <f>[1]动作!$D6800</f>
        <v>电表故障</v>
      </c>
      <c r="F6801" s="11" t="s">
        <v>45</v>
      </c>
      <c r="G6801" s="12">
        <f>[1]动作!$A6800+[1]动作!$B6800</f>
        <v>43213.589189814818</v>
      </c>
      <c r="H6801" s="12"/>
      <c r="I6801" s="11"/>
    </row>
    <row r="6802" spans="1:9" hidden="1" x14ac:dyDescent="0.3">
      <c r="A6802" s="24">
        <v>6800</v>
      </c>
      <c r="B6802" s="11" t="str">
        <f>IFERROR(INDEX({"JSNY-BJ0001-01";"JSNY-JS0022-01";"JSNY-JS0002-01"},MATCH(D6802,{"BJ_zhongyu";"JS_WX_liteer";"JS_CZ_wodefeng"},0)),"")</f>
        <v>JSNY-JS0002-01</v>
      </c>
      <c r="C6802" s="11" t="str">
        <f>IFERROR(INDEX({"北京中裕世纪大酒店";"江苏利特尔绿色包装股份有限公司";"常州市金坛沃德丰电子科技有限公司"},MATCH(D6802,{"BJ_zhongyu";"JS_WX_liteer";"JS_CZ_wodefeng"},0)),"")</f>
        <v>常州市金坛沃德丰电子科技有限公司</v>
      </c>
      <c r="D6802" s="11" t="str">
        <f>[1]动作!$G6801</f>
        <v>JS_CZ_wodefeng</v>
      </c>
      <c r="E6802" s="11" t="str">
        <f>[1]动作!$D6801</f>
        <v>电表故障</v>
      </c>
      <c r="F6802" s="11" t="s">
        <v>45</v>
      </c>
      <c r="G6802" s="12">
        <f>[1]动作!$A6801+[1]动作!$B6801</f>
        <v>43213.591863425929</v>
      </c>
      <c r="H6802" s="12"/>
      <c r="I6802" s="11"/>
    </row>
    <row r="6803" spans="1:9" hidden="1" x14ac:dyDescent="0.3">
      <c r="A6803" s="24">
        <v>6801</v>
      </c>
      <c r="B6803" s="11" t="str">
        <f>IFERROR(INDEX({"JSNY-BJ0001-01";"JSNY-JS0022-01";"JSNY-JS0002-01"},MATCH(D6803,{"BJ_zhongyu";"JS_WX_liteer";"JS_CZ_wodefeng"},0)),"")</f>
        <v>JSNY-JS0002-01</v>
      </c>
      <c r="C6803" s="11" t="str">
        <f>IFERROR(INDEX({"北京中裕世纪大酒店";"江苏利特尔绿色包装股份有限公司";"常州市金坛沃德丰电子科技有限公司"},MATCH(D6803,{"BJ_zhongyu";"JS_WX_liteer";"JS_CZ_wodefeng"},0)),"")</f>
        <v>常州市金坛沃德丰电子科技有限公司</v>
      </c>
      <c r="D6803" s="11" t="str">
        <f>[1]动作!$G6802</f>
        <v>JS_CZ_wodefeng</v>
      </c>
      <c r="E6803" s="11" t="str">
        <f>[1]动作!$D6802</f>
        <v>电表故障</v>
      </c>
      <c r="F6803" s="11" t="s">
        <v>45</v>
      </c>
      <c r="G6803" s="12">
        <f>[1]动作!$A6802+[1]动作!$B6802</f>
        <v>43213.593194444446</v>
      </c>
      <c r="H6803" s="12"/>
      <c r="I6803" s="11"/>
    </row>
    <row r="6804" spans="1:9" hidden="1" x14ac:dyDescent="0.3">
      <c r="A6804" s="24">
        <v>6802</v>
      </c>
      <c r="B6804" s="11" t="str">
        <f>IFERROR(INDEX({"JSNY-BJ0001-01";"JSNY-JS0022-01";"JSNY-JS0002-01"},MATCH(D6804,{"BJ_zhongyu";"JS_WX_liteer";"JS_CZ_wodefeng"},0)),"")</f>
        <v>JSNY-JS0002-01</v>
      </c>
      <c r="C6804" s="11" t="str">
        <f>IFERROR(INDEX({"北京中裕世纪大酒店";"江苏利特尔绿色包装股份有限公司";"常州市金坛沃德丰电子科技有限公司"},MATCH(D6804,{"BJ_zhongyu";"JS_WX_liteer";"JS_CZ_wodefeng"},0)),"")</f>
        <v>常州市金坛沃德丰电子科技有限公司</v>
      </c>
      <c r="D6804" s="11" t="str">
        <f>[1]动作!$G6803</f>
        <v>JS_CZ_wodefeng</v>
      </c>
      <c r="E6804" s="11" t="str">
        <f>[1]动作!$D6803</f>
        <v>电表故障</v>
      </c>
      <c r="F6804" s="11" t="s">
        <v>45</v>
      </c>
      <c r="G6804" s="12">
        <f>[1]动作!$A6803+[1]动作!$B6803</f>
        <v>43213.593310185184</v>
      </c>
      <c r="H6804" s="12"/>
      <c r="I6804" s="11"/>
    </row>
    <row r="6805" spans="1:9" hidden="1" x14ac:dyDescent="0.3">
      <c r="A6805" s="24">
        <v>6803</v>
      </c>
      <c r="B6805" s="11" t="str">
        <f>IFERROR(INDEX({"JSNY-BJ0001-01";"JSNY-JS0022-01";"JSNY-JS0002-01"},MATCH(D6805,{"BJ_zhongyu";"JS_WX_liteer";"JS_CZ_wodefeng"},0)),"")</f>
        <v>JSNY-JS0002-01</v>
      </c>
      <c r="C6805" s="11" t="str">
        <f>IFERROR(INDEX({"北京中裕世纪大酒店";"江苏利特尔绿色包装股份有限公司";"常州市金坛沃德丰电子科技有限公司"},MATCH(D6805,{"BJ_zhongyu";"JS_WX_liteer";"JS_CZ_wodefeng"},0)),"")</f>
        <v>常州市金坛沃德丰电子科技有限公司</v>
      </c>
      <c r="D6805" s="11" t="str">
        <f>[1]动作!$G6804</f>
        <v>JS_CZ_wodefeng</v>
      </c>
      <c r="E6805" s="11" t="str">
        <f>[1]动作!$D6804</f>
        <v>电表故障</v>
      </c>
      <c r="F6805" s="11" t="s">
        <v>45</v>
      </c>
      <c r="G6805" s="12">
        <f>[1]动作!$A6804+[1]动作!$B6804</f>
        <v>43213.593425925923</v>
      </c>
      <c r="H6805" s="12"/>
      <c r="I6805" s="11"/>
    </row>
    <row r="6806" spans="1:9" hidden="1" x14ac:dyDescent="0.3">
      <c r="A6806" s="24">
        <v>6804</v>
      </c>
      <c r="B6806" s="11" t="str">
        <f>IFERROR(INDEX({"JSNY-BJ0001-01";"JSNY-JS0022-01";"JSNY-JS0002-01"},MATCH(D6806,{"BJ_zhongyu";"JS_WX_liteer";"JS_CZ_wodefeng"},0)),"")</f>
        <v>JSNY-JS0002-01</v>
      </c>
      <c r="C6806" s="11" t="str">
        <f>IFERROR(INDEX({"北京中裕世纪大酒店";"江苏利特尔绿色包装股份有限公司";"常州市金坛沃德丰电子科技有限公司"},MATCH(D6806,{"BJ_zhongyu";"JS_WX_liteer";"JS_CZ_wodefeng"},0)),"")</f>
        <v>常州市金坛沃德丰电子科技有限公司</v>
      </c>
      <c r="D6806" s="11" t="str">
        <f>[1]动作!$G6805</f>
        <v>JS_CZ_wodefeng</v>
      </c>
      <c r="E6806" s="11" t="str">
        <f>[1]动作!$D6805</f>
        <v>电表故障</v>
      </c>
      <c r="F6806" s="11" t="s">
        <v>45</v>
      </c>
      <c r="G6806" s="12">
        <f>[1]动作!$A6805+[1]动作!$B6805</f>
        <v>43213.594756944447</v>
      </c>
      <c r="H6806" s="12"/>
      <c r="I6806" s="11"/>
    </row>
    <row r="6807" spans="1:9" hidden="1" x14ac:dyDescent="0.3">
      <c r="A6807" s="24">
        <v>6805</v>
      </c>
      <c r="B6807" s="11" t="str">
        <f>IFERROR(INDEX({"JSNY-BJ0001-01";"JSNY-JS0022-01";"JSNY-JS0002-01"},MATCH(D6807,{"BJ_zhongyu";"JS_WX_liteer";"JS_CZ_wodefeng"},0)),"")</f>
        <v>JSNY-JS0002-01</v>
      </c>
      <c r="C6807" s="11" t="str">
        <f>IFERROR(INDEX({"北京中裕世纪大酒店";"江苏利特尔绿色包装股份有限公司";"常州市金坛沃德丰电子科技有限公司"},MATCH(D6807,{"BJ_zhongyu";"JS_WX_liteer";"JS_CZ_wodefeng"},0)),"")</f>
        <v>常州市金坛沃德丰电子科技有限公司</v>
      </c>
      <c r="D6807" s="11" t="str">
        <f>[1]动作!$G6806</f>
        <v>JS_CZ_wodefeng</v>
      </c>
      <c r="E6807" s="11" t="str">
        <f>[1]动作!$D6806</f>
        <v>电表故障</v>
      </c>
      <c r="F6807" s="11" t="s">
        <v>45</v>
      </c>
      <c r="G6807" s="12">
        <f>[1]动作!$A6806+[1]动作!$B6806</f>
        <v>43213.59579861111</v>
      </c>
      <c r="H6807" s="12"/>
      <c r="I6807" s="11"/>
    </row>
    <row r="6808" spans="1:9" hidden="1" x14ac:dyDescent="0.3">
      <c r="A6808" s="24">
        <v>6806</v>
      </c>
      <c r="B6808" s="11" t="str">
        <f>IFERROR(INDEX({"JSNY-BJ0001-01";"JSNY-JS0022-01";"JSNY-JS0002-01"},MATCH(D6808,{"BJ_zhongyu";"JS_WX_liteer";"JS_CZ_wodefeng"},0)),"")</f>
        <v>JSNY-JS0002-01</v>
      </c>
      <c r="C6808" s="11" t="str">
        <f>IFERROR(INDEX({"北京中裕世纪大酒店";"江苏利特尔绿色包装股份有限公司";"常州市金坛沃德丰电子科技有限公司"},MATCH(D6808,{"BJ_zhongyu";"JS_WX_liteer";"JS_CZ_wodefeng"},0)),"")</f>
        <v>常州市金坛沃德丰电子科技有限公司</v>
      </c>
      <c r="D6808" s="11" t="str">
        <f>[1]动作!$G6807</f>
        <v>JS_CZ_wodefeng</v>
      </c>
      <c r="E6808" s="11" t="str">
        <f>[1]动作!$D6807</f>
        <v>电表故障</v>
      </c>
      <c r="F6808" s="11" t="s">
        <v>45</v>
      </c>
      <c r="G6808" s="12">
        <f>[1]动作!$A6807+[1]动作!$B6807</f>
        <v>43213.597361111111</v>
      </c>
      <c r="H6808" s="12"/>
      <c r="I6808" s="11"/>
    </row>
    <row r="6809" spans="1:9" hidden="1" x14ac:dyDescent="0.3">
      <c r="A6809" s="24">
        <v>6807</v>
      </c>
      <c r="B6809" s="11" t="str">
        <f>IFERROR(INDEX({"JSNY-BJ0001-01";"JSNY-JS0022-01";"JSNY-JS0002-01"},MATCH(D6809,{"BJ_zhongyu";"JS_WX_liteer";"JS_CZ_wodefeng"},0)),"")</f>
        <v>JSNY-JS0002-01</v>
      </c>
      <c r="C6809" s="11" t="str">
        <f>IFERROR(INDEX({"北京中裕世纪大酒店";"江苏利特尔绿色包装股份有限公司";"常州市金坛沃德丰电子科技有限公司"},MATCH(D6809,{"BJ_zhongyu";"JS_WX_liteer";"JS_CZ_wodefeng"},0)),"")</f>
        <v>常州市金坛沃德丰电子科技有限公司</v>
      </c>
      <c r="D6809" s="11" t="str">
        <f>[1]动作!$G6808</f>
        <v>JS_CZ_wodefeng</v>
      </c>
      <c r="E6809" s="11" t="str">
        <f>[1]动作!$D6808</f>
        <v>电表故障</v>
      </c>
      <c r="F6809" s="11" t="s">
        <v>45</v>
      </c>
      <c r="G6809" s="12">
        <f>[1]动作!$A6808+[1]动作!$B6808</f>
        <v>43213.59847222222</v>
      </c>
      <c r="H6809" s="12"/>
      <c r="I6809" s="11"/>
    </row>
    <row r="6810" spans="1:9" hidden="1" x14ac:dyDescent="0.3">
      <c r="A6810" s="24">
        <v>6808</v>
      </c>
      <c r="B6810" s="11" t="str">
        <f>IFERROR(INDEX({"JSNY-BJ0001-01";"JSNY-JS0022-01";"JSNY-JS0002-01"},MATCH(D6810,{"BJ_zhongyu";"JS_WX_liteer";"JS_CZ_wodefeng"},0)),"")</f>
        <v>JSNY-JS0002-01</v>
      </c>
      <c r="C6810" s="11" t="str">
        <f>IFERROR(INDEX({"北京中裕世纪大酒店";"江苏利特尔绿色包装股份有限公司";"常州市金坛沃德丰电子科技有限公司"},MATCH(D6810,{"BJ_zhongyu";"JS_WX_liteer";"JS_CZ_wodefeng"},0)),"")</f>
        <v>常州市金坛沃德丰电子科技有限公司</v>
      </c>
      <c r="D6810" s="11" t="str">
        <f>[1]动作!$G6809</f>
        <v>JS_CZ_wodefeng</v>
      </c>
      <c r="E6810" s="11" t="str">
        <f>[1]动作!$D6809</f>
        <v>电表故障</v>
      </c>
      <c r="F6810" s="11" t="s">
        <v>45</v>
      </c>
      <c r="G6810" s="12">
        <f>[1]动作!$A6809+[1]动作!$B6809</f>
        <v>43213.598703703705</v>
      </c>
      <c r="H6810" s="12"/>
      <c r="I6810" s="11"/>
    </row>
    <row r="6811" spans="1:9" hidden="1" x14ac:dyDescent="0.3">
      <c r="A6811" s="24">
        <v>6809</v>
      </c>
      <c r="B6811" s="11" t="str">
        <f>IFERROR(INDEX({"JSNY-BJ0001-01";"JSNY-JS0022-01";"JSNY-JS0002-01"},MATCH(D6811,{"BJ_zhongyu";"JS_WX_liteer";"JS_CZ_wodefeng"},0)),"")</f>
        <v>JSNY-JS0002-01</v>
      </c>
      <c r="C6811" s="11" t="str">
        <f>IFERROR(INDEX({"北京中裕世纪大酒店";"江苏利特尔绿色包装股份有限公司";"常州市金坛沃德丰电子科技有限公司"},MATCH(D6811,{"BJ_zhongyu";"JS_WX_liteer";"JS_CZ_wodefeng"},0)),"")</f>
        <v>常州市金坛沃德丰电子科技有限公司</v>
      </c>
      <c r="D6811" s="11" t="str">
        <f>[1]动作!$G6810</f>
        <v>JS_CZ_wodefeng</v>
      </c>
      <c r="E6811" s="11" t="str">
        <f>[1]动作!$D6810</f>
        <v>电表故障</v>
      </c>
      <c r="F6811" s="11" t="s">
        <v>45</v>
      </c>
      <c r="G6811" s="12">
        <f>[1]动作!$A6810+[1]动作!$B6810</f>
        <v>43213.598819444444</v>
      </c>
      <c r="H6811" s="12"/>
      <c r="I6811" s="11"/>
    </row>
    <row r="6812" spans="1:9" hidden="1" x14ac:dyDescent="0.3">
      <c r="A6812" s="24">
        <v>6810</v>
      </c>
      <c r="B6812" s="11" t="str">
        <f>IFERROR(INDEX({"JSNY-BJ0001-01";"JSNY-JS0022-01";"JSNY-JS0002-01"},MATCH(D6812,{"BJ_zhongyu";"JS_WX_liteer";"JS_CZ_wodefeng"},0)),"")</f>
        <v>JSNY-JS0002-01</v>
      </c>
      <c r="C6812" s="11" t="str">
        <f>IFERROR(INDEX({"北京中裕世纪大酒店";"江苏利特尔绿色包装股份有限公司";"常州市金坛沃德丰电子科技有限公司"},MATCH(D6812,{"BJ_zhongyu";"JS_WX_liteer";"JS_CZ_wodefeng"},0)),"")</f>
        <v>常州市金坛沃德丰电子科技有限公司</v>
      </c>
      <c r="D6812" s="11" t="str">
        <f>[1]动作!$G6811</f>
        <v>JS_CZ_wodefeng</v>
      </c>
      <c r="E6812" s="11" t="str">
        <f>[1]动作!$D6811</f>
        <v>电表故障</v>
      </c>
      <c r="F6812" s="11" t="s">
        <v>45</v>
      </c>
      <c r="G6812" s="12">
        <f>[1]动作!$A6811+[1]动作!$B6811</f>
        <v>43213.599745370368</v>
      </c>
      <c r="H6812" s="12"/>
      <c r="I6812" s="11"/>
    </row>
    <row r="6813" spans="1:9" hidden="1" x14ac:dyDescent="0.3">
      <c r="A6813" s="24">
        <v>6811</v>
      </c>
      <c r="B6813" s="11" t="str">
        <f>IFERROR(INDEX({"JSNY-BJ0001-01";"JSNY-JS0022-01";"JSNY-JS0002-01"},MATCH(D6813,{"BJ_zhongyu";"JS_WX_liteer";"JS_CZ_wodefeng"},0)),"")</f>
        <v>JSNY-JS0002-01</v>
      </c>
      <c r="C6813" s="11" t="str">
        <f>IFERROR(INDEX({"北京中裕世纪大酒店";"江苏利特尔绿色包装股份有限公司";"常州市金坛沃德丰电子科技有限公司"},MATCH(D6813,{"BJ_zhongyu";"JS_WX_liteer";"JS_CZ_wodefeng"},0)),"")</f>
        <v>常州市金坛沃德丰电子科技有限公司</v>
      </c>
      <c r="D6813" s="11" t="str">
        <f>[1]动作!$G6812</f>
        <v>JS_CZ_wodefeng</v>
      </c>
      <c r="E6813" s="11" t="str">
        <f>[1]动作!$D6812</f>
        <v>电表故障</v>
      </c>
      <c r="F6813" s="11" t="s">
        <v>45</v>
      </c>
      <c r="G6813" s="12">
        <f>[1]动作!$A6812+[1]动作!$B6812</f>
        <v>43213.599861111114</v>
      </c>
      <c r="H6813" s="12"/>
      <c r="I6813" s="11"/>
    </row>
    <row r="6814" spans="1:9" hidden="1" x14ac:dyDescent="0.3">
      <c r="A6814" s="24">
        <v>6812</v>
      </c>
      <c r="B6814" s="11" t="str">
        <f>IFERROR(INDEX({"JSNY-BJ0001-01";"JSNY-JS0022-01";"JSNY-JS0002-01"},MATCH(D6814,{"BJ_zhongyu";"JS_WX_liteer";"JS_CZ_wodefeng"},0)),"")</f>
        <v>JSNY-JS0002-01</v>
      </c>
      <c r="C6814" s="11" t="str">
        <f>IFERROR(INDEX({"北京中裕世纪大酒店";"江苏利特尔绿色包装股份有限公司";"常州市金坛沃德丰电子科技有限公司"},MATCH(D6814,{"BJ_zhongyu";"JS_WX_liteer";"JS_CZ_wodefeng"},0)),"")</f>
        <v>常州市金坛沃德丰电子科技有限公司</v>
      </c>
      <c r="D6814" s="11" t="str">
        <f>[1]动作!$G6813</f>
        <v>JS_CZ_wodefeng</v>
      </c>
      <c r="E6814" s="11" t="str">
        <f>[1]动作!$D6813</f>
        <v>电表故障</v>
      </c>
      <c r="F6814" s="11" t="s">
        <v>45</v>
      </c>
      <c r="G6814" s="12">
        <f>[1]动作!$A6813+[1]动作!$B6813</f>
        <v>43213.603275462963</v>
      </c>
      <c r="H6814" s="12"/>
      <c r="I6814" s="11"/>
    </row>
    <row r="6815" spans="1:9" hidden="1" x14ac:dyDescent="0.3">
      <c r="A6815" s="24">
        <v>6813</v>
      </c>
      <c r="B6815" s="11" t="str">
        <f>IFERROR(INDEX({"JSNY-BJ0001-01";"JSNY-JS0022-01";"JSNY-JS0002-01"},MATCH(D6815,{"BJ_zhongyu";"JS_WX_liteer";"JS_CZ_wodefeng"},0)),"")</f>
        <v>JSNY-JS0002-01</v>
      </c>
      <c r="C6815" s="11" t="str">
        <f>IFERROR(INDEX({"北京中裕世纪大酒店";"江苏利特尔绿色包装股份有限公司";"常州市金坛沃德丰电子科技有限公司"},MATCH(D6815,{"BJ_zhongyu";"JS_WX_liteer";"JS_CZ_wodefeng"},0)),"")</f>
        <v>常州市金坛沃德丰电子科技有限公司</v>
      </c>
      <c r="D6815" s="11" t="str">
        <f>[1]动作!$G6814</f>
        <v>JS_CZ_wodefeng</v>
      </c>
      <c r="E6815" s="11" t="str">
        <f>[1]动作!$D6814</f>
        <v>电表故障</v>
      </c>
      <c r="F6815" s="11" t="s">
        <v>45</v>
      </c>
      <c r="G6815" s="12">
        <f>[1]动作!$A6814+[1]动作!$B6814</f>
        <v>43213.603391203702</v>
      </c>
      <c r="H6815" s="12"/>
      <c r="I6815" s="11"/>
    </row>
    <row r="6816" spans="1:9" hidden="1" x14ac:dyDescent="0.3">
      <c r="A6816" s="24">
        <v>6814</v>
      </c>
      <c r="B6816" s="11" t="str">
        <f>IFERROR(INDEX({"JSNY-BJ0001-01";"JSNY-JS0022-01";"JSNY-JS0002-01"},MATCH(D6816,{"BJ_zhongyu";"JS_WX_liteer";"JS_CZ_wodefeng"},0)),"")</f>
        <v>JSNY-JS0002-01</v>
      </c>
      <c r="C6816" s="11" t="str">
        <f>IFERROR(INDEX({"北京中裕世纪大酒店";"江苏利特尔绿色包装股份有限公司";"常州市金坛沃德丰电子科技有限公司"},MATCH(D6816,{"BJ_zhongyu";"JS_WX_liteer";"JS_CZ_wodefeng"},0)),"")</f>
        <v>常州市金坛沃德丰电子科技有限公司</v>
      </c>
      <c r="D6816" s="11" t="str">
        <f>[1]动作!$G6815</f>
        <v>JS_CZ_wodefeng</v>
      </c>
      <c r="E6816" s="11" t="str">
        <f>[1]动作!$D6815</f>
        <v>电表故障</v>
      </c>
      <c r="F6816" s="11" t="s">
        <v>45</v>
      </c>
      <c r="G6816" s="12">
        <f>[1]动作!$A6815+[1]动作!$B6815</f>
        <v>43213.603506944448</v>
      </c>
      <c r="H6816" s="12"/>
      <c r="I6816" s="11"/>
    </row>
    <row r="6817" spans="1:9" hidden="1" x14ac:dyDescent="0.3">
      <c r="A6817" s="24">
        <v>6815</v>
      </c>
      <c r="B6817" s="11" t="str">
        <f>IFERROR(INDEX({"JSNY-BJ0001-01";"JSNY-JS0022-01";"JSNY-JS0002-01"},MATCH(D6817,{"BJ_zhongyu";"JS_WX_liteer";"JS_CZ_wodefeng"},0)),"")</f>
        <v>JSNY-JS0002-01</v>
      </c>
      <c r="C6817" s="11" t="str">
        <f>IFERROR(INDEX({"北京中裕世纪大酒店";"江苏利特尔绿色包装股份有限公司";"常州市金坛沃德丰电子科技有限公司"},MATCH(D6817,{"BJ_zhongyu";"JS_WX_liteer";"JS_CZ_wodefeng"},0)),"")</f>
        <v>常州市金坛沃德丰电子科技有限公司</v>
      </c>
      <c r="D6817" s="11" t="str">
        <f>[1]动作!$G6816</f>
        <v>JS_CZ_wodefeng</v>
      </c>
      <c r="E6817" s="11" t="str">
        <f>[1]动作!$D6816</f>
        <v>电表故障</v>
      </c>
      <c r="F6817" s="11" t="s">
        <v>45</v>
      </c>
      <c r="G6817" s="12">
        <f>[1]动作!$A6816+[1]动作!$B6816</f>
        <v>43213.60460648148</v>
      </c>
      <c r="H6817" s="12"/>
      <c r="I6817" s="11"/>
    </row>
    <row r="6818" spans="1:9" hidden="1" x14ac:dyDescent="0.3">
      <c r="A6818" s="24">
        <v>6816</v>
      </c>
      <c r="B6818" s="11" t="str">
        <f>IFERROR(INDEX({"JSNY-BJ0001-01";"JSNY-JS0022-01";"JSNY-JS0002-01"},MATCH(D6818,{"BJ_zhongyu";"JS_WX_liteer";"JS_CZ_wodefeng"},0)),"")</f>
        <v>JSNY-JS0002-01</v>
      </c>
      <c r="C6818" s="11" t="str">
        <f>IFERROR(INDEX({"北京中裕世纪大酒店";"江苏利特尔绿色包装股份有限公司";"常州市金坛沃德丰电子科技有限公司"},MATCH(D6818,{"BJ_zhongyu";"JS_WX_liteer";"JS_CZ_wodefeng"},0)),"")</f>
        <v>常州市金坛沃德丰电子科技有限公司</v>
      </c>
      <c r="D6818" s="11" t="str">
        <f>[1]动作!$G6817</f>
        <v>JS_CZ_wodefeng</v>
      </c>
      <c r="E6818" s="11" t="str">
        <f>[1]动作!$D6817</f>
        <v>电表故障</v>
      </c>
      <c r="F6818" s="11" t="s">
        <v>45</v>
      </c>
      <c r="G6818" s="12">
        <f>[1]动作!$A6817+[1]动作!$B6817</f>
        <v>43213.604849537034</v>
      </c>
      <c r="H6818" s="12"/>
      <c r="I6818" s="11"/>
    </row>
    <row r="6819" spans="1:9" hidden="1" x14ac:dyDescent="0.3">
      <c r="A6819" s="24">
        <v>6817</v>
      </c>
      <c r="B6819" s="11" t="str">
        <f>IFERROR(INDEX({"JSNY-BJ0001-01";"JSNY-JS0022-01";"JSNY-JS0002-01"},MATCH(D6819,{"BJ_zhongyu";"JS_WX_liteer";"JS_CZ_wodefeng"},0)),"")</f>
        <v>JSNY-JS0002-01</v>
      </c>
      <c r="C6819" s="11" t="str">
        <f>IFERROR(INDEX({"北京中裕世纪大酒店";"江苏利特尔绿色包装股份有限公司";"常州市金坛沃德丰电子科技有限公司"},MATCH(D6819,{"BJ_zhongyu";"JS_WX_liteer";"JS_CZ_wodefeng"},0)),"")</f>
        <v>常州市金坛沃德丰电子科技有限公司</v>
      </c>
      <c r="D6819" s="11" t="str">
        <f>[1]动作!$G6818</f>
        <v>JS_CZ_wodefeng</v>
      </c>
      <c r="E6819" s="11" t="str">
        <f>[1]动作!$D6818</f>
        <v>电表故障</v>
      </c>
      <c r="F6819" s="11" t="s">
        <v>45</v>
      </c>
      <c r="G6819" s="12">
        <f>[1]动作!$A6818+[1]动作!$B6818</f>
        <v>43213.605879629627</v>
      </c>
      <c r="H6819" s="12"/>
      <c r="I6819" s="11"/>
    </row>
    <row r="6820" spans="1:9" hidden="1" x14ac:dyDescent="0.3">
      <c r="A6820" s="24">
        <v>6818</v>
      </c>
      <c r="B6820" s="11" t="str">
        <f>IFERROR(INDEX({"JSNY-BJ0001-01";"JSNY-JS0022-01";"JSNY-JS0002-01"},MATCH(D6820,{"BJ_zhongyu";"JS_WX_liteer";"JS_CZ_wodefeng"},0)),"")</f>
        <v>JSNY-JS0002-01</v>
      </c>
      <c r="C6820" s="11" t="str">
        <f>IFERROR(INDEX({"北京中裕世纪大酒店";"江苏利特尔绿色包装股份有限公司";"常州市金坛沃德丰电子科技有限公司"},MATCH(D6820,{"BJ_zhongyu";"JS_WX_liteer";"JS_CZ_wodefeng"},0)),"")</f>
        <v>常州市金坛沃德丰电子科技有限公司</v>
      </c>
      <c r="D6820" s="11" t="str">
        <f>[1]动作!$G6819</f>
        <v>JS_CZ_wodefeng</v>
      </c>
      <c r="E6820" s="11" t="str">
        <f>[1]动作!$D6819</f>
        <v>电表故障</v>
      </c>
      <c r="F6820" s="11" t="s">
        <v>45</v>
      </c>
      <c r="G6820" s="12">
        <f>[1]动作!$A6819+[1]动作!$B6819</f>
        <v>43213.608553240738</v>
      </c>
      <c r="H6820" s="12"/>
      <c r="I6820" s="11"/>
    </row>
    <row r="6821" spans="1:9" hidden="1" x14ac:dyDescent="0.3">
      <c r="A6821" s="24">
        <v>6819</v>
      </c>
      <c r="B6821" s="11" t="str">
        <f>IFERROR(INDEX({"JSNY-BJ0001-01";"JSNY-JS0022-01";"JSNY-JS0002-01"},MATCH(D6821,{"BJ_zhongyu";"JS_WX_liteer";"JS_CZ_wodefeng"},0)),"")</f>
        <v>JSNY-JS0002-01</v>
      </c>
      <c r="C6821" s="11" t="str">
        <f>IFERROR(INDEX({"北京中裕世纪大酒店";"江苏利特尔绿色包装股份有限公司";"常州市金坛沃德丰电子科技有限公司"},MATCH(D6821,{"BJ_zhongyu";"JS_WX_liteer";"JS_CZ_wodefeng"},0)),"")</f>
        <v>常州市金坛沃德丰电子科技有限公司</v>
      </c>
      <c r="D6821" s="11" t="str">
        <f>[1]动作!$G6820</f>
        <v>JS_CZ_wodefeng</v>
      </c>
      <c r="E6821" s="11" t="str">
        <f>[1]动作!$D6820</f>
        <v>电表故障</v>
      </c>
      <c r="F6821" s="11" t="s">
        <v>45</v>
      </c>
      <c r="G6821" s="12">
        <f>[1]动作!$A6820+[1]动作!$B6820</f>
        <v>43213.613645833335</v>
      </c>
      <c r="H6821" s="12"/>
      <c r="I6821" s="11"/>
    </row>
    <row r="6822" spans="1:9" hidden="1" x14ac:dyDescent="0.3">
      <c r="A6822" s="24">
        <v>6820</v>
      </c>
      <c r="B6822" s="11" t="str">
        <f>IFERROR(INDEX({"JSNY-BJ0001-01";"JSNY-JS0022-01";"JSNY-JS0002-01"},MATCH(D6822,{"BJ_zhongyu";"JS_WX_liteer";"JS_CZ_wodefeng"},0)),"")</f>
        <v>JSNY-JS0002-01</v>
      </c>
      <c r="C6822" s="11" t="str">
        <f>IFERROR(INDEX({"北京中裕世纪大酒店";"江苏利特尔绿色包装股份有限公司";"常州市金坛沃德丰电子科技有限公司"},MATCH(D6822,{"BJ_zhongyu";"JS_WX_liteer";"JS_CZ_wodefeng"},0)),"")</f>
        <v>常州市金坛沃德丰电子科技有限公司</v>
      </c>
      <c r="D6822" s="11" t="str">
        <f>[1]动作!$G6821</f>
        <v>JS_CZ_wodefeng</v>
      </c>
      <c r="E6822" s="11" t="str">
        <f>[1]动作!$D6821</f>
        <v>电表故障</v>
      </c>
      <c r="F6822" s="11" t="s">
        <v>45</v>
      </c>
      <c r="G6822" s="12">
        <f>[1]动作!$A6821+[1]动作!$B6821</f>
        <v>43213.614976851852</v>
      </c>
      <c r="H6822" s="12"/>
      <c r="I6822" s="11"/>
    </row>
    <row r="6823" spans="1:9" hidden="1" x14ac:dyDescent="0.3">
      <c r="A6823" s="24">
        <v>6821</v>
      </c>
      <c r="B6823" s="11" t="str">
        <f>IFERROR(INDEX({"JSNY-BJ0001-01";"JSNY-JS0022-01";"JSNY-JS0002-01"},MATCH(D6823,{"BJ_zhongyu";"JS_WX_liteer";"JS_CZ_wodefeng"},0)),"")</f>
        <v>JSNY-JS0002-01</v>
      </c>
      <c r="C6823" s="11" t="str">
        <f>IFERROR(INDEX({"北京中裕世纪大酒店";"江苏利特尔绿色包装股份有限公司";"常州市金坛沃德丰电子科技有限公司"},MATCH(D6823,{"BJ_zhongyu";"JS_WX_liteer";"JS_CZ_wodefeng"},0)),"")</f>
        <v>常州市金坛沃德丰电子科技有限公司</v>
      </c>
      <c r="D6823" s="11" t="str">
        <f>[1]动作!$G6822</f>
        <v>JS_CZ_wodefeng</v>
      </c>
      <c r="E6823" s="11" t="str">
        <f>[1]动作!$D6822</f>
        <v>电表故障</v>
      </c>
      <c r="F6823" s="11" t="s">
        <v>45</v>
      </c>
      <c r="G6823" s="12">
        <f>[1]动作!$A6822+[1]动作!$B6822</f>
        <v>43213.617581018516</v>
      </c>
      <c r="H6823" s="12"/>
      <c r="I6823" s="11"/>
    </row>
    <row r="6824" spans="1:9" hidden="1" x14ac:dyDescent="0.3">
      <c r="A6824" s="24">
        <v>6822</v>
      </c>
      <c r="B6824" s="11" t="str">
        <f>IFERROR(INDEX({"JSNY-BJ0001-01";"JSNY-JS0022-01";"JSNY-JS0002-01"},MATCH(D6824,{"BJ_zhongyu";"JS_WX_liteer";"JS_CZ_wodefeng"},0)),"")</f>
        <v>JSNY-JS0002-01</v>
      </c>
      <c r="C6824" s="11" t="str">
        <f>IFERROR(INDEX({"北京中裕世纪大酒店";"江苏利特尔绿色包装股份有限公司";"常州市金坛沃德丰电子科技有限公司"},MATCH(D6824,{"BJ_zhongyu";"JS_WX_liteer";"JS_CZ_wodefeng"},0)),"")</f>
        <v>常州市金坛沃德丰电子科技有限公司</v>
      </c>
      <c r="D6824" s="11" t="str">
        <f>[1]动作!$G6823</f>
        <v>JS_CZ_wodefeng</v>
      </c>
      <c r="E6824" s="11" t="str">
        <f>[1]动作!$D6823</f>
        <v>电表故障</v>
      </c>
      <c r="F6824" s="11" t="s">
        <v>45</v>
      </c>
      <c r="G6824" s="12">
        <f>[1]动作!$A6823+[1]动作!$B6823</f>
        <v>43213.619143518517</v>
      </c>
      <c r="H6824" s="12"/>
      <c r="I6824" s="11"/>
    </row>
    <row r="6825" spans="1:9" hidden="1" x14ac:dyDescent="0.3">
      <c r="A6825" s="24">
        <v>6823</v>
      </c>
      <c r="B6825" s="11" t="str">
        <f>IFERROR(INDEX({"JSNY-BJ0001-01";"JSNY-JS0022-01";"JSNY-JS0002-01"},MATCH(D6825,{"BJ_zhongyu";"JS_WX_liteer";"JS_CZ_wodefeng"},0)),"")</f>
        <v>JSNY-JS0002-01</v>
      </c>
      <c r="C6825" s="11" t="str">
        <f>IFERROR(INDEX({"北京中裕世纪大酒店";"江苏利特尔绿色包装股份有限公司";"常州市金坛沃德丰电子科技有限公司"},MATCH(D6825,{"BJ_zhongyu";"JS_WX_liteer";"JS_CZ_wodefeng"},0)),"")</f>
        <v>常州市金坛沃德丰电子科技有限公司</v>
      </c>
      <c r="D6825" s="11" t="str">
        <f>[1]动作!$G6824</f>
        <v>JS_CZ_wodefeng</v>
      </c>
      <c r="E6825" s="11" t="str">
        <f>[1]动作!$D6824</f>
        <v>电表故障</v>
      </c>
      <c r="F6825" s="11" t="s">
        <v>45</v>
      </c>
      <c r="G6825" s="12">
        <f>[1]动作!$A6824+[1]动作!$B6824</f>
        <v>43213.620069444441</v>
      </c>
      <c r="H6825" s="12"/>
      <c r="I6825" s="11"/>
    </row>
    <row r="6826" spans="1:9" hidden="1" x14ac:dyDescent="0.3">
      <c r="A6826" s="24">
        <v>6824</v>
      </c>
      <c r="B6826" s="11" t="str">
        <f>IFERROR(INDEX({"JSNY-BJ0001-01";"JSNY-JS0022-01";"JSNY-JS0002-01"},MATCH(D6826,{"BJ_zhongyu";"JS_WX_liteer";"JS_CZ_wodefeng"},0)),"")</f>
        <v>JSNY-BJ0001-01</v>
      </c>
      <c r="C6826" s="11" t="str">
        <f>IFERROR(INDEX({"北京中裕世纪大酒店";"江苏利特尔绿色包装股份有限公司";"常州市金坛沃德丰电子科技有限公司"},MATCH(D6826,{"BJ_zhongyu";"JS_WX_liteer";"JS_CZ_wodefeng"},0)),"")</f>
        <v>北京中裕世纪大酒店</v>
      </c>
      <c r="D6826" s="11" t="str">
        <f>[1]动作!$G6825</f>
        <v>BJ_zhongyu</v>
      </c>
      <c r="E6826" s="11" t="str">
        <f>[1]动作!$D6825</f>
        <v>分系统3告警状态</v>
      </c>
      <c r="F6826" s="11" t="s">
        <v>178</v>
      </c>
      <c r="G6826" s="12">
        <f>[1]动作!$A6825+[1]动作!$B6825</f>
        <v>43213.620416666665</v>
      </c>
      <c r="H6826" s="12"/>
      <c r="I6826" s="11"/>
    </row>
    <row r="6827" spans="1:9" hidden="1" x14ac:dyDescent="0.3">
      <c r="A6827" s="24">
        <v>6825</v>
      </c>
      <c r="B6827" s="11" t="str">
        <f>IFERROR(INDEX({"JSNY-BJ0001-01";"JSNY-JS0022-01";"JSNY-JS0002-01"},MATCH(D6827,{"BJ_zhongyu";"JS_WX_liteer";"JS_CZ_wodefeng"},0)),"")</f>
        <v>JSNY-BJ0001-01</v>
      </c>
      <c r="C6827" s="11" t="str">
        <f>IFERROR(INDEX({"北京中裕世纪大酒店";"江苏利特尔绿色包装股份有限公司";"常州市金坛沃德丰电子科技有限公司"},MATCH(D6827,{"BJ_zhongyu";"JS_WX_liteer";"JS_CZ_wodefeng"},0)),"")</f>
        <v>北京中裕世纪大酒店</v>
      </c>
      <c r="D6827" s="11" t="str">
        <f>[1]动作!$G6826</f>
        <v>BJ_zhongyu</v>
      </c>
      <c r="E6827" s="11" t="str">
        <f>[1]动作!$D6826</f>
        <v>分系统3PCS告警状态</v>
      </c>
      <c r="F6827" s="11" t="s">
        <v>176</v>
      </c>
      <c r="G6827" s="12">
        <f>[1]动作!$A6826+[1]动作!$B6826</f>
        <v>43213.620416666665</v>
      </c>
      <c r="H6827" s="12"/>
      <c r="I6827" s="11"/>
    </row>
    <row r="6828" spans="1:9" hidden="1" x14ac:dyDescent="0.3">
      <c r="A6828" s="24">
        <v>6826</v>
      </c>
      <c r="B6828" s="11" t="str">
        <f>IFERROR(INDEX({"JSNY-BJ0001-01";"JSNY-JS0022-01";"JSNY-JS0002-01"},MATCH(D6828,{"BJ_zhongyu";"JS_WX_liteer";"JS_CZ_wodefeng"},0)),"")</f>
        <v>JSNY-BJ0001-01</v>
      </c>
      <c r="C6828" s="11" t="str">
        <f>IFERROR(INDEX({"北京中裕世纪大酒店";"江苏利特尔绿色包装股份有限公司";"常州市金坛沃德丰电子科技有限公司"},MATCH(D6828,{"BJ_zhongyu";"JS_WX_liteer";"JS_CZ_wodefeng"},0)),"")</f>
        <v>北京中裕世纪大酒店</v>
      </c>
      <c r="D6828" s="11" t="str">
        <f>[1]动作!$G6827</f>
        <v>BJ_zhongyu</v>
      </c>
      <c r="E6828" s="11" t="str">
        <f>[1]动作!$D6827</f>
        <v>分系统4故障状态</v>
      </c>
      <c r="F6828" s="11" t="s">
        <v>178</v>
      </c>
      <c r="G6828" s="12">
        <f>[1]动作!$A6827+[1]动作!$B6827</f>
        <v>43213.624131944445</v>
      </c>
      <c r="H6828" s="12"/>
      <c r="I6828" s="11"/>
    </row>
    <row r="6829" spans="1:9" hidden="1" x14ac:dyDescent="0.3">
      <c r="A6829" s="24">
        <v>6827</v>
      </c>
      <c r="B6829" s="11" t="str">
        <f>IFERROR(INDEX({"JSNY-BJ0001-01";"JSNY-JS0022-01";"JSNY-JS0002-01"},MATCH(D6829,{"BJ_zhongyu";"JS_WX_liteer";"JS_CZ_wodefeng"},0)),"")</f>
        <v>JSNY-JS0002-01</v>
      </c>
      <c r="C6829" s="11" t="str">
        <f>IFERROR(INDEX({"北京中裕世纪大酒店";"江苏利特尔绿色包装股份有限公司";"常州市金坛沃德丰电子科技有限公司"},MATCH(D6829,{"BJ_zhongyu";"JS_WX_liteer";"JS_CZ_wodefeng"},0)),"")</f>
        <v>常州市金坛沃德丰电子科技有限公司</v>
      </c>
      <c r="D6829" s="11" t="str">
        <f>[1]动作!$G6828</f>
        <v>JS_CZ_wodefeng</v>
      </c>
      <c r="E6829" s="11" t="str">
        <f>[1]动作!$D6828</f>
        <v>电表故障</v>
      </c>
      <c r="F6829" s="11" t="s">
        <v>45</v>
      </c>
      <c r="G6829" s="12">
        <f>[1]动作!$A6828+[1]动作!$B6828</f>
        <v>43213.624189814815</v>
      </c>
      <c r="H6829" s="12"/>
      <c r="I6829" s="11"/>
    </row>
    <row r="6830" spans="1:9" hidden="1" x14ac:dyDescent="0.3">
      <c r="A6830" s="24">
        <v>6828</v>
      </c>
      <c r="B6830" s="11" t="str">
        <f>IFERROR(INDEX({"JSNY-BJ0001-01";"JSNY-JS0022-01";"JSNY-JS0002-01"},MATCH(D6830,{"BJ_zhongyu";"JS_WX_liteer";"JS_CZ_wodefeng"},0)),"")</f>
        <v>JSNY-JS0002-01</v>
      </c>
      <c r="C6830" s="11" t="str">
        <f>IFERROR(INDEX({"北京中裕世纪大酒店";"江苏利特尔绿色包装股份有限公司";"常州市金坛沃德丰电子科技有限公司"},MATCH(D6830,{"BJ_zhongyu";"JS_WX_liteer";"JS_CZ_wodefeng"},0)),"")</f>
        <v>常州市金坛沃德丰电子科技有限公司</v>
      </c>
      <c r="D6830" s="11" t="str">
        <f>[1]动作!$G6829</f>
        <v>JS_CZ_wodefeng</v>
      </c>
      <c r="E6830" s="11" t="str">
        <f>[1]动作!$D6829</f>
        <v>电表故障</v>
      </c>
      <c r="F6830" s="11" t="s">
        <v>45</v>
      </c>
      <c r="G6830" s="12">
        <f>[1]动作!$A6829+[1]动作!$B6829</f>
        <v>43213.628067129626</v>
      </c>
      <c r="H6830" s="12"/>
      <c r="I6830" s="11"/>
    </row>
    <row r="6831" spans="1:9" hidden="1" x14ac:dyDescent="0.3">
      <c r="A6831" s="24">
        <v>6829</v>
      </c>
      <c r="B6831" s="11" t="str">
        <f>IFERROR(INDEX({"JSNY-BJ0001-01";"JSNY-JS0022-01";"JSNY-JS0002-01"},MATCH(D6831,{"BJ_zhongyu";"JS_WX_liteer";"JS_CZ_wodefeng"},0)),"")</f>
        <v>JSNY-JS0002-01</v>
      </c>
      <c r="C6831" s="11" t="str">
        <f>IFERROR(INDEX({"北京中裕世纪大酒店";"江苏利特尔绿色包装股份有限公司";"常州市金坛沃德丰电子科技有限公司"},MATCH(D6831,{"BJ_zhongyu";"JS_WX_liteer";"JS_CZ_wodefeng"},0)),"")</f>
        <v>常州市金坛沃德丰电子科技有限公司</v>
      </c>
      <c r="D6831" s="11" t="str">
        <f>[1]动作!$G6830</f>
        <v>JS_CZ_wodefeng</v>
      </c>
      <c r="E6831" s="11" t="str">
        <f>[1]动作!$D6830</f>
        <v>电表故障</v>
      </c>
      <c r="F6831" s="11" t="s">
        <v>45</v>
      </c>
      <c r="G6831" s="12">
        <f>[1]动作!$A6830+[1]动作!$B6830</f>
        <v>43213.628993055558</v>
      </c>
      <c r="H6831" s="12"/>
      <c r="I6831" s="11"/>
    </row>
    <row r="6832" spans="1:9" hidden="1" x14ac:dyDescent="0.3">
      <c r="A6832" s="24">
        <v>6830</v>
      </c>
      <c r="B6832" s="11" t="str">
        <f>IFERROR(INDEX({"JSNY-BJ0001-01";"JSNY-JS0022-01";"JSNY-JS0002-01"},MATCH(D6832,{"BJ_zhongyu";"JS_WX_liteer";"JS_CZ_wodefeng"},0)),"")</f>
        <v>JSNY-JS0002-01</v>
      </c>
      <c r="C6832" s="11" t="str">
        <f>IFERROR(INDEX({"北京中裕世纪大酒店";"江苏利特尔绿色包装股份有限公司";"常州市金坛沃德丰电子科技有限公司"},MATCH(D6832,{"BJ_zhongyu";"JS_WX_liteer";"JS_CZ_wodefeng"},0)),"")</f>
        <v>常州市金坛沃德丰电子科技有限公司</v>
      </c>
      <c r="D6832" s="11" t="str">
        <f>[1]动作!$G6831</f>
        <v>JS_CZ_wodefeng</v>
      </c>
      <c r="E6832" s="11" t="str">
        <f>[1]动作!$D6831</f>
        <v>电表故障</v>
      </c>
      <c r="F6832" s="11" t="s">
        <v>45</v>
      </c>
      <c r="G6832" s="12">
        <f>[1]动作!$A6831+[1]动作!$B6831</f>
        <v>43213.629178240742</v>
      </c>
      <c r="H6832" s="12"/>
      <c r="I6832" s="11"/>
    </row>
    <row r="6833" spans="1:9" hidden="1" x14ac:dyDescent="0.3">
      <c r="A6833" s="24">
        <v>6831</v>
      </c>
      <c r="B6833" s="11" t="str">
        <f>IFERROR(INDEX({"JSNY-BJ0001-01";"JSNY-JS0022-01";"JSNY-JS0002-01"},MATCH(D6833,{"BJ_zhongyu";"JS_WX_liteer";"JS_CZ_wodefeng"},0)),"")</f>
        <v>JSNY-JS0002-01</v>
      </c>
      <c r="C6833" s="11" t="str">
        <f>IFERROR(INDEX({"北京中裕世纪大酒店";"江苏利特尔绿色包装股份有限公司";"常州市金坛沃德丰电子科技有限公司"},MATCH(D6833,{"BJ_zhongyu";"JS_WX_liteer";"JS_CZ_wodefeng"},0)),"")</f>
        <v>常州市金坛沃德丰电子科技有限公司</v>
      </c>
      <c r="D6833" s="11" t="str">
        <f>[1]动作!$G6832</f>
        <v>JS_CZ_wodefeng</v>
      </c>
      <c r="E6833" s="11" t="str">
        <f>[1]动作!$D6832</f>
        <v>电表故障</v>
      </c>
      <c r="F6833" s="11" t="s">
        <v>45</v>
      </c>
      <c r="G6833" s="12">
        <f>[1]动作!$A6832+[1]动作!$B6832</f>
        <v>43213.630439814813</v>
      </c>
      <c r="H6833" s="12"/>
      <c r="I6833" s="11"/>
    </row>
    <row r="6834" spans="1:9" hidden="1" x14ac:dyDescent="0.3">
      <c r="A6834" s="24">
        <v>6832</v>
      </c>
      <c r="B6834" s="11" t="str">
        <f>IFERROR(INDEX({"JSNY-BJ0001-01";"JSNY-JS0022-01";"JSNY-JS0002-01"},MATCH(D6834,{"BJ_zhongyu";"JS_WX_liteer";"JS_CZ_wodefeng"},0)),"")</f>
        <v>JSNY-JS0002-01</v>
      </c>
      <c r="C6834" s="11" t="str">
        <f>IFERROR(INDEX({"北京中裕世纪大酒店";"江苏利特尔绿色包装股份有限公司";"常州市金坛沃德丰电子科技有限公司"},MATCH(D6834,{"BJ_zhongyu";"JS_WX_liteer";"JS_CZ_wodefeng"},0)),"")</f>
        <v>常州市金坛沃德丰电子科技有限公司</v>
      </c>
      <c r="D6834" s="11" t="str">
        <f>[1]动作!$G6833</f>
        <v>JS_CZ_wodefeng</v>
      </c>
      <c r="E6834" s="11" t="str">
        <f>[1]动作!$D6833</f>
        <v>电表故障</v>
      </c>
      <c r="F6834" s="11" t="s">
        <v>45</v>
      </c>
      <c r="G6834" s="12">
        <f>[1]动作!$A6833+[1]动作!$B6833</f>
        <v>43213.630555555559</v>
      </c>
      <c r="H6834" s="12"/>
      <c r="I6834" s="11"/>
    </row>
    <row r="6835" spans="1:9" hidden="1" x14ac:dyDescent="0.3">
      <c r="A6835" s="24">
        <v>6833</v>
      </c>
      <c r="B6835" s="11" t="str">
        <f>IFERROR(INDEX({"JSNY-BJ0001-01";"JSNY-JS0022-01";"JSNY-JS0002-01"},MATCH(D6835,{"BJ_zhongyu";"JS_WX_liteer";"JS_CZ_wodefeng"},0)),"")</f>
        <v>JSNY-JS0002-01</v>
      </c>
      <c r="C6835" s="11" t="str">
        <f>IFERROR(INDEX({"北京中裕世纪大酒店";"江苏利特尔绿色包装股份有限公司";"常州市金坛沃德丰电子科技有限公司"},MATCH(D6835,{"BJ_zhongyu";"JS_WX_liteer";"JS_CZ_wodefeng"},0)),"")</f>
        <v>常州市金坛沃德丰电子科技有限公司</v>
      </c>
      <c r="D6835" s="11" t="str">
        <f>[1]动作!$G6834</f>
        <v>JS_CZ_wodefeng</v>
      </c>
      <c r="E6835" s="11" t="str">
        <f>[1]动作!$D6834</f>
        <v>电表故障</v>
      </c>
      <c r="F6835" s="11" t="s">
        <v>45</v>
      </c>
      <c r="G6835" s="12">
        <f>[1]动作!$A6834+[1]动作!$B6834</f>
        <v>43213.634270833332</v>
      </c>
      <c r="H6835" s="12"/>
      <c r="I6835" s="11"/>
    </row>
    <row r="6836" spans="1:9" hidden="1" x14ac:dyDescent="0.3">
      <c r="A6836" s="24">
        <v>6834</v>
      </c>
      <c r="B6836" s="11" t="str">
        <f>IFERROR(INDEX({"JSNY-BJ0001-01";"JSNY-JS0022-01";"JSNY-JS0002-01"},MATCH(D6836,{"BJ_zhongyu";"JS_WX_liteer";"JS_CZ_wodefeng"},0)),"")</f>
        <v>JSNY-JS0002-01</v>
      </c>
      <c r="C6836" s="11" t="str">
        <f>IFERROR(INDEX({"北京中裕世纪大酒店";"江苏利特尔绿色包装股份有限公司";"常州市金坛沃德丰电子科技有限公司"},MATCH(D6836,{"BJ_zhongyu";"JS_WX_liteer";"JS_CZ_wodefeng"},0)),"")</f>
        <v>常州市金坛沃德丰电子科技有限公司</v>
      </c>
      <c r="D6836" s="11" t="str">
        <f>[1]动作!$G6835</f>
        <v>JS_CZ_wodefeng</v>
      </c>
      <c r="E6836" s="11" t="str">
        <f>[1]动作!$D6835</f>
        <v>电表故障</v>
      </c>
      <c r="F6836" s="11" t="s">
        <v>45</v>
      </c>
      <c r="G6836" s="12">
        <f>[1]动作!$A6835+[1]动作!$B6835</f>
        <v>43213.634386574071</v>
      </c>
      <c r="H6836" s="12"/>
      <c r="I6836" s="11"/>
    </row>
    <row r="6837" spans="1:9" hidden="1" x14ac:dyDescent="0.3">
      <c r="A6837" s="24">
        <v>6835</v>
      </c>
      <c r="B6837" s="11" t="str">
        <f>IFERROR(INDEX({"JSNY-BJ0001-01";"JSNY-JS0022-01";"JSNY-JS0002-01"},MATCH(D6837,{"BJ_zhongyu";"JS_WX_liteer";"JS_CZ_wodefeng"},0)),"")</f>
        <v>JSNY-JS0002-01</v>
      </c>
      <c r="C6837" s="11" t="str">
        <f>IFERROR(INDEX({"北京中裕世纪大酒店";"江苏利特尔绿色包装股份有限公司";"常州市金坛沃德丰电子科技有限公司"},MATCH(D6837,{"BJ_zhongyu";"JS_WX_liteer";"JS_CZ_wodefeng"},0)),"")</f>
        <v>常州市金坛沃德丰电子科技有限公司</v>
      </c>
      <c r="D6837" s="11" t="str">
        <f>[1]动作!$G6836</f>
        <v>JS_CZ_wodefeng</v>
      </c>
      <c r="E6837" s="11" t="str">
        <f>[1]动作!$D6836</f>
        <v>电表故障</v>
      </c>
      <c r="F6837" s="11" t="s">
        <v>45</v>
      </c>
      <c r="G6837" s="12">
        <f>[1]动作!$A6836+[1]动作!$B6836</f>
        <v>43213.635717592595</v>
      </c>
      <c r="H6837" s="12"/>
      <c r="I6837" s="11"/>
    </row>
    <row r="6838" spans="1:9" hidden="1" x14ac:dyDescent="0.3">
      <c r="A6838" s="24">
        <v>6836</v>
      </c>
      <c r="B6838" s="11" t="str">
        <f>IFERROR(INDEX({"JSNY-BJ0001-01";"JSNY-JS0022-01";"JSNY-JS0002-01"},MATCH(D6838,{"BJ_zhongyu";"JS_WX_liteer";"JS_CZ_wodefeng"},0)),"")</f>
        <v>JSNY-JS0002-01</v>
      </c>
      <c r="C6838" s="11" t="str">
        <f>IFERROR(INDEX({"北京中裕世纪大酒店";"江苏利特尔绿色包装股份有限公司";"常州市金坛沃德丰电子科技有限公司"},MATCH(D6838,{"BJ_zhongyu";"JS_WX_liteer";"JS_CZ_wodefeng"},0)),"")</f>
        <v>常州市金坛沃德丰电子科技有限公司</v>
      </c>
      <c r="D6838" s="11" t="str">
        <f>[1]动作!$G6837</f>
        <v>JS_CZ_wodefeng</v>
      </c>
      <c r="E6838" s="11" t="str">
        <f>[1]动作!$D6837</f>
        <v>电表故障</v>
      </c>
      <c r="F6838" s="11" t="s">
        <v>45</v>
      </c>
      <c r="G6838" s="12">
        <f>[1]动作!$A6837+[1]动作!$B6837</f>
        <v>43213.638206018521</v>
      </c>
      <c r="H6838" s="12"/>
      <c r="I6838" s="11"/>
    </row>
    <row r="6839" spans="1:9" hidden="1" x14ac:dyDescent="0.3">
      <c r="A6839" s="24">
        <v>6837</v>
      </c>
      <c r="B6839" s="11" t="str">
        <f>IFERROR(INDEX({"JSNY-BJ0001-01";"JSNY-JS0022-01";"JSNY-JS0002-01"},MATCH(D6839,{"BJ_zhongyu";"JS_WX_liteer";"JS_CZ_wodefeng"},0)),"")</f>
        <v>JSNY-JS0002-01</v>
      </c>
      <c r="C6839" s="11" t="str">
        <f>IFERROR(INDEX({"北京中裕世纪大酒店";"江苏利特尔绿色包装股份有限公司";"常州市金坛沃德丰电子科技有限公司"},MATCH(D6839,{"BJ_zhongyu";"JS_WX_liteer";"JS_CZ_wodefeng"},0)),"")</f>
        <v>常州市金坛沃德丰电子科技有限公司</v>
      </c>
      <c r="D6839" s="11" t="str">
        <f>[1]动作!$G6838</f>
        <v>JS_CZ_wodefeng</v>
      </c>
      <c r="E6839" s="11" t="str">
        <f>[1]动作!$D6838</f>
        <v>电表故障</v>
      </c>
      <c r="F6839" s="11" t="s">
        <v>45</v>
      </c>
      <c r="G6839" s="12">
        <f>[1]动作!$A6838+[1]动作!$B6838</f>
        <v>43213.639537037037</v>
      </c>
      <c r="H6839" s="12"/>
      <c r="I6839" s="11"/>
    </row>
    <row r="6840" spans="1:9" hidden="1" x14ac:dyDescent="0.3">
      <c r="A6840" s="24">
        <v>6838</v>
      </c>
      <c r="B6840" s="11" t="str">
        <f>IFERROR(INDEX({"JSNY-BJ0001-01";"JSNY-JS0022-01";"JSNY-JS0002-01"},MATCH(D6840,{"BJ_zhongyu";"JS_WX_liteer";"JS_CZ_wodefeng"},0)),"")</f>
        <v>JSNY-JS0002-01</v>
      </c>
      <c r="C6840" s="11" t="str">
        <f>IFERROR(INDEX({"北京中裕世纪大酒店";"江苏利特尔绿色包装股份有限公司";"常州市金坛沃德丰电子科技有限公司"},MATCH(D6840,{"BJ_zhongyu";"JS_WX_liteer";"JS_CZ_wodefeng"},0)),"")</f>
        <v>常州市金坛沃德丰电子科技有限公司</v>
      </c>
      <c r="D6840" s="11" t="str">
        <f>[1]动作!$G6839</f>
        <v>JS_CZ_wodefeng</v>
      </c>
      <c r="E6840" s="11" t="str">
        <f>[1]动作!$D6839</f>
        <v>电表故障</v>
      </c>
      <c r="F6840" s="11" t="s">
        <v>45</v>
      </c>
      <c r="G6840" s="12">
        <f>[1]动作!$A6839+[1]动作!$B6839</f>
        <v>43213.639652777776</v>
      </c>
      <c r="H6840" s="12"/>
      <c r="I6840" s="11"/>
    </row>
    <row r="6841" spans="1:9" hidden="1" x14ac:dyDescent="0.3">
      <c r="A6841" s="24">
        <v>6839</v>
      </c>
      <c r="B6841" s="11" t="str">
        <f>IFERROR(INDEX({"JSNY-BJ0001-01";"JSNY-JS0022-01";"JSNY-JS0002-01"},MATCH(D6841,{"BJ_zhongyu";"JS_WX_liteer";"JS_CZ_wodefeng"},0)),"")</f>
        <v>JSNY-JS0002-01</v>
      </c>
      <c r="C6841" s="11" t="str">
        <f>IFERROR(INDEX({"北京中裕世纪大酒店";"江苏利特尔绿色包装股份有限公司";"常州市金坛沃德丰电子科技有限公司"},MATCH(D6841,{"BJ_zhongyu";"JS_WX_liteer";"JS_CZ_wodefeng"},0)),"")</f>
        <v>常州市金坛沃德丰电子科技有限公司</v>
      </c>
      <c r="D6841" s="11" t="str">
        <f>[1]动作!$G6840</f>
        <v>JS_CZ_wodefeng</v>
      </c>
      <c r="E6841" s="11" t="str">
        <f>[1]动作!$D6840</f>
        <v>电表故障</v>
      </c>
      <c r="F6841" s="11" t="s">
        <v>45</v>
      </c>
      <c r="G6841" s="12">
        <f>[1]动作!$A6840+[1]动作!$B6840</f>
        <v>43213.639768518522</v>
      </c>
      <c r="H6841" s="12"/>
      <c r="I6841" s="11"/>
    </row>
    <row r="6842" spans="1:9" hidden="1" x14ac:dyDescent="0.3">
      <c r="A6842" s="24">
        <v>6840</v>
      </c>
      <c r="B6842" s="11" t="str">
        <f>IFERROR(INDEX({"JSNY-BJ0001-01";"JSNY-JS0022-01";"JSNY-JS0002-01"},MATCH(D6842,{"BJ_zhongyu";"JS_WX_liteer";"JS_CZ_wodefeng"},0)),"")</f>
        <v>JSNY-JS0002-01</v>
      </c>
      <c r="C6842" s="11" t="str">
        <f>IFERROR(INDEX({"北京中裕世纪大酒店";"江苏利特尔绿色包装股份有限公司";"常州市金坛沃德丰电子科技有限公司"},MATCH(D6842,{"BJ_zhongyu";"JS_WX_liteer";"JS_CZ_wodefeng"},0)),"")</f>
        <v>常州市金坛沃德丰电子科技有限公司</v>
      </c>
      <c r="D6842" s="11" t="str">
        <f>[1]动作!$G6841</f>
        <v>JS_CZ_wodefeng</v>
      </c>
      <c r="E6842" s="11" t="str">
        <f>[1]动作!$D6841</f>
        <v>电表故障</v>
      </c>
      <c r="F6842" s="11" t="s">
        <v>45</v>
      </c>
      <c r="G6842" s="12">
        <f>[1]动作!$A6841+[1]动作!$B6841</f>
        <v>43213.640868055554</v>
      </c>
      <c r="H6842" s="12"/>
      <c r="I6842" s="11"/>
    </row>
    <row r="6843" spans="1:9" hidden="1" x14ac:dyDescent="0.3">
      <c r="A6843" s="24">
        <v>6841</v>
      </c>
      <c r="B6843" s="11" t="str">
        <f>IFERROR(INDEX({"JSNY-BJ0001-01";"JSNY-JS0022-01";"JSNY-JS0002-01"},MATCH(D6843,{"BJ_zhongyu";"JS_WX_liteer";"JS_CZ_wodefeng"},0)),"")</f>
        <v>JSNY-JS0002-01</v>
      </c>
      <c r="C6843" s="11" t="str">
        <f>IFERROR(INDEX({"北京中裕世纪大酒店";"江苏利特尔绿色包装股份有限公司";"常州市金坛沃德丰电子科技有限公司"},MATCH(D6843,{"BJ_zhongyu";"JS_WX_liteer";"JS_CZ_wodefeng"},0)),"")</f>
        <v>常州市金坛沃德丰电子科技有限公司</v>
      </c>
      <c r="D6843" s="11" t="str">
        <f>[1]动作!$G6842</f>
        <v>JS_CZ_wodefeng</v>
      </c>
      <c r="E6843" s="11" t="str">
        <f>[1]动作!$D6842</f>
        <v>电表故障</v>
      </c>
      <c r="F6843" s="11" t="s">
        <v>45</v>
      </c>
      <c r="G6843" s="12">
        <f>[1]动作!$A6842+[1]动作!$B6842</f>
        <v>43213.641099537039</v>
      </c>
      <c r="H6843" s="12"/>
      <c r="I6843" s="11"/>
    </row>
    <row r="6844" spans="1:9" hidden="1" x14ac:dyDescent="0.3">
      <c r="A6844" s="24">
        <v>6842</v>
      </c>
      <c r="B6844" s="11" t="str">
        <f>IFERROR(INDEX({"JSNY-BJ0001-01";"JSNY-JS0022-01";"JSNY-JS0002-01"},MATCH(D6844,{"BJ_zhongyu";"JS_WX_liteer";"JS_CZ_wodefeng"},0)),"")</f>
        <v>JSNY-JS0002-01</v>
      </c>
      <c r="C6844" s="11" t="str">
        <f>IFERROR(INDEX({"北京中裕世纪大酒店";"江苏利特尔绿色包装股份有限公司";"常州市金坛沃德丰电子科技有限公司"},MATCH(D6844,{"BJ_zhongyu";"JS_WX_liteer";"JS_CZ_wodefeng"},0)),"")</f>
        <v>常州市金坛沃德丰电子科技有限公司</v>
      </c>
      <c r="D6844" s="11" t="str">
        <f>[1]动作!$G6843</f>
        <v>JS_CZ_wodefeng</v>
      </c>
      <c r="E6844" s="11" t="str">
        <f>[1]动作!$D6843</f>
        <v>电表故障</v>
      </c>
      <c r="F6844" s="11" t="s">
        <v>45</v>
      </c>
      <c r="G6844" s="12">
        <f>[1]动作!$A6843+[1]动作!$B6843</f>
        <v>43213.642141203702</v>
      </c>
      <c r="H6844" s="12"/>
      <c r="I6844" s="11"/>
    </row>
    <row r="6845" spans="1:9" hidden="1" x14ac:dyDescent="0.3">
      <c r="A6845" s="24">
        <v>6843</v>
      </c>
      <c r="B6845" s="11" t="str">
        <f>IFERROR(INDEX({"JSNY-BJ0001-01";"JSNY-JS0022-01";"JSNY-JS0002-01"},MATCH(D6845,{"BJ_zhongyu";"JS_WX_liteer";"JS_CZ_wodefeng"},0)),"")</f>
        <v>JSNY-JS0002-01</v>
      </c>
      <c r="C6845" s="11" t="str">
        <f>IFERROR(INDEX({"北京中裕世纪大酒店";"江苏利特尔绿色包装股份有限公司";"常州市金坛沃德丰电子科技有限公司"},MATCH(D6845,{"BJ_zhongyu";"JS_WX_liteer";"JS_CZ_wodefeng"},0)),"")</f>
        <v>常州市金坛沃德丰电子科技有限公司</v>
      </c>
      <c r="D6845" s="11" t="str">
        <f>[1]动作!$G6844</f>
        <v>JS_CZ_wodefeng</v>
      </c>
      <c r="E6845" s="11" t="str">
        <f>[1]动作!$D6844</f>
        <v>电表故障</v>
      </c>
      <c r="F6845" s="11" t="s">
        <v>45</v>
      </c>
      <c r="G6845" s="12">
        <f>[1]动作!$A6844+[1]动作!$B6844</f>
        <v>43213.644641203704</v>
      </c>
      <c r="H6845" s="12"/>
      <c r="I6845" s="11"/>
    </row>
    <row r="6846" spans="1:9" hidden="1" x14ac:dyDescent="0.3">
      <c r="A6846" s="24">
        <v>6844</v>
      </c>
      <c r="B6846" s="11" t="str">
        <f>IFERROR(INDEX({"JSNY-BJ0001-01";"JSNY-JS0022-01";"JSNY-JS0002-01"},MATCH(D6846,{"BJ_zhongyu";"JS_WX_liteer";"JS_CZ_wodefeng"},0)),"")</f>
        <v>JSNY-JS0002-01</v>
      </c>
      <c r="C6846" s="11" t="str">
        <f>IFERROR(INDEX({"北京中裕世纪大酒店";"江苏利特尔绿色包装股份有限公司";"常州市金坛沃德丰电子科技有限公司"},MATCH(D6846,{"BJ_zhongyu";"JS_WX_liteer";"JS_CZ_wodefeng"},0)),"")</f>
        <v>常州市金坛沃德丰电子科技有限公司</v>
      </c>
      <c r="D6846" s="11" t="str">
        <f>[1]动作!$G6845</f>
        <v>JS_CZ_wodefeng</v>
      </c>
      <c r="E6846" s="11" t="str">
        <f>[1]动作!$D6845</f>
        <v>电表故障</v>
      </c>
      <c r="F6846" s="11" t="s">
        <v>45</v>
      </c>
      <c r="G6846" s="12">
        <f>[1]动作!$A6845+[1]动作!$B6845</f>
        <v>43213.644756944443</v>
      </c>
      <c r="H6846" s="12"/>
      <c r="I6846" s="11"/>
    </row>
    <row r="6847" spans="1:9" hidden="1" x14ac:dyDescent="0.3">
      <c r="A6847" s="24">
        <v>6845</v>
      </c>
      <c r="B6847" s="11" t="str">
        <f>IFERROR(INDEX({"JSNY-BJ0001-01";"JSNY-JS0022-01";"JSNY-JS0002-01"},MATCH(D6847,{"BJ_zhongyu";"JS_WX_liteer";"JS_CZ_wodefeng"},0)),"")</f>
        <v>JSNY-JS0002-01</v>
      </c>
      <c r="C6847" s="11" t="str">
        <f>IFERROR(INDEX({"北京中裕世纪大酒店";"江苏利特尔绿色包装股份有限公司";"常州市金坛沃德丰电子科技有限公司"},MATCH(D6847,{"BJ_zhongyu";"JS_WX_liteer";"JS_CZ_wodefeng"},0)),"")</f>
        <v>常州市金坛沃德丰电子科技有限公司</v>
      </c>
      <c r="D6847" s="11" t="str">
        <f>[1]动作!$G6846</f>
        <v>JS_CZ_wodefeng</v>
      </c>
      <c r="E6847" s="11" t="str">
        <f>[1]动作!$D6846</f>
        <v>电表故障</v>
      </c>
      <c r="F6847" s="11" t="s">
        <v>45</v>
      </c>
      <c r="G6847" s="12">
        <f>[1]动作!$A6846+[1]动作!$B6846</f>
        <v>43213.644930555558</v>
      </c>
      <c r="H6847" s="12"/>
      <c r="I6847" s="11"/>
    </row>
    <row r="6848" spans="1:9" hidden="1" x14ac:dyDescent="0.3">
      <c r="A6848" s="24">
        <v>6846</v>
      </c>
      <c r="B6848" s="11" t="str">
        <f>IFERROR(INDEX({"JSNY-BJ0001-01";"JSNY-JS0022-01";"JSNY-JS0002-01"},MATCH(D6848,{"BJ_zhongyu";"JS_WX_liteer";"JS_CZ_wodefeng"},0)),"")</f>
        <v>JSNY-JS0002-01</v>
      </c>
      <c r="C6848" s="11" t="str">
        <f>IFERROR(INDEX({"北京中裕世纪大酒店";"江苏利特尔绿色包装股份有限公司";"常州市金坛沃德丰电子科技有限公司"},MATCH(D6848,{"BJ_zhongyu";"JS_WX_liteer";"JS_CZ_wodefeng"},0)),"")</f>
        <v>常州市金坛沃德丰电子科技有限公司</v>
      </c>
      <c r="D6848" s="11" t="str">
        <f>[1]动作!$G6847</f>
        <v>JS_CZ_wodefeng</v>
      </c>
      <c r="E6848" s="11" t="str">
        <f>[1]动作!$D6847</f>
        <v>电表故障</v>
      </c>
      <c r="F6848" s="11" t="s">
        <v>45</v>
      </c>
      <c r="G6848" s="12">
        <f>[1]动作!$A6847+[1]动作!$B6847</f>
        <v>43213.646145833336</v>
      </c>
      <c r="H6848" s="12"/>
      <c r="I6848" s="11"/>
    </row>
    <row r="6849" spans="1:9" hidden="1" x14ac:dyDescent="0.3">
      <c r="A6849" s="24">
        <v>6847</v>
      </c>
      <c r="B6849" s="11" t="str">
        <f>IFERROR(INDEX({"JSNY-BJ0001-01";"JSNY-JS0022-01";"JSNY-JS0002-01"},MATCH(D6849,{"BJ_zhongyu";"JS_WX_liteer";"JS_CZ_wodefeng"},0)),"")</f>
        <v>JSNY-JS0002-01</v>
      </c>
      <c r="C6849" s="11" t="str">
        <f>IFERROR(INDEX({"北京中裕世纪大酒店";"江苏利特尔绿色包装股份有限公司";"常州市金坛沃德丰电子科技有限公司"},MATCH(D6849,{"BJ_zhongyu";"JS_WX_liteer";"JS_CZ_wodefeng"},0)),"")</f>
        <v>常州市金坛沃德丰电子科技有限公司</v>
      </c>
      <c r="D6849" s="11" t="str">
        <f>[1]动作!$G6848</f>
        <v>JS_CZ_wodefeng</v>
      </c>
      <c r="E6849" s="11" t="str">
        <f>[1]动作!$D6848</f>
        <v>电表故障</v>
      </c>
      <c r="F6849" s="11" t="s">
        <v>45</v>
      </c>
      <c r="G6849" s="12">
        <f>[1]动作!$A6848+[1]动作!$B6848</f>
        <v>43213.648344907408</v>
      </c>
      <c r="H6849" s="12"/>
      <c r="I6849" s="11"/>
    </row>
    <row r="6850" spans="1:9" hidden="1" x14ac:dyDescent="0.3">
      <c r="A6850" s="24">
        <v>6848</v>
      </c>
      <c r="B6850" s="11" t="str">
        <f>IFERROR(INDEX({"JSNY-BJ0001-01";"JSNY-JS0022-01";"JSNY-JS0002-01"},MATCH(D6850,{"BJ_zhongyu";"JS_WX_liteer";"JS_CZ_wodefeng"},0)),"")</f>
        <v>JSNY-JS0002-01</v>
      </c>
      <c r="C6850" s="11" t="str">
        <f>IFERROR(INDEX({"北京中裕世纪大酒店";"江苏利特尔绿色包装股份有限公司";"常州市金坛沃德丰电子科技有限公司"},MATCH(D6850,{"BJ_zhongyu";"JS_WX_liteer";"JS_CZ_wodefeng"},0)),"")</f>
        <v>常州市金坛沃德丰电子科技有限公司</v>
      </c>
      <c r="D6850" s="11" t="str">
        <f>[1]动作!$G6849</f>
        <v>JS_CZ_wodefeng</v>
      </c>
      <c r="E6850" s="11" t="str">
        <f>[1]动作!$D6849</f>
        <v>电表故障</v>
      </c>
      <c r="F6850" s="11" t="s">
        <v>45</v>
      </c>
      <c r="G6850" s="12">
        <f>[1]动作!$A6849+[1]动作!$B6849</f>
        <v>43213.649907407409</v>
      </c>
      <c r="H6850" s="12"/>
      <c r="I6850" s="11"/>
    </row>
    <row r="6851" spans="1:9" hidden="1" x14ac:dyDescent="0.3">
      <c r="A6851" s="24">
        <v>6849</v>
      </c>
      <c r="B6851" s="11" t="str">
        <f>IFERROR(INDEX({"JSNY-BJ0001-01";"JSNY-JS0022-01";"JSNY-JS0002-01"},MATCH(D6851,{"BJ_zhongyu";"JS_WX_liteer";"JS_CZ_wodefeng"},0)),"")</f>
        <v>JSNY-JS0002-01</v>
      </c>
      <c r="C6851" s="11" t="str">
        <f>IFERROR(INDEX({"北京中裕世纪大酒店";"江苏利特尔绿色包装股份有限公司";"常州市金坛沃德丰电子科技有限公司"},MATCH(D6851,{"BJ_zhongyu";"JS_WX_liteer";"JS_CZ_wodefeng"},0)),"")</f>
        <v>常州市金坛沃德丰电子科技有限公司</v>
      </c>
      <c r="D6851" s="11" t="str">
        <f>[1]动作!$G6850</f>
        <v>JS_CZ_wodefeng</v>
      </c>
      <c r="E6851" s="11" t="str">
        <f>[1]动作!$D6850</f>
        <v>电表故障</v>
      </c>
      <c r="F6851" s="11" t="s">
        <v>45</v>
      </c>
      <c r="G6851" s="12">
        <f>[1]动作!$A6850+[1]动作!$B6850</f>
        <v>43213.652569444443</v>
      </c>
      <c r="H6851" s="12"/>
      <c r="I6851" s="11"/>
    </row>
    <row r="6852" spans="1:9" hidden="1" x14ac:dyDescent="0.3">
      <c r="A6852" s="24">
        <v>6850</v>
      </c>
      <c r="B6852" s="11" t="str">
        <f>IFERROR(INDEX({"JSNY-BJ0001-01";"JSNY-JS0022-01";"JSNY-JS0002-01"},MATCH(D6852,{"BJ_zhongyu";"JS_WX_liteer";"JS_CZ_wodefeng"},0)),"")</f>
        <v>JSNY-JS0002-01</v>
      </c>
      <c r="C6852" s="11" t="str">
        <f>IFERROR(INDEX({"北京中裕世纪大酒店";"江苏利特尔绿色包装股份有限公司";"常州市金坛沃德丰电子科技有限公司"},MATCH(D6852,{"BJ_zhongyu";"JS_WX_liteer";"JS_CZ_wodefeng"},0)),"")</f>
        <v>常州市金坛沃德丰电子科技有限公司</v>
      </c>
      <c r="D6852" s="11" t="str">
        <f>[1]动作!$G6851</f>
        <v>JS_CZ_wodefeng</v>
      </c>
      <c r="E6852" s="11" t="str">
        <f>[1]动作!$D6851</f>
        <v>电表故障</v>
      </c>
      <c r="F6852" s="11" t="s">
        <v>45</v>
      </c>
      <c r="G6852" s="12">
        <f>[1]动作!$A6851+[1]动作!$B6851</f>
        <v>43213.653854166667</v>
      </c>
      <c r="H6852" s="12"/>
      <c r="I6852" s="11"/>
    </row>
    <row r="6853" spans="1:9" hidden="1" x14ac:dyDescent="0.3">
      <c r="A6853" s="24">
        <v>6851</v>
      </c>
      <c r="B6853" s="11" t="str">
        <f>IFERROR(INDEX({"JSNY-BJ0001-01";"JSNY-JS0022-01";"JSNY-JS0002-01"},MATCH(D6853,{"BJ_zhongyu";"JS_WX_liteer";"JS_CZ_wodefeng"},0)),"")</f>
        <v>JSNY-JS0002-01</v>
      </c>
      <c r="C6853" s="11" t="str">
        <f>IFERROR(INDEX({"北京中裕世纪大酒店";"江苏利特尔绿色包装股份有限公司";"常州市金坛沃德丰电子科技有限公司"},MATCH(D6853,{"BJ_zhongyu";"JS_WX_liteer";"JS_CZ_wodefeng"},0)),"")</f>
        <v>常州市金坛沃德丰电子科技有限公司</v>
      </c>
      <c r="D6853" s="11" t="str">
        <f>[1]动作!$G6852</f>
        <v>JS_CZ_wodefeng</v>
      </c>
      <c r="E6853" s="11" t="str">
        <f>[1]动作!$D6852</f>
        <v>电表故障</v>
      </c>
      <c r="F6853" s="11" t="s">
        <v>45</v>
      </c>
      <c r="G6853" s="12">
        <f>[1]动作!$A6852+[1]动作!$B6852</f>
        <v>43213.655173611114</v>
      </c>
      <c r="H6853" s="12"/>
      <c r="I6853" s="11"/>
    </row>
    <row r="6854" spans="1:9" hidden="1" x14ac:dyDescent="0.3">
      <c r="A6854" s="24">
        <v>6852</v>
      </c>
      <c r="B6854" s="11" t="str">
        <f>IFERROR(INDEX({"JSNY-BJ0001-01";"JSNY-JS0022-01";"JSNY-JS0002-01"},MATCH(D6854,{"BJ_zhongyu";"JS_WX_liteer";"JS_CZ_wodefeng"},0)),"")</f>
        <v>JSNY-JS0002-01</v>
      </c>
      <c r="C6854" s="11" t="str">
        <f>IFERROR(INDEX({"北京中裕世纪大酒店";"江苏利特尔绿色包装股份有限公司";"常州市金坛沃德丰电子科技有限公司"},MATCH(D6854,{"BJ_zhongyu";"JS_WX_liteer";"JS_CZ_wodefeng"},0)),"")</f>
        <v>常州市金坛沃德丰电子科技有限公司</v>
      </c>
      <c r="D6854" s="11" t="str">
        <f>[1]动作!$G6853</f>
        <v>JS_CZ_wodefeng</v>
      </c>
      <c r="E6854" s="11" t="str">
        <f>[1]动作!$D6853</f>
        <v>电表故障</v>
      </c>
      <c r="F6854" s="11" t="s">
        <v>45</v>
      </c>
      <c r="G6854" s="12">
        <f>[1]动作!$A6853+[1]动作!$B6853</f>
        <v>43213.655289351853</v>
      </c>
      <c r="H6854" s="12"/>
      <c r="I6854" s="11"/>
    </row>
    <row r="6855" spans="1:9" hidden="1" x14ac:dyDescent="0.3">
      <c r="A6855" s="24">
        <v>6853</v>
      </c>
      <c r="B6855" s="11" t="str">
        <f>IFERROR(INDEX({"JSNY-BJ0001-01";"JSNY-JS0022-01";"JSNY-JS0002-01"},MATCH(D6855,{"BJ_zhongyu";"JS_WX_liteer";"JS_CZ_wodefeng"},0)),"")</f>
        <v>JSNY-JS0002-01</v>
      </c>
      <c r="C6855" s="11" t="str">
        <f>IFERROR(INDEX({"北京中裕世纪大酒店";"江苏利特尔绿色包装股份有限公司";"常州市金坛沃德丰电子科技有限公司"},MATCH(D6855,{"BJ_zhongyu";"JS_WX_liteer";"JS_CZ_wodefeng"},0)),"")</f>
        <v>常州市金坛沃德丰电子科技有限公司</v>
      </c>
      <c r="D6855" s="11" t="str">
        <f>[1]动作!$G6854</f>
        <v>JS_CZ_wodefeng</v>
      </c>
      <c r="E6855" s="11" t="str">
        <f>[1]动作!$D6854</f>
        <v>电表故障</v>
      </c>
      <c r="F6855" s="11" t="s">
        <v>45</v>
      </c>
      <c r="G6855" s="12">
        <f>[1]动作!$A6854+[1]动作!$B6854</f>
        <v>43213.655405092592</v>
      </c>
      <c r="H6855" s="12"/>
      <c r="I6855" s="11"/>
    </row>
    <row r="6856" spans="1:9" hidden="1" x14ac:dyDescent="0.3">
      <c r="A6856" s="24">
        <v>6854</v>
      </c>
      <c r="B6856" s="11" t="str">
        <f>IFERROR(INDEX({"JSNY-BJ0001-01";"JSNY-JS0022-01";"JSNY-JS0002-01"},MATCH(D6856,{"BJ_zhongyu";"JS_WX_liteer";"JS_CZ_wodefeng"},0)),"")</f>
        <v>JSNY-JS0002-01</v>
      </c>
      <c r="C6856" s="11" t="str">
        <f>IFERROR(INDEX({"北京中裕世纪大酒店";"江苏利特尔绿色包装股份有限公司";"常州市金坛沃德丰电子科技有限公司"},MATCH(D6856,{"BJ_zhongyu";"JS_WX_liteer";"JS_CZ_wodefeng"},0)),"")</f>
        <v>常州市金坛沃德丰电子科技有限公司</v>
      </c>
      <c r="D6856" s="11" t="str">
        <f>[1]动作!$G6855</f>
        <v>JS_CZ_wodefeng</v>
      </c>
      <c r="E6856" s="11" t="str">
        <f>[1]动作!$D6855</f>
        <v>电表故障</v>
      </c>
      <c r="F6856" s="11" t="s">
        <v>45</v>
      </c>
      <c r="G6856" s="12">
        <f>[1]动作!$A6855+[1]动作!$B6855</f>
        <v>43213.657673611109</v>
      </c>
      <c r="H6856" s="12"/>
      <c r="I6856" s="11"/>
    </row>
    <row r="6857" spans="1:9" hidden="1" x14ac:dyDescent="0.3">
      <c r="A6857" s="24">
        <v>6855</v>
      </c>
      <c r="B6857" s="11" t="str">
        <f>IFERROR(INDEX({"JSNY-BJ0001-01";"JSNY-JS0022-01";"JSNY-JS0002-01"},MATCH(D6857,{"BJ_zhongyu";"JS_WX_liteer";"JS_CZ_wodefeng"},0)),"")</f>
        <v>JSNY-JS0002-01</v>
      </c>
      <c r="C6857" s="11" t="str">
        <f>IFERROR(INDEX({"北京中裕世纪大酒店";"江苏利特尔绿色包装股份有限公司";"常州市金坛沃德丰电子科技有限公司"},MATCH(D6857,{"BJ_zhongyu";"JS_WX_liteer";"JS_CZ_wodefeng"},0)),"")</f>
        <v>常州市金坛沃德丰电子科技有限公司</v>
      </c>
      <c r="D6857" s="11" t="str">
        <f>[1]动作!$G6856</f>
        <v>JS_CZ_wodefeng</v>
      </c>
      <c r="E6857" s="11" t="str">
        <f>[1]动作!$D6856</f>
        <v>电表故障</v>
      </c>
      <c r="F6857" s="11" t="s">
        <v>45</v>
      </c>
      <c r="G6857" s="12">
        <f>[1]动作!$A6856+[1]动作!$B6856</f>
        <v>43213.659120370372</v>
      </c>
      <c r="H6857" s="12"/>
      <c r="I6857" s="11"/>
    </row>
    <row r="6858" spans="1:9" hidden="1" x14ac:dyDescent="0.3">
      <c r="A6858" s="24">
        <v>6856</v>
      </c>
      <c r="B6858" s="11" t="str">
        <f>IFERROR(INDEX({"JSNY-BJ0001-01";"JSNY-JS0022-01";"JSNY-JS0002-01"},MATCH(D6858,{"BJ_zhongyu";"JS_WX_liteer";"JS_CZ_wodefeng"},0)),"")</f>
        <v>JSNY-JS0002-01</v>
      </c>
      <c r="C6858" s="11" t="str">
        <f>IFERROR(INDEX({"北京中裕世纪大酒店";"江苏利特尔绿色包装股份有限公司";"常州市金坛沃德丰电子科技有限公司"},MATCH(D6858,{"BJ_zhongyu";"JS_WX_liteer";"JS_CZ_wodefeng"},0)),"")</f>
        <v>常州市金坛沃德丰电子科技有限公司</v>
      </c>
      <c r="D6858" s="11" t="str">
        <f>[1]动作!$G6857</f>
        <v>JS_CZ_wodefeng</v>
      </c>
      <c r="E6858" s="11" t="str">
        <f>[1]动作!$D6857</f>
        <v>电表故障</v>
      </c>
      <c r="F6858" s="11" t="s">
        <v>45</v>
      </c>
      <c r="G6858" s="12">
        <f>[1]动作!$A6857+[1]动作!$B6857</f>
        <v>43213.66033564815</v>
      </c>
      <c r="H6858" s="12"/>
      <c r="I6858" s="11"/>
    </row>
    <row r="6859" spans="1:9" hidden="1" x14ac:dyDescent="0.3">
      <c r="A6859" s="24">
        <v>6857</v>
      </c>
      <c r="B6859" s="11" t="str">
        <f>IFERROR(INDEX({"JSNY-BJ0001-01";"JSNY-JS0022-01";"JSNY-JS0002-01"},MATCH(D6859,{"BJ_zhongyu";"JS_WX_liteer";"JS_CZ_wodefeng"},0)),"")</f>
        <v>JSNY-JS0002-01</v>
      </c>
      <c r="C6859" s="11" t="str">
        <f>IFERROR(INDEX({"北京中裕世纪大酒店";"江苏利特尔绿色包装股份有限公司";"常州市金坛沃德丰电子科技有限公司"},MATCH(D6859,{"BJ_zhongyu";"JS_WX_liteer";"JS_CZ_wodefeng"},0)),"")</f>
        <v>常州市金坛沃德丰电子科技有限公司</v>
      </c>
      <c r="D6859" s="11" t="str">
        <f>[1]动作!$G6858</f>
        <v>JS_CZ_wodefeng</v>
      </c>
      <c r="E6859" s="11" t="str">
        <f>[1]动作!$D6858</f>
        <v>电表故障</v>
      </c>
      <c r="F6859" s="11" t="s">
        <v>45</v>
      </c>
      <c r="G6859" s="12">
        <f>[1]动作!$A6858+[1]动作!$B6858</f>
        <v>43213.661608796298</v>
      </c>
      <c r="H6859" s="12"/>
      <c r="I6859" s="11"/>
    </row>
    <row r="6860" spans="1:9" hidden="1" x14ac:dyDescent="0.3">
      <c r="A6860" s="24">
        <v>6858</v>
      </c>
      <c r="B6860" s="11" t="str">
        <f>IFERROR(INDEX({"JSNY-BJ0001-01";"JSNY-JS0022-01";"JSNY-JS0002-01"},MATCH(D6860,{"BJ_zhongyu";"JS_WX_liteer";"JS_CZ_wodefeng"},0)),"")</f>
        <v>JSNY-JS0002-01</v>
      </c>
      <c r="C6860" s="11" t="str">
        <f>IFERROR(INDEX({"北京中裕世纪大酒店";"江苏利特尔绿色包装股份有限公司";"常州市金坛沃德丰电子科技有限公司"},MATCH(D6860,{"BJ_zhongyu";"JS_WX_liteer";"JS_CZ_wodefeng"},0)),"")</f>
        <v>常州市金坛沃德丰电子科技有限公司</v>
      </c>
      <c r="D6860" s="11" t="str">
        <f>[1]动作!$G6859</f>
        <v>JS_CZ_wodefeng</v>
      </c>
      <c r="E6860" s="11" t="str">
        <f>[1]动作!$D6859</f>
        <v>电表故障</v>
      </c>
      <c r="F6860" s="11" t="s">
        <v>45</v>
      </c>
      <c r="G6860" s="12">
        <f>[1]动作!$A6859+[1]动作!$B6859</f>
        <v>43213.663981481484</v>
      </c>
      <c r="H6860" s="12"/>
      <c r="I6860" s="11"/>
    </row>
    <row r="6861" spans="1:9" hidden="1" x14ac:dyDescent="0.3">
      <c r="A6861" s="24">
        <v>6859</v>
      </c>
      <c r="B6861" s="11" t="str">
        <f>IFERROR(INDEX({"JSNY-BJ0001-01";"JSNY-JS0022-01";"JSNY-JS0002-01"},MATCH(D6861,{"BJ_zhongyu";"JS_WX_liteer";"JS_CZ_wodefeng"},0)),"")</f>
        <v>JSNY-JS0002-01</v>
      </c>
      <c r="C6861" s="11" t="str">
        <f>IFERROR(INDEX({"北京中裕世纪大酒店";"江苏利特尔绿色包装股份有限公司";"常州市金坛沃德丰电子科技有限公司"},MATCH(D6861,{"BJ_zhongyu";"JS_WX_liteer";"JS_CZ_wodefeng"},0)),"")</f>
        <v>常州市金坛沃德丰电子科技有限公司</v>
      </c>
      <c r="D6861" s="11" t="str">
        <f>[1]动作!$G6860</f>
        <v>JS_CZ_wodefeng</v>
      </c>
      <c r="E6861" s="11" t="str">
        <f>[1]动作!$D6860</f>
        <v>电表故障</v>
      </c>
      <c r="F6861" s="11" t="s">
        <v>45</v>
      </c>
      <c r="G6861" s="12">
        <f>[1]动作!$A6860+[1]动作!$B6860</f>
        <v>43213.664097222223</v>
      </c>
      <c r="H6861" s="12"/>
      <c r="I6861" s="11"/>
    </row>
    <row r="6862" spans="1:9" hidden="1" x14ac:dyDescent="0.3">
      <c r="A6862" s="24">
        <v>6860</v>
      </c>
      <c r="B6862" s="11" t="str">
        <f>IFERROR(INDEX({"JSNY-BJ0001-01";"JSNY-JS0022-01";"JSNY-JS0002-01"},MATCH(D6862,{"BJ_zhongyu";"JS_WX_liteer";"JS_CZ_wodefeng"},0)),"")</f>
        <v>JSNY-JS0002-01</v>
      </c>
      <c r="C6862" s="11" t="str">
        <f>IFERROR(INDEX({"北京中裕世纪大酒店";"江苏利特尔绿色包装股份有限公司";"常州市金坛沃德丰电子科技有限公司"},MATCH(D6862,{"BJ_zhongyu";"JS_WX_liteer";"JS_CZ_wodefeng"},0)),"")</f>
        <v>常州市金坛沃德丰电子科技有限公司</v>
      </c>
      <c r="D6862" s="11" t="str">
        <f>[1]动作!$G6861</f>
        <v>JS_CZ_wodefeng</v>
      </c>
      <c r="E6862" s="11" t="str">
        <f>[1]动作!$D6861</f>
        <v>电表故障</v>
      </c>
      <c r="F6862" s="11" t="s">
        <v>45</v>
      </c>
      <c r="G6862" s="12">
        <f>[1]动作!$A6861+[1]动作!$B6861</f>
        <v>43213.664270833331</v>
      </c>
      <c r="H6862" s="12"/>
      <c r="I6862" s="11"/>
    </row>
    <row r="6863" spans="1:9" hidden="1" x14ac:dyDescent="0.3">
      <c r="A6863" s="24">
        <v>6861</v>
      </c>
      <c r="B6863" s="11" t="str">
        <f>IFERROR(INDEX({"JSNY-BJ0001-01";"JSNY-JS0022-01";"JSNY-JS0002-01"},MATCH(D6863,{"BJ_zhongyu";"JS_WX_liteer";"JS_CZ_wodefeng"},0)),"")</f>
        <v>JSNY-JS0002-01</v>
      </c>
      <c r="C6863" s="11" t="str">
        <f>IFERROR(INDEX({"北京中裕世纪大酒店";"江苏利特尔绿色包装股份有限公司";"常州市金坛沃德丰电子科技有限公司"},MATCH(D6863,{"BJ_zhongyu";"JS_WX_liteer";"JS_CZ_wodefeng"},0)),"")</f>
        <v>常州市金坛沃德丰电子科技有限公司</v>
      </c>
      <c r="D6863" s="11" t="str">
        <f>[1]动作!$G6862</f>
        <v>JS_CZ_wodefeng</v>
      </c>
      <c r="E6863" s="11" t="str">
        <f>[1]动作!$D6862</f>
        <v>电表故障</v>
      </c>
      <c r="F6863" s="11" t="s">
        <v>45</v>
      </c>
      <c r="G6863" s="12">
        <f>[1]动作!$A6862+[1]动作!$B6862</f>
        <v>43213.664618055554</v>
      </c>
      <c r="H6863" s="12"/>
      <c r="I6863" s="11"/>
    </row>
    <row r="6864" spans="1:9" hidden="1" x14ac:dyDescent="0.3">
      <c r="A6864" s="24">
        <v>6862</v>
      </c>
      <c r="B6864" s="11" t="str">
        <f>IFERROR(INDEX({"JSNY-BJ0001-01";"JSNY-JS0022-01";"JSNY-JS0002-01"},MATCH(D6864,{"BJ_zhongyu";"JS_WX_liteer";"JS_CZ_wodefeng"},0)),"")</f>
        <v>JSNY-JS0002-01</v>
      </c>
      <c r="C6864" s="11" t="str">
        <f>IFERROR(INDEX({"北京中裕世纪大酒店";"江苏利特尔绿色包装股份有限公司";"常州市金坛沃德丰电子科技有限公司"},MATCH(D6864,{"BJ_zhongyu";"JS_WX_liteer";"JS_CZ_wodefeng"},0)),"")</f>
        <v>常州市金坛沃德丰电子科技有限公司</v>
      </c>
      <c r="D6864" s="11" t="str">
        <f>[1]动作!$G6863</f>
        <v>JS_CZ_wodefeng</v>
      </c>
      <c r="E6864" s="11" t="str">
        <f>[1]动作!$D6863</f>
        <v>电表故障</v>
      </c>
      <c r="F6864" s="11" t="s">
        <v>45</v>
      </c>
      <c r="G6864" s="12">
        <f>[1]动作!$A6863+[1]动作!$B6863</f>
        <v>43213.665543981479</v>
      </c>
      <c r="H6864" s="12"/>
      <c r="I6864" s="11"/>
    </row>
    <row r="6865" spans="1:9" hidden="1" x14ac:dyDescent="0.3">
      <c r="A6865" s="24">
        <v>6863</v>
      </c>
      <c r="B6865" s="11" t="str">
        <f>IFERROR(INDEX({"JSNY-BJ0001-01";"JSNY-JS0022-01";"JSNY-JS0002-01"},MATCH(D6865,{"BJ_zhongyu";"JS_WX_liteer";"JS_CZ_wodefeng"},0)),"")</f>
        <v>JSNY-JS0002-01</v>
      </c>
      <c r="C6865" s="11" t="str">
        <f>IFERROR(INDEX({"北京中裕世纪大酒店";"江苏利特尔绿色包装股份有限公司";"常州市金坛沃德丰电子科技有限公司"},MATCH(D6865,{"BJ_zhongyu";"JS_WX_liteer";"JS_CZ_wodefeng"},0)),"")</f>
        <v>常州市金坛沃德丰电子科技有限公司</v>
      </c>
      <c r="D6865" s="11" t="str">
        <f>[1]动作!$G6864</f>
        <v>JS_CZ_wodefeng</v>
      </c>
      <c r="E6865" s="11" t="str">
        <f>[1]动作!$D6864</f>
        <v>电表故障</v>
      </c>
      <c r="F6865" s="11" t="s">
        <v>45</v>
      </c>
      <c r="G6865" s="12">
        <f>[1]动作!$A6864+[1]动作!$B6864</f>
        <v>43213.66810185185</v>
      </c>
      <c r="H6865" s="12"/>
      <c r="I6865" s="11"/>
    </row>
    <row r="6866" spans="1:9" hidden="1" x14ac:dyDescent="0.3">
      <c r="A6866" s="24">
        <v>6864</v>
      </c>
      <c r="B6866" s="11" t="str">
        <f>IFERROR(INDEX({"JSNY-BJ0001-01";"JSNY-JS0022-01";"JSNY-JS0002-01"},MATCH(D6866,{"BJ_zhongyu";"JS_WX_liteer";"JS_CZ_wodefeng"},0)),"")</f>
        <v>JSNY-JS0002-01</v>
      </c>
      <c r="C6866" s="11" t="str">
        <f>IFERROR(INDEX({"北京中裕世纪大酒店";"江苏利特尔绿色包装股份有限公司";"常州市金坛沃德丰电子科技有限公司"},MATCH(D6866,{"BJ_zhongyu";"JS_WX_liteer";"JS_CZ_wodefeng"},0)),"")</f>
        <v>常州市金坛沃德丰电子科技有限公司</v>
      </c>
      <c r="D6866" s="11" t="str">
        <f>[1]动作!$G6865</f>
        <v>JS_CZ_wodefeng</v>
      </c>
      <c r="E6866" s="11" t="str">
        <f>[1]动作!$D6865</f>
        <v>电表故障</v>
      </c>
      <c r="F6866" s="11" t="s">
        <v>45</v>
      </c>
      <c r="G6866" s="12">
        <f>[1]动作!$A6865+[1]动作!$B6865</f>
        <v>43213.668206018519</v>
      </c>
      <c r="H6866" s="12"/>
      <c r="I6866" s="11"/>
    </row>
    <row r="6867" spans="1:9" hidden="1" x14ac:dyDescent="0.3">
      <c r="A6867" s="24">
        <v>6865</v>
      </c>
      <c r="B6867" s="11" t="str">
        <f>IFERROR(INDEX({"JSNY-BJ0001-01";"JSNY-JS0022-01";"JSNY-JS0002-01"},MATCH(D6867,{"BJ_zhongyu";"JS_WX_liteer";"JS_CZ_wodefeng"},0)),"")</f>
        <v>JSNY-JS0002-01</v>
      </c>
      <c r="C6867" s="11" t="str">
        <f>IFERROR(INDEX({"北京中裕世纪大酒店";"江苏利特尔绿色包装股份有限公司";"常州市金坛沃德丰电子科技有限公司"},MATCH(D6867,{"BJ_zhongyu";"JS_WX_liteer";"JS_CZ_wodefeng"},0)),"")</f>
        <v>常州市金坛沃德丰电子科技有限公司</v>
      </c>
      <c r="D6867" s="11" t="str">
        <f>[1]动作!$G6866</f>
        <v>JS_CZ_wodefeng</v>
      </c>
      <c r="E6867" s="11" t="str">
        <f>[1]动作!$D6866</f>
        <v>电表故障</v>
      </c>
      <c r="F6867" s="11" t="s">
        <v>45</v>
      </c>
      <c r="G6867" s="12">
        <f>[1]动作!$A6866+[1]动作!$B6866</f>
        <v>43213.66920138889</v>
      </c>
      <c r="H6867" s="12"/>
      <c r="I6867" s="11"/>
    </row>
    <row r="6868" spans="1:9" hidden="1" x14ac:dyDescent="0.3">
      <c r="A6868" s="24">
        <v>6866</v>
      </c>
      <c r="B6868" s="11" t="str">
        <f>IFERROR(INDEX({"JSNY-BJ0001-01";"JSNY-JS0022-01";"JSNY-JS0002-01"},MATCH(D6868,{"BJ_zhongyu";"JS_WX_liteer";"JS_CZ_wodefeng"},0)),"")</f>
        <v>JSNY-JS0002-01</v>
      </c>
      <c r="C6868" s="11" t="str">
        <f>IFERROR(INDEX({"北京中裕世纪大酒店";"江苏利特尔绿色包装股份有限公司";"常州市金坛沃德丰电子科技有限公司"},MATCH(D6868,{"BJ_zhongyu";"JS_WX_liteer";"JS_CZ_wodefeng"},0)),"")</f>
        <v>常州市金坛沃德丰电子科技有限公司</v>
      </c>
      <c r="D6868" s="11" t="str">
        <f>[1]动作!$G6867</f>
        <v>JS_CZ_wodefeng</v>
      </c>
      <c r="E6868" s="11" t="str">
        <f>[1]动作!$D6867</f>
        <v>电表故障</v>
      </c>
      <c r="F6868" s="11" t="s">
        <v>45</v>
      </c>
      <c r="G6868" s="12">
        <f>[1]动作!$A6867+[1]动作!$B6867</f>
        <v>43213.670532407406</v>
      </c>
      <c r="H6868" s="12"/>
      <c r="I6868" s="11"/>
    </row>
    <row r="6869" spans="1:9" hidden="1" x14ac:dyDescent="0.3">
      <c r="A6869" s="24">
        <v>6867</v>
      </c>
      <c r="B6869" s="11" t="str">
        <f>IFERROR(INDEX({"JSNY-BJ0001-01";"JSNY-JS0022-01";"JSNY-JS0002-01"},MATCH(D6869,{"BJ_zhongyu";"JS_WX_liteer";"JS_CZ_wodefeng"},0)),"")</f>
        <v>JSNY-JS0002-01</v>
      </c>
      <c r="C6869" s="11" t="str">
        <f>IFERROR(INDEX({"北京中裕世纪大酒店";"江苏利特尔绿色包装股份有限公司";"常州市金坛沃德丰电子科技有限公司"},MATCH(D6869,{"BJ_zhongyu";"JS_WX_liteer";"JS_CZ_wodefeng"},0)),"")</f>
        <v>常州市金坛沃德丰电子科技有限公司</v>
      </c>
      <c r="D6869" s="11" t="str">
        <f>[1]动作!$G6868</f>
        <v>JS_CZ_wodefeng</v>
      </c>
      <c r="E6869" s="11" t="str">
        <f>[1]动作!$D6868</f>
        <v>电表故障</v>
      </c>
      <c r="F6869" s="11" t="s">
        <v>45</v>
      </c>
      <c r="G6869" s="12">
        <f>[1]动作!$A6868+[1]动作!$B6868</f>
        <v>43213.672905092593</v>
      </c>
      <c r="H6869" s="12"/>
      <c r="I6869" s="11"/>
    </row>
    <row r="6870" spans="1:9" hidden="1" x14ac:dyDescent="0.3">
      <c r="A6870" s="24">
        <v>6868</v>
      </c>
      <c r="B6870" s="11" t="str">
        <f>IFERROR(INDEX({"JSNY-BJ0001-01";"JSNY-JS0022-01";"JSNY-JS0002-01"},MATCH(D6870,{"BJ_zhongyu";"JS_WX_liteer";"JS_CZ_wodefeng"},0)),"")</f>
        <v>JSNY-JS0002-01</v>
      </c>
      <c r="C6870" s="11" t="str">
        <f>IFERROR(INDEX({"北京中裕世纪大酒店";"江苏利特尔绿色包装股份有限公司";"常州市金坛沃德丰电子科技有限公司"},MATCH(D6870,{"BJ_zhongyu";"JS_WX_liteer";"JS_CZ_wodefeng"},0)),"")</f>
        <v>常州市金坛沃德丰电子科技有限公司</v>
      </c>
      <c r="D6870" s="11" t="str">
        <f>[1]动作!$G6869</f>
        <v>JS_CZ_wodefeng</v>
      </c>
      <c r="E6870" s="11" t="str">
        <f>[1]动作!$D6869</f>
        <v>电表故障</v>
      </c>
      <c r="F6870" s="11" t="s">
        <v>45</v>
      </c>
      <c r="G6870" s="12">
        <f>[1]动作!$A6869+[1]动作!$B6869</f>
        <v>43213.673020833332</v>
      </c>
      <c r="H6870" s="12"/>
      <c r="I6870" s="11"/>
    </row>
    <row r="6871" spans="1:9" hidden="1" x14ac:dyDescent="0.3">
      <c r="A6871" s="24">
        <v>6869</v>
      </c>
      <c r="B6871" s="11" t="str">
        <f>IFERROR(INDEX({"JSNY-BJ0001-01";"JSNY-JS0022-01";"JSNY-JS0002-01"},MATCH(D6871,{"BJ_zhongyu";"JS_WX_liteer";"JS_CZ_wodefeng"},0)),"")</f>
        <v>JSNY-JS0002-01</v>
      </c>
      <c r="C6871" s="11" t="str">
        <f>IFERROR(INDEX({"北京中裕世纪大酒店";"江苏利特尔绿色包装股份有限公司";"常州市金坛沃德丰电子科技有限公司"},MATCH(D6871,{"BJ_zhongyu";"JS_WX_liteer";"JS_CZ_wodefeng"},0)),"")</f>
        <v>常州市金坛沃德丰电子科技有限公司</v>
      </c>
      <c r="D6871" s="11" t="str">
        <f>[1]动作!$G6870</f>
        <v>JS_CZ_wodefeng</v>
      </c>
      <c r="E6871" s="11" t="str">
        <f>[1]动作!$D6870</f>
        <v>电表故障</v>
      </c>
      <c r="F6871" s="11" t="s">
        <v>45</v>
      </c>
      <c r="G6871" s="12">
        <f>[1]动作!$A6870+[1]动作!$B6870</f>
        <v>43213.673194444447</v>
      </c>
      <c r="H6871" s="12"/>
      <c r="I6871" s="11"/>
    </row>
    <row r="6872" spans="1:9" hidden="1" x14ac:dyDescent="0.3">
      <c r="A6872" s="24">
        <v>6870</v>
      </c>
      <c r="B6872" s="11" t="str">
        <f>IFERROR(INDEX({"JSNY-BJ0001-01";"JSNY-JS0022-01";"JSNY-JS0002-01"},MATCH(D6872,{"BJ_zhongyu";"JS_WX_liteer";"JS_CZ_wodefeng"},0)),"")</f>
        <v>JSNY-JS0002-01</v>
      </c>
      <c r="C6872" s="11" t="str">
        <f>IFERROR(INDEX({"北京中裕世纪大酒店";"江苏利特尔绿色包装股份有限公司";"常州市金坛沃德丰电子科技有限公司"},MATCH(D6872,{"BJ_zhongyu";"JS_WX_liteer";"JS_CZ_wodefeng"},0)),"")</f>
        <v>常州市金坛沃德丰电子科技有限公司</v>
      </c>
      <c r="D6872" s="11" t="str">
        <f>[1]动作!$G6871</f>
        <v>JS_CZ_wodefeng</v>
      </c>
      <c r="E6872" s="11" t="str">
        <f>[1]动作!$D6871</f>
        <v>电表故障</v>
      </c>
      <c r="F6872" s="11" t="s">
        <v>45</v>
      </c>
      <c r="G6872" s="12">
        <f>[1]动作!$A6871+[1]动作!$B6871</f>
        <v>43213.674467592595</v>
      </c>
      <c r="H6872" s="12"/>
      <c r="I6872" s="11"/>
    </row>
    <row r="6873" spans="1:9" hidden="1" x14ac:dyDescent="0.3">
      <c r="A6873" s="24">
        <v>6871</v>
      </c>
      <c r="B6873" s="11" t="str">
        <f>IFERROR(INDEX({"JSNY-BJ0001-01";"JSNY-JS0022-01";"JSNY-JS0002-01"},MATCH(D6873,{"BJ_zhongyu";"JS_WX_liteer";"JS_CZ_wodefeng"},0)),"")</f>
        <v>JSNY-JS0002-01</v>
      </c>
      <c r="C6873" s="11" t="str">
        <f>IFERROR(INDEX({"北京中裕世纪大酒店";"江苏利特尔绿色包装股份有限公司";"常州市金坛沃德丰电子科技有限公司"},MATCH(D6873,{"BJ_zhongyu";"JS_WX_liteer";"JS_CZ_wodefeng"},0)),"")</f>
        <v>常州市金坛沃德丰电子科技有限公司</v>
      </c>
      <c r="D6873" s="11" t="str">
        <f>[1]动作!$G6872</f>
        <v>JS_CZ_wodefeng</v>
      </c>
      <c r="E6873" s="11" t="str">
        <f>[1]动作!$D6872</f>
        <v>电表故障</v>
      </c>
      <c r="F6873" s="11" t="s">
        <v>45</v>
      </c>
      <c r="G6873" s="12">
        <f>[1]动作!$A6872+[1]动作!$B6872</f>
        <v>43213.675798611112</v>
      </c>
      <c r="H6873" s="12"/>
      <c r="I6873" s="11"/>
    </row>
    <row r="6874" spans="1:9" hidden="1" x14ac:dyDescent="0.3">
      <c r="A6874" s="24">
        <v>6872</v>
      </c>
      <c r="B6874" s="11" t="str">
        <f>IFERROR(INDEX({"JSNY-BJ0001-01";"JSNY-JS0022-01";"JSNY-JS0002-01"},MATCH(D6874,{"BJ_zhongyu";"JS_WX_liteer";"JS_CZ_wodefeng"},0)),"")</f>
        <v>JSNY-JS0002-01</v>
      </c>
      <c r="C6874" s="11" t="str">
        <f>IFERROR(INDEX({"北京中裕世纪大酒店";"江苏利特尔绿色包装股份有限公司";"常州市金坛沃德丰电子科技有限公司"},MATCH(D6874,{"BJ_zhongyu";"JS_WX_liteer";"JS_CZ_wodefeng"},0)),"")</f>
        <v>常州市金坛沃德丰电子科技有限公司</v>
      </c>
      <c r="D6874" s="11" t="str">
        <f>[1]动作!$G6873</f>
        <v>JS_CZ_wodefeng</v>
      </c>
      <c r="E6874" s="11" t="str">
        <f>[1]动作!$D6873</f>
        <v>电表故障</v>
      </c>
      <c r="F6874" s="11" t="s">
        <v>45</v>
      </c>
      <c r="G6874" s="12">
        <f>[1]动作!$A6873+[1]动作!$B6873</f>
        <v>43213.679918981485</v>
      </c>
      <c r="H6874" s="12"/>
      <c r="I6874" s="11"/>
    </row>
    <row r="6875" spans="1:9" hidden="1" x14ac:dyDescent="0.3">
      <c r="A6875" s="24">
        <v>6873</v>
      </c>
      <c r="B6875" s="11" t="str">
        <f>IFERROR(INDEX({"JSNY-BJ0001-01";"JSNY-JS0022-01";"JSNY-JS0002-01"},MATCH(D6875,{"BJ_zhongyu";"JS_WX_liteer";"JS_CZ_wodefeng"},0)),"")</f>
        <v>JSNY-JS0002-01</v>
      </c>
      <c r="C6875" s="11" t="str">
        <f>IFERROR(INDEX({"北京中裕世纪大酒店";"江苏利特尔绿色包装股份有限公司";"常州市金坛沃德丰电子科技有限公司"},MATCH(D6875,{"BJ_zhongyu";"JS_WX_liteer";"JS_CZ_wodefeng"},0)),"")</f>
        <v>常州市金坛沃德丰电子科技有限公司</v>
      </c>
      <c r="D6875" s="11" t="str">
        <f>[1]动作!$G6874</f>
        <v>JS_CZ_wodefeng</v>
      </c>
      <c r="E6875" s="11" t="str">
        <f>[1]动作!$D6874</f>
        <v>电表故障</v>
      </c>
      <c r="F6875" s="11" t="s">
        <v>45</v>
      </c>
      <c r="G6875" s="12">
        <f>[1]动作!$A6874+[1]动作!$B6874</f>
        <v>43213.683333333334</v>
      </c>
      <c r="H6875" s="12"/>
      <c r="I6875" s="11"/>
    </row>
    <row r="6876" spans="1:9" hidden="1" x14ac:dyDescent="0.3">
      <c r="A6876" s="24">
        <v>6874</v>
      </c>
      <c r="B6876" s="11" t="str">
        <f>IFERROR(INDEX({"JSNY-BJ0001-01";"JSNY-JS0022-01";"JSNY-JS0002-01"},MATCH(D6876,{"BJ_zhongyu";"JS_WX_liteer";"JS_CZ_wodefeng"},0)),"")</f>
        <v>JSNY-JS0002-01</v>
      </c>
      <c r="C6876" s="11" t="str">
        <f>IFERROR(INDEX({"北京中裕世纪大酒店";"江苏利特尔绿色包装股份有限公司";"常州市金坛沃德丰电子科技有限公司"},MATCH(D6876,{"BJ_zhongyu";"JS_WX_liteer";"JS_CZ_wodefeng"},0)),"")</f>
        <v>常州市金坛沃德丰电子科技有限公司</v>
      </c>
      <c r="D6876" s="11" t="str">
        <f>[1]动作!$G6875</f>
        <v>JS_CZ_wodefeng</v>
      </c>
      <c r="E6876" s="11" t="str">
        <f>[1]动作!$D6875</f>
        <v>电表故障</v>
      </c>
      <c r="F6876" s="11" t="s">
        <v>45</v>
      </c>
      <c r="G6876" s="12">
        <f>[1]动作!$A6875+[1]动作!$B6875</f>
        <v>43213.683564814812</v>
      </c>
      <c r="H6876" s="12"/>
      <c r="I6876" s="11"/>
    </row>
    <row r="6877" spans="1:9" hidden="1" x14ac:dyDescent="0.3">
      <c r="A6877" s="24">
        <v>6875</v>
      </c>
      <c r="B6877" s="11" t="str">
        <f>IFERROR(INDEX({"JSNY-BJ0001-01";"JSNY-JS0022-01";"JSNY-JS0002-01"},MATCH(D6877,{"BJ_zhongyu";"JS_WX_liteer";"JS_CZ_wodefeng"},0)),"")</f>
        <v>JSNY-JS0002-01</v>
      </c>
      <c r="C6877" s="11" t="str">
        <f>IFERROR(INDEX({"北京中裕世纪大酒店";"江苏利特尔绿色包装股份有限公司";"常州市金坛沃德丰电子科技有限公司"},MATCH(D6877,{"BJ_zhongyu";"JS_WX_liteer";"JS_CZ_wodefeng"},0)),"")</f>
        <v>常州市金坛沃德丰电子科技有限公司</v>
      </c>
      <c r="D6877" s="11" t="str">
        <f>[1]动作!$G6876</f>
        <v>JS_CZ_wodefeng</v>
      </c>
      <c r="E6877" s="11" t="str">
        <f>[1]动作!$D6876</f>
        <v>电表故障</v>
      </c>
      <c r="F6877" s="11" t="s">
        <v>45</v>
      </c>
      <c r="G6877" s="12">
        <f>[1]动作!$A6876+[1]动作!$B6876</f>
        <v>43213.683680555558</v>
      </c>
      <c r="H6877" s="12"/>
      <c r="I6877" s="11"/>
    </row>
    <row r="6878" spans="1:9" hidden="1" x14ac:dyDescent="0.3">
      <c r="A6878" s="24">
        <v>6876</v>
      </c>
      <c r="B6878" s="11" t="str">
        <f>IFERROR(INDEX({"JSNY-BJ0001-01";"JSNY-JS0022-01";"JSNY-JS0002-01"},MATCH(D6878,{"BJ_zhongyu";"JS_WX_liteer";"JS_CZ_wodefeng"},0)),"")</f>
        <v>JSNY-JS0002-01</v>
      </c>
      <c r="C6878" s="11" t="str">
        <f>IFERROR(INDEX({"北京中裕世纪大酒店";"江苏利特尔绿色包装股份有限公司";"常州市金坛沃德丰电子科技有限公司"},MATCH(D6878,{"BJ_zhongyu";"JS_WX_liteer";"JS_CZ_wodefeng"},0)),"")</f>
        <v>常州市金坛沃德丰电子科技有限公司</v>
      </c>
      <c r="D6878" s="11" t="str">
        <f>[1]动作!$G6877</f>
        <v>JS_CZ_wodefeng</v>
      </c>
      <c r="E6878" s="11" t="str">
        <f>[1]动作!$D6877</f>
        <v>电表故障</v>
      </c>
      <c r="F6878" s="11" t="s">
        <v>45</v>
      </c>
      <c r="G6878" s="12">
        <f>[1]动作!$A6877+[1]动作!$B6877</f>
        <v>43213.686168981483</v>
      </c>
      <c r="H6878" s="12"/>
      <c r="I6878" s="11"/>
    </row>
    <row r="6879" spans="1:9" hidden="1" x14ac:dyDescent="0.3">
      <c r="A6879" s="24">
        <v>6877</v>
      </c>
      <c r="B6879" s="11" t="str">
        <f>IFERROR(INDEX({"JSNY-BJ0001-01";"JSNY-JS0022-01";"JSNY-JS0002-01"},MATCH(D6879,{"BJ_zhongyu";"JS_WX_liteer";"JS_CZ_wodefeng"},0)),"")</f>
        <v>JSNY-JS0002-01</v>
      </c>
      <c r="C6879" s="11" t="str">
        <f>IFERROR(INDEX({"北京中裕世纪大酒店";"江苏利特尔绿色包装股份有限公司";"常州市金坛沃德丰电子科技有限公司"},MATCH(D6879,{"BJ_zhongyu";"JS_WX_liteer";"JS_CZ_wodefeng"},0)),"")</f>
        <v>常州市金坛沃德丰电子科技有限公司</v>
      </c>
      <c r="D6879" s="11" t="str">
        <f>[1]动作!$G6878</f>
        <v>JS_CZ_wodefeng</v>
      </c>
      <c r="E6879" s="11" t="str">
        <f>[1]动作!$D6878</f>
        <v>电表故障</v>
      </c>
      <c r="F6879" s="11" t="s">
        <v>45</v>
      </c>
      <c r="G6879" s="12">
        <f>[1]动作!$A6878+[1]动作!$B6878</f>
        <v>43213.688425925924</v>
      </c>
      <c r="H6879" s="12"/>
      <c r="I6879" s="11"/>
    </row>
    <row r="6880" spans="1:9" hidden="1" x14ac:dyDescent="0.3">
      <c r="A6880" s="24">
        <v>6878</v>
      </c>
      <c r="B6880" s="11" t="str">
        <f>IFERROR(INDEX({"JSNY-BJ0001-01";"JSNY-JS0022-01";"JSNY-JS0002-01"},MATCH(D6880,{"BJ_zhongyu";"JS_WX_liteer";"JS_CZ_wodefeng"},0)),"")</f>
        <v>JSNY-JS0002-01</v>
      </c>
      <c r="C6880" s="11" t="str">
        <f>IFERROR(INDEX({"北京中裕世纪大酒店";"江苏利特尔绿色包装股份有限公司";"常州市金坛沃德丰电子科技有限公司"},MATCH(D6880,{"BJ_zhongyu";"JS_WX_liteer";"JS_CZ_wodefeng"},0)),"")</f>
        <v>常州市金坛沃德丰电子科技有限公司</v>
      </c>
      <c r="D6880" s="11" t="str">
        <f>[1]动作!$G6879</f>
        <v>JS_CZ_wodefeng</v>
      </c>
      <c r="E6880" s="11" t="str">
        <f>[1]动作!$D6879</f>
        <v>电表故障</v>
      </c>
      <c r="F6880" s="11" t="s">
        <v>45</v>
      </c>
      <c r="G6880" s="12">
        <f>[1]动作!$A6879+[1]动作!$B6879</f>
        <v>43213.688657407409</v>
      </c>
      <c r="H6880" s="12"/>
      <c r="I6880" s="11"/>
    </row>
    <row r="6881" spans="1:9" hidden="1" x14ac:dyDescent="0.3">
      <c r="A6881" s="24">
        <v>6879</v>
      </c>
      <c r="B6881" s="11" t="str">
        <f>IFERROR(INDEX({"JSNY-BJ0001-01";"JSNY-JS0022-01";"JSNY-JS0002-01"},MATCH(D6881,{"BJ_zhongyu";"JS_WX_liteer";"JS_CZ_wodefeng"},0)),"")</f>
        <v>JSNY-JS0002-01</v>
      </c>
      <c r="C6881" s="11" t="str">
        <f>IFERROR(INDEX({"北京中裕世纪大酒店";"江苏利特尔绿色包装股份有限公司";"常州市金坛沃德丰电子科技有限公司"},MATCH(D6881,{"BJ_zhongyu";"JS_WX_liteer";"JS_CZ_wodefeng"},0)),"")</f>
        <v>常州市金坛沃德丰电子科技有限公司</v>
      </c>
      <c r="D6881" s="11" t="str">
        <f>[1]动作!$G6880</f>
        <v>JS_CZ_wodefeng</v>
      </c>
      <c r="E6881" s="11" t="str">
        <f>[1]动作!$D6880</f>
        <v>电表故障</v>
      </c>
      <c r="F6881" s="11" t="s">
        <v>45</v>
      </c>
      <c r="G6881" s="12">
        <f>[1]动作!$A6880+[1]动作!$B6880</f>
        <v>43213.688773148147</v>
      </c>
      <c r="H6881" s="12"/>
      <c r="I6881" s="11"/>
    </row>
    <row r="6882" spans="1:9" hidden="1" x14ac:dyDescent="0.3">
      <c r="A6882" s="24">
        <v>6880</v>
      </c>
      <c r="B6882" s="11" t="str">
        <f>IFERROR(INDEX({"JSNY-BJ0001-01";"JSNY-JS0022-01";"JSNY-JS0002-01"},MATCH(D6882,{"BJ_zhongyu";"JS_WX_liteer";"JS_CZ_wodefeng"},0)),"")</f>
        <v>JSNY-JS0002-01</v>
      </c>
      <c r="C6882" s="11" t="str">
        <f>IFERROR(INDEX({"北京中裕世纪大酒店";"江苏利特尔绿色包装股份有限公司";"常州市金坛沃德丰电子科技有限公司"},MATCH(D6882,{"BJ_zhongyu";"JS_WX_liteer";"JS_CZ_wodefeng"},0)),"")</f>
        <v>常州市金坛沃德丰电子科技有限公司</v>
      </c>
      <c r="D6882" s="11" t="str">
        <f>[1]动作!$G6881</f>
        <v>JS_CZ_wodefeng</v>
      </c>
      <c r="E6882" s="11" t="str">
        <f>[1]动作!$D6881</f>
        <v>电表故障</v>
      </c>
      <c r="F6882" s="11" t="s">
        <v>45</v>
      </c>
      <c r="G6882" s="12">
        <f>[1]动作!$A6881+[1]动作!$B6881</f>
        <v>43213.688946759263</v>
      </c>
      <c r="H6882" s="12"/>
      <c r="I6882" s="11"/>
    </row>
    <row r="6883" spans="1:9" hidden="1" x14ac:dyDescent="0.3">
      <c r="A6883" s="24">
        <v>6881</v>
      </c>
      <c r="B6883" s="11" t="str">
        <f>IFERROR(INDEX({"JSNY-BJ0001-01";"JSNY-JS0022-01";"JSNY-JS0002-01"},MATCH(D6883,{"BJ_zhongyu";"JS_WX_liteer";"JS_CZ_wodefeng"},0)),"")</f>
        <v>JSNY-JS0002-01</v>
      </c>
      <c r="C6883" s="11" t="str">
        <f>IFERROR(INDEX({"北京中裕世纪大酒店";"江苏利特尔绿色包装股份有限公司";"常州市金坛沃德丰电子科技有限公司"},MATCH(D6883,{"BJ_zhongyu";"JS_WX_liteer";"JS_CZ_wodefeng"},0)),"")</f>
        <v>常州市金坛沃德丰电子科技有限公司</v>
      </c>
      <c r="D6883" s="11" t="str">
        <f>[1]动作!$G6882</f>
        <v>JS_CZ_wodefeng</v>
      </c>
      <c r="E6883" s="11" t="str">
        <f>[1]动作!$D6882</f>
        <v>电表故障</v>
      </c>
      <c r="F6883" s="11" t="s">
        <v>45</v>
      </c>
      <c r="G6883" s="12">
        <f>[1]动作!$A6882+[1]动作!$B6882</f>
        <v>43213.689062500001</v>
      </c>
      <c r="H6883" s="12"/>
      <c r="I6883" s="11"/>
    </row>
    <row r="6884" spans="1:9" hidden="1" x14ac:dyDescent="0.3">
      <c r="A6884" s="24">
        <v>6882</v>
      </c>
      <c r="B6884" s="11" t="str">
        <f>IFERROR(INDEX({"JSNY-BJ0001-01";"JSNY-JS0022-01";"JSNY-JS0002-01"},MATCH(D6884,{"BJ_zhongyu";"JS_WX_liteer";"JS_CZ_wodefeng"},0)),"")</f>
        <v>JSNY-JS0002-01</v>
      </c>
      <c r="C6884" s="11" t="str">
        <f>IFERROR(INDEX({"北京中裕世纪大酒店";"江苏利特尔绿色包装股份有限公司";"常州市金坛沃德丰电子科技有限公司"},MATCH(D6884,{"BJ_zhongyu";"JS_WX_liteer";"JS_CZ_wodefeng"},0)),"")</f>
        <v>常州市金坛沃德丰电子科技有限公司</v>
      </c>
      <c r="D6884" s="11" t="str">
        <f>[1]动作!$G6883</f>
        <v>JS_CZ_wodefeng</v>
      </c>
      <c r="E6884" s="11" t="str">
        <f>[1]动作!$D6883</f>
        <v>电表故障</v>
      </c>
      <c r="F6884" s="11" t="s">
        <v>45</v>
      </c>
      <c r="G6884" s="12">
        <f>[1]动作!$A6883+[1]动作!$B6883</f>
        <v>43213.692361111112</v>
      </c>
      <c r="H6884" s="12"/>
      <c r="I6884" s="11"/>
    </row>
    <row r="6885" spans="1:9" hidden="1" x14ac:dyDescent="0.3">
      <c r="A6885" s="24">
        <v>6883</v>
      </c>
      <c r="B6885" s="11" t="str">
        <f>IFERROR(INDEX({"JSNY-BJ0001-01";"JSNY-JS0022-01";"JSNY-JS0002-01"},MATCH(D6885,{"BJ_zhongyu";"JS_WX_liteer";"JS_CZ_wodefeng"},0)),"")</f>
        <v>JSNY-JS0002-01</v>
      </c>
      <c r="C6885" s="11" t="str">
        <f>IFERROR(INDEX({"北京中裕世纪大酒店";"江苏利特尔绿色包装股份有限公司";"常州市金坛沃德丰电子科技有限公司"},MATCH(D6885,{"BJ_zhongyu";"JS_WX_liteer";"JS_CZ_wodefeng"},0)),"")</f>
        <v>常州市金坛沃德丰电子科技有限公司</v>
      </c>
      <c r="D6885" s="11" t="str">
        <f>[1]动作!$G6884</f>
        <v>JS_CZ_wodefeng</v>
      </c>
      <c r="E6885" s="11" t="str">
        <f>[1]动作!$D6884</f>
        <v>电表故障</v>
      </c>
      <c r="F6885" s="11" t="s">
        <v>45</v>
      </c>
      <c r="G6885" s="12">
        <f>[1]动作!$A6884+[1]动作!$B6884</f>
        <v>43213.693923611114</v>
      </c>
      <c r="H6885" s="12"/>
      <c r="I6885" s="11"/>
    </row>
    <row r="6886" spans="1:9" hidden="1" x14ac:dyDescent="0.3">
      <c r="A6886" s="24">
        <v>6884</v>
      </c>
      <c r="B6886" s="11" t="str">
        <f>IFERROR(INDEX({"JSNY-BJ0001-01";"JSNY-JS0022-01";"JSNY-JS0002-01"},MATCH(D6886,{"BJ_zhongyu";"JS_WX_liteer";"JS_CZ_wodefeng"},0)),"")</f>
        <v>JSNY-JS0002-01</v>
      </c>
      <c r="C6886" s="11" t="str">
        <f>IFERROR(INDEX({"北京中裕世纪大酒店";"江苏利特尔绿色包装股份有限公司";"常州市金坛沃德丰电子科技有限公司"},MATCH(D6886,{"BJ_zhongyu";"JS_WX_liteer";"JS_CZ_wodefeng"},0)),"")</f>
        <v>常州市金坛沃德丰电子科技有限公司</v>
      </c>
      <c r="D6886" s="11" t="str">
        <f>[1]动作!$G6885</f>
        <v>JS_CZ_wodefeng</v>
      </c>
      <c r="E6886" s="11" t="str">
        <f>[1]动作!$D6885</f>
        <v>电表故障</v>
      </c>
      <c r="F6886" s="11" t="s">
        <v>45</v>
      </c>
      <c r="G6886" s="12">
        <f>[1]动作!$A6885+[1]动作!$B6885</f>
        <v>43213.6952662037</v>
      </c>
      <c r="H6886" s="12"/>
      <c r="I6886" s="11"/>
    </row>
    <row r="6887" spans="1:9" hidden="1" x14ac:dyDescent="0.3">
      <c r="A6887" s="24">
        <v>6885</v>
      </c>
      <c r="B6887" s="11" t="str">
        <f>IFERROR(INDEX({"JSNY-BJ0001-01";"JSNY-JS0022-01";"JSNY-JS0002-01"},MATCH(D6887,{"BJ_zhongyu";"JS_WX_liteer";"JS_CZ_wodefeng"},0)),"")</f>
        <v>JSNY-JS0002-01</v>
      </c>
      <c r="C6887" s="11" t="str">
        <f>IFERROR(INDEX({"北京中裕世纪大酒店";"江苏利特尔绿色包装股份有限公司";"常州市金坛沃德丰电子科技有限公司"},MATCH(D6887,{"BJ_zhongyu";"JS_WX_liteer";"JS_CZ_wodefeng"},0)),"")</f>
        <v>常州市金坛沃德丰电子科技有限公司</v>
      </c>
      <c r="D6887" s="11" t="str">
        <f>[1]动作!$G6886</f>
        <v>JS_CZ_wodefeng</v>
      </c>
      <c r="E6887" s="11" t="str">
        <f>[1]动作!$D6886</f>
        <v>电表故障</v>
      </c>
      <c r="F6887" s="11" t="s">
        <v>45</v>
      </c>
      <c r="G6887" s="12">
        <f>[1]动作!$A6886+[1]动作!$B6886</f>
        <v>43213.697870370372</v>
      </c>
      <c r="H6887" s="12"/>
      <c r="I6887" s="11"/>
    </row>
    <row r="6888" spans="1:9" hidden="1" x14ac:dyDescent="0.3">
      <c r="A6888" s="24">
        <v>6886</v>
      </c>
      <c r="B6888" s="11" t="str">
        <f>IFERROR(INDEX({"JSNY-BJ0001-01";"JSNY-JS0022-01";"JSNY-JS0002-01"},MATCH(D6888,{"BJ_zhongyu";"JS_WX_liteer";"JS_CZ_wodefeng"},0)),"")</f>
        <v>JSNY-JS0002-01</v>
      </c>
      <c r="C6888" s="11" t="str">
        <f>IFERROR(INDEX({"北京中裕世纪大酒店";"江苏利特尔绿色包装股份有限公司";"常州市金坛沃德丰电子科技有限公司"},MATCH(D6888,{"BJ_zhongyu";"JS_WX_liteer";"JS_CZ_wodefeng"},0)),"")</f>
        <v>常州市金坛沃德丰电子科技有限公司</v>
      </c>
      <c r="D6888" s="11" t="str">
        <f>[1]动作!$G6887</f>
        <v>JS_CZ_wodefeng</v>
      </c>
      <c r="E6888" s="11" t="str">
        <f>[1]动作!$D6887</f>
        <v>电表故障</v>
      </c>
      <c r="F6888" s="11" t="s">
        <v>45</v>
      </c>
      <c r="G6888" s="12">
        <f>[1]动作!$A6887+[1]动作!$B6887</f>
        <v>43213.69908564815</v>
      </c>
      <c r="H6888" s="12"/>
      <c r="I6888" s="11"/>
    </row>
    <row r="6889" spans="1:9" hidden="1" x14ac:dyDescent="0.3">
      <c r="A6889" s="24">
        <v>6887</v>
      </c>
      <c r="B6889" s="11" t="str">
        <f>IFERROR(INDEX({"JSNY-BJ0001-01";"JSNY-JS0022-01";"JSNY-JS0002-01"},MATCH(D6889,{"BJ_zhongyu";"JS_WX_liteer";"JS_CZ_wodefeng"},0)),"")</f>
        <v>JSNY-JS0002-01</v>
      </c>
      <c r="C6889" s="11" t="str">
        <f>IFERROR(INDEX({"北京中裕世纪大酒店";"江苏利特尔绿色包装股份有限公司";"常州市金坛沃德丰电子科技有限公司"},MATCH(D6889,{"BJ_zhongyu";"JS_WX_liteer";"JS_CZ_wodefeng"},0)),"")</f>
        <v>常州市金坛沃德丰电子科技有限公司</v>
      </c>
      <c r="D6889" s="11" t="str">
        <f>[1]动作!$G6888</f>
        <v>JS_CZ_wodefeng</v>
      </c>
      <c r="E6889" s="11" t="str">
        <f>[1]动作!$D6888</f>
        <v>电表故障</v>
      </c>
      <c r="F6889" s="11" t="s">
        <v>45</v>
      </c>
      <c r="G6889" s="12">
        <f>[1]动作!$A6888+[1]动作!$B6888</f>
        <v>43213.699201388888</v>
      </c>
      <c r="H6889" s="12"/>
      <c r="I6889" s="11"/>
    </row>
    <row r="6890" spans="1:9" hidden="1" x14ac:dyDescent="0.3">
      <c r="A6890" s="24">
        <v>6888</v>
      </c>
      <c r="B6890" s="11" t="str">
        <f>IFERROR(INDEX({"JSNY-BJ0001-01";"JSNY-JS0022-01";"JSNY-JS0002-01"},MATCH(D6890,{"BJ_zhongyu";"JS_WX_liteer";"JS_CZ_wodefeng"},0)),"")</f>
        <v>JSNY-JS0002-01</v>
      </c>
      <c r="C6890" s="11" t="str">
        <f>IFERROR(INDEX({"北京中裕世纪大酒店";"江苏利特尔绿色包装股份有限公司";"常州市金坛沃德丰电子科技有限公司"},MATCH(D6890,{"BJ_zhongyu";"JS_WX_liteer";"JS_CZ_wodefeng"},0)),"")</f>
        <v>常州市金坛沃德丰电子科技有限公司</v>
      </c>
      <c r="D6890" s="11" t="str">
        <f>[1]动作!$G6889</f>
        <v>JS_CZ_wodefeng</v>
      </c>
      <c r="E6890" s="11" t="str">
        <f>[1]动作!$D6889</f>
        <v>电表故障</v>
      </c>
      <c r="F6890" s="11" t="s">
        <v>45</v>
      </c>
      <c r="G6890" s="12">
        <f>[1]动作!$A6889+[1]动作!$B6889</f>
        <v>43213.699317129627</v>
      </c>
      <c r="H6890" s="12"/>
      <c r="I6890" s="11"/>
    </row>
    <row r="6891" spans="1:9" hidden="1" x14ac:dyDescent="0.3">
      <c r="A6891" s="24">
        <v>6889</v>
      </c>
      <c r="B6891" s="11" t="str">
        <f>IFERROR(INDEX({"JSNY-BJ0001-01";"JSNY-JS0022-01";"JSNY-JS0002-01"},MATCH(D6891,{"BJ_zhongyu";"JS_WX_liteer";"JS_CZ_wodefeng"},0)),"")</f>
        <v>JSNY-JS0002-01</v>
      </c>
      <c r="C6891" s="11" t="str">
        <f>IFERROR(INDEX({"北京中裕世纪大酒店";"江苏利特尔绿色包装股份有限公司";"常州市金坛沃德丰电子科技有限公司"},MATCH(D6891,{"BJ_zhongyu";"JS_WX_liteer";"JS_CZ_wodefeng"},0)),"")</f>
        <v>常州市金坛沃德丰电子科技有限公司</v>
      </c>
      <c r="D6891" s="11" t="str">
        <f>[1]动作!$G6890</f>
        <v>JS_CZ_wodefeng</v>
      </c>
      <c r="E6891" s="11" t="str">
        <f>[1]动作!$D6890</f>
        <v>电表故障</v>
      </c>
      <c r="F6891" s="11" t="s">
        <v>45</v>
      </c>
      <c r="G6891" s="12">
        <f>[1]动作!$A6890+[1]动作!$B6890</f>
        <v>43213.704062500001</v>
      </c>
      <c r="H6891" s="12"/>
      <c r="I6891" s="11"/>
    </row>
    <row r="6892" spans="1:9" hidden="1" x14ac:dyDescent="0.3">
      <c r="A6892" s="24">
        <v>6890</v>
      </c>
      <c r="B6892" s="11" t="str">
        <f>IFERROR(INDEX({"JSNY-BJ0001-01";"JSNY-JS0022-01";"JSNY-JS0002-01"},MATCH(D6892,{"BJ_zhongyu";"JS_WX_liteer";"JS_CZ_wodefeng"},0)),"")</f>
        <v>JSNY-JS0002-01</v>
      </c>
      <c r="C6892" s="11" t="str">
        <f>IFERROR(INDEX({"北京中裕世纪大酒店";"江苏利特尔绿色包装股份有限公司";"常州市金坛沃德丰电子科技有限公司"},MATCH(D6892,{"BJ_zhongyu";"JS_WX_liteer";"JS_CZ_wodefeng"},0)),"")</f>
        <v>常州市金坛沃德丰电子科技有限公司</v>
      </c>
      <c r="D6892" s="11" t="str">
        <f>[1]动作!$G6891</f>
        <v>JS_CZ_wodefeng</v>
      </c>
      <c r="E6892" s="11" t="str">
        <f>[1]动作!$D6891</f>
        <v>电表故障</v>
      </c>
      <c r="F6892" s="11" t="s">
        <v>45</v>
      </c>
      <c r="G6892" s="12">
        <f>[1]动作!$A6891+[1]动作!$B6891</f>
        <v>43213.70417824074</v>
      </c>
      <c r="H6892" s="12"/>
      <c r="I6892" s="11"/>
    </row>
    <row r="6893" spans="1:9" hidden="1" x14ac:dyDescent="0.3">
      <c r="A6893" s="24">
        <v>6891</v>
      </c>
      <c r="B6893" s="11" t="str">
        <f>IFERROR(INDEX({"JSNY-BJ0001-01";"JSNY-JS0022-01";"JSNY-JS0002-01"},MATCH(D6893,{"BJ_zhongyu";"JS_WX_liteer";"JS_CZ_wodefeng"},0)),"")</f>
        <v>JSNY-JS0002-01</v>
      </c>
      <c r="C6893" s="11" t="str">
        <f>IFERROR(INDEX({"北京中裕世纪大酒店";"江苏利特尔绿色包装股份有限公司";"常州市金坛沃德丰电子科技有限公司"},MATCH(D6893,{"BJ_zhongyu";"JS_WX_liteer";"JS_CZ_wodefeng"},0)),"")</f>
        <v>常州市金坛沃德丰电子科技有限公司</v>
      </c>
      <c r="D6893" s="11" t="str">
        <f>[1]动作!$G6892</f>
        <v>JS_CZ_wodefeng</v>
      </c>
      <c r="E6893" s="11" t="str">
        <f>[1]动作!$D6892</f>
        <v>电表故障</v>
      </c>
      <c r="F6893" s="11" t="s">
        <v>45</v>
      </c>
      <c r="G6893" s="12">
        <f>[1]动作!$A6892+[1]动作!$B6892</f>
        <v>43213.705625000002</v>
      </c>
      <c r="H6893" s="12"/>
      <c r="I6893" s="11"/>
    </row>
    <row r="6894" spans="1:9" hidden="1" x14ac:dyDescent="0.3">
      <c r="A6894" s="24">
        <v>6892</v>
      </c>
      <c r="B6894" s="11" t="str">
        <f>IFERROR(INDEX({"JSNY-BJ0001-01";"JSNY-JS0022-01";"JSNY-JS0002-01"},MATCH(D6894,{"BJ_zhongyu";"JS_WX_liteer";"JS_CZ_wodefeng"},0)),"")</f>
        <v>JSNY-JS0002-01</v>
      </c>
      <c r="C6894" s="11" t="str">
        <f>IFERROR(INDEX({"北京中裕世纪大酒店";"江苏利特尔绿色包装股份有限公司";"常州市金坛沃德丰电子科技有限公司"},MATCH(D6894,{"BJ_zhongyu";"JS_WX_liteer";"JS_CZ_wodefeng"},0)),"")</f>
        <v>常州市金坛沃德丰电子科技有限公司</v>
      </c>
      <c r="D6894" s="11" t="str">
        <f>[1]动作!$G6893</f>
        <v>JS_CZ_wodefeng</v>
      </c>
      <c r="E6894" s="11" t="str">
        <f>[1]动作!$D6893</f>
        <v>电表故障</v>
      </c>
      <c r="F6894" s="11" t="s">
        <v>45</v>
      </c>
      <c r="G6894" s="12">
        <f>[1]动作!$A6893+[1]动作!$B6893</f>
        <v>43213.709513888891</v>
      </c>
      <c r="H6894" s="12"/>
      <c r="I6894" s="11"/>
    </row>
    <row r="6895" spans="1:9" hidden="1" x14ac:dyDescent="0.3">
      <c r="A6895" s="24">
        <v>6893</v>
      </c>
      <c r="B6895" s="11" t="str">
        <f>IFERROR(INDEX({"JSNY-BJ0001-01";"JSNY-JS0022-01";"JSNY-JS0002-01"},MATCH(D6895,{"BJ_zhongyu";"JS_WX_liteer";"JS_CZ_wodefeng"},0)),"")</f>
        <v>JSNY-JS0002-01</v>
      </c>
      <c r="C6895" s="11" t="str">
        <f>IFERROR(INDEX({"北京中裕世纪大酒店";"江苏利特尔绿色包装股份有限公司";"常州市金坛沃德丰电子科技有限公司"},MATCH(D6895,{"BJ_zhongyu";"JS_WX_liteer";"JS_CZ_wodefeng"},0)),"")</f>
        <v>常州市金坛沃德丰电子科技有限公司</v>
      </c>
      <c r="D6895" s="11" t="str">
        <f>[1]动作!$G6894</f>
        <v>JS_CZ_wodefeng</v>
      </c>
      <c r="E6895" s="11" t="str">
        <f>[1]动作!$D6894</f>
        <v>电表故障</v>
      </c>
      <c r="F6895" s="11" t="s">
        <v>45</v>
      </c>
      <c r="G6895" s="12">
        <f>[1]动作!$A6894+[1]动作!$B6894</f>
        <v>43213.710787037038</v>
      </c>
      <c r="H6895" s="12"/>
      <c r="I6895" s="11"/>
    </row>
    <row r="6896" spans="1:9" hidden="1" x14ac:dyDescent="0.3">
      <c r="A6896" s="24">
        <v>6894</v>
      </c>
      <c r="B6896" s="11" t="str">
        <f>IFERROR(INDEX({"JSNY-BJ0001-01";"JSNY-JS0022-01";"JSNY-JS0002-01"},MATCH(D6896,{"BJ_zhongyu";"JS_WX_liteer";"JS_CZ_wodefeng"},0)),"")</f>
        <v>JSNY-JS0002-01</v>
      </c>
      <c r="C6896" s="11" t="str">
        <f>IFERROR(INDEX({"北京中裕世纪大酒店";"江苏利特尔绿色包装股份有限公司";"常州市金坛沃德丰电子科技有限公司"},MATCH(D6896,{"BJ_zhongyu";"JS_WX_liteer";"JS_CZ_wodefeng"},0)),"")</f>
        <v>常州市金坛沃德丰电子科技有限公司</v>
      </c>
      <c r="D6896" s="11" t="str">
        <f>[1]动作!$G6895</f>
        <v>JS_CZ_wodefeng</v>
      </c>
      <c r="E6896" s="11" t="str">
        <f>[1]动作!$D6895</f>
        <v>电表故障</v>
      </c>
      <c r="F6896" s="11" t="s">
        <v>45</v>
      </c>
      <c r="G6896" s="12">
        <f>[1]动作!$A6895+[1]动作!$B6895</f>
        <v>43213.713333333333</v>
      </c>
      <c r="H6896" s="12"/>
      <c r="I6896" s="11"/>
    </row>
    <row r="6897" spans="1:9" hidden="1" x14ac:dyDescent="0.3">
      <c r="A6897" s="24">
        <v>6895</v>
      </c>
      <c r="B6897" s="11" t="str">
        <f>IFERROR(INDEX({"JSNY-BJ0001-01";"JSNY-JS0022-01";"JSNY-JS0002-01"},MATCH(D6897,{"BJ_zhongyu";"JS_WX_liteer";"JS_CZ_wodefeng"},0)),"")</f>
        <v>JSNY-JS0002-01</v>
      </c>
      <c r="C6897" s="11" t="str">
        <f>IFERROR(INDEX({"北京中裕世纪大酒店";"江苏利特尔绿色包装股份有限公司";"常州市金坛沃德丰电子科技有限公司"},MATCH(D6897,{"BJ_zhongyu";"JS_WX_liteer";"JS_CZ_wodefeng"},0)),"")</f>
        <v>常州市金坛沃德丰电子科技有限公司</v>
      </c>
      <c r="D6897" s="11" t="str">
        <f>[1]动作!$G6896</f>
        <v>JS_CZ_wodefeng</v>
      </c>
      <c r="E6897" s="11" t="str">
        <f>[1]动作!$D6896</f>
        <v>电表故障</v>
      </c>
      <c r="F6897" s="11" t="s">
        <v>45</v>
      </c>
      <c r="G6897" s="12">
        <f>[1]动作!$A6896+[1]动作!$B6896</f>
        <v>43213.714201388888</v>
      </c>
      <c r="H6897" s="12"/>
      <c r="I6897" s="11"/>
    </row>
    <row r="6898" spans="1:9" hidden="1" x14ac:dyDescent="0.3">
      <c r="A6898" s="24">
        <v>6896</v>
      </c>
      <c r="B6898" s="11" t="str">
        <f>IFERROR(INDEX({"JSNY-BJ0001-01";"JSNY-JS0022-01";"JSNY-JS0002-01"},MATCH(D6898,{"BJ_zhongyu";"JS_WX_liteer";"JS_CZ_wodefeng"},0)),"")</f>
        <v>JSNY-JS0002-01</v>
      </c>
      <c r="C6898" s="11" t="str">
        <f>IFERROR(INDEX({"北京中裕世纪大酒店";"江苏利特尔绿色包装股份有限公司";"常州市金坛沃德丰电子科技有限公司"},MATCH(D6898,{"BJ_zhongyu";"JS_WX_liteer";"JS_CZ_wodefeng"},0)),"")</f>
        <v>常州市金坛沃德丰电子科技有限公司</v>
      </c>
      <c r="D6898" s="11" t="str">
        <f>[1]动作!$G6897</f>
        <v>JS_CZ_wodefeng</v>
      </c>
      <c r="E6898" s="11" t="str">
        <f>[1]动作!$D6897</f>
        <v>电表故障</v>
      </c>
      <c r="F6898" s="11" t="s">
        <v>45</v>
      </c>
      <c r="G6898" s="12">
        <f>[1]动作!$A6897+[1]动作!$B6897</f>
        <v>43213.715763888889</v>
      </c>
      <c r="H6898" s="12"/>
      <c r="I6898" s="11"/>
    </row>
    <row r="6899" spans="1:9" hidden="1" x14ac:dyDescent="0.3">
      <c r="A6899" s="24">
        <v>6897</v>
      </c>
      <c r="B6899" s="11" t="str">
        <f>IFERROR(INDEX({"JSNY-BJ0001-01";"JSNY-JS0022-01";"JSNY-JS0002-01"},MATCH(D6899,{"BJ_zhongyu";"JS_WX_liteer";"JS_CZ_wodefeng"},0)),"")</f>
        <v>JSNY-JS0002-01</v>
      </c>
      <c r="C6899" s="11" t="str">
        <f>IFERROR(INDEX({"北京中裕世纪大酒店";"江苏利特尔绿色包装股份有限公司";"常州市金坛沃德丰电子科技有限公司"},MATCH(D6899,{"BJ_zhongyu";"JS_WX_liteer";"JS_CZ_wodefeng"},0)),"")</f>
        <v>常州市金坛沃德丰电子科技有限公司</v>
      </c>
      <c r="D6899" s="11" t="str">
        <f>[1]动作!$G6898</f>
        <v>JS_CZ_wodefeng</v>
      </c>
      <c r="E6899" s="11" t="str">
        <f>[1]动作!$D6898</f>
        <v>电表故障</v>
      </c>
      <c r="F6899" s="11" t="s">
        <v>45</v>
      </c>
      <c r="G6899" s="12">
        <f>[1]动作!$A6898+[1]动作!$B6898</f>
        <v>43213.72079861111</v>
      </c>
      <c r="H6899" s="12"/>
      <c r="I6899" s="11"/>
    </row>
    <row r="6900" spans="1:9" hidden="1" x14ac:dyDescent="0.3">
      <c r="A6900" s="24">
        <v>6898</v>
      </c>
      <c r="B6900" s="11" t="str">
        <f>IFERROR(INDEX({"JSNY-BJ0001-01";"JSNY-JS0022-01";"JSNY-JS0002-01"},MATCH(D6900,{"BJ_zhongyu";"JS_WX_liteer";"JS_CZ_wodefeng"},0)),"")</f>
        <v>JSNY-JS0002-01</v>
      </c>
      <c r="C6900" s="11" t="str">
        <f>IFERROR(INDEX({"北京中裕世纪大酒店";"江苏利特尔绿色包装股份有限公司";"常州市金坛沃德丰电子科技有限公司"},MATCH(D6900,{"BJ_zhongyu";"JS_WX_liteer";"JS_CZ_wodefeng"},0)),"")</f>
        <v>常州市金坛沃德丰电子科技有限公司</v>
      </c>
      <c r="D6900" s="11" t="str">
        <f>[1]动作!$G6899</f>
        <v>JS_CZ_wodefeng</v>
      </c>
      <c r="E6900" s="11" t="str">
        <f>[1]动作!$D6899</f>
        <v>电表故障</v>
      </c>
      <c r="F6900" s="11" t="s">
        <v>45</v>
      </c>
      <c r="G6900" s="12">
        <f>[1]动作!$A6899+[1]动作!$B6899</f>
        <v>43213.720914351848</v>
      </c>
      <c r="H6900" s="12"/>
      <c r="I6900" s="11"/>
    </row>
    <row r="6901" spans="1:9" hidden="1" x14ac:dyDescent="0.3">
      <c r="A6901" s="24">
        <v>6899</v>
      </c>
      <c r="B6901" s="11" t="str">
        <f>IFERROR(INDEX({"JSNY-BJ0001-01";"JSNY-JS0022-01";"JSNY-JS0002-01"},MATCH(D6901,{"BJ_zhongyu";"JS_WX_liteer";"JS_CZ_wodefeng"},0)),"")</f>
        <v>JSNY-JS0002-01</v>
      </c>
      <c r="C6901" s="11" t="str">
        <f>IFERROR(INDEX({"北京中裕世纪大酒店";"江苏利特尔绿色包装股份有限公司";"常州市金坛沃德丰电子科技有限公司"},MATCH(D6901,{"BJ_zhongyu";"JS_WX_liteer";"JS_CZ_wodefeng"},0)),"")</f>
        <v>常州市金坛沃德丰电子科技有限公司</v>
      </c>
      <c r="D6901" s="11" t="str">
        <f>[1]动作!$G6900</f>
        <v>JS_CZ_wodefeng</v>
      </c>
      <c r="E6901" s="11" t="str">
        <f>[1]动作!$D6900</f>
        <v>电表故障</v>
      </c>
      <c r="F6901" s="11" t="s">
        <v>45</v>
      </c>
      <c r="G6901" s="12">
        <f>[1]动作!$A6900+[1]动作!$B6900</f>
        <v>43213.722303240742</v>
      </c>
      <c r="H6901" s="12"/>
      <c r="I6901" s="11"/>
    </row>
    <row r="6902" spans="1:9" hidden="1" x14ac:dyDescent="0.3">
      <c r="A6902" s="24">
        <v>6900</v>
      </c>
      <c r="B6902" s="11" t="str">
        <f>IFERROR(INDEX({"JSNY-BJ0001-01";"JSNY-JS0022-01";"JSNY-JS0002-01"},MATCH(D6902,{"BJ_zhongyu";"JS_WX_liteer";"JS_CZ_wodefeng"},0)),"")</f>
        <v>JSNY-JS0002-01</v>
      </c>
      <c r="C6902" s="11" t="str">
        <f>IFERROR(INDEX({"北京中裕世纪大酒店";"江苏利特尔绿色包装股份有限公司";"常州市金坛沃德丰电子科技有限公司"},MATCH(D6902,{"BJ_zhongyu";"JS_WX_liteer";"JS_CZ_wodefeng"},0)),"")</f>
        <v>常州市金坛沃德丰电子科技有限公司</v>
      </c>
      <c r="D6902" s="11" t="str">
        <f>[1]动作!$G6901</f>
        <v>JS_CZ_wodefeng</v>
      </c>
      <c r="E6902" s="11" t="str">
        <f>[1]动作!$D6901</f>
        <v>电表故障</v>
      </c>
      <c r="F6902" s="11" t="s">
        <v>45</v>
      </c>
      <c r="G6902" s="12">
        <f>[1]动作!$A6901+[1]动作!$B6901</f>
        <v>43213.724502314813</v>
      </c>
      <c r="H6902" s="12"/>
      <c r="I6902" s="11"/>
    </row>
    <row r="6903" spans="1:9" hidden="1" x14ac:dyDescent="0.3">
      <c r="A6903" s="24">
        <v>6901</v>
      </c>
      <c r="B6903" s="11" t="str">
        <f>IFERROR(INDEX({"JSNY-BJ0001-01";"JSNY-JS0022-01";"JSNY-JS0002-01"},MATCH(D6903,{"BJ_zhongyu";"JS_WX_liteer";"JS_CZ_wodefeng"},0)),"")</f>
        <v>JSNY-JS0002-01</v>
      </c>
      <c r="C6903" s="11" t="str">
        <f>IFERROR(INDEX({"北京中裕世纪大酒店";"江苏利特尔绿色包装股份有限公司";"常州市金坛沃德丰电子科技有限公司"},MATCH(D6903,{"BJ_zhongyu";"JS_WX_liteer";"JS_CZ_wodefeng"},0)),"")</f>
        <v>常州市金坛沃德丰电子科技有限公司</v>
      </c>
      <c r="D6903" s="11" t="str">
        <f>[1]动作!$G6902</f>
        <v>JS_CZ_wodefeng</v>
      </c>
      <c r="E6903" s="11" t="str">
        <f>[1]动作!$D6902</f>
        <v>电表故障</v>
      </c>
      <c r="F6903" s="11" t="s">
        <v>45</v>
      </c>
      <c r="G6903" s="12">
        <f>[1]动作!$A6902+[1]动作!$B6902</f>
        <v>43213.724618055552</v>
      </c>
      <c r="H6903" s="12"/>
      <c r="I6903" s="11"/>
    </row>
    <row r="6904" spans="1:9" hidden="1" x14ac:dyDescent="0.3">
      <c r="A6904" s="24">
        <v>6902</v>
      </c>
      <c r="B6904" s="11" t="str">
        <f>IFERROR(INDEX({"JSNY-BJ0001-01";"JSNY-JS0022-01";"JSNY-JS0002-01"},MATCH(D6904,{"BJ_zhongyu";"JS_WX_liteer";"JS_CZ_wodefeng"},0)),"")</f>
        <v>JSNY-JS0002-01</v>
      </c>
      <c r="C6904" s="11" t="str">
        <f>IFERROR(INDEX({"北京中裕世纪大酒店";"江苏利特尔绿色包装股份有限公司";"常州市金坛沃德丰电子科技有限公司"},MATCH(D6904,{"BJ_zhongyu";"JS_WX_liteer";"JS_CZ_wodefeng"},0)),"")</f>
        <v>常州市金坛沃德丰电子科技有限公司</v>
      </c>
      <c r="D6904" s="11" t="str">
        <f>[1]动作!$G6903</f>
        <v>JS_CZ_wodefeng</v>
      </c>
      <c r="E6904" s="11" t="str">
        <f>[1]动作!$D6903</f>
        <v>电表故障</v>
      </c>
      <c r="F6904" s="11" t="s">
        <v>45</v>
      </c>
      <c r="G6904" s="12">
        <f>[1]动作!$A6903+[1]动作!$B6903</f>
        <v>43213.725787037038</v>
      </c>
      <c r="H6904" s="12"/>
      <c r="I6904" s="11"/>
    </row>
    <row r="6905" spans="1:9" hidden="1" x14ac:dyDescent="0.3">
      <c r="A6905" s="24">
        <v>6903</v>
      </c>
      <c r="B6905" s="11" t="str">
        <f>IFERROR(INDEX({"JSNY-BJ0001-01";"JSNY-JS0022-01";"JSNY-JS0002-01"},MATCH(D6905,{"BJ_zhongyu";"JS_WX_liteer";"JS_CZ_wodefeng"},0)),"")</f>
        <v>JSNY-JS0002-01</v>
      </c>
      <c r="C6905" s="11" t="str">
        <f>IFERROR(INDEX({"北京中裕世纪大酒店";"江苏利特尔绿色包装股份有限公司";"常州市金坛沃德丰电子科技有限公司"},MATCH(D6905,{"BJ_zhongyu";"JS_WX_liteer";"JS_CZ_wodefeng"},0)),"")</f>
        <v>常州市金坛沃德丰电子科技有限公司</v>
      </c>
      <c r="D6905" s="11" t="str">
        <f>[1]动作!$G6904</f>
        <v>JS_CZ_wodefeng</v>
      </c>
      <c r="E6905" s="11" t="str">
        <f>[1]动作!$D6904</f>
        <v>电表故障</v>
      </c>
      <c r="F6905" s="11" t="s">
        <v>45</v>
      </c>
      <c r="G6905" s="12">
        <f>[1]动作!$A6904+[1]动作!$B6904</f>
        <v>43213.728622685187</v>
      </c>
      <c r="H6905" s="12"/>
      <c r="I6905" s="11"/>
    </row>
    <row r="6906" spans="1:9" hidden="1" x14ac:dyDescent="0.3">
      <c r="A6906" s="24">
        <v>6904</v>
      </c>
      <c r="B6906" s="11" t="str">
        <f>IFERROR(INDEX({"JSNY-BJ0001-01";"JSNY-JS0022-01";"JSNY-JS0002-01"},MATCH(D6906,{"BJ_zhongyu";"JS_WX_liteer";"JS_CZ_wodefeng"},0)),"")</f>
        <v>JSNY-JS0002-01</v>
      </c>
      <c r="C6906" s="11" t="str">
        <f>IFERROR(INDEX({"北京中裕世纪大酒店";"江苏利特尔绿色包装股份有限公司";"常州市金坛沃德丰电子科技有限公司"},MATCH(D6906,{"BJ_zhongyu";"JS_WX_liteer";"JS_CZ_wodefeng"},0)),"")</f>
        <v>常州市金坛沃德丰电子科技有限公司</v>
      </c>
      <c r="D6906" s="11" t="str">
        <f>[1]动作!$G6905</f>
        <v>JS_CZ_wodefeng</v>
      </c>
      <c r="E6906" s="11" t="str">
        <f>[1]动作!$D6905</f>
        <v>电表故障</v>
      </c>
      <c r="F6906" s="11" t="s">
        <v>45</v>
      </c>
      <c r="G6906" s="12">
        <f>[1]动作!$A6905+[1]动作!$B6905</f>
        <v>43213.729722222219</v>
      </c>
      <c r="H6906" s="12"/>
      <c r="I6906" s="11"/>
    </row>
    <row r="6907" spans="1:9" hidden="1" x14ac:dyDescent="0.3">
      <c r="A6907" s="24">
        <v>6905</v>
      </c>
      <c r="B6907" s="11" t="str">
        <f>IFERROR(INDEX({"JSNY-BJ0001-01";"JSNY-JS0022-01";"JSNY-JS0002-01"},MATCH(D6907,{"BJ_zhongyu";"JS_WX_liteer";"JS_CZ_wodefeng"},0)),"")</f>
        <v>JSNY-JS0002-01</v>
      </c>
      <c r="C6907" s="11" t="str">
        <f>IFERROR(INDEX({"北京中裕世纪大酒店";"江苏利特尔绿色包装股份有限公司";"常州市金坛沃德丰电子科技有限公司"},MATCH(D6907,{"BJ_zhongyu";"JS_WX_liteer";"JS_CZ_wodefeng"},0)),"")</f>
        <v>常州市金坛沃德丰电子科技有限公司</v>
      </c>
      <c r="D6907" s="11" t="str">
        <f>[1]动作!$G6906</f>
        <v>JS_CZ_wodefeng</v>
      </c>
      <c r="E6907" s="11" t="str">
        <f>[1]动作!$D6906</f>
        <v>电表故障</v>
      </c>
      <c r="F6907" s="11" t="s">
        <v>45</v>
      </c>
      <c r="G6907" s="12">
        <f>[1]动作!$A6906+[1]动作!$B6906</f>
        <v>43213.732442129629</v>
      </c>
      <c r="H6907" s="12"/>
      <c r="I6907" s="11"/>
    </row>
    <row r="6908" spans="1:9" hidden="1" x14ac:dyDescent="0.3">
      <c r="A6908" s="24">
        <v>6906</v>
      </c>
      <c r="B6908" s="11" t="str">
        <f>IFERROR(INDEX({"JSNY-BJ0001-01";"JSNY-JS0022-01";"JSNY-JS0002-01"},MATCH(D6908,{"BJ_zhongyu";"JS_WX_liteer";"JS_CZ_wodefeng"},0)),"")</f>
        <v>JSNY-JS0002-01</v>
      </c>
      <c r="C6908" s="11" t="str">
        <f>IFERROR(INDEX({"北京中裕世纪大酒店";"江苏利特尔绿色包装股份有限公司";"常州市金坛沃德丰电子科技有限公司"},MATCH(D6908,{"BJ_zhongyu";"JS_WX_liteer";"JS_CZ_wodefeng"},0)),"")</f>
        <v>常州市金坛沃德丰电子科技有限公司</v>
      </c>
      <c r="D6908" s="11" t="str">
        <f>[1]动作!$G6907</f>
        <v>JS_CZ_wodefeng</v>
      </c>
      <c r="E6908" s="11" t="str">
        <f>[1]动作!$D6907</f>
        <v>电表故障</v>
      </c>
      <c r="F6908" s="11" t="s">
        <v>45</v>
      </c>
      <c r="G6908" s="12">
        <f>[1]动作!$A6907+[1]动作!$B6907</f>
        <v>43213.736145833333</v>
      </c>
      <c r="H6908" s="12"/>
      <c r="I6908" s="11"/>
    </row>
    <row r="6909" spans="1:9" hidden="1" x14ac:dyDescent="0.3">
      <c r="A6909" s="24">
        <v>6907</v>
      </c>
      <c r="B6909" s="11" t="str">
        <f>IFERROR(INDEX({"JSNY-BJ0001-01";"JSNY-JS0022-01";"JSNY-JS0002-01"},MATCH(D6909,{"BJ_zhongyu";"JS_WX_liteer";"JS_CZ_wodefeng"},0)),"")</f>
        <v>JSNY-JS0002-01</v>
      </c>
      <c r="C6909" s="11" t="str">
        <f>IFERROR(INDEX({"北京中裕世纪大酒店";"江苏利特尔绿色包装股份有限公司";"常州市金坛沃德丰电子科技有限公司"},MATCH(D6909,{"BJ_zhongyu";"JS_WX_liteer";"JS_CZ_wodefeng"},0)),"")</f>
        <v>常州市金坛沃德丰电子科技有限公司</v>
      </c>
      <c r="D6909" s="11" t="str">
        <f>[1]动作!$G6908</f>
        <v>JS_CZ_wodefeng</v>
      </c>
      <c r="E6909" s="11" t="str">
        <f>[1]动作!$D6908</f>
        <v>电表故障</v>
      </c>
      <c r="F6909" s="11" t="s">
        <v>45</v>
      </c>
      <c r="G6909" s="12">
        <f>[1]动作!$A6908+[1]动作!$B6908</f>
        <v>43213.736261574071</v>
      </c>
      <c r="H6909" s="12"/>
      <c r="I6909" s="11"/>
    </row>
    <row r="6910" spans="1:9" hidden="1" x14ac:dyDescent="0.3">
      <c r="A6910" s="24">
        <v>6908</v>
      </c>
      <c r="B6910" s="11" t="str">
        <f>IFERROR(INDEX({"JSNY-BJ0001-01";"JSNY-JS0022-01";"JSNY-JS0002-01"},MATCH(D6910,{"BJ_zhongyu";"JS_WX_liteer";"JS_CZ_wodefeng"},0)),"")</f>
        <v>JSNY-JS0002-01</v>
      </c>
      <c r="C6910" s="11" t="str">
        <f>IFERROR(INDEX({"北京中裕世纪大酒店";"江苏利特尔绿色包装股份有限公司";"常州市金坛沃德丰电子科技有限公司"},MATCH(D6910,{"BJ_zhongyu";"JS_WX_liteer";"JS_CZ_wodefeng"},0)),"")</f>
        <v>常州市金坛沃德丰电子科技有限公司</v>
      </c>
      <c r="D6910" s="11" t="str">
        <f>[1]动作!$G6909</f>
        <v>JS_CZ_wodefeng</v>
      </c>
      <c r="E6910" s="11" t="str">
        <f>[1]动作!$D6909</f>
        <v>电表故障</v>
      </c>
      <c r="F6910" s="11" t="s">
        <v>45</v>
      </c>
      <c r="G6910" s="12">
        <f>[1]动作!$A6909+[1]动作!$B6909</f>
        <v>43213.736377314817</v>
      </c>
      <c r="H6910" s="12"/>
      <c r="I6910" s="11"/>
    </row>
    <row r="6911" spans="1:9" hidden="1" x14ac:dyDescent="0.3">
      <c r="A6911" s="24">
        <v>6909</v>
      </c>
      <c r="B6911" s="11" t="str">
        <f>IFERROR(INDEX({"JSNY-BJ0001-01";"JSNY-JS0022-01";"JSNY-JS0002-01"},MATCH(D6911,{"BJ_zhongyu";"JS_WX_liteer";"JS_CZ_wodefeng"},0)),"")</f>
        <v>JSNY-JS0002-01</v>
      </c>
      <c r="C6911" s="11" t="str">
        <f>IFERROR(INDEX({"北京中裕世纪大酒店";"江苏利特尔绿色包装股份有限公司";"常州市金坛沃德丰电子科技有限公司"},MATCH(D6911,{"BJ_zhongyu";"JS_WX_liteer";"JS_CZ_wodefeng"},0)),"")</f>
        <v>常州市金坛沃德丰电子科技有限公司</v>
      </c>
      <c r="D6911" s="11" t="str">
        <f>[1]动作!$G6910</f>
        <v>JS_CZ_wodefeng</v>
      </c>
      <c r="E6911" s="11" t="str">
        <f>[1]动作!$D6910</f>
        <v>电表故障</v>
      </c>
      <c r="F6911" s="11" t="s">
        <v>45</v>
      </c>
      <c r="G6911" s="12">
        <f>[1]动作!$A6910+[1]动作!$B6910</f>
        <v>43213.738749999997</v>
      </c>
      <c r="H6911" s="12"/>
      <c r="I6911" s="11"/>
    </row>
    <row r="6912" spans="1:9" hidden="1" x14ac:dyDescent="0.3">
      <c r="A6912" s="24">
        <v>6910</v>
      </c>
      <c r="B6912" s="11" t="str">
        <f>IFERROR(INDEX({"JSNY-BJ0001-01";"JSNY-JS0022-01";"JSNY-JS0002-01"},MATCH(D6912,{"BJ_zhongyu";"JS_WX_liteer";"JS_CZ_wodefeng"},0)),"")</f>
        <v>JSNY-JS0002-01</v>
      </c>
      <c r="C6912" s="11" t="str">
        <f>IFERROR(INDEX({"北京中裕世纪大酒店";"江苏利特尔绿色包装股份有限公司";"常州市金坛沃德丰电子科技有限公司"},MATCH(D6912,{"BJ_zhongyu";"JS_WX_liteer";"JS_CZ_wodefeng"},0)),"")</f>
        <v>常州市金坛沃德丰电子科技有限公司</v>
      </c>
      <c r="D6912" s="11" t="str">
        <f>[1]动作!$G6911</f>
        <v>JS_CZ_wodefeng</v>
      </c>
      <c r="E6912" s="11" t="str">
        <f>[1]动作!$D6911</f>
        <v>电表故障</v>
      </c>
      <c r="F6912" s="11" t="s">
        <v>45</v>
      </c>
      <c r="G6912" s="12">
        <f>[1]动作!$A6911+[1]动作!$B6911</f>
        <v>43213.740081018521</v>
      </c>
      <c r="H6912" s="12"/>
      <c r="I6912" s="11"/>
    </row>
    <row r="6913" spans="1:9" hidden="1" x14ac:dyDescent="0.3">
      <c r="A6913" s="24">
        <v>6911</v>
      </c>
      <c r="B6913" s="11" t="str">
        <f>IFERROR(INDEX({"JSNY-BJ0001-01";"JSNY-JS0022-01";"JSNY-JS0002-01"},MATCH(D6913,{"BJ_zhongyu";"JS_WX_liteer";"JS_CZ_wodefeng"},0)),"")</f>
        <v>JSNY-JS0002-01</v>
      </c>
      <c r="C6913" s="11" t="str">
        <f>IFERROR(INDEX({"北京中裕世纪大酒店";"江苏利特尔绿色包装股份有限公司";"常州市金坛沃德丰电子科技有限公司"},MATCH(D6913,{"BJ_zhongyu";"JS_WX_liteer";"JS_CZ_wodefeng"},0)),"")</f>
        <v>常州市金坛沃德丰电子科技有限公司</v>
      </c>
      <c r="D6913" s="11" t="str">
        <f>[1]动作!$G6912</f>
        <v>JS_CZ_wodefeng</v>
      </c>
      <c r="E6913" s="11" t="str">
        <f>[1]动作!$D6912</f>
        <v>电表故障</v>
      </c>
      <c r="F6913" s="11" t="s">
        <v>45</v>
      </c>
      <c r="G6913" s="12">
        <f>[1]动作!$A6912+[1]动作!$B6912</f>
        <v>43213.74019675926</v>
      </c>
      <c r="H6913" s="12"/>
      <c r="I6913" s="11"/>
    </row>
    <row r="6914" spans="1:9" hidden="1" x14ac:dyDescent="0.3">
      <c r="A6914" s="24">
        <v>6912</v>
      </c>
      <c r="B6914" s="11" t="str">
        <f>IFERROR(INDEX({"JSNY-BJ0001-01";"JSNY-JS0022-01";"JSNY-JS0002-01"},MATCH(D6914,{"BJ_zhongyu";"JS_WX_liteer";"JS_CZ_wodefeng"},0)),"")</f>
        <v>JSNY-JS0002-01</v>
      </c>
      <c r="C6914" s="11" t="str">
        <f>IFERROR(INDEX({"北京中裕世纪大酒店";"江苏利特尔绿色包装股份有限公司";"常州市金坛沃德丰电子科技有限公司"},MATCH(D6914,{"BJ_zhongyu";"JS_WX_liteer";"JS_CZ_wodefeng"},0)),"")</f>
        <v>常州市金坛沃德丰电子科技有限公司</v>
      </c>
      <c r="D6914" s="11" t="str">
        <f>[1]动作!$G6913</f>
        <v>JS_CZ_wodefeng</v>
      </c>
      <c r="E6914" s="11" t="str">
        <f>[1]动作!$D6913</f>
        <v>电表故障</v>
      </c>
      <c r="F6914" s="11" t="s">
        <v>45</v>
      </c>
      <c r="G6914" s="12">
        <f>[1]动作!$A6913+[1]动作!$B6913</f>
        <v>43213.741122685184</v>
      </c>
      <c r="H6914" s="12"/>
      <c r="I6914" s="11"/>
    </row>
    <row r="6915" spans="1:9" hidden="1" x14ac:dyDescent="0.3">
      <c r="A6915" s="24">
        <v>6913</v>
      </c>
      <c r="B6915" s="11" t="str">
        <f>IFERROR(INDEX({"JSNY-BJ0001-01";"JSNY-JS0022-01";"JSNY-JS0002-01"},MATCH(D6915,{"BJ_zhongyu";"JS_WX_liteer";"JS_CZ_wodefeng"},0)),"")</f>
        <v>JSNY-JS0002-01</v>
      </c>
      <c r="C6915" s="11" t="str">
        <f>IFERROR(INDEX({"北京中裕世纪大酒店";"江苏利特尔绿色包装股份有限公司";"常州市金坛沃德丰电子科技有限公司"},MATCH(D6915,{"BJ_zhongyu";"JS_WX_liteer";"JS_CZ_wodefeng"},0)),"")</f>
        <v>常州市金坛沃德丰电子科技有限公司</v>
      </c>
      <c r="D6915" s="11" t="str">
        <f>[1]动作!$G6914</f>
        <v>JS_CZ_wodefeng</v>
      </c>
      <c r="E6915" s="11" t="str">
        <f>[1]动作!$D6914</f>
        <v>电表故障</v>
      </c>
      <c r="F6915" s="11" t="s">
        <v>45</v>
      </c>
      <c r="G6915" s="12">
        <f>[1]动作!$A6914+[1]动作!$B6914</f>
        <v>43213.741249999999</v>
      </c>
      <c r="H6915" s="12"/>
      <c r="I6915" s="11"/>
    </row>
    <row r="6916" spans="1:9" hidden="1" x14ac:dyDescent="0.3">
      <c r="A6916" s="24">
        <v>6914</v>
      </c>
      <c r="B6916" s="11" t="str">
        <f>IFERROR(INDEX({"JSNY-BJ0001-01";"JSNY-JS0022-01";"JSNY-JS0002-01"},MATCH(D6916,{"BJ_zhongyu";"JS_WX_liteer";"JS_CZ_wodefeng"},0)),"")</f>
        <v>JSNY-JS0002-01</v>
      </c>
      <c r="C6916" s="11" t="str">
        <f>IFERROR(INDEX({"北京中裕世纪大酒店";"江苏利特尔绿色包装股份有限公司";"常州市金坛沃德丰电子科技有限公司"},MATCH(D6916,{"BJ_zhongyu";"JS_WX_liteer";"JS_CZ_wodefeng"},0)),"")</f>
        <v>常州市金坛沃德丰电子科技有限公司</v>
      </c>
      <c r="D6916" s="11" t="str">
        <f>[1]动作!$G6915</f>
        <v>JS_CZ_wodefeng</v>
      </c>
      <c r="E6916" s="11" t="str">
        <f>[1]动作!$D6915</f>
        <v>电表故障</v>
      </c>
      <c r="F6916" s="11" t="s">
        <v>45</v>
      </c>
      <c r="G6916" s="12">
        <f>[1]动作!$A6915+[1]动作!$B6915</f>
        <v>43213.741423611114</v>
      </c>
      <c r="H6916" s="12"/>
      <c r="I6916" s="11"/>
    </row>
    <row r="6917" spans="1:9" hidden="1" x14ac:dyDescent="0.3">
      <c r="A6917" s="24">
        <v>6915</v>
      </c>
      <c r="B6917" s="11" t="str">
        <f>IFERROR(INDEX({"JSNY-BJ0001-01";"JSNY-JS0022-01";"JSNY-JS0002-01"},MATCH(D6917,{"BJ_zhongyu";"JS_WX_liteer";"JS_CZ_wodefeng"},0)),"")</f>
        <v>JSNY-JS0002-01</v>
      </c>
      <c r="C6917" s="11" t="str">
        <f>IFERROR(INDEX({"北京中裕世纪大酒店";"江苏利特尔绿色包装股份有限公司";"常州市金坛沃德丰电子科技有限公司"},MATCH(D6917,{"BJ_zhongyu";"JS_WX_liteer";"JS_CZ_wodefeng"},0)),"")</f>
        <v>常州市金坛沃德丰电子科技有限公司</v>
      </c>
      <c r="D6917" s="11" t="str">
        <f>[1]动作!$G6916</f>
        <v>JS_CZ_wodefeng</v>
      </c>
      <c r="E6917" s="11" t="str">
        <f>[1]动作!$D6916</f>
        <v>电表故障</v>
      </c>
      <c r="F6917" s="11" t="s">
        <v>45</v>
      </c>
      <c r="G6917" s="12">
        <f>[1]动作!$A6916+[1]动作!$B6916</f>
        <v>43213.742685185185</v>
      </c>
      <c r="H6917" s="12"/>
      <c r="I6917" s="11"/>
    </row>
    <row r="6918" spans="1:9" hidden="1" x14ac:dyDescent="0.3">
      <c r="A6918" s="24">
        <v>6916</v>
      </c>
      <c r="B6918" s="11" t="str">
        <f>IFERROR(INDEX({"JSNY-BJ0001-01";"JSNY-JS0022-01";"JSNY-JS0002-01"},MATCH(D6918,{"BJ_zhongyu";"JS_WX_liteer";"JS_CZ_wodefeng"},0)),"")</f>
        <v>JSNY-JS0002-01</v>
      </c>
      <c r="C6918" s="11" t="str">
        <f>IFERROR(INDEX({"北京中裕世纪大酒店";"江苏利特尔绿色包装股份有限公司";"常州市金坛沃德丰电子科技有限公司"},MATCH(D6918,{"BJ_zhongyu";"JS_WX_liteer";"JS_CZ_wodefeng"},0)),"")</f>
        <v>常州市金坛沃德丰电子科技有限公司</v>
      </c>
      <c r="D6918" s="11" t="str">
        <f>[1]动作!$G6917</f>
        <v>JS_CZ_wodefeng</v>
      </c>
      <c r="E6918" s="11" t="str">
        <f>[1]动作!$D6917</f>
        <v>电表故障</v>
      </c>
      <c r="F6918" s="11" t="s">
        <v>45</v>
      </c>
      <c r="G6918" s="12">
        <f>[1]动作!$A6917+[1]动作!$B6917</f>
        <v>43213.746400462966</v>
      </c>
      <c r="H6918" s="12"/>
      <c r="I6918" s="11"/>
    </row>
    <row r="6919" spans="1:9" hidden="1" x14ac:dyDescent="0.3">
      <c r="A6919" s="24">
        <v>6917</v>
      </c>
      <c r="B6919" s="11" t="str">
        <f>IFERROR(INDEX({"JSNY-BJ0001-01";"JSNY-JS0022-01";"JSNY-JS0002-01"},MATCH(D6919,{"BJ_zhongyu";"JS_WX_liteer";"JS_CZ_wodefeng"},0)),"")</f>
        <v>JSNY-JS0002-01</v>
      </c>
      <c r="C6919" s="11" t="str">
        <f>IFERROR(INDEX({"北京中裕世纪大酒店";"江苏利特尔绿色包装股份有限公司";"常州市金坛沃德丰电子科技有限公司"},MATCH(D6919,{"BJ_zhongyu";"JS_WX_liteer";"JS_CZ_wodefeng"},0)),"")</f>
        <v>常州市金坛沃德丰电子科技有限公司</v>
      </c>
      <c r="D6919" s="11" t="str">
        <f>[1]动作!$G6918</f>
        <v>JS_CZ_wodefeng</v>
      </c>
      <c r="E6919" s="11" t="str">
        <f>[1]动作!$D6918</f>
        <v>电表故障</v>
      </c>
      <c r="F6919" s="11" t="s">
        <v>45</v>
      </c>
      <c r="G6919" s="12">
        <f>[1]动作!$A6918+[1]动作!$B6918</f>
        <v>43213.746516203704</v>
      </c>
      <c r="H6919" s="12"/>
      <c r="I6919" s="11"/>
    </row>
    <row r="6920" spans="1:9" hidden="1" x14ac:dyDescent="0.3">
      <c r="A6920" s="24">
        <v>6918</v>
      </c>
      <c r="B6920" s="11" t="str">
        <f>IFERROR(INDEX({"JSNY-BJ0001-01";"JSNY-JS0022-01";"JSNY-JS0002-01"},MATCH(D6920,{"BJ_zhongyu";"JS_WX_liteer";"JS_CZ_wodefeng"},0)),"")</f>
        <v>JSNY-JS0002-01</v>
      </c>
      <c r="C6920" s="11" t="str">
        <f>IFERROR(INDEX({"北京中裕世纪大酒店";"江苏利特尔绿色包装股份有限公司";"常州市金坛沃德丰电子科技有限公司"},MATCH(D6920,{"BJ_zhongyu";"JS_WX_liteer";"JS_CZ_wodefeng"},0)),"")</f>
        <v>常州市金坛沃德丰电子科技有限公司</v>
      </c>
      <c r="D6920" s="11" t="str">
        <f>[1]动作!$G6919</f>
        <v>JS_CZ_wodefeng</v>
      </c>
      <c r="E6920" s="11" t="str">
        <f>[1]动作!$D6919</f>
        <v>电表故障</v>
      </c>
      <c r="F6920" s="11" t="s">
        <v>45</v>
      </c>
      <c r="G6920" s="12">
        <f>[1]动作!$A6919+[1]动作!$B6919</f>
        <v>43213.748888888891</v>
      </c>
      <c r="H6920" s="12"/>
      <c r="I6920" s="11"/>
    </row>
    <row r="6921" spans="1:9" hidden="1" x14ac:dyDescent="0.3">
      <c r="A6921" s="24">
        <v>6919</v>
      </c>
      <c r="B6921" s="11" t="str">
        <f>IFERROR(INDEX({"JSNY-BJ0001-01";"JSNY-JS0022-01";"JSNY-JS0002-01"},MATCH(D6921,{"BJ_zhongyu";"JS_WX_liteer";"JS_CZ_wodefeng"},0)),"")</f>
        <v>JSNY-JS0002-01</v>
      </c>
      <c r="C6921" s="11" t="str">
        <f>IFERROR(INDEX({"北京中裕世纪大酒店";"江苏利特尔绿色包装股份有限公司";"常州市金坛沃德丰电子科技有限公司"},MATCH(D6921,{"BJ_zhongyu";"JS_WX_liteer";"JS_CZ_wodefeng"},0)),"")</f>
        <v>常州市金坛沃德丰电子科技有限公司</v>
      </c>
      <c r="D6921" s="11" t="str">
        <f>[1]动作!$G6920</f>
        <v>JS_CZ_wodefeng</v>
      </c>
      <c r="E6921" s="11" t="str">
        <f>[1]动作!$D6920</f>
        <v>电表故障</v>
      </c>
      <c r="F6921" s="11" t="s">
        <v>45</v>
      </c>
      <c r="G6921" s="12">
        <f>[1]动作!$A6920+[1]动作!$B6920</f>
        <v>43213.750335648147</v>
      </c>
      <c r="H6921" s="12"/>
      <c r="I6921" s="11"/>
    </row>
    <row r="6922" spans="1:9" hidden="1" x14ac:dyDescent="0.3">
      <c r="A6922" s="24">
        <v>6920</v>
      </c>
      <c r="B6922" s="11" t="str">
        <f>IFERROR(INDEX({"JSNY-BJ0001-01";"JSNY-JS0022-01";"JSNY-JS0002-01"},MATCH(D6922,{"BJ_zhongyu";"JS_WX_liteer";"JS_CZ_wodefeng"},0)),"")</f>
        <v>JSNY-JS0002-01</v>
      </c>
      <c r="C6922" s="11" t="str">
        <f>IFERROR(INDEX({"北京中裕世纪大酒店";"江苏利特尔绿色包装股份有限公司";"常州市金坛沃德丰电子科技有限公司"},MATCH(D6922,{"BJ_zhongyu";"JS_WX_liteer";"JS_CZ_wodefeng"},0)),"")</f>
        <v>常州市金坛沃德丰电子科技有限公司</v>
      </c>
      <c r="D6922" s="11" t="str">
        <f>[1]动作!$G6921</f>
        <v>JS_CZ_wodefeng</v>
      </c>
      <c r="E6922" s="11" t="str">
        <f>[1]动作!$D6921</f>
        <v>电表故障</v>
      </c>
      <c r="F6922" s="11" t="s">
        <v>45</v>
      </c>
      <c r="G6922" s="12">
        <f>[1]动作!$A6921+[1]动作!$B6921</f>
        <v>43213.751377314817</v>
      </c>
      <c r="H6922" s="12"/>
      <c r="I6922" s="11"/>
    </row>
    <row r="6923" spans="1:9" hidden="1" x14ac:dyDescent="0.3">
      <c r="A6923" s="24">
        <v>6921</v>
      </c>
      <c r="B6923" s="11" t="str">
        <f>IFERROR(INDEX({"JSNY-BJ0001-01";"JSNY-JS0022-01";"JSNY-JS0002-01"},MATCH(D6923,{"BJ_zhongyu";"JS_WX_liteer";"JS_CZ_wodefeng"},0)),"")</f>
        <v>JSNY-JS0002-01</v>
      </c>
      <c r="C6923" s="11" t="str">
        <f>IFERROR(INDEX({"北京中裕世纪大酒店";"江苏利特尔绿色包装股份有限公司";"常州市金坛沃德丰电子科技有限公司"},MATCH(D6923,{"BJ_zhongyu";"JS_WX_liteer";"JS_CZ_wodefeng"},0)),"")</f>
        <v>常州市金坛沃德丰电子科技有限公司</v>
      </c>
      <c r="D6923" s="11" t="str">
        <f>[1]动作!$G6922</f>
        <v>JS_CZ_wodefeng</v>
      </c>
      <c r="E6923" s="11" t="str">
        <f>[1]动作!$D6922</f>
        <v>电表故障</v>
      </c>
      <c r="F6923" s="11" t="s">
        <v>45</v>
      </c>
      <c r="G6923" s="12">
        <f>[1]动作!$A6922+[1]动作!$B6922</f>
        <v>43213.751550925925</v>
      </c>
      <c r="H6923" s="12"/>
      <c r="I6923" s="11"/>
    </row>
    <row r="6924" spans="1:9" hidden="1" x14ac:dyDescent="0.3">
      <c r="A6924" s="24">
        <v>6922</v>
      </c>
      <c r="B6924" s="11" t="str">
        <f>IFERROR(INDEX({"JSNY-BJ0001-01";"JSNY-JS0022-01";"JSNY-JS0002-01"},MATCH(D6924,{"BJ_zhongyu";"JS_WX_liteer";"JS_CZ_wodefeng"},0)),"")</f>
        <v>JSNY-JS0002-01</v>
      </c>
      <c r="C6924" s="11" t="str">
        <f>IFERROR(INDEX({"北京中裕世纪大酒店";"江苏利特尔绿色包装股份有限公司";"常州市金坛沃德丰电子科技有限公司"},MATCH(D6924,{"BJ_zhongyu";"JS_WX_liteer";"JS_CZ_wodefeng"},0)),"")</f>
        <v>常州市金坛沃德丰电子科技有限公司</v>
      </c>
      <c r="D6924" s="11" t="str">
        <f>[1]动作!$G6923</f>
        <v>JS_CZ_wodefeng</v>
      </c>
      <c r="E6924" s="11" t="str">
        <f>[1]动作!$D6923</f>
        <v>电表故障</v>
      </c>
      <c r="F6924" s="11" t="s">
        <v>45</v>
      </c>
      <c r="G6924" s="12">
        <f>[1]动作!$A6923+[1]动作!$B6923</f>
        <v>43213.751782407409</v>
      </c>
      <c r="H6924" s="12"/>
      <c r="I6924" s="11"/>
    </row>
    <row r="6925" spans="1:9" hidden="1" x14ac:dyDescent="0.3">
      <c r="A6925" s="24">
        <v>6923</v>
      </c>
      <c r="B6925" s="11" t="str">
        <f>IFERROR(INDEX({"JSNY-BJ0001-01";"JSNY-JS0022-01";"JSNY-JS0002-01"},MATCH(D6925,{"BJ_zhongyu";"JS_WX_liteer";"JS_CZ_wodefeng"},0)),"")</f>
        <v>JSNY-JS0002-01</v>
      </c>
      <c r="C6925" s="11" t="str">
        <f>IFERROR(INDEX({"北京中裕世纪大酒店";"江苏利特尔绿色包装股份有限公司";"常州市金坛沃德丰电子科技有限公司"},MATCH(D6925,{"BJ_zhongyu";"JS_WX_liteer";"JS_CZ_wodefeng"},0)),"")</f>
        <v>常州市金坛沃德丰电子科技有限公司</v>
      </c>
      <c r="D6925" s="11" t="str">
        <f>[1]动作!$G6924</f>
        <v>JS_CZ_wodefeng</v>
      </c>
      <c r="E6925" s="11" t="str">
        <f>[1]动作!$D6924</f>
        <v>电表故障</v>
      </c>
      <c r="F6925" s="11" t="s">
        <v>45</v>
      </c>
      <c r="G6925" s="12">
        <f>[1]动作!$A6924+[1]动作!$B6924</f>
        <v>43213.751898148148</v>
      </c>
      <c r="H6925" s="12"/>
      <c r="I6925" s="11"/>
    </row>
    <row r="6926" spans="1:9" hidden="1" x14ac:dyDescent="0.3">
      <c r="A6926" s="24">
        <v>6924</v>
      </c>
      <c r="B6926" s="11" t="str">
        <f>IFERROR(INDEX({"JSNY-BJ0001-01";"JSNY-JS0022-01";"JSNY-JS0002-01"},MATCH(D6926,{"BJ_zhongyu";"JS_WX_liteer";"JS_CZ_wodefeng"},0)),"")</f>
        <v>JSNY-JS0002-01</v>
      </c>
      <c r="C6926" s="11" t="str">
        <f>IFERROR(INDEX({"北京中裕世纪大酒店";"江苏利特尔绿色包装股份有限公司";"常州市金坛沃德丰电子科技有限公司"},MATCH(D6926,{"BJ_zhongyu";"JS_WX_liteer";"JS_CZ_wodefeng"},0)),"")</f>
        <v>常州市金坛沃德丰电子科技有限公司</v>
      </c>
      <c r="D6926" s="11" t="str">
        <f>[1]动作!$G6925</f>
        <v>JS_CZ_wodefeng</v>
      </c>
      <c r="E6926" s="11" t="str">
        <f>[1]动作!$D6925</f>
        <v>电表故障</v>
      </c>
      <c r="F6926" s="11" t="s">
        <v>45</v>
      </c>
      <c r="G6926" s="12">
        <f>[1]动作!$A6925+[1]动作!$B6925</f>
        <v>43213.754212962966</v>
      </c>
      <c r="H6926" s="12"/>
      <c r="I6926" s="11"/>
    </row>
    <row r="6927" spans="1:9" hidden="1" x14ac:dyDescent="0.3">
      <c r="A6927" s="24">
        <v>6925</v>
      </c>
      <c r="B6927" s="11" t="str">
        <f>IFERROR(INDEX({"JSNY-BJ0001-01";"JSNY-JS0022-01";"JSNY-JS0002-01"},MATCH(D6927,{"BJ_zhongyu";"JS_WX_liteer";"JS_CZ_wodefeng"},0)),"")</f>
        <v>JSNY-JS0002-01</v>
      </c>
      <c r="C6927" s="11" t="str">
        <f>IFERROR(INDEX({"北京中裕世纪大酒店";"江苏利特尔绿色包装股份有限公司";"常州市金坛沃德丰电子科技有限公司"},MATCH(D6927,{"BJ_zhongyu";"JS_WX_liteer";"JS_CZ_wodefeng"},0)),"")</f>
        <v>常州市金坛沃德丰电子科技有限公司</v>
      </c>
      <c r="D6927" s="11" t="str">
        <f>[1]动作!$G6926</f>
        <v>JS_CZ_wodefeng</v>
      </c>
      <c r="E6927" s="11" t="str">
        <f>[1]动作!$D6926</f>
        <v>电表故障</v>
      </c>
      <c r="F6927" s="11" t="s">
        <v>45</v>
      </c>
      <c r="G6927" s="12">
        <f>[1]动作!$A6926+[1]动作!$B6926</f>
        <v>43213.755370370367</v>
      </c>
      <c r="H6927" s="12"/>
      <c r="I6927" s="11"/>
    </row>
    <row r="6928" spans="1:9" hidden="1" x14ac:dyDescent="0.3">
      <c r="A6928" s="24">
        <v>6926</v>
      </c>
      <c r="B6928" s="11" t="str">
        <f>IFERROR(INDEX({"JSNY-BJ0001-01";"JSNY-JS0022-01";"JSNY-JS0002-01"},MATCH(D6928,{"BJ_zhongyu";"JS_WX_liteer";"JS_CZ_wodefeng"},0)),"")</f>
        <v>JSNY-JS0002-01</v>
      </c>
      <c r="C6928" s="11" t="str">
        <f>IFERROR(INDEX({"北京中裕世纪大酒店";"江苏利特尔绿色包装股份有限公司";"常州市金坛沃德丰电子科技有限公司"},MATCH(D6928,{"BJ_zhongyu";"JS_WX_liteer";"JS_CZ_wodefeng"},0)),"")</f>
        <v>常州市金坛沃德丰电子科技有限公司</v>
      </c>
      <c r="D6928" s="11" t="str">
        <f>[1]动作!$G6927</f>
        <v>JS_CZ_wodefeng</v>
      </c>
      <c r="E6928" s="11" t="str">
        <f>[1]动作!$D6927</f>
        <v>电表故障</v>
      </c>
      <c r="F6928" s="11" t="s">
        <v>45</v>
      </c>
      <c r="G6928" s="12">
        <f>[1]动作!$A6927+[1]动作!$B6927</f>
        <v>43213.756643518522</v>
      </c>
      <c r="H6928" s="12"/>
      <c r="I6928" s="11"/>
    </row>
    <row r="6929" spans="1:9" hidden="1" x14ac:dyDescent="0.3">
      <c r="A6929" s="24">
        <v>6927</v>
      </c>
      <c r="B6929" s="11" t="str">
        <f>IFERROR(INDEX({"JSNY-BJ0001-01";"JSNY-JS0022-01";"JSNY-JS0002-01"},MATCH(D6929,{"BJ_zhongyu";"JS_WX_liteer";"JS_CZ_wodefeng"},0)),"")</f>
        <v>JSNY-JS0002-01</v>
      </c>
      <c r="C6929" s="11" t="str">
        <f>IFERROR(INDEX({"北京中裕世纪大酒店";"江苏利特尔绿色包装股份有限公司";"常州市金坛沃德丰电子科技有限公司"},MATCH(D6929,{"BJ_zhongyu";"JS_WX_liteer";"JS_CZ_wodefeng"},0)),"")</f>
        <v>常州市金坛沃德丰电子科技有限公司</v>
      </c>
      <c r="D6929" s="11" t="str">
        <f>[1]动作!$G6928</f>
        <v>JS_CZ_wodefeng</v>
      </c>
      <c r="E6929" s="11" t="str">
        <f>[1]动作!$D6928</f>
        <v>电表故障</v>
      </c>
      <c r="F6929" s="11" t="s">
        <v>45</v>
      </c>
      <c r="G6929" s="12">
        <f>[1]动作!$A6928+[1]动作!$B6928</f>
        <v>43213.758217592593</v>
      </c>
      <c r="H6929" s="12"/>
      <c r="I6929" s="11"/>
    </row>
    <row r="6930" spans="1:9" hidden="1" x14ac:dyDescent="0.3">
      <c r="A6930" s="24">
        <v>6928</v>
      </c>
      <c r="B6930" s="11" t="str">
        <f>IFERROR(INDEX({"JSNY-BJ0001-01";"JSNY-JS0022-01";"JSNY-JS0002-01"},MATCH(D6930,{"BJ_zhongyu";"JS_WX_liteer";"JS_CZ_wodefeng"},0)),"")</f>
        <v>JSNY-JS0002-01</v>
      </c>
      <c r="C6930" s="11" t="str">
        <f>IFERROR(INDEX({"北京中裕世纪大酒店";"江苏利特尔绿色包装股份有限公司";"常州市金坛沃德丰电子科技有限公司"},MATCH(D6930,{"BJ_zhongyu";"JS_WX_liteer";"JS_CZ_wodefeng"},0)),"")</f>
        <v>常州市金坛沃德丰电子科技有限公司</v>
      </c>
      <c r="D6930" s="11" t="str">
        <f>[1]动作!$G6929</f>
        <v>JS_CZ_wodefeng</v>
      </c>
      <c r="E6930" s="11" t="str">
        <f>[1]动作!$D6929</f>
        <v>电表故障</v>
      </c>
      <c r="F6930" s="11" t="s">
        <v>45</v>
      </c>
      <c r="G6930" s="12">
        <f>[1]动作!$A6929+[1]动作!$B6929</f>
        <v>43213.760578703703</v>
      </c>
      <c r="H6930" s="12"/>
      <c r="I6930" s="11"/>
    </row>
    <row r="6931" spans="1:9" hidden="1" x14ac:dyDescent="0.3">
      <c r="A6931" s="24">
        <v>6929</v>
      </c>
      <c r="B6931" s="11" t="str">
        <f>IFERROR(INDEX({"JSNY-BJ0001-01";"JSNY-JS0022-01";"JSNY-JS0002-01"},MATCH(D6931,{"BJ_zhongyu";"JS_WX_liteer";"JS_CZ_wodefeng"},0)),"")</f>
        <v>JSNY-JS0002-01</v>
      </c>
      <c r="C6931" s="11" t="str">
        <f>IFERROR(INDEX({"北京中裕世纪大酒店";"江苏利特尔绿色包装股份有限公司";"常州市金坛沃德丰电子科技有限公司"},MATCH(D6931,{"BJ_zhongyu";"JS_WX_liteer";"JS_CZ_wodefeng"},0)),"")</f>
        <v>常州市金坛沃德丰电子科技有限公司</v>
      </c>
      <c r="D6931" s="11" t="str">
        <f>[1]动作!$G6930</f>
        <v>JS_CZ_wodefeng</v>
      </c>
      <c r="E6931" s="11" t="str">
        <f>[1]动作!$D6930</f>
        <v>电表故障</v>
      </c>
      <c r="F6931" s="11" t="s">
        <v>45</v>
      </c>
      <c r="G6931" s="12">
        <f>[1]动作!$A6930+[1]动作!$B6930</f>
        <v>43213.761689814812</v>
      </c>
      <c r="H6931" s="12"/>
      <c r="I6931" s="11"/>
    </row>
    <row r="6932" spans="1:9" hidden="1" x14ac:dyDescent="0.3">
      <c r="A6932" s="24">
        <v>6930</v>
      </c>
      <c r="B6932" s="11" t="str">
        <f>IFERROR(INDEX({"JSNY-BJ0001-01";"JSNY-JS0022-01";"JSNY-JS0002-01"},MATCH(D6932,{"BJ_zhongyu";"JS_WX_liteer";"JS_CZ_wodefeng"},0)),"")</f>
        <v>JSNY-JS0002-01</v>
      </c>
      <c r="C6932" s="11" t="str">
        <f>IFERROR(INDEX({"北京中裕世纪大酒店";"江苏利特尔绿色包装股份有限公司";"常州市金坛沃德丰电子科技有限公司"},MATCH(D6932,{"BJ_zhongyu";"JS_WX_liteer";"JS_CZ_wodefeng"},0)),"")</f>
        <v>常州市金坛沃德丰电子科技有限公司</v>
      </c>
      <c r="D6932" s="11" t="str">
        <f>[1]动作!$G6931</f>
        <v>JS_CZ_wodefeng</v>
      </c>
      <c r="E6932" s="11" t="str">
        <f>[1]动作!$D6931</f>
        <v>电表故障</v>
      </c>
      <c r="F6932" s="11" t="s">
        <v>45</v>
      </c>
      <c r="G6932" s="12">
        <f>[1]动作!$A6931+[1]动作!$B6931</f>
        <v>43213.762141203704</v>
      </c>
      <c r="H6932" s="12"/>
      <c r="I6932" s="11"/>
    </row>
    <row r="6933" spans="1:9" hidden="1" x14ac:dyDescent="0.3">
      <c r="A6933" s="24">
        <v>6931</v>
      </c>
      <c r="B6933" s="11" t="str">
        <f>IFERROR(INDEX({"JSNY-BJ0001-01";"JSNY-JS0022-01";"JSNY-JS0002-01"},MATCH(D6933,{"BJ_zhongyu";"JS_WX_liteer";"JS_CZ_wodefeng"},0)),"")</f>
        <v>JSNY-JS0002-01</v>
      </c>
      <c r="C6933" s="11" t="str">
        <f>IFERROR(INDEX({"北京中裕世纪大酒店";"江苏利特尔绿色包装股份有限公司";"常州市金坛沃德丰电子科技有限公司"},MATCH(D6933,{"BJ_zhongyu";"JS_WX_liteer";"JS_CZ_wodefeng"},0)),"")</f>
        <v>常州市金坛沃德丰电子科技有限公司</v>
      </c>
      <c r="D6933" s="11" t="str">
        <f>[1]动作!$G6932</f>
        <v>JS_CZ_wodefeng</v>
      </c>
      <c r="E6933" s="11" t="str">
        <f>[1]动作!$D6932</f>
        <v>电表故障</v>
      </c>
      <c r="F6933" s="11" t="s">
        <v>45</v>
      </c>
      <c r="G6933" s="12">
        <f>[1]动作!$A6932+[1]动作!$B6932</f>
        <v>43213.764224537037</v>
      </c>
      <c r="H6933" s="12"/>
      <c r="I6933" s="11"/>
    </row>
    <row r="6934" spans="1:9" hidden="1" x14ac:dyDescent="0.3">
      <c r="A6934" s="24">
        <v>6932</v>
      </c>
      <c r="B6934" s="11" t="str">
        <f>IFERROR(INDEX({"JSNY-BJ0001-01";"JSNY-JS0022-01";"JSNY-JS0002-01"},MATCH(D6934,{"BJ_zhongyu";"JS_WX_liteer";"JS_CZ_wodefeng"},0)),"")</f>
        <v>JSNY-JS0002-01</v>
      </c>
      <c r="C6934" s="11" t="str">
        <f>IFERROR(INDEX({"北京中裕世纪大酒店";"江苏利特尔绿色包装股份有限公司";"常州市金坛沃德丰电子科技有限公司"},MATCH(D6934,{"BJ_zhongyu";"JS_WX_liteer";"JS_CZ_wodefeng"},0)),"")</f>
        <v>常州市金坛沃德丰电子科技有限公司</v>
      </c>
      <c r="D6934" s="11" t="str">
        <f>[1]动作!$G6933</f>
        <v>JS_CZ_wodefeng</v>
      </c>
      <c r="E6934" s="11" t="str">
        <f>[1]动作!$D6933</f>
        <v>电表故障</v>
      </c>
      <c r="F6934" s="11" t="s">
        <v>45</v>
      </c>
      <c r="G6934" s="12">
        <f>[1]动作!$A6933+[1]动作!$B6933</f>
        <v>43213.765104166669</v>
      </c>
      <c r="H6934" s="12"/>
      <c r="I6934" s="11"/>
    </row>
    <row r="6935" spans="1:9" hidden="1" x14ac:dyDescent="0.3">
      <c r="A6935" s="24">
        <v>6933</v>
      </c>
      <c r="B6935" s="11" t="str">
        <f>IFERROR(INDEX({"JSNY-BJ0001-01";"JSNY-JS0022-01";"JSNY-JS0002-01"},MATCH(D6935,{"BJ_zhongyu";"JS_WX_liteer";"JS_CZ_wodefeng"},0)),"")</f>
        <v>JSNY-JS0002-01</v>
      </c>
      <c r="C6935" s="11" t="str">
        <f>IFERROR(INDEX({"北京中裕世纪大酒店";"江苏利特尔绿色包装股份有限公司";"常州市金坛沃德丰电子科技有限公司"},MATCH(D6935,{"BJ_zhongyu";"JS_WX_liteer";"JS_CZ_wodefeng"},0)),"")</f>
        <v>常州市金坛沃德丰电子科技有限公司</v>
      </c>
      <c r="D6935" s="11" t="str">
        <f>[1]动作!$G6934</f>
        <v>JS_CZ_wodefeng</v>
      </c>
      <c r="E6935" s="11" t="str">
        <f>[1]动作!$D6934</f>
        <v>电表故障</v>
      </c>
      <c r="F6935" s="11" t="s">
        <v>45</v>
      </c>
      <c r="G6935" s="12">
        <f>[1]动作!$A6934+[1]动作!$B6934</f>
        <v>43213.765219907407</v>
      </c>
      <c r="H6935" s="12"/>
      <c r="I6935" s="11"/>
    </row>
    <row r="6936" spans="1:9" hidden="1" x14ac:dyDescent="0.3">
      <c r="A6936" s="24">
        <v>6934</v>
      </c>
      <c r="B6936" s="11" t="str">
        <f>IFERROR(INDEX({"JSNY-BJ0001-01";"JSNY-JS0022-01";"JSNY-JS0002-01"},MATCH(D6936,{"BJ_zhongyu";"JS_WX_liteer";"JS_CZ_wodefeng"},0)),"")</f>
        <v>JSNY-JS0002-01</v>
      </c>
      <c r="C6936" s="11" t="str">
        <f>IFERROR(INDEX({"北京中裕世纪大酒店";"江苏利特尔绿色包装股份有限公司";"常州市金坛沃德丰电子科技有限公司"},MATCH(D6936,{"BJ_zhongyu";"JS_WX_liteer";"JS_CZ_wodefeng"},0)),"")</f>
        <v>常州市金坛沃德丰电子科技有限公司</v>
      </c>
      <c r="D6936" s="11" t="str">
        <f>[1]动作!$G6935</f>
        <v>JS_CZ_wodefeng</v>
      </c>
      <c r="E6936" s="11" t="str">
        <f>[1]动作!$D6935</f>
        <v>电表故障</v>
      </c>
      <c r="F6936" s="11" t="s">
        <v>45</v>
      </c>
      <c r="G6936" s="12">
        <f>[1]动作!$A6935+[1]动作!$B6935</f>
        <v>43213.766724537039</v>
      </c>
      <c r="H6936" s="12"/>
      <c r="I6936" s="11"/>
    </row>
    <row r="6937" spans="1:9" hidden="1" x14ac:dyDescent="0.3">
      <c r="A6937" s="24">
        <v>6935</v>
      </c>
      <c r="B6937" s="11" t="str">
        <f>IFERROR(INDEX({"JSNY-BJ0001-01";"JSNY-JS0022-01";"JSNY-JS0002-01"},MATCH(D6937,{"BJ_zhongyu";"JS_WX_liteer";"JS_CZ_wodefeng"},0)),"")</f>
        <v>JSNY-JS0002-01</v>
      </c>
      <c r="C6937" s="11" t="str">
        <f>IFERROR(INDEX({"北京中裕世纪大酒店";"江苏利特尔绿色包装股份有限公司";"常州市金坛沃德丰电子科技有限公司"},MATCH(D6937,{"BJ_zhongyu";"JS_WX_liteer";"JS_CZ_wodefeng"},0)),"")</f>
        <v>常州市金坛沃德丰电子科技有限公司</v>
      </c>
      <c r="D6937" s="11" t="str">
        <f>[1]动作!$G6936</f>
        <v>JS_CZ_wodefeng</v>
      </c>
      <c r="E6937" s="11" t="str">
        <f>[1]动作!$D6936</f>
        <v>电表故障</v>
      </c>
      <c r="F6937" s="11" t="s">
        <v>45</v>
      </c>
      <c r="G6937" s="12">
        <f>[1]动作!$A6936+[1]动作!$B6936</f>
        <v>43213.769097222219</v>
      </c>
      <c r="H6937" s="12"/>
      <c r="I6937" s="11"/>
    </row>
    <row r="6938" spans="1:9" hidden="1" x14ac:dyDescent="0.3">
      <c r="A6938" s="24">
        <v>6936</v>
      </c>
      <c r="B6938" s="11" t="str">
        <f>IFERROR(INDEX({"JSNY-BJ0001-01";"JSNY-JS0022-01";"JSNY-JS0002-01"},MATCH(D6938,{"BJ_zhongyu";"JS_WX_liteer";"JS_CZ_wodefeng"},0)),"")</f>
        <v>JSNY-JS0002-01</v>
      </c>
      <c r="C6938" s="11" t="str">
        <f>IFERROR(INDEX({"北京中裕世纪大酒店";"江苏利特尔绿色包装股份有限公司";"常州市金坛沃德丰电子科技有限公司"},MATCH(D6938,{"BJ_zhongyu";"JS_WX_liteer";"JS_CZ_wodefeng"},0)),"")</f>
        <v>常州市金坛沃德丰电子科技有限公司</v>
      </c>
      <c r="D6938" s="11" t="str">
        <f>[1]动作!$G6937</f>
        <v>JS_CZ_wodefeng</v>
      </c>
      <c r="E6938" s="11" t="str">
        <f>[1]动作!$D6937</f>
        <v>电表故障</v>
      </c>
      <c r="F6938" s="11" t="s">
        <v>45</v>
      </c>
      <c r="G6938" s="12">
        <f>[1]动作!$A6937+[1]动作!$B6937</f>
        <v>43213.77065972222</v>
      </c>
      <c r="H6938" s="12"/>
      <c r="I6938" s="11"/>
    </row>
    <row r="6939" spans="1:9" hidden="1" x14ac:dyDescent="0.3">
      <c r="A6939" s="24">
        <v>6937</v>
      </c>
      <c r="B6939" s="11" t="str">
        <f>IFERROR(INDEX({"JSNY-BJ0001-01";"JSNY-JS0022-01";"JSNY-JS0002-01"},MATCH(D6939,{"BJ_zhongyu";"JS_WX_liteer";"JS_CZ_wodefeng"},0)),"")</f>
        <v>JSNY-JS0002-01</v>
      </c>
      <c r="C6939" s="11" t="str">
        <f>IFERROR(INDEX({"北京中裕世纪大酒店";"江苏利特尔绿色包装股份有限公司";"常州市金坛沃德丰电子科技有限公司"},MATCH(D6939,{"BJ_zhongyu";"JS_WX_liteer";"JS_CZ_wodefeng"},0)),"")</f>
        <v>常州市金坛沃德丰电子科技有限公司</v>
      </c>
      <c r="D6939" s="11" t="str">
        <f>[1]动作!$G6938</f>
        <v>JS_CZ_wodefeng</v>
      </c>
      <c r="E6939" s="11" t="str">
        <f>[1]动作!$D6938</f>
        <v>电表故障</v>
      </c>
      <c r="F6939" s="11" t="s">
        <v>45</v>
      </c>
      <c r="G6939" s="12">
        <f>[1]动作!$A6938+[1]动作!$B6938</f>
        <v>43213.772916666669</v>
      </c>
      <c r="H6939" s="12"/>
      <c r="I6939" s="11"/>
    </row>
    <row r="6940" spans="1:9" hidden="1" x14ac:dyDescent="0.3">
      <c r="A6940" s="24">
        <v>6938</v>
      </c>
      <c r="B6940" s="11" t="str">
        <f>IFERROR(INDEX({"JSNY-BJ0001-01";"JSNY-JS0022-01";"JSNY-JS0002-01"},MATCH(D6940,{"BJ_zhongyu";"JS_WX_liteer";"JS_CZ_wodefeng"},0)),"")</f>
        <v>JSNY-JS0002-01</v>
      </c>
      <c r="C6940" s="11" t="str">
        <f>IFERROR(INDEX({"北京中裕世纪大酒店";"江苏利特尔绿色包装股份有限公司";"常州市金坛沃德丰电子科技有限公司"},MATCH(D6940,{"BJ_zhongyu";"JS_WX_liteer";"JS_CZ_wodefeng"},0)),"")</f>
        <v>常州市金坛沃德丰电子科技有限公司</v>
      </c>
      <c r="D6940" s="11" t="str">
        <f>[1]动作!$G6939</f>
        <v>JS_CZ_wodefeng</v>
      </c>
      <c r="E6940" s="11" t="str">
        <f>[1]动作!$D6939</f>
        <v>电表故障</v>
      </c>
      <c r="F6940" s="11" t="s">
        <v>45</v>
      </c>
      <c r="G6940" s="12">
        <f>[1]动作!$A6939+[1]动作!$B6939</f>
        <v>43213.775810185187</v>
      </c>
      <c r="H6940" s="12"/>
      <c r="I6940" s="11"/>
    </row>
    <row r="6941" spans="1:9" hidden="1" x14ac:dyDescent="0.3">
      <c r="A6941" s="24">
        <v>6939</v>
      </c>
      <c r="B6941" s="11" t="str">
        <f>IFERROR(INDEX({"JSNY-BJ0001-01";"JSNY-JS0022-01";"JSNY-JS0002-01"},MATCH(D6941,{"BJ_zhongyu";"JS_WX_liteer";"JS_CZ_wodefeng"},0)),"")</f>
        <v>JSNY-JS0002-01</v>
      </c>
      <c r="C6941" s="11" t="str">
        <f>IFERROR(INDEX({"北京中裕世纪大酒店";"江苏利特尔绿色包装股份有限公司";"常州市金坛沃德丰电子科技有限公司"},MATCH(D6941,{"BJ_zhongyu";"JS_WX_liteer";"JS_CZ_wodefeng"},0)),"")</f>
        <v>常州市金坛沃德丰电子科技有限公司</v>
      </c>
      <c r="D6941" s="11" t="str">
        <f>[1]动作!$G6940</f>
        <v>JS_CZ_wodefeng</v>
      </c>
      <c r="E6941" s="11" t="str">
        <f>[1]动作!$D6940</f>
        <v>电表故障</v>
      </c>
      <c r="F6941" s="11" t="s">
        <v>45</v>
      </c>
      <c r="G6941" s="12">
        <f>[1]动作!$A6940+[1]动作!$B6940</f>
        <v>43213.776863425926</v>
      </c>
      <c r="H6941" s="12"/>
      <c r="I6941" s="11"/>
    </row>
    <row r="6942" spans="1:9" hidden="1" x14ac:dyDescent="0.3">
      <c r="A6942" s="24">
        <v>6940</v>
      </c>
      <c r="B6942" s="11" t="str">
        <f>IFERROR(INDEX({"JSNY-BJ0001-01";"JSNY-JS0022-01";"JSNY-JS0002-01"},MATCH(D6942,{"BJ_zhongyu";"JS_WX_liteer";"JS_CZ_wodefeng"},0)),"")</f>
        <v>JSNY-JS0002-01</v>
      </c>
      <c r="C6942" s="11" t="str">
        <f>IFERROR(INDEX({"北京中裕世纪大酒店";"江苏利特尔绿色包装股份有限公司";"常州市金坛沃德丰电子科技有限公司"},MATCH(D6942,{"BJ_zhongyu";"JS_WX_liteer";"JS_CZ_wodefeng"},0)),"")</f>
        <v>常州市金坛沃德丰电子科技有限公司</v>
      </c>
      <c r="D6942" s="11" t="str">
        <f>[1]动作!$G6941</f>
        <v>JS_CZ_wodefeng</v>
      </c>
      <c r="E6942" s="11" t="str">
        <f>[1]动作!$D6941</f>
        <v>电表故障</v>
      </c>
      <c r="F6942" s="11" t="s">
        <v>45</v>
      </c>
      <c r="G6942" s="12">
        <f>[1]动作!$A6941+[1]动作!$B6941</f>
        <v>43213.776979166665</v>
      </c>
      <c r="H6942" s="12"/>
      <c r="I6942" s="11"/>
    </row>
    <row r="6943" spans="1:9" hidden="1" x14ac:dyDescent="0.3">
      <c r="A6943" s="24">
        <v>6941</v>
      </c>
      <c r="B6943" s="11" t="str">
        <f>IFERROR(INDEX({"JSNY-BJ0001-01";"JSNY-JS0022-01";"JSNY-JS0002-01"},MATCH(D6943,{"BJ_zhongyu";"JS_WX_liteer";"JS_CZ_wodefeng"},0)),"")</f>
        <v>JSNY-JS0002-01</v>
      </c>
      <c r="C6943" s="11" t="str">
        <f>IFERROR(INDEX({"北京中裕世纪大酒店";"江苏利特尔绿色包装股份有限公司";"常州市金坛沃德丰电子科技有限公司"},MATCH(D6943,{"BJ_zhongyu";"JS_WX_liteer";"JS_CZ_wodefeng"},0)),"")</f>
        <v>常州市金坛沃德丰电子科技有限公司</v>
      </c>
      <c r="D6943" s="11" t="str">
        <f>[1]动作!$G6942</f>
        <v>JS_CZ_wodefeng</v>
      </c>
      <c r="E6943" s="11" t="str">
        <f>[1]动作!$D6942</f>
        <v>电表故障</v>
      </c>
      <c r="F6943" s="11" t="s">
        <v>45</v>
      </c>
      <c r="G6943" s="12">
        <f>[1]动作!$A6942+[1]动作!$B6942</f>
        <v>43213.77715277778</v>
      </c>
      <c r="H6943" s="12"/>
      <c r="I6943" s="11"/>
    </row>
    <row r="6944" spans="1:9" hidden="1" x14ac:dyDescent="0.3">
      <c r="A6944" s="24">
        <v>6942</v>
      </c>
      <c r="B6944" s="11" t="str">
        <f>IFERROR(INDEX({"JSNY-BJ0001-01";"JSNY-JS0022-01";"JSNY-JS0002-01"},MATCH(D6944,{"BJ_zhongyu";"JS_WX_liteer";"JS_CZ_wodefeng"},0)),"")</f>
        <v>JSNY-JS0002-01</v>
      </c>
      <c r="C6944" s="11" t="str">
        <f>IFERROR(INDEX({"北京中裕世纪大酒店";"江苏利特尔绿色包装股份有限公司";"常州市金坛沃德丰电子科技有限公司"},MATCH(D6944,{"BJ_zhongyu";"JS_WX_liteer";"JS_CZ_wodefeng"},0)),"")</f>
        <v>常州市金坛沃德丰电子科技有限公司</v>
      </c>
      <c r="D6944" s="11" t="str">
        <f>[1]动作!$G6943</f>
        <v>JS_CZ_wodefeng</v>
      </c>
      <c r="E6944" s="11" t="str">
        <f>[1]动作!$D6943</f>
        <v>电表故障</v>
      </c>
      <c r="F6944" s="11" t="s">
        <v>45</v>
      </c>
      <c r="G6944" s="12">
        <f>[1]动作!$A6943+[1]动作!$B6943</f>
        <v>43213.778425925928</v>
      </c>
      <c r="H6944" s="12"/>
      <c r="I6944" s="11"/>
    </row>
    <row r="6945" spans="1:9" hidden="1" x14ac:dyDescent="0.3">
      <c r="A6945" s="24">
        <v>6943</v>
      </c>
      <c r="B6945" s="11" t="str">
        <f>IFERROR(INDEX({"JSNY-BJ0001-01";"JSNY-JS0022-01";"JSNY-JS0002-01"},MATCH(D6945,{"BJ_zhongyu";"JS_WX_liteer";"JS_CZ_wodefeng"},0)),"")</f>
        <v>JSNY-JS0002-01</v>
      </c>
      <c r="C6945" s="11" t="str">
        <f>IFERROR(INDEX({"北京中裕世纪大酒店";"江苏利特尔绿色包装股份有限公司";"常州市金坛沃德丰电子科技有限公司"},MATCH(D6945,{"BJ_zhongyu";"JS_WX_liteer";"JS_CZ_wodefeng"},0)),"")</f>
        <v>常州市金坛沃德丰电子科技有限公司</v>
      </c>
      <c r="D6945" s="11" t="str">
        <f>[1]动作!$G6944</f>
        <v>JS_CZ_wodefeng</v>
      </c>
      <c r="E6945" s="11" t="str">
        <f>[1]动作!$D6944</f>
        <v>电表故障</v>
      </c>
      <c r="F6945" s="11" t="s">
        <v>45</v>
      </c>
      <c r="G6945" s="12">
        <f>[1]动作!$A6944+[1]动作!$B6944</f>
        <v>43213.778553240743</v>
      </c>
      <c r="H6945" s="12"/>
      <c r="I6945" s="11"/>
    </row>
    <row r="6946" spans="1:9" hidden="1" x14ac:dyDescent="0.3">
      <c r="A6946" s="24">
        <v>6944</v>
      </c>
      <c r="B6946" s="11" t="str">
        <f>IFERROR(INDEX({"JSNY-BJ0001-01";"JSNY-JS0022-01";"JSNY-JS0002-01"},MATCH(D6946,{"BJ_zhongyu";"JS_WX_liteer";"JS_CZ_wodefeng"},0)),"")</f>
        <v>JSNY-JS0002-01</v>
      </c>
      <c r="C6946" s="11" t="str">
        <f>IFERROR(INDEX({"北京中裕世纪大酒店";"江苏利特尔绿色包装股份有限公司";"常州市金坛沃德丰电子科技有限公司"},MATCH(D6946,{"BJ_zhongyu";"JS_WX_liteer";"JS_CZ_wodefeng"},0)),"")</f>
        <v>常州市金坛沃德丰电子科技有限公司</v>
      </c>
      <c r="D6946" s="11" t="str">
        <f>[1]动作!$G6945</f>
        <v>JS_CZ_wodefeng</v>
      </c>
      <c r="E6946" s="11" t="str">
        <f>[1]动作!$D6945</f>
        <v>电表故障</v>
      </c>
      <c r="F6946" s="11" t="s">
        <v>45</v>
      </c>
      <c r="G6946" s="12">
        <f>[1]动作!$A6945+[1]动作!$B6945</f>
        <v>43213.780798611115</v>
      </c>
      <c r="H6946" s="12"/>
      <c r="I6946" s="11"/>
    </row>
    <row r="6947" spans="1:9" hidden="1" x14ac:dyDescent="0.3">
      <c r="A6947" s="24">
        <v>6945</v>
      </c>
      <c r="B6947" s="11" t="str">
        <f>IFERROR(INDEX({"JSNY-BJ0001-01";"JSNY-JS0022-01";"JSNY-JS0002-01"},MATCH(D6947,{"BJ_zhongyu";"JS_WX_liteer";"JS_CZ_wodefeng"},0)),"")</f>
        <v>JSNY-JS0002-01</v>
      </c>
      <c r="C6947" s="11" t="str">
        <f>IFERROR(INDEX({"北京中裕世纪大酒店";"江苏利特尔绿色包装股份有限公司";"常州市金坛沃德丰电子科技有限公司"},MATCH(D6947,{"BJ_zhongyu";"JS_WX_liteer";"JS_CZ_wodefeng"},0)),"")</f>
        <v>常州市金坛沃德丰电子科技有限公司</v>
      </c>
      <c r="D6947" s="11" t="str">
        <f>[1]动作!$G6946</f>
        <v>JS_CZ_wodefeng</v>
      </c>
      <c r="E6947" s="11" t="str">
        <f>[1]动作!$D6946</f>
        <v>电表故障</v>
      </c>
      <c r="F6947" s="11" t="s">
        <v>45</v>
      </c>
      <c r="G6947" s="12">
        <f>[1]动作!$A6946+[1]动作!$B6946</f>
        <v>43213.780914351853</v>
      </c>
      <c r="H6947" s="12"/>
      <c r="I6947" s="11"/>
    </row>
    <row r="6948" spans="1:9" hidden="1" x14ac:dyDescent="0.3">
      <c r="A6948" s="24">
        <v>6946</v>
      </c>
      <c r="B6948" s="11" t="str">
        <f>IFERROR(INDEX({"JSNY-BJ0001-01";"JSNY-JS0022-01";"JSNY-JS0002-01"},MATCH(D6948,{"BJ_zhongyu";"JS_WX_liteer";"JS_CZ_wodefeng"},0)),"")</f>
        <v>JSNY-JS0002-01</v>
      </c>
      <c r="C6948" s="11" t="str">
        <f>IFERROR(INDEX({"北京中裕世纪大酒店";"江苏利特尔绿色包装股份有限公司";"常州市金坛沃德丰电子科技有限公司"},MATCH(D6948,{"BJ_zhongyu";"JS_WX_liteer";"JS_CZ_wodefeng"},0)),"")</f>
        <v>常州市金坛沃德丰电子科技有限公司</v>
      </c>
      <c r="D6948" s="11" t="str">
        <f>[1]动作!$G6947</f>
        <v>JS_CZ_wodefeng</v>
      </c>
      <c r="E6948" s="11" t="str">
        <f>[1]动作!$D6947</f>
        <v>电表故障</v>
      </c>
      <c r="F6948" s="11" t="s">
        <v>45</v>
      </c>
      <c r="G6948" s="12">
        <f>[1]动作!$A6947+[1]动作!$B6947</f>
        <v>43213.781840277778</v>
      </c>
      <c r="H6948" s="12"/>
      <c r="I6948" s="11"/>
    </row>
    <row r="6949" spans="1:9" hidden="1" x14ac:dyDescent="0.3">
      <c r="A6949" s="24">
        <v>6947</v>
      </c>
      <c r="B6949" s="11" t="str">
        <f>IFERROR(INDEX({"JSNY-BJ0001-01";"JSNY-JS0022-01";"JSNY-JS0002-01"},MATCH(D6949,{"BJ_zhongyu";"JS_WX_liteer";"JS_CZ_wodefeng"},0)),"")</f>
        <v>JSNY-JS0002-01</v>
      </c>
      <c r="C6949" s="11" t="str">
        <f>IFERROR(INDEX({"北京中裕世纪大酒店";"江苏利特尔绿色包装股份有限公司";"常州市金坛沃德丰电子科技有限公司"},MATCH(D6949,{"BJ_zhongyu";"JS_WX_liteer";"JS_CZ_wodefeng"},0)),"")</f>
        <v>常州市金坛沃德丰电子科技有限公司</v>
      </c>
      <c r="D6949" s="11" t="str">
        <f>[1]动作!$G6948</f>
        <v>JS_CZ_wodefeng</v>
      </c>
      <c r="E6949" s="11" t="str">
        <f>[1]动作!$D6948</f>
        <v>电表故障</v>
      </c>
      <c r="F6949" s="11" t="s">
        <v>45</v>
      </c>
      <c r="G6949" s="12">
        <f>[1]动作!$A6948+[1]动作!$B6948</f>
        <v>43213.785787037035</v>
      </c>
      <c r="H6949" s="12"/>
      <c r="I6949" s="11"/>
    </row>
    <row r="6950" spans="1:9" hidden="1" x14ac:dyDescent="0.3">
      <c r="A6950" s="24">
        <v>6948</v>
      </c>
      <c r="B6950" s="11" t="str">
        <f>IFERROR(INDEX({"JSNY-BJ0001-01";"JSNY-JS0022-01";"JSNY-JS0002-01"},MATCH(D6950,{"BJ_zhongyu";"JS_WX_liteer";"JS_CZ_wodefeng"},0)),"")</f>
        <v>JSNY-JS0002-01</v>
      </c>
      <c r="C6950" s="11" t="str">
        <f>IFERROR(INDEX({"北京中裕世纪大酒店";"江苏利特尔绿色包装股份有限公司";"常州市金坛沃德丰电子科技有限公司"},MATCH(D6950,{"BJ_zhongyu";"JS_WX_liteer";"JS_CZ_wodefeng"},0)),"")</f>
        <v>常州市金坛沃德丰电子科技有限公司</v>
      </c>
      <c r="D6950" s="11" t="str">
        <f>[1]动作!$G6949</f>
        <v>JS_CZ_wodefeng</v>
      </c>
      <c r="E6950" s="11" t="str">
        <f>[1]动作!$D6949</f>
        <v>电表故障</v>
      </c>
      <c r="F6950" s="11" t="s">
        <v>45</v>
      </c>
      <c r="G6950" s="12">
        <f>[1]动作!$A6949+[1]动作!$B6949</f>
        <v>43213.787233796298</v>
      </c>
      <c r="H6950" s="12"/>
      <c r="I6950" s="11"/>
    </row>
    <row r="6951" spans="1:9" hidden="1" x14ac:dyDescent="0.3">
      <c r="A6951" s="24">
        <v>6949</v>
      </c>
      <c r="B6951" s="11" t="str">
        <f>IFERROR(INDEX({"JSNY-BJ0001-01";"JSNY-JS0022-01";"JSNY-JS0002-01"},MATCH(D6951,{"BJ_zhongyu";"JS_WX_liteer";"JS_CZ_wodefeng"},0)),"")</f>
        <v>JSNY-JS0002-01</v>
      </c>
      <c r="C6951" s="11" t="str">
        <f>IFERROR(INDEX({"北京中裕世纪大酒店";"江苏利特尔绿色包装股份有限公司";"常州市金坛沃德丰电子科技有限公司"},MATCH(D6951,{"BJ_zhongyu";"JS_WX_liteer";"JS_CZ_wodefeng"},0)),"")</f>
        <v>常州市金坛沃德丰电子科技有限公司</v>
      </c>
      <c r="D6951" s="11" t="str">
        <f>[1]动作!$G6950</f>
        <v>JS_CZ_wodefeng</v>
      </c>
      <c r="E6951" s="11" t="str">
        <f>[1]动作!$D6950</f>
        <v>电表故障</v>
      </c>
      <c r="F6951" s="11" t="s">
        <v>45</v>
      </c>
      <c r="G6951" s="12">
        <f>[1]动作!$A6950+[1]动作!$B6950</f>
        <v>43213.787349537037</v>
      </c>
      <c r="H6951" s="12"/>
      <c r="I6951" s="11"/>
    </row>
    <row r="6952" spans="1:9" hidden="1" x14ac:dyDescent="0.3">
      <c r="A6952" s="24">
        <v>6950</v>
      </c>
      <c r="B6952" s="11" t="str">
        <f>IFERROR(INDEX({"JSNY-BJ0001-01";"JSNY-JS0022-01";"JSNY-JS0002-01"},MATCH(D6952,{"BJ_zhongyu";"JS_WX_liteer";"JS_CZ_wodefeng"},0)),"")</f>
        <v>JSNY-JS0002-01</v>
      </c>
      <c r="C6952" s="11" t="str">
        <f>IFERROR(INDEX({"北京中裕世纪大酒店";"江苏利特尔绿色包装股份有限公司";"常州市金坛沃德丰电子科技有限公司"},MATCH(D6952,{"BJ_zhongyu";"JS_WX_liteer";"JS_CZ_wodefeng"},0)),"")</f>
        <v>常州市金坛沃德丰电子科技有限公司</v>
      </c>
      <c r="D6952" s="11" t="str">
        <f>[1]动作!$G6951</f>
        <v>JS_CZ_wodefeng</v>
      </c>
      <c r="E6952" s="11" t="str">
        <f>[1]动作!$D6951</f>
        <v>电表故障</v>
      </c>
      <c r="F6952" s="11" t="s">
        <v>45</v>
      </c>
      <c r="G6952" s="12">
        <f>[1]动作!$A6951+[1]动作!$B6951</f>
        <v>43213.789722222224</v>
      </c>
      <c r="H6952" s="12"/>
      <c r="I6952" s="11"/>
    </row>
    <row r="6953" spans="1:9" hidden="1" x14ac:dyDescent="0.3">
      <c r="A6953" s="24">
        <v>6951</v>
      </c>
      <c r="B6953" s="11" t="str">
        <f>IFERROR(INDEX({"JSNY-BJ0001-01";"JSNY-JS0022-01";"JSNY-JS0002-01"},MATCH(D6953,{"BJ_zhongyu";"JS_WX_liteer";"JS_CZ_wodefeng"},0)),"")</f>
        <v>JSNY-JS0002-01</v>
      </c>
      <c r="C6953" s="11" t="str">
        <f>IFERROR(INDEX({"北京中裕世纪大酒店";"江苏利特尔绿色包装股份有限公司";"常州市金坛沃德丰电子科技有限公司"},MATCH(D6953,{"BJ_zhongyu";"JS_WX_liteer";"JS_CZ_wodefeng"},0)),"")</f>
        <v>常州市金坛沃德丰电子科技有限公司</v>
      </c>
      <c r="D6953" s="11" t="str">
        <f>[1]动作!$G6952</f>
        <v>JS_CZ_wodefeng</v>
      </c>
      <c r="E6953" s="11" t="str">
        <f>[1]动作!$D6952</f>
        <v>电表故障</v>
      </c>
      <c r="F6953" s="11" t="s">
        <v>45</v>
      </c>
      <c r="G6953" s="12">
        <f>[1]动作!$A6952+[1]动作!$B6952</f>
        <v>43213.792384259257</v>
      </c>
      <c r="H6953" s="12"/>
      <c r="I6953" s="11"/>
    </row>
    <row r="6954" spans="1:9" hidden="1" x14ac:dyDescent="0.3">
      <c r="A6954" s="24">
        <v>6952</v>
      </c>
      <c r="B6954" s="11" t="str">
        <f>IFERROR(INDEX({"JSNY-BJ0001-01";"JSNY-JS0022-01";"JSNY-JS0002-01"},MATCH(D6954,{"BJ_zhongyu";"JS_WX_liteer";"JS_CZ_wodefeng"},0)),"")</f>
        <v>JSNY-JS0002-01</v>
      </c>
      <c r="C6954" s="11" t="str">
        <f>IFERROR(INDEX({"北京中裕世纪大酒店";"江苏利特尔绿色包装股份有限公司";"常州市金坛沃德丰电子科技有限公司"},MATCH(D6954,{"BJ_zhongyu";"JS_WX_liteer";"JS_CZ_wodefeng"},0)),"")</f>
        <v>常州市金坛沃德丰电子科技有限公司</v>
      </c>
      <c r="D6954" s="11" t="str">
        <f>[1]动作!$G6953</f>
        <v>JS_CZ_wodefeng</v>
      </c>
      <c r="E6954" s="11" t="str">
        <f>[1]动作!$D6953</f>
        <v>电表故障</v>
      </c>
      <c r="F6954" s="11" t="s">
        <v>45</v>
      </c>
      <c r="G6954" s="12">
        <f>[1]动作!$A6953+[1]动作!$B6953</f>
        <v>43213.792500000003</v>
      </c>
      <c r="H6954" s="12"/>
      <c r="I6954" s="11"/>
    </row>
    <row r="6955" spans="1:9" hidden="1" x14ac:dyDescent="0.3">
      <c r="A6955" s="24">
        <v>6953</v>
      </c>
      <c r="B6955" s="11" t="str">
        <f>IFERROR(INDEX({"JSNY-BJ0001-01";"JSNY-JS0022-01";"JSNY-JS0002-01"},MATCH(D6955,{"BJ_zhongyu";"JS_WX_liteer";"JS_CZ_wodefeng"},0)),"")</f>
        <v>JSNY-JS0002-01</v>
      </c>
      <c r="C6955" s="11" t="str">
        <f>IFERROR(INDEX({"北京中裕世纪大酒店";"江苏利特尔绿色包装股份有限公司";"常州市金坛沃德丰电子科技有限公司"},MATCH(D6955,{"BJ_zhongyu";"JS_WX_liteer";"JS_CZ_wodefeng"},0)),"")</f>
        <v>常州市金坛沃德丰电子科技有限公司</v>
      </c>
      <c r="D6955" s="11" t="str">
        <f>[1]动作!$G6954</f>
        <v>JS_CZ_wodefeng</v>
      </c>
      <c r="E6955" s="11" t="str">
        <f>[1]动作!$D6954</f>
        <v>电表故障</v>
      </c>
      <c r="F6955" s="11" t="s">
        <v>45</v>
      </c>
      <c r="G6955" s="12">
        <f>[1]动作!$A6954+[1]动作!$B6954</f>
        <v>43213.795115740744</v>
      </c>
      <c r="H6955" s="12"/>
      <c r="I6955" s="11"/>
    </row>
    <row r="6956" spans="1:9" hidden="1" x14ac:dyDescent="0.3">
      <c r="A6956" s="24">
        <v>6954</v>
      </c>
      <c r="B6956" s="11" t="str">
        <f>IFERROR(INDEX({"JSNY-BJ0001-01";"JSNY-JS0022-01";"JSNY-JS0002-01"},MATCH(D6956,{"BJ_zhongyu";"JS_WX_liteer";"JS_CZ_wodefeng"},0)),"")</f>
        <v>JSNY-JS0002-01</v>
      </c>
      <c r="C6956" s="11" t="str">
        <f>IFERROR(INDEX({"北京中裕世纪大酒店";"江苏利特尔绿色包装股份有限公司";"常州市金坛沃德丰电子科技有限公司"},MATCH(D6956,{"BJ_zhongyu";"JS_WX_liteer";"JS_CZ_wodefeng"},0)),"")</f>
        <v>常州市金坛沃德丰电子科技有限公司</v>
      </c>
      <c r="D6956" s="11" t="str">
        <f>[1]动作!$G6955</f>
        <v>JS_CZ_wodefeng</v>
      </c>
      <c r="E6956" s="11" t="str">
        <f>[1]动作!$D6955</f>
        <v>电表故障</v>
      </c>
      <c r="F6956" s="11" t="s">
        <v>45</v>
      </c>
      <c r="G6956" s="12">
        <f>[1]动作!$A6955+[1]动作!$B6955</f>
        <v>43213.797199074077</v>
      </c>
      <c r="H6956" s="12"/>
      <c r="I6956" s="11"/>
    </row>
    <row r="6957" spans="1:9" hidden="1" x14ac:dyDescent="0.3">
      <c r="A6957" s="24">
        <v>6955</v>
      </c>
      <c r="B6957" s="11" t="str">
        <f>IFERROR(INDEX({"JSNY-BJ0001-01";"JSNY-JS0022-01";"JSNY-JS0002-01"},MATCH(D6957,{"BJ_zhongyu";"JS_WX_liteer";"JS_CZ_wodefeng"},0)),"")</f>
        <v>JSNY-JS0002-01</v>
      </c>
      <c r="C6957" s="11" t="str">
        <f>IFERROR(INDEX({"北京中裕世纪大酒店";"江苏利特尔绿色包装股份有限公司";"常州市金坛沃德丰电子科技有限公司"},MATCH(D6957,{"BJ_zhongyu";"JS_WX_liteer";"JS_CZ_wodefeng"},0)),"")</f>
        <v>常州市金坛沃德丰电子科技有限公司</v>
      </c>
      <c r="D6957" s="11" t="str">
        <f>[1]动作!$G6956</f>
        <v>JS_CZ_wodefeng</v>
      </c>
      <c r="E6957" s="11" t="str">
        <f>[1]动作!$D6956</f>
        <v>电表故障</v>
      </c>
      <c r="F6957" s="11" t="s">
        <v>45</v>
      </c>
      <c r="G6957" s="12">
        <f>[1]动作!$A6956+[1]动作!$B6956</f>
        <v>43213.797314814816</v>
      </c>
      <c r="H6957" s="12"/>
      <c r="I6957" s="11"/>
    </row>
    <row r="6958" spans="1:9" hidden="1" x14ac:dyDescent="0.3">
      <c r="A6958" s="24">
        <v>6956</v>
      </c>
      <c r="B6958" s="11" t="str">
        <f>IFERROR(INDEX({"JSNY-BJ0001-01";"JSNY-JS0022-01";"JSNY-JS0002-01"},MATCH(D6958,{"BJ_zhongyu";"JS_WX_liteer";"JS_CZ_wodefeng"},0)),"")</f>
        <v>JSNY-JS0002-01</v>
      </c>
      <c r="C6958" s="11" t="str">
        <f>IFERROR(INDEX({"北京中裕世纪大酒店";"江苏利特尔绿色包装股份有限公司";"常州市金坛沃德丰电子科技有限公司"},MATCH(D6958,{"BJ_zhongyu";"JS_WX_liteer";"JS_CZ_wodefeng"},0)),"")</f>
        <v>常州市金坛沃德丰电子科技有限公司</v>
      </c>
      <c r="D6958" s="11" t="str">
        <f>[1]动作!$G6957</f>
        <v>JS_CZ_wodefeng</v>
      </c>
      <c r="E6958" s="11" t="str">
        <f>[1]动作!$D6957</f>
        <v>电表故障</v>
      </c>
      <c r="F6958" s="11" t="s">
        <v>45</v>
      </c>
      <c r="G6958" s="12">
        <f>[1]动作!$A6957+[1]动作!$B6957</f>
        <v>43213.797430555554</v>
      </c>
      <c r="H6958" s="12"/>
      <c r="I6958" s="11"/>
    </row>
    <row r="6959" spans="1:9" hidden="1" x14ac:dyDescent="0.3">
      <c r="A6959" s="24">
        <v>6957</v>
      </c>
      <c r="B6959" s="11" t="str">
        <f>IFERROR(INDEX({"JSNY-BJ0001-01";"JSNY-JS0022-01";"JSNY-JS0002-01"},MATCH(D6959,{"BJ_zhongyu";"JS_WX_liteer";"JS_CZ_wodefeng"},0)),"")</f>
        <v>JSNY-JS0002-01</v>
      </c>
      <c r="C6959" s="11" t="str">
        <f>IFERROR(INDEX({"北京中裕世纪大酒店";"江苏利特尔绿色包装股份有限公司";"常州市金坛沃德丰电子科技有限公司"},MATCH(D6959,{"BJ_zhongyu";"JS_WX_liteer";"JS_CZ_wodefeng"},0)),"")</f>
        <v>常州市金坛沃德丰电子科技有限公司</v>
      </c>
      <c r="D6959" s="11" t="str">
        <f>[1]动作!$G6958</f>
        <v>JS_CZ_wodefeng</v>
      </c>
      <c r="E6959" s="11" t="str">
        <f>[1]动作!$D6958</f>
        <v>电表故障</v>
      </c>
      <c r="F6959" s="11" t="s">
        <v>45</v>
      </c>
      <c r="G6959" s="12">
        <f>[1]动作!$A6958+[1]动作!$B6958</f>
        <v>43213.801365740743</v>
      </c>
      <c r="H6959" s="12"/>
      <c r="I6959" s="11"/>
    </row>
    <row r="6960" spans="1:9" hidden="1" x14ac:dyDescent="0.3">
      <c r="A6960" s="24">
        <v>6958</v>
      </c>
      <c r="B6960" s="11" t="str">
        <f>IFERROR(INDEX({"JSNY-BJ0001-01";"JSNY-JS0022-01";"JSNY-JS0002-01"},MATCH(D6960,{"BJ_zhongyu";"JS_WX_liteer";"JS_CZ_wodefeng"},0)),"")</f>
        <v>JSNY-JS0002-01</v>
      </c>
      <c r="C6960" s="11" t="str">
        <f>IFERROR(INDEX({"北京中裕世纪大酒店";"江苏利特尔绿色包装股份有限公司";"常州市金坛沃德丰电子科技有限公司"},MATCH(D6960,{"BJ_zhongyu";"JS_WX_liteer";"JS_CZ_wodefeng"},0)),"")</f>
        <v>常州市金坛沃德丰电子科技有限公司</v>
      </c>
      <c r="D6960" s="11" t="str">
        <f>[1]动作!$G6959</f>
        <v>JS_CZ_wodefeng</v>
      </c>
      <c r="E6960" s="11" t="str">
        <f>[1]动作!$D6959</f>
        <v>电表故障</v>
      </c>
      <c r="F6960" s="11" t="s">
        <v>45</v>
      </c>
      <c r="G6960" s="12">
        <f>[1]动作!$A6959+[1]动作!$B6959</f>
        <v>43213.80269675926</v>
      </c>
      <c r="H6960" s="12"/>
      <c r="I6960" s="11"/>
    </row>
    <row r="6961" spans="1:9" hidden="1" x14ac:dyDescent="0.3">
      <c r="A6961" s="24">
        <v>6959</v>
      </c>
      <c r="B6961" s="11" t="str">
        <f>IFERROR(INDEX({"JSNY-BJ0001-01";"JSNY-JS0022-01";"JSNY-JS0002-01"},MATCH(D6961,{"BJ_zhongyu";"JS_WX_liteer";"JS_CZ_wodefeng"},0)),"")</f>
        <v>JSNY-JS0002-01</v>
      </c>
      <c r="C6961" s="11" t="str">
        <f>IFERROR(INDEX({"北京中裕世纪大酒店";"江苏利特尔绿色包装股份有限公司";"常州市金坛沃德丰电子科技有限公司"},MATCH(D6961,{"BJ_zhongyu";"JS_WX_liteer";"JS_CZ_wodefeng"},0)),"")</f>
        <v>常州市金坛沃德丰电子科技有限公司</v>
      </c>
      <c r="D6961" s="11" t="str">
        <f>[1]动作!$G6960</f>
        <v>JS_CZ_wodefeng</v>
      </c>
      <c r="E6961" s="11" t="str">
        <f>[1]动作!$D6960</f>
        <v>电表故障</v>
      </c>
      <c r="F6961" s="11" t="s">
        <v>45</v>
      </c>
      <c r="G6961" s="12">
        <f>[1]动作!$A6960+[1]动作!$B6960</f>
        <v>43213.802812499998</v>
      </c>
      <c r="H6961" s="12"/>
      <c r="I6961" s="11"/>
    </row>
    <row r="6962" spans="1:9" hidden="1" x14ac:dyDescent="0.3">
      <c r="A6962" s="24">
        <v>6960</v>
      </c>
      <c r="B6962" s="11" t="str">
        <f>IFERROR(INDEX({"JSNY-BJ0001-01";"JSNY-JS0022-01";"JSNY-JS0002-01"},MATCH(D6962,{"BJ_zhongyu";"JS_WX_liteer";"JS_CZ_wodefeng"},0)),"")</f>
        <v>JSNY-JS0002-01</v>
      </c>
      <c r="C6962" s="11" t="str">
        <f>IFERROR(INDEX({"北京中裕世纪大酒店";"江苏利特尔绿色包装股份有限公司";"常州市金坛沃德丰电子科技有限公司"},MATCH(D6962,{"BJ_zhongyu";"JS_WX_liteer";"JS_CZ_wodefeng"},0)),"")</f>
        <v>常州市金坛沃德丰电子科技有限公司</v>
      </c>
      <c r="D6962" s="11" t="str">
        <f>[1]动作!$G6961</f>
        <v>JS_CZ_wodefeng</v>
      </c>
      <c r="E6962" s="11" t="str">
        <f>[1]动作!$D6961</f>
        <v>电表故障</v>
      </c>
      <c r="F6962" s="11" t="s">
        <v>45</v>
      </c>
      <c r="G6962" s="12">
        <f>[1]动作!$A6961+[1]动作!$B6961</f>
        <v>43213.802928240744</v>
      </c>
      <c r="H6962" s="12"/>
      <c r="I6962" s="11"/>
    </row>
    <row r="6963" spans="1:9" hidden="1" x14ac:dyDescent="0.3">
      <c r="A6963" s="24">
        <v>6961</v>
      </c>
      <c r="B6963" s="11" t="str">
        <f>IFERROR(INDEX({"JSNY-BJ0001-01";"JSNY-JS0022-01";"JSNY-JS0002-01"},MATCH(D6963,{"BJ_zhongyu";"JS_WX_liteer";"JS_CZ_wodefeng"},0)),"")</f>
        <v>JSNY-JS0002-01</v>
      </c>
      <c r="C6963" s="11" t="str">
        <f>IFERROR(INDEX({"北京中裕世纪大酒店";"江苏利特尔绿色包装股份有限公司";"常州市金坛沃德丰电子科技有限公司"},MATCH(D6963,{"BJ_zhongyu";"JS_WX_liteer";"JS_CZ_wodefeng"},0)),"")</f>
        <v>常州市金坛沃德丰电子科技有限公司</v>
      </c>
      <c r="D6963" s="11" t="str">
        <f>[1]动作!$G6962</f>
        <v>JS_CZ_wodefeng</v>
      </c>
      <c r="E6963" s="11" t="str">
        <f>[1]动作!$D6962</f>
        <v>电表故障</v>
      </c>
      <c r="F6963" s="11" t="s">
        <v>45</v>
      </c>
      <c r="G6963" s="12">
        <f>[1]动作!$A6962+[1]动作!$B6962</f>
        <v>43213.803969907407</v>
      </c>
      <c r="H6963" s="12"/>
      <c r="I6963" s="11"/>
    </row>
    <row r="6964" spans="1:9" hidden="1" x14ac:dyDescent="0.3">
      <c r="A6964" s="24">
        <v>6962</v>
      </c>
      <c r="B6964" s="11" t="str">
        <f>IFERROR(INDEX({"JSNY-BJ0001-01";"JSNY-JS0022-01";"JSNY-JS0002-01"},MATCH(D6964,{"BJ_zhongyu";"JS_WX_liteer";"JS_CZ_wodefeng"},0)),"")</f>
        <v>JSNY-JS0002-01</v>
      </c>
      <c r="C6964" s="11" t="str">
        <f>IFERROR(INDEX({"北京中裕世纪大酒店";"江苏利特尔绿色包装股份有限公司";"常州市金坛沃德丰电子科技有限公司"},MATCH(D6964,{"BJ_zhongyu";"JS_WX_liteer";"JS_CZ_wodefeng"},0)),"")</f>
        <v>常州市金坛沃德丰电子科技有限公司</v>
      </c>
      <c r="D6964" s="11" t="str">
        <f>[1]动作!$G6963</f>
        <v>JS_CZ_wodefeng</v>
      </c>
      <c r="E6964" s="11" t="str">
        <f>[1]动作!$D6963</f>
        <v>电表故障</v>
      </c>
      <c r="F6964" s="11" t="s">
        <v>45</v>
      </c>
      <c r="G6964" s="12">
        <f>[1]动作!$A6963+[1]动作!$B6963</f>
        <v>43213.807268518518</v>
      </c>
      <c r="H6964" s="12"/>
      <c r="I6964" s="11"/>
    </row>
    <row r="6965" spans="1:9" hidden="1" x14ac:dyDescent="0.3">
      <c r="A6965" s="24">
        <v>6963</v>
      </c>
      <c r="B6965" s="11" t="str">
        <f>IFERROR(INDEX({"JSNY-BJ0001-01";"JSNY-JS0022-01";"JSNY-JS0002-01"},MATCH(D6965,{"BJ_zhongyu";"JS_WX_liteer";"JS_CZ_wodefeng"},0)),"")</f>
        <v>JSNY-JS0002-01</v>
      </c>
      <c r="C6965" s="11" t="str">
        <f>IFERROR(INDEX({"北京中裕世纪大酒店";"江苏利特尔绿色包装股份有限公司";"常州市金坛沃德丰电子科技有限公司"},MATCH(D6965,{"BJ_zhongyu";"JS_WX_liteer";"JS_CZ_wodefeng"},0)),"")</f>
        <v>常州市金坛沃德丰电子科技有限公司</v>
      </c>
      <c r="D6965" s="11" t="str">
        <f>[1]动作!$G6964</f>
        <v>JS_CZ_wodefeng</v>
      </c>
      <c r="E6965" s="11" t="str">
        <f>[1]动作!$D6964</f>
        <v>电表故障</v>
      </c>
      <c r="F6965" s="11" t="s">
        <v>45</v>
      </c>
      <c r="G6965" s="12">
        <f>[1]动作!$A6964+[1]动作!$B6964</f>
        <v>43213.807442129626</v>
      </c>
      <c r="H6965" s="12"/>
      <c r="I6965" s="11"/>
    </row>
    <row r="6966" spans="1:9" hidden="1" x14ac:dyDescent="0.3">
      <c r="A6966" s="24">
        <v>6964</v>
      </c>
      <c r="B6966" s="11" t="str">
        <f>IFERROR(INDEX({"JSNY-BJ0001-01";"JSNY-JS0022-01";"JSNY-JS0002-01"},MATCH(D6966,{"BJ_zhongyu";"JS_WX_liteer";"JS_CZ_wodefeng"},0)),"")</f>
        <v>JSNY-JS0002-01</v>
      </c>
      <c r="C6966" s="11" t="str">
        <f>IFERROR(INDEX({"北京中裕世纪大酒店";"江苏利特尔绿色包装股份有限公司";"常州市金坛沃德丰电子科技有限公司"},MATCH(D6966,{"BJ_zhongyu";"JS_WX_liteer";"JS_CZ_wodefeng"},0)),"")</f>
        <v>常州市金坛沃德丰电子科技有限公司</v>
      </c>
      <c r="D6966" s="11" t="str">
        <f>[1]动作!$G6965</f>
        <v>JS_CZ_wodefeng</v>
      </c>
      <c r="E6966" s="11" t="str">
        <f>[1]动作!$D6965</f>
        <v>电表故障</v>
      </c>
      <c r="F6966" s="11" t="s">
        <v>45</v>
      </c>
      <c r="G6966" s="12">
        <f>[1]动作!$A6965+[1]动作!$B6965</f>
        <v>43213.811203703706</v>
      </c>
      <c r="H6966" s="12"/>
      <c r="I6966" s="11"/>
    </row>
    <row r="6967" spans="1:9" hidden="1" x14ac:dyDescent="0.3">
      <c r="A6967" s="24">
        <v>6965</v>
      </c>
      <c r="B6967" s="11" t="str">
        <f>IFERROR(INDEX({"JSNY-BJ0001-01";"JSNY-JS0022-01";"JSNY-JS0002-01"},MATCH(D6967,{"BJ_zhongyu";"JS_WX_liteer";"JS_CZ_wodefeng"},0)),"")</f>
        <v>JSNY-JS0002-01</v>
      </c>
      <c r="C6967" s="11" t="str">
        <f>IFERROR(INDEX({"北京中裕世纪大酒店";"江苏利特尔绿色包装股份有限公司";"常州市金坛沃德丰电子科技有限公司"},MATCH(D6967,{"BJ_zhongyu";"JS_WX_liteer";"JS_CZ_wodefeng"},0)),"")</f>
        <v>常州市金坛沃德丰电子科技有限公司</v>
      </c>
      <c r="D6967" s="11" t="str">
        <f>[1]动作!$G6966</f>
        <v>JS_CZ_wodefeng</v>
      </c>
      <c r="E6967" s="11" t="str">
        <f>[1]动作!$D6966</f>
        <v>电表故障</v>
      </c>
      <c r="F6967" s="11" t="s">
        <v>45</v>
      </c>
      <c r="G6967" s="12">
        <f>[1]动作!$A6966+[1]动作!$B6966</f>
        <v>43213.812662037039</v>
      </c>
      <c r="H6967" s="12"/>
      <c r="I6967" s="11"/>
    </row>
    <row r="6968" spans="1:9" hidden="1" x14ac:dyDescent="0.3">
      <c r="A6968" s="24">
        <v>6966</v>
      </c>
      <c r="B6968" s="11" t="str">
        <f>IFERROR(INDEX({"JSNY-BJ0001-01";"JSNY-JS0022-01";"JSNY-JS0002-01"},MATCH(D6968,{"BJ_zhongyu";"JS_WX_liteer";"JS_CZ_wodefeng"},0)),"")</f>
        <v>JSNY-JS0002-01</v>
      </c>
      <c r="C6968" s="11" t="str">
        <f>IFERROR(INDEX({"北京中裕世纪大酒店";"江苏利特尔绿色包装股份有限公司";"常州市金坛沃德丰电子科技有限公司"},MATCH(D6968,{"BJ_zhongyu";"JS_WX_liteer";"JS_CZ_wodefeng"},0)),"")</f>
        <v>常州市金坛沃德丰电子科技有限公司</v>
      </c>
      <c r="D6968" s="11" t="str">
        <f>[1]动作!$G6967</f>
        <v>JS_CZ_wodefeng</v>
      </c>
      <c r="E6968" s="11" t="str">
        <f>[1]动作!$D6967</f>
        <v>电表故障</v>
      </c>
      <c r="F6968" s="11" t="s">
        <v>45</v>
      </c>
      <c r="G6968" s="12">
        <f>[1]动作!$A6967+[1]动作!$B6967</f>
        <v>43213.812777777777</v>
      </c>
      <c r="H6968" s="12"/>
      <c r="I6968" s="11"/>
    </row>
    <row r="6969" spans="1:9" hidden="1" x14ac:dyDescent="0.3">
      <c r="A6969" s="24">
        <v>6967</v>
      </c>
      <c r="B6969" s="11" t="str">
        <f>IFERROR(INDEX({"JSNY-BJ0001-01";"JSNY-JS0022-01";"JSNY-JS0002-01"},MATCH(D6969,{"BJ_zhongyu";"JS_WX_liteer";"JS_CZ_wodefeng"},0)),"")</f>
        <v>JSNY-JS0002-01</v>
      </c>
      <c r="C6969" s="11" t="str">
        <f>IFERROR(INDEX({"北京中裕世纪大酒店";"江苏利特尔绿色包装股份有限公司";"常州市金坛沃德丰电子科技有限公司"},MATCH(D6969,{"BJ_zhongyu";"JS_WX_liteer";"JS_CZ_wodefeng"},0)),"")</f>
        <v>常州市金坛沃德丰电子科技有限公司</v>
      </c>
      <c r="D6969" s="11" t="str">
        <f>[1]动作!$G6968</f>
        <v>JS_CZ_wodefeng</v>
      </c>
      <c r="E6969" s="11" t="str">
        <f>[1]动作!$D6968</f>
        <v>电表故障</v>
      </c>
      <c r="F6969" s="11" t="s">
        <v>45</v>
      </c>
      <c r="G6969" s="12">
        <f>[1]动作!$A6968+[1]动作!$B6968</f>
        <v>43213.817523148151</v>
      </c>
      <c r="H6969" s="12"/>
      <c r="I6969" s="11"/>
    </row>
    <row r="6970" spans="1:9" hidden="1" x14ac:dyDescent="0.3">
      <c r="A6970" s="24">
        <v>6968</v>
      </c>
      <c r="B6970" s="11" t="str">
        <f>IFERROR(INDEX({"JSNY-BJ0001-01";"JSNY-JS0022-01";"JSNY-JS0002-01"},MATCH(D6970,{"BJ_zhongyu";"JS_WX_liteer";"JS_CZ_wodefeng"},0)),"")</f>
        <v>JSNY-JS0002-01</v>
      </c>
      <c r="C6970" s="11" t="str">
        <f>IFERROR(INDEX({"北京中裕世纪大酒店";"江苏利特尔绿色包装股份有限公司";"常州市金坛沃德丰电子科技有限公司"},MATCH(D6970,{"BJ_zhongyu";"JS_WX_liteer";"JS_CZ_wodefeng"},0)),"")</f>
        <v>常州市金坛沃德丰电子科技有限公司</v>
      </c>
      <c r="D6970" s="11" t="str">
        <f>[1]动作!$G6969</f>
        <v>JS_CZ_wodefeng</v>
      </c>
      <c r="E6970" s="11" t="str">
        <f>[1]动作!$D6969</f>
        <v>电表故障</v>
      </c>
      <c r="F6970" s="11" t="s">
        <v>45</v>
      </c>
      <c r="G6970" s="12">
        <f>[1]动作!$A6969+[1]动作!$B6969</f>
        <v>43213.81763888889</v>
      </c>
      <c r="H6970" s="12"/>
      <c r="I6970" s="11"/>
    </row>
    <row r="6971" spans="1:9" hidden="1" x14ac:dyDescent="0.3">
      <c r="A6971" s="24">
        <v>6969</v>
      </c>
      <c r="B6971" s="11" t="str">
        <f>IFERROR(INDEX({"JSNY-BJ0001-01";"JSNY-JS0022-01";"JSNY-JS0002-01"},MATCH(D6971,{"BJ_zhongyu";"JS_WX_liteer";"JS_CZ_wodefeng"},0)),"")</f>
        <v>JSNY-JS0002-01</v>
      </c>
      <c r="C6971" s="11" t="str">
        <f>IFERROR(INDEX({"北京中裕世纪大酒店";"江苏利特尔绿色包装股份有限公司";"常州市金坛沃德丰电子科技有限公司"},MATCH(D6971,{"BJ_zhongyu";"JS_WX_liteer";"JS_CZ_wodefeng"},0)),"")</f>
        <v>常州市金坛沃德丰电子科技有限公司</v>
      </c>
      <c r="D6971" s="11" t="str">
        <f>[1]动作!$G6970</f>
        <v>JS_CZ_wodefeng</v>
      </c>
      <c r="E6971" s="11" t="str">
        <f>[1]动作!$D6970</f>
        <v>电表故障</v>
      </c>
      <c r="F6971" s="11" t="s">
        <v>45</v>
      </c>
      <c r="G6971" s="12">
        <f>[1]动作!$A6970+[1]动作!$B6970</f>
        <v>43213.819201388891</v>
      </c>
      <c r="H6971" s="12"/>
      <c r="I6971" s="11"/>
    </row>
    <row r="6972" spans="1:9" hidden="1" x14ac:dyDescent="0.3">
      <c r="A6972" s="24">
        <v>6970</v>
      </c>
      <c r="B6972" s="11" t="str">
        <f>IFERROR(INDEX({"JSNY-BJ0001-01";"JSNY-JS0022-01";"JSNY-JS0002-01"},MATCH(D6972,{"BJ_zhongyu";"JS_WX_liteer";"JS_CZ_wodefeng"},0)),"")</f>
        <v>JSNY-JS0002-01</v>
      </c>
      <c r="C6972" s="11" t="str">
        <f>IFERROR(INDEX({"北京中裕世纪大酒店";"江苏利特尔绿色包装股份有限公司";"常州市金坛沃德丰电子科技有限公司"},MATCH(D6972,{"BJ_zhongyu";"JS_WX_liteer";"JS_CZ_wodefeng"},0)),"")</f>
        <v>常州市金坛沃德丰电子科技有限公司</v>
      </c>
      <c r="D6972" s="11" t="str">
        <f>[1]动作!$G6971</f>
        <v>JS_CZ_wodefeng</v>
      </c>
      <c r="E6972" s="11" t="str">
        <f>[1]动作!$D6971</f>
        <v>电表故障</v>
      </c>
      <c r="F6972" s="11" t="s">
        <v>45</v>
      </c>
      <c r="G6972" s="12">
        <f>[1]动作!$A6971+[1]动作!$B6971</f>
        <v>43213.820011574076</v>
      </c>
      <c r="H6972" s="12"/>
      <c r="I6972" s="11"/>
    </row>
    <row r="6973" spans="1:9" hidden="1" x14ac:dyDescent="0.3">
      <c r="A6973" s="24">
        <v>6971</v>
      </c>
      <c r="B6973" s="11" t="str">
        <f>IFERROR(INDEX({"JSNY-BJ0001-01";"JSNY-JS0022-01";"JSNY-JS0002-01"},MATCH(D6973,{"BJ_zhongyu";"JS_WX_liteer";"JS_CZ_wodefeng"},0)),"")</f>
        <v>JSNY-JS0002-01</v>
      </c>
      <c r="C6973" s="11" t="str">
        <f>IFERROR(INDEX({"北京中裕世纪大酒店";"江苏利特尔绿色包装股份有限公司";"常州市金坛沃德丰电子科技有限公司"},MATCH(D6973,{"BJ_zhongyu";"JS_WX_liteer";"JS_CZ_wodefeng"},0)),"")</f>
        <v>常州市金坛沃德丰电子科技有限公司</v>
      </c>
      <c r="D6973" s="11" t="str">
        <f>[1]动作!$G6972</f>
        <v>JS_CZ_wodefeng</v>
      </c>
      <c r="E6973" s="11" t="str">
        <f>[1]动作!$D6972</f>
        <v>电表故障</v>
      </c>
      <c r="F6973" s="11" t="s">
        <v>45</v>
      </c>
      <c r="G6973" s="12">
        <f>[1]动作!$A6972+[1]动作!$B6972</f>
        <v>43213.821585648147</v>
      </c>
      <c r="H6973" s="12"/>
      <c r="I6973" s="11"/>
    </row>
    <row r="6974" spans="1:9" hidden="1" x14ac:dyDescent="0.3">
      <c r="A6974" s="24">
        <v>6972</v>
      </c>
      <c r="B6974" s="11" t="str">
        <f>IFERROR(INDEX({"JSNY-BJ0001-01";"JSNY-JS0022-01";"JSNY-JS0002-01"},MATCH(D6974,{"BJ_zhongyu";"JS_WX_liteer";"JS_CZ_wodefeng"},0)),"")</f>
        <v>JSNY-JS0002-01</v>
      </c>
      <c r="C6974" s="11" t="str">
        <f>IFERROR(INDEX({"北京中裕世纪大酒店";"江苏利特尔绿色包装股份有限公司";"常州市金坛沃德丰电子科技有限公司"},MATCH(D6974,{"BJ_zhongyu";"JS_WX_liteer";"JS_CZ_wodefeng"},0)),"")</f>
        <v>常州市金坛沃德丰电子科技有限公司</v>
      </c>
      <c r="D6974" s="11" t="str">
        <f>[1]动作!$G6973</f>
        <v>JS_CZ_wodefeng</v>
      </c>
      <c r="E6974" s="11" t="str">
        <f>[1]动作!$D6973</f>
        <v>电表故障</v>
      </c>
      <c r="F6974" s="11" t="s">
        <v>45</v>
      </c>
      <c r="G6974" s="12">
        <f>[1]动作!$A6973+[1]动作!$B6973</f>
        <v>43213.82303240741</v>
      </c>
      <c r="H6974" s="12"/>
      <c r="I6974" s="11"/>
    </row>
    <row r="6975" spans="1:9" hidden="1" x14ac:dyDescent="0.3">
      <c r="A6975" s="24">
        <v>6973</v>
      </c>
      <c r="B6975" s="11" t="str">
        <f>IFERROR(INDEX({"JSNY-BJ0001-01";"JSNY-JS0022-01";"JSNY-JS0002-01"},MATCH(D6975,{"BJ_zhongyu";"JS_WX_liteer";"JS_CZ_wodefeng"},0)),"")</f>
        <v>JSNY-JS0002-01</v>
      </c>
      <c r="C6975" s="11" t="str">
        <f>IFERROR(INDEX({"北京中裕世纪大酒店";"江苏利特尔绿色包装股份有限公司";"常州市金坛沃德丰电子科技有限公司"},MATCH(D6975,{"BJ_zhongyu";"JS_WX_liteer";"JS_CZ_wodefeng"},0)),"")</f>
        <v>常州市金坛沃德丰电子科技有限公司</v>
      </c>
      <c r="D6975" s="11" t="str">
        <f>[1]动作!$G6974</f>
        <v>JS_CZ_wodefeng</v>
      </c>
      <c r="E6975" s="11" t="str">
        <f>[1]动作!$D6974</f>
        <v>电表故障</v>
      </c>
      <c r="F6975" s="11" t="s">
        <v>45</v>
      </c>
      <c r="G6975" s="12">
        <f>[1]动作!$A6974+[1]动作!$B6974</f>
        <v>43213.823148148149</v>
      </c>
      <c r="H6975" s="12"/>
      <c r="I6975" s="11"/>
    </row>
    <row r="6976" spans="1:9" hidden="1" x14ac:dyDescent="0.3">
      <c r="A6976" s="24">
        <v>6974</v>
      </c>
      <c r="B6976" s="11" t="str">
        <f>IFERROR(INDEX({"JSNY-BJ0001-01";"JSNY-JS0022-01";"JSNY-JS0002-01"},MATCH(D6976,{"BJ_zhongyu";"JS_WX_liteer";"JS_CZ_wodefeng"},0)),"")</f>
        <v>JSNY-JS0002-01</v>
      </c>
      <c r="C6976" s="11" t="str">
        <f>IFERROR(INDEX({"北京中裕世纪大酒店";"江苏利特尔绿色包装股份有限公司";"常州市金坛沃德丰电子科技有限公司"},MATCH(D6976,{"BJ_zhongyu";"JS_WX_liteer";"JS_CZ_wodefeng"},0)),"")</f>
        <v>常州市金坛沃德丰电子科技有限公司</v>
      </c>
      <c r="D6976" s="11" t="str">
        <f>[1]动作!$G6975</f>
        <v>JS_CZ_wodefeng</v>
      </c>
      <c r="E6976" s="11" t="str">
        <f>[1]动作!$D6975</f>
        <v>分系统1BMS1总电压过低一级故障</v>
      </c>
      <c r="F6976" s="11" t="s">
        <v>177</v>
      </c>
      <c r="G6976" s="12">
        <f>[1]动作!$A6975+[1]动作!$B6975</f>
        <v>43213.826736111114</v>
      </c>
      <c r="H6976" s="12"/>
      <c r="I6976" s="11"/>
    </row>
    <row r="6977" spans="1:9" hidden="1" x14ac:dyDescent="0.3">
      <c r="A6977" s="24">
        <v>6975</v>
      </c>
      <c r="B6977" s="11" t="str">
        <f>IFERROR(INDEX({"JSNY-BJ0001-01";"JSNY-JS0022-01";"JSNY-JS0002-01"},MATCH(D6977,{"BJ_zhongyu";"JS_WX_liteer";"JS_CZ_wodefeng"},0)),"")</f>
        <v>JSNY-JS0002-01</v>
      </c>
      <c r="C6977" s="11" t="str">
        <f>IFERROR(INDEX({"北京中裕世纪大酒店";"江苏利特尔绿色包装股份有限公司";"常州市金坛沃德丰电子科技有限公司"},MATCH(D6977,{"BJ_zhongyu";"JS_WX_liteer";"JS_CZ_wodefeng"},0)),"")</f>
        <v>常州市金坛沃德丰电子科技有限公司</v>
      </c>
      <c r="D6977" s="11" t="str">
        <f>[1]动作!$G6976</f>
        <v>JS_CZ_wodefeng</v>
      </c>
      <c r="E6977" s="11" t="str">
        <f>[1]动作!$D6976</f>
        <v>分系统1BMS1总电压过低二级故障</v>
      </c>
      <c r="F6977" s="11" t="s">
        <v>177</v>
      </c>
      <c r="G6977" s="12">
        <f>[1]动作!$A6976+[1]动作!$B6976</f>
        <v>43213.826736111114</v>
      </c>
      <c r="H6977" s="12"/>
      <c r="I6977" s="11"/>
    </row>
    <row r="6978" spans="1:9" hidden="1" x14ac:dyDescent="0.3">
      <c r="A6978" s="24">
        <v>6976</v>
      </c>
      <c r="B6978" s="11" t="str">
        <f>IFERROR(INDEX({"JSNY-BJ0001-01";"JSNY-JS0022-01";"JSNY-JS0002-01"},MATCH(D6978,{"BJ_zhongyu";"JS_WX_liteer";"JS_CZ_wodefeng"},0)),"")</f>
        <v>JSNY-JS0002-01</v>
      </c>
      <c r="C6978" s="11" t="str">
        <f>IFERROR(INDEX({"北京中裕世纪大酒店";"江苏利特尔绿色包装股份有限公司";"常州市金坛沃德丰电子科技有限公司"},MATCH(D6978,{"BJ_zhongyu";"JS_WX_liteer";"JS_CZ_wodefeng"},0)),"")</f>
        <v>常州市金坛沃德丰电子科技有限公司</v>
      </c>
      <c r="D6978" s="11" t="str">
        <f>[1]动作!$G6977</f>
        <v>JS_CZ_wodefeng</v>
      </c>
      <c r="E6978" s="11" t="str">
        <f>[1]动作!$D6977</f>
        <v>分系统1BMS3总电压过低一级故障</v>
      </c>
      <c r="F6978" s="11" t="s">
        <v>177</v>
      </c>
      <c r="G6978" s="12">
        <f>[1]动作!$A6977+[1]动作!$B6977</f>
        <v>43213.82708333333</v>
      </c>
      <c r="H6978" s="12"/>
      <c r="I6978" s="11"/>
    </row>
    <row r="6979" spans="1:9" hidden="1" x14ac:dyDescent="0.3">
      <c r="A6979" s="24">
        <v>6977</v>
      </c>
      <c r="B6979" s="11" t="str">
        <f>IFERROR(INDEX({"JSNY-BJ0001-01";"JSNY-JS0022-01";"JSNY-JS0002-01"},MATCH(D6979,{"BJ_zhongyu";"JS_WX_liteer";"JS_CZ_wodefeng"},0)),"")</f>
        <v>JSNY-JS0002-01</v>
      </c>
      <c r="C6979" s="11" t="str">
        <f>IFERROR(INDEX({"北京中裕世纪大酒店";"江苏利特尔绿色包装股份有限公司";"常州市金坛沃德丰电子科技有限公司"},MATCH(D6979,{"BJ_zhongyu";"JS_WX_liteer";"JS_CZ_wodefeng"},0)),"")</f>
        <v>常州市金坛沃德丰电子科技有限公司</v>
      </c>
      <c r="D6979" s="11" t="str">
        <f>[1]动作!$G6978</f>
        <v>JS_CZ_wodefeng</v>
      </c>
      <c r="E6979" s="11" t="str">
        <f>[1]动作!$D6978</f>
        <v>分系统1BMS3总电压过低二级故障</v>
      </c>
      <c r="F6979" s="11" t="s">
        <v>177</v>
      </c>
      <c r="G6979" s="12">
        <f>[1]动作!$A6978+[1]动作!$B6978</f>
        <v>43213.82708333333</v>
      </c>
      <c r="H6979" s="12"/>
      <c r="I6979" s="11"/>
    </row>
    <row r="6980" spans="1:9" hidden="1" x14ac:dyDescent="0.3">
      <c r="A6980" s="24">
        <v>6978</v>
      </c>
      <c r="B6980" s="11" t="str">
        <f>IFERROR(INDEX({"JSNY-BJ0001-01";"JSNY-JS0022-01";"JSNY-JS0002-01"},MATCH(D6980,{"BJ_zhongyu";"JS_WX_liteer";"JS_CZ_wodefeng"},0)),"")</f>
        <v>JSNY-JS0002-01</v>
      </c>
      <c r="C6980" s="11" t="str">
        <f>IFERROR(INDEX({"北京中裕世纪大酒店";"江苏利特尔绿色包装股份有限公司";"常州市金坛沃德丰电子科技有限公司"},MATCH(D6980,{"BJ_zhongyu";"JS_WX_liteer";"JS_CZ_wodefeng"},0)),"")</f>
        <v>常州市金坛沃德丰电子科技有限公司</v>
      </c>
      <c r="D6980" s="11" t="str">
        <f>[1]动作!$G6979</f>
        <v>JS_CZ_wodefeng</v>
      </c>
      <c r="E6980" s="11" t="str">
        <f>[1]动作!$D6979</f>
        <v>电表故障</v>
      </c>
      <c r="F6980" s="11" t="s">
        <v>45</v>
      </c>
      <c r="G6980" s="12">
        <f>[1]动作!$A6979+[1]动作!$B6979</f>
        <v>43213.82708333333</v>
      </c>
      <c r="H6980" s="12"/>
      <c r="I6980" s="11"/>
    </row>
    <row r="6981" spans="1:9" hidden="1" x14ac:dyDescent="0.3">
      <c r="A6981" s="24">
        <v>6979</v>
      </c>
      <c r="B6981" s="11" t="str">
        <f>IFERROR(INDEX({"JSNY-BJ0001-01";"JSNY-JS0022-01";"JSNY-JS0002-01"},MATCH(D6981,{"BJ_zhongyu";"JS_WX_liteer";"JS_CZ_wodefeng"},0)),"")</f>
        <v>JSNY-JS0002-01</v>
      </c>
      <c r="C6981" s="11" t="str">
        <f>IFERROR(INDEX({"北京中裕世纪大酒店";"江苏利特尔绿色包装股份有限公司";"常州市金坛沃德丰电子科技有限公司"},MATCH(D6981,{"BJ_zhongyu";"JS_WX_liteer";"JS_CZ_wodefeng"},0)),"")</f>
        <v>常州市金坛沃德丰电子科技有限公司</v>
      </c>
      <c r="D6981" s="11" t="str">
        <f>[1]动作!$G6980</f>
        <v>JS_CZ_wodefeng</v>
      </c>
      <c r="E6981" s="11" t="str">
        <f>[1]动作!$D6980</f>
        <v>分系统1BMS6总电压过低一级故障</v>
      </c>
      <c r="F6981" s="11" t="s">
        <v>177</v>
      </c>
      <c r="G6981" s="12">
        <f>[1]动作!$A6980+[1]动作!$B6980</f>
        <v>43213.827430555553</v>
      </c>
      <c r="H6981" s="12"/>
      <c r="I6981" s="11"/>
    </row>
    <row r="6982" spans="1:9" hidden="1" x14ac:dyDescent="0.3">
      <c r="A6982" s="24">
        <v>6980</v>
      </c>
      <c r="B6982" s="11" t="str">
        <f>IFERROR(INDEX({"JSNY-BJ0001-01";"JSNY-JS0022-01";"JSNY-JS0002-01"},MATCH(D6982,{"BJ_zhongyu";"JS_WX_liteer";"JS_CZ_wodefeng"},0)),"")</f>
        <v>JSNY-JS0002-01</v>
      </c>
      <c r="C6982" s="11" t="str">
        <f>IFERROR(INDEX({"北京中裕世纪大酒店";"江苏利特尔绿色包装股份有限公司";"常州市金坛沃德丰电子科技有限公司"},MATCH(D6982,{"BJ_zhongyu";"JS_WX_liteer";"JS_CZ_wodefeng"},0)),"")</f>
        <v>常州市金坛沃德丰电子科技有限公司</v>
      </c>
      <c r="D6982" s="11" t="str">
        <f>[1]动作!$G6981</f>
        <v>JS_CZ_wodefeng</v>
      </c>
      <c r="E6982" s="11" t="str">
        <f>[1]动作!$D6981</f>
        <v>分系统1BMS6总电压过低二级故障</v>
      </c>
      <c r="F6982" s="11" t="s">
        <v>177</v>
      </c>
      <c r="G6982" s="12">
        <f>[1]动作!$A6981+[1]动作!$B6981</f>
        <v>43213.827430555553</v>
      </c>
      <c r="H6982" s="12"/>
      <c r="I6982" s="11"/>
    </row>
    <row r="6983" spans="1:9" hidden="1" x14ac:dyDescent="0.3">
      <c r="A6983" s="24">
        <v>6981</v>
      </c>
      <c r="B6983" s="11" t="str">
        <f>IFERROR(INDEX({"JSNY-BJ0001-01";"JSNY-JS0022-01";"JSNY-JS0002-01"},MATCH(D6983,{"BJ_zhongyu";"JS_WX_liteer";"JS_CZ_wodefeng"},0)),"")</f>
        <v>JSNY-JS0002-01</v>
      </c>
      <c r="C6983" s="11" t="str">
        <f>IFERROR(INDEX({"北京中裕世纪大酒店";"江苏利特尔绿色包装股份有限公司";"常州市金坛沃德丰电子科技有限公司"},MATCH(D6983,{"BJ_zhongyu";"JS_WX_liteer";"JS_CZ_wodefeng"},0)),"")</f>
        <v>常州市金坛沃德丰电子科技有限公司</v>
      </c>
      <c r="D6983" s="11" t="str">
        <f>[1]动作!$G6982</f>
        <v>JS_CZ_wodefeng</v>
      </c>
      <c r="E6983" s="11" t="str">
        <f>[1]动作!$D6982</f>
        <v>分系统1BMS5总电压过低一级故障</v>
      </c>
      <c r="F6983" s="11" t="s">
        <v>177</v>
      </c>
      <c r="G6983" s="12">
        <f>[1]动作!$A6982+[1]动作!$B6982</f>
        <v>43213.827546296299</v>
      </c>
      <c r="H6983" s="12"/>
      <c r="I6983" s="11"/>
    </row>
    <row r="6984" spans="1:9" hidden="1" x14ac:dyDescent="0.3">
      <c r="A6984" s="24">
        <v>6982</v>
      </c>
      <c r="B6984" s="11" t="str">
        <f>IFERROR(INDEX({"JSNY-BJ0001-01";"JSNY-JS0022-01";"JSNY-JS0002-01"},MATCH(D6984,{"BJ_zhongyu";"JS_WX_liteer";"JS_CZ_wodefeng"},0)),"")</f>
        <v>JSNY-JS0002-01</v>
      </c>
      <c r="C6984" s="11" t="str">
        <f>IFERROR(INDEX({"北京中裕世纪大酒店";"江苏利特尔绿色包装股份有限公司";"常州市金坛沃德丰电子科技有限公司"},MATCH(D6984,{"BJ_zhongyu";"JS_WX_liteer";"JS_CZ_wodefeng"},0)),"")</f>
        <v>常州市金坛沃德丰电子科技有限公司</v>
      </c>
      <c r="D6984" s="11" t="str">
        <f>[1]动作!$G6983</f>
        <v>JS_CZ_wodefeng</v>
      </c>
      <c r="E6984" s="11" t="str">
        <f>[1]动作!$D6983</f>
        <v>分系统1BMS5总电压过低二级故障</v>
      </c>
      <c r="F6984" s="11" t="s">
        <v>177</v>
      </c>
      <c r="G6984" s="12">
        <f>[1]动作!$A6983+[1]动作!$B6983</f>
        <v>43213.827546296299</v>
      </c>
      <c r="H6984" s="12"/>
      <c r="I6984" s="11"/>
    </row>
    <row r="6985" spans="1:9" hidden="1" x14ac:dyDescent="0.3">
      <c r="A6985" s="24">
        <v>6983</v>
      </c>
      <c r="B6985" s="11" t="str">
        <f>IFERROR(INDEX({"JSNY-BJ0001-01";"JSNY-JS0022-01";"JSNY-JS0002-01"},MATCH(D6985,{"BJ_zhongyu";"JS_WX_liteer";"JS_CZ_wodefeng"},0)),"")</f>
        <v>JSNY-JS0002-01</v>
      </c>
      <c r="C6985" s="11" t="str">
        <f>IFERROR(INDEX({"北京中裕世纪大酒店";"江苏利特尔绿色包装股份有限公司";"常州市金坛沃德丰电子科技有限公司"},MATCH(D6985,{"BJ_zhongyu";"JS_WX_liteer";"JS_CZ_wodefeng"},0)),"")</f>
        <v>常州市金坛沃德丰电子科技有限公司</v>
      </c>
      <c r="D6985" s="11" t="str">
        <f>[1]动作!$G6984</f>
        <v>JS_CZ_wodefeng</v>
      </c>
      <c r="E6985" s="11" t="str">
        <f>[1]动作!$D6984</f>
        <v>分系统1BMS2总电压过低一级故障</v>
      </c>
      <c r="F6985" s="11" t="s">
        <v>177</v>
      </c>
      <c r="G6985" s="12">
        <f>[1]动作!$A6984+[1]动作!$B6984</f>
        <v>43213.827893518515</v>
      </c>
      <c r="H6985" s="12"/>
      <c r="I6985" s="11"/>
    </row>
    <row r="6986" spans="1:9" hidden="1" x14ac:dyDescent="0.3">
      <c r="A6986" s="24">
        <v>6984</v>
      </c>
      <c r="B6986" s="11" t="str">
        <f>IFERROR(INDEX({"JSNY-BJ0001-01";"JSNY-JS0022-01";"JSNY-JS0002-01"},MATCH(D6986,{"BJ_zhongyu";"JS_WX_liteer";"JS_CZ_wodefeng"},0)),"")</f>
        <v>JSNY-JS0002-01</v>
      </c>
      <c r="C6986" s="11" t="str">
        <f>IFERROR(INDEX({"北京中裕世纪大酒店";"江苏利特尔绿色包装股份有限公司";"常州市金坛沃德丰电子科技有限公司"},MATCH(D6986,{"BJ_zhongyu";"JS_WX_liteer";"JS_CZ_wodefeng"},0)),"")</f>
        <v>常州市金坛沃德丰电子科技有限公司</v>
      </c>
      <c r="D6986" s="11" t="str">
        <f>[1]动作!$G6985</f>
        <v>JS_CZ_wodefeng</v>
      </c>
      <c r="E6986" s="11" t="str">
        <f>[1]动作!$D6985</f>
        <v>分系统1BMS2总电压过低二级故障</v>
      </c>
      <c r="F6986" s="11" t="s">
        <v>177</v>
      </c>
      <c r="G6986" s="12">
        <f>[1]动作!$A6985+[1]动作!$B6985</f>
        <v>43213.827893518515</v>
      </c>
      <c r="H6986" s="12"/>
      <c r="I6986" s="11"/>
    </row>
    <row r="6987" spans="1:9" hidden="1" x14ac:dyDescent="0.3">
      <c r="A6987" s="24">
        <v>6985</v>
      </c>
      <c r="B6987" s="11" t="str">
        <f>IFERROR(INDEX({"JSNY-BJ0001-01";"JSNY-JS0022-01";"JSNY-JS0002-01"},MATCH(D6987,{"BJ_zhongyu";"JS_WX_liteer";"JS_CZ_wodefeng"},0)),"")</f>
        <v>JSNY-JS0002-01</v>
      </c>
      <c r="C6987" s="11" t="str">
        <f>IFERROR(INDEX({"北京中裕世纪大酒店";"江苏利特尔绿色包装股份有限公司";"常州市金坛沃德丰电子科技有限公司"},MATCH(D6987,{"BJ_zhongyu";"JS_WX_liteer";"JS_CZ_wodefeng"},0)),"")</f>
        <v>常州市金坛沃德丰电子科技有限公司</v>
      </c>
      <c r="D6987" s="11" t="str">
        <f>[1]动作!$G6986</f>
        <v>JS_CZ_wodefeng</v>
      </c>
      <c r="E6987" s="11" t="str">
        <f>[1]动作!$D6986</f>
        <v>分系统1BMS4总电压过低一级故障</v>
      </c>
      <c r="F6987" s="11" t="s">
        <v>177</v>
      </c>
      <c r="G6987" s="12">
        <f>[1]动作!$A6986+[1]动作!$B6986</f>
        <v>43213.827951388892</v>
      </c>
      <c r="H6987" s="12"/>
      <c r="I6987" s="11"/>
    </row>
    <row r="6988" spans="1:9" hidden="1" x14ac:dyDescent="0.3">
      <c r="A6988" s="24">
        <v>6986</v>
      </c>
      <c r="B6988" s="11" t="str">
        <f>IFERROR(INDEX({"JSNY-BJ0001-01";"JSNY-JS0022-01";"JSNY-JS0002-01"},MATCH(D6988,{"BJ_zhongyu";"JS_WX_liteer";"JS_CZ_wodefeng"},0)),"")</f>
        <v>JSNY-JS0002-01</v>
      </c>
      <c r="C6988" s="11" t="str">
        <f>IFERROR(INDEX({"北京中裕世纪大酒店";"江苏利特尔绿色包装股份有限公司";"常州市金坛沃德丰电子科技有限公司"},MATCH(D6988,{"BJ_zhongyu";"JS_WX_liteer";"JS_CZ_wodefeng"},0)),"")</f>
        <v>常州市金坛沃德丰电子科技有限公司</v>
      </c>
      <c r="D6988" s="11" t="str">
        <f>[1]动作!$G6987</f>
        <v>JS_CZ_wodefeng</v>
      </c>
      <c r="E6988" s="11" t="str">
        <f>[1]动作!$D6987</f>
        <v>分系统1BMS4总电压过低二级故障</v>
      </c>
      <c r="F6988" s="11" t="s">
        <v>177</v>
      </c>
      <c r="G6988" s="12">
        <f>[1]动作!$A6987+[1]动作!$B6987</f>
        <v>43213.827951388892</v>
      </c>
      <c r="H6988" s="12"/>
      <c r="I6988" s="11"/>
    </row>
    <row r="6989" spans="1:9" hidden="1" x14ac:dyDescent="0.3">
      <c r="A6989" s="24">
        <v>6987</v>
      </c>
      <c r="B6989" s="11" t="str">
        <f>IFERROR(INDEX({"JSNY-BJ0001-01";"JSNY-JS0022-01";"JSNY-JS0002-01"},MATCH(D6989,{"BJ_zhongyu";"JS_WX_liteer";"JS_CZ_wodefeng"},0)),"")</f>
        <v>JSNY-JS0002-01</v>
      </c>
      <c r="C6989" s="11" t="str">
        <f>IFERROR(INDEX({"北京中裕世纪大酒店";"江苏利特尔绿色包装股份有限公司";"常州市金坛沃德丰电子科技有限公司"},MATCH(D6989,{"BJ_zhongyu";"JS_WX_liteer";"JS_CZ_wodefeng"},0)),"")</f>
        <v>常州市金坛沃德丰电子科技有限公司</v>
      </c>
      <c r="D6989" s="11" t="str">
        <f>[1]动作!$G6988</f>
        <v>JS_CZ_wodefeng</v>
      </c>
      <c r="E6989" s="11" t="str">
        <f>[1]动作!$D6988</f>
        <v>电表故障</v>
      </c>
      <c r="F6989" s="11" t="s">
        <v>45</v>
      </c>
      <c r="G6989" s="12">
        <f>[1]动作!$A6988+[1]动作!$B6988</f>
        <v>43213.828125</v>
      </c>
      <c r="H6989" s="12"/>
      <c r="I6989" s="11"/>
    </row>
    <row r="6990" spans="1:9" hidden="1" x14ac:dyDescent="0.3">
      <c r="A6990" s="24">
        <v>6988</v>
      </c>
      <c r="B6990" s="11" t="str">
        <f>IFERROR(INDEX({"JSNY-BJ0001-01";"JSNY-JS0022-01";"JSNY-JS0002-01"},MATCH(D6990,{"BJ_zhongyu";"JS_WX_liteer";"JS_CZ_wodefeng"},0)),"")</f>
        <v>JSNY-JS0002-01</v>
      </c>
      <c r="C6990" s="11" t="str">
        <f>IFERROR(INDEX({"北京中裕世纪大酒店";"江苏利特尔绿色包装股份有限公司";"常州市金坛沃德丰电子科技有限公司"},MATCH(D6990,{"BJ_zhongyu";"JS_WX_liteer";"JS_CZ_wodefeng"},0)),"")</f>
        <v>常州市金坛沃德丰电子科技有限公司</v>
      </c>
      <c r="D6990" s="11" t="str">
        <f>[1]动作!$G6989</f>
        <v>JS_CZ_wodefeng</v>
      </c>
      <c r="E6990" s="11" t="str">
        <f>[1]动作!$D6989</f>
        <v>电表故障</v>
      </c>
      <c r="F6990" s="11" t="s">
        <v>45</v>
      </c>
      <c r="G6990" s="12">
        <f>[1]动作!$A6989+[1]动作!$B6989</f>
        <v>43213.828240740739</v>
      </c>
      <c r="H6990" s="12"/>
      <c r="I6990" s="11"/>
    </row>
    <row r="6991" spans="1:9" hidden="1" x14ac:dyDescent="0.3">
      <c r="A6991" s="24">
        <v>6989</v>
      </c>
      <c r="B6991" s="11" t="str">
        <f>IFERROR(INDEX({"JSNY-BJ0001-01";"JSNY-JS0022-01";"JSNY-JS0002-01"},MATCH(D6991,{"BJ_zhongyu";"JS_WX_liteer";"JS_CZ_wodefeng"},0)),"")</f>
        <v>JSNY-JS0002-01</v>
      </c>
      <c r="C6991" s="11" t="str">
        <f>IFERROR(INDEX({"北京中裕世纪大酒店";"江苏利特尔绿色包装股份有限公司";"常州市金坛沃德丰电子科技有限公司"},MATCH(D6991,{"BJ_zhongyu";"JS_WX_liteer";"JS_CZ_wodefeng"},0)),"")</f>
        <v>常州市金坛沃德丰电子科技有限公司</v>
      </c>
      <c r="D6991" s="11" t="str">
        <f>[1]动作!$G6990</f>
        <v>JS_CZ_wodefeng</v>
      </c>
      <c r="E6991" s="11" t="str">
        <f>[1]动作!$D6990</f>
        <v>电表故障</v>
      </c>
      <c r="F6991" s="11" t="s">
        <v>45</v>
      </c>
      <c r="G6991" s="12">
        <f>[1]动作!$A6990+[1]动作!$B6990</f>
        <v>43213.829340277778</v>
      </c>
      <c r="H6991" s="12"/>
      <c r="I6991" s="11"/>
    </row>
    <row r="6992" spans="1:9" hidden="1" x14ac:dyDescent="0.3">
      <c r="A6992" s="24">
        <v>6990</v>
      </c>
      <c r="B6992" s="11" t="str">
        <f>IFERROR(INDEX({"JSNY-BJ0001-01";"JSNY-JS0022-01";"JSNY-JS0002-01"},MATCH(D6992,{"BJ_zhongyu";"JS_WX_liteer";"JS_CZ_wodefeng"},0)),"")</f>
        <v>JSNY-JS0002-01</v>
      </c>
      <c r="C6992" s="11" t="str">
        <f>IFERROR(INDEX({"北京中裕世纪大酒店";"江苏利特尔绿色包装股份有限公司";"常州市金坛沃德丰电子科技有限公司"},MATCH(D6992,{"BJ_zhongyu";"JS_WX_liteer";"JS_CZ_wodefeng"},0)),"")</f>
        <v>常州市金坛沃德丰电子科技有限公司</v>
      </c>
      <c r="D6992" s="11" t="str">
        <f>[1]动作!$G6991</f>
        <v>JS_CZ_wodefeng</v>
      </c>
      <c r="E6992" s="11" t="str">
        <f>[1]动作!$D6991</f>
        <v>电表故障</v>
      </c>
      <c r="F6992" s="11" t="s">
        <v>45</v>
      </c>
      <c r="G6992" s="12">
        <f>[1]动作!$A6991+[1]动作!$B6991</f>
        <v>43213.829571759263</v>
      </c>
      <c r="H6992" s="12"/>
      <c r="I6992" s="11"/>
    </row>
    <row r="6993" spans="1:9" hidden="1" x14ac:dyDescent="0.3">
      <c r="A6993" s="24">
        <v>6991</v>
      </c>
      <c r="B6993" s="11" t="str">
        <f>IFERROR(INDEX({"JSNY-BJ0001-01";"JSNY-JS0022-01";"JSNY-JS0002-01"},MATCH(D6993,{"BJ_zhongyu";"JS_WX_liteer";"JS_CZ_wodefeng"},0)),"")</f>
        <v>JSNY-JS0002-01</v>
      </c>
      <c r="C6993" s="11" t="str">
        <f>IFERROR(INDEX({"北京中裕世纪大酒店";"江苏利特尔绿色包装股份有限公司";"常州市金坛沃德丰电子科技有限公司"},MATCH(D6993,{"BJ_zhongyu";"JS_WX_liteer";"JS_CZ_wodefeng"},0)),"")</f>
        <v>常州市金坛沃德丰电子科技有限公司</v>
      </c>
      <c r="D6993" s="11" t="str">
        <f>[1]动作!$G6992</f>
        <v>JS_CZ_wodefeng</v>
      </c>
      <c r="E6993" s="11" t="str">
        <f>[1]动作!$D6992</f>
        <v>电表故障</v>
      </c>
      <c r="F6993" s="11" t="s">
        <v>45</v>
      </c>
      <c r="G6993" s="12">
        <f>[1]动作!$A6992+[1]动作!$B6992</f>
        <v>43213.832060185188</v>
      </c>
      <c r="H6993" s="12"/>
      <c r="I6993" s="11"/>
    </row>
    <row r="6994" spans="1:9" hidden="1" x14ac:dyDescent="0.3">
      <c r="A6994" s="24">
        <v>6992</v>
      </c>
      <c r="B6994" s="11" t="str">
        <f>IFERROR(INDEX({"JSNY-BJ0001-01";"JSNY-JS0022-01";"JSNY-JS0002-01"},MATCH(D6994,{"BJ_zhongyu";"JS_WX_liteer";"JS_CZ_wodefeng"},0)),"")</f>
        <v>JSNY-JS0002-01</v>
      </c>
      <c r="C6994" s="11" t="str">
        <f>IFERROR(INDEX({"北京中裕世纪大酒店";"江苏利特尔绿色包装股份有限公司";"常州市金坛沃德丰电子科技有限公司"},MATCH(D6994,{"BJ_zhongyu";"JS_WX_liteer";"JS_CZ_wodefeng"},0)),"")</f>
        <v>常州市金坛沃德丰电子科技有限公司</v>
      </c>
      <c r="D6994" s="11" t="str">
        <f>[1]动作!$G6993</f>
        <v>JS_CZ_wodefeng</v>
      </c>
      <c r="E6994" s="11" t="str">
        <f>[1]动作!$D6993</f>
        <v>电表故障</v>
      </c>
      <c r="F6994" s="11" t="s">
        <v>45</v>
      </c>
      <c r="G6994" s="12">
        <f>[1]动作!$A6993+[1]动作!$B6993</f>
        <v>43213.833171296297</v>
      </c>
      <c r="H6994" s="12"/>
      <c r="I6994" s="11"/>
    </row>
    <row r="6995" spans="1:9" hidden="1" x14ac:dyDescent="0.3">
      <c r="A6995" s="24">
        <v>6993</v>
      </c>
      <c r="B6995" s="11" t="str">
        <f>IFERROR(INDEX({"JSNY-BJ0001-01";"JSNY-JS0022-01";"JSNY-JS0002-01"},MATCH(D6995,{"BJ_zhongyu";"JS_WX_liteer";"JS_CZ_wodefeng"},0)),"")</f>
        <v>JSNY-JS0002-01</v>
      </c>
      <c r="C6995" s="11" t="str">
        <f>IFERROR(INDEX({"北京中裕世纪大酒店";"江苏利特尔绿色包装股份有限公司";"常州市金坛沃德丰电子科技有限公司"},MATCH(D6995,{"BJ_zhongyu";"JS_WX_liteer";"JS_CZ_wodefeng"},0)),"")</f>
        <v>常州市金坛沃德丰电子科技有限公司</v>
      </c>
      <c r="D6995" s="11" t="str">
        <f>[1]动作!$G6994</f>
        <v>JS_CZ_wodefeng</v>
      </c>
      <c r="E6995" s="11" t="str">
        <f>[1]动作!$D6994</f>
        <v>电表故障</v>
      </c>
      <c r="F6995" s="11" t="s">
        <v>45</v>
      </c>
      <c r="G6995" s="12">
        <f>[1]动作!$A6994+[1]动作!$B6994</f>
        <v>43213.833402777775</v>
      </c>
      <c r="H6995" s="12"/>
      <c r="I6995" s="11"/>
    </row>
    <row r="6996" spans="1:9" hidden="1" x14ac:dyDescent="0.3">
      <c r="A6996" s="24">
        <v>6994</v>
      </c>
      <c r="B6996" s="11" t="str">
        <f>IFERROR(INDEX({"JSNY-BJ0001-01";"JSNY-JS0022-01";"JSNY-JS0002-01"},MATCH(D6996,{"BJ_zhongyu";"JS_WX_liteer";"JS_CZ_wodefeng"},0)),"")</f>
        <v>JSNY-JS0002-01</v>
      </c>
      <c r="C6996" s="11" t="str">
        <f>IFERROR(INDEX({"北京中裕世纪大酒店";"江苏利特尔绿色包装股份有限公司";"常州市金坛沃德丰电子科技有限公司"},MATCH(D6996,{"BJ_zhongyu";"JS_WX_liteer";"JS_CZ_wodefeng"},0)),"")</f>
        <v>常州市金坛沃德丰电子科技有限公司</v>
      </c>
      <c r="D6996" s="11" t="str">
        <f>[1]动作!$G6995</f>
        <v>JS_CZ_wodefeng</v>
      </c>
      <c r="E6996" s="11" t="str">
        <f>[1]动作!$D6995</f>
        <v>电表故障</v>
      </c>
      <c r="F6996" s="11" t="s">
        <v>45</v>
      </c>
      <c r="G6996" s="12">
        <f>[1]动作!$A6995+[1]动作!$B6995</f>
        <v>43213.833518518521</v>
      </c>
      <c r="H6996" s="12"/>
      <c r="I6996" s="11"/>
    </row>
    <row r="6997" spans="1:9" hidden="1" x14ac:dyDescent="0.3">
      <c r="A6997" s="24">
        <v>6995</v>
      </c>
      <c r="B6997" s="11" t="str">
        <f>IFERROR(INDEX({"JSNY-BJ0001-01";"JSNY-JS0022-01";"JSNY-JS0002-01"},MATCH(D6997,{"BJ_zhongyu";"JS_WX_liteer";"JS_CZ_wodefeng"},0)),"")</f>
        <v>JSNY-JS0002-01</v>
      </c>
      <c r="C6997" s="11" t="str">
        <f>IFERROR(INDEX({"北京中裕世纪大酒店";"江苏利特尔绿色包装股份有限公司";"常州市金坛沃德丰电子科技有限公司"},MATCH(D6997,{"BJ_zhongyu";"JS_WX_liteer";"JS_CZ_wodefeng"},0)),"")</f>
        <v>常州市金坛沃德丰电子科技有限公司</v>
      </c>
      <c r="D6997" s="11" t="str">
        <f>[1]动作!$G6996</f>
        <v>JS_CZ_wodefeng</v>
      </c>
      <c r="E6997" s="11" t="str">
        <f>[1]动作!$D6996</f>
        <v>电表故障</v>
      </c>
      <c r="F6997" s="11" t="s">
        <v>45</v>
      </c>
      <c r="G6997" s="12">
        <f>[1]动作!$A6996+[1]动作!$B6996</f>
        <v>43213.833634259259</v>
      </c>
      <c r="H6997" s="12"/>
      <c r="I6997" s="11"/>
    </row>
    <row r="6998" spans="1:9" hidden="1" x14ac:dyDescent="0.3">
      <c r="A6998" s="24">
        <v>6996</v>
      </c>
      <c r="B6998" s="11" t="str">
        <f>IFERROR(INDEX({"JSNY-BJ0001-01";"JSNY-JS0022-01";"JSNY-JS0002-01"},MATCH(D6998,{"BJ_zhongyu";"JS_WX_liteer";"JS_CZ_wodefeng"},0)),"")</f>
        <v>JSNY-JS0002-01</v>
      </c>
      <c r="C6998" s="11" t="str">
        <f>IFERROR(INDEX({"北京中裕世纪大酒店";"江苏利特尔绿色包装股份有限公司";"常州市金坛沃德丰电子科技有限公司"},MATCH(D6998,{"BJ_zhongyu";"JS_WX_liteer";"JS_CZ_wodefeng"},0)),"")</f>
        <v>常州市金坛沃德丰电子科技有限公司</v>
      </c>
      <c r="D6998" s="11" t="str">
        <f>[1]动作!$G6997</f>
        <v>JS_CZ_wodefeng</v>
      </c>
      <c r="E6998" s="11" t="str">
        <f>[1]动作!$D6997</f>
        <v>分系统1BMS2单体电压过低一级故障</v>
      </c>
      <c r="F6998" s="11" t="s">
        <v>177</v>
      </c>
      <c r="G6998" s="12">
        <f>[1]动作!$A6997+[1]动作!$B6997</f>
        <v>43213.834270833337</v>
      </c>
      <c r="H6998" s="12"/>
      <c r="I6998" s="11"/>
    </row>
    <row r="6999" spans="1:9" hidden="1" x14ac:dyDescent="0.3">
      <c r="A6999" s="24">
        <v>6997</v>
      </c>
      <c r="B6999" s="11" t="str">
        <f>IFERROR(INDEX({"JSNY-BJ0001-01";"JSNY-JS0022-01";"JSNY-JS0002-01"},MATCH(D6999,{"BJ_zhongyu";"JS_WX_liteer";"JS_CZ_wodefeng"},0)),"")</f>
        <v>JSNY-JS0002-01</v>
      </c>
      <c r="C6999" s="11" t="str">
        <f>IFERROR(INDEX({"北京中裕世纪大酒店";"江苏利特尔绿色包装股份有限公司";"常州市金坛沃德丰电子科技有限公司"},MATCH(D6999,{"BJ_zhongyu";"JS_WX_liteer";"JS_CZ_wodefeng"},0)),"")</f>
        <v>常州市金坛沃德丰电子科技有限公司</v>
      </c>
      <c r="D6999" s="11" t="str">
        <f>[1]动作!$G6998</f>
        <v>JS_CZ_wodefeng</v>
      </c>
      <c r="E6999" s="11" t="str">
        <f>[1]动作!$D6998</f>
        <v>分系统1BMS2单体电压过低二级故障</v>
      </c>
      <c r="F6999" s="11" t="s">
        <v>177</v>
      </c>
      <c r="G6999" s="12">
        <f>[1]动作!$A6998+[1]动作!$B6998</f>
        <v>43213.834270833337</v>
      </c>
      <c r="H6999" s="12"/>
      <c r="I6999" s="11"/>
    </row>
    <row r="7000" spans="1:9" hidden="1" x14ac:dyDescent="0.3">
      <c r="A7000" s="24">
        <v>6998</v>
      </c>
      <c r="B7000" s="11" t="str">
        <f>IFERROR(INDEX({"JSNY-BJ0001-01";"JSNY-JS0022-01";"JSNY-JS0002-01"},MATCH(D7000,{"BJ_zhongyu";"JS_WX_liteer";"JS_CZ_wodefeng"},0)),"")</f>
        <v>JSNY-JS0002-01</v>
      </c>
      <c r="C7000" s="11" t="str">
        <f>IFERROR(INDEX({"北京中裕世纪大酒店";"江苏利特尔绿色包装股份有限公司";"常州市金坛沃德丰电子科技有限公司"},MATCH(D7000,{"BJ_zhongyu";"JS_WX_liteer";"JS_CZ_wodefeng"},0)),"")</f>
        <v>常州市金坛沃德丰电子科技有限公司</v>
      </c>
      <c r="D7000" s="11" t="str">
        <f>[1]动作!$G6999</f>
        <v>JS_CZ_wodefeng</v>
      </c>
      <c r="E7000" s="11" t="str">
        <f>[1]动作!$D6999</f>
        <v>分系统1BMS5单体电压过低一级故障</v>
      </c>
      <c r="F7000" s="11" t="s">
        <v>177</v>
      </c>
      <c r="G7000" s="12">
        <f>[1]动作!$A6999+[1]动作!$B6999</f>
        <v>43213.834907407407</v>
      </c>
      <c r="H7000" s="12"/>
      <c r="I7000" s="11"/>
    </row>
    <row r="7001" spans="1:9" hidden="1" x14ac:dyDescent="0.3">
      <c r="A7001" s="24">
        <v>6999</v>
      </c>
      <c r="B7001" s="11" t="str">
        <f>IFERROR(INDEX({"JSNY-BJ0001-01";"JSNY-JS0022-01";"JSNY-JS0002-01"},MATCH(D7001,{"BJ_zhongyu";"JS_WX_liteer";"JS_CZ_wodefeng"},0)),"")</f>
        <v>JSNY-JS0002-01</v>
      </c>
      <c r="C7001" s="11" t="str">
        <f>IFERROR(INDEX({"北京中裕世纪大酒店";"江苏利特尔绿色包装股份有限公司";"常州市金坛沃德丰电子科技有限公司"},MATCH(D7001,{"BJ_zhongyu";"JS_WX_liteer";"JS_CZ_wodefeng"},0)),"")</f>
        <v>常州市金坛沃德丰电子科技有限公司</v>
      </c>
      <c r="D7001" s="11" t="str">
        <f>[1]动作!$G7000</f>
        <v>JS_CZ_wodefeng</v>
      </c>
      <c r="E7001" s="11" t="str">
        <f>[1]动作!$D7000</f>
        <v>分系统1BMS5单体电压过低二级故障</v>
      </c>
      <c r="F7001" s="11" t="s">
        <v>177</v>
      </c>
      <c r="G7001" s="12">
        <f>[1]动作!$A7000+[1]动作!$B7000</f>
        <v>43213.834907407407</v>
      </c>
      <c r="H7001" s="12"/>
      <c r="I7001" s="11"/>
    </row>
    <row r="7002" spans="1:9" hidden="1" x14ac:dyDescent="0.3">
      <c r="A7002" s="24">
        <v>7000</v>
      </c>
      <c r="B7002" s="11" t="str">
        <f>IFERROR(INDEX({"JSNY-BJ0001-01";"JSNY-JS0022-01";"JSNY-JS0002-01"},MATCH(D7002,{"BJ_zhongyu";"JS_WX_liteer";"JS_CZ_wodefeng"},0)),"")</f>
        <v>JSNY-JS0002-01</v>
      </c>
      <c r="C7002" s="11" t="str">
        <f>IFERROR(INDEX({"北京中裕世纪大酒店";"江苏利特尔绿色包装股份有限公司";"常州市金坛沃德丰电子科技有限公司"},MATCH(D7002,{"BJ_zhongyu";"JS_WX_liteer";"JS_CZ_wodefeng"},0)),"")</f>
        <v>常州市金坛沃德丰电子科技有限公司</v>
      </c>
      <c r="D7002" s="11" t="str">
        <f>[1]动作!$G7001</f>
        <v>JS_CZ_wodefeng</v>
      </c>
      <c r="E7002" s="11" t="str">
        <f>[1]动作!$D7001</f>
        <v>分系统1BMS1单体电压过低一级故障</v>
      </c>
      <c r="F7002" s="11" t="s">
        <v>177</v>
      </c>
      <c r="G7002" s="12">
        <f>[1]动作!$A7001+[1]动作!$B7001</f>
        <v>43213.835196759261</v>
      </c>
      <c r="H7002" s="12"/>
      <c r="I7002" s="11"/>
    </row>
    <row r="7003" spans="1:9" hidden="1" x14ac:dyDescent="0.3">
      <c r="A7003" s="24">
        <v>7001</v>
      </c>
      <c r="B7003" s="11" t="str">
        <f>IFERROR(INDEX({"JSNY-BJ0001-01";"JSNY-JS0022-01";"JSNY-JS0002-01"},MATCH(D7003,{"BJ_zhongyu";"JS_WX_liteer";"JS_CZ_wodefeng"},0)),"")</f>
        <v>JSNY-JS0002-01</v>
      </c>
      <c r="C7003" s="11" t="str">
        <f>IFERROR(INDEX({"北京中裕世纪大酒店";"江苏利特尔绿色包装股份有限公司";"常州市金坛沃德丰电子科技有限公司"},MATCH(D7003,{"BJ_zhongyu";"JS_WX_liteer";"JS_CZ_wodefeng"},0)),"")</f>
        <v>常州市金坛沃德丰电子科技有限公司</v>
      </c>
      <c r="D7003" s="11" t="str">
        <f>[1]动作!$G7002</f>
        <v>JS_CZ_wodefeng</v>
      </c>
      <c r="E7003" s="11" t="str">
        <f>[1]动作!$D7002</f>
        <v>分系统1BMS1单体电压过低二级故障</v>
      </c>
      <c r="F7003" s="11" t="s">
        <v>177</v>
      </c>
      <c r="G7003" s="12">
        <f>[1]动作!$A7002+[1]动作!$B7002</f>
        <v>43213.835196759261</v>
      </c>
      <c r="H7003" s="12"/>
      <c r="I7003" s="11"/>
    </row>
    <row r="7004" spans="1:9" hidden="1" x14ac:dyDescent="0.3">
      <c r="A7004" s="24">
        <v>7002</v>
      </c>
      <c r="B7004" s="11" t="str">
        <f>IFERROR(INDEX({"JSNY-BJ0001-01";"JSNY-JS0022-01";"JSNY-JS0002-01"},MATCH(D7004,{"BJ_zhongyu";"JS_WX_liteer";"JS_CZ_wodefeng"},0)),"")</f>
        <v>JSNY-JS0002-01</v>
      </c>
      <c r="C7004" s="11" t="str">
        <f>IFERROR(INDEX({"北京中裕世纪大酒店";"江苏利特尔绿色包装股份有限公司";"常州市金坛沃德丰电子科技有限公司"},MATCH(D7004,{"BJ_zhongyu";"JS_WX_liteer";"JS_CZ_wodefeng"},0)),"")</f>
        <v>常州市金坛沃德丰电子科技有限公司</v>
      </c>
      <c r="D7004" s="11" t="str">
        <f>[1]动作!$G7003</f>
        <v>JS_CZ_wodefeng</v>
      </c>
      <c r="E7004" s="11" t="str">
        <f>[1]动作!$D7003</f>
        <v>分系统1BMS3单体电压过低一级故障</v>
      </c>
      <c r="F7004" s="11" t="s">
        <v>177</v>
      </c>
      <c r="G7004" s="12">
        <f>[1]动作!$A7003+[1]动作!$B7003</f>
        <v>43213.835543981484</v>
      </c>
      <c r="H7004" s="12"/>
      <c r="I7004" s="11"/>
    </row>
    <row r="7005" spans="1:9" hidden="1" x14ac:dyDescent="0.3">
      <c r="A7005" s="24">
        <v>7003</v>
      </c>
      <c r="B7005" s="11" t="str">
        <f>IFERROR(INDEX({"JSNY-BJ0001-01";"JSNY-JS0022-01";"JSNY-JS0002-01"},MATCH(D7005,{"BJ_zhongyu";"JS_WX_liteer";"JS_CZ_wodefeng"},0)),"")</f>
        <v>JSNY-JS0002-01</v>
      </c>
      <c r="C7005" s="11" t="str">
        <f>IFERROR(INDEX({"北京中裕世纪大酒店";"江苏利特尔绿色包装股份有限公司";"常州市金坛沃德丰电子科技有限公司"},MATCH(D7005,{"BJ_zhongyu";"JS_WX_liteer";"JS_CZ_wodefeng"},0)),"")</f>
        <v>常州市金坛沃德丰电子科技有限公司</v>
      </c>
      <c r="D7005" s="11" t="str">
        <f>[1]动作!$G7004</f>
        <v>JS_CZ_wodefeng</v>
      </c>
      <c r="E7005" s="11" t="str">
        <f>[1]动作!$D7004</f>
        <v>分系统1BMS3单体电压过低二级故障</v>
      </c>
      <c r="F7005" s="11" t="s">
        <v>177</v>
      </c>
      <c r="G7005" s="12">
        <f>[1]动作!$A7004+[1]动作!$B7004</f>
        <v>43213.835543981484</v>
      </c>
      <c r="H7005" s="12"/>
      <c r="I7005" s="11"/>
    </row>
    <row r="7006" spans="1:9" hidden="1" x14ac:dyDescent="0.3">
      <c r="A7006" s="24">
        <v>7004</v>
      </c>
      <c r="B7006" s="11" t="str">
        <f>IFERROR(INDEX({"JSNY-BJ0001-01";"JSNY-JS0022-01";"JSNY-JS0002-01"},MATCH(D7006,{"BJ_zhongyu";"JS_WX_liteer";"JS_CZ_wodefeng"},0)),"")</f>
        <v>JSNY-JS0002-01</v>
      </c>
      <c r="C7006" s="11" t="str">
        <f>IFERROR(INDEX({"北京中裕世纪大酒店";"江苏利特尔绿色包装股份有限公司";"常州市金坛沃德丰电子科技有限公司"},MATCH(D7006,{"BJ_zhongyu";"JS_WX_liteer";"JS_CZ_wodefeng"},0)),"")</f>
        <v>常州市金坛沃德丰电子科技有限公司</v>
      </c>
      <c r="D7006" s="11" t="str">
        <f>[1]动作!$G7005</f>
        <v>JS_CZ_wodefeng</v>
      </c>
      <c r="E7006" s="11" t="str">
        <f>[1]动作!$D7005</f>
        <v>电表故障</v>
      </c>
      <c r="F7006" s="11" t="s">
        <v>45</v>
      </c>
      <c r="G7006" s="12">
        <f>[1]动作!$A7005+[1]动作!$B7005</f>
        <v>43213.836006944446</v>
      </c>
      <c r="H7006" s="12"/>
      <c r="I7006" s="11"/>
    </row>
    <row r="7007" spans="1:9" hidden="1" x14ac:dyDescent="0.3">
      <c r="A7007" s="24">
        <v>7005</v>
      </c>
      <c r="B7007" s="11" t="str">
        <f>IFERROR(INDEX({"JSNY-BJ0001-01";"JSNY-JS0022-01";"JSNY-JS0002-01"},MATCH(D7007,{"BJ_zhongyu";"JS_WX_liteer";"JS_CZ_wodefeng"},0)),"")</f>
        <v>JSNY-JS0002-01</v>
      </c>
      <c r="C7007" s="11" t="str">
        <f>IFERROR(INDEX({"北京中裕世纪大酒店";"江苏利特尔绿色包装股份有限公司";"常州市金坛沃德丰电子科技有限公司"},MATCH(D7007,{"BJ_zhongyu";"JS_WX_liteer";"JS_CZ_wodefeng"},0)),"")</f>
        <v>常州市金坛沃德丰电子科技有限公司</v>
      </c>
      <c r="D7007" s="11" t="str">
        <f>[1]动作!$G7006</f>
        <v>JS_CZ_wodefeng</v>
      </c>
      <c r="E7007" s="11" t="str">
        <f>[1]动作!$D7006</f>
        <v>分系统1BMS4单体电压过低一级故障</v>
      </c>
      <c r="F7007" s="11" t="s">
        <v>177</v>
      </c>
      <c r="G7007" s="12">
        <f>[1]动作!$A7006+[1]动作!$B7006</f>
        <v>43213.836412037039</v>
      </c>
      <c r="H7007" s="12"/>
      <c r="I7007" s="11"/>
    </row>
    <row r="7008" spans="1:9" hidden="1" x14ac:dyDescent="0.3">
      <c r="A7008" s="24">
        <v>7006</v>
      </c>
      <c r="B7008" s="11" t="str">
        <f>IFERROR(INDEX({"JSNY-BJ0001-01";"JSNY-JS0022-01";"JSNY-JS0002-01"},MATCH(D7008,{"BJ_zhongyu";"JS_WX_liteer";"JS_CZ_wodefeng"},0)),"")</f>
        <v>JSNY-JS0002-01</v>
      </c>
      <c r="C7008" s="11" t="str">
        <f>IFERROR(INDEX({"北京中裕世纪大酒店";"江苏利特尔绿色包装股份有限公司";"常州市金坛沃德丰电子科技有限公司"},MATCH(D7008,{"BJ_zhongyu";"JS_WX_liteer";"JS_CZ_wodefeng"},0)),"")</f>
        <v>常州市金坛沃德丰电子科技有限公司</v>
      </c>
      <c r="D7008" s="11" t="str">
        <f>[1]动作!$G7007</f>
        <v>JS_CZ_wodefeng</v>
      </c>
      <c r="E7008" s="11" t="str">
        <f>[1]动作!$D7007</f>
        <v>分系统1BMS4单体电压过低二级故障</v>
      </c>
      <c r="F7008" s="11" t="s">
        <v>177</v>
      </c>
      <c r="G7008" s="12">
        <f>[1]动作!$A7007+[1]动作!$B7007</f>
        <v>43213.836412037039</v>
      </c>
      <c r="H7008" s="12"/>
      <c r="I7008" s="11"/>
    </row>
    <row r="7009" spans="1:9" hidden="1" x14ac:dyDescent="0.3">
      <c r="A7009" s="24">
        <v>7007</v>
      </c>
      <c r="B7009" s="11" t="str">
        <f>IFERROR(INDEX({"JSNY-BJ0001-01";"JSNY-JS0022-01";"JSNY-JS0002-01"},MATCH(D7009,{"BJ_zhongyu";"JS_WX_liteer";"JS_CZ_wodefeng"},0)),"")</f>
        <v>JSNY-JS0002-01</v>
      </c>
      <c r="C7009" s="11" t="str">
        <f>IFERROR(INDEX({"北京中裕世纪大酒店";"江苏利特尔绿色包装股份有限公司";"常州市金坛沃德丰电子科技有限公司"},MATCH(D7009,{"BJ_zhongyu";"JS_WX_liteer";"JS_CZ_wodefeng"},0)),"")</f>
        <v>常州市金坛沃德丰电子科技有限公司</v>
      </c>
      <c r="D7009" s="11" t="str">
        <f>[1]动作!$G7008</f>
        <v>JS_CZ_wodefeng</v>
      </c>
      <c r="E7009" s="11" t="str">
        <f>[1]动作!$D7008</f>
        <v>分系统1BMS6单体电压过低一级故障</v>
      </c>
      <c r="F7009" s="11" t="s">
        <v>177</v>
      </c>
      <c r="G7009" s="12">
        <f>[1]动作!$A7008+[1]动作!$B7008</f>
        <v>43213.836817129632</v>
      </c>
      <c r="H7009" s="12"/>
      <c r="I7009" s="11"/>
    </row>
    <row r="7010" spans="1:9" hidden="1" x14ac:dyDescent="0.3">
      <c r="A7010" s="24">
        <v>7008</v>
      </c>
      <c r="B7010" s="11" t="str">
        <f>IFERROR(INDEX({"JSNY-BJ0001-01";"JSNY-JS0022-01";"JSNY-JS0002-01"},MATCH(D7010,{"BJ_zhongyu";"JS_WX_liteer";"JS_CZ_wodefeng"},0)),"")</f>
        <v>JSNY-JS0002-01</v>
      </c>
      <c r="C7010" s="11" t="str">
        <f>IFERROR(INDEX({"北京中裕世纪大酒店";"江苏利特尔绿色包装股份有限公司";"常州市金坛沃德丰电子科技有限公司"},MATCH(D7010,{"BJ_zhongyu";"JS_WX_liteer";"JS_CZ_wodefeng"},0)),"")</f>
        <v>常州市金坛沃德丰电子科技有限公司</v>
      </c>
      <c r="D7010" s="11" t="str">
        <f>[1]动作!$G7009</f>
        <v>JS_CZ_wodefeng</v>
      </c>
      <c r="E7010" s="11" t="str">
        <f>[1]动作!$D7009</f>
        <v>分系统1BMS6单体电压过低二级故障</v>
      </c>
      <c r="F7010" s="11" t="s">
        <v>177</v>
      </c>
      <c r="G7010" s="12">
        <f>[1]动作!$A7009+[1]动作!$B7009</f>
        <v>43213.836817129632</v>
      </c>
      <c r="H7010" s="12"/>
      <c r="I7010" s="11"/>
    </row>
    <row r="7011" spans="1:9" hidden="1" x14ac:dyDescent="0.3">
      <c r="A7011" s="24">
        <v>7009</v>
      </c>
      <c r="B7011" s="11" t="str">
        <f>IFERROR(INDEX({"JSNY-BJ0001-01";"JSNY-JS0022-01";"JSNY-JS0002-01"},MATCH(D7011,{"BJ_zhongyu";"JS_WX_liteer";"JS_CZ_wodefeng"},0)),"")</f>
        <v>JSNY-JS0002-01</v>
      </c>
      <c r="C7011" s="11" t="str">
        <f>IFERROR(INDEX({"北京中裕世纪大酒店";"江苏利特尔绿色包装股份有限公司";"常州市金坛沃德丰电子科技有限公司"},MATCH(D7011,{"BJ_zhongyu";"JS_WX_liteer";"JS_CZ_wodefeng"},0)),"")</f>
        <v>常州市金坛沃德丰电子科技有限公司</v>
      </c>
      <c r="D7011" s="11" t="str">
        <f>[1]动作!$G7010</f>
        <v>JS_CZ_wodefeng</v>
      </c>
      <c r="E7011" s="11" t="str">
        <f>[1]动作!$D7010</f>
        <v>电表故障</v>
      </c>
      <c r="F7011" s="11" t="s">
        <v>45</v>
      </c>
      <c r="G7011" s="12">
        <f>[1]动作!$A7010+[1]动作!$B7010</f>
        <v>43213.837106481478</v>
      </c>
      <c r="H7011" s="12"/>
      <c r="I7011" s="11"/>
    </row>
    <row r="7012" spans="1:9" hidden="1" x14ac:dyDescent="0.3">
      <c r="A7012" s="24">
        <v>7010</v>
      </c>
      <c r="B7012" s="11" t="str">
        <f>IFERROR(INDEX({"JSNY-BJ0001-01";"JSNY-JS0022-01";"JSNY-JS0002-01"},MATCH(D7012,{"BJ_zhongyu";"JS_WX_liteer";"JS_CZ_wodefeng"},0)),"")</f>
        <v>JSNY-JS0002-01</v>
      </c>
      <c r="C7012" s="11" t="str">
        <f>IFERROR(INDEX({"北京中裕世纪大酒店";"江苏利特尔绿色包装股份有限公司";"常州市金坛沃德丰电子科技有限公司"},MATCH(D7012,{"BJ_zhongyu";"JS_WX_liteer";"JS_CZ_wodefeng"},0)),"")</f>
        <v>常州市金坛沃德丰电子科技有限公司</v>
      </c>
      <c r="D7012" s="11" t="str">
        <f>[1]动作!$G7011</f>
        <v>JS_CZ_wodefeng</v>
      </c>
      <c r="E7012" s="11" t="str">
        <f>[1]动作!$D7011</f>
        <v>分系统1BMS3SOC过低一级故障</v>
      </c>
      <c r="F7012" s="11" t="s">
        <v>177</v>
      </c>
      <c r="G7012" s="12">
        <f>[1]动作!$A7011+[1]动作!$B7011</f>
        <v>43213.837453703702</v>
      </c>
      <c r="H7012" s="12"/>
      <c r="I7012" s="11"/>
    </row>
    <row r="7013" spans="1:9" hidden="1" x14ac:dyDescent="0.3">
      <c r="A7013" s="24">
        <v>7011</v>
      </c>
      <c r="B7013" s="11" t="str">
        <f>IFERROR(INDEX({"JSNY-BJ0001-01";"JSNY-JS0022-01";"JSNY-JS0002-01"},MATCH(D7013,{"BJ_zhongyu";"JS_WX_liteer";"JS_CZ_wodefeng"},0)),"")</f>
        <v>JSNY-JS0002-01</v>
      </c>
      <c r="C7013" s="11" t="str">
        <f>IFERROR(INDEX({"北京中裕世纪大酒店";"江苏利特尔绿色包装股份有限公司";"常州市金坛沃德丰电子科技有限公司"},MATCH(D7013,{"BJ_zhongyu";"JS_WX_liteer";"JS_CZ_wodefeng"},0)),"")</f>
        <v>常州市金坛沃德丰电子科技有限公司</v>
      </c>
      <c r="D7013" s="11" t="str">
        <f>[1]动作!$G7012</f>
        <v>JS_CZ_wodefeng</v>
      </c>
      <c r="E7013" s="11" t="str">
        <f>[1]动作!$D7012</f>
        <v>分系统1BMS3SOC过低二级故障</v>
      </c>
      <c r="F7013" s="11" t="s">
        <v>177</v>
      </c>
      <c r="G7013" s="12">
        <f>[1]动作!$A7012+[1]动作!$B7012</f>
        <v>43213.837453703702</v>
      </c>
      <c r="H7013" s="12"/>
      <c r="I7013" s="11"/>
    </row>
    <row r="7014" spans="1:9" hidden="1" x14ac:dyDescent="0.3">
      <c r="A7014" s="24">
        <v>7012</v>
      </c>
      <c r="B7014" s="11" t="str">
        <f>IFERROR(INDEX({"JSNY-BJ0001-01";"JSNY-JS0022-01";"JSNY-JS0002-01"},MATCH(D7014,{"BJ_zhongyu";"JS_WX_liteer";"JS_CZ_wodefeng"},0)),"")</f>
        <v>JSNY-JS0002-01</v>
      </c>
      <c r="C7014" s="11" t="str">
        <f>IFERROR(INDEX({"北京中裕世纪大酒店";"江苏利特尔绿色包装股份有限公司";"常州市金坛沃德丰电子科技有限公司"},MATCH(D7014,{"BJ_zhongyu";"JS_WX_liteer";"JS_CZ_wodefeng"},0)),"")</f>
        <v>常州市金坛沃德丰电子科技有限公司</v>
      </c>
      <c r="D7014" s="11" t="str">
        <f>[1]动作!$G7013</f>
        <v>JS_CZ_wodefeng</v>
      </c>
      <c r="E7014" s="11" t="str">
        <f>[1]动作!$D7013</f>
        <v>电表故障</v>
      </c>
      <c r="F7014" s="11" t="s">
        <v>45</v>
      </c>
      <c r="G7014" s="12">
        <f>[1]动作!$A7013+[1]动作!$B7013</f>
        <v>43213.838090277779</v>
      </c>
      <c r="H7014" s="12"/>
      <c r="I7014" s="11"/>
    </row>
    <row r="7015" spans="1:9" hidden="1" x14ac:dyDescent="0.3">
      <c r="A7015" s="24">
        <v>7013</v>
      </c>
      <c r="B7015" s="11" t="str">
        <f>IFERROR(INDEX({"JSNY-BJ0001-01";"JSNY-JS0022-01";"JSNY-JS0002-01"},MATCH(D7015,{"BJ_zhongyu";"JS_WX_liteer";"JS_CZ_wodefeng"},0)),"")</f>
        <v>JSNY-JS0002-01</v>
      </c>
      <c r="C7015" s="11" t="str">
        <f>IFERROR(INDEX({"北京中裕世纪大酒店";"江苏利特尔绿色包装股份有限公司";"常州市金坛沃德丰电子科技有限公司"},MATCH(D7015,{"BJ_zhongyu";"JS_WX_liteer";"JS_CZ_wodefeng"},0)),"")</f>
        <v>常州市金坛沃德丰电子科技有限公司</v>
      </c>
      <c r="D7015" s="11" t="str">
        <f>[1]动作!$G7014</f>
        <v>JS_CZ_wodefeng</v>
      </c>
      <c r="E7015" s="11" t="str">
        <f>[1]动作!$D7014</f>
        <v>电表故障</v>
      </c>
      <c r="F7015" s="11" t="s">
        <v>45</v>
      </c>
      <c r="G7015" s="12">
        <f>[1]动作!$A7014+[1]动作!$B7014</f>
        <v>43213.838495370372</v>
      </c>
      <c r="H7015" s="12"/>
      <c r="I7015" s="11"/>
    </row>
    <row r="7016" spans="1:9" hidden="1" x14ac:dyDescent="0.3">
      <c r="A7016" s="24">
        <v>7014</v>
      </c>
      <c r="B7016" s="11" t="str">
        <f>IFERROR(INDEX({"JSNY-BJ0001-01";"JSNY-JS0022-01";"JSNY-JS0002-01"},MATCH(D7016,{"BJ_zhongyu";"JS_WX_liteer";"JS_CZ_wodefeng"},0)),"")</f>
        <v>JSNY-JS0002-01</v>
      </c>
      <c r="C7016" s="11" t="str">
        <f>IFERROR(INDEX({"北京中裕世纪大酒店";"江苏利特尔绿色包装股份有限公司";"常州市金坛沃德丰电子科技有限公司"},MATCH(D7016,{"BJ_zhongyu";"JS_WX_liteer";"JS_CZ_wodefeng"},0)),"")</f>
        <v>常州市金坛沃德丰电子科技有限公司</v>
      </c>
      <c r="D7016" s="11" t="str">
        <f>[1]动作!$G7015</f>
        <v>JS_CZ_wodefeng</v>
      </c>
      <c r="E7016" s="11" t="str">
        <f>[1]动作!$D7015</f>
        <v>电表故障</v>
      </c>
      <c r="F7016" s="11" t="s">
        <v>45</v>
      </c>
      <c r="G7016" s="12">
        <f>[1]动作!$A7015+[1]动作!$B7015</f>
        <v>43213.83861111111</v>
      </c>
      <c r="H7016" s="12"/>
      <c r="I7016" s="11"/>
    </row>
    <row r="7017" spans="1:9" hidden="1" x14ac:dyDescent="0.3">
      <c r="A7017" s="24">
        <v>7015</v>
      </c>
      <c r="B7017" s="11" t="str">
        <f>IFERROR(INDEX({"JSNY-BJ0001-01";"JSNY-JS0022-01";"JSNY-JS0002-01"},MATCH(D7017,{"BJ_zhongyu";"JS_WX_liteer";"JS_CZ_wodefeng"},0)),"")</f>
        <v>JSNY-JS0002-01</v>
      </c>
      <c r="C7017" s="11" t="str">
        <f>IFERROR(INDEX({"北京中裕世纪大酒店";"江苏利特尔绿色包装股份有限公司";"常州市金坛沃德丰电子科技有限公司"},MATCH(D7017,{"BJ_zhongyu";"JS_WX_liteer";"JS_CZ_wodefeng"},0)),"")</f>
        <v>常州市金坛沃德丰电子科技有限公司</v>
      </c>
      <c r="D7017" s="11" t="str">
        <f>[1]动作!$G7016</f>
        <v>JS_CZ_wodefeng</v>
      </c>
      <c r="E7017" s="11" t="str">
        <f>[1]动作!$D7016</f>
        <v>分系统1BMS6SOC过低一级故障</v>
      </c>
      <c r="F7017" s="11" t="s">
        <v>177</v>
      </c>
      <c r="G7017" s="12">
        <f>[1]动作!$A7016+[1]动作!$B7016</f>
        <v>43213.839247685188</v>
      </c>
      <c r="H7017" s="12"/>
      <c r="I7017" s="11"/>
    </row>
    <row r="7018" spans="1:9" hidden="1" x14ac:dyDescent="0.3">
      <c r="A7018" s="24">
        <v>7016</v>
      </c>
      <c r="B7018" s="11" t="str">
        <f>IFERROR(INDEX({"JSNY-BJ0001-01";"JSNY-JS0022-01";"JSNY-JS0002-01"},MATCH(D7018,{"BJ_zhongyu";"JS_WX_liteer";"JS_CZ_wodefeng"},0)),"")</f>
        <v>JSNY-JS0002-01</v>
      </c>
      <c r="C7018" s="11" t="str">
        <f>IFERROR(INDEX({"北京中裕世纪大酒店";"江苏利特尔绿色包装股份有限公司";"常州市金坛沃德丰电子科技有限公司"},MATCH(D7018,{"BJ_zhongyu";"JS_WX_liteer";"JS_CZ_wodefeng"},0)),"")</f>
        <v>常州市金坛沃德丰电子科技有限公司</v>
      </c>
      <c r="D7018" s="11" t="str">
        <f>[1]动作!$G7017</f>
        <v>JS_CZ_wodefeng</v>
      </c>
      <c r="E7018" s="11" t="str">
        <f>[1]动作!$D7017</f>
        <v>分系统1BMS6SOC过低二级故障</v>
      </c>
      <c r="F7018" s="11" t="s">
        <v>177</v>
      </c>
      <c r="G7018" s="12">
        <f>[1]动作!$A7017+[1]动作!$B7017</f>
        <v>43213.839247685188</v>
      </c>
      <c r="H7018" s="12"/>
      <c r="I7018" s="11"/>
    </row>
    <row r="7019" spans="1:9" hidden="1" x14ac:dyDescent="0.3">
      <c r="A7019" s="24">
        <v>7017</v>
      </c>
      <c r="B7019" s="11" t="str">
        <f>IFERROR(INDEX({"JSNY-BJ0001-01";"JSNY-JS0022-01";"JSNY-JS0002-01"},MATCH(D7019,{"BJ_zhongyu";"JS_WX_liteer";"JS_CZ_wodefeng"},0)),"")</f>
        <v>JSNY-JS0002-01</v>
      </c>
      <c r="C7019" s="11" t="str">
        <f>IFERROR(INDEX({"北京中裕世纪大酒店";"江苏利特尔绿色包装股份有限公司";"常州市金坛沃德丰电子科技有限公司"},MATCH(D7019,{"BJ_zhongyu";"JS_WX_liteer";"JS_CZ_wodefeng"},0)),"")</f>
        <v>常州市金坛沃德丰电子科技有限公司</v>
      </c>
      <c r="D7019" s="11" t="str">
        <f>[1]动作!$G7018</f>
        <v>JS_CZ_wodefeng</v>
      </c>
      <c r="E7019" s="11" t="str">
        <f>[1]动作!$D7018</f>
        <v>分系统1BMS1SOC过低一级故障</v>
      </c>
      <c r="F7019" s="11" t="s">
        <v>177</v>
      </c>
      <c r="G7019" s="12">
        <f>[1]动作!$A7018+[1]动作!$B7018</f>
        <v>43213.839363425926</v>
      </c>
      <c r="H7019" s="12"/>
      <c r="I7019" s="11"/>
    </row>
    <row r="7020" spans="1:9" hidden="1" x14ac:dyDescent="0.3">
      <c r="A7020" s="24">
        <v>7018</v>
      </c>
      <c r="B7020" s="11" t="str">
        <f>IFERROR(INDEX({"JSNY-BJ0001-01";"JSNY-JS0022-01";"JSNY-JS0002-01"},MATCH(D7020,{"BJ_zhongyu";"JS_WX_liteer";"JS_CZ_wodefeng"},0)),"")</f>
        <v>JSNY-JS0002-01</v>
      </c>
      <c r="C7020" s="11" t="str">
        <f>IFERROR(INDEX({"北京中裕世纪大酒店";"江苏利特尔绿色包装股份有限公司";"常州市金坛沃德丰电子科技有限公司"},MATCH(D7020,{"BJ_zhongyu";"JS_WX_liteer";"JS_CZ_wodefeng"},0)),"")</f>
        <v>常州市金坛沃德丰电子科技有限公司</v>
      </c>
      <c r="D7020" s="11" t="str">
        <f>[1]动作!$G7019</f>
        <v>JS_CZ_wodefeng</v>
      </c>
      <c r="E7020" s="11" t="str">
        <f>[1]动作!$D7019</f>
        <v>分系统1BMS1SOC过低二级故障</v>
      </c>
      <c r="F7020" s="11" t="s">
        <v>177</v>
      </c>
      <c r="G7020" s="12">
        <f>[1]动作!$A7019+[1]动作!$B7019</f>
        <v>43213.839363425926</v>
      </c>
      <c r="H7020" s="12"/>
      <c r="I7020" s="11"/>
    </row>
    <row r="7021" spans="1:9" hidden="1" x14ac:dyDescent="0.3">
      <c r="A7021" s="24">
        <v>7019</v>
      </c>
      <c r="B7021" s="11" t="str">
        <f>IFERROR(INDEX({"JSNY-BJ0001-01";"JSNY-JS0022-01";"JSNY-JS0002-01"},MATCH(D7021,{"BJ_zhongyu";"JS_WX_liteer";"JS_CZ_wodefeng"},0)),"")</f>
        <v>JSNY-JS0002-01</v>
      </c>
      <c r="C7021" s="11" t="str">
        <f>IFERROR(INDEX({"北京中裕世纪大酒店";"江苏利特尔绿色包装股份有限公司";"常州市金坛沃德丰电子科技有限公司"},MATCH(D7021,{"BJ_zhongyu";"JS_WX_liteer";"JS_CZ_wodefeng"},0)),"")</f>
        <v>常州市金坛沃德丰电子科技有限公司</v>
      </c>
      <c r="D7021" s="11" t="str">
        <f>[1]动作!$G7020</f>
        <v>JS_CZ_wodefeng</v>
      </c>
      <c r="E7021" s="11" t="str">
        <f>[1]动作!$D7020</f>
        <v>电表故障</v>
      </c>
      <c r="F7021" s="11" t="s">
        <v>45</v>
      </c>
      <c r="G7021" s="12">
        <f>[1]动作!$A7020+[1]动作!$B7020</f>
        <v>43213.839884259258</v>
      </c>
      <c r="H7021" s="12"/>
      <c r="I7021" s="11"/>
    </row>
    <row r="7022" spans="1:9" hidden="1" x14ac:dyDescent="0.3">
      <c r="A7022" s="24">
        <v>7020</v>
      </c>
      <c r="B7022" s="11" t="str">
        <f>IFERROR(INDEX({"JSNY-BJ0001-01";"JSNY-JS0022-01";"JSNY-JS0002-01"},MATCH(D7022,{"BJ_zhongyu";"JS_WX_liteer";"JS_CZ_wodefeng"},0)),"")</f>
        <v>JSNY-JS0002-01</v>
      </c>
      <c r="C7022" s="11" t="str">
        <f>IFERROR(INDEX({"北京中裕世纪大酒店";"江苏利特尔绿色包装股份有限公司";"常州市金坛沃德丰电子科技有限公司"},MATCH(D7022,{"BJ_zhongyu";"JS_WX_liteer";"JS_CZ_wodefeng"},0)),"")</f>
        <v>常州市金坛沃德丰电子科技有限公司</v>
      </c>
      <c r="D7022" s="11" t="str">
        <f>[1]动作!$G7021</f>
        <v>JS_CZ_wodefeng</v>
      </c>
      <c r="E7022" s="11" t="str">
        <f>[1]动作!$D7021</f>
        <v>分系统1BMS2SOC过低一级故障</v>
      </c>
      <c r="F7022" s="11" t="s">
        <v>177</v>
      </c>
      <c r="G7022" s="12">
        <f>[1]动作!$A7021+[1]动作!$B7021</f>
        <v>43213.840752314813</v>
      </c>
      <c r="H7022" s="12"/>
      <c r="I7022" s="11"/>
    </row>
    <row r="7023" spans="1:9" hidden="1" x14ac:dyDescent="0.3">
      <c r="A7023" s="24">
        <v>7021</v>
      </c>
      <c r="B7023" s="11" t="str">
        <f>IFERROR(INDEX({"JSNY-BJ0001-01";"JSNY-JS0022-01";"JSNY-JS0002-01"},MATCH(D7023,{"BJ_zhongyu";"JS_WX_liteer";"JS_CZ_wodefeng"},0)),"")</f>
        <v>JSNY-JS0002-01</v>
      </c>
      <c r="C7023" s="11" t="str">
        <f>IFERROR(INDEX({"北京中裕世纪大酒店";"江苏利特尔绿色包装股份有限公司";"常州市金坛沃德丰电子科技有限公司"},MATCH(D7023,{"BJ_zhongyu";"JS_WX_liteer";"JS_CZ_wodefeng"},0)),"")</f>
        <v>常州市金坛沃德丰电子科技有限公司</v>
      </c>
      <c r="D7023" s="11" t="str">
        <f>[1]动作!$G7022</f>
        <v>JS_CZ_wodefeng</v>
      </c>
      <c r="E7023" s="11" t="str">
        <f>[1]动作!$D7022</f>
        <v>分系统1BMS2SOC过低二级故障</v>
      </c>
      <c r="F7023" s="11" t="s">
        <v>177</v>
      </c>
      <c r="G7023" s="12">
        <f>[1]动作!$A7022+[1]动作!$B7022</f>
        <v>43213.840752314813</v>
      </c>
      <c r="H7023" s="12"/>
      <c r="I7023" s="11"/>
    </row>
    <row r="7024" spans="1:9" hidden="1" x14ac:dyDescent="0.3">
      <c r="A7024" s="24">
        <v>7022</v>
      </c>
      <c r="B7024" s="11" t="str">
        <f>IFERROR(INDEX({"JSNY-BJ0001-01";"JSNY-JS0022-01";"JSNY-JS0002-01"},MATCH(D7024,{"BJ_zhongyu";"JS_WX_liteer";"JS_CZ_wodefeng"},0)),"")</f>
        <v>JSNY-JS0002-01</v>
      </c>
      <c r="C7024" s="11" t="str">
        <f>IFERROR(INDEX({"北京中裕世纪大酒店";"江苏利特尔绿色包装股份有限公司";"常州市金坛沃德丰电子科技有限公司"},MATCH(D7024,{"BJ_zhongyu";"JS_WX_liteer";"JS_CZ_wodefeng"},0)),"")</f>
        <v>常州市金坛沃德丰电子科技有限公司</v>
      </c>
      <c r="D7024" s="11" t="str">
        <f>[1]动作!$G7023</f>
        <v>JS_CZ_wodefeng</v>
      </c>
      <c r="E7024" s="11" t="str">
        <f>[1]动作!$D7023</f>
        <v>分系统1BMS4SOC过低一级故障</v>
      </c>
      <c r="F7024" s="11" t="s">
        <v>177</v>
      </c>
      <c r="G7024" s="12">
        <f>[1]动作!$A7023+[1]动作!$B7023</f>
        <v>43213.842141203706</v>
      </c>
      <c r="H7024" s="12"/>
      <c r="I7024" s="11"/>
    </row>
    <row r="7025" spans="1:9" hidden="1" x14ac:dyDescent="0.3">
      <c r="A7025" s="24">
        <v>7023</v>
      </c>
      <c r="B7025" s="11" t="str">
        <f>IFERROR(INDEX({"JSNY-BJ0001-01";"JSNY-JS0022-01";"JSNY-JS0002-01"},MATCH(D7025,{"BJ_zhongyu";"JS_WX_liteer";"JS_CZ_wodefeng"},0)),"")</f>
        <v>JSNY-JS0002-01</v>
      </c>
      <c r="C7025" s="11" t="str">
        <f>IFERROR(INDEX({"北京中裕世纪大酒店";"江苏利特尔绿色包装股份有限公司";"常州市金坛沃德丰电子科技有限公司"},MATCH(D7025,{"BJ_zhongyu";"JS_WX_liteer";"JS_CZ_wodefeng"},0)),"")</f>
        <v>常州市金坛沃德丰电子科技有限公司</v>
      </c>
      <c r="D7025" s="11" t="str">
        <f>[1]动作!$G7024</f>
        <v>JS_CZ_wodefeng</v>
      </c>
      <c r="E7025" s="11" t="str">
        <f>[1]动作!$D7024</f>
        <v>分系统1BMS4SOC过低二级故障</v>
      </c>
      <c r="F7025" s="11" t="s">
        <v>177</v>
      </c>
      <c r="G7025" s="12">
        <f>[1]动作!$A7024+[1]动作!$B7024</f>
        <v>43213.842141203706</v>
      </c>
      <c r="H7025" s="12"/>
      <c r="I7025" s="11"/>
    </row>
    <row r="7026" spans="1:9" hidden="1" x14ac:dyDescent="0.3">
      <c r="A7026" s="24">
        <v>7024</v>
      </c>
      <c r="B7026" s="11" t="str">
        <f>IFERROR(INDEX({"JSNY-BJ0001-01";"JSNY-JS0022-01";"JSNY-JS0002-01"},MATCH(D7026,{"BJ_zhongyu";"JS_WX_liteer";"JS_CZ_wodefeng"},0)),"")</f>
        <v>JSNY-JS0002-01</v>
      </c>
      <c r="C7026" s="11" t="str">
        <f>IFERROR(INDEX({"北京中裕世纪大酒店";"江苏利特尔绿色包装股份有限公司";"常州市金坛沃德丰电子科技有限公司"},MATCH(D7026,{"BJ_zhongyu";"JS_WX_liteer";"JS_CZ_wodefeng"},0)),"")</f>
        <v>常州市金坛沃德丰电子科技有限公司</v>
      </c>
      <c r="D7026" s="11" t="str">
        <f>[1]动作!$G7025</f>
        <v>JS_CZ_wodefeng</v>
      </c>
      <c r="E7026" s="11" t="str">
        <f>[1]动作!$D7025</f>
        <v>分系统1BMS5SOC过低一级故障</v>
      </c>
      <c r="F7026" s="11" t="s">
        <v>177</v>
      </c>
      <c r="G7026" s="12">
        <f>[1]动作!$A7025+[1]动作!$B7025</f>
        <v>43213.842546296299</v>
      </c>
      <c r="H7026" s="12"/>
      <c r="I7026" s="11"/>
    </row>
    <row r="7027" spans="1:9" hidden="1" x14ac:dyDescent="0.3">
      <c r="A7027" s="24">
        <v>7025</v>
      </c>
      <c r="B7027" s="11" t="str">
        <f>IFERROR(INDEX({"JSNY-BJ0001-01";"JSNY-JS0022-01";"JSNY-JS0002-01"},MATCH(D7027,{"BJ_zhongyu";"JS_WX_liteer";"JS_CZ_wodefeng"},0)),"")</f>
        <v>JSNY-JS0002-01</v>
      </c>
      <c r="C7027" s="11" t="str">
        <f>IFERROR(INDEX({"北京中裕世纪大酒店";"江苏利特尔绿色包装股份有限公司";"常州市金坛沃德丰电子科技有限公司"},MATCH(D7027,{"BJ_zhongyu";"JS_WX_liteer";"JS_CZ_wodefeng"},0)),"")</f>
        <v>常州市金坛沃德丰电子科技有限公司</v>
      </c>
      <c r="D7027" s="11" t="str">
        <f>[1]动作!$G7026</f>
        <v>JS_CZ_wodefeng</v>
      </c>
      <c r="E7027" s="11" t="str">
        <f>[1]动作!$D7026</f>
        <v>分系统1BMS5SOC过低二级故障</v>
      </c>
      <c r="F7027" s="11" t="s">
        <v>177</v>
      </c>
      <c r="G7027" s="12">
        <f>[1]动作!$A7026+[1]动作!$B7026</f>
        <v>43213.842546296299</v>
      </c>
      <c r="H7027" s="12"/>
      <c r="I7027" s="11"/>
    </row>
    <row r="7028" spans="1:9" hidden="1" x14ac:dyDescent="0.3">
      <c r="A7028" s="24">
        <v>7026</v>
      </c>
      <c r="B7028" s="11" t="str">
        <f>IFERROR(INDEX({"JSNY-BJ0001-01";"JSNY-JS0022-01";"JSNY-JS0002-01"},MATCH(D7028,{"BJ_zhongyu";"JS_WX_liteer";"JS_CZ_wodefeng"},0)),"")</f>
        <v>JSNY-JS0002-01</v>
      </c>
      <c r="C7028" s="11" t="str">
        <f>IFERROR(INDEX({"北京中裕世纪大酒店";"江苏利特尔绿色包装股份有限公司";"常州市金坛沃德丰电子科技有限公司"},MATCH(D7028,{"BJ_zhongyu";"JS_WX_liteer";"JS_CZ_wodefeng"},0)),"")</f>
        <v>常州市金坛沃德丰电子科技有限公司</v>
      </c>
      <c r="D7028" s="11" t="str">
        <f>[1]动作!$G7027</f>
        <v>JS_CZ_wodefeng</v>
      </c>
      <c r="E7028" s="11" t="str">
        <f>[1]动作!$D7027</f>
        <v>电表故障</v>
      </c>
      <c r="F7028" s="11" t="s">
        <v>45</v>
      </c>
      <c r="G7028" s="12">
        <f>[1]动作!$A7027+[1]动作!$B7027</f>
        <v>43213.842546296299</v>
      </c>
      <c r="H7028" s="12"/>
      <c r="I7028" s="11"/>
    </row>
    <row r="7029" spans="1:9" hidden="1" x14ac:dyDescent="0.3">
      <c r="A7029" s="24">
        <v>7027</v>
      </c>
      <c r="B7029" s="11" t="str">
        <f>IFERROR(INDEX({"JSNY-BJ0001-01";"JSNY-JS0022-01";"JSNY-JS0002-01"},MATCH(D7029,{"BJ_zhongyu";"JS_WX_liteer";"JS_CZ_wodefeng"},0)),"")</f>
        <v>JSNY-JS0002-01</v>
      </c>
      <c r="C7029" s="11" t="str">
        <f>IFERROR(INDEX({"北京中裕世纪大酒店";"江苏利特尔绿色包装股份有限公司";"常州市金坛沃德丰电子科技有限公司"},MATCH(D7029,{"BJ_zhongyu";"JS_WX_liteer";"JS_CZ_wodefeng"},0)),"")</f>
        <v>常州市金坛沃德丰电子科技有限公司</v>
      </c>
      <c r="D7029" s="11" t="str">
        <f>[1]动作!$G7028</f>
        <v>JS_CZ_wodefeng</v>
      </c>
      <c r="E7029" s="11" t="str">
        <f>[1]动作!$D7028</f>
        <v>电表故障</v>
      </c>
      <c r="F7029" s="11" t="s">
        <v>45</v>
      </c>
      <c r="G7029" s="12">
        <f>[1]动作!$A7028+[1]动作!$B7028</f>
        <v>43213.843819444446</v>
      </c>
      <c r="H7029" s="12"/>
      <c r="I7029" s="11"/>
    </row>
    <row r="7030" spans="1:9" hidden="1" x14ac:dyDescent="0.3">
      <c r="A7030" s="24">
        <v>7028</v>
      </c>
      <c r="B7030" s="11" t="str">
        <f>IFERROR(INDEX({"JSNY-BJ0001-01";"JSNY-JS0022-01";"JSNY-JS0002-01"},MATCH(D7030,{"BJ_zhongyu";"JS_WX_liteer";"JS_CZ_wodefeng"},0)),"")</f>
        <v>JSNY-JS0002-01</v>
      </c>
      <c r="C7030" s="11" t="str">
        <f>IFERROR(INDEX({"北京中裕世纪大酒店";"江苏利特尔绿色包装股份有限公司";"常州市金坛沃德丰电子科技有限公司"},MATCH(D7030,{"BJ_zhongyu";"JS_WX_liteer";"JS_CZ_wodefeng"},0)),"")</f>
        <v>常州市金坛沃德丰电子科技有限公司</v>
      </c>
      <c r="D7030" s="11" t="str">
        <f>[1]动作!$G7029</f>
        <v>JS_CZ_wodefeng</v>
      </c>
      <c r="E7030" s="11" t="str">
        <f>[1]动作!$D7029</f>
        <v>电表故障</v>
      </c>
      <c r="F7030" s="11" t="s">
        <v>45</v>
      </c>
      <c r="G7030" s="12">
        <f>[1]动作!$A7029+[1]动作!$B7029</f>
        <v>43213.843946759262</v>
      </c>
      <c r="H7030" s="12"/>
      <c r="I7030" s="11"/>
    </row>
    <row r="7031" spans="1:9" hidden="1" x14ac:dyDescent="0.3">
      <c r="A7031" s="24">
        <v>7029</v>
      </c>
      <c r="B7031" s="11" t="str">
        <f>IFERROR(INDEX({"JSNY-BJ0001-01";"JSNY-JS0022-01";"JSNY-JS0002-01"},MATCH(D7031,{"BJ_zhongyu";"JS_WX_liteer";"JS_CZ_wodefeng"},0)),"")</f>
        <v>JSNY-JS0002-01</v>
      </c>
      <c r="C7031" s="11" t="str">
        <f>IFERROR(INDEX({"北京中裕世纪大酒店";"江苏利特尔绿色包装股份有限公司";"常州市金坛沃德丰电子科技有限公司"},MATCH(D7031,{"BJ_zhongyu";"JS_WX_liteer";"JS_CZ_wodefeng"},0)),"")</f>
        <v>常州市金坛沃德丰电子科技有限公司</v>
      </c>
      <c r="D7031" s="11" t="str">
        <f>[1]动作!$G7030</f>
        <v>JS_CZ_wodefeng</v>
      </c>
      <c r="E7031" s="11" t="str">
        <f>[1]动作!$D7030</f>
        <v>电表故障</v>
      </c>
      <c r="F7031" s="11" t="s">
        <v>45</v>
      </c>
      <c r="G7031" s="12">
        <f>[1]动作!$A7030+[1]动作!$B7030</f>
        <v>43213.845393518517</v>
      </c>
      <c r="H7031" s="12"/>
      <c r="I7031" s="11"/>
    </row>
    <row r="7032" spans="1:9" hidden="1" x14ac:dyDescent="0.3">
      <c r="A7032" s="24">
        <v>7030</v>
      </c>
      <c r="B7032" s="11" t="str">
        <f>IFERROR(INDEX({"JSNY-BJ0001-01";"JSNY-JS0022-01";"JSNY-JS0002-01"},MATCH(D7032,{"BJ_zhongyu";"JS_WX_liteer";"JS_CZ_wodefeng"},0)),"")</f>
        <v>JSNY-JS0002-01</v>
      </c>
      <c r="C7032" s="11" t="str">
        <f>IFERROR(INDEX({"北京中裕世纪大酒店";"江苏利特尔绿色包装股份有限公司";"常州市金坛沃德丰电子科技有限公司"},MATCH(D7032,{"BJ_zhongyu";"JS_WX_liteer";"JS_CZ_wodefeng"},0)),"")</f>
        <v>常州市金坛沃德丰电子科技有限公司</v>
      </c>
      <c r="D7032" s="11" t="str">
        <f>[1]动作!$G7031</f>
        <v>JS_CZ_wodefeng</v>
      </c>
      <c r="E7032" s="11" t="str">
        <f>[1]动作!$D7031</f>
        <v>电表故障</v>
      </c>
      <c r="F7032" s="11" t="s">
        <v>45</v>
      </c>
      <c r="G7032" s="12">
        <f>[1]动作!$A7031+[1]动作!$B7031</f>
        <v>43213.847766203704</v>
      </c>
      <c r="H7032" s="12"/>
      <c r="I7032" s="11"/>
    </row>
    <row r="7033" spans="1:9" hidden="1" x14ac:dyDescent="0.3">
      <c r="A7033" s="24">
        <v>7031</v>
      </c>
      <c r="B7033" s="11" t="str">
        <f>IFERROR(INDEX({"JSNY-BJ0001-01";"JSNY-JS0022-01";"JSNY-JS0002-01"},MATCH(D7033,{"BJ_zhongyu";"JS_WX_liteer";"JS_CZ_wodefeng"},0)),"")</f>
        <v>JSNY-JS0002-01</v>
      </c>
      <c r="C7033" s="11" t="str">
        <f>IFERROR(INDEX({"北京中裕世纪大酒店";"江苏利特尔绿色包装股份有限公司";"常州市金坛沃德丰电子科技有限公司"},MATCH(D7033,{"BJ_zhongyu";"JS_WX_liteer";"JS_CZ_wodefeng"},0)),"")</f>
        <v>常州市金坛沃德丰电子科技有限公司</v>
      </c>
      <c r="D7033" s="11" t="str">
        <f>[1]动作!$G7032</f>
        <v>JS_CZ_wodefeng</v>
      </c>
      <c r="E7033" s="11" t="str">
        <f>[1]动作!$D7032</f>
        <v>电表故障</v>
      </c>
      <c r="F7033" s="11" t="s">
        <v>45</v>
      </c>
      <c r="G7033" s="12">
        <f>[1]动作!$A7032+[1]动作!$B7032</f>
        <v>43213.849212962959</v>
      </c>
      <c r="H7033" s="12"/>
      <c r="I7033" s="11"/>
    </row>
    <row r="7034" spans="1:9" hidden="1" x14ac:dyDescent="0.3">
      <c r="A7034" s="24">
        <v>7032</v>
      </c>
      <c r="B7034" s="11" t="str">
        <f>IFERROR(INDEX({"JSNY-BJ0001-01";"JSNY-JS0022-01";"JSNY-JS0002-01"},MATCH(D7034,{"BJ_zhongyu";"JS_WX_liteer";"JS_CZ_wodefeng"},0)),"")</f>
        <v>JSNY-JS0002-01</v>
      </c>
      <c r="C7034" s="11" t="str">
        <f>IFERROR(INDEX({"北京中裕世纪大酒店";"江苏利特尔绿色包装股份有限公司";"常州市金坛沃德丰电子科技有限公司"},MATCH(D7034,{"BJ_zhongyu";"JS_WX_liteer";"JS_CZ_wodefeng"},0)),"")</f>
        <v>常州市金坛沃德丰电子科技有限公司</v>
      </c>
      <c r="D7034" s="11" t="str">
        <f>[1]动作!$G7033</f>
        <v>JS_CZ_wodefeng</v>
      </c>
      <c r="E7034" s="11" t="str">
        <f>[1]动作!$D7033</f>
        <v>电表故障</v>
      </c>
      <c r="F7034" s="11" t="s">
        <v>45</v>
      </c>
      <c r="G7034" s="12">
        <f>[1]动作!$A7033+[1]动作!$B7033</f>
        <v>43213.849328703705</v>
      </c>
      <c r="H7034" s="12"/>
      <c r="I7034" s="11"/>
    </row>
    <row r="7035" spans="1:9" hidden="1" x14ac:dyDescent="0.3">
      <c r="A7035" s="24">
        <v>7033</v>
      </c>
      <c r="B7035" s="11" t="str">
        <f>IFERROR(INDEX({"JSNY-BJ0001-01";"JSNY-JS0022-01";"JSNY-JS0002-01"},MATCH(D7035,{"BJ_zhongyu";"JS_WX_liteer";"JS_CZ_wodefeng"},0)),"")</f>
        <v>JSNY-JS0002-01</v>
      </c>
      <c r="C7035" s="11" t="str">
        <f>IFERROR(INDEX({"北京中裕世纪大酒店";"江苏利特尔绿色包装股份有限公司";"常州市金坛沃德丰电子科技有限公司"},MATCH(D7035,{"BJ_zhongyu";"JS_WX_liteer";"JS_CZ_wodefeng"},0)),"")</f>
        <v>常州市金坛沃德丰电子科技有限公司</v>
      </c>
      <c r="D7035" s="11" t="str">
        <f>[1]动作!$G7034</f>
        <v>JS_CZ_wodefeng</v>
      </c>
      <c r="E7035" s="11" t="str">
        <f>[1]动作!$D7034</f>
        <v>电表故障</v>
      </c>
      <c r="F7035" s="11" t="s">
        <v>45</v>
      </c>
      <c r="G7035" s="12">
        <f>[1]动作!$A7034+[1]动作!$B7034</f>
        <v>43213.850659722222</v>
      </c>
      <c r="H7035" s="12"/>
      <c r="I7035" s="11"/>
    </row>
    <row r="7036" spans="1:9" hidden="1" x14ac:dyDescent="0.3">
      <c r="A7036" s="24">
        <v>7034</v>
      </c>
      <c r="B7036" s="11" t="str">
        <f>IFERROR(INDEX({"JSNY-BJ0001-01";"JSNY-JS0022-01";"JSNY-JS0002-01"},MATCH(D7036,{"BJ_zhongyu";"JS_WX_liteer";"JS_CZ_wodefeng"},0)),"")</f>
        <v>JSNY-JS0002-01</v>
      </c>
      <c r="C7036" s="11" t="str">
        <f>IFERROR(INDEX({"北京中裕世纪大酒店";"江苏利特尔绿色包装股份有限公司";"常州市金坛沃德丰电子科技有限公司"},MATCH(D7036,{"BJ_zhongyu";"JS_WX_liteer";"JS_CZ_wodefeng"},0)),"")</f>
        <v>常州市金坛沃德丰电子科技有限公司</v>
      </c>
      <c r="D7036" s="11" t="str">
        <f>[1]动作!$G7035</f>
        <v>JS_CZ_wodefeng</v>
      </c>
      <c r="E7036" s="11" t="str">
        <f>[1]动作!$D7035</f>
        <v>电表故障</v>
      </c>
      <c r="F7036" s="11" t="s">
        <v>45</v>
      </c>
      <c r="G7036" s="12">
        <f>[1]动作!$A7035+[1]动作!$B7035</f>
        <v>43213.854768518519</v>
      </c>
      <c r="H7036" s="12"/>
      <c r="I7036" s="11"/>
    </row>
    <row r="7037" spans="1:9" hidden="1" x14ac:dyDescent="0.3">
      <c r="A7037" s="24">
        <v>7035</v>
      </c>
      <c r="B7037" s="11" t="str">
        <f>IFERROR(INDEX({"JSNY-BJ0001-01";"JSNY-JS0022-01";"JSNY-JS0002-01"},MATCH(D7037,{"BJ_zhongyu";"JS_WX_liteer";"JS_CZ_wodefeng"},0)),"")</f>
        <v>JSNY-JS0022-01</v>
      </c>
      <c r="C7037" s="11" t="str">
        <f>IFERROR(INDEX({"北京中裕世纪大酒店";"江苏利特尔绿色包装股份有限公司";"常州市金坛沃德丰电子科技有限公司"},MATCH(D7037,{"BJ_zhongyu";"JS_WX_liteer";"JS_CZ_wodefeng"},0)),"")</f>
        <v>江苏利特尔绿色包装股份有限公司</v>
      </c>
      <c r="D7037" s="11" t="str">
        <f>[1]动作!$G7036</f>
        <v>JS_WX_liteer</v>
      </c>
      <c r="E7037" s="11" t="str">
        <f>[1]动作!$D7036</f>
        <v>分系统1BMS8总电压过低一级故障</v>
      </c>
      <c r="F7037" s="11" t="s">
        <v>177</v>
      </c>
      <c r="G7037" s="12">
        <f>[1]动作!$A7036+[1]动作!$B7036</f>
        <v>43213.855578703704</v>
      </c>
      <c r="H7037" s="12"/>
      <c r="I7037" s="11"/>
    </row>
    <row r="7038" spans="1:9" hidden="1" x14ac:dyDescent="0.3">
      <c r="A7038" s="24">
        <v>7036</v>
      </c>
      <c r="B7038" s="11" t="str">
        <f>IFERROR(INDEX({"JSNY-BJ0001-01";"JSNY-JS0022-01";"JSNY-JS0002-01"},MATCH(D7038,{"BJ_zhongyu";"JS_WX_liteer";"JS_CZ_wodefeng"},0)),"")</f>
        <v>JSNY-JS0022-01</v>
      </c>
      <c r="C7038" s="11" t="str">
        <f>IFERROR(INDEX({"北京中裕世纪大酒店";"江苏利特尔绿色包装股份有限公司";"常州市金坛沃德丰电子科技有限公司"},MATCH(D7038,{"BJ_zhongyu";"JS_WX_liteer";"JS_CZ_wodefeng"},0)),"")</f>
        <v>江苏利特尔绿色包装股份有限公司</v>
      </c>
      <c r="D7038" s="11" t="str">
        <f>[1]动作!$G7037</f>
        <v>JS_WX_liteer</v>
      </c>
      <c r="E7038" s="11" t="str">
        <f>[1]动作!$D7037</f>
        <v>分系统1BMS8总电压过低二级故障</v>
      </c>
      <c r="F7038" s="11" t="s">
        <v>177</v>
      </c>
      <c r="G7038" s="12">
        <f>[1]动作!$A7037+[1]动作!$B7037</f>
        <v>43213.855578703704</v>
      </c>
      <c r="H7038" s="12"/>
      <c r="I7038" s="11"/>
    </row>
    <row r="7039" spans="1:9" hidden="1" x14ac:dyDescent="0.3">
      <c r="A7039" s="24">
        <v>7037</v>
      </c>
      <c r="B7039" s="11" t="str">
        <f>IFERROR(INDEX({"JSNY-BJ0001-01";"JSNY-JS0022-01";"JSNY-JS0002-01"},MATCH(D7039,{"BJ_zhongyu";"JS_WX_liteer";"JS_CZ_wodefeng"},0)),"")</f>
        <v>JSNY-JS0022-01</v>
      </c>
      <c r="C7039" s="11" t="str">
        <f>IFERROR(INDEX({"北京中裕世纪大酒店";"江苏利特尔绿色包装股份有限公司";"常州市金坛沃德丰电子科技有限公司"},MATCH(D7039,{"BJ_zhongyu";"JS_WX_liteer";"JS_CZ_wodefeng"},0)),"")</f>
        <v>江苏利特尔绿色包装股份有限公司</v>
      </c>
      <c r="D7039" s="11" t="str">
        <f>[1]动作!$G7038</f>
        <v>JS_WX_liteer</v>
      </c>
      <c r="E7039" s="11" t="str">
        <f>[1]动作!$D7038</f>
        <v>分系统1BMS9总电压过低一级故障</v>
      </c>
      <c r="F7039" s="11" t="s">
        <v>177</v>
      </c>
      <c r="G7039" s="12">
        <f>[1]动作!$A7038+[1]动作!$B7038</f>
        <v>43213.855694444443</v>
      </c>
      <c r="H7039" s="12"/>
      <c r="I7039" s="11"/>
    </row>
    <row r="7040" spans="1:9" hidden="1" x14ac:dyDescent="0.3">
      <c r="A7040" s="24">
        <v>7038</v>
      </c>
      <c r="B7040" s="11" t="str">
        <f>IFERROR(INDEX({"JSNY-BJ0001-01";"JSNY-JS0022-01";"JSNY-JS0002-01"},MATCH(D7040,{"BJ_zhongyu";"JS_WX_liteer";"JS_CZ_wodefeng"},0)),"")</f>
        <v>JSNY-JS0022-01</v>
      </c>
      <c r="C7040" s="11" t="str">
        <f>IFERROR(INDEX({"北京中裕世纪大酒店";"江苏利特尔绿色包装股份有限公司";"常州市金坛沃德丰电子科技有限公司"},MATCH(D7040,{"BJ_zhongyu";"JS_WX_liteer";"JS_CZ_wodefeng"},0)),"")</f>
        <v>江苏利特尔绿色包装股份有限公司</v>
      </c>
      <c r="D7040" s="11" t="str">
        <f>[1]动作!$G7039</f>
        <v>JS_WX_liteer</v>
      </c>
      <c r="E7040" s="11" t="str">
        <f>[1]动作!$D7039</f>
        <v>分系统1BMS9总电压过低二级故障</v>
      </c>
      <c r="F7040" s="11" t="s">
        <v>177</v>
      </c>
      <c r="G7040" s="12">
        <f>[1]动作!$A7039+[1]动作!$B7039</f>
        <v>43213.855694444443</v>
      </c>
      <c r="H7040" s="12"/>
      <c r="I7040" s="11"/>
    </row>
    <row r="7041" spans="1:9" hidden="1" x14ac:dyDescent="0.3">
      <c r="A7041" s="24">
        <v>7039</v>
      </c>
      <c r="B7041" s="11" t="str">
        <f>IFERROR(INDEX({"JSNY-BJ0001-01";"JSNY-JS0022-01";"JSNY-JS0002-01"},MATCH(D7041,{"BJ_zhongyu";"JS_WX_liteer";"JS_CZ_wodefeng"},0)),"")</f>
        <v>JSNY-JS0022-01</v>
      </c>
      <c r="C7041" s="11" t="str">
        <f>IFERROR(INDEX({"北京中裕世纪大酒店";"江苏利特尔绿色包装股份有限公司";"常州市金坛沃德丰电子科技有限公司"},MATCH(D7041,{"BJ_zhongyu";"JS_WX_liteer";"JS_CZ_wodefeng"},0)),"")</f>
        <v>江苏利特尔绿色包装股份有限公司</v>
      </c>
      <c r="D7041" s="11" t="str">
        <f>[1]动作!$G7040</f>
        <v>JS_WX_liteer</v>
      </c>
      <c r="E7041" s="11" t="str">
        <f>[1]动作!$D7040</f>
        <v>分系统1BMS3总电压过低一级故障</v>
      </c>
      <c r="F7041" s="11" t="s">
        <v>177</v>
      </c>
      <c r="G7041" s="12">
        <f>[1]动作!$A7040+[1]动作!$B7040</f>
        <v>43213.856099537035</v>
      </c>
      <c r="H7041" s="12"/>
      <c r="I7041" s="11"/>
    </row>
    <row r="7042" spans="1:9" hidden="1" x14ac:dyDescent="0.3">
      <c r="A7042" s="24">
        <v>7040</v>
      </c>
      <c r="B7042" s="11" t="str">
        <f>IFERROR(INDEX({"JSNY-BJ0001-01";"JSNY-JS0022-01";"JSNY-JS0002-01"},MATCH(D7042,{"BJ_zhongyu";"JS_WX_liteer";"JS_CZ_wodefeng"},0)),"")</f>
        <v>JSNY-JS0022-01</v>
      </c>
      <c r="C7042" s="11" t="str">
        <f>IFERROR(INDEX({"北京中裕世纪大酒店";"江苏利特尔绿色包装股份有限公司";"常州市金坛沃德丰电子科技有限公司"},MATCH(D7042,{"BJ_zhongyu";"JS_WX_liteer";"JS_CZ_wodefeng"},0)),"")</f>
        <v>江苏利特尔绿色包装股份有限公司</v>
      </c>
      <c r="D7042" s="11" t="str">
        <f>[1]动作!$G7041</f>
        <v>JS_WX_liteer</v>
      </c>
      <c r="E7042" s="11" t="str">
        <f>[1]动作!$D7041</f>
        <v>分系统1BMS3总电压过低二级故障</v>
      </c>
      <c r="F7042" s="11" t="s">
        <v>177</v>
      </c>
      <c r="G7042" s="12">
        <f>[1]动作!$A7041+[1]动作!$B7041</f>
        <v>43213.856099537035</v>
      </c>
      <c r="H7042" s="12"/>
      <c r="I7042" s="11"/>
    </row>
    <row r="7043" spans="1:9" hidden="1" x14ac:dyDescent="0.3">
      <c r="A7043" s="24">
        <v>7041</v>
      </c>
      <c r="B7043" s="11" t="str">
        <f>IFERROR(INDEX({"JSNY-BJ0001-01";"JSNY-JS0022-01";"JSNY-JS0002-01"},MATCH(D7043,{"BJ_zhongyu";"JS_WX_liteer";"JS_CZ_wodefeng"},0)),"")</f>
        <v>JSNY-JS0022-01</v>
      </c>
      <c r="C7043" s="11" t="str">
        <f>IFERROR(INDEX({"北京中裕世纪大酒店";"江苏利特尔绿色包装股份有限公司";"常州市金坛沃德丰电子科技有限公司"},MATCH(D7043,{"BJ_zhongyu";"JS_WX_liteer";"JS_CZ_wodefeng"},0)),"")</f>
        <v>江苏利特尔绿色包装股份有限公司</v>
      </c>
      <c r="D7043" s="11" t="str">
        <f>[1]动作!$G7042</f>
        <v>JS_WX_liteer</v>
      </c>
      <c r="E7043" s="11" t="str">
        <f>[1]动作!$D7042</f>
        <v>分系统1BMS1总电压过低一级故障</v>
      </c>
      <c r="F7043" s="11" t="s">
        <v>177</v>
      </c>
      <c r="G7043" s="12">
        <f>[1]动作!$A7042+[1]动作!$B7042</f>
        <v>43213.856446759259</v>
      </c>
      <c r="H7043" s="12"/>
      <c r="I7043" s="11"/>
    </row>
    <row r="7044" spans="1:9" hidden="1" x14ac:dyDescent="0.3">
      <c r="A7044" s="24">
        <v>7042</v>
      </c>
      <c r="B7044" s="11" t="str">
        <f>IFERROR(INDEX({"JSNY-BJ0001-01";"JSNY-JS0022-01";"JSNY-JS0002-01"},MATCH(D7044,{"BJ_zhongyu";"JS_WX_liteer";"JS_CZ_wodefeng"},0)),"")</f>
        <v>JSNY-JS0022-01</v>
      </c>
      <c r="C7044" s="11" t="str">
        <f>IFERROR(INDEX({"北京中裕世纪大酒店";"江苏利特尔绿色包装股份有限公司";"常州市金坛沃德丰电子科技有限公司"},MATCH(D7044,{"BJ_zhongyu";"JS_WX_liteer";"JS_CZ_wodefeng"},0)),"")</f>
        <v>江苏利特尔绿色包装股份有限公司</v>
      </c>
      <c r="D7044" s="11" t="str">
        <f>[1]动作!$G7043</f>
        <v>JS_WX_liteer</v>
      </c>
      <c r="E7044" s="11" t="str">
        <f>[1]动作!$D7043</f>
        <v>分系统1BMS1总电压过低二级故障</v>
      </c>
      <c r="F7044" s="11" t="s">
        <v>177</v>
      </c>
      <c r="G7044" s="12">
        <f>[1]动作!$A7043+[1]动作!$B7043</f>
        <v>43213.856446759259</v>
      </c>
      <c r="H7044" s="12"/>
      <c r="I7044" s="11"/>
    </row>
    <row r="7045" spans="1:9" hidden="1" x14ac:dyDescent="0.3">
      <c r="A7045" s="24">
        <v>7043</v>
      </c>
      <c r="B7045" s="11" t="str">
        <f>IFERROR(INDEX({"JSNY-BJ0001-01";"JSNY-JS0022-01";"JSNY-JS0002-01"},MATCH(D7045,{"BJ_zhongyu";"JS_WX_liteer";"JS_CZ_wodefeng"},0)),"")</f>
        <v>JSNY-JS0022-01</v>
      </c>
      <c r="C7045" s="11" t="str">
        <f>IFERROR(INDEX({"北京中裕世纪大酒店";"江苏利特尔绿色包装股份有限公司";"常州市金坛沃德丰电子科技有限公司"},MATCH(D7045,{"BJ_zhongyu";"JS_WX_liteer";"JS_CZ_wodefeng"},0)),"")</f>
        <v>江苏利特尔绿色包装股份有限公司</v>
      </c>
      <c r="D7045" s="11" t="str">
        <f>[1]动作!$G7044</f>
        <v>JS_WX_liteer</v>
      </c>
      <c r="E7045" s="11" t="str">
        <f>[1]动作!$D7044</f>
        <v>分系统1BMS4总电压过低一级故障</v>
      </c>
      <c r="F7045" s="11" t="s">
        <v>177</v>
      </c>
      <c r="G7045" s="12">
        <f>[1]动作!$A7044+[1]动作!$B7044</f>
        <v>43213.856446759259</v>
      </c>
      <c r="H7045" s="12"/>
      <c r="I7045" s="11"/>
    </row>
    <row r="7046" spans="1:9" hidden="1" x14ac:dyDescent="0.3">
      <c r="A7046" s="24">
        <v>7044</v>
      </c>
      <c r="B7046" s="11" t="str">
        <f>IFERROR(INDEX({"JSNY-BJ0001-01";"JSNY-JS0022-01";"JSNY-JS0002-01"},MATCH(D7046,{"BJ_zhongyu";"JS_WX_liteer";"JS_CZ_wodefeng"},0)),"")</f>
        <v>JSNY-JS0022-01</v>
      </c>
      <c r="C7046" s="11" t="str">
        <f>IFERROR(INDEX({"北京中裕世纪大酒店";"江苏利特尔绿色包装股份有限公司";"常州市金坛沃德丰电子科技有限公司"},MATCH(D7046,{"BJ_zhongyu";"JS_WX_liteer";"JS_CZ_wodefeng"},0)),"")</f>
        <v>江苏利特尔绿色包装股份有限公司</v>
      </c>
      <c r="D7046" s="11" t="str">
        <f>[1]动作!$G7045</f>
        <v>JS_WX_liteer</v>
      </c>
      <c r="E7046" s="11" t="str">
        <f>[1]动作!$D7045</f>
        <v>分系统1BMS4总电压过低二级故障</v>
      </c>
      <c r="F7046" s="11" t="s">
        <v>177</v>
      </c>
      <c r="G7046" s="12">
        <f>[1]动作!$A7045+[1]动作!$B7045</f>
        <v>43213.856446759259</v>
      </c>
      <c r="H7046" s="12"/>
      <c r="I7046" s="11"/>
    </row>
    <row r="7047" spans="1:9" hidden="1" x14ac:dyDescent="0.3">
      <c r="A7047" s="24">
        <v>7045</v>
      </c>
      <c r="B7047" s="11" t="str">
        <f>IFERROR(INDEX({"JSNY-BJ0001-01";"JSNY-JS0022-01";"JSNY-JS0002-01"},MATCH(D7047,{"BJ_zhongyu";"JS_WX_liteer";"JS_CZ_wodefeng"},0)),"")</f>
        <v>JSNY-JS0022-01</v>
      </c>
      <c r="C7047" s="11" t="str">
        <f>IFERROR(INDEX({"北京中裕世纪大酒店";"江苏利特尔绿色包装股份有限公司";"常州市金坛沃德丰电子科技有限公司"},MATCH(D7047,{"BJ_zhongyu";"JS_WX_liteer";"JS_CZ_wodefeng"},0)),"")</f>
        <v>江苏利特尔绿色包装股份有限公司</v>
      </c>
      <c r="D7047" s="11" t="str">
        <f>[1]动作!$G7046</f>
        <v>JS_WX_liteer</v>
      </c>
      <c r="E7047" s="11" t="str">
        <f>[1]动作!$D7046</f>
        <v>分系统1BMS7总电压过低一级故障</v>
      </c>
      <c r="F7047" s="11" t="s">
        <v>177</v>
      </c>
      <c r="G7047" s="12">
        <f>[1]动作!$A7046+[1]动作!$B7046</f>
        <v>43213.856736111113</v>
      </c>
      <c r="H7047" s="12"/>
      <c r="I7047" s="11"/>
    </row>
    <row r="7048" spans="1:9" hidden="1" x14ac:dyDescent="0.3">
      <c r="A7048" s="24">
        <v>7046</v>
      </c>
      <c r="B7048" s="11" t="str">
        <f>IFERROR(INDEX({"JSNY-BJ0001-01";"JSNY-JS0022-01";"JSNY-JS0002-01"},MATCH(D7048,{"BJ_zhongyu";"JS_WX_liteer";"JS_CZ_wodefeng"},0)),"")</f>
        <v>JSNY-JS0022-01</v>
      </c>
      <c r="C7048" s="11" t="str">
        <f>IFERROR(INDEX({"北京中裕世纪大酒店";"江苏利特尔绿色包装股份有限公司";"常州市金坛沃德丰电子科技有限公司"},MATCH(D7048,{"BJ_zhongyu";"JS_WX_liteer";"JS_CZ_wodefeng"},0)),"")</f>
        <v>江苏利特尔绿色包装股份有限公司</v>
      </c>
      <c r="D7048" s="11" t="str">
        <f>[1]动作!$G7047</f>
        <v>JS_WX_liteer</v>
      </c>
      <c r="E7048" s="11" t="str">
        <f>[1]动作!$D7047</f>
        <v>分系统1BMS7总电压过低二级故障</v>
      </c>
      <c r="F7048" s="11" t="s">
        <v>177</v>
      </c>
      <c r="G7048" s="12">
        <f>[1]动作!$A7047+[1]动作!$B7047</f>
        <v>43213.856736111113</v>
      </c>
      <c r="H7048" s="12"/>
      <c r="I7048" s="11"/>
    </row>
    <row r="7049" spans="1:9" hidden="1" x14ac:dyDescent="0.3">
      <c r="A7049" s="24">
        <v>7047</v>
      </c>
      <c r="B7049" s="11" t="str">
        <f>IFERROR(INDEX({"JSNY-BJ0001-01";"JSNY-JS0022-01";"JSNY-JS0002-01"},MATCH(D7049,{"BJ_zhongyu";"JS_WX_liteer";"JS_CZ_wodefeng"},0)),"")</f>
        <v>JSNY-JS0022-01</v>
      </c>
      <c r="C7049" s="11" t="str">
        <f>IFERROR(INDEX({"北京中裕世纪大酒店";"江苏利特尔绿色包装股份有限公司";"常州市金坛沃德丰电子科技有限公司"},MATCH(D7049,{"BJ_zhongyu";"JS_WX_liteer";"JS_CZ_wodefeng"},0)),"")</f>
        <v>江苏利特尔绿色包装股份有限公司</v>
      </c>
      <c r="D7049" s="11" t="str">
        <f>[1]动作!$G7048</f>
        <v>JS_WX_liteer</v>
      </c>
      <c r="E7049" s="11" t="str">
        <f>[1]动作!$D7048</f>
        <v>分系统1BMS2总电压过低一级故障</v>
      </c>
      <c r="F7049" s="11" t="s">
        <v>177</v>
      </c>
      <c r="G7049" s="12">
        <f>[1]动作!$A7048+[1]动作!$B7048</f>
        <v>43213.856793981482</v>
      </c>
      <c r="H7049" s="12"/>
      <c r="I7049" s="11"/>
    </row>
    <row r="7050" spans="1:9" hidden="1" x14ac:dyDescent="0.3">
      <c r="A7050" s="24">
        <v>7048</v>
      </c>
      <c r="B7050" s="11" t="str">
        <f>IFERROR(INDEX({"JSNY-BJ0001-01";"JSNY-JS0022-01";"JSNY-JS0002-01"},MATCH(D7050,{"BJ_zhongyu";"JS_WX_liteer";"JS_CZ_wodefeng"},0)),"")</f>
        <v>JSNY-JS0022-01</v>
      </c>
      <c r="C7050" s="11" t="str">
        <f>IFERROR(INDEX({"北京中裕世纪大酒店";"江苏利特尔绿色包装股份有限公司";"常州市金坛沃德丰电子科技有限公司"},MATCH(D7050,{"BJ_zhongyu";"JS_WX_liteer";"JS_CZ_wodefeng"},0)),"")</f>
        <v>江苏利特尔绿色包装股份有限公司</v>
      </c>
      <c r="D7050" s="11" t="str">
        <f>[1]动作!$G7049</f>
        <v>JS_WX_liteer</v>
      </c>
      <c r="E7050" s="11" t="str">
        <f>[1]动作!$D7049</f>
        <v>分系统1BMS2总电压过低二级故障</v>
      </c>
      <c r="F7050" s="11" t="s">
        <v>177</v>
      </c>
      <c r="G7050" s="12">
        <f>[1]动作!$A7049+[1]动作!$B7049</f>
        <v>43213.856793981482</v>
      </c>
      <c r="H7050" s="12"/>
      <c r="I7050" s="11"/>
    </row>
    <row r="7051" spans="1:9" hidden="1" x14ac:dyDescent="0.3">
      <c r="A7051" s="24">
        <v>7049</v>
      </c>
      <c r="B7051" s="11" t="str">
        <f>IFERROR(INDEX({"JSNY-BJ0001-01";"JSNY-JS0022-01";"JSNY-JS0002-01"},MATCH(D7051,{"BJ_zhongyu";"JS_WX_liteer";"JS_CZ_wodefeng"},0)),"")</f>
        <v>JSNY-JS0022-01</v>
      </c>
      <c r="C7051" s="11" t="str">
        <f>IFERROR(INDEX({"北京中裕世纪大酒店";"江苏利特尔绿色包装股份有限公司";"常州市金坛沃德丰电子科技有限公司"},MATCH(D7051,{"BJ_zhongyu";"JS_WX_liteer";"JS_CZ_wodefeng"},0)),"")</f>
        <v>江苏利特尔绿色包装股份有限公司</v>
      </c>
      <c r="D7051" s="11" t="str">
        <f>[1]动作!$G7050</f>
        <v>JS_WX_liteer</v>
      </c>
      <c r="E7051" s="11" t="str">
        <f>[1]动作!$D7050</f>
        <v>分系统1BMS5总电压过低一级故障</v>
      </c>
      <c r="F7051" s="11" t="s">
        <v>177</v>
      </c>
      <c r="G7051" s="12">
        <f>[1]动作!$A7050+[1]动作!$B7050</f>
        <v>43213.856863425928</v>
      </c>
      <c r="H7051" s="12"/>
      <c r="I7051" s="11"/>
    </row>
    <row r="7052" spans="1:9" hidden="1" x14ac:dyDescent="0.3">
      <c r="A7052" s="24">
        <v>7050</v>
      </c>
      <c r="B7052" s="11" t="str">
        <f>IFERROR(INDEX({"JSNY-BJ0001-01";"JSNY-JS0022-01";"JSNY-JS0002-01"},MATCH(D7052,{"BJ_zhongyu";"JS_WX_liteer";"JS_CZ_wodefeng"},0)),"")</f>
        <v>JSNY-JS0022-01</v>
      </c>
      <c r="C7052" s="11" t="str">
        <f>IFERROR(INDEX({"北京中裕世纪大酒店";"江苏利特尔绿色包装股份有限公司";"常州市金坛沃德丰电子科技有限公司"},MATCH(D7052,{"BJ_zhongyu";"JS_WX_liteer";"JS_CZ_wodefeng"},0)),"")</f>
        <v>江苏利特尔绿色包装股份有限公司</v>
      </c>
      <c r="D7052" s="11" t="str">
        <f>[1]动作!$G7051</f>
        <v>JS_WX_liteer</v>
      </c>
      <c r="E7052" s="11" t="str">
        <f>[1]动作!$D7051</f>
        <v>分系统1BMS5总电压过低二级故障</v>
      </c>
      <c r="F7052" s="11" t="s">
        <v>177</v>
      </c>
      <c r="G7052" s="12">
        <f>[1]动作!$A7051+[1]动作!$B7051</f>
        <v>43213.856863425928</v>
      </c>
      <c r="H7052" s="12"/>
      <c r="I7052" s="11"/>
    </row>
    <row r="7053" spans="1:9" hidden="1" x14ac:dyDescent="0.3">
      <c r="A7053" s="24">
        <v>7051</v>
      </c>
      <c r="B7053" s="11" t="str">
        <f>IFERROR(INDEX({"JSNY-BJ0001-01";"JSNY-JS0022-01";"JSNY-JS0002-01"},MATCH(D7053,{"BJ_zhongyu";"JS_WX_liteer";"JS_CZ_wodefeng"},0)),"")</f>
        <v>JSNY-JS0022-01</v>
      </c>
      <c r="C7053" s="11" t="str">
        <f>IFERROR(INDEX({"北京中裕世纪大酒店";"江苏利特尔绿色包装股份有限公司";"常州市金坛沃德丰电子科技有限公司"},MATCH(D7053,{"BJ_zhongyu";"JS_WX_liteer";"JS_CZ_wodefeng"},0)),"")</f>
        <v>江苏利特尔绿色包装股份有限公司</v>
      </c>
      <c r="D7053" s="11" t="str">
        <f>[1]动作!$G7052</f>
        <v>JS_WX_liteer</v>
      </c>
      <c r="E7053" s="11" t="str">
        <f>[1]动作!$D7052</f>
        <v>分系统1BMS6总电压过低一级故障</v>
      </c>
      <c r="F7053" s="11" t="s">
        <v>177</v>
      </c>
      <c r="G7053" s="12">
        <f>[1]动作!$A7052+[1]动作!$B7052</f>
        <v>43213.857037037036</v>
      </c>
      <c r="H7053" s="12"/>
      <c r="I7053" s="11"/>
    </row>
    <row r="7054" spans="1:9" hidden="1" x14ac:dyDescent="0.3">
      <c r="A7054" s="24">
        <v>7052</v>
      </c>
      <c r="B7054" s="11" t="str">
        <f>IFERROR(INDEX({"JSNY-BJ0001-01";"JSNY-JS0022-01";"JSNY-JS0002-01"},MATCH(D7054,{"BJ_zhongyu";"JS_WX_liteer";"JS_CZ_wodefeng"},0)),"")</f>
        <v>JSNY-JS0022-01</v>
      </c>
      <c r="C7054" s="11" t="str">
        <f>IFERROR(INDEX({"北京中裕世纪大酒店";"江苏利特尔绿色包装股份有限公司";"常州市金坛沃德丰电子科技有限公司"},MATCH(D7054,{"BJ_zhongyu";"JS_WX_liteer";"JS_CZ_wodefeng"},0)),"")</f>
        <v>江苏利特尔绿色包装股份有限公司</v>
      </c>
      <c r="D7054" s="11" t="str">
        <f>[1]动作!$G7053</f>
        <v>JS_WX_liteer</v>
      </c>
      <c r="E7054" s="11" t="str">
        <f>[1]动作!$D7053</f>
        <v>分系统1BMS6总电压过低二级故障</v>
      </c>
      <c r="F7054" s="11" t="s">
        <v>177</v>
      </c>
      <c r="G7054" s="12">
        <f>[1]动作!$A7053+[1]动作!$B7053</f>
        <v>43213.857037037036</v>
      </c>
      <c r="H7054" s="12"/>
      <c r="I7054" s="11"/>
    </row>
    <row r="7055" spans="1:9" hidden="1" x14ac:dyDescent="0.3">
      <c r="A7055" s="24">
        <v>7053</v>
      </c>
      <c r="B7055" s="11" t="str">
        <f>IFERROR(INDEX({"JSNY-BJ0001-01";"JSNY-JS0022-01";"JSNY-JS0002-01"},MATCH(D7055,{"BJ_zhongyu";"JS_WX_liteer";"JS_CZ_wodefeng"},0)),"")</f>
        <v>JSNY-JS0002-01</v>
      </c>
      <c r="C7055" s="11" t="str">
        <f>IFERROR(INDEX({"北京中裕世纪大酒店";"江苏利特尔绿色包装股份有限公司";"常州市金坛沃德丰电子科技有限公司"},MATCH(D7055,{"BJ_zhongyu";"JS_WX_liteer";"JS_CZ_wodefeng"},0)),"")</f>
        <v>常州市金坛沃德丰电子科技有限公司</v>
      </c>
      <c r="D7055" s="11" t="str">
        <f>[1]动作!$G7054</f>
        <v>JS_CZ_wodefeng</v>
      </c>
      <c r="E7055" s="11" t="str">
        <f>[1]动作!$D7054</f>
        <v>电表故障</v>
      </c>
      <c r="F7055" s="11" t="s">
        <v>45</v>
      </c>
      <c r="G7055" s="12">
        <f>[1]动作!$A7054+[1]动作!$B7054</f>
        <v>43213.857141203705</v>
      </c>
      <c r="H7055" s="12"/>
      <c r="I7055" s="11"/>
    </row>
    <row r="7056" spans="1:9" hidden="1" x14ac:dyDescent="0.3">
      <c r="A7056" s="24">
        <v>7054</v>
      </c>
      <c r="B7056" s="11" t="str">
        <f>IFERROR(INDEX({"JSNY-BJ0001-01";"JSNY-JS0022-01";"JSNY-JS0002-01"},MATCH(D7056,{"BJ_zhongyu";"JS_WX_liteer";"JS_CZ_wodefeng"},0)),"")</f>
        <v>JSNY-JS0002-01</v>
      </c>
      <c r="C7056" s="11" t="str">
        <f>IFERROR(INDEX({"北京中裕世纪大酒店";"江苏利特尔绿色包装股份有限公司";"常州市金坛沃德丰电子科技有限公司"},MATCH(D7056,{"BJ_zhongyu";"JS_WX_liteer";"JS_CZ_wodefeng"},0)),"")</f>
        <v>常州市金坛沃德丰电子科技有限公司</v>
      </c>
      <c r="D7056" s="11" t="str">
        <f>[1]动作!$G7055</f>
        <v>JS_CZ_wodefeng</v>
      </c>
      <c r="E7056" s="11" t="str">
        <f>[1]动作!$D7055</f>
        <v>电表故障</v>
      </c>
      <c r="F7056" s="11" t="s">
        <v>45</v>
      </c>
      <c r="G7056" s="12">
        <f>[1]动作!$A7055+[1]动作!$B7055</f>
        <v>43213.859525462962</v>
      </c>
      <c r="H7056" s="12"/>
      <c r="I7056" s="11"/>
    </row>
    <row r="7057" spans="1:9" hidden="1" x14ac:dyDescent="0.3">
      <c r="A7057" s="24">
        <v>7055</v>
      </c>
      <c r="B7057" s="11" t="str">
        <f>IFERROR(INDEX({"JSNY-BJ0001-01";"JSNY-JS0022-01";"JSNY-JS0002-01"},MATCH(D7057,{"BJ_zhongyu";"JS_WX_liteer";"JS_CZ_wodefeng"},0)),"")</f>
        <v>JSNY-JS0002-01</v>
      </c>
      <c r="C7057" s="11" t="str">
        <f>IFERROR(INDEX({"北京中裕世纪大酒店";"江苏利特尔绿色包装股份有限公司";"常州市金坛沃德丰电子科技有限公司"},MATCH(D7057,{"BJ_zhongyu";"JS_WX_liteer";"JS_CZ_wodefeng"},0)),"")</f>
        <v>常州市金坛沃德丰电子科技有限公司</v>
      </c>
      <c r="D7057" s="11" t="str">
        <f>[1]动作!$G7056</f>
        <v>JS_CZ_wodefeng</v>
      </c>
      <c r="E7057" s="11" t="str">
        <f>[1]动作!$D7056</f>
        <v>电表故障</v>
      </c>
      <c r="F7057" s="11" t="s">
        <v>45</v>
      </c>
      <c r="G7057" s="12">
        <f>[1]动作!$A7056+[1]动作!$B7056</f>
        <v>43213.859629629631</v>
      </c>
      <c r="H7057" s="12"/>
      <c r="I7057" s="11"/>
    </row>
    <row r="7058" spans="1:9" hidden="1" x14ac:dyDescent="0.3">
      <c r="A7058" s="24">
        <v>7056</v>
      </c>
      <c r="B7058" s="11" t="str">
        <f>IFERROR(INDEX({"JSNY-BJ0001-01";"JSNY-JS0022-01";"JSNY-JS0002-01"},MATCH(D7058,{"BJ_zhongyu";"JS_WX_liteer";"JS_CZ_wodefeng"},0)),"")</f>
        <v>JSNY-JS0002-01</v>
      </c>
      <c r="C7058" s="11" t="str">
        <f>IFERROR(INDEX({"北京中裕世纪大酒店";"江苏利特尔绿色包装股份有限公司";"常州市金坛沃德丰电子科技有限公司"},MATCH(D7058,{"BJ_zhongyu";"JS_WX_liteer";"JS_CZ_wodefeng"},0)),"")</f>
        <v>常州市金坛沃德丰电子科技有限公司</v>
      </c>
      <c r="D7058" s="11" t="str">
        <f>[1]动作!$G7057</f>
        <v>JS_CZ_wodefeng</v>
      </c>
      <c r="E7058" s="11" t="str">
        <f>[1]动作!$D7057</f>
        <v>电表故障</v>
      </c>
      <c r="F7058" s="11" t="s">
        <v>45</v>
      </c>
      <c r="G7058" s="12">
        <f>[1]动作!$A7057+[1]动作!$B7057</f>
        <v>43213.859803240739</v>
      </c>
      <c r="H7058" s="12"/>
      <c r="I7058" s="11"/>
    </row>
    <row r="7059" spans="1:9" hidden="1" x14ac:dyDescent="0.3">
      <c r="A7059" s="24">
        <v>7057</v>
      </c>
      <c r="B7059" s="11" t="str">
        <f>IFERROR(INDEX({"JSNY-BJ0001-01";"JSNY-JS0022-01";"JSNY-JS0002-01"},MATCH(D7059,{"BJ_zhongyu";"JS_WX_liteer";"JS_CZ_wodefeng"},0)),"")</f>
        <v>JSNY-JS0002-01</v>
      </c>
      <c r="C7059" s="11" t="str">
        <f>IFERROR(INDEX({"北京中裕世纪大酒店";"江苏利特尔绿色包装股份有限公司";"常州市金坛沃德丰电子科技有限公司"},MATCH(D7059,{"BJ_zhongyu";"JS_WX_liteer";"JS_CZ_wodefeng"},0)),"")</f>
        <v>常州市金坛沃德丰电子科技有限公司</v>
      </c>
      <c r="D7059" s="11" t="str">
        <f>[1]动作!$G7058</f>
        <v>JS_CZ_wodefeng</v>
      </c>
      <c r="E7059" s="11" t="str">
        <f>[1]动作!$D7058</f>
        <v>电表故障</v>
      </c>
      <c r="F7059" s="11" t="s">
        <v>45</v>
      </c>
      <c r="G7059" s="12">
        <f>[1]动作!$A7058+[1]动作!$B7058</f>
        <v>43213.860046296293</v>
      </c>
      <c r="H7059" s="12"/>
      <c r="I7059" s="11"/>
    </row>
    <row r="7060" spans="1:9" hidden="1" x14ac:dyDescent="0.3">
      <c r="A7060" s="24">
        <v>7058</v>
      </c>
      <c r="B7060" s="11" t="str">
        <f>IFERROR(INDEX({"JSNY-BJ0001-01";"JSNY-JS0022-01";"JSNY-JS0002-01"},MATCH(D7060,{"BJ_zhongyu";"JS_WX_liteer";"JS_CZ_wodefeng"},0)),"")</f>
        <v>JSNY-JS0002-01</v>
      </c>
      <c r="C7060" s="11" t="str">
        <f>IFERROR(INDEX({"北京中裕世纪大酒店";"江苏利特尔绿色包装股份有限公司";"常州市金坛沃德丰电子科技有限公司"},MATCH(D7060,{"BJ_zhongyu";"JS_WX_liteer";"JS_CZ_wodefeng"},0)),"")</f>
        <v>常州市金坛沃德丰电子科技有限公司</v>
      </c>
      <c r="D7060" s="11" t="str">
        <f>[1]动作!$G7059</f>
        <v>JS_CZ_wodefeng</v>
      </c>
      <c r="E7060" s="11" t="str">
        <f>[1]动作!$D7059</f>
        <v>电表故障</v>
      </c>
      <c r="F7060" s="11" t="s">
        <v>45</v>
      </c>
      <c r="G7060" s="12">
        <f>[1]动作!$A7059+[1]动作!$B7059</f>
        <v>43213.862638888888</v>
      </c>
      <c r="H7060" s="12"/>
      <c r="I7060" s="11"/>
    </row>
    <row r="7061" spans="1:9" hidden="1" x14ac:dyDescent="0.3">
      <c r="A7061" s="24">
        <v>7059</v>
      </c>
      <c r="B7061" s="11" t="str">
        <f>IFERROR(INDEX({"JSNY-BJ0001-01";"JSNY-JS0022-01";"JSNY-JS0002-01"},MATCH(D7061,{"BJ_zhongyu";"JS_WX_liteer";"JS_CZ_wodefeng"},0)),"")</f>
        <v>JSNY-JS0022-01</v>
      </c>
      <c r="C7061" s="11" t="str">
        <f>IFERROR(INDEX({"北京中裕世纪大酒店";"江苏利特尔绿色包装股份有限公司";"常州市金坛沃德丰电子科技有限公司"},MATCH(D7061,{"BJ_zhongyu";"JS_WX_liteer";"JS_CZ_wodefeng"},0)),"")</f>
        <v>江苏利特尔绿色包装股份有限公司</v>
      </c>
      <c r="D7061" s="11" t="str">
        <f>[1]动作!$G7060</f>
        <v>JS_WX_liteer</v>
      </c>
      <c r="E7061" s="11" t="str">
        <f>[1]动作!$D7060</f>
        <v>分系统1BMS3SOC过低一级故障</v>
      </c>
      <c r="F7061" s="11" t="s">
        <v>177</v>
      </c>
      <c r="G7061" s="12">
        <f>[1]动作!$A7060+[1]动作!$B7060</f>
        <v>43213.863449074073</v>
      </c>
      <c r="H7061" s="12"/>
      <c r="I7061" s="11"/>
    </row>
    <row r="7062" spans="1:9" hidden="1" x14ac:dyDescent="0.3">
      <c r="A7062" s="24">
        <v>7060</v>
      </c>
      <c r="B7062" s="11" t="str">
        <f>IFERROR(INDEX({"JSNY-BJ0001-01";"JSNY-JS0022-01";"JSNY-JS0002-01"},MATCH(D7062,{"BJ_zhongyu";"JS_WX_liteer";"JS_CZ_wodefeng"},0)),"")</f>
        <v>JSNY-JS0022-01</v>
      </c>
      <c r="C7062" s="11" t="str">
        <f>IFERROR(INDEX({"北京中裕世纪大酒店";"江苏利特尔绿色包装股份有限公司";"常州市金坛沃德丰电子科技有限公司"},MATCH(D7062,{"BJ_zhongyu";"JS_WX_liteer";"JS_CZ_wodefeng"},0)),"")</f>
        <v>江苏利特尔绿色包装股份有限公司</v>
      </c>
      <c r="D7062" s="11" t="str">
        <f>[1]动作!$G7061</f>
        <v>JS_WX_liteer</v>
      </c>
      <c r="E7062" s="11" t="str">
        <f>[1]动作!$D7061</f>
        <v>分系统1BMS3SOC过低二级故障</v>
      </c>
      <c r="F7062" s="11" t="s">
        <v>177</v>
      </c>
      <c r="G7062" s="12">
        <f>[1]动作!$A7061+[1]动作!$B7061</f>
        <v>43213.863449074073</v>
      </c>
      <c r="H7062" s="12"/>
      <c r="I7062" s="11"/>
    </row>
    <row r="7063" spans="1:9" hidden="1" x14ac:dyDescent="0.3">
      <c r="A7063" s="24">
        <v>7061</v>
      </c>
      <c r="B7063" s="11" t="str">
        <f>IFERROR(INDEX({"JSNY-BJ0001-01";"JSNY-JS0022-01";"JSNY-JS0002-01"},MATCH(D7063,{"BJ_zhongyu";"JS_WX_liteer";"JS_CZ_wodefeng"},0)),"")</f>
        <v>JSNY-JS0022-01</v>
      </c>
      <c r="C7063" s="11" t="str">
        <f>IFERROR(INDEX({"北京中裕世纪大酒店";"江苏利特尔绿色包装股份有限公司";"常州市金坛沃德丰电子科技有限公司"},MATCH(D7063,{"BJ_zhongyu";"JS_WX_liteer";"JS_CZ_wodefeng"},0)),"")</f>
        <v>江苏利特尔绿色包装股份有限公司</v>
      </c>
      <c r="D7063" s="11" t="str">
        <f>[1]动作!$G7062</f>
        <v>JS_WX_liteer</v>
      </c>
      <c r="E7063" s="11" t="str">
        <f>[1]动作!$D7062</f>
        <v>分系统1BMS4SOC过低一级故障</v>
      </c>
      <c r="F7063" s="11" t="s">
        <v>177</v>
      </c>
      <c r="G7063" s="12">
        <f>[1]动作!$A7062+[1]动作!$B7062</f>
        <v>43213.864675925928</v>
      </c>
      <c r="H7063" s="12"/>
      <c r="I7063" s="11"/>
    </row>
    <row r="7064" spans="1:9" hidden="1" x14ac:dyDescent="0.3">
      <c r="A7064" s="24">
        <v>7062</v>
      </c>
      <c r="B7064" s="11" t="str">
        <f>IFERROR(INDEX({"JSNY-BJ0001-01";"JSNY-JS0022-01";"JSNY-JS0002-01"},MATCH(D7064,{"BJ_zhongyu";"JS_WX_liteer";"JS_CZ_wodefeng"},0)),"")</f>
        <v>JSNY-JS0022-01</v>
      </c>
      <c r="C7064" s="11" t="str">
        <f>IFERROR(INDEX({"北京中裕世纪大酒店";"江苏利特尔绿色包装股份有限公司";"常州市金坛沃德丰电子科技有限公司"},MATCH(D7064,{"BJ_zhongyu";"JS_WX_liteer";"JS_CZ_wodefeng"},0)),"")</f>
        <v>江苏利特尔绿色包装股份有限公司</v>
      </c>
      <c r="D7064" s="11" t="str">
        <f>[1]动作!$G7063</f>
        <v>JS_WX_liteer</v>
      </c>
      <c r="E7064" s="11" t="str">
        <f>[1]动作!$D7063</f>
        <v>分系统1BMS4SOC过低二级故障</v>
      </c>
      <c r="F7064" s="11" t="s">
        <v>177</v>
      </c>
      <c r="G7064" s="12">
        <f>[1]动作!$A7063+[1]动作!$B7063</f>
        <v>43213.864675925928</v>
      </c>
      <c r="H7064" s="12"/>
      <c r="I7064" s="11"/>
    </row>
    <row r="7065" spans="1:9" hidden="1" x14ac:dyDescent="0.3">
      <c r="A7065" s="24">
        <v>7063</v>
      </c>
      <c r="B7065" s="11" t="str">
        <f>IFERROR(INDEX({"JSNY-BJ0001-01";"JSNY-JS0022-01";"JSNY-JS0002-01"},MATCH(D7065,{"BJ_zhongyu";"JS_WX_liteer";"JS_CZ_wodefeng"},0)),"")</f>
        <v>JSNY-JS0002-01</v>
      </c>
      <c r="C7065" s="11" t="str">
        <f>IFERROR(INDEX({"北京中裕世纪大酒店";"江苏利特尔绿色包装股份有限公司";"常州市金坛沃德丰电子科技有限公司"},MATCH(D7065,{"BJ_zhongyu";"JS_WX_liteer";"JS_CZ_wodefeng"},0)),"")</f>
        <v>常州市金坛沃德丰电子科技有限公司</v>
      </c>
      <c r="D7065" s="11" t="str">
        <f>[1]动作!$G7064</f>
        <v>JS_CZ_wodefeng</v>
      </c>
      <c r="E7065" s="11" t="str">
        <f>[1]动作!$D7064</f>
        <v>电表故障</v>
      </c>
      <c r="F7065" s="11" t="s">
        <v>45</v>
      </c>
      <c r="G7065" s="12">
        <f>[1]动作!$A7064+[1]动作!$B7064</f>
        <v>43213.864907407406</v>
      </c>
      <c r="H7065" s="12"/>
      <c r="I7065" s="11"/>
    </row>
    <row r="7066" spans="1:9" hidden="1" x14ac:dyDescent="0.3">
      <c r="A7066" s="24">
        <v>7064</v>
      </c>
      <c r="B7066" s="11" t="str">
        <f>IFERROR(INDEX({"JSNY-BJ0001-01";"JSNY-JS0022-01";"JSNY-JS0002-01"},MATCH(D7066,{"BJ_zhongyu";"JS_WX_liteer";"JS_CZ_wodefeng"},0)),"")</f>
        <v>JSNY-JS0002-01</v>
      </c>
      <c r="C7066" s="11" t="str">
        <f>IFERROR(INDEX({"北京中裕世纪大酒店";"江苏利特尔绿色包装股份有限公司";"常州市金坛沃德丰电子科技有限公司"},MATCH(D7066,{"BJ_zhongyu";"JS_WX_liteer";"JS_CZ_wodefeng"},0)),"")</f>
        <v>常州市金坛沃德丰电子科技有限公司</v>
      </c>
      <c r="D7066" s="11" t="str">
        <f>[1]动作!$G7065</f>
        <v>JS_CZ_wodefeng</v>
      </c>
      <c r="E7066" s="11" t="str">
        <f>[1]动作!$D7065</f>
        <v>电表故障</v>
      </c>
      <c r="F7066" s="11" t="s">
        <v>45</v>
      </c>
      <c r="G7066" s="12">
        <f>[1]动作!$A7065+[1]动作!$B7065</f>
        <v>43213.865023148152</v>
      </c>
      <c r="H7066" s="12"/>
      <c r="I7066" s="11"/>
    </row>
    <row r="7067" spans="1:9" hidden="1" x14ac:dyDescent="0.3">
      <c r="A7067" s="24">
        <v>7065</v>
      </c>
      <c r="B7067" s="11" t="str">
        <f>IFERROR(INDEX({"JSNY-BJ0001-01";"JSNY-JS0022-01";"JSNY-JS0002-01"},MATCH(D7067,{"BJ_zhongyu";"JS_WX_liteer";"JS_CZ_wodefeng"},0)),"")</f>
        <v>JSNY-JS0022-01</v>
      </c>
      <c r="C7067" s="11" t="str">
        <f>IFERROR(INDEX({"北京中裕世纪大酒店";"江苏利特尔绿色包装股份有限公司";"常州市金坛沃德丰电子科技有限公司"},MATCH(D7067,{"BJ_zhongyu";"JS_WX_liteer";"JS_CZ_wodefeng"},0)),"")</f>
        <v>江苏利特尔绿色包装股份有限公司</v>
      </c>
      <c r="D7067" s="11" t="str">
        <f>[1]动作!$G7066</f>
        <v>JS_WX_liteer</v>
      </c>
      <c r="E7067" s="11" t="str">
        <f>[1]动作!$D7066</f>
        <v>分系统1BMS8SOC过低一级故障</v>
      </c>
      <c r="F7067" s="11" t="s">
        <v>177</v>
      </c>
      <c r="G7067" s="12">
        <f>[1]动作!$A7066+[1]动作!$B7066</f>
        <v>43213.86519675926</v>
      </c>
      <c r="H7067" s="12"/>
      <c r="I7067" s="11"/>
    </row>
    <row r="7068" spans="1:9" hidden="1" x14ac:dyDescent="0.3">
      <c r="A7068" s="24">
        <v>7066</v>
      </c>
      <c r="B7068" s="11" t="str">
        <f>IFERROR(INDEX({"JSNY-BJ0001-01";"JSNY-JS0022-01";"JSNY-JS0002-01"},MATCH(D7068,{"BJ_zhongyu";"JS_WX_liteer";"JS_CZ_wodefeng"},0)),"")</f>
        <v>JSNY-JS0022-01</v>
      </c>
      <c r="C7068" s="11" t="str">
        <f>IFERROR(INDEX({"北京中裕世纪大酒店";"江苏利特尔绿色包装股份有限公司";"常州市金坛沃德丰电子科技有限公司"},MATCH(D7068,{"BJ_zhongyu";"JS_WX_liteer";"JS_CZ_wodefeng"},0)),"")</f>
        <v>江苏利特尔绿色包装股份有限公司</v>
      </c>
      <c r="D7068" s="11" t="str">
        <f>[1]动作!$G7067</f>
        <v>JS_WX_liteer</v>
      </c>
      <c r="E7068" s="11" t="str">
        <f>[1]动作!$D7067</f>
        <v>分系统1BMS8SOC过低二级故障</v>
      </c>
      <c r="F7068" s="11" t="s">
        <v>177</v>
      </c>
      <c r="G7068" s="12">
        <f>[1]动作!$A7067+[1]动作!$B7067</f>
        <v>43213.86519675926</v>
      </c>
      <c r="H7068" s="12"/>
      <c r="I7068" s="11"/>
    </row>
    <row r="7069" spans="1:9" hidden="1" x14ac:dyDescent="0.3">
      <c r="A7069" s="24">
        <v>7067</v>
      </c>
      <c r="B7069" s="11" t="str">
        <f>IFERROR(INDEX({"JSNY-BJ0001-01";"JSNY-JS0022-01";"JSNY-JS0002-01"},MATCH(D7069,{"BJ_zhongyu";"JS_WX_liteer";"JS_CZ_wodefeng"},0)),"")</f>
        <v>JSNY-JS0022-01</v>
      </c>
      <c r="C7069" s="11" t="str">
        <f>IFERROR(INDEX({"北京中裕世纪大酒店";"江苏利特尔绿色包装股份有限公司";"常州市金坛沃德丰电子科技有限公司"},MATCH(D7069,{"BJ_zhongyu";"JS_WX_liteer";"JS_CZ_wodefeng"},0)),"")</f>
        <v>江苏利特尔绿色包装股份有限公司</v>
      </c>
      <c r="D7069" s="11" t="str">
        <f>[1]动作!$G7068</f>
        <v>JS_WX_liteer</v>
      </c>
      <c r="E7069" s="11" t="str">
        <f>[1]动作!$D7068</f>
        <v>分系统1BMS1SOC过低一级故障</v>
      </c>
      <c r="F7069" s="11" t="s">
        <v>177</v>
      </c>
      <c r="G7069" s="12">
        <f>[1]动作!$A7068+[1]动作!$B7068</f>
        <v>43213.865312499998</v>
      </c>
      <c r="H7069" s="12"/>
      <c r="I7069" s="11"/>
    </row>
    <row r="7070" spans="1:9" hidden="1" x14ac:dyDescent="0.3">
      <c r="A7070" s="24">
        <v>7068</v>
      </c>
      <c r="B7070" s="11" t="str">
        <f>IFERROR(INDEX({"JSNY-BJ0001-01";"JSNY-JS0022-01";"JSNY-JS0002-01"},MATCH(D7070,{"BJ_zhongyu";"JS_WX_liteer";"JS_CZ_wodefeng"},0)),"")</f>
        <v>JSNY-JS0022-01</v>
      </c>
      <c r="C7070" s="11" t="str">
        <f>IFERROR(INDEX({"北京中裕世纪大酒店";"江苏利特尔绿色包装股份有限公司";"常州市金坛沃德丰电子科技有限公司"},MATCH(D7070,{"BJ_zhongyu";"JS_WX_liteer";"JS_CZ_wodefeng"},0)),"")</f>
        <v>江苏利特尔绿色包装股份有限公司</v>
      </c>
      <c r="D7070" s="11" t="str">
        <f>[1]动作!$G7069</f>
        <v>JS_WX_liteer</v>
      </c>
      <c r="E7070" s="11" t="str">
        <f>[1]动作!$D7069</f>
        <v>分系统1BMS1SOC过低二级故障</v>
      </c>
      <c r="F7070" s="11" t="s">
        <v>177</v>
      </c>
      <c r="G7070" s="12">
        <f>[1]动作!$A7069+[1]动作!$B7069</f>
        <v>43213.865312499998</v>
      </c>
      <c r="H7070" s="12"/>
      <c r="I7070" s="11"/>
    </row>
    <row r="7071" spans="1:9" hidden="1" x14ac:dyDescent="0.3">
      <c r="A7071" s="24">
        <v>7069</v>
      </c>
      <c r="B7071" s="11" t="str">
        <f>IFERROR(INDEX({"JSNY-BJ0001-01";"JSNY-JS0022-01";"JSNY-JS0002-01"},MATCH(D7071,{"BJ_zhongyu";"JS_WX_liteer";"JS_CZ_wodefeng"},0)),"")</f>
        <v>JSNY-JS0022-01</v>
      </c>
      <c r="C7071" s="11" t="str">
        <f>IFERROR(INDEX({"北京中裕世纪大酒店";"江苏利特尔绿色包装股份有限公司";"常州市金坛沃德丰电子科技有限公司"},MATCH(D7071,{"BJ_zhongyu";"JS_WX_liteer";"JS_CZ_wodefeng"},0)),"")</f>
        <v>江苏利特尔绿色包装股份有限公司</v>
      </c>
      <c r="D7071" s="11" t="str">
        <f>[1]动作!$G7070</f>
        <v>JS_WX_liteer</v>
      </c>
      <c r="E7071" s="11" t="str">
        <f>[1]动作!$D7070</f>
        <v>分系统1BMS6SOC过低一级故障</v>
      </c>
      <c r="F7071" s="11" t="s">
        <v>177</v>
      </c>
      <c r="G7071" s="12">
        <f>[1]动作!$A7070+[1]动作!$B7070</f>
        <v>43213.865486111114</v>
      </c>
      <c r="H7071" s="12"/>
      <c r="I7071" s="11"/>
    </row>
    <row r="7072" spans="1:9" hidden="1" x14ac:dyDescent="0.3">
      <c r="A7072" s="24">
        <v>7070</v>
      </c>
      <c r="B7072" s="11" t="str">
        <f>IFERROR(INDEX({"JSNY-BJ0001-01";"JSNY-JS0022-01";"JSNY-JS0002-01"},MATCH(D7072,{"BJ_zhongyu";"JS_WX_liteer";"JS_CZ_wodefeng"},0)),"")</f>
        <v>JSNY-JS0022-01</v>
      </c>
      <c r="C7072" s="11" t="str">
        <f>IFERROR(INDEX({"北京中裕世纪大酒店";"江苏利特尔绿色包装股份有限公司";"常州市金坛沃德丰电子科技有限公司"},MATCH(D7072,{"BJ_zhongyu";"JS_WX_liteer";"JS_CZ_wodefeng"},0)),"")</f>
        <v>江苏利特尔绿色包装股份有限公司</v>
      </c>
      <c r="D7072" s="11" t="str">
        <f>[1]动作!$G7071</f>
        <v>JS_WX_liteer</v>
      </c>
      <c r="E7072" s="11" t="str">
        <f>[1]动作!$D7071</f>
        <v>分系统1BMS6SOC过低二级故障</v>
      </c>
      <c r="F7072" s="11" t="s">
        <v>177</v>
      </c>
      <c r="G7072" s="12">
        <f>[1]动作!$A7071+[1]动作!$B7071</f>
        <v>43213.865486111114</v>
      </c>
      <c r="H7072" s="12"/>
      <c r="I7072" s="11"/>
    </row>
    <row r="7073" spans="1:9" hidden="1" x14ac:dyDescent="0.3">
      <c r="A7073" s="24">
        <v>7071</v>
      </c>
      <c r="B7073" s="11" t="str">
        <f>IFERROR(INDEX({"JSNY-BJ0001-01";"JSNY-JS0022-01";"JSNY-JS0002-01"},MATCH(D7073,{"BJ_zhongyu";"JS_WX_liteer";"JS_CZ_wodefeng"},0)),"")</f>
        <v>JSNY-JS0022-01</v>
      </c>
      <c r="C7073" s="11" t="str">
        <f>IFERROR(INDEX({"北京中裕世纪大酒店";"江苏利特尔绿色包装股份有限公司";"常州市金坛沃德丰电子科技有限公司"},MATCH(D7073,{"BJ_zhongyu";"JS_WX_liteer";"JS_CZ_wodefeng"},0)),"")</f>
        <v>江苏利特尔绿色包装股份有限公司</v>
      </c>
      <c r="D7073" s="11" t="str">
        <f>[1]动作!$G7072</f>
        <v>JS_WX_liteer</v>
      </c>
      <c r="E7073" s="11" t="str">
        <f>[1]动作!$D7072</f>
        <v>分系统1BMS8单体电压过低一级故障</v>
      </c>
      <c r="F7073" s="11" t="s">
        <v>177</v>
      </c>
      <c r="G7073" s="12">
        <f>[1]动作!$A7072+[1]动作!$B7072</f>
        <v>43213.865833333337</v>
      </c>
      <c r="H7073" s="12"/>
      <c r="I7073" s="11"/>
    </row>
    <row r="7074" spans="1:9" hidden="1" x14ac:dyDescent="0.3">
      <c r="A7074" s="24">
        <v>7072</v>
      </c>
      <c r="B7074" s="11" t="str">
        <f>IFERROR(INDEX({"JSNY-BJ0001-01";"JSNY-JS0022-01";"JSNY-JS0002-01"},MATCH(D7074,{"BJ_zhongyu";"JS_WX_liteer";"JS_CZ_wodefeng"},0)),"")</f>
        <v>JSNY-JS0022-01</v>
      </c>
      <c r="C7074" s="11" t="str">
        <f>IFERROR(INDEX({"北京中裕世纪大酒店";"江苏利特尔绿色包装股份有限公司";"常州市金坛沃德丰电子科技有限公司"},MATCH(D7074,{"BJ_zhongyu";"JS_WX_liteer";"JS_CZ_wodefeng"},0)),"")</f>
        <v>江苏利特尔绿色包装股份有限公司</v>
      </c>
      <c r="D7074" s="11" t="str">
        <f>[1]动作!$G7073</f>
        <v>JS_WX_liteer</v>
      </c>
      <c r="E7074" s="11" t="str">
        <f>[1]动作!$D7073</f>
        <v>分系统1BMS8单体电压过低二级故障</v>
      </c>
      <c r="F7074" s="11" t="s">
        <v>177</v>
      </c>
      <c r="G7074" s="12">
        <f>[1]动作!$A7073+[1]动作!$B7073</f>
        <v>43213.865833333337</v>
      </c>
      <c r="H7074" s="12"/>
      <c r="I7074" s="11"/>
    </row>
    <row r="7075" spans="1:9" hidden="1" x14ac:dyDescent="0.3">
      <c r="A7075" s="24">
        <v>7073</v>
      </c>
      <c r="B7075" s="11" t="str">
        <f>IFERROR(INDEX({"JSNY-BJ0001-01";"JSNY-JS0022-01";"JSNY-JS0002-01"},MATCH(D7075,{"BJ_zhongyu";"JS_WX_liteer";"JS_CZ_wodefeng"},0)),"")</f>
        <v>JSNY-JS0022-01</v>
      </c>
      <c r="C7075" s="11" t="str">
        <f>IFERROR(INDEX({"北京中裕世纪大酒店";"江苏利特尔绿色包装股份有限公司";"常州市金坛沃德丰电子科技有限公司"},MATCH(D7075,{"BJ_zhongyu";"JS_WX_liteer";"JS_CZ_wodefeng"},0)),"")</f>
        <v>江苏利特尔绿色包装股份有限公司</v>
      </c>
      <c r="D7075" s="11" t="str">
        <f>[1]动作!$G7074</f>
        <v>JS_WX_liteer</v>
      </c>
      <c r="E7075" s="11" t="str">
        <f>[1]动作!$D7074</f>
        <v>分系统1BMS9单体电压过低一级故障</v>
      </c>
      <c r="F7075" s="11" t="s">
        <v>177</v>
      </c>
      <c r="G7075" s="12">
        <f>[1]动作!$A7074+[1]动作!$B7074</f>
        <v>43213.866296296299</v>
      </c>
      <c r="H7075" s="12"/>
      <c r="I7075" s="11"/>
    </row>
    <row r="7076" spans="1:9" hidden="1" x14ac:dyDescent="0.3">
      <c r="A7076" s="24">
        <v>7074</v>
      </c>
      <c r="B7076" s="11" t="str">
        <f>IFERROR(INDEX({"JSNY-BJ0001-01";"JSNY-JS0022-01";"JSNY-JS0002-01"},MATCH(D7076,{"BJ_zhongyu";"JS_WX_liteer";"JS_CZ_wodefeng"},0)),"")</f>
        <v>JSNY-JS0022-01</v>
      </c>
      <c r="C7076" s="11" t="str">
        <f>IFERROR(INDEX({"北京中裕世纪大酒店";"江苏利特尔绿色包装股份有限公司";"常州市金坛沃德丰电子科技有限公司"},MATCH(D7076,{"BJ_zhongyu";"JS_WX_liteer";"JS_CZ_wodefeng"},0)),"")</f>
        <v>江苏利特尔绿色包装股份有限公司</v>
      </c>
      <c r="D7076" s="11" t="str">
        <f>[1]动作!$G7075</f>
        <v>JS_WX_liteer</v>
      </c>
      <c r="E7076" s="11" t="str">
        <f>[1]动作!$D7075</f>
        <v>分系统1BMS9单体电压过低二级故障</v>
      </c>
      <c r="F7076" s="11" t="s">
        <v>177</v>
      </c>
      <c r="G7076" s="12">
        <f>[1]动作!$A7075+[1]动作!$B7075</f>
        <v>43213.866296296299</v>
      </c>
      <c r="H7076" s="12"/>
      <c r="I7076" s="11"/>
    </row>
    <row r="7077" spans="1:9" hidden="1" x14ac:dyDescent="0.3">
      <c r="A7077" s="24">
        <v>7075</v>
      </c>
      <c r="B7077" s="11" t="str">
        <f>IFERROR(INDEX({"JSNY-BJ0001-01";"JSNY-JS0022-01";"JSNY-JS0002-01"},MATCH(D7077,{"BJ_zhongyu";"JS_WX_liteer";"JS_CZ_wodefeng"},0)),"")</f>
        <v>JSNY-JS0002-01</v>
      </c>
      <c r="C7077" s="11" t="str">
        <f>IFERROR(INDEX({"北京中裕世纪大酒店";"江苏利特尔绿色包装股份有限公司";"常州市金坛沃德丰电子科技有限公司"},MATCH(D7077,{"BJ_zhongyu";"JS_WX_liteer";"JS_CZ_wodefeng"},0)),"")</f>
        <v>常州市金坛沃德丰电子科技有限公司</v>
      </c>
      <c r="D7077" s="11" t="str">
        <f>[1]动作!$G7076</f>
        <v>JS_CZ_wodefeng</v>
      </c>
      <c r="E7077" s="11" t="str">
        <f>[1]动作!$D7076</f>
        <v>电表故障</v>
      </c>
      <c r="F7077" s="11" t="s">
        <v>45</v>
      </c>
      <c r="G7077" s="12">
        <f>[1]动作!$A7076+[1]动作!$B7076</f>
        <v>43213.866354166668</v>
      </c>
      <c r="H7077" s="12"/>
      <c r="I7077" s="11"/>
    </row>
    <row r="7078" spans="1:9" hidden="1" x14ac:dyDescent="0.3">
      <c r="A7078" s="24">
        <v>7076</v>
      </c>
      <c r="B7078" s="11" t="str">
        <f>IFERROR(INDEX({"JSNY-BJ0001-01";"JSNY-JS0022-01";"JSNY-JS0002-01"},MATCH(D7078,{"BJ_zhongyu";"JS_WX_liteer";"JS_CZ_wodefeng"},0)),"")</f>
        <v>JSNY-JS0022-01</v>
      </c>
      <c r="C7078" s="11" t="str">
        <f>IFERROR(INDEX({"北京中裕世纪大酒店";"江苏利特尔绿色包装股份有限公司";"常州市金坛沃德丰电子科技有限公司"},MATCH(D7078,{"BJ_zhongyu";"JS_WX_liteer";"JS_CZ_wodefeng"},0)),"")</f>
        <v>江苏利特尔绿色包装股份有限公司</v>
      </c>
      <c r="D7078" s="11" t="str">
        <f>[1]动作!$G7077</f>
        <v>JS_WX_liteer</v>
      </c>
      <c r="E7078" s="11" t="str">
        <f>[1]动作!$D7077</f>
        <v>分系统1BMS9SOC过低一级故障</v>
      </c>
      <c r="F7078" s="11" t="s">
        <v>177</v>
      </c>
      <c r="G7078" s="12">
        <f>[1]动作!$A7077+[1]动作!$B7077</f>
        <v>43213.866759259261</v>
      </c>
      <c r="H7078" s="12"/>
      <c r="I7078" s="11"/>
    </row>
    <row r="7079" spans="1:9" hidden="1" x14ac:dyDescent="0.3">
      <c r="A7079" s="24">
        <v>7077</v>
      </c>
      <c r="B7079" s="11" t="str">
        <f>IFERROR(INDEX({"JSNY-BJ0001-01";"JSNY-JS0022-01";"JSNY-JS0002-01"},MATCH(D7079,{"BJ_zhongyu";"JS_WX_liteer";"JS_CZ_wodefeng"},0)),"")</f>
        <v>JSNY-JS0022-01</v>
      </c>
      <c r="C7079" s="11" t="str">
        <f>IFERROR(INDEX({"北京中裕世纪大酒店";"江苏利特尔绿色包装股份有限公司";"常州市金坛沃德丰电子科技有限公司"},MATCH(D7079,{"BJ_zhongyu";"JS_WX_liteer";"JS_CZ_wodefeng"},0)),"")</f>
        <v>江苏利特尔绿色包装股份有限公司</v>
      </c>
      <c r="D7079" s="11" t="str">
        <f>[1]动作!$G7078</f>
        <v>JS_WX_liteer</v>
      </c>
      <c r="E7079" s="11" t="str">
        <f>[1]动作!$D7078</f>
        <v>分系统1BMS9SOC过低二级故障</v>
      </c>
      <c r="F7079" s="11" t="s">
        <v>177</v>
      </c>
      <c r="G7079" s="12">
        <f>[1]动作!$A7078+[1]动作!$B7078</f>
        <v>43213.866759259261</v>
      </c>
      <c r="H7079" s="12"/>
      <c r="I7079" s="11"/>
    </row>
    <row r="7080" spans="1:9" hidden="1" x14ac:dyDescent="0.3">
      <c r="A7080" s="24">
        <v>7078</v>
      </c>
      <c r="B7080" s="11" t="str">
        <f>IFERROR(INDEX({"JSNY-BJ0001-01";"JSNY-JS0022-01";"JSNY-JS0002-01"},MATCH(D7080,{"BJ_zhongyu";"JS_WX_liteer";"JS_CZ_wodefeng"},0)),"")</f>
        <v>JSNY-JS0022-01</v>
      </c>
      <c r="C7080" s="11" t="str">
        <f>IFERROR(INDEX({"北京中裕世纪大酒店";"江苏利特尔绿色包装股份有限公司";"常州市金坛沃德丰电子科技有限公司"},MATCH(D7080,{"BJ_zhongyu";"JS_WX_liteer";"JS_CZ_wodefeng"},0)),"")</f>
        <v>江苏利特尔绿色包装股份有限公司</v>
      </c>
      <c r="D7080" s="11" t="str">
        <f>[1]动作!$G7079</f>
        <v>JS_WX_liteer</v>
      </c>
      <c r="E7080" s="11" t="str">
        <f>[1]动作!$D7079</f>
        <v>分系统1BMS3单体电压过低一级故障</v>
      </c>
      <c r="F7080" s="11" t="s">
        <v>177</v>
      </c>
      <c r="G7080" s="12">
        <f>[1]动作!$A7079+[1]动作!$B7079</f>
        <v>43213.866875</v>
      </c>
      <c r="H7080" s="12"/>
      <c r="I7080" s="11"/>
    </row>
    <row r="7081" spans="1:9" hidden="1" x14ac:dyDescent="0.3">
      <c r="A7081" s="24">
        <v>7079</v>
      </c>
      <c r="B7081" s="11" t="str">
        <f>IFERROR(INDEX({"JSNY-BJ0001-01";"JSNY-JS0022-01";"JSNY-JS0002-01"},MATCH(D7081,{"BJ_zhongyu";"JS_WX_liteer";"JS_CZ_wodefeng"},0)),"")</f>
        <v>JSNY-JS0022-01</v>
      </c>
      <c r="C7081" s="11" t="str">
        <f>IFERROR(INDEX({"北京中裕世纪大酒店";"江苏利特尔绿色包装股份有限公司";"常州市金坛沃德丰电子科技有限公司"},MATCH(D7081,{"BJ_zhongyu";"JS_WX_liteer";"JS_CZ_wodefeng"},0)),"")</f>
        <v>江苏利特尔绿色包装股份有限公司</v>
      </c>
      <c r="D7081" s="11" t="str">
        <f>[1]动作!$G7080</f>
        <v>JS_WX_liteer</v>
      </c>
      <c r="E7081" s="11" t="str">
        <f>[1]动作!$D7080</f>
        <v>分系统1BMS3单体电压过低二级故障</v>
      </c>
      <c r="F7081" s="11" t="s">
        <v>177</v>
      </c>
      <c r="G7081" s="12">
        <f>[1]动作!$A7080+[1]动作!$B7080</f>
        <v>43213.866875</v>
      </c>
      <c r="H7081" s="12"/>
      <c r="I7081" s="11"/>
    </row>
    <row r="7082" spans="1:9" hidden="1" x14ac:dyDescent="0.3">
      <c r="A7082" s="24">
        <v>7080</v>
      </c>
      <c r="B7082" s="11" t="str">
        <f>IFERROR(INDEX({"JSNY-BJ0001-01";"JSNY-JS0022-01";"JSNY-JS0002-01"},MATCH(D7082,{"BJ_zhongyu";"JS_WX_liteer";"JS_CZ_wodefeng"},0)),"")</f>
        <v>JSNY-JS0022-01</v>
      </c>
      <c r="C7082" s="11" t="str">
        <f>IFERROR(INDEX({"北京中裕世纪大酒店";"江苏利特尔绿色包装股份有限公司";"常州市金坛沃德丰电子科技有限公司"},MATCH(D7082,{"BJ_zhongyu";"JS_WX_liteer";"JS_CZ_wodefeng"},0)),"")</f>
        <v>江苏利特尔绿色包装股份有限公司</v>
      </c>
      <c r="D7082" s="11" t="str">
        <f>[1]动作!$G7081</f>
        <v>JS_WX_liteer</v>
      </c>
      <c r="E7082" s="11" t="str">
        <f>[1]动作!$D7081</f>
        <v>分系统1BMS4单体电压过低一级故障</v>
      </c>
      <c r="F7082" s="11" t="s">
        <v>177</v>
      </c>
      <c r="G7082" s="12">
        <f>[1]动作!$A7081+[1]动作!$B7081</f>
        <v>43213.867858796293</v>
      </c>
      <c r="H7082" s="12"/>
      <c r="I7082" s="11"/>
    </row>
    <row r="7083" spans="1:9" hidden="1" x14ac:dyDescent="0.3">
      <c r="A7083" s="24">
        <v>7081</v>
      </c>
      <c r="B7083" s="11" t="str">
        <f>IFERROR(INDEX({"JSNY-BJ0001-01";"JSNY-JS0022-01";"JSNY-JS0002-01"},MATCH(D7083,{"BJ_zhongyu";"JS_WX_liteer";"JS_CZ_wodefeng"},0)),"")</f>
        <v>JSNY-JS0022-01</v>
      </c>
      <c r="C7083" s="11" t="str">
        <f>IFERROR(INDEX({"北京中裕世纪大酒店";"江苏利特尔绿色包装股份有限公司";"常州市金坛沃德丰电子科技有限公司"},MATCH(D7083,{"BJ_zhongyu";"JS_WX_liteer";"JS_CZ_wodefeng"},0)),"")</f>
        <v>江苏利特尔绿色包装股份有限公司</v>
      </c>
      <c r="D7083" s="11" t="str">
        <f>[1]动作!$G7082</f>
        <v>JS_WX_liteer</v>
      </c>
      <c r="E7083" s="11" t="str">
        <f>[1]动作!$D7082</f>
        <v>分系统1BMS4单体电压过低二级故障</v>
      </c>
      <c r="F7083" s="11" t="s">
        <v>177</v>
      </c>
      <c r="G7083" s="12">
        <f>[1]动作!$A7082+[1]动作!$B7082</f>
        <v>43213.867858796293</v>
      </c>
      <c r="H7083" s="12"/>
      <c r="I7083" s="11"/>
    </row>
    <row r="7084" spans="1:9" hidden="1" x14ac:dyDescent="0.3">
      <c r="A7084" s="24">
        <v>7082</v>
      </c>
      <c r="B7084" s="11" t="str">
        <f>IFERROR(INDEX({"JSNY-BJ0001-01";"JSNY-JS0022-01";"JSNY-JS0002-01"},MATCH(D7084,{"BJ_zhongyu";"JS_WX_liteer";"JS_CZ_wodefeng"},0)),"")</f>
        <v>JSNY-JS0022-01</v>
      </c>
      <c r="C7084" s="11" t="str">
        <f>IFERROR(INDEX({"北京中裕世纪大酒店";"江苏利特尔绿色包装股份有限公司";"常州市金坛沃德丰电子科技有限公司"},MATCH(D7084,{"BJ_zhongyu";"JS_WX_liteer";"JS_CZ_wodefeng"},0)),"")</f>
        <v>江苏利特尔绿色包装股份有限公司</v>
      </c>
      <c r="D7084" s="11" t="str">
        <f>[1]动作!$G7083</f>
        <v>JS_WX_liteer</v>
      </c>
      <c r="E7084" s="11" t="str">
        <f>[1]动作!$D7083</f>
        <v>分系统1BMS1单体电压过低一级故障</v>
      </c>
      <c r="F7084" s="11" t="s">
        <v>177</v>
      </c>
      <c r="G7084" s="12">
        <f>[1]动作!$A7083+[1]动作!$B7083</f>
        <v>43213.867974537039</v>
      </c>
      <c r="H7084" s="12"/>
      <c r="I7084" s="11"/>
    </row>
    <row r="7085" spans="1:9" hidden="1" x14ac:dyDescent="0.3">
      <c r="A7085" s="24">
        <v>7083</v>
      </c>
      <c r="B7085" s="11" t="str">
        <f>IFERROR(INDEX({"JSNY-BJ0001-01";"JSNY-JS0022-01";"JSNY-JS0002-01"},MATCH(D7085,{"BJ_zhongyu";"JS_WX_liteer";"JS_CZ_wodefeng"},0)),"")</f>
        <v>JSNY-JS0022-01</v>
      </c>
      <c r="C7085" s="11" t="str">
        <f>IFERROR(INDEX({"北京中裕世纪大酒店";"江苏利特尔绿色包装股份有限公司";"常州市金坛沃德丰电子科技有限公司"},MATCH(D7085,{"BJ_zhongyu";"JS_WX_liteer";"JS_CZ_wodefeng"},0)),"")</f>
        <v>江苏利特尔绿色包装股份有限公司</v>
      </c>
      <c r="D7085" s="11" t="str">
        <f>[1]动作!$G7084</f>
        <v>JS_WX_liteer</v>
      </c>
      <c r="E7085" s="11" t="str">
        <f>[1]动作!$D7084</f>
        <v>分系统1BMS1单体电压过低二级故障</v>
      </c>
      <c r="F7085" s="11" t="s">
        <v>177</v>
      </c>
      <c r="G7085" s="12">
        <f>[1]动作!$A7084+[1]动作!$B7084</f>
        <v>43213.867974537039</v>
      </c>
      <c r="H7085" s="12"/>
      <c r="I7085" s="11"/>
    </row>
    <row r="7086" spans="1:9" hidden="1" x14ac:dyDescent="0.3">
      <c r="A7086" s="24">
        <v>7084</v>
      </c>
      <c r="B7086" s="11" t="str">
        <f>IFERROR(INDEX({"JSNY-BJ0001-01";"JSNY-JS0022-01";"JSNY-JS0002-01"},MATCH(D7086,{"BJ_zhongyu";"JS_WX_liteer";"JS_CZ_wodefeng"},0)),"")</f>
        <v>JSNY-JS0022-01</v>
      </c>
      <c r="C7086" s="11" t="str">
        <f>IFERROR(INDEX({"北京中裕世纪大酒店";"江苏利特尔绿色包装股份有限公司";"常州市金坛沃德丰电子科技有限公司"},MATCH(D7086,{"BJ_zhongyu";"JS_WX_liteer";"JS_CZ_wodefeng"},0)),"")</f>
        <v>江苏利特尔绿色包装股份有限公司</v>
      </c>
      <c r="D7086" s="11" t="str">
        <f>[1]动作!$G7085</f>
        <v>JS_WX_liteer</v>
      </c>
      <c r="E7086" s="11" t="str">
        <f>[1]动作!$D7085</f>
        <v>分系统1BMS7单体电压过低一级故障</v>
      </c>
      <c r="F7086" s="11" t="s">
        <v>177</v>
      </c>
      <c r="G7086" s="12">
        <f>[1]动作!$A7085+[1]动作!$B7085</f>
        <v>43213.868148148147</v>
      </c>
      <c r="H7086" s="12"/>
      <c r="I7086" s="11"/>
    </row>
    <row r="7087" spans="1:9" hidden="1" x14ac:dyDescent="0.3">
      <c r="A7087" s="24">
        <v>7085</v>
      </c>
      <c r="B7087" s="11" t="str">
        <f>IFERROR(INDEX({"JSNY-BJ0001-01";"JSNY-JS0022-01";"JSNY-JS0002-01"},MATCH(D7087,{"BJ_zhongyu";"JS_WX_liteer";"JS_CZ_wodefeng"},0)),"")</f>
        <v>JSNY-JS0022-01</v>
      </c>
      <c r="C7087" s="11" t="str">
        <f>IFERROR(INDEX({"北京中裕世纪大酒店";"江苏利特尔绿色包装股份有限公司";"常州市金坛沃德丰电子科技有限公司"},MATCH(D7087,{"BJ_zhongyu";"JS_WX_liteer";"JS_CZ_wodefeng"},0)),"")</f>
        <v>江苏利特尔绿色包装股份有限公司</v>
      </c>
      <c r="D7087" s="11" t="str">
        <f>[1]动作!$G7086</f>
        <v>JS_WX_liteer</v>
      </c>
      <c r="E7087" s="11" t="str">
        <f>[1]动作!$D7086</f>
        <v>分系统1BMS7单体电压过低二级故障</v>
      </c>
      <c r="F7087" s="11" t="s">
        <v>177</v>
      </c>
      <c r="G7087" s="12">
        <f>[1]动作!$A7086+[1]动作!$B7086</f>
        <v>43213.868148148147</v>
      </c>
      <c r="H7087" s="12"/>
      <c r="I7087" s="11"/>
    </row>
    <row r="7088" spans="1:9" hidden="1" x14ac:dyDescent="0.3">
      <c r="A7088" s="24">
        <v>7086</v>
      </c>
      <c r="B7088" s="11" t="str">
        <f>IFERROR(INDEX({"JSNY-BJ0001-01";"JSNY-JS0022-01";"JSNY-JS0002-01"},MATCH(D7088,{"BJ_zhongyu";"JS_WX_liteer";"JS_CZ_wodefeng"},0)),"")</f>
        <v>JSNY-JS0022-01</v>
      </c>
      <c r="C7088" s="11" t="str">
        <f>IFERROR(INDEX({"北京中裕世纪大酒店";"江苏利特尔绿色包装股份有限公司";"常州市金坛沃德丰电子科技有限公司"},MATCH(D7088,{"BJ_zhongyu";"JS_WX_liteer";"JS_CZ_wodefeng"},0)),"")</f>
        <v>江苏利特尔绿色包装股份有限公司</v>
      </c>
      <c r="D7088" s="11" t="str">
        <f>[1]动作!$G7087</f>
        <v>JS_WX_liteer</v>
      </c>
      <c r="E7088" s="11" t="str">
        <f>[1]动作!$D7087</f>
        <v>分系统1BMS2单体电压过低一级故障</v>
      </c>
      <c r="F7088" s="11" t="s">
        <v>177</v>
      </c>
      <c r="G7088" s="12">
        <f>[1]动作!$A7087+[1]动作!$B7087</f>
        <v>43213.868668981479</v>
      </c>
      <c r="H7088" s="12"/>
      <c r="I7088" s="11"/>
    </row>
    <row r="7089" spans="1:9" hidden="1" x14ac:dyDescent="0.3">
      <c r="A7089" s="24">
        <v>7087</v>
      </c>
      <c r="B7089" s="11" t="str">
        <f>IFERROR(INDEX({"JSNY-BJ0001-01";"JSNY-JS0022-01";"JSNY-JS0002-01"},MATCH(D7089,{"BJ_zhongyu";"JS_WX_liteer";"JS_CZ_wodefeng"},0)),"")</f>
        <v>JSNY-JS0022-01</v>
      </c>
      <c r="C7089" s="11" t="str">
        <f>IFERROR(INDEX({"北京中裕世纪大酒店";"江苏利特尔绿色包装股份有限公司";"常州市金坛沃德丰电子科技有限公司"},MATCH(D7089,{"BJ_zhongyu";"JS_WX_liteer";"JS_CZ_wodefeng"},0)),"")</f>
        <v>江苏利特尔绿色包装股份有限公司</v>
      </c>
      <c r="D7089" s="11" t="str">
        <f>[1]动作!$G7088</f>
        <v>JS_WX_liteer</v>
      </c>
      <c r="E7089" s="11" t="str">
        <f>[1]动作!$D7088</f>
        <v>分系统1BMS2单体电压过低二级故障</v>
      </c>
      <c r="F7089" s="11" t="s">
        <v>177</v>
      </c>
      <c r="G7089" s="12">
        <f>[1]动作!$A7088+[1]动作!$B7088</f>
        <v>43213.868668981479</v>
      </c>
      <c r="H7089" s="12"/>
      <c r="I7089" s="11"/>
    </row>
    <row r="7090" spans="1:9" hidden="1" x14ac:dyDescent="0.3">
      <c r="A7090" s="24">
        <v>7088</v>
      </c>
      <c r="B7090" s="11" t="str">
        <f>IFERROR(INDEX({"JSNY-BJ0001-01";"JSNY-JS0022-01";"JSNY-JS0002-01"},MATCH(D7090,{"BJ_zhongyu";"JS_WX_liteer";"JS_CZ_wodefeng"},0)),"")</f>
        <v>JSNY-JS0022-01</v>
      </c>
      <c r="C7090" s="11" t="str">
        <f>IFERROR(INDEX({"北京中裕世纪大酒店";"江苏利特尔绿色包装股份有限公司";"常州市金坛沃德丰电子科技有限公司"},MATCH(D7090,{"BJ_zhongyu";"JS_WX_liteer";"JS_CZ_wodefeng"},0)),"")</f>
        <v>江苏利特尔绿色包装股份有限公司</v>
      </c>
      <c r="D7090" s="11" t="str">
        <f>[1]动作!$G7089</f>
        <v>JS_WX_liteer</v>
      </c>
      <c r="E7090" s="11" t="str">
        <f>[1]动作!$D7089</f>
        <v>分系统1BMS5单体电压过低一级故障</v>
      </c>
      <c r="F7090" s="11" t="s">
        <v>177</v>
      </c>
      <c r="G7090" s="12">
        <f>[1]动作!$A7089+[1]动作!$B7089</f>
        <v>43213.868842592594</v>
      </c>
      <c r="H7090" s="12"/>
      <c r="I7090" s="11"/>
    </row>
    <row r="7091" spans="1:9" hidden="1" x14ac:dyDescent="0.3">
      <c r="A7091" s="24">
        <v>7089</v>
      </c>
      <c r="B7091" s="11" t="str">
        <f>IFERROR(INDEX({"JSNY-BJ0001-01";"JSNY-JS0022-01";"JSNY-JS0002-01"},MATCH(D7091,{"BJ_zhongyu";"JS_WX_liteer";"JS_CZ_wodefeng"},0)),"")</f>
        <v>JSNY-JS0022-01</v>
      </c>
      <c r="C7091" s="11" t="str">
        <f>IFERROR(INDEX({"北京中裕世纪大酒店";"江苏利特尔绿色包装股份有限公司";"常州市金坛沃德丰电子科技有限公司"},MATCH(D7091,{"BJ_zhongyu";"JS_WX_liteer";"JS_CZ_wodefeng"},0)),"")</f>
        <v>江苏利特尔绿色包装股份有限公司</v>
      </c>
      <c r="D7091" s="11" t="str">
        <f>[1]动作!$G7090</f>
        <v>JS_WX_liteer</v>
      </c>
      <c r="E7091" s="11" t="str">
        <f>[1]动作!$D7090</f>
        <v>分系统1BMS5单体电压过低二级故障</v>
      </c>
      <c r="F7091" s="11" t="s">
        <v>177</v>
      </c>
      <c r="G7091" s="12">
        <f>[1]动作!$A7090+[1]动作!$B7090</f>
        <v>43213.868842592594</v>
      </c>
      <c r="H7091" s="12"/>
      <c r="I7091" s="11"/>
    </row>
    <row r="7092" spans="1:9" hidden="1" x14ac:dyDescent="0.3">
      <c r="A7092" s="24">
        <v>7090</v>
      </c>
      <c r="B7092" s="11" t="str">
        <f>IFERROR(INDEX({"JSNY-BJ0001-01";"JSNY-JS0022-01";"JSNY-JS0002-01"},MATCH(D7092,{"BJ_zhongyu";"JS_WX_liteer";"JS_CZ_wodefeng"},0)),"")</f>
        <v>JSNY-JS0022-01</v>
      </c>
      <c r="C7092" s="11" t="str">
        <f>IFERROR(INDEX({"北京中裕世纪大酒店";"江苏利特尔绿色包装股份有限公司";"常州市金坛沃德丰电子科技有限公司"},MATCH(D7092,{"BJ_zhongyu";"JS_WX_liteer";"JS_CZ_wodefeng"},0)),"")</f>
        <v>江苏利特尔绿色包装股份有限公司</v>
      </c>
      <c r="D7092" s="11" t="str">
        <f>[1]动作!$G7091</f>
        <v>JS_WX_liteer</v>
      </c>
      <c r="E7092" s="11" t="str">
        <f>[1]动作!$D7091</f>
        <v>分系统1BMS6单体电压过低一级故障</v>
      </c>
      <c r="F7092" s="11" t="s">
        <v>177</v>
      </c>
      <c r="G7092" s="12">
        <f>[1]动作!$A7091+[1]动作!$B7091</f>
        <v>43213.868958333333</v>
      </c>
      <c r="H7092" s="12"/>
      <c r="I7092" s="11"/>
    </row>
    <row r="7093" spans="1:9" hidden="1" x14ac:dyDescent="0.3">
      <c r="A7093" s="24">
        <v>7091</v>
      </c>
      <c r="B7093" s="11" t="str">
        <f>IFERROR(INDEX({"JSNY-BJ0001-01";"JSNY-JS0022-01";"JSNY-JS0002-01"},MATCH(D7093,{"BJ_zhongyu";"JS_WX_liteer";"JS_CZ_wodefeng"},0)),"")</f>
        <v>JSNY-JS0022-01</v>
      </c>
      <c r="C7093" s="11" t="str">
        <f>IFERROR(INDEX({"北京中裕世纪大酒店";"江苏利特尔绿色包装股份有限公司";"常州市金坛沃德丰电子科技有限公司"},MATCH(D7093,{"BJ_zhongyu";"JS_WX_liteer";"JS_CZ_wodefeng"},0)),"")</f>
        <v>江苏利特尔绿色包装股份有限公司</v>
      </c>
      <c r="D7093" s="11" t="str">
        <f>[1]动作!$G7092</f>
        <v>JS_WX_liteer</v>
      </c>
      <c r="E7093" s="11" t="str">
        <f>[1]动作!$D7092</f>
        <v>分系统1BMS6单体电压过低二级故障</v>
      </c>
      <c r="F7093" s="11" t="s">
        <v>177</v>
      </c>
      <c r="G7093" s="12">
        <f>[1]动作!$A7092+[1]动作!$B7092</f>
        <v>43213.868958333333</v>
      </c>
      <c r="H7093" s="12"/>
      <c r="I7093" s="11"/>
    </row>
    <row r="7094" spans="1:9" hidden="1" x14ac:dyDescent="0.3">
      <c r="A7094" s="24">
        <v>7092</v>
      </c>
      <c r="B7094" s="11" t="str">
        <f>IFERROR(INDEX({"JSNY-BJ0001-01";"JSNY-JS0022-01";"JSNY-JS0002-01"},MATCH(D7094,{"BJ_zhongyu";"JS_WX_liteer";"JS_CZ_wodefeng"},0)),"")</f>
        <v>JSNY-JS0022-01</v>
      </c>
      <c r="C7094" s="11" t="str">
        <f>IFERROR(INDEX({"北京中裕世纪大酒店";"江苏利特尔绿色包装股份有限公司";"常州市金坛沃德丰电子科技有限公司"},MATCH(D7094,{"BJ_zhongyu";"JS_WX_liteer";"JS_CZ_wodefeng"},0)),"")</f>
        <v>江苏利特尔绿色包装股份有限公司</v>
      </c>
      <c r="D7094" s="11" t="str">
        <f>[1]动作!$G7093</f>
        <v>JS_WX_liteer</v>
      </c>
      <c r="E7094" s="11" t="str">
        <f>[1]动作!$D7093</f>
        <v>分系统1BMS5SOC过低一级故障</v>
      </c>
      <c r="F7094" s="11" t="s">
        <v>177</v>
      </c>
      <c r="G7094" s="12">
        <f>[1]动作!$A7093+[1]动作!$B7093</f>
        <v>43213.869421296295</v>
      </c>
      <c r="H7094" s="12"/>
      <c r="I7094" s="11"/>
    </row>
    <row r="7095" spans="1:9" hidden="1" x14ac:dyDescent="0.3">
      <c r="A7095" s="24">
        <v>7093</v>
      </c>
      <c r="B7095" s="11" t="str">
        <f>IFERROR(INDEX({"JSNY-BJ0001-01";"JSNY-JS0022-01";"JSNY-JS0002-01"},MATCH(D7095,{"BJ_zhongyu";"JS_WX_liteer";"JS_CZ_wodefeng"},0)),"")</f>
        <v>JSNY-JS0022-01</v>
      </c>
      <c r="C7095" s="11" t="str">
        <f>IFERROR(INDEX({"北京中裕世纪大酒店";"江苏利特尔绿色包装股份有限公司";"常州市金坛沃德丰电子科技有限公司"},MATCH(D7095,{"BJ_zhongyu";"JS_WX_liteer";"JS_CZ_wodefeng"},0)),"")</f>
        <v>江苏利特尔绿色包装股份有限公司</v>
      </c>
      <c r="D7095" s="11" t="str">
        <f>[1]动作!$G7094</f>
        <v>JS_WX_liteer</v>
      </c>
      <c r="E7095" s="11" t="str">
        <f>[1]动作!$D7094</f>
        <v>分系统1BMS5SOC过低二级故障</v>
      </c>
      <c r="F7095" s="11" t="s">
        <v>177</v>
      </c>
      <c r="G7095" s="12">
        <f>[1]动作!$A7094+[1]动作!$B7094</f>
        <v>43213.869421296295</v>
      </c>
      <c r="H7095" s="12"/>
      <c r="I7095" s="11"/>
    </row>
    <row r="7096" spans="1:9" hidden="1" x14ac:dyDescent="0.3">
      <c r="A7096" s="24">
        <v>7094</v>
      </c>
      <c r="B7096" s="11" t="str">
        <f>IFERROR(INDEX({"JSNY-BJ0001-01";"JSNY-JS0022-01";"JSNY-JS0002-01"},MATCH(D7096,{"BJ_zhongyu";"JS_WX_liteer";"JS_CZ_wodefeng"},0)),"")</f>
        <v>JSNY-JS0022-01</v>
      </c>
      <c r="C7096" s="11" t="str">
        <f>IFERROR(INDEX({"北京中裕世纪大酒店";"江苏利特尔绿色包装股份有限公司";"常州市金坛沃德丰电子科技有限公司"},MATCH(D7096,{"BJ_zhongyu";"JS_WX_liteer";"JS_CZ_wodefeng"},0)),"")</f>
        <v>江苏利特尔绿色包装股份有限公司</v>
      </c>
      <c r="D7096" s="11" t="str">
        <f>[1]动作!$G7095</f>
        <v>JS_WX_liteer</v>
      </c>
      <c r="E7096" s="11" t="str">
        <f>[1]动作!$D7095</f>
        <v>分系统1BMS7SOC过低一级故障</v>
      </c>
      <c r="F7096" s="11" t="s">
        <v>177</v>
      </c>
      <c r="G7096" s="12">
        <f>[1]动作!$A7095+[1]动作!$B7095</f>
        <v>43213.869942129626</v>
      </c>
      <c r="H7096" s="12"/>
      <c r="I7096" s="11"/>
    </row>
    <row r="7097" spans="1:9" hidden="1" x14ac:dyDescent="0.3">
      <c r="A7097" s="24">
        <v>7095</v>
      </c>
      <c r="B7097" s="11" t="str">
        <f>IFERROR(INDEX({"JSNY-BJ0001-01";"JSNY-JS0022-01";"JSNY-JS0002-01"},MATCH(D7097,{"BJ_zhongyu";"JS_WX_liteer";"JS_CZ_wodefeng"},0)),"")</f>
        <v>JSNY-JS0022-01</v>
      </c>
      <c r="C7097" s="11" t="str">
        <f>IFERROR(INDEX({"北京中裕世纪大酒店";"江苏利特尔绿色包装股份有限公司";"常州市金坛沃德丰电子科技有限公司"},MATCH(D7097,{"BJ_zhongyu";"JS_WX_liteer";"JS_CZ_wodefeng"},0)),"")</f>
        <v>江苏利特尔绿色包装股份有限公司</v>
      </c>
      <c r="D7097" s="11" t="str">
        <f>[1]动作!$G7096</f>
        <v>JS_WX_liteer</v>
      </c>
      <c r="E7097" s="11" t="str">
        <f>[1]动作!$D7096</f>
        <v>分系统1BMS7SOC过低二级故障</v>
      </c>
      <c r="F7097" s="11" t="s">
        <v>177</v>
      </c>
      <c r="G7097" s="12">
        <f>[1]动作!$A7096+[1]动作!$B7096</f>
        <v>43213.869942129626</v>
      </c>
      <c r="H7097" s="12"/>
      <c r="I7097" s="11"/>
    </row>
    <row r="7098" spans="1:9" hidden="1" x14ac:dyDescent="0.3">
      <c r="A7098" s="24">
        <v>7096</v>
      </c>
      <c r="B7098" s="11" t="str">
        <f>IFERROR(INDEX({"JSNY-BJ0001-01";"JSNY-JS0022-01";"JSNY-JS0002-01"},MATCH(D7098,{"BJ_zhongyu";"JS_WX_liteer";"JS_CZ_wodefeng"},0)),"")</f>
        <v>JSNY-JS0022-01</v>
      </c>
      <c r="C7098" s="11" t="str">
        <f>IFERROR(INDEX({"北京中裕世纪大酒店";"江苏利特尔绿色包装股份有限公司";"常州市金坛沃德丰电子科技有限公司"},MATCH(D7098,{"BJ_zhongyu";"JS_WX_liteer";"JS_CZ_wodefeng"},0)),"")</f>
        <v>江苏利特尔绿色包装股份有限公司</v>
      </c>
      <c r="D7098" s="11" t="str">
        <f>[1]动作!$G7097</f>
        <v>JS_WX_liteer</v>
      </c>
      <c r="E7098" s="11" t="str">
        <f>[1]动作!$D7097</f>
        <v>分系统1BMS2SOC过低一级故障</v>
      </c>
      <c r="F7098" s="11" t="s">
        <v>177</v>
      </c>
      <c r="G7098" s="12">
        <f>[1]动作!$A7097+[1]动作!$B7097</f>
        <v>43213.870115740741</v>
      </c>
      <c r="H7098" s="12"/>
      <c r="I7098" s="11"/>
    </row>
    <row r="7099" spans="1:9" hidden="1" x14ac:dyDescent="0.3">
      <c r="A7099" s="24">
        <v>7097</v>
      </c>
      <c r="B7099" s="11" t="str">
        <f>IFERROR(INDEX({"JSNY-BJ0001-01";"JSNY-JS0022-01";"JSNY-JS0002-01"},MATCH(D7099,{"BJ_zhongyu";"JS_WX_liteer";"JS_CZ_wodefeng"},0)),"")</f>
        <v>JSNY-JS0022-01</v>
      </c>
      <c r="C7099" s="11" t="str">
        <f>IFERROR(INDEX({"北京中裕世纪大酒店";"江苏利特尔绿色包装股份有限公司";"常州市金坛沃德丰电子科技有限公司"},MATCH(D7099,{"BJ_zhongyu";"JS_WX_liteer";"JS_CZ_wodefeng"},0)),"")</f>
        <v>江苏利特尔绿色包装股份有限公司</v>
      </c>
      <c r="D7099" s="11" t="str">
        <f>[1]动作!$G7098</f>
        <v>JS_WX_liteer</v>
      </c>
      <c r="E7099" s="11" t="str">
        <f>[1]动作!$D7098</f>
        <v>分系统1BMS2SOC过低二级故障</v>
      </c>
      <c r="F7099" s="11" t="s">
        <v>177</v>
      </c>
      <c r="G7099" s="12">
        <f>[1]动作!$A7098+[1]动作!$B7098</f>
        <v>43213.870115740741</v>
      </c>
      <c r="H7099" s="12"/>
      <c r="I7099" s="11"/>
    </row>
    <row r="7100" spans="1:9" hidden="1" x14ac:dyDescent="0.3">
      <c r="A7100" s="24">
        <v>7098</v>
      </c>
      <c r="B7100" s="11" t="str">
        <f>IFERROR(INDEX({"JSNY-BJ0001-01";"JSNY-JS0022-01";"JSNY-JS0002-01"},MATCH(D7100,{"BJ_zhongyu";"JS_WX_liteer";"JS_CZ_wodefeng"},0)),"")</f>
        <v>JSNY-JS0002-01</v>
      </c>
      <c r="C7100" s="11" t="str">
        <f>IFERROR(INDEX({"北京中裕世纪大酒店";"江苏利特尔绿色包装股份有限公司";"常州市金坛沃德丰电子科技有限公司"},MATCH(D7100,{"BJ_zhongyu";"JS_WX_liteer";"JS_CZ_wodefeng"},0)),"")</f>
        <v>常州市金坛沃德丰电子科技有限公司</v>
      </c>
      <c r="D7100" s="11" t="str">
        <f>[1]动作!$G7099</f>
        <v>JS_CZ_wodefeng</v>
      </c>
      <c r="E7100" s="11" t="str">
        <f>[1]动作!$D7099</f>
        <v>电表故障</v>
      </c>
      <c r="F7100" s="11" t="s">
        <v>45</v>
      </c>
      <c r="G7100" s="12">
        <f>[1]动作!$A7099+[1]动作!$B7099</f>
        <v>43213.870173611111</v>
      </c>
      <c r="H7100" s="12"/>
      <c r="I7100" s="11"/>
    </row>
    <row r="7101" spans="1:9" hidden="1" x14ac:dyDescent="0.3">
      <c r="A7101" s="24">
        <v>7099</v>
      </c>
      <c r="B7101" s="11" t="str">
        <f>IFERROR(INDEX({"JSNY-BJ0001-01";"JSNY-JS0022-01";"JSNY-JS0002-01"},MATCH(D7101,{"BJ_zhongyu";"JS_WX_liteer";"JS_CZ_wodefeng"},0)),"")</f>
        <v>JSNY-JS0002-01</v>
      </c>
      <c r="C7101" s="11" t="str">
        <f>IFERROR(INDEX({"北京中裕世纪大酒店";"江苏利特尔绿色包装股份有限公司";"常州市金坛沃德丰电子科技有限公司"},MATCH(D7101,{"BJ_zhongyu";"JS_WX_liteer";"JS_CZ_wodefeng"},0)),"")</f>
        <v>常州市金坛沃德丰电子科技有限公司</v>
      </c>
      <c r="D7101" s="11" t="str">
        <f>[1]动作!$G7100</f>
        <v>JS_CZ_wodefeng</v>
      </c>
      <c r="E7101" s="11" t="str">
        <f>[1]动作!$D7100</f>
        <v>电表故障</v>
      </c>
      <c r="F7101" s="11" t="s">
        <v>45</v>
      </c>
      <c r="G7101" s="12">
        <f>[1]动作!$A7100+[1]动作!$B7100</f>
        <v>43213.871504629627</v>
      </c>
      <c r="H7101" s="12"/>
      <c r="I7101" s="11"/>
    </row>
    <row r="7102" spans="1:9" hidden="1" x14ac:dyDescent="0.3">
      <c r="A7102" s="24">
        <v>7100</v>
      </c>
      <c r="B7102" s="11" t="str">
        <f>IFERROR(INDEX({"JSNY-BJ0001-01";"JSNY-JS0022-01";"JSNY-JS0002-01"},MATCH(D7102,{"BJ_zhongyu";"JS_WX_liteer";"JS_CZ_wodefeng"},0)),"")</f>
        <v>JSNY-JS0002-01</v>
      </c>
      <c r="C7102" s="11" t="str">
        <f>IFERROR(INDEX({"北京中裕世纪大酒店";"江苏利特尔绿色包装股份有限公司";"常州市金坛沃德丰电子科技有限公司"},MATCH(D7102,{"BJ_zhongyu";"JS_WX_liteer";"JS_CZ_wodefeng"},0)),"")</f>
        <v>常州市金坛沃德丰电子科技有限公司</v>
      </c>
      <c r="D7102" s="11" t="str">
        <f>[1]动作!$G7101</f>
        <v>JS_CZ_wodefeng</v>
      </c>
      <c r="E7102" s="11" t="str">
        <f>[1]动作!$D7101</f>
        <v>电表故障</v>
      </c>
      <c r="F7102" s="11" t="s">
        <v>45</v>
      </c>
      <c r="G7102" s="12">
        <f>[1]动作!$A7101+[1]动作!$B7101</f>
        <v>43213.874340277776</v>
      </c>
      <c r="H7102" s="12"/>
      <c r="I7102" s="11"/>
    </row>
    <row r="7103" spans="1:9" hidden="1" x14ac:dyDescent="0.3">
      <c r="A7103" s="24">
        <v>7101</v>
      </c>
      <c r="B7103" s="11" t="str">
        <f>IFERROR(INDEX({"JSNY-BJ0001-01";"JSNY-JS0022-01";"JSNY-JS0002-01"},MATCH(D7103,{"BJ_zhongyu";"JS_WX_liteer";"JS_CZ_wodefeng"},0)),"")</f>
        <v>JSNY-JS0002-01</v>
      </c>
      <c r="C7103" s="11" t="str">
        <f>IFERROR(INDEX({"北京中裕世纪大酒店";"江苏利特尔绿色包装股份有限公司";"常州市金坛沃德丰电子科技有限公司"},MATCH(D7103,{"BJ_zhongyu";"JS_WX_liteer";"JS_CZ_wodefeng"},0)),"")</f>
        <v>常州市金坛沃德丰电子科技有限公司</v>
      </c>
      <c r="D7103" s="11" t="str">
        <f>[1]动作!$G7102</f>
        <v>JS_CZ_wodefeng</v>
      </c>
      <c r="E7103" s="11" t="str">
        <f>[1]动作!$D7102</f>
        <v>电表故障</v>
      </c>
      <c r="F7103" s="11" t="s">
        <v>45</v>
      </c>
      <c r="G7103" s="12">
        <f>[1]动作!$A7102+[1]动作!$B7102</f>
        <v>43213.8752662037</v>
      </c>
      <c r="H7103" s="12"/>
      <c r="I7103" s="11"/>
    </row>
    <row r="7104" spans="1:9" hidden="1" x14ac:dyDescent="0.3">
      <c r="A7104" s="24">
        <v>7102</v>
      </c>
      <c r="B7104" s="11" t="str">
        <f>IFERROR(INDEX({"JSNY-BJ0001-01";"JSNY-JS0022-01";"JSNY-JS0002-01"},MATCH(D7104,{"BJ_zhongyu";"JS_WX_liteer";"JS_CZ_wodefeng"},0)),"")</f>
        <v>JSNY-JS0002-01</v>
      </c>
      <c r="C7104" s="11" t="str">
        <f>IFERROR(INDEX({"北京中裕世纪大酒店";"江苏利特尔绿色包装股份有限公司";"常州市金坛沃德丰电子科技有限公司"},MATCH(D7104,{"BJ_zhongyu";"JS_WX_liteer";"JS_CZ_wodefeng"},0)),"")</f>
        <v>常州市金坛沃德丰电子科技有限公司</v>
      </c>
      <c r="D7104" s="11" t="str">
        <f>[1]动作!$G7103</f>
        <v>JS_CZ_wodefeng</v>
      </c>
      <c r="E7104" s="11" t="str">
        <f>[1]动作!$D7103</f>
        <v>电表故障</v>
      </c>
      <c r="F7104" s="11" t="s">
        <v>45</v>
      </c>
      <c r="G7104" s="12">
        <f>[1]动作!$A7103+[1]动作!$B7103</f>
        <v>43213.875451388885</v>
      </c>
      <c r="H7104" s="12"/>
      <c r="I7104" s="11"/>
    </row>
    <row r="7105" spans="1:9" hidden="1" x14ac:dyDescent="0.3">
      <c r="A7105" s="24">
        <v>7103</v>
      </c>
      <c r="B7105" s="11" t="str">
        <f>IFERROR(INDEX({"JSNY-BJ0001-01";"JSNY-JS0022-01";"JSNY-JS0002-01"},MATCH(D7105,{"BJ_zhongyu";"JS_WX_liteer";"JS_CZ_wodefeng"},0)),"")</f>
        <v>JSNY-JS0002-01</v>
      </c>
      <c r="C7105" s="11" t="str">
        <f>IFERROR(INDEX({"北京中裕世纪大酒店";"江苏利特尔绿色包装股份有限公司";"常州市金坛沃德丰电子科技有限公司"},MATCH(D7105,{"BJ_zhongyu";"JS_WX_liteer";"JS_CZ_wodefeng"},0)),"")</f>
        <v>常州市金坛沃德丰电子科技有限公司</v>
      </c>
      <c r="D7105" s="11" t="str">
        <f>[1]动作!$G7104</f>
        <v>JS_CZ_wodefeng</v>
      </c>
      <c r="E7105" s="11" t="str">
        <f>[1]动作!$D7104</f>
        <v>电表故障</v>
      </c>
      <c r="F7105" s="11" t="s">
        <v>45</v>
      </c>
      <c r="G7105" s="12">
        <f>[1]动作!$A7104+[1]动作!$B7104</f>
        <v>43213.875555555554</v>
      </c>
      <c r="H7105" s="12"/>
      <c r="I7105" s="11"/>
    </row>
    <row r="7106" spans="1:9" hidden="1" x14ac:dyDescent="0.3">
      <c r="A7106" s="24">
        <v>7104</v>
      </c>
      <c r="B7106" s="11" t="str">
        <f>IFERROR(INDEX({"JSNY-BJ0001-01";"JSNY-JS0022-01";"JSNY-JS0002-01"},MATCH(D7106,{"BJ_zhongyu";"JS_WX_liteer";"JS_CZ_wodefeng"},0)),"")</f>
        <v>JSNY-JS0002-01</v>
      </c>
      <c r="C7106" s="11" t="str">
        <f>IFERROR(INDEX({"北京中裕世纪大酒店";"江苏利特尔绿色包装股份有限公司";"常州市金坛沃德丰电子科技有限公司"},MATCH(D7106,{"BJ_zhongyu";"JS_WX_liteer";"JS_CZ_wodefeng"},0)),"")</f>
        <v>常州市金坛沃德丰电子科技有限公司</v>
      </c>
      <c r="D7106" s="11" t="str">
        <f>[1]动作!$G7105</f>
        <v>JS_CZ_wodefeng</v>
      </c>
      <c r="E7106" s="11" t="str">
        <f>[1]动作!$D7105</f>
        <v>电表故障</v>
      </c>
      <c r="F7106" s="11" t="s">
        <v>45</v>
      </c>
      <c r="G7106" s="12">
        <f>[1]动作!$A7105+[1]动作!$B7105</f>
        <v>43213.875671296293</v>
      </c>
      <c r="H7106" s="12"/>
      <c r="I7106" s="11"/>
    </row>
    <row r="7107" spans="1:9" hidden="1" x14ac:dyDescent="0.3">
      <c r="A7107" s="24">
        <v>7105</v>
      </c>
      <c r="B7107" s="11" t="str">
        <f>IFERROR(INDEX({"JSNY-BJ0001-01";"JSNY-JS0022-01";"JSNY-JS0002-01"},MATCH(D7107,{"BJ_zhongyu";"JS_WX_liteer";"JS_CZ_wodefeng"},0)),"")</f>
        <v>JSNY-JS0002-01</v>
      </c>
      <c r="C7107" s="11" t="str">
        <f>IFERROR(INDEX({"北京中裕世纪大酒店";"江苏利特尔绿色包装股份有限公司";"常州市金坛沃德丰电子科技有限公司"},MATCH(D7107,{"BJ_zhongyu";"JS_WX_liteer";"JS_CZ_wodefeng"},0)),"")</f>
        <v>常州市金坛沃德丰电子科技有限公司</v>
      </c>
      <c r="D7107" s="11" t="str">
        <f>[1]动作!$G7106</f>
        <v>JS_CZ_wodefeng</v>
      </c>
      <c r="E7107" s="11" t="str">
        <f>[1]动作!$D7106</f>
        <v>电表故障</v>
      </c>
      <c r="F7107" s="11" t="s">
        <v>45</v>
      </c>
      <c r="G7107" s="12">
        <f>[1]动作!$A7106+[1]动作!$B7106</f>
        <v>43213.876608796294</v>
      </c>
      <c r="H7107" s="12"/>
      <c r="I7107" s="11"/>
    </row>
    <row r="7108" spans="1:9" hidden="1" x14ac:dyDescent="0.3">
      <c r="A7108" s="24">
        <v>7106</v>
      </c>
      <c r="B7108" s="11" t="str">
        <f>IFERROR(INDEX({"JSNY-BJ0001-01";"JSNY-JS0022-01";"JSNY-JS0002-01"},MATCH(D7108,{"BJ_zhongyu";"JS_WX_liteer";"JS_CZ_wodefeng"},0)),"")</f>
        <v>JSNY-JS0002-01</v>
      </c>
      <c r="C7108" s="11" t="str">
        <f>IFERROR(INDEX({"北京中裕世纪大酒店";"江苏利特尔绿色包装股份有限公司";"常州市金坛沃德丰电子科技有限公司"},MATCH(D7108,{"BJ_zhongyu";"JS_WX_liteer";"JS_CZ_wodefeng"},0)),"")</f>
        <v>常州市金坛沃德丰电子科技有限公司</v>
      </c>
      <c r="D7108" s="11" t="str">
        <f>[1]动作!$G7107</f>
        <v>JS_CZ_wodefeng</v>
      </c>
      <c r="E7108" s="11" t="str">
        <f>[1]动作!$D7107</f>
        <v>电表故障</v>
      </c>
      <c r="F7108" s="11" t="s">
        <v>45</v>
      </c>
      <c r="G7108" s="12">
        <f>[1]动作!$A7107+[1]动作!$B7107</f>
        <v>43213.878055555557</v>
      </c>
      <c r="H7108" s="12"/>
      <c r="I7108" s="11"/>
    </row>
    <row r="7109" spans="1:9" hidden="1" x14ac:dyDescent="0.3">
      <c r="A7109" s="24">
        <v>7107</v>
      </c>
      <c r="B7109" s="11" t="str">
        <f>IFERROR(INDEX({"JSNY-BJ0001-01";"JSNY-JS0022-01";"JSNY-JS0002-01"},MATCH(D7109,{"BJ_zhongyu";"JS_WX_liteer";"JS_CZ_wodefeng"},0)),"")</f>
        <v>JSNY-JS0002-01</v>
      </c>
      <c r="C7109" s="11" t="str">
        <f>IFERROR(INDEX({"北京中裕世纪大酒店";"江苏利特尔绿色包装股份有限公司";"常州市金坛沃德丰电子科技有限公司"},MATCH(D7109,{"BJ_zhongyu";"JS_WX_liteer";"JS_CZ_wodefeng"},0)),"")</f>
        <v>常州市金坛沃德丰电子科技有限公司</v>
      </c>
      <c r="D7109" s="11" t="str">
        <f>[1]动作!$G7108</f>
        <v>JS_CZ_wodefeng</v>
      </c>
      <c r="E7109" s="11" t="str">
        <f>[1]动作!$D7108</f>
        <v>电表故障</v>
      </c>
      <c r="F7109" s="11" t="s">
        <v>45</v>
      </c>
      <c r="G7109" s="12">
        <f>[1]动作!$A7108+[1]动作!$B7108</f>
        <v>43213.882106481484</v>
      </c>
      <c r="H7109" s="12"/>
      <c r="I7109" s="11"/>
    </row>
    <row r="7110" spans="1:9" hidden="1" x14ac:dyDescent="0.3">
      <c r="A7110" s="24">
        <v>7108</v>
      </c>
      <c r="B7110" s="11" t="str">
        <f>IFERROR(INDEX({"JSNY-BJ0001-01";"JSNY-JS0022-01";"JSNY-JS0002-01"},MATCH(D7110,{"BJ_zhongyu";"JS_WX_liteer";"JS_CZ_wodefeng"},0)),"")</f>
        <v>JSNY-JS0002-01</v>
      </c>
      <c r="C7110" s="11" t="str">
        <f>IFERROR(INDEX({"北京中裕世纪大酒店";"江苏利特尔绿色包装股份有限公司";"常州市金坛沃德丰电子科技有限公司"},MATCH(D7110,{"BJ_zhongyu";"JS_WX_liteer";"JS_CZ_wodefeng"},0)),"")</f>
        <v>常州市金坛沃德丰电子科技有限公司</v>
      </c>
      <c r="D7110" s="11" t="str">
        <f>[1]动作!$G7109</f>
        <v>JS_CZ_wodefeng</v>
      </c>
      <c r="E7110" s="11" t="str">
        <f>[1]动作!$D7109</f>
        <v>电表故障</v>
      </c>
      <c r="F7110" s="11" t="s">
        <v>45</v>
      </c>
      <c r="G7110" s="12">
        <f>[1]动作!$A7109+[1]动作!$B7109</f>
        <v>43213.884479166663</v>
      </c>
      <c r="H7110" s="12"/>
      <c r="I7110" s="11"/>
    </row>
    <row r="7111" spans="1:9" hidden="1" x14ac:dyDescent="0.3">
      <c r="A7111" s="24">
        <v>7109</v>
      </c>
      <c r="B7111" s="11" t="str">
        <f>IFERROR(INDEX({"JSNY-BJ0001-01";"JSNY-JS0022-01";"JSNY-JS0002-01"},MATCH(D7111,{"BJ_zhongyu";"JS_WX_liteer";"JS_CZ_wodefeng"},0)),"")</f>
        <v>JSNY-JS0002-01</v>
      </c>
      <c r="C7111" s="11" t="str">
        <f>IFERROR(INDEX({"北京中裕世纪大酒店";"江苏利特尔绿色包装股份有限公司";"常州市金坛沃德丰电子科技有限公司"},MATCH(D7111,{"BJ_zhongyu";"JS_WX_liteer";"JS_CZ_wodefeng"},0)),"")</f>
        <v>常州市金坛沃德丰电子科技有限公司</v>
      </c>
      <c r="D7111" s="11" t="str">
        <f>[1]动作!$G7110</f>
        <v>JS_CZ_wodefeng</v>
      </c>
      <c r="E7111" s="11" t="str">
        <f>[1]动作!$D7110</f>
        <v>电表故障</v>
      </c>
      <c r="F7111" s="11" t="s">
        <v>45</v>
      </c>
      <c r="G7111" s="12">
        <f>[1]动作!$A7110+[1]动作!$B7110</f>
        <v>43213.885578703703</v>
      </c>
      <c r="H7111" s="12"/>
      <c r="I7111" s="11"/>
    </row>
    <row r="7112" spans="1:9" hidden="1" x14ac:dyDescent="0.3">
      <c r="A7112" s="24">
        <v>7110</v>
      </c>
      <c r="B7112" s="11" t="str">
        <f>IFERROR(INDEX({"JSNY-BJ0001-01";"JSNY-JS0022-01";"JSNY-JS0002-01"},MATCH(D7112,{"BJ_zhongyu";"JS_WX_liteer";"JS_CZ_wodefeng"},0)),"")</f>
        <v>JSNY-JS0002-01</v>
      </c>
      <c r="C7112" s="11" t="str">
        <f>IFERROR(INDEX({"北京中裕世纪大酒店";"江苏利特尔绿色包装股份有限公司";"常州市金坛沃德丰电子科技有限公司"},MATCH(D7112,{"BJ_zhongyu";"JS_WX_liteer";"JS_CZ_wodefeng"},0)),"")</f>
        <v>常州市金坛沃德丰电子科技有限公司</v>
      </c>
      <c r="D7112" s="11" t="str">
        <f>[1]动作!$G7111</f>
        <v>JS_CZ_wodefeng</v>
      </c>
      <c r="E7112" s="11" t="str">
        <f>[1]动作!$D7111</f>
        <v>电表故障</v>
      </c>
      <c r="F7112" s="11" t="s">
        <v>45</v>
      </c>
      <c r="G7112" s="12">
        <f>[1]动作!$A7111+[1]动作!$B7111</f>
        <v>43213.885821759257</v>
      </c>
      <c r="H7112" s="12"/>
      <c r="I7112" s="11"/>
    </row>
    <row r="7113" spans="1:9" hidden="1" x14ac:dyDescent="0.3">
      <c r="A7113" s="24">
        <v>7111</v>
      </c>
      <c r="B7113" s="11" t="str">
        <f>IFERROR(INDEX({"JSNY-BJ0001-01";"JSNY-JS0022-01";"JSNY-JS0002-01"},MATCH(D7113,{"BJ_zhongyu";"JS_WX_liteer";"JS_CZ_wodefeng"},0)),"")</f>
        <v>JSNY-JS0002-01</v>
      </c>
      <c r="C7113" s="11" t="str">
        <f>IFERROR(INDEX({"北京中裕世纪大酒店";"江苏利特尔绿色包装股份有限公司";"常州市金坛沃德丰电子科技有限公司"},MATCH(D7113,{"BJ_zhongyu";"JS_WX_liteer";"JS_CZ_wodefeng"},0)),"")</f>
        <v>常州市金坛沃德丰电子科技有限公司</v>
      </c>
      <c r="D7113" s="11" t="str">
        <f>[1]动作!$G7112</f>
        <v>JS_CZ_wodefeng</v>
      </c>
      <c r="E7113" s="11" t="str">
        <f>[1]动作!$D7112</f>
        <v>电表故障</v>
      </c>
      <c r="F7113" s="11" t="s">
        <v>45</v>
      </c>
      <c r="G7113" s="12">
        <f>[1]动作!$A7112+[1]动作!$B7112</f>
        <v>43213.885925925926</v>
      </c>
      <c r="H7113" s="12"/>
      <c r="I7113" s="11"/>
    </row>
    <row r="7114" spans="1:9" hidden="1" x14ac:dyDescent="0.3">
      <c r="A7114" s="24">
        <v>7112</v>
      </c>
      <c r="B7114" s="11" t="str">
        <f>IFERROR(INDEX({"JSNY-BJ0001-01";"JSNY-JS0022-01";"JSNY-JS0002-01"},MATCH(D7114,{"BJ_zhongyu";"JS_WX_liteer";"JS_CZ_wodefeng"},0)),"")</f>
        <v>JSNY-JS0002-01</v>
      </c>
      <c r="C7114" s="11" t="str">
        <f>IFERROR(INDEX({"北京中裕世纪大酒店";"江苏利特尔绿色包装股份有限公司";"常州市金坛沃德丰电子科技有限公司"},MATCH(D7114,{"BJ_zhongyu";"JS_WX_liteer";"JS_CZ_wodefeng"},0)),"")</f>
        <v>常州市金坛沃德丰电子科技有限公司</v>
      </c>
      <c r="D7114" s="11" t="str">
        <f>[1]动作!$G7113</f>
        <v>JS_CZ_wodefeng</v>
      </c>
      <c r="E7114" s="11" t="str">
        <f>[1]动作!$D7113</f>
        <v>电表故障</v>
      </c>
      <c r="F7114" s="11" t="s">
        <v>45</v>
      </c>
      <c r="G7114" s="12">
        <f>[1]动作!$A7113+[1]动作!$B7113</f>
        <v>43213.886041666665</v>
      </c>
      <c r="H7114" s="12"/>
      <c r="I7114" s="11"/>
    </row>
    <row r="7115" spans="1:9" hidden="1" x14ac:dyDescent="0.3">
      <c r="A7115" s="24">
        <v>7113</v>
      </c>
      <c r="B7115" s="11" t="str">
        <f>IFERROR(INDEX({"JSNY-BJ0001-01";"JSNY-JS0022-01";"JSNY-JS0002-01"},MATCH(D7115,{"BJ_zhongyu";"JS_WX_liteer";"JS_CZ_wodefeng"},0)),"")</f>
        <v>JSNY-JS0002-01</v>
      </c>
      <c r="C7115" s="11" t="str">
        <f>IFERROR(INDEX({"北京中裕世纪大酒店";"江苏利特尔绿色包装股份有限公司";"常州市金坛沃德丰电子科技有限公司"},MATCH(D7115,{"BJ_zhongyu";"JS_WX_liteer";"JS_CZ_wodefeng"},0)),"")</f>
        <v>常州市金坛沃德丰电子科技有限公司</v>
      </c>
      <c r="D7115" s="11" t="str">
        <f>[1]动作!$G7114</f>
        <v>JS_CZ_wodefeng</v>
      </c>
      <c r="E7115" s="11" t="str">
        <f>[1]动作!$D7114</f>
        <v>电表故障</v>
      </c>
      <c r="F7115" s="11" t="s">
        <v>45</v>
      </c>
      <c r="G7115" s="12">
        <f>[1]动作!$A7114+[1]动作!$B7114</f>
        <v>43213.888425925928</v>
      </c>
      <c r="H7115" s="12"/>
      <c r="I7115" s="11"/>
    </row>
    <row r="7116" spans="1:9" hidden="1" x14ac:dyDescent="0.3">
      <c r="A7116" s="24">
        <v>7114</v>
      </c>
      <c r="B7116" s="11" t="str">
        <f>IFERROR(INDEX({"JSNY-BJ0001-01";"JSNY-JS0022-01";"JSNY-JS0002-01"},MATCH(D7116,{"BJ_zhongyu";"JS_WX_liteer";"JS_CZ_wodefeng"},0)),"")</f>
        <v>JSNY-JS0002-01</v>
      </c>
      <c r="C7116" s="11" t="str">
        <f>IFERROR(INDEX({"北京中裕世纪大酒店";"江苏利特尔绿色包装股份有限公司";"常州市金坛沃德丰电子科技有限公司"},MATCH(D7116,{"BJ_zhongyu";"JS_WX_liteer";"JS_CZ_wodefeng"},0)),"")</f>
        <v>常州市金坛沃德丰电子科技有限公司</v>
      </c>
      <c r="D7116" s="11" t="str">
        <f>[1]动作!$G7115</f>
        <v>JS_CZ_wodefeng</v>
      </c>
      <c r="E7116" s="11" t="str">
        <f>[1]动作!$D7115</f>
        <v>电表故障</v>
      </c>
      <c r="F7116" s="11" t="s">
        <v>45</v>
      </c>
      <c r="G7116" s="12">
        <f>[1]动作!$A7115+[1]动作!$B7115</f>
        <v>43213.891261574077</v>
      </c>
      <c r="H7116" s="12"/>
      <c r="I7116" s="11"/>
    </row>
    <row r="7117" spans="1:9" hidden="1" x14ac:dyDescent="0.3">
      <c r="A7117" s="24">
        <v>7115</v>
      </c>
      <c r="B7117" s="11" t="str">
        <f>IFERROR(INDEX({"JSNY-BJ0001-01";"JSNY-JS0022-01";"JSNY-JS0002-01"},MATCH(D7117,{"BJ_zhongyu";"JS_WX_liteer";"JS_CZ_wodefeng"},0)),"")</f>
        <v>JSNY-JS0002-01</v>
      </c>
      <c r="C7117" s="11" t="str">
        <f>IFERROR(INDEX({"北京中裕世纪大酒店";"江苏利特尔绿色包装股份有限公司";"常州市金坛沃德丰电子科技有限公司"},MATCH(D7117,{"BJ_zhongyu";"JS_WX_liteer";"JS_CZ_wodefeng"},0)),"")</f>
        <v>常州市金坛沃德丰电子科技有限公司</v>
      </c>
      <c r="D7117" s="11" t="str">
        <f>[1]动作!$G7116</f>
        <v>JS_CZ_wodefeng</v>
      </c>
      <c r="E7117" s="11" t="str">
        <f>[1]动作!$D7116</f>
        <v>电表故障</v>
      </c>
      <c r="F7117" s="11" t="s">
        <v>45</v>
      </c>
      <c r="G7117" s="12">
        <f>[1]动作!$A7116+[1]动作!$B7116</f>
        <v>43213.892245370371</v>
      </c>
      <c r="H7117" s="12"/>
      <c r="I7117" s="11"/>
    </row>
    <row r="7118" spans="1:9" hidden="1" x14ac:dyDescent="0.3">
      <c r="A7118" s="24">
        <v>7116</v>
      </c>
      <c r="B7118" s="11" t="str">
        <f>IFERROR(INDEX({"JSNY-BJ0001-01";"JSNY-JS0022-01";"JSNY-JS0002-01"},MATCH(D7118,{"BJ_zhongyu";"JS_WX_liteer";"JS_CZ_wodefeng"},0)),"")</f>
        <v>JSNY-JS0002-01</v>
      </c>
      <c r="C7118" s="11" t="str">
        <f>IFERROR(INDEX({"北京中裕世纪大酒店";"江苏利特尔绿色包装股份有限公司";"常州市金坛沃德丰电子科技有限公司"},MATCH(D7118,{"BJ_zhongyu";"JS_WX_liteer";"JS_CZ_wodefeng"},0)),"")</f>
        <v>常州市金坛沃德丰电子科技有限公司</v>
      </c>
      <c r="D7118" s="11" t="str">
        <f>[1]动作!$G7117</f>
        <v>JS_CZ_wodefeng</v>
      </c>
      <c r="E7118" s="11" t="str">
        <f>[1]动作!$D7117</f>
        <v>电表故障</v>
      </c>
      <c r="F7118" s="11" t="s">
        <v>45</v>
      </c>
      <c r="G7118" s="12">
        <f>[1]动作!$A7117+[1]动作!$B7117</f>
        <v>43213.892592592594</v>
      </c>
      <c r="H7118" s="12"/>
      <c r="I7118" s="11"/>
    </row>
    <row r="7119" spans="1:9" hidden="1" x14ac:dyDescent="0.3">
      <c r="A7119" s="24">
        <v>7117</v>
      </c>
      <c r="B7119" s="11" t="str">
        <f>IFERROR(INDEX({"JSNY-BJ0001-01";"JSNY-JS0022-01";"JSNY-JS0002-01"},MATCH(D7119,{"BJ_zhongyu";"JS_WX_liteer";"JS_CZ_wodefeng"},0)),"")</f>
        <v>JSNY-JS0002-01</v>
      </c>
      <c r="C7119" s="11" t="str">
        <f>IFERROR(INDEX({"北京中裕世纪大酒店";"江苏利特尔绿色包装股份有限公司";"常州市金坛沃德丰电子科技有限公司"},MATCH(D7119,{"BJ_zhongyu";"JS_WX_liteer";"JS_CZ_wodefeng"},0)),"")</f>
        <v>常州市金坛沃德丰电子科技有限公司</v>
      </c>
      <c r="D7119" s="11" t="str">
        <f>[1]动作!$G7118</f>
        <v>JS_CZ_wodefeng</v>
      </c>
      <c r="E7119" s="11" t="str">
        <f>[1]动作!$D7118</f>
        <v>电表故障</v>
      </c>
      <c r="F7119" s="11" t="s">
        <v>45</v>
      </c>
      <c r="G7119" s="12">
        <f>[1]动作!$A7118+[1]动作!$B7118</f>
        <v>43213.893865740742</v>
      </c>
      <c r="H7119" s="12"/>
      <c r="I7119" s="11"/>
    </row>
    <row r="7120" spans="1:9" hidden="1" x14ac:dyDescent="0.3">
      <c r="A7120" s="24">
        <v>7118</v>
      </c>
      <c r="B7120" s="11" t="str">
        <f>IFERROR(INDEX({"JSNY-BJ0001-01";"JSNY-JS0022-01";"JSNY-JS0002-01"},MATCH(D7120,{"BJ_zhongyu";"JS_WX_liteer";"JS_CZ_wodefeng"},0)),"")</f>
        <v>JSNY-JS0002-01</v>
      </c>
      <c r="C7120" s="11" t="str">
        <f>IFERROR(INDEX({"北京中裕世纪大酒店";"江苏利特尔绿色包装股份有限公司";"常州市金坛沃德丰电子科技有限公司"},MATCH(D7120,{"BJ_zhongyu";"JS_WX_liteer";"JS_CZ_wodefeng"},0)),"")</f>
        <v>常州市金坛沃德丰电子科技有限公司</v>
      </c>
      <c r="D7120" s="11" t="str">
        <f>[1]动作!$G7119</f>
        <v>JS_CZ_wodefeng</v>
      </c>
      <c r="E7120" s="11" t="str">
        <f>[1]动作!$D7119</f>
        <v>电表故障</v>
      </c>
      <c r="F7120" s="11" t="s">
        <v>45</v>
      </c>
      <c r="G7120" s="12">
        <f>[1]动作!$A7119+[1]动作!$B7119</f>
        <v>43213.896238425928</v>
      </c>
      <c r="H7120" s="12"/>
      <c r="I7120" s="11"/>
    </row>
    <row r="7121" spans="1:9" hidden="1" x14ac:dyDescent="0.3">
      <c r="A7121" s="24">
        <v>7119</v>
      </c>
      <c r="B7121" s="11" t="str">
        <f>IFERROR(INDEX({"JSNY-BJ0001-01";"JSNY-JS0022-01";"JSNY-JS0002-01"},MATCH(D7121,{"BJ_zhongyu";"JS_WX_liteer";"JS_CZ_wodefeng"},0)),"")</f>
        <v>JSNY-JS0002-01</v>
      </c>
      <c r="C7121" s="11" t="str">
        <f>IFERROR(INDEX({"北京中裕世纪大酒店";"江苏利特尔绿色包装股份有限公司";"常州市金坛沃德丰电子科技有限公司"},MATCH(D7121,{"BJ_zhongyu";"JS_WX_liteer";"JS_CZ_wodefeng"},0)),"")</f>
        <v>常州市金坛沃德丰电子科技有限公司</v>
      </c>
      <c r="D7121" s="11" t="str">
        <f>[1]动作!$G7120</f>
        <v>JS_CZ_wodefeng</v>
      </c>
      <c r="E7121" s="11" t="str">
        <f>[1]动作!$D7120</f>
        <v>电表故障</v>
      </c>
      <c r="F7121" s="11" t="s">
        <v>45</v>
      </c>
      <c r="G7121" s="12">
        <f>[1]动作!$A7120+[1]动作!$B7120</f>
        <v>43213.896354166667</v>
      </c>
      <c r="H7121" s="12"/>
      <c r="I7121" s="11"/>
    </row>
    <row r="7122" spans="1:9" hidden="1" x14ac:dyDescent="0.3">
      <c r="A7122" s="24">
        <v>7120</v>
      </c>
      <c r="B7122" s="11" t="str">
        <f>IFERROR(INDEX({"JSNY-BJ0001-01";"JSNY-JS0022-01";"JSNY-JS0002-01"},MATCH(D7122,{"BJ_zhongyu";"JS_WX_liteer";"JS_CZ_wodefeng"},0)),"")</f>
        <v>JSNY-JS0002-01</v>
      </c>
      <c r="C7122" s="11" t="str">
        <f>IFERROR(INDEX({"北京中裕世纪大酒店";"江苏利特尔绿色包装股份有限公司";"常州市金坛沃德丰电子科技有限公司"},MATCH(D7122,{"BJ_zhongyu";"JS_WX_liteer";"JS_CZ_wodefeng"},0)),"")</f>
        <v>常州市金坛沃德丰电子科技有限公司</v>
      </c>
      <c r="D7122" s="11" t="str">
        <f>[1]动作!$G7121</f>
        <v>JS_CZ_wodefeng</v>
      </c>
      <c r="E7122" s="11" t="str">
        <f>[1]动作!$D7121</f>
        <v>电表故障</v>
      </c>
      <c r="F7122" s="11" t="s">
        <v>45</v>
      </c>
      <c r="G7122" s="12">
        <f>[1]动作!$A7121+[1]动作!$B7121</f>
        <v>43213.896527777775</v>
      </c>
      <c r="H7122" s="12"/>
      <c r="I7122" s="11"/>
    </row>
    <row r="7123" spans="1:9" hidden="1" x14ac:dyDescent="0.3">
      <c r="A7123" s="24">
        <v>7121</v>
      </c>
      <c r="B7123" s="11" t="str">
        <f>IFERROR(INDEX({"JSNY-BJ0001-01";"JSNY-JS0022-01";"JSNY-JS0002-01"},MATCH(D7123,{"BJ_zhongyu";"JS_WX_liteer";"JS_CZ_wodefeng"},0)),"")</f>
        <v>JSNY-JS0002-01</v>
      </c>
      <c r="C7123" s="11" t="str">
        <f>IFERROR(INDEX({"北京中裕世纪大酒店";"江苏利特尔绿色包装股份有限公司";"常州市金坛沃德丰电子科技有限公司"},MATCH(D7123,{"BJ_zhongyu";"JS_WX_liteer";"JS_CZ_wodefeng"},0)),"")</f>
        <v>常州市金坛沃德丰电子科技有限公司</v>
      </c>
      <c r="D7123" s="11" t="str">
        <f>[1]动作!$G7122</f>
        <v>JS_CZ_wodefeng</v>
      </c>
      <c r="E7123" s="11" t="str">
        <f>[1]动作!$D7122</f>
        <v>电表故障</v>
      </c>
      <c r="F7123" s="11" t="s">
        <v>45</v>
      </c>
      <c r="G7123" s="12">
        <f>[1]动作!$A7122+[1]动作!$B7122</f>
        <v>43213.89675925926</v>
      </c>
      <c r="H7123" s="12"/>
      <c r="I7123" s="11"/>
    </row>
    <row r="7124" spans="1:9" hidden="1" x14ac:dyDescent="0.3">
      <c r="A7124" s="24">
        <v>7122</v>
      </c>
      <c r="B7124" s="11" t="str">
        <f>IFERROR(INDEX({"JSNY-BJ0001-01";"JSNY-JS0022-01";"JSNY-JS0002-01"},MATCH(D7124,{"BJ_zhongyu";"JS_WX_liteer";"JS_CZ_wodefeng"},0)),"")</f>
        <v>JSNY-JS0002-01</v>
      </c>
      <c r="C7124" s="11" t="str">
        <f>IFERROR(INDEX({"北京中裕世纪大酒店";"江苏利特尔绿色包装股份有限公司";"常州市金坛沃德丰电子科技有限公司"},MATCH(D7124,{"BJ_zhongyu";"JS_WX_liteer";"JS_CZ_wodefeng"},0)),"")</f>
        <v>常州市金坛沃德丰电子科技有限公司</v>
      </c>
      <c r="D7124" s="11" t="str">
        <f>[1]动作!$G7123</f>
        <v>JS_CZ_wodefeng</v>
      </c>
      <c r="E7124" s="11" t="str">
        <f>[1]动作!$D7123</f>
        <v>电表故障</v>
      </c>
      <c r="F7124" s="11" t="s">
        <v>45</v>
      </c>
      <c r="G7124" s="12">
        <f>[1]动作!$A7123+[1]动作!$B7123</f>
        <v>43213.897800925923</v>
      </c>
      <c r="H7124" s="12"/>
      <c r="I7124" s="11"/>
    </row>
    <row r="7125" spans="1:9" hidden="1" x14ac:dyDescent="0.3">
      <c r="A7125" s="24">
        <v>7123</v>
      </c>
      <c r="B7125" s="11" t="str">
        <f>IFERROR(INDEX({"JSNY-BJ0001-01";"JSNY-JS0022-01";"JSNY-JS0002-01"},MATCH(D7125,{"BJ_zhongyu";"JS_WX_liteer";"JS_CZ_wodefeng"},0)),"")</f>
        <v>JSNY-JS0002-01</v>
      </c>
      <c r="C7125" s="11" t="str">
        <f>IFERROR(INDEX({"北京中裕世纪大酒店";"江苏利特尔绿色包装股份有限公司";"常州市金坛沃德丰电子科技有限公司"},MATCH(D7125,{"BJ_zhongyu";"JS_WX_liteer";"JS_CZ_wodefeng"},0)),"")</f>
        <v>常州市金坛沃德丰电子科技有限公司</v>
      </c>
      <c r="D7125" s="11" t="str">
        <f>[1]动作!$G7124</f>
        <v>JS_CZ_wodefeng</v>
      </c>
      <c r="E7125" s="11" t="str">
        <f>[1]动作!$D7124</f>
        <v>电表故障</v>
      </c>
      <c r="F7125" s="11" t="s">
        <v>45</v>
      </c>
      <c r="G7125" s="12">
        <f>[1]动作!$A7124+[1]动作!$B7124</f>
        <v>43213.900185185186</v>
      </c>
      <c r="H7125" s="12"/>
      <c r="I7125" s="11"/>
    </row>
    <row r="7126" spans="1:9" hidden="1" x14ac:dyDescent="0.3">
      <c r="A7126" s="24">
        <v>7124</v>
      </c>
      <c r="B7126" s="11" t="str">
        <f>IFERROR(INDEX({"JSNY-BJ0001-01";"JSNY-JS0022-01";"JSNY-JS0002-01"},MATCH(D7126,{"BJ_zhongyu";"JS_WX_liteer";"JS_CZ_wodefeng"},0)),"")</f>
        <v>JSNY-JS0002-01</v>
      </c>
      <c r="C7126" s="11" t="str">
        <f>IFERROR(INDEX({"北京中裕世纪大酒店";"江苏利特尔绿色包装股份有限公司";"常州市金坛沃德丰电子科技有限公司"},MATCH(D7126,{"BJ_zhongyu";"JS_WX_liteer";"JS_CZ_wodefeng"},0)),"")</f>
        <v>常州市金坛沃德丰电子科技有限公司</v>
      </c>
      <c r="D7126" s="11" t="str">
        <f>[1]动作!$G7125</f>
        <v>JS_CZ_wodefeng</v>
      </c>
      <c r="E7126" s="11" t="str">
        <f>[1]动作!$D7125</f>
        <v>电表故障</v>
      </c>
      <c r="F7126" s="11" t="s">
        <v>45</v>
      </c>
      <c r="G7126" s="12">
        <f>[1]动作!$A7125+[1]动作!$B7125</f>
        <v>43213.901747685188</v>
      </c>
      <c r="H7126" s="12"/>
      <c r="I7126" s="11"/>
    </row>
    <row r="7127" spans="1:9" hidden="1" x14ac:dyDescent="0.3">
      <c r="A7127" s="24">
        <v>7125</v>
      </c>
      <c r="B7127" s="11" t="str">
        <f>IFERROR(INDEX({"JSNY-BJ0001-01";"JSNY-JS0022-01";"JSNY-JS0002-01"},MATCH(D7127,{"BJ_zhongyu";"JS_WX_liteer";"JS_CZ_wodefeng"},0)),"")</f>
        <v>JSNY-JS0002-01</v>
      </c>
      <c r="C7127" s="11" t="str">
        <f>IFERROR(INDEX({"北京中裕世纪大酒店";"江苏利特尔绿色包装股份有限公司";"常州市金坛沃德丰电子科技有限公司"},MATCH(D7127,{"BJ_zhongyu";"JS_WX_liteer";"JS_CZ_wodefeng"},0)),"")</f>
        <v>常州市金坛沃德丰电子科技有限公司</v>
      </c>
      <c r="D7127" s="11" t="str">
        <f>[1]动作!$G7126</f>
        <v>JS_CZ_wodefeng</v>
      </c>
      <c r="E7127" s="11" t="str">
        <f>[1]动作!$D7126</f>
        <v>电表故障</v>
      </c>
      <c r="F7127" s="11" t="s">
        <v>45</v>
      </c>
      <c r="G7127" s="12">
        <f>[1]动作!$A7126+[1]动作!$B7126</f>
        <v>43213.901863425926</v>
      </c>
      <c r="H7127" s="12"/>
      <c r="I7127" s="11"/>
    </row>
    <row r="7128" spans="1:9" hidden="1" x14ac:dyDescent="0.3">
      <c r="A7128" s="24">
        <v>7126</v>
      </c>
      <c r="B7128" s="11" t="str">
        <f>IFERROR(INDEX({"JSNY-BJ0001-01";"JSNY-JS0022-01";"JSNY-JS0002-01"},MATCH(D7128,{"BJ_zhongyu";"JS_WX_liteer";"JS_CZ_wodefeng"},0)),"")</f>
        <v>JSNY-JS0002-01</v>
      </c>
      <c r="C7128" s="11" t="str">
        <f>IFERROR(INDEX({"北京中裕世纪大酒店";"江苏利特尔绿色包装股份有限公司";"常州市金坛沃德丰电子科技有限公司"},MATCH(D7128,{"BJ_zhongyu";"JS_WX_liteer";"JS_CZ_wodefeng"},0)),"")</f>
        <v>常州市金坛沃德丰电子科技有限公司</v>
      </c>
      <c r="D7128" s="11" t="str">
        <f>[1]动作!$G7127</f>
        <v>JS_CZ_wodefeng</v>
      </c>
      <c r="E7128" s="11" t="str">
        <f>[1]动作!$D7127</f>
        <v>电表故障</v>
      </c>
      <c r="F7128" s="11" t="s">
        <v>45</v>
      </c>
      <c r="G7128" s="12">
        <f>[1]动作!$A7127+[1]动作!$B7127</f>
        <v>43213.903194444443</v>
      </c>
      <c r="H7128" s="12"/>
      <c r="I7128" s="11"/>
    </row>
    <row r="7129" spans="1:9" hidden="1" x14ac:dyDescent="0.3">
      <c r="A7129" s="24">
        <v>7127</v>
      </c>
      <c r="B7129" s="11" t="str">
        <f>IFERROR(INDEX({"JSNY-BJ0001-01";"JSNY-JS0022-01";"JSNY-JS0002-01"},MATCH(D7129,{"BJ_zhongyu";"JS_WX_liteer";"JS_CZ_wodefeng"},0)),"")</f>
        <v>JSNY-JS0002-01</v>
      </c>
      <c r="C7129" s="11" t="str">
        <f>IFERROR(INDEX({"北京中裕世纪大酒店";"江苏利特尔绿色包装股份有限公司";"常州市金坛沃德丰电子科技有限公司"},MATCH(D7129,{"BJ_zhongyu";"JS_WX_liteer";"JS_CZ_wodefeng"},0)),"")</f>
        <v>常州市金坛沃德丰电子科技有限公司</v>
      </c>
      <c r="D7129" s="11" t="str">
        <f>[1]动作!$G7128</f>
        <v>JS_CZ_wodefeng</v>
      </c>
      <c r="E7129" s="11" t="str">
        <f>[1]动作!$D7128</f>
        <v>分系统1BMS3SOC过低一级故障</v>
      </c>
      <c r="F7129" s="11" t="s">
        <v>177</v>
      </c>
      <c r="G7129" s="12">
        <f>[1]动作!$A7128+[1]动作!$B7128</f>
        <v>43213.903703703705</v>
      </c>
      <c r="H7129" s="12"/>
      <c r="I7129" s="11"/>
    </row>
    <row r="7130" spans="1:9" hidden="1" x14ac:dyDescent="0.3">
      <c r="A7130" s="24">
        <v>7128</v>
      </c>
      <c r="B7130" s="11" t="str">
        <f>IFERROR(INDEX({"JSNY-BJ0001-01";"JSNY-JS0022-01";"JSNY-JS0002-01"},MATCH(D7130,{"BJ_zhongyu";"JS_WX_liteer";"JS_CZ_wodefeng"},0)),"")</f>
        <v>JSNY-JS0002-01</v>
      </c>
      <c r="C7130" s="11" t="str">
        <f>IFERROR(INDEX({"北京中裕世纪大酒店";"江苏利特尔绿色包装股份有限公司";"常州市金坛沃德丰电子科技有限公司"},MATCH(D7130,{"BJ_zhongyu";"JS_WX_liteer";"JS_CZ_wodefeng"},0)),"")</f>
        <v>常州市金坛沃德丰电子科技有限公司</v>
      </c>
      <c r="D7130" s="11" t="str">
        <f>[1]动作!$G7129</f>
        <v>JS_CZ_wodefeng</v>
      </c>
      <c r="E7130" s="11" t="str">
        <f>[1]动作!$D7129</f>
        <v>分系统1BMS3SOC过低一级故障</v>
      </c>
      <c r="F7130" s="11" t="s">
        <v>177</v>
      </c>
      <c r="G7130" s="12">
        <f>[1]动作!$A7129+[1]动作!$B7129</f>
        <v>43213.904641203706</v>
      </c>
      <c r="H7130" s="12"/>
      <c r="I7130" s="11"/>
    </row>
    <row r="7131" spans="1:9" hidden="1" x14ac:dyDescent="0.3">
      <c r="A7131" s="24">
        <v>7129</v>
      </c>
      <c r="B7131" s="11" t="str">
        <f>IFERROR(INDEX({"JSNY-BJ0001-01";"JSNY-JS0022-01";"JSNY-JS0002-01"},MATCH(D7131,{"BJ_zhongyu";"JS_WX_liteer";"JS_CZ_wodefeng"},0)),"")</f>
        <v>JSNY-JS0002-01</v>
      </c>
      <c r="C7131" s="11" t="str">
        <f>IFERROR(INDEX({"北京中裕世纪大酒店";"江苏利特尔绿色包装股份有限公司";"常州市金坛沃德丰电子科技有限公司"},MATCH(D7131,{"BJ_zhongyu";"JS_WX_liteer";"JS_CZ_wodefeng"},0)),"")</f>
        <v>常州市金坛沃德丰电子科技有限公司</v>
      </c>
      <c r="D7131" s="11" t="str">
        <f>[1]动作!$G7130</f>
        <v>JS_CZ_wodefeng</v>
      </c>
      <c r="E7131" s="11" t="str">
        <f>[1]动作!$D7130</f>
        <v>分系统1BMS3SOC过低一级故障</v>
      </c>
      <c r="F7131" s="11" t="s">
        <v>177</v>
      </c>
      <c r="G7131" s="12">
        <f>[1]动作!$A7130+[1]动作!$B7130</f>
        <v>43213.905104166668</v>
      </c>
      <c r="H7131" s="12"/>
      <c r="I7131" s="11"/>
    </row>
    <row r="7132" spans="1:9" hidden="1" x14ac:dyDescent="0.3">
      <c r="A7132" s="24">
        <v>7130</v>
      </c>
      <c r="B7132" s="11" t="str">
        <f>IFERROR(INDEX({"JSNY-BJ0001-01";"JSNY-JS0022-01";"JSNY-JS0002-01"},MATCH(D7132,{"BJ_zhongyu";"JS_WX_liteer";"JS_CZ_wodefeng"},0)),"")</f>
        <v>JSNY-JS0002-01</v>
      </c>
      <c r="C7132" s="11" t="str">
        <f>IFERROR(INDEX({"北京中裕世纪大酒店";"江苏利特尔绿色包装股份有限公司";"常州市金坛沃德丰电子科技有限公司"},MATCH(D7132,{"BJ_zhongyu";"JS_WX_liteer";"JS_CZ_wodefeng"},0)),"")</f>
        <v>常州市金坛沃德丰电子科技有限公司</v>
      </c>
      <c r="D7132" s="11" t="str">
        <f>[1]动作!$G7131</f>
        <v>JS_CZ_wodefeng</v>
      </c>
      <c r="E7132" s="11" t="str">
        <f>[1]动作!$D7131</f>
        <v>电表故障</v>
      </c>
      <c r="F7132" s="11" t="s">
        <v>45</v>
      </c>
      <c r="G7132" s="12">
        <f>[1]动作!$A7131+[1]动作!$B7131</f>
        <v>43213.905624999999</v>
      </c>
      <c r="H7132" s="12"/>
      <c r="I7132" s="11"/>
    </row>
    <row r="7133" spans="1:9" hidden="1" x14ac:dyDescent="0.3">
      <c r="A7133" s="24">
        <v>7131</v>
      </c>
      <c r="B7133" s="11" t="str">
        <f>IFERROR(INDEX({"JSNY-BJ0001-01";"JSNY-JS0022-01";"JSNY-JS0002-01"},MATCH(D7133,{"BJ_zhongyu";"JS_WX_liteer";"JS_CZ_wodefeng"},0)),"")</f>
        <v>JSNY-JS0002-01</v>
      </c>
      <c r="C7133" s="11" t="str">
        <f>IFERROR(INDEX({"北京中裕世纪大酒店";"江苏利特尔绿色包装股份有限公司";"常州市金坛沃德丰电子科技有限公司"},MATCH(D7133,{"BJ_zhongyu";"JS_WX_liteer";"JS_CZ_wodefeng"},0)),"")</f>
        <v>常州市金坛沃德丰电子科技有限公司</v>
      </c>
      <c r="D7133" s="11" t="str">
        <f>[1]动作!$G7132</f>
        <v>JS_CZ_wodefeng</v>
      </c>
      <c r="E7133" s="11" t="str">
        <f>[1]动作!$D7132</f>
        <v>分系统1BMS3SOC过低一级故障</v>
      </c>
      <c r="F7133" s="11" t="s">
        <v>177</v>
      </c>
      <c r="G7133" s="12">
        <f>[1]动作!$A7132+[1]动作!$B7132</f>
        <v>43213.905740740738</v>
      </c>
      <c r="H7133" s="12"/>
      <c r="I7133" s="11"/>
    </row>
    <row r="7134" spans="1:9" hidden="1" x14ac:dyDescent="0.3">
      <c r="A7134" s="24">
        <v>7132</v>
      </c>
      <c r="B7134" s="11" t="str">
        <f>IFERROR(INDEX({"JSNY-BJ0001-01";"JSNY-JS0022-01";"JSNY-JS0002-01"},MATCH(D7134,{"BJ_zhongyu";"JS_WX_liteer";"JS_CZ_wodefeng"},0)),"")</f>
        <v>JSNY-JS0002-01</v>
      </c>
      <c r="C7134" s="11" t="str">
        <f>IFERROR(INDEX({"北京中裕世纪大酒店";"江苏利特尔绿色包装股份有限公司";"常州市金坛沃德丰电子科技有限公司"},MATCH(D7134,{"BJ_zhongyu";"JS_WX_liteer";"JS_CZ_wodefeng"},0)),"")</f>
        <v>常州市金坛沃德丰电子科技有限公司</v>
      </c>
      <c r="D7134" s="11" t="str">
        <f>[1]动作!$G7133</f>
        <v>JS_CZ_wodefeng</v>
      </c>
      <c r="E7134" s="11" t="str">
        <f>[1]动作!$D7133</f>
        <v>分系统1BMS3SOC过低一级故障</v>
      </c>
      <c r="F7134" s="11" t="s">
        <v>177</v>
      </c>
      <c r="G7134" s="12">
        <f>[1]动作!$A7133+[1]动作!$B7133</f>
        <v>43213.906377314815</v>
      </c>
      <c r="H7134" s="12"/>
      <c r="I7134" s="11"/>
    </row>
    <row r="7135" spans="1:9" hidden="1" x14ac:dyDescent="0.3">
      <c r="A7135" s="24">
        <v>7133</v>
      </c>
      <c r="B7135" s="11" t="str">
        <f>IFERROR(INDEX({"JSNY-BJ0001-01";"JSNY-JS0022-01";"JSNY-JS0002-01"},MATCH(D7135,{"BJ_zhongyu";"JS_WX_liteer";"JS_CZ_wodefeng"},0)),"")</f>
        <v>JSNY-JS0002-01</v>
      </c>
      <c r="C7135" s="11" t="str">
        <f>IFERROR(INDEX({"北京中裕世纪大酒店";"江苏利特尔绿色包装股份有限公司";"常州市金坛沃德丰电子科技有限公司"},MATCH(D7135,{"BJ_zhongyu";"JS_WX_liteer";"JS_CZ_wodefeng"},0)),"")</f>
        <v>常州市金坛沃德丰电子科技有限公司</v>
      </c>
      <c r="D7135" s="11" t="str">
        <f>[1]动作!$G7134</f>
        <v>JS_CZ_wodefeng</v>
      </c>
      <c r="E7135" s="11" t="str">
        <f>[1]动作!$D7134</f>
        <v>分系统1BMS3SOC过低一级故障</v>
      </c>
      <c r="F7135" s="11" t="s">
        <v>177</v>
      </c>
      <c r="G7135" s="12">
        <f>[1]动作!$A7134+[1]动作!$B7134</f>
        <v>43213.906956018516</v>
      </c>
      <c r="H7135" s="12"/>
      <c r="I7135" s="11"/>
    </row>
    <row r="7136" spans="1:9" hidden="1" x14ac:dyDescent="0.3">
      <c r="A7136" s="24">
        <v>7134</v>
      </c>
      <c r="B7136" s="11" t="str">
        <f>IFERROR(INDEX({"JSNY-BJ0001-01";"JSNY-JS0022-01";"JSNY-JS0002-01"},MATCH(D7136,{"BJ_zhongyu";"JS_WX_liteer";"JS_CZ_wodefeng"},0)),"")</f>
        <v>JSNY-JS0002-01</v>
      </c>
      <c r="C7136" s="11" t="str">
        <f>IFERROR(INDEX({"北京中裕世纪大酒店";"江苏利特尔绿色包装股份有限公司";"常州市金坛沃德丰电子科技有限公司"},MATCH(D7136,{"BJ_zhongyu";"JS_WX_liteer";"JS_CZ_wodefeng"},0)),"")</f>
        <v>常州市金坛沃德丰电子科技有限公司</v>
      </c>
      <c r="D7136" s="11" t="str">
        <f>[1]动作!$G7135</f>
        <v>JS_CZ_wodefeng</v>
      </c>
      <c r="E7136" s="11" t="str">
        <f>[1]动作!$D7135</f>
        <v>电表故障</v>
      </c>
      <c r="F7136" s="11" t="s">
        <v>45</v>
      </c>
      <c r="G7136" s="12">
        <f>[1]动作!$A7135+[1]动作!$B7135</f>
        <v>43213.906956018516</v>
      </c>
      <c r="H7136" s="12"/>
      <c r="I7136" s="11"/>
    </row>
    <row r="7137" spans="1:9" hidden="1" x14ac:dyDescent="0.3">
      <c r="A7137" s="24">
        <v>7135</v>
      </c>
      <c r="B7137" s="11" t="str">
        <f>IFERROR(INDEX({"JSNY-BJ0001-01";"JSNY-JS0022-01";"JSNY-JS0002-01"},MATCH(D7137,{"BJ_zhongyu";"JS_WX_liteer";"JS_CZ_wodefeng"},0)),"")</f>
        <v>JSNY-JS0002-01</v>
      </c>
      <c r="C7137" s="11" t="str">
        <f>IFERROR(INDEX({"北京中裕世纪大酒店";"江苏利特尔绿色包装股份有限公司";"常州市金坛沃德丰电子科技有限公司"},MATCH(D7137,{"BJ_zhongyu";"JS_WX_liteer";"JS_CZ_wodefeng"},0)),"")</f>
        <v>常州市金坛沃德丰电子科技有限公司</v>
      </c>
      <c r="D7137" s="11" t="str">
        <f>[1]动作!$G7136</f>
        <v>JS_CZ_wodefeng</v>
      </c>
      <c r="E7137" s="11" t="str">
        <f>[1]动作!$D7136</f>
        <v>电表故障</v>
      </c>
      <c r="F7137" s="11" t="s">
        <v>45</v>
      </c>
      <c r="G7137" s="12">
        <f>[1]动作!$A7136+[1]动作!$B7136</f>
        <v>43213.907187500001</v>
      </c>
      <c r="H7137" s="12"/>
      <c r="I7137" s="11"/>
    </row>
    <row r="7138" spans="1:9" hidden="1" x14ac:dyDescent="0.3">
      <c r="A7138" s="24">
        <v>7136</v>
      </c>
      <c r="B7138" s="11" t="str">
        <f>IFERROR(INDEX({"JSNY-BJ0001-01";"JSNY-JS0022-01";"JSNY-JS0002-01"},MATCH(D7138,{"BJ_zhongyu";"JS_WX_liteer";"JS_CZ_wodefeng"},0)),"")</f>
        <v>JSNY-JS0002-01</v>
      </c>
      <c r="C7138" s="11" t="str">
        <f>IFERROR(INDEX({"北京中裕世纪大酒店";"江苏利特尔绿色包装股份有限公司";"常州市金坛沃德丰电子科技有限公司"},MATCH(D7138,{"BJ_zhongyu";"JS_WX_liteer";"JS_CZ_wodefeng"},0)),"")</f>
        <v>常州市金坛沃德丰电子科技有限公司</v>
      </c>
      <c r="D7138" s="11" t="str">
        <f>[1]动作!$G7137</f>
        <v>JS_CZ_wodefeng</v>
      </c>
      <c r="E7138" s="11" t="str">
        <f>[1]动作!$D7137</f>
        <v>分系统1BMS3SOC过低一级故障</v>
      </c>
      <c r="F7138" s="11" t="s">
        <v>177</v>
      </c>
      <c r="G7138" s="12">
        <f>[1]动作!$A7137+[1]动作!$B7137</f>
        <v>43213.908229166664</v>
      </c>
      <c r="H7138" s="12"/>
      <c r="I7138" s="11"/>
    </row>
    <row r="7139" spans="1:9" hidden="1" x14ac:dyDescent="0.3">
      <c r="A7139" s="24">
        <v>7137</v>
      </c>
      <c r="B7139" s="11" t="str">
        <f>IFERROR(INDEX({"JSNY-BJ0001-01";"JSNY-JS0022-01";"JSNY-JS0002-01"},MATCH(D7139,{"BJ_zhongyu";"JS_WX_liteer";"JS_CZ_wodefeng"},0)),"")</f>
        <v>JSNY-JS0002-01</v>
      </c>
      <c r="C7139" s="11" t="str">
        <f>IFERROR(INDEX({"北京中裕世纪大酒店";"江苏利特尔绿色包装股份有限公司";"常州市金坛沃德丰电子科技有限公司"},MATCH(D7139,{"BJ_zhongyu";"JS_WX_liteer";"JS_CZ_wodefeng"},0)),"")</f>
        <v>常州市金坛沃德丰电子科技有限公司</v>
      </c>
      <c r="D7139" s="11" t="str">
        <f>[1]动作!$G7138</f>
        <v>JS_CZ_wodefeng</v>
      </c>
      <c r="E7139" s="11" t="str">
        <f>[1]动作!$D7138</f>
        <v>电表故障</v>
      </c>
      <c r="F7139" s="11" t="s">
        <v>45</v>
      </c>
      <c r="G7139" s="12">
        <f>[1]动作!$A7138+[1]动作!$B7138</f>
        <v>43213.908518518518</v>
      </c>
      <c r="H7139" s="12"/>
      <c r="I7139" s="11"/>
    </row>
    <row r="7140" spans="1:9" hidden="1" x14ac:dyDescent="0.3">
      <c r="A7140" s="24">
        <v>7138</v>
      </c>
      <c r="B7140" s="11" t="str">
        <f>IFERROR(INDEX({"JSNY-BJ0001-01";"JSNY-JS0022-01";"JSNY-JS0002-01"},MATCH(D7140,{"BJ_zhongyu";"JS_WX_liteer";"JS_CZ_wodefeng"},0)),"")</f>
        <v>JSNY-JS0002-01</v>
      </c>
      <c r="C7140" s="11" t="str">
        <f>IFERROR(INDEX({"北京中裕世纪大酒店";"江苏利特尔绿色包装股份有限公司";"常州市金坛沃德丰电子科技有限公司"},MATCH(D7140,{"BJ_zhongyu";"JS_WX_liteer";"JS_CZ_wodefeng"},0)),"")</f>
        <v>常州市金坛沃德丰电子科技有限公司</v>
      </c>
      <c r="D7140" s="11" t="str">
        <f>[1]动作!$G7139</f>
        <v>JS_CZ_wodefeng</v>
      </c>
      <c r="E7140" s="11" t="str">
        <f>[1]动作!$D7139</f>
        <v>电表故障</v>
      </c>
      <c r="F7140" s="11" t="s">
        <v>45</v>
      </c>
      <c r="G7140" s="12">
        <f>[1]动作!$A7139+[1]动作!$B7139</f>
        <v>43213.909560185188</v>
      </c>
      <c r="H7140" s="12"/>
      <c r="I7140" s="11"/>
    </row>
    <row r="7141" spans="1:9" hidden="1" x14ac:dyDescent="0.3">
      <c r="A7141" s="24">
        <v>7139</v>
      </c>
      <c r="B7141" s="11" t="str">
        <f>IFERROR(INDEX({"JSNY-BJ0001-01";"JSNY-JS0022-01";"JSNY-JS0002-01"},MATCH(D7141,{"BJ_zhongyu";"JS_WX_liteer";"JS_CZ_wodefeng"},0)),"")</f>
        <v>JSNY-JS0002-01</v>
      </c>
      <c r="C7141" s="11" t="str">
        <f>IFERROR(INDEX({"北京中裕世纪大酒店";"江苏利特尔绿色包装股份有限公司";"常州市金坛沃德丰电子科技有限公司"},MATCH(D7141,{"BJ_zhongyu";"JS_WX_liteer";"JS_CZ_wodefeng"},0)),"")</f>
        <v>常州市金坛沃德丰电子科技有限公司</v>
      </c>
      <c r="D7141" s="11" t="str">
        <f>[1]动作!$G7140</f>
        <v>JS_CZ_wodefeng</v>
      </c>
      <c r="E7141" s="11" t="str">
        <f>[1]动作!$D7140</f>
        <v>电表故障</v>
      </c>
      <c r="F7141" s="11" t="s">
        <v>45</v>
      </c>
      <c r="G7141" s="12">
        <f>[1]动作!$A7140+[1]动作!$B7140</f>
        <v>43213.912453703706</v>
      </c>
      <c r="H7141" s="12"/>
      <c r="I7141" s="11"/>
    </row>
    <row r="7142" spans="1:9" hidden="1" x14ac:dyDescent="0.3">
      <c r="A7142" s="24">
        <v>7140</v>
      </c>
      <c r="B7142" s="11" t="str">
        <f>IFERROR(INDEX({"JSNY-BJ0001-01";"JSNY-JS0022-01";"JSNY-JS0002-01"},MATCH(D7142,{"BJ_zhongyu";"JS_WX_liteer";"JS_CZ_wodefeng"},0)),"")</f>
        <v>JSNY-JS0002-01</v>
      </c>
      <c r="C7142" s="11" t="str">
        <f>IFERROR(INDEX({"北京中裕世纪大酒店";"江苏利特尔绿色包装股份有限公司";"常州市金坛沃德丰电子科技有限公司"},MATCH(D7142,{"BJ_zhongyu";"JS_WX_liteer";"JS_CZ_wodefeng"},0)),"")</f>
        <v>常州市金坛沃德丰电子科技有限公司</v>
      </c>
      <c r="D7142" s="11" t="str">
        <f>[1]动作!$G7141</f>
        <v>JS_CZ_wodefeng</v>
      </c>
      <c r="E7142" s="11" t="str">
        <f>[1]动作!$D7141</f>
        <v>电表故障</v>
      </c>
      <c r="F7142" s="11" t="s">
        <v>45</v>
      </c>
      <c r="G7142" s="12">
        <f>[1]动作!$A7141+[1]动作!$B7141</f>
        <v>43213.9140162037</v>
      </c>
      <c r="H7142" s="12"/>
      <c r="I7142" s="11"/>
    </row>
    <row r="7143" spans="1:9" hidden="1" x14ac:dyDescent="0.3">
      <c r="A7143" s="24">
        <v>7141</v>
      </c>
      <c r="B7143" s="11" t="str">
        <f>IFERROR(INDEX({"JSNY-BJ0001-01";"JSNY-JS0022-01";"JSNY-JS0002-01"},MATCH(D7143,{"BJ_zhongyu";"JS_WX_liteer";"JS_CZ_wodefeng"},0)),"")</f>
        <v>JSNY-JS0002-01</v>
      </c>
      <c r="C7143" s="11" t="str">
        <f>IFERROR(INDEX({"北京中裕世纪大酒店";"江苏利特尔绿色包装股份有限公司";"常州市金坛沃德丰电子科技有限公司"},MATCH(D7143,{"BJ_zhongyu";"JS_WX_liteer";"JS_CZ_wodefeng"},0)),"")</f>
        <v>常州市金坛沃德丰电子科技有限公司</v>
      </c>
      <c r="D7143" s="11" t="str">
        <f>[1]动作!$G7142</f>
        <v>JS_CZ_wodefeng</v>
      </c>
      <c r="E7143" s="11" t="str">
        <f>[1]动作!$D7142</f>
        <v>电表故障</v>
      </c>
      <c r="F7143" s="11" t="s">
        <v>45</v>
      </c>
      <c r="G7143" s="12">
        <f>[1]动作!$A7142+[1]动作!$B7142</f>
        <v>43213.914826388886</v>
      </c>
      <c r="H7143" s="12"/>
      <c r="I7143" s="11"/>
    </row>
    <row r="7144" spans="1:9" hidden="1" x14ac:dyDescent="0.3">
      <c r="A7144" s="24">
        <v>7142</v>
      </c>
      <c r="B7144" s="11" t="str">
        <f>IFERROR(INDEX({"JSNY-BJ0001-01";"JSNY-JS0022-01";"JSNY-JS0002-01"},MATCH(D7144,{"BJ_zhongyu";"JS_WX_liteer";"JS_CZ_wodefeng"},0)),"")</f>
        <v>JSNY-JS0002-01</v>
      </c>
      <c r="C7144" s="11" t="str">
        <f>IFERROR(INDEX({"北京中裕世纪大酒店";"江苏利特尔绿色包装股份有限公司";"常州市金坛沃德丰电子科技有限公司"},MATCH(D7144,{"BJ_zhongyu";"JS_WX_liteer";"JS_CZ_wodefeng"},0)),"")</f>
        <v>常州市金坛沃德丰电子科技有限公司</v>
      </c>
      <c r="D7144" s="11" t="str">
        <f>[1]动作!$G7143</f>
        <v>JS_CZ_wodefeng</v>
      </c>
      <c r="E7144" s="11" t="str">
        <f>[1]动作!$D7143</f>
        <v>电表故障</v>
      </c>
      <c r="F7144" s="11" t="s">
        <v>45</v>
      </c>
      <c r="G7144" s="12">
        <f>[1]动作!$A7143+[1]动作!$B7143</f>
        <v>43213.917314814818</v>
      </c>
      <c r="H7144" s="12"/>
      <c r="I7144" s="11"/>
    </row>
    <row r="7145" spans="1:9" hidden="1" x14ac:dyDescent="0.3">
      <c r="A7145" s="24">
        <v>7143</v>
      </c>
      <c r="B7145" s="11" t="str">
        <f>IFERROR(INDEX({"JSNY-BJ0001-01";"JSNY-JS0022-01";"JSNY-JS0002-01"},MATCH(D7145,{"BJ_zhongyu";"JS_WX_liteer";"JS_CZ_wodefeng"},0)),"")</f>
        <v>JSNY-JS0002-01</v>
      </c>
      <c r="C7145" s="11" t="str">
        <f>IFERROR(INDEX({"北京中裕世纪大酒店";"江苏利特尔绿色包装股份有限公司";"常州市金坛沃德丰电子科技有限公司"},MATCH(D7145,{"BJ_zhongyu";"JS_WX_liteer";"JS_CZ_wodefeng"},0)),"")</f>
        <v>常州市金坛沃德丰电子科技有限公司</v>
      </c>
      <c r="D7145" s="11" t="str">
        <f>[1]动作!$G7144</f>
        <v>JS_CZ_wodefeng</v>
      </c>
      <c r="E7145" s="11" t="str">
        <f>[1]动作!$D7144</f>
        <v>电表故障</v>
      </c>
      <c r="F7145" s="11" t="s">
        <v>45</v>
      </c>
      <c r="G7145" s="12">
        <f>[1]动作!$A7144+[1]动作!$B7144</f>
        <v>43213.917546296296</v>
      </c>
      <c r="H7145" s="12"/>
      <c r="I7145" s="11"/>
    </row>
    <row r="7146" spans="1:9" hidden="1" x14ac:dyDescent="0.3">
      <c r="A7146" s="24">
        <v>7144</v>
      </c>
      <c r="B7146" s="11" t="str">
        <f>IFERROR(INDEX({"JSNY-BJ0001-01";"JSNY-JS0022-01";"JSNY-JS0002-01"},MATCH(D7146,{"BJ_zhongyu";"JS_WX_liteer";"JS_CZ_wodefeng"},0)),"")</f>
        <v>JSNY-JS0002-01</v>
      </c>
      <c r="C7146" s="11" t="str">
        <f>IFERROR(INDEX({"北京中裕世纪大酒店";"江苏利特尔绿色包装股份有限公司";"常州市金坛沃德丰电子科技有限公司"},MATCH(D7146,{"BJ_zhongyu";"JS_WX_liteer";"JS_CZ_wodefeng"},0)),"")</f>
        <v>常州市金坛沃德丰电子科技有限公司</v>
      </c>
      <c r="D7146" s="11" t="str">
        <f>[1]动作!$G7145</f>
        <v>JS_CZ_wodefeng</v>
      </c>
      <c r="E7146" s="11" t="str">
        <f>[1]动作!$D7145</f>
        <v>电表故障</v>
      </c>
      <c r="F7146" s="11" t="s">
        <v>45</v>
      </c>
      <c r="G7146" s="12">
        <f>[1]动作!$A7145+[1]动作!$B7145</f>
        <v>43213.917673611111</v>
      </c>
      <c r="H7146" s="12"/>
      <c r="I7146" s="11"/>
    </row>
    <row r="7147" spans="1:9" hidden="1" x14ac:dyDescent="0.3">
      <c r="A7147" s="24">
        <v>7145</v>
      </c>
      <c r="B7147" s="11" t="str">
        <f>IFERROR(INDEX({"JSNY-BJ0001-01";"JSNY-JS0022-01";"JSNY-JS0002-01"},MATCH(D7147,{"BJ_zhongyu";"JS_WX_liteer";"JS_CZ_wodefeng"},0)),"")</f>
        <v>JSNY-JS0002-01</v>
      </c>
      <c r="C7147" s="11" t="str">
        <f>IFERROR(INDEX({"北京中裕世纪大酒店";"江苏利特尔绿色包装股份有限公司";"常州市金坛沃德丰电子科技有限公司"},MATCH(D7147,{"BJ_zhongyu";"JS_WX_liteer";"JS_CZ_wodefeng"},0)),"")</f>
        <v>常州市金坛沃德丰电子科技有限公司</v>
      </c>
      <c r="D7147" s="11" t="str">
        <f>[1]动作!$G7146</f>
        <v>JS_CZ_wodefeng</v>
      </c>
      <c r="E7147" s="11" t="str">
        <f>[1]动作!$D7146</f>
        <v>电表故障</v>
      </c>
      <c r="F7147" s="11" t="s">
        <v>45</v>
      </c>
      <c r="G7147" s="12">
        <f>[1]动作!$A7146+[1]动作!$B7146</f>
        <v>43213.917847222219</v>
      </c>
      <c r="H7147" s="12"/>
      <c r="I7147" s="11"/>
    </row>
    <row r="7148" spans="1:9" hidden="1" x14ac:dyDescent="0.3">
      <c r="A7148" s="24">
        <v>7146</v>
      </c>
      <c r="B7148" s="11" t="str">
        <f>IFERROR(INDEX({"JSNY-BJ0001-01";"JSNY-JS0022-01";"JSNY-JS0002-01"},MATCH(D7148,{"BJ_zhongyu";"JS_WX_liteer";"JS_CZ_wodefeng"},0)),"")</f>
        <v>JSNY-JS0002-01</v>
      </c>
      <c r="C7148" s="11" t="str">
        <f>IFERROR(INDEX({"北京中裕世纪大酒店";"江苏利特尔绿色包装股份有限公司";"常州市金坛沃德丰电子科技有限公司"},MATCH(D7148,{"BJ_zhongyu";"JS_WX_liteer";"JS_CZ_wodefeng"},0)),"")</f>
        <v>常州市金坛沃德丰电子科技有限公司</v>
      </c>
      <c r="D7148" s="11" t="str">
        <f>[1]动作!$G7147</f>
        <v>JS_CZ_wodefeng</v>
      </c>
      <c r="E7148" s="11" t="str">
        <f>[1]动作!$D7147</f>
        <v>电表故障</v>
      </c>
      <c r="F7148" s="11" t="s">
        <v>45</v>
      </c>
      <c r="G7148" s="12">
        <f>[1]动作!$A7147+[1]动作!$B7147</f>
        <v>43213.918946759259</v>
      </c>
      <c r="H7148" s="12"/>
      <c r="I7148" s="11"/>
    </row>
    <row r="7149" spans="1:9" hidden="1" x14ac:dyDescent="0.3">
      <c r="A7149" s="24">
        <v>7147</v>
      </c>
      <c r="B7149" s="11" t="str">
        <f>IFERROR(INDEX({"JSNY-BJ0001-01";"JSNY-JS0022-01";"JSNY-JS0002-01"},MATCH(D7149,{"BJ_zhongyu";"JS_WX_liteer";"JS_CZ_wodefeng"},0)),"")</f>
        <v>JSNY-JS0002-01</v>
      </c>
      <c r="C7149" s="11" t="str">
        <f>IFERROR(INDEX({"北京中裕世纪大酒店";"江苏利特尔绿色包装股份有限公司";"常州市金坛沃德丰电子科技有限公司"},MATCH(D7149,{"BJ_zhongyu";"JS_WX_liteer";"JS_CZ_wodefeng"},0)),"")</f>
        <v>常州市金坛沃德丰电子科技有限公司</v>
      </c>
      <c r="D7149" s="11" t="str">
        <f>[1]动作!$G7148</f>
        <v>JS_CZ_wodefeng</v>
      </c>
      <c r="E7149" s="11" t="str">
        <f>[1]动作!$D7148</f>
        <v>分系统1故障状态</v>
      </c>
      <c r="F7149" s="11" t="s">
        <v>178</v>
      </c>
      <c r="G7149" s="12">
        <f>[1]动作!$A7148+[1]动作!$B7148</f>
        <v>43213.920162037037</v>
      </c>
      <c r="H7149" s="12"/>
      <c r="I7149" s="11"/>
    </row>
    <row r="7150" spans="1:9" hidden="1" x14ac:dyDescent="0.3">
      <c r="A7150" s="24">
        <v>7148</v>
      </c>
      <c r="B7150" s="11" t="str">
        <f>IFERROR(INDEX({"JSNY-BJ0001-01";"JSNY-JS0022-01";"JSNY-JS0002-01"},MATCH(D7150,{"BJ_zhongyu";"JS_WX_liteer";"JS_CZ_wodefeng"},0)),"")</f>
        <v>JSNY-JS0002-01</v>
      </c>
      <c r="C7150" s="11" t="str">
        <f>IFERROR(INDEX({"北京中裕世纪大酒店";"江苏利特尔绿色包装股份有限公司";"常州市金坛沃德丰电子科技有限公司"},MATCH(D7150,{"BJ_zhongyu";"JS_WX_liteer";"JS_CZ_wodefeng"},0)),"")</f>
        <v>常州市金坛沃德丰电子科技有限公司</v>
      </c>
      <c r="D7150" s="11" t="str">
        <f>[1]动作!$G7149</f>
        <v>JS_CZ_wodefeng</v>
      </c>
      <c r="E7150" s="11" t="str">
        <f>[1]动作!$D7149</f>
        <v>电表故障</v>
      </c>
      <c r="F7150" s="11" t="s">
        <v>45</v>
      </c>
      <c r="G7150" s="12">
        <f>[1]动作!$A7149+[1]动作!$B7149</f>
        <v>43213.921666666669</v>
      </c>
      <c r="H7150" s="12"/>
      <c r="I7150" s="11"/>
    </row>
    <row r="7151" spans="1:9" hidden="1" x14ac:dyDescent="0.3">
      <c r="A7151" s="24">
        <v>7149</v>
      </c>
      <c r="B7151" s="11" t="str">
        <f>IFERROR(INDEX({"JSNY-BJ0001-01";"JSNY-JS0022-01";"JSNY-JS0002-01"},MATCH(D7151,{"BJ_zhongyu";"JS_WX_liteer";"JS_CZ_wodefeng"},0)),"")</f>
        <v>JSNY-JS0002-01</v>
      </c>
      <c r="C7151" s="11" t="str">
        <f>IFERROR(INDEX({"北京中裕世纪大酒店";"江苏利特尔绿色包装股份有限公司";"常州市金坛沃德丰电子科技有限公司"},MATCH(D7151,{"BJ_zhongyu";"JS_WX_liteer";"JS_CZ_wodefeng"},0)),"")</f>
        <v>常州市金坛沃德丰电子科技有限公司</v>
      </c>
      <c r="D7151" s="11" t="str">
        <f>[1]动作!$G7150</f>
        <v>JS_CZ_wodefeng</v>
      </c>
      <c r="E7151" s="11" t="str">
        <f>[1]动作!$D7150</f>
        <v>电表故障</v>
      </c>
      <c r="F7151" s="11" t="s">
        <v>45</v>
      </c>
      <c r="G7151" s="12">
        <f>[1]动作!$A7150+[1]动作!$B7150</f>
        <v>43213.922997685186</v>
      </c>
      <c r="H7151" s="12"/>
      <c r="I7151" s="11"/>
    </row>
    <row r="7152" spans="1:9" hidden="1" x14ac:dyDescent="0.3">
      <c r="A7152" s="24">
        <v>7150</v>
      </c>
      <c r="B7152" s="11" t="str">
        <f>IFERROR(INDEX({"JSNY-BJ0001-01";"JSNY-JS0022-01";"JSNY-JS0002-01"},MATCH(D7152,{"BJ_zhongyu";"JS_WX_liteer";"JS_CZ_wodefeng"},0)),"")</f>
        <v>JSNY-JS0002-01</v>
      </c>
      <c r="C7152" s="11" t="str">
        <f>IFERROR(INDEX({"北京中裕世纪大酒店";"江苏利特尔绿色包装股份有限公司";"常州市金坛沃德丰电子科技有限公司"},MATCH(D7152,{"BJ_zhongyu";"JS_WX_liteer";"JS_CZ_wodefeng"},0)),"")</f>
        <v>常州市金坛沃德丰电子科技有限公司</v>
      </c>
      <c r="D7152" s="11" t="str">
        <f>[1]动作!$G7151</f>
        <v>JS_CZ_wodefeng</v>
      </c>
      <c r="E7152" s="11" t="str">
        <f>[1]动作!$D7151</f>
        <v>电表故障</v>
      </c>
      <c r="F7152" s="11" t="s">
        <v>45</v>
      </c>
      <c r="G7152" s="12">
        <f>[1]动作!$A7151+[1]动作!$B7151</f>
        <v>43213.923113425924</v>
      </c>
      <c r="H7152" s="12"/>
      <c r="I7152" s="11"/>
    </row>
    <row r="7153" spans="1:9" hidden="1" x14ac:dyDescent="0.3">
      <c r="A7153" s="24">
        <v>7151</v>
      </c>
      <c r="B7153" s="11" t="str">
        <f>IFERROR(INDEX({"JSNY-BJ0001-01";"JSNY-JS0022-01";"JSNY-JS0002-01"},MATCH(D7153,{"BJ_zhongyu";"JS_WX_liteer";"JS_CZ_wodefeng"},0)),"")</f>
        <v>JSNY-JS0002-01</v>
      </c>
      <c r="C7153" s="11" t="str">
        <f>IFERROR(INDEX({"北京中裕世纪大酒店";"江苏利特尔绿色包装股份有限公司";"常州市金坛沃德丰电子科技有限公司"},MATCH(D7153,{"BJ_zhongyu";"JS_WX_liteer";"JS_CZ_wodefeng"},0)),"")</f>
        <v>常州市金坛沃德丰电子科技有限公司</v>
      </c>
      <c r="D7153" s="11" t="str">
        <f>[1]动作!$G7152</f>
        <v>JS_CZ_wodefeng</v>
      </c>
      <c r="E7153" s="11" t="str">
        <f>[1]动作!$D7152</f>
        <v>电表故障</v>
      </c>
      <c r="F7153" s="11" t="s">
        <v>45</v>
      </c>
      <c r="G7153" s="12">
        <f>[1]动作!$A7152+[1]动作!$B7152</f>
        <v>43213.924039351848</v>
      </c>
      <c r="H7153" s="12"/>
      <c r="I7153" s="11"/>
    </row>
    <row r="7154" spans="1:9" hidden="1" x14ac:dyDescent="0.3">
      <c r="A7154" s="24">
        <v>7152</v>
      </c>
      <c r="B7154" s="11" t="str">
        <f>IFERROR(INDEX({"JSNY-BJ0001-01";"JSNY-JS0022-01";"JSNY-JS0002-01"},MATCH(D7154,{"BJ_zhongyu";"JS_WX_liteer";"JS_CZ_wodefeng"},0)),"")</f>
        <v>JSNY-JS0002-01</v>
      </c>
      <c r="C7154" s="11" t="str">
        <f>IFERROR(INDEX({"北京中裕世纪大酒店";"江苏利特尔绿色包装股份有限公司";"常州市金坛沃德丰电子科技有限公司"},MATCH(D7154,{"BJ_zhongyu";"JS_WX_liteer";"JS_CZ_wodefeng"},0)),"")</f>
        <v>常州市金坛沃德丰电子科技有限公司</v>
      </c>
      <c r="D7154" s="11" t="str">
        <f>[1]动作!$G7153</f>
        <v>JS_CZ_wodefeng</v>
      </c>
      <c r="E7154" s="11" t="str">
        <f>[1]动作!$D7153</f>
        <v>电表故障</v>
      </c>
      <c r="F7154" s="11" t="s">
        <v>45</v>
      </c>
      <c r="G7154" s="12">
        <f>[1]动作!$A7153+[1]动作!$B7153</f>
        <v>43213.924155092594</v>
      </c>
      <c r="H7154" s="12"/>
      <c r="I7154" s="11"/>
    </row>
    <row r="7155" spans="1:9" hidden="1" x14ac:dyDescent="0.3">
      <c r="A7155" s="24">
        <v>7153</v>
      </c>
      <c r="B7155" s="11" t="str">
        <f>IFERROR(INDEX({"JSNY-BJ0001-01";"JSNY-JS0022-01";"JSNY-JS0002-01"},MATCH(D7155,{"BJ_zhongyu";"JS_WX_liteer";"JS_CZ_wodefeng"},0)),"")</f>
        <v>JSNY-JS0002-01</v>
      </c>
      <c r="C7155" s="11" t="str">
        <f>IFERROR(INDEX({"北京中裕世纪大酒店";"江苏利特尔绿色包装股份有限公司";"常州市金坛沃德丰电子科技有限公司"},MATCH(D7155,{"BJ_zhongyu";"JS_WX_liteer";"JS_CZ_wodefeng"},0)),"")</f>
        <v>常州市金坛沃德丰电子科技有限公司</v>
      </c>
      <c r="D7155" s="11" t="str">
        <f>[1]动作!$G7154</f>
        <v>JS_CZ_wodefeng</v>
      </c>
      <c r="E7155" s="11" t="str">
        <f>[1]动作!$D7154</f>
        <v>电表故障</v>
      </c>
      <c r="F7155" s="11" t="s">
        <v>45</v>
      </c>
      <c r="G7155" s="12">
        <f>[1]动作!$A7154+[1]动作!$B7154</f>
        <v>43213.924328703702</v>
      </c>
      <c r="H7155" s="12"/>
      <c r="I7155" s="11"/>
    </row>
    <row r="7156" spans="1:9" hidden="1" x14ac:dyDescent="0.3">
      <c r="A7156" s="24">
        <v>7154</v>
      </c>
      <c r="B7156" s="11" t="str">
        <f>IFERROR(INDEX({"JSNY-BJ0001-01";"JSNY-JS0022-01";"JSNY-JS0002-01"},MATCH(D7156,{"BJ_zhongyu";"JS_WX_liteer";"JS_CZ_wodefeng"},0)),"")</f>
        <v>JSNY-JS0002-01</v>
      </c>
      <c r="C7156" s="11" t="str">
        <f>IFERROR(INDEX({"北京中裕世纪大酒店";"江苏利特尔绿色包装股份有限公司";"常州市金坛沃德丰电子科技有限公司"},MATCH(D7156,{"BJ_zhongyu";"JS_WX_liteer";"JS_CZ_wodefeng"},0)),"")</f>
        <v>常州市金坛沃德丰电子科技有限公司</v>
      </c>
      <c r="D7156" s="11" t="str">
        <f>[1]动作!$G7155</f>
        <v>JS_CZ_wodefeng</v>
      </c>
      <c r="E7156" s="11" t="str">
        <f>[1]动作!$D7155</f>
        <v>电表故障</v>
      </c>
      <c r="F7156" s="11" t="s">
        <v>45</v>
      </c>
      <c r="G7156" s="12">
        <f>[1]动作!$A7155+[1]动作!$B7155</f>
        <v>43213.925370370373</v>
      </c>
      <c r="H7156" s="12"/>
      <c r="I7156" s="11"/>
    </row>
    <row r="7157" spans="1:9" hidden="1" x14ac:dyDescent="0.3">
      <c r="A7157" s="24">
        <v>7155</v>
      </c>
      <c r="B7157" s="11" t="str">
        <f>IFERROR(INDEX({"JSNY-BJ0001-01";"JSNY-JS0022-01";"JSNY-JS0002-01"},MATCH(D7157,{"BJ_zhongyu";"JS_WX_liteer";"JS_CZ_wodefeng"},0)),"")</f>
        <v>JSNY-JS0002-01</v>
      </c>
      <c r="C7157" s="11" t="str">
        <f>IFERROR(INDEX({"北京中裕世纪大酒店";"江苏利特尔绿色包装股份有限公司";"常州市金坛沃德丰电子科技有限公司"},MATCH(D7157,{"BJ_zhongyu";"JS_WX_liteer";"JS_CZ_wodefeng"},0)),"")</f>
        <v>常州市金坛沃德丰电子科技有限公司</v>
      </c>
      <c r="D7157" s="11" t="str">
        <f>[1]动作!$G7156</f>
        <v>JS_CZ_wodefeng</v>
      </c>
      <c r="E7157" s="11" t="str">
        <f>[1]动作!$D7156</f>
        <v>电表故障</v>
      </c>
      <c r="F7157" s="11" t="s">
        <v>45</v>
      </c>
      <c r="G7157" s="12">
        <f>[1]动作!$A7156+[1]动作!$B7156</f>
        <v>43213.927118055559</v>
      </c>
      <c r="H7157" s="12"/>
      <c r="I7157" s="11"/>
    </row>
    <row r="7158" spans="1:9" hidden="1" x14ac:dyDescent="0.3">
      <c r="A7158" s="24">
        <v>7156</v>
      </c>
      <c r="B7158" s="11" t="str">
        <f>IFERROR(INDEX({"JSNY-BJ0001-01";"JSNY-JS0022-01";"JSNY-JS0002-01"},MATCH(D7158,{"BJ_zhongyu";"JS_WX_liteer";"JS_CZ_wodefeng"},0)),"")</f>
        <v>JSNY-JS0002-01</v>
      </c>
      <c r="C7158" s="11" t="str">
        <f>IFERROR(INDEX({"北京中裕世纪大酒店";"江苏利特尔绿色包装股份有限公司";"常州市金坛沃德丰电子科技有限公司"},MATCH(D7158,{"BJ_zhongyu";"JS_WX_liteer";"JS_CZ_wodefeng"},0)),"")</f>
        <v>常州市金坛沃德丰电子科技有限公司</v>
      </c>
      <c r="D7158" s="11" t="str">
        <f>[1]动作!$G7157</f>
        <v>JS_CZ_wodefeng</v>
      </c>
      <c r="E7158" s="11" t="str">
        <f>[1]动作!$D7157</f>
        <v>电表故障</v>
      </c>
      <c r="F7158" s="11" t="s">
        <v>45</v>
      </c>
      <c r="G7158" s="12">
        <f>[1]动作!$A7157+[1]动作!$B7157</f>
        <v>43213.929432870369</v>
      </c>
      <c r="H7158" s="12"/>
      <c r="I7158" s="11"/>
    </row>
    <row r="7159" spans="1:9" hidden="1" x14ac:dyDescent="0.3">
      <c r="A7159" s="24">
        <v>7157</v>
      </c>
      <c r="B7159" s="11" t="str">
        <f>IFERROR(INDEX({"JSNY-BJ0001-01";"JSNY-JS0022-01";"JSNY-JS0002-01"},MATCH(D7159,{"BJ_zhongyu";"JS_WX_liteer";"JS_CZ_wodefeng"},0)),"")</f>
        <v>JSNY-JS0002-01</v>
      </c>
      <c r="C7159" s="11" t="str">
        <f>IFERROR(INDEX({"北京中裕世纪大酒店";"江苏利特尔绿色包装股份有限公司";"常州市金坛沃德丰电子科技有限公司"},MATCH(D7159,{"BJ_zhongyu";"JS_WX_liteer";"JS_CZ_wodefeng"},0)),"")</f>
        <v>常州市金坛沃德丰电子科技有限公司</v>
      </c>
      <c r="D7159" s="11" t="str">
        <f>[1]动作!$G7158</f>
        <v>JS_CZ_wodefeng</v>
      </c>
      <c r="E7159" s="11" t="str">
        <f>[1]动作!$D7158</f>
        <v>电表故障</v>
      </c>
      <c r="F7159" s="11" t="s">
        <v>45</v>
      </c>
      <c r="G7159" s="12">
        <f>[1]动作!$A7158+[1]动作!$B7158</f>
        <v>43213.933368055557</v>
      </c>
      <c r="H7159" s="12"/>
      <c r="I7159" s="11"/>
    </row>
    <row r="7160" spans="1:9" hidden="1" x14ac:dyDescent="0.3">
      <c r="A7160" s="24">
        <v>7158</v>
      </c>
      <c r="B7160" s="11" t="str">
        <f>IFERROR(INDEX({"JSNY-BJ0001-01";"JSNY-JS0022-01";"JSNY-JS0002-01"},MATCH(D7160,{"BJ_zhongyu";"JS_WX_liteer";"JS_CZ_wodefeng"},0)),"")</f>
        <v>JSNY-JS0002-01</v>
      </c>
      <c r="C7160" s="11" t="str">
        <f>IFERROR(INDEX({"北京中裕世纪大酒店";"江苏利特尔绿色包装股份有限公司";"常州市金坛沃德丰电子科技有限公司"},MATCH(D7160,{"BJ_zhongyu";"JS_WX_liteer";"JS_CZ_wodefeng"},0)),"")</f>
        <v>常州市金坛沃德丰电子科技有限公司</v>
      </c>
      <c r="D7160" s="11" t="str">
        <f>[1]动作!$G7159</f>
        <v>JS_CZ_wodefeng</v>
      </c>
      <c r="E7160" s="11" t="str">
        <f>[1]动作!$D7159</f>
        <v>电表故障</v>
      </c>
      <c r="F7160" s="11" t="s">
        <v>45</v>
      </c>
      <c r="G7160" s="12">
        <f>[1]动作!$A7159+[1]动作!$B7159</f>
        <v>43213.93482638889</v>
      </c>
      <c r="H7160" s="12"/>
      <c r="I7160" s="11"/>
    </row>
    <row r="7161" spans="1:9" hidden="1" x14ac:dyDescent="0.3">
      <c r="A7161" s="24">
        <v>7159</v>
      </c>
      <c r="B7161" s="11" t="str">
        <f>IFERROR(INDEX({"JSNY-BJ0001-01";"JSNY-JS0022-01";"JSNY-JS0002-01"},MATCH(D7161,{"BJ_zhongyu";"JS_WX_liteer";"JS_CZ_wodefeng"},0)),"")</f>
        <v>JSNY-JS0002-01</v>
      </c>
      <c r="C7161" s="11" t="str">
        <f>IFERROR(INDEX({"北京中裕世纪大酒店";"江苏利特尔绿色包装股份有限公司";"常州市金坛沃德丰电子科技有限公司"},MATCH(D7161,{"BJ_zhongyu";"JS_WX_liteer";"JS_CZ_wodefeng"},0)),"")</f>
        <v>常州市金坛沃德丰电子科技有限公司</v>
      </c>
      <c r="D7161" s="11" t="str">
        <f>[1]动作!$G7160</f>
        <v>JS_CZ_wodefeng</v>
      </c>
      <c r="E7161" s="11" t="str">
        <f>[1]动作!$D7160</f>
        <v>电表故障</v>
      </c>
      <c r="F7161" s="11" t="s">
        <v>45</v>
      </c>
      <c r="G7161" s="12">
        <f>[1]动作!$A7160+[1]动作!$B7160</f>
        <v>43213.934930555559</v>
      </c>
      <c r="H7161" s="12"/>
      <c r="I7161" s="11"/>
    </row>
    <row r="7162" spans="1:9" hidden="1" x14ac:dyDescent="0.3">
      <c r="A7162" s="24">
        <v>7160</v>
      </c>
      <c r="B7162" s="11" t="str">
        <f>IFERROR(INDEX({"JSNY-BJ0001-01";"JSNY-JS0022-01";"JSNY-JS0002-01"},MATCH(D7162,{"BJ_zhongyu";"JS_WX_liteer";"JS_CZ_wodefeng"},0)),"")</f>
        <v>JSNY-JS0002-01</v>
      </c>
      <c r="C7162" s="11" t="str">
        <f>IFERROR(INDEX({"北京中裕世纪大酒店";"江苏利特尔绿色包装股份有限公司";"常州市金坛沃德丰电子科技有限公司"},MATCH(D7162,{"BJ_zhongyu";"JS_WX_liteer";"JS_CZ_wodefeng"},0)),"")</f>
        <v>常州市金坛沃德丰电子科技有限公司</v>
      </c>
      <c r="D7162" s="11" t="str">
        <f>[1]动作!$G7161</f>
        <v>JS_CZ_wodefeng</v>
      </c>
      <c r="E7162" s="11" t="str">
        <f>[1]动作!$D7161</f>
        <v>电表故障</v>
      </c>
      <c r="F7162" s="11" t="s">
        <v>45</v>
      </c>
      <c r="G7162" s="12">
        <f>[1]动作!$A7161+[1]动作!$B7161</f>
        <v>43213.936041666668</v>
      </c>
      <c r="H7162" s="12"/>
      <c r="I7162" s="11"/>
    </row>
    <row r="7163" spans="1:9" hidden="1" x14ac:dyDescent="0.3">
      <c r="A7163" s="24">
        <v>7161</v>
      </c>
      <c r="B7163" s="11" t="str">
        <f>IFERROR(INDEX({"JSNY-BJ0001-01";"JSNY-JS0022-01";"JSNY-JS0002-01"},MATCH(D7163,{"BJ_zhongyu";"JS_WX_liteer";"JS_CZ_wodefeng"},0)),"")</f>
        <v>JSNY-JS0002-01</v>
      </c>
      <c r="C7163" s="11" t="str">
        <f>IFERROR(INDEX({"北京中裕世纪大酒店";"江苏利特尔绿色包装股份有限公司";"常州市金坛沃德丰电子科技有限公司"},MATCH(D7163,{"BJ_zhongyu";"JS_WX_liteer";"JS_CZ_wodefeng"},0)),"")</f>
        <v>常州市金坛沃德丰电子科技有限公司</v>
      </c>
      <c r="D7163" s="11" t="str">
        <f>[1]动作!$G7162</f>
        <v>JS_CZ_wodefeng</v>
      </c>
      <c r="E7163" s="11" t="str">
        <f>[1]动作!$D7162</f>
        <v>电表故障</v>
      </c>
      <c r="F7163" s="11" t="s">
        <v>45</v>
      </c>
      <c r="G7163" s="12">
        <f>[1]动作!$A7162+[1]动作!$B7162</f>
        <v>43213.936157407406</v>
      </c>
      <c r="H7163" s="12"/>
      <c r="I7163" s="11"/>
    </row>
    <row r="7164" spans="1:9" hidden="1" x14ac:dyDescent="0.3">
      <c r="A7164" s="24">
        <v>7162</v>
      </c>
      <c r="B7164" s="11" t="str">
        <f>IFERROR(INDEX({"JSNY-BJ0001-01";"JSNY-JS0022-01";"JSNY-JS0002-01"},MATCH(D7164,{"BJ_zhongyu";"JS_WX_liteer";"JS_CZ_wodefeng"},0)),"")</f>
        <v>JSNY-JS0002-01</v>
      </c>
      <c r="C7164" s="11" t="str">
        <f>IFERROR(INDEX({"北京中裕世纪大酒店";"江苏利特尔绿色包装股份有限公司";"常州市金坛沃德丰电子科技有限公司"},MATCH(D7164,{"BJ_zhongyu";"JS_WX_liteer";"JS_CZ_wodefeng"},0)),"")</f>
        <v>常州市金坛沃德丰电子科技有限公司</v>
      </c>
      <c r="D7164" s="11" t="str">
        <f>[1]动作!$G7163</f>
        <v>JS_CZ_wodefeng</v>
      </c>
      <c r="E7164" s="11" t="str">
        <f>[1]动作!$D7163</f>
        <v>电表故障</v>
      </c>
      <c r="F7164" s="11" t="s">
        <v>45</v>
      </c>
      <c r="G7164" s="12">
        <f>[1]动作!$A7163+[1]动作!$B7163</f>
        <v>43213.937199074076</v>
      </c>
      <c r="H7164" s="12"/>
      <c r="I7164" s="11"/>
    </row>
    <row r="7165" spans="1:9" hidden="1" x14ac:dyDescent="0.3">
      <c r="A7165" s="24">
        <v>7163</v>
      </c>
      <c r="B7165" s="11" t="str">
        <f>IFERROR(INDEX({"JSNY-BJ0001-01";"JSNY-JS0022-01";"JSNY-JS0002-01"},MATCH(D7165,{"BJ_zhongyu";"JS_WX_liteer";"JS_CZ_wodefeng"},0)),"")</f>
        <v>JSNY-JS0002-01</v>
      </c>
      <c r="C7165" s="11" t="str">
        <f>IFERROR(INDEX({"北京中裕世纪大酒店";"江苏利特尔绿色包装股份有限公司";"常州市金坛沃德丰电子科技有限公司"},MATCH(D7165,{"BJ_zhongyu";"JS_WX_liteer";"JS_CZ_wodefeng"},0)),"")</f>
        <v>常州市金坛沃德丰电子科技有限公司</v>
      </c>
      <c r="D7165" s="11" t="str">
        <f>[1]动作!$G7164</f>
        <v>JS_CZ_wodefeng</v>
      </c>
      <c r="E7165" s="11" t="str">
        <f>[1]动作!$D7164</f>
        <v>电表故障</v>
      </c>
      <c r="F7165" s="11" t="s">
        <v>45</v>
      </c>
      <c r="G7165" s="12">
        <f>[1]动作!$A7164+[1]动作!$B7164</f>
        <v>43213.938645833332</v>
      </c>
      <c r="H7165" s="12"/>
      <c r="I7165" s="11"/>
    </row>
    <row r="7166" spans="1:9" hidden="1" x14ac:dyDescent="0.3">
      <c r="A7166" s="24">
        <v>7164</v>
      </c>
      <c r="B7166" s="11" t="str">
        <f>IFERROR(INDEX({"JSNY-BJ0001-01";"JSNY-JS0022-01";"JSNY-JS0002-01"},MATCH(D7166,{"BJ_zhongyu";"JS_WX_liteer";"JS_CZ_wodefeng"},0)),"")</f>
        <v>JSNY-JS0002-01</v>
      </c>
      <c r="C7166" s="11" t="str">
        <f>IFERROR(INDEX({"北京中裕世纪大酒店";"江苏利特尔绿色包装股份有限公司";"常州市金坛沃德丰电子科技有限公司"},MATCH(D7166,{"BJ_zhongyu";"JS_WX_liteer";"JS_CZ_wodefeng"},0)),"")</f>
        <v>常州市金坛沃德丰电子科技有限公司</v>
      </c>
      <c r="D7166" s="11" t="str">
        <f>[1]动作!$G7165</f>
        <v>JS_CZ_wodefeng</v>
      </c>
      <c r="E7166" s="11" t="str">
        <f>[1]动作!$D7165</f>
        <v>电表故障</v>
      </c>
      <c r="F7166" s="11" t="s">
        <v>45</v>
      </c>
      <c r="G7166" s="12">
        <f>[1]动作!$A7165+[1]动作!$B7165</f>
        <v>43213.940150462964</v>
      </c>
      <c r="H7166" s="12"/>
      <c r="I7166" s="11"/>
    </row>
    <row r="7167" spans="1:9" hidden="1" x14ac:dyDescent="0.3">
      <c r="A7167" s="24">
        <v>7165</v>
      </c>
      <c r="B7167" s="11" t="str">
        <f>IFERROR(INDEX({"JSNY-BJ0001-01";"JSNY-JS0022-01";"JSNY-JS0002-01"},MATCH(D7167,{"BJ_zhongyu";"JS_WX_liteer";"JS_CZ_wodefeng"},0)),"")</f>
        <v>JSNY-JS0002-01</v>
      </c>
      <c r="C7167" s="11" t="str">
        <f>IFERROR(INDEX({"北京中裕世纪大酒店";"江苏利特尔绿色包装股份有限公司";"常州市金坛沃德丰电子科技有限公司"},MATCH(D7167,{"BJ_zhongyu";"JS_WX_liteer";"JS_CZ_wodefeng"},0)),"")</f>
        <v>常州市金坛沃德丰电子科技有限公司</v>
      </c>
      <c r="D7167" s="11" t="str">
        <f>[1]动作!$G7166</f>
        <v>JS_CZ_wodefeng</v>
      </c>
      <c r="E7167" s="11" t="str">
        <f>[1]动作!$D7166</f>
        <v>电表故障</v>
      </c>
      <c r="F7167" s="11" t="s">
        <v>45</v>
      </c>
      <c r="G7167" s="12">
        <f>[1]动作!$A7166+[1]动作!$B7166</f>
        <v>43213.94027777778</v>
      </c>
      <c r="H7167" s="12"/>
      <c r="I7167" s="11"/>
    </row>
    <row r="7168" spans="1:9" hidden="1" x14ac:dyDescent="0.3">
      <c r="A7168" s="24">
        <v>7166</v>
      </c>
      <c r="B7168" s="11" t="str">
        <f>IFERROR(INDEX({"JSNY-BJ0001-01";"JSNY-JS0022-01";"JSNY-JS0002-01"},MATCH(D7168,{"BJ_zhongyu";"JS_WX_liteer";"JS_CZ_wodefeng"},0)),"")</f>
        <v>JSNY-JS0002-01</v>
      </c>
      <c r="C7168" s="11" t="str">
        <f>IFERROR(INDEX({"北京中裕世纪大酒店";"江苏利特尔绿色包装股份有限公司";"常州市金坛沃德丰电子科技有限公司"},MATCH(D7168,{"BJ_zhongyu";"JS_WX_liteer";"JS_CZ_wodefeng"},0)),"")</f>
        <v>常州市金坛沃德丰电子科技有限公司</v>
      </c>
      <c r="D7168" s="11" t="str">
        <f>[1]动作!$G7167</f>
        <v>JS_CZ_wodefeng</v>
      </c>
      <c r="E7168" s="11" t="str">
        <f>[1]动作!$D7167</f>
        <v>电表故障</v>
      </c>
      <c r="F7168" s="11" t="s">
        <v>45</v>
      </c>
      <c r="G7168" s="12">
        <f>[1]动作!$A7167+[1]动作!$B7167</f>
        <v>43213.941493055558</v>
      </c>
      <c r="H7168" s="12"/>
      <c r="I7168" s="11"/>
    </row>
    <row r="7169" spans="1:9" hidden="1" x14ac:dyDescent="0.3">
      <c r="A7169" s="24">
        <v>7167</v>
      </c>
      <c r="B7169" s="11" t="str">
        <f>IFERROR(INDEX({"JSNY-BJ0001-01";"JSNY-JS0022-01";"JSNY-JS0002-01"},MATCH(D7169,{"BJ_zhongyu";"JS_WX_liteer";"JS_CZ_wodefeng"},0)),"")</f>
        <v>JSNY-JS0002-01</v>
      </c>
      <c r="C7169" s="11" t="str">
        <f>IFERROR(INDEX({"北京中裕世纪大酒店";"江苏利特尔绿色包装股份有限公司";"常州市金坛沃德丰电子科技有限公司"},MATCH(D7169,{"BJ_zhongyu";"JS_WX_liteer";"JS_CZ_wodefeng"},0)),"")</f>
        <v>常州市金坛沃德丰电子科技有限公司</v>
      </c>
      <c r="D7169" s="11" t="str">
        <f>[1]动作!$G7168</f>
        <v>JS_CZ_wodefeng</v>
      </c>
      <c r="E7169" s="11" t="str">
        <f>[1]动作!$D7168</f>
        <v>电表故障</v>
      </c>
      <c r="F7169" s="11" t="s">
        <v>45</v>
      </c>
      <c r="G7169" s="12">
        <f>[1]动作!$A7168+[1]动作!$B7168</f>
        <v>43213.942881944444</v>
      </c>
      <c r="H7169" s="12"/>
      <c r="I7169" s="11"/>
    </row>
    <row r="7170" spans="1:9" hidden="1" x14ac:dyDescent="0.3">
      <c r="A7170" s="24">
        <v>7168</v>
      </c>
      <c r="B7170" s="11" t="str">
        <f>IFERROR(INDEX({"JSNY-BJ0001-01";"JSNY-JS0022-01";"JSNY-JS0002-01"},MATCH(D7170,{"BJ_zhongyu";"JS_WX_liteer";"JS_CZ_wodefeng"},0)),"")</f>
        <v>JSNY-JS0002-01</v>
      </c>
      <c r="C7170" s="11" t="str">
        <f>IFERROR(INDEX({"北京中裕世纪大酒店";"江苏利特尔绿色包装股份有限公司";"常州市金坛沃德丰电子科技有限公司"},MATCH(D7170,{"BJ_zhongyu";"JS_WX_liteer";"JS_CZ_wodefeng"},0)),"")</f>
        <v>常州市金坛沃德丰电子科技有限公司</v>
      </c>
      <c r="D7170" s="11" t="str">
        <f>[1]动作!$G7169</f>
        <v>JS_CZ_wodefeng</v>
      </c>
      <c r="E7170" s="11" t="str">
        <f>[1]动作!$D7169</f>
        <v>电表故障</v>
      </c>
      <c r="F7170" s="11" t="s">
        <v>45</v>
      </c>
      <c r="G7170" s="12">
        <f>[1]动作!$A7169+[1]动作!$B7169</f>
        <v>43213.943055555559</v>
      </c>
      <c r="H7170" s="12"/>
      <c r="I7170" s="11"/>
    </row>
    <row r="7171" spans="1:9" hidden="1" x14ac:dyDescent="0.3">
      <c r="A7171" s="24">
        <v>7169</v>
      </c>
      <c r="B7171" s="11" t="str">
        <f>IFERROR(INDEX({"JSNY-BJ0001-01";"JSNY-JS0022-01";"JSNY-JS0002-01"},MATCH(D7171,{"BJ_zhongyu";"JS_WX_liteer";"JS_CZ_wodefeng"},0)),"")</f>
        <v>JSNY-JS0002-01</v>
      </c>
      <c r="C7171" s="11" t="str">
        <f>IFERROR(INDEX({"北京中裕世纪大酒店";"江苏利特尔绿色包装股份有限公司";"常州市金坛沃德丰电子科技有限公司"},MATCH(D7171,{"BJ_zhongyu";"JS_WX_liteer";"JS_CZ_wodefeng"},0)),"")</f>
        <v>常州市金坛沃德丰电子科技有限公司</v>
      </c>
      <c r="D7171" s="11" t="str">
        <f>[1]动作!$G7170</f>
        <v>JS_CZ_wodefeng</v>
      </c>
      <c r="E7171" s="11" t="str">
        <f>[1]动作!$D7170</f>
        <v>电表故障</v>
      </c>
      <c r="F7171" s="11" t="s">
        <v>45</v>
      </c>
      <c r="G7171" s="12">
        <f>[1]动作!$A7170+[1]动作!$B7170</f>
        <v>43213.944328703707</v>
      </c>
      <c r="H7171" s="12"/>
      <c r="I7171" s="11"/>
    </row>
    <row r="7172" spans="1:9" hidden="1" x14ac:dyDescent="0.3">
      <c r="A7172" s="24">
        <v>7170</v>
      </c>
      <c r="B7172" s="11" t="str">
        <f>IFERROR(INDEX({"JSNY-BJ0001-01";"JSNY-JS0022-01";"JSNY-JS0002-01"},MATCH(D7172,{"BJ_zhongyu";"JS_WX_liteer";"JS_CZ_wodefeng"},0)),"")</f>
        <v>JSNY-JS0002-01</v>
      </c>
      <c r="C7172" s="11" t="str">
        <f>IFERROR(INDEX({"北京中裕世纪大酒店";"江苏利特尔绿色包装股份有限公司";"常州市金坛沃德丰电子科技有限公司"},MATCH(D7172,{"BJ_zhongyu";"JS_WX_liteer";"JS_CZ_wodefeng"},0)),"")</f>
        <v>常州市金坛沃德丰电子科技有限公司</v>
      </c>
      <c r="D7172" s="11" t="str">
        <f>[1]动作!$G7171</f>
        <v>JS_CZ_wodefeng</v>
      </c>
      <c r="E7172" s="11" t="str">
        <f>[1]动作!$D7171</f>
        <v>电表故障</v>
      </c>
      <c r="F7172" s="11" t="s">
        <v>45</v>
      </c>
      <c r="G7172" s="12">
        <f>[1]动作!$A7171+[1]动作!$B7171</f>
        <v>43213.945902777778</v>
      </c>
      <c r="H7172" s="12"/>
      <c r="I7172" s="11"/>
    </row>
    <row r="7173" spans="1:9" hidden="1" x14ac:dyDescent="0.3">
      <c r="A7173" s="24">
        <v>7171</v>
      </c>
      <c r="B7173" s="11" t="str">
        <f>IFERROR(INDEX({"JSNY-BJ0001-01";"JSNY-JS0022-01";"JSNY-JS0002-01"},MATCH(D7173,{"BJ_zhongyu";"JS_WX_liteer";"JS_CZ_wodefeng"},0)),"")</f>
        <v>JSNY-JS0002-01</v>
      </c>
      <c r="C7173" s="11" t="str">
        <f>IFERROR(INDEX({"北京中裕世纪大酒店";"江苏利特尔绿色包装股份有限公司";"常州市金坛沃德丰电子科技有限公司"},MATCH(D7173,{"BJ_zhongyu";"JS_WX_liteer";"JS_CZ_wodefeng"},0)),"")</f>
        <v>常州市金坛沃德丰电子科技有限公司</v>
      </c>
      <c r="D7173" s="11" t="str">
        <f>[1]动作!$G7172</f>
        <v>JS_CZ_wodefeng</v>
      </c>
      <c r="E7173" s="11" t="str">
        <f>[1]动作!$D7172</f>
        <v>电表故障</v>
      </c>
      <c r="F7173" s="11" t="s">
        <v>45</v>
      </c>
      <c r="G7173" s="12">
        <f>[1]动作!$A7172+[1]动作!$B7172</f>
        <v>43213.946701388886</v>
      </c>
      <c r="H7173" s="12"/>
      <c r="I7173" s="11"/>
    </row>
    <row r="7174" spans="1:9" hidden="1" x14ac:dyDescent="0.3">
      <c r="A7174" s="24">
        <v>7172</v>
      </c>
      <c r="B7174" s="11" t="str">
        <f>IFERROR(INDEX({"JSNY-BJ0001-01";"JSNY-JS0022-01";"JSNY-JS0002-01"},MATCH(D7174,{"BJ_zhongyu";"JS_WX_liteer";"JS_CZ_wodefeng"},0)),"")</f>
        <v>JSNY-JS0002-01</v>
      </c>
      <c r="C7174" s="11" t="str">
        <f>IFERROR(INDEX({"北京中裕世纪大酒店";"江苏利特尔绿色包装股份有限公司";"常州市金坛沃德丰电子科技有限公司"},MATCH(D7174,{"BJ_zhongyu";"JS_WX_liteer";"JS_CZ_wodefeng"},0)),"")</f>
        <v>常州市金坛沃德丰电子科技有限公司</v>
      </c>
      <c r="D7174" s="11" t="str">
        <f>[1]动作!$G7173</f>
        <v>JS_CZ_wodefeng</v>
      </c>
      <c r="E7174" s="11" t="str">
        <f>[1]动作!$D7173</f>
        <v>电表故障</v>
      </c>
      <c r="F7174" s="11" t="s">
        <v>45</v>
      </c>
      <c r="G7174" s="12">
        <f>[1]动作!$A7173+[1]动作!$B7173</f>
        <v>43213.946817129632</v>
      </c>
      <c r="H7174" s="12"/>
      <c r="I7174" s="11"/>
    </row>
    <row r="7175" spans="1:9" hidden="1" x14ac:dyDescent="0.3">
      <c r="A7175" s="24">
        <v>7173</v>
      </c>
      <c r="B7175" s="11" t="str">
        <f>IFERROR(INDEX({"JSNY-BJ0001-01";"JSNY-JS0022-01";"JSNY-JS0002-01"},MATCH(D7175,{"BJ_zhongyu";"JS_WX_liteer";"JS_CZ_wodefeng"},0)),"")</f>
        <v>JSNY-JS0002-01</v>
      </c>
      <c r="C7175" s="11" t="str">
        <f>IFERROR(INDEX({"北京中裕世纪大酒店";"江苏利特尔绿色包装股份有限公司";"常州市金坛沃德丰电子科技有限公司"},MATCH(D7175,{"BJ_zhongyu";"JS_WX_liteer";"JS_CZ_wodefeng"},0)),"")</f>
        <v>常州市金坛沃德丰电子科技有限公司</v>
      </c>
      <c r="D7175" s="11" t="str">
        <f>[1]动作!$G7174</f>
        <v>JS_CZ_wodefeng</v>
      </c>
      <c r="E7175" s="11" t="str">
        <f>[1]动作!$D7174</f>
        <v>电表故障</v>
      </c>
      <c r="F7175" s="11" t="s">
        <v>45</v>
      </c>
      <c r="G7175" s="12">
        <f>[1]动作!$A7174+[1]动作!$B7174</f>
        <v>43213.94699074074</v>
      </c>
      <c r="H7175" s="12"/>
      <c r="I7175" s="11"/>
    </row>
    <row r="7176" spans="1:9" hidden="1" x14ac:dyDescent="0.3">
      <c r="A7176" s="24">
        <v>7174</v>
      </c>
      <c r="B7176" s="11" t="str">
        <f>IFERROR(INDEX({"JSNY-BJ0001-01";"JSNY-JS0022-01";"JSNY-JS0002-01"},MATCH(D7176,{"BJ_zhongyu";"JS_WX_liteer";"JS_CZ_wodefeng"},0)),"")</f>
        <v>JSNY-JS0002-01</v>
      </c>
      <c r="C7176" s="11" t="str">
        <f>IFERROR(INDEX({"北京中裕世纪大酒店";"江苏利特尔绿色包装股份有限公司";"常州市金坛沃德丰电子科技有限公司"},MATCH(D7176,{"BJ_zhongyu";"JS_WX_liteer";"JS_CZ_wodefeng"},0)),"")</f>
        <v>常州市金坛沃德丰电子科技有限公司</v>
      </c>
      <c r="D7176" s="11" t="str">
        <f>[1]动作!$G7175</f>
        <v>JS_CZ_wodefeng</v>
      </c>
      <c r="E7176" s="11" t="str">
        <f>[1]动作!$D7175</f>
        <v>电表故障</v>
      </c>
      <c r="F7176" s="11" t="s">
        <v>45</v>
      </c>
      <c r="G7176" s="12">
        <f>[1]动作!$A7175+[1]动作!$B7175</f>
        <v>43213.947233796294</v>
      </c>
      <c r="H7176" s="12"/>
      <c r="I7176" s="11"/>
    </row>
    <row r="7177" spans="1:9" hidden="1" x14ac:dyDescent="0.3">
      <c r="A7177" s="24">
        <v>7175</v>
      </c>
      <c r="B7177" s="11" t="str">
        <f>IFERROR(INDEX({"JSNY-BJ0001-01";"JSNY-JS0022-01";"JSNY-JS0002-01"},MATCH(D7177,{"BJ_zhongyu";"JS_WX_liteer";"JS_CZ_wodefeng"},0)),"")</f>
        <v>JSNY-JS0002-01</v>
      </c>
      <c r="C7177" s="11" t="str">
        <f>IFERROR(INDEX({"北京中裕世纪大酒店";"江苏利特尔绿色包装股份有限公司";"常州市金坛沃德丰电子科技有限公司"},MATCH(D7177,{"BJ_zhongyu";"JS_WX_liteer";"JS_CZ_wodefeng"},0)),"")</f>
        <v>常州市金坛沃德丰电子科技有限公司</v>
      </c>
      <c r="D7177" s="11" t="str">
        <f>[1]动作!$G7176</f>
        <v>JS_CZ_wodefeng</v>
      </c>
      <c r="E7177" s="11" t="str">
        <f>[1]动作!$D7176</f>
        <v>电表故障</v>
      </c>
      <c r="F7177" s="11" t="s">
        <v>45</v>
      </c>
      <c r="G7177" s="12">
        <f>[1]动作!$A7176+[1]动作!$B7176</f>
        <v>43213.948275462964</v>
      </c>
      <c r="H7177" s="12"/>
      <c r="I7177" s="11"/>
    </row>
    <row r="7178" spans="1:9" hidden="1" x14ac:dyDescent="0.3">
      <c r="A7178" s="24">
        <v>7176</v>
      </c>
      <c r="B7178" s="11" t="str">
        <f>IFERROR(INDEX({"JSNY-BJ0001-01";"JSNY-JS0022-01";"JSNY-JS0002-01"},MATCH(D7178,{"BJ_zhongyu";"JS_WX_liteer";"JS_CZ_wodefeng"},0)),"")</f>
        <v>JSNY-JS0002-01</v>
      </c>
      <c r="C7178" s="11" t="str">
        <f>IFERROR(INDEX({"北京中裕世纪大酒店";"江苏利特尔绿色包装股份有限公司";"常州市金坛沃德丰电子科技有限公司"},MATCH(D7178,{"BJ_zhongyu";"JS_WX_liteer";"JS_CZ_wodefeng"},0)),"")</f>
        <v>常州市金坛沃德丰电子科技有限公司</v>
      </c>
      <c r="D7178" s="11" t="str">
        <f>[1]动作!$G7177</f>
        <v>JS_CZ_wodefeng</v>
      </c>
      <c r="E7178" s="11" t="str">
        <f>[1]动作!$D7177</f>
        <v>电表故障</v>
      </c>
      <c r="F7178" s="11" t="s">
        <v>45</v>
      </c>
      <c r="G7178" s="12">
        <f>[1]动作!$A7177+[1]动作!$B7177</f>
        <v>43213.949606481481</v>
      </c>
      <c r="H7178" s="12"/>
      <c r="I7178" s="11"/>
    </row>
    <row r="7179" spans="1:9" hidden="1" x14ac:dyDescent="0.3">
      <c r="A7179" s="24">
        <v>7177</v>
      </c>
      <c r="B7179" s="11" t="str">
        <f>IFERROR(INDEX({"JSNY-BJ0001-01";"JSNY-JS0022-01";"JSNY-JS0002-01"},MATCH(D7179,{"BJ_zhongyu";"JS_WX_liteer";"JS_CZ_wodefeng"},0)),"")</f>
        <v>JSNY-JS0002-01</v>
      </c>
      <c r="C7179" s="11" t="str">
        <f>IFERROR(INDEX({"北京中裕世纪大酒店";"江苏利特尔绿色包装股份有限公司";"常州市金坛沃德丰电子科技有限公司"},MATCH(D7179,{"BJ_zhongyu";"JS_WX_liteer";"JS_CZ_wodefeng"},0)),"")</f>
        <v>常州市金坛沃德丰电子科技有限公司</v>
      </c>
      <c r="D7179" s="11" t="str">
        <f>[1]动作!$G7178</f>
        <v>JS_CZ_wodefeng</v>
      </c>
      <c r="E7179" s="11" t="str">
        <f>[1]动作!$D7178</f>
        <v>电表故障</v>
      </c>
      <c r="F7179" s="11" t="s">
        <v>45</v>
      </c>
      <c r="G7179" s="12">
        <f>[1]动作!$A7178+[1]动作!$B7178</f>
        <v>43213.951979166668</v>
      </c>
      <c r="H7179" s="12"/>
      <c r="I7179" s="11"/>
    </row>
    <row r="7180" spans="1:9" hidden="1" x14ac:dyDescent="0.3">
      <c r="A7180" s="24">
        <v>7178</v>
      </c>
      <c r="B7180" s="11" t="str">
        <f>IFERROR(INDEX({"JSNY-BJ0001-01";"JSNY-JS0022-01";"JSNY-JS0002-01"},MATCH(D7180,{"BJ_zhongyu";"JS_WX_liteer";"JS_CZ_wodefeng"},0)),"")</f>
        <v>JSNY-JS0002-01</v>
      </c>
      <c r="C7180" s="11" t="str">
        <f>IFERROR(INDEX({"北京中裕世纪大酒店";"江苏利特尔绿色包装股份有限公司";"常州市金坛沃德丰电子科技有限公司"},MATCH(D7180,{"BJ_zhongyu";"JS_WX_liteer";"JS_CZ_wodefeng"},0)),"")</f>
        <v>常州市金坛沃德丰电子科技有限公司</v>
      </c>
      <c r="D7180" s="11" t="str">
        <f>[1]动作!$G7179</f>
        <v>JS_CZ_wodefeng</v>
      </c>
      <c r="E7180" s="11" t="str">
        <f>[1]动作!$D7179</f>
        <v>电表故障</v>
      </c>
      <c r="F7180" s="11" t="s">
        <v>45</v>
      </c>
      <c r="G7180" s="12">
        <f>[1]动作!$A7179+[1]动作!$B7179</f>
        <v>43213.952094907407</v>
      </c>
      <c r="H7180" s="12"/>
      <c r="I7180" s="11"/>
    </row>
    <row r="7181" spans="1:9" hidden="1" x14ac:dyDescent="0.3">
      <c r="A7181" s="24">
        <v>7179</v>
      </c>
      <c r="B7181" s="11" t="str">
        <f>IFERROR(INDEX({"JSNY-BJ0001-01";"JSNY-JS0022-01";"JSNY-JS0002-01"},MATCH(D7181,{"BJ_zhongyu";"JS_WX_liteer";"JS_CZ_wodefeng"},0)),"")</f>
        <v>JSNY-JS0002-01</v>
      </c>
      <c r="C7181" s="11" t="str">
        <f>IFERROR(INDEX({"北京中裕世纪大酒店";"江苏利特尔绿色包装股份有限公司";"常州市金坛沃德丰电子科技有限公司"},MATCH(D7181,{"BJ_zhongyu";"JS_WX_liteer";"JS_CZ_wodefeng"},0)),"")</f>
        <v>常州市金坛沃德丰电子科技有限公司</v>
      </c>
      <c r="D7181" s="11" t="str">
        <f>[1]动作!$G7180</f>
        <v>JS_CZ_wodefeng</v>
      </c>
      <c r="E7181" s="11" t="str">
        <f>[1]动作!$D7180</f>
        <v>电表故障</v>
      </c>
      <c r="F7181" s="11" t="s">
        <v>45</v>
      </c>
      <c r="G7181" s="12">
        <f>[1]动作!$A7180+[1]动作!$B7180</f>
        <v>43213.953425925924</v>
      </c>
      <c r="H7181" s="12"/>
      <c r="I7181" s="11"/>
    </row>
    <row r="7182" spans="1:9" hidden="1" x14ac:dyDescent="0.3">
      <c r="A7182" s="24">
        <v>7180</v>
      </c>
      <c r="B7182" s="11" t="str">
        <f>IFERROR(INDEX({"JSNY-BJ0001-01";"JSNY-JS0022-01";"JSNY-JS0002-01"},MATCH(D7182,{"BJ_zhongyu";"JS_WX_liteer";"JS_CZ_wodefeng"},0)),"")</f>
        <v>JSNY-JS0002-01</v>
      </c>
      <c r="C7182" s="11" t="str">
        <f>IFERROR(INDEX({"北京中裕世纪大酒店";"江苏利特尔绿色包装股份有限公司";"常州市金坛沃德丰电子科技有限公司"},MATCH(D7182,{"BJ_zhongyu";"JS_WX_liteer";"JS_CZ_wodefeng"},0)),"")</f>
        <v>常州市金坛沃德丰电子科技有限公司</v>
      </c>
      <c r="D7182" s="11" t="str">
        <f>[1]动作!$G7181</f>
        <v>JS_CZ_wodefeng</v>
      </c>
      <c r="E7182" s="11" t="str">
        <f>[1]动作!$D7181</f>
        <v>电表故障</v>
      </c>
      <c r="F7182" s="11" t="s">
        <v>45</v>
      </c>
      <c r="G7182" s="12">
        <f>[1]动作!$A7181+[1]动作!$B7181</f>
        <v>43213.953541666669</v>
      </c>
      <c r="H7182" s="12"/>
      <c r="I7182" s="11"/>
    </row>
    <row r="7183" spans="1:9" hidden="1" x14ac:dyDescent="0.3">
      <c r="A7183" s="24">
        <v>7181</v>
      </c>
      <c r="B7183" s="11" t="str">
        <f>IFERROR(INDEX({"JSNY-BJ0001-01";"JSNY-JS0022-01";"JSNY-JS0002-01"},MATCH(D7183,{"BJ_zhongyu";"JS_WX_liteer";"JS_CZ_wodefeng"},0)),"")</f>
        <v>JSNY-JS0002-01</v>
      </c>
      <c r="C7183" s="11" t="str">
        <f>IFERROR(INDEX({"北京中裕世纪大酒店";"江苏利特尔绿色包装股份有限公司";"常州市金坛沃德丰电子科技有限公司"},MATCH(D7183,{"BJ_zhongyu";"JS_WX_liteer";"JS_CZ_wodefeng"},0)),"")</f>
        <v>常州市金坛沃德丰电子科技有限公司</v>
      </c>
      <c r="D7183" s="11" t="str">
        <f>[1]动作!$G7182</f>
        <v>JS_CZ_wodefeng</v>
      </c>
      <c r="E7183" s="11" t="str">
        <f>[1]动作!$D7182</f>
        <v>电表故障</v>
      </c>
      <c r="F7183" s="11" t="s">
        <v>45</v>
      </c>
      <c r="G7183" s="12">
        <f>[1]动作!$A7182+[1]动作!$B7182</f>
        <v>43213.956041666665</v>
      </c>
      <c r="H7183" s="12"/>
      <c r="I7183" s="11"/>
    </row>
    <row r="7184" spans="1:9" hidden="1" x14ac:dyDescent="0.3">
      <c r="A7184" s="24">
        <v>7182</v>
      </c>
      <c r="B7184" s="11" t="str">
        <f>IFERROR(INDEX({"JSNY-BJ0001-01";"JSNY-JS0022-01";"JSNY-JS0002-01"},MATCH(D7184,{"BJ_zhongyu";"JS_WX_liteer";"JS_CZ_wodefeng"},0)),"")</f>
        <v>JSNY-JS0002-01</v>
      </c>
      <c r="C7184" s="11" t="str">
        <f>IFERROR(INDEX({"北京中裕世纪大酒店";"江苏利特尔绿色包装股份有限公司";"常州市金坛沃德丰电子科技有限公司"},MATCH(D7184,{"BJ_zhongyu";"JS_WX_liteer";"JS_CZ_wodefeng"},0)),"")</f>
        <v>常州市金坛沃德丰电子科技有限公司</v>
      </c>
      <c r="D7184" s="11" t="str">
        <f>[1]动作!$G7183</f>
        <v>JS_CZ_wodefeng</v>
      </c>
      <c r="E7184" s="11" t="str">
        <f>[1]动作!$D7183</f>
        <v>电表故障</v>
      </c>
      <c r="F7184" s="11" t="s">
        <v>45</v>
      </c>
      <c r="G7184" s="12">
        <f>[1]动作!$A7183+[1]动作!$B7183</f>
        <v>43213.957604166666</v>
      </c>
      <c r="H7184" s="12"/>
      <c r="I7184" s="11"/>
    </row>
    <row r="7185" spans="1:9" hidden="1" x14ac:dyDescent="0.3">
      <c r="A7185" s="24">
        <v>7183</v>
      </c>
      <c r="B7185" s="11" t="str">
        <f>IFERROR(INDEX({"JSNY-BJ0001-01";"JSNY-JS0022-01";"JSNY-JS0002-01"},MATCH(D7185,{"BJ_zhongyu";"JS_WX_liteer";"JS_CZ_wodefeng"},0)),"")</f>
        <v>JSNY-JS0002-01</v>
      </c>
      <c r="C7185" s="11" t="str">
        <f>IFERROR(INDEX({"北京中裕世纪大酒店";"江苏利特尔绿色包装股份有限公司";"常州市金坛沃德丰电子科技有限公司"},MATCH(D7185,{"BJ_zhongyu";"JS_WX_liteer";"JS_CZ_wodefeng"},0)),"")</f>
        <v>常州市金坛沃德丰电子科技有限公司</v>
      </c>
      <c r="D7185" s="11" t="str">
        <f>[1]动作!$G7184</f>
        <v>JS_CZ_wodefeng</v>
      </c>
      <c r="E7185" s="11" t="str">
        <f>[1]动作!$D7184</f>
        <v>电表故障</v>
      </c>
      <c r="F7185" s="11" t="s">
        <v>45</v>
      </c>
      <c r="G7185" s="12">
        <f>[1]动作!$A7184+[1]动作!$B7184</f>
        <v>43213.958703703705</v>
      </c>
      <c r="H7185" s="12"/>
      <c r="I7185" s="11"/>
    </row>
    <row r="7186" spans="1:9" hidden="1" x14ac:dyDescent="0.3">
      <c r="A7186" s="24">
        <v>7184</v>
      </c>
      <c r="B7186" s="11" t="str">
        <f>IFERROR(INDEX({"JSNY-BJ0001-01";"JSNY-JS0022-01";"JSNY-JS0002-01"},MATCH(D7186,{"BJ_zhongyu";"JS_WX_liteer";"JS_CZ_wodefeng"},0)),"")</f>
        <v>JSNY-JS0002-01</v>
      </c>
      <c r="C7186" s="11" t="str">
        <f>IFERROR(INDEX({"北京中裕世纪大酒店";"江苏利特尔绿色包装股份有限公司";"常州市金坛沃德丰电子科技有限公司"},MATCH(D7186,{"BJ_zhongyu";"JS_WX_liteer";"JS_CZ_wodefeng"},0)),"")</f>
        <v>常州市金坛沃德丰电子科技有限公司</v>
      </c>
      <c r="D7186" s="11" t="str">
        <f>[1]动作!$G7185</f>
        <v>JS_CZ_wodefeng</v>
      </c>
      <c r="E7186" s="11" t="str">
        <f>[1]动作!$D7185</f>
        <v>电表故障</v>
      </c>
      <c r="F7186" s="11" t="s">
        <v>45</v>
      </c>
      <c r="G7186" s="12">
        <f>[1]动作!$A7185+[1]动作!$B7185</f>
        <v>43213.958935185183</v>
      </c>
      <c r="H7186" s="12"/>
      <c r="I7186" s="11"/>
    </row>
    <row r="7187" spans="1:9" hidden="1" x14ac:dyDescent="0.3">
      <c r="A7187" s="24">
        <v>7185</v>
      </c>
      <c r="B7187" s="11" t="str">
        <f>IFERROR(INDEX({"JSNY-BJ0001-01";"JSNY-JS0022-01";"JSNY-JS0002-01"},MATCH(D7187,{"BJ_zhongyu";"JS_WX_liteer";"JS_CZ_wodefeng"},0)),"")</f>
        <v>JSNY-JS0002-01</v>
      </c>
      <c r="C7187" s="11" t="str">
        <f>IFERROR(INDEX({"北京中裕世纪大酒店";"江苏利特尔绿色包装股份有限公司";"常州市金坛沃德丰电子科技有限公司"},MATCH(D7187,{"BJ_zhongyu";"JS_WX_liteer";"JS_CZ_wodefeng"},0)),"")</f>
        <v>常州市金坛沃德丰电子科技有限公司</v>
      </c>
      <c r="D7187" s="11" t="str">
        <f>[1]动作!$G7186</f>
        <v>JS_CZ_wodefeng</v>
      </c>
      <c r="E7187" s="11" t="str">
        <f>[1]动作!$D7186</f>
        <v>电表故障</v>
      </c>
      <c r="F7187" s="11" t="s">
        <v>45</v>
      </c>
      <c r="G7187" s="12">
        <f>[1]动作!$A7186+[1]动作!$B7186</f>
        <v>43213.959050925929</v>
      </c>
      <c r="H7187" s="12"/>
      <c r="I7187" s="11"/>
    </row>
    <row r="7188" spans="1:9" hidden="1" x14ac:dyDescent="0.3">
      <c r="A7188" s="24">
        <v>7186</v>
      </c>
      <c r="B7188" s="11" t="str">
        <f>IFERROR(INDEX({"JSNY-BJ0001-01";"JSNY-JS0022-01";"JSNY-JS0002-01"},MATCH(D7188,{"BJ_zhongyu";"JS_WX_liteer";"JS_CZ_wodefeng"},0)),"")</f>
        <v>JSNY-JS0002-01</v>
      </c>
      <c r="C7188" s="11" t="str">
        <f>IFERROR(INDEX({"北京中裕世纪大酒店";"江苏利特尔绿色包装股份有限公司";"常州市金坛沃德丰电子科技有限公司"},MATCH(D7188,{"BJ_zhongyu";"JS_WX_liteer";"JS_CZ_wodefeng"},0)),"")</f>
        <v>常州市金坛沃德丰电子科技有限公司</v>
      </c>
      <c r="D7188" s="11" t="str">
        <f>[1]动作!$G7187</f>
        <v>JS_CZ_wodefeng</v>
      </c>
      <c r="E7188" s="11" t="str">
        <f>[1]动作!$D7187</f>
        <v>电表故障</v>
      </c>
      <c r="F7188" s="11" t="s">
        <v>45</v>
      </c>
      <c r="G7188" s="12">
        <f>[1]动作!$A7187+[1]动作!$B7187</f>
        <v>43213.959166666667</v>
      </c>
      <c r="H7188" s="12"/>
      <c r="I7188" s="11"/>
    </row>
    <row r="7189" spans="1:9" hidden="1" x14ac:dyDescent="0.3">
      <c r="A7189" s="24">
        <v>7187</v>
      </c>
      <c r="B7189" s="11" t="str">
        <f>IFERROR(INDEX({"JSNY-BJ0001-01";"JSNY-JS0022-01";"JSNY-JS0002-01"},MATCH(D7189,{"BJ_zhongyu";"JS_WX_liteer";"JS_CZ_wodefeng"},0)),"")</f>
        <v>JSNY-JS0002-01</v>
      </c>
      <c r="C7189" s="11" t="str">
        <f>IFERROR(INDEX({"北京中裕世纪大酒店";"江苏利特尔绿色包装股份有限公司";"常州市金坛沃德丰电子科技有限公司"},MATCH(D7189,{"BJ_zhongyu";"JS_WX_liteer";"JS_CZ_wodefeng"},0)),"")</f>
        <v>常州市金坛沃德丰电子科技有限公司</v>
      </c>
      <c r="D7189" s="11" t="str">
        <f>[1]动作!$G7188</f>
        <v>JS_CZ_wodefeng</v>
      </c>
      <c r="E7189" s="11" t="str">
        <f>[1]动作!$D7188</f>
        <v>电表故障</v>
      </c>
      <c r="F7189" s="11" t="s">
        <v>45</v>
      </c>
      <c r="G7189" s="12">
        <f>[1]动作!$A7188+[1]动作!$B7188</f>
        <v>43213.961423611108</v>
      </c>
      <c r="H7189" s="12"/>
      <c r="I7189" s="11"/>
    </row>
    <row r="7190" spans="1:9" hidden="1" x14ac:dyDescent="0.3">
      <c r="A7190" s="24">
        <v>7188</v>
      </c>
      <c r="B7190" s="11" t="str">
        <f>IFERROR(INDEX({"JSNY-BJ0001-01";"JSNY-JS0022-01";"JSNY-JS0002-01"},MATCH(D7190,{"BJ_zhongyu";"JS_WX_liteer";"JS_CZ_wodefeng"},0)),"")</f>
        <v>JSNY-JS0002-01</v>
      </c>
      <c r="C7190" s="11" t="str">
        <f>IFERROR(INDEX({"北京中裕世纪大酒店";"江苏利特尔绿色包装股份有限公司";"常州市金坛沃德丰电子科技有限公司"},MATCH(D7190,{"BJ_zhongyu";"JS_WX_liteer";"JS_CZ_wodefeng"},0)),"")</f>
        <v>常州市金坛沃德丰电子科技有限公司</v>
      </c>
      <c r="D7190" s="11" t="str">
        <f>[1]动作!$G7189</f>
        <v>JS_CZ_wodefeng</v>
      </c>
      <c r="E7190" s="11" t="str">
        <f>[1]动作!$D7189</f>
        <v>电表故障</v>
      </c>
      <c r="F7190" s="11" t="s">
        <v>45</v>
      </c>
      <c r="G7190" s="12">
        <f>[1]动作!$A7189+[1]动作!$B7189</f>
        <v>43213.962638888886</v>
      </c>
      <c r="H7190" s="12"/>
      <c r="I7190" s="11"/>
    </row>
    <row r="7191" spans="1:9" hidden="1" x14ac:dyDescent="0.3">
      <c r="A7191" s="24">
        <v>7189</v>
      </c>
      <c r="B7191" s="11" t="str">
        <f>IFERROR(INDEX({"JSNY-BJ0001-01";"JSNY-JS0022-01";"JSNY-JS0002-01"},MATCH(D7191,{"BJ_zhongyu";"JS_WX_liteer";"JS_CZ_wodefeng"},0)),"")</f>
        <v>JSNY-JS0002-01</v>
      </c>
      <c r="C7191" s="11" t="str">
        <f>IFERROR(INDEX({"北京中裕世纪大酒店";"江苏利特尔绿色包装股份有限公司";"常州市金坛沃德丰电子科技有限公司"},MATCH(D7191,{"BJ_zhongyu";"JS_WX_liteer";"JS_CZ_wodefeng"},0)),"")</f>
        <v>常州市金坛沃德丰电子科技有限公司</v>
      </c>
      <c r="D7191" s="11" t="str">
        <f>[1]动作!$G7190</f>
        <v>JS_CZ_wodefeng</v>
      </c>
      <c r="E7191" s="11" t="str">
        <f>[1]动作!$D7190</f>
        <v>电表故障</v>
      </c>
      <c r="F7191" s="11" t="s">
        <v>45</v>
      </c>
      <c r="G7191" s="12">
        <f>[1]动作!$A7190+[1]动作!$B7190</f>
        <v>43213.962766203702</v>
      </c>
      <c r="H7191" s="12"/>
      <c r="I7191" s="11"/>
    </row>
    <row r="7192" spans="1:9" hidden="1" x14ac:dyDescent="0.3">
      <c r="A7192" s="24">
        <v>7190</v>
      </c>
      <c r="B7192" s="11" t="str">
        <f>IFERROR(INDEX({"JSNY-BJ0001-01";"JSNY-JS0022-01";"JSNY-JS0002-01"},MATCH(D7192,{"BJ_zhongyu";"JS_WX_liteer";"JS_CZ_wodefeng"},0)),"")</f>
        <v>JSNY-JS0002-01</v>
      </c>
      <c r="C7192" s="11" t="str">
        <f>IFERROR(INDEX({"北京中裕世纪大酒店";"江苏利特尔绿色包装股份有限公司";"常州市金坛沃德丰电子科技有限公司"},MATCH(D7192,{"BJ_zhongyu";"JS_WX_liteer";"JS_CZ_wodefeng"},0)),"")</f>
        <v>常州市金坛沃德丰电子科技有限公司</v>
      </c>
      <c r="D7192" s="11" t="str">
        <f>[1]动作!$G7191</f>
        <v>JS_CZ_wodefeng</v>
      </c>
      <c r="E7192" s="11" t="str">
        <f>[1]动作!$D7191</f>
        <v>电表故障</v>
      </c>
      <c r="F7192" s="11" t="s">
        <v>45</v>
      </c>
      <c r="G7192" s="12">
        <f>[1]动作!$A7191+[1]动作!$B7191</f>
        <v>43213.962881944448</v>
      </c>
      <c r="H7192" s="12"/>
      <c r="I7192" s="11"/>
    </row>
    <row r="7193" spans="1:9" hidden="1" x14ac:dyDescent="0.3">
      <c r="A7193" s="24">
        <v>7191</v>
      </c>
      <c r="B7193" s="11" t="str">
        <f>IFERROR(INDEX({"JSNY-BJ0001-01";"JSNY-JS0022-01";"JSNY-JS0002-01"},MATCH(D7193,{"BJ_zhongyu";"JS_WX_liteer";"JS_CZ_wodefeng"},0)),"")</f>
        <v>JSNY-JS0002-01</v>
      </c>
      <c r="C7193" s="11" t="str">
        <f>IFERROR(INDEX({"北京中裕世纪大酒店";"江苏利特尔绿色包装股份有限公司";"常州市金坛沃德丰电子科技有限公司"},MATCH(D7193,{"BJ_zhongyu";"JS_WX_liteer";"JS_CZ_wodefeng"},0)),"")</f>
        <v>常州市金坛沃德丰电子科技有限公司</v>
      </c>
      <c r="D7193" s="11" t="str">
        <f>[1]动作!$G7192</f>
        <v>JS_CZ_wodefeng</v>
      </c>
      <c r="E7193" s="11" t="str">
        <f>[1]动作!$D7192</f>
        <v>电表故障</v>
      </c>
      <c r="F7193" s="11" t="s">
        <v>45</v>
      </c>
      <c r="G7193" s="12">
        <f>[1]动作!$A7192+[1]动作!$B7192</f>
        <v>43213.964155092595</v>
      </c>
      <c r="H7193" s="12"/>
      <c r="I7193" s="11"/>
    </row>
    <row r="7194" spans="1:9" hidden="1" x14ac:dyDescent="0.3">
      <c r="A7194" s="24">
        <v>7192</v>
      </c>
      <c r="B7194" s="11" t="str">
        <f>IFERROR(INDEX({"JSNY-BJ0001-01";"JSNY-JS0022-01";"JSNY-JS0002-01"},MATCH(D7194,{"BJ_zhongyu";"JS_WX_liteer";"JS_CZ_wodefeng"},0)),"")</f>
        <v>JSNY-JS0002-01</v>
      </c>
      <c r="C7194" s="11" t="str">
        <f>IFERROR(INDEX({"北京中裕世纪大酒店";"江苏利特尔绿色包装股份有限公司";"常州市金坛沃德丰电子科技有限公司"},MATCH(D7194,{"BJ_zhongyu";"JS_WX_liteer";"JS_CZ_wodefeng"},0)),"")</f>
        <v>常州市金坛沃德丰电子科技有限公司</v>
      </c>
      <c r="D7194" s="11" t="str">
        <f>[1]动作!$G7193</f>
        <v>JS_CZ_wodefeng</v>
      </c>
      <c r="E7194" s="11" t="str">
        <f>[1]动作!$D7193</f>
        <v>电表故障</v>
      </c>
      <c r="F7194" s="11" t="s">
        <v>45</v>
      </c>
      <c r="G7194" s="12">
        <f>[1]动作!$A7193+[1]动作!$B7193</f>
        <v>43213.966990740744</v>
      </c>
      <c r="H7194" s="12"/>
      <c r="I7194" s="11"/>
    </row>
    <row r="7195" spans="1:9" hidden="1" x14ac:dyDescent="0.3">
      <c r="A7195" s="24">
        <v>7193</v>
      </c>
      <c r="B7195" s="11" t="str">
        <f>IFERROR(INDEX({"JSNY-BJ0001-01";"JSNY-JS0022-01";"JSNY-JS0002-01"},MATCH(D7195,{"BJ_zhongyu";"JS_WX_liteer";"JS_CZ_wodefeng"},0)),"")</f>
        <v>JSNY-JS0002-01</v>
      </c>
      <c r="C7195" s="11" t="str">
        <f>IFERROR(INDEX({"北京中裕世纪大酒店";"江苏利特尔绿色包装股份有限公司";"常州市金坛沃德丰电子科技有限公司"},MATCH(D7195,{"BJ_zhongyu";"JS_WX_liteer";"JS_CZ_wodefeng"},0)),"")</f>
        <v>常州市金坛沃德丰电子科技有限公司</v>
      </c>
      <c r="D7195" s="11" t="str">
        <f>[1]动作!$G7194</f>
        <v>JS_CZ_wodefeng</v>
      </c>
      <c r="E7195" s="11" t="str">
        <f>[1]动作!$D7194</f>
        <v>电表故障</v>
      </c>
      <c r="F7195" s="11" t="s">
        <v>45</v>
      </c>
      <c r="G7195" s="12">
        <f>[1]动作!$A7194+[1]动作!$B7194</f>
        <v>43213.969363425924</v>
      </c>
      <c r="H7195" s="12"/>
      <c r="I7195" s="11"/>
    </row>
    <row r="7196" spans="1:9" hidden="1" x14ac:dyDescent="0.3">
      <c r="A7196" s="24">
        <v>7194</v>
      </c>
      <c r="B7196" s="11" t="str">
        <f>IFERROR(INDEX({"JSNY-BJ0001-01";"JSNY-JS0022-01";"JSNY-JS0002-01"},MATCH(D7196,{"BJ_zhongyu";"JS_WX_liteer";"JS_CZ_wodefeng"},0)),"")</f>
        <v>JSNY-JS0002-01</v>
      </c>
      <c r="C7196" s="11" t="str">
        <f>IFERROR(INDEX({"北京中裕世纪大酒店";"江苏利特尔绿色包装股份有限公司";"常州市金坛沃德丰电子科技有限公司"},MATCH(D7196,{"BJ_zhongyu";"JS_WX_liteer";"JS_CZ_wodefeng"},0)),"")</f>
        <v>常州市金坛沃德丰电子科技有限公司</v>
      </c>
      <c r="D7196" s="11" t="str">
        <f>[1]动作!$G7195</f>
        <v>JS_CZ_wodefeng</v>
      </c>
      <c r="E7196" s="11" t="str">
        <f>[1]动作!$D7195</f>
        <v>电表故障</v>
      </c>
      <c r="F7196" s="11" t="s">
        <v>45</v>
      </c>
      <c r="G7196" s="12">
        <f>[1]动作!$A7195+[1]动作!$B7195</f>
        <v>43213.96947916667</v>
      </c>
      <c r="H7196" s="12"/>
      <c r="I7196" s="11"/>
    </row>
    <row r="7197" spans="1:9" hidden="1" x14ac:dyDescent="0.3">
      <c r="A7197" s="24">
        <v>7195</v>
      </c>
      <c r="B7197" s="11" t="str">
        <f>IFERROR(INDEX({"JSNY-BJ0001-01";"JSNY-JS0022-01";"JSNY-JS0002-01"},MATCH(D7197,{"BJ_zhongyu";"JS_WX_liteer";"JS_CZ_wodefeng"},0)),"")</f>
        <v>JSNY-JS0002-01</v>
      </c>
      <c r="C7197" s="11" t="str">
        <f>IFERROR(INDEX({"北京中裕世纪大酒店";"江苏利特尔绿色包装股份有限公司";"常州市金坛沃德丰电子科技有限公司"},MATCH(D7197,{"BJ_zhongyu";"JS_WX_liteer";"JS_CZ_wodefeng"},0)),"")</f>
        <v>常州市金坛沃德丰电子科技有限公司</v>
      </c>
      <c r="D7197" s="11" t="str">
        <f>[1]动作!$G7196</f>
        <v>JS_CZ_wodefeng</v>
      </c>
      <c r="E7197" s="11" t="str">
        <f>[1]动作!$D7196</f>
        <v>电表故障</v>
      </c>
      <c r="F7197" s="11" t="s">
        <v>45</v>
      </c>
      <c r="G7197" s="12">
        <f>[1]动作!$A7196+[1]动作!$B7196</f>
        <v>43213.969652777778</v>
      </c>
      <c r="H7197" s="12"/>
      <c r="I7197" s="11"/>
    </row>
    <row r="7198" spans="1:9" hidden="1" x14ac:dyDescent="0.3">
      <c r="A7198" s="24">
        <v>7196</v>
      </c>
      <c r="B7198" s="11" t="str">
        <f>IFERROR(INDEX({"JSNY-BJ0001-01";"JSNY-JS0022-01";"JSNY-JS0002-01"},MATCH(D7198,{"BJ_zhongyu";"JS_WX_liteer";"JS_CZ_wodefeng"},0)),"")</f>
        <v>JSNY-JS0002-01</v>
      </c>
      <c r="C7198" s="11" t="str">
        <f>IFERROR(INDEX({"北京中裕世纪大酒店";"江苏利特尔绿色包装股份有限公司";"常州市金坛沃德丰电子科技有限公司"},MATCH(D7198,{"BJ_zhongyu";"JS_WX_liteer";"JS_CZ_wodefeng"},0)),"")</f>
        <v>常州市金坛沃德丰电子科技有限公司</v>
      </c>
      <c r="D7198" s="11" t="str">
        <f>[1]动作!$G7197</f>
        <v>JS_CZ_wodefeng</v>
      </c>
      <c r="E7198" s="11" t="str">
        <f>[1]动作!$D7197</f>
        <v>电表故障</v>
      </c>
      <c r="F7198" s="11" t="s">
        <v>45</v>
      </c>
      <c r="G7198" s="12">
        <f>[1]动作!$A7197+[1]动作!$B7197</f>
        <v>43213.969884259262</v>
      </c>
      <c r="H7198" s="12"/>
      <c r="I7198" s="11"/>
    </row>
    <row r="7199" spans="1:9" hidden="1" x14ac:dyDescent="0.3">
      <c r="A7199" s="24">
        <v>7197</v>
      </c>
      <c r="B7199" s="11" t="str">
        <f>IFERROR(INDEX({"JSNY-BJ0001-01";"JSNY-JS0022-01";"JSNY-JS0002-01"},MATCH(D7199,{"BJ_zhongyu";"JS_WX_liteer";"JS_CZ_wodefeng"},0)),"")</f>
        <v>JSNY-JS0002-01</v>
      </c>
      <c r="C7199" s="11" t="str">
        <f>IFERROR(INDEX({"北京中裕世纪大酒店";"江苏利特尔绿色包装股份有限公司";"常州市金坛沃德丰电子科技有限公司"},MATCH(D7199,{"BJ_zhongyu";"JS_WX_liteer";"JS_CZ_wodefeng"},0)),"")</f>
        <v>常州市金坛沃德丰电子科技有限公司</v>
      </c>
      <c r="D7199" s="11" t="str">
        <f>[1]动作!$G7198</f>
        <v>JS_CZ_wodefeng</v>
      </c>
      <c r="E7199" s="11" t="str">
        <f>[1]动作!$D7198</f>
        <v>电表故障</v>
      </c>
      <c r="F7199" s="11" t="s">
        <v>45</v>
      </c>
      <c r="G7199" s="12">
        <f>[1]动作!$A7198+[1]动作!$B7198</f>
        <v>43213.970937500002</v>
      </c>
      <c r="H7199" s="12"/>
      <c r="I7199" s="11"/>
    </row>
    <row r="7200" spans="1:9" hidden="1" x14ac:dyDescent="0.3">
      <c r="A7200" s="24">
        <v>7198</v>
      </c>
      <c r="B7200" s="11" t="str">
        <f>IFERROR(INDEX({"JSNY-BJ0001-01";"JSNY-JS0022-01";"JSNY-JS0002-01"},MATCH(D7200,{"BJ_zhongyu";"JS_WX_liteer";"JS_CZ_wodefeng"},0)),"")</f>
        <v>JSNY-JS0002-01</v>
      </c>
      <c r="C7200" s="11" t="str">
        <f>IFERROR(INDEX({"北京中裕世纪大酒店";"江苏利特尔绿色包装股份有限公司";"常州市金坛沃德丰电子科技有限公司"},MATCH(D7200,{"BJ_zhongyu";"JS_WX_liteer";"JS_CZ_wodefeng"},0)),"")</f>
        <v>常州市金坛沃德丰电子科技有限公司</v>
      </c>
      <c r="D7200" s="11" t="str">
        <f>[1]动作!$G7199</f>
        <v>JS_CZ_wodefeng</v>
      </c>
      <c r="E7200" s="11" t="str">
        <f>[1]动作!$D7199</f>
        <v>电表故障</v>
      </c>
      <c r="F7200" s="11" t="s">
        <v>45</v>
      </c>
      <c r="G7200" s="12">
        <f>[1]动作!$A7199+[1]动作!$B7199</f>
        <v>43213.972500000003</v>
      </c>
      <c r="H7200" s="12"/>
      <c r="I7200" s="11"/>
    </row>
    <row r="7201" spans="1:9" hidden="1" x14ac:dyDescent="0.3">
      <c r="A7201" s="24">
        <v>7199</v>
      </c>
      <c r="B7201" s="11" t="str">
        <f>IFERROR(INDEX({"JSNY-BJ0001-01";"JSNY-JS0022-01";"JSNY-JS0002-01"},MATCH(D7201,{"BJ_zhongyu";"JS_WX_liteer";"JS_CZ_wodefeng"},0)),"")</f>
        <v>JSNY-JS0002-01</v>
      </c>
      <c r="C7201" s="11" t="str">
        <f>IFERROR(INDEX({"北京中裕世纪大酒店";"江苏利特尔绿色包装股份有限公司";"常州市金坛沃德丰电子科技有限公司"},MATCH(D7201,{"BJ_zhongyu";"JS_WX_liteer";"JS_CZ_wodefeng"},0)),"")</f>
        <v>常州市金坛沃德丰电子科技有限公司</v>
      </c>
      <c r="D7201" s="11" t="str">
        <f>[1]动作!$G7200</f>
        <v>JS_CZ_wodefeng</v>
      </c>
      <c r="E7201" s="11" t="str">
        <f>[1]动作!$D7200</f>
        <v>电表故障</v>
      </c>
      <c r="F7201" s="11" t="s">
        <v>45</v>
      </c>
      <c r="G7201" s="12">
        <f>[1]动作!$A7200+[1]动作!$B7200</f>
        <v>43213.974814814814</v>
      </c>
      <c r="H7201" s="12"/>
      <c r="I7201" s="11"/>
    </row>
    <row r="7202" spans="1:9" hidden="1" x14ac:dyDescent="0.3">
      <c r="A7202" s="24">
        <v>7200</v>
      </c>
      <c r="B7202" s="11" t="str">
        <f>IFERROR(INDEX({"JSNY-BJ0001-01";"JSNY-JS0022-01";"JSNY-JS0002-01"},MATCH(D7202,{"BJ_zhongyu";"JS_WX_liteer";"JS_CZ_wodefeng"},0)),"")</f>
        <v>JSNY-JS0002-01</v>
      </c>
      <c r="C7202" s="11" t="str">
        <f>IFERROR(INDEX({"北京中裕世纪大酒店";"江苏利特尔绿色包装股份有限公司";"常州市金坛沃德丰电子科技有限公司"},MATCH(D7202,{"BJ_zhongyu";"JS_WX_liteer";"JS_CZ_wodefeng"},0)),"")</f>
        <v>常州市金坛沃德丰电子科技有限公司</v>
      </c>
      <c r="D7202" s="11" t="str">
        <f>[1]动作!$G7201</f>
        <v>JS_CZ_wodefeng</v>
      </c>
      <c r="E7202" s="11" t="str">
        <f>[1]动作!$D7201</f>
        <v>电表故障</v>
      </c>
      <c r="F7202" s="11" t="s">
        <v>45</v>
      </c>
      <c r="G7202" s="12">
        <f>[1]动作!$A7201+[1]动作!$B7201</f>
        <v>43213.974930555552</v>
      </c>
      <c r="H7202" s="12"/>
      <c r="I7202" s="11"/>
    </row>
    <row r="7203" spans="1:9" hidden="1" x14ac:dyDescent="0.3">
      <c r="A7203" s="24">
        <v>7201</v>
      </c>
      <c r="B7203" s="11" t="str">
        <f>IFERROR(INDEX({"JSNY-BJ0001-01";"JSNY-JS0022-01";"JSNY-JS0002-01"},MATCH(D7203,{"BJ_zhongyu";"JS_WX_liteer";"JS_CZ_wodefeng"},0)),"")</f>
        <v>JSNY-JS0002-01</v>
      </c>
      <c r="C7203" s="11" t="str">
        <f>IFERROR(INDEX({"北京中裕世纪大酒店";"江苏利特尔绿色包装股份有限公司";"常州市金坛沃德丰电子科技有限公司"},MATCH(D7203,{"BJ_zhongyu";"JS_WX_liteer";"JS_CZ_wodefeng"},0)),"")</f>
        <v>常州市金坛沃德丰电子科技有限公司</v>
      </c>
      <c r="D7203" s="11" t="str">
        <f>[1]动作!$G7202</f>
        <v>JS_CZ_wodefeng</v>
      </c>
      <c r="E7203" s="11" t="str">
        <f>[1]动作!$D7202</f>
        <v>电表故障</v>
      </c>
      <c r="F7203" s="11" t="s">
        <v>45</v>
      </c>
      <c r="G7203" s="12">
        <f>[1]动作!$A7202+[1]动作!$B7202</f>
        <v>43213.976377314815</v>
      </c>
      <c r="H7203" s="12"/>
      <c r="I7203" s="11"/>
    </row>
    <row r="7204" spans="1:9" hidden="1" x14ac:dyDescent="0.3">
      <c r="A7204" s="24">
        <v>7202</v>
      </c>
      <c r="B7204" s="11" t="str">
        <f>IFERROR(INDEX({"JSNY-BJ0001-01";"JSNY-JS0022-01";"JSNY-JS0002-01"},MATCH(D7204,{"BJ_zhongyu";"JS_WX_liteer";"JS_CZ_wodefeng"},0)),"")</f>
        <v>JSNY-JS0002-01</v>
      </c>
      <c r="C7204" s="11" t="str">
        <f>IFERROR(INDEX({"北京中裕世纪大酒店";"江苏利特尔绿色包装股份有限公司";"常州市金坛沃德丰电子科技有限公司"},MATCH(D7204,{"BJ_zhongyu";"JS_WX_liteer";"JS_CZ_wodefeng"},0)),"")</f>
        <v>常州市金坛沃德丰电子科技有限公司</v>
      </c>
      <c r="D7204" s="11" t="str">
        <f>[1]动作!$G7203</f>
        <v>JS_CZ_wodefeng</v>
      </c>
      <c r="E7204" s="11" t="str">
        <f>[1]动作!$D7203</f>
        <v>电表故障</v>
      </c>
      <c r="F7204" s="11" t="s">
        <v>45</v>
      </c>
      <c r="G7204" s="12">
        <f>[1]动作!$A7203+[1]动作!$B7203</f>
        <v>43213.977951388886</v>
      </c>
      <c r="H7204" s="12"/>
      <c r="I7204" s="11"/>
    </row>
    <row r="7205" spans="1:9" hidden="1" x14ac:dyDescent="0.3">
      <c r="A7205" s="24">
        <v>7203</v>
      </c>
      <c r="B7205" s="11" t="str">
        <f>IFERROR(INDEX({"JSNY-BJ0001-01";"JSNY-JS0022-01";"JSNY-JS0002-01"},MATCH(D7205,{"BJ_zhongyu";"JS_WX_liteer";"JS_CZ_wodefeng"},0)),"")</f>
        <v>JSNY-JS0002-01</v>
      </c>
      <c r="C7205" s="11" t="str">
        <f>IFERROR(INDEX({"北京中裕世纪大酒店";"江苏利特尔绿色包装股份有限公司";"常州市金坛沃德丰电子科技有限公司"},MATCH(D7205,{"BJ_zhongyu";"JS_WX_liteer";"JS_CZ_wodefeng"},0)),"")</f>
        <v>常州市金坛沃德丰电子科技有限公司</v>
      </c>
      <c r="D7205" s="11" t="str">
        <f>[1]动作!$G7204</f>
        <v>JS_CZ_wodefeng</v>
      </c>
      <c r="E7205" s="11" t="str">
        <f>[1]动作!$D7204</f>
        <v>电表故障</v>
      </c>
      <c r="F7205" s="11" t="s">
        <v>45</v>
      </c>
      <c r="G7205" s="12">
        <f>[1]动作!$A7204+[1]动作!$B7204</f>
        <v>43213.980324074073</v>
      </c>
      <c r="H7205" s="12"/>
      <c r="I7205" s="11"/>
    </row>
    <row r="7206" spans="1:9" hidden="1" x14ac:dyDescent="0.3">
      <c r="A7206" s="24">
        <v>7204</v>
      </c>
      <c r="B7206" s="11" t="str">
        <f>IFERROR(INDEX({"JSNY-BJ0001-01";"JSNY-JS0022-01";"JSNY-JS0002-01"},MATCH(D7206,{"BJ_zhongyu";"JS_WX_liteer";"JS_CZ_wodefeng"},0)),"")</f>
        <v>JSNY-JS0002-01</v>
      </c>
      <c r="C7206" s="11" t="str">
        <f>IFERROR(INDEX({"北京中裕世纪大酒店";"江苏利特尔绿色包装股份有限公司";"常州市金坛沃德丰电子科技有限公司"},MATCH(D7206,{"BJ_zhongyu";"JS_WX_liteer";"JS_CZ_wodefeng"},0)),"")</f>
        <v>常州市金坛沃德丰电子科技有限公司</v>
      </c>
      <c r="D7206" s="11" t="str">
        <f>[1]动作!$G7205</f>
        <v>JS_CZ_wodefeng</v>
      </c>
      <c r="E7206" s="11" t="str">
        <f>[1]动作!$D7205</f>
        <v>电表故障</v>
      </c>
      <c r="F7206" s="11" t="s">
        <v>45</v>
      </c>
      <c r="G7206" s="12">
        <f>[1]动作!$A7205+[1]动作!$B7205</f>
        <v>43213.980439814812</v>
      </c>
      <c r="H7206" s="12"/>
      <c r="I7206" s="11"/>
    </row>
    <row r="7207" spans="1:9" hidden="1" x14ac:dyDescent="0.3">
      <c r="A7207" s="24">
        <v>7205</v>
      </c>
      <c r="B7207" s="11" t="str">
        <f>IFERROR(INDEX({"JSNY-BJ0001-01";"JSNY-JS0022-01";"JSNY-JS0002-01"},MATCH(D7207,{"BJ_zhongyu";"JS_WX_liteer";"JS_CZ_wodefeng"},0)),"")</f>
        <v>JSNY-JS0002-01</v>
      </c>
      <c r="C7207" s="11" t="str">
        <f>IFERROR(INDEX({"北京中裕世纪大酒店";"江苏利特尔绿色包装股份有限公司";"常州市金坛沃德丰电子科技有限公司"},MATCH(D7207,{"BJ_zhongyu";"JS_WX_liteer";"JS_CZ_wodefeng"},0)),"")</f>
        <v>常州市金坛沃德丰电子科技有限公司</v>
      </c>
      <c r="D7207" s="11" t="str">
        <f>[1]动作!$G7206</f>
        <v>JS_CZ_wodefeng</v>
      </c>
      <c r="E7207" s="11" t="str">
        <f>[1]动作!$D7206</f>
        <v>电表故障</v>
      </c>
      <c r="F7207" s="11" t="s">
        <v>45</v>
      </c>
      <c r="G7207" s="12">
        <f>[1]动作!$A7206+[1]动作!$B7206</f>
        <v>43213.981886574074</v>
      </c>
      <c r="H7207" s="12"/>
      <c r="I7207" s="11"/>
    </row>
    <row r="7208" spans="1:9" hidden="1" x14ac:dyDescent="0.3">
      <c r="A7208" s="24">
        <v>7206</v>
      </c>
      <c r="B7208" s="11" t="str">
        <f>IFERROR(INDEX({"JSNY-BJ0001-01";"JSNY-JS0022-01";"JSNY-JS0002-01"},MATCH(D7208,{"BJ_zhongyu";"JS_WX_liteer";"JS_CZ_wodefeng"},0)),"")</f>
        <v>JSNY-JS0002-01</v>
      </c>
      <c r="C7208" s="11" t="str">
        <f>IFERROR(INDEX({"北京中裕世纪大酒店";"江苏利特尔绿色包装股份有限公司";"常州市金坛沃德丰电子科技有限公司"},MATCH(D7208,{"BJ_zhongyu";"JS_WX_liteer";"JS_CZ_wodefeng"},0)),"")</f>
        <v>常州市金坛沃德丰电子科技有限公司</v>
      </c>
      <c r="D7208" s="11" t="str">
        <f>[1]动作!$G7207</f>
        <v>JS_CZ_wodefeng</v>
      </c>
      <c r="E7208" s="11" t="str">
        <f>[1]动作!$D7207</f>
        <v>电表故障</v>
      </c>
      <c r="F7208" s="11" t="s">
        <v>45</v>
      </c>
      <c r="G7208" s="12">
        <f>[1]动作!$A7207+[1]动作!$B7207</f>
        <v>43213.984259259261</v>
      </c>
      <c r="H7208" s="12"/>
      <c r="I7208" s="11"/>
    </row>
    <row r="7209" spans="1:9" hidden="1" x14ac:dyDescent="0.3">
      <c r="A7209" s="24">
        <v>7207</v>
      </c>
      <c r="B7209" s="11" t="str">
        <f>IFERROR(INDEX({"JSNY-BJ0001-01";"JSNY-JS0022-01";"JSNY-JS0002-01"},MATCH(D7209,{"BJ_zhongyu";"JS_WX_liteer";"JS_CZ_wodefeng"},0)),"")</f>
        <v>JSNY-JS0002-01</v>
      </c>
      <c r="C7209" s="11" t="str">
        <f>IFERROR(INDEX({"北京中裕世纪大酒店";"江苏利特尔绿色包装股份有限公司";"常州市金坛沃德丰电子科技有限公司"},MATCH(D7209,{"BJ_zhongyu";"JS_WX_liteer";"JS_CZ_wodefeng"},0)),"")</f>
        <v>常州市金坛沃德丰电子科技有限公司</v>
      </c>
      <c r="D7209" s="11" t="str">
        <f>[1]动作!$G7208</f>
        <v>JS_CZ_wodefeng</v>
      </c>
      <c r="E7209" s="11" t="str">
        <f>[1]动作!$D7208</f>
        <v>电表故障</v>
      </c>
      <c r="F7209" s="11" t="s">
        <v>45</v>
      </c>
      <c r="G7209" s="12">
        <f>[1]动作!$A7208+[1]动作!$B7208</f>
        <v>43213.985590277778</v>
      </c>
      <c r="H7209" s="12"/>
      <c r="I7209" s="11"/>
    </row>
    <row r="7210" spans="1:9" hidden="1" x14ac:dyDescent="0.3">
      <c r="A7210" s="24">
        <v>7208</v>
      </c>
      <c r="B7210" s="11" t="str">
        <f>IFERROR(INDEX({"JSNY-BJ0001-01";"JSNY-JS0022-01";"JSNY-JS0002-01"},MATCH(D7210,{"BJ_zhongyu";"JS_WX_liteer";"JS_CZ_wodefeng"},0)),"")</f>
        <v>JSNY-JS0002-01</v>
      </c>
      <c r="C7210" s="11" t="str">
        <f>IFERROR(INDEX({"北京中裕世纪大酒店";"江苏利特尔绿色包装股份有限公司";"常州市金坛沃德丰电子科技有限公司"},MATCH(D7210,{"BJ_zhongyu";"JS_WX_liteer";"JS_CZ_wodefeng"},0)),"")</f>
        <v>常州市金坛沃德丰电子科技有限公司</v>
      </c>
      <c r="D7210" s="11" t="str">
        <f>[1]动作!$G7209</f>
        <v>JS_CZ_wodefeng</v>
      </c>
      <c r="E7210" s="11" t="str">
        <f>[1]动作!$D7209</f>
        <v>电表故障</v>
      </c>
      <c r="F7210" s="11" t="s">
        <v>45</v>
      </c>
      <c r="G7210" s="12">
        <f>[1]动作!$A7209+[1]动作!$B7209</f>
        <v>43213.98709490741</v>
      </c>
      <c r="H7210" s="12"/>
      <c r="I7210" s="11"/>
    </row>
    <row r="7211" spans="1:9" hidden="1" x14ac:dyDescent="0.3">
      <c r="A7211" s="24">
        <v>7209</v>
      </c>
      <c r="B7211" s="11" t="str">
        <f>IFERROR(INDEX({"JSNY-BJ0001-01";"JSNY-JS0022-01";"JSNY-JS0002-01"},MATCH(D7211,{"BJ_zhongyu";"JS_WX_liteer";"JS_CZ_wodefeng"},0)),"")</f>
        <v>JSNY-JS0002-01</v>
      </c>
      <c r="C7211" s="11" t="str">
        <f>IFERROR(INDEX({"北京中裕世纪大酒店";"江苏利特尔绿色包装股份有限公司";"常州市金坛沃德丰电子科技有限公司"},MATCH(D7211,{"BJ_zhongyu";"JS_WX_liteer";"JS_CZ_wodefeng"},0)),"")</f>
        <v>常州市金坛沃德丰电子科技有限公司</v>
      </c>
      <c r="D7211" s="11" t="str">
        <f>[1]动作!$G7210</f>
        <v>JS_CZ_wodefeng</v>
      </c>
      <c r="E7211" s="11" t="str">
        <f>[1]动作!$D7210</f>
        <v>电表故障</v>
      </c>
      <c r="F7211" s="11" t="s">
        <v>45</v>
      </c>
      <c r="G7211" s="12">
        <f>[1]动作!$A7210+[1]动作!$B7210</f>
        <v>43213.987222222226</v>
      </c>
      <c r="H7211" s="12"/>
      <c r="I7211" s="11"/>
    </row>
    <row r="7212" spans="1:9" hidden="1" x14ac:dyDescent="0.3">
      <c r="A7212" s="24">
        <v>7210</v>
      </c>
      <c r="B7212" s="11" t="str">
        <f>IFERROR(INDEX({"JSNY-BJ0001-01";"JSNY-JS0022-01";"JSNY-JS0002-01"},MATCH(D7212,{"BJ_zhongyu";"JS_WX_liteer";"JS_CZ_wodefeng"},0)),"")</f>
        <v>JSNY-JS0002-01</v>
      </c>
      <c r="C7212" s="11" t="str">
        <f>IFERROR(INDEX({"北京中裕世纪大酒店";"江苏利特尔绿色包装股份有限公司";"常州市金坛沃德丰电子科技有限公司"},MATCH(D7212,{"BJ_zhongyu";"JS_WX_liteer";"JS_CZ_wodefeng"},0)),"")</f>
        <v>常州市金坛沃德丰电子科技有限公司</v>
      </c>
      <c r="D7212" s="11" t="str">
        <f>[1]动作!$G7211</f>
        <v>JS_CZ_wodefeng</v>
      </c>
      <c r="E7212" s="11" t="str">
        <f>[1]动作!$D7211</f>
        <v>电表故障</v>
      </c>
      <c r="F7212" s="11" t="s">
        <v>45</v>
      </c>
      <c r="G7212" s="12">
        <f>[1]动作!$A7211+[1]动作!$B7211</f>
        <v>43213.990694444445</v>
      </c>
      <c r="H7212" s="12"/>
      <c r="I7212" s="11"/>
    </row>
    <row r="7213" spans="1:9" hidden="1" x14ac:dyDescent="0.3">
      <c r="A7213" s="24">
        <v>7211</v>
      </c>
      <c r="B7213" s="11" t="str">
        <f>IFERROR(INDEX({"JSNY-BJ0001-01";"JSNY-JS0022-01";"JSNY-JS0002-01"},MATCH(D7213,{"BJ_zhongyu";"JS_WX_liteer";"JS_CZ_wodefeng"},0)),"")</f>
        <v>JSNY-JS0002-01</v>
      </c>
      <c r="C7213" s="11" t="str">
        <f>IFERROR(INDEX({"北京中裕世纪大酒店";"江苏利特尔绿色包装股份有限公司";"常州市金坛沃德丰电子科技有限公司"},MATCH(D7213,{"BJ_zhongyu";"JS_WX_liteer";"JS_CZ_wodefeng"},0)),"")</f>
        <v>常州市金坛沃德丰电子科技有限公司</v>
      </c>
      <c r="D7213" s="11" t="str">
        <f>[1]动作!$G7212</f>
        <v>JS_CZ_wodefeng</v>
      </c>
      <c r="E7213" s="11" t="str">
        <f>[1]动作!$D7212</f>
        <v>电表故障</v>
      </c>
      <c r="F7213" s="11" t="s">
        <v>45</v>
      </c>
      <c r="G7213" s="12">
        <f>[1]动作!$A7212+[1]动作!$B7212</f>
        <v>43213.990925925929</v>
      </c>
      <c r="H7213" s="12"/>
      <c r="I7213" s="11"/>
    </row>
    <row r="7214" spans="1:9" hidden="1" x14ac:dyDescent="0.3">
      <c r="A7214" s="24">
        <v>7212</v>
      </c>
      <c r="B7214" s="11" t="str">
        <f>IFERROR(INDEX({"JSNY-BJ0001-01";"JSNY-JS0022-01";"JSNY-JS0002-01"},MATCH(D7214,{"BJ_zhongyu";"JS_WX_liteer";"JS_CZ_wodefeng"},0)),"")</f>
        <v>JSNY-JS0002-01</v>
      </c>
      <c r="C7214" s="11" t="str">
        <f>IFERROR(INDEX({"北京中裕世纪大酒店";"江苏利特尔绿色包装股份有限公司";"常州市金坛沃德丰电子科技有限公司"},MATCH(D7214,{"BJ_zhongyu";"JS_WX_liteer";"JS_CZ_wodefeng"},0)),"")</f>
        <v>常州市金坛沃德丰电子科技有限公司</v>
      </c>
      <c r="D7214" s="11" t="str">
        <f>[1]动作!$G7213</f>
        <v>JS_CZ_wodefeng</v>
      </c>
      <c r="E7214" s="11" t="str">
        <f>[1]动作!$D7213</f>
        <v>电表故障</v>
      </c>
      <c r="F7214" s="11" t="s">
        <v>45</v>
      </c>
      <c r="G7214" s="12">
        <f>[1]动作!$A7213+[1]动作!$B7213</f>
        <v>43213.992025462961</v>
      </c>
      <c r="H7214" s="12"/>
      <c r="I7214" s="11"/>
    </row>
    <row r="7215" spans="1:9" hidden="1" x14ac:dyDescent="0.3">
      <c r="A7215" s="24">
        <v>7213</v>
      </c>
      <c r="B7215" s="11" t="str">
        <f>IFERROR(INDEX({"JSNY-BJ0001-01";"JSNY-JS0022-01";"JSNY-JS0002-01"},MATCH(D7215,{"BJ_zhongyu";"JS_WX_liteer";"JS_CZ_wodefeng"},0)),"")</f>
        <v>JSNY-JS0002-01</v>
      </c>
      <c r="C7215" s="11" t="str">
        <f>IFERROR(INDEX({"北京中裕世纪大酒店";"江苏利特尔绿色包装股份有限公司";"常州市金坛沃德丰电子科技有限公司"},MATCH(D7215,{"BJ_zhongyu";"JS_WX_liteer";"JS_CZ_wodefeng"},0)),"")</f>
        <v>常州市金坛沃德丰电子科技有限公司</v>
      </c>
      <c r="D7215" s="11" t="str">
        <f>[1]动作!$G7214</f>
        <v>JS_CZ_wodefeng</v>
      </c>
      <c r="E7215" s="11" t="str">
        <f>[1]动作!$D7214</f>
        <v>电表故障</v>
      </c>
      <c r="F7215" s="11" t="s">
        <v>45</v>
      </c>
      <c r="G7215" s="12">
        <f>[1]动作!$A7214+[1]动作!$B7214</f>
        <v>43213.9921412037</v>
      </c>
      <c r="H7215" s="12"/>
      <c r="I7215" s="11"/>
    </row>
    <row r="7216" spans="1:9" hidden="1" x14ac:dyDescent="0.3">
      <c r="A7216" s="24">
        <v>7214</v>
      </c>
      <c r="B7216" s="11" t="str">
        <f>IFERROR(INDEX({"JSNY-BJ0001-01";"JSNY-JS0022-01";"JSNY-JS0002-01"},MATCH(D7216,{"BJ_zhongyu";"JS_WX_liteer";"JS_CZ_wodefeng"},0)),"")</f>
        <v>JSNY-JS0002-01</v>
      </c>
      <c r="C7216" s="11" t="str">
        <f>IFERROR(INDEX({"北京中裕世纪大酒店";"江苏利特尔绿色包装股份有限公司";"常州市金坛沃德丰电子科技有限公司"},MATCH(D7216,{"BJ_zhongyu";"JS_WX_liteer";"JS_CZ_wodefeng"},0)),"")</f>
        <v>常州市金坛沃德丰电子科技有限公司</v>
      </c>
      <c r="D7216" s="11" t="str">
        <f>[1]动作!$G7215</f>
        <v>JS_CZ_wodefeng</v>
      </c>
      <c r="E7216" s="11" t="str">
        <f>[1]动作!$D7215</f>
        <v>电表故障</v>
      </c>
      <c r="F7216" s="11" t="s">
        <v>45</v>
      </c>
      <c r="G7216" s="12">
        <f>[1]动作!$A7215+[1]动作!$B7215</f>
        <v>43213.993587962963</v>
      </c>
      <c r="H7216" s="12"/>
      <c r="I7216" s="11"/>
    </row>
    <row r="7217" spans="1:9" hidden="1" x14ac:dyDescent="0.3">
      <c r="A7217" s="24">
        <v>7215</v>
      </c>
      <c r="B7217" s="11" t="str">
        <f>IFERROR(INDEX({"JSNY-BJ0001-01";"JSNY-JS0022-01";"JSNY-JS0002-01"},MATCH(D7217,{"BJ_zhongyu";"JS_WX_liteer";"JS_CZ_wodefeng"},0)),"")</f>
        <v>JSNY-JS0002-01</v>
      </c>
      <c r="C7217" s="11" t="str">
        <f>IFERROR(INDEX({"北京中裕世纪大酒店";"江苏利特尔绿色包装股份有限公司";"常州市金坛沃德丰电子科技有限公司"},MATCH(D7217,{"BJ_zhongyu";"JS_WX_liteer";"JS_CZ_wodefeng"},0)),"")</f>
        <v>常州市金坛沃德丰电子科技有限公司</v>
      </c>
      <c r="D7217" s="11" t="str">
        <f>[1]动作!$G7216</f>
        <v>JS_CZ_wodefeng</v>
      </c>
      <c r="E7217" s="11" t="str">
        <f>[1]动作!$D7216</f>
        <v>电表故障</v>
      </c>
      <c r="F7217" s="11" t="s">
        <v>45</v>
      </c>
      <c r="G7217" s="12">
        <f>[1]动作!$A7216+[1]动作!$B7216</f>
        <v>43213.997291666667</v>
      </c>
      <c r="H7217" s="12"/>
      <c r="I7217" s="11"/>
    </row>
    <row r="7218" spans="1:9" hidden="1" x14ac:dyDescent="0.3">
      <c r="A7218" s="24">
        <v>7216</v>
      </c>
      <c r="B7218" s="11" t="str">
        <f>IFERROR(INDEX({"JSNY-BJ0001-01";"JSNY-JS0022-01";"JSNY-JS0002-01"},MATCH(D7218,{"BJ_zhongyu";"JS_WX_liteer";"JS_CZ_wodefeng"},0)),"")</f>
        <v>JSNY-JS0002-01</v>
      </c>
      <c r="C7218" s="11" t="str">
        <f>IFERROR(INDEX({"北京中裕世纪大酒店";"江苏利特尔绿色包装股份有限公司";"常州市金坛沃德丰电子科技有限公司"},MATCH(D7218,{"BJ_zhongyu";"JS_WX_liteer";"JS_CZ_wodefeng"},0)),"")</f>
        <v>常州市金坛沃德丰电子科技有限公司</v>
      </c>
      <c r="D7218" s="11" t="str">
        <f>[1]动作!$G7217</f>
        <v>JS_CZ_wodefeng</v>
      </c>
      <c r="E7218" s="11" t="str">
        <f>[1]动作!$D7217</f>
        <v>电表故障</v>
      </c>
      <c r="F7218" s="11" t="s">
        <v>45</v>
      </c>
      <c r="G7218" s="12">
        <f>[1]动作!$A7217+[1]动作!$B7217</f>
        <v>43213.997407407405</v>
      </c>
      <c r="H7218" s="12"/>
      <c r="I7218" s="11"/>
    </row>
    <row r="7219" spans="1:9" hidden="1" x14ac:dyDescent="0.3">
      <c r="A7219" s="24">
        <v>7217</v>
      </c>
      <c r="B7219" s="11" t="str">
        <f>IFERROR(INDEX({"JSNY-BJ0001-01";"JSNY-JS0022-01";"JSNY-JS0002-01"},MATCH(D7219,{"BJ_zhongyu";"JS_WX_liteer";"JS_CZ_wodefeng"},0)),"")</f>
        <v>JSNY-JS0002-01</v>
      </c>
      <c r="C7219" s="11" t="str">
        <f>IFERROR(INDEX({"北京中裕世纪大酒店";"江苏利特尔绿色包装股份有限公司";"常州市金坛沃德丰电子科技有限公司"},MATCH(D7219,{"BJ_zhongyu";"JS_WX_liteer";"JS_CZ_wodefeng"},0)),"")</f>
        <v>常州市金坛沃德丰电子科技有限公司</v>
      </c>
      <c r="D7219" s="11" t="str">
        <f>[1]动作!$G7218</f>
        <v>JS_CZ_wodefeng</v>
      </c>
      <c r="E7219" s="11" t="str">
        <f>[1]动作!$D7218</f>
        <v>电表故障</v>
      </c>
      <c r="F7219" s="11" t="s">
        <v>45</v>
      </c>
      <c r="G7219" s="12">
        <f>[1]动作!$A7218+[1]动作!$B7218</f>
        <v>43213.999780092592</v>
      </c>
      <c r="H7219" s="12"/>
      <c r="I7219" s="11"/>
    </row>
    <row r="7220" spans="1:9" hidden="1" x14ac:dyDescent="0.3">
      <c r="A7220" s="24">
        <v>7218</v>
      </c>
      <c r="B7220" s="11" t="str">
        <f>IFERROR(INDEX({"JSNY-BJ0001-01";"JSNY-JS0022-01";"JSNY-JS0002-01"},MATCH(D7220,{"BJ_zhongyu";"JS_WX_liteer";"JS_CZ_wodefeng"},0)),"")</f>
        <v>JSNY-JS0002-01</v>
      </c>
      <c r="C7220" s="11" t="str">
        <f>IFERROR(INDEX({"北京中裕世纪大酒店";"江苏利特尔绿色包装股份有限公司";"常州市金坛沃德丰电子科技有限公司"},MATCH(D7220,{"BJ_zhongyu";"JS_WX_liteer";"JS_CZ_wodefeng"},0)),"")</f>
        <v>常州市金坛沃德丰电子科技有限公司</v>
      </c>
      <c r="D7220" s="11" t="str">
        <f>[1]动作!$G7219</f>
        <v>JS_CZ_wodefeng</v>
      </c>
      <c r="E7220" s="11" t="str">
        <f>[1]动作!$D7219</f>
        <v>分系统1BMS4SOC过低一级故障</v>
      </c>
      <c r="F7220" s="11" t="s">
        <v>177</v>
      </c>
      <c r="G7220" s="12">
        <f>[1]动作!$A7219+[1]动作!$B7219</f>
        <v>43214.000243055554</v>
      </c>
      <c r="H7220" s="12"/>
      <c r="I7220" s="11"/>
    </row>
    <row r="7221" spans="1:9" hidden="1" x14ac:dyDescent="0.3">
      <c r="A7221" s="24">
        <v>7219</v>
      </c>
      <c r="B7221" s="11" t="str">
        <f>IFERROR(INDEX({"JSNY-BJ0001-01";"JSNY-JS0022-01";"JSNY-JS0002-01"},MATCH(D7221,{"BJ_zhongyu";"JS_WX_liteer";"JS_CZ_wodefeng"},0)),"")</f>
        <v>JSNY-JS0002-01</v>
      </c>
      <c r="C7221" s="11" t="str">
        <f>IFERROR(INDEX({"北京中裕世纪大酒店";"江苏利特尔绿色包装股份有限公司";"常州市金坛沃德丰电子科技有限公司"},MATCH(D7221,{"BJ_zhongyu";"JS_WX_liteer";"JS_CZ_wodefeng"},0)),"")</f>
        <v>常州市金坛沃德丰电子科技有限公司</v>
      </c>
      <c r="D7221" s="11" t="str">
        <f>[1]动作!$G7220</f>
        <v>JS_CZ_wodefeng</v>
      </c>
      <c r="E7221" s="11" t="str">
        <f>[1]动作!$D7220</f>
        <v>分系统1BMS1SOC过低一级故障</v>
      </c>
      <c r="F7221" s="11" t="s">
        <v>177</v>
      </c>
      <c r="G7221" s="12">
        <f>[1]动作!$A7220+[1]动作!$B7220</f>
        <v>43214.000300925924</v>
      </c>
      <c r="H7221" s="12"/>
      <c r="I7221" s="11"/>
    </row>
    <row r="7222" spans="1:9" hidden="1" x14ac:dyDescent="0.3">
      <c r="A7222" s="24">
        <v>7220</v>
      </c>
      <c r="B7222" s="11" t="str">
        <f>IFERROR(INDEX({"JSNY-BJ0001-01";"JSNY-JS0022-01";"JSNY-JS0002-01"},MATCH(D7222,{"BJ_zhongyu";"JS_WX_liteer";"JS_CZ_wodefeng"},0)),"")</f>
        <v>JSNY-JS0002-01</v>
      </c>
      <c r="C7222" s="11" t="str">
        <f>IFERROR(INDEX({"北京中裕世纪大酒店";"江苏利特尔绿色包装股份有限公司";"常州市金坛沃德丰电子科技有限公司"},MATCH(D7222,{"BJ_zhongyu";"JS_WX_liteer";"JS_CZ_wodefeng"},0)),"")</f>
        <v>常州市金坛沃德丰电子科技有限公司</v>
      </c>
      <c r="D7222" s="11" t="str">
        <f>[1]动作!$G7221</f>
        <v>JS_CZ_wodefeng</v>
      </c>
      <c r="E7222" s="11" t="str">
        <f>[1]动作!$D7221</f>
        <v>分系统1BMS2SOC过低一级故障</v>
      </c>
      <c r="F7222" s="11" t="s">
        <v>177</v>
      </c>
      <c r="G7222" s="12">
        <f>[1]动作!$A7221+[1]动作!$B7221</f>
        <v>43214.000300925924</v>
      </c>
      <c r="H7222" s="12"/>
      <c r="I7222" s="11"/>
    </row>
    <row r="7223" spans="1:9" hidden="1" x14ac:dyDescent="0.3">
      <c r="A7223" s="24">
        <v>7221</v>
      </c>
      <c r="B7223" s="11" t="str">
        <f>IFERROR(INDEX({"JSNY-BJ0001-01";"JSNY-JS0022-01";"JSNY-JS0002-01"},MATCH(D7223,{"BJ_zhongyu";"JS_WX_liteer";"JS_CZ_wodefeng"},0)),"")</f>
        <v>JSNY-JS0002-01</v>
      </c>
      <c r="C7223" s="11" t="str">
        <f>IFERROR(INDEX({"北京中裕世纪大酒店";"江苏利特尔绿色包装股份有限公司";"常州市金坛沃德丰电子科技有限公司"},MATCH(D7223,{"BJ_zhongyu";"JS_WX_liteer";"JS_CZ_wodefeng"},0)),"")</f>
        <v>常州市金坛沃德丰电子科技有限公司</v>
      </c>
      <c r="D7223" s="11" t="str">
        <f>[1]动作!$G7222</f>
        <v>JS_CZ_wodefeng</v>
      </c>
      <c r="E7223" s="11" t="str">
        <f>[1]动作!$D7222</f>
        <v>分系统1BMS6SOC过低一级故障</v>
      </c>
      <c r="F7223" s="11" t="s">
        <v>177</v>
      </c>
      <c r="G7223" s="12">
        <f>[1]动作!$A7222+[1]动作!$B7222</f>
        <v>43214.000300925924</v>
      </c>
      <c r="H7223" s="12"/>
      <c r="I7223" s="11"/>
    </row>
    <row r="7224" spans="1:9" hidden="1" x14ac:dyDescent="0.3">
      <c r="A7224" s="24">
        <v>7222</v>
      </c>
      <c r="B7224" s="11" t="str">
        <f>IFERROR(INDEX({"JSNY-BJ0001-01";"JSNY-JS0022-01";"JSNY-JS0002-01"},MATCH(D7224,{"BJ_zhongyu";"JS_WX_liteer";"JS_CZ_wodefeng"},0)),"")</f>
        <v>JSNY-JS0002-01</v>
      </c>
      <c r="C7224" s="11" t="str">
        <f>IFERROR(INDEX({"北京中裕世纪大酒店";"江苏利特尔绿色包装股份有限公司";"常州市金坛沃德丰电子科技有限公司"},MATCH(D7224,{"BJ_zhongyu";"JS_WX_liteer";"JS_CZ_wodefeng"},0)),"")</f>
        <v>常州市金坛沃德丰电子科技有限公司</v>
      </c>
      <c r="D7224" s="11" t="str">
        <f>[1]动作!$G7223</f>
        <v>JS_CZ_wodefeng</v>
      </c>
      <c r="E7224" s="11" t="str">
        <f>[1]动作!$D7223</f>
        <v>电表故障</v>
      </c>
      <c r="F7224" s="11" t="s">
        <v>45</v>
      </c>
      <c r="G7224" s="12">
        <f>[1]动作!$A7223+[1]动作!$B7223</f>
        <v>43214.000879629632</v>
      </c>
      <c r="H7224" s="12"/>
      <c r="I7224" s="11"/>
    </row>
    <row r="7225" spans="1:9" hidden="1" x14ac:dyDescent="0.3">
      <c r="A7225" s="24">
        <v>7223</v>
      </c>
      <c r="B7225" s="11" t="str">
        <f>IFERROR(INDEX({"JSNY-BJ0001-01";"JSNY-JS0022-01";"JSNY-JS0002-01"},MATCH(D7225,{"BJ_zhongyu";"JS_WX_liteer";"JS_CZ_wodefeng"},0)),"")</f>
        <v>JSNY-JS0002-01</v>
      </c>
      <c r="C7225" s="11" t="str">
        <f>IFERROR(INDEX({"北京中裕世纪大酒店";"江苏利特尔绿色包装股份有限公司";"常州市金坛沃德丰电子科技有限公司"},MATCH(D7225,{"BJ_zhongyu";"JS_WX_liteer";"JS_CZ_wodefeng"},0)),"")</f>
        <v>常州市金坛沃德丰电子科技有限公司</v>
      </c>
      <c r="D7225" s="11" t="str">
        <f>[1]动作!$G7224</f>
        <v>JS_CZ_wodefeng</v>
      </c>
      <c r="E7225" s="11" t="str">
        <f>[1]动作!$D7224</f>
        <v>电表故障</v>
      </c>
      <c r="F7225" s="11" t="s">
        <v>45</v>
      </c>
      <c r="G7225" s="12">
        <f>[1]动作!$A7224+[1]动作!$B7224</f>
        <v>43214.001111111109</v>
      </c>
      <c r="H7225" s="12"/>
      <c r="I7225" s="11"/>
    </row>
    <row r="7226" spans="1:9" hidden="1" x14ac:dyDescent="0.3">
      <c r="A7226" s="24">
        <v>7224</v>
      </c>
      <c r="B7226" s="11" t="str">
        <f>IFERROR(INDEX({"JSNY-BJ0001-01";"JSNY-JS0022-01";"JSNY-JS0002-01"},MATCH(D7226,{"BJ_zhongyu";"JS_WX_liteer";"JS_CZ_wodefeng"},0)),"")</f>
        <v>JSNY-JS0002-01</v>
      </c>
      <c r="C7226" s="11" t="str">
        <f>IFERROR(INDEX({"北京中裕世纪大酒店";"江苏利特尔绿色包装股份有限公司";"常州市金坛沃德丰电子科技有限公司"},MATCH(D7226,{"BJ_zhongyu";"JS_WX_liteer";"JS_CZ_wodefeng"},0)),"")</f>
        <v>常州市金坛沃德丰电子科技有限公司</v>
      </c>
      <c r="D7226" s="11" t="str">
        <f>[1]动作!$G7225</f>
        <v>JS_CZ_wodefeng</v>
      </c>
      <c r="E7226" s="11" t="str">
        <f>[1]动作!$D7225</f>
        <v>分系统1BMS5SOC过低一级故障</v>
      </c>
      <c r="F7226" s="11" t="s">
        <v>177</v>
      </c>
      <c r="G7226" s="12">
        <f>[1]动作!$A7225+[1]动作!$B7225</f>
        <v>43214.00203703704</v>
      </c>
      <c r="H7226" s="12"/>
      <c r="I7226" s="11"/>
    </row>
    <row r="7227" spans="1:9" hidden="1" x14ac:dyDescent="0.3">
      <c r="A7227" s="24">
        <v>7225</v>
      </c>
      <c r="B7227" s="11" t="str">
        <f>IFERROR(INDEX({"JSNY-BJ0001-01";"JSNY-JS0022-01";"JSNY-JS0002-01"},MATCH(D7227,{"BJ_zhongyu";"JS_WX_liteer";"JS_CZ_wodefeng"},0)),"")</f>
        <v>JSNY-JS0002-01</v>
      </c>
      <c r="C7227" s="11" t="str">
        <f>IFERROR(INDEX({"北京中裕世纪大酒店";"江苏利特尔绿色包装股份有限公司";"常州市金坛沃德丰电子科技有限公司"},MATCH(D7227,{"BJ_zhongyu";"JS_WX_liteer";"JS_CZ_wodefeng"},0)),"")</f>
        <v>常州市金坛沃德丰电子科技有限公司</v>
      </c>
      <c r="D7227" s="11" t="str">
        <f>[1]动作!$G7226</f>
        <v>JS_CZ_wodefeng</v>
      </c>
      <c r="E7227" s="11" t="str">
        <f>[1]动作!$D7226</f>
        <v>电表故障</v>
      </c>
      <c r="F7227" s="11" t="s">
        <v>45</v>
      </c>
      <c r="G7227" s="12">
        <f>[1]动作!$A7226+[1]动作!$B7226</f>
        <v>43214.002268518518</v>
      </c>
      <c r="H7227" s="12"/>
      <c r="I7227" s="11"/>
    </row>
    <row r="7228" spans="1:9" hidden="1" x14ac:dyDescent="0.3">
      <c r="A7228" s="24">
        <v>7226</v>
      </c>
      <c r="B7228" s="11" t="str">
        <f>IFERROR(INDEX({"JSNY-BJ0001-01";"JSNY-JS0022-01";"JSNY-JS0002-01"},MATCH(D7228,{"BJ_zhongyu";"JS_WX_liteer";"JS_CZ_wodefeng"},0)),"")</f>
        <v>JSNY-JS0002-01</v>
      </c>
      <c r="C7228" s="11" t="str">
        <f>IFERROR(INDEX({"北京中裕世纪大酒店";"江苏利特尔绿色包装股份有限公司";"常州市金坛沃德丰电子科技有限公司"},MATCH(D7228,{"BJ_zhongyu";"JS_WX_liteer";"JS_CZ_wodefeng"},0)),"")</f>
        <v>常州市金坛沃德丰电子科技有限公司</v>
      </c>
      <c r="D7228" s="11" t="str">
        <f>[1]动作!$G7227</f>
        <v>JS_CZ_wodefeng</v>
      </c>
      <c r="E7228" s="11" t="str">
        <f>[1]动作!$D7227</f>
        <v>电表故障</v>
      </c>
      <c r="F7228" s="11" t="s">
        <v>45</v>
      </c>
      <c r="G7228" s="12">
        <f>[1]动作!$A7227+[1]动作!$B7227</f>
        <v>43214.005289351851</v>
      </c>
      <c r="H7228" s="12"/>
      <c r="I7228" s="11"/>
    </row>
    <row r="7229" spans="1:9" hidden="1" x14ac:dyDescent="0.3">
      <c r="A7229" s="24">
        <v>7227</v>
      </c>
      <c r="B7229" s="11" t="str">
        <f>IFERROR(INDEX({"JSNY-BJ0001-01";"JSNY-JS0022-01";"JSNY-JS0002-01"},MATCH(D7229,{"BJ_zhongyu";"JS_WX_liteer";"JS_CZ_wodefeng"},0)),"")</f>
        <v>JSNY-JS0002-01</v>
      </c>
      <c r="C7229" s="11" t="str">
        <f>IFERROR(INDEX({"北京中裕世纪大酒店";"江苏利特尔绿色包装股份有限公司";"常州市金坛沃德丰电子科技有限公司"},MATCH(D7229,{"BJ_zhongyu";"JS_WX_liteer";"JS_CZ_wodefeng"},0)),"")</f>
        <v>常州市金坛沃德丰电子科技有限公司</v>
      </c>
      <c r="D7229" s="11" t="str">
        <f>[1]动作!$G7228</f>
        <v>JS_CZ_wodefeng</v>
      </c>
      <c r="E7229" s="11" t="str">
        <f>[1]动作!$D7228</f>
        <v>电表故障</v>
      </c>
      <c r="F7229" s="11" t="s">
        <v>45</v>
      </c>
      <c r="G7229" s="12">
        <f>[1]动作!$A7228+[1]动作!$B7228</f>
        <v>43214.00608796296</v>
      </c>
      <c r="H7229" s="12"/>
      <c r="I7229" s="11"/>
    </row>
    <row r="7230" spans="1:9" hidden="1" x14ac:dyDescent="0.3">
      <c r="A7230" s="24">
        <v>7228</v>
      </c>
      <c r="B7230" s="11" t="str">
        <f>IFERROR(INDEX({"JSNY-BJ0001-01";"JSNY-JS0022-01";"JSNY-JS0002-01"},MATCH(D7230,{"BJ_zhongyu";"JS_WX_liteer";"JS_CZ_wodefeng"},0)),"")</f>
        <v>JSNY-JS0002-01</v>
      </c>
      <c r="C7230" s="11" t="str">
        <f>IFERROR(INDEX({"北京中裕世纪大酒店";"江苏利特尔绿色包装股份有限公司";"常州市金坛沃德丰电子科技有限公司"},MATCH(D7230,{"BJ_zhongyu";"JS_WX_liteer";"JS_CZ_wodefeng"},0)),"")</f>
        <v>常州市金坛沃德丰电子科技有限公司</v>
      </c>
      <c r="D7230" s="11" t="str">
        <f>[1]动作!$G7229</f>
        <v>JS_CZ_wodefeng</v>
      </c>
      <c r="E7230" s="11" t="str">
        <f>[1]动作!$D7229</f>
        <v>电表故障</v>
      </c>
      <c r="F7230" s="11" t="s">
        <v>45</v>
      </c>
      <c r="G7230" s="12">
        <f>[1]动作!$A7229+[1]动作!$B7229</f>
        <v>43214.006377314814</v>
      </c>
      <c r="H7230" s="12"/>
      <c r="I7230" s="11"/>
    </row>
    <row r="7231" spans="1:9" hidden="1" x14ac:dyDescent="0.3">
      <c r="A7231" s="24">
        <v>7229</v>
      </c>
      <c r="B7231" s="11" t="str">
        <f>IFERROR(INDEX({"JSNY-BJ0001-01";"JSNY-JS0022-01";"JSNY-JS0002-01"},MATCH(D7231,{"BJ_zhongyu";"JS_WX_liteer";"JS_CZ_wodefeng"},0)),"")</f>
        <v>JSNY-JS0002-01</v>
      </c>
      <c r="C7231" s="11" t="str">
        <f>IFERROR(INDEX({"北京中裕世纪大酒店";"江苏利特尔绿色包装股份有限公司";"常州市金坛沃德丰电子科技有限公司"},MATCH(D7231,{"BJ_zhongyu";"JS_WX_liteer";"JS_CZ_wodefeng"},0)),"")</f>
        <v>常州市金坛沃德丰电子科技有限公司</v>
      </c>
      <c r="D7231" s="11" t="str">
        <f>[1]动作!$G7230</f>
        <v>JS_CZ_wodefeng</v>
      </c>
      <c r="E7231" s="11" t="str">
        <f>[1]动作!$D7230</f>
        <v>电表故障</v>
      </c>
      <c r="F7231" s="11" t="s">
        <v>45</v>
      </c>
      <c r="G7231" s="12">
        <f>[1]动作!$A7230+[1]动作!$B7230</f>
        <v>43214.007488425923</v>
      </c>
      <c r="H7231" s="12"/>
      <c r="I7231" s="11"/>
    </row>
    <row r="7232" spans="1:9" hidden="1" x14ac:dyDescent="0.3">
      <c r="A7232" s="24">
        <v>7230</v>
      </c>
      <c r="B7232" s="11" t="str">
        <f>IFERROR(INDEX({"JSNY-BJ0001-01";"JSNY-JS0022-01";"JSNY-JS0002-01"},MATCH(D7232,{"BJ_zhongyu";"JS_WX_liteer";"JS_CZ_wodefeng"},0)),"")</f>
        <v>JSNY-JS0002-01</v>
      </c>
      <c r="C7232" s="11" t="str">
        <f>IFERROR(INDEX({"北京中裕世纪大酒店";"江苏利特尔绿色包装股份有限公司";"常州市金坛沃德丰电子科技有限公司"},MATCH(D7232,{"BJ_zhongyu";"JS_WX_liteer";"JS_CZ_wodefeng"},0)),"")</f>
        <v>常州市金坛沃德丰电子科技有限公司</v>
      </c>
      <c r="D7232" s="11" t="str">
        <f>[1]动作!$G7231</f>
        <v>JS_CZ_wodefeng</v>
      </c>
      <c r="E7232" s="11" t="str">
        <f>[1]动作!$D7231</f>
        <v>电表故障</v>
      </c>
      <c r="F7232" s="11" t="s">
        <v>45</v>
      </c>
      <c r="G7232" s="12">
        <f>[1]动作!$A7231+[1]动作!$B7231</f>
        <v>43214.009918981479</v>
      </c>
      <c r="H7232" s="12"/>
      <c r="I7232" s="11"/>
    </row>
    <row r="7233" spans="1:9" hidden="1" x14ac:dyDescent="0.3">
      <c r="A7233" s="24">
        <v>7231</v>
      </c>
      <c r="B7233" s="11" t="str">
        <f>IFERROR(INDEX({"JSNY-BJ0001-01";"JSNY-JS0022-01";"JSNY-JS0002-01"},MATCH(D7233,{"BJ_zhongyu";"JS_WX_liteer";"JS_CZ_wodefeng"},0)),"")</f>
        <v>JSNY-JS0002-01</v>
      </c>
      <c r="C7233" s="11" t="str">
        <f>IFERROR(INDEX({"北京中裕世纪大酒店";"江苏利特尔绿色包装股份有限公司";"常州市金坛沃德丰电子科技有限公司"},MATCH(D7233,{"BJ_zhongyu";"JS_WX_liteer";"JS_CZ_wodefeng"},0)),"")</f>
        <v>常州市金坛沃德丰电子科技有限公司</v>
      </c>
      <c r="D7233" s="11" t="str">
        <f>[1]动作!$G7232</f>
        <v>JS_CZ_wodefeng</v>
      </c>
      <c r="E7233" s="11" t="str">
        <f>[1]动作!$D7232</f>
        <v>电表故障</v>
      </c>
      <c r="F7233" s="11" t="s">
        <v>45</v>
      </c>
      <c r="G7233" s="12">
        <f>[1]动作!$A7232+[1]动作!$B7232</f>
        <v>43214.011365740742</v>
      </c>
      <c r="H7233" s="12"/>
      <c r="I7233" s="11"/>
    </row>
    <row r="7234" spans="1:9" hidden="1" x14ac:dyDescent="0.3">
      <c r="A7234" s="24">
        <v>7232</v>
      </c>
      <c r="B7234" s="11" t="str">
        <f>IFERROR(INDEX({"JSNY-BJ0001-01";"JSNY-JS0022-01";"JSNY-JS0002-01"},MATCH(D7234,{"BJ_zhongyu";"JS_WX_liteer";"JS_CZ_wodefeng"},0)),"")</f>
        <v>JSNY-JS0002-01</v>
      </c>
      <c r="C7234" s="11" t="str">
        <f>IFERROR(INDEX({"北京中裕世纪大酒店";"江苏利特尔绿色包装股份有限公司";"常州市金坛沃德丰电子科技有限公司"},MATCH(D7234,{"BJ_zhongyu";"JS_WX_liteer";"JS_CZ_wodefeng"},0)),"")</f>
        <v>常州市金坛沃德丰电子科技有限公司</v>
      </c>
      <c r="D7234" s="11" t="str">
        <f>[1]动作!$G7233</f>
        <v>JS_CZ_wodefeng</v>
      </c>
      <c r="E7234" s="11" t="str">
        <f>[1]动作!$D7233</f>
        <v>电表故障</v>
      </c>
      <c r="F7234" s="11" t="s">
        <v>45</v>
      </c>
      <c r="G7234" s="12">
        <f>[1]动作!$A7233+[1]动作!$B7233</f>
        <v>43214.011481481481</v>
      </c>
      <c r="H7234" s="12"/>
      <c r="I7234" s="11"/>
    </row>
    <row r="7235" spans="1:9" hidden="1" x14ac:dyDescent="0.3">
      <c r="A7235" s="24">
        <v>7233</v>
      </c>
      <c r="B7235" s="11" t="str">
        <f>IFERROR(INDEX({"JSNY-BJ0001-01";"JSNY-JS0022-01";"JSNY-JS0002-01"},MATCH(D7235,{"BJ_zhongyu";"JS_WX_liteer";"JS_CZ_wodefeng"},0)),"")</f>
        <v>JSNY-JS0002-01</v>
      </c>
      <c r="C7235" s="11" t="str">
        <f>IFERROR(INDEX({"北京中裕世纪大酒店";"江苏利特尔绿色包装股份有限公司";"常州市金坛沃德丰电子科技有限公司"},MATCH(D7235,{"BJ_zhongyu";"JS_WX_liteer";"JS_CZ_wodefeng"},0)),"")</f>
        <v>常州市金坛沃德丰电子科技有限公司</v>
      </c>
      <c r="D7235" s="11" t="str">
        <f>[1]动作!$G7234</f>
        <v>JS_CZ_wodefeng</v>
      </c>
      <c r="E7235" s="11" t="str">
        <f>[1]动作!$D7234</f>
        <v>电表故障</v>
      </c>
      <c r="F7235" s="11" t="s">
        <v>45</v>
      </c>
      <c r="G7235" s="12">
        <f>[1]动作!$A7234+[1]动作!$B7234</f>
        <v>43214.012812499997</v>
      </c>
      <c r="H7235" s="12"/>
      <c r="I7235" s="11"/>
    </row>
    <row r="7236" spans="1:9" hidden="1" x14ac:dyDescent="0.3">
      <c r="A7236" s="24">
        <v>7234</v>
      </c>
      <c r="B7236" s="11" t="str">
        <f>IFERROR(INDEX({"JSNY-BJ0001-01";"JSNY-JS0022-01";"JSNY-JS0002-01"},MATCH(D7236,{"BJ_zhongyu";"JS_WX_liteer";"JS_CZ_wodefeng"},0)),"")</f>
        <v>JSNY-JS0002-01</v>
      </c>
      <c r="C7236" s="11" t="str">
        <f>IFERROR(INDEX({"北京中裕世纪大酒店";"江苏利特尔绿色包装股份有限公司";"常州市金坛沃德丰电子科技有限公司"},MATCH(D7236,{"BJ_zhongyu";"JS_WX_liteer";"JS_CZ_wodefeng"},0)),"")</f>
        <v>常州市金坛沃德丰电子科技有限公司</v>
      </c>
      <c r="D7236" s="11" t="str">
        <f>[1]动作!$G7235</f>
        <v>JS_CZ_wodefeng</v>
      </c>
      <c r="E7236" s="11" t="str">
        <f>[1]动作!$D7235</f>
        <v>电表故障</v>
      </c>
      <c r="F7236" s="11" t="s">
        <v>45</v>
      </c>
      <c r="G7236" s="12">
        <f>[1]动作!$A7235+[1]动作!$B7235</f>
        <v>43214.014143518521</v>
      </c>
      <c r="H7236" s="12"/>
      <c r="I7236" s="11"/>
    </row>
    <row r="7237" spans="1:9" hidden="1" x14ac:dyDescent="0.3">
      <c r="A7237" s="24">
        <v>7235</v>
      </c>
      <c r="B7237" s="11" t="str">
        <f>IFERROR(INDEX({"JSNY-BJ0001-01";"JSNY-JS0022-01";"JSNY-JS0002-01"},MATCH(D7237,{"BJ_zhongyu";"JS_WX_liteer";"JS_CZ_wodefeng"},0)),"")</f>
        <v>JSNY-JS0002-01</v>
      </c>
      <c r="C7237" s="11" t="str">
        <f>IFERROR(INDEX({"北京中裕世纪大酒店";"江苏利特尔绿色包装股份有限公司";"常州市金坛沃德丰电子科技有限公司"},MATCH(D7237,{"BJ_zhongyu";"JS_WX_liteer";"JS_CZ_wodefeng"},0)),"")</f>
        <v>常州市金坛沃德丰电子科技有限公司</v>
      </c>
      <c r="D7237" s="11" t="str">
        <f>[1]动作!$G7236</f>
        <v>JS_CZ_wodefeng</v>
      </c>
      <c r="E7237" s="11" t="str">
        <f>[1]动作!$D7236</f>
        <v>电表故障</v>
      </c>
      <c r="F7237" s="11" t="s">
        <v>45</v>
      </c>
      <c r="G7237" s="12">
        <f>[1]动作!$A7236+[1]动作!$B7236</f>
        <v>43214.017916666664</v>
      </c>
      <c r="H7237" s="12"/>
      <c r="I7237" s="11"/>
    </row>
    <row r="7238" spans="1:9" hidden="1" x14ac:dyDescent="0.3">
      <c r="A7238" s="24">
        <v>7236</v>
      </c>
      <c r="B7238" s="11" t="str">
        <f>IFERROR(INDEX({"JSNY-BJ0001-01";"JSNY-JS0022-01";"JSNY-JS0002-01"},MATCH(D7238,{"BJ_zhongyu";"JS_WX_liteer";"JS_CZ_wodefeng"},0)),"")</f>
        <v>JSNY-JS0002-01</v>
      </c>
      <c r="C7238" s="11" t="str">
        <f>IFERROR(INDEX({"北京中裕世纪大酒店";"江苏利特尔绿色包装股份有限公司";"常州市金坛沃德丰电子科技有限公司"},MATCH(D7238,{"BJ_zhongyu";"JS_WX_liteer";"JS_CZ_wodefeng"},0)),"")</f>
        <v>常州市金坛沃德丰电子科技有限公司</v>
      </c>
      <c r="D7238" s="11" t="str">
        <f>[1]动作!$G7237</f>
        <v>JS_CZ_wodefeng</v>
      </c>
      <c r="E7238" s="11" t="str">
        <f>[1]动作!$D7237</f>
        <v>电表故障</v>
      </c>
      <c r="F7238" s="11" t="s">
        <v>45</v>
      </c>
      <c r="G7238" s="12">
        <f>[1]动作!$A7237+[1]动作!$B7237</f>
        <v>43214.020405092589</v>
      </c>
      <c r="H7238" s="12"/>
      <c r="I7238" s="11"/>
    </row>
    <row r="7239" spans="1:9" hidden="1" x14ac:dyDescent="0.3">
      <c r="A7239" s="24">
        <v>7237</v>
      </c>
      <c r="B7239" s="11" t="str">
        <f>IFERROR(INDEX({"JSNY-BJ0001-01";"JSNY-JS0022-01";"JSNY-JS0002-01"},MATCH(D7239,{"BJ_zhongyu";"JS_WX_liteer";"JS_CZ_wodefeng"},0)),"")</f>
        <v>JSNY-JS0002-01</v>
      </c>
      <c r="C7239" s="11" t="str">
        <f>IFERROR(INDEX({"北京中裕世纪大酒店";"江苏利特尔绿色包装股份有限公司";"常州市金坛沃德丰电子科技有限公司"},MATCH(D7239,{"BJ_zhongyu";"JS_WX_liteer";"JS_CZ_wodefeng"},0)),"")</f>
        <v>常州市金坛沃德丰电子科技有限公司</v>
      </c>
      <c r="D7239" s="11" t="str">
        <f>[1]动作!$G7238</f>
        <v>JS_CZ_wodefeng</v>
      </c>
      <c r="E7239" s="11" t="str">
        <f>[1]动作!$D7238</f>
        <v>电表故障</v>
      </c>
      <c r="F7239" s="11" t="s">
        <v>45</v>
      </c>
      <c r="G7239" s="12">
        <f>[1]动作!$A7238+[1]动作!$B7238</f>
        <v>43214.024340277778</v>
      </c>
      <c r="H7239" s="12"/>
      <c r="I7239" s="11"/>
    </row>
    <row r="7240" spans="1:9" hidden="1" x14ac:dyDescent="0.3">
      <c r="A7240" s="24">
        <v>7238</v>
      </c>
      <c r="B7240" s="11" t="str">
        <f>IFERROR(INDEX({"JSNY-BJ0001-01";"JSNY-JS0022-01";"JSNY-JS0002-01"},MATCH(D7240,{"BJ_zhongyu";"JS_WX_liteer";"JS_CZ_wodefeng"},0)),"")</f>
        <v>JSNY-JS0002-01</v>
      </c>
      <c r="C7240" s="11" t="str">
        <f>IFERROR(INDEX({"北京中裕世纪大酒店";"江苏利特尔绿色包装股份有限公司";"常州市金坛沃德丰电子科技有限公司"},MATCH(D7240,{"BJ_zhongyu";"JS_WX_liteer";"JS_CZ_wodefeng"},0)),"")</f>
        <v>常州市金坛沃德丰电子科技有限公司</v>
      </c>
      <c r="D7240" s="11" t="str">
        <f>[1]动作!$G7239</f>
        <v>JS_CZ_wodefeng</v>
      </c>
      <c r="E7240" s="11" t="str">
        <f>[1]动作!$D7239</f>
        <v>电表故障</v>
      </c>
      <c r="F7240" s="11" t="s">
        <v>45</v>
      </c>
      <c r="G7240" s="12">
        <f>[1]动作!$A7239+[1]动作!$B7239</f>
        <v>43214.024456018517</v>
      </c>
      <c r="H7240" s="12"/>
      <c r="I7240" s="11"/>
    </row>
    <row r="7241" spans="1:9" hidden="1" x14ac:dyDescent="0.3">
      <c r="A7241" s="24">
        <v>7239</v>
      </c>
      <c r="B7241" s="11" t="str">
        <f>IFERROR(INDEX({"JSNY-BJ0001-01";"JSNY-JS0022-01";"JSNY-JS0002-01"},MATCH(D7241,{"BJ_zhongyu";"JS_WX_liteer";"JS_CZ_wodefeng"},0)),"")</f>
        <v>JSNY-JS0002-01</v>
      </c>
      <c r="C7241" s="11" t="str">
        <f>IFERROR(INDEX({"北京中裕世纪大酒店";"江苏利特尔绿色包装股份有限公司";"常州市金坛沃德丰电子科技有限公司"},MATCH(D7241,{"BJ_zhongyu";"JS_WX_liteer";"JS_CZ_wodefeng"},0)),"")</f>
        <v>常州市金坛沃德丰电子科技有限公司</v>
      </c>
      <c r="D7241" s="11" t="str">
        <f>[1]动作!$G7240</f>
        <v>JS_CZ_wodefeng</v>
      </c>
      <c r="E7241" s="11" t="str">
        <f>[1]动作!$D7240</f>
        <v>电表故障</v>
      </c>
      <c r="F7241" s="11" t="s">
        <v>45</v>
      </c>
      <c r="G7241" s="12">
        <f>[1]动作!$A7240+[1]动作!$B7240</f>
        <v>43214.025902777779</v>
      </c>
      <c r="H7241" s="12"/>
      <c r="I7241" s="11"/>
    </row>
    <row r="7242" spans="1:9" hidden="1" x14ac:dyDescent="0.3">
      <c r="A7242" s="24">
        <v>7240</v>
      </c>
      <c r="B7242" s="11" t="str">
        <f>IFERROR(INDEX({"JSNY-BJ0001-01";"JSNY-JS0022-01";"JSNY-JS0002-01"},MATCH(D7242,{"BJ_zhongyu";"JS_WX_liteer";"JS_CZ_wodefeng"},0)),"")</f>
        <v>JSNY-JS0002-01</v>
      </c>
      <c r="C7242" s="11" t="str">
        <f>IFERROR(INDEX({"北京中裕世纪大酒店";"江苏利特尔绿色包装股份有限公司";"常州市金坛沃德丰电子科技有限公司"},MATCH(D7242,{"BJ_zhongyu";"JS_WX_liteer";"JS_CZ_wodefeng"},0)),"")</f>
        <v>常州市金坛沃德丰电子科技有限公司</v>
      </c>
      <c r="D7242" s="11" t="str">
        <f>[1]动作!$G7241</f>
        <v>JS_CZ_wodefeng</v>
      </c>
      <c r="E7242" s="11" t="str">
        <f>[1]动作!$D7241</f>
        <v>电表故障</v>
      </c>
      <c r="F7242" s="11" t="s">
        <v>45</v>
      </c>
      <c r="G7242" s="12">
        <f>[1]动作!$A7241+[1]动作!$B7241</f>
        <v>43214.027812499997</v>
      </c>
      <c r="H7242" s="12"/>
      <c r="I7242" s="11"/>
    </row>
    <row r="7243" spans="1:9" hidden="1" x14ac:dyDescent="0.3">
      <c r="A7243" s="24">
        <v>7241</v>
      </c>
      <c r="B7243" s="11" t="str">
        <f>IFERROR(INDEX({"JSNY-BJ0001-01";"JSNY-JS0022-01";"JSNY-JS0002-01"},MATCH(D7243,{"BJ_zhongyu";"JS_WX_liteer";"JS_CZ_wodefeng"},0)),"")</f>
        <v>JSNY-JS0002-01</v>
      </c>
      <c r="C7243" s="11" t="str">
        <f>IFERROR(INDEX({"北京中裕世纪大酒店";"江苏利特尔绿色包装股份有限公司";"常州市金坛沃德丰电子科技有限公司"},MATCH(D7243,{"BJ_zhongyu";"JS_WX_liteer";"JS_CZ_wodefeng"},0)),"")</f>
        <v>常州市金坛沃德丰电子科技有限公司</v>
      </c>
      <c r="D7243" s="11" t="str">
        <f>[1]动作!$G7242</f>
        <v>JS_CZ_wodefeng</v>
      </c>
      <c r="E7243" s="11" t="str">
        <f>[1]动作!$D7242</f>
        <v>电表故障</v>
      </c>
      <c r="F7243" s="11" t="s">
        <v>45</v>
      </c>
      <c r="G7243" s="12">
        <f>[1]动作!$A7242+[1]动作!$B7242</f>
        <v>43214.029374999998</v>
      </c>
      <c r="H7243" s="12"/>
      <c r="I7243" s="11"/>
    </row>
    <row r="7244" spans="1:9" hidden="1" x14ac:dyDescent="0.3">
      <c r="A7244" s="24">
        <v>7242</v>
      </c>
      <c r="B7244" s="11" t="str">
        <f>IFERROR(INDEX({"JSNY-BJ0001-01";"JSNY-JS0022-01";"JSNY-JS0002-01"},MATCH(D7244,{"BJ_zhongyu";"JS_WX_liteer";"JS_CZ_wodefeng"},0)),"")</f>
        <v>JSNY-JS0002-01</v>
      </c>
      <c r="C7244" s="11" t="str">
        <f>IFERROR(INDEX({"北京中裕世纪大酒店";"江苏利特尔绿色包装股份有限公司";"常州市金坛沃德丰电子科技有限公司"},MATCH(D7244,{"BJ_zhongyu";"JS_WX_liteer";"JS_CZ_wodefeng"},0)),"")</f>
        <v>常州市金坛沃德丰电子科技有限公司</v>
      </c>
      <c r="D7244" s="11" t="str">
        <f>[1]动作!$G7243</f>
        <v>JS_CZ_wodefeng</v>
      </c>
      <c r="E7244" s="11" t="str">
        <f>[1]动作!$D7243</f>
        <v>电表故障</v>
      </c>
      <c r="F7244" s="11" t="s">
        <v>45</v>
      </c>
      <c r="G7244" s="12">
        <f>[1]动作!$A7243+[1]动作!$B7243</f>
        <v>43214.031689814816</v>
      </c>
      <c r="H7244" s="12"/>
      <c r="I7244" s="11"/>
    </row>
    <row r="7245" spans="1:9" hidden="1" x14ac:dyDescent="0.3">
      <c r="A7245" s="24">
        <v>7243</v>
      </c>
      <c r="B7245" s="11" t="str">
        <f>IFERROR(INDEX({"JSNY-BJ0001-01";"JSNY-JS0022-01";"JSNY-JS0002-01"},MATCH(D7245,{"BJ_zhongyu";"JS_WX_liteer";"JS_CZ_wodefeng"},0)),"")</f>
        <v>JSNY-JS0002-01</v>
      </c>
      <c r="C7245" s="11" t="str">
        <f>IFERROR(INDEX({"北京中裕世纪大酒店";"江苏利特尔绿色包装股份有限公司";"常州市金坛沃德丰电子科技有限公司"},MATCH(D7245,{"BJ_zhongyu";"JS_WX_liteer";"JS_CZ_wodefeng"},0)),"")</f>
        <v>常州市金坛沃德丰电子科技有限公司</v>
      </c>
      <c r="D7245" s="11" t="str">
        <f>[1]动作!$G7244</f>
        <v>JS_CZ_wodefeng</v>
      </c>
      <c r="E7245" s="11" t="str">
        <f>[1]动作!$D7244</f>
        <v>电表故障</v>
      </c>
      <c r="F7245" s="11" t="s">
        <v>45</v>
      </c>
      <c r="G7245" s="12">
        <f>[1]动作!$A7244+[1]动作!$B7244</f>
        <v>43214.033020833333</v>
      </c>
      <c r="H7245" s="12"/>
      <c r="I7245" s="11"/>
    </row>
    <row r="7246" spans="1:9" hidden="1" x14ac:dyDescent="0.3">
      <c r="A7246" s="24">
        <v>7244</v>
      </c>
      <c r="B7246" s="11" t="str">
        <f>IFERROR(INDEX({"JSNY-BJ0001-01";"JSNY-JS0022-01";"JSNY-JS0002-01"},MATCH(D7246,{"BJ_zhongyu";"JS_WX_liteer";"JS_CZ_wodefeng"},0)),"")</f>
        <v>JSNY-JS0002-01</v>
      </c>
      <c r="C7246" s="11" t="str">
        <f>IFERROR(INDEX({"北京中裕世纪大酒店";"江苏利特尔绿色包装股份有限公司";"常州市金坛沃德丰电子科技有限公司"},MATCH(D7246,{"BJ_zhongyu";"JS_WX_liteer";"JS_CZ_wodefeng"},0)),"")</f>
        <v>常州市金坛沃德丰电子科技有限公司</v>
      </c>
      <c r="D7246" s="11" t="str">
        <f>[1]动作!$G7245</f>
        <v>JS_CZ_wodefeng</v>
      </c>
      <c r="E7246" s="11" t="str">
        <f>[1]动作!$D7245</f>
        <v>电表故障</v>
      </c>
      <c r="F7246" s="11" t="s">
        <v>45</v>
      </c>
      <c r="G7246" s="12">
        <f>[1]动作!$A7245+[1]动作!$B7245</f>
        <v>43214.034189814818</v>
      </c>
      <c r="H7246" s="12"/>
      <c r="I7246" s="11"/>
    </row>
    <row r="7247" spans="1:9" hidden="1" x14ac:dyDescent="0.3">
      <c r="A7247" s="24">
        <v>7245</v>
      </c>
      <c r="B7247" s="11" t="str">
        <f>IFERROR(INDEX({"JSNY-BJ0001-01";"JSNY-JS0022-01";"JSNY-JS0002-01"},MATCH(D7247,{"BJ_zhongyu";"JS_WX_liteer";"JS_CZ_wodefeng"},0)),"")</f>
        <v>JSNY-JS0002-01</v>
      </c>
      <c r="C7247" s="11" t="str">
        <f>IFERROR(INDEX({"北京中裕世纪大酒店";"江苏利特尔绿色包装股份有限公司";"常州市金坛沃德丰电子科技有限公司"},MATCH(D7247,{"BJ_zhongyu";"JS_WX_liteer";"JS_CZ_wodefeng"},0)),"")</f>
        <v>常州市金坛沃德丰电子科技有限公司</v>
      </c>
      <c r="D7247" s="11" t="str">
        <f>[1]动作!$G7246</f>
        <v>JS_CZ_wodefeng</v>
      </c>
      <c r="E7247" s="11" t="str">
        <f>[1]动作!$D7246</f>
        <v>电表故障</v>
      </c>
      <c r="F7247" s="11" t="s">
        <v>45</v>
      </c>
      <c r="G7247" s="12">
        <f>[1]动作!$A7246+[1]动作!$B7246</f>
        <v>43214.034363425926</v>
      </c>
      <c r="H7247" s="12"/>
      <c r="I7247" s="11"/>
    </row>
    <row r="7248" spans="1:9" hidden="1" x14ac:dyDescent="0.3">
      <c r="A7248" s="24">
        <v>7246</v>
      </c>
      <c r="B7248" s="11" t="str">
        <f>IFERROR(INDEX({"JSNY-BJ0001-01";"JSNY-JS0022-01";"JSNY-JS0002-01"},MATCH(D7248,{"BJ_zhongyu";"JS_WX_liteer";"JS_CZ_wodefeng"},0)),"")</f>
        <v>JSNY-JS0002-01</v>
      </c>
      <c r="C7248" s="11" t="str">
        <f>IFERROR(INDEX({"北京中裕世纪大酒店";"江苏利特尔绿色包装股份有限公司";"常州市金坛沃德丰电子科技有限公司"},MATCH(D7248,{"BJ_zhongyu";"JS_WX_liteer";"JS_CZ_wodefeng"},0)),"")</f>
        <v>常州市金坛沃德丰电子科技有限公司</v>
      </c>
      <c r="D7248" s="11" t="str">
        <f>[1]动作!$G7247</f>
        <v>JS_CZ_wodefeng</v>
      </c>
      <c r="E7248" s="11" t="str">
        <f>[1]动作!$D7247</f>
        <v>电表故障</v>
      </c>
      <c r="F7248" s="11" t="s">
        <v>45</v>
      </c>
      <c r="G7248" s="12">
        <f>[1]动作!$A7247+[1]动作!$B7247</f>
        <v>43214.037199074075</v>
      </c>
      <c r="H7248" s="12"/>
      <c r="I7248" s="11"/>
    </row>
    <row r="7249" spans="1:9" hidden="1" x14ac:dyDescent="0.3">
      <c r="A7249" s="24">
        <v>7247</v>
      </c>
      <c r="B7249" s="11" t="str">
        <f>IFERROR(INDEX({"JSNY-BJ0001-01";"JSNY-JS0022-01";"JSNY-JS0002-01"},MATCH(D7249,{"BJ_zhongyu";"JS_WX_liteer";"JS_CZ_wodefeng"},0)),"")</f>
        <v>JSNY-JS0002-01</v>
      </c>
      <c r="C7249" s="11" t="str">
        <f>IFERROR(INDEX({"北京中裕世纪大酒店";"江苏利特尔绿色包装股份有限公司";"常州市金坛沃德丰电子科技有限公司"},MATCH(D7249,{"BJ_zhongyu";"JS_WX_liteer";"JS_CZ_wodefeng"},0)),"")</f>
        <v>常州市金坛沃德丰电子科技有限公司</v>
      </c>
      <c r="D7249" s="11" t="str">
        <f>[1]动作!$G7248</f>
        <v>JS_CZ_wodefeng</v>
      </c>
      <c r="E7249" s="11" t="str">
        <f>[1]动作!$D7248</f>
        <v>电表故障</v>
      </c>
      <c r="F7249" s="11" t="s">
        <v>45</v>
      </c>
      <c r="G7249" s="12">
        <f>[1]动作!$A7248+[1]动作!$B7248</f>
        <v>43214.039571759262</v>
      </c>
      <c r="H7249" s="12"/>
      <c r="I7249" s="11"/>
    </row>
    <row r="7250" spans="1:9" hidden="1" x14ac:dyDescent="0.3">
      <c r="A7250" s="24">
        <v>7248</v>
      </c>
      <c r="B7250" s="11" t="str">
        <f>IFERROR(INDEX({"JSNY-BJ0001-01";"JSNY-JS0022-01";"JSNY-JS0002-01"},MATCH(D7250,{"BJ_zhongyu";"JS_WX_liteer";"JS_CZ_wodefeng"},0)),"")</f>
        <v>JSNY-JS0002-01</v>
      </c>
      <c r="C7250" s="11" t="str">
        <f>IFERROR(INDEX({"北京中裕世纪大酒店";"江苏利特尔绿色包装股份有限公司";"常州市金坛沃德丰电子科技有限公司"},MATCH(D7250,{"BJ_zhongyu";"JS_WX_liteer";"JS_CZ_wodefeng"},0)),"")</f>
        <v>常州市金坛沃德丰电子科技有限公司</v>
      </c>
      <c r="D7250" s="11" t="str">
        <f>[1]动作!$G7249</f>
        <v>JS_CZ_wodefeng</v>
      </c>
      <c r="E7250" s="11" t="str">
        <f>[1]动作!$D7249</f>
        <v>电表故障</v>
      </c>
      <c r="F7250" s="11" t="s">
        <v>45</v>
      </c>
      <c r="G7250" s="12">
        <f>[1]动作!$A7249+[1]动作!$B7249</f>
        <v>43214.039687500001</v>
      </c>
      <c r="H7250" s="12"/>
      <c r="I7250" s="11"/>
    </row>
    <row r="7251" spans="1:9" hidden="1" x14ac:dyDescent="0.3">
      <c r="A7251" s="24">
        <v>7249</v>
      </c>
      <c r="B7251" s="11" t="str">
        <f>IFERROR(INDEX({"JSNY-BJ0001-01";"JSNY-JS0022-01";"JSNY-JS0002-01"},MATCH(D7251,{"BJ_zhongyu";"JS_WX_liteer";"JS_CZ_wodefeng"},0)),"")</f>
        <v>JSNY-JS0002-01</v>
      </c>
      <c r="C7251" s="11" t="str">
        <f>IFERROR(INDEX({"北京中裕世纪大酒店";"江苏利特尔绿色包装股份有限公司";"常州市金坛沃德丰电子科技有限公司"},MATCH(D7251,{"BJ_zhongyu";"JS_WX_liteer";"JS_CZ_wodefeng"},0)),"")</f>
        <v>常州市金坛沃德丰电子科技有限公司</v>
      </c>
      <c r="D7251" s="11" t="str">
        <f>[1]动作!$G7250</f>
        <v>JS_CZ_wodefeng</v>
      </c>
      <c r="E7251" s="11" t="str">
        <f>[1]动作!$D7250</f>
        <v>电表故障</v>
      </c>
      <c r="F7251" s="11" t="s">
        <v>45</v>
      </c>
      <c r="G7251" s="12">
        <f>[1]动作!$A7250+[1]动作!$B7250</f>
        <v>43214.042245370372</v>
      </c>
      <c r="H7251" s="12"/>
      <c r="I7251" s="11"/>
    </row>
    <row r="7252" spans="1:9" hidden="1" x14ac:dyDescent="0.3">
      <c r="A7252" s="24">
        <v>7250</v>
      </c>
      <c r="B7252" s="11" t="str">
        <f>IFERROR(INDEX({"JSNY-BJ0001-01";"JSNY-JS0022-01";"JSNY-JS0002-01"},MATCH(D7252,{"BJ_zhongyu";"JS_WX_liteer";"JS_CZ_wodefeng"},0)),"")</f>
        <v>JSNY-JS0002-01</v>
      </c>
      <c r="C7252" s="11" t="str">
        <f>IFERROR(INDEX({"北京中裕世纪大酒店";"江苏利特尔绿色包装股份有限公司";"常州市金坛沃德丰电子科技有限公司"},MATCH(D7252,{"BJ_zhongyu";"JS_WX_liteer";"JS_CZ_wodefeng"},0)),"")</f>
        <v>常州市金坛沃德丰电子科技有限公司</v>
      </c>
      <c r="D7252" s="11" t="str">
        <f>[1]动作!$G7251</f>
        <v>JS_CZ_wodefeng</v>
      </c>
      <c r="E7252" s="11" t="str">
        <f>[1]动作!$D7251</f>
        <v>电表故障</v>
      </c>
      <c r="F7252" s="11" t="s">
        <v>45</v>
      </c>
      <c r="G7252" s="12">
        <f>[1]动作!$A7251+[1]动作!$B7251</f>
        <v>43214.044907407406</v>
      </c>
      <c r="H7252" s="12"/>
      <c r="I7252" s="11"/>
    </row>
    <row r="7253" spans="1:9" hidden="1" x14ac:dyDescent="0.3">
      <c r="A7253" s="24">
        <v>7251</v>
      </c>
      <c r="B7253" s="11" t="str">
        <f>IFERROR(INDEX({"JSNY-BJ0001-01";"JSNY-JS0022-01";"JSNY-JS0002-01"},MATCH(D7253,{"BJ_zhongyu";"JS_WX_liteer";"JS_CZ_wodefeng"},0)),"")</f>
        <v>JSNY-JS0002-01</v>
      </c>
      <c r="C7253" s="11" t="str">
        <f>IFERROR(INDEX({"北京中裕世纪大酒店";"江苏利特尔绿色包装股份有限公司";"常州市金坛沃德丰电子科技有限公司"},MATCH(D7253,{"BJ_zhongyu";"JS_WX_liteer";"JS_CZ_wodefeng"},0)),"")</f>
        <v>常州市金坛沃德丰电子科技有限公司</v>
      </c>
      <c r="D7253" s="11" t="str">
        <f>[1]动作!$G7252</f>
        <v>JS_CZ_wodefeng</v>
      </c>
      <c r="E7253" s="11" t="str">
        <f>[1]动作!$D7252</f>
        <v>电表故障</v>
      </c>
      <c r="F7253" s="11" t="s">
        <v>45</v>
      </c>
      <c r="G7253" s="12">
        <f>[1]动作!$A7252+[1]动作!$B7252</f>
        <v>43214.046296296299</v>
      </c>
      <c r="H7253" s="12"/>
      <c r="I7253" s="11"/>
    </row>
    <row r="7254" spans="1:9" hidden="1" x14ac:dyDescent="0.3">
      <c r="A7254" s="24">
        <v>7252</v>
      </c>
      <c r="B7254" s="11" t="str">
        <f>IFERROR(INDEX({"JSNY-BJ0001-01";"JSNY-JS0022-01";"JSNY-JS0002-01"},MATCH(D7254,{"BJ_zhongyu";"JS_WX_liteer";"JS_CZ_wodefeng"},0)),"")</f>
        <v>JSNY-JS0002-01</v>
      </c>
      <c r="C7254" s="11" t="str">
        <f>IFERROR(INDEX({"北京中裕世纪大酒店";"江苏利特尔绿色包装股份有限公司";"常州市金坛沃德丰电子科技有限公司"},MATCH(D7254,{"BJ_zhongyu";"JS_WX_liteer";"JS_CZ_wodefeng"},0)),"")</f>
        <v>常州市金坛沃德丰电子科技有限公司</v>
      </c>
      <c r="D7254" s="11" t="str">
        <f>[1]动作!$G7253</f>
        <v>JS_CZ_wodefeng</v>
      </c>
      <c r="E7254" s="11" t="str">
        <f>[1]动作!$D7253</f>
        <v>电表故障</v>
      </c>
      <c r="F7254" s="11" t="s">
        <v>45</v>
      </c>
      <c r="G7254" s="12">
        <f>[1]动作!$A7253+[1]动作!$B7253</f>
        <v>43214.047743055555</v>
      </c>
      <c r="H7254" s="12"/>
      <c r="I7254" s="11"/>
    </row>
    <row r="7255" spans="1:9" hidden="1" x14ac:dyDescent="0.3">
      <c r="A7255" s="24">
        <v>7253</v>
      </c>
      <c r="B7255" s="11" t="str">
        <f>IFERROR(INDEX({"JSNY-BJ0001-01";"JSNY-JS0022-01";"JSNY-JS0002-01"},MATCH(D7255,{"BJ_zhongyu";"JS_WX_liteer";"JS_CZ_wodefeng"},0)),"")</f>
        <v>JSNY-JS0002-01</v>
      </c>
      <c r="C7255" s="11" t="str">
        <f>IFERROR(INDEX({"北京中裕世纪大酒店";"江苏利特尔绿色包装股份有限公司";"常州市金坛沃德丰电子科技有限公司"},MATCH(D7255,{"BJ_zhongyu";"JS_WX_liteer";"JS_CZ_wodefeng"},0)),"")</f>
        <v>常州市金坛沃德丰电子科技有限公司</v>
      </c>
      <c r="D7255" s="11" t="str">
        <f>[1]动作!$G7254</f>
        <v>JS_CZ_wodefeng</v>
      </c>
      <c r="E7255" s="11" t="str">
        <f>[1]动作!$D7254</f>
        <v>电表故障</v>
      </c>
      <c r="F7255" s="11" t="s">
        <v>45</v>
      </c>
      <c r="G7255" s="12">
        <f>[1]动作!$A7254+[1]动作!$B7254</f>
        <v>43214.050115740742</v>
      </c>
      <c r="H7255" s="12"/>
      <c r="I7255" s="11"/>
    </row>
    <row r="7256" spans="1:9" hidden="1" x14ac:dyDescent="0.3">
      <c r="A7256" s="24">
        <v>7254</v>
      </c>
      <c r="B7256" s="11" t="str">
        <f>IFERROR(INDEX({"JSNY-BJ0001-01";"JSNY-JS0022-01";"JSNY-JS0002-01"},MATCH(D7256,{"BJ_zhongyu";"JS_WX_liteer";"JS_CZ_wodefeng"},0)),"")</f>
        <v>JSNY-JS0002-01</v>
      </c>
      <c r="C7256" s="11" t="str">
        <f>IFERROR(INDEX({"北京中裕世纪大酒店";"江苏利特尔绿色包装股份有限公司";"常州市金坛沃德丰电子科技有限公司"},MATCH(D7256,{"BJ_zhongyu";"JS_WX_liteer";"JS_CZ_wodefeng"},0)),"")</f>
        <v>常州市金坛沃德丰电子科技有限公司</v>
      </c>
      <c r="D7256" s="11" t="str">
        <f>[1]动作!$G7255</f>
        <v>JS_CZ_wodefeng</v>
      </c>
      <c r="E7256" s="11" t="str">
        <f>[1]动作!$D7255</f>
        <v>电表故障</v>
      </c>
      <c r="F7256" s="11" t="s">
        <v>45</v>
      </c>
      <c r="G7256" s="12">
        <f>[1]动作!$A7255+[1]动作!$B7255</f>
        <v>43214.055567129632</v>
      </c>
      <c r="H7256" s="12"/>
      <c r="I7256" s="11"/>
    </row>
    <row r="7257" spans="1:9" hidden="1" x14ac:dyDescent="0.3">
      <c r="A7257" s="24">
        <v>7255</v>
      </c>
      <c r="B7257" s="11" t="str">
        <f>IFERROR(INDEX({"JSNY-BJ0001-01";"JSNY-JS0022-01";"JSNY-JS0002-01"},MATCH(D7257,{"BJ_zhongyu";"JS_WX_liteer";"JS_CZ_wodefeng"},0)),"")</f>
        <v>JSNY-JS0002-01</v>
      </c>
      <c r="C7257" s="11" t="str">
        <f>IFERROR(INDEX({"北京中裕世纪大酒店";"江苏利特尔绿色包装股份有限公司";"常州市金坛沃德丰电子科技有限公司"},MATCH(D7257,{"BJ_zhongyu";"JS_WX_liteer";"JS_CZ_wodefeng"},0)),"")</f>
        <v>常州市金坛沃德丰电子科技有限公司</v>
      </c>
      <c r="D7257" s="11" t="str">
        <f>[1]动作!$G7256</f>
        <v>JS_CZ_wodefeng</v>
      </c>
      <c r="E7257" s="11" t="str">
        <f>[1]动作!$D7256</f>
        <v>电表故障</v>
      </c>
      <c r="F7257" s="11" t="s">
        <v>45</v>
      </c>
      <c r="G7257" s="12">
        <f>[1]动作!$A7256+[1]动作!$B7256</f>
        <v>43214.05678240741</v>
      </c>
      <c r="H7257" s="12"/>
      <c r="I7257" s="11"/>
    </row>
    <row r="7258" spans="1:9" hidden="1" x14ac:dyDescent="0.3">
      <c r="A7258" s="24">
        <v>7256</v>
      </c>
      <c r="B7258" s="11" t="str">
        <f>IFERROR(INDEX({"JSNY-BJ0001-01";"JSNY-JS0022-01";"JSNY-JS0002-01"},MATCH(D7258,{"BJ_zhongyu";"JS_WX_liteer";"JS_CZ_wodefeng"},0)),"")</f>
        <v>JSNY-JS0002-01</v>
      </c>
      <c r="C7258" s="11" t="str">
        <f>IFERROR(INDEX({"北京中裕世纪大酒店";"江苏利特尔绿色包装股份有限公司";"常州市金坛沃德丰电子科技有限公司"},MATCH(D7258,{"BJ_zhongyu";"JS_WX_liteer";"JS_CZ_wodefeng"},0)),"")</f>
        <v>常州市金坛沃德丰电子科技有限公司</v>
      </c>
      <c r="D7258" s="11" t="str">
        <f>[1]动作!$G7257</f>
        <v>JS_CZ_wodefeng</v>
      </c>
      <c r="E7258" s="11" t="str">
        <f>[1]动作!$D7257</f>
        <v>电表故障</v>
      </c>
      <c r="F7258" s="11" t="s">
        <v>45</v>
      </c>
      <c r="G7258" s="12">
        <f>[1]动作!$A7257+[1]动作!$B7257</f>
        <v>43214.057870370372</v>
      </c>
      <c r="H7258" s="12"/>
      <c r="I7258" s="11"/>
    </row>
    <row r="7259" spans="1:9" hidden="1" x14ac:dyDescent="0.3">
      <c r="A7259" s="24">
        <v>7257</v>
      </c>
      <c r="B7259" s="11" t="str">
        <f>IFERROR(INDEX({"JSNY-BJ0001-01";"JSNY-JS0022-01";"JSNY-JS0002-01"},MATCH(D7259,{"BJ_zhongyu";"JS_WX_liteer";"JS_CZ_wodefeng"},0)),"")</f>
        <v>JSNY-JS0002-01</v>
      </c>
      <c r="C7259" s="11" t="str">
        <f>IFERROR(INDEX({"北京中裕世纪大酒店";"江苏利特尔绿色包装股份有限公司";"常州市金坛沃德丰电子科技有限公司"},MATCH(D7259,{"BJ_zhongyu";"JS_WX_liteer";"JS_CZ_wodefeng"},0)),"")</f>
        <v>常州市金坛沃德丰电子科技有限公司</v>
      </c>
      <c r="D7259" s="11" t="str">
        <f>[1]动作!$G7258</f>
        <v>JS_CZ_wodefeng</v>
      </c>
      <c r="E7259" s="11" t="str">
        <f>[1]动作!$D7258</f>
        <v>电表故障</v>
      </c>
      <c r="F7259" s="11" t="s">
        <v>45</v>
      </c>
      <c r="G7259" s="12">
        <f>[1]动作!$A7258+[1]动作!$B7258</f>
        <v>43214.060370370367</v>
      </c>
      <c r="H7259" s="12"/>
      <c r="I7259" s="11"/>
    </row>
    <row r="7260" spans="1:9" hidden="1" x14ac:dyDescent="0.3">
      <c r="A7260" s="24">
        <v>7258</v>
      </c>
      <c r="B7260" s="11" t="str">
        <f>IFERROR(INDEX({"JSNY-BJ0001-01";"JSNY-JS0022-01";"JSNY-JS0002-01"},MATCH(D7260,{"BJ_zhongyu";"JS_WX_liteer";"JS_CZ_wodefeng"},0)),"")</f>
        <v>JSNY-JS0002-01</v>
      </c>
      <c r="C7260" s="11" t="str">
        <f>IFERROR(INDEX({"北京中裕世纪大酒店";"江苏利特尔绿色包装股份有限公司";"常州市金坛沃德丰电子科技有限公司"},MATCH(D7260,{"BJ_zhongyu";"JS_WX_liteer";"JS_CZ_wodefeng"},0)),"")</f>
        <v>常州市金坛沃德丰电子科技有限公司</v>
      </c>
      <c r="D7260" s="11" t="str">
        <f>[1]动作!$G7259</f>
        <v>JS_CZ_wodefeng</v>
      </c>
      <c r="E7260" s="11" t="str">
        <f>[1]动作!$D7259</f>
        <v>电表故障</v>
      </c>
      <c r="F7260" s="11" t="s">
        <v>45</v>
      </c>
      <c r="G7260" s="12">
        <f>[1]动作!$A7259+[1]动作!$B7259</f>
        <v>43214.060543981483</v>
      </c>
      <c r="H7260" s="12"/>
      <c r="I7260" s="11"/>
    </row>
    <row r="7261" spans="1:9" hidden="1" x14ac:dyDescent="0.3">
      <c r="A7261" s="24">
        <v>7259</v>
      </c>
      <c r="B7261" s="11" t="str">
        <f>IFERROR(INDEX({"JSNY-BJ0001-01";"JSNY-JS0022-01";"JSNY-JS0002-01"},MATCH(D7261,{"BJ_zhongyu";"JS_WX_liteer";"JS_CZ_wodefeng"},0)),"")</f>
        <v>JSNY-JS0002-01</v>
      </c>
      <c r="C7261" s="11" t="str">
        <f>IFERROR(INDEX({"北京中裕世纪大酒店";"江苏利特尔绿色包装股份有限公司";"常州市金坛沃德丰电子科技有限公司"},MATCH(D7261,{"BJ_zhongyu";"JS_WX_liteer";"JS_CZ_wodefeng"},0)),"")</f>
        <v>常州市金坛沃德丰电子科技有限公司</v>
      </c>
      <c r="D7261" s="11" t="str">
        <f>[1]动作!$G7260</f>
        <v>JS_CZ_wodefeng</v>
      </c>
      <c r="E7261" s="11" t="str">
        <f>[1]动作!$D7260</f>
        <v>电表故障</v>
      </c>
      <c r="F7261" s="11" t="s">
        <v>45</v>
      </c>
      <c r="G7261" s="12">
        <f>[1]动作!$A7260+[1]动作!$B7260</f>
        <v>43214.06077546296</v>
      </c>
      <c r="H7261" s="12"/>
      <c r="I7261" s="11"/>
    </row>
    <row r="7262" spans="1:9" hidden="1" x14ac:dyDescent="0.3">
      <c r="A7262" s="24">
        <v>7260</v>
      </c>
      <c r="B7262" s="11" t="str">
        <f>IFERROR(INDEX({"JSNY-BJ0001-01";"JSNY-JS0022-01";"JSNY-JS0002-01"},MATCH(D7262,{"BJ_zhongyu";"JS_WX_liteer";"JS_CZ_wodefeng"},0)),"")</f>
        <v>JSNY-JS0002-01</v>
      </c>
      <c r="C7262" s="11" t="str">
        <f>IFERROR(INDEX({"北京中裕世纪大酒店";"江苏利特尔绿色包装股份有限公司";"常州市金坛沃德丰电子科技有限公司"},MATCH(D7262,{"BJ_zhongyu";"JS_WX_liteer";"JS_CZ_wodefeng"},0)),"")</f>
        <v>常州市金坛沃德丰电子科技有限公司</v>
      </c>
      <c r="D7262" s="11" t="str">
        <f>[1]动作!$G7261</f>
        <v>JS_CZ_wodefeng</v>
      </c>
      <c r="E7262" s="11" t="str">
        <f>[1]动作!$D7261</f>
        <v>电表故障</v>
      </c>
      <c r="F7262" s="11" t="s">
        <v>45</v>
      </c>
      <c r="G7262" s="12">
        <f>[1]动作!$A7261+[1]动作!$B7261</f>
        <v>43214.060891203706</v>
      </c>
      <c r="H7262" s="12"/>
      <c r="I7262" s="11"/>
    </row>
    <row r="7263" spans="1:9" hidden="1" x14ac:dyDescent="0.3">
      <c r="A7263" s="24">
        <v>7261</v>
      </c>
      <c r="B7263" s="11" t="str">
        <f>IFERROR(INDEX({"JSNY-BJ0001-01";"JSNY-JS0022-01";"JSNY-JS0002-01"},MATCH(D7263,{"BJ_zhongyu";"JS_WX_liteer";"JS_CZ_wodefeng"},0)),"")</f>
        <v>JSNY-JS0002-01</v>
      </c>
      <c r="C7263" s="11" t="str">
        <f>IFERROR(INDEX({"北京中裕世纪大酒店";"江苏利特尔绿色包装股份有限公司";"常州市金坛沃德丰电子科技有限公司"},MATCH(D7263,{"BJ_zhongyu";"JS_WX_liteer";"JS_CZ_wodefeng"},0)),"")</f>
        <v>常州市金坛沃德丰电子科技有限公司</v>
      </c>
      <c r="D7263" s="11" t="str">
        <f>[1]动作!$G7262</f>
        <v>JS_CZ_wodefeng</v>
      </c>
      <c r="E7263" s="11" t="str">
        <f>[1]动作!$D7262</f>
        <v>电表故障</v>
      </c>
      <c r="F7263" s="11" t="s">
        <v>45</v>
      </c>
      <c r="G7263" s="12">
        <f>[1]动作!$A7262+[1]动作!$B7262</f>
        <v>43214.06181712963</v>
      </c>
      <c r="H7263" s="12"/>
      <c r="I7263" s="11"/>
    </row>
    <row r="7264" spans="1:9" hidden="1" x14ac:dyDescent="0.3">
      <c r="A7264" s="24">
        <v>7262</v>
      </c>
      <c r="B7264" s="11" t="str">
        <f>IFERROR(INDEX({"JSNY-BJ0001-01";"JSNY-JS0022-01";"JSNY-JS0002-01"},MATCH(D7264,{"BJ_zhongyu";"JS_WX_liteer";"JS_CZ_wodefeng"},0)),"")</f>
        <v>JSNY-JS0002-01</v>
      </c>
      <c r="C7264" s="11" t="str">
        <f>IFERROR(INDEX({"北京中裕世纪大酒店";"江苏利特尔绿色包装股份有限公司";"常州市金坛沃德丰电子科技有限公司"},MATCH(D7264,{"BJ_zhongyu";"JS_WX_liteer";"JS_CZ_wodefeng"},0)),"")</f>
        <v>常州市金坛沃德丰电子科技有限公司</v>
      </c>
      <c r="D7264" s="11" t="str">
        <f>[1]动作!$G7263</f>
        <v>JS_CZ_wodefeng</v>
      </c>
      <c r="E7264" s="11" t="str">
        <f>[1]动作!$D7263</f>
        <v>电表故障</v>
      </c>
      <c r="F7264" s="11" t="s">
        <v>45</v>
      </c>
      <c r="G7264" s="12">
        <f>[1]动作!$A7263+[1]动作!$B7263</f>
        <v>43214.061932870369</v>
      </c>
      <c r="H7264" s="12"/>
      <c r="I7264" s="11"/>
    </row>
    <row r="7265" spans="1:9" hidden="1" x14ac:dyDescent="0.3">
      <c r="A7265" s="24">
        <v>7263</v>
      </c>
      <c r="B7265" s="11" t="str">
        <f>IFERROR(INDEX({"JSNY-BJ0001-01";"JSNY-JS0022-01";"JSNY-JS0002-01"},MATCH(D7265,{"BJ_zhongyu";"JS_WX_liteer";"JS_CZ_wodefeng"},0)),"")</f>
        <v>JSNY-JS0002-01</v>
      </c>
      <c r="C7265" s="11" t="str">
        <f>IFERROR(INDEX({"北京中裕世纪大酒店";"江苏利特尔绿色包装股份有限公司";"常州市金坛沃德丰电子科技有限公司"},MATCH(D7265,{"BJ_zhongyu";"JS_WX_liteer";"JS_CZ_wodefeng"},0)),"")</f>
        <v>常州市金坛沃德丰电子科技有限公司</v>
      </c>
      <c r="D7265" s="11" t="str">
        <f>[1]动作!$G7264</f>
        <v>JS_CZ_wodefeng</v>
      </c>
      <c r="E7265" s="11" t="str">
        <f>[1]动作!$D7264</f>
        <v>电表故障</v>
      </c>
      <c r="F7265" s="11" t="s">
        <v>45</v>
      </c>
      <c r="G7265" s="12">
        <f>[1]动作!$A7264+[1]动作!$B7264</f>
        <v>43214.063379629632</v>
      </c>
      <c r="H7265" s="12"/>
      <c r="I7265" s="11"/>
    </row>
    <row r="7266" spans="1:9" hidden="1" x14ac:dyDescent="0.3">
      <c r="A7266" s="24">
        <v>7264</v>
      </c>
      <c r="B7266" s="11" t="str">
        <f>IFERROR(INDEX({"JSNY-BJ0001-01";"JSNY-JS0022-01";"JSNY-JS0002-01"},MATCH(D7266,{"BJ_zhongyu";"JS_WX_liteer";"JS_CZ_wodefeng"},0)),"")</f>
        <v>JSNY-JS0002-01</v>
      </c>
      <c r="C7266" s="11" t="str">
        <f>IFERROR(INDEX({"北京中裕世纪大酒店";"江苏利特尔绿色包装股份有限公司";"常州市金坛沃德丰电子科技有限公司"},MATCH(D7266,{"BJ_zhongyu";"JS_WX_liteer";"JS_CZ_wodefeng"},0)),"")</f>
        <v>常州市金坛沃德丰电子科技有限公司</v>
      </c>
      <c r="D7266" s="11" t="str">
        <f>[1]动作!$G7265</f>
        <v>JS_CZ_wodefeng</v>
      </c>
      <c r="E7266" s="11" t="str">
        <f>[1]动作!$D7265</f>
        <v>电表故障</v>
      </c>
      <c r="F7266" s="11" t="s">
        <v>45</v>
      </c>
      <c r="G7266" s="12">
        <f>[1]动作!$A7265+[1]动作!$B7265</f>
        <v>43214.065995370373</v>
      </c>
      <c r="H7266" s="12"/>
      <c r="I7266" s="11"/>
    </row>
    <row r="7267" spans="1:9" hidden="1" x14ac:dyDescent="0.3">
      <c r="A7267" s="24">
        <v>7265</v>
      </c>
      <c r="B7267" s="11" t="str">
        <f>IFERROR(INDEX({"JSNY-BJ0001-01";"JSNY-JS0022-01";"JSNY-JS0002-01"},MATCH(D7267,{"BJ_zhongyu";"JS_WX_liteer";"JS_CZ_wodefeng"},0)),"")</f>
        <v>JSNY-JS0002-01</v>
      </c>
      <c r="C7267" s="11" t="str">
        <f>IFERROR(INDEX({"北京中裕世纪大酒店";"江苏利特尔绿色包装股份有限公司";"常州市金坛沃德丰电子科技有限公司"},MATCH(D7267,{"BJ_zhongyu";"JS_WX_liteer";"JS_CZ_wodefeng"},0)),"")</f>
        <v>常州市金坛沃德丰电子科技有限公司</v>
      </c>
      <c r="D7267" s="11" t="str">
        <f>[1]动作!$G7266</f>
        <v>JS_CZ_wodefeng</v>
      </c>
      <c r="E7267" s="11" t="str">
        <f>[1]动作!$D7266</f>
        <v>电表故障</v>
      </c>
      <c r="F7267" s="11" t="s">
        <v>45</v>
      </c>
      <c r="G7267" s="12">
        <f>[1]动作!$A7266+[1]动作!$B7266</f>
        <v>43214.06622685185</v>
      </c>
      <c r="H7267" s="12"/>
      <c r="I7267" s="11"/>
    </row>
    <row r="7268" spans="1:9" hidden="1" x14ac:dyDescent="0.3">
      <c r="A7268" s="24">
        <v>7266</v>
      </c>
      <c r="B7268" s="11" t="str">
        <f>IFERROR(INDEX({"JSNY-BJ0001-01";"JSNY-JS0022-01";"JSNY-JS0002-01"},MATCH(D7268,{"BJ_zhongyu";"JS_WX_liteer";"JS_CZ_wodefeng"},0)),"")</f>
        <v>JSNY-JS0002-01</v>
      </c>
      <c r="C7268" s="11" t="str">
        <f>IFERROR(INDEX({"北京中裕世纪大酒店";"江苏利特尔绿色包装股份有限公司";"常州市金坛沃德丰电子科技有限公司"},MATCH(D7268,{"BJ_zhongyu";"JS_WX_liteer";"JS_CZ_wodefeng"},0)),"")</f>
        <v>常州市金坛沃德丰电子科技有限公司</v>
      </c>
      <c r="D7268" s="11" t="str">
        <f>[1]动作!$G7267</f>
        <v>JS_CZ_wodefeng</v>
      </c>
      <c r="E7268" s="11" t="str">
        <f>[1]动作!$D7267</f>
        <v>电表故障</v>
      </c>
      <c r="F7268" s="11" t="s">
        <v>45</v>
      </c>
      <c r="G7268" s="12">
        <f>[1]动作!$A7267+[1]动作!$B7267</f>
        <v>43214.066342592596</v>
      </c>
      <c r="H7268" s="12"/>
      <c r="I7268" s="11"/>
    </row>
    <row r="7269" spans="1:9" hidden="1" x14ac:dyDescent="0.3">
      <c r="A7269" s="24">
        <v>7267</v>
      </c>
      <c r="B7269" s="11" t="str">
        <f>IFERROR(INDEX({"JSNY-BJ0001-01";"JSNY-JS0022-01";"JSNY-JS0002-01"},MATCH(D7269,{"BJ_zhongyu";"JS_WX_liteer";"JS_CZ_wodefeng"},0)),"")</f>
        <v>JSNY-JS0002-01</v>
      </c>
      <c r="C7269" s="11" t="str">
        <f>IFERROR(INDEX({"北京中裕世纪大酒店";"江苏利特尔绿色包装股份有限公司";"常州市金坛沃德丰电子科技有限公司"},MATCH(D7269,{"BJ_zhongyu";"JS_WX_liteer";"JS_CZ_wodefeng"},0)),"")</f>
        <v>常州市金坛沃德丰电子科技有限公司</v>
      </c>
      <c r="D7269" s="11" t="str">
        <f>[1]动作!$G7268</f>
        <v>JS_CZ_wodefeng</v>
      </c>
      <c r="E7269" s="11" t="str">
        <f>[1]动作!$D7268</f>
        <v>电表故障</v>
      </c>
      <c r="F7269" s="11" t="s">
        <v>45</v>
      </c>
      <c r="G7269" s="12">
        <f>[1]动作!$A7268+[1]动作!$B7268</f>
        <v>43214.068657407406</v>
      </c>
      <c r="H7269" s="12"/>
      <c r="I7269" s="11"/>
    </row>
    <row r="7270" spans="1:9" hidden="1" x14ac:dyDescent="0.3">
      <c r="A7270" s="24">
        <v>7268</v>
      </c>
      <c r="B7270" s="11" t="str">
        <f>IFERROR(INDEX({"JSNY-BJ0001-01";"JSNY-JS0022-01";"JSNY-JS0002-01"},MATCH(D7270,{"BJ_zhongyu";"JS_WX_liteer";"JS_CZ_wodefeng"},0)),"")</f>
        <v>JSNY-JS0002-01</v>
      </c>
      <c r="C7270" s="11" t="str">
        <f>IFERROR(INDEX({"北京中裕世纪大酒店";"江苏利特尔绿色包装股份有限公司";"常州市金坛沃德丰电子科技有限公司"},MATCH(D7270,{"BJ_zhongyu";"JS_WX_liteer";"JS_CZ_wodefeng"},0)),"")</f>
        <v>常州市金坛沃德丰电子科技有限公司</v>
      </c>
      <c r="D7270" s="11" t="str">
        <f>[1]动作!$G7269</f>
        <v>JS_CZ_wodefeng</v>
      </c>
      <c r="E7270" s="11" t="str">
        <f>[1]动作!$D7269</f>
        <v>电表故障</v>
      </c>
      <c r="F7270" s="11" t="s">
        <v>45</v>
      </c>
      <c r="G7270" s="12">
        <f>[1]动作!$A7269+[1]动作!$B7269</f>
        <v>43214.069525462961</v>
      </c>
      <c r="H7270" s="12"/>
      <c r="I7270" s="11"/>
    </row>
    <row r="7271" spans="1:9" hidden="1" x14ac:dyDescent="0.3">
      <c r="A7271" s="24">
        <v>7269</v>
      </c>
      <c r="B7271" s="11" t="str">
        <f>IFERROR(INDEX({"JSNY-BJ0001-01";"JSNY-JS0022-01";"JSNY-JS0002-01"},MATCH(D7271,{"BJ_zhongyu";"JS_WX_liteer";"JS_CZ_wodefeng"},0)),"")</f>
        <v>JSNY-JS0002-01</v>
      </c>
      <c r="C7271" s="11" t="str">
        <f>IFERROR(INDEX({"北京中裕世纪大酒店";"江苏利特尔绿色包装股份有限公司";"常州市金坛沃德丰电子科技有限公司"},MATCH(D7271,{"BJ_zhongyu";"JS_WX_liteer";"JS_CZ_wodefeng"},0)),"")</f>
        <v>常州市金坛沃德丰电子科技有限公司</v>
      </c>
      <c r="D7271" s="11" t="str">
        <f>[1]动作!$G7270</f>
        <v>JS_CZ_wodefeng</v>
      </c>
      <c r="E7271" s="11" t="str">
        <f>[1]动作!$D7270</f>
        <v>电表故障</v>
      </c>
      <c r="F7271" s="11" t="s">
        <v>45</v>
      </c>
      <c r="G7271" s="12">
        <f>[1]动作!$A7270+[1]动作!$B7270</f>
        <v>43214.070914351854</v>
      </c>
      <c r="H7271" s="12"/>
      <c r="I7271" s="11"/>
    </row>
    <row r="7272" spans="1:9" hidden="1" x14ac:dyDescent="0.3">
      <c r="A7272" s="24">
        <v>7270</v>
      </c>
      <c r="B7272" s="11" t="str">
        <f>IFERROR(INDEX({"JSNY-BJ0001-01";"JSNY-JS0022-01";"JSNY-JS0002-01"},MATCH(D7272,{"BJ_zhongyu";"JS_WX_liteer";"JS_CZ_wodefeng"},0)),"")</f>
        <v>JSNY-JS0002-01</v>
      </c>
      <c r="C7272" s="11" t="str">
        <f>IFERROR(INDEX({"北京中裕世纪大酒店";"江苏利特尔绿色包装股份有限公司";"常州市金坛沃德丰电子科技有限公司"},MATCH(D7272,{"BJ_zhongyu";"JS_WX_liteer";"JS_CZ_wodefeng"},0)),"")</f>
        <v>常州市金坛沃德丰电子科技有限公司</v>
      </c>
      <c r="D7272" s="11" t="str">
        <f>[1]动作!$G7271</f>
        <v>JS_CZ_wodefeng</v>
      </c>
      <c r="E7272" s="11" t="str">
        <f>[1]动作!$D7271</f>
        <v>电表故障</v>
      </c>
      <c r="F7272" s="11" t="s">
        <v>45</v>
      </c>
      <c r="G7272" s="12">
        <f>[1]动作!$A7271+[1]动作!$B7271</f>
        <v>43214.071030092593</v>
      </c>
      <c r="H7272" s="12"/>
      <c r="I7272" s="11"/>
    </row>
    <row r="7273" spans="1:9" hidden="1" x14ac:dyDescent="0.3">
      <c r="A7273" s="24">
        <v>7271</v>
      </c>
      <c r="B7273" s="11" t="str">
        <f>IFERROR(INDEX({"JSNY-BJ0001-01";"JSNY-JS0022-01";"JSNY-JS0002-01"},MATCH(D7273,{"BJ_zhongyu";"JS_WX_liteer";"JS_CZ_wodefeng"},0)),"")</f>
        <v>JSNY-JS0002-01</v>
      </c>
      <c r="C7273" s="11" t="str">
        <f>IFERROR(INDEX({"北京中裕世纪大酒店";"江苏利特尔绿色包装股份有限公司";"常州市金坛沃德丰电子科技有限公司"},MATCH(D7273,{"BJ_zhongyu";"JS_WX_liteer";"JS_CZ_wodefeng"},0)),"")</f>
        <v>常州市金坛沃德丰电子科技有限公司</v>
      </c>
      <c r="D7273" s="11" t="str">
        <f>[1]动作!$G7272</f>
        <v>JS_CZ_wodefeng</v>
      </c>
      <c r="E7273" s="11" t="str">
        <f>[1]动作!$D7272</f>
        <v>电表故障</v>
      </c>
      <c r="F7273" s="11" t="s">
        <v>45</v>
      </c>
      <c r="G7273" s="12">
        <f>[1]动作!$A7272+[1]动作!$B7272</f>
        <v>43214.071145833332</v>
      </c>
      <c r="H7273" s="12"/>
      <c r="I7273" s="11"/>
    </row>
    <row r="7274" spans="1:9" hidden="1" x14ac:dyDescent="0.3">
      <c r="A7274" s="24">
        <v>7272</v>
      </c>
      <c r="B7274" s="11" t="str">
        <f>IFERROR(INDEX({"JSNY-BJ0001-01";"JSNY-JS0022-01";"JSNY-JS0002-01"},MATCH(D7274,{"BJ_zhongyu";"JS_WX_liteer";"JS_CZ_wodefeng"},0)),"")</f>
        <v>JSNY-JS0002-01</v>
      </c>
      <c r="C7274" s="11" t="str">
        <f>IFERROR(INDEX({"北京中裕世纪大酒店";"江苏利特尔绿色包装股份有限公司";"常州市金坛沃德丰电子科技有限公司"},MATCH(D7274,{"BJ_zhongyu";"JS_WX_liteer";"JS_CZ_wodefeng"},0)),"")</f>
        <v>常州市金坛沃德丰电子科技有限公司</v>
      </c>
      <c r="D7274" s="11" t="str">
        <f>[1]动作!$G7273</f>
        <v>JS_CZ_wodefeng</v>
      </c>
      <c r="E7274" s="11" t="str">
        <f>[1]动作!$D7273</f>
        <v>电表故障</v>
      </c>
      <c r="F7274" s="11" t="s">
        <v>45</v>
      </c>
      <c r="G7274" s="12">
        <f>[1]动作!$A7273+[1]动作!$B7273</f>
        <v>43214.072476851848</v>
      </c>
      <c r="H7274" s="12"/>
      <c r="I7274" s="11"/>
    </row>
    <row r="7275" spans="1:9" hidden="1" x14ac:dyDescent="0.3">
      <c r="A7275" s="24">
        <v>7273</v>
      </c>
      <c r="B7275" s="11" t="str">
        <f>IFERROR(INDEX({"JSNY-BJ0001-01";"JSNY-JS0022-01";"JSNY-JS0002-01"},MATCH(D7275,{"BJ_zhongyu";"JS_WX_liteer";"JS_CZ_wodefeng"},0)),"")</f>
        <v>JSNY-JS0002-01</v>
      </c>
      <c r="C7275" s="11" t="str">
        <f>IFERROR(INDEX({"北京中裕世纪大酒店";"江苏利特尔绿色包装股份有限公司";"常州市金坛沃德丰电子科技有限公司"},MATCH(D7275,{"BJ_zhongyu";"JS_WX_liteer";"JS_CZ_wodefeng"},0)),"")</f>
        <v>常州市金坛沃德丰电子科技有限公司</v>
      </c>
      <c r="D7275" s="11" t="str">
        <f>[1]动作!$G7274</f>
        <v>JS_CZ_wodefeng</v>
      </c>
      <c r="E7275" s="11" t="str">
        <f>[1]动作!$D7274</f>
        <v>电表故障</v>
      </c>
      <c r="F7275" s="11" t="s">
        <v>45</v>
      </c>
      <c r="G7275" s="12">
        <f>[1]动作!$A7274+[1]动作!$B7274</f>
        <v>43214.075092592589</v>
      </c>
      <c r="H7275" s="12"/>
      <c r="I7275" s="11"/>
    </row>
    <row r="7276" spans="1:9" hidden="1" x14ac:dyDescent="0.3">
      <c r="A7276" s="24">
        <v>7274</v>
      </c>
      <c r="B7276" s="11" t="str">
        <f>IFERROR(INDEX({"JSNY-BJ0001-01";"JSNY-JS0022-01";"JSNY-JS0002-01"},MATCH(D7276,{"BJ_zhongyu";"JS_WX_liteer";"JS_CZ_wodefeng"},0)),"")</f>
        <v>JSNY-JS0002-01</v>
      </c>
      <c r="C7276" s="11" t="str">
        <f>IFERROR(INDEX({"北京中裕世纪大酒店";"江苏利特尔绿色包装股份有限公司";"常州市金坛沃德丰电子科技有限公司"},MATCH(D7276,{"BJ_zhongyu";"JS_WX_liteer";"JS_CZ_wodefeng"},0)),"")</f>
        <v>常州市金坛沃德丰电子科技有限公司</v>
      </c>
      <c r="D7276" s="11" t="str">
        <f>[1]动作!$G7275</f>
        <v>JS_CZ_wodefeng</v>
      </c>
      <c r="E7276" s="11" t="str">
        <f>[1]动作!$D7275</f>
        <v>电表故障</v>
      </c>
      <c r="F7276" s="11" t="s">
        <v>45</v>
      </c>
      <c r="G7276" s="12">
        <f>[1]动作!$A7275+[1]动作!$B7275</f>
        <v>43214.076412037037</v>
      </c>
      <c r="H7276" s="12"/>
      <c r="I7276" s="11"/>
    </row>
    <row r="7277" spans="1:9" hidden="1" x14ac:dyDescent="0.3">
      <c r="A7277" s="24">
        <v>7275</v>
      </c>
      <c r="B7277" s="11" t="str">
        <f>IFERROR(INDEX({"JSNY-BJ0001-01";"JSNY-JS0022-01";"JSNY-JS0002-01"},MATCH(D7277,{"BJ_zhongyu";"JS_WX_liteer";"JS_CZ_wodefeng"},0)),"")</f>
        <v>JSNY-JS0002-01</v>
      </c>
      <c r="C7277" s="11" t="str">
        <f>IFERROR(INDEX({"北京中裕世纪大酒店";"江苏利特尔绿色包装股份有限公司";"常州市金坛沃德丰电子科技有限公司"},MATCH(D7277,{"BJ_zhongyu";"JS_WX_liteer";"JS_CZ_wodefeng"},0)),"")</f>
        <v>常州市金坛沃德丰电子科技有限公司</v>
      </c>
      <c r="D7277" s="11" t="str">
        <f>[1]动作!$G7276</f>
        <v>JS_CZ_wodefeng</v>
      </c>
      <c r="E7277" s="11" t="str">
        <f>[1]动作!$D7276</f>
        <v>电表故障</v>
      </c>
      <c r="F7277" s="11" t="s">
        <v>45</v>
      </c>
      <c r="G7277" s="12">
        <f>[1]动作!$A7276+[1]动作!$B7276</f>
        <v>43214.076539351852</v>
      </c>
      <c r="H7277" s="12"/>
      <c r="I7277" s="11"/>
    </row>
    <row r="7278" spans="1:9" hidden="1" x14ac:dyDescent="0.3">
      <c r="A7278" s="24">
        <v>7276</v>
      </c>
      <c r="B7278" s="11" t="str">
        <f>IFERROR(INDEX({"JSNY-BJ0001-01";"JSNY-JS0022-01";"JSNY-JS0002-01"},MATCH(D7278,{"BJ_zhongyu";"JS_WX_liteer";"JS_CZ_wodefeng"},0)),"")</f>
        <v>JSNY-JS0002-01</v>
      </c>
      <c r="C7278" s="11" t="str">
        <f>IFERROR(INDEX({"北京中裕世纪大酒店";"江苏利特尔绿色包装股份有限公司";"常州市金坛沃德丰电子科技有限公司"},MATCH(D7278,{"BJ_zhongyu";"JS_WX_liteer";"JS_CZ_wodefeng"},0)),"")</f>
        <v>常州市金坛沃德丰电子科技有限公司</v>
      </c>
      <c r="D7278" s="11" t="str">
        <f>[1]动作!$G7277</f>
        <v>JS_CZ_wodefeng</v>
      </c>
      <c r="E7278" s="11" t="str">
        <f>[1]动作!$D7277</f>
        <v>电表故障</v>
      </c>
      <c r="F7278" s="11" t="s">
        <v>45</v>
      </c>
      <c r="G7278" s="12">
        <f>[1]动作!$A7277+[1]动作!$B7277</f>
        <v>43214.076655092591</v>
      </c>
      <c r="H7278" s="12"/>
      <c r="I7278" s="11"/>
    </row>
    <row r="7279" spans="1:9" hidden="1" x14ac:dyDescent="0.3">
      <c r="A7279" s="24">
        <v>7277</v>
      </c>
      <c r="B7279" s="11" t="str">
        <f>IFERROR(INDEX({"JSNY-BJ0001-01";"JSNY-JS0022-01";"JSNY-JS0002-01"},MATCH(D7279,{"BJ_zhongyu";"JS_WX_liteer";"JS_CZ_wodefeng"},0)),"")</f>
        <v>JSNY-JS0002-01</v>
      </c>
      <c r="C7279" s="11" t="str">
        <f>IFERROR(INDEX({"北京中裕世纪大酒店";"江苏利特尔绿色包装股份有限公司";"常州市金坛沃德丰电子科技有限公司"},MATCH(D7279,{"BJ_zhongyu";"JS_WX_liteer";"JS_CZ_wodefeng"},0)),"")</f>
        <v>常州市金坛沃德丰电子科技有限公司</v>
      </c>
      <c r="D7279" s="11" t="str">
        <f>[1]动作!$G7278</f>
        <v>JS_CZ_wodefeng</v>
      </c>
      <c r="E7279" s="11" t="str">
        <f>[1]动作!$D7278</f>
        <v>电表故障</v>
      </c>
      <c r="F7279" s="11" t="s">
        <v>45</v>
      </c>
      <c r="G7279" s="12">
        <f>[1]动作!$A7278+[1]动作!$B7278</f>
        <v>43214.077581018515</v>
      </c>
      <c r="H7279" s="12"/>
      <c r="I7279" s="11"/>
    </row>
    <row r="7280" spans="1:9" hidden="1" x14ac:dyDescent="0.3">
      <c r="A7280" s="24">
        <v>7278</v>
      </c>
      <c r="B7280" s="11" t="str">
        <f>IFERROR(INDEX({"JSNY-BJ0001-01";"JSNY-JS0022-01";"JSNY-JS0002-01"},MATCH(D7280,{"BJ_zhongyu";"JS_WX_liteer";"JS_CZ_wodefeng"},0)),"")</f>
        <v>JSNY-JS0002-01</v>
      </c>
      <c r="C7280" s="11" t="str">
        <f>IFERROR(INDEX({"北京中裕世纪大酒店";"江苏利特尔绿色包装股份有限公司";"常州市金坛沃德丰电子科技有限公司"},MATCH(D7280,{"BJ_zhongyu";"JS_WX_liteer";"JS_CZ_wodefeng"},0)),"")</f>
        <v>常州市金坛沃德丰电子科技有限公司</v>
      </c>
      <c r="D7280" s="11" t="str">
        <f>[1]动作!$G7279</f>
        <v>JS_CZ_wodefeng</v>
      </c>
      <c r="E7280" s="11" t="str">
        <f>[1]动作!$D7279</f>
        <v>电表故障</v>
      </c>
      <c r="F7280" s="11" t="s">
        <v>45</v>
      </c>
      <c r="G7280" s="12">
        <f>[1]动作!$A7279+[1]动作!$B7279</f>
        <v>43214.082557870373</v>
      </c>
      <c r="H7280" s="12"/>
      <c r="I7280" s="11"/>
    </row>
    <row r="7281" spans="1:9" hidden="1" x14ac:dyDescent="0.3">
      <c r="A7281" s="24">
        <v>7279</v>
      </c>
      <c r="B7281" s="11" t="str">
        <f>IFERROR(INDEX({"JSNY-BJ0001-01";"JSNY-JS0022-01";"JSNY-JS0002-01"},MATCH(D7281,{"BJ_zhongyu";"JS_WX_liteer";"JS_CZ_wodefeng"},0)),"")</f>
        <v>JSNY-JS0002-01</v>
      </c>
      <c r="C7281" s="11" t="str">
        <f>IFERROR(INDEX({"北京中裕世纪大酒店";"江苏利特尔绿色包装股份有限公司";"常州市金坛沃德丰电子科技有限公司"},MATCH(D7281,{"BJ_zhongyu";"JS_WX_liteer";"JS_CZ_wodefeng"},0)),"")</f>
        <v>常州市金坛沃德丰电子科技有限公司</v>
      </c>
      <c r="D7281" s="11" t="str">
        <f>[1]动作!$G7280</f>
        <v>JS_CZ_wodefeng</v>
      </c>
      <c r="E7281" s="11" t="str">
        <f>[1]动作!$D7280</f>
        <v>电表故障</v>
      </c>
      <c r="F7281" s="11" t="s">
        <v>45</v>
      </c>
      <c r="G7281" s="12">
        <f>[1]动作!$A7280+[1]动作!$B7280</f>
        <v>43214.082731481481</v>
      </c>
      <c r="H7281" s="12"/>
      <c r="I7281" s="11"/>
    </row>
    <row r="7282" spans="1:9" hidden="1" x14ac:dyDescent="0.3">
      <c r="A7282" s="24">
        <v>7280</v>
      </c>
      <c r="B7282" s="11" t="str">
        <f>IFERROR(INDEX({"JSNY-BJ0001-01";"JSNY-JS0022-01";"JSNY-JS0002-01"},MATCH(D7282,{"BJ_zhongyu";"JS_WX_liteer";"JS_CZ_wodefeng"},0)),"")</f>
        <v>JSNY-JS0002-01</v>
      </c>
      <c r="C7282" s="11" t="str">
        <f>IFERROR(INDEX({"北京中裕世纪大酒店";"江苏利特尔绿色包装股份有限公司";"常州市金坛沃德丰电子科技有限公司"},MATCH(D7282,{"BJ_zhongyu";"JS_WX_liteer";"JS_CZ_wodefeng"},0)),"")</f>
        <v>常州市金坛沃德丰电子科技有限公司</v>
      </c>
      <c r="D7282" s="11" t="str">
        <f>[1]动作!$G7281</f>
        <v>JS_CZ_wodefeng</v>
      </c>
      <c r="E7282" s="11" t="str">
        <f>[1]动作!$D7281</f>
        <v>电表故障</v>
      </c>
      <c r="F7282" s="11" t="s">
        <v>45</v>
      </c>
      <c r="G7282" s="12">
        <f>[1]动作!$A7281+[1]动作!$B7281</f>
        <v>43214.082974537036</v>
      </c>
      <c r="H7282" s="12"/>
      <c r="I7282" s="11"/>
    </row>
    <row r="7283" spans="1:9" hidden="1" x14ac:dyDescent="0.3">
      <c r="A7283" s="24">
        <v>7281</v>
      </c>
      <c r="B7283" s="11" t="str">
        <f>IFERROR(INDEX({"JSNY-BJ0001-01";"JSNY-JS0022-01";"JSNY-JS0002-01"},MATCH(D7283,{"BJ_zhongyu";"JS_WX_liteer";"JS_CZ_wodefeng"},0)),"")</f>
        <v>JSNY-JS0002-01</v>
      </c>
      <c r="C7283" s="11" t="str">
        <f>IFERROR(INDEX({"北京中裕世纪大酒店";"江苏利特尔绿色包装股份有限公司";"常州市金坛沃德丰电子科技有限公司"},MATCH(D7283,{"BJ_zhongyu";"JS_WX_liteer";"JS_CZ_wodefeng"},0)),"")</f>
        <v>常州市金坛沃德丰电子科技有限公司</v>
      </c>
      <c r="D7283" s="11" t="str">
        <f>[1]动作!$G7282</f>
        <v>JS_CZ_wodefeng</v>
      </c>
      <c r="E7283" s="11" t="str">
        <f>[1]动作!$D7282</f>
        <v>电表故障</v>
      </c>
      <c r="F7283" s="11" t="s">
        <v>45</v>
      </c>
      <c r="G7283" s="12">
        <f>[1]动作!$A7282+[1]动作!$B7282</f>
        <v>43214.08320601852</v>
      </c>
      <c r="H7283" s="12"/>
      <c r="I7283" s="11"/>
    </row>
    <row r="7284" spans="1:9" hidden="1" x14ac:dyDescent="0.3">
      <c r="A7284" s="24">
        <v>7282</v>
      </c>
      <c r="B7284" s="11" t="str">
        <f>IFERROR(INDEX({"JSNY-BJ0001-01";"JSNY-JS0022-01";"JSNY-JS0002-01"},MATCH(D7284,{"BJ_zhongyu";"JS_WX_liteer";"JS_CZ_wodefeng"},0)),"")</f>
        <v>JSNY-JS0002-01</v>
      </c>
      <c r="C7284" s="11" t="str">
        <f>IFERROR(INDEX({"北京中裕世纪大酒店";"江苏利特尔绿色包装股份有限公司";"常州市金坛沃德丰电子科技有限公司"},MATCH(D7284,{"BJ_zhongyu";"JS_WX_liteer";"JS_CZ_wodefeng"},0)),"")</f>
        <v>常州市金坛沃德丰电子科技有限公司</v>
      </c>
      <c r="D7284" s="11" t="str">
        <f>[1]动作!$G7283</f>
        <v>JS_CZ_wodefeng</v>
      </c>
      <c r="E7284" s="11" t="str">
        <f>[1]动作!$D7283</f>
        <v>电表故障</v>
      </c>
      <c r="F7284" s="11" t="s">
        <v>45</v>
      </c>
      <c r="G7284" s="12">
        <f>[1]动作!$A7283+[1]动作!$B7283</f>
        <v>43214.084016203706</v>
      </c>
      <c r="H7284" s="12"/>
      <c r="I7284" s="11"/>
    </row>
    <row r="7285" spans="1:9" hidden="1" x14ac:dyDescent="0.3">
      <c r="A7285" s="24">
        <v>7283</v>
      </c>
      <c r="B7285" s="11" t="str">
        <f>IFERROR(INDEX({"JSNY-BJ0001-01";"JSNY-JS0022-01";"JSNY-JS0002-01"},MATCH(D7285,{"BJ_zhongyu";"JS_WX_liteer";"JS_CZ_wodefeng"},0)),"")</f>
        <v>JSNY-JS0002-01</v>
      </c>
      <c r="C7285" s="11" t="str">
        <f>IFERROR(INDEX({"北京中裕世纪大酒店";"江苏利特尔绿色包装股份有限公司";"常州市金坛沃德丰电子科技有限公司"},MATCH(D7285,{"BJ_zhongyu";"JS_WX_liteer";"JS_CZ_wodefeng"},0)),"")</f>
        <v>常州市金坛沃德丰电子科技有限公司</v>
      </c>
      <c r="D7285" s="11" t="str">
        <f>[1]动作!$G7284</f>
        <v>JS_CZ_wodefeng</v>
      </c>
      <c r="E7285" s="11" t="str">
        <f>[1]动作!$D7284</f>
        <v>电表故障</v>
      </c>
      <c r="F7285" s="11" t="s">
        <v>45</v>
      </c>
      <c r="G7285" s="12">
        <f>[1]动作!$A7284+[1]动作!$B7284</f>
        <v>43214.086678240739</v>
      </c>
      <c r="H7285" s="12"/>
      <c r="I7285" s="11"/>
    </row>
    <row r="7286" spans="1:9" hidden="1" x14ac:dyDescent="0.3">
      <c r="A7286" s="24">
        <v>7284</v>
      </c>
      <c r="B7286" s="11" t="str">
        <f>IFERROR(INDEX({"JSNY-BJ0001-01";"JSNY-JS0022-01";"JSNY-JS0002-01"},MATCH(D7286,{"BJ_zhongyu";"JS_WX_liteer";"JS_CZ_wodefeng"},0)),"")</f>
        <v>JSNY-JS0002-01</v>
      </c>
      <c r="C7286" s="11" t="str">
        <f>IFERROR(INDEX({"北京中裕世纪大酒店";"江苏利特尔绿色包装股份有限公司";"常州市金坛沃德丰电子科技有限公司"},MATCH(D7286,{"BJ_zhongyu";"JS_WX_liteer";"JS_CZ_wodefeng"},0)),"")</f>
        <v>常州市金坛沃德丰电子科技有限公司</v>
      </c>
      <c r="D7286" s="11" t="str">
        <f>[1]动作!$G7285</f>
        <v>JS_CZ_wodefeng</v>
      </c>
      <c r="E7286" s="11" t="str">
        <f>[1]动作!$D7285</f>
        <v>电表故障</v>
      </c>
      <c r="F7286" s="11" t="s">
        <v>45</v>
      </c>
      <c r="G7286" s="12">
        <f>[1]动作!$A7285+[1]动作!$B7285</f>
        <v>43214.088252314818</v>
      </c>
      <c r="H7286" s="12"/>
      <c r="I7286" s="11"/>
    </row>
    <row r="7287" spans="1:9" hidden="1" x14ac:dyDescent="0.3">
      <c r="A7287" s="24">
        <v>7285</v>
      </c>
      <c r="B7287" s="11" t="str">
        <f>IFERROR(INDEX({"JSNY-BJ0001-01";"JSNY-JS0022-01";"JSNY-JS0002-01"},MATCH(D7287,{"BJ_zhongyu";"JS_WX_liteer";"JS_CZ_wodefeng"},0)),"")</f>
        <v>JSNY-JS0002-01</v>
      </c>
      <c r="C7287" s="11" t="str">
        <f>IFERROR(INDEX({"北京中裕世纪大酒店";"江苏利特尔绿色包装股份有限公司";"常州市金坛沃德丰电子科技有限公司"},MATCH(D7287,{"BJ_zhongyu";"JS_WX_liteer";"JS_CZ_wodefeng"},0)),"")</f>
        <v>常州市金坛沃德丰电子科技有限公司</v>
      </c>
      <c r="D7287" s="11" t="str">
        <f>[1]动作!$G7286</f>
        <v>JS_CZ_wodefeng</v>
      </c>
      <c r="E7287" s="11" t="str">
        <f>[1]动作!$D7286</f>
        <v>电表故障</v>
      </c>
      <c r="F7287" s="11" t="s">
        <v>45</v>
      </c>
      <c r="G7287" s="12">
        <f>[1]动作!$A7286+[1]动作!$B7286</f>
        <v>43214.089525462965</v>
      </c>
      <c r="H7287" s="12"/>
      <c r="I7287" s="11"/>
    </row>
    <row r="7288" spans="1:9" hidden="1" x14ac:dyDescent="0.3">
      <c r="A7288" s="24">
        <v>7286</v>
      </c>
      <c r="B7288" s="11" t="str">
        <f>IFERROR(INDEX({"JSNY-BJ0001-01";"JSNY-JS0022-01";"JSNY-JS0002-01"},MATCH(D7288,{"BJ_zhongyu";"JS_WX_liteer";"JS_CZ_wodefeng"},0)),"")</f>
        <v>JSNY-JS0002-01</v>
      </c>
      <c r="C7288" s="11" t="str">
        <f>IFERROR(INDEX({"北京中裕世纪大酒店";"江苏利特尔绿色包装股份有限公司";"常州市金坛沃德丰电子科技有限公司"},MATCH(D7288,{"BJ_zhongyu";"JS_WX_liteer";"JS_CZ_wodefeng"},0)),"")</f>
        <v>常州市金坛沃德丰电子科技有限公司</v>
      </c>
      <c r="D7288" s="11" t="str">
        <f>[1]动作!$G7287</f>
        <v>JS_CZ_wodefeng</v>
      </c>
      <c r="E7288" s="11" t="str">
        <f>[1]动作!$D7287</f>
        <v>电表故障</v>
      </c>
      <c r="F7288" s="11" t="s">
        <v>45</v>
      </c>
      <c r="G7288" s="12">
        <f>[1]动作!$A7287+[1]动作!$B7287</f>
        <v>43214.089641203704</v>
      </c>
      <c r="H7288" s="12"/>
      <c r="I7288" s="11"/>
    </row>
    <row r="7289" spans="1:9" hidden="1" x14ac:dyDescent="0.3">
      <c r="A7289" s="24">
        <v>7287</v>
      </c>
      <c r="B7289" s="11" t="str">
        <f>IFERROR(INDEX({"JSNY-BJ0001-01";"JSNY-JS0022-01";"JSNY-JS0002-01"},MATCH(D7289,{"BJ_zhongyu";"JS_WX_liteer";"JS_CZ_wodefeng"},0)),"")</f>
        <v>JSNY-JS0002-01</v>
      </c>
      <c r="C7289" s="11" t="str">
        <f>IFERROR(INDEX({"北京中裕世纪大酒店";"江苏利特尔绿色包装股份有限公司";"常州市金坛沃德丰电子科技有限公司"},MATCH(D7289,{"BJ_zhongyu";"JS_WX_liteer";"JS_CZ_wodefeng"},0)),"")</f>
        <v>常州市金坛沃德丰电子科技有限公司</v>
      </c>
      <c r="D7289" s="11" t="str">
        <f>[1]动作!$G7288</f>
        <v>JS_CZ_wodefeng</v>
      </c>
      <c r="E7289" s="11" t="str">
        <f>[1]动作!$D7288</f>
        <v>电表故障</v>
      </c>
      <c r="F7289" s="11" t="s">
        <v>45</v>
      </c>
      <c r="G7289" s="12">
        <f>[1]动作!$A7288+[1]动作!$B7288</f>
        <v>43214.091782407406</v>
      </c>
      <c r="H7289" s="12"/>
      <c r="I7289" s="11"/>
    </row>
    <row r="7290" spans="1:9" hidden="1" x14ac:dyDescent="0.3">
      <c r="A7290" s="24">
        <v>7288</v>
      </c>
      <c r="B7290" s="11" t="str">
        <f>IFERROR(INDEX({"JSNY-BJ0001-01";"JSNY-JS0022-01";"JSNY-JS0002-01"},MATCH(D7290,{"BJ_zhongyu";"JS_WX_liteer";"JS_CZ_wodefeng"},0)),"")</f>
        <v>JSNY-JS0002-01</v>
      </c>
      <c r="C7290" s="11" t="str">
        <f>IFERROR(INDEX({"北京中裕世纪大酒店";"江苏利特尔绿色包装股份有限公司";"常州市金坛沃德丰电子科技有限公司"},MATCH(D7290,{"BJ_zhongyu";"JS_WX_liteer";"JS_CZ_wodefeng"},0)),"")</f>
        <v>常州市金坛沃德丰电子科技有限公司</v>
      </c>
      <c r="D7290" s="11" t="str">
        <f>[1]动作!$G7289</f>
        <v>JS_CZ_wodefeng</v>
      </c>
      <c r="E7290" s="11" t="str">
        <f>[1]动作!$D7289</f>
        <v>电表故障</v>
      </c>
      <c r="F7290" s="11" t="s">
        <v>45</v>
      </c>
      <c r="G7290" s="12">
        <f>[1]动作!$A7289+[1]动作!$B7289</f>
        <v>43214.093240740738</v>
      </c>
      <c r="H7290" s="12"/>
      <c r="I7290" s="11"/>
    </row>
    <row r="7291" spans="1:9" hidden="1" x14ac:dyDescent="0.3">
      <c r="A7291" s="24">
        <v>7289</v>
      </c>
      <c r="B7291" s="11" t="str">
        <f>IFERROR(INDEX({"JSNY-BJ0001-01";"JSNY-JS0022-01";"JSNY-JS0002-01"},MATCH(D7291,{"BJ_zhongyu";"JS_WX_liteer";"JS_CZ_wodefeng"},0)),"")</f>
        <v>JSNY-JS0002-01</v>
      </c>
      <c r="C7291" s="11" t="str">
        <f>IFERROR(INDEX({"北京中裕世纪大酒店";"江苏利特尔绿色包装股份有限公司";"常州市金坛沃德丰电子科技有限公司"},MATCH(D7291,{"BJ_zhongyu";"JS_WX_liteer";"JS_CZ_wodefeng"},0)),"")</f>
        <v>常州市金坛沃德丰电子科技有限公司</v>
      </c>
      <c r="D7291" s="11" t="str">
        <f>[1]动作!$G7290</f>
        <v>JS_CZ_wodefeng</v>
      </c>
      <c r="E7291" s="11" t="str">
        <f>[1]动作!$D7290</f>
        <v>电表故障</v>
      </c>
      <c r="F7291" s="11" t="s">
        <v>45</v>
      </c>
      <c r="G7291" s="12">
        <f>[1]动作!$A7290+[1]动作!$B7290</f>
        <v>43214.094398148147</v>
      </c>
      <c r="H7291" s="12"/>
      <c r="I7291" s="11"/>
    </row>
    <row r="7292" spans="1:9" hidden="1" x14ac:dyDescent="0.3">
      <c r="A7292" s="24">
        <v>7290</v>
      </c>
      <c r="B7292" s="11" t="str">
        <f>IFERROR(INDEX({"JSNY-BJ0001-01";"JSNY-JS0022-01";"JSNY-JS0002-01"},MATCH(D7292,{"BJ_zhongyu";"JS_WX_liteer";"JS_CZ_wodefeng"},0)),"")</f>
        <v>JSNY-JS0002-01</v>
      </c>
      <c r="C7292" s="11" t="str">
        <f>IFERROR(INDEX({"北京中裕世纪大酒店";"江苏利特尔绿色包装股份有限公司";"常州市金坛沃德丰电子科技有限公司"},MATCH(D7292,{"BJ_zhongyu";"JS_WX_liteer";"JS_CZ_wodefeng"},0)),"")</f>
        <v>常州市金坛沃德丰电子科技有限公司</v>
      </c>
      <c r="D7292" s="11" t="str">
        <f>[1]动作!$G7291</f>
        <v>JS_CZ_wodefeng</v>
      </c>
      <c r="E7292" s="11" t="str">
        <f>[1]动作!$D7291</f>
        <v>电表故障</v>
      </c>
      <c r="F7292" s="11" t="s">
        <v>45</v>
      </c>
      <c r="G7292" s="12">
        <f>[1]动作!$A7291+[1]动作!$B7291</f>
        <v>43214.094629629632</v>
      </c>
      <c r="H7292" s="12"/>
      <c r="I7292" s="11"/>
    </row>
    <row r="7293" spans="1:9" hidden="1" x14ac:dyDescent="0.3">
      <c r="A7293" s="24">
        <v>7291</v>
      </c>
      <c r="B7293" s="11" t="str">
        <f>IFERROR(INDEX({"JSNY-BJ0001-01";"JSNY-JS0022-01";"JSNY-JS0002-01"},MATCH(D7293,{"BJ_zhongyu";"JS_WX_liteer";"JS_CZ_wodefeng"},0)),"")</f>
        <v>JSNY-JS0002-01</v>
      </c>
      <c r="C7293" s="11" t="str">
        <f>IFERROR(INDEX({"北京中裕世纪大酒店";"江苏利特尔绿色包装股份有限公司";"常州市金坛沃德丰电子科技有限公司"},MATCH(D7293,{"BJ_zhongyu";"JS_WX_liteer";"JS_CZ_wodefeng"},0)),"")</f>
        <v>常州市金坛沃德丰电子科技有限公司</v>
      </c>
      <c r="D7293" s="11" t="str">
        <f>[1]动作!$G7292</f>
        <v>JS_CZ_wodefeng</v>
      </c>
      <c r="E7293" s="11" t="str">
        <f>[1]动作!$D7292</f>
        <v>电表故障</v>
      </c>
      <c r="F7293" s="11" t="s">
        <v>45</v>
      </c>
      <c r="G7293" s="12">
        <f>[1]动作!$A7292+[1]动作!$B7292</f>
        <v>43214.097233796296</v>
      </c>
      <c r="H7293" s="12"/>
      <c r="I7293" s="11"/>
    </row>
    <row r="7294" spans="1:9" hidden="1" x14ac:dyDescent="0.3">
      <c r="A7294" s="24">
        <v>7292</v>
      </c>
      <c r="B7294" s="11" t="str">
        <f>IFERROR(INDEX({"JSNY-BJ0001-01";"JSNY-JS0022-01";"JSNY-JS0002-01"},MATCH(D7294,{"BJ_zhongyu";"JS_WX_liteer";"JS_CZ_wodefeng"},0)),"")</f>
        <v>JSNY-JS0002-01</v>
      </c>
      <c r="C7294" s="11" t="str">
        <f>IFERROR(INDEX({"北京中裕世纪大酒店";"江苏利特尔绿色包装股份有限公司";"常州市金坛沃德丰电子科技有限公司"},MATCH(D7294,{"BJ_zhongyu";"JS_WX_liteer";"JS_CZ_wodefeng"},0)),"")</f>
        <v>常州市金坛沃德丰电子科技有限公司</v>
      </c>
      <c r="D7294" s="11" t="str">
        <f>[1]动作!$G7293</f>
        <v>JS_CZ_wodefeng</v>
      </c>
      <c r="E7294" s="11" t="str">
        <f>[1]动作!$D7293</f>
        <v>电表故障</v>
      </c>
      <c r="F7294" s="11" t="s">
        <v>45</v>
      </c>
      <c r="G7294" s="12">
        <f>[1]动作!$A7293+[1]动作!$B7293</f>
        <v>43214.099849537037</v>
      </c>
      <c r="H7294" s="12"/>
      <c r="I7294" s="11"/>
    </row>
    <row r="7295" spans="1:9" hidden="1" x14ac:dyDescent="0.3">
      <c r="A7295" s="24">
        <v>7293</v>
      </c>
      <c r="B7295" s="11" t="str">
        <f>IFERROR(INDEX({"JSNY-BJ0001-01";"JSNY-JS0022-01";"JSNY-JS0002-01"},MATCH(D7295,{"BJ_zhongyu";"JS_WX_liteer";"JS_CZ_wodefeng"},0)),"")</f>
        <v>JSNY-JS0002-01</v>
      </c>
      <c r="C7295" s="11" t="str">
        <f>IFERROR(INDEX({"北京中裕世纪大酒店";"江苏利特尔绿色包装股份有限公司";"常州市金坛沃德丰电子科技有限公司"},MATCH(D7295,{"BJ_zhongyu";"JS_WX_liteer";"JS_CZ_wodefeng"},0)),"")</f>
        <v>常州市金坛沃德丰电子科技有限公司</v>
      </c>
      <c r="D7295" s="11" t="str">
        <f>[1]动作!$G7294</f>
        <v>JS_CZ_wodefeng</v>
      </c>
      <c r="E7295" s="11" t="str">
        <f>[1]动作!$D7294</f>
        <v>电表故障</v>
      </c>
      <c r="F7295" s="11" t="s">
        <v>45</v>
      </c>
      <c r="G7295" s="12">
        <f>[1]动作!$A7294+[1]动作!$B7294</f>
        <v>43214.101064814815</v>
      </c>
      <c r="H7295" s="12"/>
      <c r="I7295" s="11"/>
    </row>
    <row r="7296" spans="1:9" hidden="1" x14ac:dyDescent="0.3">
      <c r="A7296" s="24">
        <v>7294</v>
      </c>
      <c r="B7296" s="11" t="str">
        <f>IFERROR(INDEX({"JSNY-BJ0001-01";"JSNY-JS0022-01";"JSNY-JS0002-01"},MATCH(D7296,{"BJ_zhongyu";"JS_WX_liteer";"JS_CZ_wodefeng"},0)),"")</f>
        <v>JSNY-JS0002-01</v>
      </c>
      <c r="C7296" s="11" t="str">
        <f>IFERROR(INDEX({"北京中裕世纪大酒店";"江苏利特尔绿色包装股份有限公司";"常州市金坛沃德丰电子科技有限公司"},MATCH(D7296,{"BJ_zhongyu";"JS_WX_liteer";"JS_CZ_wodefeng"},0)),"")</f>
        <v>常州市金坛沃德丰电子科技有限公司</v>
      </c>
      <c r="D7296" s="11" t="str">
        <f>[1]动作!$G7295</f>
        <v>JS_CZ_wodefeng</v>
      </c>
      <c r="E7296" s="11" t="str">
        <f>[1]动作!$D7295</f>
        <v>电表故障</v>
      </c>
      <c r="F7296" s="11" t="s">
        <v>45</v>
      </c>
      <c r="G7296" s="12">
        <f>[1]动作!$A7295+[1]动作!$B7295</f>
        <v>43214.105000000003</v>
      </c>
      <c r="H7296" s="12"/>
      <c r="I7296" s="11"/>
    </row>
    <row r="7297" spans="1:9" hidden="1" x14ac:dyDescent="0.3">
      <c r="A7297" s="24">
        <v>7295</v>
      </c>
      <c r="B7297" s="11" t="str">
        <f>IFERROR(INDEX({"JSNY-BJ0001-01";"JSNY-JS0022-01";"JSNY-JS0002-01"},MATCH(D7297,{"BJ_zhongyu";"JS_WX_liteer";"JS_CZ_wodefeng"},0)),"")</f>
        <v>JSNY-JS0002-01</v>
      </c>
      <c r="C7297" s="11" t="str">
        <f>IFERROR(INDEX({"北京中裕世纪大酒店";"江苏利特尔绿色包装股份有限公司";"常州市金坛沃德丰电子科技有限公司"},MATCH(D7297,{"BJ_zhongyu";"JS_WX_liteer";"JS_CZ_wodefeng"},0)),"")</f>
        <v>常州市金坛沃德丰电子科技有限公司</v>
      </c>
      <c r="D7297" s="11" t="str">
        <f>[1]动作!$G7296</f>
        <v>JS_CZ_wodefeng</v>
      </c>
      <c r="E7297" s="11" t="str">
        <f>[1]动作!$D7296</f>
        <v>电表故障</v>
      </c>
      <c r="F7297" s="11" t="s">
        <v>45</v>
      </c>
      <c r="G7297" s="12">
        <f>[1]动作!$A7296+[1]动作!$B7296</f>
        <v>43214.10633101852</v>
      </c>
      <c r="H7297" s="12"/>
      <c r="I7297" s="11"/>
    </row>
    <row r="7298" spans="1:9" hidden="1" x14ac:dyDescent="0.3">
      <c r="A7298" s="24">
        <v>7296</v>
      </c>
      <c r="B7298" s="11" t="str">
        <f>IFERROR(INDEX({"JSNY-BJ0001-01";"JSNY-JS0022-01";"JSNY-JS0002-01"},MATCH(D7298,{"BJ_zhongyu";"JS_WX_liteer";"JS_CZ_wodefeng"},0)),"")</f>
        <v>JSNY-JS0002-01</v>
      </c>
      <c r="C7298" s="11" t="str">
        <f>IFERROR(INDEX({"北京中裕世纪大酒店";"江苏利特尔绿色包装股份有限公司";"常州市金坛沃德丰电子科技有限公司"},MATCH(D7298,{"BJ_zhongyu";"JS_WX_liteer";"JS_CZ_wodefeng"},0)),"")</f>
        <v>常州市金坛沃德丰电子科技有限公司</v>
      </c>
      <c r="D7298" s="11" t="str">
        <f>[1]动作!$G7297</f>
        <v>JS_CZ_wodefeng</v>
      </c>
      <c r="E7298" s="11" t="str">
        <f>[1]动作!$D7297</f>
        <v>电表故障</v>
      </c>
      <c r="F7298" s="11" t="s">
        <v>45</v>
      </c>
      <c r="G7298" s="12">
        <f>[1]动作!$A7297+[1]动作!$B7297</f>
        <v>43214.108935185184</v>
      </c>
      <c r="H7298" s="12"/>
      <c r="I7298" s="11"/>
    </row>
    <row r="7299" spans="1:9" hidden="1" x14ac:dyDescent="0.3">
      <c r="A7299" s="24">
        <v>7297</v>
      </c>
      <c r="B7299" s="11" t="str">
        <f>IFERROR(INDEX({"JSNY-BJ0001-01";"JSNY-JS0022-01";"JSNY-JS0002-01"},MATCH(D7299,{"BJ_zhongyu";"JS_WX_liteer";"JS_CZ_wodefeng"},0)),"")</f>
        <v>JSNY-JS0002-01</v>
      </c>
      <c r="C7299" s="11" t="str">
        <f>IFERROR(INDEX({"北京中裕世纪大酒店";"江苏利特尔绿色包装股份有限公司";"常州市金坛沃德丰电子科技有限公司"},MATCH(D7299,{"BJ_zhongyu";"JS_WX_liteer";"JS_CZ_wodefeng"},0)),"")</f>
        <v>常州市金坛沃德丰电子科技有限公司</v>
      </c>
      <c r="D7299" s="11" t="str">
        <f>[1]动作!$G7298</f>
        <v>JS_CZ_wodefeng</v>
      </c>
      <c r="E7299" s="11" t="str">
        <f>[1]动作!$D7298</f>
        <v>电表故障</v>
      </c>
      <c r="F7299" s="11" t="s">
        <v>45</v>
      </c>
      <c r="G7299" s="12">
        <f>[1]动作!$A7298+[1]动作!$B7298</f>
        <v>43214.111608796295</v>
      </c>
      <c r="H7299" s="12"/>
      <c r="I7299" s="11"/>
    </row>
    <row r="7300" spans="1:9" hidden="1" x14ac:dyDescent="0.3">
      <c r="A7300" s="24">
        <v>7298</v>
      </c>
      <c r="B7300" s="11" t="str">
        <f>IFERROR(INDEX({"JSNY-BJ0001-01";"JSNY-JS0022-01";"JSNY-JS0002-01"},MATCH(D7300,{"BJ_zhongyu";"JS_WX_liteer";"JS_CZ_wodefeng"},0)),"")</f>
        <v>JSNY-JS0002-01</v>
      </c>
      <c r="C7300" s="11" t="str">
        <f>IFERROR(INDEX({"北京中裕世纪大酒店";"江苏利特尔绿色包装股份有限公司";"常州市金坛沃德丰电子科技有限公司"},MATCH(D7300,{"BJ_zhongyu";"JS_WX_liteer";"JS_CZ_wodefeng"},0)),"")</f>
        <v>常州市金坛沃德丰电子科技有限公司</v>
      </c>
      <c r="D7300" s="11" t="str">
        <f>[1]动作!$G7299</f>
        <v>JS_CZ_wodefeng</v>
      </c>
      <c r="E7300" s="11" t="str">
        <f>[1]动作!$D7299</f>
        <v>电表故障</v>
      </c>
      <c r="F7300" s="11" t="s">
        <v>45</v>
      </c>
      <c r="G7300" s="12">
        <f>[1]动作!$A7299+[1]动作!$B7299</f>
        <v>43214.111840277779</v>
      </c>
      <c r="H7300" s="12"/>
      <c r="I7300" s="11"/>
    </row>
    <row r="7301" spans="1:9" hidden="1" x14ac:dyDescent="0.3">
      <c r="A7301" s="24">
        <v>7299</v>
      </c>
      <c r="B7301" s="11" t="str">
        <f>IFERROR(INDEX({"JSNY-BJ0001-01";"JSNY-JS0022-01";"JSNY-JS0002-01"},MATCH(D7301,{"BJ_zhongyu";"JS_WX_liteer";"JS_CZ_wodefeng"},0)),"")</f>
        <v>JSNY-JS0002-01</v>
      </c>
      <c r="C7301" s="11" t="str">
        <f>IFERROR(INDEX({"北京中裕世纪大酒店";"江苏利特尔绿色包装股份有限公司";"常州市金坛沃德丰电子科技有限公司"},MATCH(D7301,{"BJ_zhongyu";"JS_WX_liteer";"JS_CZ_wodefeng"},0)),"")</f>
        <v>常州市金坛沃德丰电子科技有限公司</v>
      </c>
      <c r="D7301" s="11" t="str">
        <f>[1]动作!$G7300</f>
        <v>JS_CZ_wodefeng</v>
      </c>
      <c r="E7301" s="11" t="str">
        <f>[1]动作!$D7300</f>
        <v>电表故障</v>
      </c>
      <c r="F7301" s="11" t="s">
        <v>45</v>
      </c>
      <c r="G7301" s="12">
        <f>[1]动作!$A7300+[1]动作!$B7300</f>
        <v>43214.115312499998</v>
      </c>
      <c r="H7301" s="12"/>
      <c r="I7301" s="11"/>
    </row>
    <row r="7302" spans="1:9" hidden="1" x14ac:dyDescent="0.3">
      <c r="A7302" s="24">
        <v>7300</v>
      </c>
      <c r="B7302" s="11" t="str">
        <f>IFERROR(INDEX({"JSNY-BJ0001-01";"JSNY-JS0022-01";"JSNY-JS0002-01"},MATCH(D7302,{"BJ_zhongyu";"JS_WX_liteer";"JS_CZ_wodefeng"},0)),"")</f>
        <v>JSNY-JS0002-01</v>
      </c>
      <c r="C7302" s="11" t="str">
        <f>IFERROR(INDEX({"北京中裕世纪大酒店";"江苏利特尔绿色包装股份有限公司";"常州市金坛沃德丰电子科技有限公司"},MATCH(D7302,{"BJ_zhongyu";"JS_WX_liteer";"JS_CZ_wodefeng"},0)),"")</f>
        <v>常州市金坛沃德丰电子科技有限公司</v>
      </c>
      <c r="D7302" s="11" t="str">
        <f>[1]动作!$G7301</f>
        <v>JS_CZ_wodefeng</v>
      </c>
      <c r="E7302" s="11" t="str">
        <f>[1]动作!$D7301</f>
        <v>电表故障</v>
      </c>
      <c r="F7302" s="11" t="s">
        <v>45</v>
      </c>
      <c r="G7302" s="12">
        <f>[1]动作!$A7301+[1]动作!$B7301</f>
        <v>43214.115543981483</v>
      </c>
      <c r="H7302" s="12"/>
      <c r="I7302" s="11"/>
    </row>
    <row r="7303" spans="1:9" hidden="1" x14ac:dyDescent="0.3">
      <c r="A7303" s="24">
        <v>7301</v>
      </c>
      <c r="B7303" s="11" t="str">
        <f>IFERROR(INDEX({"JSNY-BJ0001-01";"JSNY-JS0022-01";"JSNY-JS0002-01"},MATCH(D7303,{"BJ_zhongyu";"JS_WX_liteer";"JS_CZ_wodefeng"},0)),"")</f>
        <v>JSNY-JS0002-01</v>
      </c>
      <c r="C7303" s="11" t="str">
        <f>IFERROR(INDEX({"北京中裕世纪大酒店";"江苏利特尔绿色包装股份有限公司";"常州市金坛沃德丰电子科技有限公司"},MATCH(D7303,{"BJ_zhongyu";"JS_WX_liteer";"JS_CZ_wodefeng"},0)),"")</f>
        <v>常州市金坛沃德丰电子科技有限公司</v>
      </c>
      <c r="D7303" s="11" t="str">
        <f>[1]动作!$G7302</f>
        <v>JS_CZ_wodefeng</v>
      </c>
      <c r="E7303" s="11" t="str">
        <f>[1]动作!$D7302</f>
        <v>电表故障</v>
      </c>
      <c r="F7303" s="11" t="s">
        <v>45</v>
      </c>
      <c r="G7303" s="12">
        <f>[1]动作!$A7302+[1]动作!$B7302</f>
        <v>43214.12023148148</v>
      </c>
      <c r="H7303" s="12"/>
      <c r="I7303" s="11"/>
    </row>
    <row r="7304" spans="1:9" hidden="1" x14ac:dyDescent="0.3">
      <c r="A7304" s="24">
        <v>7302</v>
      </c>
      <c r="B7304" s="11" t="str">
        <f>IFERROR(INDEX({"JSNY-BJ0001-01";"JSNY-JS0022-01";"JSNY-JS0002-01"},MATCH(D7304,{"BJ_zhongyu";"JS_WX_liteer";"JS_CZ_wodefeng"},0)),"")</f>
        <v>JSNY-JS0002-01</v>
      </c>
      <c r="C7304" s="11" t="str">
        <f>IFERROR(INDEX({"北京中裕世纪大酒店";"江苏利特尔绿色包装股份有限公司";"常州市金坛沃德丰电子科技有限公司"},MATCH(D7304,{"BJ_zhongyu";"JS_WX_liteer";"JS_CZ_wodefeng"},0)),"")</f>
        <v>常州市金坛沃德丰电子科技有限公司</v>
      </c>
      <c r="D7304" s="11" t="str">
        <f>[1]动作!$G7303</f>
        <v>JS_CZ_wodefeng</v>
      </c>
      <c r="E7304" s="11" t="str">
        <f>[1]动作!$D7303</f>
        <v>电表故障</v>
      </c>
      <c r="F7304" s="11" t="s">
        <v>45</v>
      </c>
      <c r="G7304" s="12">
        <f>[1]动作!$A7303+[1]动作!$B7303</f>
        <v>43214.121793981481</v>
      </c>
      <c r="H7304" s="12"/>
      <c r="I7304" s="11"/>
    </row>
    <row r="7305" spans="1:9" hidden="1" x14ac:dyDescent="0.3">
      <c r="A7305" s="24">
        <v>7303</v>
      </c>
      <c r="B7305" s="11" t="str">
        <f>IFERROR(INDEX({"JSNY-BJ0001-01";"JSNY-JS0022-01";"JSNY-JS0002-01"},MATCH(D7305,{"BJ_zhongyu";"JS_WX_liteer";"JS_CZ_wodefeng"},0)),"")</f>
        <v>JSNY-JS0002-01</v>
      </c>
      <c r="C7305" s="11" t="str">
        <f>IFERROR(INDEX({"北京中裕世纪大酒店";"江苏利特尔绿色包装股份有限公司";"常州市金坛沃德丰电子科技有限公司"},MATCH(D7305,{"BJ_zhongyu";"JS_WX_liteer";"JS_CZ_wodefeng"},0)),"")</f>
        <v>常州市金坛沃德丰电子科技有限公司</v>
      </c>
      <c r="D7305" s="11" t="str">
        <f>[1]动作!$G7304</f>
        <v>JS_CZ_wodefeng</v>
      </c>
      <c r="E7305" s="11" t="str">
        <f>[1]动作!$D7304</f>
        <v>电表故障</v>
      </c>
      <c r="F7305" s="11" t="s">
        <v>45</v>
      </c>
      <c r="G7305" s="12">
        <f>[1]动作!$A7304+[1]动作!$B7304</f>
        <v>43214.124166666668</v>
      </c>
      <c r="H7305" s="12"/>
      <c r="I7305" s="11"/>
    </row>
    <row r="7306" spans="1:9" hidden="1" x14ac:dyDescent="0.3">
      <c r="A7306" s="24">
        <v>7304</v>
      </c>
      <c r="B7306" s="11" t="str">
        <f>IFERROR(INDEX({"JSNY-BJ0001-01";"JSNY-JS0022-01";"JSNY-JS0002-01"},MATCH(D7306,{"BJ_zhongyu";"JS_WX_liteer";"JS_CZ_wodefeng"},0)),"")</f>
        <v>JSNY-JS0002-01</v>
      </c>
      <c r="C7306" s="11" t="str">
        <f>IFERROR(INDEX({"北京中裕世纪大酒店";"江苏利特尔绿色包装股份有限公司";"常州市金坛沃德丰电子科技有限公司"},MATCH(D7306,{"BJ_zhongyu";"JS_WX_liteer";"JS_CZ_wodefeng"},0)),"")</f>
        <v>常州市金坛沃德丰电子科技有限公司</v>
      </c>
      <c r="D7306" s="11" t="str">
        <f>[1]动作!$G7305</f>
        <v>JS_CZ_wodefeng</v>
      </c>
      <c r="E7306" s="11" t="str">
        <f>[1]动作!$D7305</f>
        <v>电表故障</v>
      </c>
      <c r="F7306" s="11" t="s">
        <v>45</v>
      </c>
      <c r="G7306" s="12">
        <f>[1]动作!$A7305+[1]动作!$B7305</f>
        <v>43214.126828703702</v>
      </c>
      <c r="H7306" s="12"/>
      <c r="I7306" s="11"/>
    </row>
    <row r="7307" spans="1:9" hidden="1" x14ac:dyDescent="0.3">
      <c r="A7307" s="24">
        <v>7305</v>
      </c>
      <c r="B7307" s="11" t="str">
        <f>IFERROR(INDEX({"JSNY-BJ0001-01";"JSNY-JS0022-01";"JSNY-JS0002-01"},MATCH(D7307,{"BJ_zhongyu";"JS_WX_liteer";"JS_CZ_wodefeng"},0)),"")</f>
        <v>JSNY-JS0002-01</v>
      </c>
      <c r="C7307" s="11" t="str">
        <f>IFERROR(INDEX({"北京中裕世纪大酒店";"江苏利特尔绿色包装股份有限公司";"常州市金坛沃德丰电子科技有限公司"},MATCH(D7307,{"BJ_zhongyu";"JS_WX_liteer";"JS_CZ_wodefeng"},0)),"")</f>
        <v>常州市金坛沃德丰电子科技有限公司</v>
      </c>
      <c r="D7307" s="11" t="str">
        <f>[1]动作!$G7306</f>
        <v>JS_CZ_wodefeng</v>
      </c>
      <c r="E7307" s="11" t="str">
        <f>[1]动作!$D7306</f>
        <v>电表故障</v>
      </c>
      <c r="F7307" s="11" t="s">
        <v>45</v>
      </c>
      <c r="G7307" s="12">
        <f>[1]动作!$A7306+[1]动作!$B7306</f>
        <v>43214.126956018517</v>
      </c>
      <c r="H7307" s="12"/>
      <c r="I7307" s="11"/>
    </row>
    <row r="7308" spans="1:9" hidden="1" x14ac:dyDescent="0.3">
      <c r="A7308" s="24">
        <v>7306</v>
      </c>
      <c r="B7308" s="11" t="str">
        <f>IFERROR(INDEX({"JSNY-BJ0001-01";"JSNY-JS0022-01";"JSNY-JS0002-01"},MATCH(D7308,{"BJ_zhongyu";"JS_WX_liteer";"JS_CZ_wodefeng"},0)),"")</f>
        <v>JSNY-JS0002-01</v>
      </c>
      <c r="C7308" s="11" t="str">
        <f>IFERROR(INDEX({"北京中裕世纪大酒店";"江苏利特尔绿色包装股份有限公司";"常州市金坛沃德丰电子科技有限公司"},MATCH(D7308,{"BJ_zhongyu";"JS_WX_liteer";"JS_CZ_wodefeng"},0)),"")</f>
        <v>常州市金坛沃德丰电子科技有限公司</v>
      </c>
      <c r="D7308" s="11" t="str">
        <f>[1]动作!$G7307</f>
        <v>JS_CZ_wodefeng</v>
      </c>
      <c r="E7308" s="11" t="str">
        <f>[1]动作!$D7307</f>
        <v>电表故障</v>
      </c>
      <c r="F7308" s="11" t="s">
        <v>45</v>
      </c>
      <c r="G7308" s="12">
        <f>[1]动作!$A7307+[1]动作!$B7307</f>
        <v>43214.127187500002</v>
      </c>
      <c r="H7308" s="12"/>
      <c r="I7308" s="11"/>
    </row>
    <row r="7309" spans="1:9" hidden="1" x14ac:dyDescent="0.3">
      <c r="A7309" s="24">
        <v>7307</v>
      </c>
      <c r="B7309" s="11" t="str">
        <f>IFERROR(INDEX({"JSNY-BJ0001-01";"JSNY-JS0022-01";"JSNY-JS0002-01"},MATCH(D7309,{"BJ_zhongyu";"JS_WX_liteer";"JS_CZ_wodefeng"},0)),"")</f>
        <v>JSNY-JS0002-01</v>
      </c>
      <c r="C7309" s="11" t="str">
        <f>IFERROR(INDEX({"北京中裕世纪大酒店";"江苏利特尔绿色包装股份有限公司";"常州市金坛沃德丰电子科技有限公司"},MATCH(D7309,{"BJ_zhongyu";"JS_WX_liteer";"JS_CZ_wodefeng"},0)),"")</f>
        <v>常州市金坛沃德丰电子科技有限公司</v>
      </c>
      <c r="D7309" s="11" t="str">
        <f>[1]动作!$G7308</f>
        <v>JS_CZ_wodefeng</v>
      </c>
      <c r="E7309" s="11" t="str">
        <f>[1]动作!$D7308</f>
        <v>电表故障</v>
      </c>
      <c r="F7309" s="11" t="s">
        <v>45</v>
      </c>
      <c r="G7309" s="12">
        <f>[1]动作!$A7308+[1]动作!$B7308</f>
        <v>43214.129155092596</v>
      </c>
      <c r="H7309" s="12"/>
      <c r="I7309" s="11"/>
    </row>
    <row r="7310" spans="1:9" hidden="1" x14ac:dyDescent="0.3">
      <c r="A7310" s="24">
        <v>7308</v>
      </c>
      <c r="B7310" s="11" t="str">
        <f>IFERROR(INDEX({"JSNY-BJ0001-01";"JSNY-JS0022-01";"JSNY-JS0002-01"},MATCH(D7310,{"BJ_zhongyu";"JS_WX_liteer";"JS_CZ_wodefeng"},0)),"")</f>
        <v>JSNY-JS0002-01</v>
      </c>
      <c r="C7310" s="11" t="str">
        <f>IFERROR(INDEX({"北京中裕世纪大酒店";"江苏利特尔绿色包装股份有限公司";"常州市金坛沃德丰电子科技有限公司"},MATCH(D7310,{"BJ_zhongyu";"JS_WX_liteer";"JS_CZ_wodefeng"},0)),"")</f>
        <v>常州市金坛沃德丰电子科技有限公司</v>
      </c>
      <c r="D7310" s="11" t="str">
        <f>[1]动作!$G7309</f>
        <v>JS_CZ_wodefeng</v>
      </c>
      <c r="E7310" s="11" t="str">
        <f>[1]动作!$D7309</f>
        <v>电表故障</v>
      </c>
      <c r="F7310" s="11" t="s">
        <v>45</v>
      </c>
      <c r="G7310" s="12">
        <f>[1]动作!$A7309+[1]动作!$B7309</f>
        <v>43214.130601851852</v>
      </c>
      <c r="H7310" s="12"/>
      <c r="I7310" s="11"/>
    </row>
    <row r="7311" spans="1:9" hidden="1" x14ac:dyDescent="0.3">
      <c r="A7311" s="24">
        <v>7309</v>
      </c>
      <c r="B7311" s="11" t="str">
        <f>IFERROR(INDEX({"JSNY-BJ0001-01";"JSNY-JS0022-01";"JSNY-JS0002-01"},MATCH(D7311,{"BJ_zhongyu";"JS_WX_liteer";"JS_CZ_wodefeng"},0)),"")</f>
        <v>JSNY-JS0002-01</v>
      </c>
      <c r="C7311" s="11" t="str">
        <f>IFERROR(INDEX({"北京中裕世纪大酒店";"江苏利特尔绿色包装股份有限公司";"常州市金坛沃德丰电子科技有限公司"},MATCH(D7311,{"BJ_zhongyu";"JS_WX_liteer";"JS_CZ_wodefeng"},0)),"")</f>
        <v>常州市金坛沃德丰电子科技有限公司</v>
      </c>
      <c r="D7311" s="11" t="str">
        <f>[1]动作!$G7310</f>
        <v>JS_CZ_wodefeng</v>
      </c>
      <c r="E7311" s="11" t="str">
        <f>[1]动作!$D7310</f>
        <v>电表故障</v>
      </c>
      <c r="F7311" s="11" t="s">
        <v>45</v>
      </c>
      <c r="G7311" s="12">
        <f>[1]动作!$A7310+[1]动作!$B7310</f>
        <v>43214.13071759259</v>
      </c>
      <c r="H7311" s="12"/>
      <c r="I7311" s="11"/>
    </row>
    <row r="7312" spans="1:9" hidden="1" x14ac:dyDescent="0.3">
      <c r="A7312" s="24">
        <v>7310</v>
      </c>
      <c r="B7312" s="11" t="str">
        <f>IFERROR(INDEX({"JSNY-BJ0001-01";"JSNY-JS0022-01";"JSNY-JS0002-01"},MATCH(D7312,{"BJ_zhongyu";"JS_WX_liteer";"JS_CZ_wodefeng"},0)),"")</f>
        <v>JSNY-JS0002-01</v>
      </c>
      <c r="C7312" s="11" t="str">
        <f>IFERROR(INDEX({"北京中裕世纪大酒店";"江苏利特尔绿色包装股份有限公司";"常州市金坛沃德丰电子科技有限公司"},MATCH(D7312,{"BJ_zhongyu";"JS_WX_liteer";"JS_CZ_wodefeng"},0)),"")</f>
        <v>常州市金坛沃德丰电子科技有限公司</v>
      </c>
      <c r="D7312" s="11" t="str">
        <f>[1]动作!$G7311</f>
        <v>JS_CZ_wodefeng</v>
      </c>
      <c r="E7312" s="11" t="str">
        <f>[1]动作!$D7311</f>
        <v>电表故障</v>
      </c>
      <c r="F7312" s="11" t="s">
        <v>45</v>
      </c>
      <c r="G7312" s="12">
        <f>[1]动作!$A7311+[1]动作!$B7311</f>
        <v>43214.133379629631</v>
      </c>
      <c r="H7312" s="12"/>
      <c r="I7312" s="11"/>
    </row>
    <row r="7313" spans="1:9" hidden="1" x14ac:dyDescent="0.3">
      <c r="A7313" s="24">
        <v>7311</v>
      </c>
      <c r="B7313" s="11" t="str">
        <f>IFERROR(INDEX({"JSNY-BJ0001-01";"JSNY-JS0022-01";"JSNY-JS0002-01"},MATCH(D7313,{"BJ_zhongyu";"JS_WX_liteer";"JS_CZ_wodefeng"},0)),"")</f>
        <v>JSNY-JS0002-01</v>
      </c>
      <c r="C7313" s="11" t="str">
        <f>IFERROR(INDEX({"北京中裕世纪大酒店";"江苏利特尔绿色包装股份有限公司";"常州市金坛沃德丰电子科技有限公司"},MATCH(D7313,{"BJ_zhongyu";"JS_WX_liteer";"JS_CZ_wodefeng"},0)),"")</f>
        <v>常州市金坛沃德丰电子科技有限公司</v>
      </c>
      <c r="D7313" s="11" t="str">
        <f>[1]动作!$G7312</f>
        <v>JS_CZ_wodefeng</v>
      </c>
      <c r="E7313" s="11" t="str">
        <f>[1]动作!$D7312</f>
        <v>电表故障</v>
      </c>
      <c r="F7313" s="11" t="s">
        <v>45</v>
      </c>
      <c r="G7313" s="12">
        <f>[1]动作!$A7312+[1]动作!$B7312</f>
        <v>43214.134652777779</v>
      </c>
      <c r="H7313" s="12"/>
      <c r="I7313" s="11"/>
    </row>
    <row r="7314" spans="1:9" hidden="1" x14ac:dyDescent="0.3">
      <c r="A7314" s="24">
        <v>7312</v>
      </c>
      <c r="B7314" s="11" t="str">
        <f>IFERROR(INDEX({"JSNY-BJ0001-01";"JSNY-JS0022-01";"JSNY-JS0002-01"},MATCH(D7314,{"BJ_zhongyu";"JS_WX_liteer";"JS_CZ_wodefeng"},0)),"")</f>
        <v>JSNY-JS0002-01</v>
      </c>
      <c r="C7314" s="11" t="str">
        <f>IFERROR(INDEX({"北京中裕世纪大酒店";"江苏利特尔绿色包装股份有限公司";"常州市金坛沃德丰电子科技有限公司"},MATCH(D7314,{"BJ_zhongyu";"JS_WX_liteer";"JS_CZ_wodefeng"},0)),"")</f>
        <v>常州市金坛沃德丰电子科技有限公司</v>
      </c>
      <c r="D7314" s="11" t="str">
        <f>[1]动作!$G7313</f>
        <v>JS_CZ_wodefeng</v>
      </c>
      <c r="E7314" s="11" t="str">
        <f>[1]动作!$D7313</f>
        <v>电表故障</v>
      </c>
      <c r="F7314" s="11" t="s">
        <v>45</v>
      </c>
      <c r="G7314" s="12">
        <f>[1]动作!$A7313+[1]动作!$B7313</f>
        <v>43214.13685185185</v>
      </c>
      <c r="H7314" s="12"/>
      <c r="I7314" s="11"/>
    </row>
    <row r="7315" spans="1:9" hidden="1" x14ac:dyDescent="0.3">
      <c r="A7315" s="24">
        <v>7313</v>
      </c>
      <c r="B7315" s="11" t="str">
        <f>IFERROR(INDEX({"JSNY-BJ0001-01";"JSNY-JS0022-01";"JSNY-JS0002-01"},MATCH(D7315,{"BJ_zhongyu";"JS_WX_liteer";"JS_CZ_wodefeng"},0)),"")</f>
        <v>JSNY-BJ0001-01</v>
      </c>
      <c r="C7315" s="11" t="str">
        <f>IFERROR(INDEX({"北京中裕世纪大酒店";"江苏利特尔绿色包装股份有限公司";"常州市金坛沃德丰电子科技有限公司"},MATCH(D7315,{"BJ_zhongyu";"JS_WX_liteer";"JS_CZ_wodefeng"},0)),"")</f>
        <v>北京中裕世纪大酒店</v>
      </c>
      <c r="D7315" s="11" t="str">
        <f>[1]动作!$G7314</f>
        <v>BJ_zhongyu</v>
      </c>
      <c r="E7315" s="11" t="str">
        <f>[1]动作!$D7314</f>
        <v>分系统1故障状态</v>
      </c>
      <c r="F7315" s="11" t="s">
        <v>178</v>
      </c>
      <c r="G7315" s="12">
        <f>[1]动作!$A7314+[1]动作!$B7314</f>
        <v>43214.138298611113</v>
      </c>
      <c r="H7315" s="12"/>
      <c r="I7315" s="11"/>
    </row>
    <row r="7316" spans="1:9" hidden="1" x14ac:dyDescent="0.3">
      <c r="A7316" s="24">
        <v>7314</v>
      </c>
      <c r="B7316" s="11" t="str">
        <f>IFERROR(INDEX({"JSNY-BJ0001-01";"JSNY-JS0022-01";"JSNY-JS0002-01"},MATCH(D7316,{"BJ_zhongyu";"JS_WX_liteer";"JS_CZ_wodefeng"},0)),"")</f>
        <v>JSNY-JS0002-01</v>
      </c>
      <c r="C7316" s="11" t="str">
        <f>IFERROR(INDEX({"北京中裕世纪大酒店";"江苏利特尔绿色包装股份有限公司";"常州市金坛沃德丰电子科技有限公司"},MATCH(D7316,{"BJ_zhongyu";"JS_WX_liteer";"JS_CZ_wodefeng"},0)),"")</f>
        <v>常州市金坛沃德丰电子科技有限公司</v>
      </c>
      <c r="D7316" s="11" t="str">
        <f>[1]动作!$G7315</f>
        <v>JS_CZ_wodefeng</v>
      </c>
      <c r="E7316" s="11" t="str">
        <f>[1]动作!$D7315</f>
        <v>电表故障</v>
      </c>
      <c r="F7316" s="11" t="s">
        <v>45</v>
      </c>
      <c r="G7316" s="12">
        <f>[1]动作!$A7315+[1]动作!$B7315</f>
        <v>43214.139166666668</v>
      </c>
      <c r="H7316" s="12"/>
      <c r="I7316" s="11"/>
    </row>
    <row r="7317" spans="1:9" hidden="1" x14ac:dyDescent="0.3">
      <c r="A7317" s="24">
        <v>7315</v>
      </c>
      <c r="B7317" s="11" t="str">
        <f>IFERROR(INDEX({"JSNY-BJ0001-01";"JSNY-JS0022-01";"JSNY-JS0002-01"},MATCH(D7317,{"BJ_zhongyu";"JS_WX_liteer";"JS_CZ_wodefeng"},0)),"")</f>
        <v>JSNY-JS0002-01</v>
      </c>
      <c r="C7317" s="11" t="str">
        <f>IFERROR(INDEX({"北京中裕世纪大酒店";"江苏利特尔绿色包装股份有限公司";"常州市金坛沃德丰电子科技有限公司"},MATCH(D7317,{"BJ_zhongyu";"JS_WX_liteer";"JS_CZ_wodefeng"},0)),"")</f>
        <v>常州市金坛沃德丰电子科技有限公司</v>
      </c>
      <c r="D7317" s="11" t="str">
        <f>[1]动作!$G7316</f>
        <v>JS_CZ_wodefeng</v>
      </c>
      <c r="E7317" s="11" t="str">
        <f>[1]动作!$D7316</f>
        <v>电表故障</v>
      </c>
      <c r="F7317" s="11" t="s">
        <v>45</v>
      </c>
      <c r="G7317" s="12">
        <f>[1]动作!$A7316+[1]动作!$B7316</f>
        <v>43214.1406712963</v>
      </c>
      <c r="H7317" s="12"/>
      <c r="I7317" s="11"/>
    </row>
    <row r="7318" spans="1:9" hidden="1" x14ac:dyDescent="0.3">
      <c r="A7318" s="24">
        <v>7316</v>
      </c>
      <c r="B7318" s="11" t="str">
        <f>IFERROR(INDEX({"JSNY-BJ0001-01";"JSNY-JS0022-01";"JSNY-JS0002-01"},MATCH(D7318,{"BJ_zhongyu";"JS_WX_liteer";"JS_CZ_wodefeng"},0)),"")</f>
        <v>JSNY-JS0002-01</v>
      </c>
      <c r="C7318" s="11" t="str">
        <f>IFERROR(INDEX({"北京中裕世纪大酒店";"江苏利特尔绿色包装股份有限公司";"常州市金坛沃德丰电子科技有限公司"},MATCH(D7318,{"BJ_zhongyu";"JS_WX_liteer";"JS_CZ_wodefeng"},0)),"")</f>
        <v>常州市金坛沃德丰电子科技有限公司</v>
      </c>
      <c r="D7318" s="11" t="str">
        <f>[1]动作!$G7317</f>
        <v>JS_CZ_wodefeng</v>
      </c>
      <c r="E7318" s="11" t="str">
        <f>[1]动作!$D7317</f>
        <v>电表故障</v>
      </c>
      <c r="F7318" s="11" t="s">
        <v>45</v>
      </c>
      <c r="G7318" s="12">
        <f>[1]动作!$A7317+[1]动作!$B7317</f>
        <v>43214.140798611108</v>
      </c>
      <c r="H7318" s="12"/>
      <c r="I7318" s="11"/>
    </row>
    <row r="7319" spans="1:9" hidden="1" x14ac:dyDescent="0.3">
      <c r="A7319" s="24">
        <v>7317</v>
      </c>
      <c r="B7319" s="11" t="str">
        <f>IFERROR(INDEX({"JSNY-BJ0001-01";"JSNY-JS0022-01";"JSNY-JS0002-01"},MATCH(D7319,{"BJ_zhongyu";"JS_WX_liteer";"JS_CZ_wodefeng"},0)),"")</f>
        <v>JSNY-JS0002-01</v>
      </c>
      <c r="C7319" s="11" t="str">
        <f>IFERROR(INDEX({"北京中裕世纪大酒店";"江苏利特尔绿色包装股份有限公司";"常州市金坛沃德丰电子科技有限公司"},MATCH(D7319,{"BJ_zhongyu";"JS_WX_liteer";"JS_CZ_wodefeng"},0)),"")</f>
        <v>常州市金坛沃德丰电子科技有限公司</v>
      </c>
      <c r="D7319" s="11" t="str">
        <f>[1]动作!$G7318</f>
        <v>JS_CZ_wodefeng</v>
      </c>
      <c r="E7319" s="11" t="str">
        <f>[1]动作!$D7318</f>
        <v>电表故障</v>
      </c>
      <c r="F7319" s="11" t="s">
        <v>45</v>
      </c>
      <c r="G7319" s="12">
        <f>[1]动作!$A7318+[1]动作!$B7318</f>
        <v>43214.141724537039</v>
      </c>
      <c r="H7319" s="12"/>
      <c r="I7319" s="11"/>
    </row>
    <row r="7320" spans="1:9" hidden="1" x14ac:dyDescent="0.3">
      <c r="A7320" s="24">
        <v>7318</v>
      </c>
      <c r="B7320" s="11" t="str">
        <f>IFERROR(INDEX({"JSNY-BJ0001-01";"JSNY-JS0022-01";"JSNY-JS0002-01"},MATCH(D7320,{"BJ_zhongyu";"JS_WX_liteer";"JS_CZ_wodefeng"},0)),"")</f>
        <v>JSNY-JS0002-01</v>
      </c>
      <c r="C7320" s="11" t="str">
        <f>IFERROR(INDEX({"北京中裕世纪大酒店";"江苏利特尔绿色包装股份有限公司";"常州市金坛沃德丰电子科技有限公司"},MATCH(D7320,{"BJ_zhongyu";"JS_WX_liteer";"JS_CZ_wodefeng"},0)),"")</f>
        <v>常州市金坛沃德丰电子科技有限公司</v>
      </c>
      <c r="D7320" s="11" t="str">
        <f>[1]动作!$G7319</f>
        <v>JS_CZ_wodefeng</v>
      </c>
      <c r="E7320" s="11" t="str">
        <f>[1]动作!$D7319</f>
        <v>电表故障</v>
      </c>
      <c r="F7320" s="11" t="s">
        <v>45</v>
      </c>
      <c r="G7320" s="12">
        <f>[1]动作!$A7319+[1]动作!$B7319</f>
        <v>43214.141898148147</v>
      </c>
      <c r="H7320" s="12"/>
      <c r="I7320" s="11"/>
    </row>
    <row r="7321" spans="1:9" hidden="1" x14ac:dyDescent="0.3">
      <c r="A7321" s="24">
        <v>7319</v>
      </c>
      <c r="B7321" s="11" t="str">
        <f>IFERROR(INDEX({"JSNY-BJ0001-01";"JSNY-JS0022-01";"JSNY-JS0002-01"},MATCH(D7321,{"BJ_zhongyu";"JS_WX_liteer";"JS_CZ_wodefeng"},0)),"")</f>
        <v>JSNY-JS0002-01</v>
      </c>
      <c r="C7321" s="11" t="str">
        <f>IFERROR(INDEX({"北京中裕世纪大酒店";"江苏利特尔绿色包装股份有限公司";"常州市金坛沃德丰电子科技有限公司"},MATCH(D7321,{"BJ_zhongyu";"JS_WX_liteer";"JS_CZ_wodefeng"},0)),"")</f>
        <v>常州市金坛沃德丰电子科技有限公司</v>
      </c>
      <c r="D7321" s="11" t="str">
        <f>[1]动作!$G7320</f>
        <v>JS_CZ_wodefeng</v>
      </c>
      <c r="E7321" s="11" t="str">
        <f>[1]动作!$D7320</f>
        <v>电表故障</v>
      </c>
      <c r="F7321" s="11" t="s">
        <v>45</v>
      </c>
      <c r="G7321" s="12">
        <f>[1]动作!$A7320+[1]动作!$B7320</f>
        <v>43214.142129629632</v>
      </c>
      <c r="H7321" s="12"/>
      <c r="I7321" s="11"/>
    </row>
    <row r="7322" spans="1:9" hidden="1" x14ac:dyDescent="0.3">
      <c r="A7322" s="24">
        <v>7320</v>
      </c>
      <c r="B7322" s="11" t="str">
        <f>IFERROR(INDEX({"JSNY-BJ0001-01";"JSNY-JS0022-01";"JSNY-JS0002-01"},MATCH(D7322,{"BJ_zhongyu";"JS_WX_liteer";"JS_CZ_wodefeng"},0)),"")</f>
        <v>JSNY-JS0002-01</v>
      </c>
      <c r="C7322" s="11" t="str">
        <f>IFERROR(INDEX({"北京中裕世纪大酒店";"江苏利特尔绿色包装股份有限公司";"常州市金坛沃德丰电子科技有限公司"},MATCH(D7322,{"BJ_zhongyu";"JS_WX_liteer";"JS_CZ_wodefeng"},0)),"")</f>
        <v>常州市金坛沃德丰电子科技有限公司</v>
      </c>
      <c r="D7322" s="11" t="str">
        <f>[1]动作!$G7321</f>
        <v>JS_CZ_wodefeng</v>
      </c>
      <c r="E7322" s="11" t="str">
        <f>[1]动作!$D7321</f>
        <v>电表故障</v>
      </c>
      <c r="F7322" s="11" t="s">
        <v>45</v>
      </c>
      <c r="G7322" s="12">
        <f>[1]动作!$A7321+[1]动作!$B7321</f>
        <v>43214.142361111109</v>
      </c>
      <c r="H7322" s="12"/>
      <c r="I7322" s="11"/>
    </row>
    <row r="7323" spans="1:9" hidden="1" x14ac:dyDescent="0.3">
      <c r="A7323" s="24">
        <v>7321</v>
      </c>
      <c r="B7323" s="11" t="str">
        <f>IFERROR(INDEX({"JSNY-BJ0001-01";"JSNY-JS0022-01";"JSNY-JS0002-01"},MATCH(D7323,{"BJ_zhongyu";"JS_WX_liteer";"JS_CZ_wodefeng"},0)),"")</f>
        <v>JSNY-JS0002-01</v>
      </c>
      <c r="C7323" s="11" t="str">
        <f>IFERROR(INDEX({"北京中裕世纪大酒店";"江苏利特尔绿色包装股份有限公司";"常州市金坛沃德丰电子科技有限公司"},MATCH(D7323,{"BJ_zhongyu";"JS_WX_liteer";"JS_CZ_wodefeng"},0)),"")</f>
        <v>常州市金坛沃德丰电子科技有限公司</v>
      </c>
      <c r="D7323" s="11" t="str">
        <f>[1]动作!$G7322</f>
        <v>JS_CZ_wodefeng</v>
      </c>
      <c r="E7323" s="11" t="str">
        <f>[1]动作!$D7322</f>
        <v>电表故障</v>
      </c>
      <c r="F7323" s="11" t="s">
        <v>45</v>
      </c>
      <c r="G7323" s="12">
        <f>[1]动作!$A7322+[1]动作!$B7322</f>
        <v>43214.144733796296</v>
      </c>
      <c r="H7323" s="12"/>
      <c r="I7323" s="11"/>
    </row>
    <row r="7324" spans="1:9" hidden="1" x14ac:dyDescent="0.3">
      <c r="A7324" s="24">
        <v>7322</v>
      </c>
      <c r="B7324" s="11" t="str">
        <f>IFERROR(INDEX({"JSNY-BJ0001-01";"JSNY-JS0022-01";"JSNY-JS0002-01"},MATCH(D7324,{"BJ_zhongyu";"JS_WX_liteer";"JS_CZ_wodefeng"},0)),"")</f>
        <v>JSNY-JS0002-01</v>
      </c>
      <c r="C7324" s="11" t="str">
        <f>IFERROR(INDEX({"北京中裕世纪大酒店";"江苏利特尔绿色包装股份有限公司";"常州市金坛沃德丰电子科技有限公司"},MATCH(D7324,{"BJ_zhongyu";"JS_WX_liteer";"JS_CZ_wodefeng"},0)),"")</f>
        <v>常州市金坛沃德丰电子科技有限公司</v>
      </c>
      <c r="D7324" s="11" t="str">
        <f>[1]动作!$G7323</f>
        <v>JS_CZ_wodefeng</v>
      </c>
      <c r="E7324" s="11" t="str">
        <f>[1]动作!$D7323</f>
        <v>电表故障</v>
      </c>
      <c r="F7324" s="11" t="s">
        <v>45</v>
      </c>
      <c r="G7324" s="12">
        <f>[1]动作!$A7323+[1]动作!$B7323</f>
        <v>43214.145775462966</v>
      </c>
      <c r="H7324" s="12"/>
      <c r="I7324" s="11"/>
    </row>
    <row r="7325" spans="1:9" hidden="1" x14ac:dyDescent="0.3">
      <c r="A7325" s="24">
        <v>7323</v>
      </c>
      <c r="B7325" s="11" t="str">
        <f>IFERROR(INDEX({"JSNY-BJ0001-01";"JSNY-JS0022-01";"JSNY-JS0002-01"},MATCH(D7325,{"BJ_zhongyu";"JS_WX_liteer";"JS_CZ_wodefeng"},0)),"")</f>
        <v>JSNY-JS0002-01</v>
      </c>
      <c r="C7325" s="11" t="str">
        <f>IFERROR(INDEX({"北京中裕世纪大酒店";"江苏利特尔绿色包装股份有限公司";"常州市金坛沃德丰电子科技有限公司"},MATCH(D7325,{"BJ_zhongyu";"JS_WX_liteer";"JS_CZ_wodefeng"},0)),"")</f>
        <v>常州市金坛沃德丰电子科技有限公司</v>
      </c>
      <c r="D7325" s="11" t="str">
        <f>[1]动作!$G7324</f>
        <v>JS_CZ_wodefeng</v>
      </c>
      <c r="E7325" s="11" t="str">
        <f>[1]动作!$D7324</f>
        <v>电表故障</v>
      </c>
      <c r="F7325" s="11" t="s">
        <v>45</v>
      </c>
      <c r="G7325" s="12">
        <f>[1]动作!$A7324+[1]动作!$B7324</f>
        <v>43214.146990740737</v>
      </c>
      <c r="H7325" s="12"/>
      <c r="I7325" s="11"/>
    </row>
    <row r="7326" spans="1:9" hidden="1" x14ac:dyDescent="0.3">
      <c r="A7326" s="24">
        <v>7324</v>
      </c>
      <c r="B7326" s="11" t="str">
        <f>IFERROR(INDEX({"JSNY-BJ0001-01";"JSNY-JS0022-01";"JSNY-JS0002-01"},MATCH(D7326,{"BJ_zhongyu";"JS_WX_liteer";"JS_CZ_wodefeng"},0)),"")</f>
        <v>JSNY-JS0002-01</v>
      </c>
      <c r="C7326" s="11" t="str">
        <f>IFERROR(INDEX({"北京中裕世纪大酒店";"江苏利特尔绿色包装股份有限公司";"常州市金坛沃德丰电子科技有限公司"},MATCH(D7326,{"BJ_zhongyu";"JS_WX_liteer";"JS_CZ_wodefeng"},0)),"")</f>
        <v>常州市金坛沃德丰电子科技有限公司</v>
      </c>
      <c r="D7326" s="11" t="str">
        <f>[1]动作!$G7325</f>
        <v>JS_CZ_wodefeng</v>
      </c>
      <c r="E7326" s="11" t="str">
        <f>[1]动作!$D7325</f>
        <v>电表故障</v>
      </c>
      <c r="F7326" s="11" t="s">
        <v>45</v>
      </c>
      <c r="G7326" s="12">
        <f>[1]动作!$A7325+[1]动作!$B7325</f>
        <v>43214.147222222222</v>
      </c>
      <c r="H7326" s="12"/>
      <c r="I7326" s="11"/>
    </row>
    <row r="7327" spans="1:9" hidden="1" x14ac:dyDescent="0.3">
      <c r="A7327" s="24">
        <v>7325</v>
      </c>
      <c r="B7327" s="11" t="str">
        <f>IFERROR(INDEX({"JSNY-BJ0001-01";"JSNY-JS0022-01";"JSNY-JS0002-01"},MATCH(D7327,{"BJ_zhongyu";"JS_WX_liteer";"JS_CZ_wodefeng"},0)),"")</f>
        <v>JSNY-JS0002-01</v>
      </c>
      <c r="C7327" s="11" t="str">
        <f>IFERROR(INDEX({"北京中裕世纪大酒店";"江苏利特尔绿色包装股份有限公司";"常州市金坛沃德丰电子科技有限公司"},MATCH(D7327,{"BJ_zhongyu";"JS_WX_liteer";"JS_CZ_wodefeng"},0)),"")</f>
        <v>常州市金坛沃德丰电子科技有限公司</v>
      </c>
      <c r="D7327" s="11" t="str">
        <f>[1]动作!$G7326</f>
        <v>JS_CZ_wodefeng</v>
      </c>
      <c r="E7327" s="11" t="str">
        <f>[1]动作!$D7326</f>
        <v>电表故障</v>
      </c>
      <c r="F7327" s="11" t="s">
        <v>45</v>
      </c>
      <c r="G7327" s="12">
        <f>[1]动作!$A7326+[1]动作!$B7326</f>
        <v>43214.147337962961</v>
      </c>
      <c r="H7327" s="12"/>
      <c r="I7327" s="11"/>
    </row>
    <row r="7328" spans="1:9" hidden="1" x14ac:dyDescent="0.3">
      <c r="A7328" s="24">
        <v>7326</v>
      </c>
      <c r="B7328" s="11" t="str">
        <f>IFERROR(INDEX({"JSNY-BJ0001-01";"JSNY-JS0022-01";"JSNY-JS0002-01"},MATCH(D7328,{"BJ_zhongyu";"JS_WX_liteer";"JS_CZ_wodefeng"},0)),"")</f>
        <v>JSNY-JS0002-01</v>
      </c>
      <c r="C7328" s="11" t="str">
        <f>IFERROR(INDEX({"北京中裕世纪大酒店";"江苏利特尔绿色包装股份有限公司";"常州市金坛沃德丰电子科技有限公司"},MATCH(D7328,{"BJ_zhongyu";"JS_WX_liteer";"JS_CZ_wodefeng"},0)),"")</f>
        <v>常州市金坛沃德丰电子科技有限公司</v>
      </c>
      <c r="D7328" s="11" t="str">
        <f>[1]动作!$G7327</f>
        <v>JS_CZ_wodefeng</v>
      </c>
      <c r="E7328" s="11" t="str">
        <f>[1]动作!$D7327</f>
        <v>电表故障</v>
      </c>
      <c r="F7328" s="11" t="s">
        <v>45</v>
      </c>
      <c r="G7328" s="12">
        <f>[1]动作!$A7327+[1]动作!$B7327</f>
        <v>43214.149722222224</v>
      </c>
      <c r="H7328" s="12"/>
      <c r="I7328" s="11"/>
    </row>
    <row r="7329" spans="1:9" hidden="1" x14ac:dyDescent="0.3">
      <c r="A7329" s="24">
        <v>7327</v>
      </c>
      <c r="B7329" s="11" t="str">
        <f>IFERROR(INDEX({"JSNY-BJ0001-01";"JSNY-JS0022-01";"JSNY-JS0002-01"},MATCH(D7329,{"BJ_zhongyu";"JS_WX_liteer";"JS_CZ_wodefeng"},0)),"")</f>
        <v>JSNY-JS0002-01</v>
      </c>
      <c r="C7329" s="11" t="str">
        <f>IFERROR(INDEX({"北京中裕世纪大酒店";"江苏利特尔绿色包装股份有限公司";"常州市金坛沃德丰电子科技有限公司"},MATCH(D7329,{"BJ_zhongyu";"JS_WX_liteer";"JS_CZ_wodefeng"},0)),"")</f>
        <v>常州市金坛沃德丰电子科技有限公司</v>
      </c>
      <c r="D7329" s="11" t="str">
        <f>[1]动作!$G7328</f>
        <v>JS_CZ_wodefeng</v>
      </c>
      <c r="E7329" s="11" t="str">
        <f>[1]动作!$D7328</f>
        <v>电表故障</v>
      </c>
      <c r="F7329" s="11" t="s">
        <v>45</v>
      </c>
      <c r="G7329" s="12">
        <f>[1]动作!$A7328+[1]动作!$B7328</f>
        <v>43214.152094907404</v>
      </c>
      <c r="H7329" s="12"/>
      <c r="I7329" s="11"/>
    </row>
    <row r="7330" spans="1:9" hidden="1" x14ac:dyDescent="0.3">
      <c r="A7330" s="24">
        <v>7328</v>
      </c>
      <c r="B7330" s="11" t="str">
        <f>IFERROR(INDEX({"JSNY-BJ0001-01";"JSNY-JS0022-01";"JSNY-JS0002-01"},MATCH(D7330,{"BJ_zhongyu";"JS_WX_liteer";"JS_CZ_wodefeng"},0)),"")</f>
        <v>JSNY-JS0002-01</v>
      </c>
      <c r="C7330" s="11" t="str">
        <f>IFERROR(INDEX({"北京中裕世纪大酒店";"江苏利特尔绿色包装股份有限公司";"常州市金坛沃德丰电子科技有限公司"},MATCH(D7330,{"BJ_zhongyu";"JS_WX_liteer";"JS_CZ_wodefeng"},0)),"")</f>
        <v>常州市金坛沃德丰电子科技有限公司</v>
      </c>
      <c r="D7330" s="11" t="str">
        <f>[1]动作!$G7329</f>
        <v>JS_CZ_wodefeng</v>
      </c>
      <c r="E7330" s="11" t="str">
        <f>[1]动作!$D7329</f>
        <v>电表故障</v>
      </c>
      <c r="F7330" s="11" t="s">
        <v>45</v>
      </c>
      <c r="G7330" s="12">
        <f>[1]动作!$A7329+[1]动作!$B7329</f>
        <v>43214.15221064815</v>
      </c>
      <c r="H7330" s="12"/>
      <c r="I7330" s="11"/>
    </row>
    <row r="7331" spans="1:9" hidden="1" x14ac:dyDescent="0.3">
      <c r="A7331" s="24">
        <v>7329</v>
      </c>
      <c r="B7331" s="11" t="str">
        <f>IFERROR(INDEX({"JSNY-BJ0001-01";"JSNY-JS0022-01";"JSNY-JS0002-01"},MATCH(D7331,{"BJ_zhongyu";"JS_WX_liteer";"JS_CZ_wodefeng"},0)),"")</f>
        <v>JSNY-JS0002-01</v>
      </c>
      <c r="C7331" s="11" t="str">
        <f>IFERROR(INDEX({"北京中裕世纪大酒店";"江苏利特尔绿色包装股份有限公司";"常州市金坛沃德丰电子科技有限公司"},MATCH(D7331,{"BJ_zhongyu";"JS_WX_liteer";"JS_CZ_wodefeng"},0)),"")</f>
        <v>常州市金坛沃德丰电子科技有限公司</v>
      </c>
      <c r="D7331" s="11" t="str">
        <f>[1]动作!$G7330</f>
        <v>JS_CZ_wodefeng</v>
      </c>
      <c r="E7331" s="11" t="str">
        <f>[1]动作!$D7330</f>
        <v>电表故障</v>
      </c>
      <c r="F7331" s="11" t="s">
        <v>45</v>
      </c>
      <c r="G7331" s="12">
        <f>[1]动作!$A7330+[1]动作!$B7330</f>
        <v>43214.152384259258</v>
      </c>
      <c r="H7331" s="12"/>
      <c r="I7331" s="11"/>
    </row>
    <row r="7332" spans="1:9" hidden="1" x14ac:dyDescent="0.3">
      <c r="A7332" s="24">
        <v>7330</v>
      </c>
      <c r="B7332" s="11" t="str">
        <f>IFERROR(INDEX({"JSNY-BJ0001-01";"JSNY-JS0022-01";"JSNY-JS0002-01"},MATCH(D7332,{"BJ_zhongyu";"JS_WX_liteer";"JS_CZ_wodefeng"},0)),"")</f>
        <v>JSNY-JS0002-01</v>
      </c>
      <c r="C7332" s="11" t="str">
        <f>IFERROR(INDEX({"北京中裕世纪大酒店";"江苏利特尔绿色包装股份有限公司";"常州市金坛沃德丰电子科技有限公司"},MATCH(D7332,{"BJ_zhongyu";"JS_WX_liteer";"JS_CZ_wodefeng"},0)),"")</f>
        <v>常州市金坛沃德丰电子科技有限公司</v>
      </c>
      <c r="D7332" s="11" t="str">
        <f>[1]动作!$G7331</f>
        <v>JS_CZ_wodefeng</v>
      </c>
      <c r="E7332" s="11" t="str">
        <f>[1]动作!$D7331</f>
        <v>电表故障</v>
      </c>
      <c r="F7332" s="11" t="s">
        <v>45</v>
      </c>
      <c r="G7332" s="12">
        <f>[1]动作!$A7331+[1]动作!$B7331</f>
        <v>43214.153657407405</v>
      </c>
      <c r="H7332" s="12"/>
      <c r="I7332" s="11"/>
    </row>
    <row r="7333" spans="1:9" hidden="1" x14ac:dyDescent="0.3">
      <c r="A7333" s="24">
        <v>7331</v>
      </c>
      <c r="B7333" s="11" t="str">
        <f>IFERROR(INDEX({"JSNY-BJ0001-01";"JSNY-JS0022-01";"JSNY-JS0002-01"},MATCH(D7333,{"BJ_zhongyu";"JS_WX_liteer";"JS_CZ_wodefeng"},0)),"")</f>
        <v>JSNY-JS0002-01</v>
      </c>
      <c r="C7333" s="11" t="str">
        <f>IFERROR(INDEX({"北京中裕世纪大酒店";"江苏利特尔绿色包装股份有限公司";"常州市金坛沃德丰电子科技有限公司"},MATCH(D7333,{"BJ_zhongyu";"JS_WX_liteer";"JS_CZ_wodefeng"},0)),"")</f>
        <v>常州市金坛沃德丰电子科技有限公司</v>
      </c>
      <c r="D7333" s="11" t="str">
        <f>[1]动作!$G7332</f>
        <v>JS_CZ_wodefeng</v>
      </c>
      <c r="E7333" s="11" t="str">
        <f>[1]动作!$D7332</f>
        <v>电表故障</v>
      </c>
      <c r="F7333" s="11" t="s">
        <v>45</v>
      </c>
      <c r="G7333" s="12">
        <f>[1]动作!$A7332+[1]动作!$B7332</f>
        <v>43214.156041666669</v>
      </c>
      <c r="H7333" s="12"/>
      <c r="I7333" s="11"/>
    </row>
    <row r="7334" spans="1:9" hidden="1" x14ac:dyDescent="0.3">
      <c r="A7334" s="24">
        <v>7332</v>
      </c>
      <c r="B7334" s="11" t="str">
        <f>IFERROR(INDEX({"JSNY-BJ0001-01";"JSNY-JS0022-01";"JSNY-JS0002-01"},MATCH(D7334,{"BJ_zhongyu";"JS_WX_liteer";"JS_CZ_wodefeng"},0)),"")</f>
        <v>JSNY-JS0002-01</v>
      </c>
      <c r="C7334" s="11" t="str">
        <f>IFERROR(INDEX({"北京中裕世纪大酒店";"江苏利特尔绿色包装股份有限公司";"常州市金坛沃德丰电子科技有限公司"},MATCH(D7334,{"BJ_zhongyu";"JS_WX_liteer";"JS_CZ_wodefeng"},0)),"")</f>
        <v>常州市金坛沃德丰电子科技有限公司</v>
      </c>
      <c r="D7334" s="11" t="str">
        <f>[1]动作!$G7333</f>
        <v>JS_CZ_wodefeng</v>
      </c>
      <c r="E7334" s="11" t="str">
        <f>[1]动作!$D7333</f>
        <v>电表故障</v>
      </c>
      <c r="F7334" s="11" t="s">
        <v>45</v>
      </c>
      <c r="G7334" s="12">
        <f>[1]动作!$A7333+[1]动作!$B7333</f>
        <v>43214.157604166663</v>
      </c>
      <c r="H7334" s="12"/>
      <c r="I7334" s="11"/>
    </row>
    <row r="7335" spans="1:9" hidden="1" x14ac:dyDescent="0.3">
      <c r="A7335" s="24">
        <v>7333</v>
      </c>
      <c r="B7335" s="11" t="str">
        <f>IFERROR(INDEX({"JSNY-BJ0001-01";"JSNY-JS0022-01";"JSNY-JS0002-01"},MATCH(D7335,{"BJ_zhongyu";"JS_WX_liteer";"JS_CZ_wodefeng"},0)),"")</f>
        <v>JSNY-JS0002-01</v>
      </c>
      <c r="C7335" s="11" t="str">
        <f>IFERROR(INDEX({"北京中裕世纪大酒店";"江苏利特尔绿色包装股份有限公司";"常州市金坛沃德丰电子科技有限公司"},MATCH(D7335,{"BJ_zhongyu";"JS_WX_liteer";"JS_CZ_wodefeng"},0)),"")</f>
        <v>常州市金坛沃德丰电子科技有限公司</v>
      </c>
      <c r="D7335" s="11" t="str">
        <f>[1]动作!$G7334</f>
        <v>JS_CZ_wodefeng</v>
      </c>
      <c r="E7335" s="11" t="str">
        <f>[1]动作!$D7334</f>
        <v>电表故障</v>
      </c>
      <c r="F7335" s="11" t="s">
        <v>45</v>
      </c>
      <c r="G7335" s="12">
        <f>[1]动作!$A7334+[1]动作!$B7334</f>
        <v>43214.158819444441</v>
      </c>
      <c r="H7335" s="12"/>
      <c r="I7335" s="11"/>
    </row>
    <row r="7336" spans="1:9" hidden="1" x14ac:dyDescent="0.3">
      <c r="A7336" s="24">
        <v>7334</v>
      </c>
      <c r="B7336" s="11" t="str">
        <f>IFERROR(INDEX({"JSNY-BJ0001-01";"JSNY-JS0022-01";"JSNY-JS0002-01"},MATCH(D7336,{"BJ_zhongyu";"JS_WX_liteer";"JS_CZ_wodefeng"},0)),"")</f>
        <v>JSNY-JS0002-01</v>
      </c>
      <c r="C7336" s="11" t="str">
        <f>IFERROR(INDEX({"北京中裕世纪大酒店";"江苏利特尔绿色包装股份有限公司";"常州市金坛沃德丰电子科技有限公司"},MATCH(D7336,{"BJ_zhongyu";"JS_WX_liteer";"JS_CZ_wodefeng"},0)),"")</f>
        <v>常州市金坛沃德丰电子科技有限公司</v>
      </c>
      <c r="D7336" s="11" t="str">
        <f>[1]动作!$G7335</f>
        <v>JS_CZ_wodefeng</v>
      </c>
      <c r="E7336" s="11" t="str">
        <f>[1]动作!$D7335</f>
        <v>电表故障</v>
      </c>
      <c r="F7336" s="11" t="s">
        <v>45</v>
      </c>
      <c r="G7336" s="12">
        <f>[1]动作!$A7335+[1]动作!$B7335</f>
        <v>43214.16101851852</v>
      </c>
      <c r="H7336" s="12"/>
      <c r="I7336" s="11"/>
    </row>
    <row r="7337" spans="1:9" hidden="1" x14ac:dyDescent="0.3">
      <c r="A7337" s="24">
        <v>7335</v>
      </c>
      <c r="B7337" s="11" t="str">
        <f>IFERROR(INDEX({"JSNY-BJ0001-01";"JSNY-JS0022-01";"JSNY-JS0002-01"},MATCH(D7337,{"BJ_zhongyu";"JS_WX_liteer";"JS_CZ_wodefeng"},0)),"")</f>
        <v>JSNY-JS0002-01</v>
      </c>
      <c r="C7337" s="11" t="str">
        <f>IFERROR(INDEX({"北京中裕世纪大酒店";"江苏利特尔绿色包装股份有限公司";"常州市金坛沃德丰电子科技有限公司"},MATCH(D7337,{"BJ_zhongyu";"JS_WX_liteer";"JS_CZ_wodefeng"},0)),"")</f>
        <v>常州市金坛沃德丰电子科技有限公司</v>
      </c>
      <c r="D7337" s="11" t="str">
        <f>[1]动作!$G7336</f>
        <v>JS_CZ_wodefeng</v>
      </c>
      <c r="E7337" s="11" t="str">
        <f>[1]动作!$D7336</f>
        <v>电表故障</v>
      </c>
      <c r="F7337" s="11" t="s">
        <v>45</v>
      </c>
      <c r="G7337" s="12">
        <f>[1]动作!$A7336+[1]动作!$B7336</f>
        <v>43214.162581018521</v>
      </c>
      <c r="H7337" s="12"/>
      <c r="I7337" s="11"/>
    </row>
    <row r="7338" spans="1:9" hidden="1" x14ac:dyDescent="0.3">
      <c r="A7338" s="24">
        <v>7336</v>
      </c>
      <c r="B7338" s="11" t="str">
        <f>IFERROR(INDEX({"JSNY-BJ0001-01";"JSNY-JS0022-01";"JSNY-JS0002-01"},MATCH(D7338,{"BJ_zhongyu";"JS_WX_liteer";"JS_CZ_wodefeng"},0)),"")</f>
        <v>JSNY-JS0002-01</v>
      </c>
      <c r="C7338" s="11" t="str">
        <f>IFERROR(INDEX({"北京中裕世纪大酒店";"江苏利特尔绿色包装股份有限公司";"常州市金坛沃德丰电子科技有限公司"},MATCH(D7338,{"BJ_zhongyu";"JS_WX_liteer";"JS_CZ_wodefeng"},0)),"")</f>
        <v>常州市金坛沃德丰电子科技有限公司</v>
      </c>
      <c r="D7338" s="11" t="str">
        <f>[1]动作!$G7337</f>
        <v>JS_CZ_wodefeng</v>
      </c>
      <c r="E7338" s="11" t="str">
        <f>[1]动作!$D7337</f>
        <v>电表故障</v>
      </c>
      <c r="F7338" s="11" t="s">
        <v>45</v>
      </c>
      <c r="G7338" s="12">
        <f>[1]动作!$A7337+[1]动作!$B7337</f>
        <v>43214.164027777777</v>
      </c>
      <c r="H7338" s="12"/>
      <c r="I7338" s="11"/>
    </row>
    <row r="7339" spans="1:9" hidden="1" x14ac:dyDescent="0.3">
      <c r="A7339" s="24">
        <v>7337</v>
      </c>
      <c r="B7339" s="11" t="str">
        <f>IFERROR(INDEX({"JSNY-BJ0001-01";"JSNY-JS0022-01";"JSNY-JS0002-01"},MATCH(D7339,{"BJ_zhongyu";"JS_WX_liteer";"JS_CZ_wodefeng"},0)),"")</f>
        <v>JSNY-JS0002-01</v>
      </c>
      <c r="C7339" s="11" t="str">
        <f>IFERROR(INDEX({"北京中裕世纪大酒店";"江苏利特尔绿色包装股份有限公司";"常州市金坛沃德丰电子科技有限公司"},MATCH(D7339,{"BJ_zhongyu";"JS_WX_liteer";"JS_CZ_wodefeng"},0)),"")</f>
        <v>常州市金坛沃德丰电子科技有限公司</v>
      </c>
      <c r="D7339" s="11" t="str">
        <f>[1]动作!$G7338</f>
        <v>JS_CZ_wodefeng</v>
      </c>
      <c r="E7339" s="11" t="str">
        <f>[1]动作!$D7338</f>
        <v>电表故障</v>
      </c>
      <c r="F7339" s="11" t="s">
        <v>45</v>
      </c>
      <c r="G7339" s="12">
        <f>[1]动作!$A7338+[1]动作!$B7338</f>
        <v>43214.166516203702</v>
      </c>
      <c r="H7339" s="12"/>
      <c r="I7339" s="11"/>
    </row>
    <row r="7340" spans="1:9" hidden="1" x14ac:dyDescent="0.3">
      <c r="A7340" s="24">
        <v>7338</v>
      </c>
      <c r="B7340" s="11" t="str">
        <f>IFERROR(INDEX({"JSNY-BJ0001-01";"JSNY-JS0022-01";"JSNY-JS0002-01"},MATCH(D7340,{"BJ_zhongyu";"JS_WX_liteer";"JS_CZ_wodefeng"},0)),"")</f>
        <v>JSNY-JS0002-01</v>
      </c>
      <c r="C7340" s="11" t="str">
        <f>IFERROR(INDEX({"北京中裕世纪大酒店";"江苏利特尔绿色包装股份有限公司";"常州市金坛沃德丰电子科技有限公司"},MATCH(D7340,{"BJ_zhongyu";"JS_WX_liteer";"JS_CZ_wodefeng"},0)),"")</f>
        <v>常州市金坛沃德丰电子科技有限公司</v>
      </c>
      <c r="D7340" s="11" t="str">
        <f>[1]动作!$G7339</f>
        <v>JS_CZ_wodefeng</v>
      </c>
      <c r="E7340" s="11" t="str">
        <f>[1]动作!$D7339</f>
        <v>电表故障</v>
      </c>
      <c r="F7340" s="11" t="s">
        <v>45</v>
      </c>
      <c r="G7340" s="12">
        <f>[1]动作!$A7339+[1]动作!$B7339</f>
        <v>43214.167974537035</v>
      </c>
      <c r="H7340" s="12"/>
      <c r="I7340" s="11"/>
    </row>
    <row r="7341" spans="1:9" hidden="1" x14ac:dyDescent="0.3">
      <c r="A7341" s="24">
        <v>7339</v>
      </c>
      <c r="B7341" s="11" t="str">
        <f>IFERROR(INDEX({"JSNY-BJ0001-01";"JSNY-JS0022-01";"JSNY-JS0002-01"},MATCH(D7341,{"BJ_zhongyu";"JS_WX_liteer";"JS_CZ_wodefeng"},0)),"")</f>
        <v>JSNY-JS0002-01</v>
      </c>
      <c r="C7341" s="11" t="str">
        <f>IFERROR(INDEX({"北京中裕世纪大酒店";"江苏利特尔绿色包装股份有限公司";"常州市金坛沃德丰电子科技有限公司"},MATCH(D7341,{"BJ_zhongyu";"JS_WX_liteer";"JS_CZ_wodefeng"},0)),"")</f>
        <v>常州市金坛沃德丰电子科技有限公司</v>
      </c>
      <c r="D7341" s="11" t="str">
        <f>[1]动作!$G7340</f>
        <v>JS_CZ_wodefeng</v>
      </c>
      <c r="E7341" s="11" t="str">
        <f>[1]动作!$D7340</f>
        <v>电表故障</v>
      </c>
      <c r="F7341" s="11" t="s">
        <v>45</v>
      </c>
      <c r="G7341" s="12">
        <f>[1]动作!$A7340+[1]动作!$B7340</f>
        <v>43214.172719907408</v>
      </c>
      <c r="H7341" s="12"/>
      <c r="I7341" s="11"/>
    </row>
    <row r="7342" spans="1:9" hidden="1" x14ac:dyDescent="0.3">
      <c r="A7342" s="24">
        <v>7340</v>
      </c>
      <c r="B7342" s="11" t="str">
        <f>IFERROR(INDEX({"JSNY-BJ0001-01";"JSNY-JS0022-01";"JSNY-JS0002-01"},MATCH(D7342,{"BJ_zhongyu";"JS_WX_liteer";"JS_CZ_wodefeng"},0)),"")</f>
        <v>JSNY-JS0002-01</v>
      </c>
      <c r="C7342" s="11" t="str">
        <f>IFERROR(INDEX({"北京中裕世纪大酒店";"江苏利特尔绿色包装股份有限公司";"常州市金坛沃德丰电子科技有限公司"},MATCH(D7342,{"BJ_zhongyu";"JS_WX_liteer";"JS_CZ_wodefeng"},0)),"")</f>
        <v>常州市金坛沃德丰电子科技有限公司</v>
      </c>
      <c r="D7342" s="11" t="str">
        <f>[1]动作!$G7341</f>
        <v>JS_CZ_wodefeng</v>
      </c>
      <c r="E7342" s="11" t="str">
        <f>[1]动作!$D7341</f>
        <v>电表故障</v>
      </c>
      <c r="F7342" s="11" t="s">
        <v>45</v>
      </c>
      <c r="G7342" s="12">
        <f>[1]动作!$A7341+[1]动作!$B7341</f>
        <v>43214.176655092589</v>
      </c>
      <c r="H7342" s="12"/>
      <c r="I7342" s="11"/>
    </row>
    <row r="7343" spans="1:9" hidden="1" x14ac:dyDescent="0.3">
      <c r="A7343" s="24">
        <v>7341</v>
      </c>
      <c r="B7343" s="11" t="str">
        <f>IFERROR(INDEX({"JSNY-BJ0001-01";"JSNY-JS0022-01";"JSNY-JS0002-01"},MATCH(D7343,{"BJ_zhongyu";"JS_WX_liteer";"JS_CZ_wodefeng"},0)),"")</f>
        <v>JSNY-JS0002-01</v>
      </c>
      <c r="C7343" s="11" t="str">
        <f>IFERROR(INDEX({"北京中裕世纪大酒店";"江苏利特尔绿色包装股份有限公司";"常州市金坛沃德丰电子科技有限公司"},MATCH(D7343,{"BJ_zhongyu";"JS_WX_liteer";"JS_CZ_wodefeng"},0)),"")</f>
        <v>常州市金坛沃德丰电子科技有限公司</v>
      </c>
      <c r="D7343" s="11" t="str">
        <f>[1]动作!$G7342</f>
        <v>JS_CZ_wodefeng</v>
      </c>
      <c r="E7343" s="11" t="str">
        <f>[1]动作!$D7342</f>
        <v>电表故障</v>
      </c>
      <c r="F7343" s="11" t="s">
        <v>45</v>
      </c>
      <c r="G7343" s="12">
        <f>[1]动作!$A7342+[1]动作!$B7342</f>
        <v>43214.178101851852</v>
      </c>
      <c r="H7343" s="12"/>
      <c r="I7343" s="11"/>
    </row>
    <row r="7344" spans="1:9" hidden="1" x14ac:dyDescent="0.3">
      <c r="A7344" s="24">
        <v>7342</v>
      </c>
      <c r="B7344" s="11" t="str">
        <f>IFERROR(INDEX({"JSNY-BJ0001-01";"JSNY-JS0022-01";"JSNY-JS0002-01"},MATCH(D7344,{"BJ_zhongyu";"JS_WX_liteer";"JS_CZ_wodefeng"},0)),"")</f>
        <v>JSNY-JS0002-01</v>
      </c>
      <c r="C7344" s="11" t="str">
        <f>IFERROR(INDEX({"北京中裕世纪大酒店";"江苏利特尔绿色包装股份有限公司";"常州市金坛沃德丰电子科技有限公司"},MATCH(D7344,{"BJ_zhongyu";"JS_WX_liteer";"JS_CZ_wodefeng"},0)),"")</f>
        <v>常州市金坛沃德丰电子科技有限公司</v>
      </c>
      <c r="D7344" s="11" t="str">
        <f>[1]动作!$G7343</f>
        <v>JS_CZ_wodefeng</v>
      </c>
      <c r="E7344" s="11" t="str">
        <f>[1]动作!$D7343</f>
        <v>电表故障</v>
      </c>
      <c r="F7344" s="11" t="s">
        <v>45</v>
      </c>
      <c r="G7344" s="12">
        <f>[1]动作!$A7343+[1]动作!$B7343</f>
        <v>43214.178217592591</v>
      </c>
      <c r="H7344" s="12"/>
      <c r="I7344" s="11"/>
    </row>
    <row r="7345" spans="1:9" hidden="1" x14ac:dyDescent="0.3">
      <c r="A7345" s="24">
        <v>7343</v>
      </c>
      <c r="B7345" s="11" t="str">
        <f>IFERROR(INDEX({"JSNY-BJ0001-01";"JSNY-JS0022-01";"JSNY-JS0002-01"},MATCH(D7345,{"BJ_zhongyu";"JS_WX_liteer";"JS_CZ_wodefeng"},0)),"")</f>
        <v>JSNY-JS0002-01</v>
      </c>
      <c r="C7345" s="11" t="str">
        <f>IFERROR(INDEX({"北京中裕世纪大酒店";"江苏利特尔绿色包装股份有限公司";"常州市金坛沃德丰电子科技有限公司"},MATCH(D7345,{"BJ_zhongyu";"JS_WX_liteer";"JS_CZ_wodefeng"},0)),"")</f>
        <v>常州市金坛沃德丰电子科技有限公司</v>
      </c>
      <c r="D7345" s="11" t="str">
        <f>[1]动作!$G7344</f>
        <v>JS_CZ_wodefeng</v>
      </c>
      <c r="E7345" s="11" t="str">
        <f>[1]动作!$D7344</f>
        <v>电表故障</v>
      </c>
      <c r="F7345" s="11" t="s">
        <v>45</v>
      </c>
      <c r="G7345" s="12">
        <f>[1]动作!$A7344+[1]动作!$B7344</f>
        <v>43214.180601851855</v>
      </c>
      <c r="H7345" s="12"/>
      <c r="I7345" s="11"/>
    </row>
    <row r="7346" spans="1:9" hidden="1" x14ac:dyDescent="0.3">
      <c r="A7346" s="24">
        <v>7344</v>
      </c>
      <c r="B7346" s="11" t="str">
        <f>IFERROR(INDEX({"JSNY-BJ0001-01";"JSNY-JS0022-01";"JSNY-JS0002-01"},MATCH(D7346,{"BJ_zhongyu";"JS_WX_liteer";"JS_CZ_wodefeng"},0)),"")</f>
        <v>JSNY-JS0002-01</v>
      </c>
      <c r="C7346" s="11" t="str">
        <f>IFERROR(INDEX({"北京中裕世纪大酒店";"江苏利特尔绿色包装股份有限公司";"常州市金坛沃德丰电子科技有限公司"},MATCH(D7346,{"BJ_zhongyu";"JS_WX_liteer";"JS_CZ_wodefeng"},0)),"")</f>
        <v>常州市金坛沃德丰电子科技有限公司</v>
      </c>
      <c r="D7346" s="11" t="str">
        <f>[1]动作!$G7345</f>
        <v>JS_CZ_wodefeng</v>
      </c>
      <c r="E7346" s="11" t="str">
        <f>[1]动作!$D7345</f>
        <v>电表故障</v>
      </c>
      <c r="F7346" s="11" t="s">
        <v>45</v>
      </c>
      <c r="G7346" s="12">
        <f>[1]动作!$A7345+[1]动作!$B7345</f>
        <v>43214.181921296295</v>
      </c>
      <c r="H7346" s="12"/>
      <c r="I7346" s="11"/>
    </row>
    <row r="7347" spans="1:9" hidden="1" x14ac:dyDescent="0.3">
      <c r="A7347" s="24">
        <v>7345</v>
      </c>
      <c r="B7347" s="11" t="str">
        <f>IFERROR(INDEX({"JSNY-BJ0001-01";"JSNY-JS0022-01";"JSNY-JS0002-01"},MATCH(D7347,{"BJ_zhongyu";"JS_WX_liteer";"JS_CZ_wodefeng"},0)),"")</f>
        <v>JSNY-JS0002-01</v>
      </c>
      <c r="C7347" s="11" t="str">
        <f>IFERROR(INDEX({"北京中裕世纪大酒店";"江苏利特尔绿色包装股份有限公司";"常州市金坛沃德丰电子科技有限公司"},MATCH(D7347,{"BJ_zhongyu";"JS_WX_liteer";"JS_CZ_wodefeng"},0)),"")</f>
        <v>常州市金坛沃德丰电子科技有限公司</v>
      </c>
      <c r="D7347" s="11" t="str">
        <f>[1]动作!$G7346</f>
        <v>JS_CZ_wodefeng</v>
      </c>
      <c r="E7347" s="11" t="str">
        <f>[1]动作!$D7346</f>
        <v>电表故障</v>
      </c>
      <c r="F7347" s="11" t="s">
        <v>45</v>
      </c>
      <c r="G7347" s="12">
        <f>[1]动作!$A7346+[1]动作!$B7346</f>
        <v>43214.183553240742</v>
      </c>
      <c r="H7347" s="12"/>
      <c r="I7347" s="11"/>
    </row>
    <row r="7348" spans="1:9" hidden="1" x14ac:dyDescent="0.3">
      <c r="A7348" s="24">
        <v>7346</v>
      </c>
      <c r="B7348" s="11" t="str">
        <f>IFERROR(INDEX({"JSNY-BJ0001-01";"JSNY-JS0022-01";"JSNY-JS0002-01"},MATCH(D7348,{"BJ_zhongyu";"JS_WX_liteer";"JS_CZ_wodefeng"},0)),"")</f>
        <v>JSNY-JS0002-01</v>
      </c>
      <c r="C7348" s="11" t="str">
        <f>IFERROR(INDEX({"北京中裕世纪大酒店";"江苏利特尔绿色包装股份有限公司";"常州市金坛沃德丰电子科技有限公司"},MATCH(D7348,{"BJ_zhongyu";"JS_WX_liteer";"JS_CZ_wodefeng"},0)),"")</f>
        <v>常州市金坛沃德丰电子科技有限公司</v>
      </c>
      <c r="D7348" s="11" t="str">
        <f>[1]动作!$G7347</f>
        <v>JS_CZ_wodefeng</v>
      </c>
      <c r="E7348" s="11" t="str">
        <f>[1]动作!$D7347</f>
        <v>电表故障</v>
      </c>
      <c r="F7348" s="11" t="s">
        <v>45</v>
      </c>
      <c r="G7348" s="12">
        <f>[1]动作!$A7347+[1]动作!$B7347</f>
        <v>43214.183657407404</v>
      </c>
      <c r="H7348" s="12"/>
      <c r="I7348" s="11"/>
    </row>
    <row r="7349" spans="1:9" hidden="1" x14ac:dyDescent="0.3">
      <c r="A7349" s="24">
        <v>7347</v>
      </c>
      <c r="B7349" s="11" t="str">
        <f>IFERROR(INDEX({"JSNY-BJ0001-01";"JSNY-JS0022-01";"JSNY-JS0002-01"},MATCH(D7349,{"BJ_zhongyu";"JS_WX_liteer";"JS_CZ_wodefeng"},0)),"")</f>
        <v>JSNY-JS0002-01</v>
      </c>
      <c r="C7349" s="11" t="str">
        <f>IFERROR(INDEX({"北京中裕世纪大酒店";"江苏利特尔绿色包装股份有限公司";"常州市金坛沃德丰电子科技有限公司"},MATCH(D7349,{"BJ_zhongyu";"JS_WX_liteer";"JS_CZ_wodefeng"},0)),"")</f>
        <v>常州市金坛沃德丰电子科技有限公司</v>
      </c>
      <c r="D7349" s="11" t="str">
        <f>[1]动作!$G7348</f>
        <v>JS_CZ_wodefeng</v>
      </c>
      <c r="E7349" s="11" t="str">
        <f>[1]动作!$D7348</f>
        <v>电表故障</v>
      </c>
      <c r="F7349" s="11" t="s">
        <v>45</v>
      </c>
      <c r="G7349" s="12">
        <f>[1]动作!$A7348+[1]动作!$B7348</f>
        <v>43214.186909722222</v>
      </c>
      <c r="H7349" s="12"/>
      <c r="I7349" s="11"/>
    </row>
    <row r="7350" spans="1:9" hidden="1" x14ac:dyDescent="0.3">
      <c r="A7350" s="24">
        <v>7348</v>
      </c>
      <c r="B7350" s="11" t="str">
        <f>IFERROR(INDEX({"JSNY-BJ0001-01";"JSNY-JS0022-01";"JSNY-JS0002-01"},MATCH(D7350,{"BJ_zhongyu";"JS_WX_liteer";"JS_CZ_wodefeng"},0)),"")</f>
        <v>JSNY-JS0002-01</v>
      </c>
      <c r="C7350" s="11" t="str">
        <f>IFERROR(INDEX({"北京中裕世纪大酒店";"江苏利特尔绿色包装股份有限公司";"常州市金坛沃德丰电子科技有限公司"},MATCH(D7350,{"BJ_zhongyu";"JS_WX_liteer";"JS_CZ_wodefeng"},0)),"")</f>
        <v>常州市金坛沃德丰电子科技有限公司</v>
      </c>
      <c r="D7350" s="11" t="str">
        <f>[1]动作!$G7349</f>
        <v>JS_CZ_wodefeng</v>
      </c>
      <c r="E7350" s="11" t="str">
        <f>[1]动作!$D7349</f>
        <v>电表故障</v>
      </c>
      <c r="F7350" s="11" t="s">
        <v>45</v>
      </c>
      <c r="G7350" s="12">
        <f>[1]动作!$A7349+[1]动作!$B7349</f>
        <v>43214.188356481478</v>
      </c>
      <c r="H7350" s="12"/>
      <c r="I7350" s="11"/>
    </row>
    <row r="7351" spans="1:9" hidden="1" x14ac:dyDescent="0.3">
      <c r="A7351" s="24">
        <v>7349</v>
      </c>
      <c r="B7351" s="11" t="str">
        <f>IFERROR(INDEX({"JSNY-BJ0001-01";"JSNY-JS0022-01";"JSNY-JS0002-01"},MATCH(D7351,{"BJ_zhongyu";"JS_WX_liteer";"JS_CZ_wodefeng"},0)),"")</f>
        <v>JSNY-JS0002-01</v>
      </c>
      <c r="C7351" s="11" t="str">
        <f>IFERROR(INDEX({"北京中裕世纪大酒店";"江苏利特尔绿色包装股份有限公司";"常州市金坛沃德丰电子科技有限公司"},MATCH(D7351,{"BJ_zhongyu";"JS_WX_liteer";"JS_CZ_wodefeng"},0)),"")</f>
        <v>常州市金坛沃德丰电子科技有限公司</v>
      </c>
      <c r="D7351" s="11" t="str">
        <f>[1]动作!$G7350</f>
        <v>JS_CZ_wodefeng</v>
      </c>
      <c r="E7351" s="11" t="str">
        <f>[1]动作!$D7350</f>
        <v>电表故障</v>
      </c>
      <c r="F7351" s="11" t="s">
        <v>45</v>
      </c>
      <c r="G7351" s="12">
        <f>[1]动作!$A7350+[1]动作!$B7350</f>
        <v>43214.192291666666</v>
      </c>
      <c r="H7351" s="12"/>
      <c r="I7351" s="11"/>
    </row>
    <row r="7352" spans="1:9" hidden="1" x14ac:dyDescent="0.3">
      <c r="A7352" s="24">
        <v>7350</v>
      </c>
      <c r="B7352" s="11" t="str">
        <f>IFERROR(INDEX({"JSNY-BJ0001-01";"JSNY-JS0022-01";"JSNY-JS0002-01"},MATCH(D7352,{"BJ_zhongyu";"JS_WX_liteer";"JS_CZ_wodefeng"},0)),"")</f>
        <v>JSNY-JS0002-01</v>
      </c>
      <c r="C7352" s="11" t="str">
        <f>IFERROR(INDEX({"北京中裕世纪大酒店";"江苏利特尔绿色包装股份有限公司";"常州市金坛沃德丰电子科技有限公司"},MATCH(D7352,{"BJ_zhongyu";"JS_WX_liteer";"JS_CZ_wodefeng"},0)),"")</f>
        <v>常州市金坛沃德丰电子科技有限公司</v>
      </c>
      <c r="D7352" s="11" t="str">
        <f>[1]动作!$G7351</f>
        <v>JS_CZ_wodefeng</v>
      </c>
      <c r="E7352" s="11" t="str">
        <f>[1]动作!$D7351</f>
        <v>电表故障</v>
      </c>
      <c r="F7352" s="11" t="s">
        <v>45</v>
      </c>
      <c r="G7352" s="12">
        <f>[1]动作!$A7351+[1]动作!$B7351</f>
        <v>43214.192407407405</v>
      </c>
      <c r="H7352" s="12"/>
      <c r="I7352" s="11"/>
    </row>
    <row r="7353" spans="1:9" hidden="1" x14ac:dyDescent="0.3">
      <c r="A7353" s="24">
        <v>7351</v>
      </c>
      <c r="B7353" s="11" t="str">
        <f>IFERROR(INDEX({"JSNY-BJ0001-01";"JSNY-JS0022-01";"JSNY-JS0002-01"},MATCH(D7353,{"BJ_zhongyu";"JS_WX_liteer";"JS_CZ_wodefeng"},0)),"")</f>
        <v>JSNY-JS0002-01</v>
      </c>
      <c r="C7353" s="11" t="str">
        <f>IFERROR(INDEX({"北京中裕世纪大酒店";"江苏利特尔绿色包装股份有限公司";"常州市金坛沃德丰电子科技有限公司"},MATCH(D7353,{"BJ_zhongyu";"JS_WX_liteer";"JS_CZ_wodefeng"},0)),"")</f>
        <v>常州市金坛沃德丰电子科技有限公司</v>
      </c>
      <c r="D7353" s="11" t="str">
        <f>[1]动作!$G7352</f>
        <v>JS_CZ_wodefeng</v>
      </c>
      <c r="E7353" s="11" t="str">
        <f>[1]动作!$D7352</f>
        <v>电表故障</v>
      </c>
      <c r="F7353" s="11" t="s">
        <v>45</v>
      </c>
      <c r="G7353" s="12">
        <f>[1]动作!$A7352+[1]动作!$B7352</f>
        <v>43214.196111111109</v>
      </c>
      <c r="H7353" s="12"/>
      <c r="I7353" s="11"/>
    </row>
    <row r="7354" spans="1:9" hidden="1" x14ac:dyDescent="0.3">
      <c r="A7354" s="24">
        <v>7352</v>
      </c>
      <c r="B7354" s="11" t="str">
        <f>IFERROR(INDEX({"JSNY-BJ0001-01";"JSNY-JS0022-01";"JSNY-JS0002-01"},MATCH(D7354,{"BJ_zhongyu";"JS_WX_liteer";"JS_CZ_wodefeng"},0)),"")</f>
        <v>JSNY-JS0002-01</v>
      </c>
      <c r="C7354" s="11" t="str">
        <f>IFERROR(INDEX({"北京中裕世纪大酒店";"江苏利特尔绿色包装股份有限公司";"常州市金坛沃德丰电子科技有限公司"},MATCH(D7354,{"BJ_zhongyu";"JS_WX_liteer";"JS_CZ_wodefeng"},0)),"")</f>
        <v>常州市金坛沃德丰电子科技有限公司</v>
      </c>
      <c r="D7354" s="11" t="str">
        <f>[1]动作!$G7353</f>
        <v>JS_CZ_wodefeng</v>
      </c>
      <c r="E7354" s="11" t="str">
        <f>[1]动作!$D7353</f>
        <v>电表故障</v>
      </c>
      <c r="F7354" s="11" t="s">
        <v>45</v>
      </c>
      <c r="G7354" s="12">
        <f>[1]动作!$A7353+[1]动作!$B7353</f>
        <v>43214.197222222225</v>
      </c>
      <c r="H7354" s="12"/>
      <c r="I7354" s="11"/>
    </row>
    <row r="7355" spans="1:9" hidden="1" x14ac:dyDescent="0.3">
      <c r="A7355" s="24">
        <v>7353</v>
      </c>
      <c r="B7355" s="11" t="str">
        <f>IFERROR(INDEX({"JSNY-BJ0001-01";"JSNY-JS0022-01";"JSNY-JS0002-01"},MATCH(D7355,{"BJ_zhongyu";"JS_WX_liteer";"JS_CZ_wodefeng"},0)),"")</f>
        <v>JSNY-JS0002-01</v>
      </c>
      <c r="C7355" s="11" t="str">
        <f>IFERROR(INDEX({"北京中裕世纪大酒店";"江苏利特尔绿色包装股份有限公司";"常州市金坛沃德丰电子科技有限公司"},MATCH(D7355,{"BJ_zhongyu";"JS_WX_liteer";"JS_CZ_wodefeng"},0)),"")</f>
        <v>常州市金坛沃德丰电子科技有限公司</v>
      </c>
      <c r="D7355" s="11" t="str">
        <f>[1]动作!$G7354</f>
        <v>JS_CZ_wodefeng</v>
      </c>
      <c r="E7355" s="11" t="str">
        <f>[1]动作!$D7354</f>
        <v>电表故障</v>
      </c>
      <c r="F7355" s="11" t="s">
        <v>45</v>
      </c>
      <c r="G7355" s="12">
        <f>[1]动作!$A7354+[1]动作!$B7354</f>
        <v>43214.197453703702</v>
      </c>
      <c r="H7355" s="12"/>
      <c r="I7355" s="11"/>
    </row>
    <row r="7356" spans="1:9" hidden="1" x14ac:dyDescent="0.3">
      <c r="A7356" s="24">
        <v>7354</v>
      </c>
      <c r="B7356" s="11" t="str">
        <f>IFERROR(INDEX({"JSNY-BJ0001-01";"JSNY-JS0022-01";"JSNY-JS0002-01"},MATCH(D7356,{"BJ_zhongyu";"JS_WX_liteer";"JS_CZ_wodefeng"},0)),"")</f>
        <v>JSNY-JS0002-01</v>
      </c>
      <c r="C7356" s="11" t="str">
        <f>IFERROR(INDEX({"北京中裕世纪大酒店";"江苏利特尔绿色包装股份有限公司";"常州市金坛沃德丰电子科技有限公司"},MATCH(D7356,{"BJ_zhongyu";"JS_WX_liteer";"JS_CZ_wodefeng"},0)),"")</f>
        <v>常州市金坛沃德丰电子科技有限公司</v>
      </c>
      <c r="D7356" s="11" t="str">
        <f>[1]动作!$G7355</f>
        <v>JS_CZ_wodefeng</v>
      </c>
      <c r="E7356" s="11" t="str">
        <f>[1]动作!$D7355</f>
        <v>电表故障</v>
      </c>
      <c r="F7356" s="11" t="s">
        <v>45</v>
      </c>
      <c r="G7356" s="12">
        <f>[1]动作!$A7355+[1]动作!$B7355</f>
        <v>43214.197557870371</v>
      </c>
      <c r="H7356" s="12"/>
      <c r="I7356" s="11"/>
    </row>
    <row r="7357" spans="1:9" hidden="1" x14ac:dyDescent="0.3">
      <c r="A7357" s="24">
        <v>7355</v>
      </c>
      <c r="B7357" s="11" t="str">
        <f>IFERROR(INDEX({"JSNY-BJ0001-01";"JSNY-JS0022-01";"JSNY-JS0002-01"},MATCH(D7357,{"BJ_zhongyu";"JS_WX_liteer";"JS_CZ_wodefeng"},0)),"")</f>
        <v>JSNY-JS0002-01</v>
      </c>
      <c r="C7357" s="11" t="str">
        <f>IFERROR(INDEX({"北京中裕世纪大酒店";"江苏利特尔绿色包装股份有限公司";"常州市金坛沃德丰电子科技有限公司"},MATCH(D7357,{"BJ_zhongyu";"JS_WX_liteer";"JS_CZ_wodefeng"},0)),"")</f>
        <v>常州市金坛沃德丰电子科技有限公司</v>
      </c>
      <c r="D7357" s="11" t="str">
        <f>[1]动作!$G7356</f>
        <v>JS_CZ_wodefeng</v>
      </c>
      <c r="E7357" s="11" t="str">
        <f>[1]动作!$D7356</f>
        <v>电表故障</v>
      </c>
      <c r="F7357" s="11" t="s">
        <v>45</v>
      </c>
      <c r="G7357" s="12">
        <f>[1]动作!$A7356+[1]动作!$B7356</f>
        <v>43214.197685185187</v>
      </c>
      <c r="H7357" s="12"/>
      <c r="I7357" s="11"/>
    </row>
    <row r="7358" spans="1:9" hidden="1" x14ac:dyDescent="0.3">
      <c r="A7358" s="24">
        <v>7356</v>
      </c>
      <c r="B7358" s="11" t="str">
        <f>IFERROR(INDEX({"JSNY-BJ0001-01";"JSNY-JS0022-01";"JSNY-JS0002-01"},MATCH(D7358,{"BJ_zhongyu";"JS_WX_liteer";"JS_CZ_wodefeng"},0)),"")</f>
        <v>JSNY-JS0002-01</v>
      </c>
      <c r="C7358" s="11" t="str">
        <f>IFERROR(INDEX({"北京中裕世纪大酒店";"江苏利特尔绿色包装股份有限公司";"常州市金坛沃德丰电子科技有限公司"},MATCH(D7358,{"BJ_zhongyu";"JS_WX_liteer";"JS_CZ_wodefeng"},0)),"")</f>
        <v>常州市金坛沃德丰电子科技有限公司</v>
      </c>
      <c r="D7358" s="11" t="str">
        <f>[1]动作!$G7357</f>
        <v>JS_CZ_wodefeng</v>
      </c>
      <c r="E7358" s="11" t="str">
        <f>[1]动作!$D7357</f>
        <v>电表故障</v>
      </c>
      <c r="F7358" s="11" t="s">
        <v>45</v>
      </c>
      <c r="G7358" s="12">
        <f>[1]动作!$A7357+[1]动作!$B7357</f>
        <v>43214.202951388892</v>
      </c>
      <c r="H7358" s="12"/>
      <c r="I7358" s="11"/>
    </row>
    <row r="7359" spans="1:9" hidden="1" x14ac:dyDescent="0.3">
      <c r="A7359" s="24">
        <v>7357</v>
      </c>
      <c r="B7359" s="11" t="str">
        <f>IFERROR(INDEX({"JSNY-BJ0001-01";"JSNY-JS0022-01";"JSNY-JS0002-01"},MATCH(D7359,{"BJ_zhongyu";"JS_WX_liteer";"JS_CZ_wodefeng"},0)),"")</f>
        <v>JSNY-JS0002-01</v>
      </c>
      <c r="C7359" s="11" t="str">
        <f>IFERROR(INDEX({"北京中裕世纪大酒店";"江苏利特尔绿色包装股份有限公司";"常州市金坛沃德丰电子科技有限公司"},MATCH(D7359,{"BJ_zhongyu";"JS_WX_liteer";"JS_CZ_wodefeng"},0)),"")</f>
        <v>常州市金坛沃德丰电子科技有限公司</v>
      </c>
      <c r="D7359" s="11" t="str">
        <f>[1]动作!$G7358</f>
        <v>JS_CZ_wodefeng</v>
      </c>
      <c r="E7359" s="11" t="str">
        <f>[1]动作!$D7358</f>
        <v>电表故障</v>
      </c>
      <c r="F7359" s="11" t="s">
        <v>45</v>
      </c>
      <c r="G7359" s="12">
        <f>[1]动作!$A7358+[1]动作!$B7358</f>
        <v>43214.203067129631</v>
      </c>
      <c r="H7359" s="12"/>
      <c r="I7359" s="11"/>
    </row>
    <row r="7360" spans="1:9" hidden="1" x14ac:dyDescent="0.3">
      <c r="A7360" s="24">
        <v>7358</v>
      </c>
      <c r="B7360" s="11" t="str">
        <f>IFERROR(INDEX({"JSNY-BJ0001-01";"JSNY-JS0022-01";"JSNY-JS0002-01"},MATCH(D7360,{"BJ_zhongyu";"JS_WX_liteer";"JS_CZ_wodefeng"},0)),"")</f>
        <v>JSNY-JS0002-01</v>
      </c>
      <c r="C7360" s="11" t="str">
        <f>IFERROR(INDEX({"北京中裕世纪大酒店";"江苏利特尔绿色包装股份有限公司";"常州市金坛沃德丰电子科技有限公司"},MATCH(D7360,{"BJ_zhongyu";"JS_WX_liteer";"JS_CZ_wodefeng"},0)),"")</f>
        <v>常州市金坛沃德丰电子科技有限公司</v>
      </c>
      <c r="D7360" s="11" t="str">
        <f>[1]动作!$G7359</f>
        <v>JS_CZ_wodefeng</v>
      </c>
      <c r="E7360" s="11" t="str">
        <f>[1]动作!$D7359</f>
        <v>电表故障</v>
      </c>
      <c r="F7360" s="11" t="s">
        <v>45</v>
      </c>
      <c r="G7360" s="12">
        <f>[1]动作!$A7359+[1]动作!$B7359</f>
        <v>43214.203877314816</v>
      </c>
      <c r="H7360" s="12"/>
      <c r="I7360" s="11"/>
    </row>
    <row r="7361" spans="1:9" hidden="1" x14ac:dyDescent="0.3">
      <c r="A7361" s="24">
        <v>7359</v>
      </c>
      <c r="B7361" s="11" t="str">
        <f>IFERROR(INDEX({"JSNY-BJ0001-01";"JSNY-JS0022-01";"JSNY-JS0002-01"},MATCH(D7361,{"BJ_zhongyu";"JS_WX_liteer";"JS_CZ_wodefeng"},0)),"")</f>
        <v>JSNY-JS0002-01</v>
      </c>
      <c r="C7361" s="11" t="str">
        <f>IFERROR(INDEX({"北京中裕世纪大酒店";"江苏利特尔绿色包装股份有限公司";"常州市金坛沃德丰电子科技有限公司"},MATCH(D7361,{"BJ_zhongyu";"JS_WX_liteer";"JS_CZ_wodefeng"},0)),"")</f>
        <v>常州市金坛沃德丰电子科技有限公司</v>
      </c>
      <c r="D7361" s="11" t="str">
        <f>[1]动作!$G7360</f>
        <v>JS_CZ_wodefeng</v>
      </c>
      <c r="E7361" s="11" t="str">
        <f>[1]动作!$D7360</f>
        <v>电表故障</v>
      </c>
      <c r="F7361" s="11" t="s">
        <v>45</v>
      </c>
      <c r="G7361" s="12">
        <f>[1]动作!$A7360+[1]动作!$B7360</f>
        <v>43214.204108796293</v>
      </c>
      <c r="H7361" s="12"/>
      <c r="I7361" s="11"/>
    </row>
    <row r="7362" spans="1:9" hidden="1" x14ac:dyDescent="0.3">
      <c r="A7362" s="24">
        <v>7360</v>
      </c>
      <c r="B7362" s="11" t="str">
        <f>IFERROR(INDEX({"JSNY-BJ0001-01";"JSNY-JS0022-01";"JSNY-JS0002-01"},MATCH(D7362,{"BJ_zhongyu";"JS_WX_liteer";"JS_CZ_wodefeng"},0)),"")</f>
        <v>JSNY-JS0002-01</v>
      </c>
      <c r="C7362" s="11" t="str">
        <f>IFERROR(INDEX({"北京中裕世纪大酒店";"江苏利特尔绿色包装股份有限公司";"常州市金坛沃德丰电子科技有限公司"},MATCH(D7362,{"BJ_zhongyu";"JS_WX_liteer";"JS_CZ_wodefeng"},0)),"")</f>
        <v>常州市金坛沃德丰电子科技有限公司</v>
      </c>
      <c r="D7362" s="11" t="str">
        <f>[1]动作!$G7361</f>
        <v>JS_CZ_wodefeng</v>
      </c>
      <c r="E7362" s="11" t="str">
        <f>[1]动作!$D7361</f>
        <v>电表故障</v>
      </c>
      <c r="F7362" s="11" t="s">
        <v>45</v>
      </c>
      <c r="G7362" s="12">
        <f>[1]动作!$A7361+[1]动作!$B7361</f>
        <v>43214.204224537039</v>
      </c>
      <c r="H7362" s="12"/>
      <c r="I7362" s="11"/>
    </row>
    <row r="7363" spans="1:9" hidden="1" x14ac:dyDescent="0.3">
      <c r="A7363" s="24">
        <v>7361</v>
      </c>
      <c r="B7363" s="11" t="str">
        <f>IFERROR(INDEX({"JSNY-BJ0001-01";"JSNY-JS0022-01";"JSNY-JS0002-01"},MATCH(D7363,{"BJ_zhongyu";"JS_WX_liteer";"JS_CZ_wodefeng"},0)),"")</f>
        <v>JSNY-JS0002-01</v>
      </c>
      <c r="C7363" s="11" t="str">
        <f>IFERROR(INDEX({"北京中裕世纪大酒店";"江苏利特尔绿色包装股份有限公司";"常州市金坛沃德丰电子科技有限公司"},MATCH(D7363,{"BJ_zhongyu";"JS_WX_liteer";"JS_CZ_wodefeng"},0)),"")</f>
        <v>常州市金坛沃德丰电子科技有限公司</v>
      </c>
      <c r="D7363" s="11" t="str">
        <f>[1]动作!$G7362</f>
        <v>JS_CZ_wodefeng</v>
      </c>
      <c r="E7363" s="11" t="str">
        <f>[1]动作!$D7362</f>
        <v>电表故障</v>
      </c>
      <c r="F7363" s="11" t="s">
        <v>45</v>
      </c>
      <c r="G7363" s="12">
        <f>[1]动作!$A7362+[1]动作!$B7362</f>
        <v>43214.204398148147</v>
      </c>
      <c r="H7363" s="12"/>
      <c r="I7363" s="11"/>
    </row>
    <row r="7364" spans="1:9" hidden="1" x14ac:dyDescent="0.3">
      <c r="A7364" s="24">
        <v>7362</v>
      </c>
      <c r="B7364" s="11" t="str">
        <f>IFERROR(INDEX({"JSNY-BJ0001-01";"JSNY-JS0022-01";"JSNY-JS0002-01"},MATCH(D7364,{"BJ_zhongyu";"JS_WX_liteer";"JS_CZ_wodefeng"},0)),"")</f>
        <v>JSNY-JS0002-01</v>
      </c>
      <c r="C7364" s="11" t="str">
        <f>IFERROR(INDEX({"北京中裕世纪大酒店";"江苏利特尔绿色包装股份有限公司";"常州市金坛沃德丰电子科技有限公司"},MATCH(D7364,{"BJ_zhongyu";"JS_WX_liteer";"JS_CZ_wodefeng"},0)),"")</f>
        <v>常州市金坛沃德丰电子科技有限公司</v>
      </c>
      <c r="D7364" s="11" t="str">
        <f>[1]动作!$G7363</f>
        <v>JS_CZ_wodefeng</v>
      </c>
      <c r="E7364" s="11" t="str">
        <f>[1]动作!$D7363</f>
        <v>电表故障</v>
      </c>
      <c r="F7364" s="11" t="s">
        <v>45</v>
      </c>
      <c r="G7364" s="12">
        <f>[1]动作!$A7363+[1]动作!$B7363</f>
        <v>43214.205497685187</v>
      </c>
      <c r="H7364" s="12"/>
      <c r="I7364" s="11"/>
    </row>
    <row r="7365" spans="1:9" hidden="1" x14ac:dyDescent="0.3">
      <c r="A7365" s="24">
        <v>7363</v>
      </c>
      <c r="B7365" s="11" t="str">
        <f>IFERROR(INDEX({"JSNY-BJ0001-01";"JSNY-JS0022-01";"JSNY-JS0002-01"},MATCH(D7365,{"BJ_zhongyu";"JS_WX_liteer";"JS_CZ_wodefeng"},0)),"")</f>
        <v>JSNY-JS0002-01</v>
      </c>
      <c r="C7365" s="11" t="str">
        <f>IFERROR(INDEX({"北京中裕世纪大酒店";"江苏利特尔绿色包装股份有限公司";"常州市金坛沃德丰电子科技有限公司"},MATCH(D7365,{"BJ_zhongyu";"JS_WX_liteer";"JS_CZ_wodefeng"},0)),"")</f>
        <v>常州市金坛沃德丰电子科技有限公司</v>
      </c>
      <c r="D7365" s="11" t="str">
        <f>[1]动作!$G7364</f>
        <v>JS_CZ_wodefeng</v>
      </c>
      <c r="E7365" s="11" t="str">
        <f>[1]动作!$D7364</f>
        <v>电表故障</v>
      </c>
      <c r="F7365" s="11" t="s">
        <v>45</v>
      </c>
      <c r="G7365" s="12">
        <f>[1]动作!$A7364+[1]动作!$B7364</f>
        <v>43214.207824074074</v>
      </c>
      <c r="H7365" s="12"/>
      <c r="I7365" s="11"/>
    </row>
    <row r="7366" spans="1:9" hidden="1" x14ac:dyDescent="0.3">
      <c r="A7366" s="24">
        <v>7364</v>
      </c>
      <c r="B7366" s="11" t="str">
        <f>IFERROR(INDEX({"JSNY-BJ0001-01";"JSNY-JS0022-01";"JSNY-JS0002-01"},MATCH(D7366,{"BJ_zhongyu";"JS_WX_liteer";"JS_CZ_wodefeng"},0)),"")</f>
        <v>JSNY-JS0002-01</v>
      </c>
      <c r="C7366" s="11" t="str">
        <f>IFERROR(INDEX({"北京中裕世纪大酒店";"江苏利特尔绿色包装股份有限公司";"常州市金坛沃德丰电子科技有限公司"},MATCH(D7366,{"BJ_zhongyu";"JS_WX_liteer";"JS_CZ_wodefeng"},0)),"")</f>
        <v>常州市金坛沃德丰电子科技有限公司</v>
      </c>
      <c r="D7366" s="11" t="str">
        <f>[1]动作!$G7365</f>
        <v>JS_CZ_wodefeng</v>
      </c>
      <c r="E7366" s="11" t="str">
        <f>[1]动作!$D7365</f>
        <v>电表故障</v>
      </c>
      <c r="F7366" s="11" t="s">
        <v>45</v>
      </c>
      <c r="G7366" s="12">
        <f>[1]动作!$A7365+[1]动作!$B7365</f>
        <v>43214.209270833337</v>
      </c>
      <c r="H7366" s="12"/>
      <c r="I7366" s="11"/>
    </row>
    <row r="7367" spans="1:9" hidden="1" x14ac:dyDescent="0.3">
      <c r="A7367" s="24">
        <v>7365</v>
      </c>
      <c r="B7367" s="11" t="str">
        <f>IFERROR(INDEX({"JSNY-BJ0001-01";"JSNY-JS0022-01";"JSNY-JS0002-01"},MATCH(D7367,{"BJ_zhongyu";"JS_WX_liteer";"JS_CZ_wodefeng"},0)),"")</f>
        <v>JSNY-JS0002-01</v>
      </c>
      <c r="C7367" s="11" t="str">
        <f>IFERROR(INDEX({"北京中裕世纪大酒店";"江苏利特尔绿色包装股份有限公司";"常州市金坛沃德丰电子科技有限公司"},MATCH(D7367,{"BJ_zhongyu";"JS_WX_liteer";"JS_CZ_wodefeng"},0)),"")</f>
        <v>常州市金坛沃德丰电子科技有限公司</v>
      </c>
      <c r="D7367" s="11" t="str">
        <f>[1]动作!$G7366</f>
        <v>JS_CZ_wodefeng</v>
      </c>
      <c r="E7367" s="11" t="str">
        <f>[1]动作!$D7366</f>
        <v>电表故障</v>
      </c>
      <c r="F7367" s="11" t="s">
        <v>45</v>
      </c>
      <c r="G7367" s="12">
        <f>[1]动作!$A7366+[1]动作!$B7366</f>
        <v>43214.209386574075</v>
      </c>
      <c r="H7367" s="12"/>
      <c r="I7367" s="11"/>
    </row>
    <row r="7368" spans="1:9" hidden="1" x14ac:dyDescent="0.3">
      <c r="A7368" s="24">
        <v>7366</v>
      </c>
      <c r="B7368" s="11" t="str">
        <f>IFERROR(INDEX({"JSNY-BJ0001-01";"JSNY-JS0022-01";"JSNY-JS0002-01"},MATCH(D7368,{"BJ_zhongyu";"JS_WX_liteer";"JS_CZ_wodefeng"},0)),"")</f>
        <v>JSNY-JS0002-01</v>
      </c>
      <c r="C7368" s="11" t="str">
        <f>IFERROR(INDEX({"北京中裕世纪大酒店";"江苏利特尔绿色包装股份有限公司";"常州市金坛沃德丰电子科技有限公司"},MATCH(D7368,{"BJ_zhongyu";"JS_WX_liteer";"JS_CZ_wodefeng"},0)),"")</f>
        <v>常州市金坛沃德丰电子科技有限公司</v>
      </c>
      <c r="D7368" s="11" t="str">
        <f>[1]动作!$G7367</f>
        <v>JS_CZ_wodefeng</v>
      </c>
      <c r="E7368" s="11" t="str">
        <f>[1]动作!$D7367</f>
        <v>电表故障</v>
      </c>
      <c r="F7368" s="11" t="s">
        <v>45</v>
      </c>
      <c r="G7368" s="12">
        <f>[1]动作!$A7367+[1]动作!$B7367</f>
        <v>43214.213090277779</v>
      </c>
      <c r="H7368" s="12"/>
      <c r="I7368" s="11"/>
    </row>
    <row r="7369" spans="1:9" hidden="1" x14ac:dyDescent="0.3">
      <c r="A7369" s="24">
        <v>7367</v>
      </c>
      <c r="B7369" s="11" t="str">
        <f>IFERROR(INDEX({"JSNY-BJ0001-01";"JSNY-JS0022-01";"JSNY-JS0002-01"},MATCH(D7369,{"BJ_zhongyu";"JS_WX_liteer";"JS_CZ_wodefeng"},0)),"")</f>
        <v>JSNY-JS0002-01</v>
      </c>
      <c r="C7369" s="11" t="str">
        <f>IFERROR(INDEX({"北京中裕世纪大酒店";"江苏利特尔绿色包装股份有限公司";"常州市金坛沃德丰电子科技有限公司"},MATCH(D7369,{"BJ_zhongyu";"JS_WX_liteer";"JS_CZ_wodefeng"},0)),"")</f>
        <v>常州市金坛沃德丰电子科技有限公司</v>
      </c>
      <c r="D7369" s="11" t="str">
        <f>[1]动作!$G7368</f>
        <v>JS_CZ_wodefeng</v>
      </c>
      <c r="E7369" s="11" t="str">
        <f>[1]动作!$D7368</f>
        <v>电表故障</v>
      </c>
      <c r="F7369" s="11" t="s">
        <v>45</v>
      </c>
      <c r="G7369" s="12">
        <f>[1]动作!$A7368+[1]动作!$B7368</f>
        <v>43214.214594907404</v>
      </c>
      <c r="H7369" s="12"/>
      <c r="I7369" s="11"/>
    </row>
    <row r="7370" spans="1:9" hidden="1" x14ac:dyDescent="0.3">
      <c r="A7370" s="24">
        <v>7368</v>
      </c>
      <c r="B7370" s="11" t="str">
        <f>IFERROR(INDEX({"JSNY-BJ0001-01";"JSNY-JS0022-01";"JSNY-JS0002-01"},MATCH(D7370,{"BJ_zhongyu";"JS_WX_liteer";"JS_CZ_wodefeng"},0)),"")</f>
        <v>JSNY-JS0002-01</v>
      </c>
      <c r="C7370" s="11" t="str">
        <f>IFERROR(INDEX({"北京中裕世纪大酒店";"江苏利特尔绿色包装股份有限公司";"常州市金坛沃德丰电子科技有限公司"},MATCH(D7370,{"BJ_zhongyu";"JS_WX_liteer";"JS_CZ_wodefeng"},0)),"")</f>
        <v>常州市金坛沃德丰电子科技有限公司</v>
      </c>
      <c r="D7370" s="11" t="str">
        <f>[1]动作!$G7369</f>
        <v>JS_CZ_wodefeng</v>
      </c>
      <c r="E7370" s="11" t="str">
        <f>[1]动作!$D7369</f>
        <v>电表故障</v>
      </c>
      <c r="F7370" s="11" t="s">
        <v>45</v>
      </c>
      <c r="G7370" s="12">
        <f>[1]动作!$A7369+[1]动作!$B7369</f>
        <v>43214.21471064815</v>
      </c>
      <c r="H7370" s="12"/>
      <c r="I7370" s="11"/>
    </row>
    <row r="7371" spans="1:9" hidden="1" x14ac:dyDescent="0.3">
      <c r="A7371" s="24">
        <v>7369</v>
      </c>
      <c r="B7371" s="11" t="str">
        <f>IFERROR(INDEX({"JSNY-BJ0001-01";"JSNY-JS0022-01";"JSNY-JS0002-01"},MATCH(D7371,{"BJ_zhongyu";"JS_WX_liteer";"JS_CZ_wodefeng"},0)),"")</f>
        <v>JSNY-JS0002-01</v>
      </c>
      <c r="C7371" s="11" t="str">
        <f>IFERROR(INDEX({"北京中裕世纪大酒店";"江苏利特尔绿色包装股份有限公司";"常州市金坛沃德丰电子科技有限公司"},MATCH(D7371,{"BJ_zhongyu";"JS_WX_liteer";"JS_CZ_wodefeng"},0)),"")</f>
        <v>常州市金坛沃德丰电子科技有限公司</v>
      </c>
      <c r="D7371" s="11" t="str">
        <f>[1]动作!$G7370</f>
        <v>JS_CZ_wodefeng</v>
      </c>
      <c r="E7371" s="11" t="str">
        <f>[1]动作!$D7370</f>
        <v>电表故障</v>
      </c>
      <c r="F7371" s="11" t="s">
        <v>45</v>
      </c>
      <c r="G7371" s="12">
        <f>[1]动作!$A7370+[1]动作!$B7370</f>
        <v>43214.214826388888</v>
      </c>
      <c r="H7371" s="12"/>
      <c r="I7371" s="11"/>
    </row>
    <row r="7372" spans="1:9" hidden="1" x14ac:dyDescent="0.3">
      <c r="A7372" s="24">
        <v>7370</v>
      </c>
      <c r="B7372" s="11" t="str">
        <f>IFERROR(INDEX({"JSNY-BJ0001-01";"JSNY-JS0022-01";"JSNY-JS0002-01"},MATCH(D7372,{"BJ_zhongyu";"JS_WX_liteer";"JS_CZ_wodefeng"},0)),"")</f>
        <v>JSNY-JS0002-01</v>
      </c>
      <c r="C7372" s="11" t="str">
        <f>IFERROR(INDEX({"北京中裕世纪大酒店";"江苏利特尔绿色包装股份有限公司";"常州市金坛沃德丰电子科技有限公司"},MATCH(D7372,{"BJ_zhongyu";"JS_WX_liteer";"JS_CZ_wodefeng"},0)),"")</f>
        <v>常州市金坛沃德丰电子科技有限公司</v>
      </c>
      <c r="D7372" s="11" t="str">
        <f>[1]动作!$G7371</f>
        <v>JS_CZ_wodefeng</v>
      </c>
      <c r="E7372" s="11" t="str">
        <f>[1]动作!$D7371</f>
        <v>电表故障</v>
      </c>
      <c r="F7372" s="11" t="s">
        <v>45</v>
      </c>
      <c r="G7372" s="12">
        <f>[1]动作!$A7371+[1]动作!$B7371</f>
        <v>43214.217199074075</v>
      </c>
      <c r="H7372" s="12"/>
      <c r="I7372" s="11"/>
    </row>
    <row r="7373" spans="1:9" hidden="1" x14ac:dyDescent="0.3">
      <c r="A7373" s="24">
        <v>7371</v>
      </c>
      <c r="B7373" s="11" t="str">
        <f>IFERROR(INDEX({"JSNY-BJ0001-01";"JSNY-JS0022-01";"JSNY-JS0002-01"},MATCH(D7373,{"BJ_zhongyu";"JS_WX_liteer";"JS_CZ_wodefeng"},0)),"")</f>
        <v>JSNY-JS0002-01</v>
      </c>
      <c r="C7373" s="11" t="str">
        <f>IFERROR(INDEX({"北京中裕世纪大酒店";"江苏利特尔绿色包装股份有限公司";"常州市金坛沃德丰电子科技有限公司"},MATCH(D7373,{"BJ_zhongyu";"JS_WX_liteer";"JS_CZ_wodefeng"},0)),"")</f>
        <v>常州市金坛沃德丰电子科技有限公司</v>
      </c>
      <c r="D7373" s="11" t="str">
        <f>[1]动作!$G7372</f>
        <v>JS_CZ_wodefeng</v>
      </c>
      <c r="E7373" s="11" t="str">
        <f>[1]动作!$D7372</f>
        <v>电表故障</v>
      </c>
      <c r="F7373" s="11" t="s">
        <v>45</v>
      </c>
      <c r="G7373" s="12">
        <f>[1]动作!$A7372+[1]动作!$B7372</f>
        <v>43214.218298611115</v>
      </c>
      <c r="H7373" s="12"/>
      <c r="I7373" s="11"/>
    </row>
    <row r="7374" spans="1:9" hidden="1" x14ac:dyDescent="0.3">
      <c r="A7374" s="24">
        <v>7372</v>
      </c>
      <c r="B7374" s="11" t="str">
        <f>IFERROR(INDEX({"JSNY-BJ0001-01";"JSNY-JS0022-01";"JSNY-JS0002-01"},MATCH(D7374,{"BJ_zhongyu";"JS_WX_liteer";"JS_CZ_wodefeng"},0)),"")</f>
        <v>JSNY-JS0002-01</v>
      </c>
      <c r="C7374" s="11" t="str">
        <f>IFERROR(INDEX({"北京中裕世纪大酒店";"江苏利特尔绿色包装股份有限公司";"常州市金坛沃德丰电子科技有限公司"},MATCH(D7374,{"BJ_zhongyu";"JS_WX_liteer";"JS_CZ_wodefeng"},0)),"")</f>
        <v>常州市金坛沃德丰电子科技有限公司</v>
      </c>
      <c r="D7374" s="11" t="str">
        <f>[1]动作!$G7373</f>
        <v>JS_CZ_wodefeng</v>
      </c>
      <c r="E7374" s="11" t="str">
        <f>[1]动作!$D7373</f>
        <v>电表故障</v>
      </c>
      <c r="F7374" s="11" t="s">
        <v>45</v>
      </c>
      <c r="G7374" s="12">
        <f>[1]动作!$A7373+[1]动作!$B7373</f>
        <v>43214.219583333332</v>
      </c>
      <c r="H7374" s="12"/>
      <c r="I7374" s="11"/>
    </row>
    <row r="7375" spans="1:9" hidden="1" x14ac:dyDescent="0.3">
      <c r="A7375" s="24">
        <v>7373</v>
      </c>
      <c r="B7375" s="11" t="str">
        <f>IFERROR(INDEX({"JSNY-BJ0001-01";"JSNY-JS0022-01";"JSNY-JS0002-01"},MATCH(D7375,{"BJ_zhongyu";"JS_WX_liteer";"JS_CZ_wodefeng"},0)),"")</f>
        <v>JSNY-JS0002-01</v>
      </c>
      <c r="C7375" s="11" t="str">
        <f>IFERROR(INDEX({"北京中裕世纪大酒店";"江苏利特尔绿色包装股份有限公司";"常州市金坛沃德丰电子科技有限公司"},MATCH(D7375,{"BJ_zhongyu";"JS_WX_liteer";"JS_CZ_wodefeng"},0)),"")</f>
        <v>常州市金坛沃德丰电子科技有限公司</v>
      </c>
      <c r="D7375" s="11" t="str">
        <f>[1]动作!$G7374</f>
        <v>JS_CZ_wodefeng</v>
      </c>
      <c r="E7375" s="11" t="str">
        <f>[1]动作!$D7374</f>
        <v>电表故障</v>
      </c>
      <c r="F7375" s="11" t="s">
        <v>45</v>
      </c>
      <c r="G7375" s="12">
        <f>[1]动作!$A7374+[1]动作!$B7374</f>
        <v>43214.219699074078</v>
      </c>
      <c r="H7375" s="12"/>
      <c r="I7375" s="11"/>
    </row>
    <row r="7376" spans="1:9" hidden="1" x14ac:dyDescent="0.3">
      <c r="A7376" s="24">
        <v>7374</v>
      </c>
      <c r="B7376" s="11" t="str">
        <f>IFERROR(INDEX({"JSNY-BJ0001-01";"JSNY-JS0022-01";"JSNY-JS0002-01"},MATCH(D7376,{"BJ_zhongyu";"JS_WX_liteer";"JS_CZ_wodefeng"},0)),"")</f>
        <v>JSNY-JS0002-01</v>
      </c>
      <c r="C7376" s="11" t="str">
        <f>IFERROR(INDEX({"北京中裕世纪大酒店";"江苏利特尔绿色包装股份有限公司";"常州市金坛沃德丰电子科技有限公司"},MATCH(D7376,{"BJ_zhongyu";"JS_WX_liteer";"JS_CZ_wodefeng"},0)),"")</f>
        <v>常州市金坛沃德丰电子科技有限公司</v>
      </c>
      <c r="D7376" s="11" t="str">
        <f>[1]动作!$G7375</f>
        <v>JS_CZ_wodefeng</v>
      </c>
      <c r="E7376" s="11" t="str">
        <f>[1]动作!$D7375</f>
        <v>电表故障</v>
      </c>
      <c r="F7376" s="11" t="s">
        <v>45</v>
      </c>
      <c r="G7376" s="12">
        <f>[1]动作!$A7375+[1]动作!$B7375</f>
        <v>43214.219872685186</v>
      </c>
      <c r="H7376" s="12"/>
      <c r="I7376" s="11"/>
    </row>
    <row r="7377" spans="1:9" hidden="1" x14ac:dyDescent="0.3">
      <c r="A7377" s="24">
        <v>7375</v>
      </c>
      <c r="B7377" s="11" t="str">
        <f>IFERROR(INDEX({"JSNY-BJ0001-01";"JSNY-JS0022-01";"JSNY-JS0002-01"},MATCH(D7377,{"BJ_zhongyu";"JS_WX_liteer";"JS_CZ_wodefeng"},0)),"")</f>
        <v>JSNY-JS0002-01</v>
      </c>
      <c r="C7377" s="11" t="str">
        <f>IFERROR(INDEX({"北京中裕世纪大酒店";"江苏利特尔绿色包装股份有限公司";"常州市金坛沃德丰电子科技有限公司"},MATCH(D7377,{"BJ_zhongyu";"JS_WX_liteer";"JS_CZ_wodefeng"},0)),"")</f>
        <v>常州市金坛沃德丰电子科技有限公司</v>
      </c>
      <c r="D7377" s="11" t="str">
        <f>[1]动作!$G7376</f>
        <v>JS_CZ_wodefeng</v>
      </c>
      <c r="E7377" s="11" t="str">
        <f>[1]动作!$D7376</f>
        <v>电表故障</v>
      </c>
      <c r="F7377" s="11" t="s">
        <v>45</v>
      </c>
      <c r="G7377" s="12">
        <f>[1]动作!$A7376+[1]动作!$B7376</f>
        <v>43214.221145833333</v>
      </c>
      <c r="H7377" s="12"/>
      <c r="I7377" s="11"/>
    </row>
    <row r="7378" spans="1:9" hidden="1" x14ac:dyDescent="0.3">
      <c r="A7378" s="24">
        <v>7376</v>
      </c>
      <c r="B7378" s="11" t="str">
        <f>IFERROR(INDEX({"JSNY-BJ0001-01";"JSNY-JS0022-01";"JSNY-JS0002-01"},MATCH(D7378,{"BJ_zhongyu";"JS_WX_liteer";"JS_CZ_wodefeng"},0)),"")</f>
        <v>JSNY-JS0002-01</v>
      </c>
      <c r="C7378" s="11" t="str">
        <f>IFERROR(INDEX({"北京中裕世纪大酒店";"江苏利特尔绿色包装股份有限公司";"常州市金坛沃德丰电子科技有限公司"},MATCH(D7378,{"BJ_zhongyu";"JS_WX_liteer";"JS_CZ_wodefeng"},0)),"")</f>
        <v>常州市金坛沃德丰电子科技有限公司</v>
      </c>
      <c r="D7378" s="11" t="str">
        <f>[1]动作!$G7377</f>
        <v>JS_CZ_wodefeng</v>
      </c>
      <c r="E7378" s="11" t="str">
        <f>[1]动作!$D7377</f>
        <v>电表故障</v>
      </c>
      <c r="F7378" s="11" t="s">
        <v>45</v>
      </c>
      <c r="G7378" s="12">
        <f>[1]动作!$A7377+[1]动作!$B7377</f>
        <v>43214.225081018521</v>
      </c>
      <c r="H7378" s="12"/>
      <c r="I7378" s="11"/>
    </row>
    <row r="7379" spans="1:9" hidden="1" x14ac:dyDescent="0.3">
      <c r="A7379" s="24">
        <v>7377</v>
      </c>
      <c r="B7379" s="11" t="str">
        <f>IFERROR(INDEX({"JSNY-BJ0001-01";"JSNY-JS0022-01";"JSNY-JS0002-01"},MATCH(D7379,{"BJ_zhongyu";"JS_WX_liteer";"JS_CZ_wodefeng"},0)),"")</f>
        <v>JSNY-JS0002-01</v>
      </c>
      <c r="C7379" s="11" t="str">
        <f>IFERROR(INDEX({"北京中裕世纪大酒店";"江苏利特尔绿色包装股份有限公司";"常州市金坛沃德丰电子科技有限公司"},MATCH(D7379,{"BJ_zhongyu";"JS_WX_liteer";"JS_CZ_wodefeng"},0)),"")</f>
        <v>常州市金坛沃德丰电子科技有限公司</v>
      </c>
      <c r="D7379" s="11" t="str">
        <f>[1]动作!$G7378</f>
        <v>JS_CZ_wodefeng</v>
      </c>
      <c r="E7379" s="11" t="str">
        <f>[1]动作!$D7378</f>
        <v>电表故障</v>
      </c>
      <c r="F7379" s="11" t="s">
        <v>45</v>
      </c>
      <c r="G7379" s="12">
        <f>[1]动作!$A7378+[1]动作!$B7378</f>
        <v>43214.22519675926</v>
      </c>
      <c r="H7379" s="12"/>
      <c r="I7379" s="11"/>
    </row>
    <row r="7380" spans="1:9" hidden="1" x14ac:dyDescent="0.3">
      <c r="A7380" s="24">
        <v>7378</v>
      </c>
      <c r="B7380" s="11" t="str">
        <f>IFERROR(INDEX({"JSNY-BJ0001-01";"JSNY-JS0022-01";"JSNY-JS0002-01"},MATCH(D7380,{"BJ_zhongyu";"JS_WX_liteer";"JS_CZ_wodefeng"},0)),"")</f>
        <v>JSNY-JS0002-01</v>
      </c>
      <c r="C7380" s="11" t="str">
        <f>IFERROR(INDEX({"北京中裕世纪大酒店";"江苏利特尔绿色包装股份有限公司";"常州市金坛沃德丰电子科技有限公司"},MATCH(D7380,{"BJ_zhongyu";"JS_WX_liteer";"JS_CZ_wodefeng"},0)),"")</f>
        <v>常州市金坛沃德丰电子科技有限公司</v>
      </c>
      <c r="D7380" s="11" t="str">
        <f>[1]动作!$G7379</f>
        <v>JS_CZ_wodefeng</v>
      </c>
      <c r="E7380" s="11" t="str">
        <f>[1]动作!$D7379</f>
        <v>电表故障</v>
      </c>
      <c r="F7380" s="11" t="s">
        <v>45</v>
      </c>
      <c r="G7380" s="12">
        <f>[1]动作!$A7379+[1]动作!$B7379</f>
        <v>43214.226643518516</v>
      </c>
      <c r="H7380" s="12"/>
      <c r="I7380" s="11"/>
    </row>
    <row r="7381" spans="1:9" hidden="1" x14ac:dyDescent="0.3">
      <c r="A7381" s="24">
        <v>7379</v>
      </c>
      <c r="B7381" s="11" t="str">
        <f>IFERROR(INDEX({"JSNY-BJ0001-01";"JSNY-JS0022-01";"JSNY-JS0002-01"},MATCH(D7381,{"BJ_zhongyu";"JS_WX_liteer";"JS_CZ_wodefeng"},0)),"")</f>
        <v>JSNY-JS0002-01</v>
      </c>
      <c r="C7381" s="11" t="str">
        <f>IFERROR(INDEX({"北京中裕世纪大酒店";"江苏利特尔绿色包装股份有限公司";"常州市金坛沃德丰电子科技有限公司"},MATCH(D7381,{"BJ_zhongyu";"JS_WX_liteer";"JS_CZ_wodefeng"},0)),"")</f>
        <v>常州市金坛沃德丰电子科技有限公司</v>
      </c>
      <c r="D7381" s="11" t="str">
        <f>[1]动作!$G7380</f>
        <v>JS_CZ_wodefeng</v>
      </c>
      <c r="E7381" s="11" t="str">
        <f>[1]动作!$D7380</f>
        <v>电表故障</v>
      </c>
      <c r="F7381" s="11" t="s">
        <v>45</v>
      </c>
      <c r="G7381" s="12">
        <f>[1]动作!$A7380+[1]动作!$B7380</f>
        <v>43214.22797453704</v>
      </c>
      <c r="H7381" s="12"/>
      <c r="I7381" s="11"/>
    </row>
    <row r="7382" spans="1:9" hidden="1" x14ac:dyDescent="0.3">
      <c r="A7382" s="24">
        <v>7380</v>
      </c>
      <c r="B7382" s="11" t="str">
        <f>IFERROR(INDEX({"JSNY-BJ0001-01";"JSNY-JS0022-01";"JSNY-JS0002-01"},MATCH(D7382,{"BJ_zhongyu";"JS_WX_liteer";"JS_CZ_wodefeng"},0)),"")</f>
        <v>JSNY-JS0002-01</v>
      </c>
      <c r="C7382" s="11" t="str">
        <f>IFERROR(INDEX({"北京中裕世纪大酒店";"江苏利特尔绿色包装股份有限公司";"常州市金坛沃德丰电子科技有限公司"},MATCH(D7382,{"BJ_zhongyu";"JS_WX_liteer";"JS_CZ_wodefeng"},0)),"")</f>
        <v>常州市金坛沃德丰电子科技有限公司</v>
      </c>
      <c r="D7382" s="11" t="str">
        <f>[1]动作!$G7381</f>
        <v>JS_CZ_wodefeng</v>
      </c>
      <c r="E7382" s="11" t="str">
        <f>[1]动作!$D7381</f>
        <v>电表故障</v>
      </c>
      <c r="F7382" s="11" t="s">
        <v>45</v>
      </c>
      <c r="G7382" s="12">
        <f>[1]动作!$A7381+[1]动作!$B7381</f>
        <v>43214.228900462964</v>
      </c>
      <c r="H7382" s="12"/>
      <c r="I7382" s="11"/>
    </row>
    <row r="7383" spans="1:9" hidden="1" x14ac:dyDescent="0.3">
      <c r="A7383" s="24">
        <v>7381</v>
      </c>
      <c r="B7383" s="11" t="str">
        <f>IFERROR(INDEX({"JSNY-BJ0001-01";"JSNY-JS0022-01";"JSNY-JS0002-01"},MATCH(D7383,{"BJ_zhongyu";"JS_WX_liteer";"JS_CZ_wodefeng"},0)),"")</f>
        <v>JSNY-JS0002-01</v>
      </c>
      <c r="C7383" s="11" t="str">
        <f>IFERROR(INDEX({"北京中裕世纪大酒店";"江苏利特尔绿色包装股份有限公司";"常州市金坛沃德丰电子科技有限公司"},MATCH(D7383,{"BJ_zhongyu";"JS_WX_liteer";"JS_CZ_wodefeng"},0)),"")</f>
        <v>常州市金坛沃德丰电子科技有限公司</v>
      </c>
      <c r="D7383" s="11" t="str">
        <f>[1]动作!$G7382</f>
        <v>JS_CZ_wodefeng</v>
      </c>
      <c r="E7383" s="11" t="str">
        <f>[1]动作!$D7382</f>
        <v>电表故障</v>
      </c>
      <c r="F7383" s="11" t="s">
        <v>45</v>
      </c>
      <c r="G7383" s="12">
        <f>[1]动作!$A7382+[1]动作!$B7382</f>
        <v>43214.230347222219</v>
      </c>
      <c r="H7383" s="12"/>
      <c r="I7383" s="11"/>
    </row>
    <row r="7384" spans="1:9" hidden="1" x14ac:dyDescent="0.3">
      <c r="A7384" s="24">
        <v>7382</v>
      </c>
      <c r="B7384" s="11" t="str">
        <f>IFERROR(INDEX({"JSNY-BJ0001-01";"JSNY-JS0022-01";"JSNY-JS0002-01"},MATCH(D7384,{"BJ_zhongyu";"JS_WX_liteer";"JS_CZ_wodefeng"},0)),"")</f>
        <v>JSNY-JS0002-01</v>
      </c>
      <c r="C7384" s="11" t="str">
        <f>IFERROR(INDEX({"北京中裕世纪大酒店";"江苏利特尔绿色包装股份有限公司";"常州市金坛沃德丰电子科技有限公司"},MATCH(D7384,{"BJ_zhongyu";"JS_WX_liteer";"JS_CZ_wodefeng"},0)),"")</f>
        <v>常州市金坛沃德丰电子科技有限公司</v>
      </c>
      <c r="D7384" s="11" t="str">
        <f>[1]动作!$G7383</f>
        <v>JS_CZ_wodefeng</v>
      </c>
      <c r="E7384" s="11" t="str">
        <f>[1]动作!$D7383</f>
        <v>电表故障</v>
      </c>
      <c r="F7384" s="11" t="s">
        <v>45</v>
      </c>
      <c r="G7384" s="12">
        <f>[1]动作!$A7383+[1]动作!$B7383</f>
        <v>43214.234293981484</v>
      </c>
      <c r="H7384" s="12"/>
      <c r="I7384" s="11"/>
    </row>
    <row r="7385" spans="1:9" hidden="1" x14ac:dyDescent="0.3">
      <c r="A7385" s="24">
        <v>7383</v>
      </c>
      <c r="B7385" s="11" t="str">
        <f>IFERROR(INDEX({"JSNY-BJ0001-01";"JSNY-JS0022-01";"JSNY-JS0002-01"},MATCH(D7385,{"BJ_zhongyu";"JS_WX_liteer";"JS_CZ_wodefeng"},0)),"")</f>
        <v>JSNY-JS0002-01</v>
      </c>
      <c r="C7385" s="11" t="str">
        <f>IFERROR(INDEX({"北京中裕世纪大酒店";"江苏利特尔绿色包装股份有限公司";"常州市金坛沃德丰电子科技有限公司"},MATCH(D7385,{"BJ_zhongyu";"JS_WX_liteer";"JS_CZ_wodefeng"},0)),"")</f>
        <v>常州市金坛沃德丰电子科技有限公司</v>
      </c>
      <c r="D7385" s="11" t="str">
        <f>[1]动作!$G7384</f>
        <v>JS_CZ_wodefeng</v>
      </c>
      <c r="E7385" s="11" t="str">
        <f>[1]动作!$D7384</f>
        <v>电表故障</v>
      </c>
      <c r="F7385" s="11" t="s">
        <v>45</v>
      </c>
      <c r="G7385" s="12">
        <f>[1]动作!$A7384+[1]动作!$B7384</f>
        <v>43214.235335648147</v>
      </c>
      <c r="H7385" s="12"/>
      <c r="I7385" s="11"/>
    </row>
    <row r="7386" spans="1:9" hidden="1" x14ac:dyDescent="0.3">
      <c r="A7386" s="24">
        <v>7384</v>
      </c>
      <c r="B7386" s="11" t="str">
        <f>IFERROR(INDEX({"JSNY-BJ0001-01";"JSNY-JS0022-01";"JSNY-JS0002-01"},MATCH(D7386,{"BJ_zhongyu";"JS_WX_liteer";"JS_CZ_wodefeng"},0)),"")</f>
        <v>JSNY-JS0002-01</v>
      </c>
      <c r="C7386" s="11" t="str">
        <f>IFERROR(INDEX({"北京中裕世纪大酒店";"江苏利特尔绿色包装股份有限公司";"常州市金坛沃德丰电子科技有限公司"},MATCH(D7386,{"BJ_zhongyu";"JS_WX_liteer";"JS_CZ_wodefeng"},0)),"")</f>
        <v>常州市金坛沃德丰电子科技有限公司</v>
      </c>
      <c r="D7386" s="11" t="str">
        <f>[1]动作!$G7385</f>
        <v>JS_CZ_wodefeng</v>
      </c>
      <c r="E7386" s="11" t="str">
        <f>[1]动作!$D7385</f>
        <v>电表故障</v>
      </c>
      <c r="F7386" s="11" t="s">
        <v>45</v>
      </c>
      <c r="G7386" s="12">
        <f>[1]动作!$A7385+[1]动作!$B7385</f>
        <v>43214.235509259262</v>
      </c>
      <c r="H7386" s="12"/>
      <c r="I7386" s="11"/>
    </row>
    <row r="7387" spans="1:9" hidden="1" x14ac:dyDescent="0.3">
      <c r="A7387" s="24">
        <v>7385</v>
      </c>
      <c r="B7387" s="11" t="str">
        <f>IFERROR(INDEX({"JSNY-BJ0001-01";"JSNY-JS0022-01";"JSNY-JS0002-01"},MATCH(D7387,{"BJ_zhongyu";"JS_WX_liteer";"JS_CZ_wodefeng"},0)),"")</f>
        <v>JSNY-JS0002-01</v>
      </c>
      <c r="C7387" s="11" t="str">
        <f>IFERROR(INDEX({"北京中裕世纪大酒店";"江苏利特尔绿色包装股份有限公司";"常州市金坛沃德丰电子科技有限公司"},MATCH(D7387,{"BJ_zhongyu";"JS_WX_liteer";"JS_CZ_wodefeng"},0)),"")</f>
        <v>常州市金坛沃德丰电子科技有限公司</v>
      </c>
      <c r="D7387" s="11" t="str">
        <f>[1]动作!$G7386</f>
        <v>JS_CZ_wodefeng</v>
      </c>
      <c r="E7387" s="11" t="str">
        <f>[1]动作!$D7386</f>
        <v>电表故障</v>
      </c>
      <c r="F7387" s="11" t="s">
        <v>45</v>
      </c>
      <c r="G7387" s="12">
        <f>[1]动作!$A7386+[1]动作!$B7386</f>
        <v>43214.23574074074</v>
      </c>
      <c r="H7387" s="12"/>
      <c r="I7387" s="11"/>
    </row>
    <row r="7388" spans="1:9" hidden="1" x14ac:dyDescent="0.3">
      <c r="A7388" s="24">
        <v>7386</v>
      </c>
      <c r="B7388" s="11" t="str">
        <f>IFERROR(INDEX({"JSNY-BJ0001-01";"JSNY-JS0022-01";"JSNY-JS0002-01"},MATCH(D7388,{"BJ_zhongyu";"JS_WX_liteer";"JS_CZ_wodefeng"},0)),"")</f>
        <v>JSNY-JS0002-01</v>
      </c>
      <c r="C7388" s="11" t="str">
        <f>IFERROR(INDEX({"北京中裕世纪大酒店";"江苏利特尔绿色包装股份有限公司";"常州市金坛沃德丰电子科技有限公司"},MATCH(D7388,{"BJ_zhongyu";"JS_WX_liteer";"JS_CZ_wodefeng"},0)),"")</f>
        <v>常州市金坛沃德丰电子科技有限公司</v>
      </c>
      <c r="D7388" s="11" t="str">
        <f>[1]动作!$G7387</f>
        <v>JS_CZ_wodefeng</v>
      </c>
      <c r="E7388" s="11" t="str">
        <f>[1]动作!$D7387</f>
        <v>电表故障</v>
      </c>
      <c r="F7388" s="11" t="s">
        <v>45</v>
      </c>
      <c r="G7388" s="12">
        <f>[1]动作!$A7387+[1]动作!$B7387</f>
        <v>43214.235856481479</v>
      </c>
      <c r="H7388" s="12"/>
      <c r="I7388" s="11"/>
    </row>
    <row r="7389" spans="1:9" hidden="1" x14ac:dyDescent="0.3">
      <c r="A7389" s="24">
        <v>7387</v>
      </c>
      <c r="B7389" s="11" t="str">
        <f>IFERROR(INDEX({"JSNY-BJ0001-01";"JSNY-JS0022-01";"JSNY-JS0002-01"},MATCH(D7389,{"BJ_zhongyu";"JS_WX_liteer";"JS_CZ_wodefeng"},0)),"")</f>
        <v>JSNY-JS0002-01</v>
      </c>
      <c r="C7389" s="11" t="str">
        <f>IFERROR(INDEX({"北京中裕世纪大酒店";"江苏利特尔绿色包装股份有限公司";"常州市金坛沃德丰电子科技有限公司"},MATCH(D7389,{"BJ_zhongyu";"JS_WX_liteer";"JS_CZ_wodefeng"},0)),"")</f>
        <v>常州市金坛沃德丰电子科技有限公司</v>
      </c>
      <c r="D7389" s="11" t="str">
        <f>[1]动作!$G7388</f>
        <v>JS_CZ_wodefeng</v>
      </c>
      <c r="E7389" s="11" t="str">
        <f>[1]动作!$D7388</f>
        <v>电表故障</v>
      </c>
      <c r="F7389" s="11" t="s">
        <v>45</v>
      </c>
      <c r="G7389" s="12">
        <f>[1]动作!$A7388+[1]动作!$B7388</f>
        <v>43214.23678240741</v>
      </c>
      <c r="H7389" s="12"/>
      <c r="I7389" s="11"/>
    </row>
    <row r="7390" spans="1:9" hidden="1" x14ac:dyDescent="0.3">
      <c r="A7390" s="24">
        <v>7388</v>
      </c>
      <c r="B7390" s="11" t="str">
        <f>IFERROR(INDEX({"JSNY-BJ0001-01";"JSNY-JS0022-01";"JSNY-JS0002-01"},MATCH(D7390,{"BJ_zhongyu";"JS_WX_liteer";"JS_CZ_wodefeng"},0)),"")</f>
        <v>JSNY-JS0002-01</v>
      </c>
      <c r="C7390" s="11" t="str">
        <f>IFERROR(INDEX({"北京中裕世纪大酒店";"江苏利特尔绿色包装股份有限公司";"常州市金坛沃德丰电子科技有限公司"},MATCH(D7390,{"BJ_zhongyu";"JS_WX_liteer";"JS_CZ_wodefeng"},0)),"")</f>
        <v>常州市金坛沃德丰电子科技有限公司</v>
      </c>
      <c r="D7390" s="11" t="str">
        <f>[1]动作!$G7389</f>
        <v>JS_CZ_wodefeng</v>
      </c>
      <c r="E7390" s="11" t="str">
        <f>[1]动作!$D7389</f>
        <v>电表故障</v>
      </c>
      <c r="F7390" s="11" t="s">
        <v>45</v>
      </c>
      <c r="G7390" s="12">
        <f>[1]动作!$A7389+[1]动作!$B7389</f>
        <v>43214.238229166665</v>
      </c>
      <c r="H7390" s="12"/>
      <c r="I7390" s="11"/>
    </row>
    <row r="7391" spans="1:9" hidden="1" x14ac:dyDescent="0.3">
      <c r="A7391" s="24">
        <v>7389</v>
      </c>
      <c r="B7391" s="11" t="str">
        <f>IFERROR(INDEX({"JSNY-BJ0001-01";"JSNY-JS0022-01";"JSNY-JS0002-01"},MATCH(D7391,{"BJ_zhongyu";"JS_WX_liteer";"JS_CZ_wodefeng"},0)),"")</f>
        <v>JSNY-JS0002-01</v>
      </c>
      <c r="C7391" s="11" t="str">
        <f>IFERROR(INDEX({"北京中裕世纪大酒店";"江苏利特尔绿色包装股份有限公司";"常州市金坛沃德丰电子科技有限公司"},MATCH(D7391,{"BJ_zhongyu";"JS_WX_liteer";"JS_CZ_wodefeng"},0)),"")</f>
        <v>常州市金坛沃德丰电子科技有限公司</v>
      </c>
      <c r="D7391" s="11" t="str">
        <f>[1]动作!$G7390</f>
        <v>JS_CZ_wodefeng</v>
      </c>
      <c r="E7391" s="11" t="str">
        <f>[1]动作!$D7390</f>
        <v>电表故障</v>
      </c>
      <c r="F7391" s="11" t="s">
        <v>45</v>
      </c>
      <c r="G7391" s="12">
        <f>[1]动作!$A7390+[1]动作!$B7390</f>
        <v>43214.239212962966</v>
      </c>
      <c r="H7391" s="12"/>
      <c r="I7391" s="11"/>
    </row>
    <row r="7392" spans="1:9" hidden="1" x14ac:dyDescent="0.3">
      <c r="A7392" s="24">
        <v>7390</v>
      </c>
      <c r="B7392" s="11" t="str">
        <f>IFERROR(INDEX({"JSNY-BJ0001-01";"JSNY-JS0022-01";"JSNY-JS0002-01"},MATCH(D7392,{"BJ_zhongyu";"JS_WX_liteer";"JS_CZ_wodefeng"},0)),"")</f>
        <v>JSNY-JS0002-01</v>
      </c>
      <c r="C7392" s="11" t="str">
        <f>IFERROR(INDEX({"北京中裕世纪大酒店";"江苏利特尔绿色包装股份有限公司";"常州市金坛沃德丰电子科技有限公司"},MATCH(D7392,{"BJ_zhongyu";"JS_WX_liteer";"JS_CZ_wodefeng"},0)),"")</f>
        <v>常州市金坛沃德丰电子科技有限公司</v>
      </c>
      <c r="D7392" s="11" t="str">
        <f>[1]动作!$G7391</f>
        <v>JS_CZ_wodefeng</v>
      </c>
      <c r="E7392" s="11" t="str">
        <f>[1]动作!$D7391</f>
        <v>电表故障</v>
      </c>
      <c r="F7392" s="11" t="s">
        <v>45</v>
      </c>
      <c r="G7392" s="12">
        <f>[1]动作!$A7391+[1]动作!$B7391</f>
        <v>43214.239444444444</v>
      </c>
      <c r="H7392" s="12"/>
      <c r="I7392" s="11"/>
    </row>
    <row r="7393" spans="1:9" hidden="1" x14ac:dyDescent="0.3">
      <c r="A7393" s="24">
        <v>7391</v>
      </c>
      <c r="B7393" s="11" t="str">
        <f>IFERROR(INDEX({"JSNY-BJ0001-01";"JSNY-JS0022-01";"JSNY-JS0002-01"},MATCH(D7393,{"BJ_zhongyu";"JS_WX_liteer";"JS_CZ_wodefeng"},0)),"")</f>
        <v>JSNY-JS0002-01</v>
      </c>
      <c r="C7393" s="11" t="str">
        <f>IFERROR(INDEX({"北京中裕世纪大酒店";"江苏利特尔绿色包装股份有限公司";"常州市金坛沃德丰电子科技有限公司"},MATCH(D7393,{"BJ_zhongyu";"JS_WX_liteer";"JS_CZ_wodefeng"},0)),"")</f>
        <v>常州市金坛沃德丰电子科技有限公司</v>
      </c>
      <c r="D7393" s="11" t="str">
        <f>[1]动作!$G7392</f>
        <v>JS_CZ_wodefeng</v>
      </c>
      <c r="E7393" s="11" t="str">
        <f>[1]动作!$D7392</f>
        <v>电表故障</v>
      </c>
      <c r="F7393" s="11" t="s">
        <v>45</v>
      </c>
      <c r="G7393" s="12">
        <f>[1]动作!$A7392+[1]动作!$B7392</f>
        <v>43214.239560185182</v>
      </c>
      <c r="H7393" s="12"/>
      <c r="I7393" s="11"/>
    </row>
    <row r="7394" spans="1:9" hidden="1" x14ac:dyDescent="0.3">
      <c r="A7394" s="24">
        <v>7392</v>
      </c>
      <c r="B7394" s="11" t="str">
        <f>IFERROR(INDEX({"JSNY-BJ0001-01";"JSNY-JS0022-01";"JSNY-JS0002-01"},MATCH(D7394,{"BJ_zhongyu";"JS_WX_liteer";"JS_CZ_wodefeng"},0)),"")</f>
        <v>JSNY-JS0002-01</v>
      </c>
      <c r="C7394" s="11" t="str">
        <f>IFERROR(INDEX({"北京中裕世纪大酒店";"江苏利特尔绿色包装股份有限公司";"常州市金坛沃德丰电子科技有限公司"},MATCH(D7394,{"BJ_zhongyu";"JS_WX_liteer";"JS_CZ_wodefeng"},0)),"")</f>
        <v>常州市金坛沃德丰电子科技有限公司</v>
      </c>
      <c r="D7394" s="11" t="str">
        <f>[1]动作!$G7393</f>
        <v>JS_CZ_wodefeng</v>
      </c>
      <c r="E7394" s="11" t="str">
        <f>[1]动作!$D7393</f>
        <v>电表故障</v>
      </c>
      <c r="F7394" s="11" t="s">
        <v>45</v>
      </c>
      <c r="G7394" s="12">
        <f>[1]动作!$A7393+[1]动作!$B7393</f>
        <v>43214.239675925928</v>
      </c>
      <c r="H7394" s="12"/>
      <c r="I7394" s="11"/>
    </row>
    <row r="7395" spans="1:9" hidden="1" x14ac:dyDescent="0.3">
      <c r="A7395" s="24">
        <v>7393</v>
      </c>
      <c r="B7395" s="11" t="str">
        <f>IFERROR(INDEX({"JSNY-BJ0001-01";"JSNY-JS0022-01";"JSNY-JS0002-01"},MATCH(D7395,{"BJ_zhongyu";"JS_WX_liteer";"JS_CZ_wodefeng"},0)),"")</f>
        <v>JSNY-JS0002-01</v>
      </c>
      <c r="C7395" s="11" t="str">
        <f>IFERROR(INDEX({"北京中裕世纪大酒店";"江苏利特尔绿色包装股份有限公司";"常州市金坛沃德丰电子科技有限公司"},MATCH(D7395,{"BJ_zhongyu";"JS_WX_liteer";"JS_CZ_wodefeng"},0)),"")</f>
        <v>常州市金坛沃德丰电子科技有限公司</v>
      </c>
      <c r="D7395" s="11" t="str">
        <f>[1]动作!$G7394</f>
        <v>JS_CZ_wodefeng</v>
      </c>
      <c r="E7395" s="11" t="str">
        <f>[1]动作!$D7394</f>
        <v>电表故障</v>
      </c>
      <c r="F7395" s="11" t="s">
        <v>45</v>
      </c>
      <c r="G7395" s="12">
        <f>[1]动作!$A7394+[1]动作!$B7394</f>
        <v>43214.240543981483</v>
      </c>
      <c r="H7395" s="12"/>
      <c r="I7395" s="11"/>
    </row>
    <row r="7396" spans="1:9" hidden="1" x14ac:dyDescent="0.3">
      <c r="A7396" s="24">
        <v>7394</v>
      </c>
      <c r="B7396" s="11" t="str">
        <f>IFERROR(INDEX({"JSNY-BJ0001-01";"JSNY-JS0022-01";"JSNY-JS0002-01"},MATCH(D7396,{"BJ_zhongyu";"JS_WX_liteer";"JS_CZ_wodefeng"},0)),"")</f>
        <v>JSNY-JS0002-01</v>
      </c>
      <c r="C7396" s="11" t="str">
        <f>IFERROR(INDEX({"北京中裕世纪大酒店";"江苏利特尔绿色包装股份有限公司";"常州市金坛沃德丰电子科技有限公司"},MATCH(D7396,{"BJ_zhongyu";"JS_WX_liteer";"JS_CZ_wodefeng"},0)),"")</f>
        <v>常州市金坛沃德丰电子科技有限公司</v>
      </c>
      <c r="D7396" s="11" t="str">
        <f>[1]动作!$G7395</f>
        <v>JS_CZ_wodefeng</v>
      </c>
      <c r="E7396" s="11" t="str">
        <f>[1]动作!$D7395</f>
        <v>电表故障</v>
      </c>
      <c r="F7396" s="11" t="s">
        <v>45</v>
      </c>
      <c r="G7396" s="12">
        <f>[1]动作!$A7395+[1]动作!$B7395</f>
        <v>43214.24454861111</v>
      </c>
      <c r="H7396" s="12"/>
      <c r="I7396" s="11"/>
    </row>
    <row r="7397" spans="1:9" hidden="1" x14ac:dyDescent="0.3">
      <c r="A7397" s="24">
        <v>7395</v>
      </c>
      <c r="B7397" s="11" t="str">
        <f>IFERROR(INDEX({"JSNY-BJ0001-01";"JSNY-JS0022-01";"JSNY-JS0002-01"},MATCH(D7397,{"BJ_zhongyu";"JS_WX_liteer";"JS_CZ_wodefeng"},0)),"")</f>
        <v>JSNY-JS0002-01</v>
      </c>
      <c r="C7397" s="11" t="str">
        <f>IFERROR(INDEX({"北京中裕世纪大酒店";"江苏利特尔绿色包装股份有限公司";"常州市金坛沃德丰电子科技有限公司"},MATCH(D7397,{"BJ_zhongyu";"JS_WX_liteer";"JS_CZ_wodefeng"},0)),"")</f>
        <v>常州市金坛沃德丰电子科技有限公司</v>
      </c>
      <c r="D7397" s="11" t="str">
        <f>[1]动作!$G7396</f>
        <v>JS_CZ_wodefeng</v>
      </c>
      <c r="E7397" s="11" t="str">
        <f>[1]动作!$D7396</f>
        <v>电表故障</v>
      </c>
      <c r="F7397" s="11" t="s">
        <v>45</v>
      </c>
      <c r="G7397" s="12">
        <f>[1]动作!$A7396+[1]动作!$B7396</f>
        <v>43214.245879629627</v>
      </c>
      <c r="H7397" s="12"/>
      <c r="I7397" s="11"/>
    </row>
    <row r="7398" spans="1:9" hidden="1" x14ac:dyDescent="0.3">
      <c r="A7398" s="24">
        <v>7396</v>
      </c>
      <c r="B7398" s="11" t="str">
        <f>IFERROR(INDEX({"JSNY-BJ0001-01";"JSNY-JS0022-01";"JSNY-JS0002-01"},MATCH(D7398,{"BJ_zhongyu";"JS_WX_liteer";"JS_CZ_wodefeng"},0)),"")</f>
        <v>JSNY-JS0002-01</v>
      </c>
      <c r="C7398" s="11" t="str">
        <f>IFERROR(INDEX({"北京中裕世纪大酒店";"江苏利特尔绿色包装股份有限公司";"常州市金坛沃德丰电子科技有限公司"},MATCH(D7398,{"BJ_zhongyu";"JS_WX_liteer";"JS_CZ_wodefeng"},0)),"")</f>
        <v>常州市金坛沃德丰电子科技有限公司</v>
      </c>
      <c r="D7398" s="11" t="str">
        <f>[1]动作!$G7397</f>
        <v>JS_CZ_wodefeng</v>
      </c>
      <c r="E7398" s="11" t="str">
        <f>[1]动作!$D7397</f>
        <v>电表故障</v>
      </c>
      <c r="F7398" s="11" t="s">
        <v>45</v>
      </c>
      <c r="G7398" s="12">
        <f>[1]动作!$A7397+[1]动作!$B7397</f>
        <v>43214.245995370373</v>
      </c>
      <c r="H7398" s="12"/>
      <c r="I7398" s="11"/>
    </row>
    <row r="7399" spans="1:9" hidden="1" x14ac:dyDescent="0.3">
      <c r="A7399" s="24">
        <v>7397</v>
      </c>
      <c r="B7399" s="11" t="str">
        <f>IFERROR(INDEX({"JSNY-BJ0001-01";"JSNY-JS0022-01";"JSNY-JS0002-01"},MATCH(D7399,{"BJ_zhongyu";"JS_WX_liteer";"JS_CZ_wodefeng"},0)),"")</f>
        <v>JSNY-JS0002-01</v>
      </c>
      <c r="C7399" s="11" t="str">
        <f>IFERROR(INDEX({"北京中裕世纪大酒店";"江苏利特尔绿色包装股份有限公司";"常州市金坛沃德丰电子科技有限公司"},MATCH(D7399,{"BJ_zhongyu";"JS_WX_liteer";"JS_CZ_wodefeng"},0)),"")</f>
        <v>常州市金坛沃德丰电子科技有限公司</v>
      </c>
      <c r="D7399" s="11" t="str">
        <f>[1]动作!$G7398</f>
        <v>JS_CZ_wodefeng</v>
      </c>
      <c r="E7399" s="11" t="str">
        <f>[1]动作!$D7398</f>
        <v>电表故障</v>
      </c>
      <c r="F7399" s="11" t="s">
        <v>45</v>
      </c>
      <c r="G7399" s="12">
        <f>[1]动作!$A7398+[1]动作!$B7398</f>
        <v>43214.246111111112</v>
      </c>
      <c r="H7399" s="12"/>
      <c r="I7399" s="11"/>
    </row>
    <row r="7400" spans="1:9" hidden="1" x14ac:dyDescent="0.3">
      <c r="A7400" s="24">
        <v>7398</v>
      </c>
      <c r="B7400" s="11" t="str">
        <f>IFERROR(INDEX({"JSNY-BJ0001-01";"JSNY-JS0022-01";"JSNY-JS0002-01"},MATCH(D7400,{"BJ_zhongyu";"JS_WX_liteer";"JS_CZ_wodefeng"},0)),"")</f>
        <v>JSNY-JS0002-01</v>
      </c>
      <c r="C7400" s="11" t="str">
        <f>IFERROR(INDEX({"北京中裕世纪大酒店";"江苏利特尔绿色包装股份有限公司";"常州市金坛沃德丰电子科技有限公司"},MATCH(D7400,{"BJ_zhongyu";"JS_WX_liteer";"JS_CZ_wodefeng"},0)),"")</f>
        <v>常州市金坛沃德丰电子科技有限公司</v>
      </c>
      <c r="D7400" s="11" t="str">
        <f>[1]动作!$G7399</f>
        <v>JS_CZ_wodefeng</v>
      </c>
      <c r="E7400" s="11" t="str">
        <f>[1]动作!$D7399</f>
        <v>电表故障</v>
      </c>
      <c r="F7400" s="11" t="s">
        <v>45</v>
      </c>
      <c r="G7400" s="12">
        <f>[1]动作!$A7399+[1]动作!$B7399</f>
        <v>43214.248368055552</v>
      </c>
      <c r="H7400" s="12"/>
      <c r="I7400" s="11"/>
    </row>
    <row r="7401" spans="1:9" hidden="1" x14ac:dyDescent="0.3">
      <c r="A7401" s="24">
        <v>7399</v>
      </c>
      <c r="B7401" s="11" t="str">
        <f>IFERROR(INDEX({"JSNY-BJ0001-01";"JSNY-JS0022-01";"JSNY-JS0002-01"},MATCH(D7401,{"BJ_zhongyu";"JS_WX_liteer";"JS_CZ_wodefeng"},0)),"")</f>
        <v>JSNY-JS0002-01</v>
      </c>
      <c r="C7401" s="11" t="str">
        <f>IFERROR(INDEX({"北京中裕世纪大酒店";"江苏利特尔绿色包装股份有限公司";"常州市金坛沃德丰电子科技有限公司"},MATCH(D7401,{"BJ_zhongyu";"JS_WX_liteer";"JS_CZ_wodefeng"},0)),"")</f>
        <v>常州市金坛沃德丰电子科技有限公司</v>
      </c>
      <c r="D7401" s="11" t="str">
        <f>[1]动作!$G7400</f>
        <v>JS_CZ_wodefeng</v>
      </c>
      <c r="E7401" s="11" t="str">
        <f>[1]动作!$D7400</f>
        <v>电表故障</v>
      </c>
      <c r="F7401" s="11" t="s">
        <v>45</v>
      </c>
      <c r="G7401" s="12">
        <f>[1]动作!$A7400+[1]动作!$B7400</f>
        <v>43214.249814814815</v>
      </c>
      <c r="H7401" s="12"/>
      <c r="I7401" s="11"/>
    </row>
    <row r="7402" spans="1:9" hidden="1" x14ac:dyDescent="0.3">
      <c r="A7402" s="24">
        <v>7400</v>
      </c>
      <c r="B7402" s="11" t="str">
        <f>IFERROR(INDEX({"JSNY-BJ0001-01";"JSNY-JS0022-01";"JSNY-JS0002-01"},MATCH(D7402,{"BJ_zhongyu";"JS_WX_liteer";"JS_CZ_wodefeng"},0)),"")</f>
        <v>JSNY-JS0002-01</v>
      </c>
      <c r="C7402" s="11" t="str">
        <f>IFERROR(INDEX({"北京中裕世纪大酒店";"江苏利特尔绿色包装股份有限公司";"常州市金坛沃德丰电子科技有限公司"},MATCH(D7402,{"BJ_zhongyu";"JS_WX_liteer";"JS_CZ_wodefeng"},0)),"")</f>
        <v>常州市金坛沃德丰电子科技有限公司</v>
      </c>
      <c r="D7402" s="11" t="str">
        <f>[1]动作!$G7401</f>
        <v>JS_CZ_wodefeng</v>
      </c>
      <c r="E7402" s="11" t="str">
        <f>[1]动作!$D7401</f>
        <v>电表故障</v>
      </c>
      <c r="F7402" s="11" t="s">
        <v>45</v>
      </c>
      <c r="G7402" s="12">
        <f>[1]动作!$A7401+[1]动作!$B7401</f>
        <v>43214.251319444447</v>
      </c>
      <c r="H7402" s="12"/>
      <c r="I7402" s="11"/>
    </row>
    <row r="7403" spans="1:9" hidden="1" x14ac:dyDescent="0.3">
      <c r="A7403" s="24">
        <v>7401</v>
      </c>
      <c r="B7403" s="11" t="str">
        <f>IFERROR(INDEX({"JSNY-BJ0001-01";"JSNY-JS0022-01";"JSNY-JS0002-01"},MATCH(D7403,{"BJ_zhongyu";"JS_WX_liteer";"JS_CZ_wodefeng"},0)),"")</f>
        <v>JSNY-JS0002-01</v>
      </c>
      <c r="C7403" s="11" t="str">
        <f>IFERROR(INDEX({"北京中裕世纪大酒店";"江苏利特尔绿色包装股份有限公司";"常州市金坛沃德丰电子科技有限公司"},MATCH(D7403,{"BJ_zhongyu";"JS_WX_liteer";"JS_CZ_wodefeng"},0)),"")</f>
        <v>常州市金坛沃德丰电子科技有限公司</v>
      </c>
      <c r="D7403" s="11" t="str">
        <f>[1]动作!$G7402</f>
        <v>JS_CZ_wodefeng</v>
      </c>
      <c r="E7403" s="11" t="str">
        <f>[1]动作!$D7402</f>
        <v>电表故障</v>
      </c>
      <c r="F7403" s="11" t="s">
        <v>45</v>
      </c>
      <c r="G7403" s="12">
        <f>[1]动作!$A7402+[1]动作!$B7402</f>
        <v>43214.251446759263</v>
      </c>
      <c r="H7403" s="12"/>
      <c r="I7403" s="11"/>
    </row>
    <row r="7404" spans="1:9" hidden="1" x14ac:dyDescent="0.3">
      <c r="A7404" s="24">
        <v>7402</v>
      </c>
      <c r="B7404" s="11" t="str">
        <f>IFERROR(INDEX({"JSNY-BJ0001-01";"JSNY-JS0022-01";"JSNY-JS0002-01"},MATCH(D7404,{"BJ_zhongyu";"JS_WX_liteer";"JS_CZ_wodefeng"},0)),"")</f>
        <v>JSNY-JS0002-01</v>
      </c>
      <c r="C7404" s="11" t="str">
        <f>IFERROR(INDEX({"北京中裕世纪大酒店";"江苏利特尔绿色包装股份有限公司";"常州市金坛沃德丰电子科技有限公司"},MATCH(D7404,{"BJ_zhongyu";"JS_WX_liteer";"JS_CZ_wodefeng"},0)),"")</f>
        <v>常州市金坛沃德丰电子科技有限公司</v>
      </c>
      <c r="D7404" s="11" t="str">
        <f>[1]动作!$G7403</f>
        <v>JS_CZ_wodefeng</v>
      </c>
      <c r="E7404" s="11" t="str">
        <f>[1]动作!$D7403</f>
        <v>电表故障</v>
      </c>
      <c r="F7404" s="11" t="s">
        <v>45</v>
      </c>
      <c r="G7404" s="12">
        <f>[1]动作!$A7403+[1]动作!$B7403</f>
        <v>43214.251562500001</v>
      </c>
      <c r="H7404" s="12"/>
      <c r="I7404" s="11"/>
    </row>
    <row r="7405" spans="1:9" hidden="1" x14ac:dyDescent="0.3">
      <c r="A7405" s="24">
        <v>7403</v>
      </c>
      <c r="B7405" s="11" t="str">
        <f>IFERROR(INDEX({"JSNY-BJ0001-01";"JSNY-JS0022-01";"JSNY-JS0002-01"},MATCH(D7405,{"BJ_zhongyu";"JS_WX_liteer";"JS_CZ_wodefeng"},0)),"")</f>
        <v>JSNY-JS0002-01</v>
      </c>
      <c r="C7405" s="11" t="str">
        <f>IFERROR(INDEX({"北京中裕世纪大酒店";"江苏利特尔绿色包装股份有限公司";"常州市金坛沃德丰电子科技有限公司"},MATCH(D7405,{"BJ_zhongyu";"JS_WX_liteer";"JS_CZ_wodefeng"},0)),"")</f>
        <v>常州市金坛沃德丰电子科技有限公司</v>
      </c>
      <c r="D7405" s="11" t="str">
        <f>[1]动作!$G7404</f>
        <v>JS_CZ_wodefeng</v>
      </c>
      <c r="E7405" s="11" t="str">
        <f>[1]动作!$D7404</f>
        <v>电表故障</v>
      </c>
      <c r="F7405" s="11" t="s">
        <v>45</v>
      </c>
      <c r="G7405" s="12">
        <f>[1]动作!$A7404+[1]动作!$B7404</f>
        <v>43214.255497685182</v>
      </c>
      <c r="H7405" s="12"/>
      <c r="I7405" s="11"/>
    </row>
    <row r="7406" spans="1:9" hidden="1" x14ac:dyDescent="0.3">
      <c r="A7406" s="24">
        <v>7404</v>
      </c>
      <c r="B7406" s="11" t="str">
        <f>IFERROR(INDEX({"JSNY-BJ0001-01";"JSNY-JS0022-01";"JSNY-JS0002-01"},MATCH(D7406,{"BJ_zhongyu";"JS_WX_liteer";"JS_CZ_wodefeng"},0)),"")</f>
        <v>JSNY-JS0002-01</v>
      </c>
      <c r="C7406" s="11" t="str">
        <f>IFERROR(INDEX({"北京中裕世纪大酒店";"江苏利特尔绿色包装股份有限公司";"常州市金坛沃德丰电子科技有限公司"},MATCH(D7406,{"BJ_zhongyu";"JS_WX_liteer";"JS_CZ_wodefeng"},0)),"")</f>
        <v>常州市金坛沃德丰电子科技有限公司</v>
      </c>
      <c r="D7406" s="11" t="str">
        <f>[1]动作!$G7405</f>
        <v>JS_CZ_wodefeng</v>
      </c>
      <c r="E7406" s="11" t="str">
        <f>[1]动作!$D7405</f>
        <v>电表故障</v>
      </c>
      <c r="F7406" s="11" t="s">
        <v>45</v>
      </c>
      <c r="G7406" s="12">
        <f>[1]动作!$A7405+[1]动作!$B7405</f>
        <v>43214.256307870368</v>
      </c>
      <c r="H7406" s="12"/>
      <c r="I7406" s="11"/>
    </row>
    <row r="7407" spans="1:9" hidden="1" x14ac:dyDescent="0.3">
      <c r="A7407" s="24">
        <v>7405</v>
      </c>
      <c r="B7407" s="11" t="str">
        <f>IFERROR(INDEX({"JSNY-BJ0001-01";"JSNY-JS0022-01";"JSNY-JS0002-01"},MATCH(D7407,{"BJ_zhongyu";"JS_WX_liteer";"JS_CZ_wodefeng"},0)),"")</f>
        <v>JSNY-JS0002-01</v>
      </c>
      <c r="C7407" s="11" t="str">
        <f>IFERROR(INDEX({"北京中裕世纪大酒店";"江苏利特尔绿色包装股份有限公司";"常州市金坛沃德丰电子科技有限公司"},MATCH(D7407,{"BJ_zhongyu";"JS_WX_liteer";"JS_CZ_wodefeng"},0)),"")</f>
        <v>常州市金坛沃德丰电子科技有限公司</v>
      </c>
      <c r="D7407" s="11" t="str">
        <f>[1]动作!$G7406</f>
        <v>JS_CZ_wodefeng</v>
      </c>
      <c r="E7407" s="11" t="str">
        <f>[1]动作!$D7406</f>
        <v>电表故障</v>
      </c>
      <c r="F7407" s="11" t="s">
        <v>45</v>
      </c>
      <c r="G7407" s="12">
        <f>[1]动作!$A7406+[1]动作!$B7406</f>
        <v>43214.256597222222</v>
      </c>
      <c r="H7407" s="12"/>
      <c r="I7407" s="11"/>
    </row>
    <row r="7408" spans="1:9" hidden="1" x14ac:dyDescent="0.3">
      <c r="A7408" s="24">
        <v>7406</v>
      </c>
      <c r="B7408" s="11" t="str">
        <f>IFERROR(INDEX({"JSNY-BJ0001-01";"JSNY-JS0022-01";"JSNY-JS0002-01"},MATCH(D7408,{"BJ_zhongyu";"JS_WX_liteer";"JS_CZ_wodefeng"},0)),"")</f>
        <v>JSNY-JS0002-01</v>
      </c>
      <c r="C7408" s="11" t="str">
        <f>IFERROR(INDEX({"北京中裕世纪大酒店";"江苏利特尔绿色包装股份有限公司";"常州市金坛沃德丰电子科技有限公司"},MATCH(D7408,{"BJ_zhongyu";"JS_WX_liteer";"JS_CZ_wodefeng"},0)),"")</f>
        <v>常州市金坛沃德丰电子科技有限公司</v>
      </c>
      <c r="D7408" s="11" t="str">
        <f>[1]动作!$G7407</f>
        <v>JS_CZ_wodefeng</v>
      </c>
      <c r="E7408" s="11" t="str">
        <f>[1]动作!$D7407</f>
        <v>电表故障</v>
      </c>
      <c r="F7408" s="11" t="s">
        <v>45</v>
      </c>
      <c r="G7408" s="12">
        <f>[1]动作!$A7407+[1]动作!$B7407</f>
        <v>43214.256828703707</v>
      </c>
      <c r="H7408" s="12"/>
      <c r="I7408" s="11"/>
    </row>
    <row r="7409" spans="1:9" hidden="1" x14ac:dyDescent="0.3">
      <c r="A7409" s="24">
        <v>7407</v>
      </c>
      <c r="B7409" s="11" t="str">
        <f>IFERROR(INDEX({"JSNY-BJ0001-01";"JSNY-JS0022-01";"JSNY-JS0002-01"},MATCH(D7409,{"BJ_zhongyu";"JS_WX_liteer";"JS_CZ_wodefeng"},0)),"")</f>
        <v>JSNY-JS0002-01</v>
      </c>
      <c r="C7409" s="11" t="str">
        <f>IFERROR(INDEX({"北京中裕世纪大酒店";"江苏利特尔绿色包装股份有限公司";"常州市金坛沃德丰电子科技有限公司"},MATCH(D7409,{"BJ_zhongyu";"JS_WX_liteer";"JS_CZ_wodefeng"},0)),"")</f>
        <v>常州市金坛沃德丰电子科技有限公司</v>
      </c>
      <c r="D7409" s="11" t="str">
        <f>[1]动作!$G7408</f>
        <v>JS_CZ_wodefeng</v>
      </c>
      <c r="E7409" s="11" t="str">
        <f>[1]动作!$D7408</f>
        <v>电表故障</v>
      </c>
      <c r="F7409" s="11" t="s">
        <v>45</v>
      </c>
      <c r="G7409" s="12">
        <f>[1]动作!$A7408+[1]动作!$B7408</f>
        <v>43214.256944444445</v>
      </c>
      <c r="H7409" s="12"/>
      <c r="I7409" s="11"/>
    </row>
    <row r="7410" spans="1:9" hidden="1" x14ac:dyDescent="0.3">
      <c r="A7410" s="24">
        <v>7408</v>
      </c>
      <c r="B7410" s="11" t="str">
        <f>IFERROR(INDEX({"JSNY-BJ0001-01";"JSNY-JS0022-01";"JSNY-JS0002-01"},MATCH(D7410,{"BJ_zhongyu";"JS_WX_liteer";"JS_CZ_wodefeng"},0)),"")</f>
        <v>JSNY-JS0002-01</v>
      </c>
      <c r="C7410" s="11" t="str">
        <f>IFERROR(INDEX({"北京中裕世纪大酒店";"江苏利特尔绿色包装股份有限公司";"常州市金坛沃德丰电子科技有限公司"},MATCH(D7410,{"BJ_zhongyu";"JS_WX_liteer";"JS_CZ_wodefeng"},0)),"")</f>
        <v>常州市金坛沃德丰电子科技有限公司</v>
      </c>
      <c r="D7410" s="11" t="str">
        <f>[1]动作!$G7409</f>
        <v>JS_CZ_wodefeng</v>
      </c>
      <c r="E7410" s="11" t="str">
        <f>[1]动作!$D7409</f>
        <v>电表故障</v>
      </c>
      <c r="F7410" s="11" t="s">
        <v>45</v>
      </c>
      <c r="G7410" s="12">
        <f>[1]动作!$A7409+[1]动作!$B7409</f>
        <v>43214.257060185184</v>
      </c>
      <c r="H7410" s="12"/>
      <c r="I7410" s="11"/>
    </row>
    <row r="7411" spans="1:9" hidden="1" x14ac:dyDescent="0.3">
      <c r="A7411" s="24">
        <v>7409</v>
      </c>
      <c r="B7411" s="11" t="str">
        <f>IFERROR(INDEX({"JSNY-BJ0001-01";"JSNY-JS0022-01";"JSNY-JS0002-01"},MATCH(D7411,{"BJ_zhongyu";"JS_WX_liteer";"JS_CZ_wodefeng"},0)),"")</f>
        <v>JSNY-JS0002-01</v>
      </c>
      <c r="C7411" s="11" t="str">
        <f>IFERROR(INDEX({"北京中裕世纪大酒店";"江苏利特尔绿色包装股份有限公司";"常州市金坛沃德丰电子科技有限公司"},MATCH(D7411,{"BJ_zhongyu";"JS_WX_liteer";"JS_CZ_wodefeng"},0)),"")</f>
        <v>常州市金坛沃德丰电子科技有限公司</v>
      </c>
      <c r="D7411" s="11" t="str">
        <f>[1]动作!$G7410</f>
        <v>JS_CZ_wodefeng</v>
      </c>
      <c r="E7411" s="11" t="str">
        <f>[1]动作!$D7410</f>
        <v>电表故障</v>
      </c>
      <c r="F7411" s="11" t="s">
        <v>45</v>
      </c>
      <c r="G7411" s="12">
        <f>[1]动作!$A7410+[1]动作!$B7410</f>
        <v>43214.259201388886</v>
      </c>
      <c r="H7411" s="12"/>
      <c r="I7411" s="11"/>
    </row>
    <row r="7412" spans="1:9" hidden="1" x14ac:dyDescent="0.3">
      <c r="A7412" s="24">
        <v>7410</v>
      </c>
      <c r="B7412" s="11" t="str">
        <f>IFERROR(INDEX({"JSNY-BJ0001-01";"JSNY-JS0022-01";"JSNY-JS0002-01"},MATCH(D7412,{"BJ_zhongyu";"JS_WX_liteer";"JS_CZ_wodefeng"},0)),"")</f>
        <v>JSNY-JS0002-01</v>
      </c>
      <c r="C7412" s="11" t="str">
        <f>IFERROR(INDEX({"北京中裕世纪大酒店";"江苏利特尔绿色包装股份有限公司";"常州市金坛沃德丰电子科技有限公司"},MATCH(D7412,{"BJ_zhongyu";"JS_WX_liteer";"JS_CZ_wodefeng"},0)),"")</f>
        <v>常州市金坛沃德丰电子科技有限公司</v>
      </c>
      <c r="D7412" s="11" t="str">
        <f>[1]动作!$G7411</f>
        <v>JS_CZ_wodefeng</v>
      </c>
      <c r="E7412" s="11" t="str">
        <f>[1]动作!$D7411</f>
        <v>电表故障</v>
      </c>
      <c r="F7412" s="11" t="s">
        <v>45</v>
      </c>
      <c r="G7412" s="12">
        <f>[1]动作!$A7411+[1]动作!$B7411</f>
        <v>43214.261574074073</v>
      </c>
      <c r="H7412" s="12"/>
      <c r="I7412" s="11"/>
    </row>
    <row r="7413" spans="1:9" hidden="1" x14ac:dyDescent="0.3">
      <c r="A7413" s="24">
        <v>7411</v>
      </c>
      <c r="B7413" s="11" t="str">
        <f>IFERROR(INDEX({"JSNY-BJ0001-01";"JSNY-JS0022-01";"JSNY-JS0002-01"},MATCH(D7413,{"BJ_zhongyu";"JS_WX_liteer";"JS_CZ_wodefeng"},0)),"")</f>
        <v>JSNY-JS0002-01</v>
      </c>
      <c r="C7413" s="11" t="str">
        <f>IFERROR(INDEX({"北京中裕世纪大酒店";"江苏利特尔绿色包装股份有限公司";"常州市金坛沃德丰电子科技有限公司"},MATCH(D7413,{"BJ_zhongyu";"JS_WX_liteer";"JS_CZ_wodefeng"},0)),"")</f>
        <v>常州市金坛沃德丰电子科技有限公司</v>
      </c>
      <c r="D7413" s="11" t="str">
        <f>[1]动作!$G7412</f>
        <v>JS_CZ_wodefeng</v>
      </c>
      <c r="E7413" s="11" t="str">
        <f>[1]动作!$D7412</f>
        <v>电表故障</v>
      </c>
      <c r="F7413" s="11" t="s">
        <v>45</v>
      </c>
      <c r="G7413" s="12">
        <f>[1]动作!$A7412+[1]动作!$B7412</f>
        <v>43214.261689814812</v>
      </c>
      <c r="H7413" s="12"/>
      <c r="I7413" s="11"/>
    </row>
    <row r="7414" spans="1:9" hidden="1" x14ac:dyDescent="0.3">
      <c r="A7414" s="24">
        <v>7412</v>
      </c>
      <c r="B7414" s="11" t="str">
        <f>IFERROR(INDEX({"JSNY-BJ0001-01";"JSNY-JS0022-01";"JSNY-JS0002-01"},MATCH(D7414,{"BJ_zhongyu";"JS_WX_liteer";"JS_CZ_wodefeng"},0)),"")</f>
        <v>JSNY-JS0002-01</v>
      </c>
      <c r="C7414" s="11" t="str">
        <f>IFERROR(INDEX({"北京中裕世纪大酒店";"江苏利特尔绿色包装股份有限公司";"常州市金坛沃德丰电子科技有限公司"},MATCH(D7414,{"BJ_zhongyu";"JS_WX_liteer";"JS_CZ_wodefeng"},0)),"")</f>
        <v>常州市金坛沃德丰电子科技有限公司</v>
      </c>
      <c r="D7414" s="11" t="str">
        <f>[1]动作!$G7413</f>
        <v>JS_CZ_wodefeng</v>
      </c>
      <c r="E7414" s="11" t="str">
        <f>[1]动作!$D7413</f>
        <v>电表故障</v>
      </c>
      <c r="F7414" s="11" t="s">
        <v>45</v>
      </c>
      <c r="G7414" s="12">
        <f>[1]动作!$A7413+[1]动作!$B7413</f>
        <v>43214.265636574077</v>
      </c>
      <c r="H7414" s="12"/>
      <c r="I7414" s="11"/>
    </row>
    <row r="7415" spans="1:9" hidden="1" x14ac:dyDescent="0.3">
      <c r="A7415" s="24">
        <v>7413</v>
      </c>
      <c r="B7415" s="11" t="str">
        <f>IFERROR(INDEX({"JSNY-BJ0001-01";"JSNY-JS0022-01";"JSNY-JS0002-01"},MATCH(D7415,{"BJ_zhongyu";"JS_WX_liteer";"JS_CZ_wodefeng"},0)),"")</f>
        <v>JSNY-JS0002-01</v>
      </c>
      <c r="C7415" s="11" t="str">
        <f>IFERROR(INDEX({"北京中裕世纪大酒店";"江苏利特尔绿色包装股份有限公司";"常州市金坛沃德丰电子科技有限公司"},MATCH(D7415,{"BJ_zhongyu";"JS_WX_liteer";"JS_CZ_wodefeng"},0)),"")</f>
        <v>常州市金坛沃德丰电子科技有限公司</v>
      </c>
      <c r="D7415" s="11" t="str">
        <f>[1]动作!$G7414</f>
        <v>JS_CZ_wodefeng</v>
      </c>
      <c r="E7415" s="11" t="str">
        <f>[1]动作!$D7414</f>
        <v>电表故障</v>
      </c>
      <c r="F7415" s="11" t="s">
        <v>45</v>
      </c>
      <c r="G7415" s="12">
        <f>[1]动作!$A7414+[1]动作!$B7414</f>
        <v>43214.266967592594</v>
      </c>
      <c r="H7415" s="12"/>
      <c r="I7415" s="11"/>
    </row>
    <row r="7416" spans="1:9" hidden="1" x14ac:dyDescent="0.3">
      <c r="A7416" s="24">
        <v>7414</v>
      </c>
      <c r="B7416" s="11" t="str">
        <f>IFERROR(INDEX({"JSNY-BJ0001-01";"JSNY-JS0022-01";"JSNY-JS0002-01"},MATCH(D7416,{"BJ_zhongyu";"JS_WX_liteer";"JS_CZ_wodefeng"},0)),"")</f>
        <v>JSNY-JS0002-01</v>
      </c>
      <c r="C7416" s="11" t="str">
        <f>IFERROR(INDEX({"北京中裕世纪大酒店";"江苏利特尔绿色包装股份有限公司";"常州市金坛沃德丰电子科技有限公司"},MATCH(D7416,{"BJ_zhongyu";"JS_WX_liteer";"JS_CZ_wodefeng"},0)),"")</f>
        <v>常州市金坛沃德丰电子科技有限公司</v>
      </c>
      <c r="D7416" s="11" t="str">
        <f>[1]动作!$G7415</f>
        <v>JS_CZ_wodefeng</v>
      </c>
      <c r="E7416" s="11" t="str">
        <f>[1]动作!$D7415</f>
        <v>电表故障</v>
      </c>
      <c r="F7416" s="11" t="s">
        <v>45</v>
      </c>
      <c r="G7416" s="12">
        <f>[1]动作!$A7415+[1]动作!$B7415</f>
        <v>43214.267083333332</v>
      </c>
      <c r="H7416" s="12"/>
      <c r="I7416" s="11"/>
    </row>
    <row r="7417" spans="1:9" hidden="1" x14ac:dyDescent="0.3">
      <c r="A7417" s="24">
        <v>7415</v>
      </c>
      <c r="B7417" s="11" t="str">
        <f>IFERROR(INDEX({"JSNY-BJ0001-01";"JSNY-JS0022-01";"JSNY-JS0002-01"},MATCH(D7417,{"BJ_zhongyu";"JS_WX_liteer";"JS_CZ_wodefeng"},0)),"")</f>
        <v>JSNY-JS0002-01</v>
      </c>
      <c r="C7417" s="11" t="str">
        <f>IFERROR(INDEX({"北京中裕世纪大酒店";"江苏利特尔绿色包装股份有限公司";"常州市金坛沃德丰电子科技有限公司"},MATCH(D7417,{"BJ_zhongyu";"JS_WX_liteer";"JS_CZ_wodefeng"},0)),"")</f>
        <v>常州市金坛沃德丰电子科技有限公司</v>
      </c>
      <c r="D7417" s="11" t="str">
        <f>[1]动作!$G7416</f>
        <v>JS_CZ_wodefeng</v>
      </c>
      <c r="E7417" s="11" t="str">
        <f>[1]动作!$D7416</f>
        <v>电表故障</v>
      </c>
      <c r="F7417" s="11" t="s">
        <v>45</v>
      </c>
      <c r="G7417" s="12">
        <f>[1]动作!$A7416+[1]动作!$B7416</f>
        <v>43214.267199074071</v>
      </c>
      <c r="H7417" s="12"/>
      <c r="I7417" s="11"/>
    </row>
    <row r="7418" spans="1:9" hidden="1" x14ac:dyDescent="0.3">
      <c r="A7418" s="24">
        <v>7416</v>
      </c>
      <c r="B7418" s="11" t="str">
        <f>IFERROR(INDEX({"JSNY-BJ0001-01";"JSNY-JS0022-01";"JSNY-JS0002-01"},MATCH(D7418,{"BJ_zhongyu";"JS_WX_liteer";"JS_CZ_wodefeng"},0)),"")</f>
        <v>JSNY-JS0002-01</v>
      </c>
      <c r="C7418" s="11" t="str">
        <f>IFERROR(INDEX({"北京中裕世纪大酒店";"江苏利特尔绿色包装股份有限公司";"常州市金坛沃德丰电子科技有限公司"},MATCH(D7418,{"BJ_zhongyu";"JS_WX_liteer";"JS_CZ_wodefeng"},0)),"")</f>
        <v>常州市金坛沃德丰电子科技有限公司</v>
      </c>
      <c r="D7418" s="11" t="str">
        <f>[1]动作!$G7417</f>
        <v>JS_CZ_wodefeng</v>
      </c>
      <c r="E7418" s="11" t="str">
        <f>[1]动作!$D7417</f>
        <v>电表故障</v>
      </c>
      <c r="F7418" s="11" t="s">
        <v>45</v>
      </c>
      <c r="G7418" s="12">
        <f>[1]动作!$A7417+[1]动作!$B7417</f>
        <v>43214.26829861111</v>
      </c>
      <c r="H7418" s="12"/>
      <c r="I7418" s="11"/>
    </row>
    <row r="7419" spans="1:9" hidden="1" x14ac:dyDescent="0.3">
      <c r="A7419" s="24">
        <v>7417</v>
      </c>
      <c r="B7419" s="11" t="str">
        <f>IFERROR(INDEX({"JSNY-BJ0001-01";"JSNY-JS0022-01";"JSNY-JS0002-01"},MATCH(D7419,{"BJ_zhongyu";"JS_WX_liteer";"JS_CZ_wodefeng"},0)),"")</f>
        <v>JSNY-JS0002-01</v>
      </c>
      <c r="C7419" s="11" t="str">
        <f>IFERROR(INDEX({"北京中裕世纪大酒店";"江苏利特尔绿色包装股份有限公司";"常州市金坛沃德丰电子科技有限公司"},MATCH(D7419,{"BJ_zhongyu";"JS_WX_liteer";"JS_CZ_wodefeng"},0)),"")</f>
        <v>常州市金坛沃德丰电子科技有限公司</v>
      </c>
      <c r="D7419" s="11" t="str">
        <f>[1]动作!$G7418</f>
        <v>JS_CZ_wodefeng</v>
      </c>
      <c r="E7419" s="11" t="str">
        <f>[1]动作!$D7418</f>
        <v>电表故障</v>
      </c>
      <c r="F7419" s="11" t="s">
        <v>45</v>
      </c>
      <c r="G7419" s="12">
        <f>[1]动作!$A7418+[1]动作!$B7418</f>
        <v>43214.268530092595</v>
      </c>
      <c r="H7419" s="12"/>
      <c r="I7419" s="11"/>
    </row>
    <row r="7420" spans="1:9" hidden="1" x14ac:dyDescent="0.3">
      <c r="A7420" s="24">
        <v>7418</v>
      </c>
      <c r="B7420" s="11" t="str">
        <f>IFERROR(INDEX({"JSNY-BJ0001-01";"JSNY-JS0022-01";"JSNY-JS0002-01"},MATCH(D7420,{"BJ_zhongyu";"JS_WX_liteer";"JS_CZ_wodefeng"},0)),"")</f>
        <v>JSNY-JS0002-01</v>
      </c>
      <c r="C7420" s="11" t="str">
        <f>IFERROR(INDEX({"北京中裕世纪大酒店";"江苏利特尔绿色包装股份有限公司";"常州市金坛沃德丰电子科技有限公司"},MATCH(D7420,{"BJ_zhongyu";"JS_WX_liteer";"JS_CZ_wodefeng"},0)),"")</f>
        <v>常州市金坛沃德丰电子科技有限公司</v>
      </c>
      <c r="D7420" s="11" t="str">
        <f>[1]动作!$G7419</f>
        <v>JS_CZ_wodefeng</v>
      </c>
      <c r="E7420" s="11" t="str">
        <f>[1]动作!$D7419</f>
        <v>电表故障</v>
      </c>
      <c r="F7420" s="11" t="s">
        <v>45</v>
      </c>
      <c r="G7420" s="12">
        <f>[1]动作!$A7419+[1]动作!$B7419</f>
        <v>43214.269571759258</v>
      </c>
      <c r="H7420" s="12"/>
      <c r="I7420" s="11"/>
    </row>
    <row r="7421" spans="1:9" hidden="1" x14ac:dyDescent="0.3">
      <c r="A7421" s="24">
        <v>7419</v>
      </c>
      <c r="B7421" s="11" t="str">
        <f>IFERROR(INDEX({"JSNY-BJ0001-01";"JSNY-JS0022-01";"JSNY-JS0002-01"},MATCH(D7421,{"BJ_zhongyu";"JS_WX_liteer";"JS_CZ_wodefeng"},0)),"")</f>
        <v>JSNY-JS0002-01</v>
      </c>
      <c r="C7421" s="11" t="str">
        <f>IFERROR(INDEX({"北京中裕世纪大酒店";"江苏利特尔绿色包装股份有限公司";"常州市金坛沃德丰电子科技有限公司"},MATCH(D7421,{"BJ_zhongyu";"JS_WX_liteer";"JS_CZ_wodefeng"},0)),"")</f>
        <v>常州市金坛沃德丰电子科技有限公司</v>
      </c>
      <c r="D7421" s="11" t="str">
        <f>[1]动作!$G7420</f>
        <v>JS_CZ_wodefeng</v>
      </c>
      <c r="E7421" s="11" t="str">
        <f>[1]动作!$D7420</f>
        <v>电表故障</v>
      </c>
      <c r="F7421" s="11" t="s">
        <v>45</v>
      </c>
      <c r="G7421" s="12">
        <f>[1]动作!$A7420+[1]动作!$B7420</f>
        <v>43214.271134259259</v>
      </c>
      <c r="H7421" s="12"/>
      <c r="I7421" s="11"/>
    </row>
    <row r="7422" spans="1:9" hidden="1" x14ac:dyDescent="0.3">
      <c r="A7422" s="24">
        <v>7420</v>
      </c>
      <c r="B7422" s="11" t="str">
        <f>IFERROR(INDEX({"JSNY-BJ0001-01";"JSNY-JS0022-01";"JSNY-JS0002-01"},MATCH(D7422,{"BJ_zhongyu";"JS_WX_liteer";"JS_CZ_wodefeng"},0)),"")</f>
        <v>JSNY-JS0002-01</v>
      </c>
      <c r="C7422" s="11" t="str">
        <f>IFERROR(INDEX({"北京中裕世纪大酒店";"江苏利特尔绿色包装股份有限公司";"常州市金坛沃德丰电子科技有限公司"},MATCH(D7422,{"BJ_zhongyu";"JS_WX_liteer";"JS_CZ_wodefeng"},0)),"")</f>
        <v>常州市金坛沃德丰电子科技有限公司</v>
      </c>
      <c r="D7422" s="11" t="str">
        <f>[1]动作!$G7421</f>
        <v>JS_CZ_wodefeng</v>
      </c>
      <c r="E7422" s="11" t="str">
        <f>[1]动作!$D7421</f>
        <v>电表故障</v>
      </c>
      <c r="F7422" s="11" t="s">
        <v>45</v>
      </c>
      <c r="G7422" s="12">
        <f>[1]动作!$A7421+[1]动作!$B7421</f>
        <v>43214.272060185183</v>
      </c>
      <c r="H7422" s="12"/>
      <c r="I7422" s="11"/>
    </row>
    <row r="7423" spans="1:9" hidden="1" x14ac:dyDescent="0.3">
      <c r="A7423" s="24">
        <v>7421</v>
      </c>
      <c r="B7423" s="11" t="str">
        <f>IFERROR(INDEX({"JSNY-BJ0001-01";"JSNY-JS0022-01";"JSNY-JS0002-01"},MATCH(D7423,{"BJ_zhongyu";"JS_WX_liteer";"JS_CZ_wodefeng"},0)),"")</f>
        <v>JSNY-JS0002-01</v>
      </c>
      <c r="C7423" s="11" t="str">
        <f>IFERROR(INDEX({"北京中裕世纪大酒店";"江苏利特尔绿色包装股份有限公司";"常州市金坛沃德丰电子科技有限公司"},MATCH(D7423,{"BJ_zhongyu";"JS_WX_liteer";"JS_CZ_wodefeng"},0)),"")</f>
        <v>常州市金坛沃德丰电子科技有限公司</v>
      </c>
      <c r="D7423" s="11" t="str">
        <f>[1]动作!$G7422</f>
        <v>JS_CZ_wodefeng</v>
      </c>
      <c r="E7423" s="11" t="str">
        <f>[1]动作!$D7422</f>
        <v>电表故障</v>
      </c>
      <c r="F7423" s="11" t="s">
        <v>45</v>
      </c>
      <c r="G7423" s="12">
        <f>[1]动作!$A7422+[1]动作!$B7422</f>
        <v>43214.272175925929</v>
      </c>
      <c r="H7423" s="12"/>
      <c r="I7423" s="11"/>
    </row>
    <row r="7424" spans="1:9" hidden="1" x14ac:dyDescent="0.3">
      <c r="A7424" s="24">
        <v>7422</v>
      </c>
      <c r="B7424" s="11" t="str">
        <f>IFERROR(INDEX({"JSNY-BJ0001-01";"JSNY-JS0022-01";"JSNY-JS0002-01"},MATCH(D7424,{"BJ_zhongyu";"JS_WX_liteer";"JS_CZ_wodefeng"},0)),"")</f>
        <v>JSNY-JS0002-01</v>
      </c>
      <c r="C7424" s="11" t="str">
        <f>IFERROR(INDEX({"北京中裕世纪大酒店";"江苏利特尔绿色包装股份有限公司";"常州市金坛沃德丰电子科技有限公司"},MATCH(D7424,{"BJ_zhongyu";"JS_WX_liteer";"JS_CZ_wodefeng"},0)),"")</f>
        <v>常州市金坛沃德丰电子科技有限公司</v>
      </c>
      <c r="D7424" s="11" t="str">
        <f>[1]动作!$G7423</f>
        <v>JS_CZ_wodefeng</v>
      </c>
      <c r="E7424" s="11" t="str">
        <f>[1]动作!$D7423</f>
        <v>电表故障</v>
      </c>
      <c r="F7424" s="11" t="s">
        <v>45</v>
      </c>
      <c r="G7424" s="12">
        <f>[1]动作!$A7423+[1]动作!$B7423</f>
        <v>43214.272349537037</v>
      </c>
      <c r="H7424" s="12"/>
      <c r="I7424" s="11"/>
    </row>
    <row r="7425" spans="1:9" hidden="1" x14ac:dyDescent="0.3">
      <c r="A7425" s="24">
        <v>7423</v>
      </c>
      <c r="B7425" s="11" t="str">
        <f>IFERROR(INDEX({"JSNY-BJ0001-01";"JSNY-JS0022-01";"JSNY-JS0002-01"},MATCH(D7425,{"BJ_zhongyu";"JS_WX_liteer";"JS_CZ_wodefeng"},0)),"")</f>
        <v>JSNY-JS0002-01</v>
      </c>
      <c r="C7425" s="11" t="str">
        <f>IFERROR(INDEX({"北京中裕世纪大酒店";"江苏利特尔绿色包装股份有限公司";"常州市金坛沃德丰电子科技有限公司"},MATCH(D7425,{"BJ_zhongyu";"JS_WX_liteer";"JS_CZ_wodefeng"},0)),"")</f>
        <v>常州市金坛沃德丰电子科技有限公司</v>
      </c>
      <c r="D7425" s="11" t="str">
        <f>[1]动作!$G7424</f>
        <v>JS_CZ_wodefeng</v>
      </c>
      <c r="E7425" s="11" t="str">
        <f>[1]动作!$D7424</f>
        <v>电表故障</v>
      </c>
      <c r="F7425" s="11" t="s">
        <v>45</v>
      </c>
      <c r="G7425" s="12">
        <f>[1]动作!$A7424+[1]动作!$B7424</f>
        <v>43214.272465277776</v>
      </c>
      <c r="H7425" s="12"/>
      <c r="I7425" s="11"/>
    </row>
    <row r="7426" spans="1:9" hidden="1" x14ac:dyDescent="0.3">
      <c r="A7426" s="24">
        <v>7424</v>
      </c>
      <c r="B7426" s="11" t="str">
        <f>IFERROR(INDEX({"JSNY-BJ0001-01";"JSNY-JS0022-01";"JSNY-JS0002-01"},MATCH(D7426,{"BJ_zhongyu";"JS_WX_liteer";"JS_CZ_wodefeng"},0)),"")</f>
        <v>JSNY-JS0002-01</v>
      </c>
      <c r="C7426" s="11" t="str">
        <f>IFERROR(INDEX({"北京中裕世纪大酒店";"江苏利特尔绿色包装股份有限公司";"常州市金坛沃德丰电子科技有限公司"},MATCH(D7426,{"BJ_zhongyu";"JS_WX_liteer";"JS_CZ_wodefeng"},0)),"")</f>
        <v>常州市金坛沃德丰电子科技有限公司</v>
      </c>
      <c r="D7426" s="11" t="str">
        <f>[1]动作!$G7425</f>
        <v>JS_CZ_wodefeng</v>
      </c>
      <c r="E7426" s="11" t="str">
        <f>[1]动作!$D7425</f>
        <v>电表故障</v>
      </c>
      <c r="F7426" s="11" t="s">
        <v>45</v>
      </c>
      <c r="G7426" s="12">
        <f>[1]动作!$A7425+[1]动作!$B7425</f>
        <v>43214.272581018522</v>
      </c>
      <c r="H7426" s="12"/>
      <c r="I7426" s="11"/>
    </row>
    <row r="7427" spans="1:9" hidden="1" x14ac:dyDescent="0.3">
      <c r="A7427" s="24">
        <v>7425</v>
      </c>
      <c r="B7427" s="11" t="str">
        <f>IFERROR(INDEX({"JSNY-BJ0001-01";"JSNY-JS0022-01";"JSNY-JS0002-01"},MATCH(D7427,{"BJ_zhongyu";"JS_WX_liteer";"JS_CZ_wodefeng"},0)),"")</f>
        <v>JSNY-JS0002-01</v>
      </c>
      <c r="C7427" s="11" t="str">
        <f>IFERROR(INDEX({"北京中裕世纪大酒店";"江苏利特尔绿色包装股份有限公司";"常州市金坛沃德丰电子科技有限公司"},MATCH(D7427,{"BJ_zhongyu";"JS_WX_liteer";"JS_CZ_wodefeng"},0)),"")</f>
        <v>常州市金坛沃德丰电子科技有限公司</v>
      </c>
      <c r="D7427" s="11" t="str">
        <f>[1]动作!$G7426</f>
        <v>JS_CZ_wodefeng</v>
      </c>
      <c r="E7427" s="11" t="str">
        <f>[1]动作!$D7426</f>
        <v>电表故障</v>
      </c>
      <c r="F7427" s="11" t="s">
        <v>45</v>
      </c>
      <c r="G7427" s="12">
        <f>[1]动作!$A7426+[1]动作!$B7426</f>
        <v>43214.274895833332</v>
      </c>
      <c r="H7427" s="12"/>
      <c r="I7427" s="11"/>
    </row>
    <row r="7428" spans="1:9" hidden="1" x14ac:dyDescent="0.3">
      <c r="A7428" s="24">
        <v>7426</v>
      </c>
      <c r="B7428" s="11" t="str">
        <f>IFERROR(INDEX({"JSNY-BJ0001-01";"JSNY-JS0022-01";"JSNY-JS0002-01"},MATCH(D7428,{"BJ_zhongyu";"JS_WX_liteer";"JS_CZ_wodefeng"},0)),"")</f>
        <v>JSNY-JS0002-01</v>
      </c>
      <c r="C7428" s="11" t="str">
        <f>IFERROR(INDEX({"北京中裕世纪大酒店";"江苏利特尔绿色包装股份有限公司";"常州市金坛沃德丰电子科技有限公司"},MATCH(D7428,{"BJ_zhongyu";"JS_WX_liteer";"JS_CZ_wodefeng"},0)),"")</f>
        <v>常州市金坛沃德丰电子科技有限公司</v>
      </c>
      <c r="D7428" s="11" t="str">
        <f>[1]动作!$G7427</f>
        <v>JS_CZ_wodefeng</v>
      </c>
      <c r="E7428" s="11" t="str">
        <f>[1]动作!$D7427</f>
        <v>电表故障</v>
      </c>
      <c r="F7428" s="11" t="s">
        <v>45</v>
      </c>
      <c r="G7428" s="12">
        <f>[1]动作!$A7427+[1]动作!$B7427</f>
        <v>43214.277337962965</v>
      </c>
      <c r="H7428" s="12"/>
      <c r="I7428" s="11"/>
    </row>
    <row r="7429" spans="1:9" hidden="1" x14ac:dyDescent="0.3">
      <c r="A7429" s="24">
        <v>7427</v>
      </c>
      <c r="B7429" s="11" t="str">
        <f>IFERROR(INDEX({"JSNY-BJ0001-01";"JSNY-JS0022-01";"JSNY-JS0002-01"},MATCH(D7429,{"BJ_zhongyu";"JS_WX_liteer";"JS_CZ_wodefeng"},0)),"")</f>
        <v>JSNY-JS0002-01</v>
      </c>
      <c r="C7429" s="11" t="str">
        <f>IFERROR(INDEX({"北京中裕世纪大酒店";"江苏利特尔绿色包装股份有限公司";"常州市金坛沃德丰电子科技有限公司"},MATCH(D7429,{"BJ_zhongyu";"JS_WX_liteer";"JS_CZ_wodefeng"},0)),"")</f>
        <v>常州市金坛沃德丰电子科技有限公司</v>
      </c>
      <c r="D7429" s="11" t="str">
        <f>[1]动作!$G7428</f>
        <v>JS_CZ_wodefeng</v>
      </c>
      <c r="E7429" s="11" t="str">
        <f>[1]动作!$D7428</f>
        <v>电表故障</v>
      </c>
      <c r="F7429" s="11" t="s">
        <v>45</v>
      </c>
      <c r="G7429" s="12">
        <f>[1]动作!$A7428+[1]动作!$B7428</f>
        <v>43214.278900462959</v>
      </c>
      <c r="H7429" s="12"/>
      <c r="I7429" s="11"/>
    </row>
    <row r="7430" spans="1:9" hidden="1" x14ac:dyDescent="0.3">
      <c r="A7430" s="24">
        <v>7428</v>
      </c>
      <c r="B7430" s="11" t="str">
        <f>IFERROR(INDEX({"JSNY-BJ0001-01";"JSNY-JS0022-01";"JSNY-JS0002-01"},MATCH(D7430,{"BJ_zhongyu";"JS_WX_liteer";"JS_CZ_wodefeng"},0)),"")</f>
        <v>JSNY-JS0002-01</v>
      </c>
      <c r="C7430" s="11" t="str">
        <f>IFERROR(INDEX({"北京中裕世纪大酒店";"江苏利特尔绿色包装股份有限公司";"常州市金坛沃德丰电子科技有限公司"},MATCH(D7430,{"BJ_zhongyu";"JS_WX_liteer";"JS_CZ_wodefeng"},0)),"")</f>
        <v>常州市金坛沃德丰电子科技有限公司</v>
      </c>
      <c r="D7430" s="11" t="str">
        <f>[1]动作!$G7429</f>
        <v>JS_CZ_wodefeng</v>
      </c>
      <c r="E7430" s="11" t="str">
        <f>[1]动作!$D7429</f>
        <v>电表故障</v>
      </c>
      <c r="F7430" s="11" t="s">
        <v>45</v>
      </c>
      <c r="G7430" s="12">
        <f>[1]动作!$A7429+[1]动作!$B7429</f>
        <v>43214.281041666669</v>
      </c>
      <c r="H7430" s="12"/>
      <c r="I7430" s="11"/>
    </row>
    <row r="7431" spans="1:9" hidden="1" x14ac:dyDescent="0.3">
      <c r="A7431" s="24">
        <v>7429</v>
      </c>
      <c r="B7431" s="11" t="str">
        <f>IFERROR(INDEX({"JSNY-BJ0001-01";"JSNY-JS0022-01";"JSNY-JS0002-01"},MATCH(D7431,{"BJ_zhongyu";"JS_WX_liteer";"JS_CZ_wodefeng"},0)),"")</f>
        <v>JSNY-JS0002-01</v>
      </c>
      <c r="C7431" s="11" t="str">
        <f>IFERROR(INDEX({"北京中裕世纪大酒店";"江苏利特尔绿色包装股份有限公司";"常州市金坛沃德丰电子科技有限公司"},MATCH(D7431,{"BJ_zhongyu";"JS_WX_liteer";"JS_CZ_wodefeng"},0)),"")</f>
        <v>常州市金坛沃德丰电子科技有限公司</v>
      </c>
      <c r="D7431" s="11" t="str">
        <f>[1]动作!$G7430</f>
        <v>JS_CZ_wodefeng</v>
      </c>
      <c r="E7431" s="11" t="str">
        <f>[1]动作!$D7430</f>
        <v>电表故障</v>
      </c>
      <c r="F7431" s="11" t="s">
        <v>45</v>
      </c>
      <c r="G7431" s="12">
        <f>[1]动作!$A7430+[1]动作!$B7430</f>
        <v>43214.282141203701</v>
      </c>
      <c r="H7431" s="12"/>
      <c r="I7431" s="11"/>
    </row>
    <row r="7432" spans="1:9" hidden="1" x14ac:dyDescent="0.3">
      <c r="A7432" s="24">
        <v>7430</v>
      </c>
      <c r="B7432" s="11" t="str">
        <f>IFERROR(INDEX({"JSNY-BJ0001-01";"JSNY-JS0022-01";"JSNY-JS0002-01"},MATCH(D7432,{"BJ_zhongyu";"JS_WX_liteer";"JS_CZ_wodefeng"},0)),"")</f>
        <v>JSNY-JS0002-01</v>
      </c>
      <c r="C7432" s="11" t="str">
        <f>IFERROR(INDEX({"北京中裕世纪大酒店";"江苏利特尔绿色包装股份有限公司";"常州市金坛沃德丰电子科技有限公司"},MATCH(D7432,{"BJ_zhongyu";"JS_WX_liteer";"JS_CZ_wodefeng"},0)),"")</f>
        <v>常州市金坛沃德丰电子科技有限公司</v>
      </c>
      <c r="D7432" s="11" t="str">
        <f>[1]动作!$G7431</f>
        <v>JS_CZ_wodefeng</v>
      </c>
      <c r="E7432" s="11" t="str">
        <f>[1]动作!$D7431</f>
        <v>电表故障</v>
      </c>
      <c r="F7432" s="11" t="s">
        <v>45</v>
      </c>
      <c r="G7432" s="12">
        <f>[1]动作!$A7431+[1]动作!$B7431</f>
        <v>43214.283935185187</v>
      </c>
      <c r="H7432" s="12"/>
      <c r="I7432" s="11"/>
    </row>
    <row r="7433" spans="1:9" hidden="1" x14ac:dyDescent="0.3">
      <c r="A7433" s="24">
        <v>7431</v>
      </c>
      <c r="B7433" s="11" t="str">
        <f>IFERROR(INDEX({"JSNY-BJ0001-01";"JSNY-JS0022-01";"JSNY-JS0002-01"},MATCH(D7433,{"BJ_zhongyu";"JS_WX_liteer";"JS_CZ_wodefeng"},0)),"")</f>
        <v>JSNY-JS0002-01</v>
      </c>
      <c r="C7433" s="11" t="str">
        <f>IFERROR(INDEX({"北京中裕世纪大酒店";"江苏利特尔绿色包装股份有限公司";"常州市金坛沃德丰电子科技有限公司"},MATCH(D7433,{"BJ_zhongyu";"JS_WX_liteer";"JS_CZ_wodefeng"},0)),"")</f>
        <v>常州市金坛沃德丰电子科技有限公司</v>
      </c>
      <c r="D7433" s="11" t="str">
        <f>[1]动作!$G7432</f>
        <v>JS_CZ_wodefeng</v>
      </c>
      <c r="E7433" s="11" t="str">
        <f>[1]动作!$D7432</f>
        <v>电表故障</v>
      </c>
      <c r="F7433" s="11" t="s">
        <v>45</v>
      </c>
      <c r="G7433" s="12">
        <f>[1]动作!$A7432+[1]动作!$B7432</f>
        <v>43214.286134259259</v>
      </c>
      <c r="H7433" s="12"/>
      <c r="I7433" s="11"/>
    </row>
    <row r="7434" spans="1:9" hidden="1" x14ac:dyDescent="0.3">
      <c r="A7434" s="24">
        <v>7432</v>
      </c>
      <c r="B7434" s="11" t="str">
        <f>IFERROR(INDEX({"JSNY-BJ0001-01";"JSNY-JS0022-01";"JSNY-JS0002-01"},MATCH(D7434,{"BJ_zhongyu";"JS_WX_liteer";"JS_CZ_wodefeng"},0)),"")</f>
        <v>JSNY-JS0002-01</v>
      </c>
      <c r="C7434" s="11" t="str">
        <f>IFERROR(INDEX({"北京中裕世纪大酒店";"江苏利特尔绿色包装股份有限公司";"常州市金坛沃德丰电子科技有限公司"},MATCH(D7434,{"BJ_zhongyu";"JS_WX_liteer";"JS_CZ_wodefeng"},0)),"")</f>
        <v>常州市金坛沃德丰电子科技有限公司</v>
      </c>
      <c r="D7434" s="11" t="str">
        <f>[1]动作!$G7433</f>
        <v>JS_CZ_wodefeng</v>
      </c>
      <c r="E7434" s="11" t="str">
        <f>[1]动作!$D7433</f>
        <v>电表故障</v>
      </c>
      <c r="F7434" s="11" t="s">
        <v>45</v>
      </c>
      <c r="G7434" s="12">
        <f>[1]动作!$A7433+[1]动作!$B7433</f>
        <v>43214.286249999997</v>
      </c>
      <c r="H7434" s="12"/>
      <c r="I7434" s="11"/>
    </row>
    <row r="7435" spans="1:9" hidden="1" x14ac:dyDescent="0.3">
      <c r="A7435" s="24">
        <v>7433</v>
      </c>
      <c r="B7435" s="11" t="str">
        <f>IFERROR(INDEX({"JSNY-BJ0001-01";"JSNY-JS0022-01";"JSNY-JS0002-01"},MATCH(D7435,{"BJ_zhongyu";"JS_WX_liteer";"JS_CZ_wodefeng"},0)),"")</f>
        <v>JSNY-JS0002-01</v>
      </c>
      <c r="C7435" s="11" t="str">
        <f>IFERROR(INDEX({"北京中裕世纪大酒店";"江苏利特尔绿色包装股份有限公司";"常州市金坛沃德丰电子科技有限公司"},MATCH(D7435,{"BJ_zhongyu";"JS_WX_liteer";"JS_CZ_wodefeng"},0)),"")</f>
        <v>常州市金坛沃德丰电子科技有限公司</v>
      </c>
      <c r="D7435" s="11" t="str">
        <f>[1]动作!$G7434</f>
        <v>JS_CZ_wodefeng</v>
      </c>
      <c r="E7435" s="11" t="str">
        <f>[1]动作!$D7434</f>
        <v>电表故障</v>
      </c>
      <c r="F7435" s="11" t="s">
        <v>45</v>
      </c>
      <c r="G7435" s="12">
        <f>[1]动作!$A7434+[1]动作!$B7434</f>
        <v>43214.287175925929</v>
      </c>
      <c r="H7435" s="12"/>
      <c r="I7435" s="11"/>
    </row>
    <row r="7436" spans="1:9" hidden="1" x14ac:dyDescent="0.3">
      <c r="A7436" s="24">
        <v>7434</v>
      </c>
      <c r="B7436" s="11" t="str">
        <f>IFERROR(INDEX({"JSNY-BJ0001-01";"JSNY-JS0022-01";"JSNY-JS0002-01"},MATCH(D7436,{"BJ_zhongyu";"JS_WX_liteer";"JS_CZ_wodefeng"},0)),"")</f>
        <v>JSNY-JS0002-01</v>
      </c>
      <c r="C7436" s="11" t="str">
        <f>IFERROR(INDEX({"北京中裕世纪大酒店";"江苏利特尔绿色包装股份有限公司";"常州市金坛沃德丰电子科技有限公司"},MATCH(D7436,{"BJ_zhongyu";"JS_WX_liteer";"JS_CZ_wodefeng"},0)),"")</f>
        <v>常州市金坛沃德丰电子科技有限公司</v>
      </c>
      <c r="D7436" s="11" t="str">
        <f>[1]动作!$G7435</f>
        <v>JS_CZ_wodefeng</v>
      </c>
      <c r="E7436" s="11" t="str">
        <f>[1]动作!$D7435</f>
        <v>电表故障</v>
      </c>
      <c r="F7436" s="11" t="s">
        <v>45</v>
      </c>
      <c r="G7436" s="12">
        <f>[1]动作!$A7435+[1]动作!$B7435</f>
        <v>43214.287349537037</v>
      </c>
      <c r="H7436" s="12"/>
      <c r="I7436" s="11"/>
    </row>
    <row r="7437" spans="1:9" hidden="1" x14ac:dyDescent="0.3">
      <c r="A7437" s="24">
        <v>7435</v>
      </c>
      <c r="B7437" s="11" t="str">
        <f>IFERROR(INDEX({"JSNY-BJ0001-01";"JSNY-JS0022-01";"JSNY-JS0002-01"},MATCH(D7437,{"BJ_zhongyu";"JS_WX_liteer";"JS_CZ_wodefeng"},0)),"")</f>
        <v>JSNY-JS0002-01</v>
      </c>
      <c r="C7437" s="11" t="str">
        <f>IFERROR(INDEX({"北京中裕世纪大酒店";"江苏利特尔绿色包装股份有限公司";"常州市金坛沃德丰电子科技有限公司"},MATCH(D7437,{"BJ_zhongyu";"JS_WX_liteer";"JS_CZ_wodefeng"},0)),"")</f>
        <v>常州市金坛沃德丰电子科技有限公司</v>
      </c>
      <c r="D7437" s="11" t="str">
        <f>[1]动作!$G7436</f>
        <v>JS_CZ_wodefeng</v>
      </c>
      <c r="E7437" s="11" t="str">
        <f>[1]动作!$D7436</f>
        <v>电表故障</v>
      </c>
      <c r="F7437" s="11" t="s">
        <v>45</v>
      </c>
      <c r="G7437" s="12">
        <f>[1]动作!$A7436+[1]动作!$B7436</f>
        <v>43214.287581018521</v>
      </c>
      <c r="H7437" s="12"/>
      <c r="I7437" s="11"/>
    </row>
    <row r="7438" spans="1:9" hidden="1" x14ac:dyDescent="0.3">
      <c r="A7438" s="24">
        <v>7436</v>
      </c>
      <c r="B7438" s="11" t="str">
        <f>IFERROR(INDEX({"JSNY-BJ0001-01";"JSNY-JS0022-01";"JSNY-JS0002-01"},MATCH(D7438,{"BJ_zhongyu";"JS_WX_liteer";"JS_CZ_wodefeng"},0)),"")</f>
        <v>JSNY-JS0002-01</v>
      </c>
      <c r="C7438" s="11" t="str">
        <f>IFERROR(INDEX({"北京中裕世纪大酒店";"江苏利特尔绿色包装股份有限公司";"常州市金坛沃德丰电子科技有限公司"},MATCH(D7438,{"BJ_zhongyu";"JS_WX_liteer";"JS_CZ_wodefeng"},0)),"")</f>
        <v>常州市金坛沃德丰电子科技有限公司</v>
      </c>
      <c r="D7438" s="11" t="str">
        <f>[1]动作!$G7437</f>
        <v>JS_CZ_wodefeng</v>
      </c>
      <c r="E7438" s="11" t="str">
        <f>[1]动作!$D7437</f>
        <v>电表故障</v>
      </c>
      <c r="F7438" s="11" t="s">
        <v>45</v>
      </c>
      <c r="G7438" s="12">
        <f>[1]动作!$A7437+[1]动作!$B7437</f>
        <v>43214.28769675926</v>
      </c>
      <c r="H7438" s="12"/>
      <c r="I7438" s="11"/>
    </row>
    <row r="7439" spans="1:9" hidden="1" x14ac:dyDescent="0.3">
      <c r="A7439" s="24">
        <v>7437</v>
      </c>
      <c r="B7439" s="11" t="str">
        <f>IFERROR(INDEX({"JSNY-BJ0001-01";"JSNY-JS0022-01";"JSNY-JS0002-01"},MATCH(D7439,{"BJ_zhongyu";"JS_WX_liteer";"JS_CZ_wodefeng"},0)),"")</f>
        <v>JSNY-JS0002-01</v>
      </c>
      <c r="C7439" s="11" t="str">
        <f>IFERROR(INDEX({"北京中裕世纪大酒店";"江苏利特尔绿色包装股份有限公司";"常州市金坛沃德丰电子科技有限公司"},MATCH(D7439,{"BJ_zhongyu";"JS_WX_liteer";"JS_CZ_wodefeng"},0)),"")</f>
        <v>常州市金坛沃德丰电子科技有限公司</v>
      </c>
      <c r="D7439" s="11" t="str">
        <f>[1]动作!$G7438</f>
        <v>JS_CZ_wodefeng</v>
      </c>
      <c r="E7439" s="11" t="str">
        <f>[1]动作!$D7438</f>
        <v>电表故障</v>
      </c>
      <c r="F7439" s="11" t="s">
        <v>45</v>
      </c>
      <c r="G7439" s="12">
        <f>[1]动作!$A7438+[1]动作!$B7438</f>
        <v>43214.287824074076</v>
      </c>
      <c r="H7439" s="12"/>
      <c r="I7439" s="11"/>
    </row>
    <row r="7440" spans="1:9" hidden="1" x14ac:dyDescent="0.3">
      <c r="A7440" s="24">
        <v>7438</v>
      </c>
      <c r="B7440" s="11" t="str">
        <f>IFERROR(INDEX({"JSNY-BJ0001-01";"JSNY-JS0022-01";"JSNY-JS0002-01"},MATCH(D7440,{"BJ_zhongyu";"JS_WX_liteer";"JS_CZ_wodefeng"},0)),"")</f>
        <v>JSNY-JS0002-01</v>
      </c>
      <c r="C7440" s="11" t="str">
        <f>IFERROR(INDEX({"北京中裕世纪大酒店";"江苏利特尔绿色包装股份有限公司";"常州市金坛沃德丰电子科技有限公司"},MATCH(D7440,{"BJ_zhongyu";"JS_WX_liteer";"JS_CZ_wodefeng"},0)),"")</f>
        <v>常州市金坛沃德丰电子科技有限公司</v>
      </c>
      <c r="D7440" s="11" t="str">
        <f>[1]动作!$G7439</f>
        <v>JS_CZ_wodefeng</v>
      </c>
      <c r="E7440" s="11" t="str">
        <f>[1]动作!$D7439</f>
        <v>电表故障</v>
      </c>
      <c r="F7440" s="11" t="s">
        <v>45</v>
      </c>
      <c r="G7440" s="12">
        <f>[1]动作!$A7439+[1]动作!$B7439</f>
        <v>43214.288622685184</v>
      </c>
      <c r="H7440" s="12"/>
      <c r="I7440" s="11"/>
    </row>
    <row r="7441" spans="1:9" hidden="1" x14ac:dyDescent="0.3">
      <c r="A7441" s="24">
        <v>7439</v>
      </c>
      <c r="B7441" s="11" t="str">
        <f>IFERROR(INDEX({"JSNY-BJ0001-01";"JSNY-JS0022-01";"JSNY-JS0002-01"},MATCH(D7441,{"BJ_zhongyu";"JS_WX_liteer";"JS_CZ_wodefeng"},0)),"")</f>
        <v>JSNY-JS0002-01</v>
      </c>
      <c r="C7441" s="11" t="str">
        <f>IFERROR(INDEX({"北京中裕世纪大酒店";"江苏利特尔绿色包装股份有限公司";"常州市金坛沃德丰电子科技有限公司"},MATCH(D7441,{"BJ_zhongyu";"JS_WX_liteer";"JS_CZ_wodefeng"},0)),"")</f>
        <v>常州市金坛沃德丰电子科技有限公司</v>
      </c>
      <c r="D7441" s="11" t="str">
        <f>[1]动作!$G7440</f>
        <v>JS_CZ_wodefeng</v>
      </c>
      <c r="E7441" s="11" t="str">
        <f>[1]动作!$D7440</f>
        <v>电表故障</v>
      </c>
      <c r="F7441" s="11" t="s">
        <v>45</v>
      </c>
      <c r="G7441" s="12">
        <f>[1]动作!$A7440+[1]动作!$B7440</f>
        <v>43214.290196759262</v>
      </c>
      <c r="H7441" s="12"/>
      <c r="I7441" s="11"/>
    </row>
    <row r="7442" spans="1:9" hidden="1" x14ac:dyDescent="0.3">
      <c r="A7442" s="24">
        <v>7440</v>
      </c>
      <c r="B7442" s="11" t="str">
        <f>IFERROR(INDEX({"JSNY-BJ0001-01";"JSNY-JS0022-01";"JSNY-JS0002-01"},MATCH(D7442,{"BJ_zhongyu";"JS_WX_liteer";"JS_CZ_wodefeng"},0)),"")</f>
        <v>JSNY-JS0002-01</v>
      </c>
      <c r="C7442" s="11" t="str">
        <f>IFERROR(INDEX({"北京中裕世纪大酒店";"江苏利特尔绿色包装股份有限公司";"常州市金坛沃德丰电子科技有限公司"},MATCH(D7442,{"BJ_zhongyu";"JS_WX_liteer";"JS_CZ_wodefeng"},0)),"")</f>
        <v>常州市金坛沃德丰电子科技有限公司</v>
      </c>
      <c r="D7442" s="11" t="str">
        <f>[1]动作!$G7441</f>
        <v>JS_CZ_wodefeng</v>
      </c>
      <c r="E7442" s="11" t="str">
        <f>[1]动作!$D7441</f>
        <v>电表故障</v>
      </c>
      <c r="F7442" s="11" t="s">
        <v>45</v>
      </c>
      <c r="G7442" s="12">
        <f>[1]动作!$A7441+[1]动作!$B7441</f>
        <v>43214.292800925927</v>
      </c>
      <c r="H7442" s="12"/>
      <c r="I7442" s="11"/>
    </row>
    <row r="7443" spans="1:9" hidden="1" x14ac:dyDescent="0.3">
      <c r="A7443" s="24">
        <v>7441</v>
      </c>
      <c r="B7443" s="11" t="str">
        <f>IFERROR(INDEX({"JSNY-BJ0001-01";"JSNY-JS0022-01";"JSNY-JS0002-01"},MATCH(D7443,{"BJ_zhongyu";"JS_WX_liteer";"JS_CZ_wodefeng"},0)),"")</f>
        <v>JSNY-JS0002-01</v>
      </c>
      <c r="C7443" s="11" t="str">
        <f>IFERROR(INDEX({"北京中裕世纪大酒店";"江苏利特尔绿色包装股份有限公司";"常州市金坛沃德丰电子科技有限公司"},MATCH(D7443,{"BJ_zhongyu";"JS_WX_liteer";"JS_CZ_wodefeng"},0)),"")</f>
        <v>常州市金坛沃德丰电子科技有限公司</v>
      </c>
      <c r="D7443" s="11" t="str">
        <f>[1]动作!$G7442</f>
        <v>JS_CZ_wodefeng</v>
      </c>
      <c r="E7443" s="11" t="str">
        <f>[1]动作!$D7442</f>
        <v>电表故障</v>
      </c>
      <c r="F7443" s="11" t="s">
        <v>45</v>
      </c>
      <c r="G7443" s="12">
        <f>[1]动作!$A7442+[1]动作!$B7442</f>
        <v>43214.296388888892</v>
      </c>
      <c r="H7443" s="12"/>
      <c r="I7443" s="11"/>
    </row>
    <row r="7444" spans="1:9" hidden="1" x14ac:dyDescent="0.3">
      <c r="A7444" s="24">
        <v>7442</v>
      </c>
      <c r="B7444" s="11" t="str">
        <f>IFERROR(INDEX({"JSNY-BJ0001-01";"JSNY-JS0022-01";"JSNY-JS0002-01"},MATCH(D7444,{"BJ_zhongyu";"JS_WX_liteer";"JS_CZ_wodefeng"},0)),"")</f>
        <v>JSNY-JS0002-01</v>
      </c>
      <c r="C7444" s="11" t="str">
        <f>IFERROR(INDEX({"北京中裕世纪大酒店";"江苏利特尔绿色包装股份有限公司";"常州市金坛沃德丰电子科技有限公司"},MATCH(D7444,{"BJ_zhongyu";"JS_WX_liteer";"JS_CZ_wodefeng"},0)),"")</f>
        <v>常州市金坛沃德丰电子科技有限公司</v>
      </c>
      <c r="D7444" s="11" t="str">
        <f>[1]动作!$G7443</f>
        <v>JS_CZ_wodefeng</v>
      </c>
      <c r="E7444" s="11" t="str">
        <f>[1]动作!$D7443</f>
        <v>电表故障</v>
      </c>
      <c r="F7444" s="11" t="s">
        <v>45</v>
      </c>
      <c r="G7444" s="12">
        <f>[1]动作!$A7443+[1]动作!$B7443</f>
        <v>43214.297951388886</v>
      </c>
      <c r="H7444" s="12"/>
      <c r="I7444" s="11"/>
    </row>
    <row r="7445" spans="1:9" hidden="1" x14ac:dyDescent="0.3">
      <c r="A7445" s="24">
        <v>7443</v>
      </c>
      <c r="B7445" s="11" t="str">
        <f>IFERROR(INDEX({"JSNY-BJ0001-01";"JSNY-JS0022-01";"JSNY-JS0002-01"},MATCH(D7445,{"BJ_zhongyu";"JS_WX_liteer";"JS_CZ_wodefeng"},0)),"")</f>
        <v>JSNY-JS0002-01</v>
      </c>
      <c r="C7445" s="11" t="str">
        <f>IFERROR(INDEX({"北京中裕世纪大酒店";"江苏利特尔绿色包装股份有限公司";"常州市金坛沃德丰电子科技有限公司"},MATCH(D7445,{"BJ_zhongyu";"JS_WX_liteer";"JS_CZ_wodefeng"},0)),"")</f>
        <v>常州市金坛沃德丰电子科技有限公司</v>
      </c>
      <c r="D7445" s="11" t="str">
        <f>[1]动作!$G7444</f>
        <v>JS_CZ_wodefeng</v>
      </c>
      <c r="E7445" s="11" t="str">
        <f>[1]动作!$D7444</f>
        <v>电表故障</v>
      </c>
      <c r="F7445" s="11" t="s">
        <v>45</v>
      </c>
      <c r="G7445" s="12">
        <f>[1]动作!$A7444+[1]动作!$B7444</f>
        <v>43214.303229166668</v>
      </c>
      <c r="H7445" s="12"/>
      <c r="I7445" s="11"/>
    </row>
    <row r="7446" spans="1:9" hidden="1" x14ac:dyDescent="0.3">
      <c r="A7446" s="24">
        <v>7444</v>
      </c>
      <c r="B7446" s="11" t="str">
        <f>IFERROR(INDEX({"JSNY-BJ0001-01";"JSNY-JS0022-01";"JSNY-JS0002-01"},MATCH(D7446,{"BJ_zhongyu";"JS_WX_liteer";"JS_CZ_wodefeng"},0)),"")</f>
        <v>JSNY-JS0002-01</v>
      </c>
      <c r="C7446" s="11" t="str">
        <f>IFERROR(INDEX({"北京中裕世纪大酒店";"江苏利特尔绿色包装股份有限公司";"常州市金坛沃德丰电子科技有限公司"},MATCH(D7446,{"BJ_zhongyu";"JS_WX_liteer";"JS_CZ_wodefeng"},0)),"")</f>
        <v>常州市金坛沃德丰电子科技有限公司</v>
      </c>
      <c r="D7446" s="11" t="str">
        <f>[1]动作!$G7445</f>
        <v>JS_CZ_wodefeng</v>
      </c>
      <c r="E7446" s="11" t="str">
        <f>[1]动作!$D7445</f>
        <v>电表故障</v>
      </c>
      <c r="F7446" s="11" t="s">
        <v>45</v>
      </c>
      <c r="G7446" s="12">
        <f>[1]动作!$A7445+[1]动作!$B7445</f>
        <v>43214.303344907406</v>
      </c>
      <c r="H7446" s="12"/>
      <c r="I7446" s="11"/>
    </row>
    <row r="7447" spans="1:9" hidden="1" x14ac:dyDescent="0.3">
      <c r="A7447" s="24">
        <v>7445</v>
      </c>
      <c r="B7447" s="11" t="str">
        <f>IFERROR(INDEX({"JSNY-BJ0001-01";"JSNY-JS0022-01";"JSNY-JS0002-01"},MATCH(D7447,{"BJ_zhongyu";"JS_WX_liteer";"JS_CZ_wodefeng"},0)),"")</f>
        <v>JSNY-JS0002-01</v>
      </c>
      <c r="C7447" s="11" t="str">
        <f>IFERROR(INDEX({"北京中裕世纪大酒店";"江苏利特尔绿色包装股份有限公司";"常州市金坛沃德丰电子科技有限公司"},MATCH(D7447,{"BJ_zhongyu";"JS_WX_liteer";"JS_CZ_wodefeng"},0)),"")</f>
        <v>常州市金坛沃德丰电子科技有限公司</v>
      </c>
      <c r="D7447" s="11" t="str">
        <f>[1]动作!$G7446</f>
        <v>JS_CZ_wodefeng</v>
      </c>
      <c r="E7447" s="11" t="str">
        <f>[1]动作!$D7446</f>
        <v>电表故障</v>
      </c>
      <c r="F7447" s="11" t="s">
        <v>45</v>
      </c>
      <c r="G7447" s="12">
        <f>[1]动作!$A7446+[1]动作!$B7446</f>
        <v>43214.304212962961</v>
      </c>
      <c r="H7447" s="12"/>
      <c r="I7447" s="11"/>
    </row>
    <row r="7448" spans="1:9" hidden="1" x14ac:dyDescent="0.3">
      <c r="A7448" s="24">
        <v>7446</v>
      </c>
      <c r="B7448" s="11" t="str">
        <f>IFERROR(INDEX({"JSNY-BJ0001-01";"JSNY-JS0022-01";"JSNY-JS0002-01"},MATCH(D7448,{"BJ_zhongyu";"JS_WX_liteer";"JS_CZ_wodefeng"},0)),"")</f>
        <v>JSNY-JS0002-01</v>
      </c>
      <c r="C7448" s="11" t="str">
        <f>IFERROR(INDEX({"北京中裕世纪大酒店";"江苏利特尔绿色包装股份有限公司";"常州市金坛沃德丰电子科技有限公司"},MATCH(D7448,{"BJ_zhongyu";"JS_WX_liteer";"JS_CZ_wodefeng"},0)),"")</f>
        <v>常州市金坛沃德丰电子科技有限公司</v>
      </c>
      <c r="D7448" s="11" t="str">
        <f>[1]动作!$G7447</f>
        <v>JS_CZ_wodefeng</v>
      </c>
      <c r="E7448" s="11" t="str">
        <f>[1]动作!$D7447</f>
        <v>电表故障</v>
      </c>
      <c r="F7448" s="11" t="s">
        <v>45</v>
      </c>
      <c r="G7448" s="12">
        <f>[1]动作!$A7447+[1]动作!$B7447</f>
        <v>43214.305717592593</v>
      </c>
      <c r="H7448" s="12"/>
      <c r="I7448" s="11"/>
    </row>
    <row r="7449" spans="1:9" hidden="1" x14ac:dyDescent="0.3">
      <c r="A7449" s="24">
        <v>7447</v>
      </c>
      <c r="B7449" s="11" t="str">
        <f>IFERROR(INDEX({"JSNY-BJ0001-01";"JSNY-JS0022-01";"JSNY-JS0002-01"},MATCH(D7449,{"BJ_zhongyu";"JS_WX_liteer";"JS_CZ_wodefeng"},0)),"")</f>
        <v>JSNY-JS0002-01</v>
      </c>
      <c r="C7449" s="11" t="str">
        <f>IFERROR(INDEX({"北京中裕世纪大酒店";"江苏利特尔绿色包装股份有限公司";"常州市金坛沃德丰电子科技有限公司"},MATCH(D7449,{"BJ_zhongyu";"JS_WX_liteer";"JS_CZ_wodefeng"},0)),"")</f>
        <v>常州市金坛沃德丰电子科技有限公司</v>
      </c>
      <c r="D7449" s="11" t="str">
        <f>[1]动作!$G7448</f>
        <v>JS_CZ_wodefeng</v>
      </c>
      <c r="E7449" s="11" t="str">
        <f>[1]动作!$D7448</f>
        <v>电表故障</v>
      </c>
      <c r="F7449" s="11" t="s">
        <v>45</v>
      </c>
      <c r="G7449" s="12">
        <f>[1]动作!$A7448+[1]动作!$B7448</f>
        <v>43214.30810185185</v>
      </c>
      <c r="H7449" s="12"/>
      <c r="I7449" s="11"/>
    </row>
    <row r="7450" spans="1:9" hidden="1" x14ac:dyDescent="0.3">
      <c r="A7450" s="24">
        <v>7448</v>
      </c>
      <c r="B7450" s="11" t="str">
        <f>IFERROR(INDEX({"JSNY-BJ0001-01";"JSNY-JS0022-01";"JSNY-JS0002-01"},MATCH(D7450,{"BJ_zhongyu";"JS_WX_liteer";"JS_CZ_wodefeng"},0)),"")</f>
        <v>JSNY-JS0002-01</v>
      </c>
      <c r="C7450" s="11" t="str">
        <f>IFERROR(INDEX({"北京中裕世纪大酒店";"江苏利特尔绿色包装股份有限公司";"常州市金坛沃德丰电子科技有限公司"},MATCH(D7450,{"BJ_zhongyu";"JS_WX_liteer";"JS_CZ_wodefeng"},0)),"")</f>
        <v>常州市金坛沃德丰电子科技有限公司</v>
      </c>
      <c r="D7450" s="11" t="str">
        <f>[1]动作!$G7449</f>
        <v>JS_CZ_wodefeng</v>
      </c>
      <c r="E7450" s="11" t="str">
        <f>[1]动作!$D7449</f>
        <v>电表故障</v>
      </c>
      <c r="F7450" s="11" t="s">
        <v>45</v>
      </c>
      <c r="G7450" s="12">
        <f>[1]动作!$A7449+[1]动作!$B7449</f>
        <v>43214.308206018519</v>
      </c>
      <c r="H7450" s="12"/>
      <c r="I7450" s="11"/>
    </row>
    <row r="7451" spans="1:9" hidden="1" x14ac:dyDescent="0.3">
      <c r="A7451" s="24">
        <v>7449</v>
      </c>
      <c r="B7451" s="11" t="str">
        <f>IFERROR(INDEX({"JSNY-BJ0001-01";"JSNY-JS0022-01";"JSNY-JS0002-01"},MATCH(D7451,{"BJ_zhongyu";"JS_WX_liteer";"JS_CZ_wodefeng"},0)),"")</f>
        <v>JSNY-JS0002-01</v>
      </c>
      <c r="C7451" s="11" t="str">
        <f>IFERROR(INDEX({"北京中裕世纪大酒店";"江苏利特尔绿色包装股份有限公司";"常州市金坛沃德丰电子科技有限公司"},MATCH(D7451,{"BJ_zhongyu";"JS_WX_liteer";"JS_CZ_wodefeng"},0)),"")</f>
        <v>常州市金坛沃德丰电子科技有限公司</v>
      </c>
      <c r="D7451" s="11" t="str">
        <f>[1]动作!$G7450</f>
        <v>JS_CZ_wodefeng</v>
      </c>
      <c r="E7451" s="11" t="str">
        <f>[1]动作!$D7450</f>
        <v>电表故障</v>
      </c>
      <c r="F7451" s="11" t="s">
        <v>45</v>
      </c>
      <c r="G7451" s="12">
        <f>[1]动作!$A7450+[1]动作!$B7450</f>
        <v>43214.308379629627</v>
      </c>
      <c r="H7451" s="12"/>
      <c r="I7451" s="11"/>
    </row>
    <row r="7452" spans="1:9" hidden="1" x14ac:dyDescent="0.3">
      <c r="A7452" s="24">
        <v>7450</v>
      </c>
      <c r="B7452" s="11" t="str">
        <f>IFERROR(INDEX({"JSNY-BJ0001-01";"JSNY-JS0022-01";"JSNY-JS0002-01"},MATCH(D7452,{"BJ_zhongyu";"JS_WX_liteer";"JS_CZ_wodefeng"},0)),"")</f>
        <v>JSNY-JS0002-01</v>
      </c>
      <c r="C7452" s="11" t="str">
        <f>IFERROR(INDEX({"北京中裕世纪大酒店";"江苏利特尔绿色包装股份有限公司";"常州市金坛沃德丰电子科技有限公司"},MATCH(D7452,{"BJ_zhongyu";"JS_WX_liteer";"JS_CZ_wodefeng"},0)),"")</f>
        <v>常州市金坛沃德丰电子科技有限公司</v>
      </c>
      <c r="D7452" s="11" t="str">
        <f>[1]动作!$G7451</f>
        <v>JS_CZ_wodefeng</v>
      </c>
      <c r="E7452" s="11" t="str">
        <f>[1]动作!$D7451</f>
        <v>电表故障</v>
      </c>
      <c r="F7452" s="11" t="s">
        <v>45</v>
      </c>
      <c r="G7452" s="12">
        <f>[1]动作!$A7451+[1]动作!$B7451</f>
        <v>43214.309664351851</v>
      </c>
      <c r="H7452" s="12"/>
      <c r="I7452" s="11"/>
    </row>
    <row r="7453" spans="1:9" hidden="1" x14ac:dyDescent="0.3">
      <c r="A7453" s="24">
        <v>7451</v>
      </c>
      <c r="B7453" s="11" t="str">
        <f>IFERROR(INDEX({"JSNY-BJ0001-01";"JSNY-JS0022-01";"JSNY-JS0002-01"},MATCH(D7453,{"BJ_zhongyu";"JS_WX_liteer";"JS_CZ_wodefeng"},0)),"")</f>
        <v>JSNY-JS0002-01</v>
      </c>
      <c r="C7453" s="11" t="str">
        <f>IFERROR(INDEX({"北京中裕世纪大酒店";"江苏利特尔绿色包装股份有限公司";"常州市金坛沃德丰电子科技有限公司"},MATCH(D7453,{"BJ_zhongyu";"JS_WX_liteer";"JS_CZ_wodefeng"},0)),"")</f>
        <v>常州市金坛沃德丰电子科技有限公司</v>
      </c>
      <c r="D7453" s="11" t="str">
        <f>[1]动作!$G7452</f>
        <v>JS_CZ_wodefeng</v>
      </c>
      <c r="E7453" s="11" t="str">
        <f>[1]动作!$D7452</f>
        <v>电表故障</v>
      </c>
      <c r="F7453" s="11" t="s">
        <v>45</v>
      </c>
      <c r="G7453" s="12">
        <f>[1]动作!$A7452+[1]动作!$B7452</f>
        <v>43214.310995370368</v>
      </c>
      <c r="H7453" s="12"/>
      <c r="I7453" s="11"/>
    </row>
    <row r="7454" spans="1:9" hidden="1" x14ac:dyDescent="0.3">
      <c r="A7454" s="24">
        <v>7452</v>
      </c>
      <c r="B7454" s="11" t="str">
        <f>IFERROR(INDEX({"JSNY-BJ0001-01";"JSNY-JS0022-01";"JSNY-JS0002-01"},MATCH(D7454,{"BJ_zhongyu";"JS_WX_liteer";"JS_CZ_wodefeng"},0)),"")</f>
        <v>JSNY-JS0002-01</v>
      </c>
      <c r="C7454" s="11" t="str">
        <f>IFERROR(INDEX({"北京中裕世纪大酒店";"江苏利特尔绿色包装股份有限公司";"常州市金坛沃德丰电子科技有限公司"},MATCH(D7454,{"BJ_zhongyu";"JS_WX_liteer";"JS_CZ_wodefeng"},0)),"")</f>
        <v>常州市金坛沃德丰电子科技有限公司</v>
      </c>
      <c r="D7454" s="11" t="str">
        <f>[1]动作!$G7453</f>
        <v>JS_CZ_wodefeng</v>
      </c>
      <c r="E7454" s="11" t="str">
        <f>[1]动作!$D7453</f>
        <v>电表故障</v>
      </c>
      <c r="F7454" s="11" t="s">
        <v>45</v>
      </c>
      <c r="G7454" s="12">
        <f>[1]动作!$A7453+[1]动作!$B7453</f>
        <v>43214.31354166667</v>
      </c>
      <c r="H7454" s="12"/>
      <c r="I7454" s="11"/>
    </row>
    <row r="7455" spans="1:9" hidden="1" x14ac:dyDescent="0.3">
      <c r="A7455" s="24">
        <v>7453</v>
      </c>
      <c r="B7455" s="11" t="str">
        <f>IFERROR(INDEX({"JSNY-BJ0001-01";"JSNY-JS0022-01";"JSNY-JS0002-01"},MATCH(D7455,{"BJ_zhongyu";"JS_WX_liteer";"JS_CZ_wodefeng"},0)),"")</f>
        <v>JSNY-JS0002-01</v>
      </c>
      <c r="C7455" s="11" t="str">
        <f>IFERROR(INDEX({"北京中裕世纪大酒店";"江苏利特尔绿色包装股份有限公司";"常州市金坛沃德丰电子科技有限公司"},MATCH(D7455,{"BJ_zhongyu";"JS_WX_liteer";"JS_CZ_wodefeng"},0)),"")</f>
        <v>常州市金坛沃德丰电子科技有限公司</v>
      </c>
      <c r="D7455" s="11" t="str">
        <f>[1]动作!$G7454</f>
        <v>JS_CZ_wodefeng</v>
      </c>
      <c r="E7455" s="11" t="str">
        <f>[1]动作!$D7454</f>
        <v>电表故障</v>
      </c>
      <c r="F7455" s="11" t="s">
        <v>45</v>
      </c>
      <c r="G7455" s="12">
        <f>[1]动作!$A7454+[1]动作!$B7454</f>
        <v>43214.313657407409</v>
      </c>
      <c r="H7455" s="12"/>
      <c r="I7455" s="11"/>
    </row>
    <row r="7456" spans="1:9" hidden="1" x14ac:dyDescent="0.3">
      <c r="A7456" s="24">
        <v>7454</v>
      </c>
      <c r="B7456" s="11" t="str">
        <f>IFERROR(INDEX({"JSNY-BJ0001-01";"JSNY-JS0022-01";"JSNY-JS0002-01"},MATCH(D7456,{"BJ_zhongyu";"JS_WX_liteer";"JS_CZ_wodefeng"},0)),"")</f>
        <v>JSNY-JS0002-01</v>
      </c>
      <c r="C7456" s="11" t="str">
        <f>IFERROR(INDEX({"北京中裕世纪大酒店";"江苏利特尔绿色包装股份有限公司";"常州市金坛沃德丰电子科技有限公司"},MATCH(D7456,{"BJ_zhongyu";"JS_WX_liteer";"JS_CZ_wodefeng"},0)),"")</f>
        <v>常州市金坛沃德丰电子科技有限公司</v>
      </c>
      <c r="D7456" s="11" t="str">
        <f>[1]动作!$G7455</f>
        <v>JS_CZ_wodefeng</v>
      </c>
      <c r="E7456" s="11" t="str">
        <f>[1]动作!$D7455</f>
        <v>电表故障</v>
      </c>
      <c r="F7456" s="11" t="s">
        <v>45</v>
      </c>
      <c r="G7456" s="12">
        <f>[1]动作!$A7455+[1]动作!$B7455</f>
        <v>43214.314988425926</v>
      </c>
      <c r="H7456" s="12"/>
      <c r="I7456" s="11"/>
    </row>
    <row r="7457" spans="1:9" hidden="1" x14ac:dyDescent="0.3">
      <c r="A7457" s="24">
        <v>7455</v>
      </c>
      <c r="B7457" s="11" t="str">
        <f>IFERROR(INDEX({"JSNY-BJ0001-01";"JSNY-JS0022-01";"JSNY-JS0002-01"},MATCH(D7457,{"BJ_zhongyu";"JS_WX_liteer";"JS_CZ_wodefeng"},0)),"")</f>
        <v>JSNY-JS0002-01</v>
      </c>
      <c r="C7457" s="11" t="str">
        <f>IFERROR(INDEX({"北京中裕世纪大酒店";"江苏利特尔绿色包装股份有限公司";"常州市金坛沃德丰电子科技有限公司"},MATCH(D7457,{"BJ_zhongyu";"JS_WX_liteer";"JS_CZ_wodefeng"},0)),"")</f>
        <v>常州市金坛沃德丰电子科技有限公司</v>
      </c>
      <c r="D7457" s="11" t="str">
        <f>[1]动作!$G7456</f>
        <v>JS_CZ_wodefeng</v>
      </c>
      <c r="E7457" s="11" t="str">
        <f>[1]动作!$D7456</f>
        <v>电表故障</v>
      </c>
      <c r="F7457" s="11" t="s">
        <v>45</v>
      </c>
      <c r="G7457" s="12">
        <f>[1]动作!$A7456+[1]动作!$B7456</f>
        <v>43214.315104166664</v>
      </c>
      <c r="H7457" s="12"/>
      <c r="I7457" s="11"/>
    </row>
    <row r="7458" spans="1:9" hidden="1" x14ac:dyDescent="0.3">
      <c r="A7458" s="24">
        <v>7456</v>
      </c>
      <c r="B7458" s="11" t="str">
        <f>IFERROR(INDEX({"JSNY-BJ0001-01";"JSNY-JS0022-01";"JSNY-JS0002-01"},MATCH(D7458,{"BJ_zhongyu";"JS_WX_liteer";"JS_CZ_wodefeng"},0)),"")</f>
        <v>JSNY-JS0002-01</v>
      </c>
      <c r="C7458" s="11" t="str">
        <f>IFERROR(INDEX({"北京中裕世纪大酒店";"江苏利特尔绿色包装股份有限公司";"常州市金坛沃德丰电子科技有限公司"},MATCH(D7458,{"BJ_zhongyu";"JS_WX_liteer";"JS_CZ_wodefeng"},0)),"")</f>
        <v>常州市金坛沃德丰电子科技有限公司</v>
      </c>
      <c r="D7458" s="11" t="str">
        <f>[1]动作!$G7457</f>
        <v>JS_CZ_wodefeng</v>
      </c>
      <c r="E7458" s="11" t="str">
        <f>[1]动作!$D7457</f>
        <v>电表故障</v>
      </c>
      <c r="F7458" s="11" t="s">
        <v>45</v>
      </c>
      <c r="G7458" s="12">
        <f>[1]动作!$A7457+[1]动作!$B7457</f>
        <v>43214.317476851851</v>
      </c>
      <c r="H7458" s="12"/>
      <c r="I7458" s="11"/>
    </row>
    <row r="7459" spans="1:9" hidden="1" x14ac:dyDescent="0.3">
      <c r="A7459" s="24">
        <v>7457</v>
      </c>
      <c r="B7459" s="11" t="str">
        <f>IFERROR(INDEX({"JSNY-BJ0001-01";"JSNY-JS0022-01";"JSNY-JS0002-01"},MATCH(D7459,{"BJ_zhongyu";"JS_WX_liteer";"JS_CZ_wodefeng"},0)),"")</f>
        <v>JSNY-JS0002-01</v>
      </c>
      <c r="C7459" s="11" t="str">
        <f>IFERROR(INDEX({"北京中裕世纪大酒店";"江苏利特尔绿色包装股份有限公司";"常州市金坛沃德丰电子科技有限公司"},MATCH(D7459,{"BJ_zhongyu";"JS_WX_liteer";"JS_CZ_wodefeng"},0)),"")</f>
        <v>常州市金坛沃德丰电子科技有限公司</v>
      </c>
      <c r="D7459" s="11" t="str">
        <f>[1]动作!$G7458</f>
        <v>JS_CZ_wodefeng</v>
      </c>
      <c r="E7459" s="11" t="str">
        <f>[1]动作!$D7458</f>
        <v>电表故障</v>
      </c>
      <c r="F7459" s="11" t="s">
        <v>45</v>
      </c>
      <c r="G7459" s="12">
        <f>[1]动作!$A7458+[1]动作!$B7458</f>
        <v>43214.318923611114</v>
      </c>
      <c r="H7459" s="12"/>
      <c r="I7459" s="11"/>
    </row>
    <row r="7460" spans="1:9" hidden="1" x14ac:dyDescent="0.3">
      <c r="A7460" s="24">
        <v>7458</v>
      </c>
      <c r="B7460" s="11" t="str">
        <f>IFERROR(INDEX({"JSNY-BJ0001-01";"JSNY-JS0022-01";"JSNY-JS0002-01"},MATCH(D7460,{"BJ_zhongyu";"JS_WX_liteer";"JS_CZ_wodefeng"},0)),"")</f>
        <v>JSNY-JS0002-01</v>
      </c>
      <c r="C7460" s="11" t="str">
        <f>IFERROR(INDEX({"北京中裕世纪大酒店";"江苏利特尔绿色包装股份有限公司";"常州市金坛沃德丰电子科技有限公司"},MATCH(D7460,{"BJ_zhongyu";"JS_WX_liteer";"JS_CZ_wodefeng"},0)),"")</f>
        <v>常州市金坛沃德丰电子科技有限公司</v>
      </c>
      <c r="D7460" s="11" t="str">
        <f>[1]动作!$G7459</f>
        <v>JS_CZ_wodefeng</v>
      </c>
      <c r="E7460" s="11" t="str">
        <f>[1]动作!$D7459</f>
        <v>电表故障</v>
      </c>
      <c r="F7460" s="11" t="s">
        <v>45</v>
      </c>
      <c r="G7460" s="12">
        <f>[1]动作!$A7459+[1]动作!$B7459</f>
        <v>43214.319039351853</v>
      </c>
      <c r="H7460" s="12"/>
      <c r="I7460" s="11"/>
    </row>
    <row r="7461" spans="1:9" hidden="1" x14ac:dyDescent="0.3">
      <c r="A7461" s="24">
        <v>7459</v>
      </c>
      <c r="B7461" s="11" t="str">
        <f>IFERROR(INDEX({"JSNY-BJ0001-01";"JSNY-JS0022-01";"JSNY-JS0002-01"},MATCH(D7461,{"BJ_zhongyu";"JS_WX_liteer";"JS_CZ_wodefeng"},0)),"")</f>
        <v>JSNY-JS0002-01</v>
      </c>
      <c r="C7461" s="11" t="str">
        <f>IFERROR(INDEX({"北京中裕世纪大酒店";"江苏利特尔绿色包装股份有限公司";"常州市金坛沃德丰电子科技有限公司"},MATCH(D7461,{"BJ_zhongyu";"JS_WX_liteer";"JS_CZ_wodefeng"},0)),"")</f>
        <v>常州市金坛沃德丰电子科技有限公司</v>
      </c>
      <c r="D7461" s="11" t="str">
        <f>[1]动作!$G7460</f>
        <v>JS_CZ_wodefeng</v>
      </c>
      <c r="E7461" s="11" t="str">
        <f>[1]动作!$D7460</f>
        <v>电表故障</v>
      </c>
      <c r="F7461" s="11" t="s">
        <v>45</v>
      </c>
      <c r="G7461" s="12">
        <f>[1]动作!$A7460+[1]动作!$B7460</f>
        <v>43214.320138888892</v>
      </c>
      <c r="H7461" s="12"/>
      <c r="I7461" s="11"/>
    </row>
    <row r="7462" spans="1:9" hidden="1" x14ac:dyDescent="0.3">
      <c r="A7462" s="24">
        <v>7460</v>
      </c>
      <c r="B7462" s="11" t="str">
        <f>IFERROR(INDEX({"JSNY-BJ0001-01";"JSNY-JS0022-01";"JSNY-JS0002-01"},MATCH(D7462,{"BJ_zhongyu";"JS_WX_liteer";"JS_CZ_wodefeng"},0)),"")</f>
        <v>JSNY-JS0002-01</v>
      </c>
      <c r="C7462" s="11" t="str">
        <f>IFERROR(INDEX({"北京中裕世纪大酒店";"江苏利特尔绿色包装股份有限公司";"常州市金坛沃德丰电子科技有限公司"},MATCH(D7462,{"BJ_zhongyu";"JS_WX_liteer";"JS_CZ_wodefeng"},0)),"")</f>
        <v>常州市金坛沃德丰电子科技有限公司</v>
      </c>
      <c r="D7462" s="11" t="str">
        <f>[1]动作!$G7461</f>
        <v>JS_CZ_wodefeng</v>
      </c>
      <c r="E7462" s="11" t="str">
        <f>[1]动作!$D7461</f>
        <v>电表故障</v>
      </c>
      <c r="F7462" s="11" t="s">
        <v>45</v>
      </c>
      <c r="G7462" s="12">
        <f>[1]动作!$A7461+[1]动作!$B7461</f>
        <v>43214.322916666664</v>
      </c>
      <c r="H7462" s="12"/>
      <c r="I7462" s="11"/>
    </row>
    <row r="7463" spans="1:9" hidden="1" x14ac:dyDescent="0.3">
      <c r="A7463" s="24">
        <v>7461</v>
      </c>
      <c r="B7463" s="11" t="str">
        <f>IFERROR(INDEX({"JSNY-BJ0001-01";"JSNY-JS0022-01";"JSNY-JS0002-01"},MATCH(D7463,{"BJ_zhongyu";"JS_WX_liteer";"JS_CZ_wodefeng"},0)),"")</f>
        <v>JSNY-JS0002-01</v>
      </c>
      <c r="C7463" s="11" t="str">
        <f>IFERROR(INDEX({"北京中裕世纪大酒店";"江苏利特尔绿色包装股份有限公司";"常州市金坛沃德丰电子科技有限公司"},MATCH(D7463,{"BJ_zhongyu";"JS_WX_liteer";"JS_CZ_wodefeng"},0)),"")</f>
        <v>常州市金坛沃德丰电子科技有限公司</v>
      </c>
      <c r="D7463" s="11" t="str">
        <f>[1]动作!$G7462</f>
        <v>JS_CZ_wodefeng</v>
      </c>
      <c r="E7463" s="11" t="str">
        <f>[1]动作!$D7462</f>
        <v>电表故障</v>
      </c>
      <c r="F7463" s="11" t="s">
        <v>45</v>
      </c>
      <c r="G7463" s="12">
        <f>[1]动作!$A7462+[1]动作!$B7462</f>
        <v>43214.325231481482</v>
      </c>
      <c r="H7463" s="12"/>
      <c r="I7463" s="11"/>
    </row>
    <row r="7464" spans="1:9" hidden="1" x14ac:dyDescent="0.3">
      <c r="A7464" s="24">
        <v>7462</v>
      </c>
      <c r="B7464" s="11" t="str">
        <f>IFERROR(INDEX({"JSNY-BJ0001-01";"JSNY-JS0022-01";"JSNY-JS0002-01"},MATCH(D7464,{"BJ_zhongyu";"JS_WX_liteer";"JS_CZ_wodefeng"},0)),"")</f>
        <v>JSNY-JS0002-01</v>
      </c>
      <c r="C7464" s="11" t="str">
        <f>IFERROR(INDEX({"北京中裕世纪大酒店";"江苏利特尔绿色包装股份有限公司";"常州市金坛沃德丰电子科技有限公司"},MATCH(D7464,{"BJ_zhongyu";"JS_WX_liteer";"JS_CZ_wodefeng"},0)),"")</f>
        <v>常州市金坛沃德丰电子科技有限公司</v>
      </c>
      <c r="D7464" s="11" t="str">
        <f>[1]动作!$G7463</f>
        <v>JS_CZ_wodefeng</v>
      </c>
      <c r="E7464" s="11" t="str">
        <f>[1]动作!$D7463</f>
        <v>电表故障</v>
      </c>
      <c r="F7464" s="11" t="s">
        <v>45</v>
      </c>
      <c r="G7464" s="12">
        <f>[1]动作!$A7463+[1]动作!$B7463</f>
        <v>43214.32916666667</v>
      </c>
      <c r="H7464" s="12"/>
      <c r="I7464" s="11"/>
    </row>
    <row r="7465" spans="1:9" hidden="1" x14ac:dyDescent="0.3">
      <c r="A7465" s="24">
        <v>7463</v>
      </c>
      <c r="B7465" s="11" t="str">
        <f>IFERROR(INDEX({"JSNY-BJ0001-01";"JSNY-JS0022-01";"JSNY-JS0002-01"},MATCH(D7465,{"BJ_zhongyu";"JS_WX_liteer";"JS_CZ_wodefeng"},0)),"")</f>
        <v>JSNY-JS0002-01</v>
      </c>
      <c r="C7465" s="11" t="str">
        <f>IFERROR(INDEX({"北京中裕世纪大酒店";"江苏利特尔绿色包装股份有限公司";"常州市金坛沃德丰电子科技有限公司"},MATCH(D7465,{"BJ_zhongyu";"JS_WX_liteer";"JS_CZ_wodefeng"},0)),"")</f>
        <v>常州市金坛沃德丰电子科技有限公司</v>
      </c>
      <c r="D7465" s="11" t="str">
        <f>[1]动作!$G7464</f>
        <v>JS_CZ_wodefeng</v>
      </c>
      <c r="E7465" s="11" t="str">
        <f>[1]动作!$D7464</f>
        <v>电表故障</v>
      </c>
      <c r="F7465" s="11" t="s">
        <v>45</v>
      </c>
      <c r="G7465" s="12">
        <f>[1]动作!$A7464+[1]动作!$B7464</f>
        <v>43214.330266203702</v>
      </c>
      <c r="H7465" s="12"/>
      <c r="I7465" s="11"/>
    </row>
    <row r="7466" spans="1:9" hidden="1" x14ac:dyDescent="0.3">
      <c r="A7466" s="24">
        <v>7464</v>
      </c>
      <c r="B7466" s="11" t="str">
        <f>IFERROR(INDEX({"JSNY-BJ0001-01";"JSNY-JS0022-01";"JSNY-JS0002-01"},MATCH(D7466,{"BJ_zhongyu";"JS_WX_liteer";"JS_CZ_wodefeng"},0)),"")</f>
        <v>JSNY-JS0002-01</v>
      </c>
      <c r="C7466" s="11" t="str">
        <f>IFERROR(INDEX({"北京中裕世纪大酒店";"江苏利特尔绿色包装股份有限公司";"常州市金坛沃德丰电子科技有限公司"},MATCH(D7466,{"BJ_zhongyu";"JS_WX_liteer";"JS_CZ_wodefeng"},0)),"")</f>
        <v>常州市金坛沃德丰电子科技有限公司</v>
      </c>
      <c r="D7466" s="11" t="str">
        <f>[1]动作!$G7465</f>
        <v>JS_CZ_wodefeng</v>
      </c>
      <c r="E7466" s="11" t="str">
        <f>[1]动作!$D7465</f>
        <v>电表故障</v>
      </c>
      <c r="F7466" s="11" t="s">
        <v>45</v>
      </c>
      <c r="G7466" s="12">
        <f>[1]动作!$A7465+[1]动作!$B7465</f>
        <v>43214.330497685187</v>
      </c>
      <c r="H7466" s="12"/>
      <c r="I7466" s="11"/>
    </row>
    <row r="7467" spans="1:9" hidden="1" x14ac:dyDescent="0.3">
      <c r="A7467" s="24">
        <v>7465</v>
      </c>
      <c r="B7467" s="11" t="str">
        <f>IFERROR(INDEX({"JSNY-BJ0001-01";"JSNY-JS0022-01";"JSNY-JS0002-01"},MATCH(D7467,{"BJ_zhongyu";"JS_WX_liteer";"JS_CZ_wodefeng"},0)),"")</f>
        <v>JSNY-JS0002-01</v>
      </c>
      <c r="C7467" s="11" t="str">
        <f>IFERROR(INDEX({"北京中裕世纪大酒店";"江苏利特尔绿色包装股份有限公司";"常州市金坛沃德丰电子科技有限公司"},MATCH(D7467,{"BJ_zhongyu";"JS_WX_liteer";"JS_CZ_wodefeng"},0)),"")</f>
        <v>常州市金坛沃德丰电子科技有限公司</v>
      </c>
      <c r="D7467" s="11" t="str">
        <f>[1]动作!$G7466</f>
        <v>JS_CZ_wodefeng</v>
      </c>
      <c r="E7467" s="11" t="str">
        <f>[1]动作!$D7466</f>
        <v>电表故障</v>
      </c>
      <c r="F7467" s="11" t="s">
        <v>45</v>
      </c>
      <c r="G7467" s="12">
        <f>[1]动作!$A7466+[1]动作!$B7466</f>
        <v>43214.330625000002</v>
      </c>
      <c r="H7467" s="12"/>
      <c r="I7467" s="11"/>
    </row>
    <row r="7468" spans="1:9" hidden="1" x14ac:dyDescent="0.3">
      <c r="A7468" s="24">
        <v>7466</v>
      </c>
      <c r="B7468" s="11" t="str">
        <f>IFERROR(INDEX({"JSNY-BJ0001-01";"JSNY-JS0022-01";"JSNY-JS0002-01"},MATCH(D7468,{"BJ_zhongyu";"JS_WX_liteer";"JS_CZ_wodefeng"},0)),"")</f>
        <v>JSNY-JS0002-01</v>
      </c>
      <c r="C7468" s="11" t="str">
        <f>IFERROR(INDEX({"北京中裕世纪大酒店";"江苏利特尔绿色包装股份有限公司";"常州市金坛沃德丰电子科技有限公司"},MATCH(D7468,{"BJ_zhongyu";"JS_WX_liteer";"JS_CZ_wodefeng"},0)),"")</f>
        <v>常州市金坛沃德丰电子科技有限公司</v>
      </c>
      <c r="D7468" s="11" t="str">
        <f>[1]动作!$G7467</f>
        <v>JS_CZ_wodefeng</v>
      </c>
      <c r="E7468" s="11" t="str">
        <f>[1]动作!$D7467</f>
        <v>电表故障</v>
      </c>
      <c r="F7468" s="11" t="s">
        <v>45</v>
      </c>
      <c r="G7468" s="12">
        <f>[1]动作!$A7467+[1]动作!$B7467</f>
        <v>43214.330729166664</v>
      </c>
      <c r="H7468" s="12"/>
      <c r="I7468" s="11"/>
    </row>
    <row r="7469" spans="1:9" hidden="1" x14ac:dyDescent="0.3">
      <c r="A7469" s="24">
        <v>7467</v>
      </c>
      <c r="B7469" s="11" t="str">
        <f>IFERROR(INDEX({"JSNY-BJ0001-01";"JSNY-JS0022-01";"JSNY-JS0002-01"},MATCH(D7469,{"BJ_zhongyu";"JS_WX_liteer";"JS_CZ_wodefeng"},0)),"")</f>
        <v>JSNY-JS0002-01</v>
      </c>
      <c r="C7469" s="11" t="str">
        <f>IFERROR(INDEX({"北京中裕世纪大酒店";"江苏利特尔绿色包装股份有限公司";"常州市金坛沃德丰电子科技有限公司"},MATCH(D7469,{"BJ_zhongyu";"JS_WX_liteer";"JS_CZ_wodefeng"},0)),"")</f>
        <v>常州市金坛沃德丰电子科技有限公司</v>
      </c>
      <c r="D7469" s="11" t="str">
        <f>[1]动作!$G7468</f>
        <v>JS_CZ_wodefeng</v>
      </c>
      <c r="E7469" s="11" t="str">
        <f>[1]动作!$D7468</f>
        <v>电表故障</v>
      </c>
      <c r="F7469" s="11" t="s">
        <v>45</v>
      </c>
      <c r="G7469" s="12">
        <f>[1]动作!$A7468+[1]动作!$B7468</f>
        <v>43214.333043981482</v>
      </c>
      <c r="H7469" s="12"/>
      <c r="I7469" s="11"/>
    </row>
    <row r="7470" spans="1:9" hidden="1" x14ac:dyDescent="0.3">
      <c r="A7470" s="24">
        <v>7468</v>
      </c>
      <c r="B7470" s="11" t="str">
        <f>IFERROR(INDEX({"JSNY-BJ0001-01";"JSNY-JS0022-01";"JSNY-JS0002-01"},MATCH(D7470,{"BJ_zhongyu";"JS_WX_liteer";"JS_CZ_wodefeng"},0)),"")</f>
        <v>JSNY-JS0002-01</v>
      </c>
      <c r="C7470" s="11" t="str">
        <f>IFERROR(INDEX({"北京中裕世纪大酒店";"江苏利特尔绿色包装股份有限公司";"常州市金坛沃德丰电子科技有限公司"},MATCH(D7470,{"BJ_zhongyu";"JS_WX_liteer";"JS_CZ_wodefeng"},0)),"")</f>
        <v>常州市金坛沃德丰电子科技有限公司</v>
      </c>
      <c r="D7470" s="11" t="str">
        <f>[1]动作!$G7469</f>
        <v>JS_CZ_wodefeng</v>
      </c>
      <c r="E7470" s="11" t="str">
        <f>[1]动作!$D7469</f>
        <v>电表故障</v>
      </c>
      <c r="F7470" s="11" t="s">
        <v>45</v>
      </c>
      <c r="G7470" s="12">
        <f>[1]动作!$A7469+[1]动作!$B7469</f>
        <v>43214.334039351852</v>
      </c>
      <c r="H7470" s="12"/>
      <c r="I7470" s="11"/>
    </row>
    <row r="7471" spans="1:9" hidden="1" x14ac:dyDescent="0.3">
      <c r="A7471" s="24">
        <v>7469</v>
      </c>
      <c r="B7471" s="11" t="str">
        <f>IFERROR(INDEX({"JSNY-BJ0001-01";"JSNY-JS0022-01";"JSNY-JS0002-01"},MATCH(D7471,{"BJ_zhongyu";"JS_WX_liteer";"JS_CZ_wodefeng"},0)),"")</f>
        <v>JSNY-JS0002-01</v>
      </c>
      <c r="C7471" s="11" t="str">
        <f>IFERROR(INDEX({"北京中裕世纪大酒店";"江苏利特尔绿色包装股份有限公司";"常州市金坛沃德丰电子科技有限公司"},MATCH(D7471,{"BJ_zhongyu";"JS_WX_liteer";"JS_CZ_wodefeng"},0)),"")</f>
        <v>常州市金坛沃德丰电子科技有限公司</v>
      </c>
      <c r="D7471" s="11" t="str">
        <f>[1]动作!$G7470</f>
        <v>JS_CZ_wodefeng</v>
      </c>
      <c r="E7471" s="11" t="str">
        <f>[1]动作!$D7470</f>
        <v>电表故障</v>
      </c>
      <c r="F7471" s="11" t="s">
        <v>45</v>
      </c>
      <c r="G7471" s="12">
        <f>[1]动作!$A7470+[1]动作!$B7470</f>
        <v>43214.334270833337</v>
      </c>
      <c r="H7471" s="12"/>
      <c r="I7471" s="11"/>
    </row>
    <row r="7472" spans="1:9" hidden="1" x14ac:dyDescent="0.3">
      <c r="A7472" s="24">
        <v>7470</v>
      </c>
      <c r="B7472" s="11" t="str">
        <f>IFERROR(INDEX({"JSNY-BJ0001-01";"JSNY-JS0022-01";"JSNY-JS0002-01"},MATCH(D7472,{"BJ_zhongyu";"JS_WX_liteer";"JS_CZ_wodefeng"},0)),"")</f>
        <v>JSNY-JS0002-01</v>
      </c>
      <c r="C7472" s="11" t="str">
        <f>IFERROR(INDEX({"北京中裕世纪大酒店";"江苏利特尔绿色包装股份有限公司";"常州市金坛沃德丰电子科技有限公司"},MATCH(D7472,{"BJ_zhongyu";"JS_WX_liteer";"JS_CZ_wodefeng"},0)),"")</f>
        <v>常州市金坛沃德丰电子科技有限公司</v>
      </c>
      <c r="D7472" s="11" t="str">
        <f>[1]动作!$G7471</f>
        <v>JS_CZ_wodefeng</v>
      </c>
      <c r="E7472" s="11" t="str">
        <f>[1]动作!$D7471</f>
        <v>电表故障</v>
      </c>
      <c r="F7472" s="11" t="s">
        <v>45</v>
      </c>
      <c r="G7472" s="12">
        <f>[1]动作!$A7471+[1]动作!$B7471</f>
        <v>43214.335370370369</v>
      </c>
      <c r="H7472" s="12"/>
      <c r="I7472" s="11"/>
    </row>
    <row r="7473" spans="1:9" hidden="1" x14ac:dyDescent="0.3">
      <c r="A7473" s="24">
        <v>7471</v>
      </c>
      <c r="B7473" s="11" t="str">
        <f>IFERROR(INDEX({"JSNY-BJ0001-01";"JSNY-JS0022-01";"JSNY-JS0002-01"},MATCH(D7473,{"BJ_zhongyu";"JS_WX_liteer";"JS_CZ_wodefeng"},0)),"")</f>
        <v>JSNY-JS0002-01</v>
      </c>
      <c r="C7473" s="11" t="str">
        <f>IFERROR(INDEX({"北京中裕世纪大酒店";"江苏利特尔绿色包装股份有限公司";"常州市金坛沃德丰电子科技有限公司"},MATCH(D7473,{"BJ_zhongyu";"JS_WX_liteer";"JS_CZ_wodefeng"},0)),"")</f>
        <v>常州市金坛沃德丰电子科技有限公司</v>
      </c>
      <c r="D7473" s="11" t="str">
        <f>[1]动作!$G7472</f>
        <v>JS_CZ_wodefeng</v>
      </c>
      <c r="E7473" s="11" t="str">
        <f>[1]动作!$D7472</f>
        <v>电表故障</v>
      </c>
      <c r="F7473" s="11" t="s">
        <v>45</v>
      </c>
      <c r="G7473" s="12">
        <f>[1]动作!$A7472+[1]动作!$B7472</f>
        <v>43214.339305555557</v>
      </c>
      <c r="H7473" s="12"/>
      <c r="I7473" s="11"/>
    </row>
    <row r="7474" spans="1:9" hidden="1" x14ac:dyDescent="0.3">
      <c r="A7474" s="24">
        <v>7472</v>
      </c>
      <c r="B7474" s="11" t="str">
        <f>IFERROR(INDEX({"JSNY-BJ0001-01";"JSNY-JS0022-01";"JSNY-JS0002-01"},MATCH(D7474,{"BJ_zhongyu";"JS_WX_liteer";"JS_CZ_wodefeng"},0)),"")</f>
        <v>JSNY-JS0002-01</v>
      </c>
      <c r="C7474" s="11" t="str">
        <f>IFERROR(INDEX({"北京中裕世纪大酒店";"江苏利特尔绿色包装股份有限公司";"常州市金坛沃德丰电子科技有限公司"},MATCH(D7474,{"BJ_zhongyu";"JS_WX_liteer";"JS_CZ_wodefeng"},0)),"")</f>
        <v>常州市金坛沃德丰电子科技有限公司</v>
      </c>
      <c r="D7474" s="11" t="str">
        <f>[1]动作!$G7473</f>
        <v>JS_CZ_wodefeng</v>
      </c>
      <c r="E7474" s="11" t="str">
        <f>[1]动作!$D7473</f>
        <v>电表故障</v>
      </c>
      <c r="F7474" s="11" t="s">
        <v>45</v>
      </c>
      <c r="G7474" s="12">
        <f>[1]动作!$A7473+[1]动作!$B7473</f>
        <v>43214.339421296296</v>
      </c>
      <c r="H7474" s="12"/>
      <c r="I7474" s="11"/>
    </row>
    <row r="7475" spans="1:9" hidden="1" x14ac:dyDescent="0.3">
      <c r="A7475" s="24">
        <v>7473</v>
      </c>
      <c r="B7475" s="11" t="str">
        <f>IFERROR(INDEX({"JSNY-BJ0001-01";"JSNY-JS0022-01";"JSNY-JS0002-01"},MATCH(D7475,{"BJ_zhongyu";"JS_WX_liteer";"JS_CZ_wodefeng"},0)),"")</f>
        <v>JSNY-JS0002-01</v>
      </c>
      <c r="C7475" s="11" t="str">
        <f>IFERROR(INDEX({"北京中裕世纪大酒店";"江苏利特尔绿色包装股份有限公司";"常州市金坛沃德丰电子科技有限公司"},MATCH(D7475,{"BJ_zhongyu";"JS_WX_liteer";"JS_CZ_wodefeng"},0)),"")</f>
        <v>常州市金坛沃德丰电子科技有限公司</v>
      </c>
      <c r="D7475" s="11" t="str">
        <f>[1]动作!$G7474</f>
        <v>JS_CZ_wodefeng</v>
      </c>
      <c r="E7475" s="11" t="str">
        <f>[1]动作!$D7474</f>
        <v>电表故障</v>
      </c>
      <c r="F7475" s="11" t="s">
        <v>45</v>
      </c>
      <c r="G7475" s="12">
        <f>[1]动作!$A7474+[1]动作!$B7474</f>
        <v>43214.340868055559</v>
      </c>
      <c r="H7475" s="12"/>
      <c r="I7475" s="11"/>
    </row>
    <row r="7476" spans="1:9" hidden="1" x14ac:dyDescent="0.3">
      <c r="A7476" s="24">
        <v>7474</v>
      </c>
      <c r="B7476" s="11" t="str">
        <f>IFERROR(INDEX({"JSNY-BJ0001-01";"JSNY-JS0022-01";"JSNY-JS0002-01"},MATCH(D7476,{"BJ_zhongyu";"JS_WX_liteer";"JS_CZ_wodefeng"},0)),"")</f>
        <v>JSNY-JS0002-01</v>
      </c>
      <c r="C7476" s="11" t="str">
        <f>IFERROR(INDEX({"北京中裕世纪大酒店";"江苏利特尔绿色包装股份有限公司";"常州市金坛沃德丰电子科技有限公司"},MATCH(D7476,{"BJ_zhongyu";"JS_WX_liteer";"JS_CZ_wodefeng"},0)),"")</f>
        <v>常州市金坛沃德丰电子科技有限公司</v>
      </c>
      <c r="D7476" s="11" t="str">
        <f>[1]动作!$G7475</f>
        <v>JS_CZ_wodefeng</v>
      </c>
      <c r="E7476" s="11" t="str">
        <f>[1]动作!$D7475</f>
        <v>电表故障</v>
      </c>
      <c r="F7476" s="11" t="s">
        <v>45</v>
      </c>
      <c r="G7476" s="12">
        <f>[1]动作!$A7475+[1]动作!$B7475</f>
        <v>43214.343819444446</v>
      </c>
      <c r="H7476" s="12"/>
      <c r="I7476" s="11"/>
    </row>
    <row r="7477" spans="1:9" hidden="1" x14ac:dyDescent="0.3">
      <c r="A7477" s="24">
        <v>7475</v>
      </c>
      <c r="B7477" s="11" t="str">
        <f>IFERROR(INDEX({"JSNY-BJ0001-01";"JSNY-JS0022-01";"JSNY-JS0002-01"},MATCH(D7477,{"BJ_zhongyu";"JS_WX_liteer";"JS_CZ_wodefeng"},0)),"")</f>
        <v>JSNY-JS0002-01</v>
      </c>
      <c r="C7477" s="11" t="str">
        <f>IFERROR(INDEX({"北京中裕世纪大酒店";"江苏利特尔绿色包装股份有限公司";"常州市金坛沃德丰电子科技有限公司"},MATCH(D7477,{"BJ_zhongyu";"JS_WX_liteer";"JS_CZ_wodefeng"},0)),"")</f>
        <v>常州市金坛沃德丰电子科技有限公司</v>
      </c>
      <c r="D7477" s="11" t="str">
        <f>[1]动作!$G7476</f>
        <v>JS_CZ_wodefeng</v>
      </c>
      <c r="E7477" s="11" t="str">
        <f>[1]动作!$D7476</f>
        <v>电表故障</v>
      </c>
      <c r="F7477" s="11" t="s">
        <v>45</v>
      </c>
      <c r="G7477" s="12">
        <f>[1]动作!$A7476+[1]动作!$B7476</f>
        <v>43214.343935185185</v>
      </c>
      <c r="H7477" s="12"/>
      <c r="I7477" s="11"/>
    </row>
    <row r="7478" spans="1:9" hidden="1" x14ac:dyDescent="0.3">
      <c r="A7478" s="24">
        <v>7476</v>
      </c>
      <c r="B7478" s="11" t="str">
        <f>IFERROR(INDEX({"JSNY-BJ0001-01";"JSNY-JS0022-01";"JSNY-JS0002-01"},MATCH(D7478,{"BJ_zhongyu";"JS_WX_liteer";"JS_CZ_wodefeng"},0)),"")</f>
        <v>JSNY-JS0002-01</v>
      </c>
      <c r="C7478" s="11" t="str">
        <f>IFERROR(INDEX({"北京中裕世纪大酒店";"江苏利特尔绿色包装股份有限公司";"常州市金坛沃德丰电子科技有限公司"},MATCH(D7478,{"BJ_zhongyu";"JS_WX_liteer";"JS_CZ_wodefeng"},0)),"")</f>
        <v>常州市金坛沃德丰电子科技有限公司</v>
      </c>
      <c r="D7478" s="11" t="str">
        <f>[1]动作!$G7477</f>
        <v>JS_CZ_wodefeng</v>
      </c>
      <c r="E7478" s="11" t="str">
        <f>[1]动作!$D7477</f>
        <v>电表故障</v>
      </c>
      <c r="F7478" s="11" t="s">
        <v>45</v>
      </c>
      <c r="G7478" s="12">
        <f>[1]动作!$A7477+[1]动作!$B7477</f>
        <v>43214.344166666669</v>
      </c>
      <c r="H7478" s="12"/>
      <c r="I7478" s="11"/>
    </row>
    <row r="7479" spans="1:9" hidden="1" x14ac:dyDescent="0.3">
      <c r="A7479" s="24">
        <v>7477</v>
      </c>
      <c r="B7479" s="11" t="str">
        <f>IFERROR(INDEX({"JSNY-BJ0001-01";"JSNY-JS0022-01";"JSNY-JS0002-01"},MATCH(D7479,{"BJ_zhongyu";"JS_WX_liteer";"JS_CZ_wodefeng"},0)),"")</f>
        <v>JSNY-JS0002-01</v>
      </c>
      <c r="C7479" s="11" t="str">
        <f>IFERROR(INDEX({"北京中裕世纪大酒店";"江苏利特尔绿色包装股份有限公司";"常州市金坛沃德丰电子科技有限公司"},MATCH(D7479,{"BJ_zhongyu";"JS_WX_liteer";"JS_CZ_wodefeng"},0)),"")</f>
        <v>常州市金坛沃德丰电子科技有限公司</v>
      </c>
      <c r="D7479" s="11" t="str">
        <f>[1]动作!$G7478</f>
        <v>JS_CZ_wodefeng</v>
      </c>
      <c r="E7479" s="11" t="str">
        <f>[1]动作!$D7478</f>
        <v>电表故障</v>
      </c>
      <c r="F7479" s="11" t="s">
        <v>45</v>
      </c>
      <c r="G7479" s="12">
        <f>[1]动作!$A7478+[1]动作!$B7478</f>
        <v>43214.344398148147</v>
      </c>
      <c r="H7479" s="12"/>
      <c r="I7479" s="11"/>
    </row>
    <row r="7480" spans="1:9" hidden="1" x14ac:dyDescent="0.3">
      <c r="A7480" s="24">
        <v>7478</v>
      </c>
      <c r="B7480" s="11" t="str">
        <f>IFERROR(INDEX({"JSNY-BJ0001-01";"JSNY-JS0022-01";"JSNY-JS0002-01"},MATCH(D7480,{"BJ_zhongyu";"JS_WX_liteer";"JS_CZ_wodefeng"},0)),"")</f>
        <v>JSNY-JS0002-01</v>
      </c>
      <c r="C7480" s="11" t="str">
        <f>IFERROR(INDEX({"北京中裕世纪大酒店";"江苏利特尔绿色包装股份有限公司";"常州市金坛沃德丰电子科技有限公司"},MATCH(D7480,{"BJ_zhongyu";"JS_WX_liteer";"JS_CZ_wodefeng"},0)),"")</f>
        <v>常州市金坛沃德丰电子科技有限公司</v>
      </c>
      <c r="D7480" s="11" t="str">
        <f>[1]动作!$G7479</f>
        <v>JS_CZ_wodefeng</v>
      </c>
      <c r="E7480" s="11" t="str">
        <f>[1]动作!$D7479</f>
        <v>电表故障</v>
      </c>
      <c r="F7480" s="11" t="s">
        <v>45</v>
      </c>
      <c r="G7480" s="12">
        <f>[1]动作!$A7479+[1]动作!$B7479</f>
        <v>43214.345439814817</v>
      </c>
      <c r="H7480" s="12"/>
      <c r="I7480" s="11"/>
    </row>
    <row r="7481" spans="1:9" hidden="1" x14ac:dyDescent="0.3">
      <c r="A7481" s="24">
        <v>7479</v>
      </c>
      <c r="B7481" s="11" t="str">
        <f>IFERROR(INDEX({"JSNY-BJ0001-01";"JSNY-JS0022-01";"JSNY-JS0002-01"},MATCH(D7481,{"BJ_zhongyu";"JS_WX_liteer";"JS_CZ_wodefeng"},0)),"")</f>
        <v>JSNY-JS0002-01</v>
      </c>
      <c r="C7481" s="11" t="str">
        <f>IFERROR(INDEX({"北京中裕世纪大酒店";"江苏利特尔绿色包装股份有限公司";"常州市金坛沃德丰电子科技有限公司"},MATCH(D7481,{"BJ_zhongyu";"JS_WX_liteer";"JS_CZ_wodefeng"},0)),"")</f>
        <v>常州市金坛沃德丰电子科技有限公司</v>
      </c>
      <c r="D7481" s="11" t="str">
        <f>[1]动作!$G7480</f>
        <v>JS_CZ_wodefeng</v>
      </c>
      <c r="E7481" s="11" t="str">
        <f>[1]动作!$D7480</f>
        <v>电表故障</v>
      </c>
      <c r="F7481" s="11" t="s">
        <v>45</v>
      </c>
      <c r="G7481" s="12">
        <f>[1]动作!$A7480+[1]动作!$B7480</f>
        <v>43214.347812499997</v>
      </c>
      <c r="H7481" s="12"/>
      <c r="I7481" s="11"/>
    </row>
    <row r="7482" spans="1:9" hidden="1" x14ac:dyDescent="0.3">
      <c r="A7482" s="24">
        <v>7480</v>
      </c>
      <c r="B7482" s="11" t="str">
        <f>IFERROR(INDEX({"JSNY-BJ0001-01";"JSNY-JS0022-01";"JSNY-JS0002-01"},MATCH(D7482,{"BJ_zhongyu";"JS_WX_liteer";"JS_CZ_wodefeng"},0)),"")</f>
        <v>JSNY-JS0002-01</v>
      </c>
      <c r="C7482" s="11" t="str">
        <f>IFERROR(INDEX({"北京中裕世纪大酒店";"江苏利特尔绿色包装股份有限公司";"常州市金坛沃德丰电子科技有限公司"},MATCH(D7482,{"BJ_zhongyu";"JS_WX_liteer";"JS_CZ_wodefeng"},0)),"")</f>
        <v>常州市金坛沃德丰电子科技有限公司</v>
      </c>
      <c r="D7482" s="11" t="str">
        <f>[1]动作!$G7481</f>
        <v>JS_CZ_wodefeng</v>
      </c>
      <c r="E7482" s="11" t="str">
        <f>[1]动作!$D7481</f>
        <v>电表故障</v>
      </c>
      <c r="F7482" s="11" t="s">
        <v>45</v>
      </c>
      <c r="G7482" s="12">
        <f>[1]动作!$A7481+[1]动作!$B7481</f>
        <v>43214.349386574075</v>
      </c>
      <c r="H7482" s="12"/>
      <c r="I7482" s="11"/>
    </row>
    <row r="7483" spans="1:9" hidden="1" x14ac:dyDescent="0.3">
      <c r="A7483" s="24">
        <v>7481</v>
      </c>
      <c r="B7483" s="11" t="str">
        <f>IFERROR(INDEX({"JSNY-BJ0001-01";"JSNY-JS0022-01";"JSNY-JS0002-01"},MATCH(D7483,{"BJ_zhongyu";"JS_WX_liteer";"JS_CZ_wodefeng"},0)),"")</f>
        <v>JSNY-JS0002-01</v>
      </c>
      <c r="C7483" s="11" t="str">
        <f>IFERROR(INDEX({"北京中裕世纪大酒店";"江苏利特尔绿色包装股份有限公司";"常州市金坛沃德丰电子科技有限公司"},MATCH(D7483,{"BJ_zhongyu";"JS_WX_liteer";"JS_CZ_wodefeng"},0)),"")</f>
        <v>常州市金坛沃德丰电子科技有限公司</v>
      </c>
      <c r="D7483" s="11" t="str">
        <f>[1]动作!$G7482</f>
        <v>JS_CZ_wodefeng</v>
      </c>
      <c r="E7483" s="11" t="str">
        <f>[1]动作!$D7482</f>
        <v>电表故障</v>
      </c>
      <c r="F7483" s="11" t="s">
        <v>45</v>
      </c>
      <c r="G7483" s="12">
        <f>[1]动作!$A7482+[1]动作!$B7482</f>
        <v>43214.350486111114</v>
      </c>
      <c r="H7483" s="12"/>
      <c r="I7483" s="11"/>
    </row>
    <row r="7484" spans="1:9" hidden="1" x14ac:dyDescent="0.3">
      <c r="A7484" s="24">
        <v>7482</v>
      </c>
      <c r="B7484" s="11" t="str">
        <f>IFERROR(INDEX({"JSNY-BJ0001-01";"JSNY-JS0022-01";"JSNY-JS0002-01"},MATCH(D7484,{"BJ_zhongyu";"JS_WX_liteer";"JS_CZ_wodefeng"},0)),"")</f>
        <v>JSNY-JS0002-01</v>
      </c>
      <c r="C7484" s="11" t="str">
        <f>IFERROR(INDEX({"北京中裕世纪大酒店";"江苏利特尔绿色包装股份有限公司";"常州市金坛沃德丰电子科技有限公司"},MATCH(D7484,{"BJ_zhongyu";"JS_WX_liteer";"JS_CZ_wodefeng"},0)),"")</f>
        <v>常州市金坛沃德丰电子科技有限公司</v>
      </c>
      <c r="D7484" s="11" t="str">
        <f>[1]动作!$G7483</f>
        <v>JS_CZ_wodefeng</v>
      </c>
      <c r="E7484" s="11" t="str">
        <f>[1]动作!$D7483</f>
        <v>电表故障</v>
      </c>
      <c r="F7484" s="11" t="s">
        <v>45</v>
      </c>
      <c r="G7484" s="12">
        <f>[1]动作!$A7483+[1]动作!$B7483</f>
        <v>43214.35083333333</v>
      </c>
      <c r="H7484" s="12"/>
      <c r="I7484" s="11"/>
    </row>
    <row r="7485" spans="1:9" hidden="1" x14ac:dyDescent="0.3">
      <c r="A7485" s="24">
        <v>7483</v>
      </c>
      <c r="B7485" s="11" t="str">
        <f>IFERROR(INDEX({"JSNY-BJ0001-01";"JSNY-JS0022-01";"JSNY-JS0002-01"},MATCH(D7485,{"BJ_zhongyu";"JS_WX_liteer";"JS_CZ_wodefeng"},0)),"")</f>
        <v>JSNY-JS0002-01</v>
      </c>
      <c r="C7485" s="11" t="str">
        <f>IFERROR(INDEX({"北京中裕世纪大酒店";"江苏利特尔绿色包装股份有限公司";"常州市金坛沃德丰电子科技有限公司"},MATCH(D7485,{"BJ_zhongyu";"JS_WX_liteer";"JS_CZ_wodefeng"},0)),"")</f>
        <v>常州市金坛沃德丰电子科技有限公司</v>
      </c>
      <c r="D7485" s="11" t="str">
        <f>[1]动作!$G7484</f>
        <v>JS_CZ_wodefeng</v>
      </c>
      <c r="E7485" s="11" t="str">
        <f>[1]动作!$D7484</f>
        <v>电表故障</v>
      </c>
      <c r="F7485" s="11" t="s">
        <v>45</v>
      </c>
      <c r="G7485" s="12">
        <f>[1]动作!$A7484+[1]动作!$B7484</f>
        <v>43214.350949074076</v>
      </c>
      <c r="H7485" s="12"/>
      <c r="I7485" s="11"/>
    </row>
    <row r="7486" spans="1:9" hidden="1" x14ac:dyDescent="0.3">
      <c r="A7486" s="24">
        <v>7484</v>
      </c>
      <c r="B7486" s="11" t="str">
        <f>IFERROR(INDEX({"JSNY-BJ0001-01";"JSNY-JS0022-01";"JSNY-JS0002-01"},MATCH(D7486,{"BJ_zhongyu";"JS_WX_liteer";"JS_CZ_wodefeng"},0)),"")</f>
        <v>JSNY-JS0002-01</v>
      </c>
      <c r="C7486" s="11" t="str">
        <f>IFERROR(INDEX({"北京中裕世纪大酒店";"江苏利特尔绿色包装股份有限公司";"常州市金坛沃德丰电子科技有限公司"},MATCH(D7486,{"BJ_zhongyu";"JS_WX_liteer";"JS_CZ_wodefeng"},0)),"")</f>
        <v>常州市金坛沃德丰电子科技有限公司</v>
      </c>
      <c r="D7486" s="11" t="str">
        <f>[1]动作!$G7485</f>
        <v>JS_CZ_wodefeng</v>
      </c>
      <c r="E7486" s="11" t="str">
        <f>[1]动作!$D7485</f>
        <v>电表故障</v>
      </c>
      <c r="F7486" s="11" t="s">
        <v>45</v>
      </c>
      <c r="G7486" s="12">
        <f>[1]动作!$A7485+[1]动作!$B7485</f>
        <v>43214.353958333333</v>
      </c>
      <c r="H7486" s="12"/>
      <c r="I7486" s="11"/>
    </row>
    <row r="7487" spans="1:9" hidden="1" x14ac:dyDescent="0.3">
      <c r="A7487" s="24">
        <v>7485</v>
      </c>
      <c r="B7487" s="11" t="str">
        <f>IFERROR(INDEX({"JSNY-BJ0001-01";"JSNY-JS0022-01";"JSNY-JS0002-01"},MATCH(D7487,{"BJ_zhongyu";"JS_WX_liteer";"JS_CZ_wodefeng"},0)),"")</f>
        <v>JSNY-JS0002-01</v>
      </c>
      <c r="C7487" s="11" t="str">
        <f>IFERROR(INDEX({"北京中裕世纪大酒店";"江苏利特尔绿色包装股份有限公司";"常州市金坛沃德丰电子科技有限公司"},MATCH(D7487,{"BJ_zhongyu";"JS_WX_liteer";"JS_CZ_wodefeng"},0)),"")</f>
        <v>常州市金坛沃德丰电子科技有限公司</v>
      </c>
      <c r="D7487" s="11" t="str">
        <f>[1]动作!$G7486</f>
        <v>JS_CZ_wodefeng</v>
      </c>
      <c r="E7487" s="11" t="str">
        <f>[1]动作!$D7486</f>
        <v>电表故障</v>
      </c>
      <c r="F7487" s="11" t="s">
        <v>45</v>
      </c>
      <c r="G7487" s="12">
        <f>[1]动作!$A7486+[1]动作!$B7486</f>
        <v>43214.354074074072</v>
      </c>
      <c r="H7487" s="12"/>
      <c r="I7487" s="11"/>
    </row>
    <row r="7488" spans="1:9" hidden="1" x14ac:dyDescent="0.3">
      <c r="A7488" s="24">
        <v>7486</v>
      </c>
      <c r="B7488" s="11" t="str">
        <f>IFERROR(INDEX({"JSNY-BJ0001-01";"JSNY-JS0022-01";"JSNY-JS0002-01"},MATCH(D7488,{"BJ_zhongyu";"JS_WX_liteer";"JS_CZ_wodefeng"},0)),"")</f>
        <v>JSNY-JS0002-01</v>
      </c>
      <c r="C7488" s="11" t="str">
        <f>IFERROR(INDEX({"北京中裕世纪大酒店";"江苏利特尔绿色包装股份有限公司";"常州市金坛沃德丰电子科技有限公司"},MATCH(D7488,{"BJ_zhongyu";"JS_WX_liteer";"JS_CZ_wodefeng"},0)),"")</f>
        <v>常州市金坛沃德丰电子科技有限公司</v>
      </c>
      <c r="D7488" s="11" t="str">
        <f>[1]动作!$G7487</f>
        <v>JS_CZ_wodefeng</v>
      </c>
      <c r="E7488" s="11" t="str">
        <f>[1]动作!$D7487</f>
        <v>电表故障</v>
      </c>
      <c r="F7488" s="11" t="s">
        <v>45</v>
      </c>
      <c r="G7488" s="12">
        <f>[1]动作!$A7487+[1]动作!$B7487</f>
        <v>43214.355520833335</v>
      </c>
      <c r="H7488" s="12"/>
      <c r="I7488" s="11"/>
    </row>
    <row r="7489" spans="1:9" hidden="1" x14ac:dyDescent="0.3">
      <c r="A7489" s="24">
        <v>7487</v>
      </c>
      <c r="B7489" s="11" t="str">
        <f>IFERROR(INDEX({"JSNY-BJ0001-01";"JSNY-JS0022-01";"JSNY-JS0002-01"},MATCH(D7489,{"BJ_zhongyu";"JS_WX_liteer";"JS_CZ_wodefeng"},0)),"")</f>
        <v>JSNY-JS0002-01</v>
      </c>
      <c r="C7489" s="11" t="str">
        <f>IFERROR(INDEX({"北京中裕世纪大酒店";"江苏利特尔绿色包装股份有限公司";"常州市金坛沃德丰电子科技有限公司"},MATCH(D7489,{"BJ_zhongyu";"JS_WX_liteer";"JS_CZ_wodefeng"},0)),"")</f>
        <v>常州市金坛沃德丰电子科技有限公司</v>
      </c>
      <c r="D7489" s="11" t="str">
        <f>[1]动作!$G7488</f>
        <v>JS_CZ_wodefeng</v>
      </c>
      <c r="E7489" s="11" t="str">
        <f>[1]动作!$D7488</f>
        <v>电表故障</v>
      </c>
      <c r="F7489" s="11" t="s">
        <v>45</v>
      </c>
      <c r="G7489" s="12">
        <f>[1]动作!$A7488+[1]动作!$B7488</f>
        <v>43214.359467592592</v>
      </c>
      <c r="H7489" s="12"/>
      <c r="I7489" s="11"/>
    </row>
    <row r="7490" spans="1:9" hidden="1" x14ac:dyDescent="0.3">
      <c r="A7490" s="24">
        <v>7488</v>
      </c>
      <c r="B7490" s="11" t="str">
        <f>IFERROR(INDEX({"JSNY-BJ0001-01";"JSNY-JS0022-01";"JSNY-JS0002-01"},MATCH(D7490,{"BJ_zhongyu";"JS_WX_liteer";"JS_CZ_wodefeng"},0)),"")</f>
        <v>JSNY-JS0002-01</v>
      </c>
      <c r="C7490" s="11" t="str">
        <f>IFERROR(INDEX({"北京中裕世纪大酒店";"江苏利特尔绿色包装股份有限公司";"常州市金坛沃德丰电子科技有限公司"},MATCH(D7490,{"BJ_zhongyu";"JS_WX_liteer";"JS_CZ_wodefeng"},0)),"")</f>
        <v>常州市金坛沃德丰电子科技有限公司</v>
      </c>
      <c r="D7490" s="11" t="str">
        <f>[1]动作!$G7489</f>
        <v>JS_CZ_wodefeng</v>
      </c>
      <c r="E7490" s="11" t="str">
        <f>[1]动作!$D7489</f>
        <v>电表故障</v>
      </c>
      <c r="F7490" s="11" t="s">
        <v>45</v>
      </c>
      <c r="G7490" s="12">
        <f>[1]动作!$A7489+[1]动作!$B7489</f>
        <v>43214.361666666664</v>
      </c>
      <c r="H7490" s="12"/>
      <c r="I7490" s="11"/>
    </row>
    <row r="7491" spans="1:9" hidden="1" x14ac:dyDescent="0.3">
      <c r="A7491" s="24">
        <v>7489</v>
      </c>
      <c r="B7491" s="11" t="str">
        <f>IFERROR(INDEX({"JSNY-BJ0001-01";"JSNY-JS0022-01";"JSNY-JS0002-01"},MATCH(D7491,{"BJ_zhongyu";"JS_WX_liteer";"JS_CZ_wodefeng"},0)),"")</f>
        <v>JSNY-JS0002-01</v>
      </c>
      <c r="C7491" s="11" t="str">
        <f>IFERROR(INDEX({"北京中裕世纪大酒店";"江苏利特尔绿色包装股份有限公司";"常州市金坛沃德丰电子科技有限公司"},MATCH(D7491,{"BJ_zhongyu";"JS_WX_liteer";"JS_CZ_wodefeng"},0)),"")</f>
        <v>常州市金坛沃德丰电子科技有限公司</v>
      </c>
      <c r="D7491" s="11" t="str">
        <f>[1]动作!$G7490</f>
        <v>JS_CZ_wodefeng</v>
      </c>
      <c r="E7491" s="11" t="str">
        <f>[1]动作!$D7490</f>
        <v>电表故障</v>
      </c>
      <c r="F7491" s="11" t="s">
        <v>45</v>
      </c>
      <c r="G7491" s="12">
        <f>[1]动作!$A7490+[1]动作!$B7490</f>
        <v>43214.363287037035</v>
      </c>
      <c r="H7491" s="12"/>
      <c r="I7491" s="11"/>
    </row>
    <row r="7492" spans="1:9" hidden="1" x14ac:dyDescent="0.3">
      <c r="A7492" s="24">
        <v>7490</v>
      </c>
      <c r="B7492" s="11" t="str">
        <f>IFERROR(INDEX({"JSNY-BJ0001-01";"JSNY-JS0022-01";"JSNY-JS0002-01"},MATCH(D7492,{"BJ_zhongyu";"JS_WX_liteer";"JS_CZ_wodefeng"},0)),"")</f>
        <v>JSNY-JS0002-01</v>
      </c>
      <c r="C7492" s="11" t="str">
        <f>IFERROR(INDEX({"北京中裕世纪大酒店";"江苏利特尔绿色包装股份有限公司";"常州市金坛沃德丰电子科技有限公司"},MATCH(D7492,{"BJ_zhongyu";"JS_WX_liteer";"JS_CZ_wodefeng"},0)),"")</f>
        <v>常州市金坛沃德丰电子科技有限公司</v>
      </c>
      <c r="D7492" s="11" t="str">
        <f>[1]动作!$G7491</f>
        <v>JS_CZ_wodefeng</v>
      </c>
      <c r="E7492" s="11" t="str">
        <f>[1]动作!$D7491</f>
        <v>电表故障</v>
      </c>
      <c r="F7492" s="11" t="s">
        <v>45</v>
      </c>
      <c r="G7492" s="12">
        <f>[1]动作!$A7491+[1]动作!$B7491</f>
        <v>43214.365659722222</v>
      </c>
      <c r="H7492" s="12"/>
      <c r="I7492" s="11"/>
    </row>
    <row r="7493" spans="1:9" hidden="1" x14ac:dyDescent="0.3">
      <c r="A7493" s="24">
        <v>7491</v>
      </c>
      <c r="B7493" s="11" t="str">
        <f>IFERROR(INDEX({"JSNY-BJ0001-01";"JSNY-JS0022-01";"JSNY-JS0002-01"},MATCH(D7493,{"BJ_zhongyu";"JS_WX_liteer";"JS_CZ_wodefeng"},0)),"")</f>
        <v>JSNY-JS0002-01</v>
      </c>
      <c r="C7493" s="11" t="str">
        <f>IFERROR(INDEX({"北京中裕世纪大酒店";"江苏利特尔绿色包装股份有限公司";"常州市金坛沃德丰电子科技有限公司"},MATCH(D7493,{"BJ_zhongyu";"JS_WX_liteer";"JS_CZ_wodefeng"},0)),"")</f>
        <v>常州市金坛沃德丰电子科技有限公司</v>
      </c>
      <c r="D7493" s="11" t="str">
        <f>[1]动作!$G7492</f>
        <v>JS_CZ_wodefeng</v>
      </c>
      <c r="E7493" s="11" t="str">
        <f>[1]动作!$D7492</f>
        <v>电表故障</v>
      </c>
      <c r="F7493" s="11" t="s">
        <v>45</v>
      </c>
      <c r="G7493" s="12">
        <f>[1]动作!$A7492+[1]动作!$B7492</f>
        <v>43214.36577546296</v>
      </c>
      <c r="H7493" s="12"/>
      <c r="I7493" s="11"/>
    </row>
    <row r="7494" spans="1:9" hidden="1" x14ac:dyDescent="0.3">
      <c r="A7494" s="24">
        <v>7492</v>
      </c>
      <c r="B7494" s="11" t="str">
        <f>IFERROR(INDEX({"JSNY-BJ0001-01";"JSNY-JS0022-01";"JSNY-JS0002-01"},MATCH(D7494,{"BJ_zhongyu";"JS_WX_liteer";"JS_CZ_wodefeng"},0)),"")</f>
        <v>JSNY-JS0002-01</v>
      </c>
      <c r="C7494" s="11" t="str">
        <f>IFERROR(INDEX({"北京中裕世纪大酒店";"江苏利特尔绿色包装股份有限公司";"常州市金坛沃德丰电子科技有限公司"},MATCH(D7494,{"BJ_zhongyu";"JS_WX_liteer";"JS_CZ_wodefeng"},0)),"")</f>
        <v>常州市金坛沃德丰电子科技有限公司</v>
      </c>
      <c r="D7494" s="11" t="str">
        <f>[1]动作!$G7493</f>
        <v>JS_CZ_wodefeng</v>
      </c>
      <c r="E7494" s="11" t="str">
        <f>[1]动作!$D7493</f>
        <v>电表故障</v>
      </c>
      <c r="F7494" s="11" t="s">
        <v>45</v>
      </c>
      <c r="G7494" s="12">
        <f>[1]动作!$A7493+[1]动作!$B7493</f>
        <v>43214.365949074076</v>
      </c>
      <c r="H7494" s="12"/>
      <c r="I7494" s="11"/>
    </row>
    <row r="7495" spans="1:9" hidden="1" x14ac:dyDescent="0.3">
      <c r="A7495" s="24">
        <v>7493</v>
      </c>
      <c r="B7495" s="11" t="str">
        <f>IFERROR(INDEX({"JSNY-BJ0001-01";"JSNY-JS0022-01";"JSNY-JS0002-01"},MATCH(D7495,{"BJ_zhongyu";"JS_WX_liteer";"JS_CZ_wodefeng"},0)),"")</f>
        <v>JSNY-JS0002-01</v>
      </c>
      <c r="C7495" s="11" t="str">
        <f>IFERROR(INDEX({"北京中裕世纪大酒店";"江苏利特尔绿色包装股份有限公司";"常州市金坛沃德丰电子科技有限公司"},MATCH(D7495,{"BJ_zhongyu";"JS_WX_liteer";"JS_CZ_wodefeng"},0)),"")</f>
        <v>常州市金坛沃德丰电子科技有限公司</v>
      </c>
      <c r="D7495" s="11" t="str">
        <f>[1]动作!$G7494</f>
        <v>JS_CZ_wodefeng</v>
      </c>
      <c r="E7495" s="11" t="str">
        <f>[1]动作!$D7494</f>
        <v>电表故障</v>
      </c>
      <c r="F7495" s="11" t="s">
        <v>45</v>
      </c>
      <c r="G7495" s="12">
        <f>[1]动作!$A7494+[1]动作!$B7494</f>
        <v>43214.367222222223</v>
      </c>
      <c r="H7495" s="12"/>
      <c r="I7495" s="11"/>
    </row>
    <row r="7496" spans="1:9" hidden="1" x14ac:dyDescent="0.3">
      <c r="A7496" s="24">
        <v>7494</v>
      </c>
      <c r="B7496" s="11" t="str">
        <f>IFERROR(INDEX({"JSNY-BJ0001-01";"JSNY-JS0022-01";"JSNY-JS0002-01"},MATCH(D7496,{"BJ_zhongyu";"JS_WX_liteer";"JS_CZ_wodefeng"},0)),"")</f>
        <v>JSNY-JS0002-01</v>
      </c>
      <c r="C7496" s="11" t="str">
        <f>IFERROR(INDEX({"北京中裕世纪大酒店";"江苏利特尔绿色包装股份有限公司";"常州市金坛沃德丰电子科技有限公司"},MATCH(D7496,{"BJ_zhongyu";"JS_WX_liteer";"JS_CZ_wodefeng"},0)),"")</f>
        <v>常州市金坛沃德丰电子科技有限公司</v>
      </c>
      <c r="D7496" s="11" t="str">
        <f>[1]动作!$G7495</f>
        <v>JS_CZ_wodefeng</v>
      </c>
      <c r="E7496" s="11" t="str">
        <f>[1]动作!$D7495</f>
        <v>电表故障</v>
      </c>
      <c r="F7496" s="11" t="s">
        <v>45</v>
      </c>
      <c r="G7496" s="12">
        <f>[1]动作!$A7495+[1]动作!$B7495</f>
        <v>43214.369363425925</v>
      </c>
      <c r="H7496" s="12"/>
      <c r="I7496" s="11"/>
    </row>
    <row r="7497" spans="1:9" hidden="1" x14ac:dyDescent="0.3">
      <c r="A7497" s="24">
        <v>7495</v>
      </c>
      <c r="B7497" s="11" t="str">
        <f>IFERROR(INDEX({"JSNY-BJ0001-01";"JSNY-JS0022-01";"JSNY-JS0002-01"},MATCH(D7497,{"BJ_zhongyu";"JS_WX_liteer";"JS_CZ_wodefeng"},0)),"")</f>
        <v>JSNY-JS0002-01</v>
      </c>
      <c r="C7497" s="11" t="str">
        <f>IFERROR(INDEX({"北京中裕世纪大酒店";"江苏利特尔绿色包装股份有限公司";"常州市金坛沃德丰电子科技有限公司"},MATCH(D7497,{"BJ_zhongyu";"JS_WX_liteer";"JS_CZ_wodefeng"},0)),"")</f>
        <v>常州市金坛沃德丰电子科技有限公司</v>
      </c>
      <c r="D7497" s="11" t="str">
        <f>[1]动作!$G7496</f>
        <v>JS_CZ_wodefeng</v>
      </c>
      <c r="E7497" s="11" t="str">
        <f>[1]动作!$D7496</f>
        <v>电表故障</v>
      </c>
      <c r="F7497" s="11" t="s">
        <v>45</v>
      </c>
      <c r="G7497" s="12">
        <f>[1]动作!$A7496+[1]动作!$B7496</f>
        <v>43214.370636574073</v>
      </c>
      <c r="H7497" s="12"/>
      <c r="I7497" s="11"/>
    </row>
    <row r="7498" spans="1:9" hidden="1" x14ac:dyDescent="0.3">
      <c r="A7498" s="24">
        <v>7496</v>
      </c>
      <c r="B7498" s="11" t="str">
        <f>IFERROR(INDEX({"JSNY-BJ0001-01";"JSNY-JS0022-01";"JSNY-JS0002-01"},MATCH(D7498,{"BJ_zhongyu";"JS_WX_liteer";"JS_CZ_wodefeng"},0)),"")</f>
        <v>JSNY-JS0002-01</v>
      </c>
      <c r="C7498" s="11" t="str">
        <f>IFERROR(INDEX({"北京中裕世纪大酒店";"江苏利特尔绿色包装股份有限公司";"常州市金坛沃德丰电子科技有限公司"},MATCH(D7498,{"BJ_zhongyu";"JS_WX_liteer";"JS_CZ_wodefeng"},0)),"")</f>
        <v>常州市金坛沃德丰电子科技有限公司</v>
      </c>
      <c r="D7498" s="11" t="str">
        <f>[1]动作!$G7497</f>
        <v>JS_CZ_wodefeng</v>
      </c>
      <c r="E7498" s="11" t="str">
        <f>[1]动作!$D7497</f>
        <v>电表故障</v>
      </c>
      <c r="F7498" s="11" t="s">
        <v>45</v>
      </c>
      <c r="G7498" s="12">
        <f>[1]动作!$A7497+[1]动作!$B7497</f>
        <v>43214.370868055557</v>
      </c>
      <c r="H7498" s="12"/>
      <c r="I7498" s="11"/>
    </row>
    <row r="7499" spans="1:9" hidden="1" x14ac:dyDescent="0.3">
      <c r="A7499" s="24">
        <v>7497</v>
      </c>
      <c r="B7499" s="11" t="str">
        <f>IFERROR(INDEX({"JSNY-BJ0001-01";"JSNY-JS0022-01";"JSNY-JS0002-01"},MATCH(D7499,{"BJ_zhongyu";"JS_WX_liteer";"JS_CZ_wodefeng"},0)),"")</f>
        <v>JSNY-JS0002-01</v>
      </c>
      <c r="C7499" s="11" t="str">
        <f>IFERROR(INDEX({"北京中裕世纪大酒店";"江苏利特尔绿色包装股份有限公司";"常州市金坛沃德丰电子科技有限公司"},MATCH(D7499,{"BJ_zhongyu";"JS_WX_liteer";"JS_CZ_wodefeng"},0)),"")</f>
        <v>常州市金坛沃德丰电子科技有限公司</v>
      </c>
      <c r="D7499" s="11" t="str">
        <f>[1]动作!$G7498</f>
        <v>JS_CZ_wodefeng</v>
      </c>
      <c r="E7499" s="11" t="str">
        <f>[1]动作!$D7498</f>
        <v>电表故障</v>
      </c>
      <c r="F7499" s="11" t="s">
        <v>45</v>
      </c>
      <c r="G7499" s="12">
        <f>[1]动作!$A7498+[1]动作!$B7498</f>
        <v>43214.370995370373</v>
      </c>
      <c r="H7499" s="12"/>
      <c r="I7499" s="11"/>
    </row>
    <row r="7500" spans="1:9" hidden="1" x14ac:dyDescent="0.3">
      <c r="A7500" s="24">
        <v>7498</v>
      </c>
      <c r="B7500" s="11" t="str">
        <f>IFERROR(INDEX({"JSNY-BJ0001-01";"JSNY-JS0022-01";"JSNY-JS0002-01"},MATCH(D7500,{"BJ_zhongyu";"JS_WX_liteer";"JS_CZ_wodefeng"},0)),"")</f>
        <v>JSNY-JS0002-01</v>
      </c>
      <c r="C7500" s="11" t="str">
        <f>IFERROR(INDEX({"北京中裕世纪大酒店";"江苏利特尔绿色包装股份有限公司";"常州市金坛沃德丰电子科技有限公司"},MATCH(D7500,{"BJ_zhongyu";"JS_WX_liteer";"JS_CZ_wodefeng"},0)),"")</f>
        <v>常州市金坛沃德丰电子科技有限公司</v>
      </c>
      <c r="D7500" s="11" t="str">
        <f>[1]动作!$G7499</f>
        <v>JS_CZ_wodefeng</v>
      </c>
      <c r="E7500" s="11" t="str">
        <f>[1]动作!$D7499</f>
        <v>电表故障</v>
      </c>
      <c r="F7500" s="11" t="s">
        <v>45</v>
      </c>
      <c r="G7500" s="12">
        <f>[1]动作!$A7499+[1]动作!$B7499</f>
        <v>43214.373368055552</v>
      </c>
      <c r="H7500" s="12"/>
      <c r="I7500" s="11"/>
    </row>
    <row r="7501" spans="1:9" hidden="1" x14ac:dyDescent="0.3">
      <c r="A7501" s="24">
        <v>7499</v>
      </c>
      <c r="B7501" s="11" t="str">
        <f>IFERROR(INDEX({"JSNY-BJ0001-01";"JSNY-JS0022-01";"JSNY-JS0002-01"},MATCH(D7501,{"BJ_zhongyu";"JS_WX_liteer";"JS_CZ_wodefeng"},0)),"")</f>
        <v>JSNY-JS0002-01</v>
      </c>
      <c r="C7501" s="11" t="str">
        <f>IFERROR(INDEX({"北京中裕世纪大酒店";"江苏利特尔绿色包装股份有限公司";"常州市金坛沃德丰电子科技有限公司"},MATCH(D7501,{"BJ_zhongyu";"JS_WX_liteer";"JS_CZ_wodefeng"},0)),"")</f>
        <v>常州市金坛沃德丰电子科技有限公司</v>
      </c>
      <c r="D7501" s="11" t="str">
        <f>[1]动作!$G7500</f>
        <v>JS_CZ_wodefeng</v>
      </c>
      <c r="E7501" s="11" t="str">
        <f>[1]动作!$D7500</f>
        <v>电表故障</v>
      </c>
      <c r="F7501" s="11" t="s">
        <v>45</v>
      </c>
      <c r="G7501" s="12">
        <f>[1]动作!$A7500+[1]动作!$B7500</f>
        <v>43214.374293981484</v>
      </c>
      <c r="H7501" s="12"/>
      <c r="I7501" s="11"/>
    </row>
    <row r="7502" spans="1:9" hidden="1" x14ac:dyDescent="0.3">
      <c r="A7502" s="24">
        <v>7500</v>
      </c>
      <c r="B7502" s="11" t="str">
        <f>IFERROR(INDEX({"JSNY-BJ0001-01";"JSNY-JS0022-01";"JSNY-JS0002-01"},MATCH(D7502,{"BJ_zhongyu";"JS_WX_liteer";"JS_CZ_wodefeng"},0)),"")</f>
        <v>JSNY-JS0002-01</v>
      </c>
      <c r="C7502" s="11" t="str">
        <f>IFERROR(INDEX({"北京中裕世纪大酒店";"江苏利特尔绿色包装股份有限公司";"常州市金坛沃德丰电子科技有限公司"},MATCH(D7502,{"BJ_zhongyu";"JS_WX_liteer";"JS_CZ_wodefeng"},0)),"")</f>
        <v>常州市金坛沃德丰电子科技有限公司</v>
      </c>
      <c r="D7502" s="11" t="str">
        <f>[1]动作!$G7501</f>
        <v>JS_CZ_wodefeng</v>
      </c>
      <c r="E7502" s="11" t="str">
        <f>[1]动作!$D7501</f>
        <v>电表故障</v>
      </c>
      <c r="F7502" s="11" t="s">
        <v>45</v>
      </c>
      <c r="G7502" s="12">
        <f>[1]动作!$A7501+[1]动作!$B7501</f>
        <v>43214.374467592592</v>
      </c>
      <c r="H7502" s="12"/>
      <c r="I7502" s="11"/>
    </row>
    <row r="7503" spans="1:9" hidden="1" x14ac:dyDescent="0.3">
      <c r="A7503" s="24">
        <v>7501</v>
      </c>
      <c r="B7503" s="11" t="str">
        <f>IFERROR(INDEX({"JSNY-BJ0001-01";"JSNY-JS0022-01";"JSNY-JS0002-01"},MATCH(D7503,{"BJ_zhongyu";"JS_WX_liteer";"JS_CZ_wodefeng"},0)),"")</f>
        <v>JSNY-JS0002-01</v>
      </c>
      <c r="C7503" s="11" t="str">
        <f>IFERROR(INDEX({"北京中裕世纪大酒店";"江苏利特尔绿色包装股份有限公司";"常州市金坛沃德丰电子科技有限公司"},MATCH(D7503,{"BJ_zhongyu";"JS_WX_liteer";"JS_CZ_wodefeng"},0)),"")</f>
        <v>常州市金坛沃德丰电子科技有限公司</v>
      </c>
      <c r="D7503" s="11" t="str">
        <f>[1]动作!$G7502</f>
        <v>JS_CZ_wodefeng</v>
      </c>
      <c r="E7503" s="11" t="str">
        <f>[1]动作!$D7502</f>
        <v>电表故障</v>
      </c>
      <c r="F7503" s="11" t="s">
        <v>45</v>
      </c>
      <c r="G7503" s="12">
        <f>[1]动作!$A7502+[1]动作!$B7502</f>
        <v>43214.375740740739</v>
      </c>
      <c r="H7503" s="12"/>
      <c r="I7503" s="11"/>
    </row>
    <row r="7504" spans="1:9" hidden="1" x14ac:dyDescent="0.3">
      <c r="A7504" s="24">
        <v>7502</v>
      </c>
      <c r="B7504" s="11" t="str">
        <f>IFERROR(INDEX({"JSNY-BJ0001-01";"JSNY-JS0022-01";"JSNY-JS0002-01"},MATCH(D7504,{"BJ_zhongyu";"JS_WX_liteer";"JS_CZ_wodefeng"},0)),"")</f>
        <v>JSNY-JS0002-01</v>
      </c>
      <c r="C7504" s="11" t="str">
        <f>IFERROR(INDEX({"北京中裕世纪大酒店";"江苏利特尔绿色包装股份有限公司";"常州市金坛沃德丰电子科技有限公司"},MATCH(D7504,{"BJ_zhongyu";"JS_WX_liteer";"JS_CZ_wodefeng"},0)),"")</f>
        <v>常州市金坛沃德丰电子科技有限公司</v>
      </c>
      <c r="D7504" s="11" t="str">
        <f>[1]动作!$G7503</f>
        <v>JS_CZ_wodefeng</v>
      </c>
      <c r="E7504" s="11" t="str">
        <f>[1]动作!$D7503</f>
        <v>电表故障</v>
      </c>
      <c r="F7504" s="11" t="s">
        <v>45</v>
      </c>
      <c r="G7504" s="12">
        <f>[1]动作!$A7503+[1]动作!$B7503</f>
        <v>43214.377303240741</v>
      </c>
      <c r="H7504" s="12"/>
      <c r="I7504" s="11"/>
    </row>
    <row r="7505" spans="1:9" hidden="1" x14ac:dyDescent="0.3">
      <c r="A7505" s="24">
        <v>7503</v>
      </c>
      <c r="B7505" s="11" t="str">
        <f>IFERROR(INDEX({"JSNY-BJ0001-01";"JSNY-JS0022-01";"JSNY-JS0002-01"},MATCH(D7505,{"BJ_zhongyu";"JS_WX_liteer";"JS_CZ_wodefeng"},0)),"")</f>
        <v>JSNY-JS0002-01</v>
      </c>
      <c r="C7505" s="11" t="str">
        <f>IFERROR(INDEX({"北京中裕世纪大酒店";"江苏利特尔绿色包装股份有限公司";"常州市金坛沃德丰电子科技有限公司"},MATCH(D7505,{"BJ_zhongyu";"JS_WX_liteer";"JS_CZ_wodefeng"},0)),"")</f>
        <v>常州市金坛沃德丰电子科技有限公司</v>
      </c>
      <c r="D7505" s="11" t="str">
        <f>[1]动作!$G7504</f>
        <v>JS_CZ_wodefeng</v>
      </c>
      <c r="E7505" s="11" t="str">
        <f>[1]动作!$D7504</f>
        <v>电表故障</v>
      </c>
      <c r="F7505" s="11" t="s">
        <v>45</v>
      </c>
      <c r="G7505" s="12">
        <f>[1]动作!$A7504+[1]动作!$B7504</f>
        <v>43214.379675925928</v>
      </c>
      <c r="H7505" s="12"/>
      <c r="I7505" s="11"/>
    </row>
    <row r="7506" spans="1:9" hidden="1" x14ac:dyDescent="0.3">
      <c r="A7506" s="24">
        <v>7504</v>
      </c>
      <c r="B7506" s="11" t="str">
        <f>IFERROR(INDEX({"JSNY-BJ0001-01";"JSNY-JS0022-01";"JSNY-JS0002-01"},MATCH(D7506,{"BJ_zhongyu";"JS_WX_liteer";"JS_CZ_wodefeng"},0)),"")</f>
        <v>JSNY-JS0002-01</v>
      </c>
      <c r="C7506" s="11" t="str">
        <f>IFERROR(INDEX({"北京中裕世纪大酒店";"江苏利特尔绿色包装股份有限公司";"常州市金坛沃德丰电子科技有限公司"},MATCH(D7506,{"BJ_zhongyu";"JS_WX_liteer";"JS_CZ_wodefeng"},0)),"")</f>
        <v>常州市金坛沃德丰电子科技有限公司</v>
      </c>
      <c r="D7506" s="11" t="str">
        <f>[1]动作!$G7505</f>
        <v>JS_CZ_wodefeng</v>
      </c>
      <c r="E7506" s="11" t="str">
        <f>[1]动作!$D7505</f>
        <v>电表故障</v>
      </c>
      <c r="F7506" s="11" t="s">
        <v>45</v>
      </c>
      <c r="G7506" s="12">
        <f>[1]动作!$A7505+[1]动作!$B7505</f>
        <v>43214.379791666666</v>
      </c>
      <c r="H7506" s="12"/>
      <c r="I7506" s="11"/>
    </row>
    <row r="7507" spans="1:9" hidden="1" x14ac:dyDescent="0.3">
      <c r="A7507" s="24">
        <v>7505</v>
      </c>
      <c r="B7507" s="11" t="str">
        <f>IFERROR(INDEX({"JSNY-BJ0001-01";"JSNY-JS0022-01";"JSNY-JS0002-01"},MATCH(D7507,{"BJ_zhongyu";"JS_WX_liteer";"JS_CZ_wodefeng"},0)),"")</f>
        <v>JSNY-JS0002-01</v>
      </c>
      <c r="C7507" s="11" t="str">
        <f>IFERROR(INDEX({"北京中裕世纪大酒店";"江苏利特尔绿色包装股份有限公司";"常州市金坛沃德丰电子科技有限公司"},MATCH(D7507,{"BJ_zhongyu";"JS_WX_liteer";"JS_CZ_wodefeng"},0)),"")</f>
        <v>常州市金坛沃德丰电子科技有限公司</v>
      </c>
      <c r="D7507" s="11" t="str">
        <f>[1]动作!$G7506</f>
        <v>JS_CZ_wodefeng</v>
      </c>
      <c r="E7507" s="11" t="str">
        <f>[1]动作!$D7506</f>
        <v>电表故障</v>
      </c>
      <c r="F7507" s="11" t="s">
        <v>45</v>
      </c>
      <c r="G7507" s="12">
        <f>[1]动作!$A7506+[1]动作!$B7506</f>
        <v>43214.380833333336</v>
      </c>
      <c r="H7507" s="12"/>
      <c r="I7507" s="11"/>
    </row>
    <row r="7508" spans="1:9" hidden="1" x14ac:dyDescent="0.3">
      <c r="A7508" s="24">
        <v>7506</v>
      </c>
      <c r="B7508" s="11" t="str">
        <f>IFERROR(INDEX({"JSNY-BJ0001-01";"JSNY-JS0022-01";"JSNY-JS0002-01"},MATCH(D7508,{"BJ_zhongyu";"JS_WX_liteer";"JS_CZ_wodefeng"},0)),"")</f>
        <v>JSNY-JS0002-01</v>
      </c>
      <c r="C7508" s="11" t="str">
        <f>IFERROR(INDEX({"北京中裕世纪大酒店";"江苏利特尔绿色包装股份有限公司";"常州市金坛沃德丰电子科技有限公司"},MATCH(D7508,{"BJ_zhongyu";"JS_WX_liteer";"JS_CZ_wodefeng"},0)),"")</f>
        <v>常州市金坛沃德丰电子科技有限公司</v>
      </c>
      <c r="D7508" s="11" t="str">
        <f>[1]动作!$G7507</f>
        <v>JS_CZ_wodefeng</v>
      </c>
      <c r="E7508" s="11" t="str">
        <f>[1]动作!$D7507</f>
        <v>电表故障</v>
      </c>
      <c r="F7508" s="11" t="s">
        <v>45</v>
      </c>
      <c r="G7508" s="12">
        <f>[1]动作!$A7507+[1]动作!$B7507</f>
        <v>43214.385185185187</v>
      </c>
      <c r="H7508" s="12"/>
      <c r="I7508" s="11"/>
    </row>
    <row r="7509" spans="1:9" hidden="1" x14ac:dyDescent="0.3">
      <c r="A7509" s="24">
        <v>7507</v>
      </c>
      <c r="B7509" s="11" t="str">
        <f>IFERROR(INDEX({"JSNY-BJ0001-01";"JSNY-JS0022-01";"JSNY-JS0002-01"},MATCH(D7509,{"BJ_zhongyu";"JS_WX_liteer";"JS_CZ_wodefeng"},0)),"")</f>
        <v>JSNY-JS0002-01</v>
      </c>
      <c r="C7509" s="11" t="str">
        <f>IFERROR(INDEX({"北京中裕世纪大酒店";"江苏利特尔绿色包装股份有限公司";"常州市金坛沃德丰电子科技有限公司"},MATCH(D7509,{"BJ_zhongyu";"JS_WX_liteer";"JS_CZ_wodefeng"},0)),"")</f>
        <v>常州市金坛沃德丰电子科技有限公司</v>
      </c>
      <c r="D7509" s="11" t="str">
        <f>[1]动作!$G7508</f>
        <v>JS_CZ_wodefeng</v>
      </c>
      <c r="E7509" s="11" t="str">
        <f>[1]动作!$D7508</f>
        <v>电表故障</v>
      </c>
      <c r="F7509" s="11" t="s">
        <v>45</v>
      </c>
      <c r="G7509" s="12">
        <f>[1]动作!$A7508+[1]动作!$B7508</f>
        <v>43214.385300925926</v>
      </c>
      <c r="H7509" s="12"/>
      <c r="I7509" s="11"/>
    </row>
    <row r="7510" spans="1:9" hidden="1" x14ac:dyDescent="0.3">
      <c r="A7510" s="24">
        <v>7508</v>
      </c>
      <c r="B7510" s="11" t="str">
        <f>IFERROR(INDEX({"JSNY-BJ0001-01";"JSNY-JS0022-01";"JSNY-JS0002-01"},MATCH(D7510,{"BJ_zhongyu";"JS_WX_liteer";"JS_CZ_wodefeng"},0)),"")</f>
        <v>JSNY-JS0002-01</v>
      </c>
      <c r="C7510" s="11" t="str">
        <f>IFERROR(INDEX({"北京中裕世纪大酒店";"江苏利特尔绿色包装股份有限公司";"常州市金坛沃德丰电子科技有限公司"},MATCH(D7510,{"BJ_zhongyu";"JS_WX_liteer";"JS_CZ_wodefeng"},0)),"")</f>
        <v>常州市金坛沃德丰电子科技有限公司</v>
      </c>
      <c r="D7510" s="11" t="str">
        <f>[1]动作!$G7509</f>
        <v>JS_CZ_wodefeng</v>
      </c>
      <c r="E7510" s="11" t="str">
        <f>[1]动作!$D7509</f>
        <v>电表故障</v>
      </c>
      <c r="F7510" s="11" t="s">
        <v>45</v>
      </c>
      <c r="G7510" s="12">
        <f>[1]动作!$A7509+[1]动作!$B7509</f>
        <v>43214.386400462965</v>
      </c>
      <c r="H7510" s="12"/>
      <c r="I7510" s="11"/>
    </row>
    <row r="7511" spans="1:9" hidden="1" x14ac:dyDescent="0.3">
      <c r="A7511" s="24">
        <v>7509</v>
      </c>
      <c r="B7511" s="11" t="str">
        <f>IFERROR(INDEX({"JSNY-BJ0001-01";"JSNY-JS0022-01";"JSNY-JS0002-01"},MATCH(D7511,{"BJ_zhongyu";"JS_WX_liteer";"JS_CZ_wodefeng"},0)),"")</f>
        <v>JSNY-JS0002-01</v>
      </c>
      <c r="C7511" s="11" t="str">
        <f>IFERROR(INDEX({"北京中裕世纪大酒店";"江苏利特尔绿色包装股份有限公司";"常州市金坛沃德丰电子科技有限公司"},MATCH(D7511,{"BJ_zhongyu";"JS_WX_liteer";"JS_CZ_wodefeng"},0)),"")</f>
        <v>常州市金坛沃德丰电子科技有限公司</v>
      </c>
      <c r="D7511" s="11" t="str">
        <f>[1]动作!$G7510</f>
        <v>JS_CZ_wodefeng</v>
      </c>
      <c r="E7511" s="11" t="str">
        <f>[1]动作!$D7510</f>
        <v>电表故障</v>
      </c>
      <c r="F7511" s="11" t="s">
        <v>45</v>
      </c>
      <c r="G7511" s="12">
        <f>[1]动作!$A7510+[1]动作!$B7510</f>
        <v>43214.386574074073</v>
      </c>
      <c r="H7511" s="12"/>
      <c r="I7511" s="11"/>
    </row>
    <row r="7512" spans="1:9" hidden="1" x14ac:dyDescent="0.3">
      <c r="A7512" s="24">
        <v>7510</v>
      </c>
      <c r="B7512" s="11" t="str">
        <f>IFERROR(INDEX({"JSNY-BJ0001-01";"JSNY-JS0022-01";"JSNY-JS0002-01"},MATCH(D7512,{"BJ_zhongyu";"JS_WX_liteer";"JS_CZ_wodefeng"},0)),"")</f>
        <v>JSNY-JS0002-01</v>
      </c>
      <c r="C7512" s="11" t="str">
        <f>IFERROR(INDEX({"北京中裕世纪大酒店";"江苏利特尔绿色包装股份有限公司";"常州市金坛沃德丰电子科技有限公司"},MATCH(D7512,{"BJ_zhongyu";"JS_WX_liteer";"JS_CZ_wodefeng"},0)),"")</f>
        <v>常州市金坛沃德丰电子科技有限公司</v>
      </c>
      <c r="D7512" s="11" t="str">
        <f>[1]动作!$G7511</f>
        <v>JS_CZ_wodefeng</v>
      </c>
      <c r="E7512" s="11" t="str">
        <f>[1]动作!$D7511</f>
        <v>电表故障</v>
      </c>
      <c r="F7512" s="11" t="s">
        <v>45</v>
      </c>
      <c r="G7512" s="12">
        <f>[1]动作!$A7511+[1]动作!$B7511</f>
        <v>43214.387858796297</v>
      </c>
      <c r="H7512" s="12"/>
      <c r="I7512" s="11"/>
    </row>
    <row r="7513" spans="1:9" hidden="1" x14ac:dyDescent="0.3">
      <c r="A7513" s="24">
        <v>7511</v>
      </c>
      <c r="B7513" s="11" t="str">
        <f>IFERROR(INDEX({"JSNY-BJ0001-01";"JSNY-JS0022-01";"JSNY-JS0002-01"},MATCH(D7513,{"BJ_zhongyu";"JS_WX_liteer";"JS_CZ_wodefeng"},0)),"")</f>
        <v>JSNY-JS0002-01</v>
      </c>
      <c r="C7513" s="11" t="str">
        <f>IFERROR(INDEX({"北京中裕世纪大酒店";"江苏利特尔绿色包装股份有限公司";"常州市金坛沃德丰电子科技有限公司"},MATCH(D7513,{"BJ_zhongyu";"JS_WX_liteer";"JS_CZ_wodefeng"},0)),"")</f>
        <v>常州市金坛沃德丰电子科技有限公司</v>
      </c>
      <c r="D7513" s="11" t="str">
        <f>[1]动作!$G7512</f>
        <v>JS_CZ_wodefeng</v>
      </c>
      <c r="E7513" s="11" t="str">
        <f>[1]动作!$D7512</f>
        <v>电表故障</v>
      </c>
      <c r="F7513" s="11" t="s">
        <v>45</v>
      </c>
      <c r="G7513" s="12">
        <f>[1]动作!$A7512+[1]动作!$B7512</f>
        <v>43214.390231481484</v>
      </c>
      <c r="H7513" s="12"/>
      <c r="I7513" s="11"/>
    </row>
    <row r="7514" spans="1:9" hidden="1" x14ac:dyDescent="0.3">
      <c r="A7514" s="24">
        <v>7512</v>
      </c>
      <c r="B7514" s="11" t="str">
        <f>IFERROR(INDEX({"JSNY-BJ0001-01";"JSNY-JS0022-01";"JSNY-JS0002-01"},MATCH(D7514,{"BJ_zhongyu";"JS_WX_liteer";"JS_CZ_wodefeng"},0)),"")</f>
        <v>JSNY-JS0002-01</v>
      </c>
      <c r="C7514" s="11" t="str">
        <f>IFERROR(INDEX({"北京中裕世纪大酒店";"江苏利特尔绿色包装股份有限公司";"常州市金坛沃德丰电子科技有限公司"},MATCH(D7514,{"BJ_zhongyu";"JS_WX_liteer";"JS_CZ_wodefeng"},0)),"")</f>
        <v>常州市金坛沃德丰电子科技有限公司</v>
      </c>
      <c r="D7514" s="11" t="str">
        <f>[1]动作!$G7513</f>
        <v>JS_CZ_wodefeng</v>
      </c>
      <c r="E7514" s="11" t="str">
        <f>[1]动作!$D7513</f>
        <v>电表故障</v>
      </c>
      <c r="F7514" s="11" t="s">
        <v>45</v>
      </c>
      <c r="G7514" s="12">
        <f>[1]动作!$A7513+[1]动作!$B7513</f>
        <v>43214.390347222223</v>
      </c>
      <c r="H7514" s="12"/>
      <c r="I7514" s="11"/>
    </row>
    <row r="7515" spans="1:9" hidden="1" x14ac:dyDescent="0.3">
      <c r="A7515" s="24">
        <v>7513</v>
      </c>
      <c r="B7515" s="11" t="str">
        <f>IFERROR(INDEX({"JSNY-BJ0001-01";"JSNY-JS0022-01";"JSNY-JS0002-01"},MATCH(D7515,{"BJ_zhongyu";"JS_WX_liteer";"JS_CZ_wodefeng"},0)),"")</f>
        <v>JSNY-JS0002-01</v>
      </c>
      <c r="C7515" s="11" t="str">
        <f>IFERROR(INDEX({"北京中裕世纪大酒店";"江苏利特尔绿色包装股份有限公司";"常州市金坛沃德丰电子科技有限公司"},MATCH(D7515,{"BJ_zhongyu";"JS_WX_liteer";"JS_CZ_wodefeng"},0)),"")</f>
        <v>常州市金坛沃德丰电子科技有限公司</v>
      </c>
      <c r="D7515" s="11" t="str">
        <f>[1]动作!$G7514</f>
        <v>JS_CZ_wodefeng</v>
      </c>
      <c r="E7515" s="11" t="str">
        <f>[1]动作!$D7514</f>
        <v>电表故障</v>
      </c>
      <c r="F7515" s="11" t="s">
        <v>45</v>
      </c>
      <c r="G7515" s="12">
        <f>[1]动作!$A7514+[1]动作!$B7514</f>
        <v>43214.391793981478</v>
      </c>
      <c r="H7515" s="12"/>
      <c r="I7515" s="11"/>
    </row>
    <row r="7516" spans="1:9" hidden="1" x14ac:dyDescent="0.3">
      <c r="A7516" s="24">
        <v>7514</v>
      </c>
      <c r="B7516" s="11" t="str">
        <f>IFERROR(INDEX({"JSNY-BJ0001-01";"JSNY-JS0022-01";"JSNY-JS0002-01"},MATCH(D7516,{"BJ_zhongyu";"JS_WX_liteer";"JS_CZ_wodefeng"},0)),"")</f>
        <v>JSNY-JS0002-01</v>
      </c>
      <c r="C7516" s="11" t="str">
        <f>IFERROR(INDEX({"北京中裕世纪大酒店";"江苏利特尔绿色包装股份有限公司";"常州市金坛沃德丰电子科技有限公司"},MATCH(D7516,{"BJ_zhongyu";"JS_WX_liteer";"JS_CZ_wodefeng"},0)),"")</f>
        <v>常州市金坛沃德丰电子科技有限公司</v>
      </c>
      <c r="D7516" s="11" t="str">
        <f>[1]动作!$G7515</f>
        <v>JS_CZ_wodefeng</v>
      </c>
      <c r="E7516" s="11" t="str">
        <f>[1]动作!$D7515</f>
        <v>电表故障</v>
      </c>
      <c r="F7516" s="11" t="s">
        <v>45</v>
      </c>
      <c r="G7516" s="12">
        <f>[1]动作!$A7515+[1]动作!$B7515</f>
        <v>43214.39335648148</v>
      </c>
      <c r="H7516" s="12"/>
      <c r="I7516" s="11"/>
    </row>
    <row r="7517" spans="1:9" hidden="1" x14ac:dyDescent="0.3">
      <c r="A7517" s="24">
        <v>7515</v>
      </c>
      <c r="B7517" s="11" t="str">
        <f>IFERROR(INDEX({"JSNY-BJ0001-01";"JSNY-JS0022-01";"JSNY-JS0002-01"},MATCH(D7517,{"BJ_zhongyu";"JS_WX_liteer";"JS_CZ_wodefeng"},0)),"")</f>
        <v>JSNY-JS0002-01</v>
      </c>
      <c r="C7517" s="11" t="str">
        <f>IFERROR(INDEX({"北京中裕世纪大酒店";"江苏利特尔绿色包装股份有限公司";"常州市金坛沃德丰电子科技有限公司"},MATCH(D7517,{"BJ_zhongyu";"JS_WX_liteer";"JS_CZ_wodefeng"},0)),"")</f>
        <v>常州市金坛沃德丰电子科技有限公司</v>
      </c>
      <c r="D7517" s="11" t="str">
        <f>[1]动作!$G7516</f>
        <v>JS_CZ_wodefeng</v>
      </c>
      <c r="E7517" s="11" t="str">
        <f>[1]动作!$D7516</f>
        <v>电表故障</v>
      </c>
      <c r="F7517" s="11" t="s">
        <v>45</v>
      </c>
      <c r="G7517" s="12">
        <f>[1]动作!$A7516+[1]动作!$B7516</f>
        <v>43214.394166666665</v>
      </c>
      <c r="H7517" s="12"/>
      <c r="I7517" s="11"/>
    </row>
    <row r="7518" spans="1:9" hidden="1" x14ac:dyDescent="0.3">
      <c r="A7518" s="24">
        <v>7516</v>
      </c>
      <c r="B7518" s="11" t="str">
        <f>IFERROR(INDEX({"JSNY-BJ0001-01";"JSNY-JS0022-01";"JSNY-JS0002-01"},MATCH(D7518,{"BJ_zhongyu";"JS_WX_liteer";"JS_CZ_wodefeng"},0)),"")</f>
        <v>JSNY-JS0002-01</v>
      </c>
      <c r="C7518" s="11" t="str">
        <f>IFERROR(INDEX({"北京中裕世纪大酒店";"江苏利特尔绿色包装股份有限公司";"常州市金坛沃德丰电子科技有限公司"},MATCH(D7518,{"BJ_zhongyu";"JS_WX_liteer";"JS_CZ_wodefeng"},0)),"")</f>
        <v>常州市金坛沃德丰电子科技有限公司</v>
      </c>
      <c r="D7518" s="11" t="str">
        <f>[1]动作!$G7517</f>
        <v>JS_CZ_wodefeng</v>
      </c>
      <c r="E7518" s="11" t="str">
        <f>[1]动作!$D7517</f>
        <v>电表故障</v>
      </c>
      <c r="F7518" s="11" t="s">
        <v>45</v>
      </c>
      <c r="G7518" s="12">
        <f>[1]动作!$A7517+[1]动作!$B7517</f>
        <v>43214.400300925925</v>
      </c>
      <c r="H7518" s="12"/>
      <c r="I7518" s="11"/>
    </row>
    <row r="7519" spans="1:9" hidden="1" x14ac:dyDescent="0.3">
      <c r="A7519" s="24">
        <v>7517</v>
      </c>
      <c r="B7519" s="11" t="str">
        <f>IFERROR(INDEX({"JSNY-BJ0001-01";"JSNY-JS0022-01";"JSNY-JS0002-01"},MATCH(D7519,{"BJ_zhongyu";"JS_WX_liteer";"JS_CZ_wodefeng"},0)),"")</f>
        <v>JSNY-JS0002-01</v>
      </c>
      <c r="C7519" s="11" t="str">
        <f>IFERROR(INDEX({"北京中裕世纪大酒店";"江苏利特尔绿色包装股份有限公司";"常州市金坛沃德丰电子科技有限公司"},MATCH(D7519,{"BJ_zhongyu";"JS_WX_liteer";"JS_CZ_wodefeng"},0)),"")</f>
        <v>常州市金坛沃德丰电子科技有限公司</v>
      </c>
      <c r="D7519" s="11" t="str">
        <f>[1]动作!$G7518</f>
        <v>JS_CZ_wodefeng</v>
      </c>
      <c r="E7519" s="11" t="str">
        <f>[1]动作!$D7518</f>
        <v>电表故障</v>
      </c>
      <c r="F7519" s="11" t="s">
        <v>45</v>
      </c>
      <c r="G7519" s="12">
        <f>[1]动作!$A7518+[1]动作!$B7518</f>
        <v>43214.401863425926</v>
      </c>
      <c r="H7519" s="12"/>
      <c r="I7519" s="11"/>
    </row>
    <row r="7520" spans="1:9" hidden="1" x14ac:dyDescent="0.3">
      <c r="A7520" s="24">
        <v>7518</v>
      </c>
      <c r="B7520" s="11" t="str">
        <f>IFERROR(INDEX({"JSNY-BJ0001-01";"JSNY-JS0022-01";"JSNY-JS0002-01"},MATCH(D7520,{"BJ_zhongyu";"JS_WX_liteer";"JS_CZ_wodefeng"},0)),"")</f>
        <v>JSNY-JS0002-01</v>
      </c>
      <c r="C7520" s="11" t="str">
        <f>IFERROR(INDEX({"北京中裕世纪大酒店";"江苏利特尔绿色包装股份有限公司";"常州市金坛沃德丰电子科技有限公司"},MATCH(D7520,{"BJ_zhongyu";"JS_WX_liteer";"JS_CZ_wodefeng"},0)),"")</f>
        <v>常州市金坛沃德丰电子科技有限公司</v>
      </c>
      <c r="D7520" s="11" t="str">
        <f>[1]动作!$G7519</f>
        <v>JS_CZ_wodefeng</v>
      </c>
      <c r="E7520" s="11" t="str">
        <f>[1]动作!$D7519</f>
        <v>电表故障</v>
      </c>
      <c r="F7520" s="11" t="s">
        <v>45</v>
      </c>
      <c r="G7520" s="12">
        <f>[1]动作!$A7519+[1]动作!$B7519</f>
        <v>43214.405219907407</v>
      </c>
      <c r="H7520" s="12"/>
      <c r="I7520" s="11"/>
    </row>
    <row r="7521" spans="1:9" hidden="1" x14ac:dyDescent="0.3">
      <c r="A7521" s="24">
        <v>7519</v>
      </c>
      <c r="B7521" s="11" t="str">
        <f>IFERROR(INDEX({"JSNY-BJ0001-01";"JSNY-JS0022-01";"JSNY-JS0002-01"},MATCH(D7521,{"BJ_zhongyu";"JS_WX_liteer";"JS_CZ_wodefeng"},0)),"")</f>
        <v>JSNY-JS0002-01</v>
      </c>
      <c r="C7521" s="11" t="str">
        <f>IFERROR(INDEX({"北京中裕世纪大酒店";"江苏利特尔绿色包装股份有限公司";"常州市金坛沃德丰电子科技有限公司"},MATCH(D7521,{"BJ_zhongyu";"JS_WX_liteer";"JS_CZ_wodefeng"},0)),"")</f>
        <v>常州市金坛沃德丰电子科技有限公司</v>
      </c>
      <c r="D7521" s="11" t="str">
        <f>[1]动作!$G7520</f>
        <v>JS_CZ_wodefeng</v>
      </c>
      <c r="E7521" s="11" t="str">
        <f>[1]动作!$D7520</f>
        <v>电表故障</v>
      </c>
      <c r="F7521" s="11" t="s">
        <v>45</v>
      </c>
      <c r="G7521" s="12">
        <f>[1]动作!$A7520+[1]动作!$B7520</f>
        <v>43214.405451388891</v>
      </c>
      <c r="H7521" s="12"/>
      <c r="I7521" s="11"/>
    </row>
    <row r="7522" spans="1:9" hidden="1" x14ac:dyDescent="0.3">
      <c r="A7522" s="24">
        <v>7520</v>
      </c>
      <c r="B7522" s="11" t="str">
        <f>IFERROR(INDEX({"JSNY-BJ0001-01";"JSNY-JS0022-01";"JSNY-JS0002-01"},MATCH(D7522,{"BJ_zhongyu";"JS_WX_liteer";"JS_CZ_wodefeng"},0)),"")</f>
        <v>JSNY-JS0002-01</v>
      </c>
      <c r="C7522" s="11" t="str">
        <f>IFERROR(INDEX({"北京中裕世纪大酒店";"江苏利特尔绿色包装股份有限公司";"常州市金坛沃德丰电子科技有限公司"},MATCH(D7522,{"BJ_zhongyu";"JS_WX_liteer";"JS_CZ_wodefeng"},0)),"")</f>
        <v>常州市金坛沃德丰电子科技有限公司</v>
      </c>
      <c r="D7522" s="11" t="str">
        <f>[1]动作!$G7521</f>
        <v>JS_CZ_wodefeng</v>
      </c>
      <c r="E7522" s="11" t="str">
        <f>[1]动作!$D7521</f>
        <v>电表故障</v>
      </c>
      <c r="F7522" s="11" t="s">
        <v>45</v>
      </c>
      <c r="G7522" s="12">
        <f>[1]动作!$A7521+[1]动作!$B7521</f>
        <v>43214.40556712963</v>
      </c>
      <c r="H7522" s="12"/>
      <c r="I7522" s="11"/>
    </row>
    <row r="7523" spans="1:9" hidden="1" x14ac:dyDescent="0.3">
      <c r="A7523" s="24">
        <v>7521</v>
      </c>
      <c r="B7523" s="11" t="str">
        <f>IFERROR(INDEX({"JSNY-BJ0001-01";"JSNY-JS0022-01";"JSNY-JS0002-01"},MATCH(D7523,{"BJ_zhongyu";"JS_WX_liteer";"JS_CZ_wodefeng"},0)),"")</f>
        <v>JSNY-JS0002-01</v>
      </c>
      <c r="C7523" s="11" t="str">
        <f>IFERROR(INDEX({"北京中裕世纪大酒店";"江苏利特尔绿色包装股份有限公司";"常州市金坛沃德丰电子科技有限公司"},MATCH(D7523,{"BJ_zhongyu";"JS_WX_liteer";"JS_CZ_wodefeng"},0)),"")</f>
        <v>常州市金坛沃德丰电子科技有限公司</v>
      </c>
      <c r="D7523" s="11" t="str">
        <f>[1]动作!$G7522</f>
        <v>JS_CZ_wodefeng</v>
      </c>
      <c r="E7523" s="11" t="str">
        <f>[1]动作!$D7522</f>
        <v>电表故障</v>
      </c>
      <c r="F7523" s="11" t="s">
        <v>45</v>
      </c>
      <c r="G7523" s="12">
        <f>[1]动作!$A7522+[1]动作!$B7522</f>
        <v>43214.405682870369</v>
      </c>
      <c r="H7523" s="12"/>
      <c r="I7523" s="11"/>
    </row>
    <row r="7524" spans="1:9" hidden="1" x14ac:dyDescent="0.3">
      <c r="A7524" s="24">
        <v>7522</v>
      </c>
      <c r="B7524" s="11" t="str">
        <f>IFERROR(INDEX({"JSNY-BJ0001-01";"JSNY-JS0022-01";"JSNY-JS0002-01"},MATCH(D7524,{"BJ_zhongyu";"JS_WX_liteer";"JS_CZ_wodefeng"},0)),"")</f>
        <v>JSNY-JS0002-01</v>
      </c>
      <c r="C7524" s="11" t="str">
        <f>IFERROR(INDEX({"北京中裕世纪大酒店";"江苏利特尔绿色包装股份有限公司";"常州市金坛沃德丰电子科技有限公司"},MATCH(D7524,{"BJ_zhongyu";"JS_WX_liteer";"JS_CZ_wodefeng"},0)),"")</f>
        <v>常州市金坛沃德丰电子科技有限公司</v>
      </c>
      <c r="D7524" s="11" t="str">
        <f>[1]动作!$G7523</f>
        <v>JS_CZ_wodefeng</v>
      </c>
      <c r="E7524" s="11" t="str">
        <f>[1]动作!$D7523</f>
        <v>电表故障</v>
      </c>
      <c r="F7524" s="11" t="s">
        <v>45</v>
      </c>
      <c r="G7524" s="12">
        <f>[1]动作!$A7523+[1]动作!$B7523</f>
        <v>43214.410729166666</v>
      </c>
      <c r="H7524" s="12"/>
      <c r="I7524" s="11"/>
    </row>
    <row r="7525" spans="1:9" hidden="1" x14ac:dyDescent="0.3">
      <c r="A7525" s="24">
        <v>7523</v>
      </c>
      <c r="B7525" s="11" t="str">
        <f>IFERROR(INDEX({"JSNY-BJ0001-01";"JSNY-JS0022-01";"JSNY-JS0002-01"},MATCH(D7525,{"BJ_zhongyu";"JS_WX_liteer";"JS_CZ_wodefeng"},0)),"")</f>
        <v>JSNY-JS0002-01</v>
      </c>
      <c r="C7525" s="11" t="str">
        <f>IFERROR(INDEX({"北京中裕世纪大酒店";"江苏利特尔绿色包装股份有限公司";"常州市金坛沃德丰电子科技有限公司"},MATCH(D7525,{"BJ_zhongyu";"JS_WX_liteer";"JS_CZ_wodefeng"},0)),"")</f>
        <v>常州市金坛沃德丰电子科技有限公司</v>
      </c>
      <c r="D7525" s="11" t="str">
        <f>[1]动作!$G7524</f>
        <v>JS_CZ_wodefeng</v>
      </c>
      <c r="E7525" s="11" t="str">
        <f>[1]动作!$D7524</f>
        <v>电表故障</v>
      </c>
      <c r="F7525" s="11" t="s">
        <v>45</v>
      </c>
      <c r="G7525" s="12">
        <f>[1]动作!$A7524+[1]动作!$B7524</f>
        <v>43214.412002314813</v>
      </c>
      <c r="H7525" s="12"/>
      <c r="I7525" s="11"/>
    </row>
    <row r="7526" spans="1:9" hidden="1" x14ac:dyDescent="0.3">
      <c r="A7526" s="24">
        <v>7524</v>
      </c>
      <c r="B7526" s="11" t="str">
        <f>IFERROR(INDEX({"JSNY-BJ0001-01";"JSNY-JS0022-01";"JSNY-JS0002-01"},MATCH(D7526,{"BJ_zhongyu";"JS_WX_liteer";"JS_CZ_wodefeng"},0)),"")</f>
        <v>JSNY-JS0002-01</v>
      </c>
      <c r="C7526" s="11" t="str">
        <f>IFERROR(INDEX({"北京中裕世纪大酒店";"江苏利特尔绿色包装股份有限公司";"常州市金坛沃德丰电子科技有限公司"},MATCH(D7526,{"BJ_zhongyu";"JS_WX_liteer";"JS_CZ_wodefeng"},0)),"")</f>
        <v>常州市金坛沃德丰电子科技有限公司</v>
      </c>
      <c r="D7526" s="11" t="str">
        <f>[1]动作!$G7525</f>
        <v>JS_CZ_wodefeng</v>
      </c>
      <c r="E7526" s="11" t="str">
        <f>[1]动作!$D7525</f>
        <v>电表故障</v>
      </c>
      <c r="F7526" s="11" t="s">
        <v>45</v>
      </c>
      <c r="G7526" s="12">
        <f>[1]动作!$A7525+[1]动作!$B7525</f>
        <v>43214.412118055552</v>
      </c>
      <c r="H7526" s="12"/>
      <c r="I7526" s="11"/>
    </row>
    <row r="7527" spans="1:9" hidden="1" x14ac:dyDescent="0.3">
      <c r="A7527" s="24">
        <v>7525</v>
      </c>
      <c r="B7527" s="11" t="str">
        <f>IFERROR(INDEX({"JSNY-BJ0001-01";"JSNY-JS0022-01";"JSNY-JS0002-01"},MATCH(D7527,{"BJ_zhongyu";"JS_WX_liteer";"JS_CZ_wodefeng"},0)),"")</f>
        <v>JSNY-JS0002-01</v>
      </c>
      <c r="C7527" s="11" t="str">
        <f>IFERROR(INDEX({"北京中裕世纪大酒店";"江苏利特尔绿色包装股份有限公司";"常州市金坛沃德丰电子科技有限公司"},MATCH(D7527,{"BJ_zhongyu";"JS_WX_liteer";"JS_CZ_wodefeng"},0)),"")</f>
        <v>常州市金坛沃德丰电子科技有限公司</v>
      </c>
      <c r="D7527" s="11" t="str">
        <f>[1]动作!$G7526</f>
        <v>JS_CZ_wodefeng</v>
      </c>
      <c r="E7527" s="11" t="str">
        <f>[1]动作!$D7526</f>
        <v>电表故障</v>
      </c>
      <c r="F7527" s="11" t="s">
        <v>45</v>
      </c>
      <c r="G7527" s="12">
        <f>[1]动作!$A7526+[1]动作!$B7526</f>
        <v>43214.416817129626</v>
      </c>
      <c r="H7527" s="12"/>
      <c r="I7527" s="11"/>
    </row>
    <row r="7528" spans="1:9" hidden="1" x14ac:dyDescent="0.3">
      <c r="A7528" s="24">
        <v>7526</v>
      </c>
      <c r="B7528" s="11" t="str">
        <f>IFERROR(INDEX({"JSNY-BJ0001-01";"JSNY-JS0022-01";"JSNY-JS0002-01"},MATCH(D7528,{"BJ_zhongyu";"JS_WX_liteer";"JS_CZ_wodefeng"},0)),"")</f>
        <v>JSNY-JS0002-01</v>
      </c>
      <c r="C7528" s="11" t="str">
        <f>IFERROR(INDEX({"北京中裕世纪大酒店";"江苏利特尔绿色包装股份有限公司";"常州市金坛沃德丰电子科技有限公司"},MATCH(D7528,{"BJ_zhongyu";"JS_WX_liteer";"JS_CZ_wodefeng"},0)),"")</f>
        <v>常州市金坛沃德丰电子科技有限公司</v>
      </c>
      <c r="D7528" s="11" t="str">
        <f>[1]动作!$G7527</f>
        <v>JS_CZ_wodefeng</v>
      </c>
      <c r="E7528" s="11" t="str">
        <f>[1]动作!$D7527</f>
        <v>电表故障</v>
      </c>
      <c r="F7528" s="11" t="s">
        <v>45</v>
      </c>
      <c r="G7528" s="12">
        <f>[1]动作!$A7527+[1]动作!$B7527</f>
        <v>43214.417048611111</v>
      </c>
      <c r="H7528" s="12"/>
      <c r="I7528" s="11"/>
    </row>
    <row r="7529" spans="1:9" hidden="1" x14ac:dyDescent="0.3">
      <c r="A7529" s="24">
        <v>7527</v>
      </c>
      <c r="B7529" s="11" t="str">
        <f>IFERROR(INDEX({"JSNY-BJ0001-01";"JSNY-JS0022-01";"JSNY-JS0002-01"},MATCH(D7529,{"BJ_zhongyu";"JS_WX_liteer";"JS_CZ_wodefeng"},0)),"")</f>
        <v>JSNY-JS0002-01</v>
      </c>
      <c r="C7529" s="11" t="str">
        <f>IFERROR(INDEX({"北京中裕世纪大酒店";"江苏利特尔绿色包装股份有限公司";"常州市金坛沃德丰电子科技有限公司"},MATCH(D7529,{"BJ_zhongyu";"JS_WX_liteer";"JS_CZ_wodefeng"},0)),"")</f>
        <v>常州市金坛沃德丰电子科技有限公司</v>
      </c>
      <c r="D7529" s="11" t="str">
        <f>[1]动作!$G7528</f>
        <v>JS_CZ_wodefeng</v>
      </c>
      <c r="E7529" s="11" t="str">
        <f>[1]动作!$D7528</f>
        <v>电表故障</v>
      </c>
      <c r="F7529" s="11" t="s">
        <v>45</v>
      </c>
      <c r="G7529" s="12">
        <f>[1]动作!$A7528+[1]动作!$B7528</f>
        <v>43214.41814814815</v>
      </c>
      <c r="H7529" s="12"/>
      <c r="I7529" s="11"/>
    </row>
    <row r="7530" spans="1:9" hidden="1" x14ac:dyDescent="0.3">
      <c r="A7530" s="24">
        <v>7528</v>
      </c>
      <c r="B7530" s="11" t="str">
        <f>IFERROR(INDEX({"JSNY-BJ0001-01";"JSNY-JS0022-01";"JSNY-JS0002-01"},MATCH(D7530,{"BJ_zhongyu";"JS_WX_liteer";"JS_CZ_wodefeng"},0)),"")</f>
        <v>JSNY-JS0002-01</v>
      </c>
      <c r="C7530" s="11" t="str">
        <f>IFERROR(INDEX({"北京中裕世纪大酒店";"江苏利特尔绿色包装股份有限公司";"常州市金坛沃德丰电子科技有限公司"},MATCH(D7530,{"BJ_zhongyu";"JS_WX_liteer";"JS_CZ_wodefeng"},0)),"")</f>
        <v>常州市金坛沃德丰电子科技有限公司</v>
      </c>
      <c r="D7530" s="11" t="str">
        <f>[1]动作!$G7529</f>
        <v>JS_CZ_wodefeng</v>
      </c>
      <c r="E7530" s="11" t="str">
        <f>[1]动作!$D7529</f>
        <v>电表故障</v>
      </c>
      <c r="F7530" s="11" t="s">
        <v>45</v>
      </c>
      <c r="G7530" s="12">
        <f>[1]动作!$A7529+[1]动作!$B7529</f>
        <v>43214.420810185184</v>
      </c>
      <c r="H7530" s="12"/>
      <c r="I7530" s="11"/>
    </row>
    <row r="7531" spans="1:9" hidden="1" x14ac:dyDescent="0.3">
      <c r="A7531" s="24">
        <v>7529</v>
      </c>
      <c r="B7531" s="11" t="str">
        <f>IFERROR(INDEX({"JSNY-BJ0001-01";"JSNY-JS0022-01";"JSNY-JS0002-01"},MATCH(D7531,{"BJ_zhongyu";"JS_WX_liteer";"JS_CZ_wodefeng"},0)),"")</f>
        <v>JSNY-JS0002-01</v>
      </c>
      <c r="C7531" s="11" t="str">
        <f>IFERROR(INDEX({"北京中裕世纪大酒店";"江苏利特尔绿色包装股份有限公司";"常州市金坛沃德丰电子科技有限公司"},MATCH(D7531,{"BJ_zhongyu";"JS_WX_liteer";"JS_CZ_wodefeng"},0)),"")</f>
        <v>常州市金坛沃德丰电子科技有限公司</v>
      </c>
      <c r="D7531" s="11" t="str">
        <f>[1]动作!$G7530</f>
        <v>JS_CZ_wodefeng</v>
      </c>
      <c r="E7531" s="11" t="str">
        <f>[1]动作!$D7530</f>
        <v>电表故障</v>
      </c>
      <c r="F7531" s="11" t="s">
        <v>45</v>
      </c>
      <c r="G7531" s="12">
        <f>[1]动作!$A7530+[1]动作!$B7530</f>
        <v>43214.422083333331</v>
      </c>
      <c r="H7531" s="12"/>
      <c r="I7531" s="11"/>
    </row>
    <row r="7532" spans="1:9" hidden="1" x14ac:dyDescent="0.3">
      <c r="A7532" s="24">
        <v>7530</v>
      </c>
      <c r="B7532" s="11" t="str">
        <f>IFERROR(INDEX({"JSNY-BJ0001-01";"JSNY-JS0022-01";"JSNY-JS0002-01"},MATCH(D7532,{"BJ_zhongyu";"JS_WX_liteer";"JS_CZ_wodefeng"},0)),"")</f>
        <v>JSNY-JS0002-01</v>
      </c>
      <c r="C7532" s="11" t="str">
        <f>IFERROR(INDEX({"北京中裕世纪大酒店";"江苏利特尔绿色包装股份有限公司";"常州市金坛沃德丰电子科技有限公司"},MATCH(D7532,{"BJ_zhongyu";"JS_WX_liteer";"JS_CZ_wodefeng"},0)),"")</f>
        <v>常州市金坛沃德丰电子科技有限公司</v>
      </c>
      <c r="D7532" s="11" t="str">
        <f>[1]动作!$G7531</f>
        <v>JS_CZ_wodefeng</v>
      </c>
      <c r="E7532" s="11" t="str">
        <f>[1]动作!$D7531</f>
        <v>电表故障</v>
      </c>
      <c r="F7532" s="11" t="s">
        <v>45</v>
      </c>
      <c r="G7532" s="12">
        <f>[1]动作!$A7531+[1]动作!$B7531</f>
        <v>43214.422199074077</v>
      </c>
      <c r="H7532" s="12"/>
      <c r="I7532" s="11"/>
    </row>
    <row r="7533" spans="1:9" hidden="1" x14ac:dyDescent="0.3">
      <c r="A7533" s="24">
        <v>7531</v>
      </c>
      <c r="B7533" s="11" t="str">
        <f>IFERROR(INDEX({"JSNY-BJ0001-01";"JSNY-JS0022-01";"JSNY-JS0002-01"},MATCH(D7533,{"BJ_zhongyu";"JS_WX_liteer";"JS_CZ_wodefeng"},0)),"")</f>
        <v>JSNY-JS0002-01</v>
      </c>
      <c r="C7533" s="11" t="str">
        <f>IFERROR(INDEX({"北京中裕世纪大酒店";"江苏利特尔绿色包装股份有限公司";"常州市金坛沃德丰电子科技有限公司"},MATCH(D7533,{"BJ_zhongyu";"JS_WX_liteer";"JS_CZ_wodefeng"},0)),"")</f>
        <v>常州市金坛沃德丰电子科技有限公司</v>
      </c>
      <c r="D7533" s="11" t="str">
        <f>[1]动作!$G7532</f>
        <v>JS_CZ_wodefeng</v>
      </c>
      <c r="E7533" s="11" t="str">
        <f>[1]动作!$D7532</f>
        <v>电表故障</v>
      </c>
      <c r="F7533" s="11" t="s">
        <v>45</v>
      </c>
      <c r="G7533" s="12">
        <f>[1]动作!$A7532+[1]动作!$B7532</f>
        <v>43214.422372685185</v>
      </c>
      <c r="H7533" s="12"/>
      <c r="I7533" s="11"/>
    </row>
    <row r="7534" spans="1:9" hidden="1" x14ac:dyDescent="0.3">
      <c r="A7534" s="24">
        <v>7532</v>
      </c>
      <c r="B7534" s="11" t="str">
        <f>IFERROR(INDEX({"JSNY-BJ0001-01";"JSNY-JS0022-01";"JSNY-JS0002-01"},MATCH(D7534,{"BJ_zhongyu";"JS_WX_liteer";"JS_CZ_wodefeng"},0)),"")</f>
        <v>JSNY-JS0002-01</v>
      </c>
      <c r="C7534" s="11" t="str">
        <f>IFERROR(INDEX({"北京中裕世纪大酒店";"江苏利特尔绿色包装股份有限公司";"常州市金坛沃德丰电子科技有限公司"},MATCH(D7534,{"BJ_zhongyu";"JS_WX_liteer";"JS_CZ_wodefeng"},0)),"")</f>
        <v>常州市金坛沃德丰电子科技有限公司</v>
      </c>
      <c r="D7534" s="11" t="str">
        <f>[1]动作!$G7533</f>
        <v>JS_CZ_wodefeng</v>
      </c>
      <c r="E7534" s="11" t="str">
        <f>[1]动作!$D7533</f>
        <v>电表故障</v>
      </c>
      <c r="F7534" s="11" t="s">
        <v>45</v>
      </c>
      <c r="G7534" s="12">
        <f>[1]动作!$A7533+[1]动作!$B7533</f>
        <v>43214.42591435185</v>
      </c>
      <c r="H7534" s="12"/>
      <c r="I7534" s="11"/>
    </row>
    <row r="7535" spans="1:9" hidden="1" x14ac:dyDescent="0.3">
      <c r="A7535" s="24">
        <v>7533</v>
      </c>
      <c r="B7535" s="11" t="str">
        <f>IFERROR(INDEX({"JSNY-BJ0001-01";"JSNY-JS0022-01";"JSNY-JS0002-01"},MATCH(D7535,{"BJ_zhongyu";"JS_WX_liteer";"JS_CZ_wodefeng"},0)),"")</f>
        <v>JSNY-JS0002-01</v>
      </c>
      <c r="C7535" s="11" t="str">
        <f>IFERROR(INDEX({"北京中裕世纪大酒店";"江苏利特尔绿色包装股份有限公司";"常州市金坛沃德丰电子科技有限公司"},MATCH(D7535,{"BJ_zhongyu";"JS_WX_liteer";"JS_CZ_wodefeng"},0)),"")</f>
        <v>常州市金坛沃德丰电子科技有限公司</v>
      </c>
      <c r="D7535" s="11" t="str">
        <f>[1]动作!$G7534</f>
        <v>JS_CZ_wodefeng</v>
      </c>
      <c r="E7535" s="11" t="str">
        <f>[1]动作!$D7534</f>
        <v>电表故障</v>
      </c>
      <c r="F7535" s="11" t="s">
        <v>45</v>
      </c>
      <c r="G7535" s="12">
        <f>[1]动作!$A7534+[1]动作!$B7534</f>
        <v>43214.429791666669</v>
      </c>
      <c r="H7535" s="12"/>
      <c r="I7535" s="11"/>
    </row>
    <row r="7536" spans="1:9" hidden="1" x14ac:dyDescent="0.3">
      <c r="A7536" s="24">
        <v>7534</v>
      </c>
      <c r="B7536" s="11" t="str">
        <f>IFERROR(INDEX({"JSNY-BJ0001-01";"JSNY-JS0022-01";"JSNY-JS0002-01"},MATCH(D7536,{"BJ_zhongyu";"JS_WX_liteer";"JS_CZ_wodefeng"},0)),"")</f>
        <v>JSNY-JS0002-01</v>
      </c>
      <c r="C7536" s="11" t="str">
        <f>IFERROR(INDEX({"北京中裕世纪大酒店";"江苏利特尔绿色包装股份有限公司";"常州市金坛沃德丰电子科技有限公司"},MATCH(D7536,{"BJ_zhongyu";"JS_WX_liteer";"JS_CZ_wodefeng"},0)),"")</f>
        <v>常州市金坛沃德丰电子科技有限公司</v>
      </c>
      <c r="D7536" s="11" t="str">
        <f>[1]动作!$G7535</f>
        <v>JS_CZ_wodefeng</v>
      </c>
      <c r="E7536" s="11" t="str">
        <f>[1]动作!$D7535</f>
        <v>电表故障</v>
      </c>
      <c r="F7536" s="11" t="s">
        <v>45</v>
      </c>
      <c r="G7536" s="12">
        <f>[1]动作!$A7535+[1]动作!$B7535</f>
        <v>43214.430601851855</v>
      </c>
      <c r="H7536" s="12"/>
      <c r="I7536" s="11"/>
    </row>
    <row r="7537" spans="1:9" hidden="1" x14ac:dyDescent="0.3">
      <c r="A7537" s="24">
        <v>7535</v>
      </c>
      <c r="B7537" s="11" t="str">
        <f>IFERROR(INDEX({"JSNY-BJ0001-01";"JSNY-JS0022-01";"JSNY-JS0002-01"},MATCH(D7537,{"BJ_zhongyu";"JS_WX_liteer";"JS_CZ_wodefeng"},0)),"")</f>
        <v>JSNY-JS0002-01</v>
      </c>
      <c r="C7537" s="11" t="str">
        <f>IFERROR(INDEX({"北京中裕世纪大酒店";"江苏利特尔绿色包装股份有限公司";"常州市金坛沃德丰电子科技有限公司"},MATCH(D7537,{"BJ_zhongyu";"JS_WX_liteer";"JS_CZ_wodefeng"},0)),"")</f>
        <v>常州市金坛沃德丰电子科技有限公司</v>
      </c>
      <c r="D7537" s="11" t="str">
        <f>[1]动作!$G7536</f>
        <v>JS_CZ_wodefeng</v>
      </c>
      <c r="E7537" s="11" t="str">
        <f>[1]动作!$D7536</f>
        <v>电表故障</v>
      </c>
      <c r="F7537" s="11" t="s">
        <v>45</v>
      </c>
      <c r="G7537" s="12">
        <f>[1]动作!$A7536+[1]动作!$B7536</f>
        <v>43214.430717592593</v>
      </c>
      <c r="H7537" s="12"/>
      <c r="I7537" s="11"/>
    </row>
    <row r="7538" spans="1:9" hidden="1" x14ac:dyDescent="0.3">
      <c r="A7538" s="24">
        <v>7536</v>
      </c>
      <c r="B7538" s="11" t="str">
        <f>IFERROR(INDEX({"JSNY-BJ0001-01";"JSNY-JS0022-01";"JSNY-JS0002-01"},MATCH(D7538,{"BJ_zhongyu";"JS_WX_liteer";"JS_CZ_wodefeng"},0)),"")</f>
        <v>JSNY-JS0002-01</v>
      </c>
      <c r="C7538" s="11" t="str">
        <f>IFERROR(INDEX({"北京中裕世纪大酒店";"江苏利特尔绿色包装股份有限公司";"常州市金坛沃德丰电子科技有限公司"},MATCH(D7538,{"BJ_zhongyu";"JS_WX_liteer";"JS_CZ_wodefeng"},0)),"")</f>
        <v>常州市金坛沃德丰电子科技有限公司</v>
      </c>
      <c r="D7538" s="11" t="str">
        <f>[1]动作!$G7537</f>
        <v>JS_CZ_wodefeng</v>
      </c>
      <c r="E7538" s="11" t="str">
        <f>[1]动作!$D7537</f>
        <v>电表故障</v>
      </c>
      <c r="F7538" s="11" t="s">
        <v>45</v>
      </c>
      <c r="G7538" s="12">
        <f>[1]动作!$A7537+[1]动作!$B7537</f>
        <v>43214.430891203701</v>
      </c>
      <c r="H7538" s="12"/>
      <c r="I7538" s="11"/>
    </row>
    <row r="7539" spans="1:9" hidden="1" x14ac:dyDescent="0.3">
      <c r="A7539" s="24">
        <v>7537</v>
      </c>
      <c r="B7539" s="11" t="str">
        <f>IFERROR(INDEX({"JSNY-BJ0001-01";"JSNY-JS0022-01";"JSNY-JS0002-01"},MATCH(D7539,{"BJ_zhongyu";"JS_WX_liteer";"JS_CZ_wodefeng"},0)),"")</f>
        <v>JSNY-JS0002-01</v>
      </c>
      <c r="C7539" s="11" t="str">
        <f>IFERROR(INDEX({"北京中裕世纪大酒店";"江苏利特尔绿色包装股份有限公司";"常州市金坛沃德丰电子科技有限公司"},MATCH(D7539,{"BJ_zhongyu";"JS_WX_liteer";"JS_CZ_wodefeng"},0)),"")</f>
        <v>常州市金坛沃德丰电子科技有限公司</v>
      </c>
      <c r="D7539" s="11" t="str">
        <f>[1]动作!$G7538</f>
        <v>JS_CZ_wodefeng</v>
      </c>
      <c r="E7539" s="11" t="str">
        <f>[1]动作!$D7538</f>
        <v>电表故障</v>
      </c>
      <c r="F7539" s="11" t="s">
        <v>45</v>
      </c>
      <c r="G7539" s="12">
        <f>[1]动作!$A7538+[1]动作!$B7538</f>
        <v>43214.432164351849</v>
      </c>
      <c r="H7539" s="12"/>
      <c r="I7539" s="11"/>
    </row>
    <row r="7540" spans="1:9" hidden="1" x14ac:dyDescent="0.3">
      <c r="A7540" s="24">
        <v>7538</v>
      </c>
      <c r="B7540" s="11" t="str">
        <f>IFERROR(INDEX({"JSNY-BJ0001-01";"JSNY-JS0022-01";"JSNY-JS0002-01"},MATCH(D7540,{"BJ_zhongyu";"JS_WX_liteer";"JS_CZ_wodefeng"},0)),"")</f>
        <v>JSNY-JS0002-01</v>
      </c>
      <c r="C7540" s="11" t="str">
        <f>IFERROR(INDEX({"北京中裕世纪大酒店";"江苏利特尔绿色包装股份有限公司";"常州市金坛沃德丰电子科技有限公司"},MATCH(D7540,{"BJ_zhongyu";"JS_WX_liteer";"JS_CZ_wodefeng"},0)),"")</f>
        <v>常州市金坛沃德丰电子科技有限公司</v>
      </c>
      <c r="D7540" s="11" t="str">
        <f>[1]动作!$G7539</f>
        <v>JS_CZ_wodefeng</v>
      </c>
      <c r="E7540" s="11" t="str">
        <f>[1]动作!$D7539</f>
        <v>电表故障</v>
      </c>
      <c r="F7540" s="11" t="s">
        <v>45</v>
      </c>
      <c r="G7540" s="12">
        <f>[1]动作!$A7539+[1]动作!$B7539</f>
        <v>43214.43372685185</v>
      </c>
      <c r="H7540" s="12"/>
      <c r="I7540" s="11"/>
    </row>
    <row r="7541" spans="1:9" hidden="1" x14ac:dyDescent="0.3">
      <c r="A7541" s="24">
        <v>7539</v>
      </c>
      <c r="B7541" s="11" t="str">
        <f>IFERROR(INDEX({"JSNY-BJ0001-01";"JSNY-JS0022-01";"JSNY-JS0002-01"},MATCH(D7541,{"BJ_zhongyu";"JS_WX_liteer";"JS_CZ_wodefeng"},0)),"")</f>
        <v>JSNY-JS0002-01</v>
      </c>
      <c r="C7541" s="11" t="str">
        <f>IFERROR(INDEX({"北京中裕世纪大酒店";"江苏利特尔绿色包装股份有限公司";"常州市金坛沃德丰电子科技有限公司"},MATCH(D7541,{"BJ_zhongyu";"JS_WX_liteer";"JS_CZ_wodefeng"},0)),"")</f>
        <v>常州市金坛沃德丰电子科技有限公司</v>
      </c>
      <c r="D7541" s="11" t="str">
        <f>[1]动作!$G7540</f>
        <v>JS_CZ_wodefeng</v>
      </c>
      <c r="E7541" s="11" t="str">
        <f>[1]动作!$D7540</f>
        <v>电表故障</v>
      </c>
      <c r="F7541" s="11" t="s">
        <v>45</v>
      </c>
      <c r="G7541" s="12">
        <f>[1]动作!$A7540+[1]动作!$B7540</f>
        <v>43214.436979166669</v>
      </c>
      <c r="H7541" s="12"/>
      <c r="I7541" s="11"/>
    </row>
    <row r="7542" spans="1:9" hidden="1" x14ac:dyDescent="0.3">
      <c r="A7542" s="24">
        <v>7540</v>
      </c>
      <c r="B7542" s="11" t="str">
        <f>IFERROR(INDEX({"JSNY-BJ0001-01";"JSNY-JS0022-01";"JSNY-JS0002-01"},MATCH(D7542,{"BJ_zhongyu";"JS_WX_liteer";"JS_CZ_wodefeng"},0)),"")</f>
        <v>JSNY-JS0002-01</v>
      </c>
      <c r="C7542" s="11" t="str">
        <f>IFERROR(INDEX({"北京中裕世纪大酒店";"江苏利特尔绿色包装股份有限公司";"常州市金坛沃德丰电子科技有限公司"},MATCH(D7542,{"BJ_zhongyu";"JS_WX_liteer";"JS_CZ_wodefeng"},0)),"")</f>
        <v>常州市金坛沃德丰电子科技有限公司</v>
      </c>
      <c r="D7542" s="11" t="str">
        <f>[1]动作!$G7541</f>
        <v>JS_CZ_wodefeng</v>
      </c>
      <c r="E7542" s="11" t="str">
        <f>[1]动作!$D7541</f>
        <v>电表故障</v>
      </c>
      <c r="F7542" s="11" t="s">
        <v>45</v>
      </c>
      <c r="G7542" s="12">
        <f>[1]动作!$A7541+[1]动作!$B7541</f>
        <v>43214.438310185185</v>
      </c>
      <c r="H7542" s="12"/>
      <c r="I7542" s="11"/>
    </row>
    <row r="7543" spans="1:9" hidden="1" x14ac:dyDescent="0.3">
      <c r="A7543" s="24">
        <v>7541</v>
      </c>
      <c r="B7543" s="11" t="str">
        <f>IFERROR(INDEX({"JSNY-BJ0001-01";"JSNY-JS0022-01";"JSNY-JS0002-01"},MATCH(D7543,{"BJ_zhongyu";"JS_WX_liteer";"JS_CZ_wodefeng"},0)),"")</f>
        <v>JSNY-JS0002-01</v>
      </c>
      <c r="C7543" s="11" t="str">
        <f>IFERROR(INDEX({"北京中裕世纪大酒店";"江苏利特尔绿色包装股份有限公司";"常州市金坛沃德丰电子科技有限公司"},MATCH(D7543,{"BJ_zhongyu";"JS_WX_liteer";"JS_CZ_wodefeng"},0)),"")</f>
        <v>常州市金坛沃德丰电子科技有限公司</v>
      </c>
      <c r="D7543" s="11" t="str">
        <f>[1]动作!$G7542</f>
        <v>JS_CZ_wodefeng</v>
      </c>
      <c r="E7543" s="11" t="str">
        <f>[1]动作!$D7542</f>
        <v>电表故障</v>
      </c>
      <c r="F7543" s="11" t="s">
        <v>45</v>
      </c>
      <c r="G7543" s="12">
        <f>[1]动作!$A7542+[1]动作!$B7542</f>
        <v>43214.442245370374</v>
      </c>
      <c r="H7543" s="12"/>
      <c r="I7543" s="11"/>
    </row>
    <row r="7544" spans="1:9" hidden="1" x14ac:dyDescent="0.3">
      <c r="A7544" s="24">
        <v>7542</v>
      </c>
      <c r="B7544" s="11" t="str">
        <f>IFERROR(INDEX({"JSNY-BJ0001-01";"JSNY-JS0022-01";"JSNY-JS0002-01"},MATCH(D7544,{"BJ_zhongyu";"JS_WX_liteer";"JS_CZ_wodefeng"},0)),"")</f>
        <v>JSNY-JS0002-01</v>
      </c>
      <c r="C7544" s="11" t="str">
        <f>IFERROR(INDEX({"北京中裕世纪大酒店";"江苏利特尔绿色包装股份有限公司";"常州市金坛沃德丰电子科技有限公司"},MATCH(D7544,{"BJ_zhongyu";"JS_WX_liteer";"JS_CZ_wodefeng"},0)),"")</f>
        <v>常州市金坛沃德丰电子科技有限公司</v>
      </c>
      <c r="D7544" s="11" t="str">
        <f>[1]动作!$G7543</f>
        <v>JS_CZ_wodefeng</v>
      </c>
      <c r="E7544" s="11" t="str">
        <f>[1]动作!$D7543</f>
        <v>电表故障</v>
      </c>
      <c r="F7544" s="11" t="s">
        <v>45</v>
      </c>
      <c r="G7544" s="12">
        <f>[1]动作!$A7543+[1]动作!$B7543</f>
        <v>43214.442361111112</v>
      </c>
      <c r="H7544" s="12"/>
      <c r="I7544" s="11"/>
    </row>
    <row r="7545" spans="1:9" hidden="1" x14ac:dyDescent="0.3">
      <c r="A7545" s="24">
        <v>7543</v>
      </c>
      <c r="B7545" s="11" t="str">
        <f>IFERROR(INDEX({"JSNY-BJ0001-01";"JSNY-JS0022-01";"JSNY-JS0002-01"},MATCH(D7545,{"BJ_zhongyu";"JS_WX_liteer";"JS_CZ_wodefeng"},0)),"")</f>
        <v>JSNY-JS0002-01</v>
      </c>
      <c r="C7545" s="11" t="str">
        <f>IFERROR(INDEX({"北京中裕世纪大酒店";"江苏利特尔绿色包装股份有限公司";"常州市金坛沃德丰电子科技有限公司"},MATCH(D7545,{"BJ_zhongyu";"JS_WX_liteer";"JS_CZ_wodefeng"},0)),"")</f>
        <v>常州市金坛沃德丰电子科技有限公司</v>
      </c>
      <c r="D7545" s="11" t="str">
        <f>[1]动作!$G7544</f>
        <v>JS_CZ_wodefeng</v>
      </c>
      <c r="E7545" s="11" t="str">
        <f>[1]动作!$D7544</f>
        <v>电表故障</v>
      </c>
      <c r="F7545" s="11" t="s">
        <v>45</v>
      </c>
      <c r="G7545" s="12">
        <f>[1]动作!$A7544+[1]动作!$B7544</f>
        <v>43214.44253472222</v>
      </c>
      <c r="H7545" s="12"/>
      <c r="I7545" s="11"/>
    </row>
    <row r="7546" spans="1:9" hidden="1" x14ac:dyDescent="0.3">
      <c r="A7546" s="24">
        <v>7544</v>
      </c>
      <c r="B7546" s="11" t="str">
        <f>IFERROR(INDEX({"JSNY-BJ0001-01";"JSNY-JS0022-01";"JSNY-JS0002-01"},MATCH(D7546,{"BJ_zhongyu";"JS_WX_liteer";"JS_CZ_wodefeng"},0)),"")</f>
        <v>JSNY-JS0002-01</v>
      </c>
      <c r="C7546" s="11" t="str">
        <f>IFERROR(INDEX({"北京中裕世纪大酒店";"江苏利特尔绿色包装股份有限公司";"常州市金坛沃德丰电子科技有限公司"},MATCH(D7546,{"BJ_zhongyu";"JS_WX_liteer";"JS_CZ_wodefeng"},0)),"")</f>
        <v>常州市金坛沃德丰电子科技有限公司</v>
      </c>
      <c r="D7546" s="11" t="str">
        <f>[1]动作!$G7545</f>
        <v>JS_CZ_wodefeng</v>
      </c>
      <c r="E7546" s="11" t="str">
        <f>[1]动作!$D7545</f>
        <v>电表故障</v>
      </c>
      <c r="F7546" s="11" t="s">
        <v>45</v>
      </c>
      <c r="G7546" s="12">
        <f>[1]动作!$A7545+[1]动作!$B7545</f>
        <v>43214.443807870368</v>
      </c>
      <c r="H7546" s="12"/>
      <c r="I7546" s="11"/>
    </row>
    <row r="7547" spans="1:9" hidden="1" x14ac:dyDescent="0.3">
      <c r="A7547" s="24">
        <v>7545</v>
      </c>
      <c r="B7547" s="11" t="str">
        <f>IFERROR(INDEX({"JSNY-BJ0001-01";"JSNY-JS0022-01";"JSNY-JS0002-01"},MATCH(D7547,{"BJ_zhongyu";"JS_WX_liteer";"JS_CZ_wodefeng"},0)),"")</f>
        <v>JSNY-JS0002-01</v>
      </c>
      <c r="C7547" s="11" t="str">
        <f>IFERROR(INDEX({"北京中裕世纪大酒店";"江苏利特尔绿色包装股份有限公司";"常州市金坛沃德丰电子科技有限公司"},MATCH(D7547,{"BJ_zhongyu";"JS_WX_liteer";"JS_CZ_wodefeng"},0)),"")</f>
        <v>常州市金坛沃德丰电子科技有限公司</v>
      </c>
      <c r="D7547" s="11" t="str">
        <f>[1]动作!$G7546</f>
        <v>JS_CZ_wodefeng</v>
      </c>
      <c r="E7547" s="11" t="str">
        <f>[1]动作!$D7546</f>
        <v>电表故障</v>
      </c>
      <c r="F7547" s="11" t="s">
        <v>45</v>
      </c>
      <c r="G7547" s="12">
        <f>[1]动作!$A7546+[1]动作!$B7546</f>
        <v>43214.447581018518</v>
      </c>
      <c r="H7547" s="12"/>
      <c r="I7547" s="11"/>
    </row>
    <row r="7548" spans="1:9" hidden="1" x14ac:dyDescent="0.3">
      <c r="A7548" s="24">
        <v>7546</v>
      </c>
      <c r="B7548" s="11" t="str">
        <f>IFERROR(INDEX({"JSNY-BJ0001-01";"JSNY-JS0022-01";"JSNY-JS0002-01"},MATCH(D7548,{"BJ_zhongyu";"JS_WX_liteer";"JS_CZ_wodefeng"},0)),"")</f>
        <v>JSNY-JS0002-01</v>
      </c>
      <c r="C7548" s="11" t="str">
        <f>IFERROR(INDEX({"北京中裕世纪大酒店";"江苏利特尔绿色包装股份有限公司";"常州市金坛沃德丰电子科技有限公司"},MATCH(D7548,{"BJ_zhongyu";"JS_WX_liteer";"JS_CZ_wodefeng"},0)),"")</f>
        <v>常州市金坛沃德丰电子科技有限公司</v>
      </c>
      <c r="D7548" s="11" t="str">
        <f>[1]动作!$G7547</f>
        <v>JS_CZ_wodefeng</v>
      </c>
      <c r="E7548" s="11" t="str">
        <f>[1]动作!$D7547</f>
        <v>电表故障</v>
      </c>
      <c r="F7548" s="11" t="s">
        <v>45</v>
      </c>
      <c r="G7548" s="12">
        <f>[1]动作!$A7547+[1]动作!$B7547</f>
        <v>43214.44902777778</v>
      </c>
      <c r="H7548" s="12"/>
      <c r="I7548" s="11"/>
    </row>
    <row r="7549" spans="1:9" hidden="1" x14ac:dyDescent="0.3">
      <c r="A7549" s="24">
        <v>7547</v>
      </c>
      <c r="B7549" s="11" t="str">
        <f>IFERROR(INDEX({"JSNY-BJ0001-01";"JSNY-JS0022-01";"JSNY-JS0002-01"},MATCH(D7549,{"BJ_zhongyu";"JS_WX_liteer";"JS_CZ_wodefeng"},0)),"")</f>
        <v>JSNY-JS0002-01</v>
      </c>
      <c r="C7549" s="11" t="str">
        <f>IFERROR(INDEX({"北京中裕世纪大酒店";"江苏利特尔绿色包装股份有限公司";"常州市金坛沃德丰电子科技有限公司"},MATCH(D7549,{"BJ_zhongyu";"JS_WX_liteer";"JS_CZ_wodefeng"},0)),"")</f>
        <v>常州市金坛沃德丰电子科技有限公司</v>
      </c>
      <c r="D7549" s="11" t="str">
        <f>[1]动作!$G7548</f>
        <v>JS_CZ_wodefeng</v>
      </c>
      <c r="E7549" s="11" t="str">
        <f>[1]动作!$D7548</f>
        <v>电表故障</v>
      </c>
      <c r="F7549" s="11" t="s">
        <v>45</v>
      </c>
      <c r="G7549" s="12">
        <f>[1]动作!$A7548+[1]动作!$B7548</f>
        <v>43214.449895833335</v>
      </c>
      <c r="H7549" s="12"/>
      <c r="I7549" s="11"/>
    </row>
    <row r="7550" spans="1:9" hidden="1" x14ac:dyDescent="0.3">
      <c r="A7550" s="24">
        <v>7548</v>
      </c>
      <c r="B7550" s="11" t="str">
        <f>IFERROR(INDEX({"JSNY-BJ0001-01";"JSNY-JS0022-01";"JSNY-JS0002-01"},MATCH(D7550,{"BJ_zhongyu";"JS_WX_liteer";"JS_CZ_wodefeng"},0)),"")</f>
        <v>JSNY-JS0002-01</v>
      </c>
      <c r="C7550" s="11" t="str">
        <f>IFERROR(INDEX({"北京中裕世纪大酒店";"江苏利特尔绿色包装股份有限公司";"常州市金坛沃德丰电子科技有限公司"},MATCH(D7550,{"BJ_zhongyu";"JS_WX_liteer";"JS_CZ_wodefeng"},0)),"")</f>
        <v>常州市金坛沃德丰电子科技有限公司</v>
      </c>
      <c r="D7550" s="11" t="str">
        <f>[1]动作!$G7549</f>
        <v>JS_CZ_wodefeng</v>
      </c>
      <c r="E7550" s="11" t="str">
        <f>[1]动作!$D7549</f>
        <v>电表故障</v>
      </c>
      <c r="F7550" s="11" t="s">
        <v>45</v>
      </c>
      <c r="G7550" s="12">
        <f>[1]动作!$A7549+[1]动作!$B7549</f>
        <v>43214.45076388889</v>
      </c>
      <c r="H7550" s="12"/>
      <c r="I7550" s="11"/>
    </row>
    <row r="7551" spans="1:9" hidden="1" x14ac:dyDescent="0.3">
      <c r="A7551" s="24">
        <v>7549</v>
      </c>
      <c r="B7551" s="11" t="str">
        <f>IFERROR(INDEX({"JSNY-BJ0001-01";"JSNY-JS0022-01";"JSNY-JS0002-01"},MATCH(D7551,{"BJ_zhongyu";"JS_WX_liteer";"JS_CZ_wodefeng"},0)),"")</f>
        <v>JSNY-JS0002-01</v>
      </c>
      <c r="C7551" s="11" t="str">
        <f>IFERROR(INDEX({"北京中裕世纪大酒店";"江苏利特尔绿色包装股份有限公司";"常州市金坛沃德丰电子科技有限公司"},MATCH(D7551,{"BJ_zhongyu";"JS_WX_liteer";"JS_CZ_wodefeng"},0)),"")</f>
        <v>常州市金坛沃德丰电子科技有限公司</v>
      </c>
      <c r="D7551" s="11" t="str">
        <f>[1]动作!$G7550</f>
        <v>JS_CZ_wodefeng</v>
      </c>
      <c r="E7551" s="11" t="str">
        <f>[1]动作!$D7550</f>
        <v>电表故障</v>
      </c>
      <c r="F7551" s="11" t="s">
        <v>45</v>
      </c>
      <c r="G7551" s="12">
        <f>[1]动作!$A7550+[1]动作!$B7550</f>
        <v>43214.450879629629</v>
      </c>
      <c r="H7551" s="12"/>
      <c r="I7551" s="11"/>
    </row>
    <row r="7552" spans="1:9" hidden="1" x14ac:dyDescent="0.3">
      <c r="A7552" s="24">
        <v>7550</v>
      </c>
      <c r="B7552" s="11" t="str">
        <f>IFERROR(INDEX({"JSNY-BJ0001-01";"JSNY-JS0022-01";"JSNY-JS0002-01"},MATCH(D7552,{"BJ_zhongyu";"JS_WX_liteer";"JS_CZ_wodefeng"},0)),"")</f>
        <v>JSNY-JS0002-01</v>
      </c>
      <c r="C7552" s="11" t="str">
        <f>IFERROR(INDEX({"北京中裕世纪大酒店";"江苏利特尔绿色包装股份有限公司";"常州市金坛沃德丰电子科技有限公司"},MATCH(D7552,{"BJ_zhongyu";"JS_WX_liteer";"JS_CZ_wodefeng"},0)),"")</f>
        <v>常州市金坛沃德丰电子科技有限公司</v>
      </c>
      <c r="D7552" s="11" t="str">
        <f>[1]动作!$G7551</f>
        <v>JS_CZ_wodefeng</v>
      </c>
      <c r="E7552" s="11" t="str">
        <f>[1]动作!$D7551</f>
        <v>电表故障</v>
      </c>
      <c r="F7552" s="11" t="s">
        <v>45</v>
      </c>
      <c r="G7552" s="12">
        <f>[1]动作!$A7551+[1]动作!$B7551</f>
        <v>43214.451053240744</v>
      </c>
      <c r="H7552" s="12"/>
      <c r="I7552" s="11"/>
    </row>
    <row r="7553" spans="1:9" hidden="1" x14ac:dyDescent="0.3">
      <c r="A7553" s="24">
        <v>7551</v>
      </c>
      <c r="B7553" s="11" t="str">
        <f>IFERROR(INDEX({"JSNY-BJ0001-01";"JSNY-JS0022-01";"JSNY-JS0002-01"},MATCH(D7553,{"BJ_zhongyu";"JS_WX_liteer";"JS_CZ_wodefeng"},0)),"")</f>
        <v>JSNY-JS0002-01</v>
      </c>
      <c r="C7553" s="11" t="str">
        <f>IFERROR(INDEX({"北京中裕世纪大酒店";"江苏利特尔绿色包装股份有限公司";"常州市金坛沃德丰电子科技有限公司"},MATCH(D7553,{"BJ_zhongyu";"JS_WX_liteer";"JS_CZ_wodefeng"},0)),"")</f>
        <v>常州市金坛沃德丰电子科技有限公司</v>
      </c>
      <c r="D7553" s="11" t="str">
        <f>[1]动作!$G7552</f>
        <v>JS_CZ_wodefeng</v>
      </c>
      <c r="E7553" s="11" t="str">
        <f>[1]动作!$D7552</f>
        <v>电表故障</v>
      </c>
      <c r="F7553" s="11" t="s">
        <v>45</v>
      </c>
      <c r="G7553" s="12">
        <f>[1]动作!$A7552+[1]动作!$B7552</f>
        <v>43214.451284722221</v>
      </c>
      <c r="H7553" s="12"/>
      <c r="I7553" s="11"/>
    </row>
    <row r="7554" spans="1:9" hidden="1" x14ac:dyDescent="0.3">
      <c r="A7554" s="24">
        <v>7552</v>
      </c>
      <c r="B7554" s="11" t="str">
        <f>IFERROR(INDEX({"JSNY-BJ0001-01";"JSNY-JS0022-01";"JSNY-JS0002-01"},MATCH(D7554,{"BJ_zhongyu";"JS_WX_liteer";"JS_CZ_wodefeng"},0)),"")</f>
        <v>JSNY-JS0002-01</v>
      </c>
      <c r="C7554" s="11" t="str">
        <f>IFERROR(INDEX({"北京中裕世纪大酒店";"江苏利特尔绿色包装股份有限公司";"常州市金坛沃德丰电子科技有限公司"},MATCH(D7554,{"BJ_zhongyu";"JS_WX_liteer";"JS_CZ_wodefeng"},0)),"")</f>
        <v>常州市金坛沃德丰电子科技有限公司</v>
      </c>
      <c r="D7554" s="11" t="str">
        <f>[1]动作!$G7553</f>
        <v>JS_CZ_wodefeng</v>
      </c>
      <c r="E7554" s="11" t="str">
        <f>[1]动作!$D7553</f>
        <v>电表故障</v>
      </c>
      <c r="F7554" s="11" t="s">
        <v>45</v>
      </c>
      <c r="G7554" s="12">
        <f>[1]动作!$A7553+[1]动作!$B7553</f>
        <v>43214.45140046296</v>
      </c>
      <c r="H7554" s="12"/>
      <c r="I7554" s="11"/>
    </row>
    <row r="7555" spans="1:9" hidden="1" x14ac:dyDescent="0.3">
      <c r="A7555" s="24">
        <v>7553</v>
      </c>
      <c r="B7555" s="11" t="str">
        <f>IFERROR(INDEX({"JSNY-BJ0001-01";"JSNY-JS0022-01";"JSNY-JS0002-01"},MATCH(D7555,{"BJ_zhongyu";"JS_WX_liteer";"JS_CZ_wodefeng"},0)),"")</f>
        <v>JSNY-JS0002-01</v>
      </c>
      <c r="C7555" s="11" t="str">
        <f>IFERROR(INDEX({"北京中裕世纪大酒店";"江苏利特尔绿色包装股份有限公司";"常州市金坛沃德丰电子科技有限公司"},MATCH(D7555,{"BJ_zhongyu";"JS_WX_liteer";"JS_CZ_wodefeng"},0)),"")</f>
        <v>常州市金坛沃德丰电子科技有限公司</v>
      </c>
      <c r="D7555" s="11" t="str">
        <f>[1]动作!$G7554</f>
        <v>JS_CZ_wodefeng</v>
      </c>
      <c r="E7555" s="11" t="str">
        <f>[1]动作!$D7554</f>
        <v>电表故障</v>
      </c>
      <c r="F7555" s="11" t="s">
        <v>45</v>
      </c>
      <c r="G7555" s="12">
        <f>[1]动作!$A7554+[1]动作!$B7554</f>
        <v>43214.451516203706</v>
      </c>
      <c r="H7555" s="12"/>
      <c r="I7555" s="11"/>
    </row>
    <row r="7556" spans="1:9" hidden="1" x14ac:dyDescent="0.3">
      <c r="A7556" s="24">
        <v>7554</v>
      </c>
      <c r="B7556" s="11" t="str">
        <f>IFERROR(INDEX({"JSNY-BJ0001-01";"JSNY-JS0022-01";"JSNY-JS0002-01"},MATCH(D7556,{"BJ_zhongyu";"JS_WX_liteer";"JS_CZ_wodefeng"},0)),"")</f>
        <v>JSNY-JS0002-01</v>
      </c>
      <c r="C7556" s="11" t="str">
        <f>IFERROR(INDEX({"北京中裕世纪大酒店";"江苏利特尔绿色包装股份有限公司";"常州市金坛沃德丰电子科技有限公司"},MATCH(D7556,{"BJ_zhongyu";"JS_WX_liteer";"JS_CZ_wodefeng"},0)),"")</f>
        <v>常州市金坛沃德丰电子科技有限公司</v>
      </c>
      <c r="D7556" s="11" t="str">
        <f>[1]动作!$G7555</f>
        <v>JS_CZ_wodefeng</v>
      </c>
      <c r="E7556" s="11" t="str">
        <f>[1]动作!$D7555</f>
        <v>电表故障</v>
      </c>
      <c r="F7556" s="11" t="s">
        <v>45</v>
      </c>
      <c r="G7556" s="12">
        <f>[1]动作!$A7555+[1]动作!$B7555</f>
        <v>43214.452326388891</v>
      </c>
      <c r="H7556" s="12"/>
      <c r="I7556" s="11"/>
    </row>
    <row r="7557" spans="1:9" hidden="1" x14ac:dyDescent="0.3">
      <c r="A7557" s="24">
        <v>7555</v>
      </c>
      <c r="B7557" s="11" t="str">
        <f>IFERROR(INDEX({"JSNY-BJ0001-01";"JSNY-JS0022-01";"JSNY-JS0002-01"},MATCH(D7557,{"BJ_zhongyu";"JS_WX_liteer";"JS_CZ_wodefeng"},0)),"")</f>
        <v>JSNY-JS0002-01</v>
      </c>
      <c r="C7557" s="11" t="str">
        <f>IFERROR(INDEX({"北京中裕世纪大酒店";"江苏利特尔绿色包装股份有限公司";"常州市金坛沃德丰电子科技有限公司"},MATCH(D7557,{"BJ_zhongyu";"JS_WX_liteer";"JS_CZ_wodefeng"},0)),"")</f>
        <v>常州市金坛沃德丰电子科技有限公司</v>
      </c>
      <c r="D7557" s="11" t="str">
        <f>[1]动作!$G7556</f>
        <v>JS_CZ_wodefeng</v>
      </c>
      <c r="E7557" s="11" t="str">
        <f>[1]动作!$D7556</f>
        <v>电表故障</v>
      </c>
      <c r="F7557" s="11" t="s">
        <v>45</v>
      </c>
      <c r="G7557" s="12">
        <f>[1]动作!$A7556+[1]动作!$B7556</f>
        <v>43214.454988425925</v>
      </c>
      <c r="H7557" s="12"/>
      <c r="I7557" s="11"/>
    </row>
    <row r="7558" spans="1:9" hidden="1" x14ac:dyDescent="0.3">
      <c r="A7558" s="24">
        <v>7556</v>
      </c>
      <c r="B7558" s="11" t="str">
        <f>IFERROR(INDEX({"JSNY-BJ0001-01";"JSNY-JS0022-01";"JSNY-JS0002-01"},MATCH(D7558,{"BJ_zhongyu";"JS_WX_liteer";"JS_CZ_wodefeng"},0)),"")</f>
        <v>JSNY-JS0002-01</v>
      </c>
      <c r="C7558" s="11" t="str">
        <f>IFERROR(INDEX({"北京中裕世纪大酒店";"江苏利特尔绿色包装股份有限公司";"常州市金坛沃德丰电子科技有限公司"},MATCH(D7558,{"BJ_zhongyu";"JS_WX_liteer";"JS_CZ_wodefeng"},0)),"")</f>
        <v>常州市金坛沃德丰电子科技有限公司</v>
      </c>
      <c r="D7558" s="11" t="str">
        <f>[1]动作!$G7557</f>
        <v>JS_CZ_wodefeng</v>
      </c>
      <c r="E7558" s="11" t="str">
        <f>[1]动作!$D7557</f>
        <v>电表故障</v>
      </c>
      <c r="F7558" s="11" t="s">
        <v>45</v>
      </c>
      <c r="G7558" s="12">
        <f>[1]动作!$A7557+[1]动作!$B7557</f>
        <v>43214.456261574072</v>
      </c>
      <c r="H7558" s="12"/>
      <c r="I7558" s="11"/>
    </row>
    <row r="7559" spans="1:9" hidden="1" x14ac:dyDescent="0.3">
      <c r="A7559" s="24">
        <v>7557</v>
      </c>
      <c r="B7559" s="11" t="str">
        <f>IFERROR(INDEX({"JSNY-BJ0001-01";"JSNY-JS0022-01";"JSNY-JS0002-01"},MATCH(D7559,{"BJ_zhongyu";"JS_WX_liteer";"JS_CZ_wodefeng"},0)),"")</f>
        <v>JSNY-JS0002-01</v>
      </c>
      <c r="C7559" s="11" t="str">
        <f>IFERROR(INDEX({"北京中裕世纪大酒店";"江苏利特尔绿色包装股份有限公司";"常州市金坛沃德丰电子科技有限公司"},MATCH(D7559,{"BJ_zhongyu";"JS_WX_liteer";"JS_CZ_wodefeng"},0)),"")</f>
        <v>常州市金坛沃德丰电子科技有限公司</v>
      </c>
      <c r="D7559" s="11" t="str">
        <f>[1]动作!$G7558</f>
        <v>JS_CZ_wodefeng</v>
      </c>
      <c r="E7559" s="11" t="str">
        <f>[1]动作!$D7558</f>
        <v>电表故障</v>
      </c>
      <c r="F7559" s="11" t="s">
        <v>45</v>
      </c>
      <c r="G7559" s="12">
        <f>[1]动作!$A7558+[1]动作!$B7558</f>
        <v>43214.456377314818</v>
      </c>
      <c r="H7559" s="12"/>
      <c r="I7559" s="11"/>
    </row>
    <row r="7560" spans="1:9" hidden="1" x14ac:dyDescent="0.3">
      <c r="A7560" s="24">
        <v>7558</v>
      </c>
      <c r="B7560" s="11" t="str">
        <f>IFERROR(INDEX({"JSNY-BJ0001-01";"JSNY-JS0022-01";"JSNY-JS0002-01"},MATCH(D7560,{"BJ_zhongyu";"JS_WX_liteer";"JS_CZ_wodefeng"},0)),"")</f>
        <v>JSNY-JS0002-01</v>
      </c>
      <c r="C7560" s="11" t="str">
        <f>IFERROR(INDEX({"北京中裕世纪大酒店";"江苏利特尔绿色包装股份有限公司";"常州市金坛沃德丰电子科技有限公司"},MATCH(D7560,{"BJ_zhongyu";"JS_WX_liteer";"JS_CZ_wodefeng"},0)),"")</f>
        <v>常州市金坛沃德丰电子科技有限公司</v>
      </c>
      <c r="D7560" s="11" t="str">
        <f>[1]动作!$G7559</f>
        <v>JS_CZ_wodefeng</v>
      </c>
      <c r="E7560" s="11" t="str">
        <f>[1]动作!$D7559</f>
        <v>分系统1BMS1总电压过低一级故障</v>
      </c>
      <c r="F7560" s="11" t="s">
        <v>177</v>
      </c>
      <c r="G7560" s="12">
        <f>[1]动作!$A7559+[1]动作!$B7559</f>
        <v>43214.457187499997</v>
      </c>
      <c r="H7560" s="12"/>
      <c r="I7560" s="11"/>
    </row>
    <row r="7561" spans="1:9" hidden="1" x14ac:dyDescent="0.3">
      <c r="A7561" s="24">
        <v>7559</v>
      </c>
      <c r="B7561" s="11" t="str">
        <f>IFERROR(INDEX({"JSNY-BJ0001-01";"JSNY-JS0022-01";"JSNY-JS0002-01"},MATCH(D7561,{"BJ_zhongyu";"JS_WX_liteer";"JS_CZ_wodefeng"},0)),"")</f>
        <v>JSNY-JS0002-01</v>
      </c>
      <c r="C7561" s="11" t="str">
        <f>IFERROR(INDEX({"北京中裕世纪大酒店";"江苏利特尔绿色包装股份有限公司";"常州市金坛沃德丰电子科技有限公司"},MATCH(D7561,{"BJ_zhongyu";"JS_WX_liteer";"JS_CZ_wodefeng"},0)),"")</f>
        <v>常州市金坛沃德丰电子科技有限公司</v>
      </c>
      <c r="D7561" s="11" t="str">
        <f>[1]动作!$G7560</f>
        <v>JS_CZ_wodefeng</v>
      </c>
      <c r="E7561" s="11" t="str">
        <f>[1]动作!$D7560</f>
        <v>分系统1BMS1总电压过低二级故障</v>
      </c>
      <c r="F7561" s="11" t="s">
        <v>177</v>
      </c>
      <c r="G7561" s="12">
        <f>[1]动作!$A7560+[1]动作!$B7560</f>
        <v>43214.457187499997</v>
      </c>
      <c r="H7561" s="12"/>
      <c r="I7561" s="11"/>
    </row>
    <row r="7562" spans="1:9" hidden="1" x14ac:dyDescent="0.3">
      <c r="A7562" s="24">
        <v>7560</v>
      </c>
      <c r="B7562" s="11" t="str">
        <f>IFERROR(INDEX({"JSNY-BJ0001-01";"JSNY-JS0022-01";"JSNY-JS0002-01"},MATCH(D7562,{"BJ_zhongyu";"JS_WX_liteer";"JS_CZ_wodefeng"},0)),"")</f>
        <v>JSNY-JS0002-01</v>
      </c>
      <c r="C7562" s="11" t="str">
        <f>IFERROR(INDEX({"北京中裕世纪大酒店";"江苏利特尔绿色包装股份有限公司";"常州市金坛沃德丰电子科技有限公司"},MATCH(D7562,{"BJ_zhongyu";"JS_WX_liteer";"JS_CZ_wodefeng"},0)),"")</f>
        <v>常州市金坛沃德丰电子科技有限公司</v>
      </c>
      <c r="D7562" s="11" t="str">
        <f>[1]动作!$G7561</f>
        <v>JS_CZ_wodefeng</v>
      </c>
      <c r="E7562" s="11" t="str">
        <f>[1]动作!$D7561</f>
        <v>分系统1BMS3总电压过低一级故障</v>
      </c>
      <c r="F7562" s="11" t="s">
        <v>177</v>
      </c>
      <c r="G7562" s="12">
        <f>[1]动作!$A7561+[1]动作!$B7561</f>
        <v>43214.45753472222</v>
      </c>
      <c r="H7562" s="12"/>
      <c r="I7562" s="11"/>
    </row>
    <row r="7563" spans="1:9" hidden="1" x14ac:dyDescent="0.3">
      <c r="A7563" s="24">
        <v>7561</v>
      </c>
      <c r="B7563" s="11" t="str">
        <f>IFERROR(INDEX({"JSNY-BJ0001-01";"JSNY-JS0022-01";"JSNY-JS0002-01"},MATCH(D7563,{"BJ_zhongyu";"JS_WX_liteer";"JS_CZ_wodefeng"},0)),"")</f>
        <v>JSNY-JS0002-01</v>
      </c>
      <c r="C7563" s="11" t="str">
        <f>IFERROR(INDEX({"北京中裕世纪大酒店";"江苏利特尔绿色包装股份有限公司";"常州市金坛沃德丰电子科技有限公司"},MATCH(D7563,{"BJ_zhongyu";"JS_WX_liteer";"JS_CZ_wodefeng"},0)),"")</f>
        <v>常州市金坛沃德丰电子科技有限公司</v>
      </c>
      <c r="D7563" s="11" t="str">
        <f>[1]动作!$G7562</f>
        <v>JS_CZ_wodefeng</v>
      </c>
      <c r="E7563" s="11" t="str">
        <f>[1]动作!$D7562</f>
        <v>分系统1BMS3总电压过低二级故障</v>
      </c>
      <c r="F7563" s="11" t="s">
        <v>177</v>
      </c>
      <c r="G7563" s="12">
        <f>[1]动作!$A7562+[1]动作!$B7562</f>
        <v>43214.45753472222</v>
      </c>
      <c r="H7563" s="12"/>
      <c r="I7563" s="11"/>
    </row>
    <row r="7564" spans="1:9" hidden="1" x14ac:dyDescent="0.3">
      <c r="A7564" s="24">
        <v>7562</v>
      </c>
      <c r="B7564" s="11" t="str">
        <f>IFERROR(INDEX({"JSNY-BJ0001-01";"JSNY-JS0022-01";"JSNY-JS0002-01"},MATCH(D7564,{"BJ_zhongyu";"JS_WX_liteer";"JS_CZ_wodefeng"},0)),"")</f>
        <v>JSNY-JS0002-01</v>
      </c>
      <c r="C7564" s="11" t="str">
        <f>IFERROR(INDEX({"北京中裕世纪大酒店";"江苏利特尔绿色包装股份有限公司";"常州市金坛沃德丰电子科技有限公司"},MATCH(D7564,{"BJ_zhongyu";"JS_WX_liteer";"JS_CZ_wodefeng"},0)),"")</f>
        <v>常州市金坛沃德丰电子科技有限公司</v>
      </c>
      <c r="D7564" s="11" t="str">
        <f>[1]动作!$G7563</f>
        <v>JS_CZ_wodefeng</v>
      </c>
      <c r="E7564" s="11" t="str">
        <f>[1]动作!$D7563</f>
        <v>分系统1BMS6总电压过低一级故障</v>
      </c>
      <c r="F7564" s="11" t="s">
        <v>177</v>
      </c>
      <c r="G7564" s="12">
        <f>[1]动作!$A7563+[1]动作!$B7563</f>
        <v>43214.457824074074</v>
      </c>
      <c r="H7564" s="12"/>
      <c r="I7564" s="11"/>
    </row>
    <row r="7565" spans="1:9" hidden="1" x14ac:dyDescent="0.3">
      <c r="A7565" s="24">
        <v>7563</v>
      </c>
      <c r="B7565" s="11" t="str">
        <f>IFERROR(INDEX({"JSNY-BJ0001-01";"JSNY-JS0022-01";"JSNY-JS0002-01"},MATCH(D7565,{"BJ_zhongyu";"JS_WX_liteer";"JS_CZ_wodefeng"},0)),"")</f>
        <v>JSNY-JS0002-01</v>
      </c>
      <c r="C7565" s="11" t="str">
        <f>IFERROR(INDEX({"北京中裕世纪大酒店";"江苏利特尔绿色包装股份有限公司";"常州市金坛沃德丰电子科技有限公司"},MATCH(D7565,{"BJ_zhongyu";"JS_WX_liteer";"JS_CZ_wodefeng"},0)),"")</f>
        <v>常州市金坛沃德丰电子科技有限公司</v>
      </c>
      <c r="D7565" s="11" t="str">
        <f>[1]动作!$G7564</f>
        <v>JS_CZ_wodefeng</v>
      </c>
      <c r="E7565" s="11" t="str">
        <f>[1]动作!$D7564</f>
        <v>分系统1BMS6总电压过低二级故障</v>
      </c>
      <c r="F7565" s="11" t="s">
        <v>177</v>
      </c>
      <c r="G7565" s="12">
        <f>[1]动作!$A7564+[1]动作!$B7564</f>
        <v>43214.457824074074</v>
      </c>
      <c r="H7565" s="12"/>
      <c r="I7565" s="11"/>
    </row>
    <row r="7566" spans="1:9" hidden="1" x14ac:dyDescent="0.3">
      <c r="A7566" s="24">
        <v>7564</v>
      </c>
      <c r="B7566" s="11" t="str">
        <f>IFERROR(INDEX({"JSNY-BJ0001-01";"JSNY-JS0022-01";"JSNY-JS0002-01"},MATCH(D7566,{"BJ_zhongyu";"JS_WX_liteer";"JS_CZ_wodefeng"},0)),"")</f>
        <v>JSNY-JS0002-01</v>
      </c>
      <c r="C7566" s="11" t="str">
        <f>IFERROR(INDEX({"北京中裕世纪大酒店";"江苏利特尔绿色包装股份有限公司";"常州市金坛沃德丰电子科技有限公司"},MATCH(D7566,{"BJ_zhongyu";"JS_WX_liteer";"JS_CZ_wodefeng"},0)),"")</f>
        <v>常州市金坛沃德丰电子科技有限公司</v>
      </c>
      <c r="D7566" s="11" t="str">
        <f>[1]动作!$G7565</f>
        <v>JS_CZ_wodefeng</v>
      </c>
      <c r="E7566" s="11" t="str">
        <f>[1]动作!$D7565</f>
        <v>分系统1BMS5总电压过低一级故障</v>
      </c>
      <c r="F7566" s="11" t="s">
        <v>177</v>
      </c>
      <c r="G7566" s="12">
        <f>[1]动作!$A7565+[1]动作!$B7565</f>
        <v>43214.458055555559</v>
      </c>
      <c r="H7566" s="12"/>
      <c r="I7566" s="11"/>
    </row>
    <row r="7567" spans="1:9" hidden="1" x14ac:dyDescent="0.3">
      <c r="A7567" s="24">
        <v>7565</v>
      </c>
      <c r="B7567" s="11" t="str">
        <f>IFERROR(INDEX({"JSNY-BJ0001-01";"JSNY-JS0022-01";"JSNY-JS0002-01"},MATCH(D7567,{"BJ_zhongyu";"JS_WX_liteer";"JS_CZ_wodefeng"},0)),"")</f>
        <v>JSNY-JS0002-01</v>
      </c>
      <c r="C7567" s="11" t="str">
        <f>IFERROR(INDEX({"北京中裕世纪大酒店";"江苏利特尔绿色包装股份有限公司";"常州市金坛沃德丰电子科技有限公司"},MATCH(D7567,{"BJ_zhongyu";"JS_WX_liteer";"JS_CZ_wodefeng"},0)),"")</f>
        <v>常州市金坛沃德丰电子科技有限公司</v>
      </c>
      <c r="D7567" s="11" t="str">
        <f>[1]动作!$G7566</f>
        <v>JS_CZ_wodefeng</v>
      </c>
      <c r="E7567" s="11" t="str">
        <f>[1]动作!$D7566</f>
        <v>分系统1BMS5总电压过低二级故障</v>
      </c>
      <c r="F7567" s="11" t="s">
        <v>177</v>
      </c>
      <c r="G7567" s="12">
        <f>[1]动作!$A7566+[1]动作!$B7566</f>
        <v>43214.458055555559</v>
      </c>
      <c r="H7567" s="12"/>
      <c r="I7567" s="11"/>
    </row>
    <row r="7568" spans="1:9" hidden="1" x14ac:dyDescent="0.3">
      <c r="A7568" s="24">
        <v>7566</v>
      </c>
      <c r="B7568" s="11" t="str">
        <f>IFERROR(INDEX({"JSNY-BJ0001-01";"JSNY-JS0022-01";"JSNY-JS0002-01"},MATCH(D7568,{"BJ_zhongyu";"JS_WX_liteer";"JS_CZ_wodefeng"},0)),"")</f>
        <v>JSNY-JS0002-01</v>
      </c>
      <c r="C7568" s="11" t="str">
        <f>IFERROR(INDEX({"北京中裕世纪大酒店";"江苏利特尔绿色包装股份有限公司";"常州市金坛沃德丰电子科技有限公司"},MATCH(D7568,{"BJ_zhongyu";"JS_WX_liteer";"JS_CZ_wodefeng"},0)),"")</f>
        <v>常州市金坛沃德丰电子科技有限公司</v>
      </c>
      <c r="D7568" s="11" t="str">
        <f>[1]动作!$G7567</f>
        <v>JS_CZ_wodefeng</v>
      </c>
      <c r="E7568" s="11" t="str">
        <f>[1]动作!$D7567</f>
        <v>分系统1BMS2总电压过低一级故障</v>
      </c>
      <c r="F7568" s="11" t="s">
        <v>177</v>
      </c>
      <c r="G7568" s="12">
        <f>[1]动作!$A7567+[1]动作!$B7567</f>
        <v>43214.458344907405</v>
      </c>
      <c r="H7568" s="12"/>
      <c r="I7568" s="11"/>
    </row>
    <row r="7569" spans="1:9" hidden="1" x14ac:dyDescent="0.3">
      <c r="A7569" s="24">
        <v>7567</v>
      </c>
      <c r="B7569" s="11" t="str">
        <f>IFERROR(INDEX({"JSNY-BJ0001-01";"JSNY-JS0022-01";"JSNY-JS0002-01"},MATCH(D7569,{"BJ_zhongyu";"JS_WX_liteer";"JS_CZ_wodefeng"},0)),"")</f>
        <v>JSNY-JS0002-01</v>
      </c>
      <c r="C7569" s="11" t="str">
        <f>IFERROR(INDEX({"北京中裕世纪大酒店";"江苏利特尔绿色包装股份有限公司";"常州市金坛沃德丰电子科技有限公司"},MATCH(D7569,{"BJ_zhongyu";"JS_WX_liteer";"JS_CZ_wodefeng"},0)),"")</f>
        <v>常州市金坛沃德丰电子科技有限公司</v>
      </c>
      <c r="D7569" s="11" t="str">
        <f>[1]动作!$G7568</f>
        <v>JS_CZ_wodefeng</v>
      </c>
      <c r="E7569" s="11" t="str">
        <f>[1]动作!$D7568</f>
        <v>分系统1BMS2总电压过低二级故障</v>
      </c>
      <c r="F7569" s="11" t="s">
        <v>177</v>
      </c>
      <c r="G7569" s="12">
        <f>[1]动作!$A7568+[1]动作!$B7568</f>
        <v>43214.458344907405</v>
      </c>
      <c r="H7569" s="12"/>
      <c r="I7569" s="11"/>
    </row>
    <row r="7570" spans="1:9" hidden="1" x14ac:dyDescent="0.3">
      <c r="A7570" s="24">
        <v>7568</v>
      </c>
      <c r="B7570" s="11" t="str">
        <f>IFERROR(INDEX({"JSNY-BJ0001-01";"JSNY-JS0022-01";"JSNY-JS0002-01"},MATCH(D7570,{"BJ_zhongyu";"JS_WX_liteer";"JS_CZ_wodefeng"},0)),"")</f>
        <v>JSNY-JS0002-01</v>
      </c>
      <c r="C7570" s="11" t="str">
        <f>IFERROR(INDEX({"北京中裕世纪大酒店";"江苏利特尔绿色包装股份有限公司";"常州市金坛沃德丰电子科技有限公司"},MATCH(D7570,{"BJ_zhongyu";"JS_WX_liteer";"JS_CZ_wodefeng"},0)),"")</f>
        <v>常州市金坛沃德丰电子科技有限公司</v>
      </c>
      <c r="D7570" s="11" t="str">
        <f>[1]动作!$G7569</f>
        <v>JS_CZ_wodefeng</v>
      </c>
      <c r="E7570" s="11" t="str">
        <f>[1]动作!$D7569</f>
        <v>电表故障</v>
      </c>
      <c r="F7570" s="11" t="s">
        <v>45</v>
      </c>
      <c r="G7570" s="12">
        <f>[1]动作!$A7569+[1]动作!$B7569</f>
        <v>43214.458402777775</v>
      </c>
      <c r="H7570" s="12"/>
      <c r="I7570" s="11"/>
    </row>
    <row r="7571" spans="1:9" hidden="1" x14ac:dyDescent="0.3">
      <c r="A7571" s="24">
        <v>7569</v>
      </c>
      <c r="B7571" s="11" t="str">
        <f>IFERROR(INDEX({"JSNY-BJ0001-01";"JSNY-JS0022-01";"JSNY-JS0002-01"},MATCH(D7571,{"BJ_zhongyu";"JS_WX_liteer";"JS_CZ_wodefeng"},0)),"")</f>
        <v>JSNY-JS0002-01</v>
      </c>
      <c r="C7571" s="11" t="str">
        <f>IFERROR(INDEX({"北京中裕世纪大酒店";"江苏利特尔绿色包装股份有限公司";"常州市金坛沃德丰电子科技有限公司"},MATCH(D7571,{"BJ_zhongyu";"JS_WX_liteer";"JS_CZ_wodefeng"},0)),"")</f>
        <v>常州市金坛沃德丰电子科技有限公司</v>
      </c>
      <c r="D7571" s="11" t="str">
        <f>[1]动作!$G7570</f>
        <v>JS_CZ_wodefeng</v>
      </c>
      <c r="E7571" s="11" t="str">
        <f>[1]动作!$D7570</f>
        <v>分系统1BMS4总电压过低一级故障</v>
      </c>
      <c r="F7571" s="11" t="s">
        <v>177</v>
      </c>
      <c r="G7571" s="12">
        <f>[1]动作!$A7570+[1]动作!$B7570</f>
        <v>43214.45857638889</v>
      </c>
      <c r="H7571" s="12"/>
      <c r="I7571" s="11"/>
    </row>
    <row r="7572" spans="1:9" hidden="1" x14ac:dyDescent="0.3">
      <c r="A7572" s="24">
        <v>7570</v>
      </c>
      <c r="B7572" s="11" t="str">
        <f>IFERROR(INDEX({"JSNY-BJ0001-01";"JSNY-JS0022-01";"JSNY-JS0002-01"},MATCH(D7572,{"BJ_zhongyu";"JS_WX_liteer";"JS_CZ_wodefeng"},0)),"")</f>
        <v>JSNY-JS0002-01</v>
      </c>
      <c r="C7572" s="11" t="str">
        <f>IFERROR(INDEX({"北京中裕世纪大酒店";"江苏利特尔绿色包装股份有限公司";"常州市金坛沃德丰电子科技有限公司"},MATCH(D7572,{"BJ_zhongyu";"JS_WX_liteer";"JS_CZ_wodefeng"},0)),"")</f>
        <v>常州市金坛沃德丰电子科技有限公司</v>
      </c>
      <c r="D7572" s="11" t="str">
        <f>[1]动作!$G7571</f>
        <v>JS_CZ_wodefeng</v>
      </c>
      <c r="E7572" s="11" t="str">
        <f>[1]动作!$D7571</f>
        <v>分系统1BMS4总电压过低二级故障</v>
      </c>
      <c r="F7572" s="11" t="s">
        <v>177</v>
      </c>
      <c r="G7572" s="12">
        <f>[1]动作!$A7571+[1]动作!$B7571</f>
        <v>43214.45857638889</v>
      </c>
      <c r="H7572" s="12"/>
      <c r="I7572" s="11"/>
    </row>
    <row r="7573" spans="1:9" hidden="1" x14ac:dyDescent="0.3">
      <c r="A7573" s="24">
        <v>7571</v>
      </c>
      <c r="B7573" s="11" t="str">
        <f>IFERROR(INDEX({"JSNY-BJ0001-01";"JSNY-JS0022-01";"JSNY-JS0002-01"},MATCH(D7573,{"BJ_zhongyu";"JS_WX_liteer";"JS_CZ_wodefeng"},0)),"")</f>
        <v>JSNY-JS0002-01</v>
      </c>
      <c r="C7573" s="11" t="str">
        <f>IFERROR(INDEX({"北京中裕世纪大酒店";"江苏利特尔绿色包装股份有限公司";"常州市金坛沃德丰电子科技有限公司"},MATCH(D7573,{"BJ_zhongyu";"JS_WX_liteer";"JS_CZ_wodefeng"},0)),"")</f>
        <v>常州市金坛沃德丰电子科技有限公司</v>
      </c>
      <c r="D7573" s="11" t="str">
        <f>[1]动作!$G7572</f>
        <v>JS_CZ_wodefeng</v>
      </c>
      <c r="E7573" s="11" t="str">
        <f>[1]动作!$D7572</f>
        <v>电表故障</v>
      </c>
      <c r="F7573" s="11" t="s">
        <v>45</v>
      </c>
      <c r="G7573" s="12">
        <f>[1]动作!$A7572+[1]动作!$B7572</f>
        <v>43214.459386574075</v>
      </c>
      <c r="H7573" s="12"/>
      <c r="I7573" s="11"/>
    </row>
    <row r="7574" spans="1:9" hidden="1" x14ac:dyDescent="0.3">
      <c r="A7574" s="24">
        <v>7572</v>
      </c>
      <c r="B7574" s="11" t="str">
        <f>IFERROR(INDEX({"JSNY-BJ0001-01";"JSNY-JS0022-01";"JSNY-JS0002-01"},MATCH(D7574,{"BJ_zhongyu";"JS_WX_liteer";"JS_CZ_wodefeng"},0)),"")</f>
        <v>JSNY-JS0002-01</v>
      </c>
      <c r="C7574" s="11" t="str">
        <f>IFERROR(INDEX({"北京中裕世纪大酒店";"江苏利特尔绿色包装股份有限公司";"常州市金坛沃德丰电子科技有限公司"},MATCH(D7574,{"BJ_zhongyu";"JS_WX_liteer";"JS_CZ_wodefeng"},0)),"")</f>
        <v>常州市金坛沃德丰电子科技有限公司</v>
      </c>
      <c r="D7574" s="11" t="str">
        <f>[1]动作!$G7573</f>
        <v>JS_CZ_wodefeng</v>
      </c>
      <c r="E7574" s="11" t="str">
        <f>[1]动作!$D7573</f>
        <v>电表故障</v>
      </c>
      <c r="F7574" s="11" t="s">
        <v>45</v>
      </c>
      <c r="G7574" s="12">
        <f>[1]动作!$A7573+[1]动作!$B7573</f>
        <v>43214.459560185183</v>
      </c>
      <c r="H7574" s="12"/>
      <c r="I7574" s="11"/>
    </row>
    <row r="7575" spans="1:9" hidden="1" x14ac:dyDescent="0.3">
      <c r="A7575" s="24">
        <v>7573</v>
      </c>
      <c r="B7575" s="11" t="str">
        <f>IFERROR(INDEX({"JSNY-BJ0001-01";"JSNY-JS0022-01";"JSNY-JS0002-01"},MATCH(D7575,{"BJ_zhongyu";"JS_WX_liteer";"JS_CZ_wodefeng"},0)),"")</f>
        <v>JSNY-JS0002-01</v>
      </c>
      <c r="C7575" s="11" t="str">
        <f>IFERROR(INDEX({"北京中裕世纪大酒店";"江苏利特尔绿色包装股份有限公司";"常州市金坛沃德丰电子科技有限公司"},MATCH(D7575,{"BJ_zhongyu";"JS_WX_liteer";"JS_CZ_wodefeng"},0)),"")</f>
        <v>常州市金坛沃德丰电子科技有限公司</v>
      </c>
      <c r="D7575" s="11" t="str">
        <f>[1]动作!$G7574</f>
        <v>JS_CZ_wodefeng</v>
      </c>
      <c r="E7575" s="11" t="str">
        <f>[1]动作!$D7574</f>
        <v>电表故障</v>
      </c>
      <c r="F7575" s="11" t="s">
        <v>45</v>
      </c>
      <c r="G7575" s="12">
        <f>[1]动作!$A7574+[1]动作!$B7574</f>
        <v>43214.459803240738</v>
      </c>
      <c r="H7575" s="12"/>
      <c r="I7575" s="11"/>
    </row>
    <row r="7576" spans="1:9" hidden="1" x14ac:dyDescent="0.3">
      <c r="A7576" s="24">
        <v>7574</v>
      </c>
      <c r="B7576" s="11" t="str">
        <f>IFERROR(INDEX({"JSNY-BJ0001-01";"JSNY-JS0022-01";"JSNY-JS0002-01"},MATCH(D7576,{"BJ_zhongyu";"JS_WX_liteer";"JS_CZ_wodefeng"},0)),"")</f>
        <v>JSNY-JS0002-01</v>
      </c>
      <c r="C7576" s="11" t="str">
        <f>IFERROR(INDEX({"北京中裕世纪大酒店";"江苏利特尔绿色包装股份有限公司";"常州市金坛沃德丰电子科技有限公司"},MATCH(D7576,{"BJ_zhongyu";"JS_WX_liteer";"JS_CZ_wodefeng"},0)),"")</f>
        <v>常州市金坛沃德丰电子科技有限公司</v>
      </c>
      <c r="D7576" s="11" t="str">
        <f>[1]动作!$G7575</f>
        <v>JS_CZ_wodefeng</v>
      </c>
      <c r="E7576" s="11" t="str">
        <f>[1]动作!$D7575</f>
        <v>电表故障</v>
      </c>
      <c r="F7576" s="11" t="s">
        <v>45</v>
      </c>
      <c r="G7576" s="12">
        <f>[1]动作!$A7575+[1]动作!$B7575</f>
        <v>43214.459907407407</v>
      </c>
      <c r="H7576" s="12"/>
      <c r="I7576" s="11"/>
    </row>
    <row r="7577" spans="1:9" hidden="1" x14ac:dyDescent="0.3">
      <c r="A7577" s="24">
        <v>7575</v>
      </c>
      <c r="B7577" s="11" t="str">
        <f>IFERROR(INDEX({"JSNY-BJ0001-01";"JSNY-JS0022-01";"JSNY-JS0002-01"},MATCH(D7577,{"BJ_zhongyu";"JS_WX_liteer";"JS_CZ_wodefeng"},0)),"")</f>
        <v>JSNY-JS0002-01</v>
      </c>
      <c r="C7577" s="11" t="str">
        <f>IFERROR(INDEX({"北京中裕世纪大酒店";"江苏利特尔绿色包装股份有限公司";"常州市金坛沃德丰电子科技有限公司"},MATCH(D7577,{"BJ_zhongyu";"JS_WX_liteer";"JS_CZ_wodefeng"},0)),"")</f>
        <v>常州市金坛沃德丰电子科技有限公司</v>
      </c>
      <c r="D7577" s="11" t="str">
        <f>[1]动作!$G7576</f>
        <v>JS_CZ_wodefeng</v>
      </c>
      <c r="E7577" s="11" t="str">
        <f>[1]动作!$D7576</f>
        <v>电表故障</v>
      </c>
      <c r="F7577" s="11" t="s">
        <v>45</v>
      </c>
      <c r="G7577" s="12">
        <f>[1]动作!$A7576+[1]动作!$B7576</f>
        <v>43214.462407407409</v>
      </c>
      <c r="H7577" s="12"/>
      <c r="I7577" s="11"/>
    </row>
    <row r="7578" spans="1:9" hidden="1" x14ac:dyDescent="0.3">
      <c r="A7578" s="24">
        <v>7576</v>
      </c>
      <c r="B7578" s="11" t="str">
        <f>IFERROR(INDEX({"JSNY-BJ0001-01";"JSNY-JS0022-01";"JSNY-JS0002-01"},MATCH(D7578,{"BJ_zhongyu";"JS_WX_liteer";"JS_CZ_wodefeng"},0)),"")</f>
        <v>JSNY-JS0002-01</v>
      </c>
      <c r="C7578" s="11" t="str">
        <f>IFERROR(INDEX({"北京中裕世纪大酒店";"江苏利特尔绿色包装股份有限公司";"常州市金坛沃德丰电子科技有限公司"},MATCH(D7578,{"BJ_zhongyu";"JS_WX_liteer";"JS_CZ_wodefeng"},0)),"")</f>
        <v>常州市金坛沃德丰电子科技有限公司</v>
      </c>
      <c r="D7578" s="11" t="str">
        <f>[1]动作!$G7577</f>
        <v>JS_CZ_wodefeng</v>
      </c>
      <c r="E7578" s="11" t="str">
        <f>[1]动作!$D7577</f>
        <v>分系统1BMS2单体电压过低一级故障</v>
      </c>
      <c r="F7578" s="11" t="s">
        <v>177</v>
      </c>
      <c r="G7578" s="12">
        <f>[1]动作!$A7577+[1]动作!$B7577</f>
        <v>43214.464780092596</v>
      </c>
      <c r="H7578" s="12"/>
      <c r="I7578" s="11"/>
    </row>
    <row r="7579" spans="1:9" hidden="1" x14ac:dyDescent="0.3">
      <c r="A7579" s="24">
        <v>7577</v>
      </c>
      <c r="B7579" s="11" t="str">
        <f>IFERROR(INDEX({"JSNY-BJ0001-01";"JSNY-JS0022-01";"JSNY-JS0002-01"},MATCH(D7579,{"BJ_zhongyu";"JS_WX_liteer";"JS_CZ_wodefeng"},0)),"")</f>
        <v>JSNY-JS0002-01</v>
      </c>
      <c r="C7579" s="11" t="str">
        <f>IFERROR(INDEX({"北京中裕世纪大酒店";"江苏利特尔绿色包装股份有限公司";"常州市金坛沃德丰电子科技有限公司"},MATCH(D7579,{"BJ_zhongyu";"JS_WX_liteer";"JS_CZ_wodefeng"},0)),"")</f>
        <v>常州市金坛沃德丰电子科技有限公司</v>
      </c>
      <c r="D7579" s="11" t="str">
        <f>[1]动作!$G7578</f>
        <v>JS_CZ_wodefeng</v>
      </c>
      <c r="E7579" s="11" t="str">
        <f>[1]动作!$D7578</f>
        <v>分系统1BMS2单体电压过低二级故障</v>
      </c>
      <c r="F7579" s="11" t="s">
        <v>177</v>
      </c>
      <c r="G7579" s="12">
        <f>[1]动作!$A7578+[1]动作!$B7578</f>
        <v>43214.464780092596</v>
      </c>
      <c r="H7579" s="12"/>
      <c r="I7579" s="11"/>
    </row>
    <row r="7580" spans="1:9" hidden="1" x14ac:dyDescent="0.3">
      <c r="A7580" s="24">
        <v>7578</v>
      </c>
      <c r="B7580" s="11" t="str">
        <f>IFERROR(INDEX({"JSNY-BJ0001-01";"JSNY-JS0022-01";"JSNY-JS0002-01"},MATCH(D7580,{"BJ_zhongyu";"JS_WX_liteer";"JS_CZ_wodefeng"},0)),"")</f>
        <v>JSNY-JS0002-01</v>
      </c>
      <c r="C7580" s="11" t="str">
        <f>IFERROR(INDEX({"北京中裕世纪大酒店";"江苏利特尔绿色包装股份有限公司";"常州市金坛沃德丰电子科技有限公司"},MATCH(D7580,{"BJ_zhongyu";"JS_WX_liteer";"JS_CZ_wodefeng"},0)),"")</f>
        <v>常州市金坛沃德丰电子科技有限公司</v>
      </c>
      <c r="D7580" s="11" t="str">
        <f>[1]动作!$G7579</f>
        <v>JS_CZ_wodefeng</v>
      </c>
      <c r="E7580" s="11" t="str">
        <f>[1]动作!$D7579</f>
        <v>电表故障</v>
      </c>
      <c r="F7580" s="11" t="s">
        <v>45</v>
      </c>
      <c r="G7580" s="12">
        <f>[1]动作!$A7579+[1]动作!$B7579</f>
        <v>43214.464895833335</v>
      </c>
      <c r="H7580" s="12"/>
      <c r="I7580" s="11"/>
    </row>
    <row r="7581" spans="1:9" hidden="1" x14ac:dyDescent="0.3">
      <c r="A7581" s="24">
        <v>7579</v>
      </c>
      <c r="B7581" s="11" t="str">
        <f>IFERROR(INDEX({"JSNY-BJ0001-01";"JSNY-JS0022-01";"JSNY-JS0002-01"},MATCH(D7581,{"BJ_zhongyu";"JS_WX_liteer";"JS_CZ_wodefeng"},0)),"")</f>
        <v>JSNY-JS0002-01</v>
      </c>
      <c r="C7581" s="11" t="str">
        <f>IFERROR(INDEX({"北京中裕世纪大酒店";"江苏利特尔绿色包装股份有限公司";"常州市金坛沃德丰电子科技有限公司"},MATCH(D7581,{"BJ_zhongyu";"JS_WX_liteer";"JS_CZ_wodefeng"},0)),"")</f>
        <v>常州市金坛沃德丰电子科技有限公司</v>
      </c>
      <c r="D7581" s="11" t="str">
        <f>[1]动作!$G7580</f>
        <v>JS_CZ_wodefeng</v>
      </c>
      <c r="E7581" s="11" t="str">
        <f>[1]动作!$D7580</f>
        <v>分系统1BMS1单体电压过低一级故障</v>
      </c>
      <c r="F7581" s="11" t="s">
        <v>177</v>
      </c>
      <c r="G7581" s="12">
        <f>[1]动作!$A7580+[1]动作!$B7580</f>
        <v>43214.465763888889</v>
      </c>
      <c r="H7581" s="12"/>
      <c r="I7581" s="11"/>
    </row>
    <row r="7582" spans="1:9" hidden="1" x14ac:dyDescent="0.3">
      <c r="A7582" s="24">
        <v>7580</v>
      </c>
      <c r="B7582" s="11" t="str">
        <f>IFERROR(INDEX({"JSNY-BJ0001-01";"JSNY-JS0022-01";"JSNY-JS0002-01"},MATCH(D7582,{"BJ_zhongyu";"JS_WX_liteer";"JS_CZ_wodefeng"},0)),"")</f>
        <v>JSNY-JS0002-01</v>
      </c>
      <c r="C7582" s="11" t="str">
        <f>IFERROR(INDEX({"北京中裕世纪大酒店";"江苏利特尔绿色包装股份有限公司";"常州市金坛沃德丰电子科技有限公司"},MATCH(D7582,{"BJ_zhongyu";"JS_WX_liteer";"JS_CZ_wodefeng"},0)),"")</f>
        <v>常州市金坛沃德丰电子科技有限公司</v>
      </c>
      <c r="D7582" s="11" t="str">
        <f>[1]动作!$G7581</f>
        <v>JS_CZ_wodefeng</v>
      </c>
      <c r="E7582" s="11" t="str">
        <f>[1]动作!$D7581</f>
        <v>分系统1BMS1单体电压过低二级故障</v>
      </c>
      <c r="F7582" s="11" t="s">
        <v>177</v>
      </c>
      <c r="G7582" s="12">
        <f>[1]动作!$A7581+[1]动作!$B7581</f>
        <v>43214.465763888889</v>
      </c>
      <c r="H7582" s="12"/>
      <c r="I7582" s="11"/>
    </row>
    <row r="7583" spans="1:9" hidden="1" x14ac:dyDescent="0.3">
      <c r="A7583" s="24">
        <v>7581</v>
      </c>
      <c r="B7583" s="11" t="str">
        <f>IFERROR(INDEX({"JSNY-BJ0001-01";"JSNY-JS0022-01";"JSNY-JS0002-01"},MATCH(D7583,{"BJ_zhongyu";"JS_WX_liteer";"JS_CZ_wodefeng"},0)),"")</f>
        <v>JSNY-JS0002-01</v>
      </c>
      <c r="C7583" s="11" t="str">
        <f>IFERROR(INDEX({"北京中裕世纪大酒店";"江苏利特尔绿色包装股份有限公司";"常州市金坛沃德丰电子科技有限公司"},MATCH(D7583,{"BJ_zhongyu";"JS_WX_liteer";"JS_CZ_wodefeng"},0)),"")</f>
        <v>常州市金坛沃德丰电子科技有限公司</v>
      </c>
      <c r="D7583" s="11" t="str">
        <f>[1]动作!$G7582</f>
        <v>JS_CZ_wodefeng</v>
      </c>
      <c r="E7583" s="11" t="str">
        <f>[1]动作!$D7582</f>
        <v>分系统1BMS5单体电压过低一级故障</v>
      </c>
      <c r="F7583" s="11" t="s">
        <v>177</v>
      </c>
      <c r="G7583" s="12">
        <f>[1]动作!$A7582+[1]动作!$B7582</f>
        <v>43214.465763888889</v>
      </c>
      <c r="H7583" s="12"/>
      <c r="I7583" s="11"/>
    </row>
    <row r="7584" spans="1:9" hidden="1" x14ac:dyDescent="0.3">
      <c r="A7584" s="24">
        <v>7582</v>
      </c>
      <c r="B7584" s="11" t="str">
        <f>IFERROR(INDEX({"JSNY-BJ0001-01";"JSNY-JS0022-01";"JSNY-JS0002-01"},MATCH(D7584,{"BJ_zhongyu";"JS_WX_liteer";"JS_CZ_wodefeng"},0)),"")</f>
        <v>JSNY-JS0002-01</v>
      </c>
      <c r="C7584" s="11" t="str">
        <f>IFERROR(INDEX({"北京中裕世纪大酒店";"江苏利特尔绿色包装股份有限公司";"常州市金坛沃德丰电子科技有限公司"},MATCH(D7584,{"BJ_zhongyu";"JS_WX_liteer";"JS_CZ_wodefeng"},0)),"")</f>
        <v>常州市金坛沃德丰电子科技有限公司</v>
      </c>
      <c r="D7584" s="11" t="str">
        <f>[1]动作!$G7583</f>
        <v>JS_CZ_wodefeng</v>
      </c>
      <c r="E7584" s="11" t="str">
        <f>[1]动作!$D7583</f>
        <v>分系统1BMS5单体电压过低二级故障</v>
      </c>
      <c r="F7584" s="11" t="s">
        <v>177</v>
      </c>
      <c r="G7584" s="12">
        <f>[1]动作!$A7583+[1]动作!$B7583</f>
        <v>43214.465763888889</v>
      </c>
      <c r="H7584" s="12"/>
      <c r="I7584" s="11"/>
    </row>
    <row r="7585" spans="1:9" hidden="1" x14ac:dyDescent="0.3">
      <c r="A7585" s="24">
        <v>7583</v>
      </c>
      <c r="B7585" s="11" t="str">
        <f>IFERROR(INDEX({"JSNY-BJ0001-01";"JSNY-JS0022-01";"JSNY-JS0002-01"},MATCH(D7585,{"BJ_zhongyu";"JS_WX_liteer";"JS_CZ_wodefeng"},0)),"")</f>
        <v>JSNY-JS0002-01</v>
      </c>
      <c r="C7585" s="11" t="str">
        <f>IFERROR(INDEX({"北京中裕世纪大酒店";"江苏利特尔绿色包装股份有限公司";"常州市金坛沃德丰电子科技有限公司"},MATCH(D7585,{"BJ_zhongyu";"JS_WX_liteer";"JS_CZ_wodefeng"},0)),"")</f>
        <v>常州市金坛沃德丰电子科技有限公司</v>
      </c>
      <c r="D7585" s="11" t="str">
        <f>[1]动作!$G7584</f>
        <v>JS_CZ_wodefeng</v>
      </c>
      <c r="E7585" s="11" t="str">
        <f>[1]动作!$D7584</f>
        <v>分系统1BMS3单体电压过低一级故障</v>
      </c>
      <c r="F7585" s="11" t="s">
        <v>177</v>
      </c>
      <c r="G7585" s="12">
        <f>[1]动作!$A7584+[1]动作!$B7584</f>
        <v>43214.465821759259</v>
      </c>
      <c r="H7585" s="12"/>
      <c r="I7585" s="11"/>
    </row>
    <row r="7586" spans="1:9" hidden="1" x14ac:dyDescent="0.3">
      <c r="A7586" s="24">
        <v>7584</v>
      </c>
      <c r="B7586" s="11" t="str">
        <f>IFERROR(INDEX({"JSNY-BJ0001-01";"JSNY-JS0022-01";"JSNY-JS0002-01"},MATCH(D7586,{"BJ_zhongyu";"JS_WX_liteer";"JS_CZ_wodefeng"},0)),"")</f>
        <v>JSNY-JS0002-01</v>
      </c>
      <c r="C7586" s="11" t="str">
        <f>IFERROR(INDEX({"北京中裕世纪大酒店";"江苏利特尔绿色包装股份有限公司";"常州市金坛沃德丰电子科技有限公司"},MATCH(D7586,{"BJ_zhongyu";"JS_WX_liteer";"JS_CZ_wodefeng"},0)),"")</f>
        <v>常州市金坛沃德丰电子科技有限公司</v>
      </c>
      <c r="D7586" s="11" t="str">
        <f>[1]动作!$G7585</f>
        <v>JS_CZ_wodefeng</v>
      </c>
      <c r="E7586" s="11" t="str">
        <f>[1]动作!$D7585</f>
        <v>分系统1BMS3单体电压过低二级故障</v>
      </c>
      <c r="F7586" s="11" t="s">
        <v>177</v>
      </c>
      <c r="G7586" s="12">
        <f>[1]动作!$A7585+[1]动作!$B7585</f>
        <v>43214.465821759259</v>
      </c>
      <c r="H7586" s="12"/>
      <c r="I7586" s="11"/>
    </row>
    <row r="7587" spans="1:9" hidden="1" x14ac:dyDescent="0.3">
      <c r="A7587" s="24">
        <v>7585</v>
      </c>
      <c r="B7587" s="11" t="str">
        <f>IFERROR(INDEX({"JSNY-BJ0001-01";"JSNY-JS0022-01";"JSNY-JS0002-01"},MATCH(D7587,{"BJ_zhongyu";"JS_WX_liteer";"JS_CZ_wodefeng"},0)),"")</f>
        <v>JSNY-JS0002-01</v>
      </c>
      <c r="C7587" s="11" t="str">
        <f>IFERROR(INDEX({"北京中裕世纪大酒店";"江苏利特尔绿色包装股份有限公司";"常州市金坛沃德丰电子科技有限公司"},MATCH(D7587,{"BJ_zhongyu";"JS_WX_liteer";"JS_CZ_wodefeng"},0)),"")</f>
        <v>常州市金坛沃德丰电子科技有限公司</v>
      </c>
      <c r="D7587" s="11" t="str">
        <f>[1]动作!$G7586</f>
        <v>JS_CZ_wodefeng</v>
      </c>
      <c r="E7587" s="11" t="str">
        <f>[1]动作!$D7586</f>
        <v>分系统1BMS6单体电压过低一级故障</v>
      </c>
      <c r="F7587" s="11" t="s">
        <v>177</v>
      </c>
      <c r="G7587" s="12">
        <f>[1]动作!$A7586+[1]动作!$B7586</f>
        <v>43214.467557870368</v>
      </c>
      <c r="H7587" s="12"/>
      <c r="I7587" s="11"/>
    </row>
    <row r="7588" spans="1:9" hidden="1" x14ac:dyDescent="0.3">
      <c r="A7588" s="24">
        <v>7586</v>
      </c>
      <c r="B7588" s="11" t="str">
        <f>IFERROR(INDEX({"JSNY-BJ0001-01";"JSNY-JS0022-01";"JSNY-JS0002-01"},MATCH(D7588,{"BJ_zhongyu";"JS_WX_liteer";"JS_CZ_wodefeng"},0)),"")</f>
        <v>JSNY-JS0002-01</v>
      </c>
      <c r="C7588" s="11" t="str">
        <f>IFERROR(INDEX({"北京中裕世纪大酒店";"江苏利特尔绿色包装股份有限公司";"常州市金坛沃德丰电子科技有限公司"},MATCH(D7588,{"BJ_zhongyu";"JS_WX_liteer";"JS_CZ_wodefeng"},0)),"")</f>
        <v>常州市金坛沃德丰电子科技有限公司</v>
      </c>
      <c r="D7588" s="11" t="str">
        <f>[1]动作!$G7587</f>
        <v>JS_CZ_wodefeng</v>
      </c>
      <c r="E7588" s="11" t="str">
        <f>[1]动作!$D7587</f>
        <v>分系统1BMS6单体电压过低二级故障</v>
      </c>
      <c r="F7588" s="11" t="s">
        <v>177</v>
      </c>
      <c r="G7588" s="12">
        <f>[1]动作!$A7587+[1]动作!$B7587</f>
        <v>43214.467557870368</v>
      </c>
      <c r="H7588" s="12"/>
      <c r="I7588" s="11"/>
    </row>
    <row r="7589" spans="1:9" hidden="1" x14ac:dyDescent="0.3">
      <c r="A7589" s="24">
        <v>7587</v>
      </c>
      <c r="B7589" s="11" t="str">
        <f>IFERROR(INDEX({"JSNY-BJ0001-01";"JSNY-JS0022-01";"JSNY-JS0002-01"},MATCH(D7589,{"BJ_zhongyu";"JS_WX_liteer";"JS_CZ_wodefeng"},0)),"")</f>
        <v>JSNY-JS0002-01</v>
      </c>
      <c r="C7589" s="11" t="str">
        <f>IFERROR(INDEX({"北京中裕世纪大酒店";"江苏利特尔绿色包装股份有限公司";"常州市金坛沃德丰电子科技有限公司"},MATCH(D7589,{"BJ_zhongyu";"JS_WX_liteer";"JS_CZ_wodefeng"},0)),"")</f>
        <v>常州市金坛沃德丰电子科技有限公司</v>
      </c>
      <c r="D7589" s="11" t="str">
        <f>[1]动作!$G7588</f>
        <v>JS_CZ_wodefeng</v>
      </c>
      <c r="E7589" s="11" t="str">
        <f>[1]动作!$D7588</f>
        <v>分系统1BMS4单体电压过低一级故障</v>
      </c>
      <c r="F7589" s="11" t="s">
        <v>177</v>
      </c>
      <c r="G7589" s="12">
        <f>[1]动作!$A7588+[1]动作!$B7588</f>
        <v>43214.467673611114</v>
      </c>
      <c r="H7589" s="12"/>
      <c r="I7589" s="11"/>
    </row>
    <row r="7590" spans="1:9" hidden="1" x14ac:dyDescent="0.3">
      <c r="A7590" s="24">
        <v>7588</v>
      </c>
      <c r="B7590" s="11" t="str">
        <f>IFERROR(INDEX({"JSNY-BJ0001-01";"JSNY-JS0022-01";"JSNY-JS0002-01"},MATCH(D7590,{"BJ_zhongyu";"JS_WX_liteer";"JS_CZ_wodefeng"},0)),"")</f>
        <v>JSNY-JS0002-01</v>
      </c>
      <c r="C7590" s="11" t="str">
        <f>IFERROR(INDEX({"北京中裕世纪大酒店";"江苏利特尔绿色包装股份有限公司";"常州市金坛沃德丰电子科技有限公司"},MATCH(D7590,{"BJ_zhongyu";"JS_WX_liteer";"JS_CZ_wodefeng"},0)),"")</f>
        <v>常州市金坛沃德丰电子科技有限公司</v>
      </c>
      <c r="D7590" s="11" t="str">
        <f>[1]动作!$G7589</f>
        <v>JS_CZ_wodefeng</v>
      </c>
      <c r="E7590" s="11" t="str">
        <f>[1]动作!$D7589</f>
        <v>分系统1BMS4单体电压过低二级故障</v>
      </c>
      <c r="F7590" s="11" t="s">
        <v>177</v>
      </c>
      <c r="G7590" s="12">
        <f>[1]动作!$A7589+[1]动作!$B7589</f>
        <v>43214.467673611114</v>
      </c>
      <c r="H7590" s="12"/>
      <c r="I7590" s="11"/>
    </row>
    <row r="7591" spans="1:9" hidden="1" x14ac:dyDescent="0.3">
      <c r="A7591" s="24">
        <v>7589</v>
      </c>
      <c r="B7591" s="11" t="str">
        <f>IFERROR(INDEX({"JSNY-BJ0001-01";"JSNY-JS0022-01";"JSNY-JS0002-01"},MATCH(D7591,{"BJ_zhongyu";"JS_WX_liteer";"JS_CZ_wodefeng"},0)),"")</f>
        <v>JSNY-JS0002-01</v>
      </c>
      <c r="C7591" s="11" t="str">
        <f>IFERROR(INDEX({"北京中裕世纪大酒店";"江苏利特尔绿色包装股份有限公司";"常州市金坛沃德丰电子科技有限公司"},MATCH(D7591,{"BJ_zhongyu";"JS_WX_liteer";"JS_CZ_wodefeng"},0)),"")</f>
        <v>常州市金坛沃德丰电子科技有限公司</v>
      </c>
      <c r="D7591" s="11" t="str">
        <f>[1]动作!$G7590</f>
        <v>JS_CZ_wodefeng</v>
      </c>
      <c r="E7591" s="11" t="str">
        <f>[1]动作!$D7590</f>
        <v>电表故障</v>
      </c>
      <c r="F7591" s="11" t="s">
        <v>45</v>
      </c>
      <c r="G7591" s="12">
        <f>[1]动作!$A7590+[1]动作!$B7590</f>
        <v>43214.468368055554</v>
      </c>
      <c r="H7591" s="12"/>
      <c r="I7591" s="11"/>
    </row>
    <row r="7592" spans="1:9" hidden="1" x14ac:dyDescent="0.3">
      <c r="A7592" s="24">
        <v>7590</v>
      </c>
      <c r="B7592" s="11" t="str">
        <f>IFERROR(INDEX({"JSNY-BJ0001-01";"JSNY-JS0022-01";"JSNY-JS0002-01"},MATCH(D7592,{"BJ_zhongyu";"JS_WX_liteer";"JS_CZ_wodefeng"},0)),"")</f>
        <v>JSNY-JS0002-01</v>
      </c>
      <c r="C7592" s="11" t="str">
        <f>IFERROR(INDEX({"北京中裕世纪大酒店";"江苏利特尔绿色包装股份有限公司";"常州市金坛沃德丰电子科技有限公司"},MATCH(D7592,{"BJ_zhongyu";"JS_WX_liteer";"JS_CZ_wodefeng"},0)),"")</f>
        <v>常州市金坛沃德丰电子科技有限公司</v>
      </c>
      <c r="D7592" s="11" t="str">
        <f>[1]动作!$G7591</f>
        <v>JS_CZ_wodefeng</v>
      </c>
      <c r="E7592" s="11" t="str">
        <f>[1]动作!$D7591</f>
        <v>电表故障</v>
      </c>
      <c r="F7592" s="11" t="s">
        <v>45</v>
      </c>
      <c r="G7592" s="12">
        <f>[1]动作!$A7591+[1]动作!$B7591</f>
        <v>43214.4684837963</v>
      </c>
      <c r="H7592" s="12"/>
      <c r="I7592" s="11"/>
    </row>
    <row r="7593" spans="1:9" hidden="1" x14ac:dyDescent="0.3">
      <c r="A7593" s="24">
        <v>7591</v>
      </c>
      <c r="B7593" s="11" t="str">
        <f>IFERROR(INDEX({"JSNY-BJ0001-01";"JSNY-JS0022-01";"JSNY-JS0002-01"},MATCH(D7593,{"BJ_zhongyu";"JS_WX_liteer";"JS_CZ_wodefeng"},0)),"")</f>
        <v>JSNY-JS0002-01</v>
      </c>
      <c r="C7593" s="11" t="str">
        <f>IFERROR(INDEX({"北京中裕世纪大酒店";"江苏利特尔绿色包装股份有限公司";"常州市金坛沃德丰电子科技有限公司"},MATCH(D7593,{"BJ_zhongyu";"JS_WX_liteer";"JS_CZ_wodefeng"},0)),"")</f>
        <v>常州市金坛沃德丰电子科技有限公司</v>
      </c>
      <c r="D7593" s="11" t="str">
        <f>[1]动作!$G7592</f>
        <v>JS_CZ_wodefeng</v>
      </c>
      <c r="E7593" s="11" t="str">
        <f>[1]动作!$D7592</f>
        <v>分系统1BMS3SOC过低一级故障</v>
      </c>
      <c r="F7593" s="11" t="s">
        <v>177</v>
      </c>
      <c r="G7593" s="12">
        <f>[1]动作!$A7592+[1]动作!$B7592</f>
        <v>43214.468541666669</v>
      </c>
      <c r="H7593" s="12"/>
      <c r="I7593" s="11"/>
    </row>
    <row r="7594" spans="1:9" hidden="1" x14ac:dyDescent="0.3">
      <c r="A7594" s="24">
        <v>7592</v>
      </c>
      <c r="B7594" s="11" t="str">
        <f>IFERROR(INDEX({"JSNY-BJ0001-01";"JSNY-JS0022-01";"JSNY-JS0002-01"},MATCH(D7594,{"BJ_zhongyu";"JS_WX_liteer";"JS_CZ_wodefeng"},0)),"")</f>
        <v>JSNY-JS0002-01</v>
      </c>
      <c r="C7594" s="11" t="str">
        <f>IFERROR(INDEX({"北京中裕世纪大酒店";"江苏利特尔绿色包装股份有限公司";"常州市金坛沃德丰电子科技有限公司"},MATCH(D7594,{"BJ_zhongyu";"JS_WX_liteer";"JS_CZ_wodefeng"},0)),"")</f>
        <v>常州市金坛沃德丰电子科技有限公司</v>
      </c>
      <c r="D7594" s="11" t="str">
        <f>[1]动作!$G7593</f>
        <v>JS_CZ_wodefeng</v>
      </c>
      <c r="E7594" s="11" t="str">
        <f>[1]动作!$D7593</f>
        <v>分系统1BMS3SOC过低二级故障</v>
      </c>
      <c r="F7594" s="11" t="s">
        <v>177</v>
      </c>
      <c r="G7594" s="12">
        <f>[1]动作!$A7593+[1]动作!$B7593</f>
        <v>43214.468541666669</v>
      </c>
      <c r="H7594" s="12"/>
      <c r="I7594" s="11"/>
    </row>
    <row r="7595" spans="1:9" hidden="1" x14ac:dyDescent="0.3">
      <c r="A7595" s="24">
        <v>7593</v>
      </c>
      <c r="B7595" s="11" t="str">
        <f>IFERROR(INDEX({"JSNY-BJ0001-01";"JSNY-JS0022-01";"JSNY-JS0002-01"},MATCH(D7595,{"BJ_zhongyu";"JS_WX_liteer";"JS_CZ_wodefeng"},0)),"")</f>
        <v>JSNY-JS0002-01</v>
      </c>
      <c r="C7595" s="11" t="str">
        <f>IFERROR(INDEX({"北京中裕世纪大酒店";"江苏利特尔绿色包装股份有限公司";"常州市金坛沃德丰电子科技有限公司"},MATCH(D7595,{"BJ_zhongyu";"JS_WX_liteer";"JS_CZ_wodefeng"},0)),"")</f>
        <v>常州市金坛沃德丰电子科技有限公司</v>
      </c>
      <c r="D7595" s="11" t="str">
        <f>[1]动作!$G7594</f>
        <v>JS_CZ_wodefeng</v>
      </c>
      <c r="E7595" s="11" t="str">
        <f>[1]动作!$D7594</f>
        <v>分系统1BMS6SOC过低一级故障</v>
      </c>
      <c r="F7595" s="11" t="s">
        <v>177</v>
      </c>
      <c r="G7595" s="12">
        <f>[1]动作!$A7594+[1]动作!$B7594</f>
        <v>43214.468946759262</v>
      </c>
      <c r="H7595" s="12"/>
      <c r="I7595" s="11"/>
    </row>
    <row r="7596" spans="1:9" hidden="1" x14ac:dyDescent="0.3">
      <c r="A7596" s="24">
        <v>7594</v>
      </c>
      <c r="B7596" s="11" t="str">
        <f>IFERROR(INDEX({"JSNY-BJ0001-01";"JSNY-JS0022-01";"JSNY-JS0002-01"},MATCH(D7596,{"BJ_zhongyu";"JS_WX_liteer";"JS_CZ_wodefeng"},0)),"")</f>
        <v>JSNY-JS0002-01</v>
      </c>
      <c r="C7596" s="11" t="str">
        <f>IFERROR(INDEX({"北京中裕世纪大酒店";"江苏利特尔绿色包装股份有限公司";"常州市金坛沃德丰电子科技有限公司"},MATCH(D7596,{"BJ_zhongyu";"JS_WX_liteer";"JS_CZ_wodefeng"},0)),"")</f>
        <v>常州市金坛沃德丰电子科技有限公司</v>
      </c>
      <c r="D7596" s="11" t="str">
        <f>[1]动作!$G7595</f>
        <v>JS_CZ_wodefeng</v>
      </c>
      <c r="E7596" s="11" t="str">
        <f>[1]动作!$D7595</f>
        <v>分系统1BMS6SOC过低二级故障</v>
      </c>
      <c r="F7596" s="11" t="s">
        <v>177</v>
      </c>
      <c r="G7596" s="12">
        <f>[1]动作!$A7595+[1]动作!$B7595</f>
        <v>43214.468946759262</v>
      </c>
      <c r="H7596" s="12"/>
      <c r="I7596" s="11"/>
    </row>
    <row r="7597" spans="1:9" hidden="1" x14ac:dyDescent="0.3">
      <c r="A7597" s="24">
        <v>7595</v>
      </c>
      <c r="B7597" s="11" t="str">
        <f>IFERROR(INDEX({"JSNY-BJ0001-01";"JSNY-JS0022-01";"JSNY-JS0002-01"},MATCH(D7597,{"BJ_zhongyu";"JS_WX_liteer";"JS_CZ_wodefeng"},0)),"")</f>
        <v>JSNY-JS0002-01</v>
      </c>
      <c r="C7597" s="11" t="str">
        <f>IFERROR(INDEX({"北京中裕世纪大酒店";"江苏利特尔绿色包装股份有限公司";"常州市金坛沃德丰电子科技有限公司"},MATCH(D7597,{"BJ_zhongyu";"JS_WX_liteer";"JS_CZ_wodefeng"},0)),"")</f>
        <v>常州市金坛沃德丰电子科技有限公司</v>
      </c>
      <c r="D7597" s="11" t="str">
        <f>[1]动作!$G7596</f>
        <v>JS_CZ_wodefeng</v>
      </c>
      <c r="E7597" s="11" t="str">
        <f>[1]动作!$D7596</f>
        <v>分系统1BMS4SOC过低一级故障</v>
      </c>
      <c r="F7597" s="11" t="s">
        <v>177</v>
      </c>
      <c r="G7597" s="12">
        <f>[1]动作!$A7596+[1]动作!$B7596</f>
        <v>43214.4690625</v>
      </c>
      <c r="H7597" s="12"/>
      <c r="I7597" s="11"/>
    </row>
    <row r="7598" spans="1:9" hidden="1" x14ac:dyDescent="0.3">
      <c r="A7598" s="24">
        <v>7596</v>
      </c>
      <c r="B7598" s="11" t="str">
        <f>IFERROR(INDEX({"JSNY-BJ0001-01";"JSNY-JS0022-01";"JSNY-JS0002-01"},MATCH(D7598,{"BJ_zhongyu";"JS_WX_liteer";"JS_CZ_wodefeng"},0)),"")</f>
        <v>JSNY-JS0002-01</v>
      </c>
      <c r="C7598" s="11" t="str">
        <f>IFERROR(INDEX({"北京中裕世纪大酒店";"江苏利特尔绿色包装股份有限公司";"常州市金坛沃德丰电子科技有限公司"},MATCH(D7598,{"BJ_zhongyu";"JS_WX_liteer";"JS_CZ_wodefeng"},0)),"")</f>
        <v>常州市金坛沃德丰电子科技有限公司</v>
      </c>
      <c r="D7598" s="11" t="str">
        <f>[1]动作!$G7597</f>
        <v>JS_CZ_wodefeng</v>
      </c>
      <c r="E7598" s="11" t="str">
        <f>[1]动作!$D7597</f>
        <v>分系统1BMS4SOC过低二级故障</v>
      </c>
      <c r="F7598" s="11" t="s">
        <v>177</v>
      </c>
      <c r="G7598" s="12">
        <f>[1]动作!$A7597+[1]动作!$B7597</f>
        <v>43214.4690625</v>
      </c>
      <c r="H7598" s="12"/>
      <c r="I7598" s="11"/>
    </row>
    <row r="7599" spans="1:9" hidden="1" x14ac:dyDescent="0.3">
      <c r="A7599" s="24">
        <v>7597</v>
      </c>
      <c r="B7599" s="11" t="str">
        <f>IFERROR(INDEX({"JSNY-BJ0001-01";"JSNY-JS0022-01";"JSNY-JS0002-01"},MATCH(D7599,{"BJ_zhongyu";"JS_WX_liteer";"JS_CZ_wodefeng"},0)),"")</f>
        <v>JSNY-JS0002-01</v>
      </c>
      <c r="C7599" s="11" t="str">
        <f>IFERROR(INDEX({"北京中裕世纪大酒店";"江苏利特尔绿色包装股份有限公司";"常州市金坛沃德丰电子科技有限公司"},MATCH(D7599,{"BJ_zhongyu";"JS_WX_liteer";"JS_CZ_wodefeng"},0)),"")</f>
        <v>常州市金坛沃德丰电子科技有限公司</v>
      </c>
      <c r="D7599" s="11" t="str">
        <f>[1]动作!$G7598</f>
        <v>JS_CZ_wodefeng</v>
      </c>
      <c r="E7599" s="11" t="str">
        <f>[1]动作!$D7598</f>
        <v>分系统1BMS1SOC过低一级故障</v>
      </c>
      <c r="F7599" s="11" t="s">
        <v>177</v>
      </c>
      <c r="G7599" s="12">
        <f>[1]动作!$A7598+[1]动作!$B7598</f>
        <v>43214.469641203701</v>
      </c>
      <c r="H7599" s="12"/>
      <c r="I7599" s="11"/>
    </row>
    <row r="7600" spans="1:9" hidden="1" x14ac:dyDescent="0.3">
      <c r="A7600" s="24">
        <v>7598</v>
      </c>
      <c r="B7600" s="11" t="str">
        <f>IFERROR(INDEX({"JSNY-BJ0001-01";"JSNY-JS0022-01";"JSNY-JS0002-01"},MATCH(D7600,{"BJ_zhongyu";"JS_WX_liteer";"JS_CZ_wodefeng"},0)),"")</f>
        <v>JSNY-JS0002-01</v>
      </c>
      <c r="C7600" s="11" t="str">
        <f>IFERROR(INDEX({"北京中裕世纪大酒店";"江苏利特尔绿色包装股份有限公司";"常州市金坛沃德丰电子科技有限公司"},MATCH(D7600,{"BJ_zhongyu";"JS_WX_liteer";"JS_CZ_wodefeng"},0)),"")</f>
        <v>常州市金坛沃德丰电子科技有限公司</v>
      </c>
      <c r="D7600" s="11" t="str">
        <f>[1]动作!$G7599</f>
        <v>JS_CZ_wodefeng</v>
      </c>
      <c r="E7600" s="11" t="str">
        <f>[1]动作!$D7599</f>
        <v>分系统1BMS1SOC过低二级故障</v>
      </c>
      <c r="F7600" s="11" t="s">
        <v>177</v>
      </c>
      <c r="G7600" s="12">
        <f>[1]动作!$A7599+[1]动作!$B7599</f>
        <v>43214.469641203701</v>
      </c>
      <c r="H7600" s="12"/>
      <c r="I7600" s="11"/>
    </row>
    <row r="7601" spans="1:9" hidden="1" x14ac:dyDescent="0.3">
      <c r="A7601" s="24">
        <v>7599</v>
      </c>
      <c r="B7601" s="11" t="str">
        <f>IFERROR(INDEX({"JSNY-BJ0001-01";"JSNY-JS0022-01";"JSNY-JS0002-01"},MATCH(D7601,{"BJ_zhongyu";"JS_WX_liteer";"JS_CZ_wodefeng"},0)),"")</f>
        <v>JSNY-JS0002-01</v>
      </c>
      <c r="C7601" s="11" t="str">
        <f>IFERROR(INDEX({"北京中裕世纪大酒店";"江苏利特尔绿色包装股份有限公司";"常州市金坛沃德丰电子科技有限公司"},MATCH(D7601,{"BJ_zhongyu";"JS_WX_liteer";"JS_CZ_wodefeng"},0)),"")</f>
        <v>常州市金坛沃德丰电子科技有限公司</v>
      </c>
      <c r="D7601" s="11" t="str">
        <f>[1]动作!$G7600</f>
        <v>JS_CZ_wodefeng</v>
      </c>
      <c r="E7601" s="11" t="str">
        <f>[1]动作!$D7600</f>
        <v>分系统1BMS2SOC过低一级故障</v>
      </c>
      <c r="F7601" s="11" t="s">
        <v>177</v>
      </c>
      <c r="G7601" s="12">
        <f>[1]动作!$A7600+[1]动作!$B7600</f>
        <v>43214.470972222225</v>
      </c>
      <c r="H7601" s="12"/>
      <c r="I7601" s="11"/>
    </row>
    <row r="7602" spans="1:9" hidden="1" x14ac:dyDescent="0.3">
      <c r="A7602" s="24">
        <v>7600</v>
      </c>
      <c r="B7602" s="11" t="str">
        <f>IFERROR(INDEX({"JSNY-BJ0001-01";"JSNY-JS0022-01";"JSNY-JS0002-01"},MATCH(D7602,{"BJ_zhongyu";"JS_WX_liteer";"JS_CZ_wodefeng"},0)),"")</f>
        <v>JSNY-JS0002-01</v>
      </c>
      <c r="C7602" s="11" t="str">
        <f>IFERROR(INDEX({"北京中裕世纪大酒店";"江苏利特尔绿色包装股份有限公司";"常州市金坛沃德丰电子科技有限公司"},MATCH(D7602,{"BJ_zhongyu";"JS_WX_liteer";"JS_CZ_wodefeng"},0)),"")</f>
        <v>常州市金坛沃德丰电子科技有限公司</v>
      </c>
      <c r="D7602" s="11" t="str">
        <f>[1]动作!$G7601</f>
        <v>JS_CZ_wodefeng</v>
      </c>
      <c r="E7602" s="11" t="str">
        <f>[1]动作!$D7601</f>
        <v>分系统1BMS2SOC过低二级故障</v>
      </c>
      <c r="F7602" s="11" t="s">
        <v>177</v>
      </c>
      <c r="G7602" s="12">
        <f>[1]动作!$A7601+[1]动作!$B7601</f>
        <v>43214.470972222225</v>
      </c>
      <c r="H7602" s="12"/>
      <c r="I7602" s="11"/>
    </row>
    <row r="7603" spans="1:9" hidden="1" x14ac:dyDescent="0.3">
      <c r="A7603" s="24">
        <v>7601</v>
      </c>
      <c r="B7603" s="11" t="str">
        <f>IFERROR(INDEX({"JSNY-BJ0001-01";"JSNY-JS0022-01";"JSNY-JS0002-01"},MATCH(D7603,{"BJ_zhongyu";"JS_WX_liteer";"JS_CZ_wodefeng"},0)),"")</f>
        <v>JSNY-JS0002-01</v>
      </c>
      <c r="C7603" s="11" t="str">
        <f>IFERROR(INDEX({"北京中裕世纪大酒店";"江苏利特尔绿色包装股份有限公司";"常州市金坛沃德丰电子科技有限公司"},MATCH(D7603,{"BJ_zhongyu";"JS_WX_liteer";"JS_CZ_wodefeng"},0)),"")</f>
        <v>常州市金坛沃德丰电子科技有限公司</v>
      </c>
      <c r="D7603" s="11" t="str">
        <f>[1]动作!$G7602</f>
        <v>JS_CZ_wodefeng</v>
      </c>
      <c r="E7603" s="11" t="str">
        <f>[1]动作!$D7602</f>
        <v>电表故障</v>
      </c>
      <c r="F7603" s="11" t="s">
        <v>45</v>
      </c>
      <c r="G7603" s="12">
        <f>[1]动作!$A7602+[1]动作!$B7602</f>
        <v>43214.47247685185</v>
      </c>
      <c r="H7603" s="12"/>
      <c r="I7603" s="11"/>
    </row>
    <row r="7604" spans="1:9" hidden="1" x14ac:dyDescent="0.3">
      <c r="A7604" s="24">
        <v>7602</v>
      </c>
      <c r="B7604" s="11" t="str">
        <f>IFERROR(INDEX({"JSNY-BJ0001-01";"JSNY-JS0022-01";"JSNY-JS0002-01"},MATCH(D7604,{"BJ_zhongyu";"JS_WX_liteer";"JS_CZ_wodefeng"},0)),"")</f>
        <v>JSNY-JS0002-01</v>
      </c>
      <c r="C7604" s="11" t="str">
        <f>IFERROR(INDEX({"北京中裕世纪大酒店";"江苏利特尔绿色包装股份有限公司";"常州市金坛沃德丰电子科技有限公司"},MATCH(D7604,{"BJ_zhongyu";"JS_WX_liteer";"JS_CZ_wodefeng"},0)),"")</f>
        <v>常州市金坛沃德丰电子科技有限公司</v>
      </c>
      <c r="D7604" s="11" t="str">
        <f>[1]动作!$G7603</f>
        <v>JS_CZ_wodefeng</v>
      </c>
      <c r="E7604" s="11" t="str">
        <f>[1]动作!$D7603</f>
        <v>分系统1BMS5SOC过低一级故障</v>
      </c>
      <c r="F7604" s="11" t="s">
        <v>177</v>
      </c>
      <c r="G7604" s="12">
        <f>[1]动作!$A7603+[1]动作!$B7603</f>
        <v>43214.472592592596</v>
      </c>
      <c r="H7604" s="12"/>
      <c r="I7604" s="11"/>
    </row>
    <row r="7605" spans="1:9" hidden="1" x14ac:dyDescent="0.3">
      <c r="A7605" s="24">
        <v>7603</v>
      </c>
      <c r="B7605" s="11" t="str">
        <f>IFERROR(INDEX({"JSNY-BJ0001-01";"JSNY-JS0022-01";"JSNY-JS0002-01"},MATCH(D7605,{"BJ_zhongyu";"JS_WX_liteer";"JS_CZ_wodefeng"},0)),"")</f>
        <v>JSNY-JS0002-01</v>
      </c>
      <c r="C7605" s="11" t="str">
        <f>IFERROR(INDEX({"北京中裕世纪大酒店";"江苏利特尔绿色包装股份有限公司";"常州市金坛沃德丰电子科技有限公司"},MATCH(D7605,{"BJ_zhongyu";"JS_WX_liteer";"JS_CZ_wodefeng"},0)),"")</f>
        <v>常州市金坛沃德丰电子科技有限公司</v>
      </c>
      <c r="D7605" s="11" t="str">
        <f>[1]动作!$G7604</f>
        <v>JS_CZ_wodefeng</v>
      </c>
      <c r="E7605" s="11" t="str">
        <f>[1]动作!$D7604</f>
        <v>分系统1BMS5SOC过低二级故障</v>
      </c>
      <c r="F7605" s="11" t="s">
        <v>177</v>
      </c>
      <c r="G7605" s="12">
        <f>[1]动作!$A7604+[1]动作!$B7604</f>
        <v>43214.472592592596</v>
      </c>
      <c r="H7605" s="12"/>
      <c r="I7605" s="11"/>
    </row>
    <row r="7606" spans="1:9" hidden="1" x14ac:dyDescent="0.3">
      <c r="A7606" s="24">
        <v>7604</v>
      </c>
      <c r="B7606" s="11" t="str">
        <f>IFERROR(INDEX({"JSNY-BJ0001-01";"JSNY-JS0022-01";"JSNY-JS0002-01"},MATCH(D7606,{"BJ_zhongyu";"JS_WX_liteer";"JS_CZ_wodefeng"},0)),"")</f>
        <v>JSNY-JS0002-01</v>
      </c>
      <c r="C7606" s="11" t="str">
        <f>IFERROR(INDEX({"北京中裕世纪大酒店";"江苏利特尔绿色包装股份有限公司";"常州市金坛沃德丰电子科技有限公司"},MATCH(D7606,{"BJ_zhongyu";"JS_WX_liteer";"JS_CZ_wodefeng"},0)),"")</f>
        <v>常州市金坛沃德丰电子科技有限公司</v>
      </c>
      <c r="D7606" s="11" t="str">
        <f>[1]动作!$G7605</f>
        <v>JS_CZ_wodefeng</v>
      </c>
      <c r="E7606" s="11" t="str">
        <f>[1]动作!$D7605</f>
        <v>电表故障</v>
      </c>
      <c r="F7606" s="11" t="s">
        <v>45</v>
      </c>
      <c r="G7606" s="12">
        <f>[1]动作!$A7605+[1]动作!$B7605</f>
        <v>43214.473576388889</v>
      </c>
      <c r="H7606" s="12"/>
      <c r="I7606" s="11"/>
    </row>
    <row r="7607" spans="1:9" hidden="1" x14ac:dyDescent="0.3">
      <c r="A7607" s="24">
        <v>7605</v>
      </c>
      <c r="B7607" s="11" t="str">
        <f>IFERROR(INDEX({"JSNY-BJ0001-01";"JSNY-JS0022-01";"JSNY-JS0002-01"},MATCH(D7607,{"BJ_zhongyu";"JS_WX_liteer";"JS_CZ_wodefeng"},0)),"")</f>
        <v>JSNY-JS0002-01</v>
      </c>
      <c r="C7607" s="11" t="str">
        <f>IFERROR(INDEX({"北京中裕世纪大酒店";"江苏利特尔绿色包装股份有限公司";"常州市金坛沃德丰电子科技有限公司"},MATCH(D7607,{"BJ_zhongyu";"JS_WX_liteer";"JS_CZ_wodefeng"},0)),"")</f>
        <v>常州市金坛沃德丰电子科技有限公司</v>
      </c>
      <c r="D7607" s="11" t="str">
        <f>[1]动作!$G7606</f>
        <v>JS_CZ_wodefeng</v>
      </c>
      <c r="E7607" s="11" t="str">
        <f>[1]动作!$D7606</f>
        <v>电表故障</v>
      </c>
      <c r="F7607" s="11" t="s">
        <v>45</v>
      </c>
      <c r="G7607" s="12">
        <f>[1]动作!$A7606+[1]动作!$B7606</f>
        <v>43214.473807870374</v>
      </c>
      <c r="H7607" s="12"/>
      <c r="I7607" s="11"/>
    </row>
    <row r="7608" spans="1:9" hidden="1" x14ac:dyDescent="0.3">
      <c r="A7608" s="24">
        <v>7606</v>
      </c>
      <c r="B7608" s="11" t="str">
        <f>IFERROR(INDEX({"JSNY-BJ0001-01";"JSNY-JS0022-01";"JSNY-JS0002-01"},MATCH(D7608,{"BJ_zhongyu";"JS_WX_liteer";"JS_CZ_wodefeng"},0)),"")</f>
        <v>JSNY-JS0002-01</v>
      </c>
      <c r="C7608" s="11" t="str">
        <f>IFERROR(INDEX({"北京中裕世纪大酒店";"江苏利特尔绿色包装股份有限公司";"常州市金坛沃德丰电子科技有限公司"},MATCH(D7608,{"BJ_zhongyu";"JS_WX_liteer";"JS_CZ_wodefeng"},0)),"")</f>
        <v>常州市金坛沃德丰电子科技有限公司</v>
      </c>
      <c r="D7608" s="11" t="str">
        <f>[1]动作!$G7607</f>
        <v>JS_CZ_wodefeng</v>
      </c>
      <c r="E7608" s="11" t="str">
        <f>[1]动作!$D7607</f>
        <v>电表故障</v>
      </c>
      <c r="F7608" s="11" t="s">
        <v>45</v>
      </c>
      <c r="G7608" s="12">
        <f>[1]动作!$A7607+[1]动作!$B7607</f>
        <v>43214.473923611113</v>
      </c>
      <c r="H7608" s="12"/>
      <c r="I7608" s="11"/>
    </row>
    <row r="7609" spans="1:9" hidden="1" x14ac:dyDescent="0.3">
      <c r="A7609" s="24">
        <v>7607</v>
      </c>
      <c r="B7609" s="11" t="str">
        <f>IFERROR(INDEX({"JSNY-BJ0001-01";"JSNY-JS0022-01";"JSNY-JS0002-01"},MATCH(D7609,{"BJ_zhongyu";"JS_WX_liteer";"JS_CZ_wodefeng"},0)),"")</f>
        <v>JSNY-JS0002-01</v>
      </c>
      <c r="C7609" s="11" t="str">
        <f>IFERROR(INDEX({"北京中裕世纪大酒店";"江苏利特尔绿色包装股份有限公司";"常州市金坛沃德丰电子科技有限公司"},MATCH(D7609,{"BJ_zhongyu";"JS_WX_liteer";"JS_CZ_wodefeng"},0)),"")</f>
        <v>常州市金坛沃德丰电子科技有限公司</v>
      </c>
      <c r="D7609" s="11" t="str">
        <f>[1]动作!$G7608</f>
        <v>JS_CZ_wodefeng</v>
      </c>
      <c r="E7609" s="11" t="str">
        <f>[1]动作!$D7608</f>
        <v>电表故障</v>
      </c>
      <c r="F7609" s="11" t="s">
        <v>45</v>
      </c>
      <c r="G7609" s="12">
        <f>[1]动作!$A7608+[1]动作!$B7608</f>
        <v>43214.474039351851</v>
      </c>
      <c r="H7609" s="12"/>
      <c r="I7609" s="11"/>
    </row>
    <row r="7610" spans="1:9" hidden="1" x14ac:dyDescent="0.3">
      <c r="A7610" s="24">
        <v>7608</v>
      </c>
      <c r="B7610" s="11" t="str">
        <f>IFERROR(INDEX({"JSNY-BJ0001-01";"JSNY-JS0022-01";"JSNY-JS0002-01"},MATCH(D7610,{"BJ_zhongyu";"JS_WX_liteer";"JS_CZ_wodefeng"},0)),"")</f>
        <v>JSNY-JS0002-01</v>
      </c>
      <c r="C7610" s="11" t="str">
        <f>IFERROR(INDEX({"北京中裕世纪大酒店";"江苏利特尔绿色包装股份有限公司";"常州市金坛沃德丰电子科技有限公司"},MATCH(D7610,{"BJ_zhongyu";"JS_WX_liteer";"JS_CZ_wodefeng"},0)),"")</f>
        <v>常州市金坛沃德丰电子科技有限公司</v>
      </c>
      <c r="D7610" s="11" t="str">
        <f>[1]动作!$G7609</f>
        <v>JS_CZ_wodefeng</v>
      </c>
      <c r="E7610" s="11" t="str">
        <f>[1]动作!$D7609</f>
        <v>电表故障</v>
      </c>
      <c r="F7610" s="11" t="s">
        <v>45</v>
      </c>
      <c r="G7610" s="12">
        <f>[1]动作!$A7609+[1]动作!$B7609</f>
        <v>43214.476412037038</v>
      </c>
      <c r="H7610" s="12"/>
      <c r="I7610" s="11"/>
    </row>
    <row r="7611" spans="1:9" hidden="1" x14ac:dyDescent="0.3">
      <c r="A7611" s="24">
        <v>7609</v>
      </c>
      <c r="B7611" s="11" t="str">
        <f>IFERROR(INDEX({"JSNY-BJ0001-01";"JSNY-JS0022-01";"JSNY-JS0002-01"},MATCH(D7611,{"BJ_zhongyu";"JS_WX_liteer";"JS_CZ_wodefeng"},0)),"")</f>
        <v>JSNY-JS0002-01</v>
      </c>
      <c r="C7611" s="11" t="str">
        <f>IFERROR(INDEX({"北京中裕世纪大酒店";"江苏利特尔绿色包装股份有限公司";"常州市金坛沃德丰电子科技有限公司"},MATCH(D7611,{"BJ_zhongyu";"JS_WX_liteer";"JS_CZ_wodefeng"},0)),"")</f>
        <v>常州市金坛沃德丰电子科技有限公司</v>
      </c>
      <c r="D7611" s="11" t="str">
        <f>[1]动作!$G7610</f>
        <v>JS_CZ_wodefeng</v>
      </c>
      <c r="E7611" s="11" t="str">
        <f>[1]动作!$D7610</f>
        <v>电表故障</v>
      </c>
      <c r="F7611" s="11" t="s">
        <v>45</v>
      </c>
      <c r="G7611" s="12">
        <f>[1]动作!$A7610+[1]动作!$B7610</f>
        <v>43214.477407407408</v>
      </c>
      <c r="H7611" s="12"/>
      <c r="I7611" s="11"/>
    </row>
    <row r="7612" spans="1:9" hidden="1" x14ac:dyDescent="0.3">
      <c r="A7612" s="24">
        <v>7610</v>
      </c>
      <c r="B7612" s="11" t="str">
        <f>IFERROR(INDEX({"JSNY-BJ0001-01";"JSNY-JS0022-01";"JSNY-JS0002-01"},MATCH(D7612,{"BJ_zhongyu";"JS_WX_liteer";"JS_CZ_wodefeng"},0)),"")</f>
        <v>JSNY-JS0022-01</v>
      </c>
      <c r="C7612" s="11" t="str">
        <f>IFERROR(INDEX({"北京中裕世纪大酒店";"江苏利特尔绿色包装股份有限公司";"常州市金坛沃德丰电子科技有限公司"},MATCH(D7612,{"BJ_zhongyu";"JS_WX_liteer";"JS_CZ_wodefeng"},0)),"")</f>
        <v>江苏利特尔绿色包装股份有限公司</v>
      </c>
      <c r="D7612" s="11" t="str">
        <f>[1]动作!$G7611</f>
        <v>JS_WX_liteer</v>
      </c>
      <c r="E7612" s="11" t="str">
        <f>[1]动作!$D7611</f>
        <v>分系统1BMS8总电压过低一级故障</v>
      </c>
      <c r="F7612" s="11" t="s">
        <v>177</v>
      </c>
      <c r="G7612" s="12">
        <f>[1]动作!$A7611+[1]动作!$B7611</f>
        <v>43214.480590277781</v>
      </c>
      <c r="H7612" s="12"/>
      <c r="I7612" s="11"/>
    </row>
    <row r="7613" spans="1:9" hidden="1" x14ac:dyDescent="0.3">
      <c r="A7613" s="24">
        <v>7611</v>
      </c>
      <c r="B7613" s="11" t="str">
        <f>IFERROR(INDEX({"JSNY-BJ0001-01";"JSNY-JS0022-01";"JSNY-JS0002-01"},MATCH(D7613,{"BJ_zhongyu";"JS_WX_liteer";"JS_CZ_wodefeng"},0)),"")</f>
        <v>JSNY-JS0022-01</v>
      </c>
      <c r="C7613" s="11" t="str">
        <f>IFERROR(INDEX({"北京中裕世纪大酒店";"江苏利特尔绿色包装股份有限公司";"常州市金坛沃德丰电子科技有限公司"},MATCH(D7613,{"BJ_zhongyu";"JS_WX_liteer";"JS_CZ_wodefeng"},0)),"")</f>
        <v>江苏利特尔绿色包装股份有限公司</v>
      </c>
      <c r="D7613" s="11" t="str">
        <f>[1]动作!$G7612</f>
        <v>JS_WX_liteer</v>
      </c>
      <c r="E7613" s="11" t="str">
        <f>[1]动作!$D7612</f>
        <v>分系统1BMS8总电压过低二级故障</v>
      </c>
      <c r="F7613" s="11" t="s">
        <v>177</v>
      </c>
      <c r="G7613" s="12">
        <f>[1]动作!$A7612+[1]动作!$B7612</f>
        <v>43214.480590277781</v>
      </c>
      <c r="H7613" s="12"/>
      <c r="I7613" s="11"/>
    </row>
    <row r="7614" spans="1:9" hidden="1" x14ac:dyDescent="0.3">
      <c r="A7614" s="24">
        <v>7612</v>
      </c>
      <c r="B7614" s="11" t="str">
        <f>IFERROR(INDEX({"JSNY-BJ0001-01";"JSNY-JS0022-01";"JSNY-JS0002-01"},MATCH(D7614,{"BJ_zhongyu";"JS_WX_liteer";"JS_CZ_wodefeng"},0)),"")</f>
        <v>JSNY-JS0022-01</v>
      </c>
      <c r="C7614" s="11" t="str">
        <f>IFERROR(INDEX({"北京中裕世纪大酒店";"江苏利特尔绿色包装股份有限公司";"常州市金坛沃德丰电子科技有限公司"},MATCH(D7614,{"BJ_zhongyu";"JS_WX_liteer";"JS_CZ_wodefeng"},0)),"")</f>
        <v>江苏利特尔绿色包装股份有限公司</v>
      </c>
      <c r="D7614" s="11" t="str">
        <f>[1]动作!$G7613</f>
        <v>JS_WX_liteer</v>
      </c>
      <c r="E7614" s="11" t="str">
        <f>[1]动作!$D7613</f>
        <v>分系统1BMS9总电压过低一级故障</v>
      </c>
      <c r="F7614" s="11" t="s">
        <v>177</v>
      </c>
      <c r="G7614" s="12">
        <f>[1]动作!$A7613+[1]动作!$B7613</f>
        <v>43214.48064814815</v>
      </c>
      <c r="H7614" s="12"/>
      <c r="I7614" s="11"/>
    </row>
    <row r="7615" spans="1:9" hidden="1" x14ac:dyDescent="0.3">
      <c r="A7615" s="24">
        <v>7613</v>
      </c>
      <c r="B7615" s="11" t="str">
        <f>IFERROR(INDEX({"JSNY-BJ0001-01";"JSNY-JS0022-01";"JSNY-JS0002-01"},MATCH(D7615,{"BJ_zhongyu";"JS_WX_liteer";"JS_CZ_wodefeng"},0)),"")</f>
        <v>JSNY-JS0022-01</v>
      </c>
      <c r="C7615" s="11" t="str">
        <f>IFERROR(INDEX({"北京中裕世纪大酒店";"江苏利特尔绿色包装股份有限公司";"常州市金坛沃德丰电子科技有限公司"},MATCH(D7615,{"BJ_zhongyu";"JS_WX_liteer";"JS_CZ_wodefeng"},0)),"")</f>
        <v>江苏利特尔绿色包装股份有限公司</v>
      </c>
      <c r="D7615" s="11" t="str">
        <f>[1]动作!$G7614</f>
        <v>JS_WX_liteer</v>
      </c>
      <c r="E7615" s="11" t="str">
        <f>[1]动作!$D7614</f>
        <v>分系统1BMS9总电压过低二级故障</v>
      </c>
      <c r="F7615" s="11" t="s">
        <v>177</v>
      </c>
      <c r="G7615" s="12">
        <f>[1]动作!$A7614+[1]动作!$B7614</f>
        <v>43214.48064814815</v>
      </c>
      <c r="H7615" s="12"/>
      <c r="I7615" s="11"/>
    </row>
    <row r="7616" spans="1:9" hidden="1" x14ac:dyDescent="0.3">
      <c r="A7616" s="24">
        <v>7614</v>
      </c>
      <c r="B7616" s="11" t="str">
        <f>IFERROR(INDEX({"JSNY-BJ0001-01";"JSNY-JS0022-01";"JSNY-JS0002-01"},MATCH(D7616,{"BJ_zhongyu";"JS_WX_liteer";"JS_CZ_wodefeng"},0)),"")</f>
        <v>JSNY-JS0022-01</v>
      </c>
      <c r="C7616" s="11" t="str">
        <f>IFERROR(INDEX({"北京中裕世纪大酒店";"江苏利特尔绿色包装股份有限公司";"常州市金坛沃德丰电子科技有限公司"},MATCH(D7616,{"BJ_zhongyu";"JS_WX_liteer";"JS_CZ_wodefeng"},0)),"")</f>
        <v>江苏利特尔绿色包装股份有限公司</v>
      </c>
      <c r="D7616" s="11" t="str">
        <f>[1]动作!$G7615</f>
        <v>JS_WX_liteer</v>
      </c>
      <c r="E7616" s="11" t="str">
        <f>[1]动作!$D7615</f>
        <v>分系统1BMS3总电压过低一级故障</v>
      </c>
      <c r="F7616" s="11" t="s">
        <v>177</v>
      </c>
      <c r="G7616" s="12">
        <f>[1]动作!$A7615+[1]动作!$B7615</f>
        <v>43214.480995370373</v>
      </c>
      <c r="H7616" s="12"/>
      <c r="I7616" s="11"/>
    </row>
    <row r="7617" spans="1:9" hidden="1" x14ac:dyDescent="0.3">
      <c r="A7617" s="24">
        <v>7615</v>
      </c>
      <c r="B7617" s="11" t="str">
        <f>IFERROR(INDEX({"JSNY-BJ0001-01";"JSNY-JS0022-01";"JSNY-JS0002-01"},MATCH(D7617,{"BJ_zhongyu";"JS_WX_liteer";"JS_CZ_wodefeng"},0)),"")</f>
        <v>JSNY-JS0022-01</v>
      </c>
      <c r="C7617" s="11" t="str">
        <f>IFERROR(INDEX({"北京中裕世纪大酒店";"江苏利特尔绿色包装股份有限公司";"常州市金坛沃德丰电子科技有限公司"},MATCH(D7617,{"BJ_zhongyu";"JS_WX_liteer";"JS_CZ_wodefeng"},0)),"")</f>
        <v>江苏利特尔绿色包装股份有限公司</v>
      </c>
      <c r="D7617" s="11" t="str">
        <f>[1]动作!$G7616</f>
        <v>JS_WX_liteer</v>
      </c>
      <c r="E7617" s="11" t="str">
        <f>[1]动作!$D7616</f>
        <v>分系统1BMS3总电压过低二级故障</v>
      </c>
      <c r="F7617" s="11" t="s">
        <v>177</v>
      </c>
      <c r="G7617" s="12">
        <f>[1]动作!$A7616+[1]动作!$B7616</f>
        <v>43214.480995370373</v>
      </c>
      <c r="H7617" s="12"/>
      <c r="I7617" s="11"/>
    </row>
    <row r="7618" spans="1:9" hidden="1" x14ac:dyDescent="0.3">
      <c r="A7618" s="24">
        <v>7616</v>
      </c>
      <c r="B7618" s="11" t="str">
        <f>IFERROR(INDEX({"JSNY-BJ0001-01";"JSNY-JS0022-01";"JSNY-JS0002-01"},MATCH(D7618,{"BJ_zhongyu";"JS_WX_liteer";"JS_CZ_wodefeng"},0)),"")</f>
        <v>JSNY-JS0002-01</v>
      </c>
      <c r="C7618" s="11" t="str">
        <f>IFERROR(INDEX({"北京中裕世纪大酒店";"江苏利特尔绿色包装股份有限公司";"常州市金坛沃德丰电子科技有限公司"},MATCH(D7618,{"BJ_zhongyu";"JS_WX_liteer";"JS_CZ_wodefeng"},0)),"")</f>
        <v>常州市金坛沃德丰电子科技有限公司</v>
      </c>
      <c r="D7618" s="11" t="str">
        <f>[1]动作!$G7617</f>
        <v>JS_CZ_wodefeng</v>
      </c>
      <c r="E7618" s="11" t="str">
        <f>[1]动作!$D7617</f>
        <v>电表故障</v>
      </c>
      <c r="F7618" s="11" t="s">
        <v>45</v>
      </c>
      <c r="G7618" s="12">
        <f>[1]动作!$A7617+[1]动作!$B7617</f>
        <v>43214.480995370373</v>
      </c>
      <c r="H7618" s="12"/>
      <c r="I7618" s="11"/>
    </row>
    <row r="7619" spans="1:9" hidden="1" x14ac:dyDescent="0.3">
      <c r="A7619" s="24">
        <v>7617</v>
      </c>
      <c r="B7619" s="11" t="str">
        <f>IFERROR(INDEX({"JSNY-BJ0001-01";"JSNY-JS0022-01";"JSNY-JS0002-01"},MATCH(D7619,{"BJ_zhongyu";"JS_WX_liteer";"JS_CZ_wodefeng"},0)),"")</f>
        <v>JSNY-JS0022-01</v>
      </c>
      <c r="C7619" s="11" t="str">
        <f>IFERROR(INDEX({"北京中裕世纪大酒店";"江苏利特尔绿色包装股份有限公司";"常州市金坛沃德丰电子科技有限公司"},MATCH(D7619,{"BJ_zhongyu";"JS_WX_liteer";"JS_CZ_wodefeng"},0)),"")</f>
        <v>江苏利特尔绿色包装股份有限公司</v>
      </c>
      <c r="D7619" s="11" t="str">
        <f>[1]动作!$G7618</f>
        <v>JS_WX_liteer</v>
      </c>
      <c r="E7619" s="11" t="str">
        <f>[1]动作!$D7618</f>
        <v>分系统1BMS4总电压过低一级故障</v>
      </c>
      <c r="F7619" s="11" t="s">
        <v>177</v>
      </c>
      <c r="G7619" s="12">
        <f>[1]动作!$A7618+[1]动作!$B7618</f>
        <v>43214.481342592589</v>
      </c>
      <c r="H7619" s="12"/>
      <c r="I7619" s="11"/>
    </row>
    <row r="7620" spans="1:9" hidden="1" x14ac:dyDescent="0.3">
      <c r="A7620" s="24">
        <v>7618</v>
      </c>
      <c r="B7620" s="11" t="str">
        <f>IFERROR(INDEX({"JSNY-BJ0001-01";"JSNY-JS0022-01";"JSNY-JS0002-01"},MATCH(D7620,{"BJ_zhongyu";"JS_WX_liteer";"JS_CZ_wodefeng"},0)),"")</f>
        <v>JSNY-JS0022-01</v>
      </c>
      <c r="C7620" s="11" t="str">
        <f>IFERROR(INDEX({"北京中裕世纪大酒店";"江苏利特尔绿色包装股份有限公司";"常州市金坛沃德丰电子科技有限公司"},MATCH(D7620,{"BJ_zhongyu";"JS_WX_liteer";"JS_CZ_wodefeng"},0)),"")</f>
        <v>江苏利特尔绿色包装股份有限公司</v>
      </c>
      <c r="D7620" s="11" t="str">
        <f>[1]动作!$G7619</f>
        <v>JS_WX_liteer</v>
      </c>
      <c r="E7620" s="11" t="str">
        <f>[1]动作!$D7619</f>
        <v>分系统1BMS4总电压过低二级故障</v>
      </c>
      <c r="F7620" s="11" t="s">
        <v>177</v>
      </c>
      <c r="G7620" s="12">
        <f>[1]动作!$A7619+[1]动作!$B7619</f>
        <v>43214.481342592589</v>
      </c>
      <c r="H7620" s="12"/>
      <c r="I7620" s="11"/>
    </row>
    <row r="7621" spans="1:9" hidden="1" x14ac:dyDescent="0.3">
      <c r="A7621" s="24">
        <v>7619</v>
      </c>
      <c r="B7621" s="11" t="str">
        <f>IFERROR(INDEX({"JSNY-BJ0001-01";"JSNY-JS0022-01";"JSNY-JS0002-01"},MATCH(D7621,{"BJ_zhongyu";"JS_WX_liteer";"JS_CZ_wodefeng"},0)),"")</f>
        <v>JSNY-JS0022-01</v>
      </c>
      <c r="C7621" s="11" t="str">
        <f>IFERROR(INDEX({"北京中裕世纪大酒店";"江苏利特尔绿色包装股份有限公司";"常州市金坛沃德丰电子科技有限公司"},MATCH(D7621,{"BJ_zhongyu";"JS_WX_liteer";"JS_CZ_wodefeng"},0)),"")</f>
        <v>江苏利特尔绿色包装股份有限公司</v>
      </c>
      <c r="D7621" s="11" t="str">
        <f>[1]动作!$G7620</f>
        <v>JS_WX_liteer</v>
      </c>
      <c r="E7621" s="11" t="str">
        <f>[1]动作!$D7620</f>
        <v>分系统1BMS1总电压过低一级故障</v>
      </c>
      <c r="F7621" s="11" t="s">
        <v>177</v>
      </c>
      <c r="G7621" s="12">
        <f>[1]动作!$A7620+[1]动作!$B7620</f>
        <v>43214.481400462966</v>
      </c>
      <c r="H7621" s="12"/>
      <c r="I7621" s="11"/>
    </row>
    <row r="7622" spans="1:9" hidden="1" x14ac:dyDescent="0.3">
      <c r="A7622" s="24">
        <v>7620</v>
      </c>
      <c r="B7622" s="11" t="str">
        <f>IFERROR(INDEX({"JSNY-BJ0001-01";"JSNY-JS0022-01";"JSNY-JS0002-01"},MATCH(D7622,{"BJ_zhongyu";"JS_WX_liteer";"JS_CZ_wodefeng"},0)),"")</f>
        <v>JSNY-JS0022-01</v>
      </c>
      <c r="C7622" s="11" t="str">
        <f>IFERROR(INDEX({"北京中裕世纪大酒店";"江苏利特尔绿色包装股份有限公司";"常州市金坛沃德丰电子科技有限公司"},MATCH(D7622,{"BJ_zhongyu";"JS_WX_liteer";"JS_CZ_wodefeng"},0)),"")</f>
        <v>江苏利特尔绿色包装股份有限公司</v>
      </c>
      <c r="D7622" s="11" t="str">
        <f>[1]动作!$G7621</f>
        <v>JS_WX_liteer</v>
      </c>
      <c r="E7622" s="11" t="str">
        <f>[1]动作!$D7621</f>
        <v>分系统1BMS1总电压过低二级故障</v>
      </c>
      <c r="F7622" s="11" t="s">
        <v>177</v>
      </c>
      <c r="G7622" s="12">
        <f>[1]动作!$A7621+[1]动作!$B7621</f>
        <v>43214.481400462966</v>
      </c>
      <c r="H7622" s="12"/>
      <c r="I7622" s="11"/>
    </row>
    <row r="7623" spans="1:9" hidden="1" x14ac:dyDescent="0.3">
      <c r="A7623" s="24">
        <v>7621</v>
      </c>
      <c r="B7623" s="11" t="str">
        <f>IFERROR(INDEX({"JSNY-BJ0001-01";"JSNY-JS0022-01";"JSNY-JS0002-01"},MATCH(D7623,{"BJ_zhongyu";"JS_WX_liteer";"JS_CZ_wodefeng"},0)),"")</f>
        <v>JSNY-JS0022-01</v>
      </c>
      <c r="C7623" s="11" t="str">
        <f>IFERROR(INDEX({"北京中裕世纪大酒店";"江苏利特尔绿色包装股份有限公司";"常州市金坛沃德丰电子科技有限公司"},MATCH(D7623,{"BJ_zhongyu";"JS_WX_liteer";"JS_CZ_wodefeng"},0)),"")</f>
        <v>江苏利特尔绿色包装股份有限公司</v>
      </c>
      <c r="D7623" s="11" t="str">
        <f>[1]动作!$G7622</f>
        <v>JS_WX_liteer</v>
      </c>
      <c r="E7623" s="11" t="str">
        <f>[1]动作!$D7622</f>
        <v>分系统1BMS7总电压过低一级故障</v>
      </c>
      <c r="F7623" s="11" t="s">
        <v>177</v>
      </c>
      <c r="G7623" s="12">
        <f>[1]动作!$A7622+[1]动作!$B7622</f>
        <v>43214.481574074074</v>
      </c>
      <c r="H7623" s="12"/>
      <c r="I7623" s="11"/>
    </row>
    <row r="7624" spans="1:9" hidden="1" x14ac:dyDescent="0.3">
      <c r="A7624" s="24">
        <v>7622</v>
      </c>
      <c r="B7624" s="11" t="str">
        <f>IFERROR(INDEX({"JSNY-BJ0001-01";"JSNY-JS0022-01";"JSNY-JS0002-01"},MATCH(D7624,{"BJ_zhongyu";"JS_WX_liteer";"JS_CZ_wodefeng"},0)),"")</f>
        <v>JSNY-JS0022-01</v>
      </c>
      <c r="C7624" s="11" t="str">
        <f>IFERROR(INDEX({"北京中裕世纪大酒店";"江苏利特尔绿色包装股份有限公司";"常州市金坛沃德丰电子科技有限公司"},MATCH(D7624,{"BJ_zhongyu";"JS_WX_liteer";"JS_CZ_wodefeng"},0)),"")</f>
        <v>江苏利特尔绿色包装股份有限公司</v>
      </c>
      <c r="D7624" s="11" t="str">
        <f>[1]动作!$G7623</f>
        <v>JS_WX_liteer</v>
      </c>
      <c r="E7624" s="11" t="str">
        <f>[1]动作!$D7623</f>
        <v>分系统1BMS7总电压过低二级故障</v>
      </c>
      <c r="F7624" s="11" t="s">
        <v>177</v>
      </c>
      <c r="G7624" s="12">
        <f>[1]动作!$A7623+[1]动作!$B7623</f>
        <v>43214.481574074074</v>
      </c>
      <c r="H7624" s="12"/>
      <c r="I7624" s="11"/>
    </row>
    <row r="7625" spans="1:9" hidden="1" x14ac:dyDescent="0.3">
      <c r="A7625" s="24">
        <v>7623</v>
      </c>
      <c r="B7625" s="11" t="str">
        <f>IFERROR(INDEX({"JSNY-BJ0001-01";"JSNY-JS0022-01";"JSNY-JS0002-01"},MATCH(D7625,{"BJ_zhongyu";"JS_WX_liteer";"JS_CZ_wodefeng"},0)),"")</f>
        <v>JSNY-JS0022-01</v>
      </c>
      <c r="C7625" s="11" t="str">
        <f>IFERROR(INDEX({"北京中裕世纪大酒店";"江苏利特尔绿色包装股份有限公司";"常州市金坛沃德丰电子科技有限公司"},MATCH(D7625,{"BJ_zhongyu";"JS_WX_liteer";"JS_CZ_wodefeng"},0)),"")</f>
        <v>江苏利特尔绿色包装股份有限公司</v>
      </c>
      <c r="D7625" s="11" t="str">
        <f>[1]动作!$G7624</f>
        <v>JS_WX_liteer</v>
      </c>
      <c r="E7625" s="11" t="str">
        <f>[1]动作!$D7624</f>
        <v>分系统1BMS2总电压过低一级故障</v>
      </c>
      <c r="F7625" s="11" t="s">
        <v>177</v>
      </c>
      <c r="G7625" s="12">
        <f>[1]动作!$A7624+[1]动作!$B7624</f>
        <v>43214.481689814813</v>
      </c>
      <c r="H7625" s="12"/>
      <c r="I7625" s="11"/>
    </row>
    <row r="7626" spans="1:9" hidden="1" x14ac:dyDescent="0.3">
      <c r="A7626" s="24">
        <v>7624</v>
      </c>
      <c r="B7626" s="11" t="str">
        <f>IFERROR(INDEX({"JSNY-BJ0001-01";"JSNY-JS0022-01";"JSNY-JS0002-01"},MATCH(D7626,{"BJ_zhongyu";"JS_WX_liteer";"JS_CZ_wodefeng"},0)),"")</f>
        <v>JSNY-JS0022-01</v>
      </c>
      <c r="C7626" s="11" t="str">
        <f>IFERROR(INDEX({"北京中裕世纪大酒店";"江苏利特尔绿色包装股份有限公司";"常州市金坛沃德丰电子科技有限公司"},MATCH(D7626,{"BJ_zhongyu";"JS_WX_liteer";"JS_CZ_wodefeng"},0)),"")</f>
        <v>江苏利特尔绿色包装股份有限公司</v>
      </c>
      <c r="D7626" s="11" t="str">
        <f>[1]动作!$G7625</f>
        <v>JS_WX_liteer</v>
      </c>
      <c r="E7626" s="11" t="str">
        <f>[1]动作!$D7625</f>
        <v>分系统1BMS2总电压过低二级故障</v>
      </c>
      <c r="F7626" s="11" t="s">
        <v>177</v>
      </c>
      <c r="G7626" s="12">
        <f>[1]动作!$A7625+[1]动作!$B7625</f>
        <v>43214.481689814813</v>
      </c>
      <c r="H7626" s="12"/>
      <c r="I7626" s="11"/>
    </row>
    <row r="7627" spans="1:9" hidden="1" x14ac:dyDescent="0.3">
      <c r="A7627" s="24">
        <v>7625</v>
      </c>
      <c r="B7627" s="11" t="str">
        <f>IFERROR(INDEX({"JSNY-BJ0001-01";"JSNY-JS0022-01";"JSNY-JS0002-01"},MATCH(D7627,{"BJ_zhongyu";"JS_WX_liteer";"JS_CZ_wodefeng"},0)),"")</f>
        <v>JSNY-JS0022-01</v>
      </c>
      <c r="C7627" s="11" t="str">
        <f>IFERROR(INDEX({"北京中裕世纪大酒店";"江苏利特尔绿色包装股份有限公司";"常州市金坛沃德丰电子科技有限公司"},MATCH(D7627,{"BJ_zhongyu";"JS_WX_liteer";"JS_CZ_wodefeng"},0)),"")</f>
        <v>江苏利特尔绿色包装股份有限公司</v>
      </c>
      <c r="D7627" s="11" t="str">
        <f>[1]动作!$G7626</f>
        <v>JS_WX_liteer</v>
      </c>
      <c r="E7627" s="11" t="str">
        <f>[1]动作!$D7626</f>
        <v>分系统1BMS5总电压过低一级故障</v>
      </c>
      <c r="F7627" s="11" t="s">
        <v>177</v>
      </c>
      <c r="G7627" s="12">
        <f>[1]动作!$A7626+[1]动作!$B7626</f>
        <v>43214.481863425928</v>
      </c>
      <c r="H7627" s="12"/>
      <c r="I7627" s="11"/>
    </row>
    <row r="7628" spans="1:9" hidden="1" x14ac:dyDescent="0.3">
      <c r="A7628" s="24">
        <v>7626</v>
      </c>
      <c r="B7628" s="11" t="str">
        <f>IFERROR(INDEX({"JSNY-BJ0001-01";"JSNY-JS0022-01";"JSNY-JS0002-01"},MATCH(D7628,{"BJ_zhongyu";"JS_WX_liteer";"JS_CZ_wodefeng"},0)),"")</f>
        <v>JSNY-JS0022-01</v>
      </c>
      <c r="C7628" s="11" t="str">
        <f>IFERROR(INDEX({"北京中裕世纪大酒店";"江苏利特尔绿色包装股份有限公司";"常州市金坛沃德丰电子科技有限公司"},MATCH(D7628,{"BJ_zhongyu";"JS_WX_liteer";"JS_CZ_wodefeng"},0)),"")</f>
        <v>江苏利特尔绿色包装股份有限公司</v>
      </c>
      <c r="D7628" s="11" t="str">
        <f>[1]动作!$G7627</f>
        <v>JS_WX_liteer</v>
      </c>
      <c r="E7628" s="11" t="str">
        <f>[1]动作!$D7627</f>
        <v>分系统1BMS5总电压过低二级故障</v>
      </c>
      <c r="F7628" s="11" t="s">
        <v>177</v>
      </c>
      <c r="G7628" s="12">
        <f>[1]动作!$A7627+[1]动作!$B7627</f>
        <v>43214.481863425928</v>
      </c>
      <c r="H7628" s="12"/>
      <c r="I7628" s="11"/>
    </row>
    <row r="7629" spans="1:9" hidden="1" x14ac:dyDescent="0.3">
      <c r="A7629" s="24">
        <v>7627</v>
      </c>
      <c r="B7629" s="11" t="str">
        <f>IFERROR(INDEX({"JSNY-BJ0001-01";"JSNY-JS0022-01";"JSNY-JS0002-01"},MATCH(D7629,{"BJ_zhongyu";"JS_WX_liteer";"JS_CZ_wodefeng"},0)),"")</f>
        <v>JSNY-JS0022-01</v>
      </c>
      <c r="C7629" s="11" t="str">
        <f>IFERROR(INDEX({"北京中裕世纪大酒店";"江苏利特尔绿色包装股份有限公司";"常州市金坛沃德丰电子科技有限公司"},MATCH(D7629,{"BJ_zhongyu";"JS_WX_liteer";"JS_CZ_wodefeng"},0)),"")</f>
        <v>江苏利特尔绿色包装股份有限公司</v>
      </c>
      <c r="D7629" s="11" t="str">
        <f>[1]动作!$G7628</f>
        <v>JS_WX_liteer</v>
      </c>
      <c r="E7629" s="11" t="str">
        <f>[1]动作!$D7628</f>
        <v>分系统1BMS6总电压过低一级故障</v>
      </c>
      <c r="F7629" s="11" t="s">
        <v>177</v>
      </c>
      <c r="G7629" s="12">
        <f>[1]动作!$A7628+[1]动作!$B7628</f>
        <v>43214.481921296298</v>
      </c>
      <c r="H7629" s="12"/>
      <c r="I7629" s="11"/>
    </row>
    <row r="7630" spans="1:9" hidden="1" x14ac:dyDescent="0.3">
      <c r="A7630" s="24">
        <v>7628</v>
      </c>
      <c r="B7630" s="11" t="str">
        <f>IFERROR(INDEX({"JSNY-BJ0001-01";"JSNY-JS0022-01";"JSNY-JS0002-01"},MATCH(D7630,{"BJ_zhongyu";"JS_WX_liteer";"JS_CZ_wodefeng"},0)),"")</f>
        <v>JSNY-JS0022-01</v>
      </c>
      <c r="C7630" s="11" t="str">
        <f>IFERROR(INDEX({"北京中裕世纪大酒店";"江苏利特尔绿色包装股份有限公司";"常州市金坛沃德丰电子科技有限公司"},MATCH(D7630,{"BJ_zhongyu";"JS_WX_liteer";"JS_CZ_wodefeng"},0)),"")</f>
        <v>江苏利特尔绿色包装股份有限公司</v>
      </c>
      <c r="D7630" s="11" t="str">
        <f>[1]动作!$G7629</f>
        <v>JS_WX_liteer</v>
      </c>
      <c r="E7630" s="11" t="str">
        <f>[1]动作!$D7629</f>
        <v>分系统1BMS6总电压过低二级故障</v>
      </c>
      <c r="F7630" s="11" t="s">
        <v>177</v>
      </c>
      <c r="G7630" s="12">
        <f>[1]动作!$A7629+[1]动作!$B7629</f>
        <v>43214.481921296298</v>
      </c>
      <c r="H7630" s="12"/>
      <c r="I7630" s="11"/>
    </row>
    <row r="7631" spans="1:9" hidden="1" x14ac:dyDescent="0.3">
      <c r="A7631" s="24">
        <v>7629</v>
      </c>
      <c r="B7631" s="11" t="str">
        <f>IFERROR(INDEX({"JSNY-BJ0001-01";"JSNY-JS0022-01";"JSNY-JS0002-01"},MATCH(D7631,{"BJ_zhongyu";"JS_WX_liteer";"JS_CZ_wodefeng"},0)),"")</f>
        <v>JSNY-JS0002-01</v>
      </c>
      <c r="C7631" s="11" t="str">
        <f>IFERROR(INDEX({"北京中裕世纪大酒店";"江苏利特尔绿色包装股份有限公司";"常州市金坛沃德丰电子科技有限公司"},MATCH(D7631,{"BJ_zhongyu";"JS_WX_liteer";"JS_CZ_wodefeng"},0)),"")</f>
        <v>常州市金坛沃德丰电子科技有限公司</v>
      </c>
      <c r="D7631" s="11" t="str">
        <f>[1]动作!$G7630</f>
        <v>JS_CZ_wodefeng</v>
      </c>
      <c r="E7631" s="11" t="str">
        <f>[1]动作!$D7630</f>
        <v>电表故障</v>
      </c>
      <c r="F7631" s="11" t="s">
        <v>45</v>
      </c>
      <c r="G7631" s="12">
        <f>[1]动作!$A7630+[1]动作!$B7630</f>
        <v>43214.48232638889</v>
      </c>
      <c r="H7631" s="12"/>
      <c r="I7631" s="11"/>
    </row>
    <row r="7632" spans="1:9" hidden="1" x14ac:dyDescent="0.3">
      <c r="A7632" s="24">
        <v>7630</v>
      </c>
      <c r="B7632" s="11" t="str">
        <f>IFERROR(INDEX({"JSNY-BJ0001-01";"JSNY-JS0022-01";"JSNY-JS0002-01"},MATCH(D7632,{"BJ_zhongyu";"JS_WX_liteer";"JS_CZ_wodefeng"},0)),"")</f>
        <v>JSNY-JS0002-01</v>
      </c>
      <c r="C7632" s="11" t="str">
        <f>IFERROR(INDEX({"北京中裕世纪大酒店";"江苏利特尔绿色包装股份有限公司";"常州市金坛沃德丰电子科技有限公司"},MATCH(D7632,{"BJ_zhongyu";"JS_WX_liteer";"JS_CZ_wodefeng"},0)),"")</f>
        <v>常州市金坛沃德丰电子科技有限公司</v>
      </c>
      <c r="D7632" s="11" t="str">
        <f>[1]动作!$G7631</f>
        <v>JS_CZ_wodefeng</v>
      </c>
      <c r="E7632" s="11" t="str">
        <f>[1]动作!$D7631</f>
        <v>电表故障</v>
      </c>
      <c r="F7632" s="11" t="s">
        <v>45</v>
      </c>
      <c r="G7632" s="12">
        <f>[1]动作!$A7631+[1]动作!$B7631</f>
        <v>43214.482442129629</v>
      </c>
      <c r="H7632" s="12"/>
      <c r="I7632" s="11"/>
    </row>
    <row r="7633" spans="1:9" hidden="1" x14ac:dyDescent="0.3">
      <c r="A7633" s="24">
        <v>7631</v>
      </c>
      <c r="B7633" s="11" t="str">
        <f>IFERROR(INDEX({"JSNY-BJ0001-01";"JSNY-JS0022-01";"JSNY-JS0002-01"},MATCH(D7633,{"BJ_zhongyu";"JS_WX_liteer";"JS_CZ_wodefeng"},0)),"")</f>
        <v>JSNY-JS0002-01</v>
      </c>
      <c r="C7633" s="11" t="str">
        <f>IFERROR(INDEX({"北京中裕世纪大酒店";"江苏利特尔绿色包装股份有限公司";"常州市金坛沃德丰电子科技有限公司"},MATCH(D7633,{"BJ_zhongyu";"JS_WX_liteer";"JS_CZ_wodefeng"},0)),"")</f>
        <v>常州市金坛沃德丰电子科技有限公司</v>
      </c>
      <c r="D7633" s="11" t="str">
        <f>[1]动作!$G7632</f>
        <v>JS_CZ_wodefeng</v>
      </c>
      <c r="E7633" s="11" t="str">
        <f>[1]动作!$D7632</f>
        <v>电表故障</v>
      </c>
      <c r="F7633" s="11" t="s">
        <v>45</v>
      </c>
      <c r="G7633" s="12">
        <f>[1]动作!$A7632+[1]动作!$B7632</f>
        <v>43214.482557870368</v>
      </c>
      <c r="H7633" s="12"/>
      <c r="I7633" s="11"/>
    </row>
    <row r="7634" spans="1:9" hidden="1" x14ac:dyDescent="0.3">
      <c r="A7634" s="24">
        <v>7632</v>
      </c>
      <c r="B7634" s="11" t="str">
        <f>IFERROR(INDEX({"JSNY-BJ0001-01";"JSNY-JS0022-01";"JSNY-JS0002-01"},MATCH(D7634,{"BJ_zhongyu";"JS_WX_liteer";"JS_CZ_wodefeng"},0)),"")</f>
        <v>JSNY-JS0002-01</v>
      </c>
      <c r="C7634" s="11" t="str">
        <f>IFERROR(INDEX({"北京中裕世纪大酒店";"江苏利特尔绿色包装股份有限公司";"常州市金坛沃德丰电子科技有限公司"},MATCH(D7634,{"BJ_zhongyu";"JS_WX_liteer";"JS_CZ_wodefeng"},0)),"")</f>
        <v>常州市金坛沃德丰电子科技有限公司</v>
      </c>
      <c r="D7634" s="11" t="str">
        <f>[1]动作!$G7633</f>
        <v>JS_CZ_wodefeng</v>
      </c>
      <c r="E7634" s="11" t="str">
        <f>[1]动作!$D7633</f>
        <v>电表故障</v>
      </c>
      <c r="F7634" s="11" t="s">
        <v>45</v>
      </c>
      <c r="G7634" s="12">
        <f>[1]动作!$A7633+[1]动作!$B7633</f>
        <v>43214.487592592595</v>
      </c>
      <c r="H7634" s="12"/>
      <c r="I7634" s="11"/>
    </row>
    <row r="7635" spans="1:9" hidden="1" x14ac:dyDescent="0.3">
      <c r="A7635" s="24">
        <v>7633</v>
      </c>
      <c r="B7635" s="11" t="str">
        <f>IFERROR(INDEX({"JSNY-BJ0001-01";"JSNY-JS0022-01";"JSNY-JS0002-01"},MATCH(D7635,{"BJ_zhongyu";"JS_WX_liteer";"JS_CZ_wodefeng"},0)),"")</f>
        <v>JSNY-JS0002-01</v>
      </c>
      <c r="C7635" s="11" t="str">
        <f>IFERROR(INDEX({"北京中裕世纪大酒店";"江苏利特尔绿色包装股份有限公司";"常州市金坛沃德丰电子科技有限公司"},MATCH(D7635,{"BJ_zhongyu";"JS_WX_liteer";"JS_CZ_wodefeng"},0)),"")</f>
        <v>常州市金坛沃德丰电子科技有限公司</v>
      </c>
      <c r="D7635" s="11" t="str">
        <f>[1]动作!$G7634</f>
        <v>JS_CZ_wodefeng</v>
      </c>
      <c r="E7635" s="11" t="str">
        <f>[1]动作!$D7634</f>
        <v>电表故障</v>
      </c>
      <c r="F7635" s="11" t="s">
        <v>45</v>
      </c>
      <c r="G7635" s="12">
        <f>[1]动作!$A7634+[1]动作!$B7634</f>
        <v>43214.489849537036</v>
      </c>
      <c r="H7635" s="12"/>
      <c r="I7635" s="11"/>
    </row>
    <row r="7636" spans="1:9" hidden="1" x14ac:dyDescent="0.3">
      <c r="A7636" s="24">
        <v>7634</v>
      </c>
      <c r="B7636" s="11" t="str">
        <f>IFERROR(INDEX({"JSNY-BJ0001-01";"JSNY-JS0022-01";"JSNY-JS0002-01"},MATCH(D7636,{"BJ_zhongyu";"JS_WX_liteer";"JS_CZ_wodefeng"},0)),"")</f>
        <v>JSNY-JS0022-01</v>
      </c>
      <c r="C7636" s="11" t="str">
        <f>IFERROR(INDEX({"北京中裕世纪大酒店";"江苏利特尔绿色包装股份有限公司";"常州市金坛沃德丰电子科技有限公司"},MATCH(D7636,{"BJ_zhongyu";"JS_WX_liteer";"JS_CZ_wodefeng"},0)),"")</f>
        <v>江苏利特尔绿色包装股份有限公司</v>
      </c>
      <c r="D7636" s="11" t="str">
        <f>[1]动作!$G7635</f>
        <v>JS_WX_liteer</v>
      </c>
      <c r="E7636" s="11" t="str">
        <f>[1]动作!$D7635</f>
        <v>分系统1BMS8单体电压过低一级故障</v>
      </c>
      <c r="F7636" s="11" t="s">
        <v>177</v>
      </c>
      <c r="G7636" s="12">
        <f>[1]动作!$A7635+[1]动作!$B7635</f>
        <v>43214.49077546296</v>
      </c>
      <c r="H7636" s="12"/>
      <c r="I7636" s="11"/>
    </row>
    <row r="7637" spans="1:9" hidden="1" x14ac:dyDescent="0.3">
      <c r="A7637" s="24">
        <v>7635</v>
      </c>
      <c r="B7637" s="11" t="str">
        <f>IFERROR(INDEX({"JSNY-BJ0001-01";"JSNY-JS0022-01";"JSNY-JS0002-01"},MATCH(D7637,{"BJ_zhongyu";"JS_WX_liteer";"JS_CZ_wodefeng"},0)),"")</f>
        <v>JSNY-JS0022-01</v>
      </c>
      <c r="C7637" s="11" t="str">
        <f>IFERROR(INDEX({"北京中裕世纪大酒店";"江苏利特尔绿色包装股份有限公司";"常州市金坛沃德丰电子科技有限公司"},MATCH(D7637,{"BJ_zhongyu";"JS_WX_liteer";"JS_CZ_wodefeng"},0)),"")</f>
        <v>江苏利特尔绿色包装股份有限公司</v>
      </c>
      <c r="D7637" s="11" t="str">
        <f>[1]动作!$G7636</f>
        <v>JS_WX_liteer</v>
      </c>
      <c r="E7637" s="11" t="str">
        <f>[1]动作!$D7636</f>
        <v>分系统1BMS8单体电压过低二级故障</v>
      </c>
      <c r="F7637" s="11" t="s">
        <v>177</v>
      </c>
      <c r="G7637" s="12">
        <f>[1]动作!$A7636+[1]动作!$B7636</f>
        <v>43214.49077546296</v>
      </c>
      <c r="H7637" s="12"/>
      <c r="I7637" s="11"/>
    </row>
    <row r="7638" spans="1:9" hidden="1" x14ac:dyDescent="0.3">
      <c r="A7638" s="24">
        <v>7636</v>
      </c>
      <c r="B7638" s="11" t="str">
        <f>IFERROR(INDEX({"JSNY-BJ0001-01";"JSNY-JS0022-01";"JSNY-JS0002-01"},MATCH(D7638,{"BJ_zhongyu";"JS_WX_liteer";"JS_CZ_wodefeng"},0)),"")</f>
        <v>JSNY-JS0022-01</v>
      </c>
      <c r="C7638" s="11" t="str">
        <f>IFERROR(INDEX({"北京中裕世纪大酒店";"江苏利特尔绿色包装股份有限公司";"常州市金坛沃德丰电子科技有限公司"},MATCH(D7638,{"BJ_zhongyu";"JS_WX_liteer";"JS_CZ_wodefeng"},0)),"")</f>
        <v>江苏利特尔绿色包装股份有限公司</v>
      </c>
      <c r="D7638" s="11" t="str">
        <f>[1]动作!$G7637</f>
        <v>JS_WX_liteer</v>
      </c>
      <c r="E7638" s="11" t="str">
        <f>[1]动作!$D7637</f>
        <v>分系统1BMS3SOC过低一级故障</v>
      </c>
      <c r="F7638" s="11" t="s">
        <v>177</v>
      </c>
      <c r="G7638" s="12">
        <f>[1]动作!$A7637+[1]动作!$B7637</f>
        <v>43214.491064814814</v>
      </c>
      <c r="H7638" s="12"/>
      <c r="I7638" s="11"/>
    </row>
    <row r="7639" spans="1:9" hidden="1" x14ac:dyDescent="0.3">
      <c r="A7639" s="24">
        <v>7637</v>
      </c>
      <c r="B7639" s="11" t="str">
        <f>IFERROR(INDEX({"JSNY-BJ0001-01";"JSNY-JS0022-01";"JSNY-JS0002-01"},MATCH(D7639,{"BJ_zhongyu";"JS_WX_liteer";"JS_CZ_wodefeng"},0)),"")</f>
        <v>JSNY-JS0022-01</v>
      </c>
      <c r="C7639" s="11" t="str">
        <f>IFERROR(INDEX({"北京中裕世纪大酒店";"江苏利特尔绿色包装股份有限公司";"常州市金坛沃德丰电子科技有限公司"},MATCH(D7639,{"BJ_zhongyu";"JS_WX_liteer";"JS_CZ_wodefeng"},0)),"")</f>
        <v>江苏利特尔绿色包装股份有限公司</v>
      </c>
      <c r="D7639" s="11" t="str">
        <f>[1]动作!$G7638</f>
        <v>JS_WX_liteer</v>
      </c>
      <c r="E7639" s="11" t="str">
        <f>[1]动作!$D7638</f>
        <v>分系统1BMS3SOC过低二级故障</v>
      </c>
      <c r="F7639" s="11" t="s">
        <v>177</v>
      </c>
      <c r="G7639" s="12">
        <f>[1]动作!$A7638+[1]动作!$B7638</f>
        <v>43214.491064814814</v>
      </c>
      <c r="H7639" s="12"/>
      <c r="I7639" s="11"/>
    </row>
    <row r="7640" spans="1:9" hidden="1" x14ac:dyDescent="0.3">
      <c r="A7640" s="24">
        <v>7638</v>
      </c>
      <c r="B7640" s="11" t="str">
        <f>IFERROR(INDEX({"JSNY-BJ0001-01";"JSNY-JS0022-01";"JSNY-JS0002-01"},MATCH(D7640,{"BJ_zhongyu";"JS_WX_liteer";"JS_CZ_wodefeng"},0)),"")</f>
        <v>JSNY-JS0022-01</v>
      </c>
      <c r="C7640" s="11" t="str">
        <f>IFERROR(INDEX({"北京中裕世纪大酒店";"江苏利特尔绿色包装股份有限公司";"常州市金坛沃德丰电子科技有限公司"},MATCH(D7640,{"BJ_zhongyu";"JS_WX_liteer";"JS_CZ_wodefeng"},0)),"")</f>
        <v>江苏利特尔绿色包装股份有限公司</v>
      </c>
      <c r="D7640" s="11" t="str">
        <f>[1]动作!$G7639</f>
        <v>JS_WX_liteer</v>
      </c>
      <c r="E7640" s="11" t="str">
        <f>[1]动作!$D7639</f>
        <v>分系统1BMS9单体电压过低一级故障</v>
      </c>
      <c r="F7640" s="11" t="s">
        <v>177</v>
      </c>
      <c r="G7640" s="12">
        <f>[1]动作!$A7639+[1]动作!$B7639</f>
        <v>43214.491307870368</v>
      </c>
      <c r="H7640" s="12"/>
      <c r="I7640" s="11"/>
    </row>
    <row r="7641" spans="1:9" hidden="1" x14ac:dyDescent="0.3">
      <c r="A7641" s="24">
        <v>7639</v>
      </c>
      <c r="B7641" s="11" t="str">
        <f>IFERROR(INDEX({"JSNY-BJ0001-01";"JSNY-JS0022-01";"JSNY-JS0002-01"},MATCH(D7641,{"BJ_zhongyu";"JS_WX_liteer";"JS_CZ_wodefeng"},0)),"")</f>
        <v>JSNY-JS0022-01</v>
      </c>
      <c r="C7641" s="11" t="str">
        <f>IFERROR(INDEX({"北京中裕世纪大酒店";"江苏利特尔绿色包装股份有限公司";"常州市金坛沃德丰电子科技有限公司"},MATCH(D7641,{"BJ_zhongyu";"JS_WX_liteer";"JS_CZ_wodefeng"},0)),"")</f>
        <v>江苏利特尔绿色包装股份有限公司</v>
      </c>
      <c r="D7641" s="11" t="str">
        <f>[1]动作!$G7640</f>
        <v>JS_WX_liteer</v>
      </c>
      <c r="E7641" s="11" t="str">
        <f>[1]动作!$D7640</f>
        <v>分系统1BMS9单体电压过低二级故障</v>
      </c>
      <c r="F7641" s="11" t="s">
        <v>177</v>
      </c>
      <c r="G7641" s="12">
        <f>[1]动作!$A7640+[1]动作!$B7640</f>
        <v>43214.491307870368</v>
      </c>
      <c r="H7641" s="12"/>
      <c r="I7641" s="11"/>
    </row>
    <row r="7642" spans="1:9" hidden="1" x14ac:dyDescent="0.3">
      <c r="A7642" s="24">
        <v>7640</v>
      </c>
      <c r="B7642" s="11" t="str">
        <f>IFERROR(INDEX({"JSNY-BJ0001-01";"JSNY-JS0022-01";"JSNY-JS0002-01"},MATCH(D7642,{"BJ_zhongyu";"JS_WX_liteer";"JS_CZ_wodefeng"},0)),"")</f>
        <v>JSNY-JS0022-01</v>
      </c>
      <c r="C7642" s="11" t="str">
        <f>IFERROR(INDEX({"北京中裕世纪大酒店";"江苏利特尔绿色包装股份有限公司";"常州市金坛沃德丰电子科技有限公司"},MATCH(D7642,{"BJ_zhongyu";"JS_WX_liteer";"JS_CZ_wodefeng"},0)),"")</f>
        <v>江苏利特尔绿色包装股份有限公司</v>
      </c>
      <c r="D7642" s="11" t="str">
        <f>[1]动作!$G7641</f>
        <v>JS_WX_liteer</v>
      </c>
      <c r="E7642" s="11" t="str">
        <f>[1]动作!$D7641</f>
        <v>分系统1BMS3单体电压过低一级故障</v>
      </c>
      <c r="F7642" s="11" t="s">
        <v>177</v>
      </c>
      <c r="G7642" s="12">
        <f>[1]动作!$A7641+[1]动作!$B7641</f>
        <v>43214.492048611108</v>
      </c>
      <c r="H7642" s="12"/>
      <c r="I7642" s="11"/>
    </row>
    <row r="7643" spans="1:9" hidden="1" x14ac:dyDescent="0.3">
      <c r="A7643" s="24">
        <v>7641</v>
      </c>
      <c r="B7643" s="11" t="str">
        <f>IFERROR(INDEX({"JSNY-BJ0001-01";"JSNY-JS0022-01";"JSNY-JS0002-01"},MATCH(D7643,{"BJ_zhongyu";"JS_WX_liteer";"JS_CZ_wodefeng"},0)),"")</f>
        <v>JSNY-JS0022-01</v>
      </c>
      <c r="C7643" s="11" t="str">
        <f>IFERROR(INDEX({"北京中裕世纪大酒店";"江苏利特尔绿色包装股份有限公司";"常州市金坛沃德丰电子科技有限公司"},MATCH(D7643,{"BJ_zhongyu";"JS_WX_liteer";"JS_CZ_wodefeng"},0)),"")</f>
        <v>江苏利特尔绿色包装股份有限公司</v>
      </c>
      <c r="D7643" s="11" t="str">
        <f>[1]动作!$G7642</f>
        <v>JS_WX_liteer</v>
      </c>
      <c r="E7643" s="11" t="str">
        <f>[1]动作!$D7642</f>
        <v>分系统1BMS3单体电压过低二级故障</v>
      </c>
      <c r="F7643" s="11" t="s">
        <v>177</v>
      </c>
      <c r="G7643" s="12">
        <f>[1]动作!$A7642+[1]动作!$B7642</f>
        <v>43214.492048611108</v>
      </c>
      <c r="H7643" s="12"/>
      <c r="I7643" s="11"/>
    </row>
    <row r="7644" spans="1:9" hidden="1" x14ac:dyDescent="0.3">
      <c r="A7644" s="24">
        <v>7642</v>
      </c>
      <c r="B7644" s="11" t="str">
        <f>IFERROR(INDEX({"JSNY-BJ0001-01";"JSNY-JS0022-01";"JSNY-JS0002-01"},MATCH(D7644,{"BJ_zhongyu";"JS_WX_liteer";"JS_CZ_wodefeng"},0)),"")</f>
        <v>JSNY-JS0022-01</v>
      </c>
      <c r="C7644" s="11" t="str">
        <f>IFERROR(INDEX({"北京中裕世纪大酒店";"江苏利特尔绿色包装股份有限公司";"常州市金坛沃德丰电子科技有限公司"},MATCH(D7644,{"BJ_zhongyu";"JS_WX_liteer";"JS_CZ_wodefeng"},0)),"")</f>
        <v>江苏利特尔绿色包装股份有限公司</v>
      </c>
      <c r="D7644" s="11" t="str">
        <f>[1]动作!$G7643</f>
        <v>JS_WX_liteer</v>
      </c>
      <c r="E7644" s="11" t="str">
        <f>[1]动作!$D7643</f>
        <v>分系统1BMS5SOC过低一级故障</v>
      </c>
      <c r="F7644" s="11" t="s">
        <v>177</v>
      </c>
      <c r="G7644" s="12">
        <f>[1]动作!$A7643+[1]动作!$B7643</f>
        <v>43214.492812500001</v>
      </c>
      <c r="H7644" s="12"/>
      <c r="I7644" s="11"/>
    </row>
    <row r="7645" spans="1:9" hidden="1" x14ac:dyDescent="0.3">
      <c r="A7645" s="24">
        <v>7643</v>
      </c>
      <c r="B7645" s="11" t="str">
        <f>IFERROR(INDEX({"JSNY-BJ0001-01";"JSNY-JS0022-01";"JSNY-JS0002-01"},MATCH(D7645,{"BJ_zhongyu";"JS_WX_liteer";"JS_CZ_wodefeng"},0)),"")</f>
        <v>JSNY-JS0022-01</v>
      </c>
      <c r="C7645" s="11" t="str">
        <f>IFERROR(INDEX({"北京中裕世纪大酒店";"江苏利特尔绿色包装股份有限公司";"常州市金坛沃德丰电子科技有限公司"},MATCH(D7645,{"BJ_zhongyu";"JS_WX_liteer";"JS_CZ_wodefeng"},0)),"")</f>
        <v>江苏利特尔绿色包装股份有限公司</v>
      </c>
      <c r="D7645" s="11" t="str">
        <f>[1]动作!$G7644</f>
        <v>JS_WX_liteer</v>
      </c>
      <c r="E7645" s="11" t="str">
        <f>[1]动作!$D7644</f>
        <v>分系统1BMS5SOC过低二级故障</v>
      </c>
      <c r="F7645" s="11" t="s">
        <v>177</v>
      </c>
      <c r="G7645" s="12">
        <f>[1]动作!$A7644+[1]动作!$B7644</f>
        <v>43214.492812500001</v>
      </c>
      <c r="H7645" s="12"/>
      <c r="I7645" s="11"/>
    </row>
    <row r="7646" spans="1:9" hidden="1" x14ac:dyDescent="0.3">
      <c r="A7646" s="24">
        <v>7644</v>
      </c>
      <c r="B7646" s="11" t="str">
        <f>IFERROR(INDEX({"JSNY-BJ0001-01";"JSNY-JS0022-01";"JSNY-JS0002-01"},MATCH(D7646,{"BJ_zhongyu";"JS_WX_liteer";"JS_CZ_wodefeng"},0)),"")</f>
        <v>JSNY-JS0022-01</v>
      </c>
      <c r="C7646" s="11" t="str">
        <f>IFERROR(INDEX({"北京中裕世纪大酒店";"江苏利特尔绿色包装股份有限公司";"常州市金坛沃德丰电子科技有限公司"},MATCH(D7646,{"BJ_zhongyu";"JS_WX_liteer";"JS_CZ_wodefeng"},0)),"")</f>
        <v>江苏利特尔绿色包装股份有限公司</v>
      </c>
      <c r="D7646" s="11" t="str">
        <f>[1]动作!$G7645</f>
        <v>JS_WX_liteer</v>
      </c>
      <c r="E7646" s="11" t="str">
        <f>[1]动作!$D7645</f>
        <v>分系统1BMS1单体电压过低一级故障</v>
      </c>
      <c r="F7646" s="11" t="s">
        <v>177</v>
      </c>
      <c r="G7646" s="12">
        <f>[1]动作!$A7645+[1]动作!$B7645</f>
        <v>43214.492986111109</v>
      </c>
      <c r="H7646" s="12"/>
      <c r="I7646" s="11"/>
    </row>
    <row r="7647" spans="1:9" hidden="1" x14ac:dyDescent="0.3">
      <c r="A7647" s="24">
        <v>7645</v>
      </c>
      <c r="B7647" s="11" t="str">
        <f>IFERROR(INDEX({"JSNY-BJ0001-01";"JSNY-JS0022-01";"JSNY-JS0002-01"},MATCH(D7647,{"BJ_zhongyu";"JS_WX_liteer";"JS_CZ_wodefeng"},0)),"")</f>
        <v>JSNY-JS0022-01</v>
      </c>
      <c r="C7647" s="11" t="str">
        <f>IFERROR(INDEX({"北京中裕世纪大酒店";"江苏利特尔绿色包装股份有限公司";"常州市金坛沃德丰电子科技有限公司"},MATCH(D7647,{"BJ_zhongyu";"JS_WX_liteer";"JS_CZ_wodefeng"},0)),"")</f>
        <v>江苏利特尔绿色包装股份有限公司</v>
      </c>
      <c r="D7647" s="11" t="str">
        <f>[1]动作!$G7646</f>
        <v>JS_WX_liteer</v>
      </c>
      <c r="E7647" s="11" t="str">
        <f>[1]动作!$D7646</f>
        <v>分系统1BMS1单体电压过低二级故障</v>
      </c>
      <c r="F7647" s="11" t="s">
        <v>177</v>
      </c>
      <c r="G7647" s="12">
        <f>[1]动作!$A7646+[1]动作!$B7646</f>
        <v>43214.492986111109</v>
      </c>
      <c r="H7647" s="12"/>
      <c r="I7647" s="11"/>
    </row>
    <row r="7648" spans="1:9" hidden="1" x14ac:dyDescent="0.3">
      <c r="A7648" s="24">
        <v>7646</v>
      </c>
      <c r="B7648" s="11" t="str">
        <f>IFERROR(INDEX({"JSNY-BJ0001-01";"JSNY-JS0022-01";"JSNY-JS0002-01"},MATCH(D7648,{"BJ_zhongyu";"JS_WX_liteer";"JS_CZ_wodefeng"},0)),"")</f>
        <v>JSNY-JS0022-01</v>
      </c>
      <c r="C7648" s="11" t="str">
        <f>IFERROR(INDEX({"北京中裕世纪大酒店";"江苏利特尔绿色包装股份有限公司";"常州市金坛沃德丰电子科技有限公司"},MATCH(D7648,{"BJ_zhongyu";"JS_WX_liteer";"JS_CZ_wodefeng"},0)),"")</f>
        <v>江苏利特尔绿色包装股份有限公司</v>
      </c>
      <c r="D7648" s="11" t="str">
        <f>[1]动作!$G7647</f>
        <v>JS_WX_liteer</v>
      </c>
      <c r="E7648" s="11" t="str">
        <f>[1]动作!$D7647</f>
        <v>分系统1BMS4单体电压过低一级故障</v>
      </c>
      <c r="F7648" s="11" t="s">
        <v>177</v>
      </c>
      <c r="G7648" s="12">
        <f>[1]动作!$A7647+[1]动作!$B7647</f>
        <v>43214.492986111109</v>
      </c>
      <c r="H7648" s="12"/>
      <c r="I7648" s="11"/>
    </row>
    <row r="7649" spans="1:9" hidden="1" x14ac:dyDescent="0.3">
      <c r="A7649" s="24">
        <v>7647</v>
      </c>
      <c r="B7649" s="11" t="str">
        <f>IFERROR(INDEX({"JSNY-BJ0001-01";"JSNY-JS0022-01";"JSNY-JS0002-01"},MATCH(D7649,{"BJ_zhongyu";"JS_WX_liteer";"JS_CZ_wodefeng"},0)),"")</f>
        <v>JSNY-JS0022-01</v>
      </c>
      <c r="C7649" s="11" t="str">
        <f>IFERROR(INDEX({"北京中裕世纪大酒店";"江苏利特尔绿色包装股份有限公司";"常州市金坛沃德丰电子科技有限公司"},MATCH(D7649,{"BJ_zhongyu";"JS_WX_liteer";"JS_CZ_wodefeng"},0)),"")</f>
        <v>江苏利特尔绿色包装股份有限公司</v>
      </c>
      <c r="D7649" s="11" t="str">
        <f>[1]动作!$G7648</f>
        <v>JS_WX_liteer</v>
      </c>
      <c r="E7649" s="11" t="str">
        <f>[1]动作!$D7648</f>
        <v>分系统1BMS4单体电压过低二级故障</v>
      </c>
      <c r="F7649" s="11" t="s">
        <v>177</v>
      </c>
      <c r="G7649" s="12">
        <f>[1]动作!$A7648+[1]动作!$B7648</f>
        <v>43214.492986111109</v>
      </c>
      <c r="H7649" s="12"/>
      <c r="I7649" s="11"/>
    </row>
    <row r="7650" spans="1:9" hidden="1" x14ac:dyDescent="0.3">
      <c r="A7650" s="24">
        <v>7648</v>
      </c>
      <c r="B7650" s="11" t="str">
        <f>IFERROR(INDEX({"JSNY-BJ0001-01";"JSNY-JS0022-01";"JSNY-JS0002-01"},MATCH(D7650,{"BJ_zhongyu";"JS_WX_liteer";"JS_CZ_wodefeng"},0)),"")</f>
        <v>JSNY-JS0022-01</v>
      </c>
      <c r="C7650" s="11" t="str">
        <f>IFERROR(INDEX({"北京中裕世纪大酒店";"江苏利特尔绿色包装股份有限公司";"常州市金坛沃德丰电子科技有限公司"},MATCH(D7650,{"BJ_zhongyu";"JS_WX_liteer";"JS_CZ_wodefeng"},0)),"")</f>
        <v>江苏利特尔绿色包装股份有限公司</v>
      </c>
      <c r="D7650" s="11" t="str">
        <f>[1]动作!$G7649</f>
        <v>JS_WX_liteer</v>
      </c>
      <c r="E7650" s="11" t="str">
        <f>[1]动作!$D7649</f>
        <v>分系统1BMS7单体电压过低一级故障</v>
      </c>
      <c r="F7650" s="11" t="s">
        <v>177</v>
      </c>
      <c r="G7650" s="12">
        <f>[1]动作!$A7649+[1]动作!$B7649</f>
        <v>43214.493159722224</v>
      </c>
      <c r="H7650" s="12"/>
      <c r="I7650" s="11"/>
    </row>
    <row r="7651" spans="1:9" hidden="1" x14ac:dyDescent="0.3">
      <c r="A7651" s="24">
        <v>7649</v>
      </c>
      <c r="B7651" s="11" t="str">
        <f>IFERROR(INDEX({"JSNY-BJ0001-01";"JSNY-JS0022-01";"JSNY-JS0002-01"},MATCH(D7651,{"BJ_zhongyu";"JS_WX_liteer";"JS_CZ_wodefeng"},0)),"")</f>
        <v>JSNY-JS0022-01</v>
      </c>
      <c r="C7651" s="11" t="str">
        <f>IFERROR(INDEX({"北京中裕世纪大酒店";"江苏利特尔绿色包装股份有限公司";"常州市金坛沃德丰电子科技有限公司"},MATCH(D7651,{"BJ_zhongyu";"JS_WX_liteer";"JS_CZ_wodefeng"},0)),"")</f>
        <v>江苏利特尔绿色包装股份有限公司</v>
      </c>
      <c r="D7651" s="11" t="str">
        <f>[1]动作!$G7650</f>
        <v>JS_WX_liteer</v>
      </c>
      <c r="E7651" s="11" t="str">
        <f>[1]动作!$D7650</f>
        <v>分系统1BMS7单体电压过低二级故障</v>
      </c>
      <c r="F7651" s="11" t="s">
        <v>177</v>
      </c>
      <c r="G7651" s="12">
        <f>[1]动作!$A7650+[1]动作!$B7650</f>
        <v>43214.493159722224</v>
      </c>
      <c r="H7651" s="12"/>
      <c r="I7651" s="11"/>
    </row>
    <row r="7652" spans="1:9" hidden="1" x14ac:dyDescent="0.3">
      <c r="A7652" s="24">
        <v>7650</v>
      </c>
      <c r="B7652" s="11" t="str">
        <f>IFERROR(INDEX({"JSNY-BJ0001-01";"JSNY-JS0022-01";"JSNY-JS0002-01"},MATCH(D7652,{"BJ_zhongyu";"JS_WX_liteer";"JS_CZ_wodefeng"},0)),"")</f>
        <v>JSNY-JS0022-01</v>
      </c>
      <c r="C7652" s="11" t="str">
        <f>IFERROR(INDEX({"北京中裕世纪大酒店";"江苏利特尔绿色包装股份有限公司";"常州市金坛沃德丰电子科技有限公司"},MATCH(D7652,{"BJ_zhongyu";"JS_WX_liteer";"JS_CZ_wodefeng"},0)),"")</f>
        <v>江苏利特尔绿色包装股份有限公司</v>
      </c>
      <c r="D7652" s="11" t="str">
        <f>[1]动作!$G7651</f>
        <v>JS_WX_liteer</v>
      </c>
      <c r="E7652" s="11" t="str">
        <f>[1]动作!$D7651</f>
        <v>分系统1BMS9SOC过低一级故障</v>
      </c>
      <c r="F7652" s="11" t="s">
        <v>177</v>
      </c>
      <c r="G7652" s="12">
        <f>[1]动作!$A7651+[1]动作!$B7651</f>
        <v>43214.493217592593</v>
      </c>
      <c r="H7652" s="12"/>
      <c r="I7652" s="11"/>
    </row>
    <row r="7653" spans="1:9" hidden="1" x14ac:dyDescent="0.3">
      <c r="A7653" s="24">
        <v>7651</v>
      </c>
      <c r="B7653" s="11" t="str">
        <f>IFERROR(INDEX({"JSNY-BJ0001-01";"JSNY-JS0022-01";"JSNY-JS0002-01"},MATCH(D7653,{"BJ_zhongyu";"JS_WX_liteer";"JS_CZ_wodefeng"},0)),"")</f>
        <v>JSNY-JS0022-01</v>
      </c>
      <c r="C7653" s="11" t="str">
        <f>IFERROR(INDEX({"北京中裕世纪大酒店";"江苏利特尔绿色包装股份有限公司";"常州市金坛沃德丰电子科技有限公司"},MATCH(D7653,{"BJ_zhongyu";"JS_WX_liteer";"JS_CZ_wodefeng"},0)),"")</f>
        <v>江苏利特尔绿色包装股份有限公司</v>
      </c>
      <c r="D7653" s="11" t="str">
        <f>[1]动作!$G7652</f>
        <v>JS_WX_liteer</v>
      </c>
      <c r="E7653" s="11" t="str">
        <f>[1]动作!$D7652</f>
        <v>分系统1BMS9SOC过低二级故障</v>
      </c>
      <c r="F7653" s="11" t="s">
        <v>177</v>
      </c>
      <c r="G7653" s="12">
        <f>[1]动作!$A7652+[1]动作!$B7652</f>
        <v>43214.493217592593</v>
      </c>
      <c r="H7653" s="12"/>
      <c r="I7653" s="11"/>
    </row>
    <row r="7654" spans="1:9" hidden="1" x14ac:dyDescent="0.3">
      <c r="A7654" s="24">
        <v>7652</v>
      </c>
      <c r="B7654" s="11" t="str">
        <f>IFERROR(INDEX({"JSNY-BJ0001-01";"JSNY-JS0022-01";"JSNY-JS0002-01"},MATCH(D7654,{"BJ_zhongyu";"JS_WX_liteer";"JS_CZ_wodefeng"},0)),"")</f>
        <v>JSNY-JS0022-01</v>
      </c>
      <c r="C7654" s="11" t="str">
        <f>IFERROR(INDEX({"北京中裕世纪大酒店";"江苏利特尔绿色包装股份有限公司";"常州市金坛沃德丰电子科技有限公司"},MATCH(D7654,{"BJ_zhongyu";"JS_WX_liteer";"JS_CZ_wodefeng"},0)),"")</f>
        <v>江苏利特尔绿色包装股份有限公司</v>
      </c>
      <c r="D7654" s="11" t="str">
        <f>[1]动作!$G7653</f>
        <v>JS_WX_liteer</v>
      </c>
      <c r="E7654" s="11" t="str">
        <f>[1]动作!$D7653</f>
        <v>分系统1BMS4SOC过低一级故障</v>
      </c>
      <c r="F7654" s="11" t="s">
        <v>177</v>
      </c>
      <c r="G7654" s="12">
        <f>[1]动作!$A7653+[1]动作!$B7653</f>
        <v>43214.493275462963</v>
      </c>
      <c r="H7654" s="12"/>
      <c r="I7654" s="11"/>
    </row>
    <row r="7655" spans="1:9" hidden="1" x14ac:dyDescent="0.3">
      <c r="A7655" s="24">
        <v>7653</v>
      </c>
      <c r="B7655" s="11" t="str">
        <f>IFERROR(INDEX({"JSNY-BJ0001-01";"JSNY-JS0022-01";"JSNY-JS0002-01"},MATCH(D7655,{"BJ_zhongyu";"JS_WX_liteer";"JS_CZ_wodefeng"},0)),"")</f>
        <v>JSNY-JS0022-01</v>
      </c>
      <c r="C7655" s="11" t="str">
        <f>IFERROR(INDEX({"北京中裕世纪大酒店";"江苏利特尔绿色包装股份有限公司";"常州市金坛沃德丰电子科技有限公司"},MATCH(D7655,{"BJ_zhongyu";"JS_WX_liteer";"JS_CZ_wodefeng"},0)),"")</f>
        <v>江苏利特尔绿色包装股份有限公司</v>
      </c>
      <c r="D7655" s="11" t="str">
        <f>[1]动作!$G7654</f>
        <v>JS_WX_liteer</v>
      </c>
      <c r="E7655" s="11" t="str">
        <f>[1]动作!$D7654</f>
        <v>分系统1BMS4SOC过低二级故障</v>
      </c>
      <c r="F7655" s="11" t="s">
        <v>177</v>
      </c>
      <c r="G7655" s="12">
        <f>[1]动作!$A7654+[1]动作!$B7654</f>
        <v>43214.493275462963</v>
      </c>
      <c r="H7655" s="12"/>
      <c r="I7655" s="11"/>
    </row>
    <row r="7656" spans="1:9" hidden="1" x14ac:dyDescent="0.3">
      <c r="A7656" s="24">
        <v>7654</v>
      </c>
      <c r="B7656" s="11" t="str">
        <f>IFERROR(INDEX({"JSNY-BJ0001-01";"JSNY-JS0022-01";"JSNY-JS0002-01"},MATCH(D7656,{"BJ_zhongyu";"JS_WX_liteer";"JS_CZ_wodefeng"},0)),"")</f>
        <v>JSNY-JS0022-01</v>
      </c>
      <c r="C7656" s="11" t="str">
        <f>IFERROR(INDEX({"北京中裕世纪大酒店";"江苏利特尔绿色包装股份有限公司";"常州市金坛沃德丰电子科技有限公司"},MATCH(D7656,{"BJ_zhongyu";"JS_WX_liteer";"JS_CZ_wodefeng"},0)),"")</f>
        <v>江苏利特尔绿色包装股份有限公司</v>
      </c>
      <c r="D7656" s="11" t="str">
        <f>[1]动作!$G7655</f>
        <v>JS_WX_liteer</v>
      </c>
      <c r="E7656" s="11" t="str">
        <f>[1]动作!$D7655</f>
        <v>分系统1BMS2单体电压过低一级故障</v>
      </c>
      <c r="F7656" s="11" t="s">
        <v>177</v>
      </c>
      <c r="G7656" s="12">
        <f>[1]动作!$A7655+[1]动作!$B7655</f>
        <v>43214.493506944447</v>
      </c>
      <c r="H7656" s="12"/>
      <c r="I7656" s="11"/>
    </row>
    <row r="7657" spans="1:9" hidden="1" x14ac:dyDescent="0.3">
      <c r="A7657" s="24">
        <v>7655</v>
      </c>
      <c r="B7657" s="11" t="str">
        <f>IFERROR(INDEX({"JSNY-BJ0001-01";"JSNY-JS0022-01";"JSNY-JS0002-01"},MATCH(D7657,{"BJ_zhongyu";"JS_WX_liteer";"JS_CZ_wodefeng"},0)),"")</f>
        <v>JSNY-JS0022-01</v>
      </c>
      <c r="C7657" s="11" t="str">
        <f>IFERROR(INDEX({"北京中裕世纪大酒店";"江苏利特尔绿色包装股份有限公司";"常州市金坛沃德丰电子科技有限公司"},MATCH(D7657,{"BJ_zhongyu";"JS_WX_liteer";"JS_CZ_wodefeng"},0)),"")</f>
        <v>江苏利特尔绿色包装股份有限公司</v>
      </c>
      <c r="D7657" s="11" t="str">
        <f>[1]动作!$G7656</f>
        <v>JS_WX_liteer</v>
      </c>
      <c r="E7657" s="11" t="str">
        <f>[1]动作!$D7656</f>
        <v>分系统1BMS2单体电压过低二级故障</v>
      </c>
      <c r="F7657" s="11" t="s">
        <v>177</v>
      </c>
      <c r="G7657" s="12">
        <f>[1]动作!$A7656+[1]动作!$B7656</f>
        <v>43214.493506944447</v>
      </c>
      <c r="H7657" s="12"/>
      <c r="I7657" s="11"/>
    </row>
    <row r="7658" spans="1:9" hidden="1" x14ac:dyDescent="0.3">
      <c r="A7658" s="24">
        <v>7656</v>
      </c>
      <c r="B7658" s="11" t="str">
        <f>IFERROR(INDEX({"JSNY-BJ0001-01";"JSNY-JS0022-01";"JSNY-JS0002-01"},MATCH(D7658,{"BJ_zhongyu";"JS_WX_liteer";"JS_CZ_wodefeng"},0)),"")</f>
        <v>JSNY-JS0002-01</v>
      </c>
      <c r="C7658" s="11" t="str">
        <f>IFERROR(INDEX({"北京中裕世纪大酒店";"江苏利特尔绿色包装股份有限公司";"常州市金坛沃德丰电子科技有限公司"},MATCH(D7658,{"BJ_zhongyu";"JS_WX_liteer";"JS_CZ_wodefeng"},0)),"")</f>
        <v>常州市金坛沃德丰电子科技有限公司</v>
      </c>
      <c r="D7658" s="11" t="str">
        <f>[1]动作!$G7657</f>
        <v>JS_CZ_wodefeng</v>
      </c>
      <c r="E7658" s="11" t="str">
        <f>[1]动作!$D7657</f>
        <v>电表故障</v>
      </c>
      <c r="F7658" s="11" t="s">
        <v>45</v>
      </c>
      <c r="G7658" s="12">
        <f>[1]动作!$A7657+[1]动作!$B7657</f>
        <v>43214.493854166663</v>
      </c>
      <c r="H7658" s="12"/>
      <c r="I7658" s="11"/>
    </row>
    <row r="7659" spans="1:9" hidden="1" x14ac:dyDescent="0.3">
      <c r="A7659" s="24">
        <v>7657</v>
      </c>
      <c r="B7659" s="11" t="str">
        <f>IFERROR(INDEX({"JSNY-BJ0001-01";"JSNY-JS0022-01";"JSNY-JS0002-01"},MATCH(D7659,{"BJ_zhongyu";"JS_WX_liteer";"JS_CZ_wodefeng"},0)),"")</f>
        <v>JSNY-JS0022-01</v>
      </c>
      <c r="C7659" s="11" t="str">
        <f>IFERROR(INDEX({"北京中裕世纪大酒店";"江苏利特尔绿色包装股份有限公司";"常州市金坛沃德丰电子科技有限公司"},MATCH(D7659,{"BJ_zhongyu";"JS_WX_liteer";"JS_CZ_wodefeng"},0)),"")</f>
        <v>江苏利特尔绿色包装股份有限公司</v>
      </c>
      <c r="D7659" s="11" t="str">
        <f>[1]动作!$G7658</f>
        <v>JS_WX_liteer</v>
      </c>
      <c r="E7659" s="11" t="str">
        <f>[1]动作!$D7658</f>
        <v>分系统1BMS8SOC过低一级故障</v>
      </c>
      <c r="F7659" s="11" t="s">
        <v>177</v>
      </c>
      <c r="G7659" s="12">
        <f>[1]动作!$A7658+[1]动作!$B7658</f>
        <v>43214.49391203704</v>
      </c>
      <c r="H7659" s="12"/>
      <c r="I7659" s="11"/>
    </row>
    <row r="7660" spans="1:9" hidden="1" x14ac:dyDescent="0.3">
      <c r="A7660" s="24">
        <v>7658</v>
      </c>
      <c r="B7660" s="11" t="str">
        <f>IFERROR(INDEX({"JSNY-BJ0001-01";"JSNY-JS0022-01";"JSNY-JS0002-01"},MATCH(D7660,{"BJ_zhongyu";"JS_WX_liteer";"JS_CZ_wodefeng"},0)),"")</f>
        <v>JSNY-JS0022-01</v>
      </c>
      <c r="C7660" s="11" t="str">
        <f>IFERROR(INDEX({"北京中裕世纪大酒店";"江苏利特尔绿色包装股份有限公司";"常州市金坛沃德丰电子科技有限公司"},MATCH(D7660,{"BJ_zhongyu";"JS_WX_liteer";"JS_CZ_wodefeng"},0)),"")</f>
        <v>江苏利特尔绿色包装股份有限公司</v>
      </c>
      <c r="D7660" s="11" t="str">
        <f>[1]动作!$G7659</f>
        <v>JS_WX_liteer</v>
      </c>
      <c r="E7660" s="11" t="str">
        <f>[1]动作!$D7659</f>
        <v>分系统1BMS8SOC过低二级故障</v>
      </c>
      <c r="F7660" s="11" t="s">
        <v>177</v>
      </c>
      <c r="G7660" s="12">
        <f>[1]动作!$A7659+[1]动作!$B7659</f>
        <v>43214.49391203704</v>
      </c>
      <c r="H7660" s="12"/>
      <c r="I7660" s="11"/>
    </row>
    <row r="7661" spans="1:9" hidden="1" x14ac:dyDescent="0.3">
      <c r="A7661" s="24">
        <v>7659</v>
      </c>
      <c r="B7661" s="11" t="str">
        <f>IFERROR(INDEX({"JSNY-BJ0001-01";"JSNY-JS0022-01";"JSNY-JS0002-01"},MATCH(D7661,{"BJ_zhongyu";"JS_WX_liteer";"JS_CZ_wodefeng"},0)),"")</f>
        <v>JSNY-JS0022-01</v>
      </c>
      <c r="C7661" s="11" t="str">
        <f>IFERROR(INDEX({"北京中裕世纪大酒店";"江苏利特尔绿色包装股份有限公司";"常州市金坛沃德丰电子科技有限公司"},MATCH(D7661,{"BJ_zhongyu";"JS_WX_liteer";"JS_CZ_wodefeng"},0)),"")</f>
        <v>江苏利特尔绿色包装股份有限公司</v>
      </c>
      <c r="D7661" s="11" t="str">
        <f>[1]动作!$G7660</f>
        <v>JS_WX_liteer</v>
      </c>
      <c r="E7661" s="11" t="str">
        <f>[1]动作!$D7660</f>
        <v>分系统1BMS5单体电压过低一级故障</v>
      </c>
      <c r="F7661" s="11" t="s">
        <v>177</v>
      </c>
      <c r="G7661" s="12">
        <f>[1]动作!$A7660+[1]动作!$B7660</f>
        <v>43214.494027777779</v>
      </c>
      <c r="H7661" s="12"/>
      <c r="I7661" s="11"/>
    </row>
    <row r="7662" spans="1:9" hidden="1" x14ac:dyDescent="0.3">
      <c r="A7662" s="24">
        <v>7660</v>
      </c>
      <c r="B7662" s="11" t="str">
        <f>IFERROR(INDEX({"JSNY-BJ0001-01";"JSNY-JS0022-01";"JSNY-JS0002-01"},MATCH(D7662,{"BJ_zhongyu";"JS_WX_liteer";"JS_CZ_wodefeng"},0)),"")</f>
        <v>JSNY-JS0022-01</v>
      </c>
      <c r="C7662" s="11" t="str">
        <f>IFERROR(INDEX({"北京中裕世纪大酒店";"江苏利特尔绿色包装股份有限公司";"常州市金坛沃德丰电子科技有限公司"},MATCH(D7662,{"BJ_zhongyu";"JS_WX_liteer";"JS_CZ_wodefeng"},0)),"")</f>
        <v>江苏利特尔绿色包装股份有限公司</v>
      </c>
      <c r="D7662" s="11" t="str">
        <f>[1]动作!$G7661</f>
        <v>JS_WX_liteer</v>
      </c>
      <c r="E7662" s="11" t="str">
        <f>[1]动作!$D7661</f>
        <v>分系统1BMS5单体电压过低二级故障</v>
      </c>
      <c r="F7662" s="11" t="s">
        <v>177</v>
      </c>
      <c r="G7662" s="12">
        <f>[1]动作!$A7661+[1]动作!$B7661</f>
        <v>43214.494027777779</v>
      </c>
      <c r="H7662" s="12"/>
      <c r="I7662" s="11"/>
    </row>
    <row r="7663" spans="1:9" hidden="1" x14ac:dyDescent="0.3">
      <c r="A7663" s="24">
        <v>7661</v>
      </c>
      <c r="B7663" s="11" t="str">
        <f>IFERROR(INDEX({"JSNY-BJ0001-01";"JSNY-JS0022-01";"JSNY-JS0002-01"},MATCH(D7663,{"BJ_zhongyu";"JS_WX_liteer";"JS_CZ_wodefeng"},0)),"")</f>
        <v>JSNY-JS0022-01</v>
      </c>
      <c r="C7663" s="11" t="str">
        <f>IFERROR(INDEX({"北京中裕世纪大酒店";"江苏利特尔绿色包装股份有限公司";"常州市金坛沃德丰电子科技有限公司"},MATCH(D7663,{"BJ_zhongyu";"JS_WX_liteer";"JS_CZ_wodefeng"},0)),"")</f>
        <v>江苏利特尔绿色包装股份有限公司</v>
      </c>
      <c r="D7663" s="11" t="str">
        <f>[1]动作!$G7662</f>
        <v>JS_WX_liteer</v>
      </c>
      <c r="E7663" s="11" t="str">
        <f>[1]动作!$D7662</f>
        <v>分系统1BMS6单体电压过低一级故障</v>
      </c>
      <c r="F7663" s="11" t="s">
        <v>177</v>
      </c>
      <c r="G7663" s="12">
        <f>[1]动作!$A7662+[1]动作!$B7662</f>
        <v>43214.494027777779</v>
      </c>
      <c r="H7663" s="12"/>
      <c r="I7663" s="11"/>
    </row>
    <row r="7664" spans="1:9" hidden="1" x14ac:dyDescent="0.3">
      <c r="A7664" s="24">
        <v>7662</v>
      </c>
      <c r="B7664" s="11" t="str">
        <f>IFERROR(INDEX({"JSNY-BJ0001-01";"JSNY-JS0022-01";"JSNY-JS0002-01"},MATCH(D7664,{"BJ_zhongyu";"JS_WX_liteer";"JS_CZ_wodefeng"},0)),"")</f>
        <v>JSNY-JS0022-01</v>
      </c>
      <c r="C7664" s="11" t="str">
        <f>IFERROR(INDEX({"北京中裕世纪大酒店";"江苏利特尔绿色包装股份有限公司";"常州市金坛沃德丰电子科技有限公司"},MATCH(D7664,{"BJ_zhongyu";"JS_WX_liteer";"JS_CZ_wodefeng"},0)),"")</f>
        <v>江苏利特尔绿色包装股份有限公司</v>
      </c>
      <c r="D7664" s="11" t="str">
        <f>[1]动作!$G7663</f>
        <v>JS_WX_liteer</v>
      </c>
      <c r="E7664" s="11" t="str">
        <f>[1]动作!$D7663</f>
        <v>分系统1BMS6单体电压过低二级故障</v>
      </c>
      <c r="F7664" s="11" t="s">
        <v>177</v>
      </c>
      <c r="G7664" s="12">
        <f>[1]动作!$A7663+[1]动作!$B7663</f>
        <v>43214.494027777779</v>
      </c>
      <c r="H7664" s="12"/>
      <c r="I7664" s="11"/>
    </row>
    <row r="7665" spans="1:9" hidden="1" x14ac:dyDescent="0.3">
      <c r="A7665" s="24">
        <v>7663</v>
      </c>
      <c r="B7665" s="11" t="str">
        <f>IFERROR(INDEX({"JSNY-BJ0001-01";"JSNY-JS0022-01";"JSNY-JS0002-01"},MATCH(D7665,{"BJ_zhongyu";"JS_WX_liteer";"JS_CZ_wodefeng"},0)),"")</f>
        <v>JSNY-JS0022-01</v>
      </c>
      <c r="C7665" s="11" t="str">
        <f>IFERROR(INDEX({"北京中裕世纪大酒店";"江苏利特尔绿色包装股份有限公司";"常州市金坛沃德丰电子科技有限公司"},MATCH(D7665,{"BJ_zhongyu";"JS_WX_liteer";"JS_CZ_wodefeng"},0)),"")</f>
        <v>江苏利特尔绿色包装股份有限公司</v>
      </c>
      <c r="D7665" s="11" t="str">
        <f>[1]动作!$G7664</f>
        <v>JS_WX_liteer</v>
      </c>
      <c r="E7665" s="11" t="str">
        <f>[1]动作!$D7664</f>
        <v>分系统1BMS6SOC过低一级故障</v>
      </c>
      <c r="F7665" s="11" t="s">
        <v>177</v>
      </c>
      <c r="G7665" s="12">
        <f>[1]动作!$A7664+[1]动作!$B7664</f>
        <v>43214.494780092595</v>
      </c>
      <c r="H7665" s="12"/>
      <c r="I7665" s="11"/>
    </row>
    <row r="7666" spans="1:9" hidden="1" x14ac:dyDescent="0.3">
      <c r="A7666" s="24">
        <v>7664</v>
      </c>
      <c r="B7666" s="11" t="str">
        <f>IFERROR(INDEX({"JSNY-BJ0001-01";"JSNY-JS0022-01";"JSNY-JS0002-01"},MATCH(D7666,{"BJ_zhongyu";"JS_WX_liteer";"JS_CZ_wodefeng"},0)),"")</f>
        <v>JSNY-JS0022-01</v>
      </c>
      <c r="C7666" s="11" t="str">
        <f>IFERROR(INDEX({"北京中裕世纪大酒店";"江苏利特尔绿色包装股份有限公司";"常州市金坛沃德丰电子科技有限公司"},MATCH(D7666,{"BJ_zhongyu";"JS_WX_liteer";"JS_CZ_wodefeng"},0)),"")</f>
        <v>江苏利特尔绿色包装股份有限公司</v>
      </c>
      <c r="D7666" s="11" t="str">
        <f>[1]动作!$G7665</f>
        <v>JS_WX_liteer</v>
      </c>
      <c r="E7666" s="11" t="str">
        <f>[1]动作!$D7665</f>
        <v>分系统1BMS6SOC过低二级故障</v>
      </c>
      <c r="F7666" s="11" t="s">
        <v>177</v>
      </c>
      <c r="G7666" s="12">
        <f>[1]动作!$A7665+[1]动作!$B7665</f>
        <v>43214.494780092595</v>
      </c>
      <c r="H7666" s="12"/>
      <c r="I7666" s="11"/>
    </row>
    <row r="7667" spans="1:9" hidden="1" x14ac:dyDescent="0.3">
      <c r="A7667" s="24">
        <v>7665</v>
      </c>
      <c r="B7667" s="11" t="str">
        <f>IFERROR(INDEX({"JSNY-BJ0001-01";"JSNY-JS0022-01";"JSNY-JS0002-01"},MATCH(D7667,{"BJ_zhongyu";"JS_WX_liteer";"JS_CZ_wodefeng"},0)),"")</f>
        <v>JSNY-JS0022-01</v>
      </c>
      <c r="C7667" s="11" t="str">
        <f>IFERROR(INDEX({"北京中裕世纪大酒店";"江苏利特尔绿色包装股份有限公司";"常州市金坛沃德丰电子科技有限公司"},MATCH(D7667,{"BJ_zhongyu";"JS_WX_liteer";"JS_CZ_wodefeng"},0)),"")</f>
        <v>江苏利特尔绿色包装股份有限公司</v>
      </c>
      <c r="D7667" s="11" t="str">
        <f>[1]动作!$G7666</f>
        <v>JS_WX_liteer</v>
      </c>
      <c r="E7667" s="11" t="str">
        <f>[1]动作!$D7666</f>
        <v>分系统1BMS7SOC过低一级故障</v>
      </c>
      <c r="F7667" s="11" t="s">
        <v>177</v>
      </c>
      <c r="G7667" s="12">
        <f>[1]动作!$A7666+[1]动作!$B7666</f>
        <v>43214.495127314818</v>
      </c>
      <c r="H7667" s="12"/>
      <c r="I7667" s="11"/>
    </row>
    <row r="7668" spans="1:9" hidden="1" x14ac:dyDescent="0.3">
      <c r="A7668" s="24">
        <v>7666</v>
      </c>
      <c r="B7668" s="11" t="str">
        <f>IFERROR(INDEX({"JSNY-BJ0001-01";"JSNY-JS0022-01";"JSNY-JS0002-01"},MATCH(D7668,{"BJ_zhongyu";"JS_WX_liteer";"JS_CZ_wodefeng"},0)),"")</f>
        <v>JSNY-JS0022-01</v>
      </c>
      <c r="C7668" s="11" t="str">
        <f>IFERROR(INDEX({"北京中裕世纪大酒店";"江苏利特尔绿色包装股份有限公司";"常州市金坛沃德丰电子科技有限公司"},MATCH(D7668,{"BJ_zhongyu";"JS_WX_liteer";"JS_CZ_wodefeng"},0)),"")</f>
        <v>江苏利特尔绿色包装股份有限公司</v>
      </c>
      <c r="D7668" s="11" t="str">
        <f>[1]动作!$G7667</f>
        <v>JS_WX_liteer</v>
      </c>
      <c r="E7668" s="11" t="str">
        <f>[1]动作!$D7667</f>
        <v>分系统1BMS7SOC过低二级故障</v>
      </c>
      <c r="F7668" s="11" t="s">
        <v>177</v>
      </c>
      <c r="G7668" s="12">
        <f>[1]动作!$A7667+[1]动作!$B7667</f>
        <v>43214.495127314818</v>
      </c>
      <c r="H7668" s="12"/>
      <c r="I7668" s="11"/>
    </row>
    <row r="7669" spans="1:9" hidden="1" x14ac:dyDescent="0.3">
      <c r="A7669" s="24">
        <v>7667</v>
      </c>
      <c r="B7669" s="11" t="str">
        <f>IFERROR(INDEX({"JSNY-BJ0001-01";"JSNY-JS0022-01";"JSNY-JS0002-01"},MATCH(D7669,{"BJ_zhongyu";"JS_WX_liteer";"JS_CZ_wodefeng"},0)),"")</f>
        <v>JSNY-JS0002-01</v>
      </c>
      <c r="C7669" s="11" t="str">
        <f>IFERROR(INDEX({"北京中裕世纪大酒店";"江苏利特尔绿色包装股份有限公司";"常州市金坛沃德丰电子科技有限公司"},MATCH(D7669,{"BJ_zhongyu";"JS_WX_liteer";"JS_CZ_wodefeng"},0)),"")</f>
        <v>常州市金坛沃德丰电子科技有限公司</v>
      </c>
      <c r="D7669" s="11" t="str">
        <f>[1]动作!$G7668</f>
        <v>JS_CZ_wodefeng</v>
      </c>
      <c r="E7669" s="11" t="str">
        <f>[1]动作!$D7668</f>
        <v>电表故障</v>
      </c>
      <c r="F7669" s="11" t="s">
        <v>45</v>
      </c>
      <c r="G7669" s="12">
        <f>[1]动作!$A7668+[1]动作!$B7668</f>
        <v>43214.495416666665</v>
      </c>
      <c r="H7669" s="12"/>
      <c r="I7669" s="11"/>
    </row>
    <row r="7670" spans="1:9" hidden="1" x14ac:dyDescent="0.3">
      <c r="A7670" s="24">
        <v>7668</v>
      </c>
      <c r="B7670" s="11" t="str">
        <f>IFERROR(INDEX({"JSNY-BJ0001-01";"JSNY-JS0022-01";"JSNY-JS0002-01"},MATCH(D7670,{"BJ_zhongyu";"JS_WX_liteer";"JS_CZ_wodefeng"},0)),"")</f>
        <v>JSNY-JS0022-01</v>
      </c>
      <c r="C7670" s="11" t="str">
        <f>IFERROR(INDEX({"北京中裕世纪大酒店";"江苏利特尔绿色包装股份有限公司";"常州市金坛沃德丰电子科技有限公司"},MATCH(D7670,{"BJ_zhongyu";"JS_WX_liteer";"JS_CZ_wodefeng"},0)),"")</f>
        <v>江苏利特尔绿色包装股份有限公司</v>
      </c>
      <c r="D7670" s="11" t="str">
        <f>[1]动作!$G7669</f>
        <v>JS_WX_liteer</v>
      </c>
      <c r="E7670" s="11" t="str">
        <f>[1]动作!$D7669</f>
        <v>分系统1BMS2SOC过低一级故障</v>
      </c>
      <c r="F7670" s="11" t="s">
        <v>177</v>
      </c>
      <c r="G7670" s="12">
        <f>[1]动作!$A7669+[1]动作!$B7669</f>
        <v>43214.497384259259</v>
      </c>
      <c r="H7670" s="12"/>
      <c r="I7670" s="11"/>
    </row>
    <row r="7671" spans="1:9" hidden="1" x14ac:dyDescent="0.3">
      <c r="A7671" s="24">
        <v>7669</v>
      </c>
      <c r="B7671" s="11" t="str">
        <f>IFERROR(INDEX({"JSNY-BJ0001-01";"JSNY-JS0022-01";"JSNY-JS0002-01"},MATCH(D7671,{"BJ_zhongyu";"JS_WX_liteer";"JS_CZ_wodefeng"},0)),"")</f>
        <v>JSNY-JS0022-01</v>
      </c>
      <c r="C7671" s="11" t="str">
        <f>IFERROR(INDEX({"北京中裕世纪大酒店";"江苏利特尔绿色包装股份有限公司";"常州市金坛沃德丰电子科技有限公司"},MATCH(D7671,{"BJ_zhongyu";"JS_WX_liteer";"JS_CZ_wodefeng"},0)),"")</f>
        <v>江苏利特尔绿色包装股份有限公司</v>
      </c>
      <c r="D7671" s="11" t="str">
        <f>[1]动作!$G7670</f>
        <v>JS_WX_liteer</v>
      </c>
      <c r="E7671" s="11" t="str">
        <f>[1]动作!$D7670</f>
        <v>分系统1BMS2SOC过低二级故障</v>
      </c>
      <c r="F7671" s="11" t="s">
        <v>177</v>
      </c>
      <c r="G7671" s="12">
        <f>[1]动作!$A7670+[1]动作!$B7670</f>
        <v>43214.497384259259</v>
      </c>
      <c r="H7671" s="12"/>
      <c r="I7671" s="11"/>
    </row>
    <row r="7672" spans="1:9" hidden="1" x14ac:dyDescent="0.3">
      <c r="A7672" s="24">
        <v>7670</v>
      </c>
      <c r="B7672" s="11" t="str">
        <f>IFERROR(INDEX({"JSNY-BJ0001-01";"JSNY-JS0022-01";"JSNY-JS0002-01"},MATCH(D7672,{"BJ_zhongyu";"JS_WX_liteer";"JS_CZ_wodefeng"},0)),"")</f>
        <v>JSNY-JS0022-01</v>
      </c>
      <c r="C7672" s="11" t="str">
        <f>IFERROR(INDEX({"北京中裕世纪大酒店";"江苏利特尔绿色包装股份有限公司";"常州市金坛沃德丰电子科技有限公司"},MATCH(D7672,{"BJ_zhongyu";"JS_WX_liteer";"JS_CZ_wodefeng"},0)),"")</f>
        <v>江苏利特尔绿色包装股份有限公司</v>
      </c>
      <c r="D7672" s="11" t="str">
        <f>[1]动作!$G7671</f>
        <v>JS_WX_liteer</v>
      </c>
      <c r="E7672" s="11" t="str">
        <f>[1]动作!$D7671</f>
        <v>分系统1BMS1SOC过低一级故障</v>
      </c>
      <c r="F7672" s="11" t="s">
        <v>177</v>
      </c>
      <c r="G7672" s="12">
        <f>[1]动作!$A7671+[1]动作!$B7671</f>
        <v>43214.497442129628</v>
      </c>
      <c r="H7672" s="12"/>
      <c r="I7672" s="11"/>
    </row>
    <row r="7673" spans="1:9" hidden="1" x14ac:dyDescent="0.3">
      <c r="A7673" s="24">
        <v>7671</v>
      </c>
      <c r="B7673" s="11" t="str">
        <f>IFERROR(INDEX({"JSNY-BJ0001-01";"JSNY-JS0022-01";"JSNY-JS0002-01"},MATCH(D7673,{"BJ_zhongyu";"JS_WX_liteer";"JS_CZ_wodefeng"},0)),"")</f>
        <v>JSNY-JS0022-01</v>
      </c>
      <c r="C7673" s="11" t="str">
        <f>IFERROR(INDEX({"北京中裕世纪大酒店";"江苏利特尔绿色包装股份有限公司";"常州市金坛沃德丰电子科技有限公司"},MATCH(D7673,{"BJ_zhongyu";"JS_WX_liteer";"JS_CZ_wodefeng"},0)),"")</f>
        <v>江苏利特尔绿色包装股份有限公司</v>
      </c>
      <c r="D7673" s="11" t="str">
        <f>[1]动作!$G7672</f>
        <v>JS_WX_liteer</v>
      </c>
      <c r="E7673" s="11" t="str">
        <f>[1]动作!$D7672</f>
        <v>分系统1BMS1SOC过低二级故障</v>
      </c>
      <c r="F7673" s="11" t="s">
        <v>177</v>
      </c>
      <c r="G7673" s="12">
        <f>[1]动作!$A7672+[1]动作!$B7672</f>
        <v>43214.497442129628</v>
      </c>
      <c r="H7673" s="12"/>
      <c r="I7673" s="11"/>
    </row>
    <row r="7674" spans="1:9" hidden="1" x14ac:dyDescent="0.3">
      <c r="A7674" s="24">
        <v>7672</v>
      </c>
      <c r="B7674" s="11" t="str">
        <f>IFERROR(INDEX({"JSNY-BJ0001-01";"JSNY-JS0022-01";"JSNY-JS0002-01"},MATCH(D7674,{"BJ_zhongyu";"JS_WX_liteer";"JS_CZ_wodefeng"},0)),"")</f>
        <v>JSNY-JS0002-01</v>
      </c>
      <c r="C7674" s="11" t="str">
        <f>IFERROR(INDEX({"北京中裕世纪大酒店";"江苏利特尔绿色包装股份有限公司";"常州市金坛沃德丰电子科技有限公司"},MATCH(D7674,{"BJ_zhongyu";"JS_WX_liteer";"JS_CZ_wodefeng"},0)),"")</f>
        <v>常州市金坛沃德丰电子科技有限公司</v>
      </c>
      <c r="D7674" s="11" t="str">
        <f>[1]动作!$G7673</f>
        <v>JS_CZ_wodefeng</v>
      </c>
      <c r="E7674" s="11" t="str">
        <f>[1]动作!$D7673</f>
        <v>电表故障</v>
      </c>
      <c r="F7674" s="11" t="s">
        <v>45</v>
      </c>
      <c r="G7674" s="12">
        <f>[1]动作!$A7673+[1]动作!$B7673</f>
        <v>43214.498831018522</v>
      </c>
      <c r="H7674" s="12"/>
      <c r="I7674" s="11"/>
    </row>
    <row r="7675" spans="1:9" hidden="1" x14ac:dyDescent="0.3">
      <c r="A7675" s="24">
        <v>7673</v>
      </c>
      <c r="B7675" s="11" t="str">
        <f>IFERROR(INDEX({"JSNY-BJ0001-01";"JSNY-JS0022-01";"JSNY-JS0002-01"},MATCH(D7675,{"BJ_zhongyu";"JS_WX_liteer";"JS_CZ_wodefeng"},0)),"")</f>
        <v>JSNY-JS0002-01</v>
      </c>
      <c r="C7675" s="11" t="str">
        <f>IFERROR(INDEX({"北京中裕世纪大酒店";"江苏利特尔绿色包装股份有限公司";"常州市金坛沃德丰电子科技有限公司"},MATCH(D7675,{"BJ_zhongyu";"JS_WX_liteer";"JS_CZ_wodefeng"},0)),"")</f>
        <v>常州市金坛沃德丰电子科技有限公司</v>
      </c>
      <c r="D7675" s="11" t="str">
        <f>[1]动作!$G7674</f>
        <v>JS_CZ_wodefeng</v>
      </c>
      <c r="E7675" s="11" t="str">
        <f>[1]动作!$D7674</f>
        <v>电表故障</v>
      </c>
      <c r="F7675" s="11" t="s">
        <v>45</v>
      </c>
      <c r="G7675" s="12">
        <f>[1]动作!$A7674+[1]动作!$B7674</f>
        <v>43214.499062499999</v>
      </c>
      <c r="H7675" s="12"/>
      <c r="I7675" s="11"/>
    </row>
    <row r="7676" spans="1:9" hidden="1" x14ac:dyDescent="0.3">
      <c r="A7676" s="24">
        <v>7674</v>
      </c>
      <c r="B7676" s="11" t="str">
        <f>IFERROR(INDEX({"JSNY-BJ0001-01";"JSNY-JS0022-01";"JSNY-JS0002-01"},MATCH(D7676,{"BJ_zhongyu";"JS_WX_liteer";"JS_CZ_wodefeng"},0)),"")</f>
        <v>JSNY-JS0002-01</v>
      </c>
      <c r="C7676" s="11" t="str">
        <f>IFERROR(INDEX({"北京中裕世纪大酒店";"江苏利特尔绿色包装股份有限公司";"常州市金坛沃德丰电子科技有限公司"},MATCH(D7676,{"BJ_zhongyu";"JS_WX_liteer";"JS_CZ_wodefeng"},0)),"")</f>
        <v>常州市金坛沃德丰电子科技有限公司</v>
      </c>
      <c r="D7676" s="11" t="str">
        <f>[1]动作!$G7675</f>
        <v>JS_CZ_wodefeng</v>
      </c>
      <c r="E7676" s="11" t="str">
        <f>[1]动作!$D7675</f>
        <v>电表故障</v>
      </c>
      <c r="F7676" s="11" t="s">
        <v>45</v>
      </c>
      <c r="G7676" s="12">
        <f>[1]动作!$A7675+[1]动作!$B7675</f>
        <v>43214.499930555554</v>
      </c>
      <c r="H7676" s="12"/>
      <c r="I7676" s="11"/>
    </row>
    <row r="7677" spans="1:9" hidden="1" x14ac:dyDescent="0.3">
      <c r="A7677" s="24">
        <v>7675</v>
      </c>
      <c r="B7677" s="11" t="str">
        <f>IFERROR(INDEX({"JSNY-BJ0001-01";"JSNY-JS0022-01";"JSNY-JS0002-01"},MATCH(D7677,{"BJ_zhongyu";"JS_WX_liteer";"JS_CZ_wodefeng"},0)),"")</f>
        <v>JSNY-JS0002-01</v>
      </c>
      <c r="C7677" s="11" t="str">
        <f>IFERROR(INDEX({"北京中裕世纪大酒店";"江苏利特尔绿色包装股份有限公司";"常州市金坛沃德丰电子科技有限公司"},MATCH(D7677,{"BJ_zhongyu";"JS_WX_liteer";"JS_CZ_wodefeng"},0)),"")</f>
        <v>常州市金坛沃德丰电子科技有限公司</v>
      </c>
      <c r="D7677" s="11" t="str">
        <f>[1]动作!$G7676</f>
        <v>JS_CZ_wodefeng</v>
      </c>
      <c r="E7677" s="11" t="str">
        <f>[1]动作!$D7676</f>
        <v>分系统1BMS1SOC过低一级故障</v>
      </c>
      <c r="F7677" s="11" t="s">
        <v>177</v>
      </c>
      <c r="G7677" s="12">
        <f>[1]动作!$A7676+[1]动作!$B7676</f>
        <v>43214.500277777777</v>
      </c>
      <c r="H7677" s="12"/>
      <c r="I7677" s="11"/>
    </row>
    <row r="7678" spans="1:9" hidden="1" x14ac:dyDescent="0.3">
      <c r="A7678" s="24">
        <v>7676</v>
      </c>
      <c r="B7678" s="11" t="str">
        <f>IFERROR(INDEX({"JSNY-BJ0001-01";"JSNY-JS0022-01";"JSNY-JS0002-01"},MATCH(D7678,{"BJ_zhongyu";"JS_WX_liteer";"JS_CZ_wodefeng"},0)),"")</f>
        <v>JSNY-JS0002-01</v>
      </c>
      <c r="C7678" s="11" t="str">
        <f>IFERROR(INDEX({"北京中裕世纪大酒店";"江苏利特尔绿色包装股份有限公司";"常州市金坛沃德丰电子科技有限公司"},MATCH(D7678,{"BJ_zhongyu";"JS_WX_liteer";"JS_CZ_wodefeng"},0)),"")</f>
        <v>常州市金坛沃德丰电子科技有限公司</v>
      </c>
      <c r="D7678" s="11" t="str">
        <f>[1]动作!$G7677</f>
        <v>JS_CZ_wodefeng</v>
      </c>
      <c r="E7678" s="11" t="str">
        <f>[1]动作!$D7677</f>
        <v>分系统1BMS2SOC过低一级故障</v>
      </c>
      <c r="F7678" s="11" t="s">
        <v>177</v>
      </c>
      <c r="G7678" s="12">
        <f>[1]动作!$A7677+[1]动作!$B7677</f>
        <v>43214.500277777777</v>
      </c>
      <c r="H7678" s="12"/>
      <c r="I7678" s="11"/>
    </row>
    <row r="7679" spans="1:9" hidden="1" x14ac:dyDescent="0.3">
      <c r="A7679" s="24">
        <v>7677</v>
      </c>
      <c r="B7679" s="11" t="str">
        <f>IFERROR(INDEX({"JSNY-BJ0001-01";"JSNY-JS0022-01";"JSNY-JS0002-01"},MATCH(D7679,{"BJ_zhongyu";"JS_WX_liteer";"JS_CZ_wodefeng"},0)),"")</f>
        <v>JSNY-JS0002-01</v>
      </c>
      <c r="C7679" s="11" t="str">
        <f>IFERROR(INDEX({"北京中裕世纪大酒店";"江苏利特尔绿色包装股份有限公司";"常州市金坛沃德丰电子科技有限公司"},MATCH(D7679,{"BJ_zhongyu";"JS_WX_liteer";"JS_CZ_wodefeng"},0)),"")</f>
        <v>常州市金坛沃德丰电子科技有限公司</v>
      </c>
      <c r="D7679" s="11" t="str">
        <f>[1]动作!$G7678</f>
        <v>JS_CZ_wodefeng</v>
      </c>
      <c r="E7679" s="11" t="str">
        <f>[1]动作!$D7678</f>
        <v>分系统1BMS4SOC过低一级故障</v>
      </c>
      <c r="F7679" s="11" t="s">
        <v>177</v>
      </c>
      <c r="G7679" s="12">
        <f>[1]动作!$A7678+[1]动作!$B7678</f>
        <v>43214.500277777777</v>
      </c>
      <c r="H7679" s="12"/>
      <c r="I7679" s="11"/>
    </row>
    <row r="7680" spans="1:9" hidden="1" x14ac:dyDescent="0.3">
      <c r="A7680" s="24">
        <v>7678</v>
      </c>
      <c r="B7680" s="11" t="str">
        <f>IFERROR(INDEX({"JSNY-BJ0001-01";"JSNY-JS0022-01";"JSNY-JS0002-01"},MATCH(D7680,{"BJ_zhongyu";"JS_WX_liteer";"JS_CZ_wodefeng"},0)),"")</f>
        <v>JSNY-JS0002-01</v>
      </c>
      <c r="C7680" s="11" t="str">
        <f>IFERROR(INDEX({"北京中裕世纪大酒店";"江苏利特尔绿色包装股份有限公司";"常州市金坛沃德丰电子科技有限公司"},MATCH(D7680,{"BJ_zhongyu";"JS_WX_liteer";"JS_CZ_wodefeng"},0)),"")</f>
        <v>常州市金坛沃德丰电子科技有限公司</v>
      </c>
      <c r="D7680" s="11" t="str">
        <f>[1]动作!$G7679</f>
        <v>JS_CZ_wodefeng</v>
      </c>
      <c r="E7680" s="11" t="str">
        <f>[1]动作!$D7679</f>
        <v>分系统1BMS6SOC过低一级故障</v>
      </c>
      <c r="F7680" s="11" t="s">
        <v>177</v>
      </c>
      <c r="G7680" s="12">
        <f>[1]动作!$A7679+[1]动作!$B7679</f>
        <v>43214.500277777777</v>
      </c>
      <c r="H7680" s="12"/>
      <c r="I7680" s="11"/>
    </row>
    <row r="7681" spans="1:9" hidden="1" x14ac:dyDescent="0.3">
      <c r="A7681" s="24">
        <v>7679</v>
      </c>
      <c r="B7681" s="11" t="str">
        <f>IFERROR(INDEX({"JSNY-BJ0001-01";"JSNY-JS0022-01";"JSNY-JS0002-01"},MATCH(D7681,{"BJ_zhongyu";"JS_WX_liteer";"JS_CZ_wodefeng"},0)),"")</f>
        <v>JSNY-JS0002-01</v>
      </c>
      <c r="C7681" s="11" t="str">
        <f>IFERROR(INDEX({"北京中裕世纪大酒店";"江苏利特尔绿色包装股份有限公司";"常州市金坛沃德丰电子科技有限公司"},MATCH(D7681,{"BJ_zhongyu";"JS_WX_liteer";"JS_CZ_wodefeng"},0)),"")</f>
        <v>常州市金坛沃德丰电子科技有限公司</v>
      </c>
      <c r="D7681" s="11" t="str">
        <f>[1]动作!$G7680</f>
        <v>JS_CZ_wodefeng</v>
      </c>
      <c r="E7681" s="11" t="str">
        <f>[1]动作!$D7680</f>
        <v>分系统1BMS5SOC过低一级故障</v>
      </c>
      <c r="F7681" s="11" t="s">
        <v>177</v>
      </c>
      <c r="G7681" s="12">
        <f>[1]动作!$A7680+[1]动作!$B7680</f>
        <v>43214.501736111109</v>
      </c>
      <c r="H7681" s="12"/>
      <c r="I7681" s="11"/>
    </row>
    <row r="7682" spans="1:9" hidden="1" x14ac:dyDescent="0.3">
      <c r="A7682" s="24">
        <v>7680</v>
      </c>
      <c r="B7682" s="11" t="str">
        <f>IFERROR(INDEX({"JSNY-BJ0001-01";"JSNY-JS0022-01";"JSNY-JS0002-01"},MATCH(D7682,{"BJ_zhongyu";"JS_WX_liteer";"JS_CZ_wodefeng"},0)),"")</f>
        <v>JSNY-JS0002-01</v>
      </c>
      <c r="C7682" s="11" t="str">
        <f>IFERROR(INDEX({"北京中裕世纪大酒店";"江苏利特尔绿色包装股份有限公司";"常州市金坛沃德丰电子科技有限公司"},MATCH(D7682,{"BJ_zhongyu";"JS_WX_liteer";"JS_CZ_wodefeng"},0)),"")</f>
        <v>常州市金坛沃德丰电子科技有限公司</v>
      </c>
      <c r="D7682" s="11" t="str">
        <f>[1]动作!$G7681</f>
        <v>JS_CZ_wodefeng</v>
      </c>
      <c r="E7682" s="11" t="str">
        <f>[1]动作!$D7681</f>
        <v>电表故障</v>
      </c>
      <c r="F7682" s="11" t="s">
        <v>45</v>
      </c>
      <c r="G7682" s="12">
        <f>[1]动作!$A7681+[1]动作!$B7681</f>
        <v>43214.503935185188</v>
      </c>
      <c r="H7682" s="12"/>
      <c r="I7682" s="11"/>
    </row>
    <row r="7683" spans="1:9" hidden="1" x14ac:dyDescent="0.3">
      <c r="A7683" s="24">
        <v>7681</v>
      </c>
      <c r="B7683" s="11" t="str">
        <f>IFERROR(INDEX({"JSNY-BJ0001-01";"JSNY-JS0022-01";"JSNY-JS0002-01"},MATCH(D7683,{"BJ_zhongyu";"JS_WX_liteer";"JS_CZ_wodefeng"},0)),"")</f>
        <v>JSNY-JS0002-01</v>
      </c>
      <c r="C7683" s="11" t="str">
        <f>IFERROR(INDEX({"北京中裕世纪大酒店";"江苏利特尔绿色包装股份有限公司";"常州市金坛沃德丰电子科技有限公司"},MATCH(D7683,{"BJ_zhongyu";"JS_WX_liteer";"JS_CZ_wodefeng"},0)),"")</f>
        <v>常州市金坛沃德丰电子科技有限公司</v>
      </c>
      <c r="D7683" s="11" t="str">
        <f>[1]动作!$G7682</f>
        <v>JS_CZ_wodefeng</v>
      </c>
      <c r="E7683" s="11" t="str">
        <f>[1]动作!$D7682</f>
        <v>电表故障</v>
      </c>
      <c r="F7683" s="11" t="s">
        <v>45</v>
      </c>
      <c r="G7683" s="12">
        <f>[1]动作!$A7682+[1]动作!$B7682</f>
        <v>43214.504050925927</v>
      </c>
      <c r="H7683" s="12"/>
      <c r="I7683" s="11"/>
    </row>
    <row r="7684" spans="1:9" hidden="1" x14ac:dyDescent="0.3">
      <c r="A7684" s="24">
        <v>7682</v>
      </c>
      <c r="B7684" s="11" t="str">
        <f>IFERROR(INDEX({"JSNY-BJ0001-01";"JSNY-JS0022-01";"JSNY-JS0002-01"},MATCH(D7684,{"BJ_zhongyu";"JS_WX_liteer";"JS_CZ_wodefeng"},0)),"")</f>
        <v>JSNY-JS0002-01</v>
      </c>
      <c r="C7684" s="11" t="str">
        <f>IFERROR(INDEX({"北京中裕世纪大酒店";"江苏利特尔绿色包装股份有限公司";"常州市金坛沃德丰电子科技有限公司"},MATCH(D7684,{"BJ_zhongyu";"JS_WX_liteer";"JS_CZ_wodefeng"},0)),"")</f>
        <v>常州市金坛沃德丰电子科技有限公司</v>
      </c>
      <c r="D7684" s="11" t="str">
        <f>[1]动作!$G7683</f>
        <v>JS_CZ_wodefeng</v>
      </c>
      <c r="E7684" s="11" t="str">
        <f>[1]动作!$D7683</f>
        <v>电表故障</v>
      </c>
      <c r="F7684" s="11" t="s">
        <v>45</v>
      </c>
      <c r="G7684" s="12">
        <f>[1]动作!$A7683+[1]动作!$B7683</f>
        <v>43214.505497685182</v>
      </c>
      <c r="H7684" s="12"/>
      <c r="I7684" s="11"/>
    </row>
    <row r="7685" spans="1:9" hidden="1" x14ac:dyDescent="0.3">
      <c r="A7685" s="24">
        <v>7683</v>
      </c>
      <c r="B7685" s="11" t="str">
        <f>IFERROR(INDEX({"JSNY-BJ0001-01";"JSNY-JS0022-01";"JSNY-JS0002-01"},MATCH(D7685,{"BJ_zhongyu";"JS_WX_liteer";"JS_CZ_wodefeng"},0)),"")</f>
        <v>JSNY-JS0002-01</v>
      </c>
      <c r="C7685" s="11" t="str">
        <f>IFERROR(INDEX({"北京中裕世纪大酒店";"江苏利特尔绿色包装股份有限公司";"常州市金坛沃德丰电子科技有限公司"},MATCH(D7685,{"BJ_zhongyu";"JS_WX_liteer";"JS_CZ_wodefeng"},0)),"")</f>
        <v>常州市金坛沃德丰电子科技有限公司</v>
      </c>
      <c r="D7685" s="11" t="str">
        <f>[1]动作!$G7684</f>
        <v>JS_CZ_wodefeng</v>
      </c>
      <c r="E7685" s="11" t="str">
        <f>[1]动作!$D7684</f>
        <v>电表故障</v>
      </c>
      <c r="F7685" s="11" t="s">
        <v>45</v>
      </c>
      <c r="G7685" s="12">
        <f>[1]动作!$A7684+[1]动作!$B7684</f>
        <v>43214.510069444441</v>
      </c>
      <c r="H7685" s="12"/>
      <c r="I7685" s="11"/>
    </row>
    <row r="7686" spans="1:9" hidden="1" x14ac:dyDescent="0.3">
      <c r="A7686" s="24">
        <v>7684</v>
      </c>
      <c r="B7686" s="11" t="str">
        <f>IFERROR(INDEX({"JSNY-BJ0001-01";"JSNY-JS0022-01";"JSNY-JS0002-01"},MATCH(D7686,{"BJ_zhongyu";"JS_WX_liteer";"JS_CZ_wodefeng"},0)),"")</f>
        <v>JSNY-JS0002-01</v>
      </c>
      <c r="C7686" s="11" t="str">
        <f>IFERROR(INDEX({"北京中裕世纪大酒店";"江苏利特尔绿色包装股份有限公司";"常州市金坛沃德丰电子科技有限公司"},MATCH(D7686,{"BJ_zhongyu";"JS_WX_liteer";"JS_CZ_wodefeng"},0)),"")</f>
        <v>常州市金坛沃德丰电子科技有限公司</v>
      </c>
      <c r="D7686" s="11" t="str">
        <f>[1]动作!$G7685</f>
        <v>JS_CZ_wodefeng</v>
      </c>
      <c r="E7686" s="11" t="str">
        <f>[1]动作!$D7685</f>
        <v>电表故障</v>
      </c>
      <c r="F7686" s="11" t="s">
        <v>45</v>
      </c>
      <c r="G7686" s="12">
        <f>[1]动作!$A7685+[1]动作!$B7685</f>
        <v>43214.512442129628</v>
      </c>
      <c r="H7686" s="12"/>
      <c r="I7686" s="11"/>
    </row>
    <row r="7687" spans="1:9" hidden="1" x14ac:dyDescent="0.3">
      <c r="A7687" s="24">
        <v>7685</v>
      </c>
      <c r="B7687" s="11" t="str">
        <f>IFERROR(INDEX({"JSNY-BJ0001-01";"JSNY-JS0022-01";"JSNY-JS0002-01"},MATCH(D7687,{"BJ_zhongyu";"JS_WX_liteer";"JS_CZ_wodefeng"},0)),"")</f>
        <v>JSNY-JS0002-01</v>
      </c>
      <c r="C7687" s="11" t="str">
        <f>IFERROR(INDEX({"北京中裕世纪大酒店";"江苏利特尔绿色包装股份有限公司";"常州市金坛沃德丰电子科技有限公司"},MATCH(D7687,{"BJ_zhongyu";"JS_WX_liteer";"JS_CZ_wodefeng"},0)),"")</f>
        <v>常州市金坛沃德丰电子科技有限公司</v>
      </c>
      <c r="D7687" s="11" t="str">
        <f>[1]动作!$G7686</f>
        <v>JS_CZ_wodefeng</v>
      </c>
      <c r="E7687" s="11" t="str">
        <f>[1]动作!$D7686</f>
        <v>电表故障</v>
      </c>
      <c r="F7687" s="11" t="s">
        <v>45</v>
      </c>
      <c r="G7687" s="12">
        <f>[1]动作!$A7686+[1]动作!$B7686</f>
        <v>43214.512557870374</v>
      </c>
      <c r="H7687" s="12"/>
      <c r="I7687" s="11"/>
    </row>
    <row r="7688" spans="1:9" hidden="1" x14ac:dyDescent="0.3">
      <c r="A7688" s="24">
        <v>7686</v>
      </c>
      <c r="B7688" s="11" t="str">
        <f>IFERROR(INDEX({"JSNY-BJ0001-01";"JSNY-JS0022-01";"JSNY-JS0002-01"},MATCH(D7688,{"BJ_zhongyu";"JS_WX_liteer";"JS_CZ_wodefeng"},0)),"")</f>
        <v>JSNY-JS0002-01</v>
      </c>
      <c r="C7688" s="11" t="str">
        <f>IFERROR(INDEX({"北京中裕世纪大酒店";"江苏利特尔绿色包装股份有限公司";"常州市金坛沃德丰电子科技有限公司"},MATCH(D7688,{"BJ_zhongyu";"JS_WX_liteer";"JS_CZ_wodefeng"},0)),"")</f>
        <v>常州市金坛沃德丰电子科技有限公司</v>
      </c>
      <c r="D7688" s="11" t="str">
        <f>[1]动作!$G7687</f>
        <v>JS_CZ_wodefeng</v>
      </c>
      <c r="E7688" s="11" t="str">
        <f>[1]动作!$D7687</f>
        <v>电表故障</v>
      </c>
      <c r="F7688" s="11" t="s">
        <v>45</v>
      </c>
      <c r="G7688" s="12">
        <f>[1]动作!$A7687+[1]动作!$B7687</f>
        <v>43214.512731481482</v>
      </c>
      <c r="H7688" s="12"/>
      <c r="I7688" s="11"/>
    </row>
    <row r="7689" spans="1:9" hidden="1" x14ac:dyDescent="0.3">
      <c r="A7689" s="24">
        <v>7687</v>
      </c>
      <c r="B7689" s="11" t="str">
        <f>IFERROR(INDEX({"JSNY-BJ0001-01";"JSNY-JS0022-01";"JSNY-JS0002-01"},MATCH(D7689,{"BJ_zhongyu";"JS_WX_liteer";"JS_CZ_wodefeng"},0)),"")</f>
        <v>JSNY-JS0002-01</v>
      </c>
      <c r="C7689" s="11" t="str">
        <f>IFERROR(INDEX({"北京中裕世纪大酒店";"江苏利特尔绿色包装股份有限公司";"常州市金坛沃德丰电子科技有限公司"},MATCH(D7689,{"BJ_zhongyu";"JS_WX_liteer";"JS_CZ_wodefeng"},0)),"")</f>
        <v>常州市金坛沃德丰电子科技有限公司</v>
      </c>
      <c r="D7689" s="11" t="str">
        <f>[1]动作!$G7688</f>
        <v>JS_CZ_wodefeng</v>
      </c>
      <c r="E7689" s="11" t="str">
        <f>[1]动作!$D7688</f>
        <v>电表故障</v>
      </c>
      <c r="F7689" s="11" t="s">
        <v>45</v>
      </c>
      <c r="G7689" s="12">
        <f>[1]动作!$A7688+[1]动作!$B7688</f>
        <v>43214.512974537036</v>
      </c>
      <c r="H7689" s="12"/>
      <c r="I7689" s="11"/>
    </row>
    <row r="7690" spans="1:9" hidden="1" x14ac:dyDescent="0.3">
      <c r="A7690" s="24">
        <v>7688</v>
      </c>
      <c r="B7690" s="11" t="str">
        <f>IFERROR(INDEX({"JSNY-BJ0001-01";"JSNY-JS0022-01";"JSNY-JS0002-01"},MATCH(D7690,{"BJ_zhongyu";"JS_WX_liteer";"JS_CZ_wodefeng"},0)),"")</f>
        <v>JSNY-JS0002-01</v>
      </c>
      <c r="C7690" s="11" t="str">
        <f>IFERROR(INDEX({"北京中裕世纪大酒店";"江苏利特尔绿色包装股份有限公司";"常州市金坛沃德丰电子科技有限公司"},MATCH(D7690,{"BJ_zhongyu";"JS_WX_liteer";"JS_CZ_wodefeng"},0)),"")</f>
        <v>常州市金坛沃德丰电子科技有限公司</v>
      </c>
      <c r="D7690" s="11" t="str">
        <f>[1]动作!$G7689</f>
        <v>JS_CZ_wodefeng</v>
      </c>
      <c r="E7690" s="11" t="str">
        <f>[1]动作!$D7689</f>
        <v>电表故障</v>
      </c>
      <c r="F7690" s="11" t="s">
        <v>45</v>
      </c>
      <c r="G7690" s="12">
        <f>[1]动作!$A7689+[1]动作!$B7689</f>
        <v>43214.514016203706</v>
      </c>
      <c r="H7690" s="12"/>
      <c r="I7690" s="11"/>
    </row>
    <row r="7691" spans="1:9" hidden="1" x14ac:dyDescent="0.3">
      <c r="A7691" s="24">
        <v>7689</v>
      </c>
      <c r="B7691" s="11" t="str">
        <f>IFERROR(INDEX({"JSNY-BJ0001-01";"JSNY-JS0022-01";"JSNY-JS0002-01"},MATCH(D7691,{"BJ_zhongyu";"JS_WX_liteer";"JS_CZ_wodefeng"},0)),"")</f>
        <v>JSNY-JS0002-01</v>
      </c>
      <c r="C7691" s="11" t="str">
        <f>IFERROR(INDEX({"北京中裕世纪大酒店";"江苏利特尔绿色包装股份有限公司";"常州市金坛沃德丰电子科技有限公司"},MATCH(D7691,{"BJ_zhongyu";"JS_WX_liteer";"JS_CZ_wodefeng"},0)),"")</f>
        <v>常州市金坛沃德丰电子科技有限公司</v>
      </c>
      <c r="D7691" s="11" t="str">
        <f>[1]动作!$G7690</f>
        <v>JS_CZ_wodefeng</v>
      </c>
      <c r="E7691" s="11" t="str">
        <f>[1]动作!$D7690</f>
        <v>电表故障</v>
      </c>
      <c r="F7691" s="11" t="s">
        <v>45</v>
      </c>
      <c r="G7691" s="12">
        <f>[1]动作!$A7690+[1]动作!$B7690</f>
        <v>43214.516967592594</v>
      </c>
      <c r="H7691" s="12"/>
      <c r="I7691" s="11"/>
    </row>
    <row r="7692" spans="1:9" hidden="1" x14ac:dyDescent="0.3">
      <c r="A7692" s="24">
        <v>7690</v>
      </c>
      <c r="B7692" s="11" t="str">
        <f>IFERROR(INDEX({"JSNY-BJ0001-01";"JSNY-JS0022-01";"JSNY-JS0002-01"},MATCH(D7692,{"BJ_zhongyu";"JS_WX_liteer";"JS_CZ_wodefeng"},0)),"")</f>
        <v>JSNY-JS0002-01</v>
      </c>
      <c r="C7692" s="11" t="str">
        <f>IFERROR(INDEX({"北京中裕世纪大酒店";"江苏利特尔绿色包装股份有限公司";"常州市金坛沃德丰电子科技有限公司"},MATCH(D7692,{"BJ_zhongyu";"JS_WX_liteer";"JS_CZ_wodefeng"},0)),"")</f>
        <v>常州市金坛沃德丰电子科技有限公司</v>
      </c>
      <c r="D7692" s="11" t="str">
        <f>[1]动作!$G7691</f>
        <v>JS_CZ_wodefeng</v>
      </c>
      <c r="E7692" s="11" t="str">
        <f>[1]动作!$D7691</f>
        <v>电表故障</v>
      </c>
      <c r="F7692" s="11" t="s">
        <v>45</v>
      </c>
      <c r="G7692" s="12">
        <f>[1]动作!$A7691+[1]动作!$B7691</f>
        <v>43214.517083333332</v>
      </c>
      <c r="H7692" s="12"/>
      <c r="I7692" s="11"/>
    </row>
    <row r="7693" spans="1:9" hidden="1" x14ac:dyDescent="0.3">
      <c r="A7693" s="24">
        <v>7691</v>
      </c>
      <c r="B7693" s="11" t="str">
        <f>IFERROR(INDEX({"JSNY-BJ0001-01";"JSNY-JS0022-01";"JSNY-JS0002-01"},MATCH(D7693,{"BJ_zhongyu";"JS_WX_liteer";"JS_CZ_wodefeng"},0)),"")</f>
        <v>JSNY-JS0002-01</v>
      </c>
      <c r="C7693" s="11" t="str">
        <f>IFERROR(INDEX({"北京中裕世纪大酒店";"江苏利特尔绿色包装股份有限公司";"常州市金坛沃德丰电子科技有限公司"},MATCH(D7693,{"BJ_zhongyu";"JS_WX_liteer";"JS_CZ_wodefeng"},0)),"")</f>
        <v>常州市金坛沃德丰电子科技有限公司</v>
      </c>
      <c r="D7693" s="11" t="str">
        <f>[1]动作!$G7692</f>
        <v>JS_CZ_wodefeng</v>
      </c>
      <c r="E7693" s="11" t="str">
        <f>[1]动作!$D7692</f>
        <v>电表故障</v>
      </c>
      <c r="F7693" s="11" t="s">
        <v>45</v>
      </c>
      <c r="G7693" s="12">
        <f>[1]动作!$A7692+[1]动作!$B7692</f>
        <v>43214.517314814817</v>
      </c>
      <c r="H7693" s="12"/>
      <c r="I7693" s="11"/>
    </row>
    <row r="7694" spans="1:9" hidden="1" x14ac:dyDescent="0.3">
      <c r="A7694" s="24">
        <v>7692</v>
      </c>
      <c r="B7694" s="11" t="str">
        <f>IFERROR(INDEX({"JSNY-BJ0001-01";"JSNY-JS0022-01";"JSNY-JS0002-01"},MATCH(D7694,{"BJ_zhongyu";"JS_WX_liteer";"JS_CZ_wodefeng"},0)),"")</f>
        <v>JSNY-JS0002-01</v>
      </c>
      <c r="C7694" s="11" t="str">
        <f>IFERROR(INDEX({"北京中裕世纪大酒店";"江苏利特尔绿色包装股份有限公司";"常州市金坛沃德丰电子科技有限公司"},MATCH(D7694,{"BJ_zhongyu";"JS_WX_liteer";"JS_CZ_wodefeng"},0)),"")</f>
        <v>常州市金坛沃德丰电子科技有限公司</v>
      </c>
      <c r="D7694" s="11" t="str">
        <f>[1]动作!$G7693</f>
        <v>JS_CZ_wodefeng</v>
      </c>
      <c r="E7694" s="11" t="str">
        <f>[1]动作!$D7693</f>
        <v>电表故障</v>
      </c>
      <c r="F7694" s="11" t="s">
        <v>45</v>
      </c>
      <c r="G7694" s="12">
        <f>[1]动作!$A7693+[1]动作!$B7693</f>
        <v>43214.517546296294</v>
      </c>
      <c r="H7694" s="12"/>
      <c r="I7694" s="11"/>
    </row>
    <row r="7695" spans="1:9" hidden="1" x14ac:dyDescent="0.3">
      <c r="A7695" s="24">
        <v>7693</v>
      </c>
      <c r="B7695" s="11" t="str">
        <f>IFERROR(INDEX({"JSNY-BJ0001-01";"JSNY-JS0022-01";"JSNY-JS0002-01"},MATCH(D7695,{"BJ_zhongyu";"JS_WX_liteer";"JS_CZ_wodefeng"},0)),"")</f>
        <v>JSNY-JS0002-01</v>
      </c>
      <c r="C7695" s="11" t="str">
        <f>IFERROR(INDEX({"北京中裕世纪大酒店";"江苏利特尔绿色包装股份有限公司";"常州市金坛沃德丰电子科技有限公司"},MATCH(D7695,{"BJ_zhongyu";"JS_WX_liteer";"JS_CZ_wodefeng"},0)),"")</f>
        <v>常州市金坛沃德丰电子科技有限公司</v>
      </c>
      <c r="D7695" s="11" t="str">
        <f>[1]动作!$G7694</f>
        <v>JS_CZ_wodefeng</v>
      </c>
      <c r="E7695" s="11" t="str">
        <f>[1]动作!$D7694</f>
        <v>电表故障</v>
      </c>
      <c r="F7695" s="11" t="s">
        <v>45</v>
      </c>
      <c r="G7695" s="12">
        <f>[1]动作!$A7694+[1]动作!$B7694</f>
        <v>43214.51766203704</v>
      </c>
      <c r="H7695" s="12"/>
      <c r="I7695" s="11"/>
    </row>
    <row r="7696" spans="1:9" hidden="1" x14ac:dyDescent="0.3">
      <c r="A7696" s="24">
        <v>7694</v>
      </c>
      <c r="B7696" s="11" t="str">
        <f>IFERROR(INDEX({"JSNY-BJ0001-01";"JSNY-JS0022-01";"JSNY-JS0002-01"},MATCH(D7696,{"BJ_zhongyu";"JS_WX_liteer";"JS_CZ_wodefeng"},0)),"")</f>
        <v>JSNY-JS0002-01</v>
      </c>
      <c r="C7696" s="11" t="str">
        <f>IFERROR(INDEX({"北京中裕世纪大酒店";"江苏利特尔绿色包装股份有限公司";"常州市金坛沃德丰电子科技有限公司"},MATCH(D7696,{"BJ_zhongyu";"JS_WX_liteer";"JS_CZ_wodefeng"},0)),"")</f>
        <v>常州市金坛沃德丰电子科技有限公司</v>
      </c>
      <c r="D7696" s="11" t="str">
        <f>[1]动作!$G7695</f>
        <v>JS_CZ_wodefeng</v>
      </c>
      <c r="E7696" s="11" t="str">
        <f>[1]动作!$D7695</f>
        <v>电表故障</v>
      </c>
      <c r="F7696" s="11" t="s">
        <v>45</v>
      </c>
      <c r="G7696" s="12">
        <f>[1]动作!$A7695+[1]动作!$B7695</f>
        <v>43214.518587962964</v>
      </c>
      <c r="H7696" s="12"/>
      <c r="I7696" s="11"/>
    </row>
    <row r="7697" spans="1:9" hidden="1" x14ac:dyDescent="0.3">
      <c r="A7697" s="24">
        <v>7695</v>
      </c>
      <c r="B7697" s="11" t="str">
        <f>IFERROR(INDEX({"JSNY-BJ0001-01";"JSNY-JS0022-01";"JSNY-JS0002-01"},MATCH(D7697,{"BJ_zhongyu";"JS_WX_liteer";"JS_CZ_wodefeng"},0)),"")</f>
        <v>JSNY-JS0002-01</v>
      </c>
      <c r="C7697" s="11" t="str">
        <f>IFERROR(INDEX({"北京中裕世纪大酒店";"江苏利特尔绿色包装股份有限公司";"常州市金坛沃德丰电子科技有限公司"},MATCH(D7697,{"BJ_zhongyu";"JS_WX_liteer";"JS_CZ_wodefeng"},0)),"")</f>
        <v>常州市金坛沃德丰电子科技有限公司</v>
      </c>
      <c r="D7697" s="11" t="str">
        <f>[1]动作!$G7696</f>
        <v>JS_CZ_wodefeng</v>
      </c>
      <c r="E7697" s="11" t="str">
        <f>[1]动作!$D7696</f>
        <v>电表故障</v>
      </c>
      <c r="F7697" s="11" t="s">
        <v>45</v>
      </c>
      <c r="G7697" s="12">
        <f>[1]动作!$A7696+[1]动作!$B7696</f>
        <v>43214.522523148145</v>
      </c>
      <c r="H7697" s="12"/>
      <c r="I7697" s="11"/>
    </row>
    <row r="7698" spans="1:9" hidden="1" x14ac:dyDescent="0.3">
      <c r="A7698" s="24">
        <v>7696</v>
      </c>
      <c r="B7698" s="11" t="str">
        <f>IFERROR(INDEX({"JSNY-BJ0001-01";"JSNY-JS0022-01";"JSNY-JS0002-01"},MATCH(D7698,{"BJ_zhongyu";"JS_WX_liteer";"JS_CZ_wodefeng"},0)),"")</f>
        <v>JSNY-JS0002-01</v>
      </c>
      <c r="C7698" s="11" t="str">
        <f>IFERROR(INDEX({"北京中裕世纪大酒店";"江苏利特尔绿色包装股份有限公司";"常州市金坛沃德丰电子科技有限公司"},MATCH(D7698,{"BJ_zhongyu";"JS_WX_liteer";"JS_CZ_wodefeng"},0)),"")</f>
        <v>常州市金坛沃德丰电子科技有限公司</v>
      </c>
      <c r="D7698" s="11" t="str">
        <f>[1]动作!$G7697</f>
        <v>JS_CZ_wodefeng</v>
      </c>
      <c r="E7698" s="11" t="str">
        <f>[1]动作!$D7697</f>
        <v>电表故障</v>
      </c>
      <c r="F7698" s="11" t="s">
        <v>45</v>
      </c>
      <c r="G7698" s="12">
        <f>[1]动作!$A7697+[1]动作!$B7697</f>
        <v>43214.524097222224</v>
      </c>
      <c r="H7698" s="12"/>
      <c r="I7698" s="11"/>
    </row>
    <row r="7699" spans="1:9" hidden="1" x14ac:dyDescent="0.3">
      <c r="A7699" s="24">
        <v>7697</v>
      </c>
      <c r="B7699" s="11" t="str">
        <f>IFERROR(INDEX({"JSNY-BJ0001-01";"JSNY-JS0022-01";"JSNY-JS0002-01"},MATCH(D7699,{"BJ_zhongyu";"JS_WX_liteer";"JS_CZ_wodefeng"},0)),"")</f>
        <v>JSNY-JS0002-01</v>
      </c>
      <c r="C7699" s="11" t="str">
        <f>IFERROR(INDEX({"北京中裕世纪大酒店";"江苏利特尔绿色包装股份有限公司";"常州市金坛沃德丰电子科技有限公司"},MATCH(D7699,{"BJ_zhongyu";"JS_WX_liteer";"JS_CZ_wodefeng"},0)),"")</f>
        <v>常州市金坛沃德丰电子科技有限公司</v>
      </c>
      <c r="D7699" s="11" t="str">
        <f>[1]动作!$G7698</f>
        <v>JS_CZ_wodefeng</v>
      </c>
      <c r="E7699" s="11" t="str">
        <f>[1]动作!$D7698</f>
        <v>电表故障</v>
      </c>
      <c r="F7699" s="11" t="s">
        <v>45</v>
      </c>
      <c r="G7699" s="12">
        <f>[1]动作!$A7698+[1]动作!$B7698</f>
        <v>43214.526585648149</v>
      </c>
      <c r="H7699" s="12"/>
      <c r="I7699" s="11"/>
    </row>
    <row r="7700" spans="1:9" hidden="1" x14ac:dyDescent="0.3">
      <c r="A7700" s="24">
        <v>7698</v>
      </c>
      <c r="B7700" s="11" t="str">
        <f>IFERROR(INDEX({"JSNY-BJ0001-01";"JSNY-JS0022-01";"JSNY-JS0002-01"},MATCH(D7700,{"BJ_zhongyu";"JS_WX_liteer";"JS_CZ_wodefeng"},0)),"")</f>
        <v>JSNY-JS0002-01</v>
      </c>
      <c r="C7700" s="11" t="str">
        <f>IFERROR(INDEX({"北京中裕世纪大酒店";"江苏利特尔绿色包装股份有限公司";"常州市金坛沃德丰电子科技有限公司"},MATCH(D7700,{"BJ_zhongyu";"JS_WX_liteer";"JS_CZ_wodefeng"},0)),"")</f>
        <v>常州市金坛沃德丰电子科技有限公司</v>
      </c>
      <c r="D7700" s="11" t="str">
        <f>[1]动作!$G7699</f>
        <v>JS_CZ_wodefeng</v>
      </c>
      <c r="E7700" s="11" t="str">
        <f>[1]动作!$D7699</f>
        <v>电表故障</v>
      </c>
      <c r="F7700" s="11" t="s">
        <v>45</v>
      </c>
      <c r="G7700" s="12">
        <f>[1]动作!$A7699+[1]动作!$B7699</f>
        <v>43214.527453703704</v>
      </c>
      <c r="H7700" s="12"/>
      <c r="I7700" s="11"/>
    </row>
    <row r="7701" spans="1:9" hidden="1" x14ac:dyDescent="0.3">
      <c r="A7701" s="24">
        <v>7699</v>
      </c>
      <c r="B7701" s="11" t="str">
        <f>IFERROR(INDEX({"JSNY-BJ0001-01";"JSNY-JS0022-01";"JSNY-JS0002-01"},MATCH(D7701,{"BJ_zhongyu";"JS_WX_liteer";"JS_CZ_wodefeng"},0)),"")</f>
        <v>JSNY-JS0002-01</v>
      </c>
      <c r="C7701" s="11" t="str">
        <f>IFERROR(INDEX({"北京中裕世纪大酒店";"江苏利特尔绿色包装股份有限公司";"常州市金坛沃德丰电子科技有限公司"},MATCH(D7701,{"BJ_zhongyu";"JS_WX_liteer";"JS_CZ_wodefeng"},0)),"")</f>
        <v>常州市金坛沃德丰电子科技有限公司</v>
      </c>
      <c r="D7701" s="11" t="str">
        <f>[1]动作!$G7700</f>
        <v>JS_CZ_wodefeng</v>
      </c>
      <c r="E7701" s="11" t="str">
        <f>[1]动作!$D7700</f>
        <v>电表故障</v>
      </c>
      <c r="F7701" s="11" t="s">
        <v>45</v>
      </c>
      <c r="G7701" s="12">
        <f>[1]动作!$A7700+[1]动作!$B7700</f>
        <v>43214.531446759262</v>
      </c>
      <c r="H7701" s="12"/>
      <c r="I7701" s="11"/>
    </row>
    <row r="7702" spans="1:9" hidden="1" x14ac:dyDescent="0.3">
      <c r="A7702" s="24">
        <v>7700</v>
      </c>
      <c r="B7702" s="11" t="str">
        <f>IFERROR(INDEX({"JSNY-BJ0001-01";"JSNY-JS0022-01";"JSNY-JS0002-01"},MATCH(D7702,{"BJ_zhongyu";"JS_WX_liteer";"JS_CZ_wodefeng"},0)),"")</f>
        <v>JSNY-JS0002-01</v>
      </c>
      <c r="C7702" s="11" t="str">
        <f>IFERROR(INDEX({"北京中裕世纪大酒店";"江苏利特尔绿色包装股份有限公司";"常州市金坛沃德丰电子科技有限公司"},MATCH(D7702,{"BJ_zhongyu";"JS_WX_liteer";"JS_CZ_wodefeng"},0)),"")</f>
        <v>常州市金坛沃德丰电子科技有限公司</v>
      </c>
      <c r="D7702" s="11" t="str">
        <f>[1]动作!$G7701</f>
        <v>JS_CZ_wodefeng</v>
      </c>
      <c r="E7702" s="11" t="str">
        <f>[1]动作!$D7701</f>
        <v>电表故障</v>
      </c>
      <c r="F7702" s="11" t="s">
        <v>45</v>
      </c>
      <c r="G7702" s="12">
        <f>[1]动作!$A7701+[1]动作!$B7701</f>
        <v>43214.533009259256</v>
      </c>
      <c r="H7702" s="12"/>
      <c r="I7702" s="11"/>
    </row>
    <row r="7703" spans="1:9" hidden="1" x14ac:dyDescent="0.3">
      <c r="A7703" s="24">
        <v>7701</v>
      </c>
      <c r="B7703" s="11" t="str">
        <f>IFERROR(INDEX({"JSNY-BJ0001-01";"JSNY-JS0022-01";"JSNY-JS0002-01"},MATCH(D7703,{"BJ_zhongyu";"JS_WX_liteer";"JS_CZ_wodefeng"},0)),"")</f>
        <v>JSNY-JS0002-01</v>
      </c>
      <c r="C7703" s="11" t="str">
        <f>IFERROR(INDEX({"北京中裕世纪大酒店";"江苏利特尔绿色包装股份有限公司";"常州市金坛沃德丰电子科技有限公司"},MATCH(D7703,{"BJ_zhongyu";"JS_WX_liteer";"JS_CZ_wodefeng"},0)),"")</f>
        <v>常州市金坛沃德丰电子科技有限公司</v>
      </c>
      <c r="D7703" s="11" t="str">
        <f>[1]动作!$G7702</f>
        <v>JS_CZ_wodefeng</v>
      </c>
      <c r="E7703" s="11" t="str">
        <f>[1]动作!$D7702</f>
        <v>电表故障</v>
      </c>
      <c r="F7703" s="11" t="s">
        <v>45</v>
      </c>
      <c r="G7703" s="12">
        <f>[1]动作!$A7702+[1]动作!$B7702</f>
        <v>43214.54310185185</v>
      </c>
      <c r="H7703" s="12"/>
      <c r="I7703" s="11"/>
    </row>
    <row r="7704" spans="1:9" hidden="1" x14ac:dyDescent="0.3">
      <c r="A7704" s="24">
        <v>7702</v>
      </c>
      <c r="B7704" s="11" t="str">
        <f>IFERROR(INDEX({"JSNY-BJ0001-01";"JSNY-JS0022-01";"JSNY-JS0002-01"},MATCH(D7704,{"BJ_zhongyu";"JS_WX_liteer";"JS_CZ_wodefeng"},0)),"")</f>
        <v>JSNY-JS0002-01</v>
      </c>
      <c r="C7704" s="11" t="str">
        <f>IFERROR(INDEX({"北京中裕世纪大酒店";"江苏利特尔绿色包装股份有限公司";"常州市金坛沃德丰电子科技有限公司"},MATCH(D7704,{"BJ_zhongyu";"JS_WX_liteer";"JS_CZ_wodefeng"},0)),"")</f>
        <v>常州市金坛沃德丰电子科技有限公司</v>
      </c>
      <c r="D7704" s="11" t="str">
        <f>[1]动作!$G7703</f>
        <v>JS_CZ_wodefeng</v>
      </c>
      <c r="E7704" s="11" t="str">
        <f>[1]动作!$D7703</f>
        <v>电表故障</v>
      </c>
      <c r="F7704" s="11" t="s">
        <v>45</v>
      </c>
      <c r="G7704" s="12">
        <f>[1]动作!$A7703+[1]动作!$B7703</f>
        <v>43214.547673611109</v>
      </c>
      <c r="H7704" s="12"/>
      <c r="I7704" s="11"/>
    </row>
    <row r="7705" spans="1:9" hidden="1" x14ac:dyDescent="0.3">
      <c r="A7705" s="24">
        <v>7703</v>
      </c>
      <c r="B7705" s="11" t="str">
        <f>IFERROR(INDEX({"JSNY-BJ0001-01";"JSNY-JS0022-01";"JSNY-JS0002-01"},MATCH(D7705,{"BJ_zhongyu";"JS_WX_liteer";"JS_CZ_wodefeng"},0)),"")</f>
        <v>JSNY-JS0002-01</v>
      </c>
      <c r="C7705" s="11" t="str">
        <f>IFERROR(INDEX({"北京中裕世纪大酒店";"江苏利特尔绿色包装股份有限公司";"常州市金坛沃德丰电子科技有限公司"},MATCH(D7705,{"BJ_zhongyu";"JS_WX_liteer";"JS_CZ_wodefeng"},0)),"")</f>
        <v>常州市金坛沃德丰电子科技有限公司</v>
      </c>
      <c r="D7705" s="11" t="str">
        <f>[1]动作!$G7704</f>
        <v>JS_CZ_wodefeng</v>
      </c>
      <c r="E7705" s="11" t="str">
        <f>[1]动作!$D7704</f>
        <v>电表故障</v>
      </c>
      <c r="F7705" s="11" t="s">
        <v>45</v>
      </c>
      <c r="G7705" s="12">
        <f>[1]动作!$A7704+[1]动作!$B7704</f>
        <v>43214.54923611111</v>
      </c>
      <c r="H7705" s="12"/>
      <c r="I7705" s="11"/>
    </row>
    <row r="7706" spans="1:9" hidden="1" x14ac:dyDescent="0.3">
      <c r="A7706" s="24">
        <v>7704</v>
      </c>
      <c r="B7706" s="11" t="str">
        <f>IFERROR(INDEX({"JSNY-BJ0001-01";"JSNY-JS0022-01";"JSNY-JS0002-01"},MATCH(D7706,{"BJ_zhongyu";"JS_WX_liteer";"JS_CZ_wodefeng"},0)),"")</f>
        <v>JSNY-JS0002-01</v>
      </c>
      <c r="C7706" s="11" t="str">
        <f>IFERROR(INDEX({"北京中裕世纪大酒店";"江苏利特尔绿色包装股份有限公司";"常州市金坛沃德丰电子科技有限公司"},MATCH(D7706,{"BJ_zhongyu";"JS_WX_liteer";"JS_CZ_wodefeng"},0)),"")</f>
        <v>常州市金坛沃德丰电子科技有限公司</v>
      </c>
      <c r="D7706" s="11" t="str">
        <f>[1]动作!$G7705</f>
        <v>JS_CZ_wodefeng</v>
      </c>
      <c r="E7706" s="11" t="str">
        <f>[1]动作!$D7705</f>
        <v>电表故障</v>
      </c>
      <c r="F7706" s="11" t="s">
        <v>45</v>
      </c>
      <c r="G7706" s="12">
        <f>[1]动作!$A7705+[1]动作!$B7705</f>
        <v>43214.551608796297</v>
      </c>
      <c r="H7706" s="12"/>
      <c r="I7706" s="11"/>
    </row>
    <row r="7707" spans="1:9" hidden="1" x14ac:dyDescent="0.3">
      <c r="A7707" s="24">
        <v>7705</v>
      </c>
      <c r="B7707" s="11" t="str">
        <f>IFERROR(INDEX({"JSNY-BJ0001-01";"JSNY-JS0022-01";"JSNY-JS0002-01"},MATCH(D7707,{"BJ_zhongyu";"JS_WX_liteer";"JS_CZ_wodefeng"},0)),"")</f>
        <v>JSNY-JS0002-01</v>
      </c>
      <c r="C7707" s="11" t="str">
        <f>IFERROR(INDEX({"北京中裕世纪大酒店";"江苏利特尔绿色包装股份有限公司";"常州市金坛沃德丰电子科技有限公司"},MATCH(D7707,{"BJ_zhongyu";"JS_WX_liteer";"JS_CZ_wodefeng"},0)),"")</f>
        <v>常州市金坛沃德丰电子科技有限公司</v>
      </c>
      <c r="D7707" s="11" t="str">
        <f>[1]动作!$G7706</f>
        <v>JS_CZ_wodefeng</v>
      </c>
      <c r="E7707" s="11" t="str">
        <f>[1]动作!$D7706</f>
        <v>电表故障</v>
      </c>
      <c r="F7707" s="11" t="s">
        <v>45</v>
      </c>
      <c r="G7707" s="12">
        <f>[1]动作!$A7706+[1]动作!$B7706</f>
        <v>43214.555439814816</v>
      </c>
      <c r="H7707" s="12"/>
      <c r="I7707" s="11"/>
    </row>
    <row r="7708" spans="1:9" hidden="1" x14ac:dyDescent="0.3">
      <c r="A7708" s="24">
        <v>7706</v>
      </c>
      <c r="B7708" s="11" t="str">
        <f>IFERROR(INDEX({"JSNY-BJ0001-01";"JSNY-JS0022-01";"JSNY-JS0002-01"},MATCH(D7708,{"BJ_zhongyu";"JS_WX_liteer";"JS_CZ_wodefeng"},0)),"")</f>
        <v>JSNY-JS0002-01</v>
      </c>
      <c r="C7708" s="11" t="str">
        <f>IFERROR(INDEX({"北京中裕世纪大酒店";"江苏利特尔绿色包装股份有限公司";"常州市金坛沃德丰电子科技有限公司"},MATCH(D7708,{"BJ_zhongyu";"JS_WX_liteer";"JS_CZ_wodefeng"},0)),"")</f>
        <v>常州市金坛沃德丰电子科技有限公司</v>
      </c>
      <c r="D7708" s="11" t="str">
        <f>[1]动作!$G7707</f>
        <v>JS_CZ_wodefeng</v>
      </c>
      <c r="E7708" s="11" t="str">
        <f>[1]动作!$D7707</f>
        <v>电表故障</v>
      </c>
      <c r="F7708" s="11" t="s">
        <v>45</v>
      </c>
      <c r="G7708" s="12">
        <f>[1]动作!$A7707+[1]动作!$B7707</f>
        <v>43214.55810185185</v>
      </c>
      <c r="H7708" s="12"/>
      <c r="I7708" s="11"/>
    </row>
    <row r="7709" spans="1:9" hidden="1" x14ac:dyDescent="0.3">
      <c r="A7709" s="24">
        <v>7707</v>
      </c>
      <c r="B7709" s="11" t="str">
        <f>IFERROR(INDEX({"JSNY-BJ0001-01";"JSNY-JS0022-01";"JSNY-JS0002-01"},MATCH(D7709,{"BJ_zhongyu";"JS_WX_liteer";"JS_CZ_wodefeng"},0)),"")</f>
        <v>JSNY-JS0002-01</v>
      </c>
      <c r="C7709" s="11" t="str">
        <f>IFERROR(INDEX({"北京中裕世纪大酒店";"江苏利特尔绿色包装股份有限公司";"常州市金坛沃德丰电子科技有限公司"},MATCH(D7709,{"BJ_zhongyu";"JS_WX_liteer";"JS_CZ_wodefeng"},0)),"")</f>
        <v>常州市金坛沃德丰电子科技有限公司</v>
      </c>
      <c r="D7709" s="11" t="str">
        <f>[1]动作!$G7708</f>
        <v>JS_CZ_wodefeng</v>
      </c>
      <c r="E7709" s="11" t="str">
        <f>[1]动作!$D7708</f>
        <v>电表故障</v>
      </c>
      <c r="F7709" s="11" t="s">
        <v>45</v>
      </c>
      <c r="G7709" s="12">
        <f>[1]动作!$A7708+[1]动作!$B7708</f>
        <v>43214.558333333334</v>
      </c>
      <c r="H7709" s="12"/>
      <c r="I7709" s="11"/>
    </row>
    <row r="7710" spans="1:9" hidden="1" x14ac:dyDescent="0.3">
      <c r="A7710" s="24">
        <v>7708</v>
      </c>
      <c r="B7710" s="11" t="str">
        <f>IFERROR(INDEX({"JSNY-BJ0001-01";"JSNY-JS0022-01";"JSNY-JS0002-01"},MATCH(D7710,{"BJ_zhongyu";"JS_WX_liteer";"JS_CZ_wodefeng"},0)),"")</f>
        <v>JSNY-JS0002-01</v>
      </c>
      <c r="C7710" s="11" t="str">
        <f>IFERROR(INDEX({"北京中裕世纪大酒店";"江苏利特尔绿色包装股份有限公司";"常州市金坛沃德丰电子科技有限公司"},MATCH(D7710,{"BJ_zhongyu";"JS_WX_liteer";"JS_CZ_wodefeng"},0)),"")</f>
        <v>常州市金坛沃德丰电子科技有限公司</v>
      </c>
      <c r="D7710" s="11" t="str">
        <f>[1]动作!$G7709</f>
        <v>JS_CZ_wodefeng</v>
      </c>
      <c r="E7710" s="11" t="str">
        <f>[1]动作!$D7709</f>
        <v>电表故障</v>
      </c>
      <c r="F7710" s="11" t="s">
        <v>45</v>
      </c>
      <c r="G7710" s="12">
        <f>[1]动作!$A7709+[1]动作!$B7709</f>
        <v>43214.559490740743</v>
      </c>
      <c r="H7710" s="12"/>
      <c r="I7710" s="11"/>
    </row>
    <row r="7711" spans="1:9" hidden="1" x14ac:dyDescent="0.3">
      <c r="A7711" s="24">
        <v>7709</v>
      </c>
      <c r="B7711" s="11" t="str">
        <f>IFERROR(INDEX({"JSNY-BJ0001-01";"JSNY-JS0022-01";"JSNY-JS0002-01"},MATCH(D7711,{"BJ_zhongyu";"JS_WX_liteer";"JS_CZ_wodefeng"},0)),"")</f>
        <v>JSNY-JS0002-01</v>
      </c>
      <c r="C7711" s="11" t="str">
        <f>IFERROR(INDEX({"北京中裕世纪大酒店";"江苏利特尔绿色包装股份有限公司";"常州市金坛沃德丰电子科技有限公司"},MATCH(D7711,{"BJ_zhongyu";"JS_WX_liteer";"JS_CZ_wodefeng"},0)),"")</f>
        <v>常州市金坛沃德丰电子科技有限公司</v>
      </c>
      <c r="D7711" s="11" t="str">
        <f>[1]动作!$G7710</f>
        <v>JS_CZ_wodefeng</v>
      </c>
      <c r="E7711" s="11" t="str">
        <f>[1]动作!$D7710</f>
        <v>电表故障</v>
      </c>
      <c r="F7711" s="11" t="s">
        <v>45</v>
      </c>
      <c r="G7711" s="12">
        <f>[1]动作!$A7710+[1]动作!$B7710</f>
        <v>43214.560937499999</v>
      </c>
      <c r="H7711" s="12"/>
      <c r="I7711" s="11"/>
    </row>
    <row r="7712" spans="1:9" hidden="1" x14ac:dyDescent="0.3">
      <c r="A7712" s="24">
        <v>7710</v>
      </c>
      <c r="B7712" s="11" t="str">
        <f>IFERROR(INDEX({"JSNY-BJ0001-01";"JSNY-JS0022-01";"JSNY-JS0002-01"},MATCH(D7712,{"BJ_zhongyu";"JS_WX_liteer";"JS_CZ_wodefeng"},0)),"")</f>
        <v>JSNY-JS0002-01</v>
      </c>
      <c r="C7712" s="11" t="str">
        <f>IFERROR(INDEX({"北京中裕世纪大酒店";"江苏利特尔绿色包装股份有限公司";"常州市金坛沃德丰电子科技有限公司"},MATCH(D7712,{"BJ_zhongyu";"JS_WX_liteer";"JS_CZ_wodefeng"},0)),"")</f>
        <v>常州市金坛沃德丰电子科技有限公司</v>
      </c>
      <c r="D7712" s="11" t="str">
        <f>[1]动作!$G7711</f>
        <v>JS_CZ_wodefeng</v>
      </c>
      <c r="E7712" s="11" t="str">
        <f>[1]动作!$D7711</f>
        <v>电表故障</v>
      </c>
      <c r="F7712" s="11" t="s">
        <v>45</v>
      </c>
      <c r="G7712" s="12">
        <f>[1]动作!$A7711+[1]动作!$B7711</f>
        <v>43214.563078703701</v>
      </c>
      <c r="H7712" s="12"/>
      <c r="I7712" s="11"/>
    </row>
    <row r="7713" spans="1:9" hidden="1" x14ac:dyDescent="0.3">
      <c r="A7713" s="24">
        <v>7711</v>
      </c>
      <c r="B7713" s="11" t="str">
        <f>IFERROR(INDEX({"JSNY-BJ0001-01";"JSNY-JS0022-01";"JSNY-JS0002-01"},MATCH(D7713,{"BJ_zhongyu";"JS_WX_liteer";"JS_CZ_wodefeng"},0)),"")</f>
        <v>JSNY-JS0002-01</v>
      </c>
      <c r="C7713" s="11" t="str">
        <f>IFERROR(INDEX({"北京中裕世纪大酒店";"江苏利特尔绿色包装股份有限公司";"常州市金坛沃德丰电子科技有限公司"},MATCH(D7713,{"BJ_zhongyu";"JS_WX_liteer";"JS_CZ_wodefeng"},0)),"")</f>
        <v>常州市金坛沃德丰电子科技有限公司</v>
      </c>
      <c r="D7713" s="11" t="str">
        <f>[1]动作!$G7712</f>
        <v>JS_CZ_wodefeng</v>
      </c>
      <c r="E7713" s="11" t="str">
        <f>[1]动作!$D7712</f>
        <v>电表故障</v>
      </c>
      <c r="F7713" s="11" t="s">
        <v>45</v>
      </c>
      <c r="G7713" s="12">
        <f>[1]动作!$A7712+[1]动作!$B7712</f>
        <v>43214.563310185185</v>
      </c>
      <c r="H7713" s="12"/>
      <c r="I7713" s="11"/>
    </row>
    <row r="7714" spans="1:9" hidden="1" x14ac:dyDescent="0.3">
      <c r="A7714" s="24">
        <v>7712</v>
      </c>
      <c r="B7714" s="11" t="str">
        <f>IFERROR(INDEX({"JSNY-BJ0001-01";"JSNY-JS0022-01";"JSNY-JS0002-01"},MATCH(D7714,{"BJ_zhongyu";"JS_WX_liteer";"JS_CZ_wodefeng"},0)),"")</f>
        <v>JSNY-JS0002-01</v>
      </c>
      <c r="C7714" s="11" t="str">
        <f>IFERROR(INDEX({"北京中裕世纪大酒店";"江苏利特尔绿色包装股份有限公司";"常州市金坛沃德丰电子科技有限公司"},MATCH(D7714,{"BJ_zhongyu";"JS_WX_liteer";"JS_CZ_wodefeng"},0)),"")</f>
        <v>常州市金坛沃德丰电子科技有限公司</v>
      </c>
      <c r="D7714" s="11" t="str">
        <f>[1]动作!$G7713</f>
        <v>JS_CZ_wodefeng</v>
      </c>
      <c r="E7714" s="11" t="str">
        <f>[1]动作!$D7713</f>
        <v>电表故障</v>
      </c>
      <c r="F7714" s="11" t="s">
        <v>45</v>
      </c>
      <c r="G7714" s="12">
        <f>[1]动作!$A7713+[1]动作!$B7713</f>
        <v>43214.563425925924</v>
      </c>
      <c r="H7714" s="12"/>
      <c r="I7714" s="11"/>
    </row>
    <row r="7715" spans="1:9" hidden="1" x14ac:dyDescent="0.3">
      <c r="A7715" s="24">
        <v>7713</v>
      </c>
      <c r="B7715" s="11" t="str">
        <f>IFERROR(INDEX({"JSNY-BJ0001-01";"JSNY-JS0022-01";"JSNY-JS0002-01"},MATCH(D7715,{"BJ_zhongyu";"JS_WX_liteer";"JS_CZ_wodefeng"},0)),"")</f>
        <v>JSNY-JS0002-01</v>
      </c>
      <c r="C7715" s="11" t="str">
        <f>IFERROR(INDEX({"北京中裕世纪大酒店";"江苏利特尔绿色包装股份有限公司";"常州市金坛沃德丰电子科技有限公司"},MATCH(D7715,{"BJ_zhongyu";"JS_WX_liteer";"JS_CZ_wodefeng"},0)),"")</f>
        <v>常州市金坛沃德丰电子科技有限公司</v>
      </c>
      <c r="D7715" s="11" t="str">
        <f>[1]动作!$G7714</f>
        <v>JS_CZ_wodefeng</v>
      </c>
      <c r="E7715" s="11" t="str">
        <f>[1]动作!$D7714</f>
        <v>电表故障</v>
      </c>
      <c r="F7715" s="11" t="s">
        <v>45</v>
      </c>
      <c r="G7715" s="12">
        <f>[1]动作!$A7714+[1]动作!$B7714</f>
        <v>43214.56354166667</v>
      </c>
      <c r="H7715" s="12"/>
      <c r="I7715" s="11"/>
    </row>
    <row r="7716" spans="1:9" hidden="1" x14ac:dyDescent="0.3">
      <c r="A7716" s="24">
        <v>7714</v>
      </c>
      <c r="B7716" s="11" t="str">
        <f>IFERROR(INDEX({"JSNY-BJ0001-01";"JSNY-JS0022-01";"JSNY-JS0002-01"},MATCH(D7716,{"BJ_zhongyu";"JS_WX_liteer";"JS_CZ_wodefeng"},0)),"")</f>
        <v>JSNY-JS0002-01</v>
      </c>
      <c r="C7716" s="11" t="str">
        <f>IFERROR(INDEX({"北京中裕世纪大酒店";"江苏利特尔绿色包装股份有限公司";"常州市金坛沃德丰电子科技有限公司"},MATCH(D7716,{"BJ_zhongyu";"JS_WX_liteer";"JS_CZ_wodefeng"},0)),"")</f>
        <v>常州市金坛沃德丰电子科技有限公司</v>
      </c>
      <c r="D7716" s="11" t="str">
        <f>[1]动作!$G7715</f>
        <v>JS_CZ_wodefeng</v>
      </c>
      <c r="E7716" s="11" t="str">
        <f>[1]动作!$D7715</f>
        <v>电表故障</v>
      </c>
      <c r="F7716" s="11" t="s">
        <v>45</v>
      </c>
      <c r="G7716" s="12">
        <f>[1]动作!$A7715+[1]动作!$B7715</f>
        <v>43214.564409722225</v>
      </c>
      <c r="H7716" s="12"/>
      <c r="I7716" s="11"/>
    </row>
    <row r="7717" spans="1:9" hidden="1" x14ac:dyDescent="0.3">
      <c r="A7717" s="24">
        <v>7715</v>
      </c>
      <c r="B7717" s="11" t="str">
        <f>IFERROR(INDEX({"JSNY-BJ0001-01";"JSNY-JS0022-01";"JSNY-JS0002-01"},MATCH(D7717,{"BJ_zhongyu";"JS_WX_liteer";"JS_CZ_wodefeng"},0)),"")</f>
        <v>JSNY-JS0002-01</v>
      </c>
      <c r="C7717" s="11" t="str">
        <f>IFERROR(INDEX({"北京中裕世纪大酒店";"江苏利特尔绿色包装股份有限公司";"常州市金坛沃德丰电子科技有限公司"},MATCH(D7717,{"BJ_zhongyu";"JS_WX_liteer";"JS_CZ_wodefeng"},0)),"")</f>
        <v>常州市金坛沃德丰电子科技有限公司</v>
      </c>
      <c r="D7717" s="11" t="str">
        <f>[1]动作!$G7716</f>
        <v>JS_CZ_wodefeng</v>
      </c>
      <c r="E7717" s="11" t="str">
        <f>[1]动作!$D7716</f>
        <v>电表故障</v>
      </c>
      <c r="F7717" s="11" t="s">
        <v>45</v>
      </c>
      <c r="G7717" s="12">
        <f>[1]动作!$A7716+[1]动作!$B7716</f>
        <v>43214.56453703704</v>
      </c>
      <c r="H7717" s="12"/>
      <c r="I7717" s="11"/>
    </row>
    <row r="7718" spans="1:9" hidden="1" x14ac:dyDescent="0.3">
      <c r="A7718" s="24">
        <v>7716</v>
      </c>
      <c r="B7718" s="11" t="str">
        <f>IFERROR(INDEX({"JSNY-BJ0001-01";"JSNY-JS0022-01";"JSNY-JS0002-01"},MATCH(D7718,{"BJ_zhongyu";"JS_WX_liteer";"JS_CZ_wodefeng"},0)),"")</f>
        <v>JSNY-JS0002-01</v>
      </c>
      <c r="C7718" s="11" t="str">
        <f>IFERROR(INDEX({"北京中裕世纪大酒店";"江苏利特尔绿色包装股份有限公司";"常州市金坛沃德丰电子科技有限公司"},MATCH(D7718,{"BJ_zhongyu";"JS_WX_liteer";"JS_CZ_wodefeng"},0)),"")</f>
        <v>常州市金坛沃德丰电子科技有限公司</v>
      </c>
      <c r="D7718" s="11" t="str">
        <f>[1]动作!$G7717</f>
        <v>JS_CZ_wodefeng</v>
      </c>
      <c r="E7718" s="11" t="str">
        <f>[1]动作!$D7717</f>
        <v>电表故障</v>
      </c>
      <c r="F7718" s="11" t="s">
        <v>45</v>
      </c>
      <c r="G7718" s="12">
        <f>[1]动作!$A7717+[1]动作!$B7717</f>
        <v>43214.568298611113</v>
      </c>
      <c r="H7718" s="12"/>
      <c r="I7718" s="11"/>
    </row>
    <row r="7719" spans="1:9" hidden="1" x14ac:dyDescent="0.3">
      <c r="A7719" s="24">
        <v>7717</v>
      </c>
      <c r="B7719" s="11" t="str">
        <f>IFERROR(INDEX({"JSNY-BJ0001-01";"JSNY-JS0022-01";"JSNY-JS0002-01"},MATCH(D7719,{"BJ_zhongyu";"JS_WX_liteer";"JS_CZ_wodefeng"},0)),"")</f>
        <v>JSNY-JS0002-01</v>
      </c>
      <c r="C7719" s="11" t="str">
        <f>IFERROR(INDEX({"北京中裕世纪大酒店";"江苏利特尔绿色包装股份有限公司";"常州市金坛沃德丰电子科技有限公司"},MATCH(D7719,{"BJ_zhongyu";"JS_WX_liteer";"JS_CZ_wodefeng"},0)),"")</f>
        <v>常州市金坛沃德丰电子科技有限公司</v>
      </c>
      <c r="D7719" s="11" t="str">
        <f>[1]动作!$G7718</f>
        <v>JS_CZ_wodefeng</v>
      </c>
      <c r="E7719" s="11" t="str">
        <f>[1]动作!$D7718</f>
        <v>电表故障</v>
      </c>
      <c r="F7719" s="11" t="s">
        <v>45</v>
      </c>
      <c r="G7719" s="12">
        <f>[1]动作!$A7718+[1]动作!$B7718</f>
        <v>43214.568414351852</v>
      </c>
      <c r="H7719" s="12"/>
      <c r="I7719" s="11"/>
    </row>
    <row r="7720" spans="1:9" hidden="1" x14ac:dyDescent="0.3">
      <c r="A7720" s="24">
        <v>7718</v>
      </c>
      <c r="B7720" s="11" t="str">
        <f>IFERROR(INDEX({"JSNY-BJ0001-01";"JSNY-JS0022-01";"JSNY-JS0002-01"},MATCH(D7720,{"BJ_zhongyu";"JS_WX_liteer";"JS_CZ_wodefeng"},0)),"")</f>
        <v>JSNY-JS0002-01</v>
      </c>
      <c r="C7720" s="11" t="str">
        <f>IFERROR(INDEX({"北京中裕世纪大酒店";"江苏利特尔绿色包装股份有限公司";"常州市金坛沃德丰电子科技有限公司"},MATCH(D7720,{"BJ_zhongyu";"JS_WX_liteer";"JS_CZ_wodefeng"},0)),"")</f>
        <v>常州市金坛沃德丰电子科技有限公司</v>
      </c>
      <c r="D7720" s="11" t="str">
        <f>[1]动作!$G7719</f>
        <v>JS_CZ_wodefeng</v>
      </c>
      <c r="E7720" s="11" t="str">
        <f>[1]动作!$D7719</f>
        <v>电表故障</v>
      </c>
      <c r="F7720" s="11" t="s">
        <v>45</v>
      </c>
      <c r="G7720" s="12">
        <f>[1]动作!$A7719+[1]动作!$B7719</f>
        <v>43214.569861111115</v>
      </c>
      <c r="H7720" s="12"/>
      <c r="I7720" s="11"/>
    </row>
    <row r="7721" spans="1:9" hidden="1" x14ac:dyDescent="0.3">
      <c r="A7721" s="24">
        <v>7719</v>
      </c>
      <c r="B7721" s="11" t="str">
        <f>IFERROR(INDEX({"JSNY-BJ0001-01";"JSNY-JS0022-01";"JSNY-JS0002-01"},MATCH(D7721,{"BJ_zhongyu";"JS_WX_liteer";"JS_CZ_wodefeng"},0)),"")</f>
        <v>JSNY-JS0002-01</v>
      </c>
      <c r="C7721" s="11" t="str">
        <f>IFERROR(INDEX({"北京中裕世纪大酒店";"江苏利特尔绿色包装股份有限公司";"常州市金坛沃德丰电子科技有限公司"},MATCH(D7721,{"BJ_zhongyu";"JS_WX_liteer";"JS_CZ_wodefeng"},0)),"")</f>
        <v>常州市金坛沃德丰电子科技有限公司</v>
      </c>
      <c r="D7721" s="11" t="str">
        <f>[1]动作!$G7720</f>
        <v>JS_CZ_wodefeng</v>
      </c>
      <c r="E7721" s="11" t="str">
        <f>[1]动作!$D7720</f>
        <v>电表故障</v>
      </c>
      <c r="F7721" s="11" t="s">
        <v>45</v>
      </c>
      <c r="G7721" s="12">
        <f>[1]动作!$A7720+[1]动作!$B7720</f>
        <v>43214.572233796294</v>
      </c>
      <c r="H7721" s="12"/>
      <c r="I7721" s="11"/>
    </row>
    <row r="7722" spans="1:9" hidden="1" x14ac:dyDescent="0.3">
      <c r="A7722" s="24">
        <v>7720</v>
      </c>
      <c r="B7722" s="11" t="str">
        <f>IFERROR(INDEX({"JSNY-BJ0001-01";"JSNY-JS0022-01";"JSNY-JS0002-01"},MATCH(D7722,{"BJ_zhongyu";"JS_WX_liteer";"JS_CZ_wodefeng"},0)),"")</f>
        <v>JSNY-JS0002-01</v>
      </c>
      <c r="C7722" s="11" t="str">
        <f>IFERROR(INDEX({"北京中裕世纪大酒店";"江苏利特尔绿色包装股份有限公司";"常州市金坛沃德丰电子科技有限公司"},MATCH(D7722,{"BJ_zhongyu";"JS_WX_liteer";"JS_CZ_wodefeng"},0)),"")</f>
        <v>常州市金坛沃德丰电子科技有限公司</v>
      </c>
      <c r="D7722" s="11" t="str">
        <f>[1]动作!$G7721</f>
        <v>JS_CZ_wodefeng</v>
      </c>
      <c r="E7722" s="11" t="str">
        <f>[1]动作!$D7721</f>
        <v>电表故障</v>
      </c>
      <c r="F7722" s="11" t="s">
        <v>45</v>
      </c>
      <c r="G7722" s="12">
        <f>[1]动作!$A7721+[1]动作!$B7721</f>
        <v>43214.573564814818</v>
      </c>
      <c r="H7722" s="12"/>
      <c r="I7722" s="11"/>
    </row>
    <row r="7723" spans="1:9" hidden="1" x14ac:dyDescent="0.3">
      <c r="A7723" s="24">
        <v>7721</v>
      </c>
      <c r="B7723" s="11" t="str">
        <f>IFERROR(INDEX({"JSNY-BJ0001-01";"JSNY-JS0022-01";"JSNY-JS0002-01"},MATCH(D7723,{"BJ_zhongyu";"JS_WX_liteer";"JS_CZ_wodefeng"},0)),"")</f>
        <v>JSNY-JS0002-01</v>
      </c>
      <c r="C7723" s="11" t="str">
        <f>IFERROR(INDEX({"北京中裕世纪大酒店";"江苏利特尔绿色包装股份有限公司";"常州市金坛沃德丰电子科技有限公司"},MATCH(D7723,{"BJ_zhongyu";"JS_WX_liteer";"JS_CZ_wodefeng"},0)),"")</f>
        <v>常州市金坛沃德丰电子科技有限公司</v>
      </c>
      <c r="D7723" s="11" t="str">
        <f>[1]动作!$G7722</f>
        <v>JS_CZ_wodefeng</v>
      </c>
      <c r="E7723" s="11" t="str">
        <f>[1]动作!$D7722</f>
        <v>电表故障</v>
      </c>
      <c r="F7723" s="11" t="s">
        <v>45</v>
      </c>
      <c r="G7723" s="12">
        <f>[1]动作!$A7722+[1]动作!$B7722</f>
        <v>43214.573680555557</v>
      </c>
      <c r="H7723" s="12"/>
      <c r="I7723" s="11"/>
    </row>
    <row r="7724" spans="1:9" hidden="1" x14ac:dyDescent="0.3">
      <c r="A7724" s="24">
        <v>7722</v>
      </c>
      <c r="B7724" s="11" t="str">
        <f>IFERROR(INDEX({"JSNY-BJ0001-01";"JSNY-JS0022-01";"JSNY-JS0002-01"},MATCH(D7724,{"BJ_zhongyu";"JS_WX_liteer";"JS_CZ_wodefeng"},0)),"")</f>
        <v>JSNY-JS0002-01</v>
      </c>
      <c r="C7724" s="11" t="str">
        <f>IFERROR(INDEX({"北京中裕世纪大酒店";"江苏利特尔绿色包装股份有限公司";"常州市金坛沃德丰电子科技有限公司"},MATCH(D7724,{"BJ_zhongyu";"JS_WX_liteer";"JS_CZ_wodefeng"},0)),"")</f>
        <v>常州市金坛沃德丰电子科技有限公司</v>
      </c>
      <c r="D7724" s="11" t="str">
        <f>[1]动作!$G7723</f>
        <v>JS_CZ_wodefeng</v>
      </c>
      <c r="E7724" s="11" t="str">
        <f>[1]动作!$D7723</f>
        <v>电表故障</v>
      </c>
      <c r="F7724" s="11" t="s">
        <v>45</v>
      </c>
      <c r="G7724" s="12">
        <f>[1]动作!$A7723+[1]动作!$B7723</f>
        <v>43214.573796296296</v>
      </c>
      <c r="H7724" s="12"/>
      <c r="I7724" s="11"/>
    </row>
    <row r="7725" spans="1:9" hidden="1" x14ac:dyDescent="0.3">
      <c r="A7725" s="24">
        <v>7723</v>
      </c>
      <c r="B7725" s="11" t="str">
        <f>IFERROR(INDEX({"JSNY-BJ0001-01";"JSNY-JS0022-01";"JSNY-JS0002-01"},MATCH(D7725,{"BJ_zhongyu";"JS_WX_liteer";"JS_CZ_wodefeng"},0)),"")</f>
        <v>JSNY-JS0002-01</v>
      </c>
      <c r="C7725" s="11" t="str">
        <f>IFERROR(INDEX({"北京中裕世纪大酒店";"江苏利特尔绿色包装股份有限公司";"常州市金坛沃德丰电子科技有限公司"},MATCH(D7725,{"BJ_zhongyu";"JS_WX_liteer";"JS_CZ_wodefeng"},0)),"")</f>
        <v>常州市金坛沃德丰电子科技有限公司</v>
      </c>
      <c r="D7725" s="11" t="str">
        <f>[1]动作!$G7724</f>
        <v>JS_CZ_wodefeng</v>
      </c>
      <c r="E7725" s="11" t="str">
        <f>[1]动作!$D7724</f>
        <v>电表故障</v>
      </c>
      <c r="F7725" s="11" t="s">
        <v>45</v>
      </c>
      <c r="G7725" s="12">
        <f>[1]动作!$A7724+[1]动作!$B7724</f>
        <v>43214.574780092589</v>
      </c>
      <c r="H7725" s="12"/>
      <c r="I7725" s="11"/>
    </row>
    <row r="7726" spans="1:9" hidden="1" x14ac:dyDescent="0.3">
      <c r="A7726" s="24">
        <v>7724</v>
      </c>
      <c r="B7726" s="11" t="str">
        <f>IFERROR(INDEX({"JSNY-BJ0001-01";"JSNY-JS0022-01";"JSNY-JS0002-01"},MATCH(D7726,{"BJ_zhongyu";"JS_WX_liteer";"JS_CZ_wodefeng"},0)),"")</f>
        <v>JSNY-JS0002-01</v>
      </c>
      <c r="C7726" s="11" t="str">
        <f>IFERROR(INDEX({"北京中裕世纪大酒店";"江苏利特尔绿色包装股份有限公司";"常州市金坛沃德丰电子科技有限公司"},MATCH(D7726,{"BJ_zhongyu";"JS_WX_liteer";"JS_CZ_wodefeng"},0)),"")</f>
        <v>常州市金坛沃德丰电子科技有限公司</v>
      </c>
      <c r="D7726" s="11" t="str">
        <f>[1]动作!$G7725</f>
        <v>JS_CZ_wodefeng</v>
      </c>
      <c r="E7726" s="11" t="str">
        <f>[1]动作!$D7725</f>
        <v>电表故障</v>
      </c>
      <c r="F7726" s="11" t="s">
        <v>45</v>
      </c>
      <c r="G7726" s="12">
        <f>[1]动作!$A7725+[1]动作!$B7725</f>
        <v>43214.576805555553</v>
      </c>
      <c r="H7726" s="12"/>
      <c r="I7726" s="11"/>
    </row>
    <row r="7727" spans="1:9" hidden="1" x14ac:dyDescent="0.3">
      <c r="A7727" s="24">
        <v>7725</v>
      </c>
      <c r="B7727" s="11" t="str">
        <f>IFERROR(INDEX({"JSNY-BJ0001-01";"JSNY-JS0022-01";"JSNY-JS0002-01"},MATCH(D7727,{"BJ_zhongyu";"JS_WX_liteer";"JS_CZ_wodefeng"},0)),"")</f>
        <v>JSNY-JS0002-01</v>
      </c>
      <c r="C7727" s="11" t="str">
        <f>IFERROR(INDEX({"北京中裕世纪大酒店";"江苏利特尔绿色包装股份有限公司";"常州市金坛沃德丰电子科技有限公司"},MATCH(D7727,{"BJ_zhongyu";"JS_WX_liteer";"JS_CZ_wodefeng"},0)),"")</f>
        <v>常州市金坛沃德丰电子科技有限公司</v>
      </c>
      <c r="D7727" s="11" t="str">
        <f>[1]动作!$G7726</f>
        <v>JS_CZ_wodefeng</v>
      </c>
      <c r="E7727" s="11" t="str">
        <f>[1]动作!$D7726</f>
        <v>电表故障</v>
      </c>
      <c r="F7727" s="11" t="s">
        <v>45</v>
      </c>
      <c r="G7727" s="12">
        <f>[1]动作!$A7726+[1]动作!$B7726</f>
        <v>43214.578379629631</v>
      </c>
      <c r="H7727" s="12"/>
      <c r="I7727" s="11"/>
    </row>
    <row r="7728" spans="1:9" hidden="1" x14ac:dyDescent="0.3">
      <c r="A7728" s="24">
        <v>7726</v>
      </c>
      <c r="B7728" s="11" t="str">
        <f>IFERROR(INDEX({"JSNY-BJ0001-01";"JSNY-JS0022-01";"JSNY-JS0002-01"},MATCH(D7728,{"BJ_zhongyu";"JS_WX_liteer";"JS_CZ_wodefeng"},0)),"")</f>
        <v>JSNY-JS0002-01</v>
      </c>
      <c r="C7728" s="11" t="str">
        <f>IFERROR(INDEX({"北京中裕世纪大酒店";"江苏利特尔绿色包装股份有限公司";"常州市金坛沃德丰电子科技有限公司"},MATCH(D7728,{"BJ_zhongyu";"JS_WX_liteer";"JS_CZ_wodefeng"},0)),"")</f>
        <v>常州市金坛沃德丰电子科技有限公司</v>
      </c>
      <c r="D7728" s="11" t="str">
        <f>[1]动作!$G7727</f>
        <v>JS_CZ_wodefeng</v>
      </c>
      <c r="E7728" s="11" t="str">
        <f>[1]动作!$D7727</f>
        <v>电表故障</v>
      </c>
      <c r="F7728" s="11" t="s">
        <v>45</v>
      </c>
      <c r="G7728" s="12">
        <f>[1]动作!$A7727+[1]动作!$B7727</f>
        <v>43214.579710648148</v>
      </c>
      <c r="H7728" s="12"/>
      <c r="I7728" s="11"/>
    </row>
    <row r="7729" spans="1:9" hidden="1" x14ac:dyDescent="0.3">
      <c r="A7729" s="24">
        <v>7727</v>
      </c>
      <c r="B7729" s="11" t="str">
        <f>IFERROR(INDEX({"JSNY-BJ0001-01";"JSNY-JS0022-01";"JSNY-JS0002-01"},MATCH(D7729,{"BJ_zhongyu";"JS_WX_liteer";"JS_CZ_wodefeng"},0)),"")</f>
        <v>JSNY-JS0002-01</v>
      </c>
      <c r="C7729" s="11" t="str">
        <f>IFERROR(INDEX({"北京中裕世纪大酒店";"江苏利特尔绿色包装股份有限公司";"常州市金坛沃德丰电子科技有限公司"},MATCH(D7729,{"BJ_zhongyu";"JS_WX_liteer";"JS_CZ_wodefeng"},0)),"")</f>
        <v>常州市金坛沃德丰电子科技有限公司</v>
      </c>
      <c r="D7729" s="11" t="str">
        <f>[1]动作!$G7728</f>
        <v>JS_CZ_wodefeng</v>
      </c>
      <c r="E7729" s="11" t="str">
        <f>[1]动作!$D7728</f>
        <v>电表故障</v>
      </c>
      <c r="F7729" s="11" t="s">
        <v>45</v>
      </c>
      <c r="G7729" s="12">
        <f>[1]动作!$A7728+[1]动作!$B7728</f>
        <v>43214.579942129632</v>
      </c>
      <c r="H7729" s="12"/>
      <c r="I7729" s="11"/>
    </row>
    <row r="7730" spans="1:9" hidden="1" x14ac:dyDescent="0.3">
      <c r="A7730" s="24">
        <v>7728</v>
      </c>
      <c r="B7730" s="11" t="str">
        <f>IFERROR(INDEX({"JSNY-BJ0001-01";"JSNY-JS0022-01";"JSNY-JS0002-01"},MATCH(D7730,{"BJ_zhongyu";"JS_WX_liteer";"JS_CZ_wodefeng"},0)),"")</f>
        <v>JSNY-JS0002-01</v>
      </c>
      <c r="C7730" s="11" t="str">
        <f>IFERROR(INDEX({"北京中裕世纪大酒店";"江苏利特尔绿色包装股份有限公司";"常州市金坛沃德丰电子科技有限公司"},MATCH(D7730,{"BJ_zhongyu";"JS_WX_liteer";"JS_CZ_wodefeng"},0)),"")</f>
        <v>常州市金坛沃德丰电子科技有限公司</v>
      </c>
      <c r="D7730" s="11" t="str">
        <f>[1]动作!$G7729</f>
        <v>JS_CZ_wodefeng</v>
      </c>
      <c r="E7730" s="11" t="str">
        <f>[1]动作!$D7729</f>
        <v>电表故障</v>
      </c>
      <c r="F7730" s="11" t="s">
        <v>45</v>
      </c>
      <c r="G7730" s="12">
        <f>[1]动作!$A7729+[1]动作!$B7729</f>
        <v>43214.58452546296</v>
      </c>
      <c r="H7730" s="12"/>
      <c r="I7730" s="11"/>
    </row>
    <row r="7731" spans="1:9" hidden="1" x14ac:dyDescent="0.3">
      <c r="A7731" s="24">
        <v>7729</v>
      </c>
      <c r="B7731" s="11" t="str">
        <f>IFERROR(INDEX({"JSNY-BJ0001-01";"JSNY-JS0022-01";"JSNY-JS0002-01"},MATCH(D7731,{"BJ_zhongyu";"JS_WX_liteer";"JS_CZ_wodefeng"},0)),"")</f>
        <v>JSNY-JS0002-01</v>
      </c>
      <c r="C7731" s="11" t="str">
        <f>IFERROR(INDEX({"北京中裕世纪大酒店";"江苏利特尔绿色包装股份有限公司";"常州市金坛沃德丰电子科技有限公司"},MATCH(D7731,{"BJ_zhongyu";"JS_WX_liteer";"JS_CZ_wodefeng"},0)),"")</f>
        <v>常州市金坛沃德丰电子科技有限公司</v>
      </c>
      <c r="D7731" s="11" t="str">
        <f>[1]动作!$G7730</f>
        <v>JS_CZ_wodefeng</v>
      </c>
      <c r="E7731" s="11" t="str">
        <f>[1]动作!$D7730</f>
        <v>电表故障</v>
      </c>
      <c r="F7731" s="11" t="s">
        <v>45</v>
      </c>
      <c r="G7731" s="12">
        <f>[1]动作!$A7730+[1]动作!$B7730</f>
        <v>43214.584641203706</v>
      </c>
      <c r="H7731" s="12"/>
      <c r="I7731" s="11"/>
    </row>
    <row r="7732" spans="1:9" hidden="1" x14ac:dyDescent="0.3">
      <c r="A7732" s="24">
        <v>7730</v>
      </c>
      <c r="B7732" s="11" t="str">
        <f>IFERROR(INDEX({"JSNY-BJ0001-01";"JSNY-JS0022-01";"JSNY-JS0002-01"},MATCH(D7732,{"BJ_zhongyu";"JS_WX_liteer";"JS_CZ_wodefeng"},0)),"")</f>
        <v>JSNY-JS0002-01</v>
      </c>
      <c r="C7732" s="11" t="str">
        <f>IFERROR(INDEX({"北京中裕世纪大酒店";"江苏利特尔绿色包装股份有限公司";"常州市金坛沃德丰电子科技有限公司"},MATCH(D7732,{"BJ_zhongyu";"JS_WX_liteer";"JS_CZ_wodefeng"},0)),"")</f>
        <v>常州市金坛沃德丰电子科技有限公司</v>
      </c>
      <c r="D7732" s="11" t="str">
        <f>[1]动作!$G7731</f>
        <v>JS_CZ_wodefeng</v>
      </c>
      <c r="E7732" s="11" t="str">
        <f>[1]动作!$D7731</f>
        <v>电表故障</v>
      </c>
      <c r="F7732" s="11" t="s">
        <v>45</v>
      </c>
      <c r="G7732" s="12">
        <f>[1]动作!$A7731+[1]动作!$B7731</f>
        <v>43214.584872685184</v>
      </c>
      <c r="H7732" s="12"/>
      <c r="I7732" s="11"/>
    </row>
    <row r="7733" spans="1:9" hidden="1" x14ac:dyDescent="0.3">
      <c r="A7733" s="24">
        <v>7731</v>
      </c>
      <c r="B7733" s="11" t="str">
        <f>IFERROR(INDEX({"JSNY-BJ0001-01";"JSNY-JS0022-01";"JSNY-JS0002-01"},MATCH(D7733,{"BJ_zhongyu";"JS_WX_liteer";"JS_CZ_wodefeng"},0)),"")</f>
        <v>JSNY-JS0002-01</v>
      </c>
      <c r="C7733" s="11" t="str">
        <f>IFERROR(INDEX({"北京中裕世纪大酒店";"江苏利特尔绿色包装股份有限公司";"常州市金坛沃德丰电子科技有限公司"},MATCH(D7733,{"BJ_zhongyu";"JS_WX_liteer";"JS_CZ_wodefeng"},0)),"")</f>
        <v>常州市金坛沃德丰电子科技有限公司</v>
      </c>
      <c r="D7733" s="11" t="str">
        <f>[1]动作!$G7732</f>
        <v>JS_CZ_wodefeng</v>
      </c>
      <c r="E7733" s="11" t="str">
        <f>[1]动作!$D7732</f>
        <v>电表故障</v>
      </c>
      <c r="F7733" s="11" t="s">
        <v>45</v>
      </c>
      <c r="G7733" s="12">
        <f>[1]动作!$A7732+[1]动作!$B7732</f>
        <v>43214.585104166668</v>
      </c>
      <c r="H7733" s="12"/>
      <c r="I7733" s="11"/>
    </row>
    <row r="7734" spans="1:9" hidden="1" x14ac:dyDescent="0.3">
      <c r="A7734" s="24">
        <v>7732</v>
      </c>
      <c r="B7734" s="11" t="str">
        <f>IFERROR(INDEX({"JSNY-BJ0001-01";"JSNY-JS0022-01";"JSNY-JS0002-01"},MATCH(D7734,{"BJ_zhongyu";"JS_WX_liteer";"JS_CZ_wodefeng"},0)),"")</f>
        <v>JSNY-JS0002-01</v>
      </c>
      <c r="C7734" s="11" t="str">
        <f>IFERROR(INDEX({"北京中裕世纪大酒店";"江苏利特尔绿色包装股份有限公司";"常州市金坛沃德丰电子科技有限公司"},MATCH(D7734,{"BJ_zhongyu";"JS_WX_liteer";"JS_CZ_wodefeng"},0)),"")</f>
        <v>常州市金坛沃德丰电子科技有限公司</v>
      </c>
      <c r="D7734" s="11" t="str">
        <f>[1]动作!$G7733</f>
        <v>JS_CZ_wodefeng</v>
      </c>
      <c r="E7734" s="11" t="str">
        <f>[1]动作!$D7733</f>
        <v>电表故障</v>
      </c>
      <c r="F7734" s="11" t="s">
        <v>45</v>
      </c>
      <c r="G7734" s="12">
        <f>[1]动作!$A7733+[1]动作!$B7733</f>
        <v>43214.586145833331</v>
      </c>
      <c r="H7734" s="12"/>
      <c r="I7734" s="11"/>
    </row>
    <row r="7735" spans="1:9" hidden="1" x14ac:dyDescent="0.3">
      <c r="A7735" s="24">
        <v>7733</v>
      </c>
      <c r="B7735" s="11" t="str">
        <f>IFERROR(INDEX({"JSNY-BJ0001-01";"JSNY-JS0022-01";"JSNY-JS0002-01"},MATCH(D7735,{"BJ_zhongyu";"JS_WX_liteer";"JS_CZ_wodefeng"},0)),"")</f>
        <v>JSNY-JS0002-01</v>
      </c>
      <c r="C7735" s="11" t="str">
        <f>IFERROR(INDEX({"北京中裕世纪大酒店";"江苏利特尔绿色包装股份有限公司";"常州市金坛沃德丰电子科技有限公司"},MATCH(D7735,{"BJ_zhongyu";"JS_WX_liteer";"JS_CZ_wodefeng"},0)),"")</f>
        <v>常州市金坛沃德丰电子科技有限公司</v>
      </c>
      <c r="D7735" s="11" t="str">
        <f>[1]动作!$G7734</f>
        <v>JS_CZ_wodefeng</v>
      </c>
      <c r="E7735" s="11" t="str">
        <f>[1]动作!$D7734</f>
        <v>电表故障</v>
      </c>
      <c r="F7735" s="11" t="s">
        <v>45</v>
      </c>
      <c r="G7735" s="12">
        <f>[1]动作!$A7734+[1]动作!$B7734</f>
        <v>43214.588518518518</v>
      </c>
      <c r="H7735" s="12"/>
      <c r="I7735" s="11"/>
    </row>
    <row r="7736" spans="1:9" hidden="1" x14ac:dyDescent="0.3">
      <c r="A7736" s="24">
        <v>7734</v>
      </c>
      <c r="B7736" s="11" t="str">
        <f>IFERROR(INDEX({"JSNY-BJ0001-01";"JSNY-JS0022-01";"JSNY-JS0002-01"},MATCH(D7736,{"BJ_zhongyu";"JS_WX_liteer";"JS_CZ_wodefeng"},0)),"")</f>
        <v>JSNY-JS0002-01</v>
      </c>
      <c r="C7736" s="11" t="str">
        <f>IFERROR(INDEX({"北京中裕世纪大酒店";"江苏利特尔绿色包装股份有限公司";"常州市金坛沃德丰电子科技有限公司"},MATCH(D7736,{"BJ_zhongyu";"JS_WX_liteer";"JS_CZ_wodefeng"},0)),"")</f>
        <v>常州市金坛沃德丰电子科技有限公司</v>
      </c>
      <c r="D7736" s="11" t="str">
        <f>[1]动作!$G7735</f>
        <v>JS_CZ_wodefeng</v>
      </c>
      <c r="E7736" s="11" t="str">
        <f>[1]动作!$D7735</f>
        <v>电表故障</v>
      </c>
      <c r="F7736" s="11" t="s">
        <v>45</v>
      </c>
      <c r="G7736" s="12">
        <f>[1]动作!$A7735+[1]动作!$B7735</f>
        <v>43214.588634259257</v>
      </c>
      <c r="H7736" s="12"/>
      <c r="I7736" s="11"/>
    </row>
    <row r="7737" spans="1:9" hidden="1" x14ac:dyDescent="0.3">
      <c r="A7737" s="24">
        <v>7735</v>
      </c>
      <c r="B7737" s="11" t="str">
        <f>IFERROR(INDEX({"JSNY-BJ0001-01";"JSNY-JS0022-01";"JSNY-JS0002-01"},MATCH(D7737,{"BJ_zhongyu";"JS_WX_liteer";"JS_CZ_wodefeng"},0)),"")</f>
        <v>JSNY-JS0002-01</v>
      </c>
      <c r="C7737" s="11" t="str">
        <f>IFERROR(INDEX({"北京中裕世纪大酒店";"江苏利特尔绿色包装股份有限公司";"常州市金坛沃德丰电子科技有限公司"},MATCH(D7737,{"BJ_zhongyu";"JS_WX_liteer";"JS_CZ_wodefeng"},0)),"")</f>
        <v>常州市金坛沃德丰电子科技有限公司</v>
      </c>
      <c r="D7737" s="11" t="str">
        <f>[1]动作!$G7736</f>
        <v>JS_CZ_wodefeng</v>
      </c>
      <c r="E7737" s="11" t="str">
        <f>[1]动作!$D7736</f>
        <v>电表故障</v>
      </c>
      <c r="F7737" s="11" t="s">
        <v>45</v>
      </c>
      <c r="G7737" s="12">
        <f>[1]动作!$A7736+[1]动作!$B7736</f>
        <v>43214.590081018519</v>
      </c>
      <c r="H7737" s="12"/>
      <c r="I7737" s="11"/>
    </row>
    <row r="7738" spans="1:9" hidden="1" x14ac:dyDescent="0.3">
      <c r="A7738" s="24">
        <v>7736</v>
      </c>
      <c r="B7738" s="11" t="str">
        <f>IFERROR(INDEX({"JSNY-BJ0001-01";"JSNY-JS0022-01";"JSNY-JS0002-01"},MATCH(D7738,{"BJ_zhongyu";"JS_WX_liteer";"JS_CZ_wodefeng"},0)),"")</f>
        <v>JSNY-JS0002-01</v>
      </c>
      <c r="C7738" s="11" t="str">
        <f>IFERROR(INDEX({"北京中裕世纪大酒店";"江苏利特尔绿色包装股份有限公司";"常州市金坛沃德丰电子科技有限公司"},MATCH(D7738,{"BJ_zhongyu";"JS_WX_liteer";"JS_CZ_wodefeng"},0)),"")</f>
        <v>常州市金坛沃德丰电子科技有限公司</v>
      </c>
      <c r="D7738" s="11" t="str">
        <f>[1]动作!$G7737</f>
        <v>JS_CZ_wodefeng</v>
      </c>
      <c r="E7738" s="11" t="str">
        <f>[1]动作!$D7737</f>
        <v>电表故障</v>
      </c>
      <c r="F7738" s="11" t="s">
        <v>45</v>
      </c>
      <c r="G7738" s="12">
        <f>[1]动作!$A7737+[1]动作!$B7737</f>
        <v>43214.591643518521</v>
      </c>
      <c r="H7738" s="12"/>
      <c r="I7738" s="11"/>
    </row>
    <row r="7739" spans="1:9" hidden="1" x14ac:dyDescent="0.3">
      <c r="A7739" s="24">
        <v>7737</v>
      </c>
      <c r="B7739" s="11" t="str">
        <f>IFERROR(INDEX({"JSNY-BJ0001-01";"JSNY-JS0022-01";"JSNY-JS0002-01"},MATCH(D7739,{"BJ_zhongyu";"JS_WX_liteer";"JS_CZ_wodefeng"},0)),"")</f>
        <v>JSNY-JS0002-01</v>
      </c>
      <c r="C7739" s="11" t="str">
        <f>IFERROR(INDEX({"北京中裕世纪大酒店";"江苏利特尔绿色包装股份有限公司";"常州市金坛沃德丰电子科技有限公司"},MATCH(D7739,{"BJ_zhongyu";"JS_WX_liteer";"JS_CZ_wodefeng"},0)),"")</f>
        <v>常州市金坛沃德丰电子科技有限公司</v>
      </c>
      <c r="D7739" s="11" t="str">
        <f>[1]动作!$G7738</f>
        <v>JS_CZ_wodefeng</v>
      </c>
      <c r="E7739" s="11" t="str">
        <f>[1]动作!$D7738</f>
        <v>电表故障</v>
      </c>
      <c r="F7739" s="11" t="s">
        <v>45</v>
      </c>
      <c r="G7739" s="12">
        <f>[1]动作!$A7738+[1]动作!$B7738</f>
        <v>43214.594594907408</v>
      </c>
      <c r="H7739" s="12"/>
      <c r="I7739" s="11"/>
    </row>
    <row r="7740" spans="1:9" hidden="1" x14ac:dyDescent="0.3">
      <c r="A7740" s="24">
        <v>7738</v>
      </c>
      <c r="B7740" s="11" t="str">
        <f>IFERROR(INDEX({"JSNY-BJ0001-01";"JSNY-JS0022-01";"JSNY-JS0002-01"},MATCH(D7740,{"BJ_zhongyu";"JS_WX_liteer";"JS_CZ_wodefeng"},0)),"")</f>
        <v>JSNY-JS0002-01</v>
      </c>
      <c r="C7740" s="11" t="str">
        <f>IFERROR(INDEX({"北京中裕世纪大酒店";"江苏利特尔绿色包装股份有限公司";"常州市金坛沃德丰电子科技有限公司"},MATCH(D7740,{"BJ_zhongyu";"JS_WX_liteer";"JS_CZ_wodefeng"},0)),"")</f>
        <v>常州市金坛沃德丰电子科技有限公司</v>
      </c>
      <c r="D7740" s="11" t="str">
        <f>[1]动作!$G7739</f>
        <v>JS_CZ_wodefeng</v>
      </c>
      <c r="E7740" s="11" t="str">
        <f>[1]动作!$D7739</f>
        <v>电表故障</v>
      </c>
      <c r="F7740" s="11" t="s">
        <v>45</v>
      </c>
      <c r="G7740" s="12">
        <f>[1]动作!$A7739+[1]动作!$B7739</f>
        <v>43214.596226851849</v>
      </c>
      <c r="H7740" s="12"/>
      <c r="I7740" s="11"/>
    </row>
    <row r="7741" spans="1:9" hidden="1" x14ac:dyDescent="0.3">
      <c r="A7741" s="24">
        <v>7739</v>
      </c>
      <c r="B7741" s="11" t="str">
        <f>IFERROR(INDEX({"JSNY-BJ0001-01";"JSNY-JS0022-01";"JSNY-JS0002-01"},MATCH(D7741,{"BJ_zhongyu";"JS_WX_liteer";"JS_CZ_wodefeng"},0)),"")</f>
        <v>JSNY-JS0002-01</v>
      </c>
      <c r="C7741" s="11" t="str">
        <f>IFERROR(INDEX({"北京中裕世纪大酒店";"江苏利特尔绿色包装股份有限公司";"常州市金坛沃德丰电子科技有限公司"},MATCH(D7741,{"BJ_zhongyu";"JS_WX_liteer";"JS_CZ_wodefeng"},0)),"")</f>
        <v>常州市金坛沃德丰电子科技有限公司</v>
      </c>
      <c r="D7741" s="11" t="str">
        <f>[1]动作!$G7740</f>
        <v>JS_CZ_wodefeng</v>
      </c>
      <c r="E7741" s="11" t="str">
        <f>[1]动作!$D7740</f>
        <v>电表故障</v>
      </c>
      <c r="F7741" s="11" t="s">
        <v>45</v>
      </c>
      <c r="G7741" s="12">
        <f>[1]动作!$A7740+[1]动作!$B7740</f>
        <v>43214.600162037037</v>
      </c>
      <c r="H7741" s="12"/>
      <c r="I7741" s="11"/>
    </row>
    <row r="7742" spans="1:9" hidden="1" x14ac:dyDescent="0.3">
      <c r="A7742" s="24">
        <v>7740</v>
      </c>
      <c r="B7742" s="11" t="str">
        <f>IFERROR(INDEX({"JSNY-BJ0001-01";"JSNY-JS0022-01";"JSNY-JS0002-01"},MATCH(D7742,{"BJ_zhongyu";"JS_WX_liteer";"JS_CZ_wodefeng"},0)),"")</f>
        <v>JSNY-JS0002-01</v>
      </c>
      <c r="C7742" s="11" t="str">
        <f>IFERROR(INDEX({"北京中裕世纪大酒店";"江苏利特尔绿色包装股份有限公司";"常州市金坛沃德丰电子科技有限公司"},MATCH(D7742,{"BJ_zhongyu";"JS_WX_liteer";"JS_CZ_wodefeng"},0)),"")</f>
        <v>常州市金坛沃德丰电子科技有限公司</v>
      </c>
      <c r="D7742" s="11" t="str">
        <f>[1]动作!$G7741</f>
        <v>JS_CZ_wodefeng</v>
      </c>
      <c r="E7742" s="11" t="str">
        <f>[1]动作!$D7741</f>
        <v>电表故障</v>
      </c>
      <c r="F7742" s="11" t="s">
        <v>45</v>
      </c>
      <c r="G7742" s="12">
        <f>[1]动作!$A7741+[1]动作!$B7741</f>
        <v>43214.600277777776</v>
      </c>
      <c r="H7742" s="12"/>
      <c r="I7742" s="11"/>
    </row>
    <row r="7743" spans="1:9" hidden="1" x14ac:dyDescent="0.3">
      <c r="A7743" s="24">
        <v>7741</v>
      </c>
      <c r="B7743" s="11" t="str">
        <f>IFERROR(INDEX({"JSNY-BJ0001-01";"JSNY-JS0022-01";"JSNY-JS0002-01"},MATCH(D7743,{"BJ_zhongyu";"JS_WX_liteer";"JS_CZ_wodefeng"},0)),"")</f>
        <v>JSNY-JS0002-01</v>
      </c>
      <c r="C7743" s="11" t="str">
        <f>IFERROR(INDEX({"北京中裕世纪大酒店";"江苏利特尔绿色包装股份有限公司";"常州市金坛沃德丰电子科技有限公司"},MATCH(D7743,{"BJ_zhongyu";"JS_WX_liteer";"JS_CZ_wodefeng"},0)),"")</f>
        <v>常州市金坛沃德丰电子科技有限公司</v>
      </c>
      <c r="D7743" s="11" t="str">
        <f>[1]动作!$G7742</f>
        <v>JS_CZ_wodefeng</v>
      </c>
      <c r="E7743" s="11" t="str">
        <f>[1]动作!$D7742</f>
        <v>电表故障</v>
      </c>
      <c r="F7743" s="11" t="s">
        <v>45</v>
      </c>
      <c r="G7743" s="12">
        <f>[1]动作!$A7742+[1]动作!$B7742</f>
        <v>43214.600451388891</v>
      </c>
      <c r="H7743" s="12"/>
      <c r="I7743" s="11"/>
    </row>
    <row r="7744" spans="1:9" hidden="1" x14ac:dyDescent="0.3">
      <c r="A7744" s="24">
        <v>7742</v>
      </c>
      <c r="B7744" s="11" t="str">
        <f>IFERROR(INDEX({"JSNY-BJ0001-01";"JSNY-JS0022-01";"JSNY-JS0002-01"},MATCH(D7744,{"BJ_zhongyu";"JS_WX_liteer";"JS_CZ_wodefeng"},0)),"")</f>
        <v>JSNY-JS0002-01</v>
      </c>
      <c r="C7744" s="11" t="str">
        <f>IFERROR(INDEX({"北京中裕世纪大酒店";"江苏利特尔绿色包装股份有限公司";"常州市金坛沃德丰电子科技有限公司"},MATCH(D7744,{"BJ_zhongyu";"JS_WX_liteer";"JS_CZ_wodefeng"},0)),"")</f>
        <v>常州市金坛沃德丰电子科技有限公司</v>
      </c>
      <c r="D7744" s="11" t="str">
        <f>[1]动作!$G7743</f>
        <v>JS_CZ_wodefeng</v>
      </c>
      <c r="E7744" s="11" t="str">
        <f>[1]动作!$D7743</f>
        <v>分系统1故障状态</v>
      </c>
      <c r="F7744" s="11" t="s">
        <v>178</v>
      </c>
      <c r="G7744" s="12">
        <f>[1]动作!$A7743+[1]动作!$B7743</f>
        <v>43214.601261574076</v>
      </c>
      <c r="H7744" s="12"/>
      <c r="I7744" s="11"/>
    </row>
    <row r="7745" spans="1:9" hidden="1" x14ac:dyDescent="0.3">
      <c r="A7745" s="24">
        <v>7743</v>
      </c>
      <c r="B7745" s="11" t="str">
        <f>IFERROR(INDEX({"JSNY-BJ0001-01";"JSNY-JS0022-01";"JSNY-JS0002-01"},MATCH(D7745,{"BJ_zhongyu";"JS_WX_liteer";"JS_CZ_wodefeng"},0)),"")</f>
        <v>JSNY-JS0002-01</v>
      </c>
      <c r="C7745" s="11" t="str">
        <f>IFERROR(INDEX({"北京中裕世纪大酒店";"江苏利特尔绿色包装股份有限公司";"常州市金坛沃德丰电子科技有限公司"},MATCH(D7745,{"BJ_zhongyu";"JS_WX_liteer";"JS_CZ_wodefeng"},0)),"")</f>
        <v>常州市金坛沃德丰电子科技有限公司</v>
      </c>
      <c r="D7745" s="11" t="str">
        <f>[1]动作!$G7744</f>
        <v>JS_CZ_wodefeng</v>
      </c>
      <c r="E7745" s="11" t="str">
        <f>[1]动作!$D7744</f>
        <v>电表故障</v>
      </c>
      <c r="F7745" s="11" t="s">
        <v>45</v>
      </c>
      <c r="G7745" s="12">
        <f>[1]动作!$A7744+[1]动作!$B7744</f>
        <v>43214.603750000002</v>
      </c>
      <c r="H7745" s="12"/>
      <c r="I7745" s="11"/>
    </row>
    <row r="7746" spans="1:9" hidden="1" x14ac:dyDescent="0.3">
      <c r="A7746" s="24">
        <v>7744</v>
      </c>
      <c r="B7746" s="11" t="str">
        <f>IFERROR(INDEX({"JSNY-BJ0001-01";"JSNY-JS0022-01";"JSNY-JS0002-01"},MATCH(D7746,{"BJ_zhongyu";"JS_WX_liteer";"JS_CZ_wodefeng"},0)),"")</f>
        <v>JSNY-JS0002-01</v>
      </c>
      <c r="C7746" s="11" t="str">
        <f>IFERROR(INDEX({"北京中裕世纪大酒店";"江苏利特尔绿色包装股份有限公司";"常州市金坛沃德丰电子科技有限公司"},MATCH(D7746,{"BJ_zhongyu";"JS_WX_liteer";"JS_CZ_wodefeng"},0)),"")</f>
        <v>常州市金坛沃德丰电子科技有限公司</v>
      </c>
      <c r="D7746" s="11" t="str">
        <f>[1]动作!$G7745</f>
        <v>JS_CZ_wodefeng</v>
      </c>
      <c r="E7746" s="11" t="str">
        <f>[1]动作!$D7745</f>
        <v>电表故障</v>
      </c>
      <c r="F7746" s="11" t="s">
        <v>45</v>
      </c>
      <c r="G7746" s="12">
        <f>[1]动作!$A7745+[1]动作!$B7745</f>
        <v>43214.603865740741</v>
      </c>
      <c r="H7746" s="12"/>
      <c r="I7746" s="11"/>
    </row>
    <row r="7747" spans="1:9" hidden="1" x14ac:dyDescent="0.3">
      <c r="A7747" s="24">
        <v>7745</v>
      </c>
      <c r="B7747" s="11" t="str">
        <f>IFERROR(INDEX({"JSNY-BJ0001-01";"JSNY-JS0022-01";"JSNY-JS0002-01"},MATCH(D7747,{"BJ_zhongyu";"JS_WX_liteer";"JS_CZ_wodefeng"},0)),"")</f>
        <v>JSNY-JS0002-01</v>
      </c>
      <c r="C7747" s="11" t="str">
        <f>IFERROR(INDEX({"北京中裕世纪大酒店";"江苏利特尔绿色包装股份有限公司";"常州市金坛沃德丰电子科技有限公司"},MATCH(D7747,{"BJ_zhongyu";"JS_WX_liteer";"JS_CZ_wodefeng"},0)),"")</f>
        <v>常州市金坛沃德丰电子科技有限公司</v>
      </c>
      <c r="D7747" s="11" t="str">
        <f>[1]动作!$G7746</f>
        <v>JS_CZ_wodefeng</v>
      </c>
      <c r="E7747" s="11" t="str">
        <f>[1]动作!$D7746</f>
        <v>电表故障</v>
      </c>
      <c r="F7747" s="11" t="s">
        <v>45</v>
      </c>
      <c r="G7747" s="12">
        <f>[1]动作!$A7746+[1]动作!$B7746</f>
        <v>43214.603981481479</v>
      </c>
      <c r="H7747" s="12"/>
      <c r="I7747" s="11"/>
    </row>
    <row r="7748" spans="1:9" hidden="1" x14ac:dyDescent="0.3">
      <c r="A7748" s="24">
        <v>7746</v>
      </c>
      <c r="B7748" s="11" t="str">
        <f>IFERROR(INDEX({"JSNY-BJ0001-01";"JSNY-JS0022-01";"JSNY-JS0002-01"},MATCH(D7748,{"BJ_zhongyu";"JS_WX_liteer";"JS_CZ_wodefeng"},0)),"")</f>
        <v>JSNY-JS0002-01</v>
      </c>
      <c r="C7748" s="11" t="str">
        <f>IFERROR(INDEX({"北京中裕世纪大酒店";"江苏利特尔绿色包装股份有限公司";"常州市金坛沃德丰电子科技有限公司"},MATCH(D7748,{"BJ_zhongyu";"JS_WX_liteer";"JS_CZ_wodefeng"},0)),"")</f>
        <v>常州市金坛沃德丰电子科技有限公司</v>
      </c>
      <c r="D7748" s="11" t="str">
        <f>[1]动作!$G7747</f>
        <v>JS_CZ_wodefeng</v>
      </c>
      <c r="E7748" s="11" t="str">
        <f>[1]动作!$D7747</f>
        <v>电表故障</v>
      </c>
      <c r="F7748" s="11" t="s">
        <v>45</v>
      </c>
      <c r="G7748" s="12">
        <f>[1]动作!$A7747+[1]动作!$B7747</f>
        <v>43214.605081018519</v>
      </c>
      <c r="H7748" s="12"/>
      <c r="I7748" s="11"/>
    </row>
    <row r="7749" spans="1:9" hidden="1" x14ac:dyDescent="0.3">
      <c r="A7749" s="24">
        <v>7747</v>
      </c>
      <c r="B7749" s="11" t="str">
        <f>IFERROR(INDEX({"JSNY-BJ0001-01";"JSNY-JS0022-01";"JSNY-JS0002-01"},MATCH(D7749,{"BJ_zhongyu";"JS_WX_liteer";"JS_CZ_wodefeng"},0)),"")</f>
        <v>JSNY-JS0002-01</v>
      </c>
      <c r="C7749" s="11" t="str">
        <f>IFERROR(INDEX({"北京中裕世纪大酒店";"江苏利特尔绿色包装股份有限公司";"常州市金坛沃德丰电子科技有限公司"},MATCH(D7749,{"BJ_zhongyu";"JS_WX_liteer";"JS_CZ_wodefeng"},0)),"")</f>
        <v>常州市金坛沃德丰电子科技有限公司</v>
      </c>
      <c r="D7749" s="11" t="str">
        <f>[1]动作!$G7748</f>
        <v>JS_CZ_wodefeng</v>
      </c>
      <c r="E7749" s="11" t="str">
        <f>[1]动作!$D7748</f>
        <v>电表故障</v>
      </c>
      <c r="F7749" s="11" t="s">
        <v>45</v>
      </c>
      <c r="G7749" s="12">
        <f>[1]动作!$A7748+[1]动作!$B7748</f>
        <v>43214.605312500003</v>
      </c>
      <c r="H7749" s="12"/>
      <c r="I7749" s="11"/>
    </row>
    <row r="7750" spans="1:9" hidden="1" x14ac:dyDescent="0.3">
      <c r="A7750" s="24">
        <v>7748</v>
      </c>
      <c r="B7750" s="11" t="str">
        <f>IFERROR(INDEX({"JSNY-BJ0001-01";"JSNY-JS0022-01";"JSNY-JS0002-01"},MATCH(D7750,{"BJ_zhongyu";"JS_WX_liteer";"JS_CZ_wodefeng"},0)),"")</f>
        <v>JSNY-JS0002-01</v>
      </c>
      <c r="C7750" s="11" t="str">
        <f>IFERROR(INDEX({"北京中裕世纪大酒店";"江苏利特尔绿色包装股份有限公司";"常州市金坛沃德丰电子科技有限公司"},MATCH(D7750,{"BJ_zhongyu";"JS_WX_liteer";"JS_CZ_wodefeng"},0)),"")</f>
        <v>常州市金坛沃德丰电子科技有限公司</v>
      </c>
      <c r="D7750" s="11" t="str">
        <f>[1]动作!$G7749</f>
        <v>JS_CZ_wodefeng</v>
      </c>
      <c r="E7750" s="11" t="str">
        <f>[1]动作!$D7749</f>
        <v>电表故障</v>
      </c>
      <c r="F7750" s="11" t="s">
        <v>45</v>
      </c>
      <c r="G7750" s="12">
        <f>[1]动作!$A7749+[1]动作!$B7749</f>
        <v>43214.607928240737</v>
      </c>
      <c r="H7750" s="12"/>
      <c r="I7750" s="11"/>
    </row>
    <row r="7751" spans="1:9" hidden="1" x14ac:dyDescent="0.3">
      <c r="A7751" s="24">
        <v>7749</v>
      </c>
      <c r="B7751" s="11" t="str">
        <f>IFERROR(INDEX({"JSNY-BJ0001-01";"JSNY-JS0022-01";"JSNY-JS0002-01"},MATCH(D7751,{"BJ_zhongyu";"JS_WX_liteer";"JS_CZ_wodefeng"},0)),"")</f>
        <v>JSNY-JS0002-01</v>
      </c>
      <c r="C7751" s="11" t="str">
        <f>IFERROR(INDEX({"北京中裕世纪大酒店";"江苏利特尔绿色包装股份有限公司";"常州市金坛沃德丰电子科技有限公司"},MATCH(D7751,{"BJ_zhongyu";"JS_WX_liteer";"JS_CZ_wodefeng"},0)),"")</f>
        <v>常州市金坛沃德丰电子科技有限公司</v>
      </c>
      <c r="D7751" s="11" t="str">
        <f>[1]动作!$G7750</f>
        <v>JS_CZ_wodefeng</v>
      </c>
      <c r="E7751" s="11" t="str">
        <f>[1]动作!$D7750</f>
        <v>电表故障</v>
      </c>
      <c r="F7751" s="11" t="s">
        <v>45</v>
      </c>
      <c r="G7751" s="12">
        <f>[1]动作!$A7750+[1]动作!$B7750</f>
        <v>43214.610300925924</v>
      </c>
      <c r="H7751" s="12"/>
      <c r="I7751" s="11"/>
    </row>
    <row r="7752" spans="1:9" hidden="1" x14ac:dyDescent="0.3">
      <c r="A7752" s="24">
        <v>7750</v>
      </c>
      <c r="B7752" s="11" t="str">
        <f>IFERROR(INDEX({"JSNY-BJ0001-01";"JSNY-JS0022-01";"JSNY-JS0002-01"},MATCH(D7752,{"BJ_zhongyu";"JS_WX_liteer";"JS_CZ_wodefeng"},0)),"")</f>
        <v>JSNY-JS0002-01</v>
      </c>
      <c r="C7752" s="11" t="str">
        <f>IFERROR(INDEX({"北京中裕世纪大酒店";"江苏利特尔绿色包装股份有限公司";"常州市金坛沃德丰电子科技有限公司"},MATCH(D7752,{"BJ_zhongyu";"JS_WX_liteer";"JS_CZ_wodefeng"},0)),"")</f>
        <v>常州市金坛沃德丰电子科技有限公司</v>
      </c>
      <c r="D7752" s="11" t="str">
        <f>[1]动作!$G7751</f>
        <v>JS_CZ_wodefeng</v>
      </c>
      <c r="E7752" s="11" t="str">
        <f>[1]动作!$D7751</f>
        <v>电表故障</v>
      </c>
      <c r="F7752" s="11" t="s">
        <v>45</v>
      </c>
      <c r="G7752" s="12">
        <f>[1]动作!$A7751+[1]动作!$B7751</f>
        <v>43214.61041666667</v>
      </c>
      <c r="H7752" s="12"/>
      <c r="I7752" s="11"/>
    </row>
    <row r="7753" spans="1:9" hidden="1" x14ac:dyDescent="0.3">
      <c r="A7753" s="24">
        <v>7751</v>
      </c>
      <c r="B7753" s="11" t="str">
        <f>IFERROR(INDEX({"JSNY-BJ0001-01";"JSNY-JS0022-01";"JSNY-JS0002-01"},MATCH(D7753,{"BJ_zhongyu";"JS_WX_liteer";"JS_CZ_wodefeng"},0)),"")</f>
        <v>JSNY-JS0002-01</v>
      </c>
      <c r="C7753" s="11" t="str">
        <f>IFERROR(INDEX({"北京中裕世纪大酒店";"江苏利特尔绿色包装股份有限公司";"常州市金坛沃德丰电子科技有限公司"},MATCH(D7753,{"BJ_zhongyu";"JS_WX_liteer";"JS_CZ_wodefeng"},0)),"")</f>
        <v>常州市金坛沃德丰电子科技有限公司</v>
      </c>
      <c r="D7753" s="11" t="str">
        <f>[1]动作!$G7752</f>
        <v>JS_CZ_wodefeng</v>
      </c>
      <c r="E7753" s="11" t="str">
        <f>[1]动作!$D7752</f>
        <v>电表故障</v>
      </c>
      <c r="F7753" s="11" t="s">
        <v>45</v>
      </c>
      <c r="G7753" s="12">
        <f>[1]动作!$A7752+[1]动作!$B7752</f>
        <v>43214.610590277778</v>
      </c>
      <c r="H7753" s="12"/>
      <c r="I7753" s="11"/>
    </row>
    <row r="7754" spans="1:9" hidden="1" x14ac:dyDescent="0.3">
      <c r="A7754" s="24">
        <v>7752</v>
      </c>
      <c r="B7754" s="11" t="str">
        <f>IFERROR(INDEX({"JSNY-BJ0001-01";"JSNY-JS0022-01";"JSNY-JS0002-01"},MATCH(D7754,{"BJ_zhongyu";"JS_WX_liteer";"JS_CZ_wodefeng"},0)),"")</f>
        <v>JSNY-JS0002-01</v>
      </c>
      <c r="C7754" s="11" t="str">
        <f>IFERROR(INDEX({"北京中裕世纪大酒店";"江苏利特尔绿色包装股份有限公司";"常州市金坛沃德丰电子科技有限公司"},MATCH(D7754,{"BJ_zhongyu";"JS_WX_liteer";"JS_CZ_wodefeng"},0)),"")</f>
        <v>常州市金坛沃德丰电子科技有限公司</v>
      </c>
      <c r="D7754" s="11" t="str">
        <f>[1]动作!$G7753</f>
        <v>JS_CZ_wodefeng</v>
      </c>
      <c r="E7754" s="11" t="str">
        <f>[1]动作!$D7753</f>
        <v>电表故障</v>
      </c>
      <c r="F7754" s="11" t="s">
        <v>45</v>
      </c>
      <c r="G7754" s="12">
        <f>[1]动作!$A7753+[1]动作!$B7753</f>
        <v>43214.610821759263</v>
      </c>
      <c r="H7754" s="12"/>
      <c r="I7754" s="11"/>
    </row>
    <row r="7755" spans="1:9" hidden="1" x14ac:dyDescent="0.3">
      <c r="A7755" s="24">
        <v>7753</v>
      </c>
      <c r="B7755" s="11" t="str">
        <f>IFERROR(INDEX({"JSNY-BJ0001-01";"JSNY-JS0022-01";"JSNY-JS0002-01"},MATCH(D7755,{"BJ_zhongyu";"JS_WX_liteer";"JS_CZ_wodefeng"},0)),"")</f>
        <v>JSNY-JS0002-01</v>
      </c>
      <c r="C7755" s="11" t="str">
        <f>IFERROR(INDEX({"北京中裕世纪大酒店";"江苏利特尔绿色包装股份有限公司";"常州市金坛沃德丰电子科技有限公司"},MATCH(D7755,{"BJ_zhongyu";"JS_WX_liteer";"JS_CZ_wodefeng"},0)),"")</f>
        <v>常州市金坛沃德丰电子科技有限公司</v>
      </c>
      <c r="D7755" s="11" t="str">
        <f>[1]动作!$G7754</f>
        <v>JS_CZ_wodefeng</v>
      </c>
      <c r="E7755" s="11" t="str">
        <f>[1]动作!$D7754</f>
        <v>电表故障</v>
      </c>
      <c r="F7755" s="11" t="s">
        <v>45</v>
      </c>
      <c r="G7755" s="12">
        <f>[1]动作!$A7754+[1]动作!$B7754</f>
        <v>43214.610937500001</v>
      </c>
      <c r="H7755" s="12"/>
      <c r="I7755" s="11"/>
    </row>
    <row r="7756" spans="1:9" hidden="1" x14ac:dyDescent="0.3">
      <c r="A7756" s="24">
        <v>7754</v>
      </c>
      <c r="B7756" s="11" t="str">
        <f>IFERROR(INDEX({"JSNY-BJ0001-01";"JSNY-JS0022-01";"JSNY-JS0002-01"},MATCH(D7756,{"BJ_zhongyu";"JS_WX_liteer";"JS_CZ_wodefeng"},0)),"")</f>
        <v>JSNY-JS0002-01</v>
      </c>
      <c r="C7756" s="11" t="str">
        <f>IFERROR(INDEX({"北京中裕世纪大酒店";"江苏利特尔绿色包装股份有限公司";"常州市金坛沃德丰电子科技有限公司"},MATCH(D7756,{"BJ_zhongyu";"JS_WX_liteer";"JS_CZ_wodefeng"},0)),"")</f>
        <v>常州市金坛沃德丰电子科技有限公司</v>
      </c>
      <c r="D7756" s="11" t="str">
        <f>[1]动作!$G7755</f>
        <v>JS_CZ_wodefeng</v>
      </c>
      <c r="E7756" s="11" t="str">
        <f>[1]动作!$D7755</f>
        <v>电表故障</v>
      </c>
      <c r="F7756" s="11" t="s">
        <v>45</v>
      </c>
      <c r="G7756" s="12">
        <f>[1]动作!$A7755+[1]动作!$B7755</f>
        <v>43214.613888888889</v>
      </c>
      <c r="H7756" s="12"/>
      <c r="I7756" s="11"/>
    </row>
    <row r="7757" spans="1:9" hidden="1" x14ac:dyDescent="0.3">
      <c r="A7757" s="24">
        <v>7755</v>
      </c>
      <c r="B7757" s="11" t="str">
        <f>IFERROR(INDEX({"JSNY-BJ0001-01";"JSNY-JS0022-01";"JSNY-JS0002-01"},MATCH(D7757,{"BJ_zhongyu";"JS_WX_liteer";"JS_CZ_wodefeng"},0)),"")</f>
        <v>JSNY-JS0002-01</v>
      </c>
      <c r="C7757" s="11" t="str">
        <f>IFERROR(INDEX({"北京中裕世纪大酒店";"江苏利特尔绿色包装股份有限公司";"常州市金坛沃德丰电子科技有限公司"},MATCH(D7757,{"BJ_zhongyu";"JS_WX_liteer";"JS_CZ_wodefeng"},0)),"")</f>
        <v>常州市金坛沃德丰电子科技有限公司</v>
      </c>
      <c r="D7757" s="11" t="str">
        <f>[1]动作!$G7756</f>
        <v>JS_CZ_wodefeng</v>
      </c>
      <c r="E7757" s="11" t="str">
        <f>[1]动作!$D7756</f>
        <v>电表故障</v>
      </c>
      <c r="F7757" s="11" t="s">
        <v>45</v>
      </c>
      <c r="G7757" s="12">
        <f>[1]动作!$A7756+[1]动作!$B7756</f>
        <v>43214.614004629628</v>
      </c>
      <c r="H7757" s="12"/>
      <c r="I7757" s="11"/>
    </row>
    <row r="7758" spans="1:9" hidden="1" x14ac:dyDescent="0.3">
      <c r="A7758" s="24">
        <v>7756</v>
      </c>
      <c r="B7758" s="11" t="str">
        <f>IFERROR(INDEX({"JSNY-BJ0001-01";"JSNY-JS0022-01";"JSNY-JS0002-01"},MATCH(D7758,{"BJ_zhongyu";"JS_WX_liteer";"JS_CZ_wodefeng"},0)),"")</f>
        <v>JSNY-JS0002-01</v>
      </c>
      <c r="C7758" s="11" t="str">
        <f>IFERROR(INDEX({"北京中裕世纪大酒店";"江苏利特尔绿色包装股份有限公司";"常州市金坛沃德丰电子科技有限公司"},MATCH(D7758,{"BJ_zhongyu";"JS_WX_liteer";"JS_CZ_wodefeng"},0)),"")</f>
        <v>常州市金坛沃德丰电子科技有限公司</v>
      </c>
      <c r="D7758" s="11" t="str">
        <f>[1]动作!$G7757</f>
        <v>JS_CZ_wodefeng</v>
      </c>
      <c r="E7758" s="11" t="str">
        <f>[1]动作!$D7757</f>
        <v>电表故障</v>
      </c>
      <c r="F7758" s="11" t="s">
        <v>45</v>
      </c>
      <c r="G7758" s="12">
        <f>[1]动作!$A7757+[1]动作!$B7757</f>
        <v>43214.615162037036</v>
      </c>
      <c r="H7758" s="12"/>
      <c r="I7758" s="11"/>
    </row>
    <row r="7759" spans="1:9" hidden="1" x14ac:dyDescent="0.3">
      <c r="A7759" s="24">
        <v>7757</v>
      </c>
      <c r="B7759" s="11" t="str">
        <f>IFERROR(INDEX({"JSNY-BJ0001-01";"JSNY-JS0022-01";"JSNY-JS0002-01"},MATCH(D7759,{"BJ_zhongyu";"JS_WX_liteer";"JS_CZ_wodefeng"},0)),"")</f>
        <v>JSNY-JS0002-01</v>
      </c>
      <c r="C7759" s="11" t="str">
        <f>IFERROR(INDEX({"北京中裕世纪大酒店";"江苏利特尔绿色包装股份有限公司";"常州市金坛沃德丰电子科技有限公司"},MATCH(D7759,{"BJ_zhongyu";"JS_WX_liteer";"JS_CZ_wodefeng"},0)),"")</f>
        <v>常州市金坛沃德丰电子科技有限公司</v>
      </c>
      <c r="D7759" s="11" t="str">
        <f>[1]动作!$G7758</f>
        <v>JS_CZ_wodefeng</v>
      </c>
      <c r="E7759" s="11" t="str">
        <f>[1]动作!$D7758</f>
        <v>电表故障</v>
      </c>
      <c r="F7759" s="11" t="s">
        <v>45</v>
      </c>
      <c r="G7759" s="12">
        <f>[1]动作!$A7758+[1]动作!$B7758</f>
        <v>43214.617997685185</v>
      </c>
      <c r="H7759" s="12"/>
      <c r="I7759" s="11"/>
    </row>
    <row r="7760" spans="1:9" hidden="1" x14ac:dyDescent="0.3">
      <c r="A7760" s="24">
        <v>7758</v>
      </c>
      <c r="B7760" s="11" t="str">
        <f>IFERROR(INDEX({"JSNY-BJ0001-01";"JSNY-JS0022-01";"JSNY-JS0002-01"},MATCH(D7760,{"BJ_zhongyu";"JS_WX_liteer";"JS_CZ_wodefeng"},0)),"")</f>
        <v>JSNY-JS0002-01</v>
      </c>
      <c r="C7760" s="11" t="str">
        <f>IFERROR(INDEX({"北京中裕世纪大酒店";"江苏利特尔绿色包装股份有限公司";"常州市金坛沃德丰电子科技有限公司"},MATCH(D7760,{"BJ_zhongyu";"JS_WX_liteer";"JS_CZ_wodefeng"},0)),"")</f>
        <v>常州市金坛沃德丰电子科技有限公司</v>
      </c>
      <c r="D7760" s="11" t="str">
        <f>[1]动作!$G7759</f>
        <v>JS_CZ_wodefeng</v>
      </c>
      <c r="E7760" s="11" t="str">
        <f>[1]动作!$D7759</f>
        <v>电表故障</v>
      </c>
      <c r="F7760" s="11" t="s">
        <v>45</v>
      </c>
      <c r="G7760" s="12">
        <f>[1]动作!$A7759+[1]动作!$B7759</f>
        <v>43214.619097222225</v>
      </c>
      <c r="H7760" s="12"/>
      <c r="I7760" s="11"/>
    </row>
    <row r="7761" spans="1:9" hidden="1" x14ac:dyDescent="0.3">
      <c r="A7761" s="24">
        <v>7759</v>
      </c>
      <c r="B7761" s="11" t="str">
        <f>IFERROR(INDEX({"JSNY-BJ0001-01";"JSNY-JS0022-01";"JSNY-JS0002-01"},MATCH(D7761,{"BJ_zhongyu";"JS_WX_liteer";"JS_CZ_wodefeng"},0)),"")</f>
        <v>JSNY-JS0002-01</v>
      </c>
      <c r="C7761" s="11" t="str">
        <f>IFERROR(INDEX({"北京中裕世纪大酒店";"江苏利特尔绿色包装股份有限公司";"常州市金坛沃德丰电子科技有限公司"},MATCH(D7761,{"BJ_zhongyu";"JS_WX_liteer";"JS_CZ_wodefeng"},0)),"")</f>
        <v>常州市金坛沃德丰电子科技有限公司</v>
      </c>
      <c r="D7761" s="11" t="str">
        <f>[1]动作!$G7760</f>
        <v>JS_CZ_wodefeng</v>
      </c>
      <c r="E7761" s="11" t="str">
        <f>[1]动作!$D7760</f>
        <v>电表故障</v>
      </c>
      <c r="F7761" s="11" t="s">
        <v>45</v>
      </c>
      <c r="G7761" s="12">
        <f>[1]动作!$A7760+[1]动作!$B7760</f>
        <v>43214.619328703702</v>
      </c>
      <c r="H7761" s="12"/>
      <c r="I7761" s="11"/>
    </row>
    <row r="7762" spans="1:9" hidden="1" x14ac:dyDescent="0.3">
      <c r="A7762" s="24">
        <v>7760</v>
      </c>
      <c r="B7762" s="11" t="str">
        <f>IFERROR(INDEX({"JSNY-BJ0001-01";"JSNY-JS0022-01";"JSNY-JS0002-01"},MATCH(D7762,{"BJ_zhongyu";"JS_WX_liteer";"JS_CZ_wodefeng"},0)),"")</f>
        <v>JSNY-JS0002-01</v>
      </c>
      <c r="C7762" s="11" t="str">
        <f>IFERROR(INDEX({"北京中裕世纪大酒店";"江苏利特尔绿色包装股份有限公司";"常州市金坛沃德丰电子科技有限公司"},MATCH(D7762,{"BJ_zhongyu";"JS_WX_liteer";"JS_CZ_wodefeng"},0)),"")</f>
        <v>常州市金坛沃德丰电子科技有限公司</v>
      </c>
      <c r="D7762" s="11" t="str">
        <f>[1]动作!$G7761</f>
        <v>JS_CZ_wodefeng</v>
      </c>
      <c r="E7762" s="11" t="str">
        <f>[1]动作!$D7761</f>
        <v>电表故障</v>
      </c>
      <c r="F7762" s="11" t="s">
        <v>45</v>
      </c>
      <c r="G7762" s="12">
        <f>[1]动作!$A7761+[1]动作!$B7761</f>
        <v>43214.622581018521</v>
      </c>
      <c r="H7762" s="12"/>
      <c r="I7762" s="11"/>
    </row>
    <row r="7763" spans="1:9" hidden="1" x14ac:dyDescent="0.3">
      <c r="A7763" s="24">
        <v>7761</v>
      </c>
      <c r="B7763" s="11" t="str">
        <f>IFERROR(INDEX({"JSNY-BJ0001-01";"JSNY-JS0022-01";"JSNY-JS0002-01"},MATCH(D7763,{"BJ_zhongyu";"JS_WX_liteer";"JS_CZ_wodefeng"},0)),"")</f>
        <v>JSNY-JS0002-01</v>
      </c>
      <c r="C7763" s="11" t="str">
        <f>IFERROR(INDEX({"北京中裕世纪大酒店";"江苏利特尔绿色包装股份有限公司";"常州市金坛沃德丰电子科技有限公司"},MATCH(D7763,{"BJ_zhongyu";"JS_WX_liteer";"JS_CZ_wodefeng"},0)),"")</f>
        <v>常州市金坛沃德丰电子科技有限公司</v>
      </c>
      <c r="D7763" s="11" t="str">
        <f>[1]动作!$G7762</f>
        <v>JS_CZ_wodefeng</v>
      </c>
      <c r="E7763" s="11" t="str">
        <f>[1]动作!$D7762</f>
        <v>电表故障</v>
      </c>
      <c r="F7763" s="11" t="s">
        <v>45</v>
      </c>
      <c r="G7763" s="12">
        <f>[1]动作!$A7762+[1]动作!$B7762</f>
        <v>43214.623680555553</v>
      </c>
      <c r="H7763" s="12"/>
      <c r="I7763" s="11"/>
    </row>
    <row r="7764" spans="1:9" hidden="1" x14ac:dyDescent="0.3">
      <c r="A7764" s="24">
        <v>7762</v>
      </c>
      <c r="B7764" s="11" t="str">
        <f>IFERROR(INDEX({"JSNY-BJ0001-01";"JSNY-JS0022-01";"JSNY-JS0002-01"},MATCH(D7764,{"BJ_zhongyu";"JS_WX_liteer";"JS_CZ_wodefeng"},0)),"")</f>
        <v>JSNY-JS0002-01</v>
      </c>
      <c r="C7764" s="11" t="str">
        <f>IFERROR(INDEX({"北京中裕世纪大酒店";"江苏利特尔绿色包装股份有限公司";"常州市金坛沃德丰电子科技有限公司"},MATCH(D7764,{"BJ_zhongyu";"JS_WX_liteer";"JS_CZ_wodefeng"},0)),"")</f>
        <v>常州市金坛沃德丰电子科技有限公司</v>
      </c>
      <c r="D7764" s="11" t="str">
        <f>[1]动作!$G7763</f>
        <v>JS_CZ_wodefeng</v>
      </c>
      <c r="E7764" s="11" t="str">
        <f>[1]动作!$D7763</f>
        <v>电表故障</v>
      </c>
      <c r="F7764" s="11" t="s">
        <v>45</v>
      </c>
      <c r="G7764" s="12">
        <f>[1]动作!$A7763+[1]动作!$B7763</f>
        <v>43214.623912037037</v>
      </c>
      <c r="H7764" s="12"/>
      <c r="I7764" s="11"/>
    </row>
    <row r="7765" spans="1:9" hidden="1" x14ac:dyDescent="0.3">
      <c r="A7765" s="24">
        <v>7763</v>
      </c>
      <c r="B7765" s="11" t="str">
        <f>IFERROR(INDEX({"JSNY-BJ0001-01";"JSNY-JS0022-01";"JSNY-JS0002-01"},MATCH(D7765,{"BJ_zhongyu";"JS_WX_liteer";"JS_CZ_wodefeng"},0)),"")</f>
        <v>JSNY-JS0002-01</v>
      </c>
      <c r="C7765" s="11" t="str">
        <f>IFERROR(INDEX({"北京中裕世纪大酒店";"江苏利特尔绿色包装股份有限公司";"常州市金坛沃德丰电子科技有限公司"},MATCH(D7765,{"BJ_zhongyu";"JS_WX_liteer";"JS_CZ_wodefeng"},0)),"")</f>
        <v>常州市金坛沃德丰电子科技有限公司</v>
      </c>
      <c r="D7765" s="11" t="str">
        <f>[1]动作!$G7764</f>
        <v>JS_CZ_wodefeng</v>
      </c>
      <c r="E7765" s="11" t="str">
        <f>[1]动作!$D7764</f>
        <v>电表故障</v>
      </c>
      <c r="F7765" s="11" t="s">
        <v>45</v>
      </c>
      <c r="G7765" s="12">
        <f>[1]动作!$A7764+[1]动作!$B7764</f>
        <v>43214.624027777776</v>
      </c>
      <c r="H7765" s="12"/>
      <c r="I7765" s="11"/>
    </row>
    <row r="7766" spans="1:9" hidden="1" x14ac:dyDescent="0.3">
      <c r="A7766" s="24">
        <v>7764</v>
      </c>
      <c r="B7766" s="11" t="str">
        <f>IFERROR(INDEX({"JSNY-BJ0001-01";"JSNY-JS0022-01";"JSNY-JS0002-01"},MATCH(D7766,{"BJ_zhongyu";"JS_WX_liteer";"JS_CZ_wodefeng"},0)),"")</f>
        <v>JSNY-JS0002-01</v>
      </c>
      <c r="C7766" s="11" t="str">
        <f>IFERROR(INDEX({"北京中裕世纪大酒店";"江苏利特尔绿色包装股份有限公司";"常州市金坛沃德丰电子科技有限公司"},MATCH(D7766,{"BJ_zhongyu";"JS_WX_liteer";"JS_CZ_wodefeng"},0)),"")</f>
        <v>常州市金坛沃德丰电子科技有限公司</v>
      </c>
      <c r="D7766" s="11" t="str">
        <f>[1]动作!$G7765</f>
        <v>JS_CZ_wodefeng</v>
      </c>
      <c r="E7766" s="11" t="str">
        <f>[1]动作!$D7765</f>
        <v>电表故障</v>
      </c>
      <c r="F7766" s="11" t="s">
        <v>45</v>
      </c>
      <c r="G7766" s="12">
        <f>[1]动作!$A7765+[1]动作!$B7765</f>
        <v>43214.624143518522</v>
      </c>
      <c r="H7766" s="12"/>
      <c r="I7766" s="11"/>
    </row>
    <row r="7767" spans="1:9" hidden="1" x14ac:dyDescent="0.3">
      <c r="A7767" s="24">
        <v>7765</v>
      </c>
      <c r="B7767" s="11" t="str">
        <f>IFERROR(INDEX({"JSNY-BJ0001-01";"JSNY-JS0022-01";"JSNY-JS0002-01"},MATCH(D7767,{"BJ_zhongyu";"JS_WX_liteer";"JS_CZ_wodefeng"},0)),"")</f>
        <v>JSNY-JS0002-01</v>
      </c>
      <c r="C7767" s="11" t="str">
        <f>IFERROR(INDEX({"北京中裕世纪大酒店";"江苏利特尔绿色包装股份有限公司";"常州市金坛沃德丰电子科技有限公司"},MATCH(D7767,{"BJ_zhongyu";"JS_WX_liteer";"JS_CZ_wodefeng"},0)),"")</f>
        <v>常州市金坛沃德丰电子科技有限公司</v>
      </c>
      <c r="D7767" s="11" t="str">
        <f>[1]动作!$G7766</f>
        <v>JS_CZ_wodefeng</v>
      </c>
      <c r="E7767" s="11" t="str">
        <f>[1]动作!$D7766</f>
        <v>电表故障</v>
      </c>
      <c r="F7767" s="11" t="s">
        <v>45</v>
      </c>
      <c r="G7767" s="12">
        <f>[1]动作!$A7766+[1]动作!$B7766</f>
        <v>43214.625069444446</v>
      </c>
      <c r="H7767" s="12"/>
      <c r="I7767" s="11"/>
    </row>
    <row r="7768" spans="1:9" hidden="1" x14ac:dyDescent="0.3">
      <c r="A7768" s="24">
        <v>7766</v>
      </c>
      <c r="B7768" s="11" t="str">
        <f>IFERROR(INDEX({"JSNY-BJ0001-01";"JSNY-JS0022-01";"JSNY-JS0002-01"},MATCH(D7768,{"BJ_zhongyu";"JS_WX_liteer";"JS_CZ_wodefeng"},0)),"")</f>
        <v>JSNY-JS0002-01</v>
      </c>
      <c r="C7768" s="11" t="str">
        <f>IFERROR(INDEX({"北京中裕世纪大酒店";"江苏利特尔绿色包装股份有限公司";"常州市金坛沃德丰电子科技有限公司"},MATCH(D7768,{"BJ_zhongyu";"JS_WX_liteer";"JS_CZ_wodefeng"},0)),"")</f>
        <v>常州市金坛沃德丰电子科技有限公司</v>
      </c>
      <c r="D7768" s="11" t="str">
        <f>[1]动作!$G7767</f>
        <v>JS_CZ_wodefeng</v>
      </c>
      <c r="E7768" s="11" t="str">
        <f>[1]动作!$D7767</f>
        <v>电表故障</v>
      </c>
      <c r="F7768" s="11" t="s">
        <v>45</v>
      </c>
      <c r="G7768" s="12">
        <f>[1]动作!$A7767+[1]动作!$B7767</f>
        <v>43214.625243055554</v>
      </c>
      <c r="H7768" s="12"/>
      <c r="I7768" s="11"/>
    </row>
    <row r="7769" spans="1:9" hidden="1" x14ac:dyDescent="0.3">
      <c r="A7769" s="24">
        <v>7767</v>
      </c>
      <c r="B7769" s="11" t="str">
        <f>IFERROR(INDEX({"JSNY-BJ0001-01";"JSNY-JS0022-01";"JSNY-JS0002-01"},MATCH(D7769,{"BJ_zhongyu";"JS_WX_liteer";"JS_CZ_wodefeng"},0)),"")</f>
        <v>JSNY-JS0002-01</v>
      </c>
      <c r="C7769" s="11" t="str">
        <f>IFERROR(INDEX({"北京中裕世纪大酒店";"江苏利特尔绿色包装股份有限公司";"常州市金坛沃德丰电子科技有限公司"},MATCH(D7769,{"BJ_zhongyu";"JS_WX_liteer";"JS_CZ_wodefeng"},0)),"")</f>
        <v>常州市金坛沃德丰电子科技有限公司</v>
      </c>
      <c r="D7769" s="11" t="str">
        <f>[1]动作!$G7768</f>
        <v>JS_CZ_wodefeng</v>
      </c>
      <c r="E7769" s="11" t="str">
        <f>[1]动作!$D7768</f>
        <v>电表故障</v>
      </c>
      <c r="F7769" s="11" t="s">
        <v>45</v>
      </c>
      <c r="G7769" s="12">
        <f>[1]动作!$A7768+[1]动作!$B7768</f>
        <v>43214.626516203702</v>
      </c>
      <c r="H7769" s="12"/>
      <c r="I7769" s="11"/>
    </row>
    <row r="7770" spans="1:9" hidden="1" x14ac:dyDescent="0.3">
      <c r="A7770" s="24">
        <v>7768</v>
      </c>
      <c r="B7770" s="11" t="str">
        <f>IFERROR(INDEX({"JSNY-BJ0001-01";"JSNY-JS0022-01";"JSNY-JS0002-01"},MATCH(D7770,{"BJ_zhongyu";"JS_WX_liteer";"JS_CZ_wodefeng"},0)),"")</f>
        <v>JSNY-JS0002-01</v>
      </c>
      <c r="C7770" s="11" t="str">
        <f>IFERROR(INDEX({"北京中裕世纪大酒店";"江苏利特尔绿色包装股份有限公司";"常州市金坛沃德丰电子科技有限公司"},MATCH(D7770,{"BJ_zhongyu";"JS_WX_liteer";"JS_CZ_wodefeng"},0)),"")</f>
        <v>常州市金坛沃德丰电子科技有限公司</v>
      </c>
      <c r="D7770" s="11" t="str">
        <f>[1]动作!$G7769</f>
        <v>JS_CZ_wodefeng</v>
      </c>
      <c r="E7770" s="11" t="str">
        <f>[1]动作!$D7769</f>
        <v>电表故障</v>
      </c>
      <c r="F7770" s="11" t="s">
        <v>45</v>
      </c>
      <c r="G7770" s="12">
        <f>[1]动作!$A7769+[1]动作!$B7769</f>
        <v>43214.630335648151</v>
      </c>
      <c r="H7770" s="12"/>
      <c r="I7770" s="11"/>
    </row>
    <row r="7771" spans="1:9" hidden="1" x14ac:dyDescent="0.3">
      <c r="A7771" s="24">
        <v>7769</v>
      </c>
      <c r="B7771" s="11" t="str">
        <f>IFERROR(INDEX({"JSNY-BJ0001-01";"JSNY-JS0022-01";"JSNY-JS0002-01"},MATCH(D7771,{"BJ_zhongyu";"JS_WX_liteer";"JS_CZ_wodefeng"},0)),"")</f>
        <v>JSNY-JS0002-01</v>
      </c>
      <c r="C7771" s="11" t="str">
        <f>IFERROR(INDEX({"北京中裕世纪大酒店";"江苏利特尔绿色包装股份有限公司";"常州市金坛沃德丰电子科技有限公司"},MATCH(D7771,{"BJ_zhongyu";"JS_WX_liteer";"JS_CZ_wodefeng"},0)),"")</f>
        <v>常州市金坛沃德丰电子科技有限公司</v>
      </c>
      <c r="D7771" s="11" t="str">
        <f>[1]动作!$G7770</f>
        <v>JS_CZ_wodefeng</v>
      </c>
      <c r="E7771" s="11" t="str">
        <f>[1]动作!$D7770</f>
        <v>电表故障</v>
      </c>
      <c r="F7771" s="11" t="s">
        <v>45</v>
      </c>
      <c r="G7771" s="12">
        <f>[1]动作!$A7770+[1]动作!$B7770</f>
        <v>43214.632708333331</v>
      </c>
      <c r="H7771" s="12"/>
      <c r="I7771" s="11"/>
    </row>
    <row r="7772" spans="1:9" hidden="1" x14ac:dyDescent="0.3">
      <c r="A7772" s="24">
        <v>7770</v>
      </c>
      <c r="B7772" s="11" t="str">
        <f>IFERROR(INDEX({"JSNY-BJ0001-01";"JSNY-JS0022-01";"JSNY-JS0002-01"},MATCH(D7772,{"BJ_zhongyu";"JS_WX_liteer";"JS_CZ_wodefeng"},0)),"")</f>
        <v>JSNY-JS0002-01</v>
      </c>
      <c r="C7772" s="11" t="str">
        <f>IFERROR(INDEX({"北京中裕世纪大酒店";"江苏利特尔绿色包装股份有限公司";"常州市金坛沃德丰电子科技有限公司"},MATCH(D7772,{"BJ_zhongyu";"JS_WX_liteer";"JS_CZ_wodefeng"},0)),"")</f>
        <v>常州市金坛沃德丰电子科技有限公司</v>
      </c>
      <c r="D7772" s="11" t="str">
        <f>[1]动作!$G7771</f>
        <v>JS_CZ_wodefeng</v>
      </c>
      <c r="E7772" s="11" t="str">
        <f>[1]动作!$D7771</f>
        <v>电表故障</v>
      </c>
      <c r="F7772" s="11" t="s">
        <v>45</v>
      </c>
      <c r="G7772" s="12">
        <f>[1]动作!$A7771+[1]动作!$B7771</f>
        <v>43214.634166666663</v>
      </c>
      <c r="H7772" s="12"/>
      <c r="I7772" s="11"/>
    </row>
    <row r="7773" spans="1:9" hidden="1" x14ac:dyDescent="0.3">
      <c r="A7773" s="24">
        <v>7771</v>
      </c>
      <c r="B7773" s="11" t="str">
        <f>IFERROR(INDEX({"JSNY-BJ0001-01";"JSNY-JS0022-01";"JSNY-JS0002-01"},MATCH(D7773,{"BJ_zhongyu";"JS_WX_liteer";"JS_CZ_wodefeng"},0)),"")</f>
        <v>JSNY-JS0002-01</v>
      </c>
      <c r="C7773" s="11" t="str">
        <f>IFERROR(INDEX({"北京中裕世纪大酒店";"江苏利特尔绿色包装股份有限公司";"常州市金坛沃德丰电子科技有限公司"},MATCH(D7773,{"BJ_zhongyu";"JS_WX_liteer";"JS_CZ_wodefeng"},0)),"")</f>
        <v>常州市金坛沃德丰电子科技有限公司</v>
      </c>
      <c r="D7773" s="11" t="str">
        <f>[1]动作!$G7772</f>
        <v>JS_CZ_wodefeng</v>
      </c>
      <c r="E7773" s="11" t="str">
        <f>[1]动作!$D7772</f>
        <v>电表故障</v>
      </c>
      <c r="F7773" s="11" t="s">
        <v>45</v>
      </c>
      <c r="G7773" s="12">
        <f>[1]动作!$A7772+[1]动作!$B7772</f>
        <v>43214.634282407409</v>
      </c>
      <c r="H7773" s="12"/>
      <c r="I7773" s="11"/>
    </row>
    <row r="7774" spans="1:9" hidden="1" x14ac:dyDescent="0.3">
      <c r="A7774" s="24">
        <v>7772</v>
      </c>
      <c r="B7774" s="11" t="str">
        <f>IFERROR(INDEX({"JSNY-BJ0001-01";"JSNY-JS0022-01";"JSNY-JS0002-01"},MATCH(D7774,{"BJ_zhongyu";"JS_WX_liteer";"JS_CZ_wodefeng"},0)),"")</f>
        <v>JSNY-JS0002-01</v>
      </c>
      <c r="C7774" s="11" t="str">
        <f>IFERROR(INDEX({"北京中裕世纪大酒店";"江苏利特尔绿色包装股份有限公司";"常州市金坛沃德丰电子科技有限公司"},MATCH(D7774,{"BJ_zhongyu";"JS_WX_liteer";"JS_CZ_wodefeng"},0)),"")</f>
        <v>常州市金坛沃德丰电子科技有限公司</v>
      </c>
      <c r="D7774" s="11" t="str">
        <f>[1]动作!$G7773</f>
        <v>JS_CZ_wodefeng</v>
      </c>
      <c r="E7774" s="11" t="str">
        <f>[1]动作!$D7773</f>
        <v>电表故障</v>
      </c>
      <c r="F7774" s="11" t="s">
        <v>45</v>
      </c>
      <c r="G7774" s="12">
        <f>[1]动作!$A7773+[1]动作!$B7773</f>
        <v>43214.635613425926</v>
      </c>
      <c r="H7774" s="12"/>
      <c r="I7774" s="11"/>
    </row>
    <row r="7775" spans="1:9" hidden="1" x14ac:dyDescent="0.3">
      <c r="A7775" s="24">
        <v>7773</v>
      </c>
      <c r="B7775" s="11" t="str">
        <f>IFERROR(INDEX({"JSNY-BJ0001-01";"JSNY-JS0022-01";"JSNY-JS0002-01"},MATCH(D7775,{"BJ_zhongyu";"JS_WX_liteer";"JS_CZ_wodefeng"},0)),"")</f>
        <v>JSNY-JS0002-01</v>
      </c>
      <c r="C7775" s="11" t="str">
        <f>IFERROR(INDEX({"北京中裕世纪大酒店";"江苏利特尔绿色包装股份有限公司";"常州市金坛沃德丰电子科技有限公司"},MATCH(D7775,{"BJ_zhongyu";"JS_WX_liteer";"JS_CZ_wodefeng"},0)),"")</f>
        <v>常州市金坛沃德丰电子科技有限公司</v>
      </c>
      <c r="D7775" s="11" t="str">
        <f>[1]动作!$G7774</f>
        <v>JS_CZ_wodefeng</v>
      </c>
      <c r="E7775" s="11" t="str">
        <f>[1]动作!$D7774</f>
        <v>电表故障</v>
      </c>
      <c r="F7775" s="11" t="s">
        <v>45</v>
      </c>
      <c r="G7775" s="12">
        <f>[1]动作!$A7774+[1]动作!$B7774</f>
        <v>43214.635844907411</v>
      </c>
      <c r="H7775" s="12"/>
      <c r="I7775" s="11"/>
    </row>
    <row r="7776" spans="1:9" hidden="1" x14ac:dyDescent="0.3">
      <c r="A7776" s="24">
        <v>7774</v>
      </c>
      <c r="B7776" s="11" t="str">
        <f>IFERROR(INDEX({"JSNY-BJ0001-01";"JSNY-JS0022-01";"JSNY-JS0002-01"},MATCH(D7776,{"BJ_zhongyu";"JS_WX_liteer";"JS_CZ_wodefeng"},0)),"")</f>
        <v>JSNY-JS0002-01</v>
      </c>
      <c r="C7776" s="11" t="str">
        <f>IFERROR(INDEX({"北京中裕世纪大酒店";"江苏利特尔绿色包装股份有限公司";"常州市金坛沃德丰电子科技有限公司"},MATCH(D7776,{"BJ_zhongyu";"JS_WX_liteer";"JS_CZ_wodefeng"},0)),"")</f>
        <v>常州市金坛沃德丰电子科技有限公司</v>
      </c>
      <c r="D7776" s="11" t="str">
        <f>[1]动作!$G7775</f>
        <v>JS_CZ_wodefeng</v>
      </c>
      <c r="E7776" s="11" t="str">
        <f>[1]动作!$D7775</f>
        <v>电表故障</v>
      </c>
      <c r="F7776" s="11" t="s">
        <v>45</v>
      </c>
      <c r="G7776" s="12">
        <f>[1]动作!$A7775+[1]动作!$B7775</f>
        <v>43214.63821759259</v>
      </c>
      <c r="H7776" s="12"/>
      <c r="I7776" s="11"/>
    </row>
    <row r="7777" spans="1:9" hidden="1" x14ac:dyDescent="0.3">
      <c r="A7777" s="24">
        <v>7775</v>
      </c>
      <c r="B7777" s="11" t="str">
        <f>IFERROR(INDEX({"JSNY-BJ0001-01";"JSNY-JS0022-01";"JSNY-JS0002-01"},MATCH(D7777,{"BJ_zhongyu";"JS_WX_liteer";"JS_CZ_wodefeng"},0)),"")</f>
        <v>JSNY-JS0002-01</v>
      </c>
      <c r="C7777" s="11" t="str">
        <f>IFERROR(INDEX({"北京中裕世纪大酒店";"江苏利特尔绿色包装股份有限公司";"常州市金坛沃德丰电子科技有限公司"},MATCH(D7777,{"BJ_zhongyu";"JS_WX_liteer";"JS_CZ_wodefeng"},0)),"")</f>
        <v>常州市金坛沃德丰电子科技有限公司</v>
      </c>
      <c r="D7777" s="11" t="str">
        <f>[1]动作!$G7776</f>
        <v>JS_CZ_wodefeng</v>
      </c>
      <c r="E7777" s="11" t="str">
        <f>[1]动作!$D7776</f>
        <v>电表故障</v>
      </c>
      <c r="F7777" s="11" t="s">
        <v>45</v>
      </c>
      <c r="G7777" s="12">
        <f>[1]动作!$A7776+[1]动作!$B7776</f>
        <v>43214.639201388891</v>
      </c>
      <c r="H7777" s="12"/>
      <c r="I7777" s="11"/>
    </row>
    <row r="7778" spans="1:9" hidden="1" x14ac:dyDescent="0.3">
      <c r="A7778" s="24">
        <v>7776</v>
      </c>
      <c r="B7778" s="11" t="str">
        <f>IFERROR(INDEX({"JSNY-BJ0001-01";"JSNY-JS0022-01";"JSNY-JS0002-01"},MATCH(D7778,{"BJ_zhongyu";"JS_WX_liteer";"JS_CZ_wodefeng"},0)),"")</f>
        <v>JSNY-JS0002-01</v>
      </c>
      <c r="C7778" s="11" t="str">
        <f>IFERROR(INDEX({"北京中裕世纪大酒店";"江苏利特尔绿色包装股份有限公司";"常州市金坛沃德丰电子科技有限公司"},MATCH(D7778,{"BJ_zhongyu";"JS_WX_liteer";"JS_CZ_wodefeng"},0)),"")</f>
        <v>常州市金坛沃德丰电子科技有限公司</v>
      </c>
      <c r="D7778" s="11" t="str">
        <f>[1]动作!$G7777</f>
        <v>JS_CZ_wodefeng</v>
      </c>
      <c r="E7778" s="11" t="str">
        <f>[1]动作!$D7777</f>
        <v>电表故障</v>
      </c>
      <c r="F7778" s="11" t="s">
        <v>45</v>
      </c>
      <c r="G7778" s="12">
        <f>[1]动作!$A7777+[1]动作!$B7777</f>
        <v>43214.6403587963</v>
      </c>
      <c r="H7778" s="12"/>
      <c r="I7778" s="11"/>
    </row>
    <row r="7779" spans="1:9" hidden="1" x14ac:dyDescent="0.3">
      <c r="A7779" s="24">
        <v>7777</v>
      </c>
      <c r="B7779" s="11" t="str">
        <f>IFERROR(INDEX({"JSNY-BJ0001-01";"JSNY-JS0022-01";"JSNY-JS0002-01"},MATCH(D7779,{"BJ_zhongyu";"JS_WX_liteer";"JS_CZ_wodefeng"},0)),"")</f>
        <v>JSNY-JS0002-01</v>
      </c>
      <c r="C7779" s="11" t="str">
        <f>IFERROR(INDEX({"北京中裕世纪大酒店";"江苏利特尔绿色包装股份有限公司";"常州市金坛沃德丰电子科技有限公司"},MATCH(D7779,{"BJ_zhongyu";"JS_WX_liteer";"JS_CZ_wodefeng"},0)),"")</f>
        <v>常州市金坛沃德丰电子科技有限公司</v>
      </c>
      <c r="D7779" s="11" t="str">
        <f>[1]动作!$G7778</f>
        <v>JS_CZ_wodefeng</v>
      </c>
      <c r="E7779" s="11" t="str">
        <f>[1]动作!$D7778</f>
        <v>电表故障</v>
      </c>
      <c r="F7779" s="11" t="s">
        <v>45</v>
      </c>
      <c r="G7779" s="12">
        <f>[1]动作!$A7778+[1]动作!$B7778</f>
        <v>43214.644363425927</v>
      </c>
      <c r="H7779" s="12"/>
      <c r="I7779" s="11"/>
    </row>
    <row r="7780" spans="1:9" hidden="1" x14ac:dyDescent="0.3">
      <c r="A7780" s="24">
        <v>7778</v>
      </c>
      <c r="B7780" s="11" t="str">
        <f>IFERROR(INDEX({"JSNY-BJ0001-01";"JSNY-JS0022-01";"JSNY-JS0002-01"},MATCH(D7780,{"BJ_zhongyu";"JS_WX_liteer";"JS_CZ_wodefeng"},0)),"")</f>
        <v>JSNY-JS0002-01</v>
      </c>
      <c r="C7780" s="11" t="str">
        <f>IFERROR(INDEX({"北京中裕世纪大酒店";"江苏利特尔绿色包装股份有限公司";"常州市金坛沃德丰电子科技有限公司"},MATCH(D7780,{"BJ_zhongyu";"JS_WX_liteer";"JS_CZ_wodefeng"},0)),"")</f>
        <v>常州市金坛沃德丰电子科技有限公司</v>
      </c>
      <c r="D7780" s="11" t="str">
        <f>[1]动作!$G7779</f>
        <v>JS_CZ_wodefeng</v>
      </c>
      <c r="E7780" s="11" t="str">
        <f>[1]动作!$D7779</f>
        <v>电表故障</v>
      </c>
      <c r="F7780" s="11" t="s">
        <v>45</v>
      </c>
      <c r="G7780" s="12">
        <f>[1]动作!$A7779+[1]动作!$B7779</f>
        <v>43214.645694444444</v>
      </c>
      <c r="H7780" s="12"/>
      <c r="I7780" s="11"/>
    </row>
    <row r="7781" spans="1:9" hidden="1" x14ac:dyDescent="0.3">
      <c r="A7781" s="24">
        <v>7779</v>
      </c>
      <c r="B7781" s="11" t="str">
        <f>IFERROR(INDEX({"JSNY-BJ0001-01";"JSNY-JS0022-01";"JSNY-JS0002-01"},MATCH(D7781,{"BJ_zhongyu";"JS_WX_liteer";"JS_CZ_wodefeng"},0)),"")</f>
        <v>JSNY-JS0002-01</v>
      </c>
      <c r="C7781" s="11" t="str">
        <f>IFERROR(INDEX({"北京中裕世纪大酒店";"江苏利特尔绿色包装股份有限公司";"常州市金坛沃德丰电子科技有限公司"},MATCH(D7781,{"BJ_zhongyu";"JS_WX_liteer";"JS_CZ_wodefeng"},0)),"")</f>
        <v>常州市金坛沃德丰电子科技有限公司</v>
      </c>
      <c r="D7781" s="11" t="str">
        <f>[1]动作!$G7780</f>
        <v>JS_CZ_wodefeng</v>
      </c>
      <c r="E7781" s="11" t="str">
        <f>[1]动作!$D7780</f>
        <v>电表故障</v>
      </c>
      <c r="F7781" s="11" t="s">
        <v>45</v>
      </c>
      <c r="G7781" s="12">
        <f>[1]动作!$A7780+[1]动作!$B7780</f>
        <v>43214.645810185182</v>
      </c>
      <c r="H7781" s="12"/>
      <c r="I7781" s="11"/>
    </row>
    <row r="7782" spans="1:9" hidden="1" x14ac:dyDescent="0.3">
      <c r="A7782" s="24">
        <v>7780</v>
      </c>
      <c r="B7782" s="11" t="str">
        <f>IFERROR(INDEX({"JSNY-BJ0001-01";"JSNY-JS0022-01";"JSNY-JS0002-01"},MATCH(D7782,{"BJ_zhongyu";"JS_WX_liteer";"JS_CZ_wodefeng"},0)),"")</f>
        <v>JSNY-JS0002-01</v>
      </c>
      <c r="C7782" s="11" t="str">
        <f>IFERROR(INDEX({"北京中裕世纪大酒店";"江苏利特尔绿色包装股份有限公司";"常州市金坛沃德丰电子科技有限公司"},MATCH(D7782,{"BJ_zhongyu";"JS_WX_liteer";"JS_CZ_wodefeng"},0)),"")</f>
        <v>常州市金坛沃德丰电子科技有限公司</v>
      </c>
      <c r="D7782" s="11" t="str">
        <f>[1]动作!$G7781</f>
        <v>JS_CZ_wodefeng</v>
      </c>
      <c r="E7782" s="11" t="str">
        <f>[1]动作!$D7781</f>
        <v>电表故障</v>
      </c>
      <c r="F7782" s="11" t="s">
        <v>45</v>
      </c>
      <c r="G7782" s="12">
        <f>[1]动作!$A7781+[1]动作!$B7781</f>
        <v>43214.645925925928</v>
      </c>
      <c r="H7782" s="12"/>
      <c r="I7782" s="11"/>
    </row>
    <row r="7783" spans="1:9" hidden="1" x14ac:dyDescent="0.3">
      <c r="A7783" s="24">
        <v>7781</v>
      </c>
      <c r="B7783" s="11" t="str">
        <f>IFERROR(INDEX({"JSNY-BJ0001-01";"JSNY-JS0022-01";"JSNY-JS0002-01"},MATCH(D7783,{"BJ_zhongyu";"JS_WX_liteer";"JS_CZ_wodefeng"},0)),"")</f>
        <v>JSNY-JS0002-01</v>
      </c>
      <c r="C7783" s="11" t="str">
        <f>IFERROR(INDEX({"北京中裕世纪大酒店";"江苏利特尔绿色包装股份有限公司";"常州市金坛沃德丰电子科技有限公司"},MATCH(D7783,{"BJ_zhongyu";"JS_WX_liteer";"JS_CZ_wodefeng"},0)),"")</f>
        <v>常州市金坛沃德丰电子科技有限公司</v>
      </c>
      <c r="D7783" s="11" t="str">
        <f>[1]动作!$G7782</f>
        <v>JS_CZ_wodefeng</v>
      </c>
      <c r="E7783" s="11" t="str">
        <f>[1]动作!$D7782</f>
        <v>电表故障</v>
      </c>
      <c r="F7783" s="11" t="s">
        <v>45</v>
      </c>
      <c r="G7783" s="12">
        <f>[1]动作!$A7782+[1]动作!$B7782</f>
        <v>43214.648935185185</v>
      </c>
      <c r="H7783" s="12"/>
      <c r="I7783" s="11"/>
    </row>
    <row r="7784" spans="1:9" hidden="1" x14ac:dyDescent="0.3">
      <c r="A7784" s="24">
        <v>7782</v>
      </c>
      <c r="B7784" s="11" t="str">
        <f>IFERROR(INDEX({"JSNY-BJ0001-01";"JSNY-JS0022-01";"JSNY-JS0002-01"},MATCH(D7784,{"BJ_zhongyu";"JS_WX_liteer";"JS_CZ_wodefeng"},0)),"")</f>
        <v>JSNY-JS0002-01</v>
      </c>
      <c r="C7784" s="11" t="str">
        <f>IFERROR(INDEX({"北京中裕世纪大酒店";"江苏利特尔绿色包装股份有限公司";"常州市金坛沃德丰电子科技有限公司"},MATCH(D7784,{"BJ_zhongyu";"JS_WX_liteer";"JS_CZ_wodefeng"},0)),"")</f>
        <v>常州市金坛沃德丰电子科技有限公司</v>
      </c>
      <c r="D7784" s="11" t="str">
        <f>[1]动作!$G7783</f>
        <v>JS_CZ_wodefeng</v>
      </c>
      <c r="E7784" s="11" t="str">
        <f>[1]动作!$D7783</f>
        <v>电表故障</v>
      </c>
      <c r="F7784" s="11" t="s">
        <v>45</v>
      </c>
      <c r="G7784" s="12">
        <f>[1]动作!$A7783+[1]动作!$B7783</f>
        <v>43214.649050925924</v>
      </c>
      <c r="H7784" s="12"/>
      <c r="I7784" s="11"/>
    </row>
    <row r="7785" spans="1:9" hidden="1" x14ac:dyDescent="0.3">
      <c r="A7785" s="24">
        <v>7783</v>
      </c>
      <c r="B7785" s="11" t="str">
        <f>IFERROR(INDEX({"JSNY-BJ0001-01";"JSNY-JS0022-01";"JSNY-JS0002-01"},MATCH(D7785,{"BJ_zhongyu";"JS_WX_liteer";"JS_CZ_wodefeng"},0)),"")</f>
        <v>JSNY-JS0002-01</v>
      </c>
      <c r="C7785" s="11" t="str">
        <f>IFERROR(INDEX({"北京中裕世纪大酒店";"江苏利特尔绿色包装股份有限公司";"常州市金坛沃德丰电子科技有限公司"},MATCH(D7785,{"BJ_zhongyu";"JS_WX_liteer";"JS_CZ_wodefeng"},0)),"")</f>
        <v>常州市金坛沃德丰电子科技有限公司</v>
      </c>
      <c r="D7785" s="11" t="str">
        <f>[1]动作!$G7784</f>
        <v>JS_CZ_wodefeng</v>
      </c>
      <c r="E7785" s="11" t="str">
        <f>[1]动作!$D7784</f>
        <v>电表故障</v>
      </c>
      <c r="F7785" s="11" t="s">
        <v>45</v>
      </c>
      <c r="G7785" s="12">
        <f>[1]动作!$A7784+[1]动作!$B7784</f>
        <v>43214.649282407408</v>
      </c>
      <c r="H7785" s="12"/>
      <c r="I7785" s="11"/>
    </row>
    <row r="7786" spans="1:9" hidden="1" x14ac:dyDescent="0.3">
      <c r="A7786" s="24">
        <v>7784</v>
      </c>
      <c r="B7786" s="11" t="str">
        <f>IFERROR(INDEX({"JSNY-BJ0001-01";"JSNY-JS0022-01";"JSNY-JS0002-01"},MATCH(D7786,{"BJ_zhongyu";"JS_WX_liteer";"JS_CZ_wodefeng"},0)),"")</f>
        <v>JSNY-JS0002-01</v>
      </c>
      <c r="C7786" s="11" t="str">
        <f>IFERROR(INDEX({"北京中裕世纪大酒店";"江苏利特尔绿色包装股份有限公司";"常州市金坛沃德丰电子科技有限公司"},MATCH(D7786,{"BJ_zhongyu";"JS_WX_liteer";"JS_CZ_wodefeng"},0)),"")</f>
        <v>常州市金坛沃德丰电子科技有限公司</v>
      </c>
      <c r="D7786" s="11" t="str">
        <f>[1]动作!$G7785</f>
        <v>JS_CZ_wodefeng</v>
      </c>
      <c r="E7786" s="11" t="str">
        <f>[1]动作!$D7785</f>
        <v>电表故障</v>
      </c>
      <c r="F7786" s="11" t="s">
        <v>45</v>
      </c>
      <c r="G7786" s="12">
        <f>[1]动作!$A7785+[1]动作!$B7785</f>
        <v>43214.649513888886</v>
      </c>
      <c r="H7786" s="12"/>
      <c r="I7786" s="11"/>
    </row>
    <row r="7787" spans="1:9" hidden="1" x14ac:dyDescent="0.3">
      <c r="A7787" s="24">
        <v>7785</v>
      </c>
      <c r="B7787" s="11" t="str">
        <f>IFERROR(INDEX({"JSNY-BJ0001-01";"JSNY-JS0022-01";"JSNY-JS0002-01"},MATCH(D7787,{"BJ_zhongyu";"JS_WX_liteer";"JS_CZ_wodefeng"},0)),"")</f>
        <v>JSNY-JS0002-01</v>
      </c>
      <c r="C7787" s="11" t="str">
        <f>IFERROR(INDEX({"北京中裕世纪大酒店";"江苏利特尔绿色包装股份有限公司";"常州市金坛沃德丰电子科技有限公司"},MATCH(D7787,{"BJ_zhongyu";"JS_WX_liteer";"JS_CZ_wodefeng"},0)),"")</f>
        <v>常州市金坛沃德丰电子科技有限公司</v>
      </c>
      <c r="D7787" s="11" t="str">
        <f>[1]动作!$G7786</f>
        <v>JS_CZ_wodefeng</v>
      </c>
      <c r="E7787" s="11" t="str">
        <f>[1]动作!$D7786</f>
        <v>空调故障</v>
      </c>
      <c r="F7787" s="11" t="s">
        <v>178</v>
      </c>
      <c r="G7787" s="12">
        <f>[1]动作!$A7786+[1]动作!$B7786</f>
        <v>43214.652071759258</v>
      </c>
      <c r="H7787" s="12"/>
      <c r="I7787" s="11"/>
    </row>
    <row r="7788" spans="1:9" hidden="1" x14ac:dyDescent="0.3">
      <c r="A7788" s="24">
        <v>7786</v>
      </c>
      <c r="B7788" s="11" t="str">
        <f>IFERROR(INDEX({"JSNY-BJ0001-01";"JSNY-JS0022-01";"JSNY-JS0002-01"},MATCH(D7788,{"BJ_zhongyu";"JS_WX_liteer";"JS_CZ_wodefeng"},0)),"")</f>
        <v>JSNY-JS0002-01</v>
      </c>
      <c r="C7788" s="11" t="str">
        <f>IFERROR(INDEX({"北京中裕世纪大酒店";"江苏利特尔绿色包装股份有限公司";"常州市金坛沃德丰电子科技有限公司"},MATCH(D7788,{"BJ_zhongyu";"JS_WX_liteer";"JS_CZ_wodefeng"},0)),"")</f>
        <v>常州市金坛沃德丰电子科技有限公司</v>
      </c>
      <c r="D7788" s="11" t="str">
        <f>[1]动作!$G7787</f>
        <v>JS_CZ_wodefeng</v>
      </c>
      <c r="E7788" s="11" t="str">
        <f>[1]动作!$D7787</f>
        <v>电表故障</v>
      </c>
      <c r="F7788" s="11" t="s">
        <v>45</v>
      </c>
      <c r="G7788" s="12">
        <f>[1]动作!$A7787+[1]动作!$B7787</f>
        <v>43214.652118055557</v>
      </c>
      <c r="H7788" s="12"/>
      <c r="I7788" s="11"/>
    </row>
    <row r="7789" spans="1:9" hidden="1" x14ac:dyDescent="0.3">
      <c r="A7789" s="24">
        <v>7787</v>
      </c>
      <c r="B7789" s="11" t="str">
        <f>IFERROR(INDEX({"JSNY-BJ0001-01";"JSNY-JS0022-01";"JSNY-JS0002-01"},MATCH(D7789,{"BJ_zhongyu";"JS_WX_liteer";"JS_CZ_wodefeng"},0)),"")</f>
        <v>JSNY-JS0002-01</v>
      </c>
      <c r="C7789" s="11" t="str">
        <f>IFERROR(INDEX({"北京中裕世纪大酒店";"江苏利特尔绿色包装股份有限公司";"常州市金坛沃德丰电子科技有限公司"},MATCH(D7789,{"BJ_zhongyu";"JS_WX_liteer";"JS_CZ_wodefeng"},0)),"")</f>
        <v>常州市金坛沃德丰电子科技有限公司</v>
      </c>
      <c r="D7789" s="11" t="str">
        <f>[1]动作!$G7788</f>
        <v>JS_CZ_wodefeng</v>
      </c>
      <c r="E7789" s="11" t="str">
        <f>[1]动作!$D7788</f>
        <v>电表故障</v>
      </c>
      <c r="F7789" s="11" t="s">
        <v>45</v>
      </c>
      <c r="G7789" s="12">
        <f>[1]动作!$A7788+[1]动作!$B7788</f>
        <v>43214.656064814815</v>
      </c>
      <c r="H7789" s="12"/>
      <c r="I7789" s="11"/>
    </row>
    <row r="7790" spans="1:9" hidden="1" x14ac:dyDescent="0.3">
      <c r="A7790" s="24">
        <v>7788</v>
      </c>
      <c r="B7790" s="11" t="str">
        <f>IFERROR(INDEX({"JSNY-BJ0001-01";"JSNY-JS0022-01";"JSNY-JS0002-01"},MATCH(D7790,{"BJ_zhongyu";"JS_WX_liteer";"JS_CZ_wodefeng"},0)),"")</f>
        <v>JSNY-JS0002-01</v>
      </c>
      <c r="C7790" s="11" t="str">
        <f>IFERROR(INDEX({"北京中裕世纪大酒店";"江苏利特尔绿色包装股份有限公司";"常州市金坛沃德丰电子科技有限公司"},MATCH(D7790,{"BJ_zhongyu";"JS_WX_liteer";"JS_CZ_wodefeng"},0)),"")</f>
        <v>常州市金坛沃德丰电子科技有限公司</v>
      </c>
      <c r="D7790" s="11" t="str">
        <f>[1]动作!$G7789</f>
        <v>JS_CZ_wodefeng</v>
      </c>
      <c r="E7790" s="11" t="str">
        <f>[1]动作!$D7789</f>
        <v>电表故障</v>
      </c>
      <c r="F7790" s="11" t="s">
        <v>45</v>
      </c>
      <c r="G7790" s="12">
        <f>[1]动作!$A7789+[1]动作!$B7789</f>
        <v>43214.657395833332</v>
      </c>
      <c r="H7790" s="12"/>
      <c r="I7790" s="11"/>
    </row>
    <row r="7791" spans="1:9" hidden="1" x14ac:dyDescent="0.3">
      <c r="A7791" s="24">
        <v>7789</v>
      </c>
      <c r="B7791" s="11" t="str">
        <f>IFERROR(INDEX({"JSNY-BJ0001-01";"JSNY-JS0022-01";"JSNY-JS0002-01"},MATCH(D7791,{"BJ_zhongyu";"JS_WX_liteer";"JS_CZ_wodefeng"},0)),"")</f>
        <v>JSNY-JS0002-01</v>
      </c>
      <c r="C7791" s="11" t="str">
        <f>IFERROR(INDEX({"北京中裕世纪大酒店";"江苏利特尔绿色包装股份有限公司";"常州市金坛沃德丰电子科技有限公司"},MATCH(D7791,{"BJ_zhongyu";"JS_WX_liteer";"JS_CZ_wodefeng"},0)),"")</f>
        <v>常州市金坛沃德丰电子科技有限公司</v>
      </c>
      <c r="D7791" s="11" t="str">
        <f>[1]动作!$G7790</f>
        <v>JS_CZ_wodefeng</v>
      </c>
      <c r="E7791" s="11" t="str">
        <f>[1]动作!$D7790</f>
        <v>电表故障</v>
      </c>
      <c r="F7791" s="11" t="s">
        <v>45</v>
      </c>
      <c r="G7791" s="12">
        <f>[1]动作!$A7790+[1]动作!$B7790</f>
        <v>43214.661226851851</v>
      </c>
      <c r="H7791" s="12"/>
      <c r="I7791" s="11"/>
    </row>
    <row r="7792" spans="1:9" hidden="1" x14ac:dyDescent="0.3">
      <c r="A7792" s="24">
        <v>7790</v>
      </c>
      <c r="B7792" s="11" t="str">
        <f>IFERROR(INDEX({"JSNY-BJ0001-01";"JSNY-JS0022-01";"JSNY-JS0002-01"},MATCH(D7792,{"BJ_zhongyu";"JS_WX_liteer";"JS_CZ_wodefeng"},0)),"")</f>
        <v>JSNY-JS0002-01</v>
      </c>
      <c r="C7792" s="11" t="str">
        <f>IFERROR(INDEX({"北京中裕世纪大酒店";"江苏利特尔绿色包装股份有限公司";"常州市金坛沃德丰电子科技有限公司"},MATCH(D7792,{"BJ_zhongyu";"JS_WX_liteer";"JS_CZ_wodefeng"},0)),"")</f>
        <v>常州市金坛沃德丰电子科技有限公司</v>
      </c>
      <c r="D7792" s="11" t="str">
        <f>[1]动作!$G7791</f>
        <v>JS_CZ_wodefeng</v>
      </c>
      <c r="E7792" s="11" t="str">
        <f>[1]动作!$D7791</f>
        <v>电表故障</v>
      </c>
      <c r="F7792" s="11" t="s">
        <v>45</v>
      </c>
      <c r="G7792" s="12">
        <f>[1]动作!$A7791+[1]动作!$B7791</f>
        <v>43214.661458333336</v>
      </c>
      <c r="H7792" s="12"/>
      <c r="I7792" s="11"/>
    </row>
    <row r="7793" spans="1:9" hidden="1" x14ac:dyDescent="0.3">
      <c r="A7793" s="24">
        <v>7791</v>
      </c>
      <c r="B7793" s="11" t="str">
        <f>IFERROR(INDEX({"JSNY-BJ0001-01";"JSNY-JS0022-01";"JSNY-JS0002-01"},MATCH(D7793,{"BJ_zhongyu";"JS_WX_liteer";"JS_CZ_wodefeng"},0)),"")</f>
        <v>JSNY-JS0002-01</v>
      </c>
      <c r="C7793" s="11" t="str">
        <f>IFERROR(INDEX({"北京中裕世纪大酒店";"江苏利特尔绿色包装股份有限公司";"常州市金坛沃德丰电子科技有限公司"},MATCH(D7793,{"BJ_zhongyu";"JS_WX_liteer";"JS_CZ_wodefeng"},0)),"")</f>
        <v>常州市金坛沃德丰电子科技有限公司</v>
      </c>
      <c r="D7793" s="11" t="str">
        <f>[1]动作!$G7792</f>
        <v>JS_CZ_wodefeng</v>
      </c>
      <c r="E7793" s="11" t="str">
        <f>[1]动作!$D7792</f>
        <v>电表故障</v>
      </c>
      <c r="F7793" s="11" t="s">
        <v>45</v>
      </c>
      <c r="G7793" s="12">
        <f>[1]动作!$A7792+[1]动作!$B7792</f>
        <v>43214.664618055554</v>
      </c>
      <c r="H7793" s="12"/>
      <c r="I7793" s="11"/>
    </row>
    <row r="7794" spans="1:9" hidden="1" x14ac:dyDescent="0.3">
      <c r="A7794" s="24">
        <v>7792</v>
      </c>
      <c r="B7794" s="11" t="str">
        <f>IFERROR(INDEX({"JSNY-BJ0001-01";"JSNY-JS0022-01";"JSNY-JS0002-01"},MATCH(D7794,{"BJ_zhongyu";"JS_WX_liteer";"JS_CZ_wodefeng"},0)),"")</f>
        <v>JSNY-JS0002-01</v>
      </c>
      <c r="C7794" s="11" t="str">
        <f>IFERROR(INDEX({"北京中裕世纪大酒店";"江苏利特尔绿色包装股份有限公司";"常州市金坛沃德丰电子科技有限公司"},MATCH(D7794,{"BJ_zhongyu";"JS_WX_liteer";"JS_CZ_wodefeng"},0)),"")</f>
        <v>常州市金坛沃德丰电子科技有限公司</v>
      </c>
      <c r="D7794" s="11" t="str">
        <f>[1]动作!$G7793</f>
        <v>JS_CZ_wodefeng</v>
      </c>
      <c r="E7794" s="11" t="str">
        <f>[1]动作!$D7793</f>
        <v>电表故障</v>
      </c>
      <c r="F7794" s="11" t="s">
        <v>45</v>
      </c>
      <c r="G7794" s="12">
        <f>[1]动作!$A7793+[1]动作!$B7793</f>
        <v>43214.664733796293</v>
      </c>
      <c r="H7794" s="12"/>
      <c r="I7794" s="11"/>
    </row>
    <row r="7795" spans="1:9" hidden="1" x14ac:dyDescent="0.3">
      <c r="A7795" s="24">
        <v>7793</v>
      </c>
      <c r="B7795" s="11" t="str">
        <f>IFERROR(INDEX({"JSNY-BJ0001-01";"JSNY-JS0022-01";"JSNY-JS0002-01"},MATCH(D7795,{"BJ_zhongyu";"JS_WX_liteer";"JS_CZ_wodefeng"},0)),"")</f>
        <v>JSNY-JS0002-01</v>
      </c>
      <c r="C7795" s="11" t="str">
        <f>IFERROR(INDEX({"北京中裕世纪大酒店";"江苏利特尔绿色包装股份有限公司";"常州市金坛沃德丰电子科技有限公司"},MATCH(D7795,{"BJ_zhongyu";"JS_WX_liteer";"JS_CZ_wodefeng"},0)),"")</f>
        <v>常州市金坛沃德丰电子科技有限公司</v>
      </c>
      <c r="D7795" s="11" t="str">
        <f>[1]动作!$G7794</f>
        <v>JS_CZ_wodefeng</v>
      </c>
      <c r="E7795" s="11" t="str">
        <f>[1]动作!$D7794</f>
        <v>电表故障</v>
      </c>
      <c r="F7795" s="11" t="s">
        <v>45</v>
      </c>
      <c r="G7795" s="12">
        <f>[1]动作!$A7794+[1]动作!$B7794</f>
        <v>43214.666122685187</v>
      </c>
      <c r="H7795" s="12"/>
      <c r="I7795" s="11"/>
    </row>
    <row r="7796" spans="1:9" hidden="1" x14ac:dyDescent="0.3">
      <c r="A7796" s="24">
        <v>7794</v>
      </c>
      <c r="B7796" s="11" t="str">
        <f>IFERROR(INDEX({"JSNY-BJ0001-01";"JSNY-JS0022-01";"JSNY-JS0002-01"},MATCH(D7796,{"BJ_zhongyu";"JS_WX_liteer";"JS_CZ_wodefeng"},0)),"")</f>
        <v>JSNY-JS0002-01</v>
      </c>
      <c r="C7796" s="11" t="str">
        <f>IFERROR(INDEX({"北京中裕世纪大酒店";"江苏利特尔绿色包装股份有限公司";"常州市金坛沃德丰电子科技有限公司"},MATCH(D7796,{"BJ_zhongyu";"JS_WX_liteer";"JS_CZ_wodefeng"},0)),"")</f>
        <v>常州市金坛沃德丰电子科技有限公司</v>
      </c>
      <c r="D7796" s="11" t="str">
        <f>[1]动作!$G7795</f>
        <v>JS_CZ_wodefeng</v>
      </c>
      <c r="E7796" s="11" t="str">
        <f>[1]动作!$D7795</f>
        <v>电表故障</v>
      </c>
      <c r="F7796" s="11" t="s">
        <v>45</v>
      </c>
      <c r="G7796" s="12">
        <f>[1]动作!$A7795+[1]动作!$B7795</f>
        <v>43214.66982638889</v>
      </c>
      <c r="H7796" s="12"/>
      <c r="I7796" s="11"/>
    </row>
    <row r="7797" spans="1:9" hidden="1" x14ac:dyDescent="0.3">
      <c r="A7797" s="24">
        <v>7795</v>
      </c>
      <c r="B7797" s="11" t="str">
        <f>IFERROR(INDEX({"JSNY-BJ0001-01";"JSNY-JS0022-01";"JSNY-JS0002-01"},MATCH(D7797,{"BJ_zhongyu";"JS_WX_liteer";"JS_CZ_wodefeng"},0)),"")</f>
        <v>JSNY-JS0002-01</v>
      </c>
      <c r="C7797" s="11" t="str">
        <f>IFERROR(INDEX({"北京中裕世纪大酒店";"江苏利特尔绿色包装股份有限公司";"常州市金坛沃德丰电子科技有限公司"},MATCH(D7797,{"BJ_zhongyu";"JS_WX_liteer";"JS_CZ_wodefeng"},0)),"")</f>
        <v>常州市金坛沃德丰电子科技有限公司</v>
      </c>
      <c r="D7797" s="11" t="str">
        <f>[1]动作!$G7796</f>
        <v>JS_CZ_wodefeng</v>
      </c>
      <c r="E7797" s="11" t="str">
        <f>[1]动作!$D7796</f>
        <v>电表故障</v>
      </c>
      <c r="F7797" s="11" t="s">
        <v>45</v>
      </c>
      <c r="G7797" s="12">
        <f>[1]动作!$A7796+[1]动作!$B7796</f>
        <v>43214.669942129629</v>
      </c>
      <c r="H7797" s="12"/>
      <c r="I7797" s="11"/>
    </row>
    <row r="7798" spans="1:9" hidden="1" x14ac:dyDescent="0.3">
      <c r="A7798" s="24">
        <v>7796</v>
      </c>
      <c r="B7798" s="11" t="str">
        <f>IFERROR(INDEX({"JSNY-BJ0001-01";"JSNY-JS0022-01";"JSNY-JS0002-01"},MATCH(D7798,{"BJ_zhongyu";"JS_WX_liteer";"JS_CZ_wodefeng"},0)),"")</f>
        <v>JSNY-JS0002-01</v>
      </c>
      <c r="C7798" s="11" t="str">
        <f>IFERROR(INDEX({"北京中裕世纪大酒店";"江苏利特尔绿色包装股份有限公司";"常州市金坛沃德丰电子科技有限公司"},MATCH(D7798,{"BJ_zhongyu";"JS_WX_liteer";"JS_CZ_wodefeng"},0)),"")</f>
        <v>常州市金坛沃德丰电子科技有限公司</v>
      </c>
      <c r="D7798" s="11" t="str">
        <f>[1]动作!$G7797</f>
        <v>JS_CZ_wodefeng</v>
      </c>
      <c r="E7798" s="11" t="str">
        <f>[1]动作!$D7797</f>
        <v>电表故障</v>
      </c>
      <c r="F7798" s="11" t="s">
        <v>45</v>
      </c>
      <c r="G7798" s="12">
        <f>[1]动作!$A7797+[1]动作!$B7797</f>
        <v>43214.670937499999</v>
      </c>
      <c r="H7798" s="12"/>
      <c r="I7798" s="11"/>
    </row>
    <row r="7799" spans="1:9" hidden="1" x14ac:dyDescent="0.3">
      <c r="A7799" s="24">
        <v>7797</v>
      </c>
      <c r="B7799" s="11" t="str">
        <f>IFERROR(INDEX({"JSNY-BJ0001-01";"JSNY-JS0022-01";"JSNY-JS0002-01"},MATCH(D7799,{"BJ_zhongyu";"JS_WX_liteer";"JS_CZ_wodefeng"},0)),"")</f>
        <v>JSNY-JS0002-01</v>
      </c>
      <c r="C7799" s="11" t="str">
        <f>IFERROR(INDEX({"北京中裕世纪大酒店";"江苏利特尔绿色包装股份有限公司";"常州市金坛沃德丰电子科技有限公司"},MATCH(D7799,{"BJ_zhongyu";"JS_WX_liteer";"JS_CZ_wodefeng"},0)),"")</f>
        <v>常州市金坛沃德丰电子科技有限公司</v>
      </c>
      <c r="D7799" s="11" t="str">
        <f>[1]动作!$G7798</f>
        <v>JS_CZ_wodefeng</v>
      </c>
      <c r="E7799" s="11" t="str">
        <f>[1]动作!$D7798</f>
        <v>电表故障</v>
      </c>
      <c r="F7799" s="11" t="s">
        <v>45</v>
      </c>
      <c r="G7799" s="12">
        <f>[1]动作!$A7798+[1]动作!$B7798</f>
        <v>43214.671111111114</v>
      </c>
      <c r="H7799" s="12"/>
      <c r="I7799" s="11"/>
    </row>
    <row r="7800" spans="1:9" hidden="1" x14ac:dyDescent="0.3">
      <c r="A7800" s="24">
        <v>7798</v>
      </c>
      <c r="B7800" s="11" t="str">
        <f>IFERROR(INDEX({"JSNY-BJ0001-01";"JSNY-JS0022-01";"JSNY-JS0002-01"},MATCH(D7800,{"BJ_zhongyu";"JS_WX_liteer";"JS_CZ_wodefeng"},0)),"")</f>
        <v>JSNY-JS0002-01</v>
      </c>
      <c r="C7800" s="11" t="str">
        <f>IFERROR(INDEX({"北京中裕世纪大酒店";"江苏利特尔绿色包装股份有限公司";"常州市金坛沃德丰电子科技有限公司"},MATCH(D7800,{"BJ_zhongyu";"JS_WX_liteer";"JS_CZ_wodefeng"},0)),"")</f>
        <v>常州市金坛沃德丰电子科技有限公司</v>
      </c>
      <c r="D7800" s="11" t="str">
        <f>[1]动作!$G7799</f>
        <v>JS_CZ_wodefeng</v>
      </c>
      <c r="E7800" s="11" t="str">
        <f>[1]动作!$D7799</f>
        <v>电表故障</v>
      </c>
      <c r="F7800" s="11" t="s">
        <v>45</v>
      </c>
      <c r="G7800" s="12">
        <f>[1]动作!$A7799+[1]动作!$B7799</f>
        <v>43214.671458333331</v>
      </c>
      <c r="H7800" s="12"/>
      <c r="I7800" s="11"/>
    </row>
    <row r="7801" spans="1:9" hidden="1" x14ac:dyDescent="0.3">
      <c r="A7801" s="24">
        <v>7799</v>
      </c>
      <c r="B7801" s="11" t="str">
        <f>IFERROR(INDEX({"JSNY-BJ0001-01";"JSNY-JS0022-01";"JSNY-JS0002-01"},MATCH(D7801,{"BJ_zhongyu";"JS_WX_liteer";"JS_CZ_wodefeng"},0)),"")</f>
        <v>JSNY-JS0002-01</v>
      </c>
      <c r="C7801" s="11" t="str">
        <f>IFERROR(INDEX({"北京中裕世纪大酒店";"江苏利特尔绿色包装股份有限公司";"常州市金坛沃德丰电子科技有限公司"},MATCH(D7801,{"BJ_zhongyu";"JS_WX_liteer";"JS_CZ_wodefeng"},0)),"")</f>
        <v>常州市金坛沃德丰电子科技有限公司</v>
      </c>
      <c r="D7801" s="11" t="str">
        <f>[1]动作!$G7800</f>
        <v>JS_CZ_wodefeng</v>
      </c>
      <c r="E7801" s="11" t="str">
        <f>[1]动作!$D7800</f>
        <v>电表故障</v>
      </c>
      <c r="F7801" s="11" t="s">
        <v>45</v>
      </c>
      <c r="G7801" s="12">
        <f>[1]动作!$A7800+[1]动作!$B7800</f>
        <v>43214.672384259262</v>
      </c>
      <c r="H7801" s="12"/>
      <c r="I7801" s="11"/>
    </row>
    <row r="7802" spans="1:9" hidden="1" x14ac:dyDescent="0.3">
      <c r="A7802" s="24">
        <v>7800</v>
      </c>
      <c r="B7802" s="11" t="str">
        <f>IFERROR(INDEX({"JSNY-BJ0001-01";"JSNY-JS0022-01";"JSNY-JS0002-01"},MATCH(D7802,{"BJ_zhongyu";"JS_WX_liteer";"JS_CZ_wodefeng"},0)),"")</f>
        <v>JSNY-JS0002-01</v>
      </c>
      <c r="C7802" s="11" t="str">
        <f>IFERROR(INDEX({"北京中裕世纪大酒店";"江苏利特尔绿色包装股份有限公司";"常州市金坛沃德丰电子科技有限公司"},MATCH(D7802,{"BJ_zhongyu";"JS_WX_liteer";"JS_CZ_wodefeng"},0)),"")</f>
        <v>常州市金坛沃德丰电子科技有限公司</v>
      </c>
      <c r="D7802" s="11" t="str">
        <f>[1]动作!$G7801</f>
        <v>JS_CZ_wodefeng</v>
      </c>
      <c r="E7802" s="11" t="str">
        <f>[1]动作!$D7801</f>
        <v>电表故障</v>
      </c>
      <c r="F7802" s="11" t="s">
        <v>45</v>
      </c>
      <c r="G7802" s="12">
        <f>[1]动作!$A7801+[1]动作!$B7801</f>
        <v>43214.674872685187</v>
      </c>
      <c r="H7802" s="12"/>
      <c r="I7802" s="11"/>
    </row>
    <row r="7803" spans="1:9" hidden="1" x14ac:dyDescent="0.3">
      <c r="A7803" s="24">
        <v>7801</v>
      </c>
      <c r="B7803" s="11" t="str">
        <f>IFERROR(INDEX({"JSNY-BJ0001-01";"JSNY-JS0022-01";"JSNY-JS0002-01"},MATCH(D7803,{"BJ_zhongyu";"JS_WX_liteer";"JS_CZ_wodefeng"},0)),"")</f>
        <v>JSNY-JS0002-01</v>
      </c>
      <c r="C7803" s="11" t="str">
        <f>IFERROR(INDEX({"北京中裕世纪大酒店";"江苏利特尔绿色包装股份有限公司";"常州市金坛沃德丰电子科技有限公司"},MATCH(D7803,{"BJ_zhongyu";"JS_WX_liteer";"JS_CZ_wodefeng"},0)),"")</f>
        <v>常州市金坛沃德丰电子科技有限公司</v>
      </c>
      <c r="D7803" s="11" t="str">
        <f>[1]动作!$G7802</f>
        <v>JS_CZ_wodefeng</v>
      </c>
      <c r="E7803" s="11" t="str">
        <f>[1]动作!$D7802</f>
        <v>电表故障</v>
      </c>
      <c r="F7803" s="11" t="s">
        <v>45</v>
      </c>
      <c r="G7803" s="12">
        <f>[1]动作!$A7802+[1]动作!$B7802</f>
        <v>43214.675046296295</v>
      </c>
      <c r="H7803" s="12"/>
      <c r="I7803" s="11"/>
    </row>
    <row r="7804" spans="1:9" hidden="1" x14ac:dyDescent="0.3">
      <c r="A7804" s="24">
        <v>7802</v>
      </c>
      <c r="B7804" s="11" t="str">
        <f>IFERROR(INDEX({"JSNY-BJ0001-01";"JSNY-JS0022-01";"JSNY-JS0002-01"},MATCH(D7804,{"BJ_zhongyu";"JS_WX_liteer";"JS_CZ_wodefeng"},0)),"")</f>
        <v>JSNY-JS0002-01</v>
      </c>
      <c r="C7804" s="11" t="str">
        <f>IFERROR(INDEX({"北京中裕世纪大酒店";"江苏利特尔绿色包装股份有限公司";"常州市金坛沃德丰电子科技有限公司"},MATCH(D7804,{"BJ_zhongyu";"JS_WX_liteer";"JS_CZ_wodefeng"},0)),"")</f>
        <v>常州市金坛沃德丰电子科技有限公司</v>
      </c>
      <c r="D7804" s="11" t="str">
        <f>[1]动作!$G7803</f>
        <v>JS_CZ_wodefeng</v>
      </c>
      <c r="E7804" s="11" t="str">
        <f>[1]动作!$D7803</f>
        <v>电表故障</v>
      </c>
      <c r="F7804" s="11" t="s">
        <v>45</v>
      </c>
      <c r="G7804" s="12">
        <f>[1]动作!$A7803+[1]动作!$B7803</f>
        <v>43214.676203703704</v>
      </c>
      <c r="H7804" s="12"/>
      <c r="I7804" s="11"/>
    </row>
    <row r="7805" spans="1:9" hidden="1" x14ac:dyDescent="0.3">
      <c r="A7805" s="24">
        <v>7803</v>
      </c>
      <c r="B7805" s="11" t="str">
        <f>IFERROR(INDEX({"JSNY-BJ0001-01";"JSNY-JS0022-01";"JSNY-JS0002-01"},MATCH(D7805,{"BJ_zhongyu";"JS_WX_liteer";"JS_CZ_wodefeng"},0)),"")</f>
        <v>JSNY-JS0002-01</v>
      </c>
      <c r="C7805" s="11" t="str">
        <f>IFERROR(INDEX({"北京中裕世纪大酒店";"江苏利特尔绿色包装股份有限公司";"常州市金坛沃德丰电子科技有限公司"},MATCH(D7805,{"BJ_zhongyu";"JS_WX_liteer";"JS_CZ_wodefeng"},0)),"")</f>
        <v>常州市金坛沃德丰电子科技有限公司</v>
      </c>
      <c r="D7805" s="11" t="str">
        <f>[1]动作!$G7804</f>
        <v>JS_CZ_wodefeng</v>
      </c>
      <c r="E7805" s="11" t="str">
        <f>[1]动作!$D7804</f>
        <v>电表故障</v>
      </c>
      <c r="F7805" s="11" t="s">
        <v>45</v>
      </c>
      <c r="G7805" s="12">
        <f>[1]动作!$A7804+[1]动作!$B7804</f>
        <v>43214.678576388891</v>
      </c>
      <c r="H7805" s="12"/>
      <c r="I7805" s="11"/>
    </row>
    <row r="7806" spans="1:9" hidden="1" x14ac:dyDescent="0.3">
      <c r="A7806" s="24">
        <v>7804</v>
      </c>
      <c r="B7806" s="11" t="str">
        <f>IFERROR(INDEX({"JSNY-BJ0001-01";"JSNY-JS0022-01";"JSNY-JS0002-01"},MATCH(D7806,{"BJ_zhongyu";"JS_WX_liteer";"JS_CZ_wodefeng"},0)),"")</f>
        <v>JSNY-JS0002-01</v>
      </c>
      <c r="C7806" s="11" t="str">
        <f>IFERROR(INDEX({"北京中裕世纪大酒店";"江苏利特尔绿色包装股份有限公司";"常州市金坛沃德丰电子科技有限公司"},MATCH(D7806,{"BJ_zhongyu";"JS_WX_liteer";"JS_CZ_wodefeng"},0)),"")</f>
        <v>常州市金坛沃德丰电子科技有限公司</v>
      </c>
      <c r="D7806" s="11" t="str">
        <f>[1]动作!$G7805</f>
        <v>JS_CZ_wodefeng</v>
      </c>
      <c r="E7806" s="11" t="str">
        <f>[1]动作!$D7805</f>
        <v>电表故障</v>
      </c>
      <c r="F7806" s="11" t="s">
        <v>45</v>
      </c>
      <c r="G7806" s="12">
        <f>[1]动作!$A7805+[1]动作!$B7805</f>
        <v>43214.680023148147</v>
      </c>
      <c r="H7806" s="12"/>
      <c r="I7806" s="11"/>
    </row>
    <row r="7807" spans="1:9" hidden="1" x14ac:dyDescent="0.3">
      <c r="A7807" s="24">
        <v>7805</v>
      </c>
      <c r="B7807" s="11" t="str">
        <f>IFERROR(INDEX({"JSNY-BJ0001-01";"JSNY-JS0022-01";"JSNY-JS0002-01"},MATCH(D7807,{"BJ_zhongyu";"JS_WX_liteer";"JS_CZ_wodefeng"},0)),"")</f>
        <v>JSNY-JS0002-01</v>
      </c>
      <c r="C7807" s="11" t="str">
        <f>IFERROR(INDEX({"北京中裕世纪大酒店";"江苏利特尔绿色包装股份有限公司";"常州市金坛沃德丰电子科技有限公司"},MATCH(D7807,{"BJ_zhongyu";"JS_WX_liteer";"JS_CZ_wodefeng"},0)),"")</f>
        <v>常州市金坛沃德丰电子科技有限公司</v>
      </c>
      <c r="D7807" s="11" t="str">
        <f>[1]动作!$G7806</f>
        <v>JS_CZ_wodefeng</v>
      </c>
      <c r="E7807" s="11" t="str">
        <f>[1]动作!$D7806</f>
        <v>电表故障</v>
      </c>
      <c r="F7807" s="11" t="s">
        <v>45</v>
      </c>
      <c r="G7807" s="12">
        <f>[1]动作!$A7806+[1]动作!$B7806</f>
        <v>43214.680138888885</v>
      </c>
      <c r="H7807" s="12"/>
      <c r="I7807" s="11"/>
    </row>
    <row r="7808" spans="1:9" hidden="1" x14ac:dyDescent="0.3">
      <c r="A7808" s="24">
        <v>7806</v>
      </c>
      <c r="B7808" s="11" t="str">
        <f>IFERROR(INDEX({"JSNY-BJ0001-01";"JSNY-JS0022-01";"JSNY-JS0002-01"},MATCH(D7808,{"BJ_zhongyu";"JS_WX_liteer";"JS_CZ_wodefeng"},0)),"")</f>
        <v>JSNY-JS0002-01</v>
      </c>
      <c r="C7808" s="11" t="str">
        <f>IFERROR(INDEX({"北京中裕世纪大酒店";"江苏利特尔绿色包装股份有限公司";"常州市金坛沃德丰电子科技有限公司"},MATCH(D7808,{"BJ_zhongyu";"JS_WX_liteer";"JS_CZ_wodefeng"},0)),"")</f>
        <v>常州市金坛沃德丰电子科技有限公司</v>
      </c>
      <c r="D7808" s="11" t="str">
        <f>[1]动作!$G7807</f>
        <v>JS_CZ_wodefeng</v>
      </c>
      <c r="E7808" s="11" t="str">
        <f>[1]动作!$D7807</f>
        <v>电表故障</v>
      </c>
      <c r="F7808" s="11" t="s">
        <v>45</v>
      </c>
      <c r="G7808" s="12">
        <f>[1]动作!$A7807+[1]动作!$B7807</f>
        <v>43214.681238425925</v>
      </c>
      <c r="H7808" s="12"/>
      <c r="I7808" s="11"/>
    </row>
    <row r="7809" spans="1:9" hidden="1" x14ac:dyDescent="0.3">
      <c r="A7809" s="24">
        <v>7807</v>
      </c>
      <c r="B7809" s="11" t="str">
        <f>IFERROR(INDEX({"JSNY-BJ0001-01";"JSNY-JS0022-01";"JSNY-JS0002-01"},MATCH(D7809,{"BJ_zhongyu";"JS_WX_liteer";"JS_CZ_wodefeng"},0)),"")</f>
        <v>JSNY-JS0002-01</v>
      </c>
      <c r="C7809" s="11" t="str">
        <f>IFERROR(INDEX({"北京中裕世纪大酒店";"江苏利特尔绿色包装股份有限公司";"常州市金坛沃德丰电子科技有限公司"},MATCH(D7809,{"BJ_zhongyu";"JS_WX_liteer";"JS_CZ_wodefeng"},0)),"")</f>
        <v>常州市金坛沃德丰电子科技有限公司</v>
      </c>
      <c r="D7809" s="11" t="str">
        <f>[1]动作!$G7808</f>
        <v>JS_CZ_wodefeng</v>
      </c>
      <c r="E7809" s="11" t="str">
        <f>[1]动作!$D7808</f>
        <v>电表故障</v>
      </c>
      <c r="F7809" s="11" t="s">
        <v>45</v>
      </c>
      <c r="G7809" s="12">
        <f>[1]动作!$A7808+[1]动作!$B7808</f>
        <v>43214.681469907409</v>
      </c>
      <c r="H7809" s="12"/>
      <c r="I7809" s="11"/>
    </row>
    <row r="7810" spans="1:9" hidden="1" x14ac:dyDescent="0.3">
      <c r="A7810" s="24">
        <v>7808</v>
      </c>
      <c r="B7810" s="11" t="str">
        <f>IFERROR(INDEX({"JSNY-BJ0001-01";"JSNY-JS0022-01";"JSNY-JS0002-01"},MATCH(D7810,{"BJ_zhongyu";"JS_WX_liteer";"JS_CZ_wodefeng"},0)),"")</f>
        <v>JSNY-JS0002-01</v>
      </c>
      <c r="C7810" s="11" t="str">
        <f>IFERROR(INDEX({"北京中裕世纪大酒店";"江苏利特尔绿色包装股份有限公司";"常州市金坛沃德丰电子科技有限公司"},MATCH(D7810,{"BJ_zhongyu";"JS_WX_liteer";"JS_CZ_wodefeng"},0)),"")</f>
        <v>常州市金坛沃德丰电子科技有限公司</v>
      </c>
      <c r="D7810" s="11" t="str">
        <f>[1]动作!$G7809</f>
        <v>JS_CZ_wodefeng</v>
      </c>
      <c r="E7810" s="11" t="str">
        <f>[1]动作!$D7809</f>
        <v>电表故障</v>
      </c>
      <c r="F7810" s="11" t="s">
        <v>45</v>
      </c>
      <c r="G7810" s="12">
        <f>[1]动作!$A7809+[1]动作!$B7809</f>
        <v>43214.682511574072</v>
      </c>
      <c r="H7810" s="12"/>
      <c r="I7810" s="11"/>
    </row>
    <row r="7811" spans="1:9" hidden="1" x14ac:dyDescent="0.3">
      <c r="A7811" s="24">
        <v>7809</v>
      </c>
      <c r="B7811" s="11" t="str">
        <f>IFERROR(INDEX({"JSNY-BJ0001-01";"JSNY-JS0022-01";"JSNY-JS0002-01"},MATCH(D7811,{"BJ_zhongyu";"JS_WX_liteer";"JS_CZ_wodefeng"},0)),"")</f>
        <v>JSNY-JS0002-01</v>
      </c>
      <c r="C7811" s="11" t="str">
        <f>IFERROR(INDEX({"北京中裕世纪大酒店";"江苏利特尔绿色包装股份有限公司";"常州市金坛沃德丰电子科技有限公司"},MATCH(D7811,{"BJ_zhongyu";"JS_WX_liteer";"JS_CZ_wodefeng"},0)),"")</f>
        <v>常州市金坛沃德丰电子科技有限公司</v>
      </c>
      <c r="D7811" s="11" t="str">
        <f>[1]动作!$G7810</f>
        <v>JS_CZ_wodefeng</v>
      </c>
      <c r="E7811" s="11" t="str">
        <f>[1]动作!$D7810</f>
        <v>电表故障</v>
      </c>
      <c r="F7811" s="11" t="s">
        <v>45</v>
      </c>
      <c r="G7811" s="12">
        <f>[1]动作!$A7810+[1]动作!$B7810</f>
        <v>43214.683842592596</v>
      </c>
      <c r="H7811" s="12"/>
      <c r="I7811" s="11"/>
    </row>
    <row r="7812" spans="1:9" hidden="1" x14ac:dyDescent="0.3">
      <c r="A7812" s="24">
        <v>7810</v>
      </c>
      <c r="B7812" s="11" t="str">
        <f>IFERROR(INDEX({"JSNY-BJ0001-01";"JSNY-JS0022-01";"JSNY-JS0002-01"},MATCH(D7812,{"BJ_zhongyu";"JS_WX_liteer";"JS_CZ_wodefeng"},0)),"")</f>
        <v>JSNY-JS0002-01</v>
      </c>
      <c r="C7812" s="11" t="str">
        <f>IFERROR(INDEX({"北京中裕世纪大酒店";"江苏利特尔绿色包装股份有限公司";"常州市金坛沃德丰电子科技有限公司"},MATCH(D7812,{"BJ_zhongyu";"JS_WX_liteer";"JS_CZ_wodefeng"},0)),"")</f>
        <v>常州市金坛沃德丰电子科技有限公司</v>
      </c>
      <c r="D7812" s="11" t="str">
        <f>[1]动作!$G7811</f>
        <v>JS_CZ_wodefeng</v>
      </c>
      <c r="E7812" s="11" t="str">
        <f>[1]动作!$D7811</f>
        <v>电表故障</v>
      </c>
      <c r="F7812" s="11" t="s">
        <v>45</v>
      </c>
      <c r="G7812" s="12">
        <f>[1]动作!$A7811+[1]动作!$B7811</f>
        <v>43214.683958333335</v>
      </c>
      <c r="H7812" s="12"/>
      <c r="I7812" s="11"/>
    </row>
    <row r="7813" spans="1:9" hidden="1" x14ac:dyDescent="0.3">
      <c r="A7813" s="24">
        <v>7811</v>
      </c>
      <c r="B7813" s="11" t="str">
        <f>IFERROR(INDEX({"JSNY-BJ0001-01";"JSNY-JS0022-01";"JSNY-JS0002-01"},MATCH(D7813,{"BJ_zhongyu";"JS_WX_liteer";"JS_CZ_wodefeng"},0)),"")</f>
        <v>JSNY-JS0002-01</v>
      </c>
      <c r="C7813" s="11" t="str">
        <f>IFERROR(INDEX({"北京中裕世纪大酒店";"江苏利特尔绿色包装股份有限公司";"常州市金坛沃德丰电子科技有限公司"},MATCH(D7813,{"BJ_zhongyu";"JS_WX_liteer";"JS_CZ_wodefeng"},0)),"")</f>
        <v>常州市金坛沃德丰电子科技有限公司</v>
      </c>
      <c r="D7813" s="11" t="str">
        <f>[1]动作!$G7812</f>
        <v>JS_CZ_wodefeng</v>
      </c>
      <c r="E7813" s="11" t="str">
        <f>[1]动作!$D7812</f>
        <v>电表故障</v>
      </c>
      <c r="F7813" s="11" t="s">
        <v>45</v>
      </c>
      <c r="G7813" s="12">
        <f>[1]动作!$A7812+[1]动作!$B7812</f>
        <v>43214.684074074074</v>
      </c>
      <c r="H7813" s="12"/>
      <c r="I7813" s="11"/>
    </row>
    <row r="7814" spans="1:9" hidden="1" x14ac:dyDescent="0.3">
      <c r="A7814" s="24">
        <v>7812</v>
      </c>
      <c r="B7814" s="11" t="str">
        <f>IFERROR(INDEX({"JSNY-BJ0001-01";"JSNY-JS0022-01";"JSNY-JS0002-01"},MATCH(D7814,{"BJ_zhongyu";"JS_WX_liteer";"JS_CZ_wodefeng"},0)),"")</f>
        <v>JSNY-JS0002-01</v>
      </c>
      <c r="C7814" s="11" t="str">
        <f>IFERROR(INDEX({"北京中裕世纪大酒店";"江苏利特尔绿色包装股份有限公司";"常州市金坛沃德丰电子科技有限公司"},MATCH(D7814,{"BJ_zhongyu";"JS_WX_liteer";"JS_CZ_wodefeng"},0)),"")</f>
        <v>常州市金坛沃德丰电子科技有限公司</v>
      </c>
      <c r="D7814" s="11" t="str">
        <f>[1]动作!$G7813</f>
        <v>JS_CZ_wodefeng</v>
      </c>
      <c r="E7814" s="11" t="str">
        <f>[1]动作!$D7813</f>
        <v>电表故障</v>
      </c>
      <c r="F7814" s="11" t="s">
        <v>45</v>
      </c>
      <c r="G7814" s="12">
        <f>[1]动作!$A7813+[1]动作!$B7813</f>
        <v>43214.684999999998</v>
      </c>
      <c r="H7814" s="12"/>
      <c r="I7814" s="11"/>
    </row>
    <row r="7815" spans="1:9" hidden="1" x14ac:dyDescent="0.3">
      <c r="A7815" s="24">
        <v>7813</v>
      </c>
      <c r="B7815" s="11" t="str">
        <f>IFERROR(INDEX({"JSNY-BJ0001-01";"JSNY-JS0022-01";"JSNY-JS0002-01"},MATCH(D7815,{"BJ_zhongyu";"JS_WX_liteer";"JS_CZ_wodefeng"},0)),"")</f>
        <v>JSNY-JS0002-01</v>
      </c>
      <c r="C7815" s="11" t="str">
        <f>IFERROR(INDEX({"北京中裕世纪大酒店";"江苏利特尔绿色包装股份有限公司";"常州市金坛沃德丰电子科技有限公司"},MATCH(D7815,{"BJ_zhongyu";"JS_WX_liteer";"JS_CZ_wodefeng"},0)),"")</f>
        <v>常州市金坛沃德丰电子科技有限公司</v>
      </c>
      <c r="D7815" s="11" t="str">
        <f>[1]动作!$G7814</f>
        <v>JS_CZ_wodefeng</v>
      </c>
      <c r="E7815" s="11" t="str">
        <f>[1]动作!$D7814</f>
        <v>电表故障</v>
      </c>
      <c r="F7815" s="11" t="s">
        <v>45</v>
      </c>
      <c r="G7815" s="12">
        <f>[1]动作!$A7814+[1]动作!$B7814</f>
        <v>43214.685173611113</v>
      </c>
      <c r="H7815" s="12"/>
      <c r="I7815" s="11"/>
    </row>
    <row r="7816" spans="1:9" hidden="1" x14ac:dyDescent="0.3">
      <c r="A7816" s="24">
        <v>7814</v>
      </c>
      <c r="B7816" s="11" t="str">
        <f>IFERROR(INDEX({"JSNY-BJ0001-01";"JSNY-JS0022-01";"JSNY-JS0002-01"},MATCH(D7816,{"BJ_zhongyu";"JS_WX_liteer";"JS_CZ_wodefeng"},0)),"")</f>
        <v>JSNY-JS0002-01</v>
      </c>
      <c r="C7816" s="11" t="str">
        <f>IFERROR(INDEX({"北京中裕世纪大酒店";"江苏利特尔绿色包装股份有限公司";"常州市金坛沃德丰电子科技有限公司"},MATCH(D7816,{"BJ_zhongyu";"JS_WX_liteer";"JS_CZ_wodefeng"},0)),"")</f>
        <v>常州市金坛沃德丰电子科技有限公司</v>
      </c>
      <c r="D7816" s="11" t="str">
        <f>[1]动作!$G7815</f>
        <v>JS_CZ_wodefeng</v>
      </c>
      <c r="E7816" s="11" t="str">
        <f>[1]动作!$D7815</f>
        <v>电表故障</v>
      </c>
      <c r="F7816" s="11" t="s">
        <v>45</v>
      </c>
      <c r="G7816" s="12">
        <f>[1]动作!$A7815+[1]动作!$B7815</f>
        <v>43214.68540509259</v>
      </c>
      <c r="H7816" s="12"/>
      <c r="I7816" s="11"/>
    </row>
    <row r="7817" spans="1:9" hidden="1" x14ac:dyDescent="0.3">
      <c r="A7817" s="24">
        <v>7815</v>
      </c>
      <c r="B7817" s="11" t="str">
        <f>IFERROR(INDEX({"JSNY-BJ0001-01";"JSNY-JS0022-01";"JSNY-JS0002-01"},MATCH(D7817,{"BJ_zhongyu";"JS_WX_liteer";"JS_CZ_wodefeng"},0)),"")</f>
        <v>JSNY-JS0002-01</v>
      </c>
      <c r="C7817" s="11" t="str">
        <f>IFERROR(INDEX({"北京中裕世纪大酒店";"江苏利特尔绿色包装股份有限公司";"常州市金坛沃德丰电子科技有限公司"},MATCH(D7817,{"BJ_zhongyu";"JS_WX_liteer";"JS_CZ_wodefeng"},0)),"")</f>
        <v>常州市金坛沃德丰电子科技有限公司</v>
      </c>
      <c r="D7817" s="11" t="str">
        <f>[1]动作!$G7816</f>
        <v>JS_CZ_wodefeng</v>
      </c>
      <c r="E7817" s="11" t="str">
        <f>[1]动作!$D7816</f>
        <v>电表故障</v>
      </c>
      <c r="F7817" s="11" t="s">
        <v>45</v>
      </c>
      <c r="G7817" s="12">
        <f>[1]动作!$A7816+[1]动作!$B7816</f>
        <v>43214.68644675926</v>
      </c>
      <c r="H7817" s="12"/>
      <c r="I7817" s="11"/>
    </row>
    <row r="7818" spans="1:9" hidden="1" x14ac:dyDescent="0.3">
      <c r="A7818" s="24">
        <v>7816</v>
      </c>
      <c r="B7818" s="11" t="str">
        <f>IFERROR(INDEX({"JSNY-BJ0001-01";"JSNY-JS0022-01";"JSNY-JS0002-01"},MATCH(D7818,{"BJ_zhongyu";"JS_WX_liteer";"JS_CZ_wodefeng"},0)),"")</f>
        <v>JSNY-JS0002-01</v>
      </c>
      <c r="C7818" s="11" t="str">
        <f>IFERROR(INDEX({"北京中裕世纪大酒店";"江苏利特尔绿色包装股份有限公司";"常州市金坛沃德丰电子科技有限公司"},MATCH(D7818,{"BJ_zhongyu";"JS_WX_liteer";"JS_CZ_wodefeng"},0)),"")</f>
        <v>常州市金坛沃德丰电子科技有限公司</v>
      </c>
      <c r="D7818" s="11" t="str">
        <f>[1]动作!$G7817</f>
        <v>JS_CZ_wodefeng</v>
      </c>
      <c r="E7818" s="11" t="str">
        <f>[1]动作!$D7817</f>
        <v>电表故障</v>
      </c>
      <c r="F7818" s="11" t="s">
        <v>45</v>
      </c>
      <c r="G7818" s="12">
        <f>[1]动作!$A7817+[1]动作!$B7817</f>
        <v>43214.688009259262</v>
      </c>
      <c r="H7818" s="12"/>
      <c r="I7818" s="11"/>
    </row>
    <row r="7819" spans="1:9" hidden="1" x14ac:dyDescent="0.3">
      <c r="A7819" s="24">
        <v>7817</v>
      </c>
      <c r="B7819" s="11" t="str">
        <f>IFERROR(INDEX({"JSNY-BJ0001-01";"JSNY-JS0022-01";"JSNY-JS0002-01"},MATCH(D7819,{"BJ_zhongyu";"JS_WX_liteer";"JS_CZ_wodefeng"},0)),"")</f>
        <v>JSNY-JS0002-01</v>
      </c>
      <c r="C7819" s="11" t="str">
        <f>IFERROR(INDEX({"北京中裕世纪大酒店";"江苏利特尔绿色包装股份有限公司";"常州市金坛沃德丰电子科技有限公司"},MATCH(D7819,{"BJ_zhongyu";"JS_WX_liteer";"JS_CZ_wodefeng"},0)),"")</f>
        <v>常州市金坛沃德丰电子科技有限公司</v>
      </c>
      <c r="D7819" s="11" t="str">
        <f>[1]动作!$G7818</f>
        <v>JS_CZ_wodefeng</v>
      </c>
      <c r="E7819" s="11" t="str">
        <f>[1]动作!$D7818</f>
        <v>电表故障</v>
      </c>
      <c r="F7819" s="11" t="s">
        <v>45</v>
      </c>
      <c r="G7819" s="12">
        <f>[1]动作!$A7818+[1]动作!$B7818</f>
        <v>43214.689467592594</v>
      </c>
      <c r="H7819" s="12"/>
      <c r="I7819" s="11"/>
    </row>
    <row r="7820" spans="1:9" hidden="1" x14ac:dyDescent="0.3">
      <c r="A7820" s="24">
        <v>7818</v>
      </c>
      <c r="B7820" s="11" t="str">
        <f>IFERROR(INDEX({"JSNY-BJ0001-01";"JSNY-JS0022-01";"JSNY-JS0002-01"},MATCH(D7820,{"BJ_zhongyu";"JS_WX_liteer";"JS_CZ_wodefeng"},0)),"")</f>
        <v>JSNY-JS0002-01</v>
      </c>
      <c r="C7820" s="11" t="str">
        <f>IFERROR(INDEX({"北京中裕世纪大酒店";"江苏利特尔绿色包装股份有限公司";"常州市金坛沃德丰电子科技有限公司"},MATCH(D7820,{"BJ_zhongyu";"JS_WX_liteer";"JS_CZ_wodefeng"},0)),"")</f>
        <v>常州市金坛沃德丰电子科技有限公司</v>
      </c>
      <c r="D7820" s="11" t="str">
        <f>[1]动作!$G7819</f>
        <v>JS_CZ_wodefeng</v>
      </c>
      <c r="E7820" s="11" t="str">
        <f>[1]动作!$D7819</f>
        <v>电表故障</v>
      </c>
      <c r="F7820" s="11" t="s">
        <v>45</v>
      </c>
      <c r="G7820" s="12">
        <f>[1]动作!$A7819+[1]动作!$B7819</f>
        <v>43214.690451388888</v>
      </c>
      <c r="H7820" s="12"/>
      <c r="I7820" s="11"/>
    </row>
    <row r="7821" spans="1:9" hidden="1" x14ac:dyDescent="0.3">
      <c r="A7821" s="24">
        <v>7819</v>
      </c>
      <c r="B7821" s="11" t="str">
        <f>IFERROR(INDEX({"JSNY-BJ0001-01";"JSNY-JS0022-01";"JSNY-JS0002-01"},MATCH(D7821,{"BJ_zhongyu";"JS_WX_liteer";"JS_CZ_wodefeng"},0)),"")</f>
        <v>JSNY-JS0002-01</v>
      </c>
      <c r="C7821" s="11" t="str">
        <f>IFERROR(INDEX({"北京中裕世纪大酒店";"江苏利特尔绿色包装股份有限公司";"常州市金坛沃德丰电子科技有限公司"},MATCH(D7821,{"BJ_zhongyu";"JS_WX_liteer";"JS_CZ_wodefeng"},0)),"")</f>
        <v>常州市金坛沃德丰电子科技有限公司</v>
      </c>
      <c r="D7821" s="11" t="str">
        <f>[1]动作!$G7820</f>
        <v>JS_CZ_wodefeng</v>
      </c>
      <c r="E7821" s="11" t="str">
        <f>[1]动作!$D7820</f>
        <v>电表故障</v>
      </c>
      <c r="F7821" s="11" t="s">
        <v>45</v>
      </c>
      <c r="G7821" s="12">
        <f>[1]动作!$A7820+[1]动作!$B7820</f>
        <v>43214.691550925927</v>
      </c>
      <c r="H7821" s="12"/>
      <c r="I7821" s="11"/>
    </row>
    <row r="7822" spans="1:9" hidden="1" x14ac:dyDescent="0.3">
      <c r="A7822" s="24">
        <v>7820</v>
      </c>
      <c r="B7822" s="11" t="str">
        <f>IFERROR(INDEX({"JSNY-BJ0001-01";"JSNY-JS0022-01";"JSNY-JS0002-01"},MATCH(D7822,{"BJ_zhongyu";"JS_WX_liteer";"JS_CZ_wodefeng"},0)),"")</f>
        <v>JSNY-JS0002-01</v>
      </c>
      <c r="C7822" s="11" t="str">
        <f>IFERROR(INDEX({"北京中裕世纪大酒店";"江苏利特尔绿色包装股份有限公司";"常州市金坛沃德丰电子科技有限公司"},MATCH(D7822,{"BJ_zhongyu";"JS_WX_liteer";"JS_CZ_wodefeng"},0)),"")</f>
        <v>常州市金坛沃德丰电子科技有限公司</v>
      </c>
      <c r="D7822" s="11" t="str">
        <f>[1]动作!$G7821</f>
        <v>JS_CZ_wodefeng</v>
      </c>
      <c r="E7822" s="11" t="str">
        <f>[1]动作!$D7821</f>
        <v>电表故障</v>
      </c>
      <c r="F7822" s="11" t="s">
        <v>45</v>
      </c>
      <c r="G7822" s="12">
        <f>[1]动作!$A7821+[1]动作!$B7821</f>
        <v>43214.691666666666</v>
      </c>
      <c r="H7822" s="12"/>
      <c r="I7822" s="11"/>
    </row>
    <row r="7823" spans="1:9" hidden="1" x14ac:dyDescent="0.3">
      <c r="A7823" s="24">
        <v>7821</v>
      </c>
      <c r="B7823" s="11" t="str">
        <f>IFERROR(INDEX({"JSNY-BJ0001-01";"JSNY-JS0022-01";"JSNY-JS0002-01"},MATCH(D7823,{"BJ_zhongyu";"JS_WX_liteer";"JS_CZ_wodefeng"},0)),"")</f>
        <v>JSNY-JS0002-01</v>
      </c>
      <c r="C7823" s="11" t="str">
        <f>IFERROR(INDEX({"北京中裕世纪大酒店";"江苏利特尔绿色包装股份有限公司";"常州市金坛沃德丰电子科技有限公司"},MATCH(D7823,{"BJ_zhongyu";"JS_WX_liteer";"JS_CZ_wodefeng"},0)),"")</f>
        <v>常州市金坛沃德丰电子科技有限公司</v>
      </c>
      <c r="D7823" s="11" t="str">
        <f>[1]动作!$G7822</f>
        <v>JS_CZ_wodefeng</v>
      </c>
      <c r="E7823" s="11" t="str">
        <f>[1]动作!$D7822</f>
        <v>电表故障</v>
      </c>
      <c r="F7823" s="11" t="s">
        <v>45</v>
      </c>
      <c r="G7823" s="12">
        <f>[1]动作!$A7822+[1]动作!$B7822</f>
        <v>43214.691782407404</v>
      </c>
      <c r="H7823" s="12"/>
      <c r="I7823" s="11"/>
    </row>
    <row r="7824" spans="1:9" hidden="1" x14ac:dyDescent="0.3">
      <c r="A7824" s="24">
        <v>7822</v>
      </c>
      <c r="B7824" s="11" t="str">
        <f>IFERROR(INDEX({"JSNY-BJ0001-01";"JSNY-JS0022-01";"JSNY-JS0002-01"},MATCH(D7824,{"BJ_zhongyu";"JS_WX_liteer";"JS_CZ_wodefeng"},0)),"")</f>
        <v>JSNY-JS0002-01</v>
      </c>
      <c r="C7824" s="11" t="str">
        <f>IFERROR(INDEX({"北京中裕世纪大酒店";"江苏利特尔绿色包装股份有限公司";"常州市金坛沃德丰电子科技有限公司"},MATCH(D7824,{"BJ_zhongyu";"JS_WX_liteer";"JS_CZ_wodefeng"},0)),"")</f>
        <v>常州市金坛沃德丰电子科技有限公司</v>
      </c>
      <c r="D7824" s="11" t="str">
        <f>[1]动作!$G7823</f>
        <v>JS_CZ_wodefeng</v>
      </c>
      <c r="E7824" s="11" t="str">
        <f>[1]动作!$D7823</f>
        <v>电表故障</v>
      </c>
      <c r="F7824" s="11" t="s">
        <v>45</v>
      </c>
      <c r="G7824" s="12">
        <f>[1]动作!$A7823+[1]动作!$B7823</f>
        <v>43214.695775462962</v>
      </c>
      <c r="H7824" s="12"/>
      <c r="I7824" s="11"/>
    </row>
    <row r="7825" spans="1:9" hidden="1" x14ac:dyDescent="0.3">
      <c r="A7825" s="24">
        <v>7823</v>
      </c>
      <c r="B7825" s="11" t="str">
        <f>IFERROR(INDEX({"JSNY-BJ0001-01";"JSNY-JS0022-01";"JSNY-JS0002-01"},MATCH(D7825,{"BJ_zhongyu";"JS_WX_liteer";"JS_CZ_wodefeng"},0)),"")</f>
        <v>JSNY-JS0002-01</v>
      </c>
      <c r="C7825" s="11" t="str">
        <f>IFERROR(INDEX({"北京中裕世纪大酒店";"江苏利特尔绿色包装股份有限公司";"常州市金坛沃德丰电子科技有限公司"},MATCH(D7825,{"BJ_zhongyu";"JS_WX_liteer";"JS_CZ_wodefeng"},0)),"")</f>
        <v>常州市金坛沃德丰电子科技有限公司</v>
      </c>
      <c r="D7825" s="11" t="str">
        <f>[1]动作!$G7824</f>
        <v>JS_CZ_wodefeng</v>
      </c>
      <c r="E7825" s="11" t="str">
        <f>[1]动作!$D7824</f>
        <v>电表故障</v>
      </c>
      <c r="F7825" s="11" t="s">
        <v>45</v>
      </c>
      <c r="G7825" s="12">
        <f>[1]动作!$A7824+[1]动作!$B7824</f>
        <v>43214.696701388886</v>
      </c>
      <c r="H7825" s="12"/>
      <c r="I7825" s="11"/>
    </row>
    <row r="7826" spans="1:9" hidden="1" x14ac:dyDescent="0.3">
      <c r="A7826" s="24">
        <v>7824</v>
      </c>
      <c r="B7826" s="11" t="str">
        <f>IFERROR(INDEX({"JSNY-BJ0001-01";"JSNY-JS0022-01";"JSNY-JS0002-01"},MATCH(D7826,{"BJ_zhongyu";"JS_WX_liteer";"JS_CZ_wodefeng"},0)),"")</f>
        <v>JSNY-JS0002-01</v>
      </c>
      <c r="C7826" s="11" t="str">
        <f>IFERROR(INDEX({"北京中裕世纪大酒店";"江苏利特尔绿色包装股份有限公司";"常州市金坛沃德丰电子科技有限公司"},MATCH(D7826,{"BJ_zhongyu";"JS_WX_liteer";"JS_CZ_wodefeng"},0)),"")</f>
        <v>常州市金坛沃德丰电子科技有限公司</v>
      </c>
      <c r="D7826" s="11" t="str">
        <f>[1]动作!$G7825</f>
        <v>JS_CZ_wodefeng</v>
      </c>
      <c r="E7826" s="11" t="str">
        <f>[1]动作!$D7825</f>
        <v>电表故障</v>
      </c>
      <c r="F7826" s="11" t="s">
        <v>45</v>
      </c>
      <c r="G7826" s="12">
        <f>[1]动作!$A7825+[1]动作!$B7825</f>
        <v>43214.696886574071</v>
      </c>
      <c r="H7826" s="12"/>
      <c r="I7826" s="11"/>
    </row>
    <row r="7827" spans="1:9" hidden="1" x14ac:dyDescent="0.3">
      <c r="A7827" s="24">
        <v>7825</v>
      </c>
      <c r="B7827" s="11" t="str">
        <f>IFERROR(INDEX({"JSNY-BJ0001-01";"JSNY-JS0022-01";"JSNY-JS0002-01"},MATCH(D7827,{"BJ_zhongyu";"JS_WX_liteer";"JS_CZ_wodefeng"},0)),"")</f>
        <v>JSNY-JS0002-01</v>
      </c>
      <c r="C7827" s="11" t="str">
        <f>IFERROR(INDEX({"北京中裕世纪大酒店";"江苏利特尔绿色包装股份有限公司";"常州市金坛沃德丰电子科技有限公司"},MATCH(D7827,{"BJ_zhongyu";"JS_WX_liteer";"JS_CZ_wodefeng"},0)),"")</f>
        <v>常州市金坛沃德丰电子科技有限公司</v>
      </c>
      <c r="D7827" s="11" t="str">
        <f>[1]动作!$G7826</f>
        <v>JS_CZ_wodefeng</v>
      </c>
      <c r="E7827" s="11" t="str">
        <f>[1]动作!$D7826</f>
        <v>电表故障</v>
      </c>
      <c r="F7827" s="11" t="s">
        <v>45</v>
      </c>
      <c r="G7827" s="12">
        <f>[1]动作!$A7826+[1]动作!$B7826</f>
        <v>43214.697106481479</v>
      </c>
      <c r="H7827" s="12"/>
      <c r="I7827" s="11"/>
    </row>
    <row r="7828" spans="1:9" hidden="1" x14ac:dyDescent="0.3">
      <c r="A7828" s="24">
        <v>7826</v>
      </c>
      <c r="B7828" s="11" t="str">
        <f>IFERROR(INDEX({"JSNY-BJ0001-01";"JSNY-JS0022-01";"JSNY-JS0002-01"},MATCH(D7828,{"BJ_zhongyu";"JS_WX_liteer";"JS_CZ_wodefeng"},0)),"")</f>
        <v>JSNY-JS0002-01</v>
      </c>
      <c r="C7828" s="11" t="str">
        <f>IFERROR(INDEX({"北京中裕世纪大酒店";"江苏利特尔绿色包装股份有限公司";"常州市金坛沃德丰电子科技有限公司"},MATCH(D7828,{"BJ_zhongyu";"JS_WX_liteer";"JS_CZ_wodefeng"},0)),"")</f>
        <v>常州市金坛沃德丰电子科技有限公司</v>
      </c>
      <c r="D7828" s="11" t="str">
        <f>[1]动作!$G7827</f>
        <v>JS_CZ_wodefeng</v>
      </c>
      <c r="E7828" s="11" t="str">
        <f>[1]动作!$D7827</f>
        <v>电表故障</v>
      </c>
      <c r="F7828" s="11" t="s">
        <v>45</v>
      </c>
      <c r="G7828" s="12">
        <f>[1]动作!$A7827+[1]动作!$B7827</f>
        <v>43214.697233796294</v>
      </c>
      <c r="H7828" s="12"/>
      <c r="I7828" s="11"/>
    </row>
    <row r="7829" spans="1:9" hidden="1" x14ac:dyDescent="0.3">
      <c r="A7829" s="24">
        <v>7827</v>
      </c>
      <c r="B7829" s="11" t="str">
        <f>IFERROR(INDEX({"JSNY-BJ0001-01";"JSNY-JS0022-01";"JSNY-JS0002-01"},MATCH(D7829,{"BJ_zhongyu";"JS_WX_liteer";"JS_CZ_wodefeng"},0)),"")</f>
        <v>JSNY-JS0002-01</v>
      </c>
      <c r="C7829" s="11" t="str">
        <f>IFERROR(INDEX({"北京中裕世纪大酒店";"江苏利特尔绿色包装股份有限公司";"常州市金坛沃德丰电子科技有限公司"},MATCH(D7829,{"BJ_zhongyu";"JS_WX_liteer";"JS_CZ_wodefeng"},0)),"")</f>
        <v>常州市金坛沃德丰电子科技有限公司</v>
      </c>
      <c r="D7829" s="11" t="str">
        <f>[1]动作!$G7828</f>
        <v>JS_CZ_wodefeng</v>
      </c>
      <c r="E7829" s="11" t="str">
        <f>[1]动作!$D7828</f>
        <v>电表故障</v>
      </c>
      <c r="F7829" s="11" t="s">
        <v>45</v>
      </c>
      <c r="G7829" s="12">
        <f>[1]动作!$A7828+[1]动作!$B7828</f>
        <v>43214.697337962964</v>
      </c>
      <c r="H7829" s="12"/>
      <c r="I7829" s="11"/>
    </row>
    <row r="7830" spans="1:9" hidden="1" x14ac:dyDescent="0.3">
      <c r="A7830" s="24">
        <v>7828</v>
      </c>
      <c r="B7830" s="11" t="str">
        <f>IFERROR(INDEX({"JSNY-BJ0001-01";"JSNY-JS0022-01";"JSNY-JS0002-01"},MATCH(D7830,{"BJ_zhongyu";"JS_WX_liteer";"JS_CZ_wodefeng"},0)),"")</f>
        <v>JSNY-JS0002-01</v>
      </c>
      <c r="C7830" s="11" t="str">
        <f>IFERROR(INDEX({"北京中裕世纪大酒店";"江苏利特尔绿色包装股份有限公司";"常州市金坛沃德丰电子科技有限公司"},MATCH(D7830,{"BJ_zhongyu";"JS_WX_liteer";"JS_CZ_wodefeng"},0)),"")</f>
        <v>常州市金坛沃德丰电子科技有限公司</v>
      </c>
      <c r="D7830" s="11" t="str">
        <f>[1]动作!$G7829</f>
        <v>JS_CZ_wodefeng</v>
      </c>
      <c r="E7830" s="11" t="str">
        <f>[1]动作!$D7829</f>
        <v>电表故障</v>
      </c>
      <c r="F7830" s="11" t="s">
        <v>45</v>
      </c>
      <c r="G7830" s="12">
        <f>[1]动作!$A7829+[1]动作!$B7829</f>
        <v>43214.699490740742</v>
      </c>
      <c r="H7830" s="12"/>
      <c r="I7830" s="11"/>
    </row>
    <row r="7831" spans="1:9" hidden="1" x14ac:dyDescent="0.3">
      <c r="A7831" s="24">
        <v>7829</v>
      </c>
      <c r="B7831" s="11" t="str">
        <f>IFERROR(INDEX({"JSNY-BJ0001-01";"JSNY-JS0022-01";"JSNY-JS0002-01"},MATCH(D7831,{"BJ_zhongyu";"JS_WX_liteer";"JS_CZ_wodefeng"},0)),"")</f>
        <v>JSNY-JS0002-01</v>
      </c>
      <c r="C7831" s="11" t="str">
        <f>IFERROR(INDEX({"北京中裕世纪大酒店";"江苏利特尔绿色包装股份有限公司";"常州市金坛沃德丰电子科技有限公司"},MATCH(D7831,{"BJ_zhongyu";"JS_WX_liteer";"JS_CZ_wodefeng"},0)),"")</f>
        <v>常州市金坛沃德丰电子科技有限公司</v>
      </c>
      <c r="D7831" s="11" t="str">
        <f>[1]动作!$G7830</f>
        <v>JS_CZ_wodefeng</v>
      </c>
      <c r="E7831" s="11" t="str">
        <f>[1]动作!$D7830</f>
        <v>电表故障</v>
      </c>
      <c r="F7831" s="11" t="s">
        <v>45</v>
      </c>
      <c r="G7831" s="12">
        <f>[1]动作!$A7830+[1]动作!$B7830</f>
        <v>43214.70076388889</v>
      </c>
      <c r="H7831" s="12"/>
      <c r="I7831" s="11"/>
    </row>
    <row r="7832" spans="1:9" hidden="1" x14ac:dyDescent="0.3">
      <c r="A7832" s="24">
        <v>7830</v>
      </c>
      <c r="B7832" s="11" t="str">
        <f>IFERROR(INDEX({"JSNY-BJ0001-01";"JSNY-JS0022-01";"JSNY-JS0002-01"},MATCH(D7832,{"BJ_zhongyu";"JS_WX_liteer";"JS_CZ_wodefeng"},0)),"")</f>
        <v>JSNY-JS0002-01</v>
      </c>
      <c r="C7832" s="11" t="str">
        <f>IFERROR(INDEX({"北京中裕世纪大酒店";"江苏利特尔绿色包装股份有限公司";"常州市金坛沃德丰电子科技有限公司"},MATCH(D7832,{"BJ_zhongyu";"JS_WX_liteer";"JS_CZ_wodefeng"},0)),"")</f>
        <v>常州市金坛沃德丰电子科技有限公司</v>
      </c>
      <c r="D7832" s="11" t="str">
        <f>[1]动作!$G7831</f>
        <v>JS_CZ_wodefeng</v>
      </c>
      <c r="E7832" s="11" t="str">
        <f>[1]动作!$D7831</f>
        <v>电表故障</v>
      </c>
      <c r="F7832" s="11" t="s">
        <v>45</v>
      </c>
      <c r="G7832" s="12">
        <f>[1]动作!$A7831+[1]动作!$B7831</f>
        <v>43214.702326388891</v>
      </c>
      <c r="H7832" s="12"/>
      <c r="I7832" s="11"/>
    </row>
    <row r="7833" spans="1:9" hidden="1" x14ac:dyDescent="0.3">
      <c r="A7833" s="24">
        <v>7831</v>
      </c>
      <c r="B7833" s="11" t="str">
        <f>IFERROR(INDEX({"JSNY-BJ0001-01";"JSNY-JS0022-01";"JSNY-JS0002-01"},MATCH(D7833,{"BJ_zhongyu";"JS_WX_liteer";"JS_CZ_wodefeng"},0)),"")</f>
        <v>JSNY-JS0002-01</v>
      </c>
      <c r="C7833" s="11" t="str">
        <f>IFERROR(INDEX({"北京中裕世纪大酒店";"江苏利特尔绿色包装股份有限公司";"常州市金坛沃德丰电子科技有限公司"},MATCH(D7833,{"BJ_zhongyu";"JS_WX_liteer";"JS_CZ_wodefeng"},0)),"")</f>
        <v>常州市金坛沃德丰电子科技有限公司</v>
      </c>
      <c r="D7833" s="11" t="str">
        <f>[1]动作!$G7832</f>
        <v>JS_CZ_wodefeng</v>
      </c>
      <c r="E7833" s="11" t="str">
        <f>[1]动作!$D7832</f>
        <v>电表故障</v>
      </c>
      <c r="F7833" s="11" t="s">
        <v>45</v>
      </c>
      <c r="G7833" s="12">
        <f>[1]动作!$A7832+[1]动作!$B7832</f>
        <v>43214.703715277778</v>
      </c>
      <c r="H7833" s="12"/>
      <c r="I7833" s="11"/>
    </row>
    <row r="7834" spans="1:9" hidden="1" x14ac:dyDescent="0.3">
      <c r="A7834" s="24">
        <v>7832</v>
      </c>
      <c r="B7834" s="11" t="str">
        <f>IFERROR(INDEX({"JSNY-BJ0001-01";"JSNY-JS0022-01";"JSNY-JS0002-01"},MATCH(D7834,{"BJ_zhongyu";"JS_WX_liteer";"JS_CZ_wodefeng"},0)),"")</f>
        <v>JSNY-JS0002-01</v>
      </c>
      <c r="C7834" s="11" t="str">
        <f>IFERROR(INDEX({"北京中裕世纪大酒店";"江苏利特尔绿色包装股份有限公司";"常州市金坛沃德丰电子科技有限公司"},MATCH(D7834,{"BJ_zhongyu";"JS_WX_liteer";"JS_CZ_wodefeng"},0)),"")</f>
        <v>常州市金坛沃德丰电子科技有限公司</v>
      </c>
      <c r="D7834" s="11" t="str">
        <f>[1]动作!$G7833</f>
        <v>JS_CZ_wodefeng</v>
      </c>
      <c r="E7834" s="11" t="str">
        <f>[1]动作!$D7833</f>
        <v>电表故障</v>
      </c>
      <c r="F7834" s="11" t="s">
        <v>45</v>
      </c>
      <c r="G7834" s="12">
        <f>[1]动作!$A7833+[1]动作!$B7833</f>
        <v>43214.70516203704</v>
      </c>
      <c r="H7834" s="12"/>
      <c r="I7834" s="11"/>
    </row>
    <row r="7835" spans="1:9" hidden="1" x14ac:dyDescent="0.3">
      <c r="A7835" s="24">
        <v>7833</v>
      </c>
      <c r="B7835" s="11" t="str">
        <f>IFERROR(INDEX({"JSNY-BJ0001-01";"JSNY-JS0022-01";"JSNY-JS0002-01"},MATCH(D7835,{"BJ_zhongyu";"JS_WX_liteer";"JS_CZ_wodefeng"},0)),"")</f>
        <v>JSNY-JS0002-01</v>
      </c>
      <c r="C7835" s="11" t="str">
        <f>IFERROR(INDEX({"北京中裕世纪大酒店";"江苏利特尔绿色包装股份有限公司";"常州市金坛沃德丰电子科技有限公司"},MATCH(D7835,{"BJ_zhongyu";"JS_WX_liteer";"JS_CZ_wodefeng"},0)),"")</f>
        <v>常州市金坛沃德丰电子科技有限公司</v>
      </c>
      <c r="D7835" s="11" t="str">
        <f>[1]动作!$G7834</f>
        <v>JS_CZ_wodefeng</v>
      </c>
      <c r="E7835" s="11" t="str">
        <f>[1]动作!$D7834</f>
        <v>电表故障</v>
      </c>
      <c r="F7835" s="11" t="s">
        <v>45</v>
      </c>
      <c r="G7835" s="12">
        <f>[1]动作!$A7834+[1]动作!$B7834</f>
        <v>43214.707546296297</v>
      </c>
      <c r="H7835" s="12"/>
      <c r="I7835" s="11"/>
    </row>
    <row r="7836" spans="1:9" hidden="1" x14ac:dyDescent="0.3">
      <c r="A7836" s="24">
        <v>7834</v>
      </c>
      <c r="B7836" s="11" t="str">
        <f>IFERROR(INDEX({"JSNY-BJ0001-01";"JSNY-JS0022-01";"JSNY-JS0002-01"},MATCH(D7836,{"BJ_zhongyu";"JS_WX_liteer";"JS_CZ_wodefeng"},0)),"")</f>
        <v>JSNY-JS0002-01</v>
      </c>
      <c r="C7836" s="11" t="str">
        <f>IFERROR(INDEX({"北京中裕世纪大酒店";"江苏利特尔绿色包装股份有限公司";"常州市金坛沃德丰电子科技有限公司"},MATCH(D7836,{"BJ_zhongyu";"JS_WX_liteer";"JS_CZ_wodefeng"},0)),"")</f>
        <v>常州市金坛沃德丰电子科技有限公司</v>
      </c>
      <c r="D7836" s="11" t="str">
        <f>[1]动作!$G7835</f>
        <v>JS_CZ_wodefeng</v>
      </c>
      <c r="E7836" s="11" t="str">
        <f>[1]动作!$D7835</f>
        <v>电表故障</v>
      </c>
      <c r="F7836" s="11" t="s">
        <v>45</v>
      </c>
      <c r="G7836" s="12">
        <f>[1]动作!$A7835+[1]动作!$B7835</f>
        <v>43214.707662037035</v>
      </c>
      <c r="H7836" s="12"/>
      <c r="I7836" s="11"/>
    </row>
    <row r="7837" spans="1:9" hidden="1" x14ac:dyDescent="0.3">
      <c r="A7837" s="24">
        <v>7835</v>
      </c>
      <c r="B7837" s="11" t="str">
        <f>IFERROR(INDEX({"JSNY-BJ0001-01";"JSNY-JS0022-01";"JSNY-JS0002-01"},MATCH(D7837,{"BJ_zhongyu";"JS_WX_liteer";"JS_CZ_wodefeng"},0)),"")</f>
        <v>JSNY-JS0002-01</v>
      </c>
      <c r="C7837" s="11" t="str">
        <f>IFERROR(INDEX({"北京中裕世纪大酒店";"江苏利特尔绿色包装股份有限公司";"常州市金坛沃德丰电子科技有限公司"},MATCH(D7837,{"BJ_zhongyu";"JS_WX_liteer";"JS_CZ_wodefeng"},0)),"")</f>
        <v>常州市金坛沃德丰电子科技有限公司</v>
      </c>
      <c r="D7837" s="11" t="str">
        <f>[1]动作!$G7836</f>
        <v>JS_CZ_wodefeng</v>
      </c>
      <c r="E7837" s="11" t="str">
        <f>[1]动作!$D7836</f>
        <v>电表故障</v>
      </c>
      <c r="F7837" s="11" t="s">
        <v>45</v>
      </c>
      <c r="G7837" s="12">
        <f>[1]动作!$A7836+[1]动作!$B7836</f>
        <v>43214.709108796298</v>
      </c>
      <c r="H7837" s="12"/>
      <c r="I7837" s="11"/>
    </row>
    <row r="7838" spans="1:9" hidden="1" x14ac:dyDescent="0.3">
      <c r="A7838" s="24">
        <v>7836</v>
      </c>
      <c r="B7838" s="11" t="str">
        <f>IFERROR(INDEX({"JSNY-BJ0001-01";"JSNY-JS0022-01";"JSNY-JS0002-01"},MATCH(D7838,{"BJ_zhongyu";"JS_WX_liteer";"JS_CZ_wodefeng"},0)),"")</f>
        <v>JSNY-JS0002-01</v>
      </c>
      <c r="C7838" s="11" t="str">
        <f>IFERROR(INDEX({"北京中裕世纪大酒店";"江苏利特尔绿色包装股份有限公司";"常州市金坛沃德丰电子科技有限公司"},MATCH(D7838,{"BJ_zhongyu";"JS_WX_liteer";"JS_CZ_wodefeng"},0)),"")</f>
        <v>常州市金坛沃德丰电子科技有限公司</v>
      </c>
      <c r="D7838" s="11" t="str">
        <f>[1]动作!$G7837</f>
        <v>JS_CZ_wodefeng</v>
      </c>
      <c r="E7838" s="11" t="str">
        <f>[1]动作!$D7837</f>
        <v>电表故障</v>
      </c>
      <c r="F7838" s="11" t="s">
        <v>45</v>
      </c>
      <c r="G7838" s="12">
        <f>[1]动作!$A7837+[1]动作!$B7837</f>
        <v>43214.71292824074</v>
      </c>
      <c r="H7838" s="12"/>
      <c r="I7838" s="11"/>
    </row>
    <row r="7839" spans="1:9" hidden="1" x14ac:dyDescent="0.3">
      <c r="A7839" s="24">
        <v>7837</v>
      </c>
      <c r="B7839" s="11" t="str">
        <f>IFERROR(INDEX({"JSNY-BJ0001-01";"JSNY-JS0022-01";"JSNY-JS0002-01"},MATCH(D7839,{"BJ_zhongyu";"JS_WX_liteer";"JS_CZ_wodefeng"},0)),"")</f>
        <v>JSNY-JS0002-01</v>
      </c>
      <c r="C7839" s="11" t="str">
        <f>IFERROR(INDEX({"北京中裕世纪大酒店";"江苏利特尔绿色包装股份有限公司";"常州市金坛沃德丰电子科技有限公司"},MATCH(D7839,{"BJ_zhongyu";"JS_WX_liteer";"JS_CZ_wodefeng"},0)),"")</f>
        <v>常州市金坛沃德丰电子科技有限公司</v>
      </c>
      <c r="D7839" s="11" t="str">
        <f>[1]动作!$G7838</f>
        <v>JS_CZ_wodefeng</v>
      </c>
      <c r="E7839" s="11" t="str">
        <f>[1]动作!$D7838</f>
        <v>电表故障</v>
      </c>
      <c r="F7839" s="11" t="s">
        <v>45</v>
      </c>
      <c r="G7839" s="12">
        <f>[1]动作!$A7838+[1]动作!$B7838</f>
        <v>43214.713854166665</v>
      </c>
      <c r="H7839" s="12"/>
      <c r="I7839" s="11"/>
    </row>
    <row r="7840" spans="1:9" hidden="1" x14ac:dyDescent="0.3">
      <c r="A7840" s="24">
        <v>7838</v>
      </c>
      <c r="B7840" s="11" t="str">
        <f>IFERROR(INDEX({"JSNY-BJ0001-01";"JSNY-JS0022-01";"JSNY-JS0002-01"},MATCH(D7840,{"BJ_zhongyu";"JS_WX_liteer";"JS_CZ_wodefeng"},0)),"")</f>
        <v>JSNY-JS0002-01</v>
      </c>
      <c r="C7840" s="11" t="str">
        <f>IFERROR(INDEX({"北京中裕世纪大酒店";"江苏利特尔绿色包装股份有限公司";"常州市金坛沃德丰电子科技有限公司"},MATCH(D7840,{"BJ_zhongyu";"JS_WX_liteer";"JS_CZ_wodefeng"},0)),"")</f>
        <v>常州市金坛沃德丰电子科技有限公司</v>
      </c>
      <c r="D7840" s="11" t="str">
        <f>[1]动作!$G7839</f>
        <v>JS_CZ_wodefeng</v>
      </c>
      <c r="E7840" s="11" t="str">
        <f>[1]动作!$D7839</f>
        <v>电表故障</v>
      </c>
      <c r="F7840" s="11" t="s">
        <v>45</v>
      </c>
      <c r="G7840" s="12">
        <f>[1]动作!$A7839+[1]动作!$B7839</f>
        <v>43214.71402777778</v>
      </c>
      <c r="H7840" s="12"/>
      <c r="I7840" s="11"/>
    </row>
    <row r="7841" spans="1:9" hidden="1" x14ac:dyDescent="0.3">
      <c r="A7841" s="24">
        <v>7839</v>
      </c>
      <c r="B7841" s="11" t="str">
        <f>IFERROR(INDEX({"JSNY-BJ0001-01";"JSNY-JS0022-01";"JSNY-JS0002-01"},MATCH(D7841,{"BJ_zhongyu";"JS_WX_liteer";"JS_CZ_wodefeng"},0)),"")</f>
        <v>JSNY-JS0002-01</v>
      </c>
      <c r="C7841" s="11" t="str">
        <f>IFERROR(INDEX({"北京中裕世纪大酒店";"江苏利特尔绿色包装股份有限公司";"常州市金坛沃德丰电子科技有限公司"},MATCH(D7841,{"BJ_zhongyu";"JS_WX_liteer";"JS_CZ_wodefeng"},0)),"")</f>
        <v>常州市金坛沃德丰电子科技有限公司</v>
      </c>
      <c r="D7841" s="11" t="str">
        <f>[1]动作!$G7840</f>
        <v>JS_CZ_wodefeng</v>
      </c>
      <c r="E7841" s="11" t="str">
        <f>[1]动作!$D7840</f>
        <v>电表故障</v>
      </c>
      <c r="F7841" s="11" t="s">
        <v>45</v>
      </c>
      <c r="G7841" s="12">
        <f>[1]动作!$A7840+[1]动作!$B7840</f>
        <v>43214.714259259257</v>
      </c>
      <c r="H7841" s="12"/>
      <c r="I7841" s="11"/>
    </row>
    <row r="7842" spans="1:9" hidden="1" x14ac:dyDescent="0.3">
      <c r="A7842" s="24">
        <v>7840</v>
      </c>
      <c r="B7842" s="11" t="str">
        <f>IFERROR(INDEX({"JSNY-BJ0001-01";"JSNY-JS0022-01";"JSNY-JS0002-01"},MATCH(D7842,{"BJ_zhongyu";"JS_WX_liteer";"JS_CZ_wodefeng"},0)),"")</f>
        <v>JSNY-JS0002-01</v>
      </c>
      <c r="C7842" s="11" t="str">
        <f>IFERROR(INDEX({"北京中裕世纪大酒店";"江苏利特尔绿色包装股份有限公司";"常州市金坛沃德丰电子科技有限公司"},MATCH(D7842,{"BJ_zhongyu";"JS_WX_liteer";"JS_CZ_wodefeng"},0)),"")</f>
        <v>常州市金坛沃德丰电子科技有限公司</v>
      </c>
      <c r="D7842" s="11" t="str">
        <f>[1]动作!$G7841</f>
        <v>JS_CZ_wodefeng</v>
      </c>
      <c r="E7842" s="11" t="str">
        <f>[1]动作!$D7841</f>
        <v>电表故障</v>
      </c>
      <c r="F7842" s="11" t="s">
        <v>45</v>
      </c>
      <c r="G7842" s="12">
        <f>[1]动作!$A7841+[1]动作!$B7841</f>
        <v>43214.714375000003</v>
      </c>
      <c r="H7842" s="12"/>
      <c r="I7842" s="11"/>
    </row>
    <row r="7843" spans="1:9" hidden="1" x14ac:dyDescent="0.3">
      <c r="A7843" s="24">
        <v>7841</v>
      </c>
      <c r="B7843" s="11" t="str">
        <f>IFERROR(INDEX({"JSNY-BJ0001-01";"JSNY-JS0022-01";"JSNY-JS0002-01"},MATCH(D7843,{"BJ_zhongyu";"JS_WX_liteer";"JS_CZ_wodefeng"},0)),"")</f>
        <v>JSNY-JS0002-01</v>
      </c>
      <c r="C7843" s="11" t="str">
        <f>IFERROR(INDEX({"北京中裕世纪大酒店";"江苏利特尔绿色包装股份有限公司";"常州市金坛沃德丰电子科技有限公司"},MATCH(D7843,{"BJ_zhongyu";"JS_WX_liteer";"JS_CZ_wodefeng"},0)),"")</f>
        <v>常州市金坛沃德丰电子科技有限公司</v>
      </c>
      <c r="D7843" s="11" t="str">
        <f>[1]动作!$G7842</f>
        <v>JS_CZ_wodefeng</v>
      </c>
      <c r="E7843" s="11" t="str">
        <f>[1]动作!$D7842</f>
        <v>电表故障</v>
      </c>
      <c r="F7843" s="11" t="s">
        <v>45</v>
      </c>
      <c r="G7843" s="12">
        <f>[1]动作!$A7842+[1]动作!$B7842</f>
        <v>43214.714490740742</v>
      </c>
      <c r="H7843" s="12"/>
      <c r="I7843" s="11"/>
    </row>
    <row r="7844" spans="1:9" hidden="1" x14ac:dyDescent="0.3">
      <c r="A7844" s="24">
        <v>7842</v>
      </c>
      <c r="B7844" s="11" t="str">
        <f>IFERROR(INDEX({"JSNY-BJ0001-01";"JSNY-JS0022-01";"JSNY-JS0002-01"},MATCH(D7844,{"BJ_zhongyu";"JS_WX_liteer";"JS_CZ_wodefeng"},0)),"")</f>
        <v>JSNY-JS0002-01</v>
      </c>
      <c r="C7844" s="11" t="str">
        <f>IFERROR(INDEX({"北京中裕世纪大酒店";"江苏利特尔绿色包装股份有限公司";"常州市金坛沃德丰电子科技有限公司"},MATCH(D7844,{"BJ_zhongyu";"JS_WX_liteer";"JS_CZ_wodefeng"},0)),"")</f>
        <v>常州市金坛沃德丰电子科技有限公司</v>
      </c>
      <c r="D7844" s="11" t="str">
        <f>[1]动作!$G7843</f>
        <v>JS_CZ_wodefeng</v>
      </c>
      <c r="E7844" s="11" t="str">
        <f>[1]动作!$D7843</f>
        <v>电表故障</v>
      </c>
      <c r="F7844" s="11" t="s">
        <v>45</v>
      </c>
      <c r="G7844" s="12">
        <f>[1]动作!$A7843+[1]动作!$B7843</f>
        <v>43214.715300925927</v>
      </c>
      <c r="H7844" s="12"/>
      <c r="I7844" s="11"/>
    </row>
    <row r="7845" spans="1:9" hidden="1" x14ac:dyDescent="0.3">
      <c r="A7845" s="24">
        <v>7843</v>
      </c>
      <c r="B7845" s="11" t="str">
        <f>IFERROR(INDEX({"JSNY-BJ0001-01";"JSNY-JS0022-01";"JSNY-JS0002-01"},MATCH(D7845,{"BJ_zhongyu";"JS_WX_liteer";"JS_CZ_wodefeng"},0)),"")</f>
        <v>JSNY-JS0002-01</v>
      </c>
      <c r="C7845" s="11" t="str">
        <f>IFERROR(INDEX({"北京中裕世纪大酒店";"江苏利特尔绿色包装股份有限公司";"常州市金坛沃德丰电子科技有限公司"},MATCH(D7845,{"BJ_zhongyu";"JS_WX_liteer";"JS_CZ_wodefeng"},0)),"")</f>
        <v>常州市金坛沃德丰电子科技有限公司</v>
      </c>
      <c r="D7845" s="11" t="str">
        <f>[1]动作!$G7844</f>
        <v>JS_CZ_wodefeng</v>
      </c>
      <c r="E7845" s="11" t="str">
        <f>[1]动作!$D7844</f>
        <v>电表故障</v>
      </c>
      <c r="F7845" s="11" t="s">
        <v>45</v>
      </c>
      <c r="G7845" s="12">
        <f>[1]动作!$A7844+[1]动作!$B7844</f>
        <v>43214.716874999998</v>
      </c>
      <c r="H7845" s="12"/>
      <c r="I7845" s="11"/>
    </row>
    <row r="7846" spans="1:9" hidden="1" x14ac:dyDescent="0.3">
      <c r="A7846" s="24">
        <v>7844</v>
      </c>
      <c r="B7846" s="11" t="str">
        <f>IFERROR(INDEX({"JSNY-BJ0001-01";"JSNY-JS0022-01";"JSNY-JS0002-01"},MATCH(D7846,{"BJ_zhongyu";"JS_WX_liteer";"JS_CZ_wodefeng"},0)),"")</f>
        <v>JSNY-JS0002-01</v>
      </c>
      <c r="C7846" s="11" t="str">
        <f>IFERROR(INDEX({"北京中裕世纪大酒店";"江苏利特尔绿色包装股份有限公司";"常州市金坛沃德丰电子科技有限公司"},MATCH(D7846,{"BJ_zhongyu";"JS_WX_liteer";"JS_CZ_wodefeng"},0)),"")</f>
        <v>常州市金坛沃德丰电子科技有限公司</v>
      </c>
      <c r="D7846" s="11" t="str">
        <f>[1]动作!$G7845</f>
        <v>JS_CZ_wodefeng</v>
      </c>
      <c r="E7846" s="11" t="str">
        <f>[1]动作!$D7845</f>
        <v>电表故障</v>
      </c>
      <c r="F7846" s="11" t="s">
        <v>45</v>
      </c>
      <c r="G7846" s="12">
        <f>[1]动作!$A7845+[1]动作!$B7845</f>
        <v>43214.717800925922</v>
      </c>
      <c r="H7846" s="12"/>
      <c r="I7846" s="11"/>
    </row>
    <row r="7847" spans="1:9" hidden="1" x14ac:dyDescent="0.3">
      <c r="A7847" s="24">
        <v>7845</v>
      </c>
      <c r="B7847" s="11" t="str">
        <f>IFERROR(INDEX({"JSNY-BJ0001-01";"JSNY-JS0022-01";"JSNY-JS0002-01"},MATCH(D7847,{"BJ_zhongyu";"JS_WX_liteer";"JS_CZ_wodefeng"},0)),"")</f>
        <v>JSNY-JS0002-01</v>
      </c>
      <c r="C7847" s="11" t="str">
        <f>IFERROR(INDEX({"北京中裕世纪大酒店";"江苏利特尔绿色包装股份有限公司";"常州市金坛沃德丰电子科技有限公司"},MATCH(D7847,{"BJ_zhongyu";"JS_WX_liteer";"JS_CZ_wodefeng"},0)),"")</f>
        <v>常州市金坛沃德丰电子科技有限公司</v>
      </c>
      <c r="D7847" s="11" t="str">
        <f>[1]动作!$G7846</f>
        <v>JS_CZ_wodefeng</v>
      </c>
      <c r="E7847" s="11" t="str">
        <f>[1]动作!$D7846</f>
        <v>电表故障</v>
      </c>
      <c r="F7847" s="11" t="s">
        <v>45</v>
      </c>
      <c r="G7847" s="12">
        <f>[1]动作!$A7846+[1]动作!$B7846</f>
        <v>43214.717974537038</v>
      </c>
      <c r="H7847" s="12"/>
      <c r="I7847" s="11"/>
    </row>
    <row r="7848" spans="1:9" hidden="1" x14ac:dyDescent="0.3">
      <c r="A7848" s="24">
        <v>7846</v>
      </c>
      <c r="B7848" s="11" t="str">
        <f>IFERROR(INDEX({"JSNY-BJ0001-01";"JSNY-JS0022-01";"JSNY-JS0002-01"},MATCH(D7848,{"BJ_zhongyu";"JS_WX_liteer";"JS_CZ_wodefeng"},0)),"")</f>
        <v>JSNY-BJ0001-01</v>
      </c>
      <c r="C7848" s="11" t="str">
        <f>IFERROR(INDEX({"北京中裕世纪大酒店";"江苏利特尔绿色包装股份有限公司";"常州市金坛沃德丰电子科技有限公司"},MATCH(D7848,{"BJ_zhongyu";"JS_WX_liteer";"JS_CZ_wodefeng"},0)),"")</f>
        <v>北京中裕世纪大酒店</v>
      </c>
      <c r="D7848" s="11" t="str">
        <f>[1]动作!$G7847</f>
        <v>BJ_zhongyu</v>
      </c>
      <c r="E7848" s="11" t="str">
        <f>[1]动作!$D7847</f>
        <v>分系统4故障状态</v>
      </c>
      <c r="F7848" s="11" t="s">
        <v>178</v>
      </c>
      <c r="G7848" s="12">
        <f>[1]动作!$A7847+[1]动作!$B7847</f>
        <v>43214.718032407407</v>
      </c>
      <c r="H7848" s="12"/>
      <c r="I7848" s="11"/>
    </row>
    <row r="7849" spans="1:9" hidden="1" x14ac:dyDescent="0.3">
      <c r="A7849" s="24">
        <v>7847</v>
      </c>
      <c r="B7849" s="11" t="str">
        <f>IFERROR(INDEX({"JSNY-BJ0001-01";"JSNY-JS0022-01";"JSNY-JS0002-01"},MATCH(D7849,{"BJ_zhongyu";"JS_WX_liteer";"JS_CZ_wodefeng"},0)),"")</f>
        <v>JSNY-JS0002-01</v>
      </c>
      <c r="C7849" s="11" t="str">
        <f>IFERROR(INDEX({"北京中裕世纪大酒店";"江苏利特尔绿色包装股份有限公司";"常州市金坛沃德丰电子科技有限公司"},MATCH(D7849,{"BJ_zhongyu";"JS_WX_liteer";"JS_CZ_wodefeng"},0)),"")</f>
        <v>常州市金坛沃德丰电子科技有限公司</v>
      </c>
      <c r="D7849" s="11" t="str">
        <f>[1]动作!$G7848</f>
        <v>JS_CZ_wodefeng</v>
      </c>
      <c r="E7849" s="11" t="str">
        <f>[1]动作!$D7848</f>
        <v>电表故障</v>
      </c>
      <c r="F7849" s="11" t="s">
        <v>45</v>
      </c>
      <c r="G7849" s="12">
        <f>[1]动作!$A7848+[1]动作!$B7848</f>
        <v>43214.719363425924</v>
      </c>
      <c r="H7849" s="12"/>
      <c r="I7849" s="11"/>
    </row>
    <row r="7850" spans="1:9" hidden="1" x14ac:dyDescent="0.3">
      <c r="A7850" s="24">
        <v>7848</v>
      </c>
      <c r="B7850" s="11" t="str">
        <f>IFERROR(INDEX({"JSNY-BJ0001-01";"JSNY-JS0022-01";"JSNY-JS0002-01"},MATCH(D7850,{"BJ_zhongyu";"JS_WX_liteer";"JS_CZ_wodefeng"},0)),"")</f>
        <v>JSNY-JS0002-01</v>
      </c>
      <c r="C7850" s="11" t="str">
        <f>IFERROR(INDEX({"北京中裕世纪大酒店";"江苏利特尔绿色包装股份有限公司";"常州市金坛沃德丰电子科技有限公司"},MATCH(D7850,{"BJ_zhongyu";"JS_WX_liteer";"JS_CZ_wodefeng"},0)),"")</f>
        <v>常州市金坛沃德丰电子科技有限公司</v>
      </c>
      <c r="D7850" s="11" t="str">
        <f>[1]动作!$G7849</f>
        <v>JS_CZ_wodefeng</v>
      </c>
      <c r="E7850" s="11" t="str">
        <f>[1]动作!$D7849</f>
        <v>电表故障</v>
      </c>
      <c r="F7850" s="11" t="s">
        <v>45</v>
      </c>
      <c r="G7850" s="12">
        <f>[1]动作!$A7849+[1]动作!$B7849</f>
        <v>43214.721388888887</v>
      </c>
      <c r="H7850" s="12"/>
      <c r="I7850" s="11"/>
    </row>
    <row r="7851" spans="1:9" hidden="1" x14ac:dyDescent="0.3">
      <c r="A7851" s="24">
        <v>7849</v>
      </c>
      <c r="B7851" s="11" t="str">
        <f>IFERROR(INDEX({"JSNY-BJ0001-01";"JSNY-JS0022-01";"JSNY-JS0002-01"},MATCH(D7851,{"BJ_zhongyu";"JS_WX_liteer";"JS_CZ_wodefeng"},0)),"")</f>
        <v>JSNY-JS0002-01</v>
      </c>
      <c r="C7851" s="11" t="str">
        <f>IFERROR(INDEX({"北京中裕世纪大酒店";"江苏利特尔绿色包装股份有限公司";"常州市金坛沃德丰电子科技有限公司"},MATCH(D7851,{"BJ_zhongyu";"JS_WX_liteer";"JS_CZ_wodefeng"},0)),"")</f>
        <v>常州市金坛沃德丰电子科技有限公司</v>
      </c>
      <c r="D7851" s="11" t="str">
        <f>[1]动作!$G7850</f>
        <v>JS_CZ_wodefeng</v>
      </c>
      <c r="E7851" s="11" t="str">
        <f>[1]动作!$D7850</f>
        <v>电表故障</v>
      </c>
      <c r="F7851" s="11" t="s">
        <v>45</v>
      </c>
      <c r="G7851" s="12">
        <f>[1]动作!$A7850+[1]动作!$B7850</f>
        <v>43214.722777777781</v>
      </c>
      <c r="H7851" s="12"/>
      <c r="I7851" s="11"/>
    </row>
    <row r="7852" spans="1:9" hidden="1" x14ac:dyDescent="0.3">
      <c r="A7852" s="24">
        <v>7850</v>
      </c>
      <c r="B7852" s="11" t="str">
        <f>IFERROR(INDEX({"JSNY-BJ0001-01";"JSNY-JS0022-01";"JSNY-JS0002-01"},MATCH(D7852,{"BJ_zhongyu";"JS_WX_liteer";"JS_CZ_wodefeng"},0)),"")</f>
        <v>JSNY-JS0002-01</v>
      </c>
      <c r="C7852" s="11" t="str">
        <f>IFERROR(INDEX({"北京中裕世纪大酒店";"江苏利特尔绿色包装股份有限公司";"常州市金坛沃德丰电子科技有限公司"},MATCH(D7852,{"BJ_zhongyu";"JS_WX_liteer";"JS_CZ_wodefeng"},0)),"")</f>
        <v>常州市金坛沃德丰电子科技有限公司</v>
      </c>
      <c r="D7852" s="11" t="str">
        <f>[1]动作!$G7851</f>
        <v>JS_CZ_wodefeng</v>
      </c>
      <c r="E7852" s="11" t="str">
        <f>[1]动作!$D7851</f>
        <v>电表故障</v>
      </c>
      <c r="F7852" s="11" t="s">
        <v>45</v>
      </c>
      <c r="G7852" s="12">
        <f>[1]动作!$A7851+[1]动作!$B7851</f>
        <v>43214.722893518519</v>
      </c>
      <c r="H7852" s="12"/>
      <c r="I7852" s="11"/>
    </row>
    <row r="7853" spans="1:9" hidden="1" x14ac:dyDescent="0.3">
      <c r="A7853" s="24">
        <v>7851</v>
      </c>
      <c r="B7853" s="11" t="str">
        <f>IFERROR(INDEX({"JSNY-BJ0001-01";"JSNY-JS0022-01";"JSNY-JS0002-01"},MATCH(D7853,{"BJ_zhongyu";"JS_WX_liteer";"JS_CZ_wodefeng"},0)),"")</f>
        <v>JSNY-JS0002-01</v>
      </c>
      <c r="C7853" s="11" t="str">
        <f>IFERROR(INDEX({"北京中裕世纪大酒店";"江苏利特尔绿色包装股份有限公司";"常州市金坛沃德丰电子科技有限公司"},MATCH(D7853,{"BJ_zhongyu";"JS_WX_liteer";"JS_CZ_wodefeng"},0)),"")</f>
        <v>常州市金坛沃德丰电子科技有限公司</v>
      </c>
      <c r="D7853" s="11" t="str">
        <f>[1]动作!$G7852</f>
        <v>JS_CZ_wodefeng</v>
      </c>
      <c r="E7853" s="11" t="str">
        <f>[1]动作!$D7852</f>
        <v>电表故障</v>
      </c>
      <c r="F7853" s="11" t="s">
        <v>45</v>
      </c>
      <c r="G7853" s="12">
        <f>[1]动作!$A7852+[1]动作!$B7852</f>
        <v>43214.723009259258</v>
      </c>
      <c r="H7853" s="12"/>
      <c r="I7853" s="11"/>
    </row>
    <row r="7854" spans="1:9" hidden="1" x14ac:dyDescent="0.3">
      <c r="A7854" s="24">
        <v>7852</v>
      </c>
      <c r="B7854" s="11" t="str">
        <f>IFERROR(INDEX({"JSNY-BJ0001-01";"JSNY-JS0022-01";"JSNY-JS0002-01"},MATCH(D7854,{"BJ_zhongyu";"JS_WX_liteer";"JS_CZ_wodefeng"},0)),"")</f>
        <v>JSNY-JS0002-01</v>
      </c>
      <c r="C7854" s="11" t="str">
        <f>IFERROR(INDEX({"北京中裕世纪大酒店";"江苏利特尔绿色包装股份有限公司";"常州市金坛沃德丰电子科技有限公司"},MATCH(D7854,{"BJ_zhongyu";"JS_WX_liteer";"JS_CZ_wodefeng"},0)),"")</f>
        <v>常州市金坛沃德丰电子科技有限公司</v>
      </c>
      <c r="D7854" s="11" t="str">
        <f>[1]动作!$G7853</f>
        <v>JS_CZ_wodefeng</v>
      </c>
      <c r="E7854" s="11" t="str">
        <f>[1]动作!$D7853</f>
        <v>电表故障</v>
      </c>
      <c r="F7854" s="11" t="s">
        <v>45</v>
      </c>
      <c r="G7854" s="12">
        <f>[1]动作!$A7853+[1]动作!$B7853</f>
        <v>43214.724108796298</v>
      </c>
      <c r="H7854" s="12"/>
      <c r="I7854" s="11"/>
    </row>
    <row r="7855" spans="1:9" hidden="1" x14ac:dyDescent="0.3">
      <c r="A7855" s="24">
        <v>7853</v>
      </c>
      <c r="B7855" s="11" t="str">
        <f>IFERROR(INDEX({"JSNY-BJ0001-01";"JSNY-JS0022-01";"JSNY-JS0002-01"},MATCH(D7855,{"BJ_zhongyu";"JS_WX_liteer";"JS_CZ_wodefeng"},0)),"")</f>
        <v>JSNY-JS0002-01</v>
      </c>
      <c r="C7855" s="11" t="str">
        <f>IFERROR(INDEX({"北京中裕世纪大酒店";"江苏利特尔绿色包装股份有限公司";"常州市金坛沃德丰电子科技有限公司"},MATCH(D7855,{"BJ_zhongyu";"JS_WX_liteer";"JS_CZ_wodefeng"},0)),"")</f>
        <v>常州市金坛沃德丰电子科技有限公司</v>
      </c>
      <c r="D7855" s="11" t="str">
        <f>[1]动作!$G7854</f>
        <v>JS_CZ_wodefeng</v>
      </c>
      <c r="E7855" s="11" t="str">
        <f>[1]动作!$D7854</f>
        <v>电表故障</v>
      </c>
      <c r="F7855" s="11" t="s">
        <v>45</v>
      </c>
      <c r="G7855" s="12">
        <f>[1]动作!$A7854+[1]动作!$B7854</f>
        <v>43214.726944444446</v>
      </c>
      <c r="H7855" s="12"/>
      <c r="I7855" s="11"/>
    </row>
    <row r="7856" spans="1:9" hidden="1" x14ac:dyDescent="0.3">
      <c r="A7856" s="24">
        <v>7854</v>
      </c>
      <c r="B7856" s="11" t="str">
        <f>IFERROR(INDEX({"JSNY-BJ0001-01";"JSNY-JS0022-01";"JSNY-JS0002-01"},MATCH(D7856,{"BJ_zhongyu";"JS_WX_liteer";"JS_CZ_wodefeng"},0)),"")</f>
        <v>JSNY-JS0002-01</v>
      </c>
      <c r="C7856" s="11" t="str">
        <f>IFERROR(INDEX({"北京中裕世纪大酒店";"江苏利特尔绿色包装股份有限公司";"常州市金坛沃德丰电子科技有限公司"},MATCH(D7856,{"BJ_zhongyu";"JS_WX_liteer";"JS_CZ_wodefeng"},0)),"")</f>
        <v>常州市金坛沃德丰电子科技有限公司</v>
      </c>
      <c r="D7856" s="11" t="str">
        <f>[1]动作!$G7855</f>
        <v>JS_CZ_wodefeng</v>
      </c>
      <c r="E7856" s="11" t="str">
        <f>[1]动作!$D7855</f>
        <v>电表故障</v>
      </c>
      <c r="F7856" s="11" t="s">
        <v>45</v>
      </c>
      <c r="G7856" s="12">
        <f>[1]动作!$A7855+[1]动作!$B7855</f>
        <v>43214.729027777779</v>
      </c>
      <c r="H7856" s="12"/>
      <c r="I7856" s="11"/>
    </row>
    <row r="7857" spans="1:9" hidden="1" x14ac:dyDescent="0.3">
      <c r="A7857" s="24">
        <v>7855</v>
      </c>
      <c r="B7857" s="11" t="str">
        <f>IFERROR(INDEX({"JSNY-BJ0001-01";"JSNY-JS0022-01";"JSNY-JS0002-01"},MATCH(D7857,{"BJ_zhongyu";"JS_WX_liteer";"JS_CZ_wodefeng"},0)),"")</f>
        <v>JSNY-JS0002-01</v>
      </c>
      <c r="C7857" s="11" t="str">
        <f>IFERROR(INDEX({"北京中裕世纪大酒店";"江苏利特尔绿色包装股份有限公司";"常州市金坛沃德丰电子科技有限公司"},MATCH(D7857,{"BJ_zhongyu";"JS_WX_liteer";"JS_CZ_wodefeng"},0)),"")</f>
        <v>常州市金坛沃德丰电子科技有限公司</v>
      </c>
      <c r="D7857" s="11" t="str">
        <f>[1]动作!$G7856</f>
        <v>JS_CZ_wodefeng</v>
      </c>
      <c r="E7857" s="11" t="str">
        <f>[1]动作!$D7856</f>
        <v>电表故障</v>
      </c>
      <c r="F7857" s="11" t="s">
        <v>45</v>
      </c>
      <c r="G7857" s="12">
        <f>[1]动作!$A7856+[1]动作!$B7856</f>
        <v>43214.733136574076</v>
      </c>
      <c r="H7857" s="12"/>
      <c r="I7857" s="11"/>
    </row>
    <row r="7858" spans="1:9" hidden="1" x14ac:dyDescent="0.3">
      <c r="A7858" s="24">
        <v>7856</v>
      </c>
      <c r="B7858" s="11" t="str">
        <f>IFERROR(INDEX({"JSNY-BJ0001-01";"JSNY-JS0022-01";"JSNY-JS0002-01"},MATCH(D7858,{"BJ_zhongyu";"JS_WX_liteer";"JS_CZ_wodefeng"},0)),"")</f>
        <v>JSNY-JS0002-01</v>
      </c>
      <c r="C7858" s="11" t="str">
        <f>IFERROR(INDEX({"北京中裕世纪大酒店";"江苏利特尔绿色包装股份有限公司";"常州市金坛沃德丰电子科技有限公司"},MATCH(D7858,{"BJ_zhongyu";"JS_WX_liteer";"JS_CZ_wodefeng"},0)),"")</f>
        <v>常州市金坛沃德丰电子科技有限公司</v>
      </c>
      <c r="D7858" s="11" t="str">
        <f>[1]动作!$G7857</f>
        <v>JS_CZ_wodefeng</v>
      </c>
      <c r="E7858" s="11" t="str">
        <f>[1]动作!$D7857</f>
        <v>电表故障</v>
      </c>
      <c r="F7858" s="11" t="s">
        <v>45</v>
      </c>
      <c r="G7858" s="12">
        <f>[1]动作!$A7857+[1]动作!$B7857</f>
        <v>43214.734236111108</v>
      </c>
      <c r="H7858" s="12"/>
      <c r="I7858" s="11"/>
    </row>
    <row r="7859" spans="1:9" hidden="1" x14ac:dyDescent="0.3">
      <c r="A7859" s="24">
        <v>7857</v>
      </c>
      <c r="B7859" s="11" t="str">
        <f>IFERROR(INDEX({"JSNY-BJ0001-01";"JSNY-JS0022-01";"JSNY-JS0002-01"},MATCH(D7859,{"BJ_zhongyu";"JS_WX_liteer";"JS_CZ_wodefeng"},0)),"")</f>
        <v>JSNY-JS0002-01</v>
      </c>
      <c r="C7859" s="11" t="str">
        <f>IFERROR(INDEX({"北京中裕世纪大酒店";"江苏利特尔绿色包装股份有限公司";"常州市金坛沃德丰电子科技有限公司"},MATCH(D7859,{"BJ_zhongyu";"JS_WX_liteer";"JS_CZ_wodefeng"},0)),"")</f>
        <v>常州市金坛沃德丰电子科技有限公司</v>
      </c>
      <c r="D7859" s="11" t="str">
        <f>[1]动作!$G7858</f>
        <v>JS_CZ_wodefeng</v>
      </c>
      <c r="E7859" s="11" t="str">
        <f>[1]动作!$D7858</f>
        <v>电表故障</v>
      </c>
      <c r="F7859" s="11" t="s">
        <v>45</v>
      </c>
      <c r="G7859" s="12">
        <f>[1]动作!$A7858+[1]动作!$B7858</f>
        <v>43214.734479166669</v>
      </c>
      <c r="H7859" s="12"/>
      <c r="I7859" s="11"/>
    </row>
    <row r="7860" spans="1:9" hidden="1" x14ac:dyDescent="0.3">
      <c r="A7860" s="24">
        <v>7858</v>
      </c>
      <c r="B7860" s="11" t="str">
        <f>IFERROR(INDEX({"JSNY-BJ0001-01";"JSNY-JS0022-01";"JSNY-JS0002-01"},MATCH(D7860,{"BJ_zhongyu";"JS_WX_liteer";"JS_CZ_wodefeng"},0)),"")</f>
        <v>JSNY-JS0002-01</v>
      </c>
      <c r="C7860" s="11" t="str">
        <f>IFERROR(INDEX({"北京中裕世纪大酒店";"江苏利特尔绿色包装股份有限公司";"常州市金坛沃德丰电子科技有限公司"},MATCH(D7860,{"BJ_zhongyu";"JS_WX_liteer";"JS_CZ_wodefeng"},0)),"")</f>
        <v>常州市金坛沃德丰电子科技有限公司</v>
      </c>
      <c r="D7860" s="11" t="str">
        <f>[1]动作!$G7859</f>
        <v>JS_CZ_wodefeng</v>
      </c>
      <c r="E7860" s="11" t="str">
        <f>[1]动作!$D7859</f>
        <v>电表故障</v>
      </c>
      <c r="F7860" s="11" t="s">
        <v>45</v>
      </c>
      <c r="G7860" s="12">
        <f>[1]动作!$A7859+[1]动作!$B7859</f>
        <v>43214.734583333331</v>
      </c>
      <c r="H7860" s="12"/>
      <c r="I7860" s="11"/>
    </row>
    <row r="7861" spans="1:9" hidden="1" x14ac:dyDescent="0.3">
      <c r="A7861" s="24">
        <v>7859</v>
      </c>
      <c r="B7861" s="11" t="str">
        <f>IFERROR(INDEX({"JSNY-BJ0001-01";"JSNY-JS0022-01";"JSNY-JS0002-01"},MATCH(D7861,{"BJ_zhongyu";"JS_WX_liteer";"JS_CZ_wodefeng"},0)),"")</f>
        <v>JSNY-JS0002-01</v>
      </c>
      <c r="C7861" s="11" t="str">
        <f>IFERROR(INDEX({"北京中裕世纪大酒店";"江苏利特尔绿色包装股份有限公司";"常州市金坛沃德丰电子科技有限公司"},MATCH(D7861,{"BJ_zhongyu";"JS_WX_liteer";"JS_CZ_wodefeng"},0)),"")</f>
        <v>常州市金坛沃德丰电子科技有限公司</v>
      </c>
      <c r="D7861" s="11" t="str">
        <f>[1]动作!$G7860</f>
        <v>JS_CZ_wodefeng</v>
      </c>
      <c r="E7861" s="11" t="str">
        <f>[1]动作!$D7860</f>
        <v>电表故障</v>
      </c>
      <c r="F7861" s="11" t="s">
        <v>45</v>
      </c>
      <c r="G7861" s="12">
        <f>[1]动作!$A7860+[1]动作!$B7860</f>
        <v>43214.734710648147</v>
      </c>
      <c r="H7861" s="12"/>
      <c r="I7861" s="11"/>
    </row>
    <row r="7862" spans="1:9" hidden="1" x14ac:dyDescent="0.3">
      <c r="A7862" s="24">
        <v>7860</v>
      </c>
      <c r="B7862" s="11" t="str">
        <f>IFERROR(INDEX({"JSNY-BJ0001-01";"JSNY-JS0022-01";"JSNY-JS0002-01"},MATCH(D7862,{"BJ_zhongyu";"JS_WX_liteer";"JS_CZ_wodefeng"},0)),"")</f>
        <v>JSNY-JS0002-01</v>
      </c>
      <c r="C7862" s="11" t="str">
        <f>IFERROR(INDEX({"北京中裕世纪大酒店";"江苏利特尔绿色包装股份有限公司";"常州市金坛沃德丰电子科技有限公司"},MATCH(D7862,{"BJ_zhongyu";"JS_WX_liteer";"JS_CZ_wodefeng"},0)),"")</f>
        <v>常州市金坛沃德丰电子科技有限公司</v>
      </c>
      <c r="D7862" s="11" t="str">
        <f>[1]动作!$G7861</f>
        <v>JS_CZ_wodefeng</v>
      </c>
      <c r="E7862" s="11" t="str">
        <f>[1]动作!$D7861</f>
        <v>电表故障</v>
      </c>
      <c r="F7862" s="11" t="s">
        <v>45</v>
      </c>
      <c r="G7862" s="12">
        <f>[1]动作!$A7861+[1]动作!$B7861</f>
        <v>43214.737083333333</v>
      </c>
      <c r="H7862" s="12"/>
      <c r="I7862" s="11"/>
    </row>
    <row r="7863" spans="1:9" hidden="1" x14ac:dyDescent="0.3">
      <c r="A7863" s="24">
        <v>7861</v>
      </c>
      <c r="B7863" s="11" t="str">
        <f>IFERROR(INDEX({"JSNY-BJ0001-01";"JSNY-JS0022-01";"JSNY-JS0002-01"},MATCH(D7863,{"BJ_zhongyu";"JS_WX_liteer";"JS_CZ_wodefeng"},0)),"")</f>
        <v>JSNY-JS0002-01</v>
      </c>
      <c r="C7863" s="11" t="str">
        <f>IFERROR(INDEX({"北京中裕世纪大酒店";"江苏利特尔绿色包装股份有限公司";"常州市金坛沃德丰电子科技有限公司"},MATCH(D7863,{"BJ_zhongyu";"JS_WX_liteer";"JS_CZ_wodefeng"},0)),"")</f>
        <v>常州市金坛沃德丰电子科技有限公司</v>
      </c>
      <c r="D7863" s="11" t="str">
        <f>[1]动作!$G7862</f>
        <v>JS_CZ_wodefeng</v>
      </c>
      <c r="E7863" s="11" t="str">
        <f>[1]动作!$D7862</f>
        <v>电表故障</v>
      </c>
      <c r="F7863" s="11" t="s">
        <v>45</v>
      </c>
      <c r="G7863" s="12">
        <f>[1]动作!$A7862+[1]动作!$B7862</f>
        <v>43214.739745370367</v>
      </c>
      <c r="H7863" s="12"/>
      <c r="I7863" s="11"/>
    </row>
    <row r="7864" spans="1:9" hidden="1" x14ac:dyDescent="0.3">
      <c r="A7864" s="24">
        <v>7862</v>
      </c>
      <c r="B7864" s="11" t="str">
        <f>IFERROR(INDEX({"JSNY-BJ0001-01";"JSNY-JS0022-01";"JSNY-JS0002-01"},MATCH(D7864,{"BJ_zhongyu";"JS_WX_liteer";"JS_CZ_wodefeng"},0)),"")</f>
        <v>JSNY-JS0002-01</v>
      </c>
      <c r="C7864" s="11" t="str">
        <f>IFERROR(INDEX({"北京中裕世纪大酒店";"江苏利特尔绿色包装股份有限公司";"常州市金坛沃德丰电子科技有限公司"},MATCH(D7864,{"BJ_zhongyu";"JS_WX_liteer";"JS_CZ_wodefeng"},0)),"")</f>
        <v>常州市金坛沃德丰电子科技有限公司</v>
      </c>
      <c r="D7864" s="11" t="str">
        <f>[1]动作!$G7863</f>
        <v>JS_CZ_wodefeng</v>
      </c>
      <c r="E7864" s="11" t="str">
        <f>[1]动作!$D7863</f>
        <v>电表故障</v>
      </c>
      <c r="F7864" s="11" t="s">
        <v>45</v>
      </c>
      <c r="G7864" s="12">
        <f>[1]动作!$A7863+[1]动作!$B7863</f>
        <v>43214.742060185185</v>
      </c>
      <c r="H7864" s="12"/>
      <c r="I7864" s="11"/>
    </row>
    <row r="7865" spans="1:9" hidden="1" x14ac:dyDescent="0.3">
      <c r="A7865" s="24">
        <v>7863</v>
      </c>
      <c r="B7865" s="11" t="str">
        <f>IFERROR(INDEX({"JSNY-BJ0001-01";"JSNY-JS0022-01";"JSNY-JS0002-01"},MATCH(D7865,{"BJ_zhongyu";"JS_WX_liteer";"JS_CZ_wodefeng"},0)),"")</f>
        <v>JSNY-JS0002-01</v>
      </c>
      <c r="C7865" s="11" t="str">
        <f>IFERROR(INDEX({"北京中裕世纪大酒店";"江苏利特尔绿色包装股份有限公司";"常州市金坛沃德丰电子科技有限公司"},MATCH(D7865,{"BJ_zhongyu";"JS_WX_liteer";"JS_CZ_wodefeng"},0)),"")</f>
        <v>常州市金坛沃德丰电子科技有限公司</v>
      </c>
      <c r="D7865" s="11" t="str">
        <f>[1]动作!$G7864</f>
        <v>JS_CZ_wodefeng</v>
      </c>
      <c r="E7865" s="11" t="str">
        <f>[1]动作!$D7864</f>
        <v>电表故障</v>
      </c>
      <c r="F7865" s="11" t="s">
        <v>45</v>
      </c>
      <c r="G7865" s="12">
        <f>[1]动作!$A7864+[1]动作!$B7864</f>
        <v>43214.742986111109</v>
      </c>
      <c r="H7865" s="12"/>
      <c r="I7865" s="11"/>
    </row>
    <row r="7866" spans="1:9" hidden="1" x14ac:dyDescent="0.3">
      <c r="A7866" s="24">
        <v>7864</v>
      </c>
      <c r="B7866" s="11" t="str">
        <f>IFERROR(INDEX({"JSNY-BJ0001-01";"JSNY-JS0022-01";"JSNY-JS0002-01"},MATCH(D7866,{"BJ_zhongyu";"JS_WX_liteer";"JS_CZ_wodefeng"},0)),"")</f>
        <v>JSNY-JS0002-01</v>
      </c>
      <c r="C7866" s="11" t="str">
        <f>IFERROR(INDEX({"北京中裕世纪大酒店";"江苏利特尔绿色包装股份有限公司";"常州市金坛沃德丰电子科技有限公司"},MATCH(D7866,{"BJ_zhongyu";"JS_WX_liteer";"JS_CZ_wodefeng"},0)),"")</f>
        <v>常州市金坛沃德丰电子科技有限公司</v>
      </c>
      <c r="D7866" s="11" t="str">
        <f>[1]动作!$G7865</f>
        <v>JS_CZ_wodefeng</v>
      </c>
      <c r="E7866" s="11" t="str">
        <f>[1]动作!$D7865</f>
        <v>电表故障</v>
      </c>
      <c r="F7866" s="11" t="s">
        <v>45</v>
      </c>
      <c r="G7866" s="12">
        <f>[1]动作!$A7865+[1]动作!$B7865</f>
        <v>43214.743159722224</v>
      </c>
      <c r="H7866" s="12"/>
      <c r="I7866" s="11"/>
    </row>
    <row r="7867" spans="1:9" hidden="1" x14ac:dyDescent="0.3">
      <c r="A7867" s="24">
        <v>7865</v>
      </c>
      <c r="B7867" s="11" t="str">
        <f>IFERROR(INDEX({"JSNY-BJ0001-01";"JSNY-JS0022-01";"JSNY-JS0002-01"},MATCH(D7867,{"BJ_zhongyu";"JS_WX_liteer";"JS_CZ_wodefeng"},0)),"")</f>
        <v>JSNY-JS0002-01</v>
      </c>
      <c r="C7867" s="11" t="str">
        <f>IFERROR(INDEX({"北京中裕世纪大酒店";"江苏利特尔绿色包装股份有限公司";"常州市金坛沃德丰电子科技有限公司"},MATCH(D7867,{"BJ_zhongyu";"JS_WX_liteer";"JS_CZ_wodefeng"},0)),"")</f>
        <v>常州市金坛沃德丰电子科技有限公司</v>
      </c>
      <c r="D7867" s="11" t="str">
        <f>[1]动作!$G7866</f>
        <v>JS_CZ_wodefeng</v>
      </c>
      <c r="E7867" s="11" t="str">
        <f>[1]动作!$D7866</f>
        <v>电表故障</v>
      </c>
      <c r="F7867" s="11" t="s">
        <v>45</v>
      </c>
      <c r="G7867" s="12">
        <f>[1]动作!$A7866+[1]动作!$B7866</f>
        <v>43214.744432870371</v>
      </c>
      <c r="H7867" s="12"/>
      <c r="I7867" s="11"/>
    </row>
    <row r="7868" spans="1:9" hidden="1" x14ac:dyDescent="0.3">
      <c r="A7868" s="24">
        <v>7866</v>
      </c>
      <c r="B7868" s="11" t="str">
        <f>IFERROR(INDEX({"JSNY-BJ0001-01";"JSNY-JS0022-01";"JSNY-JS0002-01"},MATCH(D7868,{"BJ_zhongyu";"JS_WX_liteer";"JS_CZ_wodefeng"},0)),"")</f>
        <v>JSNY-JS0002-01</v>
      </c>
      <c r="C7868" s="11" t="str">
        <f>IFERROR(INDEX({"北京中裕世纪大酒店";"江苏利特尔绿色包装股份有限公司";"常州市金坛沃德丰电子科技有限公司"},MATCH(D7868,{"BJ_zhongyu";"JS_WX_liteer";"JS_CZ_wodefeng"},0)),"")</f>
        <v>常州市金坛沃德丰电子科技有限公司</v>
      </c>
      <c r="D7868" s="11" t="str">
        <f>[1]动作!$G7867</f>
        <v>JS_CZ_wodefeng</v>
      </c>
      <c r="E7868" s="11" t="str">
        <f>[1]动作!$D7867</f>
        <v>电表故障</v>
      </c>
      <c r="F7868" s="11" t="s">
        <v>45</v>
      </c>
      <c r="G7868" s="12">
        <f>[1]动作!$A7867+[1]动作!$B7867</f>
        <v>43214.750578703701</v>
      </c>
      <c r="H7868" s="12"/>
      <c r="I7868" s="11"/>
    </row>
    <row r="7869" spans="1:9" hidden="1" x14ac:dyDescent="0.3">
      <c r="A7869" s="24">
        <v>7867</v>
      </c>
      <c r="B7869" s="11" t="str">
        <f>IFERROR(INDEX({"JSNY-BJ0001-01";"JSNY-JS0022-01";"JSNY-JS0002-01"},MATCH(D7869,{"BJ_zhongyu";"JS_WX_liteer";"JS_CZ_wodefeng"},0)),"")</f>
        <v>JSNY-JS0002-01</v>
      </c>
      <c r="C7869" s="11" t="str">
        <f>IFERROR(INDEX({"北京中裕世纪大酒店";"江苏利特尔绿色包装股份有限公司";"常州市金坛沃德丰电子科技有限公司"},MATCH(D7869,{"BJ_zhongyu";"JS_WX_liteer";"JS_CZ_wodefeng"},0)),"")</f>
        <v>常州市金坛沃德丰电子科技有限公司</v>
      </c>
      <c r="D7869" s="11" t="str">
        <f>[1]动作!$G7868</f>
        <v>JS_CZ_wodefeng</v>
      </c>
      <c r="E7869" s="11" t="str">
        <f>[1]动作!$D7868</f>
        <v>电表故障</v>
      </c>
      <c r="F7869" s="11" t="s">
        <v>45</v>
      </c>
      <c r="G7869" s="12">
        <f>[1]动作!$A7868+[1]动作!$B7868</f>
        <v>43214.754513888889</v>
      </c>
      <c r="H7869" s="12"/>
      <c r="I7869" s="11"/>
    </row>
    <row r="7870" spans="1:9" hidden="1" x14ac:dyDescent="0.3">
      <c r="A7870" s="24">
        <v>7868</v>
      </c>
      <c r="B7870" s="11" t="str">
        <f>IFERROR(INDEX({"JSNY-BJ0001-01";"JSNY-JS0022-01";"JSNY-JS0002-01"},MATCH(D7870,{"BJ_zhongyu";"JS_WX_liteer";"JS_CZ_wodefeng"},0)),"")</f>
        <v>JSNY-JS0002-01</v>
      </c>
      <c r="C7870" s="11" t="str">
        <f>IFERROR(INDEX({"北京中裕世纪大酒店";"江苏利特尔绿色包装股份有限公司";"常州市金坛沃德丰电子科技有限公司"},MATCH(D7870,{"BJ_zhongyu";"JS_WX_liteer";"JS_CZ_wodefeng"},0)),"")</f>
        <v>常州市金坛沃德丰电子科技有限公司</v>
      </c>
      <c r="D7870" s="11" t="str">
        <f>[1]动作!$G7869</f>
        <v>JS_CZ_wodefeng</v>
      </c>
      <c r="E7870" s="11" t="str">
        <f>[1]动作!$D7869</f>
        <v>电表故障</v>
      </c>
      <c r="F7870" s="11" t="s">
        <v>45</v>
      </c>
      <c r="G7870" s="12">
        <f>[1]动作!$A7869+[1]动作!$B7869</f>
        <v>43214.754629629628</v>
      </c>
      <c r="H7870" s="12"/>
      <c r="I7870" s="11"/>
    </row>
    <row r="7871" spans="1:9" hidden="1" x14ac:dyDescent="0.3">
      <c r="A7871" s="24">
        <v>7869</v>
      </c>
      <c r="B7871" s="11" t="str">
        <f>IFERROR(INDEX({"JSNY-BJ0001-01";"JSNY-JS0022-01";"JSNY-JS0002-01"},MATCH(D7871,{"BJ_zhongyu";"JS_WX_liteer";"JS_CZ_wodefeng"},0)),"")</f>
        <v>JSNY-JS0002-01</v>
      </c>
      <c r="C7871" s="11" t="str">
        <f>IFERROR(INDEX({"北京中裕世纪大酒店";"江苏利特尔绿色包装股份有限公司";"常州市金坛沃德丰电子科技有限公司"},MATCH(D7871,{"BJ_zhongyu";"JS_WX_liteer";"JS_CZ_wodefeng"},0)),"")</f>
        <v>常州市金坛沃德丰电子科技有限公司</v>
      </c>
      <c r="D7871" s="11" t="str">
        <f>[1]动作!$G7870</f>
        <v>JS_CZ_wodefeng</v>
      </c>
      <c r="E7871" s="11" t="str">
        <f>[1]动作!$D7870</f>
        <v>电表故障</v>
      </c>
      <c r="F7871" s="11" t="s">
        <v>45</v>
      </c>
      <c r="G7871" s="12">
        <f>[1]动作!$A7870+[1]动作!$B7870</f>
        <v>43214.756076388891</v>
      </c>
      <c r="H7871" s="12"/>
      <c r="I7871" s="11"/>
    </row>
    <row r="7872" spans="1:9" hidden="1" x14ac:dyDescent="0.3">
      <c r="A7872" s="24">
        <v>7870</v>
      </c>
      <c r="B7872" s="11" t="str">
        <f>IFERROR(INDEX({"JSNY-BJ0001-01";"JSNY-JS0022-01";"JSNY-JS0002-01"},MATCH(D7872,{"BJ_zhongyu";"JS_WX_liteer";"JS_CZ_wodefeng"},0)),"")</f>
        <v>JSNY-JS0002-01</v>
      </c>
      <c r="C7872" s="11" t="str">
        <f>IFERROR(INDEX({"北京中裕世纪大酒店";"江苏利特尔绿色包装股份有限公司";"常州市金坛沃德丰电子科技有限公司"},MATCH(D7872,{"BJ_zhongyu";"JS_WX_liteer";"JS_CZ_wodefeng"},0)),"")</f>
        <v>常州市金坛沃德丰电子科技有限公司</v>
      </c>
      <c r="D7872" s="11" t="str">
        <f>[1]动作!$G7871</f>
        <v>JS_CZ_wodefeng</v>
      </c>
      <c r="E7872" s="11" t="str">
        <f>[1]动作!$D7871</f>
        <v>电表故障</v>
      </c>
      <c r="F7872" s="11" t="s">
        <v>45</v>
      </c>
      <c r="G7872" s="12">
        <f>[1]动作!$A7871+[1]动作!$B7871</f>
        <v>43214.756886574076</v>
      </c>
      <c r="H7872" s="12"/>
      <c r="I7872" s="11"/>
    </row>
    <row r="7873" spans="1:9" hidden="1" x14ac:dyDescent="0.3">
      <c r="A7873" s="24">
        <v>7871</v>
      </c>
      <c r="B7873" s="11" t="str">
        <f>IFERROR(INDEX({"JSNY-BJ0001-01";"JSNY-JS0022-01";"JSNY-JS0002-01"},MATCH(D7873,{"BJ_zhongyu";"JS_WX_liteer";"JS_CZ_wodefeng"},0)),"")</f>
        <v>JSNY-JS0002-01</v>
      </c>
      <c r="C7873" s="11" t="str">
        <f>IFERROR(INDEX({"北京中裕世纪大酒店";"江苏利特尔绿色包装股份有限公司";"常州市金坛沃德丰电子科技有限公司"},MATCH(D7873,{"BJ_zhongyu";"JS_WX_liteer";"JS_CZ_wodefeng"},0)),"")</f>
        <v>常州市金坛沃德丰电子科技有限公司</v>
      </c>
      <c r="D7873" s="11" t="str">
        <f>[1]动作!$G7872</f>
        <v>JS_CZ_wodefeng</v>
      </c>
      <c r="E7873" s="11" t="str">
        <f>[1]动作!$D7872</f>
        <v>电表故障</v>
      </c>
      <c r="F7873" s="11" t="s">
        <v>45</v>
      </c>
      <c r="G7873" s="12">
        <f>[1]动作!$A7872+[1]动作!$B7872</f>
        <v>43214.758449074077</v>
      </c>
      <c r="H7873" s="12"/>
      <c r="I7873" s="11"/>
    </row>
    <row r="7874" spans="1:9" hidden="1" x14ac:dyDescent="0.3">
      <c r="A7874" s="24">
        <v>7872</v>
      </c>
      <c r="B7874" s="11" t="str">
        <f>IFERROR(INDEX({"JSNY-BJ0001-01";"JSNY-JS0022-01";"JSNY-JS0002-01"},MATCH(D7874,{"BJ_zhongyu";"JS_WX_liteer";"JS_CZ_wodefeng"},0)),"")</f>
        <v>JSNY-JS0002-01</v>
      </c>
      <c r="C7874" s="11" t="str">
        <f>IFERROR(INDEX({"北京中裕世纪大酒店";"江苏利特尔绿色包装股份有限公司";"常州市金坛沃德丰电子科技有限公司"},MATCH(D7874,{"BJ_zhongyu";"JS_WX_liteer";"JS_CZ_wodefeng"},0)),"")</f>
        <v>常州市金坛沃德丰电子科技有限公司</v>
      </c>
      <c r="D7874" s="11" t="str">
        <f>[1]动作!$G7873</f>
        <v>JS_CZ_wodefeng</v>
      </c>
      <c r="E7874" s="11" t="str">
        <f>[1]动作!$D7873</f>
        <v>电表故障</v>
      </c>
      <c r="F7874" s="11" t="s">
        <v>45</v>
      </c>
      <c r="G7874" s="12">
        <f>[1]动作!$A7873+[1]动作!$B7873</f>
        <v>43214.75949074074</v>
      </c>
      <c r="H7874" s="12"/>
      <c r="I7874" s="11"/>
    </row>
    <row r="7875" spans="1:9" hidden="1" x14ac:dyDescent="0.3">
      <c r="A7875" s="24">
        <v>7873</v>
      </c>
      <c r="B7875" s="11" t="str">
        <f>IFERROR(INDEX({"JSNY-BJ0001-01";"JSNY-JS0022-01";"JSNY-JS0002-01"},MATCH(D7875,{"BJ_zhongyu";"JS_WX_liteer";"JS_CZ_wodefeng"},0)),"")</f>
        <v>JSNY-JS0002-01</v>
      </c>
      <c r="C7875" s="11" t="str">
        <f>IFERROR(INDEX({"北京中裕世纪大酒店";"江苏利特尔绿色包装股份有限公司";"常州市金坛沃德丰电子科技有限公司"},MATCH(D7875,{"BJ_zhongyu";"JS_WX_liteer";"JS_CZ_wodefeng"},0)),"")</f>
        <v>常州市金坛沃德丰电子科技有限公司</v>
      </c>
      <c r="D7875" s="11" t="str">
        <f>[1]动作!$G7874</f>
        <v>JS_CZ_wodefeng</v>
      </c>
      <c r="E7875" s="11" t="str">
        <f>[1]动作!$D7874</f>
        <v>电表故障</v>
      </c>
      <c r="F7875" s="11" t="s">
        <v>45</v>
      </c>
      <c r="G7875" s="12">
        <f>[1]动作!$A7874+[1]动作!$B7874</f>
        <v>43214.761805555558</v>
      </c>
      <c r="H7875" s="12"/>
      <c r="I7875" s="11"/>
    </row>
    <row r="7876" spans="1:9" hidden="1" x14ac:dyDescent="0.3">
      <c r="A7876" s="24">
        <v>7874</v>
      </c>
      <c r="B7876" s="11" t="str">
        <f>IFERROR(INDEX({"JSNY-BJ0001-01";"JSNY-JS0022-01";"JSNY-JS0002-01"},MATCH(D7876,{"BJ_zhongyu";"JS_WX_liteer";"JS_CZ_wodefeng"},0)),"")</f>
        <v>JSNY-JS0002-01</v>
      </c>
      <c r="C7876" s="11" t="str">
        <f>IFERROR(INDEX({"北京中裕世纪大酒店";"江苏利特尔绿色包装股份有限公司";"常州市金坛沃德丰电子科技有限公司"},MATCH(D7876,{"BJ_zhongyu";"JS_WX_liteer";"JS_CZ_wodefeng"},0)),"")</f>
        <v>常州市金坛沃德丰电子科技有限公司</v>
      </c>
      <c r="D7876" s="11" t="str">
        <f>[1]动作!$G7875</f>
        <v>JS_CZ_wodefeng</v>
      </c>
      <c r="E7876" s="11" t="str">
        <f>[1]动作!$D7875</f>
        <v>电表故障</v>
      </c>
      <c r="F7876" s="11" t="s">
        <v>45</v>
      </c>
      <c r="G7876" s="12">
        <f>[1]动作!$A7875+[1]动作!$B7875</f>
        <v>43214.763425925928</v>
      </c>
      <c r="H7876" s="12"/>
      <c r="I7876" s="11"/>
    </row>
    <row r="7877" spans="1:9" hidden="1" x14ac:dyDescent="0.3">
      <c r="A7877" s="24">
        <v>7875</v>
      </c>
      <c r="B7877" s="11" t="str">
        <f>IFERROR(INDEX({"JSNY-BJ0001-01";"JSNY-JS0022-01";"JSNY-JS0002-01"},MATCH(D7877,{"BJ_zhongyu";"JS_WX_liteer";"JS_CZ_wodefeng"},0)),"")</f>
        <v>JSNY-JS0002-01</v>
      </c>
      <c r="C7877" s="11" t="str">
        <f>IFERROR(INDEX({"北京中裕世纪大酒店";"江苏利特尔绿色包装股份有限公司";"常州市金坛沃德丰电子科技有限公司"},MATCH(D7877,{"BJ_zhongyu";"JS_WX_liteer";"JS_CZ_wodefeng"},0)),"")</f>
        <v>常州市金坛沃德丰电子科技有限公司</v>
      </c>
      <c r="D7877" s="11" t="str">
        <f>[1]动作!$G7876</f>
        <v>JS_CZ_wodefeng</v>
      </c>
      <c r="E7877" s="11" t="str">
        <f>[1]动作!$D7876</f>
        <v>电表故障</v>
      </c>
      <c r="F7877" s="11" t="s">
        <v>45</v>
      </c>
      <c r="G7877" s="12">
        <f>[1]动作!$A7876+[1]动作!$B7876</f>
        <v>43214.764768518522</v>
      </c>
      <c r="H7877" s="12"/>
      <c r="I7877" s="11"/>
    </row>
    <row r="7878" spans="1:9" hidden="1" x14ac:dyDescent="0.3">
      <c r="A7878" s="24">
        <v>7876</v>
      </c>
      <c r="B7878" s="11" t="str">
        <f>IFERROR(INDEX({"JSNY-BJ0001-01";"JSNY-JS0022-01";"JSNY-JS0002-01"},MATCH(D7878,{"BJ_zhongyu";"JS_WX_liteer";"JS_CZ_wodefeng"},0)),"")</f>
        <v>JSNY-JS0002-01</v>
      </c>
      <c r="C7878" s="11" t="str">
        <f>IFERROR(INDEX({"北京中裕世纪大酒店";"江苏利特尔绿色包装股份有限公司";"常州市金坛沃德丰电子科技有限公司"},MATCH(D7878,{"BJ_zhongyu";"JS_WX_liteer";"JS_CZ_wodefeng"},0)),"")</f>
        <v>常州市金坛沃德丰电子科技有限公司</v>
      </c>
      <c r="D7878" s="11" t="str">
        <f>[1]动作!$G7877</f>
        <v>JS_CZ_wodefeng</v>
      </c>
      <c r="E7878" s="11" t="str">
        <f>[1]动作!$D7877</f>
        <v>电表故障</v>
      </c>
      <c r="F7878" s="11" t="s">
        <v>45</v>
      </c>
      <c r="G7878" s="12">
        <f>[1]动作!$A7877+[1]动作!$B7877</f>
        <v>43214.764872685184</v>
      </c>
      <c r="H7878" s="12"/>
      <c r="I7878" s="11"/>
    </row>
    <row r="7879" spans="1:9" hidden="1" x14ac:dyDescent="0.3">
      <c r="A7879" s="24">
        <v>7877</v>
      </c>
      <c r="B7879" s="11" t="str">
        <f>IFERROR(INDEX({"JSNY-BJ0001-01";"JSNY-JS0022-01";"JSNY-JS0002-01"},MATCH(D7879,{"BJ_zhongyu";"JS_WX_liteer";"JS_CZ_wodefeng"},0)),"")</f>
        <v>JSNY-JS0002-01</v>
      </c>
      <c r="C7879" s="11" t="str">
        <f>IFERROR(INDEX({"北京中裕世纪大酒店";"江苏利特尔绿色包装股份有限公司";"常州市金坛沃德丰电子科技有限公司"},MATCH(D7879,{"BJ_zhongyu";"JS_WX_liteer";"JS_CZ_wodefeng"},0)),"")</f>
        <v>常州市金坛沃德丰电子科技有限公司</v>
      </c>
      <c r="D7879" s="11" t="str">
        <f>[1]动作!$G7878</f>
        <v>JS_CZ_wodefeng</v>
      </c>
      <c r="E7879" s="11" t="str">
        <f>[1]动作!$D7878</f>
        <v>电表故障</v>
      </c>
      <c r="F7879" s="11" t="s">
        <v>45</v>
      </c>
      <c r="G7879" s="12">
        <f>[1]动作!$A7878+[1]动作!$B7878</f>
        <v>43214.765798611108</v>
      </c>
      <c r="H7879" s="12"/>
      <c r="I7879" s="11"/>
    </row>
    <row r="7880" spans="1:9" hidden="1" x14ac:dyDescent="0.3">
      <c r="A7880" s="24">
        <v>7878</v>
      </c>
      <c r="B7880" s="11" t="str">
        <f>IFERROR(INDEX({"JSNY-BJ0001-01";"JSNY-JS0022-01";"JSNY-JS0002-01"},MATCH(D7880,{"BJ_zhongyu";"JS_WX_liteer";"JS_CZ_wodefeng"},0)),"")</f>
        <v>JSNY-JS0002-01</v>
      </c>
      <c r="C7880" s="11" t="str">
        <f>IFERROR(INDEX({"北京中裕世纪大酒店";"江苏利特尔绿色包装股份有限公司";"常州市金坛沃德丰电子科技有限公司"},MATCH(D7880,{"BJ_zhongyu";"JS_WX_liteer";"JS_CZ_wodefeng"},0)),"")</f>
        <v>常州市金坛沃德丰电子科技有限公司</v>
      </c>
      <c r="D7880" s="11" t="str">
        <f>[1]动作!$G7879</f>
        <v>JS_CZ_wodefeng</v>
      </c>
      <c r="E7880" s="11" t="str">
        <f>[1]动作!$D7879</f>
        <v>电表故障</v>
      </c>
      <c r="F7880" s="11" t="s">
        <v>45</v>
      </c>
      <c r="G7880" s="12">
        <f>[1]动作!$A7879+[1]动作!$B7879</f>
        <v>43214.767245370371</v>
      </c>
      <c r="H7880" s="12"/>
      <c r="I7880" s="11"/>
    </row>
    <row r="7881" spans="1:9" hidden="1" x14ac:dyDescent="0.3">
      <c r="A7881" s="24">
        <v>7879</v>
      </c>
      <c r="B7881" s="11" t="str">
        <f>IFERROR(INDEX({"JSNY-BJ0001-01";"JSNY-JS0022-01";"JSNY-JS0002-01"},MATCH(D7881,{"BJ_zhongyu";"JS_WX_liteer";"JS_CZ_wodefeng"},0)),"")</f>
        <v>JSNY-JS0002-01</v>
      </c>
      <c r="C7881" s="11" t="str">
        <f>IFERROR(INDEX({"北京中裕世纪大酒店";"江苏利特尔绿色包装股份有限公司";"常州市金坛沃德丰电子科技有限公司"},MATCH(D7881,{"BJ_zhongyu";"JS_WX_liteer";"JS_CZ_wodefeng"},0)),"")</f>
        <v>常州市金坛沃德丰电子科技有限公司</v>
      </c>
      <c r="D7881" s="11" t="str">
        <f>[1]动作!$G7880</f>
        <v>JS_CZ_wodefeng</v>
      </c>
      <c r="E7881" s="11" t="str">
        <f>[1]动作!$D7880</f>
        <v>电表故障</v>
      </c>
      <c r="F7881" s="11" t="s">
        <v>45</v>
      </c>
      <c r="G7881" s="12">
        <f>[1]动作!$A7880+[1]动作!$B7880</f>
        <v>43214.769571759258</v>
      </c>
      <c r="H7881" s="12"/>
      <c r="I7881" s="11"/>
    </row>
    <row r="7882" spans="1:9" hidden="1" x14ac:dyDescent="0.3">
      <c r="A7882" s="24">
        <v>7880</v>
      </c>
      <c r="B7882" s="11" t="str">
        <f>IFERROR(INDEX({"JSNY-BJ0001-01";"JSNY-JS0022-01";"JSNY-JS0002-01"},MATCH(D7882,{"BJ_zhongyu";"JS_WX_liteer";"JS_CZ_wodefeng"},0)),"")</f>
        <v>JSNY-JS0002-01</v>
      </c>
      <c r="C7882" s="11" t="str">
        <f>IFERROR(INDEX({"北京中裕世纪大酒店";"江苏利特尔绿色包装股份有限公司";"常州市金坛沃德丰电子科技有限公司"},MATCH(D7882,{"BJ_zhongyu";"JS_WX_liteer";"JS_CZ_wodefeng"},0)),"")</f>
        <v>常州市金坛沃德丰电子科技有限公司</v>
      </c>
      <c r="D7882" s="11" t="str">
        <f>[1]动作!$G7881</f>
        <v>JS_CZ_wodefeng</v>
      </c>
      <c r="E7882" s="11" t="str">
        <f>[1]动作!$D7881</f>
        <v>电表故障</v>
      </c>
      <c r="F7882" s="11" t="s">
        <v>45</v>
      </c>
      <c r="G7882" s="12">
        <f>[1]动作!$A7881+[1]动作!$B7881</f>
        <v>43214.771192129629</v>
      </c>
      <c r="H7882" s="12"/>
      <c r="I7882" s="11"/>
    </row>
    <row r="7883" spans="1:9" hidden="1" x14ac:dyDescent="0.3">
      <c r="A7883" s="24">
        <v>7881</v>
      </c>
      <c r="B7883" s="11" t="str">
        <f>IFERROR(INDEX({"JSNY-BJ0001-01";"JSNY-JS0022-01";"JSNY-JS0002-01"},MATCH(D7883,{"BJ_zhongyu";"JS_WX_liteer";"JS_CZ_wodefeng"},0)),"")</f>
        <v>JSNY-JS0002-01</v>
      </c>
      <c r="C7883" s="11" t="str">
        <f>IFERROR(INDEX({"北京中裕世纪大酒店";"江苏利特尔绿色包装股份有限公司";"常州市金坛沃德丰电子科技有限公司"},MATCH(D7883,{"BJ_zhongyu";"JS_WX_liteer";"JS_CZ_wodefeng"},0)),"")</f>
        <v>常州市金坛沃德丰电子科技有限公司</v>
      </c>
      <c r="D7883" s="11" t="str">
        <f>[1]动作!$G7882</f>
        <v>JS_CZ_wodefeng</v>
      </c>
      <c r="E7883" s="11" t="str">
        <f>[1]动作!$D7882</f>
        <v>电表故障</v>
      </c>
      <c r="F7883" s="11" t="s">
        <v>45</v>
      </c>
      <c r="G7883" s="12">
        <f>[1]动作!$A7882+[1]动作!$B7882</f>
        <v>43214.771990740737</v>
      </c>
      <c r="H7883" s="12"/>
      <c r="I7883" s="11"/>
    </row>
    <row r="7884" spans="1:9" hidden="1" x14ac:dyDescent="0.3">
      <c r="A7884" s="24">
        <v>7882</v>
      </c>
      <c r="B7884" s="11" t="str">
        <f>IFERROR(INDEX({"JSNY-BJ0001-01";"JSNY-JS0022-01";"JSNY-JS0002-01"},MATCH(D7884,{"BJ_zhongyu";"JS_WX_liteer";"JS_CZ_wodefeng"},0)),"")</f>
        <v>JSNY-JS0002-01</v>
      </c>
      <c r="C7884" s="11" t="str">
        <f>IFERROR(INDEX({"北京中裕世纪大酒店";"江苏利特尔绿色包装股份有限公司";"常州市金坛沃德丰电子科技有限公司"},MATCH(D7884,{"BJ_zhongyu";"JS_WX_liteer";"JS_CZ_wodefeng"},0)),"")</f>
        <v>常州市金坛沃德丰电子科技有限公司</v>
      </c>
      <c r="D7884" s="11" t="str">
        <f>[1]动作!$G7883</f>
        <v>JS_CZ_wodefeng</v>
      </c>
      <c r="E7884" s="11" t="str">
        <f>[1]动作!$D7883</f>
        <v>电表故障</v>
      </c>
      <c r="F7884" s="11" t="s">
        <v>45</v>
      </c>
      <c r="G7884" s="12">
        <f>[1]动作!$A7883+[1]动作!$B7883</f>
        <v>43214.773564814815</v>
      </c>
      <c r="H7884" s="12"/>
      <c r="I7884" s="11"/>
    </row>
    <row r="7885" spans="1:9" hidden="1" x14ac:dyDescent="0.3">
      <c r="A7885" s="24">
        <v>7883</v>
      </c>
      <c r="B7885" s="11" t="str">
        <f>IFERROR(INDEX({"JSNY-BJ0001-01";"JSNY-JS0022-01";"JSNY-JS0002-01"},MATCH(D7885,{"BJ_zhongyu";"JS_WX_liteer";"JS_CZ_wodefeng"},0)),"")</f>
        <v>JSNY-JS0002-01</v>
      </c>
      <c r="C7885" s="11" t="str">
        <f>IFERROR(INDEX({"北京中裕世纪大酒店";"江苏利特尔绿色包装股份有限公司";"常州市金坛沃德丰电子科技有限公司"},MATCH(D7885,{"BJ_zhongyu";"JS_WX_liteer";"JS_CZ_wodefeng"},0)),"")</f>
        <v>常州市金坛沃德丰电子科技有限公司</v>
      </c>
      <c r="D7885" s="11" t="str">
        <f>[1]动作!$G7884</f>
        <v>JS_CZ_wodefeng</v>
      </c>
      <c r="E7885" s="11" t="str">
        <f>[1]动作!$D7884</f>
        <v>电表故障</v>
      </c>
      <c r="F7885" s="11" t="s">
        <v>45</v>
      </c>
      <c r="G7885" s="12">
        <f>[1]动作!$A7884+[1]动作!$B7884</f>
        <v>43214.775937500002</v>
      </c>
      <c r="H7885" s="12"/>
      <c r="I7885" s="11"/>
    </row>
    <row r="7886" spans="1:9" hidden="1" x14ac:dyDescent="0.3">
      <c r="A7886" s="24">
        <v>7884</v>
      </c>
      <c r="B7886" s="11" t="str">
        <f>IFERROR(INDEX({"JSNY-BJ0001-01";"JSNY-JS0022-01";"JSNY-JS0002-01"},MATCH(D7886,{"BJ_zhongyu";"JS_WX_liteer";"JS_CZ_wodefeng"},0)),"")</f>
        <v>JSNY-JS0002-01</v>
      </c>
      <c r="C7886" s="11" t="str">
        <f>IFERROR(INDEX({"北京中裕世纪大酒店";"江苏利特尔绿色包装股份有限公司";"常州市金坛沃德丰电子科技有限公司"},MATCH(D7886,{"BJ_zhongyu";"JS_WX_liteer";"JS_CZ_wodefeng"},0)),"")</f>
        <v>常州市金坛沃德丰电子科技有限公司</v>
      </c>
      <c r="D7886" s="11" t="str">
        <f>[1]动作!$G7885</f>
        <v>JS_CZ_wodefeng</v>
      </c>
      <c r="E7886" s="11" t="str">
        <f>[1]动作!$D7885</f>
        <v>电表故障</v>
      </c>
      <c r="F7886" s="11" t="s">
        <v>45</v>
      </c>
      <c r="G7886" s="12">
        <f>[1]动作!$A7885+[1]动作!$B7885</f>
        <v>43214.778946759259</v>
      </c>
      <c r="H7886" s="12"/>
      <c r="I7886" s="11"/>
    </row>
    <row r="7887" spans="1:9" hidden="1" x14ac:dyDescent="0.3">
      <c r="A7887" s="24">
        <v>7885</v>
      </c>
      <c r="B7887" s="11" t="str">
        <f>IFERROR(INDEX({"JSNY-BJ0001-01";"JSNY-JS0022-01";"JSNY-JS0002-01"},MATCH(D7887,{"BJ_zhongyu";"JS_WX_liteer";"JS_CZ_wodefeng"},0)),"")</f>
        <v>JSNY-JS0002-01</v>
      </c>
      <c r="C7887" s="11" t="str">
        <f>IFERROR(INDEX({"北京中裕世纪大酒店";"江苏利特尔绿色包装股份有限公司";"常州市金坛沃德丰电子科技有限公司"},MATCH(D7887,{"BJ_zhongyu";"JS_WX_liteer";"JS_CZ_wodefeng"},0)),"")</f>
        <v>常州市金坛沃德丰电子科技有限公司</v>
      </c>
      <c r="D7887" s="11" t="str">
        <f>[1]动作!$G7886</f>
        <v>JS_CZ_wodefeng</v>
      </c>
      <c r="E7887" s="11" t="str">
        <f>[1]动作!$D7886</f>
        <v>电表故障</v>
      </c>
      <c r="F7887" s="11" t="s">
        <v>45</v>
      </c>
      <c r="G7887" s="12">
        <f>[1]动作!$A7886+[1]动作!$B7886</f>
        <v>43214.782071759262</v>
      </c>
      <c r="H7887" s="12"/>
      <c r="I7887" s="11"/>
    </row>
    <row r="7888" spans="1:9" hidden="1" x14ac:dyDescent="0.3">
      <c r="A7888" s="24">
        <v>7886</v>
      </c>
      <c r="B7888" s="11" t="str">
        <f>IFERROR(INDEX({"JSNY-BJ0001-01";"JSNY-JS0022-01";"JSNY-JS0002-01"},MATCH(D7888,{"BJ_zhongyu";"JS_WX_liteer";"JS_CZ_wodefeng"},0)),"")</f>
        <v>JSNY-JS0002-01</v>
      </c>
      <c r="C7888" s="11" t="str">
        <f>IFERROR(INDEX({"北京中裕世纪大酒店";"江苏利特尔绿色包装股份有限公司";"常州市金坛沃德丰电子科技有限公司"},MATCH(D7888,{"BJ_zhongyu";"JS_WX_liteer";"JS_CZ_wodefeng"},0)),"")</f>
        <v>常州市金坛沃德丰电子科技有限公司</v>
      </c>
      <c r="D7888" s="11" t="str">
        <f>[1]动作!$G7887</f>
        <v>JS_CZ_wodefeng</v>
      </c>
      <c r="E7888" s="11" t="str">
        <f>[1]动作!$D7887</f>
        <v>电表故障</v>
      </c>
      <c r="F7888" s="11" t="s">
        <v>45</v>
      </c>
      <c r="G7888" s="12">
        <f>[1]动作!$A7887+[1]动作!$B7887</f>
        <v>43214.783634259256</v>
      </c>
      <c r="H7888" s="12"/>
      <c r="I7888" s="11"/>
    </row>
    <row r="7889" spans="1:9" hidden="1" x14ac:dyDescent="0.3">
      <c r="A7889" s="24">
        <v>7887</v>
      </c>
      <c r="B7889" s="11" t="str">
        <f>IFERROR(INDEX({"JSNY-BJ0001-01";"JSNY-JS0022-01";"JSNY-JS0002-01"},MATCH(D7889,{"BJ_zhongyu";"JS_WX_liteer";"JS_CZ_wodefeng"},0)),"")</f>
        <v>JSNY-JS0002-01</v>
      </c>
      <c r="C7889" s="11" t="str">
        <f>IFERROR(INDEX({"北京中裕世纪大酒店";"江苏利特尔绿色包装股份有限公司";"常州市金坛沃德丰电子科技有限公司"},MATCH(D7889,{"BJ_zhongyu";"JS_WX_liteer";"JS_CZ_wodefeng"},0)),"")</f>
        <v>常州市金坛沃德丰电子科技有限公司</v>
      </c>
      <c r="D7889" s="11" t="str">
        <f>[1]动作!$G7888</f>
        <v>JS_CZ_wodefeng</v>
      </c>
      <c r="E7889" s="11" t="str">
        <f>[1]动作!$D7888</f>
        <v>电表故障</v>
      </c>
      <c r="F7889" s="11" t="s">
        <v>45</v>
      </c>
      <c r="G7889" s="12">
        <f>[1]动作!$A7888+[1]动作!$B7888</f>
        <v>43214.78496527778</v>
      </c>
      <c r="H7889" s="12"/>
      <c r="I7889" s="11"/>
    </row>
    <row r="7890" spans="1:9" hidden="1" x14ac:dyDescent="0.3">
      <c r="A7890" s="24">
        <v>7888</v>
      </c>
      <c r="B7890" s="11" t="str">
        <f>IFERROR(INDEX({"JSNY-BJ0001-01";"JSNY-JS0022-01";"JSNY-JS0002-01"},MATCH(D7890,{"BJ_zhongyu";"JS_WX_liteer";"JS_CZ_wodefeng"},0)),"")</f>
        <v>JSNY-JS0002-01</v>
      </c>
      <c r="C7890" s="11" t="str">
        <f>IFERROR(INDEX({"北京中裕世纪大酒店";"江苏利特尔绿色包装股份有限公司";"常州市金坛沃德丰电子科技有限公司"},MATCH(D7890,{"BJ_zhongyu";"JS_WX_liteer";"JS_CZ_wodefeng"},0)),"")</f>
        <v>常州市金坛沃德丰电子科技有限公司</v>
      </c>
      <c r="D7890" s="11" t="str">
        <f>[1]动作!$G7889</f>
        <v>JS_CZ_wodefeng</v>
      </c>
      <c r="E7890" s="11" t="str">
        <f>[1]动作!$D7889</f>
        <v>电表故障</v>
      </c>
      <c r="F7890" s="11" t="s">
        <v>45</v>
      </c>
      <c r="G7890" s="12">
        <f>[1]动作!$A7889+[1]动作!$B7889</f>
        <v>43214.785081018519</v>
      </c>
      <c r="H7890" s="12"/>
      <c r="I7890" s="11"/>
    </row>
    <row r="7891" spans="1:9" hidden="1" x14ac:dyDescent="0.3">
      <c r="A7891" s="24">
        <v>7889</v>
      </c>
      <c r="B7891" s="11" t="str">
        <f>IFERROR(INDEX({"JSNY-BJ0001-01";"JSNY-JS0022-01";"JSNY-JS0002-01"},MATCH(D7891,{"BJ_zhongyu";"JS_WX_liteer";"JS_CZ_wodefeng"},0)),"")</f>
        <v>JSNY-JS0002-01</v>
      </c>
      <c r="C7891" s="11" t="str">
        <f>IFERROR(INDEX({"北京中裕世纪大酒店";"江苏利特尔绿色包装股份有限公司";"常州市金坛沃德丰电子科技有限公司"},MATCH(D7891,{"BJ_zhongyu";"JS_WX_liteer";"JS_CZ_wodefeng"},0)),"")</f>
        <v>常州市金坛沃德丰电子科技有限公司</v>
      </c>
      <c r="D7891" s="11" t="str">
        <f>[1]动作!$G7890</f>
        <v>JS_CZ_wodefeng</v>
      </c>
      <c r="E7891" s="11" t="str">
        <f>[1]动作!$D7890</f>
        <v>电表故障</v>
      </c>
      <c r="F7891" s="11" t="s">
        <v>45</v>
      </c>
      <c r="G7891" s="12">
        <f>[1]动作!$A7890+[1]动作!$B7890</f>
        <v>43214.785208333335</v>
      </c>
      <c r="H7891" s="12"/>
      <c r="I7891" s="11"/>
    </row>
    <row r="7892" spans="1:9" hidden="1" x14ac:dyDescent="0.3">
      <c r="A7892" s="24">
        <v>7890</v>
      </c>
      <c r="B7892" s="11" t="str">
        <f>IFERROR(INDEX({"JSNY-BJ0001-01";"JSNY-JS0022-01";"JSNY-JS0002-01"},MATCH(D7892,{"BJ_zhongyu";"JS_WX_liteer";"JS_CZ_wodefeng"},0)),"")</f>
        <v>JSNY-JS0002-01</v>
      </c>
      <c r="C7892" s="11" t="str">
        <f>IFERROR(INDEX({"北京中裕世纪大酒店";"江苏利特尔绿色包装股份有限公司";"常州市金坛沃德丰电子科技有限公司"},MATCH(D7892,{"BJ_zhongyu";"JS_WX_liteer";"JS_CZ_wodefeng"},0)),"")</f>
        <v>常州市金坛沃德丰电子科技有限公司</v>
      </c>
      <c r="D7892" s="11" t="str">
        <f>[1]动作!$G7891</f>
        <v>JS_CZ_wodefeng</v>
      </c>
      <c r="E7892" s="11" t="str">
        <f>[1]动作!$D7891</f>
        <v>电表故障</v>
      </c>
      <c r="F7892" s="11" t="s">
        <v>45</v>
      </c>
      <c r="G7892" s="12">
        <f>[1]动作!$A7891+[1]动作!$B7891</f>
        <v>43214.786006944443</v>
      </c>
      <c r="H7892" s="12"/>
      <c r="I7892" s="11"/>
    </row>
    <row r="7893" spans="1:9" hidden="1" x14ac:dyDescent="0.3">
      <c r="A7893" s="24">
        <v>7891</v>
      </c>
      <c r="B7893" s="11" t="str">
        <f>IFERROR(INDEX({"JSNY-BJ0001-01";"JSNY-JS0022-01";"JSNY-JS0002-01"},MATCH(D7893,{"BJ_zhongyu";"JS_WX_liteer";"JS_CZ_wodefeng"},0)),"")</f>
        <v>JSNY-JS0002-01</v>
      </c>
      <c r="C7893" s="11" t="str">
        <f>IFERROR(INDEX({"北京中裕世纪大酒店";"江苏利特尔绿色包装股份有限公司";"常州市金坛沃德丰电子科技有限公司"},MATCH(D7893,{"BJ_zhongyu";"JS_WX_liteer";"JS_CZ_wodefeng"},0)),"")</f>
        <v>常州市金坛沃德丰电子科技有限公司</v>
      </c>
      <c r="D7893" s="11" t="str">
        <f>[1]动作!$G7892</f>
        <v>JS_CZ_wodefeng</v>
      </c>
      <c r="E7893" s="11" t="str">
        <f>[1]动作!$D7892</f>
        <v>电表故障</v>
      </c>
      <c r="F7893" s="11" t="s">
        <v>45</v>
      </c>
      <c r="G7893" s="12">
        <f>[1]动作!$A7892+[1]动作!$B7892</f>
        <v>43214.787581018521</v>
      </c>
      <c r="H7893" s="12"/>
      <c r="I7893" s="11"/>
    </row>
    <row r="7894" spans="1:9" hidden="1" x14ac:dyDescent="0.3">
      <c r="A7894" s="24">
        <v>7892</v>
      </c>
      <c r="B7894" s="11" t="str">
        <f>IFERROR(INDEX({"JSNY-BJ0001-01";"JSNY-JS0022-01";"JSNY-JS0002-01"},MATCH(D7894,{"BJ_zhongyu";"JS_WX_liteer";"JS_CZ_wodefeng"},0)),"")</f>
        <v>JSNY-JS0002-01</v>
      </c>
      <c r="C7894" s="11" t="str">
        <f>IFERROR(INDEX({"北京中裕世纪大酒店";"江苏利特尔绿色包装股份有限公司";"常州市金坛沃德丰电子科技有限公司"},MATCH(D7894,{"BJ_zhongyu";"JS_WX_liteer";"JS_CZ_wodefeng"},0)),"")</f>
        <v>常州市金坛沃德丰电子科技有限公司</v>
      </c>
      <c r="D7894" s="11" t="str">
        <f>[1]动作!$G7893</f>
        <v>JS_CZ_wodefeng</v>
      </c>
      <c r="E7894" s="11" t="str">
        <f>[1]动作!$D7893</f>
        <v>电表故障</v>
      </c>
      <c r="F7894" s="11" t="s">
        <v>45</v>
      </c>
      <c r="G7894" s="12">
        <f>[1]动作!$A7893+[1]动作!$B7893</f>
        <v>43214.788564814815</v>
      </c>
      <c r="H7894" s="12"/>
      <c r="I7894" s="11"/>
    </row>
    <row r="7895" spans="1:9" hidden="1" x14ac:dyDescent="0.3">
      <c r="A7895" s="24">
        <v>7893</v>
      </c>
      <c r="B7895" s="11" t="str">
        <f>IFERROR(INDEX({"JSNY-BJ0001-01";"JSNY-JS0022-01";"JSNY-JS0002-01"},MATCH(D7895,{"BJ_zhongyu";"JS_WX_liteer";"JS_CZ_wodefeng"},0)),"")</f>
        <v>JSNY-JS0002-01</v>
      </c>
      <c r="C7895" s="11" t="str">
        <f>IFERROR(INDEX({"北京中裕世纪大酒店";"江苏利特尔绿色包装股份有限公司";"常州市金坛沃德丰电子科技有限公司"},MATCH(D7895,{"BJ_zhongyu";"JS_WX_liteer";"JS_CZ_wodefeng"},0)),"")</f>
        <v>常州市金坛沃德丰电子科技有限公司</v>
      </c>
      <c r="D7895" s="11" t="str">
        <f>[1]动作!$G7894</f>
        <v>JS_CZ_wodefeng</v>
      </c>
      <c r="E7895" s="11" t="str">
        <f>[1]动作!$D7894</f>
        <v>电表故障</v>
      </c>
      <c r="F7895" s="11" t="s">
        <v>45</v>
      </c>
      <c r="G7895" s="12">
        <f>[1]动作!$A7894+[1]动作!$B7894</f>
        <v>43214.789722222224</v>
      </c>
      <c r="H7895" s="12"/>
      <c r="I7895" s="11"/>
    </row>
    <row r="7896" spans="1:9" hidden="1" x14ac:dyDescent="0.3">
      <c r="A7896" s="24">
        <v>7894</v>
      </c>
      <c r="B7896" s="11" t="str">
        <f>IFERROR(INDEX({"JSNY-BJ0001-01";"JSNY-JS0022-01";"JSNY-JS0002-01"},MATCH(D7896,{"BJ_zhongyu";"JS_WX_liteer";"JS_CZ_wodefeng"},0)),"")</f>
        <v>JSNY-JS0002-01</v>
      </c>
      <c r="C7896" s="11" t="str">
        <f>IFERROR(INDEX({"北京中裕世纪大酒店";"江苏利特尔绿色包装股份有限公司";"常州市金坛沃德丰电子科技有限公司"},MATCH(D7896,{"BJ_zhongyu";"JS_WX_liteer";"JS_CZ_wodefeng"},0)),"")</f>
        <v>常州市金坛沃德丰电子科技有限公司</v>
      </c>
      <c r="D7896" s="11" t="str">
        <f>[1]动作!$G7895</f>
        <v>JS_CZ_wodefeng</v>
      </c>
      <c r="E7896" s="11" t="str">
        <f>[1]动作!$D7895</f>
        <v>电表故障</v>
      </c>
      <c r="F7896" s="11" t="s">
        <v>45</v>
      </c>
      <c r="G7896" s="12">
        <f>[1]动作!$A7895+[1]动作!$B7895</f>
        <v>43214.79215277778</v>
      </c>
      <c r="H7896" s="12"/>
      <c r="I7896" s="11"/>
    </row>
    <row r="7897" spans="1:9" hidden="1" x14ac:dyDescent="0.3">
      <c r="A7897" s="24">
        <v>7895</v>
      </c>
      <c r="B7897" s="11" t="str">
        <f>IFERROR(INDEX({"JSNY-BJ0001-01";"JSNY-JS0022-01";"JSNY-JS0002-01"},MATCH(D7897,{"BJ_zhongyu";"JS_WX_liteer";"JS_CZ_wodefeng"},0)),"")</f>
        <v>JSNY-JS0002-01</v>
      </c>
      <c r="C7897" s="11" t="str">
        <f>IFERROR(INDEX({"北京中裕世纪大酒店";"江苏利特尔绿色包装股份有限公司";"常州市金坛沃德丰电子科技有限公司"},MATCH(D7897,{"BJ_zhongyu";"JS_WX_liteer";"JS_CZ_wodefeng"},0)),"")</f>
        <v>常州市金坛沃德丰电子科技有限公司</v>
      </c>
      <c r="D7897" s="11" t="str">
        <f>[1]动作!$G7896</f>
        <v>JS_CZ_wodefeng</v>
      </c>
      <c r="E7897" s="11" t="str">
        <f>[1]动作!$D7896</f>
        <v>电表故障</v>
      </c>
      <c r="F7897" s="11" t="s">
        <v>45</v>
      </c>
      <c r="G7897" s="12">
        <f>[1]动作!$A7896+[1]动作!$B7896</f>
        <v>43214.793483796297</v>
      </c>
      <c r="H7897" s="12"/>
      <c r="I7897" s="11"/>
    </row>
    <row r="7898" spans="1:9" hidden="1" x14ac:dyDescent="0.3">
      <c r="A7898" s="24">
        <v>7896</v>
      </c>
      <c r="B7898" s="11" t="str">
        <f>IFERROR(INDEX({"JSNY-BJ0001-01";"JSNY-JS0022-01";"JSNY-JS0002-01"},MATCH(D7898,{"BJ_zhongyu";"JS_WX_liteer";"JS_CZ_wodefeng"},0)),"")</f>
        <v>JSNY-JS0002-01</v>
      </c>
      <c r="C7898" s="11" t="str">
        <f>IFERROR(INDEX({"北京中裕世纪大酒店";"江苏利特尔绿色包装股份有限公司";"常州市金坛沃德丰电子科技有限公司"},MATCH(D7898,{"BJ_zhongyu";"JS_WX_liteer";"JS_CZ_wodefeng"},0)),"")</f>
        <v>常州市金坛沃德丰电子科技有限公司</v>
      </c>
      <c r="D7898" s="11" t="str">
        <f>[1]动作!$G7897</f>
        <v>JS_CZ_wodefeng</v>
      </c>
      <c r="E7898" s="11" t="str">
        <f>[1]动作!$D7897</f>
        <v>电表故障</v>
      </c>
      <c r="F7898" s="11" t="s">
        <v>45</v>
      </c>
      <c r="G7898" s="12">
        <f>[1]动作!$A7897+[1]动作!$B7897</f>
        <v>43214.793599537035</v>
      </c>
      <c r="H7898" s="12"/>
      <c r="I7898" s="11"/>
    </row>
    <row r="7899" spans="1:9" hidden="1" x14ac:dyDescent="0.3">
      <c r="A7899" s="24">
        <v>7897</v>
      </c>
      <c r="B7899" s="11" t="str">
        <f>IFERROR(INDEX({"JSNY-BJ0001-01";"JSNY-JS0022-01";"JSNY-JS0002-01"},MATCH(D7899,{"BJ_zhongyu";"JS_WX_liteer";"JS_CZ_wodefeng"},0)),"")</f>
        <v>JSNY-JS0002-01</v>
      </c>
      <c r="C7899" s="11" t="str">
        <f>IFERROR(INDEX({"北京中裕世纪大酒店";"江苏利特尔绿色包装股份有限公司";"常州市金坛沃德丰电子科技有限公司"},MATCH(D7899,{"BJ_zhongyu";"JS_WX_liteer";"JS_CZ_wodefeng"},0)),"")</f>
        <v>常州市金坛沃德丰电子科技有限公司</v>
      </c>
      <c r="D7899" s="11" t="str">
        <f>[1]动作!$G7898</f>
        <v>JS_CZ_wodefeng</v>
      </c>
      <c r="E7899" s="11" t="str">
        <f>[1]动作!$D7898</f>
        <v>电表故障</v>
      </c>
      <c r="F7899" s="11" t="s">
        <v>45</v>
      </c>
      <c r="G7899" s="12">
        <f>[1]动作!$A7898+[1]动作!$B7898</f>
        <v>43214.793715277781</v>
      </c>
      <c r="H7899" s="12"/>
      <c r="I7899" s="11"/>
    </row>
    <row r="7900" spans="1:9" hidden="1" x14ac:dyDescent="0.3">
      <c r="A7900" s="24">
        <v>7898</v>
      </c>
      <c r="B7900" s="11" t="str">
        <f>IFERROR(INDEX({"JSNY-BJ0001-01";"JSNY-JS0022-01";"JSNY-JS0002-01"},MATCH(D7900,{"BJ_zhongyu";"JS_WX_liteer";"JS_CZ_wodefeng"},0)),"")</f>
        <v>JSNY-JS0002-01</v>
      </c>
      <c r="C7900" s="11" t="str">
        <f>IFERROR(INDEX({"北京中裕世纪大酒店";"江苏利特尔绿色包装股份有限公司";"常州市金坛沃德丰电子科技有限公司"},MATCH(D7900,{"BJ_zhongyu";"JS_WX_liteer";"JS_CZ_wodefeng"},0)),"")</f>
        <v>常州市金坛沃德丰电子科技有限公司</v>
      </c>
      <c r="D7900" s="11" t="str">
        <f>[1]动作!$G7899</f>
        <v>JS_CZ_wodefeng</v>
      </c>
      <c r="E7900" s="11" t="str">
        <f>[1]动作!$D7899</f>
        <v>电表故障</v>
      </c>
      <c r="F7900" s="11" t="s">
        <v>45</v>
      </c>
      <c r="G7900" s="12">
        <f>[1]动作!$A7899+[1]动作!$B7899</f>
        <v>43214.794814814813</v>
      </c>
      <c r="H7900" s="12"/>
      <c r="I7900" s="11"/>
    </row>
    <row r="7901" spans="1:9" hidden="1" x14ac:dyDescent="0.3">
      <c r="A7901" s="24">
        <v>7899</v>
      </c>
      <c r="B7901" s="11" t="str">
        <f>IFERROR(INDEX({"JSNY-BJ0001-01";"JSNY-JS0022-01";"JSNY-JS0002-01"},MATCH(D7901,{"BJ_zhongyu";"JS_WX_liteer";"JS_CZ_wodefeng"},0)),"")</f>
        <v>JSNY-JS0002-01</v>
      </c>
      <c r="C7901" s="11" t="str">
        <f>IFERROR(INDEX({"北京中裕世纪大酒店";"江苏利特尔绿色包装股份有限公司";"常州市金坛沃德丰电子科技有限公司"},MATCH(D7901,{"BJ_zhongyu";"JS_WX_liteer";"JS_CZ_wodefeng"},0)),"")</f>
        <v>常州市金坛沃德丰电子科技有限公司</v>
      </c>
      <c r="D7901" s="11" t="str">
        <f>[1]动作!$G7900</f>
        <v>JS_CZ_wodefeng</v>
      </c>
      <c r="E7901" s="11" t="str">
        <f>[1]动作!$D7900</f>
        <v>电表故障</v>
      </c>
      <c r="F7901" s="11" t="s">
        <v>45</v>
      </c>
      <c r="G7901" s="12">
        <f>[1]动作!$A7900+[1]动作!$B7900</f>
        <v>43214.799745370372</v>
      </c>
      <c r="H7901" s="12"/>
      <c r="I7901" s="11"/>
    </row>
    <row r="7902" spans="1:9" hidden="1" x14ac:dyDescent="0.3">
      <c r="A7902" s="24">
        <v>7900</v>
      </c>
      <c r="B7902" s="11" t="str">
        <f>IFERROR(INDEX({"JSNY-BJ0001-01";"JSNY-JS0022-01";"JSNY-JS0002-01"},MATCH(D7902,{"BJ_zhongyu";"JS_WX_liteer";"JS_CZ_wodefeng"},0)),"")</f>
        <v>JSNY-JS0002-01</v>
      </c>
      <c r="C7902" s="11" t="str">
        <f>IFERROR(INDEX({"北京中裕世纪大酒店";"江苏利特尔绿色包装股份有限公司";"常州市金坛沃德丰电子科技有限公司"},MATCH(D7902,{"BJ_zhongyu";"JS_WX_liteer";"JS_CZ_wodefeng"},0)),"")</f>
        <v>常州市金坛沃德丰电子科技有限公司</v>
      </c>
      <c r="D7902" s="11" t="str">
        <f>[1]动作!$G7901</f>
        <v>JS_CZ_wodefeng</v>
      </c>
      <c r="E7902" s="11" t="str">
        <f>[1]动作!$D7901</f>
        <v>电表故障</v>
      </c>
      <c r="F7902" s="11" t="s">
        <v>45</v>
      </c>
      <c r="G7902" s="12">
        <f>[1]动作!$A7901+[1]动作!$B7901</f>
        <v>43214.799861111111</v>
      </c>
      <c r="H7902" s="12"/>
      <c r="I7902" s="11"/>
    </row>
    <row r="7903" spans="1:9" hidden="1" x14ac:dyDescent="0.3">
      <c r="A7903" s="24">
        <v>7901</v>
      </c>
      <c r="B7903" s="11" t="str">
        <f>IFERROR(INDEX({"JSNY-BJ0001-01";"JSNY-JS0022-01";"JSNY-JS0002-01"},MATCH(D7903,{"BJ_zhongyu";"JS_WX_liteer";"JS_CZ_wodefeng"},0)),"")</f>
        <v>JSNY-JS0002-01</v>
      </c>
      <c r="C7903" s="11" t="str">
        <f>IFERROR(INDEX({"北京中裕世纪大酒店";"江苏利特尔绿色包装股份有限公司";"常州市金坛沃德丰电子科技有限公司"},MATCH(D7903,{"BJ_zhongyu";"JS_WX_liteer";"JS_CZ_wodefeng"},0)),"")</f>
        <v>常州市金坛沃德丰电子科技有限公司</v>
      </c>
      <c r="D7903" s="11" t="str">
        <f>[1]动作!$G7902</f>
        <v>JS_CZ_wodefeng</v>
      </c>
      <c r="E7903" s="11" t="str">
        <f>[1]动作!$D7902</f>
        <v>电表故障</v>
      </c>
      <c r="F7903" s="11" t="s">
        <v>45</v>
      </c>
      <c r="G7903" s="12">
        <f>[1]动作!$A7902+[1]动作!$B7902</f>
        <v>43214.802233796298</v>
      </c>
      <c r="H7903" s="12"/>
      <c r="I7903" s="11"/>
    </row>
    <row r="7904" spans="1:9" hidden="1" x14ac:dyDescent="0.3">
      <c r="A7904" s="24">
        <v>7902</v>
      </c>
      <c r="B7904" s="11" t="str">
        <f>IFERROR(INDEX({"JSNY-BJ0001-01";"JSNY-JS0022-01";"JSNY-JS0002-01"},MATCH(D7904,{"BJ_zhongyu";"JS_WX_liteer";"JS_CZ_wodefeng"},0)),"")</f>
        <v>JSNY-JS0002-01</v>
      </c>
      <c r="C7904" s="11" t="str">
        <f>IFERROR(INDEX({"北京中裕世纪大酒店";"江苏利特尔绿色包装股份有限公司";"常州市金坛沃德丰电子科技有限公司"},MATCH(D7904,{"BJ_zhongyu";"JS_WX_liteer";"JS_CZ_wodefeng"},0)),"")</f>
        <v>常州市金坛沃德丰电子科技有限公司</v>
      </c>
      <c r="D7904" s="11" t="str">
        <f>[1]动作!$G7903</f>
        <v>JS_CZ_wodefeng</v>
      </c>
      <c r="E7904" s="11" t="str">
        <f>[1]动作!$D7903</f>
        <v>电表故障</v>
      </c>
      <c r="F7904" s="11" t="s">
        <v>45</v>
      </c>
      <c r="G7904" s="12">
        <f>[1]动作!$A7903+[1]动作!$B7903</f>
        <v>43214.803807870368</v>
      </c>
      <c r="H7904" s="12"/>
      <c r="I7904" s="11"/>
    </row>
    <row r="7905" spans="1:9" hidden="1" x14ac:dyDescent="0.3">
      <c r="A7905" s="24">
        <v>7903</v>
      </c>
      <c r="B7905" s="11" t="str">
        <f>IFERROR(INDEX({"JSNY-BJ0001-01";"JSNY-JS0022-01";"JSNY-JS0002-01"},MATCH(D7905,{"BJ_zhongyu";"JS_WX_liteer";"JS_CZ_wodefeng"},0)),"")</f>
        <v>JSNY-JS0002-01</v>
      </c>
      <c r="C7905" s="11" t="str">
        <f>IFERROR(INDEX({"北京中裕世纪大酒店";"江苏利特尔绿色包装股份有限公司";"常州市金坛沃德丰电子科技有限公司"},MATCH(D7905,{"BJ_zhongyu";"JS_WX_liteer";"JS_CZ_wodefeng"},0)),"")</f>
        <v>常州市金坛沃德丰电子科技有限公司</v>
      </c>
      <c r="D7905" s="11" t="str">
        <f>[1]动作!$G7904</f>
        <v>JS_CZ_wodefeng</v>
      </c>
      <c r="E7905" s="11" t="str">
        <f>[1]动作!$D7904</f>
        <v>电表故障</v>
      </c>
      <c r="F7905" s="11" t="s">
        <v>45</v>
      </c>
      <c r="G7905" s="12">
        <f>[1]动作!$A7904+[1]动作!$B7904</f>
        <v>43214.805138888885</v>
      </c>
      <c r="H7905" s="12"/>
      <c r="I7905" s="11"/>
    </row>
    <row r="7906" spans="1:9" hidden="1" x14ac:dyDescent="0.3">
      <c r="A7906" s="24">
        <v>7904</v>
      </c>
      <c r="B7906" s="11" t="str">
        <f>IFERROR(INDEX({"JSNY-BJ0001-01";"JSNY-JS0022-01";"JSNY-JS0002-01"},MATCH(D7906,{"BJ_zhongyu";"JS_WX_liteer";"JS_CZ_wodefeng"},0)),"")</f>
        <v>JSNY-JS0002-01</v>
      </c>
      <c r="C7906" s="11" t="str">
        <f>IFERROR(INDEX({"北京中裕世纪大酒店";"江苏利特尔绿色包装股份有限公司";"常州市金坛沃德丰电子科技有限公司"},MATCH(D7906,{"BJ_zhongyu";"JS_WX_liteer";"JS_CZ_wodefeng"},0)),"")</f>
        <v>常州市金坛沃德丰电子科技有限公司</v>
      </c>
      <c r="D7906" s="11" t="str">
        <f>[1]动作!$G7905</f>
        <v>JS_CZ_wodefeng</v>
      </c>
      <c r="E7906" s="11" t="str">
        <f>[1]动作!$D7905</f>
        <v>电表故障</v>
      </c>
      <c r="F7906" s="11" t="s">
        <v>45</v>
      </c>
      <c r="G7906" s="12">
        <f>[1]动作!$A7905+[1]动作!$B7905</f>
        <v>43214.808379629627</v>
      </c>
      <c r="H7906" s="12"/>
      <c r="I7906" s="11"/>
    </row>
    <row r="7907" spans="1:9" hidden="1" x14ac:dyDescent="0.3">
      <c r="A7907" s="24">
        <v>7905</v>
      </c>
      <c r="B7907" s="11" t="str">
        <f>IFERROR(INDEX({"JSNY-BJ0001-01";"JSNY-JS0022-01";"JSNY-JS0002-01"},MATCH(D7907,{"BJ_zhongyu";"JS_WX_liteer";"JS_CZ_wodefeng"},0)),"")</f>
        <v>JSNY-JS0002-01</v>
      </c>
      <c r="C7907" s="11" t="str">
        <f>IFERROR(INDEX({"北京中裕世纪大酒店";"江苏利特尔绿色包装股份有限公司";"常州市金坛沃德丰电子科技有限公司"},MATCH(D7907,{"BJ_zhongyu";"JS_WX_liteer";"JS_CZ_wodefeng"},0)),"")</f>
        <v>常州市金坛沃德丰电子科技有限公司</v>
      </c>
      <c r="D7907" s="11" t="str">
        <f>[1]动作!$G7906</f>
        <v>JS_CZ_wodefeng</v>
      </c>
      <c r="E7907" s="11" t="str">
        <f>[1]动作!$D7906</f>
        <v>电表故障</v>
      </c>
      <c r="F7907" s="11" t="s">
        <v>45</v>
      </c>
      <c r="G7907" s="12">
        <f>[1]动作!$A7906+[1]动作!$B7906</f>
        <v>43214.812314814815</v>
      </c>
      <c r="H7907" s="12"/>
      <c r="I7907" s="11"/>
    </row>
    <row r="7908" spans="1:9" hidden="1" x14ac:dyDescent="0.3">
      <c r="A7908" s="24">
        <v>7906</v>
      </c>
      <c r="B7908" s="11" t="str">
        <f>IFERROR(INDEX({"JSNY-BJ0001-01";"JSNY-JS0022-01";"JSNY-JS0002-01"},MATCH(D7908,{"BJ_zhongyu";"JS_WX_liteer";"JS_CZ_wodefeng"},0)),"")</f>
        <v>JSNY-JS0002-01</v>
      </c>
      <c r="C7908" s="11" t="str">
        <f>IFERROR(INDEX({"北京中裕世纪大酒店";"江苏利特尔绿色包装股份有限公司";"常州市金坛沃德丰电子科技有限公司"},MATCH(D7908,{"BJ_zhongyu";"JS_WX_liteer";"JS_CZ_wodefeng"},0)),"")</f>
        <v>常州市金坛沃德丰电子科技有限公司</v>
      </c>
      <c r="D7908" s="11" t="str">
        <f>[1]动作!$G7907</f>
        <v>JS_CZ_wodefeng</v>
      </c>
      <c r="E7908" s="11" t="str">
        <f>[1]动作!$D7907</f>
        <v>电表故障</v>
      </c>
      <c r="F7908" s="11" t="s">
        <v>45</v>
      </c>
      <c r="G7908" s="12">
        <f>[1]动作!$A7907+[1]动作!$B7907</f>
        <v>43214.813877314817</v>
      </c>
      <c r="H7908" s="12"/>
      <c r="I7908" s="11"/>
    </row>
    <row r="7909" spans="1:9" hidden="1" x14ac:dyDescent="0.3">
      <c r="A7909" s="24">
        <v>7907</v>
      </c>
      <c r="B7909" s="11" t="str">
        <f>IFERROR(INDEX({"JSNY-BJ0001-01";"JSNY-JS0022-01";"JSNY-JS0002-01"},MATCH(D7909,{"BJ_zhongyu";"JS_WX_liteer";"JS_CZ_wodefeng"},0)),"")</f>
        <v>JSNY-JS0002-01</v>
      </c>
      <c r="C7909" s="11" t="str">
        <f>IFERROR(INDEX({"北京中裕世纪大酒店";"江苏利特尔绿色包装股份有限公司";"常州市金坛沃德丰电子科技有限公司"},MATCH(D7909,{"BJ_zhongyu";"JS_WX_liteer";"JS_CZ_wodefeng"},0)),"")</f>
        <v>常州市金坛沃德丰电子科技有限公司</v>
      </c>
      <c r="D7909" s="11" t="str">
        <f>[1]动作!$G7908</f>
        <v>JS_CZ_wodefeng</v>
      </c>
      <c r="E7909" s="11" t="str">
        <f>[1]动作!$D7908</f>
        <v>电表故障</v>
      </c>
      <c r="F7909" s="11" t="s">
        <v>45</v>
      </c>
      <c r="G7909" s="12">
        <f>[1]动作!$A7908+[1]动作!$B7908</f>
        <v>43214.814803240741</v>
      </c>
      <c r="H7909" s="12"/>
      <c r="I7909" s="11"/>
    </row>
    <row r="7910" spans="1:9" hidden="1" x14ac:dyDescent="0.3">
      <c r="A7910" s="24">
        <v>7908</v>
      </c>
      <c r="B7910" s="11" t="str">
        <f>IFERROR(INDEX({"JSNY-BJ0001-01";"JSNY-JS0022-01";"JSNY-JS0002-01"},MATCH(D7910,{"BJ_zhongyu";"JS_WX_liteer";"JS_CZ_wodefeng"},0)),"")</f>
        <v>JSNY-JS0002-01</v>
      </c>
      <c r="C7910" s="11" t="str">
        <f>IFERROR(INDEX({"北京中裕世纪大酒店";"江苏利特尔绿色包装股份有限公司";"常州市金坛沃德丰电子科技有限公司"},MATCH(D7910,{"BJ_zhongyu";"JS_WX_liteer";"JS_CZ_wodefeng"},0)),"")</f>
        <v>常州市金坛沃德丰电子科技有限公司</v>
      </c>
      <c r="D7910" s="11" t="str">
        <f>[1]动作!$G7909</f>
        <v>JS_CZ_wodefeng</v>
      </c>
      <c r="E7910" s="11" t="str">
        <f>[1]动作!$D7909</f>
        <v>电表故障</v>
      </c>
      <c r="F7910" s="11" t="s">
        <v>45</v>
      </c>
      <c r="G7910" s="12">
        <f>[1]动作!$A7909+[1]动作!$B7909</f>
        <v>43214.818564814814</v>
      </c>
      <c r="H7910" s="12"/>
      <c r="I7910" s="11"/>
    </row>
    <row r="7911" spans="1:9" hidden="1" x14ac:dyDescent="0.3">
      <c r="A7911" s="24">
        <v>7909</v>
      </c>
      <c r="B7911" s="11" t="str">
        <f>IFERROR(INDEX({"JSNY-BJ0001-01";"JSNY-JS0022-01";"JSNY-JS0002-01"},MATCH(D7911,{"BJ_zhongyu";"JS_WX_liteer";"JS_CZ_wodefeng"},0)),"")</f>
        <v>JSNY-JS0002-01</v>
      </c>
      <c r="C7911" s="11" t="str">
        <f>IFERROR(INDEX({"北京中裕世纪大酒店";"江苏利特尔绿色包装股份有限公司";"常州市金坛沃德丰电子科技有限公司"},MATCH(D7911,{"BJ_zhongyu";"JS_WX_liteer";"JS_CZ_wodefeng"},0)),"")</f>
        <v>常州市金坛沃德丰电子科技有限公司</v>
      </c>
      <c r="D7911" s="11" t="str">
        <f>[1]动作!$G7910</f>
        <v>JS_CZ_wodefeng</v>
      </c>
      <c r="E7911" s="11" t="str">
        <f>[1]动作!$D7910</f>
        <v>电表故障</v>
      </c>
      <c r="F7911" s="11" t="s">
        <v>45</v>
      </c>
      <c r="G7911" s="12">
        <f>[1]动作!$A7910+[1]动作!$B7910</f>
        <v>43214.818680555552</v>
      </c>
      <c r="H7911" s="12"/>
      <c r="I7911" s="11"/>
    </row>
    <row r="7912" spans="1:9" hidden="1" x14ac:dyDescent="0.3">
      <c r="A7912" s="24">
        <v>7910</v>
      </c>
      <c r="B7912" s="11" t="str">
        <f>IFERROR(INDEX({"JSNY-BJ0001-01";"JSNY-JS0022-01";"JSNY-JS0002-01"},MATCH(D7912,{"BJ_zhongyu";"JS_WX_liteer";"JS_CZ_wodefeng"},0)),"")</f>
        <v>JSNY-JS0002-01</v>
      </c>
      <c r="C7912" s="11" t="str">
        <f>IFERROR(INDEX({"北京中裕世纪大酒店";"江苏利特尔绿色包装股份有限公司";"常州市金坛沃德丰电子科技有限公司"},MATCH(D7912,{"BJ_zhongyu";"JS_WX_liteer";"JS_CZ_wodefeng"},0)),"")</f>
        <v>常州市金坛沃德丰电子科技有限公司</v>
      </c>
      <c r="D7912" s="11" t="str">
        <f>[1]动作!$G7911</f>
        <v>JS_CZ_wodefeng</v>
      </c>
      <c r="E7912" s="11" t="str">
        <f>[1]动作!$D7911</f>
        <v>电表故障</v>
      </c>
      <c r="F7912" s="11" t="s">
        <v>45</v>
      </c>
      <c r="G7912" s="12">
        <f>[1]动作!$A7911+[1]动作!$B7911</f>
        <v>43214.818796296298</v>
      </c>
      <c r="H7912" s="12"/>
      <c r="I7912" s="11"/>
    </row>
    <row r="7913" spans="1:9" hidden="1" x14ac:dyDescent="0.3">
      <c r="A7913" s="24">
        <v>7911</v>
      </c>
      <c r="B7913" s="11" t="str">
        <f>IFERROR(INDEX({"JSNY-BJ0001-01";"JSNY-JS0022-01";"JSNY-JS0002-01"},MATCH(D7913,{"BJ_zhongyu";"JS_WX_liteer";"JS_CZ_wodefeng"},0)),"")</f>
        <v>JSNY-BJ0001-01</v>
      </c>
      <c r="C7913" s="11" t="str">
        <f>IFERROR(INDEX({"北京中裕世纪大酒店";"江苏利特尔绿色包装股份有限公司";"常州市金坛沃德丰电子科技有限公司"},MATCH(D7913,{"BJ_zhongyu";"JS_WX_liteer";"JS_CZ_wodefeng"},0)),"")</f>
        <v>北京中裕世纪大酒店</v>
      </c>
      <c r="D7913" s="11" t="str">
        <f>[1]动作!$G7912</f>
        <v>BJ_zhongyu</v>
      </c>
      <c r="E7913" s="11" t="str">
        <f>[1]动作!$D7912</f>
        <v>分系统4故障状态</v>
      </c>
      <c r="F7913" s="11" t="s">
        <v>178</v>
      </c>
      <c r="G7913" s="12">
        <f>[1]动作!$A7912+[1]动作!$B7912</f>
        <v>43214.819548611114</v>
      </c>
      <c r="H7913" s="12"/>
      <c r="I7913" s="11"/>
    </row>
    <row r="7914" spans="1:9" hidden="1" x14ac:dyDescent="0.3">
      <c r="A7914" s="24">
        <v>7912</v>
      </c>
      <c r="B7914" s="11" t="str">
        <f>IFERROR(INDEX({"JSNY-BJ0001-01";"JSNY-JS0022-01";"JSNY-JS0002-01"},MATCH(D7914,{"BJ_zhongyu";"JS_WX_liteer";"JS_CZ_wodefeng"},0)),"")</f>
        <v>JSNY-JS0002-01</v>
      </c>
      <c r="C7914" s="11" t="str">
        <f>IFERROR(INDEX({"北京中裕世纪大酒店";"江苏利特尔绿色包装股份有限公司";"常州市金坛沃德丰电子科技有限公司"},MATCH(D7914,{"BJ_zhongyu";"JS_WX_liteer";"JS_CZ_wodefeng"},0)),"")</f>
        <v>常州市金坛沃德丰电子科技有限公司</v>
      </c>
      <c r="D7914" s="11" t="str">
        <f>[1]动作!$G7913</f>
        <v>JS_CZ_wodefeng</v>
      </c>
      <c r="E7914" s="11" t="str">
        <f>[1]动作!$D7913</f>
        <v>电表故障</v>
      </c>
      <c r="F7914" s="11" t="s">
        <v>45</v>
      </c>
      <c r="G7914" s="12">
        <f>[1]动作!$A7913+[1]动作!$B7913</f>
        <v>43214.819780092592</v>
      </c>
      <c r="H7914" s="12"/>
      <c r="I7914" s="11"/>
    </row>
    <row r="7915" spans="1:9" hidden="1" x14ac:dyDescent="0.3">
      <c r="A7915" s="24">
        <v>7913</v>
      </c>
      <c r="B7915" s="11" t="str">
        <f>IFERROR(INDEX({"JSNY-BJ0001-01";"JSNY-JS0022-01";"JSNY-JS0002-01"},MATCH(D7915,{"BJ_zhongyu";"JS_WX_liteer";"JS_CZ_wodefeng"},0)),"")</f>
        <v>JSNY-BJ0001-01</v>
      </c>
      <c r="C7915" s="11" t="str">
        <f>IFERROR(INDEX({"北京中裕世纪大酒店";"江苏利特尔绿色包装股份有限公司";"常州市金坛沃德丰电子科技有限公司"},MATCH(D7915,{"BJ_zhongyu";"JS_WX_liteer";"JS_CZ_wodefeng"},0)),"")</f>
        <v>北京中裕世纪大酒店</v>
      </c>
      <c r="D7915" s="11" t="str">
        <f>[1]动作!$G7914</f>
        <v>BJ_zhongyu</v>
      </c>
      <c r="E7915" s="11" t="str">
        <f>[1]动作!$D7914</f>
        <v>分系统4告警状态</v>
      </c>
      <c r="F7915" s="11" t="s">
        <v>178</v>
      </c>
      <c r="G7915" s="12">
        <f>[1]动作!$A7914+[1]动作!$B7914</f>
        <v>43214.819953703707</v>
      </c>
      <c r="H7915" s="12"/>
      <c r="I7915" s="11"/>
    </row>
    <row r="7916" spans="1:9" hidden="1" x14ac:dyDescent="0.3">
      <c r="A7916" s="24">
        <v>7914</v>
      </c>
      <c r="B7916" s="11" t="str">
        <f>IFERROR(INDEX({"JSNY-BJ0001-01";"JSNY-JS0022-01";"JSNY-JS0002-01"},MATCH(D7916,{"BJ_zhongyu";"JS_WX_liteer";"JS_CZ_wodefeng"},0)),"")</f>
        <v>JSNY-BJ0001-01</v>
      </c>
      <c r="C7916" s="11" t="str">
        <f>IFERROR(INDEX({"北京中裕世纪大酒店";"江苏利特尔绿色包装股份有限公司";"常州市金坛沃德丰电子科技有限公司"},MATCH(D7916,{"BJ_zhongyu";"JS_WX_liteer";"JS_CZ_wodefeng"},0)),"")</f>
        <v>北京中裕世纪大酒店</v>
      </c>
      <c r="D7916" s="11" t="str">
        <f>[1]动作!$G7915</f>
        <v>BJ_zhongyu</v>
      </c>
      <c r="E7916" s="11" t="str">
        <f>[1]动作!$D7915</f>
        <v>分系统4PCS告警状态</v>
      </c>
      <c r="F7916" s="11" t="s">
        <v>176</v>
      </c>
      <c r="G7916" s="12">
        <f>[1]动作!$A7915+[1]动作!$B7915</f>
        <v>43214.819953703707</v>
      </c>
      <c r="H7916" s="12"/>
      <c r="I7916" s="11"/>
    </row>
    <row r="7917" spans="1:9" hidden="1" x14ac:dyDescent="0.3">
      <c r="A7917" s="24">
        <v>7915</v>
      </c>
      <c r="B7917" s="11" t="str">
        <f>IFERROR(INDEX({"JSNY-BJ0001-01";"JSNY-JS0022-01";"JSNY-JS0002-01"},MATCH(D7917,{"BJ_zhongyu";"JS_WX_liteer";"JS_CZ_wodefeng"},0)),"")</f>
        <v>JSNY-JS0002-01</v>
      </c>
      <c r="C7917" s="11" t="str">
        <f>IFERROR(INDEX({"北京中裕世纪大酒店";"江苏利特尔绿色包装股份有限公司";"常州市金坛沃德丰电子科技有限公司"},MATCH(D7917,{"BJ_zhongyu";"JS_WX_liteer";"JS_CZ_wodefeng"},0)),"")</f>
        <v>常州市金坛沃德丰电子科技有限公司</v>
      </c>
      <c r="D7917" s="11" t="str">
        <f>[1]动作!$G7916</f>
        <v>JS_CZ_wodefeng</v>
      </c>
      <c r="E7917" s="11" t="str">
        <f>[1]动作!$D7916</f>
        <v>电表故障</v>
      </c>
      <c r="F7917" s="11" t="s">
        <v>45</v>
      </c>
      <c r="G7917" s="12">
        <f>[1]动作!$A7916+[1]动作!$B7916</f>
        <v>43214.819965277777</v>
      </c>
      <c r="H7917" s="12"/>
      <c r="I7917" s="11"/>
    </row>
    <row r="7918" spans="1:9" hidden="1" x14ac:dyDescent="0.3">
      <c r="A7918" s="24">
        <v>7916</v>
      </c>
      <c r="B7918" s="11" t="str">
        <f>IFERROR(INDEX({"JSNY-BJ0001-01";"JSNY-JS0022-01";"JSNY-JS0002-01"},MATCH(D7918,{"BJ_zhongyu";"JS_WX_liteer";"JS_CZ_wodefeng"},0)),"")</f>
        <v>JSNY-JS0002-01</v>
      </c>
      <c r="C7918" s="11" t="str">
        <f>IFERROR(INDEX({"北京中裕世纪大酒店";"江苏利特尔绿色包装股份有限公司";"常州市金坛沃德丰电子科技有限公司"},MATCH(D7918,{"BJ_zhongyu";"JS_WX_liteer";"JS_CZ_wodefeng"},0)),"")</f>
        <v>常州市金坛沃德丰电子科技有限公司</v>
      </c>
      <c r="D7918" s="11" t="str">
        <f>[1]动作!$G7917</f>
        <v>JS_CZ_wodefeng</v>
      </c>
      <c r="E7918" s="11" t="str">
        <f>[1]动作!$D7917</f>
        <v>电表故障</v>
      </c>
      <c r="F7918" s="11" t="s">
        <v>45</v>
      </c>
      <c r="G7918" s="12">
        <f>[1]动作!$A7917+[1]动作!$B7917</f>
        <v>43214.821238425924</v>
      </c>
      <c r="H7918" s="12"/>
      <c r="I7918" s="11"/>
    </row>
    <row r="7919" spans="1:9" hidden="1" x14ac:dyDescent="0.3">
      <c r="A7919" s="24">
        <v>7917</v>
      </c>
      <c r="B7919" s="11" t="str">
        <f>IFERROR(INDEX({"JSNY-BJ0001-01";"JSNY-JS0022-01";"JSNY-JS0002-01"},MATCH(D7919,{"BJ_zhongyu";"JS_WX_liteer";"JS_CZ_wodefeng"},0)),"")</f>
        <v>JSNY-JS0002-01</v>
      </c>
      <c r="C7919" s="11" t="str">
        <f>IFERROR(INDEX({"北京中裕世纪大酒店";"江苏利特尔绿色包装股份有限公司";"常州市金坛沃德丰电子科技有限公司"},MATCH(D7919,{"BJ_zhongyu";"JS_WX_liteer";"JS_CZ_wodefeng"},0)),"")</f>
        <v>常州市金坛沃德丰电子科技有限公司</v>
      </c>
      <c r="D7919" s="11" t="str">
        <f>[1]动作!$G7918</f>
        <v>JS_CZ_wodefeng</v>
      </c>
      <c r="E7919" s="11" t="str">
        <f>[1]动作!$D7918</f>
        <v>电表故障</v>
      </c>
      <c r="F7919" s="11" t="s">
        <v>45</v>
      </c>
      <c r="G7919" s="12">
        <f>[1]动作!$A7918+[1]动作!$B7918</f>
        <v>43214.823611111111</v>
      </c>
      <c r="H7919" s="12"/>
      <c r="I7919" s="11"/>
    </row>
    <row r="7920" spans="1:9" hidden="1" x14ac:dyDescent="0.3">
      <c r="A7920" s="24">
        <v>7918</v>
      </c>
      <c r="B7920" s="11" t="str">
        <f>IFERROR(INDEX({"JSNY-BJ0001-01";"JSNY-JS0022-01";"JSNY-JS0002-01"},MATCH(D7920,{"BJ_zhongyu";"JS_WX_liteer";"JS_CZ_wodefeng"},0)),"")</f>
        <v>JSNY-JS0002-01</v>
      </c>
      <c r="C7920" s="11" t="str">
        <f>IFERROR(INDEX({"北京中裕世纪大酒店";"江苏利特尔绿色包装股份有限公司";"常州市金坛沃德丰电子科技有限公司"},MATCH(D7920,{"BJ_zhongyu";"JS_WX_liteer";"JS_CZ_wodefeng"},0)),"")</f>
        <v>常州市金坛沃德丰电子科技有限公司</v>
      </c>
      <c r="D7920" s="11" t="str">
        <f>[1]动作!$G7919</f>
        <v>JS_CZ_wodefeng</v>
      </c>
      <c r="E7920" s="11" t="str">
        <f>[1]动作!$D7919</f>
        <v>电表故障</v>
      </c>
      <c r="F7920" s="11" t="s">
        <v>45</v>
      </c>
      <c r="G7920" s="12">
        <f>[1]动作!$A7919+[1]动作!$B7919</f>
        <v>43214.82372685185</v>
      </c>
      <c r="H7920" s="12"/>
      <c r="I7920" s="11"/>
    </row>
    <row r="7921" spans="1:9" hidden="1" x14ac:dyDescent="0.3">
      <c r="A7921" s="24">
        <v>7919</v>
      </c>
      <c r="B7921" s="11" t="str">
        <f>IFERROR(INDEX({"JSNY-BJ0001-01";"JSNY-JS0022-01";"JSNY-JS0002-01"},MATCH(D7921,{"BJ_zhongyu";"JS_WX_liteer";"JS_CZ_wodefeng"},0)),"")</f>
        <v>JSNY-JS0002-01</v>
      </c>
      <c r="C7921" s="11" t="str">
        <f>IFERROR(INDEX({"北京中裕世纪大酒店";"江苏利特尔绿色包装股份有限公司";"常州市金坛沃德丰电子科技有限公司"},MATCH(D7921,{"BJ_zhongyu";"JS_WX_liteer";"JS_CZ_wodefeng"},0)),"")</f>
        <v>常州市金坛沃德丰电子科技有限公司</v>
      </c>
      <c r="D7921" s="11" t="str">
        <f>[1]动作!$G7920</f>
        <v>JS_CZ_wodefeng</v>
      </c>
      <c r="E7921" s="11" t="str">
        <f>[1]动作!$D7920</f>
        <v>电表故障</v>
      </c>
      <c r="F7921" s="11" t="s">
        <v>45</v>
      </c>
      <c r="G7921" s="12">
        <f>[1]动作!$A7920+[1]动作!$B7920</f>
        <v>43214.823900462965</v>
      </c>
      <c r="H7921" s="12"/>
      <c r="I7921" s="11"/>
    </row>
    <row r="7922" spans="1:9" hidden="1" x14ac:dyDescent="0.3">
      <c r="A7922" s="24">
        <v>7920</v>
      </c>
      <c r="B7922" s="11" t="str">
        <f>IFERROR(INDEX({"JSNY-BJ0001-01";"JSNY-JS0022-01";"JSNY-JS0002-01"},MATCH(D7922,{"BJ_zhongyu";"JS_WX_liteer";"JS_CZ_wodefeng"},0)),"")</f>
        <v>JSNY-JS0002-01</v>
      </c>
      <c r="C7922" s="11" t="str">
        <f>IFERROR(INDEX({"北京中裕世纪大酒店";"江苏利特尔绿色包装股份有限公司";"常州市金坛沃德丰电子科技有限公司"},MATCH(D7922,{"BJ_zhongyu";"JS_WX_liteer";"JS_CZ_wodefeng"},0)),"")</f>
        <v>常州市金坛沃德丰电子科技有限公司</v>
      </c>
      <c r="D7922" s="11" t="str">
        <f>[1]动作!$G7921</f>
        <v>JS_CZ_wodefeng</v>
      </c>
      <c r="E7922" s="11" t="str">
        <f>[1]动作!$D7921</f>
        <v>电表故障</v>
      </c>
      <c r="F7922" s="11" t="s">
        <v>45</v>
      </c>
      <c r="G7922" s="12">
        <f>[1]动作!$A7921+[1]动作!$B7921</f>
        <v>43214.825173611112</v>
      </c>
      <c r="H7922" s="12"/>
      <c r="I7922" s="11"/>
    </row>
    <row r="7923" spans="1:9" hidden="1" x14ac:dyDescent="0.3">
      <c r="A7923" s="24">
        <v>7921</v>
      </c>
      <c r="B7923" s="11" t="str">
        <f>IFERROR(INDEX({"JSNY-BJ0001-01";"JSNY-JS0022-01";"JSNY-JS0002-01"},MATCH(D7923,{"BJ_zhongyu";"JS_WX_liteer";"JS_CZ_wodefeng"},0)),"")</f>
        <v>JSNY-JS0002-01</v>
      </c>
      <c r="C7923" s="11" t="str">
        <f>IFERROR(INDEX({"北京中裕世纪大酒店";"江苏利特尔绿色包装股份有限公司";"常州市金坛沃德丰电子科技有限公司"},MATCH(D7923,{"BJ_zhongyu";"JS_WX_liteer";"JS_CZ_wodefeng"},0)),"")</f>
        <v>常州市金坛沃德丰电子科技有限公司</v>
      </c>
      <c r="D7923" s="11" t="str">
        <f>[1]动作!$G7922</f>
        <v>JS_CZ_wodefeng</v>
      </c>
      <c r="E7923" s="11" t="str">
        <f>[1]动作!$D7922</f>
        <v>分系统1BMS1总电压过低一级故障</v>
      </c>
      <c r="F7923" s="11" t="s">
        <v>177</v>
      </c>
      <c r="G7923" s="12">
        <f>[1]动作!$A7922+[1]动作!$B7922</f>
        <v>43214.826909722222</v>
      </c>
      <c r="H7923" s="12"/>
      <c r="I7923" s="11"/>
    </row>
    <row r="7924" spans="1:9" hidden="1" x14ac:dyDescent="0.3">
      <c r="A7924" s="24">
        <v>7922</v>
      </c>
      <c r="B7924" s="11" t="str">
        <f>IFERROR(INDEX({"JSNY-BJ0001-01";"JSNY-JS0022-01";"JSNY-JS0002-01"},MATCH(D7924,{"BJ_zhongyu";"JS_WX_liteer";"JS_CZ_wodefeng"},0)),"")</f>
        <v>JSNY-JS0002-01</v>
      </c>
      <c r="C7924" s="11" t="str">
        <f>IFERROR(INDEX({"北京中裕世纪大酒店";"江苏利特尔绿色包装股份有限公司";"常州市金坛沃德丰电子科技有限公司"},MATCH(D7924,{"BJ_zhongyu";"JS_WX_liteer";"JS_CZ_wodefeng"},0)),"")</f>
        <v>常州市金坛沃德丰电子科技有限公司</v>
      </c>
      <c r="D7924" s="11" t="str">
        <f>[1]动作!$G7923</f>
        <v>JS_CZ_wodefeng</v>
      </c>
      <c r="E7924" s="11" t="str">
        <f>[1]动作!$D7923</f>
        <v>分系统1BMS1总电压过低二级故障</v>
      </c>
      <c r="F7924" s="11" t="s">
        <v>177</v>
      </c>
      <c r="G7924" s="12">
        <f>[1]动作!$A7923+[1]动作!$B7923</f>
        <v>43214.826909722222</v>
      </c>
      <c r="H7924" s="12"/>
      <c r="I7924" s="11"/>
    </row>
    <row r="7925" spans="1:9" hidden="1" x14ac:dyDescent="0.3">
      <c r="A7925" s="24">
        <v>7923</v>
      </c>
      <c r="B7925" s="11" t="str">
        <f>IFERROR(INDEX({"JSNY-BJ0001-01";"JSNY-JS0022-01";"JSNY-JS0002-01"},MATCH(D7925,{"BJ_zhongyu";"JS_WX_liteer";"JS_CZ_wodefeng"},0)),"")</f>
        <v>JSNY-JS0002-01</v>
      </c>
      <c r="C7925" s="11" t="str">
        <f>IFERROR(INDEX({"北京中裕世纪大酒店";"江苏利特尔绿色包装股份有限公司";"常州市金坛沃德丰电子科技有限公司"},MATCH(D7925,{"BJ_zhongyu";"JS_WX_liteer";"JS_CZ_wodefeng"},0)),"")</f>
        <v>常州市金坛沃德丰电子科技有限公司</v>
      </c>
      <c r="D7925" s="11" t="str">
        <f>[1]动作!$G7924</f>
        <v>JS_CZ_wodefeng</v>
      </c>
      <c r="E7925" s="11" t="str">
        <f>[1]动作!$D7924</f>
        <v>分系统1BMS3总电压过低一级故障</v>
      </c>
      <c r="F7925" s="11" t="s">
        <v>177</v>
      </c>
      <c r="G7925" s="12">
        <f>[1]动作!$A7924+[1]动作!$B7924</f>
        <v>43214.827141203707</v>
      </c>
      <c r="H7925" s="12"/>
      <c r="I7925" s="11"/>
    </row>
    <row r="7926" spans="1:9" hidden="1" x14ac:dyDescent="0.3">
      <c r="A7926" s="24">
        <v>7924</v>
      </c>
      <c r="B7926" s="11" t="str">
        <f>IFERROR(INDEX({"JSNY-BJ0001-01";"JSNY-JS0022-01";"JSNY-JS0002-01"},MATCH(D7926,{"BJ_zhongyu";"JS_WX_liteer";"JS_CZ_wodefeng"},0)),"")</f>
        <v>JSNY-JS0002-01</v>
      </c>
      <c r="C7926" s="11" t="str">
        <f>IFERROR(INDEX({"北京中裕世纪大酒店";"江苏利特尔绿色包装股份有限公司";"常州市金坛沃德丰电子科技有限公司"},MATCH(D7926,{"BJ_zhongyu";"JS_WX_liteer";"JS_CZ_wodefeng"},0)),"")</f>
        <v>常州市金坛沃德丰电子科技有限公司</v>
      </c>
      <c r="D7926" s="11" t="str">
        <f>[1]动作!$G7925</f>
        <v>JS_CZ_wodefeng</v>
      </c>
      <c r="E7926" s="11" t="str">
        <f>[1]动作!$D7925</f>
        <v>分系统1BMS3总电压过低二级故障</v>
      </c>
      <c r="F7926" s="11" t="s">
        <v>177</v>
      </c>
      <c r="G7926" s="12">
        <f>[1]动作!$A7925+[1]动作!$B7925</f>
        <v>43214.827141203707</v>
      </c>
      <c r="H7926" s="12"/>
      <c r="I7926" s="11"/>
    </row>
    <row r="7927" spans="1:9" hidden="1" x14ac:dyDescent="0.3">
      <c r="A7927" s="24">
        <v>7925</v>
      </c>
      <c r="B7927" s="11" t="str">
        <f>IFERROR(INDEX({"JSNY-BJ0001-01";"JSNY-JS0022-01";"JSNY-JS0002-01"},MATCH(D7927,{"BJ_zhongyu";"JS_WX_liteer";"JS_CZ_wodefeng"},0)),"")</f>
        <v>JSNY-JS0002-01</v>
      </c>
      <c r="C7927" s="11" t="str">
        <f>IFERROR(INDEX({"北京中裕世纪大酒店";"江苏利特尔绿色包装股份有限公司";"常州市金坛沃德丰电子科技有限公司"},MATCH(D7927,{"BJ_zhongyu";"JS_WX_liteer";"JS_CZ_wodefeng"},0)),"")</f>
        <v>常州市金坛沃德丰电子科技有限公司</v>
      </c>
      <c r="D7927" s="11" t="str">
        <f>[1]动作!$G7926</f>
        <v>JS_CZ_wodefeng</v>
      </c>
      <c r="E7927" s="11" t="str">
        <f>[1]动作!$D7926</f>
        <v>分系统1BMS6总电压过低一级故障</v>
      </c>
      <c r="F7927" s="11" t="s">
        <v>177</v>
      </c>
      <c r="G7927" s="12">
        <f>[1]动作!$A7926+[1]动作!$B7926</f>
        <v>43214.827430555553</v>
      </c>
      <c r="H7927" s="12"/>
      <c r="I7927" s="11"/>
    </row>
    <row r="7928" spans="1:9" hidden="1" x14ac:dyDescent="0.3">
      <c r="A7928" s="24">
        <v>7926</v>
      </c>
      <c r="B7928" s="11" t="str">
        <f>IFERROR(INDEX({"JSNY-BJ0001-01";"JSNY-JS0022-01";"JSNY-JS0002-01"},MATCH(D7928,{"BJ_zhongyu";"JS_WX_liteer";"JS_CZ_wodefeng"},0)),"")</f>
        <v>JSNY-JS0002-01</v>
      </c>
      <c r="C7928" s="11" t="str">
        <f>IFERROR(INDEX({"北京中裕世纪大酒店";"江苏利特尔绿色包装股份有限公司";"常州市金坛沃德丰电子科技有限公司"},MATCH(D7928,{"BJ_zhongyu";"JS_WX_liteer";"JS_CZ_wodefeng"},0)),"")</f>
        <v>常州市金坛沃德丰电子科技有限公司</v>
      </c>
      <c r="D7928" s="11" t="str">
        <f>[1]动作!$G7927</f>
        <v>JS_CZ_wodefeng</v>
      </c>
      <c r="E7928" s="11" t="str">
        <f>[1]动作!$D7927</f>
        <v>分系统1BMS6总电压过低二级故障</v>
      </c>
      <c r="F7928" s="11" t="s">
        <v>177</v>
      </c>
      <c r="G7928" s="12">
        <f>[1]动作!$A7927+[1]动作!$B7927</f>
        <v>43214.827430555553</v>
      </c>
      <c r="H7928" s="12"/>
      <c r="I7928" s="11"/>
    </row>
    <row r="7929" spans="1:9" hidden="1" x14ac:dyDescent="0.3">
      <c r="A7929" s="24">
        <v>7927</v>
      </c>
      <c r="B7929" s="11" t="str">
        <f>IFERROR(INDEX({"JSNY-BJ0001-01";"JSNY-JS0022-01";"JSNY-JS0002-01"},MATCH(D7929,{"BJ_zhongyu";"JS_WX_liteer";"JS_CZ_wodefeng"},0)),"")</f>
        <v>JSNY-JS0002-01</v>
      </c>
      <c r="C7929" s="11" t="str">
        <f>IFERROR(INDEX({"北京中裕世纪大酒店";"江苏利特尔绿色包装股份有限公司";"常州市金坛沃德丰电子科技有限公司"},MATCH(D7929,{"BJ_zhongyu";"JS_WX_liteer";"JS_CZ_wodefeng"},0)),"")</f>
        <v>常州市金坛沃德丰电子科技有限公司</v>
      </c>
      <c r="D7929" s="11" t="str">
        <f>[1]动作!$G7928</f>
        <v>JS_CZ_wodefeng</v>
      </c>
      <c r="E7929" s="11" t="str">
        <f>[1]动作!$D7928</f>
        <v>分系统1BMS5总电压过低一级故障</v>
      </c>
      <c r="F7929" s="11" t="s">
        <v>177</v>
      </c>
      <c r="G7929" s="12">
        <f>[1]动作!$A7928+[1]动作!$B7928</f>
        <v>43214.827662037038</v>
      </c>
      <c r="H7929" s="12"/>
      <c r="I7929" s="11"/>
    </row>
    <row r="7930" spans="1:9" hidden="1" x14ac:dyDescent="0.3">
      <c r="A7930" s="24">
        <v>7928</v>
      </c>
      <c r="B7930" s="11" t="str">
        <f>IFERROR(INDEX({"JSNY-BJ0001-01";"JSNY-JS0022-01";"JSNY-JS0002-01"},MATCH(D7930,{"BJ_zhongyu";"JS_WX_liteer";"JS_CZ_wodefeng"},0)),"")</f>
        <v>JSNY-JS0002-01</v>
      </c>
      <c r="C7930" s="11" t="str">
        <f>IFERROR(INDEX({"北京中裕世纪大酒店";"江苏利特尔绿色包装股份有限公司";"常州市金坛沃德丰电子科技有限公司"},MATCH(D7930,{"BJ_zhongyu";"JS_WX_liteer";"JS_CZ_wodefeng"},0)),"")</f>
        <v>常州市金坛沃德丰电子科技有限公司</v>
      </c>
      <c r="D7930" s="11" t="str">
        <f>[1]动作!$G7929</f>
        <v>JS_CZ_wodefeng</v>
      </c>
      <c r="E7930" s="11" t="str">
        <f>[1]动作!$D7929</f>
        <v>分系统1BMS5总电压过低二级故障</v>
      </c>
      <c r="F7930" s="11" t="s">
        <v>177</v>
      </c>
      <c r="G7930" s="12">
        <f>[1]动作!$A7929+[1]动作!$B7929</f>
        <v>43214.827662037038</v>
      </c>
      <c r="H7930" s="12"/>
      <c r="I7930" s="11"/>
    </row>
    <row r="7931" spans="1:9" hidden="1" x14ac:dyDescent="0.3">
      <c r="A7931" s="24">
        <v>7929</v>
      </c>
      <c r="B7931" s="11" t="str">
        <f>IFERROR(INDEX({"JSNY-BJ0001-01";"JSNY-JS0022-01";"JSNY-JS0002-01"},MATCH(D7931,{"BJ_zhongyu";"JS_WX_liteer";"JS_CZ_wodefeng"},0)),"")</f>
        <v>JSNY-JS0002-01</v>
      </c>
      <c r="C7931" s="11" t="str">
        <f>IFERROR(INDEX({"北京中裕世纪大酒店";"江苏利特尔绿色包装股份有限公司";"常州市金坛沃德丰电子科技有限公司"},MATCH(D7931,{"BJ_zhongyu";"JS_WX_liteer";"JS_CZ_wodefeng"},0)),"")</f>
        <v>常州市金坛沃德丰电子科技有限公司</v>
      </c>
      <c r="D7931" s="11" t="str">
        <f>[1]动作!$G7930</f>
        <v>JS_CZ_wodefeng</v>
      </c>
      <c r="E7931" s="11" t="str">
        <f>[1]动作!$D7930</f>
        <v>分系统1BMS4总电压过低一级故障</v>
      </c>
      <c r="F7931" s="11" t="s">
        <v>177</v>
      </c>
      <c r="G7931" s="12">
        <f>[1]动作!$A7930+[1]动作!$B7930</f>
        <v>43214.827835648146</v>
      </c>
      <c r="H7931" s="12"/>
      <c r="I7931" s="11"/>
    </row>
    <row r="7932" spans="1:9" hidden="1" x14ac:dyDescent="0.3">
      <c r="A7932" s="24">
        <v>7930</v>
      </c>
      <c r="B7932" s="11" t="str">
        <f>IFERROR(INDEX({"JSNY-BJ0001-01";"JSNY-JS0022-01";"JSNY-JS0002-01"},MATCH(D7932,{"BJ_zhongyu";"JS_WX_liteer";"JS_CZ_wodefeng"},0)),"")</f>
        <v>JSNY-JS0002-01</v>
      </c>
      <c r="C7932" s="11" t="str">
        <f>IFERROR(INDEX({"北京中裕世纪大酒店";"江苏利特尔绿色包装股份有限公司";"常州市金坛沃德丰电子科技有限公司"},MATCH(D7932,{"BJ_zhongyu";"JS_WX_liteer";"JS_CZ_wodefeng"},0)),"")</f>
        <v>常州市金坛沃德丰电子科技有限公司</v>
      </c>
      <c r="D7932" s="11" t="str">
        <f>[1]动作!$G7931</f>
        <v>JS_CZ_wodefeng</v>
      </c>
      <c r="E7932" s="11" t="str">
        <f>[1]动作!$D7931</f>
        <v>分系统1BMS4总电压过低二级故障</v>
      </c>
      <c r="F7932" s="11" t="s">
        <v>177</v>
      </c>
      <c r="G7932" s="12">
        <f>[1]动作!$A7931+[1]动作!$B7931</f>
        <v>43214.827835648146</v>
      </c>
      <c r="H7932" s="12"/>
      <c r="I7932" s="11"/>
    </row>
    <row r="7933" spans="1:9" hidden="1" x14ac:dyDescent="0.3">
      <c r="A7933" s="24">
        <v>7931</v>
      </c>
      <c r="B7933" s="11" t="str">
        <f>IFERROR(INDEX({"JSNY-BJ0001-01";"JSNY-JS0022-01";"JSNY-JS0002-01"},MATCH(D7933,{"BJ_zhongyu";"JS_WX_liteer";"JS_CZ_wodefeng"},0)),"")</f>
        <v>JSNY-JS0002-01</v>
      </c>
      <c r="C7933" s="11" t="str">
        <f>IFERROR(INDEX({"北京中裕世纪大酒店";"江苏利特尔绿色包装股份有限公司";"常州市金坛沃德丰电子科技有限公司"},MATCH(D7933,{"BJ_zhongyu";"JS_WX_liteer";"JS_CZ_wodefeng"},0)),"")</f>
        <v>常州市金坛沃德丰电子科技有限公司</v>
      </c>
      <c r="D7933" s="11" t="str">
        <f>[1]动作!$G7932</f>
        <v>JS_CZ_wodefeng</v>
      </c>
      <c r="E7933" s="11" t="str">
        <f>[1]动作!$D7932</f>
        <v>分系统1BMS2总电压过低一级故障</v>
      </c>
      <c r="F7933" s="11" t="s">
        <v>177</v>
      </c>
      <c r="G7933" s="12">
        <f>[1]动作!$A7932+[1]动作!$B7932</f>
        <v>43214.828009259261</v>
      </c>
      <c r="H7933" s="12"/>
      <c r="I7933" s="11"/>
    </row>
    <row r="7934" spans="1:9" hidden="1" x14ac:dyDescent="0.3">
      <c r="A7934" s="24">
        <v>7932</v>
      </c>
      <c r="B7934" s="11" t="str">
        <f>IFERROR(INDEX({"JSNY-BJ0001-01";"JSNY-JS0022-01";"JSNY-JS0002-01"},MATCH(D7934,{"BJ_zhongyu";"JS_WX_liteer";"JS_CZ_wodefeng"},0)),"")</f>
        <v>JSNY-JS0002-01</v>
      </c>
      <c r="C7934" s="11" t="str">
        <f>IFERROR(INDEX({"北京中裕世纪大酒店";"江苏利特尔绿色包装股份有限公司";"常州市金坛沃德丰电子科技有限公司"},MATCH(D7934,{"BJ_zhongyu";"JS_WX_liteer";"JS_CZ_wodefeng"},0)),"")</f>
        <v>常州市金坛沃德丰电子科技有限公司</v>
      </c>
      <c r="D7934" s="11" t="str">
        <f>[1]动作!$G7933</f>
        <v>JS_CZ_wodefeng</v>
      </c>
      <c r="E7934" s="11" t="str">
        <f>[1]动作!$D7933</f>
        <v>分系统1BMS2总电压过低二级故障</v>
      </c>
      <c r="F7934" s="11" t="s">
        <v>177</v>
      </c>
      <c r="G7934" s="12">
        <f>[1]动作!$A7933+[1]动作!$B7933</f>
        <v>43214.828009259261</v>
      </c>
      <c r="H7934" s="12"/>
      <c r="I7934" s="11"/>
    </row>
    <row r="7935" spans="1:9" hidden="1" x14ac:dyDescent="0.3">
      <c r="A7935" s="24">
        <v>7933</v>
      </c>
      <c r="B7935" s="11" t="str">
        <f>IFERROR(INDEX({"JSNY-BJ0001-01";"JSNY-JS0022-01";"JSNY-JS0002-01"},MATCH(D7935,{"BJ_zhongyu";"JS_WX_liteer";"JS_CZ_wodefeng"},0)),"")</f>
        <v>JSNY-JS0002-01</v>
      </c>
      <c r="C7935" s="11" t="str">
        <f>IFERROR(INDEX({"北京中裕世纪大酒店";"江苏利特尔绿色包装股份有限公司";"常州市金坛沃德丰电子科技有限公司"},MATCH(D7935,{"BJ_zhongyu";"JS_WX_liteer";"JS_CZ_wodefeng"},0)),"")</f>
        <v>常州市金坛沃德丰电子科技有限公司</v>
      </c>
      <c r="D7935" s="11" t="str">
        <f>[1]动作!$G7934</f>
        <v>JS_CZ_wodefeng</v>
      </c>
      <c r="E7935" s="11" t="str">
        <f>[1]动作!$D7934</f>
        <v>电表故障</v>
      </c>
      <c r="F7935" s="11" t="s">
        <v>45</v>
      </c>
      <c r="G7935" s="12">
        <f>[1]动作!$A7934+[1]动作!$B7934</f>
        <v>43214.828125</v>
      </c>
      <c r="H7935" s="12"/>
      <c r="I7935" s="11"/>
    </row>
    <row r="7936" spans="1:9" hidden="1" x14ac:dyDescent="0.3">
      <c r="A7936" s="24">
        <v>7934</v>
      </c>
      <c r="B7936" s="11" t="str">
        <f>IFERROR(INDEX({"JSNY-BJ0001-01";"JSNY-JS0022-01";"JSNY-JS0002-01"},MATCH(D7936,{"BJ_zhongyu";"JS_WX_liteer";"JS_CZ_wodefeng"},0)),"")</f>
        <v>JSNY-JS0002-01</v>
      </c>
      <c r="C7936" s="11" t="str">
        <f>IFERROR(INDEX({"北京中裕世纪大酒店";"江苏利特尔绿色包装股份有限公司";"常州市金坛沃德丰电子科技有限公司"},MATCH(D7936,{"BJ_zhongyu";"JS_WX_liteer";"JS_CZ_wodefeng"},0)),"")</f>
        <v>常州市金坛沃德丰电子科技有限公司</v>
      </c>
      <c r="D7936" s="11" t="str">
        <f>[1]动作!$G7935</f>
        <v>JS_CZ_wodefeng</v>
      </c>
      <c r="E7936" s="11" t="str">
        <f>[1]动作!$D7935</f>
        <v>电表故障</v>
      </c>
      <c r="F7936" s="11" t="s">
        <v>45</v>
      </c>
      <c r="G7936" s="12">
        <f>[1]动作!$A7935+[1]动作!$B7935</f>
        <v>43214.828240740739</v>
      </c>
      <c r="H7936" s="12"/>
      <c r="I7936" s="11"/>
    </row>
    <row r="7937" spans="1:9" hidden="1" x14ac:dyDescent="0.3">
      <c r="A7937" s="24">
        <v>7935</v>
      </c>
      <c r="B7937" s="11" t="str">
        <f>IFERROR(INDEX({"JSNY-BJ0001-01";"JSNY-JS0022-01";"JSNY-JS0002-01"},MATCH(D7937,{"BJ_zhongyu";"JS_WX_liteer";"JS_CZ_wodefeng"},0)),"")</f>
        <v>JSNY-JS0002-01</v>
      </c>
      <c r="C7937" s="11" t="str">
        <f>IFERROR(INDEX({"北京中裕世纪大酒店";"江苏利特尔绿色包装股份有限公司";"常州市金坛沃德丰电子科技有限公司"},MATCH(D7937,{"BJ_zhongyu";"JS_WX_liteer";"JS_CZ_wodefeng"},0)),"")</f>
        <v>常州市金坛沃德丰电子科技有限公司</v>
      </c>
      <c r="D7937" s="11" t="str">
        <f>[1]动作!$G7936</f>
        <v>JS_CZ_wodefeng</v>
      </c>
      <c r="E7937" s="11" t="str">
        <f>[1]动作!$D7936</f>
        <v>电表故障</v>
      </c>
      <c r="F7937" s="11" t="s">
        <v>45</v>
      </c>
      <c r="G7937" s="12">
        <f>[1]动作!$A7936+[1]动作!$B7936</f>
        <v>43214.828472222223</v>
      </c>
      <c r="H7937" s="12"/>
      <c r="I7937" s="11"/>
    </row>
    <row r="7938" spans="1:9" hidden="1" x14ac:dyDescent="0.3">
      <c r="A7938" s="24">
        <v>7936</v>
      </c>
      <c r="B7938" s="11" t="str">
        <f>IFERROR(INDEX({"JSNY-BJ0001-01";"JSNY-JS0022-01";"JSNY-JS0002-01"},MATCH(D7938,{"BJ_zhongyu";"JS_WX_liteer";"JS_CZ_wodefeng"},0)),"")</f>
        <v>JSNY-JS0002-01</v>
      </c>
      <c r="C7938" s="11" t="str">
        <f>IFERROR(INDEX({"北京中裕世纪大酒店";"江苏利特尔绿色包装股份有限公司";"常州市金坛沃德丰电子科技有限公司"},MATCH(D7938,{"BJ_zhongyu";"JS_WX_liteer";"JS_CZ_wodefeng"},0)),"")</f>
        <v>常州市金坛沃德丰电子科技有限公司</v>
      </c>
      <c r="D7938" s="11" t="str">
        <f>[1]动作!$G7937</f>
        <v>JS_CZ_wodefeng</v>
      </c>
      <c r="E7938" s="11" t="str">
        <f>[1]动作!$D7937</f>
        <v>电表故障</v>
      </c>
      <c r="F7938" s="11" t="s">
        <v>45</v>
      </c>
      <c r="G7938" s="12">
        <f>[1]动作!$A7937+[1]动作!$B7937</f>
        <v>43214.829745370371</v>
      </c>
      <c r="H7938" s="12"/>
      <c r="I7938" s="11"/>
    </row>
    <row r="7939" spans="1:9" hidden="1" x14ac:dyDescent="0.3">
      <c r="A7939" s="24">
        <v>7937</v>
      </c>
      <c r="B7939" s="11" t="str">
        <f>IFERROR(INDEX({"JSNY-BJ0001-01";"JSNY-JS0022-01";"JSNY-JS0002-01"},MATCH(D7939,{"BJ_zhongyu";"JS_WX_liteer";"JS_CZ_wodefeng"},0)),"")</f>
        <v>JSNY-JS0002-01</v>
      </c>
      <c r="C7939" s="11" t="str">
        <f>IFERROR(INDEX({"北京中裕世纪大酒店";"江苏利特尔绿色包装股份有限公司";"常州市金坛沃德丰电子科技有限公司"},MATCH(D7939,{"BJ_zhongyu";"JS_WX_liteer";"JS_CZ_wodefeng"},0)),"")</f>
        <v>常州市金坛沃德丰电子科技有限公司</v>
      </c>
      <c r="D7939" s="11" t="str">
        <f>[1]动作!$G7938</f>
        <v>JS_CZ_wodefeng</v>
      </c>
      <c r="E7939" s="11" t="str">
        <f>[1]动作!$D7938</f>
        <v>电表故障</v>
      </c>
      <c r="F7939" s="11" t="s">
        <v>45</v>
      </c>
      <c r="G7939" s="12">
        <f>[1]动作!$A7938+[1]动作!$B7938</f>
        <v>43214.833807870367</v>
      </c>
      <c r="H7939" s="12"/>
      <c r="I7939" s="11"/>
    </row>
    <row r="7940" spans="1:9" hidden="1" x14ac:dyDescent="0.3">
      <c r="A7940" s="24">
        <v>7938</v>
      </c>
      <c r="B7940" s="11" t="str">
        <f>IFERROR(INDEX({"JSNY-BJ0001-01";"JSNY-JS0022-01";"JSNY-JS0002-01"},MATCH(D7940,{"BJ_zhongyu";"JS_WX_liteer";"JS_CZ_wodefeng"},0)),"")</f>
        <v>JSNY-JS0002-01</v>
      </c>
      <c r="C7940" s="11" t="str">
        <f>IFERROR(INDEX({"北京中裕世纪大酒店";"江苏利特尔绿色包装股份有限公司";"常州市金坛沃德丰电子科技有限公司"},MATCH(D7940,{"BJ_zhongyu";"JS_WX_liteer";"JS_CZ_wodefeng"},0)),"")</f>
        <v>常州市金坛沃德丰电子科技有限公司</v>
      </c>
      <c r="D7940" s="11" t="str">
        <f>[1]动作!$G7939</f>
        <v>JS_CZ_wodefeng</v>
      </c>
      <c r="E7940" s="11" t="str">
        <f>[1]动作!$D7939</f>
        <v>电表故障</v>
      </c>
      <c r="F7940" s="11" t="s">
        <v>45</v>
      </c>
      <c r="G7940" s="12">
        <f>[1]动作!$A7939+[1]动作!$B7939</f>
        <v>43214.833981481483</v>
      </c>
      <c r="H7940" s="12"/>
      <c r="I7940" s="11"/>
    </row>
    <row r="7941" spans="1:9" hidden="1" x14ac:dyDescent="0.3">
      <c r="A7941" s="24">
        <v>7939</v>
      </c>
      <c r="B7941" s="11" t="str">
        <f>IFERROR(INDEX({"JSNY-BJ0001-01";"JSNY-JS0022-01";"JSNY-JS0002-01"},MATCH(D7941,{"BJ_zhongyu";"JS_WX_liteer";"JS_CZ_wodefeng"},0)),"")</f>
        <v>JSNY-JS0002-01</v>
      </c>
      <c r="C7941" s="11" t="str">
        <f>IFERROR(INDEX({"北京中裕世纪大酒店";"江苏利特尔绿色包装股份有限公司";"常州市金坛沃德丰电子科技有限公司"},MATCH(D7941,{"BJ_zhongyu";"JS_WX_liteer";"JS_CZ_wodefeng"},0)),"")</f>
        <v>常州市金坛沃德丰电子科技有限公司</v>
      </c>
      <c r="D7941" s="11" t="str">
        <f>[1]动作!$G7940</f>
        <v>JS_CZ_wodefeng</v>
      </c>
      <c r="E7941" s="11" t="str">
        <f>[1]动作!$D7940</f>
        <v>分系统1BMS2单体电压过低一级故障</v>
      </c>
      <c r="F7941" s="11" t="s">
        <v>177</v>
      </c>
      <c r="G7941" s="12">
        <f>[1]动作!$A7940+[1]动作!$B7940</f>
        <v>43214.834444444445</v>
      </c>
      <c r="H7941" s="12"/>
      <c r="I7941" s="11"/>
    </row>
    <row r="7942" spans="1:9" hidden="1" x14ac:dyDescent="0.3">
      <c r="A7942" s="24">
        <v>7940</v>
      </c>
      <c r="B7942" s="11" t="str">
        <f>IFERROR(INDEX({"JSNY-BJ0001-01";"JSNY-JS0022-01";"JSNY-JS0002-01"},MATCH(D7942,{"BJ_zhongyu";"JS_WX_liteer";"JS_CZ_wodefeng"},0)),"")</f>
        <v>JSNY-JS0002-01</v>
      </c>
      <c r="C7942" s="11" t="str">
        <f>IFERROR(INDEX({"北京中裕世纪大酒店";"江苏利特尔绿色包装股份有限公司";"常州市金坛沃德丰电子科技有限公司"},MATCH(D7942,{"BJ_zhongyu";"JS_WX_liteer";"JS_CZ_wodefeng"},0)),"")</f>
        <v>常州市金坛沃德丰电子科技有限公司</v>
      </c>
      <c r="D7942" s="11" t="str">
        <f>[1]动作!$G7941</f>
        <v>JS_CZ_wodefeng</v>
      </c>
      <c r="E7942" s="11" t="str">
        <f>[1]动作!$D7941</f>
        <v>分系统1BMS2单体电压过低二级故障</v>
      </c>
      <c r="F7942" s="11" t="s">
        <v>177</v>
      </c>
      <c r="G7942" s="12">
        <f>[1]动作!$A7941+[1]动作!$B7941</f>
        <v>43214.834444444445</v>
      </c>
      <c r="H7942" s="12"/>
      <c r="I7942" s="11"/>
    </row>
    <row r="7943" spans="1:9" hidden="1" x14ac:dyDescent="0.3">
      <c r="A7943" s="24">
        <v>7941</v>
      </c>
      <c r="B7943" s="11" t="str">
        <f>IFERROR(INDEX({"JSNY-BJ0001-01";"JSNY-JS0022-01";"JSNY-JS0002-01"},MATCH(D7943,{"BJ_zhongyu";"JS_WX_liteer";"JS_CZ_wodefeng"},0)),"")</f>
        <v>JSNY-JS0002-01</v>
      </c>
      <c r="C7943" s="11" t="str">
        <f>IFERROR(INDEX({"北京中裕世纪大酒店";"江苏利特尔绿色包装股份有限公司";"常州市金坛沃德丰电子科技有限公司"},MATCH(D7943,{"BJ_zhongyu";"JS_WX_liteer";"JS_CZ_wodefeng"},0)),"")</f>
        <v>常州市金坛沃德丰电子科技有限公司</v>
      </c>
      <c r="D7943" s="11" t="str">
        <f>[1]动作!$G7942</f>
        <v>JS_CZ_wodefeng</v>
      </c>
      <c r="E7943" s="11" t="str">
        <f>[1]动作!$D7942</f>
        <v>电表故障</v>
      </c>
      <c r="F7943" s="11" t="s">
        <v>45</v>
      </c>
      <c r="G7943" s="12">
        <f>[1]动作!$A7942+[1]动作!$B7942</f>
        <v>43214.83525462963</v>
      </c>
      <c r="H7943" s="12"/>
      <c r="I7943" s="11"/>
    </row>
    <row r="7944" spans="1:9" hidden="1" x14ac:dyDescent="0.3">
      <c r="A7944" s="24">
        <v>7942</v>
      </c>
      <c r="B7944" s="11" t="str">
        <f>IFERROR(INDEX({"JSNY-BJ0001-01";"JSNY-JS0022-01";"JSNY-JS0002-01"},MATCH(D7944,{"BJ_zhongyu";"JS_WX_liteer";"JS_CZ_wodefeng"},0)),"")</f>
        <v>JSNY-JS0002-01</v>
      </c>
      <c r="C7944" s="11" t="str">
        <f>IFERROR(INDEX({"北京中裕世纪大酒店";"江苏利特尔绿色包装股份有限公司";"常州市金坛沃德丰电子科技有限公司"},MATCH(D7944,{"BJ_zhongyu";"JS_WX_liteer";"JS_CZ_wodefeng"},0)),"")</f>
        <v>常州市金坛沃德丰电子科技有限公司</v>
      </c>
      <c r="D7944" s="11" t="str">
        <f>[1]动作!$G7943</f>
        <v>JS_CZ_wodefeng</v>
      </c>
      <c r="E7944" s="11" t="str">
        <f>[1]动作!$D7943</f>
        <v>分系统1BMS5单体电压过低一级故障</v>
      </c>
      <c r="F7944" s="11" t="s">
        <v>177</v>
      </c>
      <c r="G7944" s="12">
        <f>[1]动作!$A7943+[1]动作!$B7943</f>
        <v>43214.835370370369</v>
      </c>
      <c r="H7944" s="12"/>
      <c r="I7944" s="11"/>
    </row>
    <row r="7945" spans="1:9" hidden="1" x14ac:dyDescent="0.3">
      <c r="A7945" s="24">
        <v>7943</v>
      </c>
      <c r="B7945" s="11" t="str">
        <f>IFERROR(INDEX({"JSNY-BJ0001-01";"JSNY-JS0022-01";"JSNY-JS0002-01"},MATCH(D7945,{"BJ_zhongyu";"JS_WX_liteer";"JS_CZ_wodefeng"},0)),"")</f>
        <v>JSNY-JS0002-01</v>
      </c>
      <c r="C7945" s="11" t="str">
        <f>IFERROR(INDEX({"北京中裕世纪大酒店";"江苏利特尔绿色包装股份有限公司";"常州市金坛沃德丰电子科技有限公司"},MATCH(D7945,{"BJ_zhongyu";"JS_WX_liteer";"JS_CZ_wodefeng"},0)),"")</f>
        <v>常州市金坛沃德丰电子科技有限公司</v>
      </c>
      <c r="D7945" s="11" t="str">
        <f>[1]动作!$G7944</f>
        <v>JS_CZ_wodefeng</v>
      </c>
      <c r="E7945" s="11" t="str">
        <f>[1]动作!$D7944</f>
        <v>分系统1BMS5单体电压过低二级故障</v>
      </c>
      <c r="F7945" s="11" t="s">
        <v>177</v>
      </c>
      <c r="G7945" s="12">
        <f>[1]动作!$A7944+[1]动作!$B7944</f>
        <v>43214.835370370369</v>
      </c>
      <c r="H7945" s="12"/>
      <c r="I7945" s="11"/>
    </row>
    <row r="7946" spans="1:9" hidden="1" x14ac:dyDescent="0.3">
      <c r="A7946" s="24">
        <v>7944</v>
      </c>
      <c r="B7946" s="11" t="str">
        <f>IFERROR(INDEX({"JSNY-BJ0001-01";"JSNY-JS0022-01";"JSNY-JS0002-01"},MATCH(D7946,{"BJ_zhongyu";"JS_WX_liteer";"JS_CZ_wodefeng"},0)),"")</f>
        <v>JSNY-JS0002-01</v>
      </c>
      <c r="C7946" s="11" t="str">
        <f>IFERROR(INDEX({"北京中裕世纪大酒店";"江苏利特尔绿色包装股份有限公司";"常州市金坛沃德丰电子科技有限公司"},MATCH(D7946,{"BJ_zhongyu";"JS_WX_liteer";"JS_CZ_wodefeng"},0)),"")</f>
        <v>常州市金坛沃德丰电子科技有限公司</v>
      </c>
      <c r="D7946" s="11" t="str">
        <f>[1]动作!$G7945</f>
        <v>JS_CZ_wodefeng</v>
      </c>
      <c r="E7946" s="11" t="str">
        <f>[1]动作!$D7945</f>
        <v>电表故障</v>
      </c>
      <c r="F7946" s="11" t="s">
        <v>45</v>
      </c>
      <c r="G7946" s="12">
        <f>[1]动作!$A7945+[1]动作!$B7945</f>
        <v>43214.835370370369</v>
      </c>
      <c r="H7946" s="12"/>
      <c r="I7946" s="11"/>
    </row>
    <row r="7947" spans="1:9" hidden="1" x14ac:dyDescent="0.3">
      <c r="A7947" s="24">
        <v>7945</v>
      </c>
      <c r="B7947" s="11" t="str">
        <f>IFERROR(INDEX({"JSNY-BJ0001-01";"JSNY-JS0022-01";"JSNY-JS0002-01"},MATCH(D7947,{"BJ_zhongyu";"JS_WX_liteer";"JS_CZ_wodefeng"},0)),"")</f>
        <v>JSNY-JS0002-01</v>
      </c>
      <c r="C7947" s="11" t="str">
        <f>IFERROR(INDEX({"北京中裕世纪大酒店";"江苏利特尔绿色包装股份有限公司";"常州市金坛沃德丰电子科技有限公司"},MATCH(D7947,{"BJ_zhongyu";"JS_WX_liteer";"JS_CZ_wodefeng"},0)),"")</f>
        <v>常州市金坛沃德丰电子科技有限公司</v>
      </c>
      <c r="D7947" s="11" t="str">
        <f>[1]动作!$G7946</f>
        <v>JS_CZ_wodefeng</v>
      </c>
      <c r="E7947" s="11" t="str">
        <f>[1]动作!$D7946</f>
        <v>分系统1BMS3单体电压过低一级故障</v>
      </c>
      <c r="F7947" s="11" t="s">
        <v>177</v>
      </c>
      <c r="G7947" s="12">
        <f>[1]动作!$A7946+[1]动作!$B7946</f>
        <v>43214.835775462961</v>
      </c>
      <c r="H7947" s="12"/>
      <c r="I7947" s="11"/>
    </row>
    <row r="7948" spans="1:9" hidden="1" x14ac:dyDescent="0.3">
      <c r="A7948" s="24">
        <v>7946</v>
      </c>
      <c r="B7948" s="11" t="str">
        <f>IFERROR(INDEX({"JSNY-BJ0001-01";"JSNY-JS0022-01";"JSNY-JS0002-01"},MATCH(D7948,{"BJ_zhongyu";"JS_WX_liteer";"JS_CZ_wodefeng"},0)),"")</f>
        <v>JSNY-JS0002-01</v>
      </c>
      <c r="C7948" s="11" t="str">
        <f>IFERROR(INDEX({"北京中裕世纪大酒店";"江苏利特尔绿色包装股份有限公司";"常州市金坛沃德丰电子科技有限公司"},MATCH(D7948,{"BJ_zhongyu";"JS_WX_liteer";"JS_CZ_wodefeng"},0)),"")</f>
        <v>常州市金坛沃德丰电子科技有限公司</v>
      </c>
      <c r="D7948" s="11" t="str">
        <f>[1]动作!$G7947</f>
        <v>JS_CZ_wodefeng</v>
      </c>
      <c r="E7948" s="11" t="str">
        <f>[1]动作!$D7947</f>
        <v>分系统1BMS3单体电压过低二级故障</v>
      </c>
      <c r="F7948" s="11" t="s">
        <v>177</v>
      </c>
      <c r="G7948" s="12">
        <f>[1]动作!$A7947+[1]动作!$B7947</f>
        <v>43214.835775462961</v>
      </c>
      <c r="H7948" s="12"/>
      <c r="I7948" s="11"/>
    </row>
    <row r="7949" spans="1:9" hidden="1" x14ac:dyDescent="0.3">
      <c r="A7949" s="24">
        <v>7947</v>
      </c>
      <c r="B7949" s="11" t="str">
        <f>IFERROR(INDEX({"JSNY-BJ0001-01";"JSNY-JS0022-01";"JSNY-JS0002-01"},MATCH(D7949,{"BJ_zhongyu";"JS_WX_liteer";"JS_CZ_wodefeng"},0)),"")</f>
        <v>JSNY-JS0002-01</v>
      </c>
      <c r="C7949" s="11" t="str">
        <f>IFERROR(INDEX({"北京中裕世纪大酒店";"江苏利特尔绿色包装股份有限公司";"常州市金坛沃德丰电子科技有限公司"},MATCH(D7949,{"BJ_zhongyu";"JS_WX_liteer";"JS_CZ_wodefeng"},0)),"")</f>
        <v>常州市金坛沃德丰电子科技有限公司</v>
      </c>
      <c r="D7949" s="11" t="str">
        <f>[1]动作!$G7948</f>
        <v>JS_CZ_wodefeng</v>
      </c>
      <c r="E7949" s="11" t="str">
        <f>[1]动作!$D7948</f>
        <v>分系统1BMS1单体电压过低一级故障</v>
      </c>
      <c r="F7949" s="11" t="s">
        <v>177</v>
      </c>
      <c r="G7949" s="12">
        <f>[1]动作!$A7948+[1]动作!$B7948</f>
        <v>43214.836006944446</v>
      </c>
      <c r="H7949" s="12"/>
      <c r="I7949" s="11"/>
    </row>
    <row r="7950" spans="1:9" hidden="1" x14ac:dyDescent="0.3">
      <c r="A7950" s="24">
        <v>7948</v>
      </c>
      <c r="B7950" s="11" t="str">
        <f>IFERROR(INDEX({"JSNY-BJ0001-01";"JSNY-JS0022-01";"JSNY-JS0002-01"},MATCH(D7950,{"BJ_zhongyu";"JS_WX_liteer";"JS_CZ_wodefeng"},0)),"")</f>
        <v>JSNY-JS0002-01</v>
      </c>
      <c r="C7950" s="11" t="str">
        <f>IFERROR(INDEX({"北京中裕世纪大酒店";"江苏利特尔绿色包装股份有限公司";"常州市金坛沃德丰电子科技有限公司"},MATCH(D7950,{"BJ_zhongyu";"JS_WX_liteer";"JS_CZ_wodefeng"},0)),"")</f>
        <v>常州市金坛沃德丰电子科技有限公司</v>
      </c>
      <c r="D7950" s="11" t="str">
        <f>[1]动作!$G7949</f>
        <v>JS_CZ_wodefeng</v>
      </c>
      <c r="E7950" s="11" t="str">
        <f>[1]动作!$D7949</f>
        <v>分系统1BMS1单体电压过低二级故障</v>
      </c>
      <c r="F7950" s="11" t="s">
        <v>177</v>
      </c>
      <c r="G7950" s="12">
        <f>[1]动作!$A7949+[1]动作!$B7949</f>
        <v>43214.836006944446</v>
      </c>
      <c r="H7950" s="12"/>
      <c r="I7950" s="11"/>
    </row>
    <row r="7951" spans="1:9" hidden="1" x14ac:dyDescent="0.3">
      <c r="A7951" s="24">
        <v>7949</v>
      </c>
      <c r="B7951" s="11" t="str">
        <f>IFERROR(INDEX({"JSNY-BJ0001-01";"JSNY-JS0022-01";"JSNY-JS0002-01"},MATCH(D7951,{"BJ_zhongyu";"JS_WX_liteer";"JS_CZ_wodefeng"},0)),"")</f>
        <v>JSNY-JS0002-01</v>
      </c>
      <c r="C7951" s="11" t="str">
        <f>IFERROR(INDEX({"北京中裕世纪大酒店";"江苏利特尔绿色包装股份有限公司";"常州市金坛沃德丰电子科技有限公司"},MATCH(D7951,{"BJ_zhongyu";"JS_WX_liteer";"JS_CZ_wodefeng"},0)),"")</f>
        <v>常州市金坛沃德丰电子科技有限公司</v>
      </c>
      <c r="D7951" s="11" t="str">
        <f>[1]动作!$G7950</f>
        <v>JS_CZ_wodefeng</v>
      </c>
      <c r="E7951" s="11" t="str">
        <f>[1]动作!$D7950</f>
        <v>电表故障</v>
      </c>
      <c r="F7951" s="11" t="s">
        <v>45</v>
      </c>
      <c r="G7951" s="12">
        <f>[1]动作!$A7950+[1]动作!$B7950</f>
        <v>43214.836354166669</v>
      </c>
      <c r="H7951" s="12"/>
      <c r="I7951" s="11"/>
    </row>
    <row r="7952" spans="1:9" hidden="1" x14ac:dyDescent="0.3">
      <c r="A7952" s="24">
        <v>7950</v>
      </c>
      <c r="B7952" s="11" t="str">
        <f>IFERROR(INDEX({"JSNY-BJ0001-01";"JSNY-JS0022-01";"JSNY-JS0002-01"},MATCH(D7952,{"BJ_zhongyu";"JS_WX_liteer";"JS_CZ_wodefeng"},0)),"")</f>
        <v>JSNY-JS0002-01</v>
      </c>
      <c r="C7952" s="11" t="str">
        <f>IFERROR(INDEX({"北京中裕世纪大酒店";"江苏利特尔绿色包装股份有限公司";"常州市金坛沃德丰电子科技有限公司"},MATCH(D7952,{"BJ_zhongyu";"JS_WX_liteer";"JS_CZ_wodefeng"},0)),"")</f>
        <v>常州市金坛沃德丰电子科技有限公司</v>
      </c>
      <c r="D7952" s="11" t="str">
        <f>[1]动作!$G7951</f>
        <v>JS_CZ_wodefeng</v>
      </c>
      <c r="E7952" s="11" t="str">
        <f>[1]动作!$D7951</f>
        <v>分系统1BMS4单体电压过低一级故障</v>
      </c>
      <c r="F7952" s="11" t="s">
        <v>177</v>
      </c>
      <c r="G7952" s="12">
        <f>[1]动作!$A7951+[1]动作!$B7951</f>
        <v>43214.836527777778</v>
      </c>
      <c r="H7952" s="12"/>
      <c r="I7952" s="11"/>
    </row>
    <row r="7953" spans="1:9" hidden="1" x14ac:dyDescent="0.3">
      <c r="A7953" s="24">
        <v>7951</v>
      </c>
      <c r="B7953" s="11" t="str">
        <f>IFERROR(INDEX({"JSNY-BJ0001-01";"JSNY-JS0022-01";"JSNY-JS0002-01"},MATCH(D7953,{"BJ_zhongyu";"JS_WX_liteer";"JS_CZ_wodefeng"},0)),"")</f>
        <v>JSNY-JS0002-01</v>
      </c>
      <c r="C7953" s="11" t="str">
        <f>IFERROR(INDEX({"北京中裕世纪大酒店";"江苏利特尔绿色包装股份有限公司";"常州市金坛沃德丰电子科技有限公司"},MATCH(D7953,{"BJ_zhongyu";"JS_WX_liteer";"JS_CZ_wodefeng"},0)),"")</f>
        <v>常州市金坛沃德丰电子科技有限公司</v>
      </c>
      <c r="D7953" s="11" t="str">
        <f>[1]动作!$G7952</f>
        <v>JS_CZ_wodefeng</v>
      </c>
      <c r="E7953" s="11" t="str">
        <f>[1]动作!$D7952</f>
        <v>分系统1BMS4单体电压过低二级故障</v>
      </c>
      <c r="F7953" s="11" t="s">
        <v>177</v>
      </c>
      <c r="G7953" s="12">
        <f>[1]动作!$A7952+[1]动作!$B7952</f>
        <v>43214.836527777778</v>
      </c>
      <c r="H7953" s="12"/>
      <c r="I7953" s="11"/>
    </row>
    <row r="7954" spans="1:9" hidden="1" x14ac:dyDescent="0.3">
      <c r="A7954" s="24">
        <v>7952</v>
      </c>
      <c r="B7954" s="11" t="str">
        <f>IFERROR(INDEX({"JSNY-BJ0001-01";"JSNY-JS0022-01";"JSNY-JS0002-01"},MATCH(D7954,{"BJ_zhongyu";"JS_WX_liteer";"JS_CZ_wodefeng"},0)),"")</f>
        <v>JSNY-JS0002-01</v>
      </c>
      <c r="C7954" s="11" t="str">
        <f>IFERROR(INDEX({"北京中裕世纪大酒店";"江苏利特尔绿色包装股份有限公司";"常州市金坛沃德丰电子科技有限公司"},MATCH(D7954,{"BJ_zhongyu";"JS_WX_liteer";"JS_CZ_wodefeng"},0)),"")</f>
        <v>常州市金坛沃德丰电子科技有限公司</v>
      </c>
      <c r="D7954" s="11" t="str">
        <f>[1]动作!$G7953</f>
        <v>JS_CZ_wodefeng</v>
      </c>
      <c r="E7954" s="11" t="str">
        <f>[1]动作!$D7953</f>
        <v>分系统1BMS3SOC过低一级故障</v>
      </c>
      <c r="F7954" s="11" t="s">
        <v>177</v>
      </c>
      <c r="G7954" s="12">
        <f>[1]动作!$A7953+[1]动作!$B7953</f>
        <v>43214.837106481478</v>
      </c>
      <c r="H7954" s="12"/>
      <c r="I7954" s="11"/>
    </row>
    <row r="7955" spans="1:9" hidden="1" x14ac:dyDescent="0.3">
      <c r="A7955" s="24">
        <v>7953</v>
      </c>
      <c r="B7955" s="11" t="str">
        <f>IFERROR(INDEX({"JSNY-BJ0001-01";"JSNY-JS0022-01";"JSNY-JS0002-01"},MATCH(D7955,{"BJ_zhongyu";"JS_WX_liteer";"JS_CZ_wodefeng"},0)),"")</f>
        <v>JSNY-JS0002-01</v>
      </c>
      <c r="C7955" s="11" t="str">
        <f>IFERROR(INDEX({"北京中裕世纪大酒店";"江苏利特尔绿色包装股份有限公司";"常州市金坛沃德丰电子科技有限公司"},MATCH(D7955,{"BJ_zhongyu";"JS_WX_liteer";"JS_CZ_wodefeng"},0)),"")</f>
        <v>常州市金坛沃德丰电子科技有限公司</v>
      </c>
      <c r="D7955" s="11" t="str">
        <f>[1]动作!$G7954</f>
        <v>JS_CZ_wodefeng</v>
      </c>
      <c r="E7955" s="11" t="str">
        <f>[1]动作!$D7954</f>
        <v>分系统1BMS3SOC过低二级故障</v>
      </c>
      <c r="F7955" s="11" t="s">
        <v>177</v>
      </c>
      <c r="G7955" s="12">
        <f>[1]动作!$A7954+[1]动作!$B7954</f>
        <v>43214.837106481478</v>
      </c>
      <c r="H7955" s="12"/>
      <c r="I7955" s="11"/>
    </row>
    <row r="7956" spans="1:9" hidden="1" x14ac:dyDescent="0.3">
      <c r="A7956" s="24">
        <v>7954</v>
      </c>
      <c r="B7956" s="11" t="str">
        <f>IFERROR(INDEX({"JSNY-BJ0001-01";"JSNY-JS0022-01";"JSNY-JS0002-01"},MATCH(D7956,{"BJ_zhongyu";"JS_WX_liteer";"JS_CZ_wodefeng"},0)),"")</f>
        <v>JSNY-JS0002-01</v>
      </c>
      <c r="C7956" s="11" t="str">
        <f>IFERROR(INDEX({"北京中裕世纪大酒店";"江苏利特尔绿色包装股份有限公司";"常州市金坛沃德丰电子科技有限公司"},MATCH(D7956,{"BJ_zhongyu";"JS_WX_liteer";"JS_CZ_wodefeng"},0)),"")</f>
        <v>常州市金坛沃德丰电子科技有限公司</v>
      </c>
      <c r="D7956" s="11" t="str">
        <f>[1]动作!$G7955</f>
        <v>JS_CZ_wodefeng</v>
      </c>
      <c r="E7956" s="11" t="str">
        <f>[1]动作!$D7955</f>
        <v>分系统1BMS6单体电压过低一级故障</v>
      </c>
      <c r="F7956" s="11" t="s">
        <v>177</v>
      </c>
      <c r="G7956" s="12">
        <f>[1]动作!$A7955+[1]动作!$B7955</f>
        <v>43214.837280092594</v>
      </c>
      <c r="H7956" s="12"/>
      <c r="I7956" s="11"/>
    </row>
    <row r="7957" spans="1:9" hidden="1" x14ac:dyDescent="0.3">
      <c r="A7957" s="24">
        <v>7955</v>
      </c>
      <c r="B7957" s="11" t="str">
        <f>IFERROR(INDEX({"JSNY-BJ0001-01";"JSNY-JS0022-01";"JSNY-JS0002-01"},MATCH(D7957,{"BJ_zhongyu";"JS_WX_liteer";"JS_CZ_wodefeng"},0)),"")</f>
        <v>JSNY-JS0002-01</v>
      </c>
      <c r="C7957" s="11" t="str">
        <f>IFERROR(INDEX({"北京中裕世纪大酒店";"江苏利特尔绿色包装股份有限公司";"常州市金坛沃德丰电子科技有限公司"},MATCH(D7957,{"BJ_zhongyu";"JS_WX_liteer";"JS_CZ_wodefeng"},0)),"")</f>
        <v>常州市金坛沃德丰电子科技有限公司</v>
      </c>
      <c r="D7957" s="11" t="str">
        <f>[1]动作!$G7956</f>
        <v>JS_CZ_wodefeng</v>
      </c>
      <c r="E7957" s="11" t="str">
        <f>[1]动作!$D7956</f>
        <v>分系统1BMS6单体电压过低二级故障</v>
      </c>
      <c r="F7957" s="11" t="s">
        <v>177</v>
      </c>
      <c r="G7957" s="12">
        <f>[1]动作!$A7956+[1]动作!$B7956</f>
        <v>43214.837280092594</v>
      </c>
      <c r="H7957" s="12"/>
      <c r="I7957" s="11"/>
    </row>
    <row r="7958" spans="1:9" hidden="1" x14ac:dyDescent="0.3">
      <c r="A7958" s="24">
        <v>7956</v>
      </c>
      <c r="B7958" s="11" t="str">
        <f>IFERROR(INDEX({"JSNY-BJ0001-01";"JSNY-JS0022-01";"JSNY-JS0002-01"},MATCH(D7958,{"BJ_zhongyu";"JS_WX_liteer";"JS_CZ_wodefeng"},0)),"")</f>
        <v>JSNY-JS0002-01</v>
      </c>
      <c r="C7958" s="11" t="str">
        <f>IFERROR(INDEX({"北京中裕世纪大酒店";"江苏利特尔绿色包装股份有限公司";"常州市金坛沃德丰电子科技有限公司"},MATCH(D7958,{"BJ_zhongyu";"JS_WX_liteer";"JS_CZ_wodefeng"},0)),"")</f>
        <v>常州市金坛沃德丰电子科技有限公司</v>
      </c>
      <c r="D7958" s="11" t="str">
        <f>[1]动作!$G7957</f>
        <v>JS_CZ_wodefeng</v>
      </c>
      <c r="E7958" s="11" t="str">
        <f>[1]动作!$D7957</f>
        <v>电表故障</v>
      </c>
      <c r="F7958" s="11" t="s">
        <v>45</v>
      </c>
      <c r="G7958" s="12">
        <f>[1]动作!$A7957+[1]动作!$B7957</f>
        <v>43214.83861111111</v>
      </c>
      <c r="H7958" s="12"/>
      <c r="I7958" s="11"/>
    </row>
    <row r="7959" spans="1:9" hidden="1" x14ac:dyDescent="0.3">
      <c r="A7959" s="24">
        <v>7957</v>
      </c>
      <c r="B7959" s="11" t="str">
        <f>IFERROR(INDEX({"JSNY-BJ0001-01";"JSNY-JS0022-01";"JSNY-JS0002-01"},MATCH(D7959,{"BJ_zhongyu";"JS_WX_liteer";"JS_CZ_wodefeng"},0)),"")</f>
        <v>JSNY-JS0002-01</v>
      </c>
      <c r="C7959" s="11" t="str">
        <f>IFERROR(INDEX({"北京中裕世纪大酒店";"江苏利特尔绿色包装股份有限公司";"常州市金坛沃德丰电子科技有限公司"},MATCH(D7959,{"BJ_zhongyu";"JS_WX_liteer";"JS_CZ_wodefeng"},0)),"")</f>
        <v>常州市金坛沃德丰电子科技有限公司</v>
      </c>
      <c r="D7959" s="11" t="str">
        <f>[1]动作!$G7958</f>
        <v>JS_CZ_wodefeng</v>
      </c>
      <c r="E7959" s="11" t="str">
        <f>[1]动作!$D7958</f>
        <v>分系统1BMS6SOC过低一级故障</v>
      </c>
      <c r="F7959" s="11" t="s">
        <v>177</v>
      </c>
      <c r="G7959" s="12">
        <f>[1]动作!$A7958+[1]动作!$B7958</f>
        <v>43214.838726851849</v>
      </c>
      <c r="H7959" s="12"/>
      <c r="I7959" s="11"/>
    </row>
    <row r="7960" spans="1:9" hidden="1" x14ac:dyDescent="0.3">
      <c r="A7960" s="24">
        <v>7958</v>
      </c>
      <c r="B7960" s="11" t="str">
        <f>IFERROR(INDEX({"JSNY-BJ0001-01";"JSNY-JS0022-01";"JSNY-JS0002-01"},MATCH(D7960,{"BJ_zhongyu";"JS_WX_liteer";"JS_CZ_wodefeng"},0)),"")</f>
        <v>JSNY-JS0002-01</v>
      </c>
      <c r="C7960" s="11" t="str">
        <f>IFERROR(INDEX({"北京中裕世纪大酒店";"江苏利特尔绿色包装股份有限公司";"常州市金坛沃德丰电子科技有限公司"},MATCH(D7960,{"BJ_zhongyu";"JS_WX_liteer";"JS_CZ_wodefeng"},0)),"")</f>
        <v>常州市金坛沃德丰电子科技有限公司</v>
      </c>
      <c r="D7960" s="11" t="str">
        <f>[1]动作!$G7959</f>
        <v>JS_CZ_wodefeng</v>
      </c>
      <c r="E7960" s="11" t="str">
        <f>[1]动作!$D7959</f>
        <v>分系统1BMS6SOC过低二级故障</v>
      </c>
      <c r="F7960" s="11" t="s">
        <v>177</v>
      </c>
      <c r="G7960" s="12">
        <f>[1]动作!$A7959+[1]动作!$B7959</f>
        <v>43214.838726851849</v>
      </c>
      <c r="H7960" s="12"/>
      <c r="I7960" s="11"/>
    </row>
    <row r="7961" spans="1:9" hidden="1" x14ac:dyDescent="0.3">
      <c r="A7961" s="24">
        <v>7959</v>
      </c>
      <c r="B7961" s="11" t="str">
        <f>IFERROR(INDEX({"JSNY-BJ0001-01";"JSNY-JS0022-01";"JSNY-JS0002-01"},MATCH(D7961,{"BJ_zhongyu";"JS_WX_liteer";"JS_CZ_wodefeng"},0)),"")</f>
        <v>JSNY-JS0002-01</v>
      </c>
      <c r="C7961" s="11" t="str">
        <f>IFERROR(INDEX({"北京中裕世纪大酒店";"江苏利特尔绿色包装股份有限公司";"常州市金坛沃德丰电子科技有限公司"},MATCH(D7961,{"BJ_zhongyu";"JS_WX_liteer";"JS_CZ_wodefeng"},0)),"")</f>
        <v>常州市金坛沃德丰电子科技有限公司</v>
      </c>
      <c r="D7961" s="11" t="str">
        <f>[1]动作!$G7960</f>
        <v>JS_CZ_wodefeng</v>
      </c>
      <c r="E7961" s="11" t="str">
        <f>[1]动作!$D7960</f>
        <v>电表故障</v>
      </c>
      <c r="F7961" s="11" t="s">
        <v>45</v>
      </c>
      <c r="G7961" s="12">
        <f>[1]动作!$A7960+[1]动作!$B7960</f>
        <v>43214.840243055558</v>
      </c>
      <c r="H7961" s="12"/>
      <c r="I7961" s="11"/>
    </row>
    <row r="7962" spans="1:9" hidden="1" x14ac:dyDescent="0.3">
      <c r="A7962" s="24">
        <v>7960</v>
      </c>
      <c r="B7962" s="11" t="str">
        <f>IFERROR(INDEX({"JSNY-BJ0001-01";"JSNY-JS0022-01";"JSNY-JS0002-01"},MATCH(D7962,{"BJ_zhongyu";"JS_WX_liteer";"JS_CZ_wodefeng"},0)),"")</f>
        <v>JSNY-JS0002-01</v>
      </c>
      <c r="C7962" s="11" t="str">
        <f>IFERROR(INDEX({"北京中裕世纪大酒店";"江苏利特尔绿色包装股份有限公司";"常州市金坛沃德丰电子科技有限公司"},MATCH(D7962,{"BJ_zhongyu";"JS_WX_liteer";"JS_CZ_wodefeng"},0)),"")</f>
        <v>常州市金坛沃德丰电子科技有限公司</v>
      </c>
      <c r="D7962" s="11" t="str">
        <f>[1]动作!$G7961</f>
        <v>JS_CZ_wodefeng</v>
      </c>
      <c r="E7962" s="11" t="str">
        <f>[1]动作!$D7961</f>
        <v>分系统1BMS2SOC过低一级故障</v>
      </c>
      <c r="F7962" s="11" t="s">
        <v>177</v>
      </c>
      <c r="G7962" s="12">
        <f>[1]动作!$A7961+[1]动作!$B7961</f>
        <v>43214.840358796297</v>
      </c>
      <c r="H7962" s="12"/>
      <c r="I7962" s="11"/>
    </row>
    <row r="7963" spans="1:9" hidden="1" x14ac:dyDescent="0.3">
      <c r="A7963" s="24">
        <v>7961</v>
      </c>
      <c r="B7963" s="11" t="str">
        <f>IFERROR(INDEX({"JSNY-BJ0001-01";"JSNY-JS0022-01";"JSNY-JS0002-01"},MATCH(D7963,{"BJ_zhongyu";"JS_WX_liteer";"JS_CZ_wodefeng"},0)),"")</f>
        <v>JSNY-JS0002-01</v>
      </c>
      <c r="C7963" s="11" t="str">
        <f>IFERROR(INDEX({"北京中裕世纪大酒店";"江苏利特尔绿色包装股份有限公司";"常州市金坛沃德丰电子科技有限公司"},MATCH(D7963,{"BJ_zhongyu";"JS_WX_liteer";"JS_CZ_wodefeng"},0)),"")</f>
        <v>常州市金坛沃德丰电子科技有限公司</v>
      </c>
      <c r="D7963" s="11" t="str">
        <f>[1]动作!$G7962</f>
        <v>JS_CZ_wodefeng</v>
      </c>
      <c r="E7963" s="11" t="str">
        <f>[1]动作!$D7962</f>
        <v>分系统1BMS2SOC过低二级故障</v>
      </c>
      <c r="F7963" s="11" t="s">
        <v>177</v>
      </c>
      <c r="G7963" s="12">
        <f>[1]动作!$A7962+[1]动作!$B7962</f>
        <v>43214.840358796297</v>
      </c>
      <c r="H7963" s="12"/>
      <c r="I7963" s="11"/>
    </row>
    <row r="7964" spans="1:9" hidden="1" x14ac:dyDescent="0.3">
      <c r="A7964" s="24">
        <v>7962</v>
      </c>
      <c r="B7964" s="11" t="str">
        <f>IFERROR(INDEX({"JSNY-BJ0001-01";"JSNY-JS0022-01";"JSNY-JS0002-01"},MATCH(D7964,{"BJ_zhongyu";"JS_WX_liteer";"JS_CZ_wodefeng"},0)),"")</f>
        <v>JSNY-JS0002-01</v>
      </c>
      <c r="C7964" s="11" t="str">
        <f>IFERROR(INDEX({"北京中裕世纪大酒店";"江苏利特尔绿色包装股份有限公司";"常州市金坛沃德丰电子科技有限公司"},MATCH(D7964,{"BJ_zhongyu";"JS_WX_liteer";"JS_CZ_wodefeng"},0)),"")</f>
        <v>常州市金坛沃德丰电子科技有限公司</v>
      </c>
      <c r="D7964" s="11" t="str">
        <f>[1]动作!$G7963</f>
        <v>JS_CZ_wodefeng</v>
      </c>
      <c r="E7964" s="11" t="str">
        <f>[1]动作!$D7963</f>
        <v>分系统1BMS1SOC过低一级故障</v>
      </c>
      <c r="F7964" s="11" t="s">
        <v>177</v>
      </c>
      <c r="G7964" s="12">
        <f>[1]动作!$A7963+[1]动作!$B7963</f>
        <v>43214.840763888889</v>
      </c>
      <c r="H7964" s="12"/>
      <c r="I7964" s="11"/>
    </row>
    <row r="7965" spans="1:9" hidden="1" x14ac:dyDescent="0.3">
      <c r="A7965" s="24">
        <v>7963</v>
      </c>
      <c r="B7965" s="11" t="str">
        <f>IFERROR(INDEX({"JSNY-BJ0001-01";"JSNY-JS0022-01";"JSNY-JS0002-01"},MATCH(D7965,{"BJ_zhongyu";"JS_WX_liteer";"JS_CZ_wodefeng"},0)),"")</f>
        <v>JSNY-JS0002-01</v>
      </c>
      <c r="C7965" s="11" t="str">
        <f>IFERROR(INDEX({"北京中裕世纪大酒店";"江苏利特尔绿色包装股份有限公司";"常州市金坛沃德丰电子科技有限公司"},MATCH(D7965,{"BJ_zhongyu";"JS_WX_liteer";"JS_CZ_wodefeng"},0)),"")</f>
        <v>常州市金坛沃德丰电子科技有限公司</v>
      </c>
      <c r="D7965" s="11" t="str">
        <f>[1]动作!$G7964</f>
        <v>JS_CZ_wodefeng</v>
      </c>
      <c r="E7965" s="11" t="str">
        <f>[1]动作!$D7964</f>
        <v>分系统1BMS1SOC过低二级故障</v>
      </c>
      <c r="F7965" s="11" t="s">
        <v>177</v>
      </c>
      <c r="G7965" s="12">
        <f>[1]动作!$A7964+[1]动作!$B7964</f>
        <v>43214.840763888889</v>
      </c>
      <c r="H7965" s="12"/>
      <c r="I7965" s="11"/>
    </row>
    <row r="7966" spans="1:9" hidden="1" x14ac:dyDescent="0.3">
      <c r="A7966" s="24">
        <v>7964</v>
      </c>
      <c r="B7966" s="11" t="str">
        <f>IFERROR(INDEX({"JSNY-BJ0001-01";"JSNY-JS0022-01";"JSNY-JS0002-01"},MATCH(D7966,{"BJ_zhongyu";"JS_WX_liteer";"JS_CZ_wodefeng"},0)),"")</f>
        <v>JSNY-JS0002-01</v>
      </c>
      <c r="C7966" s="11" t="str">
        <f>IFERROR(INDEX({"北京中裕世纪大酒店";"江苏利特尔绿色包装股份有限公司";"常州市金坛沃德丰电子科技有限公司"},MATCH(D7966,{"BJ_zhongyu";"JS_WX_liteer";"JS_CZ_wodefeng"},0)),"")</f>
        <v>常州市金坛沃德丰电子科技有限公司</v>
      </c>
      <c r="D7966" s="11" t="str">
        <f>[1]动作!$G7965</f>
        <v>JS_CZ_wodefeng</v>
      </c>
      <c r="E7966" s="11" t="str">
        <f>[1]动作!$D7965</f>
        <v>分系统1BMS5SOC过低一级故障</v>
      </c>
      <c r="F7966" s="11" t="s">
        <v>177</v>
      </c>
      <c r="G7966" s="12">
        <f>[1]动作!$A7965+[1]动作!$B7965</f>
        <v>43214.842037037037</v>
      </c>
      <c r="H7966" s="12"/>
      <c r="I7966" s="11"/>
    </row>
    <row r="7967" spans="1:9" hidden="1" x14ac:dyDescent="0.3">
      <c r="A7967" s="24">
        <v>7965</v>
      </c>
      <c r="B7967" s="11" t="str">
        <f>IFERROR(INDEX({"JSNY-BJ0001-01";"JSNY-JS0022-01";"JSNY-JS0002-01"},MATCH(D7967,{"BJ_zhongyu";"JS_WX_liteer";"JS_CZ_wodefeng"},0)),"")</f>
        <v>JSNY-JS0002-01</v>
      </c>
      <c r="C7967" s="11" t="str">
        <f>IFERROR(INDEX({"北京中裕世纪大酒店";"江苏利特尔绿色包装股份有限公司";"常州市金坛沃德丰电子科技有限公司"},MATCH(D7967,{"BJ_zhongyu";"JS_WX_liteer";"JS_CZ_wodefeng"},0)),"")</f>
        <v>常州市金坛沃德丰电子科技有限公司</v>
      </c>
      <c r="D7967" s="11" t="str">
        <f>[1]动作!$G7966</f>
        <v>JS_CZ_wodefeng</v>
      </c>
      <c r="E7967" s="11" t="str">
        <f>[1]动作!$D7966</f>
        <v>分系统1BMS5SOC过低二级故障</v>
      </c>
      <c r="F7967" s="11" t="s">
        <v>177</v>
      </c>
      <c r="G7967" s="12">
        <f>[1]动作!$A7966+[1]动作!$B7966</f>
        <v>43214.842037037037</v>
      </c>
      <c r="H7967" s="12"/>
      <c r="I7967" s="11"/>
    </row>
    <row r="7968" spans="1:9" hidden="1" x14ac:dyDescent="0.3">
      <c r="A7968" s="24">
        <v>7966</v>
      </c>
      <c r="B7968" s="11" t="str">
        <f>IFERROR(INDEX({"JSNY-BJ0001-01";"JSNY-JS0022-01";"JSNY-JS0002-01"},MATCH(D7968,{"BJ_zhongyu";"JS_WX_liteer";"JS_CZ_wodefeng"},0)),"")</f>
        <v>JSNY-JS0002-01</v>
      </c>
      <c r="C7968" s="11" t="str">
        <f>IFERROR(INDEX({"北京中裕世纪大酒店";"江苏利特尔绿色包装股份有限公司";"常州市金坛沃德丰电子科技有限公司"},MATCH(D7968,{"BJ_zhongyu";"JS_WX_liteer";"JS_CZ_wodefeng"},0)),"")</f>
        <v>常州市金坛沃德丰电子科技有限公司</v>
      </c>
      <c r="D7968" s="11" t="str">
        <f>[1]动作!$G7967</f>
        <v>JS_CZ_wodefeng</v>
      </c>
      <c r="E7968" s="11" t="str">
        <f>[1]动作!$D7967</f>
        <v>电表故障</v>
      </c>
      <c r="F7968" s="11" t="s">
        <v>45</v>
      </c>
      <c r="G7968" s="12">
        <f>[1]动作!$A7967+[1]动作!$B7967</f>
        <v>43214.844178240739</v>
      </c>
      <c r="H7968" s="12"/>
      <c r="I7968" s="11"/>
    </row>
    <row r="7969" spans="1:9" hidden="1" x14ac:dyDescent="0.3">
      <c r="A7969" s="24">
        <v>7967</v>
      </c>
      <c r="B7969" s="11" t="str">
        <f>IFERROR(INDEX({"JSNY-BJ0001-01";"JSNY-JS0022-01";"JSNY-JS0002-01"},MATCH(D7969,{"BJ_zhongyu";"JS_WX_liteer";"JS_CZ_wodefeng"},0)),"")</f>
        <v>JSNY-JS0002-01</v>
      </c>
      <c r="C7969" s="11" t="str">
        <f>IFERROR(INDEX({"北京中裕世纪大酒店";"江苏利特尔绿色包装股份有限公司";"常州市金坛沃德丰电子科技有限公司"},MATCH(D7969,{"BJ_zhongyu";"JS_WX_liteer";"JS_CZ_wodefeng"},0)),"")</f>
        <v>常州市金坛沃德丰电子科技有限公司</v>
      </c>
      <c r="D7969" s="11" t="str">
        <f>[1]动作!$G7968</f>
        <v>JS_CZ_wodefeng</v>
      </c>
      <c r="E7969" s="11" t="str">
        <f>[1]动作!$D7968</f>
        <v>电表故障</v>
      </c>
      <c r="F7969" s="11" t="s">
        <v>45</v>
      </c>
      <c r="G7969" s="12">
        <f>[1]动作!$A7968+[1]动作!$B7968</f>
        <v>43214.845509259256</v>
      </c>
      <c r="H7969" s="12"/>
      <c r="I7969" s="11"/>
    </row>
    <row r="7970" spans="1:9" hidden="1" x14ac:dyDescent="0.3">
      <c r="A7970" s="24">
        <v>7968</v>
      </c>
      <c r="B7970" s="11" t="str">
        <f>IFERROR(INDEX({"JSNY-BJ0001-01";"JSNY-JS0022-01";"JSNY-JS0002-01"},MATCH(D7970,{"BJ_zhongyu";"JS_WX_liteer";"JS_CZ_wodefeng"},0)),"")</f>
        <v>JSNY-JS0002-01</v>
      </c>
      <c r="C7970" s="11" t="str">
        <f>IFERROR(INDEX({"北京中裕世纪大酒店";"江苏利特尔绿色包装股份有限公司";"常州市金坛沃德丰电子科技有限公司"},MATCH(D7970,{"BJ_zhongyu";"JS_WX_liteer";"JS_CZ_wodefeng"},0)),"")</f>
        <v>常州市金坛沃德丰电子科技有限公司</v>
      </c>
      <c r="D7970" s="11" t="str">
        <f>[1]动作!$G7969</f>
        <v>JS_CZ_wodefeng</v>
      </c>
      <c r="E7970" s="11" t="str">
        <f>[1]动作!$D7969</f>
        <v>电表故障</v>
      </c>
      <c r="F7970" s="11" t="s">
        <v>45</v>
      </c>
      <c r="G7970" s="12">
        <f>[1]动作!$A7969+[1]动作!$B7969</f>
        <v>43214.845625000002</v>
      </c>
      <c r="H7970" s="12"/>
      <c r="I7970" s="11"/>
    </row>
    <row r="7971" spans="1:9" hidden="1" x14ac:dyDescent="0.3">
      <c r="A7971" s="24">
        <v>7969</v>
      </c>
      <c r="B7971" s="11" t="str">
        <f>IFERROR(INDEX({"JSNY-BJ0001-01";"JSNY-JS0022-01";"JSNY-JS0002-01"},MATCH(D7971,{"BJ_zhongyu";"JS_WX_liteer";"JS_CZ_wodefeng"},0)),"")</f>
        <v>JSNY-JS0002-01</v>
      </c>
      <c r="C7971" s="11" t="str">
        <f>IFERROR(INDEX({"北京中裕世纪大酒店";"江苏利特尔绿色包装股份有限公司";"常州市金坛沃德丰电子科技有限公司"},MATCH(D7971,{"BJ_zhongyu";"JS_WX_liteer";"JS_CZ_wodefeng"},0)),"")</f>
        <v>常州市金坛沃德丰电子科技有限公司</v>
      </c>
      <c r="D7971" s="11" t="str">
        <f>[1]动作!$G7970</f>
        <v>JS_CZ_wodefeng</v>
      </c>
      <c r="E7971" s="11" t="str">
        <f>[1]动作!$D7970</f>
        <v>电表故障</v>
      </c>
      <c r="F7971" s="11" t="s">
        <v>45</v>
      </c>
      <c r="G7971" s="12">
        <f>[1]动作!$A7970+[1]动作!$B7970</f>
        <v>43214.84574074074</v>
      </c>
      <c r="H7971" s="12"/>
      <c r="I7971" s="11"/>
    </row>
    <row r="7972" spans="1:9" hidden="1" x14ac:dyDescent="0.3">
      <c r="A7972" s="24">
        <v>7970</v>
      </c>
      <c r="B7972" s="11" t="str">
        <f>IFERROR(INDEX({"JSNY-BJ0001-01";"JSNY-JS0022-01";"JSNY-JS0002-01"},MATCH(D7972,{"BJ_zhongyu";"JS_WX_liteer";"JS_CZ_wodefeng"},0)),"")</f>
        <v>JSNY-JS0002-01</v>
      </c>
      <c r="C7972" s="11" t="str">
        <f>IFERROR(INDEX({"北京中裕世纪大酒店";"江苏利特尔绿色包装股份有限公司";"常州市金坛沃德丰电子科技有限公司"},MATCH(D7972,{"BJ_zhongyu";"JS_WX_liteer";"JS_CZ_wodefeng"},0)),"")</f>
        <v>常州市金坛沃德丰电子科技有限公司</v>
      </c>
      <c r="D7972" s="11" t="str">
        <f>[1]动作!$G7971</f>
        <v>JS_CZ_wodefeng</v>
      </c>
      <c r="E7972" s="11" t="str">
        <f>[1]动作!$D7971</f>
        <v>电表故障</v>
      </c>
      <c r="F7972" s="11" t="s">
        <v>45</v>
      </c>
      <c r="G7972" s="12">
        <f>[1]动作!$A7971+[1]动作!$B7971</f>
        <v>43214.847939814812</v>
      </c>
      <c r="H7972" s="12"/>
      <c r="I7972" s="11"/>
    </row>
    <row r="7973" spans="1:9" hidden="1" x14ac:dyDescent="0.3">
      <c r="A7973" s="24">
        <v>7971</v>
      </c>
      <c r="B7973" s="11" t="str">
        <f>IFERROR(INDEX({"JSNY-BJ0001-01";"JSNY-JS0022-01";"JSNY-JS0002-01"},MATCH(D7973,{"BJ_zhongyu";"JS_WX_liteer";"JS_CZ_wodefeng"},0)),"")</f>
        <v>JSNY-JS0002-01</v>
      </c>
      <c r="C7973" s="11" t="str">
        <f>IFERROR(INDEX({"北京中裕世纪大酒店";"江苏利特尔绿色包装股份有限公司";"常州市金坛沃德丰电子科技有限公司"},MATCH(D7973,{"BJ_zhongyu";"JS_WX_liteer";"JS_CZ_wodefeng"},0)),"")</f>
        <v>常州市金坛沃德丰电子科技有限公司</v>
      </c>
      <c r="D7973" s="11" t="str">
        <f>[1]动作!$G7972</f>
        <v>JS_CZ_wodefeng</v>
      </c>
      <c r="E7973" s="11" t="str">
        <f>[1]动作!$D7972</f>
        <v>电表故障</v>
      </c>
      <c r="F7973" s="11" t="s">
        <v>45</v>
      </c>
      <c r="G7973" s="12">
        <f>[1]动作!$A7972+[1]动作!$B7972</f>
        <v>43214.850381944445</v>
      </c>
      <c r="H7973" s="12"/>
      <c r="I7973" s="11"/>
    </row>
    <row r="7974" spans="1:9" hidden="1" x14ac:dyDescent="0.3">
      <c r="A7974" s="24">
        <v>7972</v>
      </c>
      <c r="B7974" s="11" t="str">
        <f>IFERROR(INDEX({"JSNY-BJ0001-01";"JSNY-JS0022-01";"JSNY-JS0002-01"},MATCH(D7974,{"BJ_zhongyu";"JS_WX_liteer";"JS_CZ_wodefeng"},0)),"")</f>
        <v>JSNY-JS0002-01</v>
      </c>
      <c r="C7974" s="11" t="str">
        <f>IFERROR(INDEX({"北京中裕世纪大酒店";"江苏利特尔绿色包装股份有限公司";"常州市金坛沃德丰电子科技有限公司"},MATCH(D7974,{"BJ_zhongyu";"JS_WX_liteer";"JS_CZ_wodefeng"},0)),"")</f>
        <v>常州市金坛沃德丰电子科技有限公司</v>
      </c>
      <c r="D7974" s="11" t="str">
        <f>[1]动作!$G7973</f>
        <v>JS_CZ_wodefeng</v>
      </c>
      <c r="E7974" s="11" t="str">
        <f>[1]动作!$D7973</f>
        <v>电表故障</v>
      </c>
      <c r="F7974" s="11" t="s">
        <v>45</v>
      </c>
      <c r="G7974" s="12">
        <f>[1]动作!$A7973+[1]动作!$B7973</f>
        <v>43214.850497685184</v>
      </c>
      <c r="H7974" s="12"/>
      <c r="I7974" s="11"/>
    </row>
    <row r="7975" spans="1:9" hidden="1" x14ac:dyDescent="0.3">
      <c r="A7975" s="24">
        <v>7973</v>
      </c>
      <c r="B7975" s="11" t="str">
        <f>IFERROR(INDEX({"JSNY-BJ0001-01";"JSNY-JS0022-01";"JSNY-JS0002-01"},MATCH(D7975,{"BJ_zhongyu";"JS_WX_liteer";"JS_CZ_wodefeng"},0)),"")</f>
        <v>JSNY-JS0002-01</v>
      </c>
      <c r="C7975" s="11" t="str">
        <f>IFERROR(INDEX({"北京中裕世纪大酒店";"江苏利特尔绿色包装股份有限公司";"常州市金坛沃德丰电子科技有限公司"},MATCH(D7975,{"BJ_zhongyu";"JS_WX_liteer";"JS_CZ_wodefeng"},0)),"")</f>
        <v>常州市金坛沃德丰电子科技有限公司</v>
      </c>
      <c r="D7975" s="11" t="str">
        <f>[1]动作!$G7974</f>
        <v>JS_CZ_wodefeng</v>
      </c>
      <c r="E7975" s="11" t="str">
        <f>[1]动作!$D7974</f>
        <v>电表故障</v>
      </c>
      <c r="F7975" s="11" t="s">
        <v>45</v>
      </c>
      <c r="G7975" s="12">
        <f>[1]动作!$A7974+[1]动作!$B7974</f>
        <v>43214.850671296299</v>
      </c>
      <c r="H7975" s="12"/>
      <c r="I7975" s="11"/>
    </row>
    <row r="7976" spans="1:9" hidden="1" x14ac:dyDescent="0.3">
      <c r="A7976" s="24">
        <v>7974</v>
      </c>
      <c r="B7976" s="11" t="str">
        <f>IFERROR(INDEX({"JSNY-BJ0001-01";"JSNY-JS0022-01";"JSNY-JS0002-01"},MATCH(D7976,{"BJ_zhongyu";"JS_WX_liteer";"JS_CZ_wodefeng"},0)),"")</f>
        <v>JSNY-JS0002-01</v>
      </c>
      <c r="C7976" s="11" t="str">
        <f>IFERROR(INDEX({"北京中裕世纪大酒店";"江苏利特尔绿色包装股份有限公司";"常州市金坛沃德丰电子科技有限公司"},MATCH(D7976,{"BJ_zhongyu";"JS_WX_liteer";"JS_CZ_wodefeng"},0)),"")</f>
        <v>常州市金坛沃德丰电子科技有限公司</v>
      </c>
      <c r="D7976" s="11" t="str">
        <f>[1]动作!$G7975</f>
        <v>JS_CZ_wodefeng</v>
      </c>
      <c r="E7976" s="11" t="str">
        <f>[1]动作!$D7975</f>
        <v>电表故障</v>
      </c>
      <c r="F7976" s="11" t="s">
        <v>45</v>
      </c>
      <c r="G7976" s="12">
        <f>[1]动作!$A7975+[1]动作!$B7975</f>
        <v>43214.850902777776</v>
      </c>
      <c r="H7976" s="12"/>
      <c r="I7976" s="11"/>
    </row>
    <row r="7977" spans="1:9" hidden="1" x14ac:dyDescent="0.3">
      <c r="A7977" s="24">
        <v>7975</v>
      </c>
      <c r="B7977" s="11" t="str">
        <f>IFERROR(INDEX({"JSNY-BJ0001-01";"JSNY-JS0022-01";"JSNY-JS0002-01"},MATCH(D7977,{"BJ_zhongyu";"JS_WX_liteer";"JS_CZ_wodefeng"},0)),"")</f>
        <v>JSNY-JS0002-01</v>
      </c>
      <c r="C7977" s="11" t="str">
        <f>IFERROR(INDEX({"北京中裕世纪大酒店";"江苏利特尔绿色包装股份有限公司";"常州市金坛沃德丰电子科技有限公司"},MATCH(D7977,{"BJ_zhongyu";"JS_WX_liteer";"JS_CZ_wodefeng"},0)),"")</f>
        <v>常州市金坛沃德丰电子科技有限公司</v>
      </c>
      <c r="D7977" s="11" t="str">
        <f>[1]动作!$G7976</f>
        <v>JS_CZ_wodefeng</v>
      </c>
      <c r="E7977" s="11" t="str">
        <f>[1]动作!$D7976</f>
        <v>电表故障</v>
      </c>
      <c r="F7977" s="11" t="s">
        <v>45</v>
      </c>
      <c r="G7977" s="12">
        <f>[1]动作!$A7976+[1]动作!$B7976</f>
        <v>43214.851944444446</v>
      </c>
      <c r="H7977" s="12"/>
      <c r="I7977" s="11"/>
    </row>
    <row r="7978" spans="1:9" hidden="1" x14ac:dyDescent="0.3">
      <c r="A7978" s="24">
        <v>7976</v>
      </c>
      <c r="B7978" s="11" t="str">
        <f>IFERROR(INDEX({"JSNY-BJ0001-01";"JSNY-JS0022-01";"JSNY-JS0002-01"},MATCH(D7978,{"BJ_zhongyu";"JS_WX_liteer";"JS_CZ_wodefeng"},0)),"")</f>
        <v>JSNY-JS0002-01</v>
      </c>
      <c r="C7978" s="11" t="str">
        <f>IFERROR(INDEX({"北京中裕世纪大酒店";"江苏利特尔绿色包装股份有限公司";"常州市金坛沃德丰电子科技有限公司"},MATCH(D7978,{"BJ_zhongyu";"JS_WX_liteer";"JS_CZ_wodefeng"},0)),"")</f>
        <v>常州市金坛沃德丰电子科技有限公司</v>
      </c>
      <c r="D7978" s="11" t="str">
        <f>[1]动作!$G7977</f>
        <v>JS_CZ_wodefeng</v>
      </c>
      <c r="E7978" s="11" t="str">
        <f>[1]动作!$D7977</f>
        <v>电表故障</v>
      </c>
      <c r="F7978" s="11" t="s">
        <v>45</v>
      </c>
      <c r="G7978" s="12">
        <f>[1]动作!$A7977+[1]动作!$B7977</f>
        <v>43214.854317129626</v>
      </c>
      <c r="H7978" s="12"/>
      <c r="I7978" s="11"/>
    </row>
    <row r="7979" spans="1:9" hidden="1" x14ac:dyDescent="0.3">
      <c r="A7979" s="24">
        <v>7977</v>
      </c>
      <c r="B7979" s="11" t="str">
        <f>IFERROR(INDEX({"JSNY-BJ0001-01";"JSNY-JS0022-01";"JSNY-JS0002-01"},MATCH(D7979,{"BJ_zhongyu";"JS_WX_liteer";"JS_CZ_wodefeng"},0)),"")</f>
        <v>JSNY-JS0002-01</v>
      </c>
      <c r="C7979" s="11" t="str">
        <f>IFERROR(INDEX({"北京中裕世纪大酒店";"江苏利特尔绿色包装股份有限公司";"常州市金坛沃德丰电子科技有限公司"},MATCH(D7979,{"BJ_zhongyu";"JS_WX_liteer";"JS_CZ_wodefeng"},0)),"")</f>
        <v>常州市金坛沃德丰电子科技有限公司</v>
      </c>
      <c r="D7979" s="11" t="str">
        <f>[1]动作!$G7978</f>
        <v>JS_CZ_wodefeng</v>
      </c>
      <c r="E7979" s="11" t="str">
        <f>[1]动作!$D7978</f>
        <v>电表故障</v>
      </c>
      <c r="F7979" s="11" t="s">
        <v>45</v>
      </c>
      <c r="G7979" s="12">
        <f>[1]动作!$A7978+[1]动作!$B7978</f>
        <v>43214.855879629627</v>
      </c>
      <c r="H7979" s="12"/>
      <c r="I7979" s="11"/>
    </row>
    <row r="7980" spans="1:9" hidden="1" x14ac:dyDescent="0.3">
      <c r="A7980" s="24">
        <v>7978</v>
      </c>
      <c r="B7980" s="11" t="str">
        <f>IFERROR(INDEX({"JSNY-BJ0001-01";"JSNY-JS0022-01";"JSNY-JS0002-01"},MATCH(D7980,{"BJ_zhongyu";"JS_WX_liteer";"JS_CZ_wodefeng"},0)),"")</f>
        <v>JSNY-JS0002-01</v>
      </c>
      <c r="C7980" s="11" t="str">
        <f>IFERROR(INDEX({"北京中裕世纪大酒店";"江苏利特尔绿色包装股份有限公司";"常州市金坛沃德丰电子科技有限公司"},MATCH(D7980,{"BJ_zhongyu";"JS_WX_liteer";"JS_CZ_wodefeng"},0)),"")</f>
        <v>常州市金坛沃德丰电子科技有限公司</v>
      </c>
      <c r="D7980" s="11" t="str">
        <f>[1]动作!$G7979</f>
        <v>JS_CZ_wodefeng</v>
      </c>
      <c r="E7980" s="11" t="str">
        <f>[1]动作!$D7979</f>
        <v>电表故障</v>
      </c>
      <c r="F7980" s="11" t="s">
        <v>45</v>
      </c>
      <c r="G7980" s="12">
        <f>[1]动作!$A7979+[1]动作!$B7979</f>
        <v>43214.855995370373</v>
      </c>
      <c r="H7980" s="12"/>
      <c r="I7980" s="11"/>
    </row>
    <row r="7981" spans="1:9" hidden="1" x14ac:dyDescent="0.3">
      <c r="A7981" s="24">
        <v>7979</v>
      </c>
      <c r="B7981" s="11" t="str">
        <f>IFERROR(INDEX({"JSNY-BJ0001-01";"JSNY-JS0022-01";"JSNY-JS0002-01"},MATCH(D7981,{"BJ_zhongyu";"JS_WX_liteer";"JS_CZ_wodefeng"},0)),"")</f>
        <v>JSNY-JS0002-01</v>
      </c>
      <c r="C7981" s="11" t="str">
        <f>IFERROR(INDEX({"北京中裕世纪大酒店";"江苏利特尔绿色包装股份有限公司";"常州市金坛沃德丰电子科技有限公司"},MATCH(D7981,{"BJ_zhongyu";"JS_WX_liteer";"JS_CZ_wodefeng"},0)),"")</f>
        <v>常州市金坛沃德丰电子科技有限公司</v>
      </c>
      <c r="D7981" s="11" t="str">
        <f>[1]动作!$G7980</f>
        <v>JS_CZ_wodefeng</v>
      </c>
      <c r="E7981" s="11" t="str">
        <f>[1]动作!$D7980</f>
        <v>电表故障</v>
      </c>
      <c r="F7981" s="11" t="s">
        <v>45</v>
      </c>
      <c r="G7981" s="12">
        <f>[1]动作!$A7980+[1]动作!$B7980</f>
        <v>43214.85732638889</v>
      </c>
      <c r="H7981" s="12"/>
      <c r="I7981" s="11"/>
    </row>
    <row r="7982" spans="1:9" hidden="1" x14ac:dyDescent="0.3">
      <c r="A7982" s="24">
        <v>7980</v>
      </c>
      <c r="B7982" s="11" t="str">
        <f>IFERROR(INDEX({"JSNY-BJ0001-01";"JSNY-JS0022-01";"JSNY-JS0002-01"},MATCH(D7982,{"BJ_zhongyu";"JS_WX_liteer";"JS_CZ_wodefeng"},0)),"")</f>
        <v>JSNY-JS0002-01</v>
      </c>
      <c r="C7982" s="11" t="str">
        <f>IFERROR(INDEX({"北京中裕世纪大酒店";"江苏利特尔绿色包装股份有限公司";"常州市金坛沃德丰电子科技有限公司"},MATCH(D7982,{"BJ_zhongyu";"JS_WX_liteer";"JS_CZ_wodefeng"},0)),"")</f>
        <v>常州市金坛沃德丰电子科技有限公司</v>
      </c>
      <c r="D7982" s="11" t="str">
        <f>[1]动作!$G7981</f>
        <v>JS_CZ_wodefeng</v>
      </c>
      <c r="E7982" s="11" t="str">
        <f>[1]动作!$D7981</f>
        <v>电表故障</v>
      </c>
      <c r="F7982" s="11" t="s">
        <v>45</v>
      </c>
      <c r="G7982" s="12">
        <f>[1]动作!$A7981+[1]动作!$B7981</f>
        <v>43214.861331018517</v>
      </c>
      <c r="H7982" s="12"/>
      <c r="I7982" s="11"/>
    </row>
    <row r="7983" spans="1:9" hidden="1" x14ac:dyDescent="0.3">
      <c r="A7983" s="24">
        <v>7981</v>
      </c>
      <c r="B7983" s="11" t="str">
        <f>IFERROR(INDEX({"JSNY-BJ0001-01";"JSNY-JS0022-01";"JSNY-JS0002-01"},MATCH(D7983,{"BJ_zhongyu";"JS_WX_liteer";"JS_CZ_wodefeng"},0)),"")</f>
        <v>JSNY-JS0022-01</v>
      </c>
      <c r="C7983" s="11" t="str">
        <f>IFERROR(INDEX({"北京中裕世纪大酒店";"江苏利特尔绿色包装股份有限公司";"常州市金坛沃德丰电子科技有限公司"},MATCH(D7983,{"BJ_zhongyu";"JS_WX_liteer";"JS_CZ_wodefeng"},0)),"")</f>
        <v>江苏利特尔绿色包装股份有限公司</v>
      </c>
      <c r="D7983" s="11" t="str">
        <f>[1]动作!$G7982</f>
        <v>JS_WX_liteer</v>
      </c>
      <c r="E7983" s="11" t="str">
        <f>[1]动作!$D7982</f>
        <v>分系统1BMS8总电压过低一级故障</v>
      </c>
      <c r="F7983" s="11" t="s">
        <v>177</v>
      </c>
      <c r="G7983" s="12">
        <f>[1]动作!$A7982+[1]动作!$B7982</f>
        <v>43214.861562500002</v>
      </c>
      <c r="H7983" s="12"/>
      <c r="I7983" s="11"/>
    </row>
    <row r="7984" spans="1:9" hidden="1" x14ac:dyDescent="0.3">
      <c r="A7984" s="24">
        <v>7982</v>
      </c>
      <c r="B7984" s="11" t="str">
        <f>IFERROR(INDEX({"JSNY-BJ0001-01";"JSNY-JS0022-01";"JSNY-JS0002-01"},MATCH(D7984,{"BJ_zhongyu";"JS_WX_liteer";"JS_CZ_wodefeng"},0)),"")</f>
        <v>JSNY-JS0022-01</v>
      </c>
      <c r="C7984" s="11" t="str">
        <f>IFERROR(INDEX({"北京中裕世纪大酒店";"江苏利特尔绿色包装股份有限公司";"常州市金坛沃德丰电子科技有限公司"},MATCH(D7984,{"BJ_zhongyu";"JS_WX_liteer";"JS_CZ_wodefeng"},0)),"")</f>
        <v>江苏利特尔绿色包装股份有限公司</v>
      </c>
      <c r="D7984" s="11" t="str">
        <f>[1]动作!$G7983</f>
        <v>JS_WX_liteer</v>
      </c>
      <c r="E7984" s="11" t="str">
        <f>[1]动作!$D7983</f>
        <v>分系统1BMS8总电压过低二级故障</v>
      </c>
      <c r="F7984" s="11" t="s">
        <v>177</v>
      </c>
      <c r="G7984" s="12">
        <f>[1]动作!$A7983+[1]动作!$B7983</f>
        <v>43214.861562500002</v>
      </c>
      <c r="H7984" s="12"/>
      <c r="I7984" s="11"/>
    </row>
    <row r="7985" spans="1:9" hidden="1" x14ac:dyDescent="0.3">
      <c r="A7985" s="24">
        <v>7983</v>
      </c>
      <c r="B7985" s="11" t="str">
        <f>IFERROR(INDEX({"JSNY-BJ0001-01";"JSNY-JS0022-01";"JSNY-JS0002-01"},MATCH(D7985,{"BJ_zhongyu";"JS_WX_liteer";"JS_CZ_wodefeng"},0)),"")</f>
        <v>JSNY-JS0022-01</v>
      </c>
      <c r="C7985" s="11" t="str">
        <f>IFERROR(INDEX({"北京中裕世纪大酒店";"江苏利特尔绿色包装股份有限公司";"常州市金坛沃德丰电子科技有限公司"},MATCH(D7985,{"BJ_zhongyu";"JS_WX_liteer";"JS_CZ_wodefeng"},0)),"")</f>
        <v>江苏利特尔绿色包装股份有限公司</v>
      </c>
      <c r="D7985" s="11" t="str">
        <f>[1]动作!$G7984</f>
        <v>JS_WX_liteer</v>
      </c>
      <c r="E7985" s="11" t="str">
        <f>[1]动作!$D7984</f>
        <v>分系统1BMS9总电压过低一级故障</v>
      </c>
      <c r="F7985" s="11" t="s">
        <v>177</v>
      </c>
      <c r="G7985" s="12">
        <f>[1]动作!$A7984+[1]动作!$B7984</f>
        <v>43214.861678240741</v>
      </c>
      <c r="H7985" s="12"/>
      <c r="I7985" s="11"/>
    </row>
    <row r="7986" spans="1:9" hidden="1" x14ac:dyDescent="0.3">
      <c r="A7986" s="24">
        <v>7984</v>
      </c>
      <c r="B7986" s="11" t="str">
        <f>IFERROR(INDEX({"JSNY-BJ0001-01";"JSNY-JS0022-01";"JSNY-JS0002-01"},MATCH(D7986,{"BJ_zhongyu";"JS_WX_liteer";"JS_CZ_wodefeng"},0)),"")</f>
        <v>JSNY-JS0022-01</v>
      </c>
      <c r="C7986" s="11" t="str">
        <f>IFERROR(INDEX({"北京中裕世纪大酒店";"江苏利特尔绿色包装股份有限公司";"常州市金坛沃德丰电子科技有限公司"},MATCH(D7986,{"BJ_zhongyu";"JS_WX_liteer";"JS_CZ_wodefeng"},0)),"")</f>
        <v>江苏利特尔绿色包装股份有限公司</v>
      </c>
      <c r="D7986" s="11" t="str">
        <f>[1]动作!$G7985</f>
        <v>JS_WX_liteer</v>
      </c>
      <c r="E7986" s="11" t="str">
        <f>[1]动作!$D7985</f>
        <v>分系统1BMS9总电压过低二级故障</v>
      </c>
      <c r="F7986" s="11" t="s">
        <v>177</v>
      </c>
      <c r="G7986" s="12">
        <f>[1]动作!$A7985+[1]动作!$B7985</f>
        <v>43214.861678240741</v>
      </c>
      <c r="H7986" s="12"/>
      <c r="I7986" s="11"/>
    </row>
    <row r="7987" spans="1:9" hidden="1" x14ac:dyDescent="0.3">
      <c r="A7987" s="24">
        <v>7985</v>
      </c>
      <c r="B7987" s="11" t="str">
        <f>IFERROR(INDEX({"JSNY-BJ0001-01";"JSNY-JS0022-01";"JSNY-JS0002-01"},MATCH(D7987,{"BJ_zhongyu";"JS_WX_liteer";"JS_CZ_wodefeng"},0)),"")</f>
        <v>JSNY-JS0022-01</v>
      </c>
      <c r="C7987" s="11" t="str">
        <f>IFERROR(INDEX({"北京中裕世纪大酒店";"江苏利特尔绿色包装股份有限公司";"常州市金坛沃德丰电子科技有限公司"},MATCH(D7987,{"BJ_zhongyu";"JS_WX_liteer";"JS_CZ_wodefeng"},0)),"")</f>
        <v>江苏利特尔绿色包装股份有限公司</v>
      </c>
      <c r="D7987" s="11" t="str">
        <f>[1]动作!$G7986</f>
        <v>JS_WX_liteer</v>
      </c>
      <c r="E7987" s="11" t="str">
        <f>[1]动作!$D7986</f>
        <v>分系统1BMS3总电压过低一级故障</v>
      </c>
      <c r="F7987" s="11" t="s">
        <v>177</v>
      </c>
      <c r="G7987" s="12">
        <f>[1]动作!$A7986+[1]动作!$B7986</f>
        <v>43214.862025462964</v>
      </c>
      <c r="H7987" s="12"/>
      <c r="I7987" s="11"/>
    </row>
    <row r="7988" spans="1:9" hidden="1" x14ac:dyDescent="0.3">
      <c r="A7988" s="24">
        <v>7986</v>
      </c>
      <c r="B7988" s="11" t="str">
        <f>IFERROR(INDEX({"JSNY-BJ0001-01";"JSNY-JS0022-01";"JSNY-JS0002-01"},MATCH(D7988,{"BJ_zhongyu";"JS_WX_liteer";"JS_CZ_wodefeng"},0)),"")</f>
        <v>JSNY-JS0022-01</v>
      </c>
      <c r="C7988" s="11" t="str">
        <f>IFERROR(INDEX({"北京中裕世纪大酒店";"江苏利特尔绿色包装股份有限公司";"常州市金坛沃德丰电子科技有限公司"},MATCH(D7988,{"BJ_zhongyu";"JS_WX_liteer";"JS_CZ_wodefeng"},0)),"")</f>
        <v>江苏利特尔绿色包装股份有限公司</v>
      </c>
      <c r="D7988" s="11" t="str">
        <f>[1]动作!$G7987</f>
        <v>JS_WX_liteer</v>
      </c>
      <c r="E7988" s="11" t="str">
        <f>[1]动作!$D7987</f>
        <v>分系统1BMS3总电压过低二级故障</v>
      </c>
      <c r="F7988" s="11" t="s">
        <v>177</v>
      </c>
      <c r="G7988" s="12">
        <f>[1]动作!$A7987+[1]动作!$B7987</f>
        <v>43214.862025462964</v>
      </c>
      <c r="H7988" s="12"/>
      <c r="I7988" s="11"/>
    </row>
    <row r="7989" spans="1:9" hidden="1" x14ac:dyDescent="0.3">
      <c r="A7989" s="24">
        <v>7987</v>
      </c>
      <c r="B7989" s="11" t="str">
        <f>IFERROR(INDEX({"JSNY-BJ0001-01";"JSNY-JS0022-01";"JSNY-JS0002-01"},MATCH(D7989,{"BJ_zhongyu";"JS_WX_liteer";"JS_CZ_wodefeng"},0)),"")</f>
        <v>JSNY-JS0022-01</v>
      </c>
      <c r="C7989" s="11" t="str">
        <f>IFERROR(INDEX({"北京中裕世纪大酒店";"江苏利特尔绿色包装股份有限公司";"常州市金坛沃德丰电子科技有限公司"},MATCH(D7989,{"BJ_zhongyu";"JS_WX_liteer";"JS_CZ_wodefeng"},0)),"")</f>
        <v>江苏利特尔绿色包装股份有限公司</v>
      </c>
      <c r="D7989" s="11" t="str">
        <f>[1]动作!$G7988</f>
        <v>JS_WX_liteer</v>
      </c>
      <c r="E7989" s="11" t="str">
        <f>[1]动作!$D7988</f>
        <v>分系统1BMS4总电压过低一级故障</v>
      </c>
      <c r="F7989" s="11" t="s">
        <v>177</v>
      </c>
      <c r="G7989" s="12">
        <f>[1]动作!$A7988+[1]动作!$B7988</f>
        <v>43214.862372685187</v>
      </c>
      <c r="H7989" s="12"/>
      <c r="I7989" s="11"/>
    </row>
    <row r="7990" spans="1:9" hidden="1" x14ac:dyDescent="0.3">
      <c r="A7990" s="24">
        <v>7988</v>
      </c>
      <c r="B7990" s="11" t="str">
        <f>IFERROR(INDEX({"JSNY-BJ0001-01";"JSNY-JS0022-01";"JSNY-JS0002-01"},MATCH(D7990,{"BJ_zhongyu";"JS_WX_liteer";"JS_CZ_wodefeng"},0)),"")</f>
        <v>JSNY-JS0022-01</v>
      </c>
      <c r="C7990" s="11" t="str">
        <f>IFERROR(INDEX({"北京中裕世纪大酒店";"江苏利特尔绿色包装股份有限公司";"常州市金坛沃德丰电子科技有限公司"},MATCH(D7990,{"BJ_zhongyu";"JS_WX_liteer";"JS_CZ_wodefeng"},0)),"")</f>
        <v>江苏利特尔绿色包装股份有限公司</v>
      </c>
      <c r="D7990" s="11" t="str">
        <f>[1]动作!$G7989</f>
        <v>JS_WX_liteer</v>
      </c>
      <c r="E7990" s="11" t="str">
        <f>[1]动作!$D7989</f>
        <v>分系统1BMS4总电压过低二级故障</v>
      </c>
      <c r="F7990" s="11" t="s">
        <v>177</v>
      </c>
      <c r="G7990" s="12">
        <f>[1]动作!$A7989+[1]动作!$B7989</f>
        <v>43214.862372685187</v>
      </c>
      <c r="H7990" s="12"/>
      <c r="I7990" s="11"/>
    </row>
    <row r="7991" spans="1:9" hidden="1" x14ac:dyDescent="0.3">
      <c r="A7991" s="24">
        <v>7989</v>
      </c>
      <c r="B7991" s="11" t="str">
        <f>IFERROR(INDEX({"JSNY-BJ0001-01";"JSNY-JS0022-01";"JSNY-JS0002-01"},MATCH(D7991,{"BJ_zhongyu";"JS_WX_liteer";"JS_CZ_wodefeng"},0)),"")</f>
        <v>JSNY-JS0022-01</v>
      </c>
      <c r="C7991" s="11" t="str">
        <f>IFERROR(INDEX({"北京中裕世纪大酒店";"江苏利特尔绿色包装股份有限公司";"常州市金坛沃德丰电子科技有限公司"},MATCH(D7991,{"BJ_zhongyu";"JS_WX_liteer";"JS_CZ_wodefeng"},0)),"")</f>
        <v>江苏利特尔绿色包装股份有限公司</v>
      </c>
      <c r="D7991" s="11" t="str">
        <f>[1]动作!$G7990</f>
        <v>JS_WX_liteer</v>
      </c>
      <c r="E7991" s="11" t="str">
        <f>[1]动作!$D7990</f>
        <v>分系统1BMS1总电压过低一级故障</v>
      </c>
      <c r="F7991" s="11" t="s">
        <v>177</v>
      </c>
      <c r="G7991" s="12">
        <f>[1]动作!$A7990+[1]动作!$B7990</f>
        <v>43214.862430555557</v>
      </c>
      <c r="H7991" s="12"/>
      <c r="I7991" s="11"/>
    </row>
    <row r="7992" spans="1:9" hidden="1" x14ac:dyDescent="0.3">
      <c r="A7992" s="24">
        <v>7990</v>
      </c>
      <c r="B7992" s="11" t="str">
        <f>IFERROR(INDEX({"JSNY-BJ0001-01";"JSNY-JS0022-01";"JSNY-JS0002-01"},MATCH(D7992,{"BJ_zhongyu";"JS_WX_liteer";"JS_CZ_wodefeng"},0)),"")</f>
        <v>JSNY-JS0022-01</v>
      </c>
      <c r="C7992" s="11" t="str">
        <f>IFERROR(INDEX({"北京中裕世纪大酒店";"江苏利特尔绿色包装股份有限公司";"常州市金坛沃德丰电子科技有限公司"},MATCH(D7992,{"BJ_zhongyu";"JS_WX_liteer";"JS_CZ_wodefeng"},0)),"")</f>
        <v>江苏利特尔绿色包装股份有限公司</v>
      </c>
      <c r="D7992" s="11" t="str">
        <f>[1]动作!$G7991</f>
        <v>JS_WX_liteer</v>
      </c>
      <c r="E7992" s="11" t="str">
        <f>[1]动作!$D7991</f>
        <v>分系统1BMS1总电压过低二级故障</v>
      </c>
      <c r="F7992" s="11" t="s">
        <v>177</v>
      </c>
      <c r="G7992" s="12">
        <f>[1]动作!$A7991+[1]动作!$B7991</f>
        <v>43214.862430555557</v>
      </c>
      <c r="H7992" s="12"/>
      <c r="I7992" s="11"/>
    </row>
    <row r="7993" spans="1:9" hidden="1" x14ac:dyDescent="0.3">
      <c r="A7993" s="24">
        <v>7991</v>
      </c>
      <c r="B7993" s="11" t="str">
        <f>IFERROR(INDEX({"JSNY-BJ0001-01";"JSNY-JS0022-01";"JSNY-JS0002-01"},MATCH(D7993,{"BJ_zhongyu";"JS_WX_liteer";"JS_CZ_wodefeng"},0)),"")</f>
        <v>JSNY-JS0002-01</v>
      </c>
      <c r="C7993" s="11" t="str">
        <f>IFERROR(INDEX({"北京中裕世纪大酒店";"江苏利特尔绿色包装股份有限公司";"常州市金坛沃德丰电子科技有限公司"},MATCH(D7993,{"BJ_zhongyu";"JS_WX_liteer";"JS_CZ_wodefeng"},0)),"")</f>
        <v>常州市金坛沃德丰电子科技有限公司</v>
      </c>
      <c r="D7993" s="11" t="str">
        <f>[1]动作!$G7992</f>
        <v>JS_CZ_wodefeng</v>
      </c>
      <c r="E7993" s="11" t="str">
        <f>[1]动作!$D7992</f>
        <v>电表故障</v>
      </c>
      <c r="F7993" s="11" t="s">
        <v>45</v>
      </c>
      <c r="G7993" s="12">
        <f>[1]动作!$A7992+[1]动作!$B7992</f>
        <v>43214.862662037034</v>
      </c>
      <c r="H7993" s="12"/>
      <c r="I7993" s="11"/>
    </row>
    <row r="7994" spans="1:9" hidden="1" x14ac:dyDescent="0.3">
      <c r="A7994" s="24">
        <v>7992</v>
      </c>
      <c r="B7994" s="11" t="str">
        <f>IFERROR(INDEX({"JSNY-BJ0001-01";"JSNY-JS0022-01";"JSNY-JS0002-01"},MATCH(D7994,{"BJ_zhongyu";"JS_WX_liteer";"JS_CZ_wodefeng"},0)),"")</f>
        <v>JSNY-JS0022-01</v>
      </c>
      <c r="C7994" s="11" t="str">
        <f>IFERROR(INDEX({"北京中裕世纪大酒店";"江苏利特尔绿色包装股份有限公司";"常州市金坛沃德丰电子科技有限公司"},MATCH(D7994,{"BJ_zhongyu";"JS_WX_liteer";"JS_CZ_wodefeng"},0)),"")</f>
        <v>江苏利特尔绿色包装股份有限公司</v>
      </c>
      <c r="D7994" s="11" t="str">
        <f>[1]动作!$G7993</f>
        <v>JS_WX_liteer</v>
      </c>
      <c r="E7994" s="11" t="str">
        <f>[1]动作!$D7993</f>
        <v>分系统1BMS2总电压过低一级故障</v>
      </c>
      <c r="F7994" s="11" t="s">
        <v>177</v>
      </c>
      <c r="G7994" s="12">
        <f>[1]动作!$A7993+[1]动作!$B7993</f>
        <v>43214.862719907411</v>
      </c>
      <c r="H7994" s="12"/>
      <c r="I7994" s="11"/>
    </row>
    <row r="7995" spans="1:9" hidden="1" x14ac:dyDescent="0.3">
      <c r="A7995" s="24">
        <v>7993</v>
      </c>
      <c r="B7995" s="11" t="str">
        <f>IFERROR(INDEX({"JSNY-BJ0001-01";"JSNY-JS0022-01";"JSNY-JS0002-01"},MATCH(D7995,{"BJ_zhongyu";"JS_WX_liteer";"JS_CZ_wodefeng"},0)),"")</f>
        <v>JSNY-JS0022-01</v>
      </c>
      <c r="C7995" s="11" t="str">
        <f>IFERROR(INDEX({"北京中裕世纪大酒店";"江苏利特尔绿色包装股份有限公司";"常州市金坛沃德丰电子科技有限公司"},MATCH(D7995,{"BJ_zhongyu";"JS_WX_liteer";"JS_CZ_wodefeng"},0)),"")</f>
        <v>江苏利特尔绿色包装股份有限公司</v>
      </c>
      <c r="D7995" s="11" t="str">
        <f>[1]动作!$G7994</f>
        <v>JS_WX_liteer</v>
      </c>
      <c r="E7995" s="11" t="str">
        <f>[1]动作!$D7994</f>
        <v>分系统1BMS2总电压过低二级故障</v>
      </c>
      <c r="F7995" s="11" t="s">
        <v>177</v>
      </c>
      <c r="G7995" s="12">
        <f>[1]动作!$A7994+[1]动作!$B7994</f>
        <v>43214.862719907411</v>
      </c>
      <c r="H7995" s="12"/>
      <c r="I7995" s="11"/>
    </row>
    <row r="7996" spans="1:9" hidden="1" x14ac:dyDescent="0.3">
      <c r="A7996" s="24">
        <v>7994</v>
      </c>
      <c r="B7996" s="11" t="str">
        <f>IFERROR(INDEX({"JSNY-BJ0001-01";"JSNY-JS0022-01";"JSNY-JS0002-01"},MATCH(D7996,{"BJ_zhongyu";"JS_WX_liteer";"JS_CZ_wodefeng"},0)),"")</f>
        <v>JSNY-JS0022-01</v>
      </c>
      <c r="C7996" s="11" t="str">
        <f>IFERROR(INDEX({"北京中裕世纪大酒店";"江苏利特尔绿色包装股份有限公司";"常州市金坛沃德丰电子科技有限公司"},MATCH(D7996,{"BJ_zhongyu";"JS_WX_liteer";"JS_CZ_wodefeng"},0)),"")</f>
        <v>江苏利特尔绿色包装股份有限公司</v>
      </c>
      <c r="D7996" s="11" t="str">
        <f>[1]动作!$G7995</f>
        <v>JS_WX_liteer</v>
      </c>
      <c r="E7996" s="11" t="str">
        <f>[1]动作!$D7995</f>
        <v>分系统1BMS7总电压过低一级故障</v>
      </c>
      <c r="F7996" s="11" t="s">
        <v>177</v>
      </c>
      <c r="G7996" s="12">
        <f>[1]动作!$A7995+[1]动作!$B7995</f>
        <v>43214.862719907411</v>
      </c>
      <c r="H7996" s="12"/>
      <c r="I7996" s="11"/>
    </row>
    <row r="7997" spans="1:9" hidden="1" x14ac:dyDescent="0.3">
      <c r="A7997" s="24">
        <v>7995</v>
      </c>
      <c r="B7997" s="11" t="str">
        <f>IFERROR(INDEX({"JSNY-BJ0001-01";"JSNY-JS0022-01";"JSNY-JS0002-01"},MATCH(D7997,{"BJ_zhongyu";"JS_WX_liteer";"JS_CZ_wodefeng"},0)),"")</f>
        <v>JSNY-JS0022-01</v>
      </c>
      <c r="C7997" s="11" t="str">
        <f>IFERROR(INDEX({"北京中裕世纪大酒店";"江苏利特尔绿色包装股份有限公司";"常州市金坛沃德丰电子科技有限公司"},MATCH(D7997,{"BJ_zhongyu";"JS_WX_liteer";"JS_CZ_wodefeng"},0)),"")</f>
        <v>江苏利特尔绿色包装股份有限公司</v>
      </c>
      <c r="D7997" s="11" t="str">
        <f>[1]动作!$G7996</f>
        <v>JS_WX_liteer</v>
      </c>
      <c r="E7997" s="11" t="str">
        <f>[1]动作!$D7996</f>
        <v>分系统1BMS7总电压过低二级故障</v>
      </c>
      <c r="F7997" s="11" t="s">
        <v>177</v>
      </c>
      <c r="G7997" s="12">
        <f>[1]动作!$A7996+[1]动作!$B7996</f>
        <v>43214.862719907411</v>
      </c>
      <c r="H7997" s="12"/>
      <c r="I7997" s="11"/>
    </row>
    <row r="7998" spans="1:9" hidden="1" x14ac:dyDescent="0.3">
      <c r="A7998" s="24">
        <v>7996</v>
      </c>
      <c r="B7998" s="11" t="str">
        <f>IFERROR(INDEX({"JSNY-BJ0001-01";"JSNY-JS0022-01";"JSNY-JS0002-01"},MATCH(D7998,{"BJ_zhongyu";"JS_WX_liteer";"JS_CZ_wodefeng"},0)),"")</f>
        <v>JSNY-JS0002-01</v>
      </c>
      <c r="C7998" s="11" t="str">
        <f>IFERROR(INDEX({"北京中裕世纪大酒店";"江苏利特尔绿色包装股份有限公司";"常州市金坛沃德丰电子科技有限公司"},MATCH(D7998,{"BJ_zhongyu";"JS_WX_liteer";"JS_CZ_wodefeng"},0)),"")</f>
        <v>常州市金坛沃德丰电子科技有限公司</v>
      </c>
      <c r="D7998" s="11" t="str">
        <f>[1]动作!$G7997</f>
        <v>JS_CZ_wodefeng</v>
      </c>
      <c r="E7998" s="11" t="str">
        <f>[1]动作!$D7997</f>
        <v>电表故障</v>
      </c>
      <c r="F7998" s="11" t="s">
        <v>45</v>
      </c>
      <c r="G7998" s="12">
        <f>[1]动作!$A7997+[1]动作!$B7997</f>
        <v>43214.86277777778</v>
      </c>
      <c r="H7998" s="12"/>
      <c r="I7998" s="11"/>
    </row>
    <row r="7999" spans="1:9" hidden="1" x14ac:dyDescent="0.3">
      <c r="A7999" s="24">
        <v>7997</v>
      </c>
      <c r="B7999" s="11" t="str">
        <f>IFERROR(INDEX({"JSNY-BJ0001-01";"JSNY-JS0022-01";"JSNY-JS0002-01"},MATCH(D7999,{"BJ_zhongyu";"JS_WX_liteer";"JS_CZ_wodefeng"},0)),"")</f>
        <v>JSNY-JS0002-01</v>
      </c>
      <c r="C7999" s="11" t="str">
        <f>IFERROR(INDEX({"北京中裕世纪大酒店";"江苏利特尔绿色包装股份有限公司";"常州市金坛沃德丰电子科技有限公司"},MATCH(D7999,{"BJ_zhongyu";"JS_WX_liteer";"JS_CZ_wodefeng"},0)),"")</f>
        <v>常州市金坛沃德丰电子科技有限公司</v>
      </c>
      <c r="D7999" s="11" t="str">
        <f>[1]动作!$G7998</f>
        <v>JS_CZ_wodefeng</v>
      </c>
      <c r="E7999" s="11" t="str">
        <f>[1]动作!$D7998</f>
        <v>电表故障</v>
      </c>
      <c r="F7999" s="11" t="s">
        <v>45</v>
      </c>
      <c r="G7999" s="12">
        <f>[1]动作!$A7998+[1]动作!$B7998</f>
        <v>43214.862893518519</v>
      </c>
      <c r="H7999" s="12"/>
      <c r="I7999" s="11"/>
    </row>
    <row r="8000" spans="1:9" hidden="1" x14ac:dyDescent="0.3">
      <c r="A8000" s="24">
        <v>7998</v>
      </c>
      <c r="B8000" s="11" t="str">
        <f>IFERROR(INDEX({"JSNY-BJ0001-01";"JSNY-JS0022-01";"JSNY-JS0002-01"},MATCH(D8000,{"BJ_zhongyu";"JS_WX_liteer";"JS_CZ_wodefeng"},0)),"")</f>
        <v>JSNY-JS0022-01</v>
      </c>
      <c r="C8000" s="11" t="str">
        <f>IFERROR(INDEX({"北京中裕世纪大酒店";"江苏利特尔绿色包装股份有限公司";"常州市金坛沃德丰电子科技有限公司"},MATCH(D8000,{"BJ_zhongyu";"JS_WX_liteer";"JS_CZ_wodefeng"},0)),"")</f>
        <v>江苏利特尔绿色包装股份有限公司</v>
      </c>
      <c r="D8000" s="11" t="str">
        <f>[1]动作!$G7999</f>
        <v>JS_WX_liteer</v>
      </c>
      <c r="E8000" s="11" t="str">
        <f>[1]动作!$D7999</f>
        <v>分系统1BMS5总电压过低一级故障</v>
      </c>
      <c r="F8000" s="11" t="s">
        <v>177</v>
      </c>
      <c r="G8000" s="12">
        <f>[1]动作!$A7999+[1]动作!$B7999</f>
        <v>43214.862951388888</v>
      </c>
      <c r="H8000" s="12"/>
      <c r="I8000" s="11"/>
    </row>
    <row r="8001" spans="1:9" hidden="1" x14ac:dyDescent="0.3">
      <c r="A8001" s="24">
        <v>7999</v>
      </c>
      <c r="B8001" s="11" t="str">
        <f>IFERROR(INDEX({"JSNY-BJ0001-01";"JSNY-JS0022-01";"JSNY-JS0002-01"},MATCH(D8001,{"BJ_zhongyu";"JS_WX_liteer";"JS_CZ_wodefeng"},0)),"")</f>
        <v>JSNY-JS0022-01</v>
      </c>
      <c r="C8001" s="11" t="str">
        <f>IFERROR(INDEX({"北京中裕世纪大酒店";"江苏利特尔绿色包装股份有限公司";"常州市金坛沃德丰电子科技有限公司"},MATCH(D8001,{"BJ_zhongyu";"JS_WX_liteer";"JS_CZ_wodefeng"},0)),"")</f>
        <v>江苏利特尔绿色包装股份有限公司</v>
      </c>
      <c r="D8001" s="11" t="str">
        <f>[1]动作!$G8000</f>
        <v>JS_WX_liteer</v>
      </c>
      <c r="E8001" s="11" t="str">
        <f>[1]动作!$D8000</f>
        <v>分系统1BMS5总电压过低二级故障</v>
      </c>
      <c r="F8001" s="11" t="s">
        <v>177</v>
      </c>
      <c r="G8001" s="12">
        <f>[1]动作!$A8000+[1]动作!$B8000</f>
        <v>43214.862951388888</v>
      </c>
      <c r="H8001" s="12"/>
      <c r="I8001" s="11"/>
    </row>
    <row r="8002" spans="1:9" hidden="1" x14ac:dyDescent="0.3">
      <c r="A8002" s="24">
        <v>8000</v>
      </c>
      <c r="B8002" s="11" t="str">
        <f>IFERROR(INDEX({"JSNY-BJ0001-01";"JSNY-JS0022-01";"JSNY-JS0002-01"},MATCH(D8002,{"BJ_zhongyu";"JS_WX_liteer";"JS_CZ_wodefeng"},0)),"")</f>
        <v>JSNY-JS0022-01</v>
      </c>
      <c r="C8002" s="11" t="str">
        <f>IFERROR(INDEX({"北京中裕世纪大酒店";"江苏利特尔绿色包装股份有限公司";"常州市金坛沃德丰电子科技有限公司"},MATCH(D8002,{"BJ_zhongyu";"JS_WX_liteer";"JS_CZ_wodefeng"},0)),"")</f>
        <v>江苏利特尔绿色包装股份有限公司</v>
      </c>
      <c r="D8002" s="11" t="str">
        <f>[1]动作!$G8001</f>
        <v>JS_WX_liteer</v>
      </c>
      <c r="E8002" s="11" t="str">
        <f>[1]动作!$D8001</f>
        <v>分系统1BMS6总电压过低一级故障</v>
      </c>
      <c r="F8002" s="11" t="s">
        <v>177</v>
      </c>
      <c r="G8002" s="12">
        <f>[1]动作!$A8001+[1]动作!$B8001</f>
        <v>43214.862951388888</v>
      </c>
      <c r="H8002" s="12"/>
      <c r="I8002" s="11"/>
    </row>
    <row r="8003" spans="1:9" hidden="1" x14ac:dyDescent="0.3">
      <c r="A8003" s="24">
        <v>8001</v>
      </c>
      <c r="B8003" s="11" t="str">
        <f>IFERROR(INDEX({"JSNY-BJ0001-01";"JSNY-JS0022-01";"JSNY-JS0002-01"},MATCH(D8003,{"BJ_zhongyu";"JS_WX_liteer";"JS_CZ_wodefeng"},0)),"")</f>
        <v>JSNY-JS0022-01</v>
      </c>
      <c r="C8003" s="11" t="str">
        <f>IFERROR(INDEX({"北京中裕世纪大酒店";"江苏利特尔绿色包装股份有限公司";"常州市金坛沃德丰电子科技有限公司"},MATCH(D8003,{"BJ_zhongyu";"JS_WX_liteer";"JS_CZ_wodefeng"},0)),"")</f>
        <v>江苏利特尔绿色包装股份有限公司</v>
      </c>
      <c r="D8003" s="11" t="str">
        <f>[1]动作!$G8002</f>
        <v>JS_WX_liteer</v>
      </c>
      <c r="E8003" s="11" t="str">
        <f>[1]动作!$D8002</f>
        <v>分系统1BMS6总电压过低二级故障</v>
      </c>
      <c r="F8003" s="11" t="s">
        <v>177</v>
      </c>
      <c r="G8003" s="12">
        <f>[1]动作!$A8002+[1]动作!$B8002</f>
        <v>43214.862951388888</v>
      </c>
      <c r="H8003" s="12"/>
      <c r="I8003" s="11"/>
    </row>
    <row r="8004" spans="1:9" hidden="1" x14ac:dyDescent="0.3">
      <c r="A8004" s="24">
        <v>8002</v>
      </c>
      <c r="B8004" s="11" t="str">
        <f>IFERROR(INDEX({"JSNY-BJ0001-01";"JSNY-JS0022-01";"JSNY-JS0002-01"},MATCH(D8004,{"BJ_zhongyu";"JS_WX_liteer";"JS_CZ_wodefeng"},0)),"")</f>
        <v>JSNY-JS0002-01</v>
      </c>
      <c r="C8004" s="11" t="str">
        <f>IFERROR(INDEX({"北京中裕世纪大酒店";"江苏利特尔绿色包装股份有限公司";"常州市金坛沃德丰电子科技有限公司"},MATCH(D8004,{"BJ_zhongyu";"JS_WX_liteer";"JS_CZ_wodefeng"},0)),"")</f>
        <v>常州市金坛沃德丰电子科技有限公司</v>
      </c>
      <c r="D8004" s="11" t="str">
        <f>[1]动作!$G8003</f>
        <v>JS_CZ_wodefeng</v>
      </c>
      <c r="E8004" s="11" t="str">
        <f>[1]动作!$D8003</f>
        <v>电表故障</v>
      </c>
      <c r="F8004" s="11" t="s">
        <v>45</v>
      </c>
      <c r="G8004" s="12">
        <f>[1]动作!$A8003+[1]动作!$B8003</f>
        <v>43214.865266203706</v>
      </c>
      <c r="H8004" s="12"/>
      <c r="I8004" s="11"/>
    </row>
    <row r="8005" spans="1:9" hidden="1" x14ac:dyDescent="0.3">
      <c r="A8005" s="24">
        <v>8003</v>
      </c>
      <c r="B8005" s="11" t="str">
        <f>IFERROR(INDEX({"JSNY-BJ0001-01";"JSNY-JS0022-01";"JSNY-JS0002-01"},MATCH(D8005,{"BJ_zhongyu";"JS_WX_liteer";"JS_CZ_wodefeng"},0)),"")</f>
        <v>JSNY-JS0002-01</v>
      </c>
      <c r="C8005" s="11" t="str">
        <f>IFERROR(INDEX({"北京中裕世纪大酒店";"江苏利特尔绿色包装股份有限公司";"常州市金坛沃德丰电子科技有限公司"},MATCH(D8005,{"BJ_zhongyu";"JS_WX_liteer";"JS_CZ_wodefeng"},0)),"")</f>
        <v>常州市金坛沃德丰电子科技有限公司</v>
      </c>
      <c r="D8005" s="11" t="str">
        <f>[1]动作!$G8004</f>
        <v>JS_CZ_wodefeng</v>
      </c>
      <c r="E8005" s="11" t="str">
        <f>[1]动作!$D8004</f>
        <v>电表故障</v>
      </c>
      <c r="F8005" s="11" t="s">
        <v>45</v>
      </c>
      <c r="G8005" s="12">
        <f>[1]动作!$A8004+[1]动作!$B8004</f>
        <v>43214.866597222222</v>
      </c>
      <c r="H8005" s="12"/>
      <c r="I8005" s="11"/>
    </row>
    <row r="8006" spans="1:9" hidden="1" x14ac:dyDescent="0.3">
      <c r="A8006" s="24">
        <v>8004</v>
      </c>
      <c r="B8006" s="11" t="str">
        <f>IFERROR(INDEX({"JSNY-BJ0001-01";"JSNY-JS0022-01";"JSNY-JS0002-01"},MATCH(D8006,{"BJ_zhongyu";"JS_WX_liteer";"JS_CZ_wodefeng"},0)),"")</f>
        <v>JSNY-JS0002-01</v>
      </c>
      <c r="C8006" s="11" t="str">
        <f>IFERROR(INDEX({"北京中裕世纪大酒店";"江苏利特尔绿色包装股份有限公司";"常州市金坛沃德丰电子科技有限公司"},MATCH(D8006,{"BJ_zhongyu";"JS_WX_liteer";"JS_CZ_wodefeng"},0)),"")</f>
        <v>常州市金坛沃德丰电子科技有限公司</v>
      </c>
      <c r="D8006" s="11" t="str">
        <f>[1]动作!$G8005</f>
        <v>JS_CZ_wodefeng</v>
      </c>
      <c r="E8006" s="11" t="str">
        <f>[1]动作!$D8005</f>
        <v>电表故障</v>
      </c>
      <c r="F8006" s="11" t="s">
        <v>45</v>
      </c>
      <c r="G8006" s="12">
        <f>[1]动作!$A8005+[1]动作!$B8005</f>
        <v>43214.866712962961</v>
      </c>
      <c r="H8006" s="12"/>
      <c r="I8006" s="11"/>
    </row>
    <row r="8007" spans="1:9" hidden="1" x14ac:dyDescent="0.3">
      <c r="A8007" s="24">
        <v>8005</v>
      </c>
      <c r="B8007" s="11" t="str">
        <f>IFERROR(INDEX({"JSNY-BJ0001-01";"JSNY-JS0022-01";"JSNY-JS0002-01"},MATCH(D8007,{"BJ_zhongyu";"JS_WX_liteer";"JS_CZ_wodefeng"},0)),"")</f>
        <v>JSNY-JS0002-01</v>
      </c>
      <c r="C8007" s="11" t="str">
        <f>IFERROR(INDEX({"北京中裕世纪大酒店";"江苏利特尔绿色包装股份有限公司";"常州市金坛沃德丰电子科技有限公司"},MATCH(D8007,{"BJ_zhongyu";"JS_WX_liteer";"JS_CZ_wodefeng"},0)),"")</f>
        <v>常州市金坛沃德丰电子科技有限公司</v>
      </c>
      <c r="D8007" s="11" t="str">
        <f>[1]动作!$G8006</f>
        <v>JS_CZ_wodefeng</v>
      </c>
      <c r="E8007" s="11" t="str">
        <f>[1]动作!$D8006</f>
        <v>电表故障</v>
      </c>
      <c r="F8007" s="11" t="s">
        <v>45</v>
      </c>
      <c r="G8007" s="12">
        <f>[1]动作!$A8006+[1]动作!$B8006</f>
        <v>43214.867696759262</v>
      </c>
      <c r="H8007" s="12"/>
      <c r="I8007" s="11"/>
    </row>
    <row r="8008" spans="1:9" hidden="1" x14ac:dyDescent="0.3">
      <c r="A8008" s="24">
        <v>8006</v>
      </c>
      <c r="B8008" s="11" t="str">
        <f>IFERROR(INDEX({"JSNY-BJ0001-01";"JSNY-JS0022-01";"JSNY-JS0002-01"},MATCH(D8008,{"BJ_zhongyu";"JS_WX_liteer";"JS_CZ_wodefeng"},0)),"")</f>
        <v>JSNY-JS0002-01</v>
      </c>
      <c r="C8008" s="11" t="str">
        <f>IFERROR(INDEX({"北京中裕世纪大酒店";"江苏利特尔绿色包装股份有限公司";"常州市金坛沃德丰电子科技有限公司"},MATCH(D8008,{"BJ_zhongyu";"JS_WX_liteer";"JS_CZ_wodefeng"},0)),"")</f>
        <v>常州市金坛沃德丰电子科技有限公司</v>
      </c>
      <c r="D8008" s="11" t="str">
        <f>[1]动作!$G8007</f>
        <v>JS_CZ_wodefeng</v>
      </c>
      <c r="E8008" s="11" t="str">
        <f>[1]动作!$D8007</f>
        <v>电表故障</v>
      </c>
      <c r="F8008" s="11" t="s">
        <v>45</v>
      </c>
      <c r="G8008" s="12">
        <f>[1]动作!$A8007+[1]动作!$B8007</f>
        <v>43214.867928240739</v>
      </c>
      <c r="H8008" s="12"/>
      <c r="I8008" s="11"/>
    </row>
    <row r="8009" spans="1:9" hidden="1" x14ac:dyDescent="0.3">
      <c r="A8009" s="24">
        <v>8007</v>
      </c>
      <c r="B8009" s="11" t="str">
        <f>IFERROR(INDEX({"JSNY-BJ0001-01";"JSNY-JS0022-01";"JSNY-JS0002-01"},MATCH(D8009,{"BJ_zhongyu";"JS_WX_liteer";"JS_CZ_wodefeng"},0)),"")</f>
        <v>JSNY-JS0002-01</v>
      </c>
      <c r="C8009" s="11" t="str">
        <f>IFERROR(INDEX({"北京中裕世纪大酒店";"江苏利特尔绿色包装股份有限公司";"常州市金坛沃德丰电子科技有限公司"},MATCH(D8009,{"BJ_zhongyu";"JS_WX_liteer";"JS_CZ_wodefeng"},0)),"")</f>
        <v>常州市金坛沃德丰电子科技有限公司</v>
      </c>
      <c r="D8009" s="11" t="str">
        <f>[1]动作!$G8008</f>
        <v>JS_CZ_wodefeng</v>
      </c>
      <c r="E8009" s="11" t="str">
        <f>[1]动作!$D8008</f>
        <v>电表故障</v>
      </c>
      <c r="F8009" s="11" t="s">
        <v>45</v>
      </c>
      <c r="G8009" s="12">
        <f>[1]动作!$A8008+[1]动作!$B8008</f>
        <v>43214.868159722224</v>
      </c>
      <c r="H8009" s="12"/>
      <c r="I8009" s="11"/>
    </row>
    <row r="8010" spans="1:9" hidden="1" x14ac:dyDescent="0.3">
      <c r="A8010" s="24">
        <v>8008</v>
      </c>
      <c r="B8010" s="11" t="str">
        <f>IFERROR(INDEX({"JSNY-BJ0001-01";"JSNY-JS0022-01";"JSNY-JS0002-01"},MATCH(D8010,{"BJ_zhongyu";"JS_WX_liteer";"JS_CZ_wodefeng"},0)),"")</f>
        <v>JSNY-JS0002-01</v>
      </c>
      <c r="C8010" s="11" t="str">
        <f>IFERROR(INDEX({"北京中裕世纪大酒店";"江苏利特尔绿色包装股份有限公司";"常州市金坛沃德丰电子科技有限公司"},MATCH(D8010,{"BJ_zhongyu";"JS_WX_liteer";"JS_CZ_wodefeng"},0)),"")</f>
        <v>常州市金坛沃德丰电子科技有限公司</v>
      </c>
      <c r="D8010" s="11" t="str">
        <f>[1]动作!$G8009</f>
        <v>JS_CZ_wodefeng</v>
      </c>
      <c r="E8010" s="11" t="str">
        <f>[1]动作!$D8009</f>
        <v>电表故障</v>
      </c>
      <c r="F8010" s="11" t="s">
        <v>45</v>
      </c>
      <c r="G8010" s="12">
        <f>[1]动作!$A8009+[1]动作!$B8009</f>
        <v>43214.871458333335</v>
      </c>
      <c r="H8010" s="12"/>
      <c r="I8010" s="11"/>
    </row>
    <row r="8011" spans="1:9" hidden="1" x14ac:dyDescent="0.3">
      <c r="A8011" s="24">
        <v>8009</v>
      </c>
      <c r="B8011" s="11" t="str">
        <f>IFERROR(INDEX({"JSNY-BJ0001-01";"JSNY-JS0022-01";"JSNY-JS0002-01"},MATCH(D8011,{"BJ_zhongyu";"JS_WX_liteer";"JS_CZ_wodefeng"},0)),"")</f>
        <v>JSNY-JS0022-01</v>
      </c>
      <c r="C8011" s="11" t="str">
        <f>IFERROR(INDEX({"北京中裕世纪大酒店";"江苏利特尔绿色包装股份有限公司";"常州市金坛沃德丰电子科技有限公司"},MATCH(D8011,{"BJ_zhongyu";"JS_WX_liteer";"JS_CZ_wodefeng"},0)),"")</f>
        <v>江苏利特尔绿色包装股份有限公司</v>
      </c>
      <c r="D8011" s="11" t="str">
        <f>[1]动作!$G8010</f>
        <v>JS_WX_liteer</v>
      </c>
      <c r="E8011" s="11" t="str">
        <f>[1]动作!$D8010</f>
        <v>分系统1BMS8单体电压过低一级故障</v>
      </c>
      <c r="F8011" s="11" t="s">
        <v>177</v>
      </c>
      <c r="G8011" s="12">
        <f>[1]动作!$A8010+[1]动作!$B8010</f>
        <v>43214.871863425928</v>
      </c>
      <c r="H8011" s="12"/>
      <c r="I8011" s="11"/>
    </row>
    <row r="8012" spans="1:9" hidden="1" x14ac:dyDescent="0.3">
      <c r="A8012" s="24">
        <v>8010</v>
      </c>
      <c r="B8012" s="11" t="str">
        <f>IFERROR(INDEX({"JSNY-BJ0001-01";"JSNY-JS0022-01";"JSNY-JS0002-01"},MATCH(D8012,{"BJ_zhongyu";"JS_WX_liteer";"JS_CZ_wodefeng"},0)),"")</f>
        <v>JSNY-JS0022-01</v>
      </c>
      <c r="C8012" s="11" t="str">
        <f>IFERROR(INDEX({"北京中裕世纪大酒店";"江苏利特尔绿色包装股份有限公司";"常州市金坛沃德丰电子科技有限公司"},MATCH(D8012,{"BJ_zhongyu";"JS_WX_liteer";"JS_CZ_wodefeng"},0)),"")</f>
        <v>江苏利特尔绿色包装股份有限公司</v>
      </c>
      <c r="D8012" s="11" t="str">
        <f>[1]动作!$G8011</f>
        <v>JS_WX_liteer</v>
      </c>
      <c r="E8012" s="11" t="str">
        <f>[1]动作!$D8011</f>
        <v>分系统1BMS8单体电压过低二级故障</v>
      </c>
      <c r="F8012" s="11" t="s">
        <v>177</v>
      </c>
      <c r="G8012" s="12">
        <f>[1]动作!$A8011+[1]动作!$B8011</f>
        <v>43214.871863425928</v>
      </c>
      <c r="H8012" s="12"/>
      <c r="I8012" s="11"/>
    </row>
    <row r="8013" spans="1:9" hidden="1" x14ac:dyDescent="0.3">
      <c r="A8013" s="24">
        <v>8011</v>
      </c>
      <c r="B8013" s="11" t="str">
        <f>IFERROR(INDEX({"JSNY-BJ0001-01";"JSNY-JS0022-01";"JSNY-JS0002-01"},MATCH(D8013,{"BJ_zhongyu";"JS_WX_liteer";"JS_CZ_wodefeng"},0)),"")</f>
        <v>JSNY-JS0022-01</v>
      </c>
      <c r="C8013" s="11" t="str">
        <f>IFERROR(INDEX({"北京中裕世纪大酒店";"江苏利特尔绿色包装股份有限公司";"常州市金坛沃德丰电子科技有限公司"},MATCH(D8013,{"BJ_zhongyu";"JS_WX_liteer";"JS_CZ_wodefeng"},0)),"")</f>
        <v>江苏利特尔绿色包装股份有限公司</v>
      </c>
      <c r="D8013" s="11" t="str">
        <f>[1]动作!$G8012</f>
        <v>JS_WX_liteer</v>
      </c>
      <c r="E8013" s="11" t="str">
        <f>[1]动作!$D8012</f>
        <v>分系统1BMS9单体电压过低一级故障</v>
      </c>
      <c r="F8013" s="11" t="s">
        <v>177</v>
      </c>
      <c r="G8013" s="12">
        <f>[1]动作!$A8012+[1]动作!$B8012</f>
        <v>43214.87232638889</v>
      </c>
      <c r="H8013" s="12"/>
      <c r="I8013" s="11"/>
    </row>
    <row r="8014" spans="1:9" hidden="1" x14ac:dyDescent="0.3">
      <c r="A8014" s="24">
        <v>8012</v>
      </c>
      <c r="B8014" s="11" t="str">
        <f>IFERROR(INDEX({"JSNY-BJ0001-01";"JSNY-JS0022-01";"JSNY-JS0002-01"},MATCH(D8014,{"BJ_zhongyu";"JS_WX_liteer";"JS_CZ_wodefeng"},0)),"")</f>
        <v>JSNY-JS0022-01</v>
      </c>
      <c r="C8014" s="11" t="str">
        <f>IFERROR(INDEX({"北京中裕世纪大酒店";"江苏利特尔绿色包装股份有限公司";"常州市金坛沃德丰电子科技有限公司"},MATCH(D8014,{"BJ_zhongyu";"JS_WX_liteer";"JS_CZ_wodefeng"},0)),"")</f>
        <v>江苏利特尔绿色包装股份有限公司</v>
      </c>
      <c r="D8014" s="11" t="str">
        <f>[1]动作!$G8013</f>
        <v>JS_WX_liteer</v>
      </c>
      <c r="E8014" s="11" t="str">
        <f>[1]动作!$D8013</f>
        <v>分系统1BMS9单体电压过低二级故障</v>
      </c>
      <c r="F8014" s="11" t="s">
        <v>177</v>
      </c>
      <c r="G8014" s="12">
        <f>[1]动作!$A8013+[1]动作!$B8013</f>
        <v>43214.87232638889</v>
      </c>
      <c r="H8014" s="12"/>
      <c r="I8014" s="11"/>
    </row>
    <row r="8015" spans="1:9" hidden="1" x14ac:dyDescent="0.3">
      <c r="A8015" s="24">
        <v>8013</v>
      </c>
      <c r="B8015" s="11" t="str">
        <f>IFERROR(INDEX({"JSNY-BJ0001-01";"JSNY-JS0022-01";"JSNY-JS0002-01"},MATCH(D8015,{"BJ_zhongyu";"JS_WX_liteer";"JS_CZ_wodefeng"},0)),"")</f>
        <v>JSNY-JS0022-01</v>
      </c>
      <c r="C8015" s="11" t="str">
        <f>IFERROR(INDEX({"北京中裕世纪大酒店";"江苏利特尔绿色包装股份有限公司";"常州市金坛沃德丰电子科技有限公司"},MATCH(D8015,{"BJ_zhongyu";"JS_WX_liteer";"JS_CZ_wodefeng"},0)),"")</f>
        <v>江苏利特尔绿色包装股份有限公司</v>
      </c>
      <c r="D8015" s="11" t="str">
        <f>[1]动作!$G8014</f>
        <v>JS_WX_liteer</v>
      </c>
      <c r="E8015" s="11" t="str">
        <f>[1]动作!$D8014</f>
        <v>分系统1BMS4SOC过低一级故障</v>
      </c>
      <c r="F8015" s="11" t="s">
        <v>177</v>
      </c>
      <c r="G8015" s="12">
        <f>[1]动作!$A8014+[1]动作!$B8014</f>
        <v>43214.872499999998</v>
      </c>
      <c r="H8015" s="12"/>
      <c r="I8015" s="11"/>
    </row>
    <row r="8016" spans="1:9" hidden="1" x14ac:dyDescent="0.3">
      <c r="A8016" s="24">
        <v>8014</v>
      </c>
      <c r="B8016" s="11" t="str">
        <f>IFERROR(INDEX({"JSNY-BJ0001-01";"JSNY-JS0022-01";"JSNY-JS0002-01"},MATCH(D8016,{"BJ_zhongyu";"JS_WX_liteer";"JS_CZ_wodefeng"},0)),"")</f>
        <v>JSNY-JS0022-01</v>
      </c>
      <c r="C8016" s="11" t="str">
        <f>IFERROR(INDEX({"北京中裕世纪大酒店";"江苏利特尔绿色包装股份有限公司";"常州市金坛沃德丰电子科技有限公司"},MATCH(D8016,{"BJ_zhongyu";"JS_WX_liteer";"JS_CZ_wodefeng"},0)),"")</f>
        <v>江苏利特尔绿色包装股份有限公司</v>
      </c>
      <c r="D8016" s="11" t="str">
        <f>[1]动作!$G8015</f>
        <v>JS_WX_liteer</v>
      </c>
      <c r="E8016" s="11" t="str">
        <f>[1]动作!$D8015</f>
        <v>分系统1BMS4SOC过低二级故障</v>
      </c>
      <c r="F8016" s="11" t="s">
        <v>177</v>
      </c>
      <c r="G8016" s="12">
        <f>[1]动作!$A8015+[1]动作!$B8015</f>
        <v>43214.872499999998</v>
      </c>
      <c r="H8016" s="12"/>
      <c r="I8016" s="11"/>
    </row>
    <row r="8017" spans="1:9" hidden="1" x14ac:dyDescent="0.3">
      <c r="A8017" s="24">
        <v>8015</v>
      </c>
      <c r="B8017" s="11" t="str">
        <f>IFERROR(INDEX({"JSNY-BJ0001-01";"JSNY-JS0022-01";"JSNY-JS0002-01"},MATCH(D8017,{"BJ_zhongyu";"JS_WX_liteer";"JS_CZ_wodefeng"},0)),"")</f>
        <v>JSNY-JS0022-01</v>
      </c>
      <c r="C8017" s="11" t="str">
        <f>IFERROR(INDEX({"北京中裕世纪大酒店";"江苏利特尔绿色包装股份有限公司";"常州市金坛沃德丰电子科技有限公司"},MATCH(D8017,{"BJ_zhongyu";"JS_WX_liteer";"JS_CZ_wodefeng"},0)),"")</f>
        <v>江苏利特尔绿色包装股份有限公司</v>
      </c>
      <c r="D8017" s="11" t="str">
        <f>[1]动作!$G8016</f>
        <v>JS_WX_liteer</v>
      </c>
      <c r="E8017" s="11" t="str">
        <f>[1]动作!$D8016</f>
        <v>分系统1BMS3SOC过低一级故障</v>
      </c>
      <c r="F8017" s="11" t="s">
        <v>177</v>
      </c>
      <c r="G8017" s="12">
        <f>[1]动作!$A8016+[1]动作!$B8016</f>
        <v>43214.872557870367</v>
      </c>
      <c r="H8017" s="12"/>
      <c r="I8017" s="11"/>
    </row>
    <row r="8018" spans="1:9" hidden="1" x14ac:dyDescent="0.3">
      <c r="A8018" s="24">
        <v>8016</v>
      </c>
      <c r="B8018" s="11" t="str">
        <f>IFERROR(INDEX({"JSNY-BJ0001-01";"JSNY-JS0022-01";"JSNY-JS0002-01"},MATCH(D8018,{"BJ_zhongyu";"JS_WX_liteer";"JS_CZ_wodefeng"},0)),"")</f>
        <v>JSNY-JS0022-01</v>
      </c>
      <c r="C8018" s="11" t="str">
        <f>IFERROR(INDEX({"北京中裕世纪大酒店";"江苏利特尔绿色包装股份有限公司";"常州市金坛沃德丰电子科技有限公司"},MATCH(D8018,{"BJ_zhongyu";"JS_WX_liteer";"JS_CZ_wodefeng"},0)),"")</f>
        <v>江苏利特尔绿色包装股份有限公司</v>
      </c>
      <c r="D8018" s="11" t="str">
        <f>[1]动作!$G8017</f>
        <v>JS_WX_liteer</v>
      </c>
      <c r="E8018" s="11" t="str">
        <f>[1]动作!$D8017</f>
        <v>分系统1BMS3SOC过低二级故障</v>
      </c>
      <c r="F8018" s="11" t="s">
        <v>177</v>
      </c>
      <c r="G8018" s="12">
        <f>[1]动作!$A8017+[1]动作!$B8017</f>
        <v>43214.872557870367</v>
      </c>
      <c r="H8018" s="12"/>
      <c r="I8018" s="11"/>
    </row>
    <row r="8019" spans="1:9" hidden="1" x14ac:dyDescent="0.3">
      <c r="A8019" s="24">
        <v>8017</v>
      </c>
      <c r="B8019" s="11" t="str">
        <f>IFERROR(INDEX({"JSNY-BJ0001-01";"JSNY-JS0022-01";"JSNY-JS0002-01"},MATCH(D8019,{"BJ_zhongyu";"JS_WX_liteer";"JS_CZ_wodefeng"},0)),"")</f>
        <v>JSNY-JS0002-01</v>
      </c>
      <c r="C8019" s="11" t="str">
        <f>IFERROR(INDEX({"北京中裕世纪大酒店";"江苏利特尔绿色包装股份有限公司";"常州市金坛沃德丰电子科技有限公司"},MATCH(D8019,{"BJ_zhongyu";"JS_WX_liteer";"JS_CZ_wodefeng"},0)),"")</f>
        <v>常州市金坛沃德丰电子科技有限公司</v>
      </c>
      <c r="D8019" s="11" t="str">
        <f>[1]动作!$G8018</f>
        <v>JS_CZ_wodefeng</v>
      </c>
      <c r="E8019" s="11" t="str">
        <f>[1]动作!$D8018</f>
        <v>电表故障</v>
      </c>
      <c r="F8019" s="11" t="s">
        <v>45</v>
      </c>
      <c r="G8019" s="12">
        <f>[1]动作!$A8018+[1]动作!$B8018</f>
        <v>43214.872789351852</v>
      </c>
      <c r="H8019" s="12"/>
      <c r="I8019" s="11"/>
    </row>
    <row r="8020" spans="1:9" hidden="1" x14ac:dyDescent="0.3">
      <c r="A8020" s="24">
        <v>8018</v>
      </c>
      <c r="B8020" s="11" t="str">
        <f>IFERROR(INDEX({"JSNY-BJ0001-01";"JSNY-JS0022-01";"JSNY-JS0002-01"},MATCH(D8020,{"BJ_zhongyu";"JS_WX_liteer";"JS_CZ_wodefeng"},0)),"")</f>
        <v>JSNY-JS0022-01</v>
      </c>
      <c r="C8020" s="11" t="str">
        <f>IFERROR(INDEX({"北京中裕世纪大酒店";"江苏利特尔绿色包装股份有限公司";"常州市金坛沃德丰电子科技有限公司"},MATCH(D8020,{"BJ_zhongyu";"JS_WX_liteer";"JS_CZ_wodefeng"},0)),"")</f>
        <v>江苏利特尔绿色包装股份有限公司</v>
      </c>
      <c r="D8020" s="11" t="str">
        <f>[1]动作!$G8019</f>
        <v>JS_WX_liteer</v>
      </c>
      <c r="E8020" s="11" t="str">
        <f>[1]动作!$D8019</f>
        <v>分系统1BMS3单体电压过低一级故障</v>
      </c>
      <c r="F8020" s="11" t="s">
        <v>177</v>
      </c>
      <c r="G8020" s="12">
        <f>[1]动作!$A8019+[1]动作!$B8019</f>
        <v>43214.872847222221</v>
      </c>
      <c r="H8020" s="12"/>
      <c r="I8020" s="11"/>
    </row>
    <row r="8021" spans="1:9" hidden="1" x14ac:dyDescent="0.3">
      <c r="A8021" s="24">
        <v>8019</v>
      </c>
      <c r="B8021" s="11" t="str">
        <f>IFERROR(INDEX({"JSNY-BJ0001-01";"JSNY-JS0022-01";"JSNY-JS0002-01"},MATCH(D8021,{"BJ_zhongyu";"JS_WX_liteer";"JS_CZ_wodefeng"},0)),"")</f>
        <v>JSNY-JS0022-01</v>
      </c>
      <c r="C8021" s="11" t="str">
        <f>IFERROR(INDEX({"北京中裕世纪大酒店";"江苏利特尔绿色包装股份有限公司";"常州市金坛沃德丰电子科技有限公司"},MATCH(D8021,{"BJ_zhongyu";"JS_WX_liteer";"JS_CZ_wodefeng"},0)),"")</f>
        <v>江苏利特尔绿色包装股份有限公司</v>
      </c>
      <c r="D8021" s="11" t="str">
        <f>[1]动作!$G8020</f>
        <v>JS_WX_liteer</v>
      </c>
      <c r="E8021" s="11" t="str">
        <f>[1]动作!$D8020</f>
        <v>分系统1BMS3单体电压过低二级故障</v>
      </c>
      <c r="F8021" s="11" t="s">
        <v>177</v>
      </c>
      <c r="G8021" s="12">
        <f>[1]动作!$A8020+[1]动作!$B8020</f>
        <v>43214.872847222221</v>
      </c>
      <c r="H8021" s="12"/>
      <c r="I8021" s="11"/>
    </row>
    <row r="8022" spans="1:9" hidden="1" x14ac:dyDescent="0.3">
      <c r="A8022" s="24">
        <v>8020</v>
      </c>
      <c r="B8022" s="11" t="str">
        <f>IFERROR(INDEX({"JSNY-BJ0001-01";"JSNY-JS0022-01";"JSNY-JS0002-01"},MATCH(D8022,{"BJ_zhongyu";"JS_WX_liteer";"JS_CZ_wodefeng"},0)),"")</f>
        <v>JSNY-JS0002-01</v>
      </c>
      <c r="C8022" s="11" t="str">
        <f>IFERROR(INDEX({"北京中裕世纪大酒店";"江苏利特尔绿色包装股份有限公司";"常州市金坛沃德丰电子科技有限公司"},MATCH(D8022,{"BJ_zhongyu";"JS_WX_liteer";"JS_CZ_wodefeng"},0)),"")</f>
        <v>常州市金坛沃德丰电子科技有限公司</v>
      </c>
      <c r="D8022" s="11" t="str">
        <f>[1]动作!$G8021</f>
        <v>JS_CZ_wodefeng</v>
      </c>
      <c r="E8022" s="11" t="str">
        <f>[1]动作!$D8021</f>
        <v>电表故障</v>
      </c>
      <c r="F8022" s="11" t="s">
        <v>45</v>
      </c>
      <c r="G8022" s="12">
        <f>[1]动作!$A8021+[1]动作!$B8021</f>
        <v>43214.87290509259</v>
      </c>
      <c r="H8022" s="12"/>
      <c r="I8022" s="11"/>
    </row>
    <row r="8023" spans="1:9" hidden="1" x14ac:dyDescent="0.3">
      <c r="A8023" s="24">
        <v>8021</v>
      </c>
      <c r="B8023" s="11" t="str">
        <f>IFERROR(INDEX({"JSNY-BJ0001-01";"JSNY-JS0022-01";"JSNY-JS0002-01"},MATCH(D8023,{"BJ_zhongyu";"JS_WX_liteer";"JS_CZ_wodefeng"},0)),"")</f>
        <v>JSNY-JS0002-01</v>
      </c>
      <c r="C8023" s="11" t="str">
        <f>IFERROR(INDEX({"北京中裕世纪大酒店";"江苏利特尔绿色包装股份有限公司";"常州市金坛沃德丰电子科技有限公司"},MATCH(D8023,{"BJ_zhongyu";"JS_WX_liteer";"JS_CZ_wodefeng"},0)),"")</f>
        <v>常州市金坛沃德丰电子科技有限公司</v>
      </c>
      <c r="D8023" s="11" t="str">
        <f>[1]动作!$G8022</f>
        <v>JS_CZ_wodefeng</v>
      </c>
      <c r="E8023" s="11" t="str">
        <f>[1]动作!$D8022</f>
        <v>电表故障</v>
      </c>
      <c r="F8023" s="11" t="s">
        <v>45</v>
      </c>
      <c r="G8023" s="12">
        <f>[1]动作!$A8022+[1]动作!$B8022</f>
        <v>43214.873020833336</v>
      </c>
      <c r="H8023" s="12"/>
      <c r="I8023" s="11"/>
    </row>
    <row r="8024" spans="1:9" hidden="1" x14ac:dyDescent="0.3">
      <c r="A8024" s="24">
        <v>8022</v>
      </c>
      <c r="B8024" s="11" t="str">
        <f>IFERROR(INDEX({"JSNY-BJ0001-01";"JSNY-JS0022-01";"JSNY-JS0002-01"},MATCH(D8024,{"BJ_zhongyu";"JS_WX_liteer";"JS_CZ_wodefeng"},0)),"")</f>
        <v>JSNY-JS0022-01</v>
      </c>
      <c r="C8024" s="11" t="str">
        <f>IFERROR(INDEX({"北京中裕世纪大酒店";"江苏利特尔绿色包装股份有限公司";"常州市金坛沃德丰电子科技有限公司"},MATCH(D8024,{"BJ_zhongyu";"JS_WX_liteer";"JS_CZ_wodefeng"},0)),"")</f>
        <v>江苏利特尔绿色包装股份有限公司</v>
      </c>
      <c r="D8024" s="11" t="str">
        <f>[1]动作!$G8023</f>
        <v>JS_WX_liteer</v>
      </c>
      <c r="E8024" s="11" t="str">
        <f>[1]动作!$D8023</f>
        <v>分系统1BMS4单体电压过低一级故障</v>
      </c>
      <c r="F8024" s="11" t="s">
        <v>177</v>
      </c>
      <c r="G8024" s="12">
        <f>[1]动作!$A8023+[1]动作!$B8023</f>
        <v>43214.873900462961</v>
      </c>
      <c r="H8024" s="12"/>
      <c r="I8024" s="11"/>
    </row>
    <row r="8025" spans="1:9" hidden="1" x14ac:dyDescent="0.3">
      <c r="A8025" s="24">
        <v>8023</v>
      </c>
      <c r="B8025" s="11" t="str">
        <f>IFERROR(INDEX({"JSNY-BJ0001-01";"JSNY-JS0022-01";"JSNY-JS0002-01"},MATCH(D8025,{"BJ_zhongyu";"JS_WX_liteer";"JS_CZ_wodefeng"},0)),"")</f>
        <v>JSNY-JS0022-01</v>
      </c>
      <c r="C8025" s="11" t="str">
        <f>IFERROR(INDEX({"北京中裕世纪大酒店";"江苏利特尔绿色包装股份有限公司";"常州市金坛沃德丰电子科技有限公司"},MATCH(D8025,{"BJ_zhongyu";"JS_WX_liteer";"JS_CZ_wodefeng"},0)),"")</f>
        <v>江苏利特尔绿色包装股份有限公司</v>
      </c>
      <c r="D8025" s="11" t="str">
        <f>[1]动作!$G8024</f>
        <v>JS_WX_liteer</v>
      </c>
      <c r="E8025" s="11" t="str">
        <f>[1]动作!$D8024</f>
        <v>分系统1BMS4单体电压过低二级故障</v>
      </c>
      <c r="F8025" s="11" t="s">
        <v>177</v>
      </c>
      <c r="G8025" s="12">
        <f>[1]动作!$A8024+[1]动作!$B8024</f>
        <v>43214.873900462961</v>
      </c>
      <c r="H8025" s="12"/>
      <c r="I8025" s="11"/>
    </row>
    <row r="8026" spans="1:9" hidden="1" x14ac:dyDescent="0.3">
      <c r="A8026" s="24">
        <v>8024</v>
      </c>
      <c r="B8026" s="11" t="str">
        <f>IFERROR(INDEX({"JSNY-BJ0001-01";"JSNY-JS0022-01";"JSNY-JS0002-01"},MATCH(D8026,{"BJ_zhongyu";"JS_WX_liteer";"JS_CZ_wodefeng"},0)),"")</f>
        <v>JSNY-JS0022-01</v>
      </c>
      <c r="C8026" s="11" t="str">
        <f>IFERROR(INDEX({"北京中裕世纪大酒店";"江苏利特尔绿色包装股份有限公司";"常州市金坛沃德丰电子科技有限公司"},MATCH(D8026,{"BJ_zhongyu";"JS_WX_liteer";"JS_CZ_wodefeng"},0)),"")</f>
        <v>江苏利特尔绿色包装股份有限公司</v>
      </c>
      <c r="D8026" s="11" t="str">
        <f>[1]动作!$G8025</f>
        <v>JS_WX_liteer</v>
      </c>
      <c r="E8026" s="11" t="str">
        <f>[1]动作!$D8025</f>
        <v>分系统1BMS1单体电压过低一级故障</v>
      </c>
      <c r="F8026" s="11" t="s">
        <v>177</v>
      </c>
      <c r="G8026" s="12">
        <f>[1]动作!$A8025+[1]动作!$B8025</f>
        <v>43214.87394675926</v>
      </c>
      <c r="H8026" s="12"/>
      <c r="I8026" s="11"/>
    </row>
    <row r="8027" spans="1:9" hidden="1" x14ac:dyDescent="0.3">
      <c r="A8027" s="24">
        <v>8025</v>
      </c>
      <c r="B8027" s="11" t="str">
        <f>IFERROR(INDEX({"JSNY-BJ0001-01";"JSNY-JS0022-01";"JSNY-JS0002-01"},MATCH(D8027,{"BJ_zhongyu";"JS_WX_liteer";"JS_CZ_wodefeng"},0)),"")</f>
        <v>JSNY-JS0022-01</v>
      </c>
      <c r="C8027" s="11" t="str">
        <f>IFERROR(INDEX({"北京中裕世纪大酒店";"江苏利特尔绿色包装股份有限公司";"常州市金坛沃德丰电子科技有限公司"},MATCH(D8027,{"BJ_zhongyu";"JS_WX_liteer";"JS_CZ_wodefeng"},0)),"")</f>
        <v>江苏利特尔绿色包装股份有限公司</v>
      </c>
      <c r="D8027" s="11" t="str">
        <f>[1]动作!$G8026</f>
        <v>JS_WX_liteer</v>
      </c>
      <c r="E8027" s="11" t="str">
        <f>[1]动作!$D8026</f>
        <v>分系统1BMS1单体电压过低二级故障</v>
      </c>
      <c r="F8027" s="11" t="s">
        <v>177</v>
      </c>
      <c r="G8027" s="12">
        <f>[1]动作!$A8026+[1]动作!$B8026</f>
        <v>43214.87394675926</v>
      </c>
      <c r="H8027" s="12"/>
      <c r="I8027" s="11"/>
    </row>
    <row r="8028" spans="1:9" hidden="1" x14ac:dyDescent="0.3">
      <c r="A8028" s="24">
        <v>8026</v>
      </c>
      <c r="B8028" s="11" t="str">
        <f>IFERROR(INDEX({"JSNY-BJ0001-01";"JSNY-JS0022-01";"JSNY-JS0002-01"},MATCH(D8028,{"BJ_zhongyu";"JS_WX_liteer";"JS_CZ_wodefeng"},0)),"")</f>
        <v>JSNY-JS0022-01</v>
      </c>
      <c r="C8028" s="11" t="str">
        <f>IFERROR(INDEX({"北京中裕世纪大酒店";"江苏利特尔绿色包装股份有限公司";"常州市金坛沃德丰电子科技有限公司"},MATCH(D8028,{"BJ_zhongyu";"JS_WX_liteer";"JS_CZ_wodefeng"},0)),"")</f>
        <v>江苏利特尔绿色包装股份有限公司</v>
      </c>
      <c r="D8028" s="11" t="str">
        <f>[1]动作!$G8027</f>
        <v>JS_WX_liteer</v>
      </c>
      <c r="E8028" s="11" t="str">
        <f>[1]动作!$D8027</f>
        <v>分系统1BMS7单体电压过低一级故障</v>
      </c>
      <c r="F8028" s="11" t="s">
        <v>177</v>
      </c>
      <c r="G8028" s="12">
        <f>[1]动作!$A8027+[1]动作!$B8027</f>
        <v>43214.874363425923</v>
      </c>
      <c r="H8028" s="12"/>
      <c r="I8028" s="11"/>
    </row>
    <row r="8029" spans="1:9" hidden="1" x14ac:dyDescent="0.3">
      <c r="A8029" s="24">
        <v>8027</v>
      </c>
      <c r="B8029" s="11" t="str">
        <f>IFERROR(INDEX({"JSNY-BJ0001-01";"JSNY-JS0022-01";"JSNY-JS0002-01"},MATCH(D8029,{"BJ_zhongyu";"JS_WX_liteer";"JS_CZ_wodefeng"},0)),"")</f>
        <v>JSNY-JS0022-01</v>
      </c>
      <c r="C8029" s="11" t="str">
        <f>IFERROR(INDEX({"北京中裕世纪大酒店";"江苏利特尔绿色包装股份有限公司";"常州市金坛沃德丰电子科技有限公司"},MATCH(D8029,{"BJ_zhongyu";"JS_WX_liteer";"JS_CZ_wodefeng"},0)),"")</f>
        <v>江苏利特尔绿色包装股份有限公司</v>
      </c>
      <c r="D8029" s="11" t="str">
        <f>[1]动作!$G8028</f>
        <v>JS_WX_liteer</v>
      </c>
      <c r="E8029" s="11" t="str">
        <f>[1]动作!$D8028</f>
        <v>分系统1BMS7单体电压过低二级故障</v>
      </c>
      <c r="F8029" s="11" t="s">
        <v>177</v>
      </c>
      <c r="G8029" s="12">
        <f>[1]动作!$A8028+[1]动作!$B8028</f>
        <v>43214.874363425923</v>
      </c>
      <c r="H8029" s="12"/>
      <c r="I8029" s="11"/>
    </row>
    <row r="8030" spans="1:9" hidden="1" x14ac:dyDescent="0.3">
      <c r="A8030" s="24">
        <v>8028</v>
      </c>
      <c r="B8030" s="11" t="str">
        <f>IFERROR(INDEX({"JSNY-BJ0001-01";"JSNY-JS0022-01";"JSNY-JS0002-01"},MATCH(D8030,{"BJ_zhongyu";"JS_WX_liteer";"JS_CZ_wodefeng"},0)),"")</f>
        <v>JSNY-JS0022-01</v>
      </c>
      <c r="C8030" s="11" t="str">
        <f>IFERROR(INDEX({"北京中裕世纪大酒店";"江苏利特尔绿色包装股份有限公司";"常州市金坛沃德丰电子科技有限公司"},MATCH(D8030,{"BJ_zhongyu";"JS_WX_liteer";"JS_CZ_wodefeng"},0)),"")</f>
        <v>江苏利特尔绿色包装股份有限公司</v>
      </c>
      <c r="D8030" s="11" t="str">
        <f>[1]动作!$G8029</f>
        <v>JS_WX_liteer</v>
      </c>
      <c r="E8030" s="11" t="str">
        <f>[1]动作!$D8029</f>
        <v>分系统1BMS8SOC过低一级故障</v>
      </c>
      <c r="F8030" s="11" t="s">
        <v>177</v>
      </c>
      <c r="G8030" s="12">
        <f>[1]动作!$A8029+[1]动作!$B8029</f>
        <v>43214.874525462961</v>
      </c>
      <c r="H8030" s="12"/>
      <c r="I8030" s="11"/>
    </row>
    <row r="8031" spans="1:9" hidden="1" x14ac:dyDescent="0.3">
      <c r="A8031" s="24">
        <v>8029</v>
      </c>
      <c r="B8031" s="11" t="str">
        <f>IFERROR(INDEX({"JSNY-BJ0001-01";"JSNY-JS0022-01";"JSNY-JS0002-01"},MATCH(D8031,{"BJ_zhongyu";"JS_WX_liteer";"JS_CZ_wodefeng"},0)),"")</f>
        <v>JSNY-JS0022-01</v>
      </c>
      <c r="C8031" s="11" t="str">
        <f>IFERROR(INDEX({"北京中裕世纪大酒店";"江苏利特尔绿色包装股份有限公司";"常州市金坛沃德丰电子科技有限公司"},MATCH(D8031,{"BJ_zhongyu";"JS_WX_liteer";"JS_CZ_wodefeng"},0)),"")</f>
        <v>江苏利特尔绿色包装股份有限公司</v>
      </c>
      <c r="D8031" s="11" t="str">
        <f>[1]动作!$G8030</f>
        <v>JS_WX_liteer</v>
      </c>
      <c r="E8031" s="11" t="str">
        <f>[1]动作!$D8030</f>
        <v>分系统1BMS8SOC过低二级故障</v>
      </c>
      <c r="F8031" s="11" t="s">
        <v>177</v>
      </c>
      <c r="G8031" s="12">
        <f>[1]动作!$A8030+[1]动作!$B8030</f>
        <v>43214.874525462961</v>
      </c>
      <c r="H8031" s="12"/>
      <c r="I8031" s="11"/>
    </row>
    <row r="8032" spans="1:9" hidden="1" x14ac:dyDescent="0.3">
      <c r="A8032" s="24">
        <v>8030</v>
      </c>
      <c r="B8032" s="11" t="str">
        <f>IFERROR(INDEX({"JSNY-BJ0001-01";"JSNY-JS0022-01";"JSNY-JS0002-01"},MATCH(D8032,{"BJ_zhongyu";"JS_WX_liteer";"JS_CZ_wodefeng"},0)),"")</f>
        <v>JSNY-JS0022-01</v>
      </c>
      <c r="C8032" s="11" t="str">
        <f>IFERROR(INDEX({"北京中裕世纪大酒店";"江苏利特尔绿色包装股份有限公司";"常州市金坛沃德丰电子科技有限公司"},MATCH(D8032,{"BJ_zhongyu";"JS_WX_liteer";"JS_CZ_wodefeng"},0)),"")</f>
        <v>江苏利特尔绿色包装股份有限公司</v>
      </c>
      <c r="D8032" s="11" t="str">
        <f>[1]动作!$G8031</f>
        <v>JS_WX_liteer</v>
      </c>
      <c r="E8032" s="11" t="str">
        <f>[1]动作!$D8031</f>
        <v>分系统1BMS2单体电压过低一级故障</v>
      </c>
      <c r="F8032" s="11" t="s">
        <v>177</v>
      </c>
      <c r="G8032" s="12">
        <f>[1]动作!$A8031+[1]动作!$B8031</f>
        <v>43214.874583333331</v>
      </c>
      <c r="H8032" s="12"/>
      <c r="I8032" s="11"/>
    </row>
    <row r="8033" spans="1:9" hidden="1" x14ac:dyDescent="0.3">
      <c r="A8033" s="24">
        <v>8031</v>
      </c>
      <c r="B8033" s="11" t="str">
        <f>IFERROR(INDEX({"JSNY-BJ0001-01";"JSNY-JS0022-01";"JSNY-JS0002-01"},MATCH(D8033,{"BJ_zhongyu";"JS_WX_liteer";"JS_CZ_wodefeng"},0)),"")</f>
        <v>JSNY-JS0022-01</v>
      </c>
      <c r="C8033" s="11" t="str">
        <f>IFERROR(INDEX({"北京中裕世纪大酒店";"江苏利特尔绿色包装股份有限公司";"常州市金坛沃德丰电子科技有限公司"},MATCH(D8033,{"BJ_zhongyu";"JS_WX_liteer";"JS_CZ_wodefeng"},0)),"")</f>
        <v>江苏利特尔绿色包装股份有限公司</v>
      </c>
      <c r="D8033" s="11" t="str">
        <f>[1]动作!$G8032</f>
        <v>JS_WX_liteer</v>
      </c>
      <c r="E8033" s="11" t="str">
        <f>[1]动作!$D8032</f>
        <v>分系统1BMS2单体电压过低二级故障</v>
      </c>
      <c r="F8033" s="11" t="s">
        <v>177</v>
      </c>
      <c r="G8033" s="12">
        <f>[1]动作!$A8032+[1]动作!$B8032</f>
        <v>43214.874583333331</v>
      </c>
      <c r="H8033" s="12"/>
      <c r="I8033" s="11"/>
    </row>
    <row r="8034" spans="1:9" hidden="1" x14ac:dyDescent="0.3">
      <c r="A8034" s="24">
        <v>8032</v>
      </c>
      <c r="B8034" s="11" t="str">
        <f>IFERROR(INDEX({"JSNY-BJ0001-01";"JSNY-JS0022-01";"JSNY-JS0002-01"},MATCH(D8034,{"BJ_zhongyu";"JS_WX_liteer";"JS_CZ_wodefeng"},0)),"")</f>
        <v>JSNY-JS0022-01</v>
      </c>
      <c r="C8034" s="11" t="str">
        <f>IFERROR(INDEX({"北京中裕世纪大酒店";"江苏利特尔绿色包装股份有限公司";"常州市金坛沃德丰电子科技有限公司"},MATCH(D8034,{"BJ_zhongyu";"JS_WX_liteer";"JS_CZ_wodefeng"},0)),"")</f>
        <v>江苏利特尔绿色包装股份有限公司</v>
      </c>
      <c r="D8034" s="11" t="str">
        <f>[1]动作!$G8033</f>
        <v>JS_WX_liteer</v>
      </c>
      <c r="E8034" s="11" t="str">
        <f>[1]动作!$D8033</f>
        <v>分系统1BMS5单体电压过低一级故障</v>
      </c>
      <c r="F8034" s="11" t="s">
        <v>177</v>
      </c>
      <c r="G8034" s="12">
        <f>[1]动作!$A8033+[1]动作!$B8033</f>
        <v>43214.874872685185</v>
      </c>
      <c r="H8034" s="12"/>
      <c r="I8034" s="11"/>
    </row>
    <row r="8035" spans="1:9" hidden="1" x14ac:dyDescent="0.3">
      <c r="A8035" s="24">
        <v>8033</v>
      </c>
      <c r="B8035" s="11" t="str">
        <f>IFERROR(INDEX({"JSNY-BJ0001-01";"JSNY-JS0022-01";"JSNY-JS0002-01"},MATCH(D8035,{"BJ_zhongyu";"JS_WX_liteer";"JS_CZ_wodefeng"},0)),"")</f>
        <v>JSNY-JS0022-01</v>
      </c>
      <c r="C8035" s="11" t="str">
        <f>IFERROR(INDEX({"北京中裕世纪大酒店";"江苏利特尔绿色包装股份有限公司";"常州市金坛沃德丰电子科技有限公司"},MATCH(D8035,{"BJ_zhongyu";"JS_WX_liteer";"JS_CZ_wodefeng"},0)),"")</f>
        <v>江苏利特尔绿色包装股份有限公司</v>
      </c>
      <c r="D8035" s="11" t="str">
        <f>[1]动作!$G8034</f>
        <v>JS_WX_liteer</v>
      </c>
      <c r="E8035" s="11" t="str">
        <f>[1]动作!$D8034</f>
        <v>分系统1BMS5单体电压过低二级故障</v>
      </c>
      <c r="F8035" s="11" t="s">
        <v>177</v>
      </c>
      <c r="G8035" s="12">
        <f>[1]动作!$A8034+[1]动作!$B8034</f>
        <v>43214.874872685185</v>
      </c>
      <c r="H8035" s="12"/>
      <c r="I8035" s="11"/>
    </row>
    <row r="8036" spans="1:9" hidden="1" x14ac:dyDescent="0.3">
      <c r="A8036" s="24">
        <v>8034</v>
      </c>
      <c r="B8036" s="11" t="str">
        <f>IFERROR(INDEX({"JSNY-BJ0001-01";"JSNY-JS0022-01";"JSNY-JS0002-01"},MATCH(D8036,{"BJ_zhongyu";"JS_WX_liteer";"JS_CZ_wodefeng"},0)),"")</f>
        <v>JSNY-JS0002-01</v>
      </c>
      <c r="C8036" s="11" t="str">
        <f>IFERROR(INDEX({"北京中裕世纪大酒店";"江苏利特尔绿色包装股份有限公司";"常州市金坛沃德丰电子科技有限公司"},MATCH(D8036,{"BJ_zhongyu";"JS_WX_liteer";"JS_CZ_wodefeng"},0)),"")</f>
        <v>常州市金坛沃德丰电子科技有限公司</v>
      </c>
      <c r="D8036" s="11" t="str">
        <f>[1]动作!$G8035</f>
        <v>JS_CZ_wodefeng</v>
      </c>
      <c r="E8036" s="11" t="str">
        <f>[1]动作!$D8035</f>
        <v>电表故障</v>
      </c>
      <c r="F8036" s="11" t="s">
        <v>45</v>
      </c>
      <c r="G8036" s="12">
        <f>[1]动作!$A8035+[1]动作!$B8035</f>
        <v>43214.875393518516</v>
      </c>
      <c r="H8036" s="12"/>
      <c r="I8036" s="11"/>
    </row>
    <row r="8037" spans="1:9" hidden="1" x14ac:dyDescent="0.3">
      <c r="A8037" s="24">
        <v>8035</v>
      </c>
      <c r="B8037" s="11" t="str">
        <f>IFERROR(INDEX({"JSNY-BJ0001-01";"JSNY-JS0022-01";"JSNY-JS0002-01"},MATCH(D8037,{"BJ_zhongyu";"JS_WX_liteer";"JS_CZ_wodefeng"},0)),"")</f>
        <v>JSNY-JS0002-01</v>
      </c>
      <c r="C8037" s="11" t="str">
        <f>IFERROR(INDEX({"北京中裕世纪大酒店";"江苏利特尔绿色包装股份有限公司";"常州市金坛沃德丰电子科技有限公司"},MATCH(D8037,{"BJ_zhongyu";"JS_WX_liteer";"JS_CZ_wodefeng"},0)),"")</f>
        <v>常州市金坛沃德丰电子科技有限公司</v>
      </c>
      <c r="D8037" s="11" t="str">
        <f>[1]动作!$G8036</f>
        <v>JS_CZ_wodefeng</v>
      </c>
      <c r="E8037" s="11" t="str">
        <f>[1]动作!$D8036</f>
        <v>电表故障</v>
      </c>
      <c r="F8037" s="11" t="s">
        <v>45</v>
      </c>
      <c r="G8037" s="12">
        <f>[1]动作!$A8036+[1]动作!$B8036</f>
        <v>43214.878298611111</v>
      </c>
      <c r="H8037" s="12"/>
      <c r="I8037" s="11"/>
    </row>
    <row r="8038" spans="1:9" hidden="1" x14ac:dyDescent="0.3">
      <c r="A8038" s="24">
        <v>8036</v>
      </c>
      <c r="B8038" s="11" t="str">
        <f>IFERROR(INDEX({"JSNY-BJ0001-01";"JSNY-JS0022-01";"JSNY-JS0002-01"},MATCH(D8038,{"BJ_zhongyu";"JS_WX_liteer";"JS_CZ_wodefeng"},0)),"")</f>
        <v>JSNY-JS0002-01</v>
      </c>
      <c r="C8038" s="11" t="str">
        <f>IFERROR(INDEX({"北京中裕世纪大酒店";"江苏利特尔绿色包装股份有限公司";"常州市金坛沃德丰电子科技有限公司"},MATCH(D8038,{"BJ_zhongyu";"JS_WX_liteer";"JS_CZ_wodefeng"},0)),"")</f>
        <v>常州市金坛沃德丰电子科技有限公司</v>
      </c>
      <c r="D8038" s="11" t="str">
        <f>[1]动作!$G8037</f>
        <v>JS_CZ_wodefeng</v>
      </c>
      <c r="E8038" s="11" t="str">
        <f>[1]动作!$D8037</f>
        <v>电表故障</v>
      </c>
      <c r="F8038" s="11" t="s">
        <v>45</v>
      </c>
      <c r="G8038" s="12">
        <f>[1]动作!$A8037+[1]动作!$B8037</f>
        <v>43214.87841435185</v>
      </c>
      <c r="H8038" s="12"/>
      <c r="I8038" s="11"/>
    </row>
    <row r="8039" spans="1:9" hidden="1" x14ac:dyDescent="0.3">
      <c r="A8039" s="24">
        <v>8037</v>
      </c>
      <c r="B8039" s="11" t="str">
        <f>IFERROR(INDEX({"JSNY-BJ0001-01";"JSNY-JS0022-01";"JSNY-JS0002-01"},MATCH(D8039,{"BJ_zhongyu";"JS_WX_liteer";"JS_CZ_wodefeng"},0)),"")</f>
        <v>JSNY-JS0002-01</v>
      </c>
      <c r="C8039" s="11" t="str">
        <f>IFERROR(INDEX({"北京中裕世纪大酒店";"江苏利特尔绿色包装股份有限公司";"常州市金坛沃德丰电子科技有限公司"},MATCH(D8039,{"BJ_zhongyu";"JS_WX_liteer";"JS_CZ_wodefeng"},0)),"")</f>
        <v>常州市金坛沃德丰电子科技有限公司</v>
      </c>
      <c r="D8039" s="11" t="str">
        <f>[1]动作!$G8038</f>
        <v>JS_CZ_wodefeng</v>
      </c>
      <c r="E8039" s="11" t="str">
        <f>[1]动作!$D8038</f>
        <v>电表故障</v>
      </c>
      <c r="F8039" s="11" t="s">
        <v>45</v>
      </c>
      <c r="G8039" s="12">
        <f>[1]动作!$A8038+[1]动作!$B8038</f>
        <v>43214.880381944444</v>
      </c>
      <c r="H8039" s="12"/>
      <c r="I8039" s="11"/>
    </row>
    <row r="8040" spans="1:9" hidden="1" x14ac:dyDescent="0.3">
      <c r="A8040" s="24">
        <v>8038</v>
      </c>
      <c r="B8040" s="11" t="str">
        <f>IFERROR(INDEX({"JSNY-BJ0001-01";"JSNY-JS0022-01";"JSNY-JS0002-01"},MATCH(D8040,{"BJ_zhongyu";"JS_WX_liteer";"JS_CZ_wodefeng"},0)),"")</f>
        <v>JSNY-JS0002-01</v>
      </c>
      <c r="C8040" s="11" t="str">
        <f>IFERROR(INDEX({"北京中裕世纪大酒店";"江苏利特尔绿色包装股份有限公司";"常州市金坛沃德丰电子科技有限公司"},MATCH(D8040,{"BJ_zhongyu";"JS_WX_liteer";"JS_CZ_wodefeng"},0)),"")</f>
        <v>常州市金坛沃德丰电子科技有限公司</v>
      </c>
      <c r="D8040" s="11" t="str">
        <f>[1]动作!$G8039</f>
        <v>JS_CZ_wodefeng</v>
      </c>
      <c r="E8040" s="11" t="str">
        <f>[1]动作!$D8039</f>
        <v>电表故障</v>
      </c>
      <c r="F8040" s="11" t="s">
        <v>45</v>
      </c>
      <c r="G8040" s="12">
        <f>[1]动作!$A8039+[1]动作!$B8039</f>
        <v>43214.881828703707</v>
      </c>
      <c r="H8040" s="12"/>
      <c r="I8040" s="11"/>
    </row>
    <row r="8041" spans="1:9" hidden="1" x14ac:dyDescent="0.3">
      <c r="A8041" s="24">
        <v>8039</v>
      </c>
      <c r="B8041" s="11" t="str">
        <f>IFERROR(INDEX({"JSNY-BJ0001-01";"JSNY-JS0022-01";"JSNY-JS0002-01"},MATCH(D8041,{"BJ_zhongyu";"JS_WX_liteer";"JS_CZ_wodefeng"},0)),"")</f>
        <v>JSNY-JS0002-01</v>
      </c>
      <c r="C8041" s="11" t="str">
        <f>IFERROR(INDEX({"北京中裕世纪大酒店";"江苏利特尔绿色包装股份有限公司";"常州市金坛沃德丰电子科技有限公司"},MATCH(D8041,{"BJ_zhongyu";"JS_WX_liteer";"JS_CZ_wodefeng"},0)),"")</f>
        <v>常州市金坛沃德丰电子科技有限公司</v>
      </c>
      <c r="D8041" s="11" t="str">
        <f>[1]动作!$G8040</f>
        <v>JS_CZ_wodefeng</v>
      </c>
      <c r="E8041" s="11" t="str">
        <f>[1]动作!$D8040</f>
        <v>分系统1BMS4SOC过低二级故障</v>
      </c>
      <c r="F8041" s="11" t="s">
        <v>177</v>
      </c>
      <c r="G8041" s="12">
        <f>[1]动作!$A8040+[1]动作!$B8040</f>
        <v>43214.882118055553</v>
      </c>
      <c r="H8041" s="12"/>
      <c r="I8041" s="11"/>
    </row>
    <row r="8042" spans="1:9" hidden="1" x14ac:dyDescent="0.3">
      <c r="A8042" s="24">
        <v>8040</v>
      </c>
      <c r="B8042" s="11" t="str">
        <f>IFERROR(INDEX({"JSNY-BJ0001-01";"JSNY-JS0022-01";"JSNY-JS0002-01"},MATCH(D8042,{"BJ_zhongyu";"JS_WX_liteer";"JS_CZ_wodefeng"},0)),"")</f>
        <v>JSNY-JS0002-01</v>
      </c>
      <c r="C8042" s="11" t="str">
        <f>IFERROR(INDEX({"北京中裕世纪大酒店";"江苏利特尔绿色包装股份有限公司";"常州市金坛沃德丰电子科技有限公司"},MATCH(D8042,{"BJ_zhongyu";"JS_WX_liteer";"JS_CZ_wodefeng"},0)),"")</f>
        <v>常州市金坛沃德丰电子科技有限公司</v>
      </c>
      <c r="D8042" s="11" t="str">
        <f>[1]动作!$G8041</f>
        <v>JS_CZ_wodefeng</v>
      </c>
      <c r="E8042" s="11" t="str">
        <f>[1]动作!$D8041</f>
        <v>电表故障</v>
      </c>
      <c r="F8042" s="11" t="s">
        <v>45</v>
      </c>
      <c r="G8042" s="12">
        <f>[1]动作!$A8041+[1]动作!$B8041</f>
        <v>43214.884432870371</v>
      </c>
      <c r="H8042" s="12"/>
      <c r="I8042" s="11"/>
    </row>
    <row r="8043" spans="1:9" hidden="1" x14ac:dyDescent="0.3">
      <c r="A8043" s="24">
        <v>8041</v>
      </c>
      <c r="B8043" s="11" t="str">
        <f>IFERROR(INDEX({"JSNY-BJ0001-01";"JSNY-JS0022-01";"JSNY-JS0002-01"},MATCH(D8043,{"BJ_zhongyu";"JS_WX_liteer";"JS_CZ_wodefeng"},0)),"")</f>
        <v>JSNY-JS0002-01</v>
      </c>
      <c r="C8043" s="11" t="str">
        <f>IFERROR(INDEX({"北京中裕世纪大酒店";"江苏利特尔绿色包装股份有限公司";"常州市金坛沃德丰电子科技有限公司"},MATCH(D8043,{"BJ_zhongyu";"JS_WX_liteer";"JS_CZ_wodefeng"},0)),"")</f>
        <v>常州市金坛沃德丰电子科技有限公司</v>
      </c>
      <c r="D8043" s="11" t="str">
        <f>[1]动作!$G8042</f>
        <v>JS_CZ_wodefeng</v>
      </c>
      <c r="E8043" s="11" t="str">
        <f>[1]动作!$D8042</f>
        <v>电表故障</v>
      </c>
      <c r="F8043" s="11" t="s">
        <v>45</v>
      </c>
      <c r="G8043" s="12">
        <f>[1]动作!$A8042+[1]动作!$B8042</f>
        <v>43214.885879629626</v>
      </c>
      <c r="H8043" s="12"/>
      <c r="I8043" s="11"/>
    </row>
    <row r="8044" spans="1:9" hidden="1" x14ac:dyDescent="0.3">
      <c r="A8044" s="24">
        <v>8042</v>
      </c>
      <c r="B8044" s="11" t="str">
        <f>IFERROR(INDEX({"JSNY-BJ0001-01";"JSNY-JS0022-01";"JSNY-JS0002-01"},MATCH(D8044,{"BJ_zhongyu";"JS_WX_liteer";"JS_CZ_wodefeng"},0)),"")</f>
        <v>JSNY-JS0002-01</v>
      </c>
      <c r="C8044" s="11" t="str">
        <f>IFERROR(INDEX({"北京中裕世纪大酒店";"江苏利特尔绿色包装股份有限公司";"常州市金坛沃德丰电子科技有限公司"},MATCH(D8044,{"BJ_zhongyu";"JS_WX_liteer";"JS_CZ_wodefeng"},0)),"")</f>
        <v>常州市金坛沃德丰电子科技有限公司</v>
      </c>
      <c r="D8044" s="11" t="str">
        <f>[1]动作!$G8043</f>
        <v>JS_CZ_wodefeng</v>
      </c>
      <c r="E8044" s="11" t="str">
        <f>[1]动作!$D8043</f>
        <v>电表故障</v>
      </c>
      <c r="F8044" s="11" t="s">
        <v>45</v>
      </c>
      <c r="G8044" s="12">
        <f>[1]动作!$A8043+[1]动作!$B8043</f>
        <v>43214.888252314813</v>
      </c>
      <c r="H8044" s="12"/>
      <c r="I8044" s="11"/>
    </row>
    <row r="8045" spans="1:9" hidden="1" x14ac:dyDescent="0.3">
      <c r="A8045" s="24">
        <v>8043</v>
      </c>
      <c r="B8045" s="11" t="str">
        <f>IFERROR(INDEX({"JSNY-BJ0001-01";"JSNY-JS0022-01";"JSNY-JS0002-01"},MATCH(D8045,{"BJ_zhongyu";"JS_WX_liteer";"JS_CZ_wodefeng"},0)),"")</f>
        <v>JSNY-JS0002-01</v>
      </c>
      <c r="C8045" s="11" t="str">
        <f>IFERROR(INDEX({"北京中裕世纪大酒店";"江苏利特尔绿色包装股份有限公司";"常州市金坛沃德丰电子科技有限公司"},MATCH(D8045,{"BJ_zhongyu";"JS_WX_liteer";"JS_CZ_wodefeng"},0)),"")</f>
        <v>常州市金坛沃德丰电子科技有限公司</v>
      </c>
      <c r="D8045" s="11" t="str">
        <f>[1]动作!$G8044</f>
        <v>JS_CZ_wodefeng</v>
      </c>
      <c r="E8045" s="11" t="str">
        <f>[1]动作!$D8044</f>
        <v>电表故障</v>
      </c>
      <c r="F8045" s="11" t="s">
        <v>45</v>
      </c>
      <c r="G8045" s="12">
        <f>[1]动作!$A8044+[1]动作!$B8044</f>
        <v>43214.888368055559</v>
      </c>
      <c r="H8045" s="12"/>
      <c r="I8045" s="11"/>
    </row>
    <row r="8046" spans="1:9" hidden="1" x14ac:dyDescent="0.3">
      <c r="A8046" s="24">
        <v>8044</v>
      </c>
      <c r="B8046" s="11" t="str">
        <f>IFERROR(INDEX({"JSNY-BJ0001-01";"JSNY-JS0022-01";"JSNY-JS0002-01"},MATCH(D8046,{"BJ_zhongyu";"JS_WX_liteer";"JS_CZ_wodefeng"},0)),"")</f>
        <v>JSNY-JS0002-01</v>
      </c>
      <c r="C8046" s="11" t="str">
        <f>IFERROR(INDEX({"北京中裕世纪大酒店";"江苏利特尔绿色包装股份有限公司";"常州市金坛沃德丰电子科技有限公司"},MATCH(D8046,{"BJ_zhongyu";"JS_WX_liteer";"JS_CZ_wodefeng"},0)),"")</f>
        <v>常州市金坛沃德丰电子科技有限公司</v>
      </c>
      <c r="D8046" s="11" t="str">
        <f>[1]动作!$G8045</f>
        <v>JS_CZ_wodefeng</v>
      </c>
      <c r="E8046" s="11" t="str">
        <f>[1]动作!$D8045</f>
        <v>电表故障</v>
      </c>
      <c r="F8046" s="11" t="s">
        <v>45</v>
      </c>
      <c r="G8046" s="12">
        <f>[1]动作!$A8045+[1]动作!$B8045</f>
        <v>43214.889814814815</v>
      </c>
      <c r="H8046" s="12"/>
      <c r="I8046" s="11"/>
    </row>
    <row r="8047" spans="1:9" hidden="1" x14ac:dyDescent="0.3">
      <c r="A8047" s="24">
        <v>8045</v>
      </c>
      <c r="B8047" s="11" t="str">
        <f>IFERROR(INDEX({"JSNY-BJ0001-01";"JSNY-JS0022-01";"JSNY-JS0002-01"},MATCH(D8047,{"BJ_zhongyu";"JS_WX_liteer";"JS_CZ_wodefeng"},0)),"")</f>
        <v>JSNY-JS0002-01</v>
      </c>
      <c r="C8047" s="11" t="str">
        <f>IFERROR(INDEX({"北京中裕世纪大酒店";"江苏利特尔绿色包装股份有限公司";"常州市金坛沃德丰电子科技有限公司"},MATCH(D8047,{"BJ_zhongyu";"JS_WX_liteer";"JS_CZ_wodefeng"},0)),"")</f>
        <v>常州市金坛沃德丰电子科技有限公司</v>
      </c>
      <c r="D8047" s="11" t="str">
        <f>[1]动作!$G8046</f>
        <v>JS_CZ_wodefeng</v>
      </c>
      <c r="E8047" s="11" t="str">
        <f>[1]动作!$D8046</f>
        <v>电表故障</v>
      </c>
      <c r="F8047" s="11" t="s">
        <v>45</v>
      </c>
      <c r="G8047" s="12">
        <f>[1]动作!$A8046+[1]动作!$B8046</f>
        <v>43214.893229166664</v>
      </c>
      <c r="H8047" s="12"/>
      <c r="I8047" s="11"/>
    </row>
    <row r="8048" spans="1:9" hidden="1" x14ac:dyDescent="0.3">
      <c r="A8048" s="24">
        <v>8046</v>
      </c>
      <c r="B8048" s="11" t="str">
        <f>IFERROR(INDEX({"JSNY-BJ0001-01";"JSNY-JS0022-01";"JSNY-JS0002-01"},MATCH(D8048,{"BJ_zhongyu";"JS_WX_liteer";"JS_CZ_wodefeng"},0)),"")</f>
        <v>JSNY-JS0002-01</v>
      </c>
      <c r="C8048" s="11" t="str">
        <f>IFERROR(INDEX({"北京中裕世纪大酒店";"江苏利特尔绿色包装股份有限公司";"常州市金坛沃德丰电子科技有限公司"},MATCH(D8048,{"BJ_zhongyu";"JS_WX_liteer";"JS_CZ_wodefeng"},0)),"")</f>
        <v>常州市金坛沃德丰电子科技有限公司</v>
      </c>
      <c r="D8048" s="11" t="str">
        <f>[1]动作!$G8047</f>
        <v>JS_CZ_wodefeng</v>
      </c>
      <c r="E8048" s="11" t="str">
        <f>[1]动作!$D8047</f>
        <v>电表故障</v>
      </c>
      <c r="F8048" s="11" t="s">
        <v>45</v>
      </c>
      <c r="G8048" s="12">
        <f>[1]动作!$A8047+[1]动作!$B8047</f>
        <v>43214.895613425928</v>
      </c>
      <c r="H8048" s="12"/>
      <c r="I8048" s="11"/>
    </row>
    <row r="8049" spans="1:9" hidden="1" x14ac:dyDescent="0.3">
      <c r="A8049" s="24">
        <v>8047</v>
      </c>
      <c r="B8049" s="11" t="str">
        <f>IFERROR(INDEX({"JSNY-BJ0001-01";"JSNY-JS0022-01";"JSNY-JS0002-01"},MATCH(D8049,{"BJ_zhongyu";"JS_WX_liteer";"JS_CZ_wodefeng"},0)),"")</f>
        <v>JSNY-JS0002-01</v>
      </c>
      <c r="C8049" s="11" t="str">
        <f>IFERROR(INDEX({"北京中裕世纪大酒店";"江苏利特尔绿色包装股份有限公司";"常州市金坛沃德丰电子科技有限公司"},MATCH(D8049,{"BJ_zhongyu";"JS_WX_liteer";"JS_CZ_wodefeng"},0)),"")</f>
        <v>常州市金坛沃德丰电子科技有限公司</v>
      </c>
      <c r="D8049" s="11" t="str">
        <f>[1]动作!$G8048</f>
        <v>JS_CZ_wodefeng</v>
      </c>
      <c r="E8049" s="11" t="str">
        <f>[1]动作!$D8048</f>
        <v>电表故障</v>
      </c>
      <c r="F8049" s="11" t="s">
        <v>45</v>
      </c>
      <c r="G8049" s="12">
        <f>[1]动作!$A8048+[1]动作!$B8048</f>
        <v>43214.896932870368</v>
      </c>
      <c r="H8049" s="12"/>
      <c r="I8049" s="11"/>
    </row>
    <row r="8050" spans="1:9" hidden="1" x14ac:dyDescent="0.3">
      <c r="A8050" s="24">
        <v>8048</v>
      </c>
      <c r="B8050" s="11" t="str">
        <f>IFERROR(INDEX({"JSNY-BJ0001-01";"JSNY-JS0022-01";"JSNY-JS0002-01"},MATCH(D8050,{"BJ_zhongyu";"JS_WX_liteer";"JS_CZ_wodefeng"},0)),"")</f>
        <v>JSNY-JS0002-01</v>
      </c>
      <c r="C8050" s="11" t="str">
        <f>IFERROR(INDEX({"北京中裕世纪大酒店";"江苏利特尔绿色包装股份有限公司";"常州市金坛沃德丰电子科技有限公司"},MATCH(D8050,{"BJ_zhongyu";"JS_WX_liteer";"JS_CZ_wodefeng"},0)),"")</f>
        <v>常州市金坛沃德丰电子科技有限公司</v>
      </c>
      <c r="D8050" s="11" t="str">
        <f>[1]动作!$G8049</f>
        <v>JS_CZ_wodefeng</v>
      </c>
      <c r="E8050" s="11" t="str">
        <f>[1]动作!$D8049</f>
        <v>电表故障</v>
      </c>
      <c r="F8050" s="11" t="s">
        <v>45</v>
      </c>
      <c r="G8050" s="12">
        <f>[1]动作!$A8049+[1]动作!$B8049</f>
        <v>43214.898275462961</v>
      </c>
      <c r="H8050" s="12"/>
      <c r="I8050" s="11"/>
    </row>
    <row r="8051" spans="1:9" hidden="1" x14ac:dyDescent="0.3">
      <c r="A8051" s="24">
        <v>8049</v>
      </c>
      <c r="B8051" s="11" t="str">
        <f>IFERROR(INDEX({"JSNY-BJ0001-01";"JSNY-JS0022-01";"JSNY-JS0002-01"},MATCH(D8051,{"BJ_zhongyu";"JS_WX_liteer";"JS_CZ_wodefeng"},0)),"")</f>
        <v>JSNY-JS0002-01</v>
      </c>
      <c r="C8051" s="11" t="str">
        <f>IFERROR(INDEX({"北京中裕世纪大酒店";"江苏利特尔绿色包装股份有限公司";"常州市金坛沃德丰电子科技有限公司"},MATCH(D8051,{"BJ_zhongyu";"JS_WX_liteer";"JS_CZ_wodefeng"},0)),"")</f>
        <v>常州市金坛沃德丰电子科技有限公司</v>
      </c>
      <c r="D8051" s="11" t="str">
        <f>[1]动作!$G8050</f>
        <v>JS_CZ_wodefeng</v>
      </c>
      <c r="E8051" s="11" t="str">
        <f>[1]动作!$D8050</f>
        <v>电表故障</v>
      </c>
      <c r="F8051" s="11" t="s">
        <v>45</v>
      </c>
      <c r="G8051" s="12">
        <f>[1]动作!$A8050+[1]动作!$B8050</f>
        <v>43214.898506944446</v>
      </c>
      <c r="H8051" s="12"/>
      <c r="I8051" s="11"/>
    </row>
    <row r="8052" spans="1:9" hidden="1" x14ac:dyDescent="0.3">
      <c r="A8052" s="24">
        <v>8050</v>
      </c>
      <c r="B8052" s="11" t="str">
        <f>IFERROR(INDEX({"JSNY-BJ0001-01";"JSNY-JS0022-01";"JSNY-JS0002-01"},MATCH(D8052,{"BJ_zhongyu";"JS_WX_liteer";"JS_CZ_wodefeng"},0)),"")</f>
        <v>JSNY-JS0002-01</v>
      </c>
      <c r="C8052" s="11" t="str">
        <f>IFERROR(INDEX({"北京中裕世纪大酒店";"江苏利特尔绿色包装股份有限公司";"常州市金坛沃德丰电子科技有限公司"},MATCH(D8052,{"BJ_zhongyu";"JS_WX_liteer";"JS_CZ_wodefeng"},0)),"")</f>
        <v>常州市金坛沃德丰电子科技有限公司</v>
      </c>
      <c r="D8052" s="11" t="str">
        <f>[1]动作!$G8051</f>
        <v>JS_CZ_wodefeng</v>
      </c>
      <c r="E8052" s="11" t="str">
        <f>[1]动作!$D8051</f>
        <v>电表故障</v>
      </c>
      <c r="F8052" s="11" t="s">
        <v>45</v>
      </c>
      <c r="G8052" s="12">
        <f>[1]动作!$A8051+[1]动作!$B8051</f>
        <v>43214.898622685185</v>
      </c>
      <c r="H8052" s="12"/>
      <c r="I8052" s="11"/>
    </row>
    <row r="8053" spans="1:9" hidden="1" x14ac:dyDescent="0.3">
      <c r="A8053" s="24">
        <v>8051</v>
      </c>
      <c r="B8053" s="11" t="str">
        <f>IFERROR(INDEX({"JSNY-BJ0001-01";"JSNY-JS0022-01";"JSNY-JS0002-01"},MATCH(D8053,{"BJ_zhongyu";"JS_WX_liteer";"JS_CZ_wodefeng"},0)),"")</f>
        <v>JSNY-JS0002-01</v>
      </c>
      <c r="C8053" s="11" t="str">
        <f>IFERROR(INDEX({"北京中裕世纪大酒店";"江苏利特尔绿色包装股份有限公司";"常州市金坛沃德丰电子科技有限公司"},MATCH(D8053,{"BJ_zhongyu";"JS_WX_liteer";"JS_CZ_wodefeng"},0)),"")</f>
        <v>常州市金坛沃德丰电子科技有限公司</v>
      </c>
      <c r="D8053" s="11" t="str">
        <f>[1]动作!$G8052</f>
        <v>JS_CZ_wodefeng</v>
      </c>
      <c r="E8053" s="11" t="str">
        <f>[1]动作!$D8052</f>
        <v>电表故障</v>
      </c>
      <c r="F8053" s="11" t="s">
        <v>45</v>
      </c>
      <c r="G8053" s="12">
        <f>[1]动作!$A8052+[1]动作!$B8052</f>
        <v>43214.90111111111</v>
      </c>
      <c r="H8053" s="12"/>
      <c r="I8053" s="11"/>
    </row>
    <row r="8054" spans="1:9" hidden="1" x14ac:dyDescent="0.3">
      <c r="A8054" s="24">
        <v>8052</v>
      </c>
      <c r="B8054" s="11" t="str">
        <f>IFERROR(INDEX({"JSNY-BJ0001-01";"JSNY-JS0022-01";"JSNY-JS0002-01"},MATCH(D8054,{"BJ_zhongyu";"JS_WX_liteer";"JS_CZ_wodefeng"},0)),"")</f>
        <v>JSNY-JS0002-01</v>
      </c>
      <c r="C8054" s="11" t="str">
        <f>IFERROR(INDEX({"北京中裕世纪大酒店";"江苏利特尔绿色包装股份有限公司";"常州市金坛沃德丰电子科技有限公司"},MATCH(D8054,{"BJ_zhongyu";"JS_WX_liteer";"JS_CZ_wodefeng"},0)),"")</f>
        <v>常州市金坛沃德丰电子科技有限公司</v>
      </c>
      <c r="D8054" s="11" t="str">
        <f>[1]动作!$G8053</f>
        <v>JS_CZ_wodefeng</v>
      </c>
      <c r="E8054" s="11" t="str">
        <f>[1]动作!$D8053</f>
        <v>电表故障</v>
      </c>
      <c r="F8054" s="11" t="s">
        <v>45</v>
      </c>
      <c r="G8054" s="12">
        <f>[1]动作!$A8053+[1]动作!$B8053</f>
        <v>43214.903136574074</v>
      </c>
      <c r="H8054" s="12"/>
      <c r="I8054" s="11"/>
    </row>
    <row r="8055" spans="1:9" hidden="1" x14ac:dyDescent="0.3">
      <c r="A8055" s="24">
        <v>8053</v>
      </c>
      <c r="B8055" s="11" t="str">
        <f>IFERROR(INDEX({"JSNY-BJ0001-01";"JSNY-JS0022-01";"JSNY-JS0002-01"},MATCH(D8055,{"BJ_zhongyu";"JS_WX_liteer";"JS_CZ_wodefeng"},0)),"")</f>
        <v>JSNY-JS0002-01</v>
      </c>
      <c r="C8055" s="11" t="str">
        <f>IFERROR(INDEX({"北京中裕世纪大酒店";"江苏利特尔绿色包装股份有限公司";"常州市金坛沃德丰电子科技有限公司"},MATCH(D8055,{"BJ_zhongyu";"JS_WX_liteer";"JS_CZ_wodefeng"},0)),"")</f>
        <v>常州市金坛沃德丰电子科技有限公司</v>
      </c>
      <c r="D8055" s="11" t="str">
        <f>[1]动作!$G8054</f>
        <v>JS_CZ_wodefeng</v>
      </c>
      <c r="E8055" s="11" t="str">
        <f>[1]动作!$D8054</f>
        <v>电表故障</v>
      </c>
      <c r="F8055" s="11" t="s">
        <v>45</v>
      </c>
      <c r="G8055" s="12">
        <f>[1]动作!$A8054+[1]动作!$B8054</f>
        <v>43214.90724537037</v>
      </c>
      <c r="H8055" s="12"/>
      <c r="I8055" s="11"/>
    </row>
    <row r="8056" spans="1:9" hidden="1" x14ac:dyDescent="0.3">
      <c r="A8056" s="24">
        <v>8054</v>
      </c>
      <c r="B8056" s="11" t="str">
        <f>IFERROR(INDEX({"JSNY-BJ0001-01";"JSNY-JS0022-01";"JSNY-JS0002-01"},MATCH(D8056,{"BJ_zhongyu";"JS_WX_liteer";"JS_CZ_wodefeng"},0)),"")</f>
        <v>JSNY-JS0002-01</v>
      </c>
      <c r="C8056" s="11" t="str">
        <f>IFERROR(INDEX({"北京中裕世纪大酒店";"江苏利特尔绿色包装股份有限公司";"常州市金坛沃德丰电子科技有限公司"},MATCH(D8056,{"BJ_zhongyu";"JS_WX_liteer";"JS_CZ_wodefeng"},0)),"")</f>
        <v>常州市金坛沃德丰电子科技有限公司</v>
      </c>
      <c r="D8056" s="11" t="str">
        <f>[1]动作!$G8055</f>
        <v>JS_CZ_wodefeng</v>
      </c>
      <c r="E8056" s="11" t="str">
        <f>[1]动作!$D8055</f>
        <v>电表故障</v>
      </c>
      <c r="F8056" s="11" t="s">
        <v>45</v>
      </c>
      <c r="G8056" s="12">
        <f>[1]动作!$A8055+[1]动作!$B8055</f>
        <v>43214.908171296294</v>
      </c>
      <c r="H8056" s="12"/>
      <c r="I8056" s="11"/>
    </row>
    <row r="8057" spans="1:9" hidden="1" x14ac:dyDescent="0.3">
      <c r="A8057" s="24">
        <v>8055</v>
      </c>
      <c r="B8057" s="11" t="str">
        <f>IFERROR(INDEX({"JSNY-BJ0001-01";"JSNY-JS0022-01";"JSNY-JS0002-01"},MATCH(D8057,{"BJ_zhongyu";"JS_WX_liteer";"JS_CZ_wodefeng"},0)),"")</f>
        <v>JSNY-JS0002-01</v>
      </c>
      <c r="C8057" s="11" t="str">
        <f>IFERROR(INDEX({"北京中裕世纪大酒店";"江苏利特尔绿色包装股份有限公司";"常州市金坛沃德丰电子科技有限公司"},MATCH(D8057,{"BJ_zhongyu";"JS_WX_liteer";"JS_CZ_wodefeng"},0)),"")</f>
        <v>常州市金坛沃德丰电子科技有限公司</v>
      </c>
      <c r="D8057" s="11" t="str">
        <f>[1]动作!$G8056</f>
        <v>JS_CZ_wodefeng</v>
      </c>
      <c r="E8057" s="11" t="str">
        <f>[1]动作!$D8056</f>
        <v>电表故障</v>
      </c>
      <c r="F8057" s="11" t="s">
        <v>45</v>
      </c>
      <c r="G8057" s="12">
        <f>[1]动作!$A8056+[1]动作!$B8056</f>
        <v>43214.90834490741</v>
      </c>
      <c r="H8057" s="12"/>
      <c r="I8057" s="11"/>
    </row>
    <row r="8058" spans="1:9" hidden="1" x14ac:dyDescent="0.3">
      <c r="A8058" s="24">
        <v>8056</v>
      </c>
      <c r="B8058" s="11" t="str">
        <f>IFERROR(INDEX({"JSNY-BJ0001-01";"JSNY-JS0022-01";"JSNY-JS0002-01"},MATCH(D8058,{"BJ_zhongyu";"JS_WX_liteer";"JS_CZ_wodefeng"},0)),"")</f>
        <v>JSNY-JS0002-01</v>
      </c>
      <c r="C8058" s="11" t="str">
        <f>IFERROR(INDEX({"北京中裕世纪大酒店";"江苏利特尔绿色包装股份有限公司";"常州市金坛沃德丰电子科技有限公司"},MATCH(D8058,{"BJ_zhongyu";"JS_WX_liteer";"JS_CZ_wodefeng"},0)),"")</f>
        <v>常州市金坛沃德丰电子科技有限公司</v>
      </c>
      <c r="D8058" s="11" t="str">
        <f>[1]动作!$G8057</f>
        <v>JS_CZ_wodefeng</v>
      </c>
      <c r="E8058" s="11" t="str">
        <f>[1]动作!$D8057</f>
        <v>电表故障</v>
      </c>
      <c r="F8058" s="11" t="s">
        <v>45</v>
      </c>
      <c r="G8058" s="12">
        <f>[1]动作!$A8057+[1]动作!$B8057</f>
        <v>43214.908587962964</v>
      </c>
      <c r="H8058" s="12"/>
      <c r="I8058" s="11"/>
    </row>
    <row r="8059" spans="1:9" hidden="1" x14ac:dyDescent="0.3">
      <c r="A8059" s="24">
        <v>8057</v>
      </c>
      <c r="B8059" s="11" t="str">
        <f>IFERROR(INDEX({"JSNY-BJ0001-01";"JSNY-JS0022-01";"JSNY-JS0002-01"},MATCH(D8059,{"BJ_zhongyu";"JS_WX_liteer";"JS_CZ_wodefeng"},0)),"")</f>
        <v>JSNY-JS0002-01</v>
      </c>
      <c r="C8059" s="11" t="str">
        <f>IFERROR(INDEX({"北京中裕世纪大酒店";"江苏利特尔绿色包装股份有限公司";"常州市金坛沃德丰电子科技有限公司"},MATCH(D8059,{"BJ_zhongyu";"JS_WX_liteer";"JS_CZ_wodefeng"},0)),"")</f>
        <v>常州市金坛沃德丰电子科技有限公司</v>
      </c>
      <c r="D8059" s="11" t="str">
        <f>[1]动作!$G8058</f>
        <v>JS_CZ_wodefeng</v>
      </c>
      <c r="E8059" s="11" t="str">
        <f>[1]动作!$D8058</f>
        <v>电表故障</v>
      </c>
      <c r="F8059" s="11" t="s">
        <v>45</v>
      </c>
      <c r="G8059" s="12">
        <f>[1]动作!$A8058+[1]动作!$B8058</f>
        <v>43214.908692129633</v>
      </c>
      <c r="H8059" s="12"/>
      <c r="I8059" s="11"/>
    </row>
    <row r="8060" spans="1:9" hidden="1" x14ac:dyDescent="0.3">
      <c r="A8060" s="24">
        <v>8058</v>
      </c>
      <c r="B8060" s="11" t="str">
        <f>IFERROR(INDEX({"JSNY-BJ0001-01";"JSNY-JS0022-01";"JSNY-JS0002-01"},MATCH(D8060,{"BJ_zhongyu";"JS_WX_liteer";"JS_CZ_wodefeng"},0)),"")</f>
        <v>JSNY-JS0002-01</v>
      </c>
      <c r="C8060" s="11" t="str">
        <f>IFERROR(INDEX({"北京中裕世纪大酒店";"江苏利特尔绿色包装股份有限公司";"常州市金坛沃德丰电子科技有限公司"},MATCH(D8060,{"BJ_zhongyu";"JS_WX_liteer";"JS_CZ_wodefeng"},0)),"")</f>
        <v>常州市金坛沃德丰电子科技有限公司</v>
      </c>
      <c r="D8060" s="11" t="str">
        <f>[1]动作!$G8059</f>
        <v>JS_CZ_wodefeng</v>
      </c>
      <c r="E8060" s="11" t="str">
        <f>[1]动作!$D8059</f>
        <v>电表故障</v>
      </c>
      <c r="F8060" s="11" t="s">
        <v>45</v>
      </c>
      <c r="G8060" s="12">
        <f>[1]动作!$A8059+[1]动作!$B8059</f>
        <v>43214.908807870372</v>
      </c>
      <c r="H8060" s="12"/>
      <c r="I8060" s="11"/>
    </row>
    <row r="8061" spans="1:9" hidden="1" x14ac:dyDescent="0.3">
      <c r="A8061" s="24">
        <v>8059</v>
      </c>
      <c r="B8061" s="11" t="str">
        <f>IFERROR(INDEX({"JSNY-BJ0001-01";"JSNY-JS0022-01";"JSNY-JS0002-01"},MATCH(D8061,{"BJ_zhongyu";"JS_WX_liteer";"JS_CZ_wodefeng"},0)),"")</f>
        <v>JSNY-JS0002-01</v>
      </c>
      <c r="C8061" s="11" t="str">
        <f>IFERROR(INDEX({"北京中裕世纪大酒店";"江苏利特尔绿色包装股份有限公司";"常州市金坛沃德丰电子科技有限公司"},MATCH(D8061,{"BJ_zhongyu";"JS_WX_liteer";"JS_CZ_wodefeng"},0)),"")</f>
        <v>常州市金坛沃德丰电子科技有限公司</v>
      </c>
      <c r="D8061" s="11" t="str">
        <f>[1]动作!$G8060</f>
        <v>JS_CZ_wodefeng</v>
      </c>
      <c r="E8061" s="11" t="str">
        <f>[1]动作!$D8060</f>
        <v>电表故障</v>
      </c>
      <c r="F8061" s="11" t="s">
        <v>45</v>
      </c>
      <c r="G8061" s="12">
        <f>[1]动作!$A8060+[1]动作!$B8060</f>
        <v>43214.911192129628</v>
      </c>
      <c r="H8061" s="12"/>
      <c r="I8061" s="11"/>
    </row>
    <row r="8062" spans="1:9" hidden="1" x14ac:dyDescent="0.3">
      <c r="A8062" s="24">
        <v>8060</v>
      </c>
      <c r="B8062" s="11" t="str">
        <f>IFERROR(INDEX({"JSNY-BJ0001-01";"JSNY-JS0022-01";"JSNY-JS0002-01"},MATCH(D8062,{"BJ_zhongyu";"JS_WX_liteer";"JS_CZ_wodefeng"},0)),"")</f>
        <v>JSNY-JS0002-01</v>
      </c>
      <c r="C8062" s="11" t="str">
        <f>IFERROR(INDEX({"北京中裕世纪大酒店";"江苏利特尔绿色包装股份有限公司";"常州市金坛沃德丰电子科技有限公司"},MATCH(D8062,{"BJ_zhongyu";"JS_WX_liteer";"JS_CZ_wodefeng"},0)),"")</f>
        <v>常州市金坛沃德丰电子科技有限公司</v>
      </c>
      <c r="D8062" s="11" t="str">
        <f>[1]动作!$G8061</f>
        <v>JS_CZ_wodefeng</v>
      </c>
      <c r="E8062" s="11" t="str">
        <f>[1]动作!$D8061</f>
        <v>电表故障</v>
      </c>
      <c r="F8062" s="11" t="s">
        <v>45</v>
      </c>
      <c r="G8062" s="12">
        <f>[1]动作!$A8061+[1]动作!$B8061</f>
        <v>43214.913622685184</v>
      </c>
      <c r="H8062" s="12"/>
      <c r="I8062" s="11"/>
    </row>
    <row r="8063" spans="1:9" hidden="1" x14ac:dyDescent="0.3">
      <c r="A8063" s="24">
        <v>8061</v>
      </c>
      <c r="B8063" s="11" t="str">
        <f>IFERROR(INDEX({"JSNY-BJ0001-01";"JSNY-JS0022-01";"JSNY-JS0002-01"},MATCH(D8063,{"BJ_zhongyu";"JS_WX_liteer";"JS_CZ_wodefeng"},0)),"")</f>
        <v>JSNY-JS0002-01</v>
      </c>
      <c r="C8063" s="11" t="str">
        <f>IFERROR(INDEX({"北京中裕世纪大酒店";"江苏利特尔绿色包装股份有限公司";"常州市金坛沃德丰电子科技有限公司"},MATCH(D8063,{"BJ_zhongyu";"JS_WX_liteer";"JS_CZ_wodefeng"},0)),"")</f>
        <v>常州市金坛沃德丰电子科技有限公司</v>
      </c>
      <c r="D8063" s="11" t="str">
        <f>[1]动作!$G8062</f>
        <v>JS_CZ_wodefeng</v>
      </c>
      <c r="E8063" s="11" t="str">
        <f>[1]动作!$D8062</f>
        <v>电表故障</v>
      </c>
      <c r="F8063" s="11" t="s">
        <v>45</v>
      </c>
      <c r="G8063" s="12">
        <f>[1]动作!$A8062+[1]动作!$B8062</f>
        <v>43214.913738425923</v>
      </c>
      <c r="H8063" s="12"/>
      <c r="I8063" s="11"/>
    </row>
    <row r="8064" spans="1:9" hidden="1" x14ac:dyDescent="0.3">
      <c r="A8064" s="24">
        <v>8062</v>
      </c>
      <c r="B8064" s="11" t="str">
        <f>IFERROR(INDEX({"JSNY-BJ0001-01";"JSNY-JS0022-01";"JSNY-JS0002-01"},MATCH(D8064,{"BJ_zhongyu";"JS_WX_liteer";"JS_CZ_wodefeng"},0)),"")</f>
        <v>JSNY-JS0002-01</v>
      </c>
      <c r="C8064" s="11" t="str">
        <f>IFERROR(INDEX({"北京中裕世纪大酒店";"江苏利特尔绿色包装股份有限公司";"常州市金坛沃德丰电子科技有限公司"},MATCH(D8064,{"BJ_zhongyu";"JS_WX_liteer";"JS_CZ_wodefeng"},0)),"")</f>
        <v>常州市金坛沃德丰电子科技有限公司</v>
      </c>
      <c r="D8064" s="11" t="str">
        <f>[1]动作!$G8063</f>
        <v>JS_CZ_wodefeng</v>
      </c>
      <c r="E8064" s="11" t="str">
        <f>[1]动作!$D8063</f>
        <v>电表故障</v>
      </c>
      <c r="F8064" s="11" t="s">
        <v>45</v>
      </c>
      <c r="G8064" s="12">
        <f>[1]动作!$A8063+[1]动作!$B8063</f>
        <v>43214.915127314816</v>
      </c>
      <c r="H8064" s="12"/>
      <c r="I8064" s="11"/>
    </row>
    <row r="8065" spans="1:9" hidden="1" x14ac:dyDescent="0.3">
      <c r="A8065" s="24">
        <v>8063</v>
      </c>
      <c r="B8065" s="11" t="str">
        <f>IFERROR(INDEX({"JSNY-BJ0001-01";"JSNY-JS0022-01";"JSNY-JS0002-01"},MATCH(D8065,{"BJ_zhongyu";"JS_WX_liteer";"JS_CZ_wodefeng"},0)),"")</f>
        <v>JSNY-JS0002-01</v>
      </c>
      <c r="C8065" s="11" t="str">
        <f>IFERROR(INDEX({"北京中裕世纪大酒店";"江苏利特尔绿色包装股份有限公司";"常州市金坛沃德丰电子科技有限公司"},MATCH(D8065,{"BJ_zhongyu";"JS_WX_liteer";"JS_CZ_wodefeng"},0)),"")</f>
        <v>常州市金坛沃德丰电子科技有限公司</v>
      </c>
      <c r="D8065" s="11" t="str">
        <f>[1]动作!$G8064</f>
        <v>JS_CZ_wodefeng</v>
      </c>
      <c r="E8065" s="11" t="str">
        <f>[1]动作!$D8064</f>
        <v>电表故障</v>
      </c>
      <c r="F8065" s="11" t="s">
        <v>45</v>
      </c>
      <c r="G8065" s="12">
        <f>[1]动作!$A8064+[1]动作!$B8064</f>
        <v>43214.916226851848</v>
      </c>
      <c r="H8065" s="12"/>
      <c r="I8065" s="11"/>
    </row>
    <row r="8066" spans="1:9" hidden="1" x14ac:dyDescent="0.3">
      <c r="A8066" s="24">
        <v>8064</v>
      </c>
      <c r="B8066" s="11" t="str">
        <f>IFERROR(INDEX({"JSNY-BJ0001-01";"JSNY-JS0022-01";"JSNY-JS0002-01"},MATCH(D8066,{"BJ_zhongyu";"JS_WX_liteer";"JS_CZ_wodefeng"},0)),"")</f>
        <v>JSNY-JS0002-01</v>
      </c>
      <c r="C8066" s="11" t="str">
        <f>IFERROR(INDEX({"北京中裕世纪大酒店";"江苏利特尔绿色包装股份有限公司";"常州市金坛沃德丰电子科技有限公司"},MATCH(D8066,{"BJ_zhongyu";"JS_WX_liteer";"JS_CZ_wodefeng"},0)),"")</f>
        <v>常州市金坛沃德丰电子科技有限公司</v>
      </c>
      <c r="D8066" s="11" t="str">
        <f>[1]动作!$G8065</f>
        <v>JS_CZ_wodefeng</v>
      </c>
      <c r="E8066" s="11" t="str">
        <f>[1]动作!$D8065</f>
        <v>电表故障</v>
      </c>
      <c r="F8066" s="11" t="s">
        <v>45</v>
      </c>
      <c r="G8066" s="12">
        <f>[1]动作!$A8065+[1]动作!$B8065</f>
        <v>43214.918715277781</v>
      </c>
      <c r="H8066" s="12"/>
      <c r="I8066" s="11"/>
    </row>
    <row r="8067" spans="1:9" hidden="1" x14ac:dyDescent="0.3">
      <c r="A8067" s="24">
        <v>8065</v>
      </c>
      <c r="B8067" s="11" t="str">
        <f>IFERROR(INDEX({"JSNY-BJ0001-01";"JSNY-JS0022-01";"JSNY-JS0002-01"},MATCH(D8067,{"BJ_zhongyu";"JS_WX_liteer";"JS_CZ_wodefeng"},0)),"")</f>
        <v>JSNY-JS0002-01</v>
      </c>
      <c r="C8067" s="11" t="str">
        <f>IFERROR(INDEX({"北京中裕世纪大酒店";"江苏利特尔绿色包装股份有限公司";"常州市金坛沃德丰电子科技有限公司"},MATCH(D8067,{"BJ_zhongyu";"JS_WX_liteer";"JS_CZ_wodefeng"},0)),"")</f>
        <v>常州市金坛沃德丰电子科技有限公司</v>
      </c>
      <c r="D8067" s="11" t="str">
        <f>[1]动作!$G8066</f>
        <v>JS_CZ_wodefeng</v>
      </c>
      <c r="E8067" s="11" t="str">
        <f>[1]动作!$D8066</f>
        <v>电表故障</v>
      </c>
      <c r="F8067" s="11" t="s">
        <v>45</v>
      </c>
      <c r="G8067" s="12">
        <f>[1]动作!$A8066+[1]动作!$B8066</f>
        <v>43214.918888888889</v>
      </c>
      <c r="H8067" s="12"/>
      <c r="I8067" s="11"/>
    </row>
    <row r="8068" spans="1:9" hidden="1" x14ac:dyDescent="0.3">
      <c r="A8068" s="24">
        <v>8066</v>
      </c>
      <c r="B8068" s="11" t="str">
        <f>IFERROR(INDEX({"JSNY-BJ0001-01";"JSNY-JS0022-01";"JSNY-JS0002-01"},MATCH(D8068,{"BJ_zhongyu";"JS_WX_liteer";"JS_CZ_wodefeng"},0)),"")</f>
        <v>JSNY-JS0002-01</v>
      </c>
      <c r="C8068" s="11" t="str">
        <f>IFERROR(INDEX({"北京中裕世纪大酒店";"江苏利特尔绿色包装股份有限公司";"常州市金坛沃德丰电子科技有限公司"},MATCH(D8068,{"BJ_zhongyu";"JS_WX_liteer";"JS_CZ_wodefeng"},0)),"")</f>
        <v>常州市金坛沃德丰电子科技有限公司</v>
      </c>
      <c r="D8068" s="11" t="str">
        <f>[1]动作!$G8067</f>
        <v>JS_CZ_wodefeng</v>
      </c>
      <c r="E8068" s="11" t="str">
        <f>[1]动作!$D8067</f>
        <v>分系统1BMS5SOC过低一级故障</v>
      </c>
      <c r="F8068" s="11" t="s">
        <v>177</v>
      </c>
      <c r="G8068" s="12">
        <f>[1]动作!$A8067+[1]动作!$B8067</f>
        <v>43214.919062499997</v>
      </c>
      <c r="H8068" s="12"/>
      <c r="I8068" s="11"/>
    </row>
    <row r="8069" spans="1:9" hidden="1" x14ac:dyDescent="0.3">
      <c r="A8069" s="24">
        <v>8067</v>
      </c>
      <c r="B8069" s="11" t="str">
        <f>IFERROR(INDEX({"JSNY-BJ0001-01";"JSNY-JS0022-01";"JSNY-JS0002-01"},MATCH(D8069,{"BJ_zhongyu";"JS_WX_liteer";"JS_CZ_wodefeng"},0)),"")</f>
        <v>JSNY-JS0002-01</v>
      </c>
      <c r="C8069" s="11" t="str">
        <f>IFERROR(INDEX({"北京中裕世纪大酒店";"江苏利特尔绿色包装股份有限公司";"常州市金坛沃德丰电子科技有限公司"},MATCH(D8069,{"BJ_zhongyu";"JS_WX_liteer";"JS_CZ_wodefeng"},0)),"")</f>
        <v>常州市金坛沃德丰电子科技有限公司</v>
      </c>
      <c r="D8069" s="11" t="str">
        <f>[1]动作!$G8068</f>
        <v>JS_CZ_wodefeng</v>
      </c>
      <c r="E8069" s="11" t="str">
        <f>[1]动作!$D8068</f>
        <v>分系统1BMS5SOC过低一级故障</v>
      </c>
      <c r="F8069" s="11" t="s">
        <v>177</v>
      </c>
      <c r="G8069" s="12">
        <f>[1]动作!$A8068+[1]动作!$B8068</f>
        <v>43214.920277777775</v>
      </c>
      <c r="H8069" s="12"/>
      <c r="I8069" s="11"/>
    </row>
    <row r="8070" spans="1:9" hidden="1" x14ac:dyDescent="0.3">
      <c r="A8070" s="24">
        <v>8068</v>
      </c>
      <c r="B8070" s="11" t="str">
        <f>IFERROR(INDEX({"JSNY-BJ0001-01";"JSNY-JS0022-01";"JSNY-JS0002-01"},MATCH(D8070,{"BJ_zhongyu";"JS_WX_liteer";"JS_CZ_wodefeng"},0)),"")</f>
        <v>JSNY-JS0002-01</v>
      </c>
      <c r="C8070" s="11" t="str">
        <f>IFERROR(INDEX({"北京中裕世纪大酒店";"江苏利特尔绿色包装股份有限公司";"常州市金坛沃德丰电子科技有限公司"},MATCH(D8070,{"BJ_zhongyu";"JS_WX_liteer";"JS_CZ_wodefeng"},0)),"")</f>
        <v>常州市金坛沃德丰电子科技有限公司</v>
      </c>
      <c r="D8070" s="11" t="str">
        <f>[1]动作!$G8069</f>
        <v>JS_CZ_wodefeng</v>
      </c>
      <c r="E8070" s="11" t="str">
        <f>[1]动作!$D8069</f>
        <v>电表故障</v>
      </c>
      <c r="F8070" s="11" t="s">
        <v>45</v>
      </c>
      <c r="G8070" s="12">
        <f>[1]动作!$A8069+[1]动作!$B8069</f>
        <v>43214.920277777775</v>
      </c>
      <c r="H8070" s="12"/>
      <c r="I8070" s="11"/>
    </row>
    <row r="8071" spans="1:9" hidden="1" x14ac:dyDescent="0.3">
      <c r="A8071" s="24">
        <v>8069</v>
      </c>
      <c r="B8071" s="11" t="str">
        <f>IFERROR(INDEX({"JSNY-BJ0001-01";"JSNY-JS0022-01";"JSNY-JS0002-01"},MATCH(D8071,{"BJ_zhongyu";"JS_WX_liteer";"JS_CZ_wodefeng"},0)),"")</f>
        <v>JSNY-JS0002-01</v>
      </c>
      <c r="C8071" s="11" t="str">
        <f>IFERROR(INDEX({"北京中裕世纪大酒店";"江苏利特尔绿色包装股份有限公司";"常州市金坛沃德丰电子科技有限公司"},MATCH(D8071,{"BJ_zhongyu";"JS_WX_liteer";"JS_CZ_wodefeng"},0)),"")</f>
        <v>常州市金坛沃德丰电子科技有限公司</v>
      </c>
      <c r="D8071" s="11" t="str">
        <f>[1]动作!$G8070</f>
        <v>JS_CZ_wodefeng</v>
      </c>
      <c r="E8071" s="11" t="str">
        <f>[1]动作!$D8070</f>
        <v>分系统1BMS5SOC过低一级故障</v>
      </c>
      <c r="F8071" s="11" t="s">
        <v>177</v>
      </c>
      <c r="G8071" s="12">
        <f>[1]动作!$A8070+[1]动作!$B8070</f>
        <v>43214.920694444445</v>
      </c>
      <c r="H8071" s="12"/>
      <c r="I8071" s="11"/>
    </row>
    <row r="8072" spans="1:9" hidden="1" x14ac:dyDescent="0.3">
      <c r="A8072" s="24">
        <v>8070</v>
      </c>
      <c r="B8072" s="11" t="str">
        <f>IFERROR(INDEX({"JSNY-BJ0001-01";"JSNY-JS0022-01";"JSNY-JS0002-01"},MATCH(D8072,{"BJ_zhongyu";"JS_WX_liteer";"JS_CZ_wodefeng"},0)),"")</f>
        <v>JSNY-JS0002-01</v>
      </c>
      <c r="C8072" s="11" t="str">
        <f>IFERROR(INDEX({"北京中裕世纪大酒店";"江苏利特尔绿色包装股份有限公司";"常州市金坛沃德丰电子科技有限公司"},MATCH(D8072,{"BJ_zhongyu";"JS_WX_liteer";"JS_CZ_wodefeng"},0)),"")</f>
        <v>常州市金坛沃德丰电子科技有限公司</v>
      </c>
      <c r="D8072" s="11" t="str">
        <f>[1]动作!$G8071</f>
        <v>JS_CZ_wodefeng</v>
      </c>
      <c r="E8072" s="11" t="str">
        <f>[1]动作!$D8071</f>
        <v>分系统1BMS5SOC过低一级故障</v>
      </c>
      <c r="F8072" s="11" t="s">
        <v>177</v>
      </c>
      <c r="G8072" s="12">
        <f>[1]动作!$A8071+[1]动作!$B8071</f>
        <v>43214.921331018515</v>
      </c>
      <c r="H8072" s="12"/>
      <c r="I8072" s="11"/>
    </row>
    <row r="8073" spans="1:9" hidden="1" x14ac:dyDescent="0.3">
      <c r="A8073" s="24">
        <v>8071</v>
      </c>
      <c r="B8073" s="11" t="str">
        <f>IFERROR(INDEX({"JSNY-BJ0001-01";"JSNY-JS0022-01";"JSNY-JS0002-01"},MATCH(D8073,{"BJ_zhongyu";"JS_WX_liteer";"JS_CZ_wodefeng"},0)),"")</f>
        <v>JSNY-JS0002-01</v>
      </c>
      <c r="C8073" s="11" t="str">
        <f>IFERROR(INDEX({"北京中裕世纪大酒店";"江苏利特尔绿色包装股份有限公司";"常州市金坛沃德丰电子科技有限公司"},MATCH(D8073,{"BJ_zhongyu";"JS_WX_liteer";"JS_CZ_wodefeng"},0)),"")</f>
        <v>常州市金坛沃德丰电子科技有限公司</v>
      </c>
      <c r="D8073" s="11" t="str">
        <f>[1]动作!$G8072</f>
        <v>JS_CZ_wodefeng</v>
      </c>
      <c r="E8073" s="11" t="str">
        <f>[1]动作!$D8072</f>
        <v>电表故障</v>
      </c>
      <c r="F8073" s="11" t="s">
        <v>45</v>
      </c>
      <c r="G8073" s="12">
        <f>[1]动作!$A8072+[1]动作!$B8072</f>
        <v>43214.921736111108</v>
      </c>
      <c r="H8073" s="12"/>
      <c r="I8073" s="11"/>
    </row>
    <row r="8074" spans="1:9" hidden="1" x14ac:dyDescent="0.3">
      <c r="A8074" s="24">
        <v>8072</v>
      </c>
      <c r="B8074" s="11" t="str">
        <f>IFERROR(INDEX({"JSNY-BJ0001-01";"JSNY-JS0022-01";"JSNY-JS0002-01"},MATCH(D8074,{"BJ_zhongyu";"JS_WX_liteer";"JS_CZ_wodefeng"},0)),"")</f>
        <v>JSNY-JS0002-01</v>
      </c>
      <c r="C8074" s="11" t="str">
        <f>IFERROR(INDEX({"北京中裕世纪大酒店";"江苏利特尔绿色包装股份有限公司";"常州市金坛沃德丰电子科技有限公司"},MATCH(D8074,{"BJ_zhongyu";"JS_WX_liteer";"JS_CZ_wodefeng"},0)),"")</f>
        <v>常州市金坛沃德丰电子科技有限公司</v>
      </c>
      <c r="D8074" s="11" t="str">
        <f>[1]动作!$G8073</f>
        <v>JS_CZ_wodefeng</v>
      </c>
      <c r="E8074" s="11" t="str">
        <f>[1]动作!$D8073</f>
        <v>电表故障</v>
      </c>
      <c r="F8074" s="11" t="s">
        <v>45</v>
      </c>
      <c r="G8074" s="12">
        <f>[1]动作!$A8073+[1]动作!$B8073</f>
        <v>43214.923877314817</v>
      </c>
      <c r="H8074" s="12"/>
      <c r="I8074" s="11"/>
    </row>
    <row r="8075" spans="1:9" hidden="1" x14ac:dyDescent="0.3">
      <c r="A8075" s="24">
        <v>8073</v>
      </c>
      <c r="B8075" s="11" t="str">
        <f>IFERROR(INDEX({"JSNY-BJ0001-01";"JSNY-JS0022-01";"JSNY-JS0002-01"},MATCH(D8075,{"BJ_zhongyu";"JS_WX_liteer";"JS_CZ_wodefeng"},0)),"")</f>
        <v>JSNY-JS0002-01</v>
      </c>
      <c r="C8075" s="11" t="str">
        <f>IFERROR(INDEX({"北京中裕世纪大酒店";"江苏利特尔绿色包装股份有限公司";"常州市金坛沃德丰电子科技有限公司"},MATCH(D8075,{"BJ_zhongyu";"JS_WX_liteer";"JS_CZ_wodefeng"},0)),"")</f>
        <v>常州市金坛沃德丰电子科技有限公司</v>
      </c>
      <c r="D8075" s="11" t="str">
        <f>[1]动作!$G8074</f>
        <v>JS_CZ_wodefeng</v>
      </c>
      <c r="E8075" s="11" t="str">
        <f>[1]动作!$D8074</f>
        <v>电表故障</v>
      </c>
      <c r="F8075" s="11" t="s">
        <v>45</v>
      </c>
      <c r="G8075" s="12">
        <f>[1]动作!$A8074+[1]动作!$B8074</f>
        <v>43214.923993055556</v>
      </c>
      <c r="H8075" s="12"/>
      <c r="I8075" s="11"/>
    </row>
    <row r="8076" spans="1:9" hidden="1" x14ac:dyDescent="0.3">
      <c r="A8076" s="24">
        <v>8074</v>
      </c>
      <c r="B8076" s="11" t="str">
        <f>IFERROR(INDEX({"JSNY-BJ0001-01";"JSNY-JS0022-01";"JSNY-JS0002-01"},MATCH(D8076,{"BJ_zhongyu";"JS_WX_liteer";"JS_CZ_wodefeng"},0)),"")</f>
        <v>JSNY-JS0002-01</v>
      </c>
      <c r="C8076" s="11" t="str">
        <f>IFERROR(INDEX({"北京中裕世纪大酒店";"江苏利特尔绿色包装股份有限公司";"常州市金坛沃德丰电子科技有限公司"},MATCH(D8076,{"BJ_zhongyu";"JS_WX_liteer";"JS_CZ_wodefeng"},0)),"")</f>
        <v>常州市金坛沃德丰电子科技有限公司</v>
      </c>
      <c r="D8076" s="11" t="str">
        <f>[1]动作!$G8075</f>
        <v>JS_CZ_wodefeng</v>
      </c>
      <c r="E8076" s="11" t="str">
        <f>[1]动作!$D8075</f>
        <v>电表故障</v>
      </c>
      <c r="F8076" s="11" t="s">
        <v>45</v>
      </c>
      <c r="G8076" s="12">
        <f>[1]动作!$A8075+[1]动作!$B8075</f>
        <v>43214.924224537041</v>
      </c>
      <c r="H8076" s="12"/>
      <c r="I8076" s="11"/>
    </row>
    <row r="8077" spans="1:9" hidden="1" x14ac:dyDescent="0.3">
      <c r="A8077" s="24">
        <v>8075</v>
      </c>
      <c r="B8077" s="11" t="str">
        <f>IFERROR(INDEX({"JSNY-BJ0001-01";"JSNY-JS0022-01";"JSNY-JS0002-01"},MATCH(D8077,{"BJ_zhongyu";"JS_WX_liteer";"JS_CZ_wodefeng"},0)),"")</f>
        <v>JSNY-JS0002-01</v>
      </c>
      <c r="C8077" s="11" t="str">
        <f>IFERROR(INDEX({"北京中裕世纪大酒店";"江苏利特尔绿色包装股份有限公司";"常州市金坛沃德丰电子科技有限公司"},MATCH(D8077,{"BJ_zhongyu";"JS_WX_liteer";"JS_CZ_wodefeng"},0)),"")</f>
        <v>常州市金坛沃德丰电子科技有限公司</v>
      </c>
      <c r="D8077" s="11" t="str">
        <f>[1]动作!$G8076</f>
        <v>JS_CZ_wodefeng</v>
      </c>
      <c r="E8077" s="11" t="str">
        <f>[1]动作!$D8076</f>
        <v>电表故障</v>
      </c>
      <c r="F8077" s="11" t="s">
        <v>45</v>
      </c>
      <c r="G8077" s="12">
        <f>[1]动作!$A8076+[1]动作!$B8076</f>
        <v>43214.924340277779</v>
      </c>
      <c r="H8077" s="12"/>
      <c r="I8077" s="11"/>
    </row>
    <row r="8078" spans="1:9" hidden="1" x14ac:dyDescent="0.3">
      <c r="A8078" s="24">
        <v>8076</v>
      </c>
      <c r="B8078" s="11" t="str">
        <f>IFERROR(INDEX({"JSNY-BJ0001-01";"JSNY-JS0022-01";"JSNY-JS0002-01"},MATCH(D8078,{"BJ_zhongyu";"JS_WX_liteer";"JS_CZ_wodefeng"},0)),"")</f>
        <v>JSNY-JS0002-01</v>
      </c>
      <c r="C8078" s="11" t="str">
        <f>IFERROR(INDEX({"北京中裕世纪大酒店";"江苏利特尔绿色包装股份有限公司";"常州市金坛沃德丰电子科技有限公司"},MATCH(D8078,{"BJ_zhongyu";"JS_WX_liteer";"JS_CZ_wodefeng"},0)),"")</f>
        <v>常州市金坛沃德丰电子科技有限公司</v>
      </c>
      <c r="D8078" s="11" t="str">
        <f>[1]动作!$G8077</f>
        <v>JS_CZ_wodefeng</v>
      </c>
      <c r="E8078" s="11" t="str">
        <f>[1]动作!$D8077</f>
        <v>电表故障</v>
      </c>
      <c r="F8078" s="11" t="s">
        <v>45</v>
      </c>
      <c r="G8078" s="12">
        <f>[1]动作!$A8077+[1]动作!$B8077</f>
        <v>43214.924513888887</v>
      </c>
      <c r="H8078" s="12"/>
      <c r="I8078" s="11"/>
    </row>
    <row r="8079" spans="1:9" hidden="1" x14ac:dyDescent="0.3">
      <c r="A8079" s="24">
        <v>8077</v>
      </c>
      <c r="B8079" s="11" t="str">
        <f>IFERROR(INDEX({"JSNY-BJ0001-01";"JSNY-JS0022-01";"JSNY-JS0002-01"},MATCH(D8079,{"BJ_zhongyu";"JS_WX_liteer";"JS_CZ_wodefeng"},0)),"")</f>
        <v>JSNY-JS0002-01</v>
      </c>
      <c r="C8079" s="11" t="str">
        <f>IFERROR(INDEX({"北京中裕世纪大酒店";"江苏利特尔绿色包装股份有限公司";"常州市金坛沃德丰电子科技有限公司"},MATCH(D8079,{"BJ_zhongyu";"JS_WX_liteer";"JS_CZ_wodefeng"},0)),"")</f>
        <v>常州市金坛沃德丰电子科技有限公司</v>
      </c>
      <c r="D8079" s="11" t="str">
        <f>[1]动作!$G8078</f>
        <v>JS_CZ_wodefeng</v>
      </c>
      <c r="E8079" s="11" t="str">
        <f>[1]动作!$D8078</f>
        <v>电表故障</v>
      </c>
      <c r="F8079" s="11" t="s">
        <v>45</v>
      </c>
      <c r="G8079" s="12">
        <f>[1]动作!$A8078+[1]动作!$B8078</f>
        <v>43214.925613425927</v>
      </c>
      <c r="H8079" s="12"/>
      <c r="I8079" s="11"/>
    </row>
    <row r="8080" spans="1:9" hidden="1" x14ac:dyDescent="0.3">
      <c r="A8080" s="24">
        <v>8078</v>
      </c>
      <c r="B8080" s="11" t="str">
        <f>IFERROR(INDEX({"JSNY-BJ0001-01";"JSNY-JS0022-01";"JSNY-JS0002-01"},MATCH(D8080,{"BJ_zhongyu";"JS_WX_liteer";"JS_CZ_wodefeng"},0)),"")</f>
        <v>JSNY-JS0002-01</v>
      </c>
      <c r="C8080" s="11" t="str">
        <f>IFERROR(INDEX({"北京中裕世纪大酒店";"江苏利特尔绿色包装股份有限公司";"常州市金坛沃德丰电子科技有限公司"},MATCH(D8080,{"BJ_zhongyu";"JS_WX_liteer";"JS_CZ_wodefeng"},0)),"")</f>
        <v>常州市金坛沃德丰电子科技有限公司</v>
      </c>
      <c r="D8080" s="11" t="str">
        <f>[1]动作!$G8079</f>
        <v>JS_CZ_wodefeng</v>
      </c>
      <c r="E8080" s="11" t="str">
        <f>[1]动作!$D8079</f>
        <v>电表故障</v>
      </c>
      <c r="F8080" s="11" t="s">
        <v>45</v>
      </c>
      <c r="G8080" s="12">
        <f>[1]动作!$A8079+[1]动作!$B8079</f>
        <v>43214.931006944447</v>
      </c>
      <c r="H8080" s="12"/>
      <c r="I8080" s="11"/>
    </row>
    <row r="8081" spans="1:9" hidden="1" x14ac:dyDescent="0.3">
      <c r="A8081" s="24">
        <v>8079</v>
      </c>
      <c r="B8081" s="11" t="str">
        <f>IFERROR(INDEX({"JSNY-BJ0001-01";"JSNY-JS0022-01";"JSNY-JS0002-01"},MATCH(D8081,{"BJ_zhongyu";"JS_WX_liteer";"JS_CZ_wodefeng"},0)),"")</f>
        <v>JSNY-JS0002-01</v>
      </c>
      <c r="C8081" s="11" t="str">
        <f>IFERROR(INDEX({"北京中裕世纪大酒店";"江苏利特尔绿色包装股份有限公司";"常州市金坛沃德丰电子科技有限公司"},MATCH(D8081,{"BJ_zhongyu";"JS_WX_liteer";"JS_CZ_wodefeng"},0)),"")</f>
        <v>常州市金坛沃德丰电子科技有限公司</v>
      </c>
      <c r="D8081" s="11" t="str">
        <f>[1]动作!$G8080</f>
        <v>JS_CZ_wodefeng</v>
      </c>
      <c r="E8081" s="11" t="str">
        <f>[1]动作!$D8080</f>
        <v>电表故障</v>
      </c>
      <c r="F8081" s="11" t="s">
        <v>45</v>
      </c>
      <c r="G8081" s="12">
        <f>[1]动作!$A8080+[1]动作!$B8080</f>
        <v>43214.931122685186</v>
      </c>
      <c r="H8081" s="12"/>
      <c r="I8081" s="11"/>
    </row>
    <row r="8082" spans="1:9" hidden="1" x14ac:dyDescent="0.3">
      <c r="A8082" s="24">
        <v>8080</v>
      </c>
      <c r="B8082" s="11" t="str">
        <f>IFERROR(INDEX({"JSNY-BJ0001-01";"JSNY-JS0022-01";"JSNY-JS0002-01"},MATCH(D8082,{"BJ_zhongyu";"JS_WX_liteer";"JS_CZ_wodefeng"},0)),"")</f>
        <v>JSNY-JS0002-01</v>
      </c>
      <c r="C8082" s="11" t="str">
        <f>IFERROR(INDEX({"北京中裕世纪大酒店";"江苏利特尔绿色包装股份有限公司";"常州市金坛沃德丰电子科技有限公司"},MATCH(D8082,{"BJ_zhongyu";"JS_WX_liteer";"JS_CZ_wodefeng"},0)),"")</f>
        <v>常州市金坛沃德丰电子科技有限公司</v>
      </c>
      <c r="D8082" s="11" t="str">
        <f>[1]动作!$G8081</f>
        <v>JS_CZ_wodefeng</v>
      </c>
      <c r="E8082" s="11" t="str">
        <f>[1]动作!$D8081</f>
        <v>电表故障</v>
      </c>
      <c r="F8082" s="11" t="s">
        <v>45</v>
      </c>
      <c r="G8082" s="12">
        <f>[1]动作!$A8081+[1]动作!$B8081</f>
        <v>43214.932685185187</v>
      </c>
      <c r="H8082" s="12"/>
      <c r="I8082" s="11"/>
    </row>
    <row r="8083" spans="1:9" hidden="1" x14ac:dyDescent="0.3">
      <c r="A8083" s="24">
        <v>8081</v>
      </c>
      <c r="B8083" s="11" t="str">
        <f>IFERROR(INDEX({"JSNY-BJ0001-01";"JSNY-JS0022-01";"JSNY-JS0002-01"},MATCH(D8083,{"BJ_zhongyu";"JS_WX_liteer";"JS_CZ_wodefeng"},0)),"")</f>
        <v>JSNY-JS0002-01</v>
      </c>
      <c r="C8083" s="11" t="str">
        <f>IFERROR(INDEX({"北京中裕世纪大酒店";"江苏利特尔绿色包装股份有限公司";"常州市金坛沃德丰电子科技有限公司"},MATCH(D8083,{"BJ_zhongyu";"JS_WX_liteer";"JS_CZ_wodefeng"},0)),"")</f>
        <v>常州市金坛沃德丰电子科技有限公司</v>
      </c>
      <c r="D8083" s="11" t="str">
        <f>[1]动作!$G8082</f>
        <v>JS_CZ_wodefeng</v>
      </c>
      <c r="E8083" s="11" t="str">
        <f>[1]动作!$D8082</f>
        <v>电表故障</v>
      </c>
      <c r="F8083" s="11" t="s">
        <v>45</v>
      </c>
      <c r="G8083" s="12">
        <f>[1]动作!$A8082+[1]动作!$B8082</f>
        <v>43214.935057870367</v>
      </c>
      <c r="H8083" s="12"/>
      <c r="I8083" s="11"/>
    </row>
    <row r="8084" spans="1:9" hidden="1" x14ac:dyDescent="0.3">
      <c r="A8084" s="24">
        <v>8082</v>
      </c>
      <c r="B8084" s="11" t="str">
        <f>IFERROR(INDEX({"JSNY-BJ0001-01";"JSNY-JS0022-01";"JSNY-JS0002-01"},MATCH(D8084,{"BJ_zhongyu";"JS_WX_liteer";"JS_CZ_wodefeng"},0)),"")</f>
        <v>JSNY-JS0002-01</v>
      </c>
      <c r="C8084" s="11" t="str">
        <f>IFERROR(INDEX({"北京中裕世纪大酒店";"江苏利特尔绿色包装股份有限公司";"常州市金坛沃德丰电子科技有限公司"},MATCH(D8084,{"BJ_zhongyu";"JS_WX_liteer";"JS_CZ_wodefeng"},0)),"")</f>
        <v>常州市金坛沃德丰电子科技有限公司</v>
      </c>
      <c r="D8084" s="11" t="str">
        <f>[1]动作!$G8083</f>
        <v>JS_CZ_wodefeng</v>
      </c>
      <c r="E8084" s="11" t="str">
        <f>[1]动作!$D8083</f>
        <v>电表故障</v>
      </c>
      <c r="F8084" s="11" t="s">
        <v>45</v>
      </c>
      <c r="G8084" s="12">
        <f>[1]动作!$A8083+[1]动作!$B8083</f>
        <v>43214.937314814815</v>
      </c>
      <c r="H8084" s="12"/>
      <c r="I8084" s="11"/>
    </row>
    <row r="8085" spans="1:9" hidden="1" x14ac:dyDescent="0.3">
      <c r="A8085" s="24">
        <v>8083</v>
      </c>
      <c r="B8085" s="11" t="str">
        <f>IFERROR(INDEX({"JSNY-BJ0001-01";"JSNY-JS0022-01";"JSNY-JS0002-01"},MATCH(D8085,{"BJ_zhongyu";"JS_WX_liteer";"JS_CZ_wodefeng"},0)),"")</f>
        <v>JSNY-JS0002-01</v>
      </c>
      <c r="C8085" s="11" t="str">
        <f>IFERROR(INDEX({"北京中裕世纪大酒店";"江苏利特尔绿色包装股份有限公司";"常州市金坛沃德丰电子科技有限公司"},MATCH(D8085,{"BJ_zhongyu";"JS_WX_liteer";"JS_CZ_wodefeng"},0)),"")</f>
        <v>常州市金坛沃德丰电子科技有限公司</v>
      </c>
      <c r="D8085" s="11" t="str">
        <f>[1]动作!$G8084</f>
        <v>JS_CZ_wodefeng</v>
      </c>
      <c r="E8085" s="11" t="str">
        <f>[1]动作!$D8084</f>
        <v>电表故障</v>
      </c>
      <c r="F8085" s="11" t="s">
        <v>45</v>
      </c>
      <c r="G8085" s="12">
        <f>[1]动作!$A8084+[1]动作!$B8084</f>
        <v>43214.941261574073</v>
      </c>
      <c r="H8085" s="12"/>
      <c r="I8085" s="11"/>
    </row>
    <row r="8086" spans="1:9" hidden="1" x14ac:dyDescent="0.3">
      <c r="A8086" s="24">
        <v>8084</v>
      </c>
      <c r="B8086" s="11" t="str">
        <f>IFERROR(INDEX({"JSNY-BJ0001-01";"JSNY-JS0022-01";"JSNY-JS0002-01"},MATCH(D8086,{"BJ_zhongyu";"JS_WX_liteer";"JS_CZ_wodefeng"},0)),"")</f>
        <v>JSNY-JS0002-01</v>
      </c>
      <c r="C8086" s="11" t="str">
        <f>IFERROR(INDEX({"北京中裕世纪大酒店";"江苏利特尔绿色包装股份有限公司";"常州市金坛沃德丰电子科技有限公司"},MATCH(D8086,{"BJ_zhongyu";"JS_WX_liteer";"JS_CZ_wodefeng"},0)),"")</f>
        <v>常州市金坛沃德丰电子科技有限公司</v>
      </c>
      <c r="D8086" s="11" t="str">
        <f>[1]动作!$G8085</f>
        <v>JS_CZ_wodefeng</v>
      </c>
      <c r="E8086" s="11" t="str">
        <f>[1]动作!$D8085</f>
        <v>电表故障</v>
      </c>
      <c r="F8086" s="11" t="s">
        <v>45</v>
      </c>
      <c r="G8086" s="12">
        <f>[1]动作!$A8085+[1]动作!$B8085</f>
        <v>43214.941377314812</v>
      </c>
      <c r="H8086" s="12"/>
      <c r="I8086" s="11"/>
    </row>
    <row r="8087" spans="1:9" hidden="1" x14ac:dyDescent="0.3">
      <c r="A8087" s="24">
        <v>8085</v>
      </c>
      <c r="B8087" s="11" t="str">
        <f>IFERROR(INDEX({"JSNY-BJ0001-01";"JSNY-JS0022-01";"JSNY-JS0002-01"},MATCH(D8087,{"BJ_zhongyu";"JS_WX_liteer";"JS_CZ_wodefeng"},0)),"")</f>
        <v>JSNY-JS0002-01</v>
      </c>
      <c r="C8087" s="11" t="str">
        <f>IFERROR(INDEX({"北京中裕世纪大酒店";"江苏利特尔绿色包装股份有限公司";"常州市金坛沃德丰电子科技有限公司"},MATCH(D8087,{"BJ_zhongyu";"JS_WX_liteer";"JS_CZ_wodefeng"},0)),"")</f>
        <v>常州市金坛沃德丰电子科技有限公司</v>
      </c>
      <c r="D8087" s="11" t="str">
        <f>[1]动作!$G8086</f>
        <v>JS_CZ_wodefeng</v>
      </c>
      <c r="E8087" s="11" t="str">
        <f>[1]动作!$D8086</f>
        <v>电表故障</v>
      </c>
      <c r="F8087" s="11" t="s">
        <v>45</v>
      </c>
      <c r="G8087" s="12">
        <f>[1]动作!$A8086+[1]动作!$B8086</f>
        <v>43214.941550925927</v>
      </c>
      <c r="H8087" s="12"/>
      <c r="I8087" s="11"/>
    </row>
    <row r="8088" spans="1:9" hidden="1" x14ac:dyDescent="0.3">
      <c r="A8088" s="24">
        <v>8086</v>
      </c>
      <c r="B8088" s="11" t="str">
        <f>IFERROR(INDEX({"JSNY-BJ0001-01";"JSNY-JS0022-01";"JSNY-JS0002-01"},MATCH(D8088,{"BJ_zhongyu";"JS_WX_liteer";"JS_CZ_wodefeng"},0)),"")</f>
        <v>JSNY-JS0002-01</v>
      </c>
      <c r="C8088" s="11" t="str">
        <f>IFERROR(INDEX({"北京中裕世纪大酒店";"江苏利特尔绿色包装股份有限公司";"常州市金坛沃德丰电子科技有限公司"},MATCH(D8088,{"BJ_zhongyu";"JS_WX_liteer";"JS_CZ_wodefeng"},0)),"")</f>
        <v>常州市金坛沃德丰电子科技有限公司</v>
      </c>
      <c r="D8088" s="11" t="str">
        <f>[1]动作!$G8087</f>
        <v>JS_CZ_wodefeng</v>
      </c>
      <c r="E8088" s="11" t="str">
        <f>[1]动作!$D8087</f>
        <v>电表故障</v>
      </c>
      <c r="F8088" s="11" t="s">
        <v>45</v>
      </c>
      <c r="G8088" s="12">
        <f>[1]动作!$A8087+[1]动作!$B8087</f>
        <v>43214.942824074074</v>
      </c>
      <c r="H8088" s="12"/>
      <c r="I8088" s="11"/>
    </row>
    <row r="8089" spans="1:9" hidden="1" x14ac:dyDescent="0.3">
      <c r="A8089" s="24">
        <v>8087</v>
      </c>
      <c r="B8089" s="11" t="str">
        <f>IFERROR(INDEX({"JSNY-BJ0001-01";"JSNY-JS0022-01";"JSNY-JS0002-01"},MATCH(D8089,{"BJ_zhongyu";"JS_WX_liteer";"JS_CZ_wodefeng"},0)),"")</f>
        <v>JSNY-JS0002-01</v>
      </c>
      <c r="C8089" s="11" t="str">
        <f>IFERROR(INDEX({"北京中裕世纪大酒店";"江苏利特尔绿色包装股份有限公司";"常州市金坛沃德丰电子科技有限公司"},MATCH(D8089,{"BJ_zhongyu";"JS_WX_liteer";"JS_CZ_wodefeng"},0)),"")</f>
        <v>常州市金坛沃德丰电子科技有限公司</v>
      </c>
      <c r="D8089" s="11" t="str">
        <f>[1]动作!$G8088</f>
        <v>JS_CZ_wodefeng</v>
      </c>
      <c r="E8089" s="11" t="str">
        <f>[1]动作!$D8088</f>
        <v>电表故障</v>
      </c>
      <c r="F8089" s="11" t="s">
        <v>45</v>
      </c>
      <c r="G8089" s="12">
        <f>[1]动作!$A8088+[1]动作!$B8088</f>
        <v>43214.946759259263</v>
      </c>
      <c r="H8089" s="12"/>
      <c r="I8089" s="11"/>
    </row>
    <row r="8090" spans="1:9" hidden="1" x14ac:dyDescent="0.3">
      <c r="A8090" s="24">
        <v>8088</v>
      </c>
      <c r="B8090" s="11" t="str">
        <f>IFERROR(INDEX({"JSNY-BJ0001-01";"JSNY-JS0022-01";"JSNY-JS0002-01"},MATCH(D8090,{"BJ_zhongyu";"JS_WX_liteer";"JS_CZ_wodefeng"},0)),"")</f>
        <v>JSNY-JS0002-01</v>
      </c>
      <c r="C8090" s="11" t="str">
        <f>IFERROR(INDEX({"北京中裕世纪大酒店";"江苏利特尔绿色包装股份有限公司";"常州市金坛沃德丰电子科技有限公司"},MATCH(D8090,{"BJ_zhongyu";"JS_WX_liteer";"JS_CZ_wodefeng"},0)),"")</f>
        <v>常州市金坛沃德丰电子科技有限公司</v>
      </c>
      <c r="D8090" s="11" t="str">
        <f>[1]动作!$G8089</f>
        <v>JS_CZ_wodefeng</v>
      </c>
      <c r="E8090" s="11" t="str">
        <f>[1]动作!$D8089</f>
        <v>电表故障</v>
      </c>
      <c r="F8090" s="11" t="s">
        <v>45</v>
      </c>
      <c r="G8090" s="12">
        <f>[1]动作!$A8089+[1]动作!$B8089</f>
        <v>43214.946875000001</v>
      </c>
      <c r="H8090" s="12"/>
      <c r="I8090" s="11"/>
    </row>
    <row r="8091" spans="1:9" hidden="1" x14ac:dyDescent="0.3">
      <c r="A8091" s="24">
        <v>8089</v>
      </c>
      <c r="B8091" s="11" t="str">
        <f>IFERROR(INDEX({"JSNY-BJ0001-01";"JSNY-JS0022-01";"JSNY-JS0002-01"},MATCH(D8091,{"BJ_zhongyu";"JS_WX_liteer";"JS_CZ_wodefeng"},0)),"")</f>
        <v>JSNY-JS0002-01</v>
      </c>
      <c r="C8091" s="11" t="str">
        <f>IFERROR(INDEX({"北京中裕世纪大酒店";"江苏利特尔绿色包装股份有限公司";"常州市金坛沃德丰电子科技有限公司"},MATCH(D8091,{"BJ_zhongyu";"JS_WX_liteer";"JS_CZ_wodefeng"},0)),"")</f>
        <v>常州市金坛沃德丰电子科技有限公司</v>
      </c>
      <c r="D8091" s="11" t="str">
        <f>[1]动作!$G8090</f>
        <v>JS_CZ_wodefeng</v>
      </c>
      <c r="E8091" s="11" t="str">
        <f>[1]动作!$D8090</f>
        <v>电表故障</v>
      </c>
      <c r="F8091" s="11" t="s">
        <v>45</v>
      </c>
      <c r="G8091" s="12">
        <f>[1]动作!$A8090+[1]动作!$B8090</f>
        <v>43214.94809027778</v>
      </c>
      <c r="H8091" s="12"/>
      <c r="I8091" s="11"/>
    </row>
    <row r="8092" spans="1:9" hidden="1" x14ac:dyDescent="0.3">
      <c r="A8092" s="24">
        <v>8090</v>
      </c>
      <c r="B8092" s="11" t="str">
        <f>IFERROR(INDEX({"JSNY-BJ0001-01";"JSNY-JS0022-01";"JSNY-JS0002-01"},MATCH(D8092,{"BJ_zhongyu";"JS_WX_liteer";"JS_CZ_wodefeng"},0)),"")</f>
        <v>JSNY-JS0002-01</v>
      </c>
      <c r="C8092" s="11" t="str">
        <f>IFERROR(INDEX({"北京中裕世纪大酒店";"江苏利特尔绿色包装股份有限公司";"常州市金坛沃德丰电子科技有限公司"},MATCH(D8092,{"BJ_zhongyu";"JS_WX_liteer";"JS_CZ_wodefeng"},0)),"")</f>
        <v>常州市金坛沃德丰电子科技有限公司</v>
      </c>
      <c r="D8092" s="11" t="str">
        <f>[1]动作!$G8091</f>
        <v>JS_CZ_wodefeng</v>
      </c>
      <c r="E8092" s="11" t="str">
        <f>[1]动作!$D8091</f>
        <v>电表故障</v>
      </c>
      <c r="F8092" s="11" t="s">
        <v>45</v>
      </c>
      <c r="G8092" s="12">
        <f>[1]动作!$A8091+[1]动作!$B8091</f>
        <v>43214.951678240737</v>
      </c>
      <c r="H8092" s="12"/>
      <c r="I8092" s="11"/>
    </row>
    <row r="8093" spans="1:9" hidden="1" x14ac:dyDescent="0.3">
      <c r="A8093" s="24">
        <v>8091</v>
      </c>
      <c r="B8093" s="11" t="str">
        <f>IFERROR(INDEX({"JSNY-BJ0001-01";"JSNY-JS0022-01";"JSNY-JS0002-01"},MATCH(D8093,{"BJ_zhongyu";"JS_WX_liteer";"JS_CZ_wodefeng"},0)),"")</f>
        <v>JSNY-JS0002-01</v>
      </c>
      <c r="C8093" s="11" t="str">
        <f>IFERROR(INDEX({"北京中裕世纪大酒店";"江苏利特尔绿色包装股份有限公司";"常州市金坛沃德丰电子科技有限公司"},MATCH(D8093,{"BJ_zhongyu";"JS_WX_liteer";"JS_CZ_wodefeng"},0)),"")</f>
        <v>常州市金坛沃德丰电子科技有限公司</v>
      </c>
      <c r="D8093" s="11" t="str">
        <f>[1]动作!$G8092</f>
        <v>JS_CZ_wodefeng</v>
      </c>
      <c r="E8093" s="11" t="str">
        <f>[1]动作!$D8092</f>
        <v>电表故障</v>
      </c>
      <c r="F8093" s="11" t="s">
        <v>45</v>
      </c>
      <c r="G8093" s="12">
        <f>[1]动作!$A8092+[1]动作!$B8092</f>
        <v>43214.951921296299</v>
      </c>
      <c r="H8093" s="12"/>
      <c r="I8093" s="11"/>
    </row>
    <row r="8094" spans="1:9" hidden="1" x14ac:dyDescent="0.3">
      <c r="A8094" s="24">
        <v>8092</v>
      </c>
      <c r="B8094" s="11" t="str">
        <f>IFERROR(INDEX({"JSNY-BJ0001-01";"JSNY-JS0022-01";"JSNY-JS0002-01"},MATCH(D8094,{"BJ_zhongyu";"JS_WX_liteer";"JS_CZ_wodefeng"},0)),"")</f>
        <v>JSNY-JS0002-01</v>
      </c>
      <c r="C8094" s="11" t="str">
        <f>IFERROR(INDEX({"北京中裕世纪大酒店";"江苏利特尔绿色包装股份有限公司";"常州市金坛沃德丰电子科技有限公司"},MATCH(D8094,{"BJ_zhongyu";"JS_WX_liteer";"JS_CZ_wodefeng"},0)),"")</f>
        <v>常州市金坛沃德丰电子科技有限公司</v>
      </c>
      <c r="D8094" s="11" t="str">
        <f>[1]动作!$G8093</f>
        <v>JS_CZ_wodefeng</v>
      </c>
      <c r="E8094" s="11" t="str">
        <f>[1]动作!$D8093</f>
        <v>电表故障</v>
      </c>
      <c r="F8094" s="11" t="s">
        <v>45</v>
      </c>
      <c r="G8094" s="12">
        <f>[1]动作!$A8093+[1]动作!$B8093</f>
        <v>43214.952025462961</v>
      </c>
      <c r="H8094" s="12"/>
      <c r="I8094" s="11"/>
    </row>
    <row r="8095" spans="1:9" hidden="1" x14ac:dyDescent="0.3">
      <c r="A8095" s="24">
        <v>8093</v>
      </c>
      <c r="B8095" s="11" t="str">
        <f>IFERROR(INDEX({"JSNY-BJ0001-01";"JSNY-JS0022-01";"JSNY-JS0002-01"},MATCH(D8095,{"BJ_zhongyu";"JS_WX_liteer";"JS_CZ_wodefeng"},0)),"")</f>
        <v>JSNY-JS0002-01</v>
      </c>
      <c r="C8095" s="11" t="str">
        <f>IFERROR(INDEX({"北京中裕世纪大酒店";"江苏利特尔绿色包装股份有限公司";"常州市金坛沃德丰电子科技有限公司"},MATCH(D8095,{"BJ_zhongyu";"JS_WX_liteer";"JS_CZ_wodefeng"},0)),"")</f>
        <v>常州市金坛沃德丰电子科技有限公司</v>
      </c>
      <c r="D8095" s="11" t="str">
        <f>[1]动作!$G8094</f>
        <v>JS_CZ_wodefeng</v>
      </c>
      <c r="E8095" s="11" t="str">
        <f>[1]动作!$D8094</f>
        <v>电表故障</v>
      </c>
      <c r="F8095" s="11" t="s">
        <v>45</v>
      </c>
      <c r="G8095" s="12">
        <f>[1]动作!$A8094+[1]动作!$B8094</f>
        <v>43214.952141203707</v>
      </c>
      <c r="H8095" s="12"/>
      <c r="I8095" s="11"/>
    </row>
    <row r="8096" spans="1:9" hidden="1" x14ac:dyDescent="0.3">
      <c r="A8096" s="24">
        <v>8094</v>
      </c>
      <c r="B8096" s="11" t="str">
        <f>IFERROR(INDEX({"JSNY-BJ0001-01";"JSNY-JS0022-01";"JSNY-JS0002-01"},MATCH(D8096,{"BJ_zhongyu";"JS_WX_liteer";"JS_CZ_wodefeng"},0)),"")</f>
        <v>JSNY-JS0002-01</v>
      </c>
      <c r="C8096" s="11" t="str">
        <f>IFERROR(INDEX({"北京中裕世纪大酒店";"江苏利特尔绿色包装股份有限公司";"常州市金坛沃德丰电子科技有限公司"},MATCH(D8096,{"BJ_zhongyu";"JS_WX_liteer";"JS_CZ_wodefeng"},0)),"")</f>
        <v>常州市金坛沃德丰电子科技有限公司</v>
      </c>
      <c r="D8096" s="11" t="str">
        <f>[1]动作!$G8095</f>
        <v>JS_CZ_wodefeng</v>
      </c>
      <c r="E8096" s="11" t="str">
        <f>[1]动作!$D8095</f>
        <v>电表故障</v>
      </c>
      <c r="F8096" s="11" t="s">
        <v>45</v>
      </c>
      <c r="G8096" s="12">
        <f>[1]动作!$A8095+[1]动作!$B8095</f>
        <v>43214.957013888888</v>
      </c>
      <c r="H8096" s="12"/>
      <c r="I8096" s="11"/>
    </row>
    <row r="8097" spans="1:9" hidden="1" x14ac:dyDescent="0.3">
      <c r="A8097" s="24">
        <v>8095</v>
      </c>
      <c r="B8097" s="11" t="str">
        <f>IFERROR(INDEX({"JSNY-BJ0001-01";"JSNY-JS0022-01";"JSNY-JS0002-01"},MATCH(D8097,{"BJ_zhongyu";"JS_WX_liteer";"JS_CZ_wodefeng"},0)),"")</f>
        <v>JSNY-JS0002-01</v>
      </c>
      <c r="C8097" s="11" t="str">
        <f>IFERROR(INDEX({"北京中裕世纪大酒店";"江苏利特尔绿色包装股份有限公司";"常州市金坛沃德丰电子科技有限公司"},MATCH(D8097,{"BJ_zhongyu";"JS_WX_liteer";"JS_CZ_wodefeng"},0)),"")</f>
        <v>常州市金坛沃德丰电子科技有限公司</v>
      </c>
      <c r="D8097" s="11" t="str">
        <f>[1]动作!$G8096</f>
        <v>JS_CZ_wodefeng</v>
      </c>
      <c r="E8097" s="11" t="str">
        <f>[1]动作!$D8096</f>
        <v>电表故障</v>
      </c>
      <c r="F8097" s="11" t="s">
        <v>45</v>
      </c>
      <c r="G8097" s="12">
        <f>[1]动作!$A8096+[1]动作!$B8096</f>
        <v>43214.957187499997</v>
      </c>
      <c r="H8097" s="12"/>
      <c r="I8097" s="11"/>
    </row>
    <row r="8098" spans="1:9" hidden="1" x14ac:dyDescent="0.3">
      <c r="A8098" s="24">
        <v>8096</v>
      </c>
      <c r="B8098" s="11" t="str">
        <f>IFERROR(INDEX({"JSNY-BJ0001-01";"JSNY-JS0022-01";"JSNY-JS0002-01"},MATCH(D8098,{"BJ_zhongyu";"JS_WX_liteer";"JS_CZ_wodefeng"},0)),"")</f>
        <v>JSNY-JS0002-01</v>
      </c>
      <c r="C8098" s="11" t="str">
        <f>IFERROR(INDEX({"北京中裕世纪大酒店";"江苏利特尔绿色包装股份有限公司";"常州市金坛沃德丰电子科技有限公司"},MATCH(D8098,{"BJ_zhongyu";"JS_WX_liteer";"JS_CZ_wodefeng"},0)),"")</f>
        <v>常州市金坛沃德丰电子科技有限公司</v>
      </c>
      <c r="D8098" s="11" t="str">
        <f>[1]动作!$G8097</f>
        <v>JS_CZ_wodefeng</v>
      </c>
      <c r="E8098" s="11" t="str">
        <f>[1]动作!$D8097</f>
        <v>电表故障</v>
      </c>
      <c r="F8098" s="11" t="s">
        <v>45</v>
      </c>
      <c r="G8098" s="12">
        <f>[1]动作!$A8097+[1]动作!$B8097</f>
        <v>43214.957303240742</v>
      </c>
      <c r="H8098" s="12"/>
      <c r="I8098" s="11"/>
    </row>
    <row r="8099" spans="1:9" hidden="1" x14ac:dyDescent="0.3">
      <c r="A8099" s="24">
        <v>8097</v>
      </c>
      <c r="B8099" s="11" t="str">
        <f>IFERROR(INDEX({"JSNY-BJ0001-01";"JSNY-JS0022-01";"JSNY-JS0002-01"},MATCH(D8099,{"BJ_zhongyu";"JS_WX_liteer";"JS_CZ_wodefeng"},0)),"")</f>
        <v>JSNY-JS0002-01</v>
      </c>
      <c r="C8099" s="11" t="str">
        <f>IFERROR(INDEX({"北京中裕世纪大酒店";"江苏利特尔绿色包装股份有限公司";"常州市金坛沃德丰电子科技有限公司"},MATCH(D8099,{"BJ_zhongyu";"JS_WX_liteer";"JS_CZ_wodefeng"},0)),"")</f>
        <v>常州市金坛沃德丰电子科技有限公司</v>
      </c>
      <c r="D8099" s="11" t="str">
        <f>[1]动作!$G8098</f>
        <v>JS_CZ_wodefeng</v>
      </c>
      <c r="E8099" s="11" t="str">
        <f>[1]动作!$D8098</f>
        <v>电表故障</v>
      </c>
      <c r="F8099" s="11" t="s">
        <v>45</v>
      </c>
      <c r="G8099" s="12">
        <f>[1]动作!$A8098+[1]动作!$B8098</f>
        <v>43214.958344907405</v>
      </c>
      <c r="H8099" s="12"/>
      <c r="I8099" s="11"/>
    </row>
    <row r="8100" spans="1:9" hidden="1" x14ac:dyDescent="0.3">
      <c r="A8100" s="24">
        <v>8098</v>
      </c>
      <c r="B8100" s="11" t="str">
        <f>IFERROR(INDEX({"JSNY-BJ0001-01";"JSNY-JS0022-01";"JSNY-JS0002-01"},MATCH(D8100,{"BJ_zhongyu";"JS_WX_liteer";"JS_CZ_wodefeng"},0)),"")</f>
        <v>JSNY-JS0002-01</v>
      </c>
      <c r="C8100" s="11" t="str">
        <f>IFERROR(INDEX({"北京中裕世纪大酒店";"江苏利特尔绿色包装股份有限公司";"常州市金坛沃德丰电子科技有限公司"},MATCH(D8100,{"BJ_zhongyu";"JS_WX_liteer";"JS_CZ_wodefeng"},0)),"")</f>
        <v>常州市金坛沃德丰电子科技有限公司</v>
      </c>
      <c r="D8100" s="11" t="str">
        <f>[1]动作!$G8099</f>
        <v>JS_CZ_wodefeng</v>
      </c>
      <c r="E8100" s="11" t="str">
        <f>[1]动作!$D8099</f>
        <v>电表故障</v>
      </c>
      <c r="F8100" s="11" t="s">
        <v>45</v>
      </c>
      <c r="G8100" s="12">
        <f>[1]动作!$A8099+[1]动作!$B8099</f>
        <v>43214.958460648151</v>
      </c>
      <c r="H8100" s="12"/>
      <c r="I8100" s="11"/>
    </row>
    <row r="8101" spans="1:9" hidden="1" x14ac:dyDescent="0.3">
      <c r="A8101" s="24">
        <v>8099</v>
      </c>
      <c r="B8101" s="11" t="str">
        <f>IFERROR(INDEX({"JSNY-BJ0001-01";"JSNY-JS0022-01";"JSNY-JS0002-01"},MATCH(D8101,{"BJ_zhongyu";"JS_WX_liteer";"JS_CZ_wodefeng"},0)),"")</f>
        <v>JSNY-JS0002-01</v>
      </c>
      <c r="C8101" s="11" t="str">
        <f>IFERROR(INDEX({"北京中裕世纪大酒店";"江苏利特尔绿色包装股份有限公司";"常州市金坛沃德丰电子科技有限公司"},MATCH(D8101,{"BJ_zhongyu";"JS_WX_liteer";"JS_CZ_wodefeng"},0)),"")</f>
        <v>常州市金坛沃德丰电子科技有限公司</v>
      </c>
      <c r="D8101" s="11" t="str">
        <f>[1]动作!$G8100</f>
        <v>JS_CZ_wodefeng</v>
      </c>
      <c r="E8101" s="11" t="str">
        <f>[1]动作!$D8100</f>
        <v>电表故障</v>
      </c>
      <c r="F8101" s="11" t="s">
        <v>45</v>
      </c>
      <c r="G8101" s="12">
        <f>[1]动作!$A8100+[1]动作!$B8100</f>
        <v>43214.959791666668</v>
      </c>
      <c r="H8101" s="12"/>
      <c r="I8101" s="11"/>
    </row>
    <row r="8102" spans="1:9" hidden="1" x14ac:dyDescent="0.3">
      <c r="A8102" s="24">
        <v>8100</v>
      </c>
      <c r="B8102" s="11" t="str">
        <f>IFERROR(INDEX({"JSNY-BJ0001-01";"JSNY-JS0022-01";"JSNY-JS0002-01"},MATCH(D8102,{"BJ_zhongyu";"JS_WX_liteer";"JS_CZ_wodefeng"},0)),"")</f>
        <v>JSNY-JS0002-01</v>
      </c>
      <c r="C8102" s="11" t="str">
        <f>IFERROR(INDEX({"北京中裕世纪大酒店";"江苏利特尔绿色包装股份有限公司";"常州市金坛沃德丰电子科技有限公司"},MATCH(D8102,{"BJ_zhongyu";"JS_WX_liteer";"JS_CZ_wodefeng"},0)),"")</f>
        <v>常州市金坛沃德丰电子科技有限公司</v>
      </c>
      <c r="D8102" s="11" t="str">
        <f>[1]动作!$G8101</f>
        <v>JS_CZ_wodefeng</v>
      </c>
      <c r="E8102" s="11" t="str">
        <f>[1]动作!$D8101</f>
        <v>电表故障</v>
      </c>
      <c r="F8102" s="11" t="s">
        <v>45</v>
      </c>
      <c r="G8102" s="12">
        <f>[1]动作!$A8101+[1]动作!$B8101</f>
        <v>43214.960833333331</v>
      </c>
      <c r="H8102" s="12"/>
      <c r="I8102" s="11"/>
    </row>
    <row r="8103" spans="1:9" hidden="1" x14ac:dyDescent="0.3">
      <c r="A8103" s="24">
        <v>8101</v>
      </c>
      <c r="B8103" s="11" t="str">
        <f>IFERROR(INDEX({"JSNY-BJ0001-01";"JSNY-JS0022-01";"JSNY-JS0002-01"},MATCH(D8103,{"BJ_zhongyu";"JS_WX_liteer";"JS_CZ_wodefeng"},0)),"")</f>
        <v>JSNY-JS0002-01</v>
      </c>
      <c r="C8103" s="11" t="str">
        <f>IFERROR(INDEX({"北京中裕世纪大酒店";"江苏利特尔绿色包装股份有限公司";"常州市金坛沃德丰电子科技有限公司"},MATCH(D8103,{"BJ_zhongyu";"JS_WX_liteer";"JS_CZ_wodefeng"},0)),"")</f>
        <v>常州市金坛沃德丰电子科技有限公司</v>
      </c>
      <c r="D8103" s="11" t="str">
        <f>[1]动作!$G8102</f>
        <v>JS_CZ_wodefeng</v>
      </c>
      <c r="E8103" s="11" t="str">
        <f>[1]动作!$D8102</f>
        <v>电表故障</v>
      </c>
      <c r="F8103" s="11" t="s">
        <v>45</v>
      </c>
      <c r="G8103" s="12">
        <f>[1]动作!$A8102+[1]动作!$B8102</f>
        <v>43214.962164351855</v>
      </c>
      <c r="H8103" s="12"/>
      <c r="I8103" s="11"/>
    </row>
    <row r="8104" spans="1:9" hidden="1" x14ac:dyDescent="0.3">
      <c r="A8104" s="24">
        <v>8102</v>
      </c>
      <c r="B8104" s="11" t="str">
        <f>IFERROR(INDEX({"JSNY-BJ0001-01";"JSNY-JS0022-01";"JSNY-JS0002-01"},MATCH(D8104,{"BJ_zhongyu";"JS_WX_liteer";"JS_CZ_wodefeng"},0)),"")</f>
        <v>JSNY-JS0002-01</v>
      </c>
      <c r="C8104" s="11" t="str">
        <f>IFERROR(INDEX({"北京中裕世纪大酒店";"江苏利特尔绿色包装股份有限公司";"常州市金坛沃德丰电子科技有限公司"},MATCH(D8104,{"BJ_zhongyu";"JS_WX_liteer";"JS_CZ_wodefeng"},0)),"")</f>
        <v>常州市金坛沃德丰电子科技有限公司</v>
      </c>
      <c r="D8104" s="11" t="str">
        <f>[1]动作!$G8103</f>
        <v>JS_CZ_wodefeng</v>
      </c>
      <c r="E8104" s="11" t="str">
        <f>[1]动作!$D8103</f>
        <v>电表故障</v>
      </c>
      <c r="F8104" s="11" t="s">
        <v>45</v>
      </c>
      <c r="G8104" s="12">
        <f>[1]动作!$A8103+[1]动作!$B8103</f>
        <v>43214.962280092594</v>
      </c>
      <c r="H8104" s="12"/>
      <c r="I8104" s="11"/>
    </row>
    <row r="8105" spans="1:9" hidden="1" x14ac:dyDescent="0.3">
      <c r="A8105" s="24">
        <v>8103</v>
      </c>
      <c r="B8105" s="11" t="str">
        <f>IFERROR(INDEX({"JSNY-BJ0001-01";"JSNY-JS0022-01";"JSNY-JS0002-01"},MATCH(D8105,{"BJ_zhongyu";"JS_WX_liteer";"JS_CZ_wodefeng"},0)),"")</f>
        <v>JSNY-JS0002-01</v>
      </c>
      <c r="C8105" s="11" t="str">
        <f>IFERROR(INDEX({"北京中裕世纪大酒店";"江苏利特尔绿色包装股份有限公司";"常州市金坛沃德丰电子科技有限公司"},MATCH(D8105,{"BJ_zhongyu";"JS_WX_liteer";"JS_CZ_wodefeng"},0)),"")</f>
        <v>常州市金坛沃德丰电子科技有限公司</v>
      </c>
      <c r="D8105" s="11" t="str">
        <f>[1]动作!$G8104</f>
        <v>JS_CZ_wodefeng</v>
      </c>
      <c r="E8105" s="11" t="str">
        <f>[1]动作!$D8104</f>
        <v>电表故障</v>
      </c>
      <c r="F8105" s="11" t="s">
        <v>45</v>
      </c>
      <c r="G8105" s="12">
        <f>[1]动作!$A8104+[1]动作!$B8104</f>
        <v>43214.96465277778</v>
      </c>
      <c r="H8105" s="12"/>
      <c r="I8105" s="11"/>
    </row>
    <row r="8106" spans="1:9" hidden="1" x14ac:dyDescent="0.3">
      <c r="A8106" s="24">
        <v>8104</v>
      </c>
      <c r="B8106" s="11" t="str">
        <f>IFERROR(INDEX({"JSNY-BJ0001-01";"JSNY-JS0022-01";"JSNY-JS0002-01"},MATCH(D8106,{"BJ_zhongyu";"JS_WX_liteer";"JS_CZ_wodefeng"},0)),"")</f>
        <v>JSNY-JS0002-01</v>
      </c>
      <c r="C8106" s="11" t="str">
        <f>IFERROR(INDEX({"北京中裕世纪大酒店";"江苏利特尔绿色包装股份有限公司";"常州市金坛沃德丰电子科技有限公司"},MATCH(D8106,{"BJ_zhongyu";"JS_WX_liteer";"JS_CZ_wodefeng"},0)),"")</f>
        <v>常州市金坛沃德丰电子科技有限公司</v>
      </c>
      <c r="D8106" s="11" t="str">
        <f>[1]动作!$G8105</f>
        <v>JS_CZ_wodefeng</v>
      </c>
      <c r="E8106" s="11" t="str">
        <f>[1]动作!$D8105</f>
        <v>电表故障</v>
      </c>
      <c r="F8106" s="11" t="s">
        <v>45</v>
      </c>
      <c r="G8106" s="12">
        <f>[1]动作!$A8105+[1]动作!$B8105</f>
        <v>43214.966099537036</v>
      </c>
      <c r="H8106" s="12"/>
      <c r="I8106" s="11"/>
    </row>
    <row r="8107" spans="1:9" hidden="1" x14ac:dyDescent="0.3">
      <c r="A8107" s="24">
        <v>8105</v>
      </c>
      <c r="B8107" s="11" t="str">
        <f>IFERROR(INDEX({"JSNY-BJ0001-01";"JSNY-JS0022-01";"JSNY-JS0002-01"},MATCH(D8107,{"BJ_zhongyu";"JS_WX_liteer";"JS_CZ_wodefeng"},0)),"")</f>
        <v>JSNY-JS0002-01</v>
      </c>
      <c r="C8107" s="11" t="str">
        <f>IFERROR(INDEX({"北京中裕世纪大酒店";"江苏利特尔绿色包装股份有限公司";"常州市金坛沃德丰电子科技有限公司"},MATCH(D8107,{"BJ_zhongyu";"JS_WX_liteer";"JS_CZ_wodefeng"},0)),"")</f>
        <v>常州市金坛沃德丰电子科技有限公司</v>
      </c>
      <c r="D8107" s="11" t="str">
        <f>[1]动作!$G8106</f>
        <v>JS_CZ_wodefeng</v>
      </c>
      <c r="E8107" s="11" t="str">
        <f>[1]动作!$D8106</f>
        <v>电表故障</v>
      </c>
      <c r="F8107" s="11" t="s">
        <v>45</v>
      </c>
      <c r="G8107" s="12">
        <f>[1]动作!$A8106+[1]动作!$B8106</f>
        <v>43214.967314814814</v>
      </c>
      <c r="H8107" s="12"/>
      <c r="I8107" s="11"/>
    </row>
    <row r="8108" spans="1:9" hidden="1" x14ac:dyDescent="0.3">
      <c r="A8108" s="24">
        <v>8106</v>
      </c>
      <c r="B8108" s="11" t="str">
        <f>IFERROR(INDEX({"JSNY-BJ0001-01";"JSNY-JS0022-01";"JSNY-JS0002-01"},MATCH(D8108,{"BJ_zhongyu";"JS_WX_liteer";"JS_CZ_wodefeng"},0)),"")</f>
        <v>JSNY-JS0002-01</v>
      </c>
      <c r="C8108" s="11" t="str">
        <f>IFERROR(INDEX({"北京中裕世纪大酒店";"江苏利特尔绿色包装股份有限公司";"常州市金坛沃德丰电子科技有限公司"},MATCH(D8108,{"BJ_zhongyu";"JS_WX_liteer";"JS_CZ_wodefeng"},0)),"")</f>
        <v>常州市金坛沃德丰电子科技有限公司</v>
      </c>
      <c r="D8108" s="11" t="str">
        <f>[1]动作!$G8107</f>
        <v>JS_CZ_wodefeng</v>
      </c>
      <c r="E8108" s="11" t="str">
        <f>[1]动作!$D8107</f>
        <v>电表故障</v>
      </c>
      <c r="F8108" s="11" t="s">
        <v>45</v>
      </c>
      <c r="G8108" s="12">
        <f>[1]动作!$A8107+[1]动作!$B8107</f>
        <v>43214.968715277777</v>
      </c>
      <c r="H8108" s="12"/>
      <c r="I8108" s="11"/>
    </row>
    <row r="8109" spans="1:9" hidden="1" x14ac:dyDescent="0.3">
      <c r="A8109" s="24">
        <v>8107</v>
      </c>
      <c r="B8109" s="11" t="str">
        <f>IFERROR(INDEX({"JSNY-BJ0001-01";"JSNY-JS0022-01";"JSNY-JS0002-01"},MATCH(D8109,{"BJ_zhongyu";"JS_WX_liteer";"JS_CZ_wodefeng"},0)),"")</f>
        <v>JSNY-JS0002-01</v>
      </c>
      <c r="C8109" s="11" t="str">
        <f>IFERROR(INDEX({"北京中裕世纪大酒店";"江苏利特尔绿色包装股份有限公司";"常州市金坛沃德丰电子科技有限公司"},MATCH(D8109,{"BJ_zhongyu";"JS_WX_liteer";"JS_CZ_wodefeng"},0)),"")</f>
        <v>常州市金坛沃德丰电子科技有限公司</v>
      </c>
      <c r="D8109" s="11" t="str">
        <f>[1]动作!$G8108</f>
        <v>JS_CZ_wodefeng</v>
      </c>
      <c r="E8109" s="11" t="str">
        <f>[1]动作!$D8108</f>
        <v>电表故障</v>
      </c>
      <c r="F8109" s="11" t="s">
        <v>45</v>
      </c>
      <c r="G8109" s="12">
        <f>[1]动作!$A8108+[1]动作!$B8108</f>
        <v>43214.968888888892</v>
      </c>
      <c r="H8109" s="12"/>
      <c r="I8109" s="11"/>
    </row>
    <row r="8110" spans="1:9" hidden="1" x14ac:dyDescent="0.3">
      <c r="A8110" s="24">
        <v>8108</v>
      </c>
      <c r="B8110" s="11" t="str">
        <f>IFERROR(INDEX({"JSNY-BJ0001-01";"JSNY-JS0022-01";"JSNY-JS0002-01"},MATCH(D8110,{"BJ_zhongyu";"JS_WX_liteer";"JS_CZ_wodefeng"},0)),"")</f>
        <v>JSNY-JS0002-01</v>
      </c>
      <c r="C8110" s="11" t="str">
        <f>IFERROR(INDEX({"北京中裕世纪大酒店";"江苏利特尔绿色包装股份有限公司";"常州市金坛沃德丰电子科技有限公司"},MATCH(D8110,{"BJ_zhongyu";"JS_WX_liteer";"JS_CZ_wodefeng"},0)),"")</f>
        <v>常州市金坛沃德丰电子科技有限公司</v>
      </c>
      <c r="D8110" s="11" t="str">
        <f>[1]动作!$G8109</f>
        <v>JS_CZ_wodefeng</v>
      </c>
      <c r="E8110" s="11" t="str">
        <f>[1]动作!$D8109</f>
        <v>电表故障</v>
      </c>
      <c r="F8110" s="11" t="s">
        <v>45</v>
      </c>
      <c r="G8110" s="12">
        <f>[1]动作!$A8109+[1]动作!$B8109</f>
        <v>43214.970046296294</v>
      </c>
      <c r="H8110" s="12"/>
      <c r="I8110" s="11"/>
    </row>
    <row r="8111" spans="1:9" hidden="1" x14ac:dyDescent="0.3">
      <c r="A8111" s="24">
        <v>8109</v>
      </c>
      <c r="B8111" s="11" t="str">
        <f>IFERROR(INDEX({"JSNY-BJ0001-01";"JSNY-JS0022-01";"JSNY-JS0002-01"},MATCH(D8111,{"BJ_zhongyu";"JS_WX_liteer";"JS_CZ_wodefeng"},0)),"")</f>
        <v>JSNY-JS0002-01</v>
      </c>
      <c r="C8111" s="11" t="str">
        <f>IFERROR(INDEX({"北京中裕世纪大酒店";"江苏利特尔绿色包装股份有限公司";"常州市金坛沃德丰电子科技有限公司"},MATCH(D8111,{"BJ_zhongyu";"JS_WX_liteer";"JS_CZ_wodefeng"},0)),"")</f>
        <v>常州市金坛沃德丰电子科技有限公司</v>
      </c>
      <c r="D8111" s="11" t="str">
        <f>[1]动作!$G8110</f>
        <v>JS_CZ_wodefeng</v>
      </c>
      <c r="E8111" s="11" t="str">
        <f>[1]动作!$D8110</f>
        <v>电表故障</v>
      </c>
      <c r="F8111" s="11" t="s">
        <v>45</v>
      </c>
      <c r="G8111" s="12">
        <f>[1]动作!$A8110+[1]动作!$B8110</f>
        <v>43214.97247685185</v>
      </c>
      <c r="H8111" s="12"/>
      <c r="I8111" s="11"/>
    </row>
    <row r="8112" spans="1:9" hidden="1" x14ac:dyDescent="0.3">
      <c r="A8112" s="24">
        <v>8110</v>
      </c>
      <c r="B8112" s="11" t="str">
        <f>IFERROR(INDEX({"JSNY-BJ0001-01";"JSNY-JS0022-01";"JSNY-JS0002-01"},MATCH(D8112,{"BJ_zhongyu";"JS_WX_liteer";"JS_CZ_wodefeng"},0)),"")</f>
        <v>JSNY-JS0002-01</v>
      </c>
      <c r="C8112" s="11" t="str">
        <f>IFERROR(INDEX({"北京中裕世纪大酒店";"江苏利特尔绿色包装股份有限公司";"常州市金坛沃德丰电子科技有限公司"},MATCH(D8112,{"BJ_zhongyu";"JS_WX_liteer";"JS_CZ_wodefeng"},0)),"")</f>
        <v>常州市金坛沃德丰电子科技有限公司</v>
      </c>
      <c r="D8112" s="11" t="str">
        <f>[1]动作!$G8111</f>
        <v>JS_CZ_wodefeng</v>
      </c>
      <c r="E8112" s="11" t="str">
        <f>[1]动作!$D8111</f>
        <v>电表故障</v>
      </c>
      <c r="F8112" s="11" t="s">
        <v>45</v>
      </c>
      <c r="G8112" s="12">
        <f>[1]动作!$A8111+[1]动作!$B8111</f>
        <v>43214.972592592596</v>
      </c>
      <c r="H8112" s="12"/>
      <c r="I8112" s="11"/>
    </row>
    <row r="8113" spans="1:9" hidden="1" x14ac:dyDescent="0.3">
      <c r="A8113" s="24">
        <v>8111</v>
      </c>
      <c r="B8113" s="11" t="str">
        <f>IFERROR(INDEX({"JSNY-BJ0001-01";"JSNY-JS0022-01";"JSNY-JS0002-01"},MATCH(D8113,{"BJ_zhongyu";"JS_WX_liteer";"JS_CZ_wodefeng"},0)),"")</f>
        <v>JSNY-JS0002-01</v>
      </c>
      <c r="C8113" s="11" t="str">
        <f>IFERROR(INDEX({"北京中裕世纪大酒店";"江苏利特尔绿色包装股份有限公司";"常州市金坛沃德丰电子科技有限公司"},MATCH(D8113,{"BJ_zhongyu";"JS_WX_liteer";"JS_CZ_wodefeng"},0)),"")</f>
        <v>常州市金坛沃德丰电子科技有限公司</v>
      </c>
      <c r="D8113" s="11" t="str">
        <f>[1]动作!$G8112</f>
        <v>JS_CZ_wodefeng</v>
      </c>
      <c r="E8113" s="11" t="str">
        <f>[1]动作!$D8112</f>
        <v>电表故障</v>
      </c>
      <c r="F8113" s="11" t="s">
        <v>45</v>
      </c>
      <c r="G8113" s="12">
        <f>[1]动作!$A8112+[1]动作!$B8112</f>
        <v>43214.972766203704</v>
      </c>
      <c r="H8113" s="12"/>
      <c r="I8113" s="11"/>
    </row>
    <row r="8114" spans="1:9" hidden="1" x14ac:dyDescent="0.3">
      <c r="A8114" s="24">
        <v>8112</v>
      </c>
      <c r="B8114" s="11" t="str">
        <f>IFERROR(INDEX({"JSNY-BJ0001-01";"JSNY-JS0022-01";"JSNY-JS0002-01"},MATCH(D8114,{"BJ_zhongyu";"JS_WX_liteer";"JS_CZ_wodefeng"},0)),"")</f>
        <v>JSNY-JS0002-01</v>
      </c>
      <c r="C8114" s="11" t="str">
        <f>IFERROR(INDEX({"北京中裕世纪大酒店";"江苏利特尔绿色包装股份有限公司";"常州市金坛沃德丰电子科技有限公司"},MATCH(D8114,{"BJ_zhongyu";"JS_WX_liteer";"JS_CZ_wodefeng"},0)),"")</f>
        <v>常州市金坛沃德丰电子科技有限公司</v>
      </c>
      <c r="D8114" s="11" t="str">
        <f>[1]动作!$G8113</f>
        <v>JS_CZ_wodefeng</v>
      </c>
      <c r="E8114" s="11" t="str">
        <f>[1]动作!$D8113</f>
        <v>电表故障</v>
      </c>
      <c r="F8114" s="11" t="s">
        <v>45</v>
      </c>
      <c r="G8114" s="12">
        <f>[1]动作!$A8113+[1]动作!$B8113</f>
        <v>43214.974039351851</v>
      </c>
      <c r="H8114" s="12"/>
      <c r="I8114" s="11"/>
    </row>
    <row r="8115" spans="1:9" hidden="1" x14ac:dyDescent="0.3">
      <c r="A8115" s="24">
        <v>8113</v>
      </c>
      <c r="B8115" s="11" t="str">
        <f>IFERROR(INDEX({"JSNY-BJ0001-01";"JSNY-JS0022-01";"JSNY-JS0002-01"},MATCH(D8115,{"BJ_zhongyu";"JS_WX_liteer";"JS_CZ_wodefeng"},0)),"")</f>
        <v>JSNY-JS0002-01</v>
      </c>
      <c r="C8115" s="11" t="str">
        <f>IFERROR(INDEX({"北京中裕世纪大酒店";"江苏利特尔绿色包装股份有限公司";"常州市金坛沃德丰电子科技有限公司"},MATCH(D8115,{"BJ_zhongyu";"JS_WX_liteer";"JS_CZ_wodefeng"},0)),"")</f>
        <v>常州市金坛沃德丰电子科技有限公司</v>
      </c>
      <c r="D8115" s="11" t="str">
        <f>[1]动作!$G8114</f>
        <v>JS_CZ_wodefeng</v>
      </c>
      <c r="E8115" s="11" t="str">
        <f>[1]动作!$D8114</f>
        <v>电表故障</v>
      </c>
      <c r="F8115" s="11" t="s">
        <v>45</v>
      </c>
      <c r="G8115" s="12">
        <f>[1]动作!$A8114+[1]动作!$B8114</f>
        <v>43214.97797453704</v>
      </c>
      <c r="H8115" s="12"/>
      <c r="I8115" s="11"/>
    </row>
    <row r="8116" spans="1:9" hidden="1" x14ac:dyDescent="0.3">
      <c r="A8116" s="24">
        <v>8114</v>
      </c>
      <c r="B8116" s="11" t="str">
        <f>IFERROR(INDEX({"JSNY-BJ0001-01";"JSNY-JS0022-01";"JSNY-JS0002-01"},MATCH(D8116,{"BJ_zhongyu";"JS_WX_liteer";"JS_CZ_wodefeng"},0)),"")</f>
        <v>JSNY-JS0002-01</v>
      </c>
      <c r="C8116" s="11" t="str">
        <f>IFERROR(INDEX({"北京中裕世纪大酒店";"江苏利特尔绿色包装股份有限公司";"常州市金坛沃德丰电子科技有限公司"},MATCH(D8116,{"BJ_zhongyu";"JS_WX_liteer";"JS_CZ_wodefeng"},0)),"")</f>
        <v>常州市金坛沃德丰电子科技有限公司</v>
      </c>
      <c r="D8116" s="11" t="str">
        <f>[1]动作!$G8115</f>
        <v>JS_CZ_wodefeng</v>
      </c>
      <c r="E8116" s="11" t="str">
        <f>[1]动作!$D8115</f>
        <v>电表故障</v>
      </c>
      <c r="F8116" s="11" t="s">
        <v>45</v>
      </c>
      <c r="G8116" s="12">
        <f>[1]动作!$A8115+[1]动作!$B8115</f>
        <v>43214.979305555556</v>
      </c>
      <c r="H8116" s="12"/>
      <c r="I8116" s="11"/>
    </row>
    <row r="8117" spans="1:9" hidden="1" x14ac:dyDescent="0.3">
      <c r="A8117" s="24">
        <v>8115</v>
      </c>
      <c r="B8117" s="11" t="str">
        <f>IFERROR(INDEX({"JSNY-BJ0001-01";"JSNY-JS0022-01";"JSNY-JS0002-01"},MATCH(D8117,{"BJ_zhongyu";"JS_WX_liteer";"JS_CZ_wodefeng"},0)),"")</f>
        <v>JSNY-JS0002-01</v>
      </c>
      <c r="C8117" s="11" t="str">
        <f>IFERROR(INDEX({"北京中裕世纪大酒店";"江苏利特尔绿色包装股份有限公司";"常州市金坛沃德丰电子科技有限公司"},MATCH(D8117,{"BJ_zhongyu";"JS_WX_liteer";"JS_CZ_wodefeng"},0)),"")</f>
        <v>常州市金坛沃德丰电子科技有限公司</v>
      </c>
      <c r="D8117" s="11" t="str">
        <f>[1]动作!$G8116</f>
        <v>JS_CZ_wodefeng</v>
      </c>
      <c r="E8117" s="11" t="str">
        <f>[1]动作!$D8116</f>
        <v>电表故障</v>
      </c>
      <c r="F8117" s="11" t="s">
        <v>45</v>
      </c>
      <c r="G8117" s="12">
        <f>[1]动作!$A8116+[1]动作!$B8116</f>
        <v>43214.982905092591</v>
      </c>
      <c r="H8117" s="12"/>
      <c r="I8117" s="11"/>
    </row>
    <row r="8118" spans="1:9" hidden="1" x14ac:dyDescent="0.3">
      <c r="A8118" s="24">
        <v>8116</v>
      </c>
      <c r="B8118" s="11" t="str">
        <f>IFERROR(INDEX({"JSNY-BJ0001-01";"JSNY-JS0022-01";"JSNY-JS0002-01"},MATCH(D8118,{"BJ_zhongyu";"JS_WX_liteer";"JS_CZ_wodefeng"},0)),"")</f>
        <v>JSNY-JS0002-01</v>
      </c>
      <c r="C8118" s="11" t="str">
        <f>IFERROR(INDEX({"北京中裕世纪大酒店";"江苏利特尔绿色包装股份有限公司";"常州市金坛沃德丰电子科技有限公司"},MATCH(D8118,{"BJ_zhongyu";"JS_WX_liteer";"JS_CZ_wodefeng"},0)),"")</f>
        <v>常州市金坛沃德丰电子科技有限公司</v>
      </c>
      <c r="D8118" s="11" t="str">
        <f>[1]动作!$G8117</f>
        <v>JS_CZ_wodefeng</v>
      </c>
      <c r="E8118" s="11" t="str">
        <f>[1]动作!$D8117</f>
        <v>电表故障</v>
      </c>
      <c r="F8118" s="11" t="s">
        <v>45</v>
      </c>
      <c r="G8118" s="12">
        <f>[1]动作!$A8117+[1]动作!$B8117</f>
        <v>43214.983136574076</v>
      </c>
      <c r="H8118" s="12"/>
      <c r="I8118" s="11"/>
    </row>
    <row r="8119" spans="1:9" hidden="1" x14ac:dyDescent="0.3">
      <c r="A8119" s="24">
        <v>8117</v>
      </c>
      <c r="B8119" s="11" t="str">
        <f>IFERROR(INDEX({"JSNY-BJ0001-01";"JSNY-JS0022-01";"JSNY-JS0002-01"},MATCH(D8119,{"BJ_zhongyu";"JS_WX_liteer";"JS_CZ_wodefeng"},0)),"")</f>
        <v>JSNY-JS0002-01</v>
      </c>
      <c r="C8119" s="11" t="str">
        <f>IFERROR(INDEX({"北京中裕世纪大酒店";"江苏利特尔绿色包装股份有限公司";"常州市金坛沃德丰电子科技有限公司"},MATCH(D8119,{"BJ_zhongyu";"JS_WX_liteer";"JS_CZ_wodefeng"},0)),"")</f>
        <v>常州市金坛沃德丰电子科技有限公司</v>
      </c>
      <c r="D8119" s="11" t="str">
        <f>[1]动作!$G8118</f>
        <v>JS_CZ_wodefeng</v>
      </c>
      <c r="E8119" s="11" t="str">
        <f>[1]动作!$D8118</f>
        <v>电表故障</v>
      </c>
      <c r="F8119" s="11" t="s">
        <v>45</v>
      </c>
      <c r="G8119" s="12">
        <f>[1]动作!$A8118+[1]动作!$B8118</f>
        <v>43214.984178240738</v>
      </c>
      <c r="H8119" s="12"/>
      <c r="I8119" s="11"/>
    </row>
    <row r="8120" spans="1:9" hidden="1" x14ac:dyDescent="0.3">
      <c r="A8120" s="24">
        <v>8118</v>
      </c>
      <c r="B8120" s="11" t="str">
        <f>IFERROR(INDEX({"JSNY-BJ0001-01";"JSNY-JS0022-01";"JSNY-JS0002-01"},MATCH(D8120,{"BJ_zhongyu";"JS_WX_liteer";"JS_CZ_wodefeng"},0)),"")</f>
        <v>JSNY-JS0002-01</v>
      </c>
      <c r="C8120" s="11" t="str">
        <f>IFERROR(INDEX({"北京中裕世纪大酒店";"江苏利特尔绿色包装股份有限公司";"常州市金坛沃德丰电子科技有限公司"},MATCH(D8120,{"BJ_zhongyu";"JS_WX_liteer";"JS_CZ_wodefeng"},0)),"")</f>
        <v>常州市金坛沃德丰电子科技有限公司</v>
      </c>
      <c r="D8120" s="11" t="str">
        <f>[1]动作!$G8119</f>
        <v>JS_CZ_wodefeng</v>
      </c>
      <c r="E8120" s="11" t="str">
        <f>[1]动作!$D8119</f>
        <v>电表故障</v>
      </c>
      <c r="F8120" s="11" t="s">
        <v>45</v>
      </c>
      <c r="G8120" s="12">
        <f>[1]动作!$A8119+[1]动作!$B8119</f>
        <v>43214.984293981484</v>
      </c>
      <c r="H8120" s="12"/>
      <c r="I8120" s="11"/>
    </row>
    <row r="8121" spans="1:9" hidden="1" x14ac:dyDescent="0.3">
      <c r="A8121" s="24">
        <v>8119</v>
      </c>
      <c r="B8121" s="11" t="str">
        <f>IFERROR(INDEX({"JSNY-BJ0001-01";"JSNY-JS0022-01";"JSNY-JS0002-01"},MATCH(D8121,{"BJ_zhongyu";"JS_WX_liteer";"JS_CZ_wodefeng"},0)),"")</f>
        <v>JSNY-JS0002-01</v>
      </c>
      <c r="C8121" s="11" t="str">
        <f>IFERROR(INDEX({"北京中裕世纪大酒店";"江苏利特尔绿色包装股份有限公司";"常州市金坛沃德丰电子科技有限公司"},MATCH(D8121,{"BJ_zhongyu";"JS_WX_liteer";"JS_CZ_wodefeng"},0)),"")</f>
        <v>常州市金坛沃德丰电子科技有限公司</v>
      </c>
      <c r="D8121" s="11" t="str">
        <f>[1]动作!$G8120</f>
        <v>JS_CZ_wodefeng</v>
      </c>
      <c r="E8121" s="11" t="str">
        <f>[1]动作!$D8120</f>
        <v>电表故障</v>
      </c>
      <c r="F8121" s="11" t="s">
        <v>45</v>
      </c>
      <c r="G8121" s="12">
        <f>[1]动作!$A8120+[1]动作!$B8120</f>
        <v>43214.988113425927</v>
      </c>
      <c r="H8121" s="12"/>
      <c r="I8121" s="11"/>
    </row>
    <row r="8122" spans="1:9" hidden="1" x14ac:dyDescent="0.3">
      <c r="A8122" s="24">
        <v>8120</v>
      </c>
      <c r="B8122" s="11" t="str">
        <f>IFERROR(INDEX({"JSNY-BJ0001-01";"JSNY-JS0022-01";"JSNY-JS0002-01"},MATCH(D8122,{"BJ_zhongyu";"JS_WX_liteer";"JS_CZ_wodefeng"},0)),"")</f>
        <v>JSNY-JS0002-01</v>
      </c>
      <c r="C8122" s="11" t="str">
        <f>IFERROR(INDEX({"北京中裕世纪大酒店";"江苏利特尔绿色包装股份有限公司";"常州市金坛沃德丰电子科技有限公司"},MATCH(D8122,{"BJ_zhongyu";"JS_WX_liteer";"JS_CZ_wodefeng"},0)),"")</f>
        <v>常州市金坛沃德丰电子科技有限公司</v>
      </c>
      <c r="D8122" s="11" t="str">
        <f>[1]动作!$G8121</f>
        <v>JS_CZ_wodefeng</v>
      </c>
      <c r="E8122" s="11" t="str">
        <f>[1]动作!$D8121</f>
        <v>电表故障</v>
      </c>
      <c r="F8122" s="11" t="s">
        <v>45</v>
      </c>
      <c r="G8122" s="12">
        <f>[1]动作!$A8121+[1]动作!$B8121</f>
        <v>43214.988229166665</v>
      </c>
      <c r="H8122" s="12"/>
      <c r="I8122" s="11"/>
    </row>
    <row r="8123" spans="1:9" hidden="1" x14ac:dyDescent="0.3">
      <c r="A8123" s="24">
        <v>8121</v>
      </c>
      <c r="B8123" s="11" t="str">
        <f>IFERROR(INDEX({"JSNY-BJ0001-01";"JSNY-JS0022-01";"JSNY-JS0002-01"},MATCH(D8123,{"BJ_zhongyu";"JS_WX_liteer";"JS_CZ_wodefeng"},0)),"")</f>
        <v>JSNY-JS0002-01</v>
      </c>
      <c r="C8123" s="11" t="str">
        <f>IFERROR(INDEX({"北京中裕世纪大酒店";"江苏利特尔绿色包装股份有限公司";"常州市金坛沃德丰电子科技有限公司"},MATCH(D8123,{"BJ_zhongyu";"JS_WX_liteer";"JS_CZ_wodefeng"},0)),"")</f>
        <v>常州市金坛沃德丰电子科技有限公司</v>
      </c>
      <c r="D8123" s="11" t="str">
        <f>[1]动作!$G8122</f>
        <v>JS_CZ_wodefeng</v>
      </c>
      <c r="E8123" s="11" t="str">
        <f>[1]动作!$D8122</f>
        <v>电表故障</v>
      </c>
      <c r="F8123" s="11" t="s">
        <v>45</v>
      </c>
      <c r="G8123" s="12">
        <f>[1]动作!$A8122+[1]动作!$B8122</f>
        <v>43214.989560185182</v>
      </c>
      <c r="H8123" s="12"/>
      <c r="I8123" s="11"/>
    </row>
    <row r="8124" spans="1:9" hidden="1" x14ac:dyDescent="0.3">
      <c r="A8124" s="24">
        <v>8122</v>
      </c>
      <c r="B8124" s="11" t="str">
        <f>IFERROR(INDEX({"JSNY-BJ0001-01";"JSNY-JS0022-01";"JSNY-JS0002-01"},MATCH(D8124,{"BJ_zhongyu";"JS_WX_liteer";"JS_CZ_wodefeng"},0)),"")</f>
        <v>JSNY-JS0002-01</v>
      </c>
      <c r="C8124" s="11" t="str">
        <f>IFERROR(INDEX({"北京中裕世纪大酒店";"江苏利特尔绿色包装股份有限公司";"常州市金坛沃德丰电子科技有限公司"},MATCH(D8124,{"BJ_zhongyu";"JS_WX_liteer";"JS_CZ_wodefeng"},0)),"")</f>
        <v>常州市金坛沃德丰电子科技有限公司</v>
      </c>
      <c r="D8124" s="11" t="str">
        <f>[1]动作!$G8123</f>
        <v>JS_CZ_wodefeng</v>
      </c>
      <c r="E8124" s="11" t="str">
        <f>[1]动作!$D8123</f>
        <v>电表故障</v>
      </c>
      <c r="F8124" s="11" t="s">
        <v>45</v>
      </c>
      <c r="G8124" s="12">
        <f>[1]动作!$A8123+[1]动作!$B8123</f>
        <v>43214.991006944445</v>
      </c>
      <c r="H8124" s="12"/>
      <c r="I8124" s="11"/>
    </row>
    <row r="8125" spans="1:9" hidden="1" x14ac:dyDescent="0.3">
      <c r="A8125" s="24">
        <v>8123</v>
      </c>
      <c r="B8125" s="11" t="str">
        <f>IFERROR(INDEX({"JSNY-BJ0001-01";"JSNY-JS0022-01";"JSNY-JS0002-01"},MATCH(D8125,{"BJ_zhongyu";"JS_WX_liteer";"JS_CZ_wodefeng"},0)),"")</f>
        <v>JSNY-JS0002-01</v>
      </c>
      <c r="C8125" s="11" t="str">
        <f>IFERROR(INDEX({"北京中裕世纪大酒店";"江苏利特尔绿色包装股份有限公司";"常州市金坛沃德丰电子科技有限公司"},MATCH(D8125,{"BJ_zhongyu";"JS_WX_liteer";"JS_CZ_wodefeng"},0)),"")</f>
        <v>常州市金坛沃德丰电子科技有限公司</v>
      </c>
      <c r="D8125" s="11" t="str">
        <f>[1]动作!$G8124</f>
        <v>JS_CZ_wodefeng</v>
      </c>
      <c r="E8125" s="11" t="str">
        <f>[1]动作!$D8124</f>
        <v>电表故障</v>
      </c>
      <c r="F8125" s="11" t="s">
        <v>45</v>
      </c>
      <c r="G8125" s="12">
        <f>[1]动作!$A8124+[1]动作!$B8124</f>
        <v>43214.995995370373</v>
      </c>
      <c r="H8125" s="12"/>
      <c r="I8125" s="11"/>
    </row>
    <row r="8126" spans="1:9" hidden="1" x14ac:dyDescent="0.3">
      <c r="A8126" s="24">
        <v>8124</v>
      </c>
      <c r="B8126" s="11" t="str">
        <f>IFERROR(INDEX({"JSNY-BJ0001-01";"JSNY-JS0022-01";"JSNY-JS0002-01"},MATCH(D8126,{"BJ_zhongyu";"JS_WX_liteer";"JS_CZ_wodefeng"},0)),"")</f>
        <v>JSNY-JS0002-01</v>
      </c>
      <c r="C8126" s="11" t="str">
        <f>IFERROR(INDEX({"北京中裕世纪大酒店";"江苏利特尔绿色包装股份有限公司";"常州市金坛沃德丰电子科技有限公司"},MATCH(D8126,{"BJ_zhongyu";"JS_WX_liteer";"JS_CZ_wodefeng"},0)),"")</f>
        <v>常州市金坛沃德丰电子科技有限公司</v>
      </c>
      <c r="D8126" s="11" t="str">
        <f>[1]动作!$G8125</f>
        <v>JS_CZ_wodefeng</v>
      </c>
      <c r="E8126" s="11" t="str">
        <f>[1]动作!$D8125</f>
        <v>电表故障</v>
      </c>
      <c r="F8126" s="11" t="s">
        <v>45</v>
      </c>
      <c r="G8126" s="12">
        <f>[1]动作!$A8125+[1]动作!$B8125</f>
        <v>43214.997442129628</v>
      </c>
      <c r="H8126" s="12"/>
      <c r="I8126" s="11"/>
    </row>
    <row r="8127" spans="1:9" hidden="1" x14ac:dyDescent="0.3">
      <c r="A8127" s="24">
        <v>8125</v>
      </c>
      <c r="B8127" s="11" t="str">
        <f>IFERROR(INDEX({"JSNY-BJ0001-01";"JSNY-JS0022-01";"JSNY-JS0002-01"},MATCH(D8127,{"BJ_zhongyu";"JS_WX_liteer";"JS_CZ_wodefeng"},0)),"")</f>
        <v>JSNY-JS0002-01</v>
      </c>
      <c r="C8127" s="11" t="str">
        <f>IFERROR(INDEX({"北京中裕世纪大酒店";"江苏利特尔绿色包装股份有限公司";"常州市金坛沃德丰电子科技有限公司"},MATCH(D8127,{"BJ_zhongyu";"JS_WX_liteer";"JS_CZ_wodefeng"},0)),"")</f>
        <v>常州市金坛沃德丰电子科技有限公司</v>
      </c>
      <c r="D8127" s="11" t="str">
        <f>[1]动作!$G8126</f>
        <v>JS_CZ_wodefeng</v>
      </c>
      <c r="E8127" s="11" t="str">
        <f>[1]动作!$D8126</f>
        <v>电表故障</v>
      </c>
      <c r="F8127" s="11" t="s">
        <v>45</v>
      </c>
      <c r="G8127" s="12">
        <f>[1]动作!$A8126+[1]动作!$B8126</f>
        <v>43214.999699074076</v>
      </c>
      <c r="H8127" s="12"/>
      <c r="I8127" s="11"/>
    </row>
    <row r="8128" spans="1:9" hidden="1" x14ac:dyDescent="0.3">
      <c r="A8128" s="24">
        <v>8126</v>
      </c>
      <c r="B8128" s="11" t="str">
        <f>IFERROR(INDEX({"JSNY-BJ0001-01";"JSNY-JS0022-01";"JSNY-JS0002-01"},MATCH(D8128,{"BJ_zhongyu";"JS_WX_liteer";"JS_CZ_wodefeng"},0)),"")</f>
        <v>JSNY-JS0002-01</v>
      </c>
      <c r="C8128" s="11" t="str">
        <f>IFERROR(INDEX({"北京中裕世纪大酒店";"江苏利特尔绿色包装股份有限公司";"常州市金坛沃德丰电子科技有限公司"},MATCH(D8128,{"BJ_zhongyu";"JS_WX_liteer";"JS_CZ_wodefeng"},0)),"")</f>
        <v>常州市金坛沃德丰电子科技有限公司</v>
      </c>
      <c r="D8128" s="11" t="str">
        <f>[1]动作!$G8127</f>
        <v>JS_CZ_wodefeng</v>
      </c>
      <c r="E8128" s="11" t="str">
        <f>[1]动作!$D8127</f>
        <v>电表故障</v>
      </c>
      <c r="F8128" s="11" t="s">
        <v>45</v>
      </c>
      <c r="G8128" s="12">
        <f>[1]动作!$A8127+[1]动作!$B8127</f>
        <v>43214.999814814815</v>
      </c>
      <c r="H8128" s="12"/>
      <c r="I8128" s="11"/>
    </row>
    <row r="8129" spans="1:9" hidden="1" x14ac:dyDescent="0.3">
      <c r="A8129" s="24">
        <v>8127</v>
      </c>
      <c r="B8129" s="11" t="str">
        <f>IFERROR(INDEX({"JSNY-BJ0001-01";"JSNY-JS0022-01";"JSNY-JS0002-01"},MATCH(D8129,{"BJ_zhongyu";"JS_WX_liteer";"JS_CZ_wodefeng"},0)),"")</f>
        <v>JSNY-JS0002-01</v>
      </c>
      <c r="C8129" s="11" t="str">
        <f>IFERROR(INDEX({"北京中裕世纪大酒店";"江苏利特尔绿色包装股份有限公司";"常州市金坛沃德丰电子科技有限公司"},MATCH(D8129,{"BJ_zhongyu";"JS_WX_liteer";"JS_CZ_wodefeng"},0)),"")</f>
        <v>常州市金坛沃德丰电子科技有限公司</v>
      </c>
      <c r="D8129" s="11" t="str">
        <f>[1]动作!$G8128</f>
        <v>JS_CZ_wodefeng</v>
      </c>
      <c r="E8129" s="11" t="str">
        <f>[1]动作!$D8128</f>
        <v>电表故障</v>
      </c>
      <c r="F8129" s="11" t="s">
        <v>45</v>
      </c>
      <c r="G8129" s="12">
        <f>[1]动作!$A8128+[1]动作!$B8128</f>
        <v>43215.0000462963</v>
      </c>
      <c r="H8129" s="12"/>
      <c r="I8129" s="11"/>
    </row>
    <row r="8130" spans="1:9" hidden="1" x14ac:dyDescent="0.3">
      <c r="A8130" s="24">
        <v>8128</v>
      </c>
      <c r="B8130" s="11" t="str">
        <f>IFERROR(INDEX({"JSNY-BJ0001-01";"JSNY-JS0022-01";"JSNY-JS0002-01"},MATCH(D8130,{"BJ_zhongyu";"JS_WX_liteer";"JS_CZ_wodefeng"},0)),"")</f>
        <v>JSNY-JS0002-01</v>
      </c>
      <c r="C8130" s="11" t="str">
        <f>IFERROR(INDEX({"北京中裕世纪大酒店";"江苏利特尔绿色包装股份有限公司";"常州市金坛沃德丰电子科技有限公司"},MATCH(D8130,{"BJ_zhongyu";"JS_WX_liteer";"JS_CZ_wodefeng"},0)),"")</f>
        <v>常州市金坛沃德丰电子科技有限公司</v>
      </c>
      <c r="D8130" s="11" t="str">
        <f>[1]动作!$G8129</f>
        <v>JS_CZ_wodefeng</v>
      </c>
      <c r="E8130" s="11" t="str">
        <f>[1]动作!$D8129</f>
        <v>分系统1BMS1SOC过低一级故障</v>
      </c>
      <c r="F8130" s="11" t="s">
        <v>177</v>
      </c>
      <c r="G8130" s="12">
        <f>[1]动作!$A8129+[1]动作!$B8129</f>
        <v>43215.000277777777</v>
      </c>
      <c r="H8130" s="12"/>
      <c r="I8130" s="11"/>
    </row>
    <row r="8131" spans="1:9" hidden="1" x14ac:dyDescent="0.3">
      <c r="A8131" s="24">
        <v>8129</v>
      </c>
      <c r="B8131" s="11" t="str">
        <f>IFERROR(INDEX({"JSNY-BJ0001-01";"JSNY-JS0022-01";"JSNY-JS0002-01"},MATCH(D8131,{"BJ_zhongyu";"JS_WX_liteer";"JS_CZ_wodefeng"},0)),"")</f>
        <v>JSNY-JS0002-01</v>
      </c>
      <c r="C8131" s="11" t="str">
        <f>IFERROR(INDEX({"北京中裕世纪大酒店";"江苏利特尔绿色包装股份有限公司";"常州市金坛沃德丰电子科技有限公司"},MATCH(D8131,{"BJ_zhongyu";"JS_WX_liteer";"JS_CZ_wodefeng"},0)),"")</f>
        <v>常州市金坛沃德丰电子科技有限公司</v>
      </c>
      <c r="D8131" s="11" t="str">
        <f>[1]动作!$G8130</f>
        <v>JS_CZ_wodefeng</v>
      </c>
      <c r="E8131" s="11" t="str">
        <f>[1]动作!$D8130</f>
        <v>分系统1BMS2SOC过低一级故障</v>
      </c>
      <c r="F8131" s="11" t="s">
        <v>177</v>
      </c>
      <c r="G8131" s="12">
        <f>[1]动作!$A8130+[1]动作!$B8130</f>
        <v>43215.000277777777</v>
      </c>
      <c r="H8131" s="12"/>
      <c r="I8131" s="11"/>
    </row>
    <row r="8132" spans="1:9" hidden="1" x14ac:dyDescent="0.3">
      <c r="A8132" s="24">
        <v>8130</v>
      </c>
      <c r="B8132" s="11" t="str">
        <f>IFERROR(INDEX({"JSNY-BJ0001-01";"JSNY-JS0022-01";"JSNY-JS0002-01"},MATCH(D8132,{"BJ_zhongyu";"JS_WX_liteer";"JS_CZ_wodefeng"},0)),"")</f>
        <v>JSNY-JS0002-01</v>
      </c>
      <c r="C8132" s="11" t="str">
        <f>IFERROR(INDEX({"北京中裕世纪大酒店";"江苏利特尔绿色包装股份有限公司";"常州市金坛沃德丰电子科技有限公司"},MATCH(D8132,{"BJ_zhongyu";"JS_WX_liteer";"JS_CZ_wodefeng"},0)),"")</f>
        <v>常州市金坛沃德丰电子科技有限公司</v>
      </c>
      <c r="D8132" s="11" t="str">
        <f>[1]动作!$G8131</f>
        <v>JS_CZ_wodefeng</v>
      </c>
      <c r="E8132" s="11" t="str">
        <f>[1]动作!$D8131</f>
        <v>分系统1BMS4SOC过低一级故障</v>
      </c>
      <c r="F8132" s="11" t="s">
        <v>177</v>
      </c>
      <c r="G8132" s="12">
        <f>[1]动作!$A8131+[1]动作!$B8131</f>
        <v>43215.000277777777</v>
      </c>
      <c r="H8132" s="12"/>
      <c r="I8132" s="11"/>
    </row>
    <row r="8133" spans="1:9" hidden="1" x14ac:dyDescent="0.3">
      <c r="A8133" s="24">
        <v>8131</v>
      </c>
      <c r="B8133" s="11" t="str">
        <f>IFERROR(INDEX({"JSNY-BJ0001-01";"JSNY-JS0022-01";"JSNY-JS0002-01"},MATCH(D8133,{"BJ_zhongyu";"JS_WX_liteer";"JS_CZ_wodefeng"},0)),"")</f>
        <v>JSNY-JS0002-01</v>
      </c>
      <c r="C8133" s="11" t="str">
        <f>IFERROR(INDEX({"北京中裕世纪大酒店";"江苏利特尔绿色包装股份有限公司";"常州市金坛沃德丰电子科技有限公司"},MATCH(D8133,{"BJ_zhongyu";"JS_WX_liteer";"JS_CZ_wodefeng"},0)),"")</f>
        <v>常州市金坛沃德丰电子科技有限公司</v>
      </c>
      <c r="D8133" s="11" t="str">
        <f>[1]动作!$G8132</f>
        <v>JS_CZ_wodefeng</v>
      </c>
      <c r="E8133" s="11" t="str">
        <f>[1]动作!$D8132</f>
        <v>分系统1BMS6SOC过低一级故障</v>
      </c>
      <c r="F8133" s="11" t="s">
        <v>177</v>
      </c>
      <c r="G8133" s="12">
        <f>[1]动作!$A8132+[1]动作!$B8132</f>
        <v>43215.000277777777</v>
      </c>
      <c r="H8133" s="12"/>
      <c r="I8133" s="11"/>
    </row>
    <row r="8134" spans="1:9" hidden="1" x14ac:dyDescent="0.3">
      <c r="A8134" s="24">
        <v>8132</v>
      </c>
      <c r="B8134" s="11" t="str">
        <f>IFERROR(INDEX({"JSNY-BJ0001-01";"JSNY-JS0022-01";"JSNY-JS0002-01"},MATCH(D8134,{"BJ_zhongyu";"JS_WX_liteer";"JS_CZ_wodefeng"},0)),"")</f>
        <v>JSNY-JS0002-01</v>
      </c>
      <c r="C8134" s="11" t="str">
        <f>IFERROR(INDEX({"北京中裕世纪大酒店";"江苏利特尔绿色包装股份有限公司";"常州市金坛沃德丰电子科技有限公司"},MATCH(D8134,{"BJ_zhongyu";"JS_WX_liteer";"JS_CZ_wodefeng"},0)),"")</f>
        <v>常州市金坛沃德丰电子科技有限公司</v>
      </c>
      <c r="D8134" s="11" t="str">
        <f>[1]动作!$G8133</f>
        <v>JS_CZ_wodefeng</v>
      </c>
      <c r="E8134" s="11" t="str">
        <f>[1]动作!$D8133</f>
        <v>电表故障</v>
      </c>
      <c r="F8134" s="11" t="s">
        <v>45</v>
      </c>
      <c r="G8134" s="12">
        <f>[1]动作!$A8133+[1]动作!$B8133</f>
        <v>43215.001145833332</v>
      </c>
      <c r="H8134" s="12"/>
      <c r="I8134" s="11"/>
    </row>
    <row r="8135" spans="1:9" hidden="1" x14ac:dyDescent="0.3">
      <c r="A8135" s="24">
        <v>8133</v>
      </c>
      <c r="B8135" s="11" t="str">
        <f>IFERROR(INDEX({"JSNY-BJ0001-01";"JSNY-JS0022-01";"JSNY-JS0002-01"},MATCH(D8135,{"BJ_zhongyu";"JS_WX_liteer";"JS_CZ_wodefeng"},0)),"")</f>
        <v>JSNY-JS0002-01</v>
      </c>
      <c r="C8135" s="11" t="str">
        <f>IFERROR(INDEX({"北京中裕世纪大酒店";"江苏利特尔绿色包装股份有限公司";"常州市金坛沃德丰电子科技有限公司"},MATCH(D8135,{"BJ_zhongyu";"JS_WX_liteer";"JS_CZ_wodefeng"},0)),"")</f>
        <v>常州市金坛沃德丰电子科技有限公司</v>
      </c>
      <c r="D8135" s="11" t="str">
        <f>[1]动作!$G8134</f>
        <v>JS_CZ_wodefeng</v>
      </c>
      <c r="E8135" s="11" t="str">
        <f>[1]动作!$D8134</f>
        <v>电表故障</v>
      </c>
      <c r="F8135" s="11" t="s">
        <v>45</v>
      </c>
      <c r="G8135" s="12">
        <f>[1]动作!$A8134+[1]动作!$B8134</f>
        <v>43215.003634259258</v>
      </c>
      <c r="H8135" s="12"/>
      <c r="I8135" s="11"/>
    </row>
    <row r="8136" spans="1:9" hidden="1" x14ac:dyDescent="0.3">
      <c r="A8136" s="24">
        <v>8134</v>
      </c>
      <c r="B8136" s="11" t="str">
        <f>IFERROR(INDEX({"JSNY-BJ0001-01";"JSNY-JS0022-01";"JSNY-JS0002-01"},MATCH(D8136,{"BJ_zhongyu";"JS_WX_liteer";"JS_CZ_wodefeng"},0)),"")</f>
        <v>JSNY-JS0002-01</v>
      </c>
      <c r="C8136" s="11" t="str">
        <f>IFERROR(INDEX({"北京中裕世纪大酒店";"江苏利特尔绿色包装股份有限公司";"常州市金坛沃德丰电子科技有限公司"},MATCH(D8136,{"BJ_zhongyu";"JS_WX_liteer";"JS_CZ_wodefeng"},0)),"")</f>
        <v>常州市金坛沃德丰电子科技有限公司</v>
      </c>
      <c r="D8136" s="11" t="str">
        <f>[1]动作!$G8135</f>
        <v>JS_CZ_wodefeng</v>
      </c>
      <c r="E8136" s="11" t="str">
        <f>[1]动作!$D8135</f>
        <v>电表故障</v>
      </c>
      <c r="F8136" s="11" t="s">
        <v>45</v>
      </c>
      <c r="G8136" s="12">
        <f>[1]动作!$A8135+[1]动作!$B8135</f>
        <v>43215.004733796297</v>
      </c>
      <c r="H8136" s="12"/>
      <c r="I8136" s="11"/>
    </row>
    <row r="8137" spans="1:9" hidden="1" x14ac:dyDescent="0.3">
      <c r="A8137" s="24">
        <v>8135</v>
      </c>
      <c r="B8137" s="11" t="str">
        <f>IFERROR(INDEX({"JSNY-BJ0001-01";"JSNY-JS0022-01";"JSNY-JS0002-01"},MATCH(D8137,{"BJ_zhongyu";"JS_WX_liteer";"JS_CZ_wodefeng"},0)),"")</f>
        <v>JSNY-JS0002-01</v>
      </c>
      <c r="C8137" s="11" t="str">
        <f>IFERROR(INDEX({"北京中裕世纪大酒店";"江苏利特尔绿色包装股份有限公司";"常州市金坛沃德丰电子科技有限公司"},MATCH(D8137,{"BJ_zhongyu";"JS_WX_liteer";"JS_CZ_wodefeng"},0)),"")</f>
        <v>常州市金坛沃德丰电子科技有限公司</v>
      </c>
      <c r="D8137" s="11" t="str">
        <f>[1]动作!$G8136</f>
        <v>JS_CZ_wodefeng</v>
      </c>
      <c r="E8137" s="11" t="str">
        <f>[1]动作!$D8136</f>
        <v>电表故障</v>
      </c>
      <c r="F8137" s="11" t="s">
        <v>45</v>
      </c>
      <c r="G8137" s="12">
        <f>[1]动作!$A8136+[1]动作!$B8136</f>
        <v>43215.004965277774</v>
      </c>
      <c r="H8137" s="12"/>
      <c r="I8137" s="11"/>
    </row>
    <row r="8138" spans="1:9" hidden="1" x14ac:dyDescent="0.3">
      <c r="A8138" s="24">
        <v>8136</v>
      </c>
      <c r="B8138" s="11" t="str">
        <f>IFERROR(INDEX({"JSNY-BJ0001-01";"JSNY-JS0022-01";"JSNY-JS0002-01"},MATCH(D8138,{"BJ_zhongyu";"JS_WX_liteer";"JS_CZ_wodefeng"},0)),"")</f>
        <v>JSNY-JS0002-01</v>
      </c>
      <c r="C8138" s="11" t="str">
        <f>IFERROR(INDEX({"北京中裕世纪大酒店";"江苏利特尔绿色包装股份有限公司";"常州市金坛沃德丰电子科技有限公司"},MATCH(D8138,{"BJ_zhongyu";"JS_WX_liteer";"JS_CZ_wodefeng"},0)),"")</f>
        <v>常州市金坛沃德丰电子科技有限公司</v>
      </c>
      <c r="D8138" s="11" t="str">
        <f>[1]动作!$G8137</f>
        <v>JS_CZ_wodefeng</v>
      </c>
      <c r="E8138" s="11" t="str">
        <f>[1]动作!$D8137</f>
        <v>电表故障</v>
      </c>
      <c r="F8138" s="11" t="s">
        <v>45</v>
      </c>
      <c r="G8138" s="12">
        <f>[1]动作!$A8137+[1]动作!$B8137</f>
        <v>43215.00508101852</v>
      </c>
      <c r="H8138" s="12"/>
      <c r="I8138" s="11"/>
    </row>
    <row r="8139" spans="1:9" hidden="1" x14ac:dyDescent="0.3">
      <c r="A8139" s="24">
        <v>8137</v>
      </c>
      <c r="B8139" s="11" t="str">
        <f>IFERROR(INDEX({"JSNY-BJ0001-01";"JSNY-JS0022-01";"JSNY-JS0002-01"},MATCH(D8139,{"BJ_zhongyu";"JS_WX_liteer";"JS_CZ_wodefeng"},0)),"")</f>
        <v>JSNY-JS0002-01</v>
      </c>
      <c r="C8139" s="11" t="str">
        <f>IFERROR(INDEX({"北京中裕世纪大酒店";"江苏利特尔绿色包装股份有限公司";"常州市金坛沃德丰电子科技有限公司"},MATCH(D8139,{"BJ_zhongyu";"JS_WX_liteer";"JS_CZ_wodefeng"},0)),"")</f>
        <v>常州市金坛沃德丰电子科技有限公司</v>
      </c>
      <c r="D8139" s="11" t="str">
        <f>[1]动作!$G8138</f>
        <v>JS_CZ_wodefeng</v>
      </c>
      <c r="E8139" s="11" t="str">
        <f>[1]动作!$D8138</f>
        <v>电表故障</v>
      </c>
      <c r="F8139" s="11" t="s">
        <v>45</v>
      </c>
      <c r="G8139" s="12">
        <f>[1]动作!$A8138+[1]动作!$B8138</f>
        <v>43215.005196759259</v>
      </c>
      <c r="H8139" s="12"/>
      <c r="I8139" s="11"/>
    </row>
    <row r="8140" spans="1:9" hidden="1" x14ac:dyDescent="0.3">
      <c r="A8140" s="24">
        <v>8138</v>
      </c>
      <c r="B8140" s="11" t="str">
        <f>IFERROR(INDEX({"JSNY-BJ0001-01";"JSNY-JS0022-01";"JSNY-JS0002-01"},MATCH(D8140,{"BJ_zhongyu";"JS_WX_liteer";"JS_CZ_wodefeng"},0)),"")</f>
        <v>JSNY-JS0002-01</v>
      </c>
      <c r="C8140" s="11" t="str">
        <f>IFERROR(INDEX({"北京中裕世纪大酒店";"江苏利特尔绿色包装股份有限公司";"常州市金坛沃德丰电子科技有限公司"},MATCH(D8140,{"BJ_zhongyu";"JS_WX_liteer";"JS_CZ_wodefeng"},0)),"")</f>
        <v>常州市金坛沃德丰电子科技有限公司</v>
      </c>
      <c r="D8140" s="11" t="str">
        <f>[1]动作!$G8139</f>
        <v>JS_CZ_wodefeng</v>
      </c>
      <c r="E8140" s="11" t="str">
        <f>[1]动作!$D8139</f>
        <v>电表故障</v>
      </c>
      <c r="F8140" s="11" t="s">
        <v>45</v>
      </c>
      <c r="G8140" s="12">
        <f>[1]动作!$A8139+[1]动作!$B8139</f>
        <v>43215.011400462965</v>
      </c>
      <c r="H8140" s="12"/>
      <c r="I8140" s="11"/>
    </row>
    <row r="8141" spans="1:9" hidden="1" x14ac:dyDescent="0.3">
      <c r="A8141" s="24">
        <v>8139</v>
      </c>
      <c r="B8141" s="11" t="str">
        <f>IFERROR(INDEX({"JSNY-BJ0001-01";"JSNY-JS0022-01";"JSNY-JS0002-01"},MATCH(D8141,{"BJ_zhongyu";"JS_WX_liteer";"JS_CZ_wodefeng"},0)),"")</f>
        <v>JSNY-JS0002-01</v>
      </c>
      <c r="C8141" s="11" t="str">
        <f>IFERROR(INDEX({"北京中裕世纪大酒店";"江苏利特尔绿色包装股份有限公司";"常州市金坛沃德丰电子科技有限公司"},MATCH(D8141,{"BJ_zhongyu";"JS_WX_liteer";"JS_CZ_wodefeng"},0)),"")</f>
        <v>常州市金坛沃德丰电子科技有限公司</v>
      </c>
      <c r="D8141" s="11" t="str">
        <f>[1]动作!$G8140</f>
        <v>JS_CZ_wodefeng</v>
      </c>
      <c r="E8141" s="11" t="str">
        <f>[1]动作!$D8140</f>
        <v>电表故障</v>
      </c>
      <c r="F8141" s="11" t="s">
        <v>45</v>
      </c>
      <c r="G8141" s="12">
        <f>[1]动作!$A8140+[1]动作!$B8140</f>
        <v>43215.013773148145</v>
      </c>
      <c r="H8141" s="12"/>
      <c r="I8141" s="11"/>
    </row>
    <row r="8142" spans="1:9" hidden="1" x14ac:dyDescent="0.3">
      <c r="A8142" s="24">
        <v>8140</v>
      </c>
      <c r="B8142" s="11" t="str">
        <f>IFERROR(INDEX({"JSNY-BJ0001-01";"JSNY-JS0022-01";"JSNY-JS0002-01"},MATCH(D8142,{"BJ_zhongyu";"JS_WX_liteer";"JS_CZ_wodefeng"},0)),"")</f>
        <v>JSNY-JS0002-01</v>
      </c>
      <c r="C8142" s="11" t="str">
        <f>IFERROR(INDEX({"北京中裕世纪大酒店";"江苏利特尔绿色包装股份有限公司";"常州市金坛沃德丰电子科技有限公司"},MATCH(D8142,{"BJ_zhongyu";"JS_WX_liteer";"JS_CZ_wodefeng"},0)),"")</f>
        <v>常州市金坛沃德丰电子科技有限公司</v>
      </c>
      <c r="D8142" s="11" t="str">
        <f>[1]动作!$G8141</f>
        <v>JS_CZ_wodefeng</v>
      </c>
      <c r="E8142" s="11" t="str">
        <f>[1]动作!$D8141</f>
        <v>电表故障</v>
      </c>
      <c r="F8142" s="11" t="s">
        <v>45</v>
      </c>
      <c r="G8142" s="12">
        <f>[1]动作!$A8141+[1]动作!$B8141</f>
        <v>43215.015219907407</v>
      </c>
      <c r="H8142" s="12"/>
      <c r="I8142" s="11"/>
    </row>
    <row r="8143" spans="1:9" hidden="1" x14ac:dyDescent="0.3">
      <c r="A8143" s="24">
        <v>8141</v>
      </c>
      <c r="B8143" s="11" t="str">
        <f>IFERROR(INDEX({"JSNY-BJ0001-01";"JSNY-JS0022-01";"JSNY-JS0002-01"},MATCH(D8143,{"BJ_zhongyu";"JS_WX_liteer";"JS_CZ_wodefeng"},0)),"")</f>
        <v>JSNY-JS0002-01</v>
      </c>
      <c r="C8143" s="11" t="str">
        <f>IFERROR(INDEX({"北京中裕世纪大酒店";"江苏利特尔绿色包装股份有限公司";"常州市金坛沃德丰电子科技有限公司"},MATCH(D8143,{"BJ_zhongyu";"JS_WX_liteer";"JS_CZ_wodefeng"},0)),"")</f>
        <v>常州市金坛沃德丰电子科技有限公司</v>
      </c>
      <c r="D8143" s="11" t="str">
        <f>[1]动作!$G8142</f>
        <v>JS_CZ_wodefeng</v>
      </c>
      <c r="E8143" s="11" t="str">
        <f>[1]动作!$D8142</f>
        <v>电表故障</v>
      </c>
      <c r="F8143" s="11" t="s">
        <v>45</v>
      </c>
      <c r="G8143" s="12">
        <f>[1]动作!$A8142+[1]动作!$B8142</f>
        <v>43215.015335648146</v>
      </c>
      <c r="H8143" s="12"/>
      <c r="I8143" s="11"/>
    </row>
    <row r="8144" spans="1:9" hidden="1" x14ac:dyDescent="0.3">
      <c r="A8144" s="24">
        <v>8142</v>
      </c>
      <c r="B8144" s="11" t="str">
        <f>IFERROR(INDEX({"JSNY-BJ0001-01";"JSNY-JS0022-01";"JSNY-JS0002-01"},MATCH(D8144,{"BJ_zhongyu";"JS_WX_liteer";"JS_CZ_wodefeng"},0)),"")</f>
        <v>JSNY-JS0002-01</v>
      </c>
      <c r="C8144" s="11" t="str">
        <f>IFERROR(INDEX({"北京中裕世纪大酒店";"江苏利特尔绿色包装股份有限公司";"常州市金坛沃德丰电子科技有限公司"},MATCH(D8144,{"BJ_zhongyu";"JS_WX_liteer";"JS_CZ_wodefeng"},0)),"")</f>
        <v>常州市金坛沃德丰电子科技有限公司</v>
      </c>
      <c r="D8144" s="11" t="str">
        <f>[1]动作!$G8143</f>
        <v>JS_CZ_wodefeng</v>
      </c>
      <c r="E8144" s="11" t="str">
        <f>[1]动作!$D8143</f>
        <v>电表故障</v>
      </c>
      <c r="F8144" s="11" t="s">
        <v>45</v>
      </c>
      <c r="G8144" s="12">
        <f>[1]动作!$A8143+[1]动作!$B8143</f>
        <v>43215.017997685187</v>
      </c>
      <c r="H8144" s="12"/>
      <c r="I8144" s="11"/>
    </row>
    <row r="8145" spans="1:9" hidden="1" x14ac:dyDescent="0.3">
      <c r="A8145" s="24">
        <v>8143</v>
      </c>
      <c r="B8145" s="11" t="str">
        <f>IFERROR(INDEX({"JSNY-BJ0001-01";"JSNY-JS0022-01";"JSNY-JS0002-01"},MATCH(D8145,{"BJ_zhongyu";"JS_WX_liteer";"JS_CZ_wodefeng"},0)),"")</f>
        <v>JSNY-JS0002-01</v>
      </c>
      <c r="C8145" s="11" t="str">
        <f>IFERROR(INDEX({"北京中裕世纪大酒店";"江苏利特尔绿色包装股份有限公司";"常州市金坛沃德丰电子科技有限公司"},MATCH(D8145,{"BJ_zhongyu";"JS_WX_liteer";"JS_CZ_wodefeng"},0)),"")</f>
        <v>常州市金坛沃德丰电子科技有限公司</v>
      </c>
      <c r="D8145" s="11" t="str">
        <f>[1]动作!$G8144</f>
        <v>JS_CZ_wodefeng</v>
      </c>
      <c r="E8145" s="11" t="str">
        <f>[1]动作!$D8144</f>
        <v>电表故障</v>
      </c>
      <c r="F8145" s="11" t="s">
        <v>45</v>
      </c>
      <c r="G8145" s="12">
        <f>[1]动作!$A8144+[1]动作!$B8144</f>
        <v>43215.019212962965</v>
      </c>
      <c r="H8145" s="12"/>
      <c r="I8145" s="11"/>
    </row>
    <row r="8146" spans="1:9" hidden="1" x14ac:dyDescent="0.3">
      <c r="A8146" s="24">
        <v>8144</v>
      </c>
      <c r="B8146" s="11" t="str">
        <f>IFERROR(INDEX({"JSNY-BJ0001-01";"JSNY-JS0022-01";"JSNY-JS0002-01"},MATCH(D8146,{"BJ_zhongyu";"JS_WX_liteer";"JS_CZ_wodefeng"},0)),"")</f>
        <v>JSNY-JS0002-01</v>
      </c>
      <c r="C8146" s="11" t="str">
        <f>IFERROR(INDEX({"北京中裕世纪大酒店";"江苏利特尔绿色包装股份有限公司";"常州市金坛沃德丰电子科技有限公司"},MATCH(D8146,{"BJ_zhongyu";"JS_WX_liteer";"JS_CZ_wodefeng"},0)),"")</f>
        <v>常州市金坛沃德丰电子科技有限公司</v>
      </c>
      <c r="D8146" s="11" t="str">
        <f>[1]动作!$G8145</f>
        <v>JS_CZ_wodefeng</v>
      </c>
      <c r="E8146" s="11" t="str">
        <f>[1]动作!$D8145</f>
        <v>电表故障</v>
      </c>
      <c r="F8146" s="11" t="s">
        <v>45</v>
      </c>
      <c r="G8146" s="12">
        <f>[1]动作!$A8145+[1]动作!$B8145</f>
        <v>43215.019560185188</v>
      </c>
      <c r="H8146" s="12"/>
      <c r="I8146" s="11"/>
    </row>
    <row r="8147" spans="1:9" hidden="1" x14ac:dyDescent="0.3">
      <c r="A8147" s="24">
        <v>8145</v>
      </c>
      <c r="B8147" s="11" t="str">
        <f>IFERROR(INDEX({"JSNY-BJ0001-01";"JSNY-JS0022-01";"JSNY-JS0002-01"},MATCH(D8147,{"BJ_zhongyu";"JS_WX_liteer";"JS_CZ_wodefeng"},0)),"")</f>
        <v>JSNY-JS0002-01</v>
      </c>
      <c r="C8147" s="11" t="str">
        <f>IFERROR(INDEX({"北京中裕世纪大酒店";"江苏利特尔绿色包装股份有限公司";"常州市金坛沃德丰电子科技有限公司"},MATCH(D8147,{"BJ_zhongyu";"JS_WX_liteer";"JS_CZ_wodefeng"},0)),"")</f>
        <v>常州市金坛沃德丰电子科技有限公司</v>
      </c>
      <c r="D8147" s="11" t="str">
        <f>[1]动作!$G8146</f>
        <v>JS_CZ_wodefeng</v>
      </c>
      <c r="E8147" s="11" t="str">
        <f>[1]动作!$D8146</f>
        <v>电表故障</v>
      </c>
      <c r="F8147" s="11" t="s">
        <v>45</v>
      </c>
      <c r="G8147" s="12">
        <f>[1]动作!$A8146+[1]动作!$B8146</f>
        <v>43215.022118055553</v>
      </c>
      <c r="H8147" s="12"/>
      <c r="I8147" s="11"/>
    </row>
    <row r="8148" spans="1:9" hidden="1" x14ac:dyDescent="0.3">
      <c r="A8148" s="24">
        <v>8146</v>
      </c>
      <c r="B8148" s="11" t="str">
        <f>IFERROR(INDEX({"JSNY-BJ0001-01";"JSNY-JS0022-01";"JSNY-JS0002-01"},MATCH(D8148,{"BJ_zhongyu";"JS_WX_liteer";"JS_CZ_wodefeng"},0)),"")</f>
        <v>JSNY-JS0002-01</v>
      </c>
      <c r="C8148" s="11" t="str">
        <f>IFERROR(INDEX({"北京中裕世纪大酒店";"江苏利特尔绿色包装股份有限公司";"常州市金坛沃德丰电子科技有限公司"},MATCH(D8148,{"BJ_zhongyu";"JS_WX_liteer";"JS_CZ_wodefeng"},0)),"")</f>
        <v>常州市金坛沃德丰电子科技有限公司</v>
      </c>
      <c r="D8148" s="11" t="str">
        <f>[1]动作!$G8147</f>
        <v>JS_CZ_wodefeng</v>
      </c>
      <c r="E8148" s="11" t="str">
        <f>[1]动作!$D8147</f>
        <v>电表故障</v>
      </c>
      <c r="F8148" s="11" t="s">
        <v>45</v>
      </c>
      <c r="G8148" s="12">
        <f>[1]动作!$A8147+[1]动作!$B8147</f>
        <v>43215.022233796299</v>
      </c>
      <c r="H8148" s="12"/>
      <c r="I8148" s="11"/>
    </row>
    <row r="8149" spans="1:9" hidden="1" x14ac:dyDescent="0.3">
      <c r="A8149" s="24">
        <v>8147</v>
      </c>
      <c r="B8149" s="11" t="str">
        <f>IFERROR(INDEX({"JSNY-BJ0001-01";"JSNY-JS0022-01";"JSNY-JS0002-01"},MATCH(D8149,{"BJ_zhongyu";"JS_WX_liteer";"JS_CZ_wodefeng"},0)),"")</f>
        <v>JSNY-JS0002-01</v>
      </c>
      <c r="C8149" s="11" t="str">
        <f>IFERROR(INDEX({"北京中裕世纪大酒店";"江苏利特尔绿色包装股份有限公司";"常州市金坛沃德丰电子科技有限公司"},MATCH(D8149,{"BJ_zhongyu";"JS_WX_liteer";"JS_CZ_wodefeng"},0)),"")</f>
        <v>常州市金坛沃德丰电子科技有限公司</v>
      </c>
      <c r="D8149" s="11" t="str">
        <f>[1]动作!$G8148</f>
        <v>JS_CZ_wodefeng</v>
      </c>
      <c r="E8149" s="11" t="str">
        <f>[1]动作!$D8148</f>
        <v>电表故障</v>
      </c>
      <c r="F8149" s="11" t="s">
        <v>45</v>
      </c>
      <c r="G8149" s="12">
        <f>[1]动作!$A8148+[1]动作!$B8148</f>
        <v>43215.023101851853</v>
      </c>
      <c r="H8149" s="12"/>
      <c r="I8149" s="11"/>
    </row>
    <row r="8150" spans="1:9" hidden="1" x14ac:dyDescent="0.3">
      <c r="A8150" s="24">
        <v>8148</v>
      </c>
      <c r="B8150" s="11" t="str">
        <f>IFERROR(INDEX({"JSNY-BJ0001-01";"JSNY-JS0022-01";"JSNY-JS0002-01"},MATCH(D8150,{"BJ_zhongyu";"JS_WX_liteer";"JS_CZ_wodefeng"},0)),"")</f>
        <v>JSNY-JS0002-01</v>
      </c>
      <c r="C8150" s="11" t="str">
        <f>IFERROR(INDEX({"北京中裕世纪大酒店";"江苏利特尔绿色包装股份有限公司";"常州市金坛沃德丰电子科技有限公司"},MATCH(D8150,{"BJ_zhongyu";"JS_WX_liteer";"JS_CZ_wodefeng"},0)),"")</f>
        <v>常州市金坛沃德丰电子科技有限公司</v>
      </c>
      <c r="D8150" s="11" t="str">
        <f>[1]动作!$G8149</f>
        <v>JS_CZ_wodefeng</v>
      </c>
      <c r="E8150" s="11" t="str">
        <f>[1]动作!$D8149</f>
        <v>电表故障</v>
      </c>
      <c r="F8150" s="11" t="s">
        <v>45</v>
      </c>
      <c r="G8150" s="12">
        <f>[1]动作!$A8149+[1]动作!$B8149</f>
        <v>43215.02547453704</v>
      </c>
      <c r="H8150" s="12"/>
      <c r="I8150" s="11"/>
    </row>
    <row r="8151" spans="1:9" hidden="1" x14ac:dyDescent="0.3">
      <c r="A8151" s="24">
        <v>8149</v>
      </c>
      <c r="B8151" s="11" t="str">
        <f>IFERROR(INDEX({"JSNY-BJ0001-01";"JSNY-JS0022-01";"JSNY-JS0002-01"},MATCH(D8151,{"BJ_zhongyu";"JS_WX_liteer";"JS_CZ_wodefeng"},0)),"")</f>
        <v>JSNY-JS0002-01</v>
      </c>
      <c r="C8151" s="11" t="str">
        <f>IFERROR(INDEX({"北京中裕世纪大酒店";"江苏利特尔绿色包装股份有限公司";"常州市金坛沃德丰电子科技有限公司"},MATCH(D8151,{"BJ_zhongyu";"JS_WX_liteer";"JS_CZ_wodefeng"},0)),"")</f>
        <v>常州市金坛沃德丰电子科技有限公司</v>
      </c>
      <c r="D8151" s="11" t="str">
        <f>[1]动作!$G8150</f>
        <v>JS_CZ_wodefeng</v>
      </c>
      <c r="E8151" s="11" t="str">
        <f>[1]动作!$D8150</f>
        <v>电表故障</v>
      </c>
      <c r="F8151" s="11" t="s">
        <v>45</v>
      </c>
      <c r="G8151" s="12">
        <f>[1]动作!$A8150+[1]动作!$B8150</f>
        <v>43215.026921296296</v>
      </c>
      <c r="H8151" s="12"/>
      <c r="I8151" s="11"/>
    </row>
    <row r="8152" spans="1:9" hidden="1" x14ac:dyDescent="0.3">
      <c r="A8152" s="24">
        <v>8150</v>
      </c>
      <c r="B8152" s="11" t="str">
        <f>IFERROR(INDEX({"JSNY-BJ0001-01";"JSNY-JS0022-01";"JSNY-JS0002-01"},MATCH(D8152,{"BJ_zhongyu";"JS_WX_liteer";"JS_CZ_wodefeng"},0)),"")</f>
        <v>JSNY-JS0002-01</v>
      </c>
      <c r="C8152" s="11" t="str">
        <f>IFERROR(INDEX({"北京中裕世纪大酒店";"江苏利特尔绿色包装股份有限公司";"常州市金坛沃德丰电子科技有限公司"},MATCH(D8152,{"BJ_zhongyu";"JS_WX_liteer";"JS_CZ_wodefeng"},0)),"")</f>
        <v>常州市金坛沃德丰电子科技有限公司</v>
      </c>
      <c r="D8152" s="11" t="str">
        <f>[1]动作!$G8151</f>
        <v>JS_CZ_wodefeng</v>
      </c>
      <c r="E8152" s="11" t="str">
        <f>[1]动作!$D8151</f>
        <v>电表故障</v>
      </c>
      <c r="F8152" s="11" t="s">
        <v>45</v>
      </c>
      <c r="G8152" s="12">
        <f>[1]动作!$A8151+[1]动作!$B8151</f>
        <v>43215.027037037034</v>
      </c>
      <c r="H8152" s="12"/>
      <c r="I8152" s="11"/>
    </row>
    <row r="8153" spans="1:9" hidden="1" x14ac:dyDescent="0.3">
      <c r="A8153" s="24">
        <v>8151</v>
      </c>
      <c r="B8153" s="11" t="str">
        <f>IFERROR(INDEX({"JSNY-BJ0001-01";"JSNY-JS0022-01";"JSNY-JS0002-01"},MATCH(D8153,{"BJ_zhongyu";"JS_WX_liteer";"JS_CZ_wodefeng"},0)),"")</f>
        <v>JSNY-JS0002-01</v>
      </c>
      <c r="C8153" s="11" t="str">
        <f>IFERROR(INDEX({"北京中裕世纪大酒店";"江苏利特尔绿色包装股份有限公司";"常州市金坛沃德丰电子科技有限公司"},MATCH(D8153,{"BJ_zhongyu";"JS_WX_liteer";"JS_CZ_wodefeng"},0)),"")</f>
        <v>常州市金坛沃德丰电子科技有限公司</v>
      </c>
      <c r="D8153" s="11" t="str">
        <f>[1]动作!$G8152</f>
        <v>JS_CZ_wodefeng</v>
      </c>
      <c r="E8153" s="11" t="str">
        <f>[1]动作!$D8152</f>
        <v>电表故障</v>
      </c>
      <c r="F8153" s="11" t="s">
        <v>45</v>
      </c>
      <c r="G8153" s="12">
        <f>[1]动作!$A8152+[1]动作!$B8152</f>
        <v>43215.030740740738</v>
      </c>
      <c r="H8153" s="12"/>
      <c r="I8153" s="11"/>
    </row>
    <row r="8154" spans="1:9" hidden="1" x14ac:dyDescent="0.3">
      <c r="A8154" s="24">
        <v>8152</v>
      </c>
      <c r="B8154" s="11" t="str">
        <f>IFERROR(INDEX({"JSNY-BJ0001-01";"JSNY-JS0022-01";"JSNY-JS0002-01"},MATCH(D8154,{"BJ_zhongyu";"JS_WX_liteer";"JS_CZ_wodefeng"},0)),"")</f>
        <v>JSNY-JS0002-01</v>
      </c>
      <c r="C8154" s="11" t="str">
        <f>IFERROR(INDEX({"北京中裕世纪大酒店";"江苏利特尔绿色包装股份有限公司";"常州市金坛沃德丰电子科技有限公司"},MATCH(D8154,{"BJ_zhongyu";"JS_WX_liteer";"JS_CZ_wodefeng"},0)),"")</f>
        <v>常州市金坛沃德丰电子科技有限公司</v>
      </c>
      <c r="D8154" s="11" t="str">
        <f>[1]动作!$G8153</f>
        <v>JS_CZ_wodefeng</v>
      </c>
      <c r="E8154" s="11" t="str">
        <f>[1]动作!$D8153</f>
        <v>电表故障</v>
      </c>
      <c r="F8154" s="11" t="s">
        <v>45</v>
      </c>
      <c r="G8154" s="12">
        <f>[1]动作!$A8153+[1]动作!$B8153</f>
        <v>43215.031608796293</v>
      </c>
      <c r="H8154" s="12"/>
      <c r="I8154" s="11"/>
    </row>
    <row r="8155" spans="1:9" hidden="1" x14ac:dyDescent="0.3">
      <c r="A8155" s="24">
        <v>8153</v>
      </c>
      <c r="B8155" s="11" t="str">
        <f>IFERROR(INDEX({"JSNY-BJ0001-01";"JSNY-JS0022-01";"JSNY-JS0002-01"},MATCH(D8155,{"BJ_zhongyu";"JS_WX_liteer";"JS_CZ_wodefeng"},0)),"")</f>
        <v>JSNY-JS0002-01</v>
      </c>
      <c r="C8155" s="11" t="str">
        <f>IFERROR(INDEX({"北京中裕世纪大酒店";"江苏利特尔绿色包装股份有限公司";"常州市金坛沃德丰电子科技有限公司"},MATCH(D8155,{"BJ_zhongyu";"JS_WX_liteer";"JS_CZ_wodefeng"},0)),"")</f>
        <v>常州市金坛沃德丰电子科技有限公司</v>
      </c>
      <c r="D8155" s="11" t="str">
        <f>[1]动作!$G8154</f>
        <v>JS_CZ_wodefeng</v>
      </c>
      <c r="E8155" s="11" t="str">
        <f>[1]动作!$D8154</f>
        <v>电表故障</v>
      </c>
      <c r="F8155" s="11" t="s">
        <v>45</v>
      </c>
      <c r="G8155" s="12">
        <f>[1]动作!$A8154+[1]动作!$B8154</f>
        <v>43215.031724537039</v>
      </c>
      <c r="H8155" s="12"/>
      <c r="I8155" s="11"/>
    </row>
    <row r="8156" spans="1:9" hidden="1" x14ac:dyDescent="0.3">
      <c r="A8156" s="24">
        <v>8154</v>
      </c>
      <c r="B8156" s="11" t="str">
        <f>IFERROR(INDEX({"JSNY-BJ0001-01";"JSNY-JS0022-01";"JSNY-JS0002-01"},MATCH(D8156,{"BJ_zhongyu";"JS_WX_liteer";"JS_CZ_wodefeng"},0)),"")</f>
        <v>JSNY-JS0002-01</v>
      </c>
      <c r="C8156" s="11" t="str">
        <f>IFERROR(INDEX({"北京中裕世纪大酒店";"江苏利特尔绿色包装股份有限公司";"常州市金坛沃德丰电子科技有限公司"},MATCH(D8156,{"BJ_zhongyu";"JS_WX_liteer";"JS_CZ_wodefeng"},0)),"")</f>
        <v>常州市金坛沃德丰电子科技有限公司</v>
      </c>
      <c r="D8156" s="11" t="str">
        <f>[1]动作!$G8155</f>
        <v>JS_CZ_wodefeng</v>
      </c>
      <c r="E8156" s="11" t="str">
        <f>[1]动作!$D8155</f>
        <v>电表故障</v>
      </c>
      <c r="F8156" s="11" t="s">
        <v>45</v>
      </c>
      <c r="G8156" s="12">
        <f>[1]动作!$A8155+[1]动作!$B8155</f>
        <v>43215.031956018516</v>
      </c>
      <c r="H8156" s="12"/>
      <c r="I8156" s="11"/>
    </row>
    <row r="8157" spans="1:9" hidden="1" x14ac:dyDescent="0.3">
      <c r="A8157" s="24">
        <v>8155</v>
      </c>
      <c r="B8157" s="11" t="str">
        <f>IFERROR(INDEX({"JSNY-BJ0001-01";"JSNY-JS0022-01";"JSNY-JS0002-01"},MATCH(D8157,{"BJ_zhongyu";"JS_WX_liteer";"JS_CZ_wodefeng"},0)),"")</f>
        <v>JSNY-JS0002-01</v>
      </c>
      <c r="C8157" s="11" t="str">
        <f>IFERROR(INDEX({"北京中裕世纪大酒店";"江苏利特尔绿色包装股份有限公司";"常州市金坛沃德丰电子科技有限公司"},MATCH(D8157,{"BJ_zhongyu";"JS_WX_liteer";"JS_CZ_wodefeng"},0)),"")</f>
        <v>常州市金坛沃德丰电子科技有限公司</v>
      </c>
      <c r="D8157" s="11" t="str">
        <f>[1]动作!$G8156</f>
        <v>JS_CZ_wodefeng</v>
      </c>
      <c r="E8157" s="11" t="str">
        <f>[1]动作!$D8156</f>
        <v>电表故障</v>
      </c>
      <c r="F8157" s="11" t="s">
        <v>45</v>
      </c>
      <c r="G8157" s="12">
        <f>[1]动作!$A8156+[1]动作!$B8156</f>
        <v>43215.032187500001</v>
      </c>
      <c r="H8157" s="12"/>
      <c r="I8157" s="11"/>
    </row>
    <row r="8158" spans="1:9" hidden="1" x14ac:dyDescent="0.3">
      <c r="A8158" s="24">
        <v>8156</v>
      </c>
      <c r="B8158" s="11" t="str">
        <f>IFERROR(INDEX({"JSNY-BJ0001-01";"JSNY-JS0022-01";"JSNY-JS0002-01"},MATCH(D8158,{"BJ_zhongyu";"JS_WX_liteer";"JS_CZ_wodefeng"},0)),"")</f>
        <v>JSNY-JS0002-01</v>
      </c>
      <c r="C8158" s="11" t="str">
        <f>IFERROR(INDEX({"北京中裕世纪大酒店";"江苏利特尔绿色包装股份有限公司";"常州市金坛沃德丰电子科技有限公司"},MATCH(D8158,{"BJ_zhongyu";"JS_WX_liteer";"JS_CZ_wodefeng"},0)),"")</f>
        <v>常州市金坛沃德丰电子科技有限公司</v>
      </c>
      <c r="D8158" s="11" t="str">
        <f>[1]动作!$G8157</f>
        <v>JS_CZ_wodefeng</v>
      </c>
      <c r="E8158" s="11" t="str">
        <f>[1]动作!$D8157</f>
        <v>电表故障</v>
      </c>
      <c r="F8158" s="11" t="s">
        <v>45</v>
      </c>
      <c r="G8158" s="12">
        <f>[1]动作!$A8157+[1]动作!$B8157</f>
        <v>43215.033229166664</v>
      </c>
      <c r="H8158" s="12"/>
      <c r="I8158" s="11"/>
    </row>
    <row r="8159" spans="1:9" hidden="1" x14ac:dyDescent="0.3">
      <c r="A8159" s="24">
        <v>8157</v>
      </c>
      <c r="B8159" s="11" t="str">
        <f>IFERROR(INDEX({"JSNY-BJ0001-01";"JSNY-JS0022-01";"JSNY-JS0002-01"},MATCH(D8159,{"BJ_zhongyu";"JS_WX_liteer";"JS_CZ_wodefeng"},0)),"")</f>
        <v>JSNY-JS0002-01</v>
      </c>
      <c r="C8159" s="11" t="str">
        <f>IFERROR(INDEX({"北京中裕世纪大酒店";"江苏利特尔绿色包装股份有限公司";"常州市金坛沃德丰电子科技有限公司"},MATCH(D8159,{"BJ_zhongyu";"JS_WX_liteer";"JS_CZ_wodefeng"},0)),"")</f>
        <v>常州市金坛沃德丰电子科技有限公司</v>
      </c>
      <c r="D8159" s="11" t="str">
        <f>[1]动作!$G8158</f>
        <v>JS_CZ_wodefeng</v>
      </c>
      <c r="E8159" s="11" t="str">
        <f>[1]动作!$D8158</f>
        <v>电表故障</v>
      </c>
      <c r="F8159" s="11" t="s">
        <v>45</v>
      </c>
      <c r="G8159" s="12">
        <f>[1]动作!$A8158+[1]动作!$B8158</f>
        <v>43215.037175925929</v>
      </c>
      <c r="H8159" s="12"/>
      <c r="I8159" s="11"/>
    </row>
    <row r="8160" spans="1:9" hidden="1" x14ac:dyDescent="0.3">
      <c r="A8160" s="24">
        <v>8158</v>
      </c>
      <c r="B8160" s="11" t="str">
        <f>IFERROR(INDEX({"JSNY-BJ0001-01";"JSNY-JS0022-01";"JSNY-JS0002-01"},MATCH(D8160,{"BJ_zhongyu";"JS_WX_liteer";"JS_CZ_wodefeng"},0)),"")</f>
        <v>JSNY-JS0002-01</v>
      </c>
      <c r="C8160" s="11" t="str">
        <f>IFERROR(INDEX({"北京中裕世纪大酒店";"江苏利特尔绿色包装股份有限公司";"常州市金坛沃德丰电子科技有限公司"},MATCH(D8160,{"BJ_zhongyu";"JS_WX_liteer";"JS_CZ_wodefeng"},0)),"")</f>
        <v>常州市金坛沃德丰电子科技有限公司</v>
      </c>
      <c r="D8160" s="11" t="str">
        <f>[1]动作!$G8159</f>
        <v>JS_CZ_wodefeng</v>
      </c>
      <c r="E8160" s="11" t="str">
        <f>[1]动作!$D8159</f>
        <v>电表故障</v>
      </c>
      <c r="F8160" s="11" t="s">
        <v>45</v>
      </c>
      <c r="G8160" s="12">
        <f>[1]动作!$A8159+[1]动作!$B8159</f>
        <v>43215.037291666667</v>
      </c>
      <c r="H8160" s="12"/>
      <c r="I8160" s="11"/>
    </row>
    <row r="8161" spans="1:9" hidden="1" x14ac:dyDescent="0.3">
      <c r="A8161" s="24">
        <v>8159</v>
      </c>
      <c r="B8161" s="11" t="str">
        <f>IFERROR(INDEX({"JSNY-BJ0001-01";"JSNY-JS0022-01";"JSNY-JS0002-01"},MATCH(D8161,{"BJ_zhongyu";"JS_WX_liteer";"JS_CZ_wodefeng"},0)),"")</f>
        <v>JSNY-JS0002-01</v>
      </c>
      <c r="C8161" s="11" t="str">
        <f>IFERROR(INDEX({"北京中裕世纪大酒店";"江苏利特尔绿色包装股份有限公司";"常州市金坛沃德丰电子科技有限公司"},MATCH(D8161,{"BJ_zhongyu";"JS_WX_liteer";"JS_CZ_wodefeng"},0)),"")</f>
        <v>常州市金坛沃德丰电子科技有限公司</v>
      </c>
      <c r="D8161" s="11" t="str">
        <f>[1]动作!$G8160</f>
        <v>JS_CZ_wodefeng</v>
      </c>
      <c r="E8161" s="11" t="str">
        <f>[1]动作!$D8160</f>
        <v>电表故障</v>
      </c>
      <c r="F8161" s="11" t="s">
        <v>45</v>
      </c>
      <c r="G8161" s="12">
        <f>[1]动作!$A8160+[1]动作!$B8160</f>
        <v>43215.037465277775</v>
      </c>
      <c r="H8161" s="12"/>
      <c r="I8161" s="11"/>
    </row>
    <row r="8162" spans="1:9" hidden="1" x14ac:dyDescent="0.3">
      <c r="A8162" s="24">
        <v>8160</v>
      </c>
      <c r="B8162" s="11" t="str">
        <f>IFERROR(INDEX({"JSNY-BJ0001-01";"JSNY-JS0022-01";"JSNY-JS0002-01"},MATCH(D8162,{"BJ_zhongyu";"JS_WX_liteer";"JS_CZ_wodefeng"},0)),"")</f>
        <v>JSNY-JS0002-01</v>
      </c>
      <c r="C8162" s="11" t="str">
        <f>IFERROR(INDEX({"北京中裕世纪大酒店";"江苏利特尔绿色包装股份有限公司";"常州市金坛沃德丰电子科技有限公司"},MATCH(D8162,{"BJ_zhongyu";"JS_WX_liteer";"JS_CZ_wodefeng"},0)),"")</f>
        <v>常州市金坛沃德丰电子科技有限公司</v>
      </c>
      <c r="D8162" s="11" t="str">
        <f>[1]动作!$G8161</f>
        <v>JS_CZ_wodefeng</v>
      </c>
      <c r="E8162" s="11" t="str">
        <f>[1]动作!$D8161</f>
        <v>电表故障</v>
      </c>
      <c r="F8162" s="11" t="s">
        <v>45</v>
      </c>
      <c r="G8162" s="12">
        <f>[1]动作!$A8161+[1]动作!$B8161</f>
        <v>43215.038738425923</v>
      </c>
      <c r="H8162" s="12"/>
      <c r="I8162" s="11"/>
    </row>
    <row r="8163" spans="1:9" hidden="1" x14ac:dyDescent="0.3">
      <c r="A8163" s="24">
        <v>8161</v>
      </c>
      <c r="B8163" s="11" t="str">
        <f>IFERROR(INDEX({"JSNY-BJ0001-01";"JSNY-JS0022-01";"JSNY-JS0002-01"},MATCH(D8163,{"BJ_zhongyu";"JS_WX_liteer";"JS_CZ_wodefeng"},0)),"")</f>
        <v>JSNY-JS0002-01</v>
      </c>
      <c r="C8163" s="11" t="str">
        <f>IFERROR(INDEX({"北京中裕世纪大酒店";"江苏利特尔绿色包装股份有限公司";"常州市金坛沃德丰电子科技有限公司"},MATCH(D8163,{"BJ_zhongyu";"JS_WX_liteer";"JS_CZ_wodefeng"},0)),"")</f>
        <v>常州市金坛沃德丰电子科技有限公司</v>
      </c>
      <c r="D8163" s="11" t="str">
        <f>[1]动作!$G8162</f>
        <v>JS_CZ_wodefeng</v>
      </c>
      <c r="E8163" s="11" t="str">
        <f>[1]动作!$D8162</f>
        <v>电表故障</v>
      </c>
      <c r="F8163" s="11" t="s">
        <v>45</v>
      </c>
      <c r="G8163" s="12">
        <f>[1]动作!$A8162+[1]动作!$B8162</f>
        <v>43215.042442129627</v>
      </c>
      <c r="H8163" s="12"/>
      <c r="I8163" s="11"/>
    </row>
    <row r="8164" spans="1:9" hidden="1" x14ac:dyDescent="0.3">
      <c r="A8164" s="24">
        <v>8162</v>
      </c>
      <c r="B8164" s="11" t="str">
        <f>IFERROR(INDEX({"JSNY-BJ0001-01";"JSNY-JS0022-01";"JSNY-JS0002-01"},MATCH(D8164,{"BJ_zhongyu";"JS_WX_liteer";"JS_CZ_wodefeng"},0)),"")</f>
        <v>JSNY-JS0002-01</v>
      </c>
      <c r="C8164" s="11" t="str">
        <f>IFERROR(INDEX({"北京中裕世纪大酒店";"江苏利特尔绿色包装股份有限公司";"常州市金坛沃德丰电子科技有限公司"},MATCH(D8164,{"BJ_zhongyu";"JS_WX_liteer";"JS_CZ_wodefeng"},0)),"")</f>
        <v>常州市金坛沃德丰电子科技有限公司</v>
      </c>
      <c r="D8164" s="11" t="str">
        <f>[1]动作!$G8163</f>
        <v>JS_CZ_wodefeng</v>
      </c>
      <c r="E8164" s="11" t="str">
        <f>[1]动作!$D8163</f>
        <v>电表故障</v>
      </c>
      <c r="F8164" s="11" t="s">
        <v>45</v>
      </c>
      <c r="G8164" s="12">
        <f>[1]动作!$A8163+[1]动作!$B8163</f>
        <v>43215.042673611111</v>
      </c>
      <c r="H8164" s="12"/>
      <c r="I8164" s="11"/>
    </row>
    <row r="8165" spans="1:9" hidden="1" x14ac:dyDescent="0.3">
      <c r="A8165" s="24">
        <v>8163</v>
      </c>
      <c r="B8165" s="11" t="str">
        <f>IFERROR(INDEX({"JSNY-BJ0001-01";"JSNY-JS0022-01";"JSNY-JS0002-01"},MATCH(D8165,{"BJ_zhongyu";"JS_WX_liteer";"JS_CZ_wodefeng"},0)),"")</f>
        <v>JSNY-JS0002-01</v>
      </c>
      <c r="C8165" s="11" t="str">
        <f>IFERROR(INDEX({"北京中裕世纪大酒店";"江苏利特尔绿色包装股份有限公司";"常州市金坛沃德丰电子科技有限公司"},MATCH(D8165,{"BJ_zhongyu";"JS_WX_liteer";"JS_CZ_wodefeng"},0)),"")</f>
        <v>常州市金坛沃德丰电子科技有限公司</v>
      </c>
      <c r="D8165" s="11" t="str">
        <f>[1]动作!$G8164</f>
        <v>JS_CZ_wodefeng</v>
      </c>
      <c r="E8165" s="11" t="str">
        <f>[1]动作!$D8164</f>
        <v>电表故障</v>
      </c>
      <c r="F8165" s="11" t="s">
        <v>45</v>
      </c>
      <c r="G8165" s="12">
        <f>[1]动作!$A8164+[1]动作!$B8164</f>
        <v>43215.043773148151</v>
      </c>
      <c r="H8165" s="12"/>
      <c r="I8165" s="11"/>
    </row>
    <row r="8166" spans="1:9" hidden="1" x14ac:dyDescent="0.3">
      <c r="A8166" s="24">
        <v>8164</v>
      </c>
      <c r="B8166" s="11" t="str">
        <f>IFERROR(INDEX({"JSNY-BJ0001-01";"JSNY-JS0022-01";"JSNY-JS0002-01"},MATCH(D8166,{"BJ_zhongyu";"JS_WX_liteer";"JS_CZ_wodefeng"},0)),"")</f>
        <v>JSNY-JS0002-01</v>
      </c>
      <c r="C8166" s="11" t="str">
        <f>IFERROR(INDEX({"北京中裕世纪大酒店";"江苏利特尔绿色包装股份有限公司";"常州市金坛沃德丰电子科技有限公司"},MATCH(D8166,{"BJ_zhongyu";"JS_WX_liteer";"JS_CZ_wodefeng"},0)),"")</f>
        <v>常州市金坛沃德丰电子科技有限公司</v>
      </c>
      <c r="D8166" s="11" t="str">
        <f>[1]动作!$G8165</f>
        <v>JS_CZ_wodefeng</v>
      </c>
      <c r="E8166" s="11" t="str">
        <f>[1]动作!$D8165</f>
        <v>电表故障</v>
      </c>
      <c r="F8166" s="11" t="s">
        <v>45</v>
      </c>
      <c r="G8166" s="12">
        <f>[1]动作!$A8165+[1]动作!$B8165</f>
        <v>43215.045972222222</v>
      </c>
      <c r="H8166" s="12"/>
      <c r="I8166" s="11"/>
    </row>
    <row r="8167" spans="1:9" hidden="1" x14ac:dyDescent="0.3">
      <c r="A8167" s="24">
        <v>8165</v>
      </c>
      <c r="B8167" s="11" t="str">
        <f>IFERROR(INDEX({"JSNY-BJ0001-01";"JSNY-JS0022-01";"JSNY-JS0002-01"},MATCH(D8167,{"BJ_zhongyu";"JS_WX_liteer";"JS_CZ_wodefeng"},0)),"")</f>
        <v>JSNY-JS0002-01</v>
      </c>
      <c r="C8167" s="11" t="str">
        <f>IFERROR(INDEX({"北京中裕世纪大酒店";"江苏利特尔绿色包装股份有限公司";"常州市金坛沃德丰电子科技有限公司"},MATCH(D8167,{"BJ_zhongyu";"JS_WX_liteer";"JS_CZ_wodefeng"},0)),"")</f>
        <v>常州市金坛沃德丰电子科技有限公司</v>
      </c>
      <c r="D8167" s="11" t="str">
        <f>[1]动作!$G8166</f>
        <v>JS_CZ_wodefeng</v>
      </c>
      <c r="E8167" s="11" t="str">
        <f>[1]动作!$D8166</f>
        <v>电表故障</v>
      </c>
      <c r="F8167" s="11" t="s">
        <v>45</v>
      </c>
      <c r="G8167" s="12">
        <f>[1]动作!$A8166+[1]动作!$B8166</f>
        <v>43215.046087962961</v>
      </c>
      <c r="H8167" s="12"/>
      <c r="I8167" s="11"/>
    </row>
    <row r="8168" spans="1:9" hidden="1" x14ac:dyDescent="0.3">
      <c r="A8168" s="24">
        <v>8166</v>
      </c>
      <c r="B8168" s="11" t="str">
        <f>IFERROR(INDEX({"JSNY-BJ0001-01";"JSNY-JS0022-01";"JSNY-JS0002-01"},MATCH(D8168,{"BJ_zhongyu";"JS_WX_liteer";"JS_CZ_wodefeng"},0)),"")</f>
        <v>JSNY-JS0002-01</v>
      </c>
      <c r="C8168" s="11" t="str">
        <f>IFERROR(INDEX({"北京中裕世纪大酒店";"江苏利特尔绿色包装股份有限公司";"常州市金坛沃德丰电子科技有限公司"},MATCH(D8168,{"BJ_zhongyu";"JS_WX_liteer";"JS_CZ_wodefeng"},0)),"")</f>
        <v>常州市金坛沃德丰电子科技有限公司</v>
      </c>
      <c r="D8168" s="11" t="str">
        <f>[1]动作!$G8167</f>
        <v>JS_CZ_wodefeng</v>
      </c>
      <c r="E8168" s="11" t="str">
        <f>[1]动作!$D8167</f>
        <v>电表故障</v>
      </c>
      <c r="F8168" s="11" t="s">
        <v>45</v>
      </c>
      <c r="G8168" s="12">
        <f>[1]动作!$A8167+[1]动作!$B8167</f>
        <v>43215.047534722224</v>
      </c>
      <c r="H8168" s="12"/>
      <c r="I8168" s="11"/>
    </row>
    <row r="8169" spans="1:9" hidden="1" x14ac:dyDescent="0.3">
      <c r="A8169" s="24">
        <v>8167</v>
      </c>
      <c r="B8169" s="11" t="str">
        <f>IFERROR(INDEX({"JSNY-BJ0001-01";"JSNY-JS0022-01";"JSNY-JS0002-01"},MATCH(D8169,{"BJ_zhongyu";"JS_WX_liteer";"JS_CZ_wodefeng"},0)),"")</f>
        <v>JSNY-JS0002-01</v>
      </c>
      <c r="C8169" s="11" t="str">
        <f>IFERROR(INDEX({"北京中裕世纪大酒店";"江苏利特尔绿色包装股份有限公司";"常州市金坛沃德丰电子科技有限公司"},MATCH(D8169,{"BJ_zhongyu";"JS_WX_liteer";"JS_CZ_wodefeng"},0)),"")</f>
        <v>常州市金坛沃德丰电子科技有限公司</v>
      </c>
      <c r="D8169" s="11" t="str">
        <f>[1]动作!$G8168</f>
        <v>JS_CZ_wodefeng</v>
      </c>
      <c r="E8169" s="11" t="str">
        <f>[1]动作!$D8168</f>
        <v>电表故障</v>
      </c>
      <c r="F8169" s="11" t="s">
        <v>45</v>
      </c>
      <c r="G8169" s="12">
        <f>[1]动作!$A8168+[1]动作!$B8168</f>
        <v>43215.048981481479</v>
      </c>
      <c r="H8169" s="12"/>
      <c r="I8169" s="11"/>
    </row>
    <row r="8170" spans="1:9" hidden="1" x14ac:dyDescent="0.3">
      <c r="A8170" s="24">
        <v>8168</v>
      </c>
      <c r="B8170" s="11" t="str">
        <f>IFERROR(INDEX({"JSNY-BJ0001-01";"JSNY-JS0022-01";"JSNY-JS0002-01"},MATCH(D8170,{"BJ_zhongyu";"JS_WX_liteer";"JS_CZ_wodefeng"},0)),"")</f>
        <v>JSNY-JS0002-01</v>
      </c>
      <c r="C8170" s="11" t="str">
        <f>IFERROR(INDEX({"北京中裕世纪大酒店";"江苏利特尔绿色包装股份有限公司";"常州市金坛沃德丰电子科技有限公司"},MATCH(D8170,{"BJ_zhongyu";"JS_WX_liteer";"JS_CZ_wodefeng"},0)),"")</f>
        <v>常州市金坛沃德丰电子科技有限公司</v>
      </c>
      <c r="D8170" s="11" t="str">
        <f>[1]动作!$G8169</f>
        <v>JS_CZ_wodefeng</v>
      </c>
      <c r="E8170" s="11" t="str">
        <f>[1]动作!$D8169</f>
        <v>电表故障</v>
      </c>
      <c r="F8170" s="11" t="s">
        <v>45</v>
      </c>
      <c r="G8170" s="12">
        <f>[1]动作!$A8169+[1]动作!$B8169</f>
        <v>43215.050324074073</v>
      </c>
      <c r="H8170" s="12"/>
      <c r="I8170" s="11"/>
    </row>
    <row r="8171" spans="1:9" hidden="1" x14ac:dyDescent="0.3">
      <c r="A8171" s="24">
        <v>8169</v>
      </c>
      <c r="B8171" s="11" t="str">
        <f>IFERROR(INDEX({"JSNY-BJ0001-01";"JSNY-JS0022-01";"JSNY-JS0002-01"},MATCH(D8171,{"BJ_zhongyu";"JS_WX_liteer";"JS_CZ_wodefeng"},0)),"")</f>
        <v>JSNY-JS0002-01</v>
      </c>
      <c r="C8171" s="11" t="str">
        <f>IFERROR(INDEX({"北京中裕世纪大酒店";"江苏利特尔绿色包装股份有限公司";"常州市金坛沃德丰电子科技有限公司"},MATCH(D8171,{"BJ_zhongyu";"JS_WX_liteer";"JS_CZ_wodefeng"},0)),"")</f>
        <v>常州市金坛沃德丰电子科技有限公司</v>
      </c>
      <c r="D8171" s="11" t="str">
        <f>[1]动作!$G8170</f>
        <v>JS_CZ_wodefeng</v>
      </c>
      <c r="E8171" s="11" t="str">
        <f>[1]动作!$D8170</f>
        <v>电表故障</v>
      </c>
      <c r="F8171" s="11" t="s">
        <v>45</v>
      </c>
      <c r="G8171" s="12">
        <f>[1]动作!$A8170+[1]动作!$B8170</f>
        <v>43215.051585648151</v>
      </c>
      <c r="H8171" s="12"/>
      <c r="I8171" s="11"/>
    </row>
    <row r="8172" spans="1:9" hidden="1" x14ac:dyDescent="0.3">
      <c r="A8172" s="24">
        <v>8170</v>
      </c>
      <c r="B8172" s="11" t="str">
        <f>IFERROR(INDEX({"JSNY-BJ0001-01";"JSNY-JS0022-01";"JSNY-JS0002-01"},MATCH(D8172,{"BJ_zhongyu";"JS_WX_liteer";"JS_CZ_wodefeng"},0)),"")</f>
        <v>JSNY-JS0002-01</v>
      </c>
      <c r="C8172" s="11" t="str">
        <f>IFERROR(INDEX({"北京中裕世纪大酒店";"江苏利特尔绿色包装股份有限公司";"常州市金坛沃德丰电子科技有限公司"},MATCH(D8172,{"BJ_zhongyu";"JS_WX_liteer";"JS_CZ_wodefeng"},0)),"")</f>
        <v>常州市金坛沃德丰电子科技有限公司</v>
      </c>
      <c r="D8172" s="11" t="str">
        <f>[1]动作!$G8171</f>
        <v>JS_CZ_wodefeng</v>
      </c>
      <c r="E8172" s="11" t="str">
        <f>[1]动作!$D8171</f>
        <v>电表故障</v>
      </c>
      <c r="F8172" s="11" t="s">
        <v>45</v>
      </c>
      <c r="G8172" s="12">
        <f>[1]动作!$A8171+[1]动作!$B8171</f>
        <v>43215.052581018521</v>
      </c>
      <c r="H8172" s="12"/>
      <c r="I8172" s="11"/>
    </row>
    <row r="8173" spans="1:9" hidden="1" x14ac:dyDescent="0.3">
      <c r="A8173" s="24">
        <v>8171</v>
      </c>
      <c r="B8173" s="11" t="str">
        <f>IFERROR(INDEX({"JSNY-BJ0001-01";"JSNY-JS0022-01";"JSNY-JS0002-01"},MATCH(D8173,{"BJ_zhongyu";"JS_WX_liteer";"JS_CZ_wodefeng"},0)),"")</f>
        <v>JSNY-JS0002-01</v>
      </c>
      <c r="C8173" s="11" t="str">
        <f>IFERROR(INDEX({"北京中裕世纪大酒店";"江苏利特尔绿色包装股份有限公司";"常州市金坛沃德丰电子科技有限公司"},MATCH(D8173,{"BJ_zhongyu";"JS_WX_liteer";"JS_CZ_wodefeng"},0)),"")</f>
        <v>常州市金坛沃德丰电子科技有限公司</v>
      </c>
      <c r="D8173" s="11" t="str">
        <f>[1]动作!$G8172</f>
        <v>JS_CZ_wodefeng</v>
      </c>
      <c r="E8173" s="11" t="str">
        <f>[1]动作!$D8172</f>
        <v>电表故障</v>
      </c>
      <c r="F8173" s="11" t="s">
        <v>45</v>
      </c>
      <c r="G8173" s="12">
        <f>[1]动作!$A8172+[1]动作!$B8172</f>
        <v>43215.053680555553</v>
      </c>
      <c r="H8173" s="12"/>
      <c r="I8173" s="11"/>
    </row>
    <row r="8174" spans="1:9" hidden="1" x14ac:dyDescent="0.3">
      <c r="A8174" s="24">
        <v>8172</v>
      </c>
      <c r="B8174" s="11" t="str">
        <f>IFERROR(INDEX({"JSNY-BJ0001-01";"JSNY-JS0022-01";"JSNY-JS0002-01"},MATCH(D8174,{"BJ_zhongyu";"JS_WX_liteer";"JS_CZ_wodefeng"},0)),"")</f>
        <v>JSNY-JS0002-01</v>
      </c>
      <c r="C8174" s="11" t="str">
        <f>IFERROR(INDEX({"北京中裕世纪大酒店";"江苏利特尔绿色包装股份有限公司";"常州市金坛沃德丰电子科技有限公司"},MATCH(D8174,{"BJ_zhongyu";"JS_WX_liteer";"JS_CZ_wodefeng"},0)),"")</f>
        <v>常州市金坛沃德丰电子科技有限公司</v>
      </c>
      <c r="D8174" s="11" t="str">
        <f>[1]动作!$G8173</f>
        <v>JS_CZ_wodefeng</v>
      </c>
      <c r="E8174" s="11" t="str">
        <f>[1]动作!$D8173</f>
        <v>电表故障</v>
      </c>
      <c r="F8174" s="11" t="s">
        <v>45</v>
      </c>
      <c r="G8174" s="12">
        <f>[1]动作!$A8173+[1]动作!$B8173</f>
        <v>43215.056168981479</v>
      </c>
      <c r="H8174" s="12"/>
      <c r="I8174" s="11"/>
    </row>
    <row r="8175" spans="1:9" hidden="1" x14ac:dyDescent="0.3">
      <c r="A8175" s="24">
        <v>8173</v>
      </c>
      <c r="B8175" s="11" t="str">
        <f>IFERROR(INDEX({"JSNY-BJ0001-01";"JSNY-JS0022-01";"JSNY-JS0002-01"},MATCH(D8175,{"BJ_zhongyu";"JS_WX_liteer";"JS_CZ_wodefeng"},0)),"")</f>
        <v>JSNY-JS0002-01</v>
      </c>
      <c r="C8175" s="11" t="str">
        <f>IFERROR(INDEX({"北京中裕世纪大酒店";"江苏利特尔绿色包装股份有限公司";"常州市金坛沃德丰电子科技有限公司"},MATCH(D8175,{"BJ_zhongyu";"JS_WX_liteer";"JS_CZ_wodefeng"},0)),"")</f>
        <v>常州市金坛沃德丰电子科技有限公司</v>
      </c>
      <c r="D8175" s="11" t="str">
        <f>[1]动作!$G8174</f>
        <v>JS_CZ_wodefeng</v>
      </c>
      <c r="E8175" s="11" t="str">
        <f>[1]动作!$D8174</f>
        <v>电表故障</v>
      </c>
      <c r="F8175" s="11" t="s">
        <v>45</v>
      </c>
      <c r="G8175" s="12">
        <f>[1]动作!$A8174+[1]动作!$B8174</f>
        <v>43215.057268518518</v>
      </c>
      <c r="H8175" s="12"/>
      <c r="I8175" s="11"/>
    </row>
    <row r="8176" spans="1:9" hidden="1" x14ac:dyDescent="0.3">
      <c r="A8176" s="24">
        <v>8174</v>
      </c>
      <c r="B8176" s="11" t="str">
        <f>IFERROR(INDEX({"JSNY-BJ0001-01";"JSNY-JS0022-01";"JSNY-JS0002-01"},MATCH(D8176,{"BJ_zhongyu";"JS_WX_liteer";"JS_CZ_wodefeng"},0)),"")</f>
        <v>JSNY-JS0002-01</v>
      </c>
      <c r="C8176" s="11" t="str">
        <f>IFERROR(INDEX({"北京中裕世纪大酒店";"江苏利特尔绿色包装股份有限公司";"常州市金坛沃德丰电子科技有限公司"},MATCH(D8176,{"BJ_zhongyu";"JS_WX_liteer";"JS_CZ_wodefeng"},0)),"")</f>
        <v>常州市金坛沃德丰电子科技有限公司</v>
      </c>
      <c r="D8176" s="11" t="str">
        <f>[1]动作!$G8175</f>
        <v>JS_CZ_wodefeng</v>
      </c>
      <c r="E8176" s="11" t="str">
        <f>[1]动作!$D8175</f>
        <v>电表故障</v>
      </c>
      <c r="F8176" s="11" t="s">
        <v>45</v>
      </c>
      <c r="G8176" s="12">
        <f>[1]动作!$A8175+[1]动作!$B8175</f>
        <v>43215.057500000003</v>
      </c>
      <c r="H8176" s="12"/>
      <c r="I8176" s="11"/>
    </row>
    <row r="8177" spans="1:9" hidden="1" x14ac:dyDescent="0.3">
      <c r="A8177" s="24">
        <v>8175</v>
      </c>
      <c r="B8177" s="11" t="str">
        <f>IFERROR(INDEX({"JSNY-BJ0001-01";"JSNY-JS0022-01";"JSNY-JS0002-01"},MATCH(D8177,{"BJ_zhongyu";"JS_WX_liteer";"JS_CZ_wodefeng"},0)),"")</f>
        <v>JSNY-JS0002-01</v>
      </c>
      <c r="C8177" s="11" t="str">
        <f>IFERROR(INDEX({"北京中裕世纪大酒店";"江苏利特尔绿色包装股份有限公司";"常州市金坛沃德丰电子科技有限公司"},MATCH(D8177,{"BJ_zhongyu";"JS_WX_liteer";"JS_CZ_wodefeng"},0)),"")</f>
        <v>常州市金坛沃德丰电子科技有限公司</v>
      </c>
      <c r="D8177" s="11" t="str">
        <f>[1]动作!$G8176</f>
        <v>JS_CZ_wodefeng</v>
      </c>
      <c r="E8177" s="11" t="str">
        <f>[1]动作!$D8176</f>
        <v>电表故障</v>
      </c>
      <c r="F8177" s="11" t="s">
        <v>45</v>
      </c>
      <c r="G8177" s="12">
        <f>[1]动作!$A8176+[1]动作!$B8176</f>
        <v>43215.057615740741</v>
      </c>
      <c r="H8177" s="12"/>
      <c r="I8177" s="11"/>
    </row>
    <row r="8178" spans="1:9" hidden="1" x14ac:dyDescent="0.3">
      <c r="A8178" s="24">
        <v>8176</v>
      </c>
      <c r="B8178" s="11" t="str">
        <f>IFERROR(INDEX({"JSNY-BJ0001-01";"JSNY-JS0022-01";"JSNY-JS0002-01"},MATCH(D8178,{"BJ_zhongyu";"JS_WX_liteer";"JS_CZ_wodefeng"},0)),"")</f>
        <v>JSNY-JS0002-01</v>
      </c>
      <c r="C8178" s="11" t="str">
        <f>IFERROR(INDEX({"北京中裕世纪大酒店";"江苏利特尔绿色包装股份有限公司";"常州市金坛沃德丰电子科技有限公司"},MATCH(D8178,{"BJ_zhongyu";"JS_WX_liteer";"JS_CZ_wodefeng"},0)),"")</f>
        <v>常州市金坛沃德丰电子科技有限公司</v>
      </c>
      <c r="D8178" s="11" t="str">
        <f>[1]动作!$G8177</f>
        <v>JS_CZ_wodefeng</v>
      </c>
      <c r="E8178" s="11" t="str">
        <f>[1]动作!$D8177</f>
        <v>电表故障</v>
      </c>
      <c r="F8178" s="11" t="s">
        <v>45</v>
      </c>
      <c r="G8178" s="12">
        <f>[1]动作!$A8177+[1]动作!$B8177</f>
        <v>43215.05773148148</v>
      </c>
      <c r="H8178" s="12"/>
      <c r="I8178" s="11"/>
    </row>
    <row r="8179" spans="1:9" hidden="1" x14ac:dyDescent="0.3">
      <c r="A8179" s="24">
        <v>8177</v>
      </c>
      <c r="B8179" s="11" t="str">
        <f>IFERROR(INDEX({"JSNY-BJ0001-01";"JSNY-JS0022-01";"JSNY-JS0002-01"},MATCH(D8179,{"BJ_zhongyu";"JS_WX_liteer";"JS_CZ_wodefeng"},0)),"")</f>
        <v>JSNY-JS0002-01</v>
      </c>
      <c r="C8179" s="11" t="str">
        <f>IFERROR(INDEX({"北京中裕世纪大酒店";"江苏利特尔绿色包装股份有限公司";"常州市金坛沃德丰电子科技有限公司"},MATCH(D8179,{"BJ_zhongyu";"JS_WX_liteer";"JS_CZ_wodefeng"},0)),"")</f>
        <v>常州市金坛沃德丰电子科技有限公司</v>
      </c>
      <c r="D8179" s="11" t="str">
        <f>[1]动作!$G8178</f>
        <v>JS_CZ_wodefeng</v>
      </c>
      <c r="E8179" s="11" t="str">
        <f>[1]动作!$D8178</f>
        <v>电表故障</v>
      </c>
      <c r="F8179" s="11" t="s">
        <v>45</v>
      </c>
      <c r="G8179" s="12">
        <f>[1]动作!$A8178+[1]动作!$B8178</f>
        <v>43215.060104166667</v>
      </c>
      <c r="H8179" s="12"/>
      <c r="I8179" s="11"/>
    </row>
    <row r="8180" spans="1:9" hidden="1" x14ac:dyDescent="0.3">
      <c r="A8180" s="24">
        <v>8178</v>
      </c>
      <c r="B8180" s="11" t="str">
        <f>IFERROR(INDEX({"JSNY-BJ0001-01";"JSNY-JS0022-01";"JSNY-JS0002-01"},MATCH(D8180,{"BJ_zhongyu";"JS_WX_liteer";"JS_CZ_wodefeng"},0)),"")</f>
        <v>JSNY-JS0002-01</v>
      </c>
      <c r="C8180" s="11" t="str">
        <f>IFERROR(INDEX({"北京中裕世纪大酒店";"江苏利特尔绿色包装股份有限公司";"常州市金坛沃德丰电子科技有限公司"},MATCH(D8180,{"BJ_zhongyu";"JS_WX_liteer";"JS_CZ_wodefeng"},0)),"")</f>
        <v>常州市金坛沃德丰电子科技有限公司</v>
      </c>
      <c r="D8180" s="11" t="str">
        <f>[1]动作!$G8179</f>
        <v>JS_CZ_wodefeng</v>
      </c>
      <c r="E8180" s="11" t="str">
        <f>[1]动作!$D8179</f>
        <v>电表故障</v>
      </c>
      <c r="F8180" s="11" t="s">
        <v>45</v>
      </c>
      <c r="G8180" s="12">
        <f>[1]动作!$A8179+[1]动作!$B8179</f>
        <v>43215.062650462962</v>
      </c>
      <c r="H8180" s="12"/>
      <c r="I8180" s="11"/>
    </row>
    <row r="8181" spans="1:9" hidden="1" x14ac:dyDescent="0.3">
      <c r="A8181" s="24">
        <v>8179</v>
      </c>
      <c r="B8181" s="11" t="str">
        <f>IFERROR(INDEX({"JSNY-BJ0001-01";"JSNY-JS0022-01";"JSNY-JS0002-01"},MATCH(D8181,{"BJ_zhongyu";"JS_WX_liteer";"JS_CZ_wodefeng"},0)),"")</f>
        <v>JSNY-JS0002-01</v>
      </c>
      <c r="C8181" s="11" t="str">
        <f>IFERROR(INDEX({"北京中裕世纪大酒店";"江苏利特尔绿色包装股份有限公司";"常州市金坛沃德丰电子科技有限公司"},MATCH(D8181,{"BJ_zhongyu";"JS_WX_liteer";"JS_CZ_wodefeng"},0)),"")</f>
        <v>常州市金坛沃德丰电子科技有限公司</v>
      </c>
      <c r="D8181" s="11" t="str">
        <f>[1]动作!$G8180</f>
        <v>JS_CZ_wodefeng</v>
      </c>
      <c r="E8181" s="11" t="str">
        <f>[1]动作!$D8180</f>
        <v>电表故障</v>
      </c>
      <c r="F8181" s="11" t="s">
        <v>45</v>
      </c>
      <c r="G8181" s="12">
        <f>[1]动作!$A8180+[1]动作!$B8180</f>
        <v>43215.062777777777</v>
      </c>
      <c r="H8181" s="12"/>
      <c r="I8181" s="11"/>
    </row>
    <row r="8182" spans="1:9" hidden="1" x14ac:dyDescent="0.3">
      <c r="A8182" s="24">
        <v>8180</v>
      </c>
      <c r="B8182" s="11" t="str">
        <f>IFERROR(INDEX({"JSNY-BJ0001-01";"JSNY-JS0022-01";"JSNY-JS0002-01"},MATCH(D8182,{"BJ_zhongyu";"JS_WX_liteer";"JS_CZ_wodefeng"},0)),"")</f>
        <v>JSNY-JS0002-01</v>
      </c>
      <c r="C8182" s="11" t="str">
        <f>IFERROR(INDEX({"北京中裕世纪大酒店";"江苏利特尔绿色包装股份有限公司";"常州市金坛沃德丰电子科技有限公司"},MATCH(D8182,{"BJ_zhongyu";"JS_WX_liteer";"JS_CZ_wodefeng"},0)),"")</f>
        <v>常州市金坛沃德丰电子科技有限公司</v>
      </c>
      <c r="D8182" s="11" t="str">
        <f>[1]动作!$G8181</f>
        <v>JS_CZ_wodefeng</v>
      </c>
      <c r="E8182" s="11" t="str">
        <f>[1]动作!$D8181</f>
        <v>电表故障</v>
      </c>
      <c r="F8182" s="11" t="s">
        <v>45</v>
      </c>
      <c r="G8182" s="12">
        <f>[1]动作!$A8181+[1]动作!$B8181</f>
        <v>43215.065092592595</v>
      </c>
      <c r="H8182" s="12"/>
      <c r="I8182" s="11"/>
    </row>
    <row r="8183" spans="1:9" hidden="1" x14ac:dyDescent="0.3">
      <c r="A8183" s="24">
        <v>8181</v>
      </c>
      <c r="B8183" s="11" t="str">
        <f>IFERROR(INDEX({"JSNY-BJ0001-01";"JSNY-JS0022-01";"JSNY-JS0002-01"},MATCH(D8183,{"BJ_zhongyu";"JS_WX_liteer";"JS_CZ_wodefeng"},0)),"")</f>
        <v>JSNY-JS0002-01</v>
      </c>
      <c r="C8183" s="11" t="str">
        <f>IFERROR(INDEX({"北京中裕世纪大酒店";"江苏利特尔绿色包装股份有限公司";"常州市金坛沃德丰电子科技有限公司"},MATCH(D8183,{"BJ_zhongyu";"JS_WX_liteer";"JS_CZ_wodefeng"},0)),"")</f>
        <v>常州市金坛沃德丰电子科技有限公司</v>
      </c>
      <c r="D8183" s="11" t="str">
        <f>[1]动作!$G8182</f>
        <v>JS_CZ_wodefeng</v>
      </c>
      <c r="E8183" s="11" t="str">
        <f>[1]动作!$D8182</f>
        <v>电表故障</v>
      </c>
      <c r="F8183" s="11" t="s">
        <v>45</v>
      </c>
      <c r="G8183" s="12">
        <f>[1]动作!$A8182+[1]动作!$B8182</f>
        <v>43215.06758101852</v>
      </c>
      <c r="H8183" s="12"/>
      <c r="I8183" s="11"/>
    </row>
    <row r="8184" spans="1:9" hidden="1" x14ac:dyDescent="0.3">
      <c r="A8184" s="24">
        <v>8182</v>
      </c>
      <c r="B8184" s="11" t="str">
        <f>IFERROR(INDEX({"JSNY-BJ0001-01";"JSNY-JS0022-01";"JSNY-JS0002-01"},MATCH(D8184,{"BJ_zhongyu";"JS_WX_liteer";"JS_CZ_wodefeng"},0)),"")</f>
        <v>JSNY-JS0002-01</v>
      </c>
      <c r="C8184" s="11" t="str">
        <f>IFERROR(INDEX({"北京中裕世纪大酒店";"江苏利特尔绿色包装股份有限公司";"常州市金坛沃德丰电子科技有限公司"},MATCH(D8184,{"BJ_zhongyu";"JS_WX_liteer";"JS_CZ_wodefeng"},0)),"")</f>
        <v>常州市金坛沃德丰电子科技有限公司</v>
      </c>
      <c r="D8184" s="11" t="str">
        <f>[1]动作!$G8183</f>
        <v>JS_CZ_wodefeng</v>
      </c>
      <c r="E8184" s="11" t="str">
        <f>[1]动作!$D8183</f>
        <v>电表故障</v>
      </c>
      <c r="F8184" s="11" t="s">
        <v>45</v>
      </c>
      <c r="G8184" s="12">
        <f>[1]动作!$A8183+[1]动作!$B8183</f>
        <v>43215.067754629628</v>
      </c>
      <c r="H8184" s="12"/>
      <c r="I8184" s="11"/>
    </row>
    <row r="8185" spans="1:9" hidden="1" x14ac:dyDescent="0.3">
      <c r="A8185" s="24">
        <v>8183</v>
      </c>
      <c r="B8185" s="11" t="str">
        <f>IFERROR(INDEX({"JSNY-BJ0001-01";"JSNY-JS0022-01";"JSNY-JS0002-01"},MATCH(D8185,{"BJ_zhongyu";"JS_WX_liteer";"JS_CZ_wodefeng"},0)),"")</f>
        <v>JSNY-JS0002-01</v>
      </c>
      <c r="C8185" s="11" t="str">
        <f>IFERROR(INDEX({"北京中裕世纪大酒店";"江苏利特尔绿色包装股份有限公司";"常州市金坛沃德丰电子科技有限公司"},MATCH(D8185,{"BJ_zhongyu";"JS_WX_liteer";"JS_CZ_wodefeng"},0)),"")</f>
        <v>常州市金坛沃德丰电子科技有限公司</v>
      </c>
      <c r="D8185" s="11" t="str">
        <f>[1]动作!$G8184</f>
        <v>JS_CZ_wodefeng</v>
      </c>
      <c r="E8185" s="11" t="str">
        <f>[1]动作!$D8184</f>
        <v>电表故障</v>
      </c>
      <c r="F8185" s="11" t="s">
        <v>45</v>
      </c>
      <c r="G8185" s="12">
        <f>[1]动作!$A8184+[1]动作!$B8184</f>
        <v>43215.069027777776</v>
      </c>
      <c r="H8185" s="12"/>
      <c r="I8185" s="11"/>
    </row>
    <row r="8186" spans="1:9" hidden="1" x14ac:dyDescent="0.3">
      <c r="A8186" s="24">
        <v>8184</v>
      </c>
      <c r="B8186" s="11" t="str">
        <f>IFERROR(INDEX({"JSNY-BJ0001-01";"JSNY-JS0022-01";"JSNY-JS0002-01"},MATCH(D8186,{"BJ_zhongyu";"JS_WX_liteer";"JS_CZ_wodefeng"},0)),"")</f>
        <v>JSNY-JS0002-01</v>
      </c>
      <c r="C8186" s="11" t="str">
        <f>IFERROR(INDEX({"北京中裕世纪大酒店";"江苏利特尔绿色包装股份有限公司";"常州市金坛沃德丰电子科技有限公司"},MATCH(D8186,{"BJ_zhongyu";"JS_WX_liteer";"JS_CZ_wodefeng"},0)),"")</f>
        <v>常州市金坛沃德丰电子科技有限公司</v>
      </c>
      <c r="D8186" s="11" t="str">
        <f>[1]动作!$G8185</f>
        <v>JS_CZ_wodefeng</v>
      </c>
      <c r="E8186" s="11" t="str">
        <f>[1]动作!$D8185</f>
        <v>电表故障</v>
      </c>
      <c r="F8186" s="11" t="s">
        <v>45</v>
      </c>
      <c r="G8186" s="12">
        <f>[1]动作!$A8185+[1]动作!$B8185</f>
        <v>43215.069143518522</v>
      </c>
      <c r="H8186" s="12"/>
      <c r="I8186" s="11"/>
    </row>
    <row r="8187" spans="1:9" hidden="1" x14ac:dyDescent="0.3">
      <c r="A8187" s="24">
        <v>8185</v>
      </c>
      <c r="B8187" s="11" t="str">
        <f>IFERROR(INDEX({"JSNY-BJ0001-01";"JSNY-JS0022-01";"JSNY-JS0002-01"},MATCH(D8187,{"BJ_zhongyu";"JS_WX_liteer";"JS_CZ_wodefeng"},0)),"")</f>
        <v>JSNY-JS0002-01</v>
      </c>
      <c r="C8187" s="11" t="str">
        <f>IFERROR(INDEX({"北京中裕世纪大酒店";"江苏利特尔绿色包装股份有限公司";"常州市金坛沃德丰电子科技有限公司"},MATCH(D8187,{"BJ_zhongyu";"JS_WX_liteer";"JS_CZ_wodefeng"},0)),"")</f>
        <v>常州市金坛沃德丰电子科技有限公司</v>
      </c>
      <c r="D8187" s="11" t="str">
        <f>[1]动作!$G8186</f>
        <v>JS_CZ_wodefeng</v>
      </c>
      <c r="E8187" s="11" t="str">
        <f>[1]动作!$D8186</f>
        <v>电表故障</v>
      </c>
      <c r="F8187" s="11" t="s">
        <v>45</v>
      </c>
      <c r="G8187" s="12">
        <f>[1]动作!$A8186+[1]动作!$B8186</f>
        <v>43215.070590277777</v>
      </c>
      <c r="H8187" s="12"/>
      <c r="I8187" s="11"/>
    </row>
    <row r="8188" spans="1:9" hidden="1" x14ac:dyDescent="0.3">
      <c r="A8188" s="24">
        <v>8186</v>
      </c>
      <c r="B8188" s="11" t="str">
        <f>IFERROR(INDEX({"JSNY-BJ0001-01";"JSNY-JS0022-01";"JSNY-JS0002-01"},MATCH(D8188,{"BJ_zhongyu";"JS_WX_liteer";"JS_CZ_wodefeng"},0)),"")</f>
        <v>JSNY-JS0002-01</v>
      </c>
      <c r="C8188" s="11" t="str">
        <f>IFERROR(INDEX({"北京中裕世纪大酒店";"江苏利特尔绿色包装股份有限公司";"常州市金坛沃德丰电子科技有限公司"},MATCH(D8188,{"BJ_zhongyu";"JS_WX_liteer";"JS_CZ_wodefeng"},0)),"")</f>
        <v>常州市金坛沃德丰电子科技有限公司</v>
      </c>
      <c r="D8188" s="11" t="str">
        <f>[1]动作!$G8187</f>
        <v>JS_CZ_wodefeng</v>
      </c>
      <c r="E8188" s="11" t="str">
        <f>[1]动作!$D8187</f>
        <v>电表故障</v>
      </c>
      <c r="F8188" s="11" t="s">
        <v>45</v>
      </c>
      <c r="G8188" s="12">
        <f>[1]动作!$A8187+[1]动作!$B8187</f>
        <v>43215.072615740741</v>
      </c>
      <c r="H8188" s="12"/>
      <c r="I8188" s="11"/>
    </row>
    <row r="8189" spans="1:9" hidden="1" x14ac:dyDescent="0.3">
      <c r="A8189" s="24">
        <v>8187</v>
      </c>
      <c r="B8189" s="11" t="str">
        <f>IFERROR(INDEX({"JSNY-BJ0001-01";"JSNY-JS0022-01";"JSNY-JS0002-01"},MATCH(D8189,{"BJ_zhongyu";"JS_WX_liteer";"JS_CZ_wodefeng"},0)),"")</f>
        <v>JSNY-JS0002-01</v>
      </c>
      <c r="C8189" s="11" t="str">
        <f>IFERROR(INDEX({"北京中裕世纪大酒店";"江苏利特尔绿色包装股份有限公司";"常州市金坛沃德丰电子科技有限公司"},MATCH(D8189,{"BJ_zhongyu";"JS_WX_liteer";"JS_CZ_wodefeng"},0)),"")</f>
        <v>常州市金坛沃德丰电子科技有限公司</v>
      </c>
      <c r="D8189" s="11" t="str">
        <f>[1]动作!$G8188</f>
        <v>JS_CZ_wodefeng</v>
      </c>
      <c r="E8189" s="11" t="str">
        <f>[1]动作!$D8188</f>
        <v>电表故障</v>
      </c>
      <c r="F8189" s="11" t="s">
        <v>45</v>
      </c>
      <c r="G8189" s="12">
        <f>[1]动作!$A8188+[1]动作!$B8188</f>
        <v>43215.072731481479</v>
      </c>
      <c r="H8189" s="12"/>
      <c r="I8189" s="11"/>
    </row>
    <row r="8190" spans="1:9" hidden="1" x14ac:dyDescent="0.3">
      <c r="A8190" s="24">
        <v>8188</v>
      </c>
      <c r="B8190" s="11" t="str">
        <f>IFERROR(INDEX({"JSNY-BJ0001-01";"JSNY-JS0022-01";"JSNY-JS0002-01"},MATCH(D8190,{"BJ_zhongyu";"JS_WX_liteer";"JS_CZ_wodefeng"},0)),"")</f>
        <v>JSNY-JS0002-01</v>
      </c>
      <c r="C8190" s="11" t="str">
        <f>IFERROR(INDEX({"北京中裕世纪大酒店";"江苏利特尔绿色包装股份有限公司";"常州市金坛沃德丰电子科技有限公司"},MATCH(D8190,{"BJ_zhongyu";"JS_WX_liteer";"JS_CZ_wodefeng"},0)),"")</f>
        <v>常州市金坛沃德丰电子科技有限公司</v>
      </c>
      <c r="D8190" s="11" t="str">
        <f>[1]动作!$G8189</f>
        <v>JS_CZ_wodefeng</v>
      </c>
      <c r="E8190" s="11" t="str">
        <f>[1]动作!$D8189</f>
        <v>电表故障</v>
      </c>
      <c r="F8190" s="11" t="s">
        <v>45</v>
      </c>
      <c r="G8190" s="12">
        <f>[1]动作!$A8189+[1]动作!$B8189</f>
        <v>43215.072858796295</v>
      </c>
      <c r="H8190" s="12"/>
      <c r="I8190" s="11"/>
    </row>
    <row r="8191" spans="1:9" hidden="1" x14ac:dyDescent="0.3">
      <c r="A8191" s="24">
        <v>8189</v>
      </c>
      <c r="B8191" s="11" t="str">
        <f>IFERROR(INDEX({"JSNY-BJ0001-01";"JSNY-JS0022-01";"JSNY-JS0002-01"},MATCH(D8191,{"BJ_zhongyu";"JS_WX_liteer";"JS_CZ_wodefeng"},0)),"")</f>
        <v>JSNY-JS0002-01</v>
      </c>
      <c r="C8191" s="11" t="str">
        <f>IFERROR(INDEX({"北京中裕世纪大酒店";"江苏利特尔绿色包装股份有限公司";"常州市金坛沃德丰电子科技有限公司"},MATCH(D8191,{"BJ_zhongyu";"JS_WX_liteer";"JS_CZ_wodefeng"},0)),"")</f>
        <v>常州市金坛沃德丰电子科技有限公司</v>
      </c>
      <c r="D8191" s="11" t="str">
        <f>[1]动作!$G8190</f>
        <v>JS_CZ_wodefeng</v>
      </c>
      <c r="E8191" s="11" t="str">
        <f>[1]动作!$D8190</f>
        <v>电表故障</v>
      </c>
      <c r="F8191" s="11" t="s">
        <v>45</v>
      </c>
      <c r="G8191" s="12">
        <f>[1]动作!$A8190+[1]动作!$B8190</f>
        <v>43215.073958333334</v>
      </c>
      <c r="H8191" s="12"/>
      <c r="I8191" s="11"/>
    </row>
    <row r="8192" spans="1:9" hidden="1" x14ac:dyDescent="0.3">
      <c r="A8192" s="24">
        <v>8190</v>
      </c>
      <c r="B8192" s="11" t="str">
        <f>IFERROR(INDEX({"JSNY-BJ0001-01";"JSNY-JS0022-01";"JSNY-JS0002-01"},MATCH(D8192,{"BJ_zhongyu";"JS_WX_liteer";"JS_CZ_wodefeng"},0)),"")</f>
        <v>JSNY-JS0002-01</v>
      </c>
      <c r="C8192" s="11" t="str">
        <f>IFERROR(INDEX({"北京中裕世纪大酒店";"江苏利特尔绿色包装股份有限公司";"常州市金坛沃德丰电子科技有限公司"},MATCH(D8192,{"BJ_zhongyu";"JS_WX_liteer";"JS_CZ_wodefeng"},0)),"")</f>
        <v>常州市金坛沃德丰电子科技有限公司</v>
      </c>
      <c r="D8192" s="11" t="str">
        <f>[1]动作!$G8191</f>
        <v>JS_CZ_wodefeng</v>
      </c>
      <c r="E8192" s="11" t="str">
        <f>[1]动作!$D8191</f>
        <v>电表故障</v>
      </c>
      <c r="F8192" s="11" t="s">
        <v>45</v>
      </c>
      <c r="G8192" s="12">
        <f>[1]动作!$A8191+[1]动作!$B8191</f>
        <v>43215.074189814812</v>
      </c>
      <c r="H8192" s="12"/>
      <c r="I8192" s="11"/>
    </row>
    <row r="8193" spans="1:9" hidden="1" x14ac:dyDescent="0.3">
      <c r="A8193" s="24">
        <v>8191</v>
      </c>
      <c r="B8193" s="11" t="str">
        <f>IFERROR(INDEX({"JSNY-BJ0001-01";"JSNY-JS0022-01";"JSNY-JS0002-01"},MATCH(D8193,{"BJ_zhongyu";"JS_WX_liteer";"JS_CZ_wodefeng"},0)),"")</f>
        <v>JSNY-JS0002-01</v>
      </c>
      <c r="C8193" s="11" t="str">
        <f>IFERROR(INDEX({"北京中裕世纪大酒店";"江苏利特尔绿色包装股份有限公司";"常州市金坛沃德丰电子科技有限公司"},MATCH(D8193,{"BJ_zhongyu";"JS_WX_liteer";"JS_CZ_wodefeng"},0)),"")</f>
        <v>常州市金坛沃德丰电子科技有限公司</v>
      </c>
      <c r="D8193" s="11" t="str">
        <f>[1]动作!$G8192</f>
        <v>JS_CZ_wodefeng</v>
      </c>
      <c r="E8193" s="11" t="str">
        <f>[1]动作!$D8192</f>
        <v>电表故障</v>
      </c>
      <c r="F8193" s="11" t="s">
        <v>45</v>
      </c>
      <c r="G8193" s="12">
        <f>[1]动作!$A8192+[1]动作!$B8192</f>
        <v>43215.074421296296</v>
      </c>
      <c r="H8193" s="12"/>
      <c r="I8193" s="11"/>
    </row>
    <row r="8194" spans="1:9" hidden="1" x14ac:dyDescent="0.3">
      <c r="A8194" s="24">
        <v>8192</v>
      </c>
      <c r="B8194" s="11" t="str">
        <f>IFERROR(INDEX({"JSNY-BJ0001-01";"JSNY-JS0022-01";"JSNY-JS0002-01"},MATCH(D8194,{"BJ_zhongyu";"JS_WX_liteer";"JS_CZ_wodefeng"},0)),"")</f>
        <v>JSNY-JS0002-01</v>
      </c>
      <c r="C8194" s="11" t="str">
        <f>IFERROR(INDEX({"北京中裕世纪大酒店";"江苏利特尔绿色包装股份有限公司";"常州市金坛沃德丰电子科技有限公司"},MATCH(D8194,{"BJ_zhongyu";"JS_WX_liteer";"JS_CZ_wodefeng"},0)),"")</f>
        <v>常州市金坛沃德丰电子科技有限公司</v>
      </c>
      <c r="D8194" s="11" t="str">
        <f>[1]动作!$G8193</f>
        <v>JS_CZ_wodefeng</v>
      </c>
      <c r="E8194" s="11" t="str">
        <f>[1]动作!$D8193</f>
        <v>电表故障</v>
      </c>
      <c r="F8194" s="11" t="s">
        <v>45</v>
      </c>
      <c r="G8194" s="12">
        <f>[1]动作!$A8193+[1]动作!$B8193</f>
        <v>43215.076793981483</v>
      </c>
      <c r="H8194" s="12"/>
      <c r="I8194" s="11"/>
    </row>
    <row r="8195" spans="1:9" hidden="1" x14ac:dyDescent="0.3">
      <c r="A8195" s="24">
        <v>8193</v>
      </c>
      <c r="B8195" s="11" t="str">
        <f>IFERROR(INDEX({"JSNY-BJ0001-01";"JSNY-JS0022-01";"JSNY-JS0002-01"},MATCH(D8195,{"BJ_zhongyu";"JS_WX_liteer";"JS_CZ_wodefeng"},0)),"")</f>
        <v>JSNY-JS0002-01</v>
      </c>
      <c r="C8195" s="11" t="str">
        <f>IFERROR(INDEX({"北京中裕世纪大酒店";"江苏利特尔绿色包装股份有限公司";"常州市金坛沃德丰电子科技有限公司"},MATCH(D8195,{"BJ_zhongyu";"JS_WX_liteer";"JS_CZ_wodefeng"},0)),"")</f>
        <v>常州市金坛沃德丰电子科技有限公司</v>
      </c>
      <c r="D8195" s="11" t="str">
        <f>[1]动作!$G8194</f>
        <v>JS_CZ_wodefeng</v>
      </c>
      <c r="E8195" s="11" t="str">
        <f>[1]动作!$D8194</f>
        <v>电表故障</v>
      </c>
      <c r="F8195" s="11" t="s">
        <v>45</v>
      </c>
      <c r="G8195" s="12">
        <f>[1]动作!$A8194+[1]动作!$B8194</f>
        <v>43215.07916666667</v>
      </c>
      <c r="H8195" s="12"/>
      <c r="I8195" s="11"/>
    </row>
    <row r="8196" spans="1:9" hidden="1" x14ac:dyDescent="0.3">
      <c r="A8196" s="24">
        <v>8194</v>
      </c>
      <c r="B8196" s="11" t="str">
        <f>IFERROR(INDEX({"JSNY-BJ0001-01";"JSNY-JS0022-01";"JSNY-JS0002-01"},MATCH(D8196,{"BJ_zhongyu";"JS_WX_liteer";"JS_CZ_wodefeng"},0)),"")</f>
        <v>JSNY-JS0002-01</v>
      </c>
      <c r="C8196" s="11" t="str">
        <f>IFERROR(INDEX({"北京中裕世纪大酒店";"江苏利特尔绿色包装股份有限公司";"常州市金坛沃德丰电子科技有限公司"},MATCH(D8196,{"BJ_zhongyu";"JS_WX_liteer";"JS_CZ_wodefeng"},0)),"")</f>
        <v>常州市金坛沃德丰电子科技有限公司</v>
      </c>
      <c r="D8196" s="11" t="str">
        <f>[1]动作!$G8195</f>
        <v>JS_CZ_wodefeng</v>
      </c>
      <c r="E8196" s="11" t="str">
        <f>[1]动作!$D8195</f>
        <v>电表故障</v>
      </c>
      <c r="F8196" s="11" t="s">
        <v>45</v>
      </c>
      <c r="G8196" s="12">
        <f>[1]动作!$A8195+[1]动作!$B8195</f>
        <v>43215.079282407409</v>
      </c>
      <c r="H8196" s="12"/>
      <c r="I8196" s="11"/>
    </row>
    <row r="8197" spans="1:9" hidden="1" x14ac:dyDescent="0.3">
      <c r="A8197" s="24">
        <v>8195</v>
      </c>
      <c r="B8197" s="11" t="str">
        <f>IFERROR(INDEX({"JSNY-BJ0001-01";"JSNY-JS0022-01";"JSNY-JS0002-01"},MATCH(D8197,{"BJ_zhongyu";"JS_WX_liteer";"JS_CZ_wodefeng"},0)),"")</f>
        <v>JSNY-JS0002-01</v>
      </c>
      <c r="C8197" s="11" t="str">
        <f>IFERROR(INDEX({"北京中裕世纪大酒店";"江苏利特尔绿色包装股份有限公司";"常州市金坛沃德丰电子科技有限公司"},MATCH(D8197,{"BJ_zhongyu";"JS_WX_liteer";"JS_CZ_wodefeng"},0)),"")</f>
        <v>常州市金坛沃德丰电子科技有限公司</v>
      </c>
      <c r="D8197" s="11" t="str">
        <f>[1]动作!$G8196</f>
        <v>JS_CZ_wodefeng</v>
      </c>
      <c r="E8197" s="11" t="str">
        <f>[1]动作!$D8196</f>
        <v>电表故障</v>
      </c>
      <c r="F8197" s="11" t="s">
        <v>45</v>
      </c>
      <c r="G8197" s="12">
        <f>[1]动作!$A8196+[1]动作!$B8196</f>
        <v>43215.084548611114</v>
      </c>
      <c r="H8197" s="12"/>
      <c r="I8197" s="11"/>
    </row>
    <row r="8198" spans="1:9" hidden="1" x14ac:dyDescent="0.3">
      <c r="A8198" s="24">
        <v>8196</v>
      </c>
      <c r="B8198" s="11" t="str">
        <f>IFERROR(INDEX({"JSNY-BJ0001-01";"JSNY-JS0022-01";"JSNY-JS0002-01"},MATCH(D8198,{"BJ_zhongyu";"JS_WX_liteer";"JS_CZ_wodefeng"},0)),"")</f>
        <v>JSNY-JS0002-01</v>
      </c>
      <c r="C8198" s="11" t="str">
        <f>IFERROR(INDEX({"北京中裕世纪大酒店";"江苏利特尔绿色包装股份有限公司";"常州市金坛沃德丰电子科技有限公司"},MATCH(D8198,{"BJ_zhongyu";"JS_WX_liteer";"JS_CZ_wodefeng"},0)),"")</f>
        <v>常州市金坛沃德丰电子科技有限公司</v>
      </c>
      <c r="D8198" s="11" t="str">
        <f>[1]动作!$G8197</f>
        <v>JS_CZ_wodefeng</v>
      </c>
      <c r="E8198" s="11" t="str">
        <f>[1]动作!$D8197</f>
        <v>电表故障</v>
      </c>
      <c r="F8198" s="11" t="s">
        <v>45</v>
      </c>
      <c r="G8198" s="12">
        <f>[1]动作!$A8197+[1]动作!$B8197</f>
        <v>43215.086921296293</v>
      </c>
      <c r="H8198" s="12"/>
      <c r="I8198" s="11"/>
    </row>
    <row r="8199" spans="1:9" hidden="1" x14ac:dyDescent="0.3">
      <c r="A8199" s="24">
        <v>8197</v>
      </c>
      <c r="B8199" s="11" t="str">
        <f>IFERROR(INDEX({"JSNY-BJ0001-01";"JSNY-JS0022-01";"JSNY-JS0002-01"},MATCH(D8199,{"BJ_zhongyu";"JS_WX_liteer";"JS_CZ_wodefeng"},0)),"")</f>
        <v>JSNY-JS0002-01</v>
      </c>
      <c r="C8199" s="11" t="str">
        <f>IFERROR(INDEX({"北京中裕世纪大酒店";"江苏利特尔绿色包装股份有限公司";"常州市金坛沃德丰电子科技有限公司"},MATCH(D8199,{"BJ_zhongyu";"JS_WX_liteer";"JS_CZ_wodefeng"},0)),"")</f>
        <v>常州市金坛沃德丰电子科技有限公司</v>
      </c>
      <c r="D8199" s="11" t="str">
        <f>[1]动作!$G8198</f>
        <v>JS_CZ_wodefeng</v>
      </c>
      <c r="E8199" s="11" t="str">
        <f>[1]动作!$D8198</f>
        <v>电表故障</v>
      </c>
      <c r="F8199" s="11" t="s">
        <v>45</v>
      </c>
      <c r="G8199" s="12">
        <f>[1]动作!$A8198+[1]动作!$B8198</f>
        <v>43215.088495370372</v>
      </c>
      <c r="H8199" s="12"/>
      <c r="I8199" s="11"/>
    </row>
    <row r="8200" spans="1:9" hidden="1" x14ac:dyDescent="0.3">
      <c r="A8200" s="24">
        <v>8198</v>
      </c>
      <c r="B8200" s="11" t="str">
        <f>IFERROR(INDEX({"JSNY-BJ0001-01";"JSNY-JS0022-01";"JSNY-JS0002-01"},MATCH(D8200,{"BJ_zhongyu";"JS_WX_liteer";"JS_CZ_wodefeng"},0)),"")</f>
        <v>JSNY-JS0002-01</v>
      </c>
      <c r="C8200" s="11" t="str">
        <f>IFERROR(INDEX({"北京中裕世纪大酒店";"江苏利特尔绿色包装股份有限公司";"常州市金坛沃德丰电子科技有限公司"},MATCH(D8200,{"BJ_zhongyu";"JS_WX_liteer";"JS_CZ_wodefeng"},0)),"")</f>
        <v>常州市金坛沃德丰电子科技有限公司</v>
      </c>
      <c r="D8200" s="11" t="str">
        <f>[1]动作!$G8199</f>
        <v>JS_CZ_wodefeng</v>
      </c>
      <c r="E8200" s="11" t="str">
        <f>[1]动作!$D8199</f>
        <v>电表故障</v>
      </c>
      <c r="F8200" s="11" t="s">
        <v>45</v>
      </c>
      <c r="G8200" s="12">
        <f>[1]动作!$A8199+[1]动作!$B8199</f>
        <v>43215.089594907404</v>
      </c>
      <c r="H8200" s="12"/>
      <c r="I8200" s="11"/>
    </row>
    <row r="8201" spans="1:9" hidden="1" x14ac:dyDescent="0.3">
      <c r="A8201" s="24">
        <v>8199</v>
      </c>
      <c r="B8201" s="11" t="str">
        <f>IFERROR(INDEX({"JSNY-BJ0001-01";"JSNY-JS0022-01";"JSNY-JS0002-01"},MATCH(D8201,{"BJ_zhongyu";"JS_WX_liteer";"JS_CZ_wodefeng"},0)),"")</f>
        <v>JSNY-JS0002-01</v>
      </c>
      <c r="C8201" s="11" t="str">
        <f>IFERROR(INDEX({"北京中裕世纪大酒店";"江苏利特尔绿色包装股份有限公司";"常州市金坛沃德丰电子科技有限公司"},MATCH(D8201,{"BJ_zhongyu";"JS_WX_liteer";"JS_CZ_wodefeng"},0)),"")</f>
        <v>常州市金坛沃德丰电子科技有限公司</v>
      </c>
      <c r="D8201" s="11" t="str">
        <f>[1]动作!$G8200</f>
        <v>JS_CZ_wodefeng</v>
      </c>
      <c r="E8201" s="11" t="str">
        <f>[1]动作!$D8200</f>
        <v>电表故障</v>
      </c>
      <c r="F8201" s="11" t="s">
        <v>45</v>
      </c>
      <c r="G8201" s="12">
        <f>[1]动作!$A8200+[1]动作!$B8200</f>
        <v>43215.089826388888</v>
      </c>
      <c r="H8201" s="12"/>
      <c r="I8201" s="11"/>
    </row>
    <row r="8202" spans="1:9" hidden="1" x14ac:dyDescent="0.3">
      <c r="A8202" s="24">
        <v>8200</v>
      </c>
      <c r="B8202" s="11" t="str">
        <f>IFERROR(INDEX({"JSNY-BJ0001-01";"JSNY-JS0022-01";"JSNY-JS0002-01"},MATCH(D8202,{"BJ_zhongyu";"JS_WX_liteer";"JS_CZ_wodefeng"},0)),"")</f>
        <v>JSNY-JS0002-01</v>
      </c>
      <c r="C8202" s="11" t="str">
        <f>IFERROR(INDEX({"北京中裕世纪大酒店";"江苏利特尔绿色包装股份有限公司";"常州市金坛沃德丰电子科技有限公司"},MATCH(D8202,{"BJ_zhongyu";"JS_WX_liteer";"JS_CZ_wodefeng"},0)),"")</f>
        <v>常州市金坛沃德丰电子科技有限公司</v>
      </c>
      <c r="D8202" s="11" t="str">
        <f>[1]动作!$G8201</f>
        <v>JS_CZ_wodefeng</v>
      </c>
      <c r="E8202" s="11" t="str">
        <f>[1]动作!$D8201</f>
        <v>电表故障</v>
      </c>
      <c r="F8202" s="11" t="s">
        <v>45</v>
      </c>
      <c r="G8202" s="12">
        <f>[1]动作!$A8201+[1]动作!$B8201</f>
        <v>43215.089942129627</v>
      </c>
      <c r="H8202" s="12"/>
      <c r="I8202" s="11"/>
    </row>
    <row r="8203" spans="1:9" hidden="1" x14ac:dyDescent="0.3">
      <c r="A8203" s="24">
        <v>8201</v>
      </c>
      <c r="B8203" s="11" t="str">
        <f>IFERROR(INDEX({"JSNY-BJ0001-01";"JSNY-JS0022-01";"JSNY-JS0002-01"},MATCH(D8203,{"BJ_zhongyu";"JS_WX_liteer";"JS_CZ_wodefeng"},0)),"")</f>
        <v>JSNY-JS0002-01</v>
      </c>
      <c r="C8203" s="11" t="str">
        <f>IFERROR(INDEX({"北京中裕世纪大酒店";"江苏利特尔绿色包装股份有限公司";"常州市金坛沃德丰电子科技有限公司"},MATCH(D8203,{"BJ_zhongyu";"JS_WX_liteer";"JS_CZ_wodefeng"},0)),"")</f>
        <v>常州市金坛沃德丰电子科技有限公司</v>
      </c>
      <c r="D8203" s="11" t="str">
        <f>[1]动作!$G8202</f>
        <v>JS_CZ_wodefeng</v>
      </c>
      <c r="E8203" s="11" t="str">
        <f>[1]动作!$D8202</f>
        <v>电表故障</v>
      </c>
      <c r="F8203" s="11" t="s">
        <v>45</v>
      </c>
      <c r="G8203" s="12">
        <f>[1]动作!$A8202+[1]动作!$B8202</f>
        <v>43215.090057870373</v>
      </c>
      <c r="H8203" s="12"/>
      <c r="I8203" s="11"/>
    </row>
    <row r="8204" spans="1:9" hidden="1" x14ac:dyDescent="0.3">
      <c r="A8204" s="24">
        <v>8202</v>
      </c>
      <c r="B8204" s="11" t="str">
        <f>IFERROR(INDEX({"JSNY-BJ0001-01";"JSNY-JS0022-01";"JSNY-JS0002-01"},MATCH(D8204,{"BJ_zhongyu";"JS_WX_liteer";"JS_CZ_wodefeng"},0)),"")</f>
        <v>JSNY-JS0002-01</v>
      </c>
      <c r="C8204" s="11" t="str">
        <f>IFERROR(INDEX({"北京中裕世纪大酒店";"江苏利特尔绿色包装股份有限公司";"常州市金坛沃德丰电子科技有限公司"},MATCH(D8204,{"BJ_zhongyu";"JS_WX_liteer";"JS_CZ_wodefeng"},0)),"")</f>
        <v>常州市金坛沃德丰电子科技有限公司</v>
      </c>
      <c r="D8204" s="11" t="str">
        <f>[1]动作!$G8203</f>
        <v>JS_CZ_wodefeng</v>
      </c>
      <c r="E8204" s="11" t="str">
        <f>[1]动作!$D8203</f>
        <v>电表故障</v>
      </c>
      <c r="F8204" s="11" t="s">
        <v>45</v>
      </c>
      <c r="G8204" s="12">
        <f>[1]动作!$A8203+[1]动作!$B8203</f>
        <v>43215.092430555553</v>
      </c>
      <c r="H8204" s="12"/>
      <c r="I8204" s="11"/>
    </row>
    <row r="8205" spans="1:9" hidden="1" x14ac:dyDescent="0.3">
      <c r="A8205" s="24">
        <v>8203</v>
      </c>
      <c r="B8205" s="11" t="str">
        <f>IFERROR(INDEX({"JSNY-BJ0001-01";"JSNY-JS0022-01";"JSNY-JS0002-01"},MATCH(D8205,{"BJ_zhongyu";"JS_WX_liteer";"JS_CZ_wodefeng"},0)),"")</f>
        <v>JSNY-JS0002-01</v>
      </c>
      <c r="C8205" s="11" t="str">
        <f>IFERROR(INDEX({"北京中裕世纪大酒店";"江苏利特尔绿色包装股份有限公司";"常州市金坛沃德丰电子科技有限公司"},MATCH(D8205,{"BJ_zhongyu";"JS_WX_liteer";"JS_CZ_wodefeng"},0)),"")</f>
        <v>常州市金坛沃德丰电子科技有限公司</v>
      </c>
      <c r="D8205" s="11" t="str">
        <f>[1]动作!$G8204</f>
        <v>JS_CZ_wodefeng</v>
      </c>
      <c r="E8205" s="11" t="str">
        <f>[1]动作!$D8204</f>
        <v>电表故障</v>
      </c>
      <c r="F8205" s="11" t="s">
        <v>45</v>
      </c>
      <c r="G8205" s="12">
        <f>[1]动作!$A8204+[1]动作!$B8204</f>
        <v>43215.093761574077</v>
      </c>
      <c r="H8205" s="12"/>
      <c r="I8205" s="11"/>
    </row>
    <row r="8206" spans="1:9" hidden="1" x14ac:dyDescent="0.3">
      <c r="A8206" s="24">
        <v>8204</v>
      </c>
      <c r="B8206" s="11" t="str">
        <f>IFERROR(INDEX({"JSNY-BJ0001-01";"JSNY-JS0022-01";"JSNY-JS0002-01"},MATCH(D8206,{"BJ_zhongyu";"JS_WX_liteer";"JS_CZ_wodefeng"},0)),"")</f>
        <v>JSNY-JS0002-01</v>
      </c>
      <c r="C8206" s="11" t="str">
        <f>IFERROR(INDEX({"北京中裕世纪大酒店";"江苏利特尔绿色包装股份有限公司";"常州市金坛沃德丰电子科技有限公司"},MATCH(D8206,{"BJ_zhongyu";"JS_WX_liteer";"JS_CZ_wodefeng"},0)),"")</f>
        <v>常州市金坛沃德丰电子科技有限公司</v>
      </c>
      <c r="D8206" s="11" t="str">
        <f>[1]动作!$G8205</f>
        <v>JS_CZ_wodefeng</v>
      </c>
      <c r="E8206" s="11" t="str">
        <f>[1]动作!$D8205</f>
        <v>电表故障</v>
      </c>
      <c r="F8206" s="11" t="s">
        <v>45</v>
      </c>
      <c r="G8206" s="12">
        <f>[1]动作!$A8205+[1]动作!$B8205</f>
        <v>43215.093877314815</v>
      </c>
      <c r="H8206" s="12"/>
      <c r="I8206" s="11"/>
    </row>
    <row r="8207" spans="1:9" hidden="1" x14ac:dyDescent="0.3">
      <c r="A8207" s="24">
        <v>8205</v>
      </c>
      <c r="B8207" s="11" t="str">
        <f>IFERROR(INDEX({"JSNY-BJ0001-01";"JSNY-JS0022-01";"JSNY-JS0002-01"},MATCH(D8207,{"BJ_zhongyu";"JS_WX_liteer";"JS_CZ_wodefeng"},0)),"")</f>
        <v>JSNY-JS0002-01</v>
      </c>
      <c r="C8207" s="11" t="str">
        <f>IFERROR(INDEX({"北京中裕世纪大酒店";"江苏利特尔绿色包装股份有限公司";"常州市金坛沃德丰电子科技有限公司"},MATCH(D8207,{"BJ_zhongyu";"JS_WX_liteer";"JS_CZ_wodefeng"},0)),"")</f>
        <v>常州市金坛沃德丰电子科技有限公司</v>
      </c>
      <c r="D8207" s="11" t="str">
        <f>[1]动作!$G8206</f>
        <v>JS_CZ_wodefeng</v>
      </c>
      <c r="E8207" s="11" t="str">
        <f>[1]动作!$D8206</f>
        <v>电表故障</v>
      </c>
      <c r="F8207" s="11" t="s">
        <v>45</v>
      </c>
      <c r="G8207" s="12">
        <f>[1]动作!$A8206+[1]动作!$B8206</f>
        <v>43215.093993055554</v>
      </c>
      <c r="H8207" s="12"/>
      <c r="I8207" s="11"/>
    </row>
    <row r="8208" spans="1:9" hidden="1" x14ac:dyDescent="0.3">
      <c r="A8208" s="24">
        <v>8206</v>
      </c>
      <c r="B8208" s="11" t="str">
        <f>IFERROR(INDEX({"JSNY-BJ0001-01";"JSNY-JS0022-01";"JSNY-JS0002-01"},MATCH(D8208,{"BJ_zhongyu";"JS_WX_liteer";"JS_CZ_wodefeng"},0)),"")</f>
        <v>JSNY-JS0002-01</v>
      </c>
      <c r="C8208" s="11" t="str">
        <f>IFERROR(INDEX({"北京中裕世纪大酒店";"江苏利特尔绿色包装股份有限公司";"常州市金坛沃德丰电子科技有限公司"},MATCH(D8208,{"BJ_zhongyu";"JS_WX_liteer";"JS_CZ_wodefeng"},0)),"")</f>
        <v>常州市金坛沃德丰电子科技有限公司</v>
      </c>
      <c r="D8208" s="11" t="str">
        <f>[1]动作!$G8207</f>
        <v>JS_CZ_wodefeng</v>
      </c>
      <c r="E8208" s="11" t="str">
        <f>[1]动作!$D8207</f>
        <v>电表故障</v>
      </c>
      <c r="F8208" s="11" t="s">
        <v>45</v>
      </c>
      <c r="G8208" s="12">
        <f>[1]动作!$A8207+[1]动作!$B8207</f>
        <v>43215.094918981478</v>
      </c>
      <c r="H8208" s="12"/>
      <c r="I8208" s="11"/>
    </row>
    <row r="8209" spans="1:9" hidden="1" x14ac:dyDescent="0.3">
      <c r="A8209" s="24">
        <v>8207</v>
      </c>
      <c r="B8209" s="11" t="str">
        <f>IFERROR(INDEX({"JSNY-BJ0001-01";"JSNY-JS0022-01";"JSNY-JS0002-01"},MATCH(D8209,{"BJ_zhongyu";"JS_WX_liteer";"JS_CZ_wodefeng"},0)),"")</f>
        <v>JSNY-JS0002-01</v>
      </c>
      <c r="C8209" s="11" t="str">
        <f>IFERROR(INDEX({"北京中裕世纪大酒店";"江苏利特尔绿色包装股份有限公司";"常州市金坛沃德丰电子科技有限公司"},MATCH(D8209,{"BJ_zhongyu";"JS_WX_liteer";"JS_CZ_wodefeng"},0)),"")</f>
        <v>常州市金坛沃德丰电子科技有限公司</v>
      </c>
      <c r="D8209" s="11" t="str">
        <f>[1]动作!$G8208</f>
        <v>JS_CZ_wodefeng</v>
      </c>
      <c r="E8209" s="11" t="str">
        <f>[1]动作!$D8208</f>
        <v>电表故障</v>
      </c>
      <c r="F8209" s="11" t="s">
        <v>45</v>
      </c>
      <c r="G8209" s="12">
        <f>[1]动作!$A8208+[1]动作!$B8208</f>
        <v>43215.095092592594</v>
      </c>
      <c r="H8209" s="12"/>
      <c r="I8209" s="11"/>
    </row>
    <row r="8210" spans="1:9" hidden="1" x14ac:dyDescent="0.3">
      <c r="A8210" s="24">
        <v>8208</v>
      </c>
      <c r="B8210" s="11" t="str">
        <f>IFERROR(INDEX({"JSNY-BJ0001-01";"JSNY-JS0022-01";"JSNY-JS0002-01"},MATCH(D8210,{"BJ_zhongyu";"JS_WX_liteer";"JS_CZ_wodefeng"},0)),"")</f>
        <v>JSNY-JS0002-01</v>
      </c>
      <c r="C8210" s="11" t="str">
        <f>IFERROR(INDEX({"北京中裕世纪大酒店";"江苏利特尔绿色包装股份有限公司";"常州市金坛沃德丰电子科技有限公司"},MATCH(D8210,{"BJ_zhongyu";"JS_WX_liteer";"JS_CZ_wodefeng"},0)),"")</f>
        <v>常州市金坛沃德丰电子科技有限公司</v>
      </c>
      <c r="D8210" s="11" t="str">
        <f>[1]动作!$G8209</f>
        <v>JS_CZ_wodefeng</v>
      </c>
      <c r="E8210" s="11" t="str">
        <f>[1]动作!$D8209</f>
        <v>电表故障</v>
      </c>
      <c r="F8210" s="11" t="s">
        <v>45</v>
      </c>
      <c r="G8210" s="12">
        <f>[1]动作!$A8209+[1]动作!$B8209</f>
        <v>43215.09746527778</v>
      </c>
      <c r="H8210" s="12"/>
      <c r="I8210" s="11"/>
    </row>
    <row r="8211" spans="1:9" hidden="1" x14ac:dyDescent="0.3">
      <c r="A8211" s="24">
        <v>8209</v>
      </c>
      <c r="B8211" s="11" t="str">
        <f>IFERROR(INDEX({"JSNY-BJ0001-01";"JSNY-JS0022-01";"JSNY-JS0002-01"},MATCH(D8211,{"BJ_zhongyu";"JS_WX_liteer";"JS_CZ_wodefeng"},0)),"")</f>
        <v>JSNY-JS0002-01</v>
      </c>
      <c r="C8211" s="11" t="str">
        <f>IFERROR(INDEX({"北京中裕世纪大酒店";"江苏利特尔绿色包装股份有限公司";"常州市金坛沃德丰电子科技有限公司"},MATCH(D8211,{"BJ_zhongyu";"JS_WX_liteer";"JS_CZ_wodefeng"},0)),"")</f>
        <v>常州市金坛沃德丰电子科技有限公司</v>
      </c>
      <c r="D8211" s="11" t="str">
        <f>[1]动作!$G8210</f>
        <v>JS_CZ_wodefeng</v>
      </c>
      <c r="E8211" s="11" t="str">
        <f>[1]动作!$D8210</f>
        <v>电表故障</v>
      </c>
      <c r="F8211" s="11" t="s">
        <v>45</v>
      </c>
      <c r="G8211" s="12">
        <f>[1]动作!$A8210+[1]动作!$B8210</f>
        <v>43215.098912037036</v>
      </c>
      <c r="H8211" s="12"/>
      <c r="I8211" s="11"/>
    </row>
    <row r="8212" spans="1:9" hidden="1" x14ac:dyDescent="0.3">
      <c r="A8212" s="24">
        <v>8210</v>
      </c>
      <c r="B8212" s="11" t="str">
        <f>IFERROR(INDEX({"JSNY-BJ0001-01";"JSNY-JS0022-01";"JSNY-JS0002-01"},MATCH(D8212,{"BJ_zhongyu";"JS_WX_liteer";"JS_CZ_wodefeng"},0)),"")</f>
        <v>JSNY-JS0002-01</v>
      </c>
      <c r="C8212" s="11" t="str">
        <f>IFERROR(INDEX({"北京中裕世纪大酒店";"江苏利特尔绿色包装股份有限公司";"常州市金坛沃德丰电子科技有限公司"},MATCH(D8212,{"BJ_zhongyu";"JS_WX_liteer";"JS_CZ_wodefeng"},0)),"")</f>
        <v>常州市金坛沃德丰电子科技有限公司</v>
      </c>
      <c r="D8212" s="11" t="str">
        <f>[1]动作!$G8211</f>
        <v>JS_CZ_wodefeng</v>
      </c>
      <c r="E8212" s="11" t="str">
        <f>[1]动作!$D8211</f>
        <v>电表故障</v>
      </c>
      <c r="F8212" s="11" t="s">
        <v>45</v>
      </c>
      <c r="G8212" s="12">
        <f>[1]动作!$A8211+[1]动作!$B8211</f>
        <v>43215.099039351851</v>
      </c>
      <c r="H8212" s="12"/>
      <c r="I8212" s="11"/>
    </row>
    <row r="8213" spans="1:9" hidden="1" x14ac:dyDescent="0.3">
      <c r="A8213" s="24">
        <v>8211</v>
      </c>
      <c r="B8213" s="11" t="str">
        <f>IFERROR(INDEX({"JSNY-BJ0001-01";"JSNY-JS0022-01";"JSNY-JS0002-01"},MATCH(D8213,{"BJ_zhongyu";"JS_WX_liteer";"JS_CZ_wodefeng"},0)),"")</f>
        <v>JSNY-JS0002-01</v>
      </c>
      <c r="C8213" s="11" t="str">
        <f>IFERROR(INDEX({"北京中裕世纪大酒店";"江苏利特尔绿色包装股份有限公司";"常州市金坛沃德丰电子科技有限公司"},MATCH(D8213,{"BJ_zhongyu";"JS_WX_liteer";"JS_CZ_wodefeng"},0)),"")</f>
        <v>常州市金坛沃德丰电子科技有限公司</v>
      </c>
      <c r="D8213" s="11" t="str">
        <f>[1]动作!$G8212</f>
        <v>JS_CZ_wodefeng</v>
      </c>
      <c r="E8213" s="11" t="str">
        <f>[1]动作!$D8212</f>
        <v>电表故障</v>
      </c>
      <c r="F8213" s="11" t="s">
        <v>45</v>
      </c>
      <c r="G8213" s="12">
        <f>[1]动作!$A8212+[1]动作!$B8212</f>
        <v>43215.101354166669</v>
      </c>
      <c r="H8213" s="12"/>
      <c r="I8213" s="11"/>
    </row>
    <row r="8214" spans="1:9" hidden="1" x14ac:dyDescent="0.3">
      <c r="A8214" s="24">
        <v>8212</v>
      </c>
      <c r="B8214" s="11" t="str">
        <f>IFERROR(INDEX({"JSNY-BJ0001-01";"JSNY-JS0022-01";"JSNY-JS0002-01"},MATCH(D8214,{"BJ_zhongyu";"JS_WX_liteer";"JS_CZ_wodefeng"},0)),"")</f>
        <v>JSNY-JS0002-01</v>
      </c>
      <c r="C8214" s="11" t="str">
        <f>IFERROR(INDEX({"北京中裕世纪大酒店";"江苏利特尔绿色包装股份有限公司";"常州市金坛沃德丰电子科技有限公司"},MATCH(D8214,{"BJ_zhongyu";"JS_WX_liteer";"JS_CZ_wodefeng"},0)),"")</f>
        <v>常州市金坛沃德丰电子科技有限公司</v>
      </c>
      <c r="D8214" s="11" t="str">
        <f>[1]动作!$G8213</f>
        <v>JS_CZ_wodefeng</v>
      </c>
      <c r="E8214" s="11" t="str">
        <f>[1]动作!$D8213</f>
        <v>电表故障</v>
      </c>
      <c r="F8214" s="11" t="s">
        <v>45</v>
      </c>
      <c r="G8214" s="12">
        <f>[1]动作!$A8213+[1]动作!$B8213</f>
        <v>43215.103726851848</v>
      </c>
      <c r="H8214" s="12"/>
      <c r="I8214" s="11"/>
    </row>
    <row r="8215" spans="1:9" hidden="1" x14ac:dyDescent="0.3">
      <c r="A8215" s="24">
        <v>8213</v>
      </c>
      <c r="B8215" s="11" t="str">
        <f>IFERROR(INDEX({"JSNY-BJ0001-01";"JSNY-JS0022-01";"JSNY-JS0002-01"},MATCH(D8215,{"BJ_zhongyu";"JS_WX_liteer";"JS_CZ_wodefeng"},0)),"")</f>
        <v>JSNY-JS0002-01</v>
      </c>
      <c r="C8215" s="11" t="str">
        <f>IFERROR(INDEX({"北京中裕世纪大酒店";"江苏利特尔绿色包装股份有限公司";"常州市金坛沃德丰电子科技有限公司"},MATCH(D8215,{"BJ_zhongyu";"JS_WX_liteer";"JS_CZ_wodefeng"},0)),"")</f>
        <v>常州市金坛沃德丰电子科技有限公司</v>
      </c>
      <c r="D8215" s="11" t="str">
        <f>[1]动作!$G8214</f>
        <v>JS_CZ_wodefeng</v>
      </c>
      <c r="E8215" s="11" t="str">
        <f>[1]动作!$D8214</f>
        <v>电表故障</v>
      </c>
      <c r="F8215" s="11" t="s">
        <v>45</v>
      </c>
      <c r="G8215" s="12">
        <f>[1]动作!$A8214+[1]动作!$B8214</f>
        <v>43215.103842592594</v>
      </c>
      <c r="H8215" s="12"/>
      <c r="I8215" s="11"/>
    </row>
    <row r="8216" spans="1:9" hidden="1" x14ac:dyDescent="0.3">
      <c r="A8216" s="24">
        <v>8214</v>
      </c>
      <c r="B8216" s="11" t="str">
        <f>IFERROR(INDEX({"JSNY-BJ0001-01";"JSNY-JS0022-01";"JSNY-JS0002-01"},MATCH(D8216,{"BJ_zhongyu";"JS_WX_liteer";"JS_CZ_wodefeng"},0)),"")</f>
        <v>JSNY-JS0002-01</v>
      </c>
      <c r="C8216" s="11" t="str">
        <f>IFERROR(INDEX({"北京中裕世纪大酒店";"江苏利特尔绿色包装股份有限公司";"常州市金坛沃德丰电子科技有限公司"},MATCH(D8216,{"BJ_zhongyu";"JS_WX_liteer";"JS_CZ_wodefeng"},0)),"")</f>
        <v>常州市金坛沃德丰电子科技有限公司</v>
      </c>
      <c r="D8216" s="11" t="str">
        <f>[1]动作!$G8215</f>
        <v>JS_CZ_wodefeng</v>
      </c>
      <c r="E8216" s="11" t="str">
        <f>[1]动作!$D8215</f>
        <v>电表故障</v>
      </c>
      <c r="F8216" s="11" t="s">
        <v>45</v>
      </c>
      <c r="G8216" s="12">
        <f>[1]动作!$A8215+[1]动作!$B8215</f>
        <v>43215.104016203702</v>
      </c>
      <c r="H8216" s="12"/>
      <c r="I8216" s="11"/>
    </row>
    <row r="8217" spans="1:9" hidden="1" x14ac:dyDescent="0.3">
      <c r="A8217" s="24">
        <v>8215</v>
      </c>
      <c r="B8217" s="11" t="str">
        <f>IFERROR(INDEX({"JSNY-BJ0001-01";"JSNY-JS0022-01";"JSNY-JS0002-01"},MATCH(D8217,{"BJ_zhongyu";"JS_WX_liteer";"JS_CZ_wodefeng"},0)),"")</f>
        <v>JSNY-JS0002-01</v>
      </c>
      <c r="C8217" s="11" t="str">
        <f>IFERROR(INDEX({"北京中裕世纪大酒店";"江苏利特尔绿色包装股份有限公司";"常州市金坛沃德丰电子科技有限公司"},MATCH(D8217,{"BJ_zhongyu";"JS_WX_liteer";"JS_CZ_wodefeng"},0)),"")</f>
        <v>常州市金坛沃德丰电子科技有限公司</v>
      </c>
      <c r="D8217" s="11" t="str">
        <f>[1]动作!$G8216</f>
        <v>JS_CZ_wodefeng</v>
      </c>
      <c r="E8217" s="11" t="str">
        <f>[1]动作!$D8216</f>
        <v>电表故障</v>
      </c>
      <c r="F8217" s="11" t="s">
        <v>45</v>
      </c>
      <c r="G8217" s="12">
        <f>[1]动作!$A8216+[1]动作!$B8216</f>
        <v>43215.10528935185</v>
      </c>
      <c r="H8217" s="12"/>
      <c r="I8217" s="11"/>
    </row>
    <row r="8218" spans="1:9" hidden="1" x14ac:dyDescent="0.3">
      <c r="A8218" s="24">
        <v>8216</v>
      </c>
      <c r="B8218" s="11" t="str">
        <f>IFERROR(INDEX({"JSNY-BJ0001-01";"JSNY-JS0022-01";"JSNY-JS0002-01"},MATCH(D8218,{"BJ_zhongyu";"JS_WX_liteer";"JS_CZ_wodefeng"},0)),"")</f>
        <v>JSNY-JS0002-01</v>
      </c>
      <c r="C8218" s="11" t="str">
        <f>IFERROR(INDEX({"北京中裕世纪大酒店";"江苏利特尔绿色包装股份有限公司";"常州市金坛沃德丰电子科技有限公司"},MATCH(D8218,{"BJ_zhongyu";"JS_WX_liteer";"JS_CZ_wodefeng"},0)),"")</f>
        <v>常州市金坛沃德丰电子科技有限公司</v>
      </c>
      <c r="D8218" s="11" t="str">
        <f>[1]动作!$G8217</f>
        <v>JS_CZ_wodefeng</v>
      </c>
      <c r="E8218" s="11" t="str">
        <f>[1]动作!$D8217</f>
        <v>电表故障</v>
      </c>
      <c r="F8218" s="11" t="s">
        <v>45</v>
      </c>
      <c r="G8218" s="12">
        <f>[1]动作!$A8217+[1]动作!$B8217</f>
        <v>43215.108935185184</v>
      </c>
      <c r="H8218" s="12"/>
      <c r="I8218" s="11"/>
    </row>
    <row r="8219" spans="1:9" hidden="1" x14ac:dyDescent="0.3">
      <c r="A8219" s="24">
        <v>8217</v>
      </c>
      <c r="B8219" s="11" t="str">
        <f>IFERROR(INDEX({"JSNY-BJ0001-01";"JSNY-JS0022-01";"JSNY-JS0002-01"},MATCH(D8219,{"BJ_zhongyu";"JS_WX_liteer";"JS_CZ_wodefeng"},0)),"")</f>
        <v>JSNY-JS0002-01</v>
      </c>
      <c r="C8219" s="11" t="str">
        <f>IFERROR(INDEX({"北京中裕世纪大酒店";"江苏利特尔绿色包装股份有限公司";"常州市金坛沃德丰电子科技有限公司"},MATCH(D8219,{"BJ_zhongyu";"JS_WX_liteer";"JS_CZ_wodefeng"},0)),"")</f>
        <v>常州市金坛沃德丰电子科技有限公司</v>
      </c>
      <c r="D8219" s="11" t="str">
        <f>[1]动作!$G8218</f>
        <v>JS_CZ_wodefeng</v>
      </c>
      <c r="E8219" s="11" t="str">
        <f>[1]动作!$D8218</f>
        <v>电表故障</v>
      </c>
      <c r="F8219" s="11" t="s">
        <v>45</v>
      </c>
      <c r="G8219" s="12">
        <f>[1]动作!$A8218+[1]动作!$B8218</f>
        <v>43215.109050925923</v>
      </c>
      <c r="H8219" s="12"/>
      <c r="I8219" s="11"/>
    </row>
    <row r="8220" spans="1:9" hidden="1" x14ac:dyDescent="0.3">
      <c r="A8220" s="24">
        <v>8218</v>
      </c>
      <c r="B8220" s="11" t="str">
        <f>IFERROR(INDEX({"JSNY-BJ0001-01";"JSNY-JS0022-01";"JSNY-JS0002-01"},MATCH(D8220,{"BJ_zhongyu";"JS_WX_liteer";"JS_CZ_wodefeng"},0)),"")</f>
        <v>JSNY-JS0002-01</v>
      </c>
      <c r="C8220" s="11" t="str">
        <f>IFERROR(INDEX({"北京中裕世纪大酒店";"江苏利特尔绿色包装股份有限公司";"常州市金坛沃德丰电子科技有限公司"},MATCH(D8220,{"BJ_zhongyu";"JS_WX_liteer";"JS_CZ_wodefeng"},0)),"")</f>
        <v>常州市金坛沃德丰电子科技有限公司</v>
      </c>
      <c r="D8220" s="11" t="str">
        <f>[1]动作!$G8219</f>
        <v>JS_CZ_wodefeng</v>
      </c>
      <c r="E8220" s="11" t="str">
        <f>[1]动作!$D8219</f>
        <v>电表故障</v>
      </c>
      <c r="F8220" s="11" t="s">
        <v>45</v>
      </c>
      <c r="G8220" s="12">
        <f>[1]动作!$A8219+[1]动作!$B8219</f>
        <v>43215.113055555557</v>
      </c>
      <c r="H8220" s="12"/>
      <c r="I8220" s="11"/>
    </row>
    <row r="8221" spans="1:9" hidden="1" x14ac:dyDescent="0.3">
      <c r="A8221" s="24">
        <v>8219</v>
      </c>
      <c r="B8221" s="11" t="str">
        <f>IFERROR(INDEX({"JSNY-BJ0001-01";"JSNY-JS0022-01";"JSNY-JS0002-01"},MATCH(D8221,{"BJ_zhongyu";"JS_WX_liteer";"JS_CZ_wodefeng"},0)),"")</f>
        <v>JSNY-JS0002-01</v>
      </c>
      <c r="C8221" s="11" t="str">
        <f>IFERROR(INDEX({"北京中裕世纪大酒店";"江苏利特尔绿色包装股份有限公司";"常州市金坛沃德丰电子科技有限公司"},MATCH(D8221,{"BJ_zhongyu";"JS_WX_liteer";"JS_CZ_wodefeng"},0)),"")</f>
        <v>常州市金坛沃德丰电子科技有限公司</v>
      </c>
      <c r="D8221" s="11" t="str">
        <f>[1]动作!$G8220</f>
        <v>JS_CZ_wodefeng</v>
      </c>
      <c r="E8221" s="11" t="str">
        <f>[1]动作!$D8220</f>
        <v>电表故障</v>
      </c>
      <c r="F8221" s="11" t="s">
        <v>45</v>
      </c>
      <c r="G8221" s="12">
        <f>[1]动作!$A8220+[1]动作!$B8220</f>
        <v>43215.113854166666</v>
      </c>
      <c r="H8221" s="12"/>
      <c r="I8221" s="11"/>
    </row>
    <row r="8222" spans="1:9" hidden="1" x14ac:dyDescent="0.3">
      <c r="A8222" s="24">
        <v>8220</v>
      </c>
      <c r="B8222" s="11" t="str">
        <f>IFERROR(INDEX({"JSNY-BJ0001-01";"JSNY-JS0022-01";"JSNY-JS0002-01"},MATCH(D8222,{"BJ_zhongyu";"JS_WX_liteer";"JS_CZ_wodefeng"},0)),"")</f>
        <v>JSNY-JS0002-01</v>
      </c>
      <c r="C8222" s="11" t="str">
        <f>IFERROR(INDEX({"北京中裕世纪大酒店";"江苏利特尔绿色包装股份有限公司";"常州市金坛沃德丰电子科技有限公司"},MATCH(D8222,{"BJ_zhongyu";"JS_WX_liteer";"JS_CZ_wodefeng"},0)),"")</f>
        <v>常州市金坛沃德丰电子科技有限公司</v>
      </c>
      <c r="D8222" s="11" t="str">
        <f>[1]动作!$G8221</f>
        <v>JS_CZ_wodefeng</v>
      </c>
      <c r="E8222" s="11" t="str">
        <f>[1]动作!$D8221</f>
        <v>电表故障</v>
      </c>
      <c r="F8222" s="11" t="s">
        <v>45</v>
      </c>
      <c r="G8222" s="12">
        <f>[1]动作!$A8221+[1]动作!$B8221</f>
        <v>43215.113969907405</v>
      </c>
      <c r="H8222" s="12"/>
      <c r="I8222" s="11"/>
    </row>
    <row r="8223" spans="1:9" hidden="1" x14ac:dyDescent="0.3">
      <c r="A8223" s="24">
        <v>8221</v>
      </c>
      <c r="B8223" s="11" t="str">
        <f>IFERROR(INDEX({"JSNY-BJ0001-01";"JSNY-JS0022-01";"JSNY-JS0002-01"},MATCH(D8223,{"BJ_zhongyu";"JS_WX_liteer";"JS_CZ_wodefeng"},0)),"")</f>
        <v>JSNY-JS0002-01</v>
      </c>
      <c r="C8223" s="11" t="str">
        <f>IFERROR(INDEX({"北京中裕世纪大酒店";"江苏利特尔绿色包装股份有限公司";"常州市金坛沃德丰电子科技有限公司"},MATCH(D8223,{"BJ_zhongyu";"JS_WX_liteer";"JS_CZ_wodefeng"},0)),"")</f>
        <v>常州市金坛沃德丰电子科技有限公司</v>
      </c>
      <c r="D8223" s="11" t="str">
        <f>[1]动作!$G8222</f>
        <v>JS_CZ_wodefeng</v>
      </c>
      <c r="E8223" s="11" t="str">
        <f>[1]动作!$D8222</f>
        <v>电表故障</v>
      </c>
      <c r="F8223" s="11" t="s">
        <v>45</v>
      </c>
      <c r="G8223" s="12">
        <f>[1]动作!$A8222+[1]动作!$B8222</f>
        <v>43215.114155092589</v>
      </c>
      <c r="H8223" s="12"/>
      <c r="I8223" s="11"/>
    </row>
    <row r="8224" spans="1:9" hidden="1" x14ac:dyDescent="0.3">
      <c r="A8224" s="24">
        <v>8222</v>
      </c>
      <c r="B8224" s="11" t="str">
        <f>IFERROR(INDEX({"JSNY-BJ0001-01";"JSNY-JS0022-01";"JSNY-JS0002-01"},MATCH(D8224,{"BJ_zhongyu";"JS_WX_liteer";"JS_CZ_wodefeng"},0)),"")</f>
        <v>JSNY-JS0002-01</v>
      </c>
      <c r="C8224" s="11" t="str">
        <f>IFERROR(INDEX({"北京中裕世纪大酒店";"江苏利特尔绿色包装股份有限公司";"常州市金坛沃德丰电子科技有限公司"},MATCH(D8224,{"BJ_zhongyu";"JS_WX_liteer";"JS_CZ_wodefeng"},0)),"")</f>
        <v>常州市金坛沃德丰电子科技有限公司</v>
      </c>
      <c r="D8224" s="11" t="str">
        <f>[1]动作!$G8223</f>
        <v>JS_CZ_wodefeng</v>
      </c>
      <c r="E8224" s="11" t="str">
        <f>[1]动作!$D8223</f>
        <v>电表故障</v>
      </c>
      <c r="F8224" s="11" t="s">
        <v>45</v>
      </c>
      <c r="G8224" s="12">
        <f>[1]动作!$A8223+[1]动作!$B8223</f>
        <v>43215.114374999997</v>
      </c>
      <c r="H8224" s="12"/>
      <c r="I8224" s="11"/>
    </row>
    <row r="8225" spans="1:9" hidden="1" x14ac:dyDescent="0.3">
      <c r="A8225" s="24">
        <v>8223</v>
      </c>
      <c r="B8225" s="11" t="str">
        <f>IFERROR(INDEX({"JSNY-BJ0001-01";"JSNY-JS0022-01";"JSNY-JS0002-01"},MATCH(D8225,{"BJ_zhongyu";"JS_WX_liteer";"JS_CZ_wodefeng"},0)),"")</f>
        <v>JSNY-JS0002-01</v>
      </c>
      <c r="C8225" s="11" t="str">
        <f>IFERROR(INDEX({"北京中裕世纪大酒店";"江苏利特尔绿色包装股份有限公司";"常州市金坛沃德丰电子科技有限公司"},MATCH(D8225,{"BJ_zhongyu";"JS_WX_liteer";"JS_CZ_wodefeng"},0)),"")</f>
        <v>常州市金坛沃德丰电子科技有限公司</v>
      </c>
      <c r="D8225" s="11" t="str">
        <f>[1]动作!$G8224</f>
        <v>JS_CZ_wodefeng</v>
      </c>
      <c r="E8225" s="11" t="str">
        <f>[1]动作!$D8224</f>
        <v>电表故障</v>
      </c>
      <c r="F8225" s="11" t="s">
        <v>45</v>
      </c>
      <c r="G8225" s="12">
        <f>[1]动作!$A8224+[1]动作!$B8224</f>
        <v>43215.114490740743</v>
      </c>
      <c r="H8225" s="12"/>
      <c r="I8225" s="11"/>
    </row>
    <row r="8226" spans="1:9" hidden="1" x14ac:dyDescent="0.3">
      <c r="A8226" s="24">
        <v>8224</v>
      </c>
      <c r="B8226" s="11" t="str">
        <f>IFERROR(INDEX({"JSNY-BJ0001-01";"JSNY-JS0022-01";"JSNY-JS0002-01"},MATCH(D8226,{"BJ_zhongyu";"JS_WX_liteer";"JS_CZ_wodefeng"},0)),"")</f>
        <v>JSNY-JS0002-01</v>
      </c>
      <c r="C8226" s="11" t="str">
        <f>IFERROR(INDEX({"北京中裕世纪大酒店";"江苏利特尔绿色包装股份有限公司";"常州市金坛沃德丰电子科技有限公司"},MATCH(D8226,{"BJ_zhongyu";"JS_WX_liteer";"JS_CZ_wodefeng"},0)),"")</f>
        <v>常州市金坛沃德丰电子科技有限公司</v>
      </c>
      <c r="D8226" s="11" t="str">
        <f>[1]动作!$G8225</f>
        <v>JS_CZ_wodefeng</v>
      </c>
      <c r="E8226" s="11" t="str">
        <f>[1]动作!$D8225</f>
        <v>电表故障</v>
      </c>
      <c r="F8226" s="11" t="s">
        <v>45</v>
      </c>
      <c r="G8226" s="12">
        <f>[1]动作!$A8225+[1]动作!$B8225</f>
        <v>43215.114618055559</v>
      </c>
      <c r="H8226" s="12"/>
      <c r="I8226" s="11"/>
    </row>
    <row r="8227" spans="1:9" hidden="1" x14ac:dyDescent="0.3">
      <c r="A8227" s="24">
        <v>8225</v>
      </c>
      <c r="B8227" s="11" t="str">
        <f>IFERROR(INDEX({"JSNY-BJ0001-01";"JSNY-JS0022-01";"JSNY-JS0002-01"},MATCH(D8227,{"BJ_zhongyu";"JS_WX_liteer";"JS_CZ_wodefeng"},0)),"")</f>
        <v>JSNY-JS0002-01</v>
      </c>
      <c r="C8227" s="11" t="str">
        <f>IFERROR(INDEX({"北京中裕世纪大酒店";"江苏利特尔绿色包装股份有限公司";"常州市金坛沃德丰电子科技有限公司"},MATCH(D8227,{"BJ_zhongyu";"JS_WX_liteer";"JS_CZ_wodefeng"},0)),"")</f>
        <v>常州市金坛沃德丰电子科技有限公司</v>
      </c>
      <c r="D8227" s="11" t="str">
        <f>[1]动作!$G8226</f>
        <v>JS_CZ_wodefeng</v>
      </c>
      <c r="E8227" s="11" t="str">
        <f>[1]动作!$D8226</f>
        <v>电表故障</v>
      </c>
      <c r="F8227" s="11" t="s">
        <v>45</v>
      </c>
      <c r="G8227" s="12">
        <f>[1]动作!$A8226+[1]动作!$B8226</f>
        <v>43215.115416666667</v>
      </c>
      <c r="H8227" s="12"/>
      <c r="I8227" s="11"/>
    </row>
    <row r="8228" spans="1:9" hidden="1" x14ac:dyDescent="0.3">
      <c r="A8228" s="24">
        <v>8226</v>
      </c>
      <c r="B8228" s="11" t="str">
        <f>IFERROR(INDEX({"JSNY-BJ0001-01";"JSNY-JS0022-01";"JSNY-JS0002-01"},MATCH(D8228,{"BJ_zhongyu";"JS_WX_liteer";"JS_CZ_wodefeng"},0)),"")</f>
        <v>JSNY-JS0002-01</v>
      </c>
      <c r="C8228" s="11" t="str">
        <f>IFERROR(INDEX({"北京中裕世纪大酒店";"江苏利特尔绿色包装股份有限公司";"常州市金坛沃德丰电子科技有限公司"},MATCH(D8228,{"BJ_zhongyu";"JS_WX_liteer";"JS_CZ_wodefeng"},0)),"")</f>
        <v>常州市金坛沃德丰电子科技有限公司</v>
      </c>
      <c r="D8228" s="11" t="str">
        <f>[1]动作!$G8227</f>
        <v>JS_CZ_wodefeng</v>
      </c>
      <c r="E8228" s="11" t="str">
        <f>[1]动作!$D8227</f>
        <v>电表故障</v>
      </c>
      <c r="F8228" s="11" t="s">
        <v>45</v>
      </c>
      <c r="G8228" s="12">
        <f>[1]动作!$A8227+[1]动作!$B8227</f>
        <v>43215.120752314811</v>
      </c>
      <c r="H8228" s="12"/>
      <c r="I8228" s="11"/>
    </row>
    <row r="8229" spans="1:9" hidden="1" x14ac:dyDescent="0.3">
      <c r="A8229" s="24">
        <v>8227</v>
      </c>
      <c r="B8229" s="11" t="str">
        <f>IFERROR(INDEX({"JSNY-BJ0001-01";"JSNY-JS0022-01";"JSNY-JS0002-01"},MATCH(D8229,{"BJ_zhongyu";"JS_WX_liteer";"JS_CZ_wodefeng"},0)),"")</f>
        <v>JSNY-JS0002-01</v>
      </c>
      <c r="C8229" s="11" t="str">
        <f>IFERROR(INDEX({"北京中裕世纪大酒店";"江苏利特尔绿色包装股份有限公司";"常州市金坛沃德丰电子科技有限公司"},MATCH(D8229,{"BJ_zhongyu";"JS_WX_liteer";"JS_CZ_wodefeng"},0)),"")</f>
        <v>常州市金坛沃德丰电子科技有限公司</v>
      </c>
      <c r="D8229" s="11" t="str">
        <f>[1]动作!$G8228</f>
        <v>JS_CZ_wodefeng</v>
      </c>
      <c r="E8229" s="11" t="str">
        <f>[1]动作!$D8228</f>
        <v>电表故障</v>
      </c>
      <c r="F8229" s="11" t="s">
        <v>45</v>
      </c>
      <c r="G8229" s="12">
        <f>[1]动作!$A8228+[1]动作!$B8228</f>
        <v>43215.123182870368</v>
      </c>
      <c r="H8229" s="12"/>
      <c r="I8229" s="11"/>
    </row>
    <row r="8230" spans="1:9" hidden="1" x14ac:dyDescent="0.3">
      <c r="A8230" s="24">
        <v>8228</v>
      </c>
      <c r="B8230" s="11" t="str">
        <f>IFERROR(INDEX({"JSNY-BJ0001-01";"JSNY-JS0022-01";"JSNY-JS0002-01"},MATCH(D8230,{"BJ_zhongyu";"JS_WX_liteer";"JS_CZ_wodefeng"},0)),"")</f>
        <v>JSNY-JS0002-01</v>
      </c>
      <c r="C8230" s="11" t="str">
        <f>IFERROR(INDEX({"北京中裕世纪大酒店";"江苏利特尔绿色包装股份有限公司";"常州市金坛沃德丰电子科技有限公司"},MATCH(D8230,{"BJ_zhongyu";"JS_WX_liteer";"JS_CZ_wodefeng"},0)),"")</f>
        <v>常州市金坛沃德丰电子科技有限公司</v>
      </c>
      <c r="D8230" s="11" t="str">
        <f>[1]动作!$G8229</f>
        <v>JS_CZ_wodefeng</v>
      </c>
      <c r="E8230" s="11" t="str">
        <f>[1]动作!$D8229</f>
        <v>电表故障</v>
      </c>
      <c r="F8230" s="11" t="s">
        <v>45</v>
      </c>
      <c r="G8230" s="12">
        <f>[1]动作!$A8229+[1]动作!$B8229</f>
        <v>43215.124282407407</v>
      </c>
      <c r="H8230" s="12"/>
      <c r="I8230" s="11"/>
    </row>
    <row r="8231" spans="1:9" hidden="1" x14ac:dyDescent="0.3">
      <c r="A8231" s="24">
        <v>8229</v>
      </c>
      <c r="B8231" s="11" t="str">
        <f>IFERROR(INDEX({"JSNY-BJ0001-01";"JSNY-JS0022-01";"JSNY-JS0002-01"},MATCH(D8231,{"BJ_zhongyu";"JS_WX_liteer";"JS_CZ_wodefeng"},0)),"")</f>
        <v>JSNY-JS0002-01</v>
      </c>
      <c r="C8231" s="11" t="str">
        <f>IFERROR(INDEX({"北京中裕世纪大酒店";"江苏利特尔绿色包装股份有限公司";"常州市金坛沃德丰电子科技有限公司"},MATCH(D8231,{"BJ_zhongyu";"JS_WX_liteer";"JS_CZ_wodefeng"},0)),"")</f>
        <v>常州市金坛沃德丰电子科技有限公司</v>
      </c>
      <c r="D8231" s="11" t="str">
        <f>[1]动作!$G8230</f>
        <v>JS_CZ_wodefeng</v>
      </c>
      <c r="E8231" s="11" t="str">
        <f>[1]动作!$D8230</f>
        <v>电表故障</v>
      </c>
      <c r="F8231" s="11" t="s">
        <v>45</v>
      </c>
      <c r="G8231" s="12">
        <f>[1]动作!$A8230+[1]动作!$B8230</f>
        <v>43215.124513888892</v>
      </c>
      <c r="H8231" s="12"/>
      <c r="I8231" s="11"/>
    </row>
    <row r="8232" spans="1:9" hidden="1" x14ac:dyDescent="0.3">
      <c r="A8232" s="24">
        <v>8230</v>
      </c>
      <c r="B8232" s="11" t="str">
        <f>IFERROR(INDEX({"JSNY-BJ0001-01";"JSNY-JS0022-01";"JSNY-JS0002-01"},MATCH(D8232,{"BJ_zhongyu";"JS_WX_liteer";"JS_CZ_wodefeng"},0)),"")</f>
        <v>JSNY-JS0002-01</v>
      </c>
      <c r="C8232" s="11" t="str">
        <f>IFERROR(INDEX({"北京中裕世纪大酒店";"江苏利特尔绿色包装股份有限公司";"常州市金坛沃德丰电子科技有限公司"},MATCH(D8232,{"BJ_zhongyu";"JS_WX_liteer";"JS_CZ_wodefeng"},0)),"")</f>
        <v>常州市金坛沃德丰电子科技有限公司</v>
      </c>
      <c r="D8232" s="11" t="str">
        <f>[1]动作!$G8231</f>
        <v>JS_CZ_wodefeng</v>
      </c>
      <c r="E8232" s="11" t="str">
        <f>[1]动作!$D8231</f>
        <v>电表故障</v>
      </c>
      <c r="F8232" s="11" t="s">
        <v>45</v>
      </c>
      <c r="G8232" s="12">
        <f>[1]动作!$A8231+[1]动作!$B8231</f>
        <v>43215.127118055556</v>
      </c>
      <c r="H8232" s="12"/>
      <c r="I8232" s="11"/>
    </row>
    <row r="8233" spans="1:9" hidden="1" x14ac:dyDescent="0.3">
      <c r="A8233" s="24">
        <v>8231</v>
      </c>
      <c r="B8233" s="11" t="str">
        <f>IFERROR(INDEX({"JSNY-BJ0001-01";"JSNY-JS0022-01";"JSNY-JS0002-01"},MATCH(D8233,{"BJ_zhongyu";"JS_WX_liteer";"JS_CZ_wodefeng"},0)),"")</f>
        <v>JSNY-JS0002-01</v>
      </c>
      <c r="C8233" s="11" t="str">
        <f>IFERROR(INDEX({"北京中裕世纪大酒店";"江苏利特尔绿色包装股份有限公司";"常州市金坛沃德丰电子科技有限公司"},MATCH(D8233,{"BJ_zhongyu";"JS_WX_liteer";"JS_CZ_wodefeng"},0)),"")</f>
        <v>常州市金坛沃德丰电子科技有限公司</v>
      </c>
      <c r="D8233" s="11" t="str">
        <f>[1]动作!$G8232</f>
        <v>JS_CZ_wodefeng</v>
      </c>
      <c r="E8233" s="11" t="str">
        <f>[1]动作!$D8232</f>
        <v>电表故障</v>
      </c>
      <c r="F8233" s="11" t="s">
        <v>45</v>
      </c>
      <c r="G8233" s="12">
        <f>[1]动作!$A8232+[1]动作!$B8232</f>
        <v>43215.130949074075</v>
      </c>
      <c r="H8233" s="12"/>
      <c r="I8233" s="11"/>
    </row>
    <row r="8234" spans="1:9" hidden="1" x14ac:dyDescent="0.3">
      <c r="A8234" s="24">
        <v>8232</v>
      </c>
      <c r="B8234" s="11" t="str">
        <f>IFERROR(INDEX({"JSNY-BJ0001-01";"JSNY-JS0022-01";"JSNY-JS0002-01"},MATCH(D8234,{"BJ_zhongyu";"JS_WX_liteer";"JS_CZ_wodefeng"},0)),"")</f>
        <v>JSNY-JS0002-01</v>
      </c>
      <c r="C8234" s="11" t="str">
        <f>IFERROR(INDEX({"北京中裕世纪大酒店";"江苏利特尔绿色包装股份有限公司";"常州市金坛沃德丰电子科技有限公司"},MATCH(D8234,{"BJ_zhongyu";"JS_WX_liteer";"JS_CZ_wodefeng"},0)),"")</f>
        <v>常州市金坛沃德丰电子科技有限公司</v>
      </c>
      <c r="D8234" s="11" t="str">
        <f>[1]动作!$G8233</f>
        <v>JS_CZ_wodefeng</v>
      </c>
      <c r="E8234" s="11" t="str">
        <f>[1]动作!$D8233</f>
        <v>电表故障</v>
      </c>
      <c r="F8234" s="11" t="s">
        <v>45</v>
      </c>
      <c r="G8234" s="12">
        <f>[1]动作!$A8233+[1]动作!$B8233</f>
        <v>43215.134884259256</v>
      </c>
      <c r="H8234" s="12"/>
      <c r="I8234" s="11"/>
    </row>
    <row r="8235" spans="1:9" hidden="1" x14ac:dyDescent="0.3">
      <c r="A8235" s="24">
        <v>8233</v>
      </c>
      <c r="B8235" s="11" t="str">
        <f>IFERROR(INDEX({"JSNY-BJ0001-01";"JSNY-JS0022-01";"JSNY-JS0002-01"},MATCH(D8235,{"BJ_zhongyu";"JS_WX_liteer";"JS_CZ_wodefeng"},0)),"")</f>
        <v>JSNY-JS0002-01</v>
      </c>
      <c r="C8235" s="11" t="str">
        <f>IFERROR(INDEX({"北京中裕世纪大酒店";"江苏利特尔绿色包装股份有限公司";"常州市金坛沃德丰电子科技有限公司"},MATCH(D8235,{"BJ_zhongyu";"JS_WX_liteer";"JS_CZ_wodefeng"},0)),"")</f>
        <v>常州市金坛沃德丰电子科技有限公司</v>
      </c>
      <c r="D8235" s="11" t="str">
        <f>[1]动作!$G8234</f>
        <v>JS_CZ_wodefeng</v>
      </c>
      <c r="E8235" s="11" t="str">
        <f>[1]动作!$D8234</f>
        <v>电表故障</v>
      </c>
      <c r="F8235" s="11" t="s">
        <v>45</v>
      </c>
      <c r="G8235" s="12">
        <f>[1]动作!$A8234+[1]动作!$B8234</f>
        <v>43215.136331018519</v>
      </c>
      <c r="H8235" s="12"/>
      <c r="I8235" s="11"/>
    </row>
    <row r="8236" spans="1:9" hidden="1" x14ac:dyDescent="0.3">
      <c r="A8236" s="24">
        <v>8234</v>
      </c>
      <c r="B8236" s="11" t="str">
        <f>IFERROR(INDEX({"JSNY-BJ0001-01";"JSNY-JS0022-01";"JSNY-JS0002-01"},MATCH(D8236,{"BJ_zhongyu";"JS_WX_liteer";"JS_CZ_wodefeng"},0)),"")</f>
        <v>JSNY-JS0002-01</v>
      </c>
      <c r="C8236" s="11" t="str">
        <f>IFERROR(INDEX({"北京中裕世纪大酒店";"江苏利特尔绿色包装股份有限公司";"常州市金坛沃德丰电子科技有限公司"},MATCH(D8236,{"BJ_zhongyu";"JS_WX_liteer";"JS_CZ_wodefeng"},0)),"")</f>
        <v>常州市金坛沃德丰电子科技有限公司</v>
      </c>
      <c r="D8236" s="11" t="str">
        <f>[1]动作!$G8235</f>
        <v>JS_CZ_wodefeng</v>
      </c>
      <c r="E8236" s="11" t="str">
        <f>[1]动作!$D8235</f>
        <v>电表故障</v>
      </c>
      <c r="F8236" s="11" t="s">
        <v>45</v>
      </c>
      <c r="G8236" s="12">
        <f>[1]动作!$A8235+[1]动作!$B8235</f>
        <v>43215.137546296297</v>
      </c>
      <c r="H8236" s="12"/>
      <c r="I8236" s="11"/>
    </row>
    <row r="8237" spans="1:9" hidden="1" x14ac:dyDescent="0.3">
      <c r="A8237" s="24">
        <v>8235</v>
      </c>
      <c r="B8237" s="11" t="str">
        <f>IFERROR(INDEX({"JSNY-BJ0001-01";"JSNY-JS0022-01";"JSNY-JS0002-01"},MATCH(D8237,{"BJ_zhongyu";"JS_WX_liteer";"JS_CZ_wodefeng"},0)),"")</f>
        <v>JSNY-JS0002-01</v>
      </c>
      <c r="C8237" s="11" t="str">
        <f>IFERROR(INDEX({"北京中裕世纪大酒店";"江苏利特尔绿色包装股份有限公司";"常州市金坛沃德丰电子科技有限公司"},MATCH(D8237,{"BJ_zhongyu";"JS_WX_liteer";"JS_CZ_wodefeng"},0)),"")</f>
        <v>常州市金坛沃德丰电子科技有限公司</v>
      </c>
      <c r="D8237" s="11" t="str">
        <f>[1]动作!$G8236</f>
        <v>JS_CZ_wodefeng</v>
      </c>
      <c r="E8237" s="11" t="str">
        <f>[1]动作!$D8236</f>
        <v>电表故障</v>
      </c>
      <c r="F8237" s="11" t="s">
        <v>45</v>
      </c>
      <c r="G8237" s="12">
        <f>[1]动作!$A8236+[1]动作!$B8236</f>
        <v>43215.138703703706</v>
      </c>
      <c r="H8237" s="12"/>
      <c r="I8237" s="11"/>
    </row>
    <row r="8238" spans="1:9" hidden="1" x14ac:dyDescent="0.3">
      <c r="A8238" s="24">
        <v>8236</v>
      </c>
      <c r="B8238" s="11" t="str">
        <f>IFERROR(INDEX({"JSNY-BJ0001-01";"JSNY-JS0022-01";"JSNY-JS0002-01"},MATCH(D8238,{"BJ_zhongyu";"JS_WX_liteer";"JS_CZ_wodefeng"},0)),"")</f>
        <v>JSNY-JS0002-01</v>
      </c>
      <c r="C8238" s="11" t="str">
        <f>IFERROR(INDEX({"北京中裕世纪大酒店";"江苏利特尔绿色包装股份有限公司";"常州市金坛沃德丰电子科技有限公司"},MATCH(D8238,{"BJ_zhongyu";"JS_WX_liteer";"JS_CZ_wodefeng"},0)),"")</f>
        <v>常州市金坛沃德丰电子科技有限公司</v>
      </c>
      <c r="D8238" s="11" t="str">
        <f>[1]动作!$G8237</f>
        <v>JS_CZ_wodefeng</v>
      </c>
      <c r="E8238" s="11" t="str">
        <f>[1]动作!$D8237</f>
        <v>电表故障</v>
      </c>
      <c r="F8238" s="11" t="s">
        <v>45</v>
      </c>
      <c r="G8238" s="12">
        <f>[1]动作!$A8237+[1]动作!$B8237</f>
        <v>43215.140092592592</v>
      </c>
      <c r="H8238" s="12"/>
      <c r="I8238" s="11"/>
    </row>
    <row r="8239" spans="1:9" hidden="1" x14ac:dyDescent="0.3">
      <c r="A8239" s="24">
        <v>8237</v>
      </c>
      <c r="B8239" s="11" t="str">
        <f>IFERROR(INDEX({"JSNY-BJ0001-01";"JSNY-JS0022-01";"JSNY-JS0002-01"},MATCH(D8239,{"BJ_zhongyu";"JS_WX_liteer";"JS_CZ_wodefeng"},0)),"")</f>
        <v>JSNY-JS0002-01</v>
      </c>
      <c r="C8239" s="11" t="str">
        <f>IFERROR(INDEX({"北京中裕世纪大酒店";"江苏利特尔绿色包装股份有限公司";"常州市金坛沃德丰电子科技有限公司"},MATCH(D8239,{"BJ_zhongyu";"JS_WX_liteer";"JS_CZ_wodefeng"},0)),"")</f>
        <v>常州市金坛沃德丰电子科技有限公司</v>
      </c>
      <c r="D8239" s="11" t="str">
        <f>[1]动作!$G8238</f>
        <v>JS_CZ_wodefeng</v>
      </c>
      <c r="E8239" s="11" t="str">
        <f>[1]动作!$D8238</f>
        <v>电表故障</v>
      </c>
      <c r="F8239" s="11" t="s">
        <v>45</v>
      </c>
      <c r="G8239" s="12">
        <f>[1]动作!$A8238+[1]动作!$B8238</f>
        <v>43215.141250000001</v>
      </c>
      <c r="H8239" s="12"/>
      <c r="I8239" s="11"/>
    </row>
    <row r="8240" spans="1:9" hidden="1" x14ac:dyDescent="0.3">
      <c r="A8240" s="24">
        <v>8238</v>
      </c>
      <c r="B8240" s="11" t="str">
        <f>IFERROR(INDEX({"JSNY-BJ0001-01";"JSNY-JS0022-01";"JSNY-JS0002-01"},MATCH(D8240,{"BJ_zhongyu";"JS_WX_liteer";"JS_CZ_wodefeng"},0)),"")</f>
        <v>JSNY-JS0002-01</v>
      </c>
      <c r="C8240" s="11" t="str">
        <f>IFERROR(INDEX({"北京中裕世纪大酒店";"江苏利特尔绿色包装股份有限公司";"常州市金坛沃德丰电子科技有限公司"},MATCH(D8240,{"BJ_zhongyu";"JS_WX_liteer";"JS_CZ_wodefeng"},0)),"")</f>
        <v>常州市金坛沃德丰电子科技有限公司</v>
      </c>
      <c r="D8240" s="11" t="str">
        <f>[1]动作!$G8239</f>
        <v>JS_CZ_wodefeng</v>
      </c>
      <c r="E8240" s="11" t="str">
        <f>[1]动作!$D8239</f>
        <v>电表故障</v>
      </c>
      <c r="F8240" s="11" t="s">
        <v>45</v>
      </c>
      <c r="G8240" s="12">
        <f>[1]动作!$A8239+[1]动作!$B8239</f>
        <v>43215.141423611109</v>
      </c>
      <c r="H8240" s="12"/>
      <c r="I8240" s="11"/>
    </row>
    <row r="8241" spans="1:9" hidden="1" x14ac:dyDescent="0.3">
      <c r="A8241" s="24">
        <v>8239</v>
      </c>
      <c r="B8241" s="11" t="str">
        <f>IFERROR(INDEX({"JSNY-BJ0001-01";"JSNY-JS0022-01";"JSNY-JS0002-01"},MATCH(D8241,{"BJ_zhongyu";"JS_WX_liteer";"JS_CZ_wodefeng"},0)),"")</f>
        <v>JSNY-JS0002-01</v>
      </c>
      <c r="C8241" s="11" t="str">
        <f>IFERROR(INDEX({"北京中裕世纪大酒店";"江苏利特尔绿色包装股份有限公司";"常州市金坛沃德丰电子科技有限公司"},MATCH(D8241,{"BJ_zhongyu";"JS_WX_liteer";"JS_CZ_wodefeng"},0)),"")</f>
        <v>常州市金坛沃德丰电子科技有限公司</v>
      </c>
      <c r="D8241" s="11" t="str">
        <f>[1]动作!$G8240</f>
        <v>JS_CZ_wodefeng</v>
      </c>
      <c r="E8241" s="11" t="str">
        <f>[1]动作!$D8240</f>
        <v>电表故障</v>
      </c>
      <c r="F8241" s="11" t="s">
        <v>45</v>
      </c>
      <c r="G8241" s="12">
        <f>[1]动作!$A8240+[1]动作!$B8240</f>
        <v>43215.14166666667</v>
      </c>
      <c r="H8241" s="12"/>
      <c r="I8241" s="11"/>
    </row>
    <row r="8242" spans="1:9" hidden="1" x14ac:dyDescent="0.3">
      <c r="A8242" s="24">
        <v>8240</v>
      </c>
      <c r="B8242" s="11" t="str">
        <f>IFERROR(INDEX({"JSNY-BJ0001-01";"JSNY-JS0022-01";"JSNY-JS0002-01"},MATCH(D8242,{"BJ_zhongyu";"JS_WX_liteer";"JS_CZ_wodefeng"},0)),"")</f>
        <v>JSNY-JS0002-01</v>
      </c>
      <c r="C8242" s="11" t="str">
        <f>IFERROR(INDEX({"北京中裕世纪大酒店";"江苏利特尔绿色包装股份有限公司";"常州市金坛沃德丰电子科技有限公司"},MATCH(D8242,{"BJ_zhongyu";"JS_WX_liteer";"JS_CZ_wodefeng"},0)),"")</f>
        <v>常州市金坛沃德丰电子科技有限公司</v>
      </c>
      <c r="D8242" s="11" t="str">
        <f>[1]动作!$G8241</f>
        <v>JS_CZ_wodefeng</v>
      </c>
      <c r="E8242" s="11" t="str">
        <f>[1]动作!$D8241</f>
        <v>电表故障</v>
      </c>
      <c r="F8242" s="11" t="s">
        <v>45</v>
      </c>
      <c r="G8242" s="12">
        <f>[1]动作!$A8241+[1]动作!$B8241</f>
        <v>43215.142708333333</v>
      </c>
      <c r="H8242" s="12"/>
      <c r="I8242" s="11"/>
    </row>
    <row r="8243" spans="1:9" hidden="1" x14ac:dyDescent="0.3">
      <c r="A8243" s="24">
        <v>8241</v>
      </c>
      <c r="B8243" s="11" t="str">
        <f>IFERROR(INDEX({"JSNY-BJ0001-01";"JSNY-JS0022-01";"JSNY-JS0002-01"},MATCH(D8243,{"BJ_zhongyu";"JS_WX_liteer";"JS_CZ_wodefeng"},0)),"")</f>
        <v>JSNY-JS0002-01</v>
      </c>
      <c r="C8243" s="11" t="str">
        <f>IFERROR(INDEX({"北京中裕世纪大酒店";"江苏利特尔绿色包装股份有限公司";"常州市金坛沃德丰电子科技有限公司"},MATCH(D8243,{"BJ_zhongyu";"JS_WX_liteer";"JS_CZ_wodefeng"},0)),"")</f>
        <v>常州市金坛沃德丰电子科技有限公司</v>
      </c>
      <c r="D8243" s="11" t="str">
        <f>[1]动作!$G8242</f>
        <v>JS_CZ_wodefeng</v>
      </c>
      <c r="E8243" s="11" t="str">
        <f>[1]动作!$D8242</f>
        <v>电表故障</v>
      </c>
      <c r="F8243" s="11" t="s">
        <v>45</v>
      </c>
      <c r="G8243" s="12">
        <f>[1]动作!$A8242+[1]动作!$B8242</f>
        <v>43215.146643518521</v>
      </c>
      <c r="H8243" s="12"/>
      <c r="I8243" s="11"/>
    </row>
    <row r="8244" spans="1:9" hidden="1" x14ac:dyDescent="0.3">
      <c r="A8244" s="24">
        <v>8242</v>
      </c>
      <c r="B8244" s="11" t="str">
        <f>IFERROR(INDEX({"JSNY-BJ0001-01";"JSNY-JS0022-01";"JSNY-JS0002-01"},MATCH(D8244,{"BJ_zhongyu";"JS_WX_liteer";"JS_CZ_wodefeng"},0)),"")</f>
        <v>JSNY-JS0002-01</v>
      </c>
      <c r="C8244" s="11" t="str">
        <f>IFERROR(INDEX({"北京中裕世纪大酒店";"江苏利特尔绿色包装股份有限公司";"常州市金坛沃德丰电子科技有限公司"},MATCH(D8244,{"BJ_zhongyu";"JS_WX_liteer";"JS_CZ_wodefeng"},0)),"")</f>
        <v>常州市金坛沃德丰电子科技有限公司</v>
      </c>
      <c r="D8244" s="11" t="str">
        <f>[1]动作!$G8243</f>
        <v>JS_CZ_wodefeng</v>
      </c>
      <c r="E8244" s="11" t="str">
        <f>[1]动作!$D8243</f>
        <v>电表故障</v>
      </c>
      <c r="F8244" s="11" t="s">
        <v>45</v>
      </c>
      <c r="G8244" s="12">
        <f>[1]动作!$A8243+[1]动作!$B8243</f>
        <v>43215.14675925926</v>
      </c>
      <c r="H8244" s="12"/>
      <c r="I8244" s="11"/>
    </row>
    <row r="8245" spans="1:9" hidden="1" x14ac:dyDescent="0.3">
      <c r="A8245" s="24">
        <v>8243</v>
      </c>
      <c r="B8245" s="11" t="str">
        <f>IFERROR(INDEX({"JSNY-BJ0001-01";"JSNY-JS0022-01";"JSNY-JS0002-01"},MATCH(D8245,{"BJ_zhongyu";"JS_WX_liteer";"JS_CZ_wodefeng"},0)),"")</f>
        <v>JSNY-JS0002-01</v>
      </c>
      <c r="C8245" s="11" t="str">
        <f>IFERROR(INDEX({"北京中裕世纪大酒店";"江苏利特尔绿色包装股份有限公司";"常州市金坛沃德丰电子科技有限公司"},MATCH(D8245,{"BJ_zhongyu";"JS_WX_liteer";"JS_CZ_wodefeng"},0)),"")</f>
        <v>常州市金坛沃德丰电子科技有限公司</v>
      </c>
      <c r="D8245" s="11" t="str">
        <f>[1]动作!$G8244</f>
        <v>JS_CZ_wodefeng</v>
      </c>
      <c r="E8245" s="11" t="str">
        <f>[1]动作!$D8244</f>
        <v>电表故障</v>
      </c>
      <c r="F8245" s="11" t="s">
        <v>45</v>
      </c>
      <c r="G8245" s="12">
        <f>[1]动作!$A8244+[1]动作!$B8244</f>
        <v>43215.146932870368</v>
      </c>
      <c r="H8245" s="12"/>
      <c r="I8245" s="11"/>
    </row>
    <row r="8246" spans="1:9" hidden="1" x14ac:dyDescent="0.3">
      <c r="A8246" s="24">
        <v>8244</v>
      </c>
      <c r="B8246" s="11" t="str">
        <f>IFERROR(INDEX({"JSNY-BJ0001-01";"JSNY-JS0022-01";"JSNY-JS0002-01"},MATCH(D8246,{"BJ_zhongyu";"JS_WX_liteer";"JS_CZ_wodefeng"},0)),"")</f>
        <v>JSNY-JS0002-01</v>
      </c>
      <c r="C8246" s="11" t="str">
        <f>IFERROR(INDEX({"北京中裕世纪大酒店";"江苏利特尔绿色包装股份有限公司";"常州市金坛沃德丰电子科技有限公司"},MATCH(D8246,{"BJ_zhongyu";"JS_WX_liteer";"JS_CZ_wodefeng"},0)),"")</f>
        <v>常州市金坛沃德丰电子科技有限公司</v>
      </c>
      <c r="D8246" s="11" t="str">
        <f>[1]动作!$G8245</f>
        <v>JS_CZ_wodefeng</v>
      </c>
      <c r="E8246" s="11" t="str">
        <f>[1]动作!$D8245</f>
        <v>电表故障</v>
      </c>
      <c r="F8246" s="11" t="s">
        <v>45</v>
      </c>
      <c r="G8246" s="12">
        <f>[1]动作!$A8245+[1]动作!$B8245</f>
        <v>43215.148090277777</v>
      </c>
      <c r="H8246" s="12"/>
      <c r="I8246" s="11"/>
    </row>
    <row r="8247" spans="1:9" hidden="1" x14ac:dyDescent="0.3">
      <c r="A8247" s="24">
        <v>8245</v>
      </c>
      <c r="B8247" s="11" t="str">
        <f>IFERROR(INDEX({"JSNY-BJ0001-01";"JSNY-JS0022-01";"JSNY-JS0002-01"},MATCH(D8247,{"BJ_zhongyu";"JS_WX_liteer";"JS_CZ_wodefeng"},0)),"")</f>
        <v>JSNY-JS0002-01</v>
      </c>
      <c r="C8247" s="11" t="str">
        <f>IFERROR(INDEX({"北京中裕世纪大酒店";"江苏利特尔绿色包装股份有限公司";"常州市金坛沃德丰电子科技有限公司"},MATCH(D8247,{"BJ_zhongyu";"JS_WX_liteer";"JS_CZ_wodefeng"},0)),"")</f>
        <v>常州市金坛沃德丰电子科技有限公司</v>
      </c>
      <c r="D8247" s="11" t="str">
        <f>[1]动作!$G8246</f>
        <v>JS_CZ_wodefeng</v>
      </c>
      <c r="E8247" s="11" t="str">
        <f>[1]动作!$D8246</f>
        <v>电表故障</v>
      </c>
      <c r="F8247" s="11" t="s">
        <v>45</v>
      </c>
      <c r="G8247" s="12">
        <f>[1]动作!$A8246+[1]动作!$B8246</f>
        <v>43215.148321759261</v>
      </c>
      <c r="H8247" s="12"/>
      <c r="I8247" s="11"/>
    </row>
    <row r="8248" spans="1:9" hidden="1" x14ac:dyDescent="0.3">
      <c r="A8248" s="24">
        <v>8246</v>
      </c>
      <c r="B8248" s="11" t="str">
        <f>IFERROR(INDEX({"JSNY-BJ0001-01";"JSNY-JS0022-01";"JSNY-JS0002-01"},MATCH(D8248,{"BJ_zhongyu";"JS_WX_liteer";"JS_CZ_wodefeng"},0)),"")</f>
        <v>JSNY-JS0002-01</v>
      </c>
      <c r="C8248" s="11" t="str">
        <f>IFERROR(INDEX({"北京中裕世纪大酒店";"江苏利特尔绿色包装股份有限公司";"常州市金坛沃德丰电子科技有限公司"},MATCH(D8248,{"BJ_zhongyu";"JS_WX_liteer";"JS_CZ_wodefeng"},0)),"")</f>
        <v>常州市金坛沃德丰电子科技有限公司</v>
      </c>
      <c r="D8248" s="11" t="str">
        <f>[1]动作!$G8247</f>
        <v>JS_CZ_wodefeng</v>
      </c>
      <c r="E8248" s="11" t="str">
        <f>[1]动作!$D8247</f>
        <v>电表故障</v>
      </c>
      <c r="F8248" s="11" t="s">
        <v>45</v>
      </c>
      <c r="G8248" s="12">
        <f>[1]动作!$A8247+[1]动作!$B8247</f>
        <v>43215.149710648147</v>
      </c>
      <c r="H8248" s="12"/>
      <c r="I8248" s="11"/>
    </row>
    <row r="8249" spans="1:9" hidden="1" x14ac:dyDescent="0.3">
      <c r="A8249" s="24">
        <v>8247</v>
      </c>
      <c r="B8249" s="11" t="str">
        <f>IFERROR(INDEX({"JSNY-BJ0001-01";"JSNY-JS0022-01";"JSNY-JS0002-01"},MATCH(D8249,{"BJ_zhongyu";"JS_WX_liteer";"JS_CZ_wodefeng"},0)),"")</f>
        <v>JSNY-JS0002-01</v>
      </c>
      <c r="C8249" s="11" t="str">
        <f>IFERROR(INDEX({"北京中裕世纪大酒店";"江苏利特尔绿色包装股份有限公司";"常州市金坛沃德丰电子科技有限公司"},MATCH(D8249,{"BJ_zhongyu";"JS_WX_liteer";"JS_CZ_wodefeng"},0)),"")</f>
        <v>常州市金坛沃德丰电子科技有限公司</v>
      </c>
      <c r="D8249" s="11" t="str">
        <f>[1]动作!$G8248</f>
        <v>JS_CZ_wodefeng</v>
      </c>
      <c r="E8249" s="11" t="str">
        <f>[1]动作!$D8248</f>
        <v>电表故障</v>
      </c>
      <c r="F8249" s="11" t="s">
        <v>45</v>
      </c>
      <c r="G8249" s="12">
        <f>[1]动作!$A8248+[1]动作!$B8248</f>
        <v>43215.152083333334</v>
      </c>
      <c r="H8249" s="12"/>
      <c r="I8249" s="11"/>
    </row>
    <row r="8250" spans="1:9" hidden="1" x14ac:dyDescent="0.3">
      <c r="A8250" s="24">
        <v>8248</v>
      </c>
      <c r="B8250" s="11" t="str">
        <f>IFERROR(INDEX({"JSNY-BJ0001-01";"JSNY-JS0022-01";"JSNY-JS0002-01"},MATCH(D8250,{"BJ_zhongyu";"JS_WX_liteer";"JS_CZ_wodefeng"},0)),"")</f>
        <v>JSNY-JS0002-01</v>
      </c>
      <c r="C8250" s="11" t="str">
        <f>IFERROR(INDEX({"北京中裕世纪大酒店";"江苏利特尔绿色包装股份有限公司";"常州市金坛沃德丰电子科技有限公司"},MATCH(D8250,{"BJ_zhongyu";"JS_WX_liteer";"JS_CZ_wodefeng"},0)),"")</f>
        <v>常州市金坛沃德丰电子科技有限公司</v>
      </c>
      <c r="D8250" s="11" t="str">
        <f>[1]动作!$G8249</f>
        <v>JS_CZ_wodefeng</v>
      </c>
      <c r="E8250" s="11" t="str">
        <f>[1]动作!$D8249</f>
        <v>电表故障</v>
      </c>
      <c r="F8250" s="11" t="s">
        <v>45</v>
      </c>
      <c r="G8250" s="12">
        <f>[1]动作!$A8249+[1]动作!$B8249</f>
        <v>43215.153645833336</v>
      </c>
      <c r="H8250" s="12"/>
      <c r="I8250" s="11"/>
    </row>
    <row r="8251" spans="1:9" hidden="1" x14ac:dyDescent="0.3">
      <c r="A8251" s="24">
        <v>8249</v>
      </c>
      <c r="B8251" s="11" t="str">
        <f>IFERROR(INDEX({"JSNY-BJ0001-01";"JSNY-JS0022-01";"JSNY-JS0002-01"},MATCH(D8251,{"BJ_zhongyu";"JS_WX_liteer";"JS_CZ_wodefeng"},0)),"")</f>
        <v>JSNY-JS0002-01</v>
      </c>
      <c r="C8251" s="11" t="str">
        <f>IFERROR(INDEX({"北京中裕世纪大酒店";"江苏利特尔绿色包装股份有限公司";"常州市金坛沃德丰电子科技有限公司"},MATCH(D8251,{"BJ_zhongyu";"JS_WX_liteer";"JS_CZ_wodefeng"},0)),"")</f>
        <v>常州市金坛沃德丰电子科技有限公司</v>
      </c>
      <c r="D8251" s="11" t="str">
        <f>[1]动作!$G8250</f>
        <v>JS_CZ_wodefeng</v>
      </c>
      <c r="E8251" s="11" t="str">
        <f>[1]动作!$D8250</f>
        <v>电表故障</v>
      </c>
      <c r="F8251" s="11" t="s">
        <v>45</v>
      </c>
      <c r="G8251" s="12">
        <f>[1]动作!$A8250+[1]动作!$B8250</f>
        <v>43215.157592592594</v>
      </c>
      <c r="H8251" s="12"/>
      <c r="I8251" s="11"/>
    </row>
    <row r="8252" spans="1:9" hidden="1" x14ac:dyDescent="0.3">
      <c r="A8252" s="24">
        <v>8250</v>
      </c>
      <c r="B8252" s="11" t="str">
        <f>IFERROR(INDEX({"JSNY-BJ0001-01";"JSNY-JS0022-01";"JSNY-JS0002-01"},MATCH(D8252,{"BJ_zhongyu";"JS_WX_liteer";"JS_CZ_wodefeng"},0)),"")</f>
        <v>JSNY-JS0002-01</v>
      </c>
      <c r="C8252" s="11" t="str">
        <f>IFERROR(INDEX({"北京中裕世纪大酒店";"江苏利特尔绿色包装股份有限公司";"常州市金坛沃德丰电子科技有限公司"},MATCH(D8252,{"BJ_zhongyu";"JS_WX_liteer";"JS_CZ_wodefeng"},0)),"")</f>
        <v>常州市金坛沃德丰电子科技有限公司</v>
      </c>
      <c r="D8252" s="11" t="str">
        <f>[1]动作!$G8251</f>
        <v>JS_CZ_wodefeng</v>
      </c>
      <c r="E8252" s="11" t="str">
        <f>[1]动作!$D8251</f>
        <v>电表故障</v>
      </c>
      <c r="F8252" s="11" t="s">
        <v>45</v>
      </c>
      <c r="G8252" s="12">
        <f>[1]动作!$A8251+[1]动作!$B8251</f>
        <v>43215.158692129633</v>
      </c>
      <c r="H8252" s="12"/>
      <c r="I8252" s="11"/>
    </row>
    <row r="8253" spans="1:9" hidden="1" x14ac:dyDescent="0.3">
      <c r="A8253" s="24">
        <v>8251</v>
      </c>
      <c r="B8253" s="11" t="str">
        <f>IFERROR(INDEX({"JSNY-BJ0001-01";"JSNY-JS0022-01";"JSNY-JS0002-01"},MATCH(D8253,{"BJ_zhongyu";"JS_WX_liteer";"JS_CZ_wodefeng"},0)),"")</f>
        <v>JSNY-JS0002-01</v>
      </c>
      <c r="C8253" s="11" t="str">
        <f>IFERROR(INDEX({"北京中裕世纪大酒店";"江苏利特尔绿色包装股份有限公司";"常州市金坛沃德丰电子科技有限公司"},MATCH(D8253,{"BJ_zhongyu";"JS_WX_liteer";"JS_CZ_wodefeng"},0)),"")</f>
        <v>常州市金坛沃德丰电子科技有限公司</v>
      </c>
      <c r="D8253" s="11" t="str">
        <f>[1]动作!$G8252</f>
        <v>JS_CZ_wodefeng</v>
      </c>
      <c r="E8253" s="11" t="str">
        <f>[1]动作!$D8252</f>
        <v>电表故障</v>
      </c>
      <c r="F8253" s="11" t="s">
        <v>45</v>
      </c>
      <c r="G8253" s="12">
        <f>[1]动作!$A8252+[1]动作!$B8252</f>
        <v>43215.15892361111</v>
      </c>
      <c r="H8253" s="12"/>
      <c r="I8253" s="11"/>
    </row>
    <row r="8254" spans="1:9" hidden="1" x14ac:dyDescent="0.3">
      <c r="A8254" s="24">
        <v>8252</v>
      </c>
      <c r="B8254" s="11" t="str">
        <f>IFERROR(INDEX({"JSNY-BJ0001-01";"JSNY-JS0022-01";"JSNY-JS0002-01"},MATCH(D8254,{"BJ_zhongyu";"JS_WX_liteer";"JS_CZ_wodefeng"},0)),"")</f>
        <v>JSNY-JS0002-01</v>
      </c>
      <c r="C8254" s="11" t="str">
        <f>IFERROR(INDEX({"北京中裕世纪大酒店";"江苏利特尔绿色包装股份有限公司";"常州市金坛沃德丰电子科技有限公司"},MATCH(D8254,{"BJ_zhongyu";"JS_WX_liteer";"JS_CZ_wodefeng"},0)),"")</f>
        <v>常州市金坛沃德丰电子科技有限公司</v>
      </c>
      <c r="D8254" s="11" t="str">
        <f>[1]动作!$G8253</f>
        <v>JS_CZ_wodefeng</v>
      </c>
      <c r="E8254" s="11" t="str">
        <f>[1]动作!$D8253</f>
        <v>电表故障</v>
      </c>
      <c r="F8254" s="11" t="s">
        <v>45</v>
      </c>
      <c r="G8254" s="12">
        <f>[1]动作!$A8253+[1]动作!$B8253</f>
        <v>43215.159039351849</v>
      </c>
      <c r="H8254" s="12"/>
      <c r="I8254" s="11"/>
    </row>
    <row r="8255" spans="1:9" hidden="1" x14ac:dyDescent="0.3">
      <c r="A8255" s="24">
        <v>8253</v>
      </c>
      <c r="B8255" s="11" t="str">
        <f>IFERROR(INDEX({"JSNY-BJ0001-01";"JSNY-JS0022-01";"JSNY-JS0002-01"},MATCH(D8255,{"BJ_zhongyu";"JS_WX_liteer";"JS_CZ_wodefeng"},0)),"")</f>
        <v>JSNY-JS0002-01</v>
      </c>
      <c r="C8255" s="11" t="str">
        <f>IFERROR(INDEX({"北京中裕世纪大酒店";"江苏利特尔绿色包装股份有限公司";"常州市金坛沃德丰电子科技有限公司"},MATCH(D8255,{"BJ_zhongyu";"JS_WX_liteer";"JS_CZ_wodefeng"},0)),"")</f>
        <v>常州市金坛沃德丰电子科技有限公司</v>
      </c>
      <c r="D8255" s="11" t="str">
        <f>[1]动作!$G8254</f>
        <v>JS_CZ_wodefeng</v>
      </c>
      <c r="E8255" s="11" t="str">
        <f>[1]动作!$D8254</f>
        <v>电表故障</v>
      </c>
      <c r="F8255" s="11" t="s">
        <v>45</v>
      </c>
      <c r="G8255" s="12">
        <f>[1]动作!$A8254+[1]动作!$B8254</f>
        <v>43215.159155092595</v>
      </c>
      <c r="H8255" s="12"/>
      <c r="I8255" s="11"/>
    </row>
    <row r="8256" spans="1:9" hidden="1" x14ac:dyDescent="0.3">
      <c r="A8256" s="24">
        <v>8254</v>
      </c>
      <c r="B8256" s="11" t="str">
        <f>IFERROR(INDEX({"JSNY-BJ0001-01";"JSNY-JS0022-01";"JSNY-JS0002-01"},MATCH(D8256,{"BJ_zhongyu";"JS_WX_liteer";"JS_CZ_wodefeng"},0)),"")</f>
        <v>JSNY-JS0002-01</v>
      </c>
      <c r="C8256" s="11" t="str">
        <f>IFERROR(INDEX({"北京中裕世纪大酒店";"江苏利特尔绿色包装股份有限公司";"常州市金坛沃德丰电子科技有限公司"},MATCH(D8256,{"BJ_zhongyu";"JS_WX_liteer";"JS_CZ_wodefeng"},0)),"")</f>
        <v>常州市金坛沃德丰电子科技有限公司</v>
      </c>
      <c r="D8256" s="11" t="str">
        <f>[1]动作!$G8255</f>
        <v>JS_CZ_wodefeng</v>
      </c>
      <c r="E8256" s="11" t="str">
        <f>[1]动作!$D8255</f>
        <v>电表故障</v>
      </c>
      <c r="F8256" s="11" t="s">
        <v>45</v>
      </c>
      <c r="G8256" s="12">
        <f>[1]动作!$A8255+[1]动作!$B8255</f>
        <v>43215.161412037036</v>
      </c>
      <c r="H8256" s="12"/>
      <c r="I8256" s="11"/>
    </row>
    <row r="8257" spans="1:9" hidden="1" x14ac:dyDescent="0.3">
      <c r="A8257" s="24">
        <v>8255</v>
      </c>
      <c r="B8257" s="11" t="str">
        <f>IFERROR(INDEX({"JSNY-BJ0001-01";"JSNY-JS0022-01";"JSNY-JS0002-01"},MATCH(D8257,{"BJ_zhongyu";"JS_WX_liteer";"JS_CZ_wodefeng"},0)),"")</f>
        <v>JSNY-JS0002-01</v>
      </c>
      <c r="C8257" s="11" t="str">
        <f>IFERROR(INDEX({"北京中裕世纪大酒店";"江苏利特尔绿色包装股份有限公司";"常州市金坛沃德丰电子科技有限公司"},MATCH(D8257,{"BJ_zhongyu";"JS_WX_liteer";"JS_CZ_wodefeng"},0)),"")</f>
        <v>常州市金坛沃德丰电子科技有限公司</v>
      </c>
      <c r="D8257" s="11" t="str">
        <f>[1]动作!$G8256</f>
        <v>JS_CZ_wodefeng</v>
      </c>
      <c r="E8257" s="11" t="str">
        <f>[1]动作!$D8256</f>
        <v>电表故障</v>
      </c>
      <c r="F8257" s="11" t="s">
        <v>45</v>
      </c>
      <c r="G8257" s="12">
        <f>[1]动作!$A8256+[1]动作!$B8256</f>
        <v>43215.162627314814</v>
      </c>
      <c r="H8257" s="12"/>
      <c r="I8257" s="11"/>
    </row>
    <row r="8258" spans="1:9" hidden="1" x14ac:dyDescent="0.3">
      <c r="A8258" s="24">
        <v>8256</v>
      </c>
      <c r="B8258" s="11" t="str">
        <f>IFERROR(INDEX({"JSNY-BJ0001-01";"JSNY-JS0022-01";"JSNY-JS0002-01"},MATCH(D8258,{"BJ_zhongyu";"JS_WX_liteer";"JS_CZ_wodefeng"},0)),"")</f>
        <v>JSNY-JS0002-01</v>
      </c>
      <c r="C8258" s="11" t="str">
        <f>IFERROR(INDEX({"北京中裕世纪大酒店";"江苏利特尔绿色包装股份有限公司";"常州市金坛沃德丰电子科技有限公司"},MATCH(D8258,{"BJ_zhongyu";"JS_WX_liteer";"JS_CZ_wodefeng"},0)),"")</f>
        <v>常州市金坛沃德丰电子科技有限公司</v>
      </c>
      <c r="D8258" s="11" t="str">
        <f>[1]动作!$G8257</f>
        <v>JS_CZ_wodefeng</v>
      </c>
      <c r="E8258" s="11" t="str">
        <f>[1]动作!$D8257</f>
        <v>电表故障</v>
      </c>
      <c r="F8258" s="11" t="s">
        <v>45</v>
      </c>
      <c r="G8258" s="12">
        <f>[1]动作!$A8257+[1]动作!$B8257</f>
        <v>43215.162743055553</v>
      </c>
      <c r="H8258" s="12"/>
      <c r="I8258" s="11"/>
    </row>
    <row r="8259" spans="1:9" hidden="1" x14ac:dyDescent="0.3">
      <c r="A8259" s="24">
        <v>8257</v>
      </c>
      <c r="B8259" s="11" t="str">
        <f>IFERROR(INDEX({"JSNY-BJ0001-01";"JSNY-JS0022-01";"JSNY-JS0002-01"},MATCH(D8259,{"BJ_zhongyu";"JS_WX_liteer";"JS_CZ_wodefeng"},0)),"")</f>
        <v>JSNY-JS0002-01</v>
      </c>
      <c r="C8259" s="11" t="str">
        <f>IFERROR(INDEX({"北京中裕世纪大酒店";"江苏利特尔绿色包装股份有限公司";"常州市金坛沃德丰电子科技有限公司"},MATCH(D8259,{"BJ_zhongyu";"JS_WX_liteer";"JS_CZ_wodefeng"},0)),"")</f>
        <v>常州市金坛沃德丰电子科技有限公司</v>
      </c>
      <c r="D8259" s="11" t="str">
        <f>[1]动作!$G8258</f>
        <v>JS_CZ_wodefeng</v>
      </c>
      <c r="E8259" s="11" t="str">
        <f>[1]动作!$D8258</f>
        <v>电表故障</v>
      </c>
      <c r="F8259" s="11" t="s">
        <v>45</v>
      </c>
      <c r="G8259" s="12">
        <f>[1]动作!$A8258+[1]动作!$B8258</f>
        <v>43215.162858796299</v>
      </c>
      <c r="H8259" s="12"/>
      <c r="I8259" s="11"/>
    </row>
    <row r="8260" spans="1:9" hidden="1" x14ac:dyDescent="0.3">
      <c r="A8260" s="24">
        <v>8258</v>
      </c>
      <c r="B8260" s="11" t="str">
        <f>IFERROR(INDEX({"JSNY-BJ0001-01";"JSNY-JS0022-01";"JSNY-JS0002-01"},MATCH(D8260,{"BJ_zhongyu";"JS_WX_liteer";"JS_CZ_wodefeng"},0)),"")</f>
        <v>JSNY-JS0002-01</v>
      </c>
      <c r="C8260" s="11" t="str">
        <f>IFERROR(INDEX({"北京中裕世纪大酒店";"江苏利特尔绿色包装股份有限公司";"常州市金坛沃德丰电子科技有限公司"},MATCH(D8260,{"BJ_zhongyu";"JS_WX_liteer";"JS_CZ_wodefeng"},0)),"")</f>
        <v>常州市金坛沃德丰电子科技有限公司</v>
      </c>
      <c r="D8260" s="11" t="str">
        <f>[1]动作!$G8259</f>
        <v>JS_CZ_wodefeng</v>
      </c>
      <c r="E8260" s="11" t="str">
        <f>[1]动作!$D8259</f>
        <v>电表故障</v>
      </c>
      <c r="F8260" s="11" t="s">
        <v>45</v>
      </c>
      <c r="G8260" s="12">
        <f>[1]动作!$A8259+[1]动作!$B8259</f>
        <v>43215.163726851853</v>
      </c>
      <c r="H8260" s="12"/>
      <c r="I8260" s="11"/>
    </row>
    <row r="8261" spans="1:9" hidden="1" x14ac:dyDescent="0.3">
      <c r="A8261" s="24">
        <v>8259</v>
      </c>
      <c r="B8261" s="11" t="str">
        <f>IFERROR(INDEX({"JSNY-BJ0001-01";"JSNY-JS0022-01";"JSNY-JS0002-01"},MATCH(D8261,{"BJ_zhongyu";"JS_WX_liteer";"JS_CZ_wodefeng"},0)),"")</f>
        <v>JSNY-JS0002-01</v>
      </c>
      <c r="C8261" s="11" t="str">
        <f>IFERROR(INDEX({"北京中裕世纪大酒店";"江苏利特尔绿色包装股份有限公司";"常州市金坛沃德丰电子科技有限公司"},MATCH(D8261,{"BJ_zhongyu";"JS_WX_liteer";"JS_CZ_wodefeng"},0)),"")</f>
        <v>常州市金坛沃德丰电子科技有限公司</v>
      </c>
      <c r="D8261" s="11" t="str">
        <f>[1]动作!$G8260</f>
        <v>JS_CZ_wodefeng</v>
      </c>
      <c r="E8261" s="11" t="str">
        <f>[1]动作!$D8260</f>
        <v>电表故障</v>
      </c>
      <c r="F8261" s="11" t="s">
        <v>45</v>
      </c>
      <c r="G8261" s="12">
        <f>[1]动作!$A8260+[1]动作!$B8260</f>
        <v>43215.167719907404</v>
      </c>
      <c r="H8261" s="12"/>
      <c r="I8261" s="11"/>
    </row>
    <row r="8262" spans="1:9" hidden="1" x14ac:dyDescent="0.3">
      <c r="A8262" s="24">
        <v>8260</v>
      </c>
      <c r="B8262" s="11" t="str">
        <f>IFERROR(INDEX({"JSNY-BJ0001-01";"JSNY-JS0022-01";"JSNY-JS0002-01"},MATCH(D8262,{"BJ_zhongyu";"JS_WX_liteer";"JS_CZ_wodefeng"},0)),"")</f>
        <v>JSNY-JS0002-01</v>
      </c>
      <c r="C8262" s="11" t="str">
        <f>IFERROR(INDEX({"北京中裕世纪大酒店";"江苏利特尔绿色包装股份有限公司";"常州市金坛沃德丰电子科技有限公司"},MATCH(D8262,{"BJ_zhongyu";"JS_WX_liteer";"JS_CZ_wodefeng"},0)),"")</f>
        <v>常州市金坛沃德丰电子科技有限公司</v>
      </c>
      <c r="D8262" s="11" t="str">
        <f>[1]动作!$G8261</f>
        <v>JS_CZ_wodefeng</v>
      </c>
      <c r="E8262" s="11" t="str">
        <f>[1]动作!$D8261</f>
        <v>电表故障</v>
      </c>
      <c r="F8262" s="11" t="s">
        <v>45</v>
      </c>
      <c r="G8262" s="12">
        <f>[1]动作!$A8261+[1]动作!$B8261</f>
        <v>43215.169050925928</v>
      </c>
      <c r="H8262" s="12"/>
      <c r="I8262" s="11"/>
    </row>
    <row r="8263" spans="1:9" hidden="1" x14ac:dyDescent="0.3">
      <c r="A8263" s="24">
        <v>8261</v>
      </c>
      <c r="B8263" s="11" t="str">
        <f>IFERROR(INDEX({"JSNY-BJ0001-01";"JSNY-JS0022-01";"JSNY-JS0002-01"},MATCH(D8263,{"BJ_zhongyu";"JS_WX_liteer";"JS_CZ_wodefeng"},0)),"")</f>
        <v>JSNY-JS0002-01</v>
      </c>
      <c r="C8263" s="11" t="str">
        <f>IFERROR(INDEX({"北京中裕世纪大酒店";"江苏利特尔绿色包装股份有限公司";"常州市金坛沃德丰电子科技有限公司"},MATCH(D8263,{"BJ_zhongyu";"JS_WX_liteer";"JS_CZ_wodefeng"},0)),"")</f>
        <v>常州市金坛沃德丰电子科技有限公司</v>
      </c>
      <c r="D8263" s="11" t="str">
        <f>[1]动作!$G8262</f>
        <v>JS_CZ_wodefeng</v>
      </c>
      <c r="E8263" s="11" t="str">
        <f>[1]动作!$D8262</f>
        <v>电表故障</v>
      </c>
      <c r="F8263" s="11" t="s">
        <v>45</v>
      </c>
      <c r="G8263" s="12">
        <f>[1]动作!$A8262+[1]动作!$B8262</f>
        <v>43215.169166666667</v>
      </c>
      <c r="H8263" s="12"/>
      <c r="I8263" s="11"/>
    </row>
    <row r="8264" spans="1:9" hidden="1" x14ac:dyDescent="0.3">
      <c r="A8264" s="24">
        <v>8262</v>
      </c>
      <c r="B8264" s="11" t="str">
        <f>IFERROR(INDEX({"JSNY-BJ0001-01";"JSNY-JS0022-01";"JSNY-JS0002-01"},MATCH(D8264,{"BJ_zhongyu";"JS_WX_liteer";"JS_CZ_wodefeng"},0)),"")</f>
        <v>JSNY-JS0002-01</v>
      </c>
      <c r="C8264" s="11" t="str">
        <f>IFERROR(INDEX({"北京中裕世纪大酒店";"江苏利特尔绿色包装股份有限公司";"常州市金坛沃德丰电子科技有限公司"},MATCH(D8264,{"BJ_zhongyu";"JS_WX_liteer";"JS_CZ_wodefeng"},0)),"")</f>
        <v>常州市金坛沃德丰电子科技有限公司</v>
      </c>
      <c r="D8264" s="11" t="str">
        <f>[1]动作!$G8263</f>
        <v>JS_CZ_wodefeng</v>
      </c>
      <c r="E8264" s="11" t="str">
        <f>[1]动作!$D8263</f>
        <v>电表故障</v>
      </c>
      <c r="F8264" s="11" t="s">
        <v>45</v>
      </c>
      <c r="G8264" s="12">
        <f>[1]动作!$A8263+[1]动作!$B8263</f>
        <v>43215.169282407405</v>
      </c>
      <c r="H8264" s="12"/>
      <c r="I8264" s="11"/>
    </row>
    <row r="8265" spans="1:9" hidden="1" x14ac:dyDescent="0.3">
      <c r="A8265" s="24">
        <v>8263</v>
      </c>
      <c r="B8265" s="11" t="str">
        <f>IFERROR(INDEX({"JSNY-BJ0001-01";"JSNY-JS0022-01";"JSNY-JS0002-01"},MATCH(D8265,{"BJ_zhongyu";"JS_WX_liteer";"JS_CZ_wodefeng"},0)),"")</f>
        <v>JSNY-JS0002-01</v>
      </c>
      <c r="C8265" s="11" t="str">
        <f>IFERROR(INDEX({"北京中裕世纪大酒店";"江苏利特尔绿色包装股份有限公司";"常州市金坛沃德丰电子科技有限公司"},MATCH(D8265,{"BJ_zhongyu";"JS_WX_liteer";"JS_CZ_wodefeng"},0)),"")</f>
        <v>常州市金坛沃德丰电子科技有限公司</v>
      </c>
      <c r="D8265" s="11" t="str">
        <f>[1]动作!$G8264</f>
        <v>JS_CZ_wodefeng</v>
      </c>
      <c r="E8265" s="11" t="str">
        <f>[1]动作!$D8264</f>
        <v>电表故障</v>
      </c>
      <c r="F8265" s="11" t="s">
        <v>45</v>
      </c>
      <c r="G8265" s="12">
        <f>[1]动作!$A8264+[1]动作!$B8264</f>
        <v>43215.1716087963</v>
      </c>
      <c r="H8265" s="12"/>
      <c r="I8265" s="11"/>
    </row>
    <row r="8266" spans="1:9" hidden="1" x14ac:dyDescent="0.3">
      <c r="A8266" s="24">
        <v>8264</v>
      </c>
      <c r="B8266" s="11" t="str">
        <f>IFERROR(INDEX({"JSNY-BJ0001-01";"JSNY-JS0022-01";"JSNY-JS0002-01"},MATCH(D8266,{"BJ_zhongyu";"JS_WX_liteer";"JS_CZ_wodefeng"},0)),"")</f>
        <v>JSNY-JS0002-01</v>
      </c>
      <c r="C8266" s="11" t="str">
        <f>IFERROR(INDEX({"北京中裕世纪大酒店";"江苏利特尔绿色包装股份有限公司";"常州市金坛沃德丰电子科技有限公司"},MATCH(D8266,{"BJ_zhongyu";"JS_WX_liteer";"JS_CZ_wodefeng"},0)),"")</f>
        <v>常州市金坛沃德丰电子科技有限公司</v>
      </c>
      <c r="D8266" s="11" t="str">
        <f>[1]动作!$G8265</f>
        <v>JS_CZ_wodefeng</v>
      </c>
      <c r="E8266" s="11" t="str">
        <f>[1]动作!$D8265</f>
        <v>电表故障</v>
      </c>
      <c r="F8266" s="11" t="s">
        <v>45</v>
      </c>
      <c r="G8266" s="12">
        <f>[1]动作!$A8265+[1]动作!$B8265</f>
        <v>43215.17392361111</v>
      </c>
      <c r="H8266" s="12"/>
      <c r="I8266" s="11"/>
    </row>
    <row r="8267" spans="1:9" hidden="1" x14ac:dyDescent="0.3">
      <c r="A8267" s="24">
        <v>8265</v>
      </c>
      <c r="B8267" s="11" t="str">
        <f>IFERROR(INDEX({"JSNY-BJ0001-01";"JSNY-JS0022-01";"JSNY-JS0002-01"},MATCH(D8267,{"BJ_zhongyu";"JS_WX_liteer";"JS_CZ_wodefeng"},0)),"")</f>
        <v>JSNY-JS0002-01</v>
      </c>
      <c r="C8267" s="11" t="str">
        <f>IFERROR(INDEX({"北京中裕世纪大酒店";"江苏利特尔绿色包装股份有限公司";"常州市金坛沃德丰电子科技有限公司"},MATCH(D8267,{"BJ_zhongyu";"JS_WX_liteer";"JS_CZ_wodefeng"},0)),"")</f>
        <v>常州市金坛沃德丰电子科技有限公司</v>
      </c>
      <c r="D8267" s="11" t="str">
        <f>[1]动作!$G8266</f>
        <v>JS_CZ_wodefeng</v>
      </c>
      <c r="E8267" s="11" t="str">
        <f>[1]动作!$D8266</f>
        <v>电表故障</v>
      </c>
      <c r="F8267" s="11" t="s">
        <v>45</v>
      </c>
      <c r="G8267" s="12">
        <f>[1]动作!$A8266+[1]动作!$B8266</f>
        <v>43215.174039351848</v>
      </c>
      <c r="H8267" s="12"/>
      <c r="I8267" s="11"/>
    </row>
    <row r="8268" spans="1:9" hidden="1" x14ac:dyDescent="0.3">
      <c r="A8268" s="24">
        <v>8266</v>
      </c>
      <c r="B8268" s="11" t="str">
        <f>IFERROR(INDEX({"JSNY-BJ0001-01";"JSNY-JS0022-01";"JSNY-JS0002-01"},MATCH(D8268,{"BJ_zhongyu";"JS_WX_liteer";"JS_CZ_wodefeng"},0)),"")</f>
        <v>JSNY-JS0002-01</v>
      </c>
      <c r="C8268" s="11" t="str">
        <f>IFERROR(INDEX({"北京中裕世纪大酒店";"江苏利特尔绿色包装股份有限公司";"常州市金坛沃德丰电子科技有限公司"},MATCH(D8268,{"BJ_zhongyu";"JS_WX_liteer";"JS_CZ_wodefeng"},0)),"")</f>
        <v>常州市金坛沃德丰电子科技有限公司</v>
      </c>
      <c r="D8268" s="11" t="str">
        <f>[1]动作!$G8267</f>
        <v>JS_CZ_wodefeng</v>
      </c>
      <c r="E8268" s="11" t="str">
        <f>[1]动作!$D8267</f>
        <v>电表故障</v>
      </c>
      <c r="F8268" s="11" t="s">
        <v>45</v>
      </c>
      <c r="G8268" s="12">
        <f>[1]动作!$A8267+[1]动作!$B8267</f>
        <v>43215.174212962964</v>
      </c>
      <c r="H8268" s="12"/>
      <c r="I8268" s="11"/>
    </row>
    <row r="8269" spans="1:9" hidden="1" x14ac:dyDescent="0.3">
      <c r="A8269" s="24">
        <v>8267</v>
      </c>
      <c r="B8269" s="11" t="str">
        <f>IFERROR(INDEX({"JSNY-BJ0001-01";"JSNY-JS0022-01";"JSNY-JS0002-01"},MATCH(D8269,{"BJ_zhongyu";"JS_WX_liteer";"JS_CZ_wodefeng"},0)),"")</f>
        <v>JSNY-JS0002-01</v>
      </c>
      <c r="C8269" s="11" t="str">
        <f>IFERROR(INDEX({"北京中裕世纪大酒店";"江苏利特尔绿色包装股份有限公司";"常州市金坛沃德丰电子科技有限公司"},MATCH(D8269,{"BJ_zhongyu";"JS_WX_liteer";"JS_CZ_wodefeng"},0)),"")</f>
        <v>常州市金坛沃德丰电子科技有限公司</v>
      </c>
      <c r="D8269" s="11" t="str">
        <f>[1]动作!$G8268</f>
        <v>JS_CZ_wodefeng</v>
      </c>
      <c r="E8269" s="11" t="str">
        <f>[1]动作!$D8268</f>
        <v>电表故障</v>
      </c>
      <c r="F8269" s="11" t="s">
        <v>45</v>
      </c>
      <c r="G8269" s="12">
        <f>[1]动作!$A8268+[1]动作!$B8268</f>
        <v>43215.175486111111</v>
      </c>
      <c r="H8269" s="12"/>
      <c r="I8269" s="11"/>
    </row>
    <row r="8270" spans="1:9" hidden="1" x14ac:dyDescent="0.3">
      <c r="A8270" s="24">
        <v>8268</v>
      </c>
      <c r="B8270" s="11" t="str">
        <f>IFERROR(INDEX({"JSNY-BJ0001-01";"JSNY-JS0022-01";"JSNY-JS0002-01"},MATCH(D8270,{"BJ_zhongyu";"JS_WX_liteer";"JS_CZ_wodefeng"},0)),"")</f>
        <v>JSNY-JS0002-01</v>
      </c>
      <c r="C8270" s="11" t="str">
        <f>IFERROR(INDEX({"北京中裕世纪大酒店";"江苏利特尔绿色包装股份有限公司";"常州市金坛沃德丰电子科技有限公司"},MATCH(D8270,{"BJ_zhongyu";"JS_WX_liteer";"JS_CZ_wodefeng"},0)),"")</f>
        <v>常州市金坛沃德丰电子科技有限公司</v>
      </c>
      <c r="D8270" s="11" t="str">
        <f>[1]动作!$G8269</f>
        <v>JS_CZ_wodefeng</v>
      </c>
      <c r="E8270" s="11" t="str">
        <f>[1]动作!$D8269</f>
        <v>电表故障</v>
      </c>
      <c r="F8270" s="11" t="s">
        <v>45</v>
      </c>
      <c r="G8270" s="12">
        <f>[1]动作!$A8269+[1]动作!$B8269</f>
        <v>43215.177858796298</v>
      </c>
      <c r="H8270" s="12"/>
      <c r="I8270" s="11"/>
    </row>
    <row r="8271" spans="1:9" hidden="1" x14ac:dyDescent="0.3">
      <c r="A8271" s="24">
        <v>8269</v>
      </c>
      <c r="B8271" s="11" t="str">
        <f>IFERROR(INDEX({"JSNY-BJ0001-01";"JSNY-JS0022-01";"JSNY-JS0002-01"},MATCH(D8271,{"BJ_zhongyu";"JS_WX_liteer";"JS_CZ_wodefeng"},0)),"")</f>
        <v>JSNY-JS0002-01</v>
      </c>
      <c r="C8271" s="11" t="str">
        <f>IFERROR(INDEX({"北京中裕世纪大酒店";"江苏利特尔绿色包装股份有限公司";"常州市金坛沃德丰电子科技有限公司"},MATCH(D8271,{"BJ_zhongyu";"JS_WX_liteer";"JS_CZ_wodefeng"},0)),"")</f>
        <v>常州市金坛沃德丰电子科技有限公司</v>
      </c>
      <c r="D8271" s="11" t="str">
        <f>[1]动作!$G8270</f>
        <v>JS_CZ_wodefeng</v>
      </c>
      <c r="E8271" s="11" t="str">
        <f>[1]动作!$D8270</f>
        <v>电表故障</v>
      </c>
      <c r="F8271" s="11" t="s">
        <v>45</v>
      </c>
      <c r="G8271" s="12">
        <f>[1]动作!$A8270+[1]动作!$B8270</f>
        <v>43215.1794212963</v>
      </c>
      <c r="H8271" s="12"/>
      <c r="I8271" s="11"/>
    </row>
    <row r="8272" spans="1:9" hidden="1" x14ac:dyDescent="0.3">
      <c r="A8272" s="24">
        <v>8270</v>
      </c>
      <c r="B8272" s="11" t="str">
        <f>IFERROR(INDEX({"JSNY-BJ0001-01";"JSNY-JS0022-01";"JSNY-JS0002-01"},MATCH(D8272,{"BJ_zhongyu";"JS_WX_liteer";"JS_CZ_wodefeng"},0)),"")</f>
        <v>JSNY-JS0002-01</v>
      </c>
      <c r="C8272" s="11" t="str">
        <f>IFERROR(INDEX({"北京中裕世纪大酒店";"江苏利特尔绿色包装股份有限公司";"常州市金坛沃德丰电子科技有限公司"},MATCH(D8272,{"BJ_zhongyu";"JS_WX_liteer";"JS_CZ_wodefeng"},0)),"")</f>
        <v>常州市金坛沃德丰电子科技有限公司</v>
      </c>
      <c r="D8272" s="11" t="str">
        <f>[1]动作!$G8271</f>
        <v>JS_CZ_wodefeng</v>
      </c>
      <c r="E8272" s="11" t="str">
        <f>[1]动作!$D8271</f>
        <v>电表故障</v>
      </c>
      <c r="F8272" s="11" t="s">
        <v>45</v>
      </c>
      <c r="G8272" s="12">
        <f>[1]动作!$A8271+[1]动作!$B8271</f>
        <v>43215.183240740742</v>
      </c>
      <c r="H8272" s="12"/>
      <c r="I8272" s="11"/>
    </row>
    <row r="8273" spans="1:9" hidden="1" x14ac:dyDescent="0.3">
      <c r="A8273" s="24">
        <v>8271</v>
      </c>
      <c r="B8273" s="11" t="str">
        <f>IFERROR(INDEX({"JSNY-BJ0001-01";"JSNY-JS0022-01";"JSNY-JS0002-01"},MATCH(D8273,{"BJ_zhongyu";"JS_WX_liteer";"JS_CZ_wodefeng"},0)),"")</f>
        <v>JSNY-JS0002-01</v>
      </c>
      <c r="C8273" s="11" t="str">
        <f>IFERROR(INDEX({"北京中裕世纪大酒店";"江苏利特尔绿色包装股份有限公司";"常州市金坛沃德丰电子科技有限公司"},MATCH(D8273,{"BJ_zhongyu";"JS_WX_liteer";"JS_CZ_wodefeng"},0)),"")</f>
        <v>常州市金坛沃德丰电子科技有限公司</v>
      </c>
      <c r="D8273" s="11" t="str">
        <f>[1]动作!$G8272</f>
        <v>JS_CZ_wodefeng</v>
      </c>
      <c r="E8273" s="11" t="str">
        <f>[1]动作!$D8272</f>
        <v>电表故障</v>
      </c>
      <c r="F8273" s="11" t="s">
        <v>45</v>
      </c>
      <c r="G8273" s="12">
        <f>[1]动作!$A8272+[1]动作!$B8272</f>
        <v>43215.184687499997</v>
      </c>
      <c r="H8273" s="12"/>
      <c r="I8273" s="11"/>
    </row>
    <row r="8274" spans="1:9" hidden="1" x14ac:dyDescent="0.3">
      <c r="A8274" s="24">
        <v>8272</v>
      </c>
      <c r="B8274" s="11" t="str">
        <f>IFERROR(INDEX({"JSNY-BJ0001-01";"JSNY-JS0022-01";"JSNY-JS0002-01"},MATCH(D8274,{"BJ_zhongyu";"JS_WX_liteer";"JS_CZ_wodefeng"},0)),"")</f>
        <v>JSNY-JS0002-01</v>
      </c>
      <c r="C8274" s="11" t="str">
        <f>IFERROR(INDEX({"北京中裕世纪大酒店";"江苏利特尔绿色包装股份有限公司";"常州市金坛沃德丰电子科技有限公司"},MATCH(D8274,{"BJ_zhongyu";"JS_WX_liteer";"JS_CZ_wodefeng"},0)),"")</f>
        <v>常州市金坛沃德丰电子科技有限公司</v>
      </c>
      <c r="D8274" s="11" t="str">
        <f>[1]动作!$G8273</f>
        <v>JS_CZ_wodefeng</v>
      </c>
      <c r="E8274" s="11" t="str">
        <f>[1]动作!$D8273</f>
        <v>电表故障</v>
      </c>
      <c r="F8274" s="11" t="s">
        <v>45</v>
      </c>
      <c r="G8274" s="12">
        <f>[1]动作!$A8273+[1]动作!$B8273</f>
        <v>43215.186319444445</v>
      </c>
      <c r="H8274" s="12"/>
      <c r="I8274" s="11"/>
    </row>
    <row r="8275" spans="1:9" hidden="1" x14ac:dyDescent="0.3">
      <c r="A8275" s="24">
        <v>8273</v>
      </c>
      <c r="B8275" s="11" t="str">
        <f>IFERROR(INDEX({"JSNY-BJ0001-01";"JSNY-JS0022-01";"JSNY-JS0002-01"},MATCH(D8275,{"BJ_zhongyu";"JS_WX_liteer";"JS_CZ_wodefeng"},0)),"")</f>
        <v>JSNY-JS0002-01</v>
      </c>
      <c r="C8275" s="11" t="str">
        <f>IFERROR(INDEX({"北京中裕世纪大酒店";"江苏利特尔绿色包装股份有限公司";"常州市金坛沃德丰电子科技有限公司"},MATCH(D8275,{"BJ_zhongyu";"JS_WX_liteer";"JS_CZ_wodefeng"},0)),"")</f>
        <v>常州市金坛沃德丰电子科技有限公司</v>
      </c>
      <c r="D8275" s="11" t="str">
        <f>[1]动作!$G8274</f>
        <v>JS_CZ_wodefeng</v>
      </c>
      <c r="E8275" s="11" t="str">
        <f>[1]动作!$D8274</f>
        <v>电表故障</v>
      </c>
      <c r="F8275" s="11" t="s">
        <v>45</v>
      </c>
      <c r="G8275" s="12">
        <f>[1]动作!$A8274+[1]动作!$B8274</f>
        <v>43215.189733796295</v>
      </c>
      <c r="H8275" s="12"/>
      <c r="I8275" s="11"/>
    </row>
    <row r="8276" spans="1:9" hidden="1" x14ac:dyDescent="0.3">
      <c r="A8276" s="24">
        <v>8274</v>
      </c>
      <c r="B8276" s="11" t="str">
        <f>IFERROR(INDEX({"JSNY-BJ0001-01";"JSNY-JS0022-01";"JSNY-JS0002-01"},MATCH(D8276,{"BJ_zhongyu";"JS_WX_liteer";"JS_CZ_wodefeng"},0)),"")</f>
        <v>JSNY-JS0002-01</v>
      </c>
      <c r="C8276" s="11" t="str">
        <f>IFERROR(INDEX({"北京中裕世纪大酒店";"江苏利特尔绿色包装股份有限公司";"常州市金坛沃德丰电子科技有限公司"},MATCH(D8276,{"BJ_zhongyu";"JS_WX_liteer";"JS_CZ_wodefeng"},0)),"")</f>
        <v>常州市金坛沃德丰电子科技有限公司</v>
      </c>
      <c r="D8276" s="11" t="str">
        <f>[1]动作!$G8275</f>
        <v>JS_CZ_wodefeng</v>
      </c>
      <c r="E8276" s="11" t="str">
        <f>[1]动作!$D8275</f>
        <v>电表故障</v>
      </c>
      <c r="F8276" s="11" t="s">
        <v>45</v>
      </c>
      <c r="G8276" s="12">
        <f>[1]动作!$A8275+[1]动作!$B8275</f>
        <v>43215.189895833333</v>
      </c>
      <c r="H8276" s="12"/>
      <c r="I8276" s="11"/>
    </row>
    <row r="8277" spans="1:9" hidden="1" x14ac:dyDescent="0.3">
      <c r="A8277" s="24">
        <v>8275</v>
      </c>
      <c r="B8277" s="11" t="str">
        <f>IFERROR(INDEX({"JSNY-BJ0001-01";"JSNY-JS0022-01";"JSNY-JS0002-01"},MATCH(D8277,{"BJ_zhongyu";"JS_WX_liteer";"JS_CZ_wodefeng"},0)),"")</f>
        <v>JSNY-JS0002-01</v>
      </c>
      <c r="C8277" s="11" t="str">
        <f>IFERROR(INDEX({"北京中裕世纪大酒店";"江苏利特尔绿色包装股份有限公司";"常州市金坛沃德丰电子科技有限公司"},MATCH(D8277,{"BJ_zhongyu";"JS_WX_liteer";"JS_CZ_wodefeng"},0)),"")</f>
        <v>常州市金坛沃德丰电子科技有限公司</v>
      </c>
      <c r="D8277" s="11" t="str">
        <f>[1]动作!$G8276</f>
        <v>JS_CZ_wodefeng</v>
      </c>
      <c r="E8277" s="11" t="str">
        <f>[1]动作!$D8276</f>
        <v>电表故障</v>
      </c>
      <c r="F8277" s="11" t="s">
        <v>45</v>
      </c>
      <c r="G8277" s="12">
        <f>[1]动作!$A8276+[1]动作!$B8276</f>
        <v>43215.191180555557</v>
      </c>
      <c r="H8277" s="12"/>
      <c r="I8277" s="11"/>
    </row>
    <row r="8278" spans="1:9" hidden="1" x14ac:dyDescent="0.3">
      <c r="A8278" s="24">
        <v>8276</v>
      </c>
      <c r="B8278" s="11" t="str">
        <f>IFERROR(INDEX({"JSNY-BJ0001-01";"JSNY-JS0022-01";"JSNY-JS0002-01"},MATCH(D8278,{"BJ_zhongyu";"JS_WX_liteer";"JS_CZ_wodefeng"},0)),"")</f>
        <v>JSNY-JS0002-01</v>
      </c>
      <c r="C8278" s="11" t="str">
        <f>IFERROR(INDEX({"北京中裕世纪大酒店";"江苏利特尔绿色包装股份有限公司";"常州市金坛沃德丰电子科技有限公司"},MATCH(D8278,{"BJ_zhongyu";"JS_WX_liteer";"JS_CZ_wodefeng"},0)),"")</f>
        <v>常州市金坛沃德丰电子科技有限公司</v>
      </c>
      <c r="D8278" s="11" t="str">
        <f>[1]动作!$G8277</f>
        <v>JS_CZ_wodefeng</v>
      </c>
      <c r="E8278" s="11" t="str">
        <f>[1]动作!$D8277</f>
        <v>电表故障</v>
      </c>
      <c r="F8278" s="11" t="s">
        <v>45</v>
      </c>
      <c r="G8278" s="12">
        <f>[1]动作!$A8277+[1]动作!$B8277</f>
        <v>43215.191296296296</v>
      </c>
      <c r="H8278" s="12"/>
      <c r="I8278" s="11"/>
    </row>
    <row r="8279" spans="1:9" hidden="1" x14ac:dyDescent="0.3">
      <c r="A8279" s="24">
        <v>8277</v>
      </c>
      <c r="B8279" s="11" t="str">
        <f>IFERROR(INDEX({"JSNY-BJ0001-01";"JSNY-JS0022-01";"JSNY-JS0002-01"},MATCH(D8279,{"BJ_zhongyu";"JS_WX_liteer";"JS_CZ_wodefeng"},0)),"")</f>
        <v>JSNY-JS0002-01</v>
      </c>
      <c r="C8279" s="11" t="str">
        <f>IFERROR(INDEX({"北京中裕世纪大酒店";"江苏利特尔绿色包装股份有限公司";"常州市金坛沃德丰电子科技有限公司"},MATCH(D8279,{"BJ_zhongyu";"JS_WX_liteer";"JS_CZ_wodefeng"},0)),"")</f>
        <v>常州市金坛沃德丰电子科技有限公司</v>
      </c>
      <c r="D8279" s="11" t="str">
        <f>[1]动作!$G8278</f>
        <v>JS_CZ_wodefeng</v>
      </c>
      <c r="E8279" s="11" t="str">
        <f>[1]动作!$D8278</f>
        <v>电表故障</v>
      </c>
      <c r="F8279" s="11" t="s">
        <v>45</v>
      </c>
      <c r="G8279" s="12">
        <f>[1]动作!$A8278+[1]动作!$B8278</f>
        <v>43215.192743055559</v>
      </c>
      <c r="H8279" s="12"/>
      <c r="I8279" s="11"/>
    </row>
    <row r="8280" spans="1:9" hidden="1" x14ac:dyDescent="0.3">
      <c r="A8280" s="24">
        <v>8278</v>
      </c>
      <c r="B8280" s="11" t="str">
        <f>IFERROR(INDEX({"JSNY-BJ0001-01";"JSNY-JS0022-01";"JSNY-JS0002-01"},MATCH(D8280,{"BJ_zhongyu";"JS_WX_liteer";"JS_CZ_wodefeng"},0)),"")</f>
        <v>JSNY-JS0002-01</v>
      </c>
      <c r="C8280" s="11" t="str">
        <f>IFERROR(INDEX({"北京中裕世纪大酒店";"江苏利特尔绿色包装股份有限公司";"常州市金坛沃德丰电子科技有限公司"},MATCH(D8280,{"BJ_zhongyu";"JS_WX_liteer";"JS_CZ_wodefeng"},0)),"")</f>
        <v>常州市金坛沃德丰电子科技有限公司</v>
      </c>
      <c r="D8280" s="11" t="str">
        <f>[1]动作!$G8279</f>
        <v>JS_CZ_wodefeng</v>
      </c>
      <c r="E8280" s="11" t="str">
        <f>[1]动作!$D8279</f>
        <v>电表故障</v>
      </c>
      <c r="F8280" s="11" t="s">
        <v>45</v>
      </c>
      <c r="G8280" s="12">
        <f>[1]动作!$A8279+[1]动作!$B8279</f>
        <v>43215.194074074076</v>
      </c>
      <c r="H8280" s="12"/>
      <c r="I8280" s="11"/>
    </row>
    <row r="8281" spans="1:9" hidden="1" x14ac:dyDescent="0.3">
      <c r="A8281" s="24">
        <v>8279</v>
      </c>
      <c r="B8281" s="11" t="str">
        <f>IFERROR(INDEX({"JSNY-BJ0001-01";"JSNY-JS0022-01";"JSNY-JS0002-01"},MATCH(D8281,{"BJ_zhongyu";"JS_WX_liteer";"JS_CZ_wodefeng"},0)),"")</f>
        <v>JSNY-JS0002-01</v>
      </c>
      <c r="C8281" s="11" t="str">
        <f>IFERROR(INDEX({"北京中裕世纪大酒店";"江苏利特尔绿色包装股份有限公司";"常州市金坛沃德丰电子科技有限公司"},MATCH(D8281,{"BJ_zhongyu";"JS_WX_liteer";"JS_CZ_wodefeng"},0)),"")</f>
        <v>常州市金坛沃德丰电子科技有限公司</v>
      </c>
      <c r="D8281" s="11" t="str">
        <f>[1]动作!$G8280</f>
        <v>JS_CZ_wodefeng</v>
      </c>
      <c r="E8281" s="11" t="str">
        <f>[1]动作!$D8280</f>
        <v>电表故障</v>
      </c>
      <c r="F8281" s="11" t="s">
        <v>45</v>
      </c>
      <c r="G8281" s="12">
        <f>[1]动作!$A8280+[1]动作!$B8280</f>
        <v>43215.195347222223</v>
      </c>
      <c r="H8281" s="12"/>
      <c r="I8281" s="11"/>
    </row>
    <row r="8282" spans="1:9" hidden="1" x14ac:dyDescent="0.3">
      <c r="A8282" s="24">
        <v>8280</v>
      </c>
      <c r="B8282" s="11" t="str">
        <f>IFERROR(INDEX({"JSNY-BJ0001-01";"JSNY-JS0022-01";"JSNY-JS0002-01"},MATCH(D8282,{"BJ_zhongyu";"JS_WX_liteer";"JS_CZ_wodefeng"},0)),"")</f>
        <v>JSNY-JS0002-01</v>
      </c>
      <c r="C8282" s="11" t="str">
        <f>IFERROR(INDEX({"北京中裕世纪大酒店";"江苏利特尔绿色包装股份有限公司";"常州市金坛沃德丰电子科技有限公司"},MATCH(D8282,{"BJ_zhongyu";"JS_WX_liteer";"JS_CZ_wodefeng"},0)),"")</f>
        <v>常州市金坛沃德丰电子科技有限公司</v>
      </c>
      <c r="D8282" s="11" t="str">
        <f>[1]动作!$G8281</f>
        <v>JS_CZ_wodefeng</v>
      </c>
      <c r="E8282" s="11" t="str">
        <f>[1]动作!$D8281</f>
        <v>电表故障</v>
      </c>
      <c r="F8282" s="11" t="s">
        <v>45</v>
      </c>
      <c r="G8282" s="12">
        <f>[1]动作!$A8281+[1]动作!$B8281</f>
        <v>43215.196574074071</v>
      </c>
      <c r="H8282" s="12"/>
      <c r="I8282" s="11"/>
    </row>
    <row r="8283" spans="1:9" hidden="1" x14ac:dyDescent="0.3">
      <c r="A8283" s="24">
        <v>8281</v>
      </c>
      <c r="B8283" s="11" t="str">
        <f>IFERROR(INDEX({"JSNY-BJ0001-01";"JSNY-JS0022-01";"JSNY-JS0002-01"},MATCH(D8283,{"BJ_zhongyu";"JS_WX_liteer";"JS_CZ_wodefeng"},0)),"")</f>
        <v>JSNY-JS0002-01</v>
      </c>
      <c r="C8283" s="11" t="str">
        <f>IFERROR(INDEX({"北京中裕世纪大酒店";"江苏利特尔绿色包装股份有限公司";"常州市金坛沃德丰电子科技有限公司"},MATCH(D8283,{"BJ_zhongyu";"JS_WX_liteer";"JS_CZ_wodefeng"},0)),"")</f>
        <v>常州市金坛沃德丰电子科技有限公司</v>
      </c>
      <c r="D8283" s="11" t="str">
        <f>[1]动作!$G8282</f>
        <v>JS_CZ_wodefeng</v>
      </c>
      <c r="E8283" s="11" t="str">
        <f>[1]动作!$D8282</f>
        <v>电表故障</v>
      </c>
      <c r="F8283" s="11" t="s">
        <v>45</v>
      </c>
      <c r="G8283" s="12">
        <f>[1]动作!$A8282+[1]动作!$B8282</f>
        <v>43215.198935185188</v>
      </c>
      <c r="H8283" s="12"/>
      <c r="I8283" s="11"/>
    </row>
    <row r="8284" spans="1:9" hidden="1" x14ac:dyDescent="0.3">
      <c r="A8284" s="24">
        <v>8282</v>
      </c>
      <c r="B8284" s="11" t="str">
        <f>IFERROR(INDEX({"JSNY-BJ0001-01";"JSNY-JS0022-01";"JSNY-JS0002-01"},MATCH(D8284,{"BJ_zhongyu";"JS_WX_liteer";"JS_CZ_wodefeng"},0)),"")</f>
        <v>JSNY-JS0002-01</v>
      </c>
      <c r="C8284" s="11" t="str">
        <f>IFERROR(INDEX({"北京中裕世纪大酒店";"江苏利特尔绿色包装股份有限公司";"常州市金坛沃德丰电子科技有限公司"},MATCH(D8284,{"BJ_zhongyu";"JS_WX_liteer";"JS_CZ_wodefeng"},0)),"")</f>
        <v>常州市金坛沃德丰电子科技有限公司</v>
      </c>
      <c r="D8284" s="11" t="str">
        <f>[1]动作!$G8283</f>
        <v>JS_CZ_wodefeng</v>
      </c>
      <c r="E8284" s="11" t="str">
        <f>[1]动作!$D8283</f>
        <v>电表故障</v>
      </c>
      <c r="F8284" s="11" t="s">
        <v>45</v>
      </c>
      <c r="G8284" s="12">
        <f>[1]动作!$A8283+[1]动作!$B8283</f>
        <v>43215.200497685182</v>
      </c>
      <c r="H8284" s="12"/>
      <c r="I8284" s="11"/>
    </row>
    <row r="8285" spans="1:9" hidden="1" x14ac:dyDescent="0.3">
      <c r="A8285" s="24">
        <v>8283</v>
      </c>
      <c r="B8285" s="11" t="str">
        <f>IFERROR(INDEX({"JSNY-BJ0001-01";"JSNY-JS0022-01";"JSNY-JS0002-01"},MATCH(D8285,{"BJ_zhongyu";"JS_WX_liteer";"JS_CZ_wodefeng"},0)),"")</f>
        <v>JSNY-JS0002-01</v>
      </c>
      <c r="C8285" s="11" t="str">
        <f>IFERROR(INDEX({"北京中裕世纪大酒店";"江苏利特尔绿色包装股份有限公司";"常州市金坛沃德丰电子科技有限公司"},MATCH(D8285,{"BJ_zhongyu";"JS_WX_liteer";"JS_CZ_wodefeng"},0)),"")</f>
        <v>常州市金坛沃德丰电子科技有限公司</v>
      </c>
      <c r="D8285" s="11" t="str">
        <f>[1]动作!$G8284</f>
        <v>JS_CZ_wodefeng</v>
      </c>
      <c r="E8285" s="11" t="str">
        <f>[1]动作!$D8284</f>
        <v>电表故障</v>
      </c>
      <c r="F8285" s="11" t="s">
        <v>45</v>
      </c>
      <c r="G8285" s="12">
        <f>[1]动作!$A8284+[1]动作!$B8284</f>
        <v>43215.201597222222</v>
      </c>
      <c r="H8285" s="12"/>
      <c r="I8285" s="11"/>
    </row>
    <row r="8286" spans="1:9" hidden="1" x14ac:dyDescent="0.3">
      <c r="A8286" s="24">
        <v>8284</v>
      </c>
      <c r="B8286" s="11" t="str">
        <f>IFERROR(INDEX({"JSNY-BJ0001-01";"JSNY-JS0022-01";"JSNY-JS0002-01"},MATCH(D8286,{"BJ_zhongyu";"JS_WX_liteer";"JS_CZ_wodefeng"},0)),"")</f>
        <v>JSNY-JS0002-01</v>
      </c>
      <c r="C8286" s="11" t="str">
        <f>IFERROR(INDEX({"北京中裕世纪大酒店";"江苏利特尔绿色包装股份有限公司";"常州市金坛沃德丰电子科技有限公司"},MATCH(D8286,{"BJ_zhongyu";"JS_WX_liteer";"JS_CZ_wodefeng"},0)),"")</f>
        <v>常州市金坛沃德丰电子科技有限公司</v>
      </c>
      <c r="D8286" s="11" t="str">
        <f>[1]动作!$G8285</f>
        <v>JS_CZ_wodefeng</v>
      </c>
      <c r="E8286" s="11" t="str">
        <f>[1]动作!$D8285</f>
        <v>电表故障</v>
      </c>
      <c r="F8286" s="11" t="s">
        <v>45</v>
      </c>
      <c r="G8286" s="12">
        <f>[1]动作!$A8285+[1]动作!$B8285</f>
        <v>43215.201828703706</v>
      </c>
      <c r="H8286" s="12"/>
      <c r="I8286" s="11"/>
    </row>
    <row r="8287" spans="1:9" hidden="1" x14ac:dyDescent="0.3">
      <c r="A8287" s="24">
        <v>8285</v>
      </c>
      <c r="B8287" s="11" t="str">
        <f>IFERROR(INDEX({"JSNY-BJ0001-01";"JSNY-JS0022-01";"JSNY-JS0002-01"},MATCH(D8287,{"BJ_zhongyu";"JS_WX_liteer";"JS_CZ_wodefeng"},0)),"")</f>
        <v>JSNY-JS0002-01</v>
      </c>
      <c r="C8287" s="11" t="str">
        <f>IFERROR(INDEX({"北京中裕世纪大酒店";"江苏利特尔绿色包装股份有限公司";"常州市金坛沃德丰电子科技有限公司"},MATCH(D8287,{"BJ_zhongyu";"JS_WX_liteer";"JS_CZ_wodefeng"},0)),"")</f>
        <v>常州市金坛沃德丰电子科技有限公司</v>
      </c>
      <c r="D8287" s="11" t="str">
        <f>[1]动作!$G8286</f>
        <v>JS_CZ_wodefeng</v>
      </c>
      <c r="E8287" s="11" t="str">
        <f>[1]动作!$D8286</f>
        <v>电表故障</v>
      </c>
      <c r="F8287" s="11" t="s">
        <v>45</v>
      </c>
      <c r="G8287" s="12">
        <f>[1]动作!$A8286+[1]动作!$B8286</f>
        <v>43215.201956018522</v>
      </c>
      <c r="H8287" s="12"/>
      <c r="I8287" s="11"/>
    </row>
    <row r="8288" spans="1:9" hidden="1" x14ac:dyDescent="0.3">
      <c r="A8288" s="24">
        <v>8286</v>
      </c>
      <c r="B8288" s="11" t="str">
        <f>IFERROR(INDEX({"JSNY-BJ0001-01";"JSNY-JS0022-01";"JSNY-JS0002-01"},MATCH(D8288,{"BJ_zhongyu";"JS_WX_liteer";"JS_CZ_wodefeng"},0)),"")</f>
        <v>JSNY-JS0002-01</v>
      </c>
      <c r="C8288" s="11" t="str">
        <f>IFERROR(INDEX({"北京中裕世纪大酒店";"江苏利特尔绿色包装股份有限公司";"常州市金坛沃德丰电子科技有限公司"},MATCH(D8288,{"BJ_zhongyu";"JS_WX_liteer";"JS_CZ_wodefeng"},0)),"")</f>
        <v>常州市金坛沃德丰电子科技有限公司</v>
      </c>
      <c r="D8288" s="11" t="str">
        <f>[1]动作!$G8287</f>
        <v>JS_CZ_wodefeng</v>
      </c>
      <c r="E8288" s="11" t="str">
        <f>[1]动作!$D8287</f>
        <v>电表故障</v>
      </c>
      <c r="F8288" s="11" t="s">
        <v>45</v>
      </c>
      <c r="G8288" s="12">
        <f>[1]动作!$A8287+[1]动作!$B8287</f>
        <v>43215.204212962963</v>
      </c>
      <c r="H8288" s="12"/>
      <c r="I8288" s="11"/>
    </row>
    <row r="8289" spans="1:9" hidden="1" x14ac:dyDescent="0.3">
      <c r="A8289" s="24">
        <v>8287</v>
      </c>
      <c r="B8289" s="11" t="str">
        <f>IFERROR(INDEX({"JSNY-BJ0001-01";"JSNY-JS0022-01";"JSNY-JS0002-01"},MATCH(D8289,{"BJ_zhongyu";"JS_WX_liteer";"JS_CZ_wodefeng"},0)),"")</f>
        <v>JSNY-JS0002-01</v>
      </c>
      <c r="C8289" s="11" t="str">
        <f>IFERROR(INDEX({"北京中裕世纪大酒店";"江苏利特尔绿色包装股份有限公司";"常州市金坛沃德丰电子科技有限公司"},MATCH(D8289,{"BJ_zhongyu";"JS_WX_liteer";"JS_CZ_wodefeng"},0)),"")</f>
        <v>常州市金坛沃德丰电子科技有限公司</v>
      </c>
      <c r="D8289" s="11" t="str">
        <f>[1]动作!$G8288</f>
        <v>JS_CZ_wodefeng</v>
      </c>
      <c r="E8289" s="11" t="str">
        <f>[1]动作!$D8288</f>
        <v>电表故障</v>
      </c>
      <c r="F8289" s="11" t="s">
        <v>45</v>
      </c>
      <c r="G8289" s="12">
        <f>[1]动作!$A8288+[1]动作!$B8288</f>
        <v>43215.20548611111</v>
      </c>
      <c r="H8289" s="12"/>
      <c r="I8289" s="11"/>
    </row>
    <row r="8290" spans="1:9" hidden="1" x14ac:dyDescent="0.3">
      <c r="A8290" s="24">
        <v>8288</v>
      </c>
      <c r="B8290" s="11" t="str">
        <f>IFERROR(INDEX({"JSNY-BJ0001-01";"JSNY-JS0022-01";"JSNY-JS0002-01"},MATCH(D8290,{"BJ_zhongyu";"JS_WX_liteer";"JS_CZ_wodefeng"},0)),"")</f>
        <v>JSNY-JS0002-01</v>
      </c>
      <c r="C8290" s="11" t="str">
        <f>IFERROR(INDEX({"北京中裕世纪大酒店";"江苏利特尔绿色包装股份有限公司";"常州市金坛沃德丰电子科技有限公司"},MATCH(D8290,{"BJ_zhongyu";"JS_WX_liteer";"JS_CZ_wodefeng"},0)),"")</f>
        <v>常州市金坛沃德丰电子科技有限公司</v>
      </c>
      <c r="D8290" s="11" t="str">
        <f>[1]动作!$G8289</f>
        <v>JS_CZ_wodefeng</v>
      </c>
      <c r="E8290" s="11" t="str">
        <f>[1]动作!$D8289</f>
        <v>电表故障</v>
      </c>
      <c r="F8290" s="11" t="s">
        <v>45</v>
      </c>
      <c r="G8290" s="12">
        <f>[1]动作!$A8289+[1]动作!$B8289</f>
        <v>43215.206701388888</v>
      </c>
      <c r="H8290" s="12"/>
      <c r="I8290" s="11"/>
    </row>
    <row r="8291" spans="1:9" hidden="1" x14ac:dyDescent="0.3">
      <c r="A8291" s="24">
        <v>8289</v>
      </c>
      <c r="B8291" s="11" t="str">
        <f>IFERROR(INDEX({"JSNY-BJ0001-01";"JSNY-JS0022-01";"JSNY-JS0002-01"},MATCH(D8291,{"BJ_zhongyu";"JS_WX_liteer";"JS_CZ_wodefeng"},0)),"")</f>
        <v>JSNY-JS0002-01</v>
      </c>
      <c r="C8291" s="11" t="str">
        <f>IFERROR(INDEX({"北京中裕世纪大酒店";"江苏利特尔绿色包装股份有限公司";"常州市金坛沃德丰电子科技有限公司"},MATCH(D8291,{"BJ_zhongyu";"JS_WX_liteer";"JS_CZ_wodefeng"},0)),"")</f>
        <v>常州市金坛沃德丰电子科技有限公司</v>
      </c>
      <c r="D8291" s="11" t="str">
        <f>[1]动作!$G8290</f>
        <v>JS_CZ_wodefeng</v>
      </c>
      <c r="E8291" s="11" t="str">
        <f>[1]动作!$D8290</f>
        <v>电表故障</v>
      </c>
      <c r="F8291" s="11" t="s">
        <v>45</v>
      </c>
      <c r="G8291" s="12">
        <f>[1]动作!$A8290+[1]动作!$B8290</f>
        <v>43215.20826388889</v>
      </c>
      <c r="H8291" s="12"/>
      <c r="I8291" s="11"/>
    </row>
    <row r="8292" spans="1:9" hidden="1" x14ac:dyDescent="0.3">
      <c r="A8292" s="24">
        <v>8290</v>
      </c>
      <c r="B8292" s="11" t="str">
        <f>IFERROR(INDEX({"JSNY-BJ0001-01";"JSNY-JS0022-01";"JSNY-JS0002-01"},MATCH(D8292,{"BJ_zhongyu";"JS_WX_liteer";"JS_CZ_wodefeng"},0)),"")</f>
        <v>JSNY-JS0002-01</v>
      </c>
      <c r="C8292" s="11" t="str">
        <f>IFERROR(INDEX({"北京中裕世纪大酒店";"江苏利特尔绿色包装股份有限公司";"常州市金坛沃德丰电子科技有限公司"},MATCH(D8292,{"BJ_zhongyu";"JS_WX_liteer";"JS_CZ_wodefeng"},0)),"")</f>
        <v>常州市金坛沃德丰电子科技有限公司</v>
      </c>
      <c r="D8292" s="11" t="str">
        <f>[1]动作!$G8291</f>
        <v>JS_CZ_wodefeng</v>
      </c>
      <c r="E8292" s="11" t="str">
        <f>[1]动作!$D8291</f>
        <v>电表故障</v>
      </c>
      <c r="F8292" s="11" t="s">
        <v>45</v>
      </c>
      <c r="G8292" s="12">
        <f>[1]动作!$A8291+[1]动作!$B8291</f>
        <v>43215.210636574076</v>
      </c>
      <c r="H8292" s="12"/>
      <c r="I8292" s="11"/>
    </row>
    <row r="8293" spans="1:9" hidden="1" x14ac:dyDescent="0.3">
      <c r="A8293" s="24">
        <v>8291</v>
      </c>
      <c r="B8293" s="11" t="str">
        <f>IFERROR(INDEX({"JSNY-BJ0001-01";"JSNY-JS0022-01";"JSNY-JS0002-01"},MATCH(D8293,{"BJ_zhongyu";"JS_WX_liteer";"JS_CZ_wodefeng"},0)),"")</f>
        <v>JSNY-JS0002-01</v>
      </c>
      <c r="C8293" s="11" t="str">
        <f>IFERROR(INDEX({"北京中裕世纪大酒店";"江苏利特尔绿色包装股份有限公司";"常州市金坛沃德丰电子科技有限公司"},MATCH(D8293,{"BJ_zhongyu";"JS_WX_liteer";"JS_CZ_wodefeng"},0)),"")</f>
        <v>常州市金坛沃德丰电子科技有限公司</v>
      </c>
      <c r="D8293" s="11" t="str">
        <f>[1]动作!$G8292</f>
        <v>JS_CZ_wodefeng</v>
      </c>
      <c r="E8293" s="11" t="str">
        <f>[1]动作!$D8292</f>
        <v>电表故障</v>
      </c>
      <c r="F8293" s="11" t="s">
        <v>45</v>
      </c>
      <c r="G8293" s="12">
        <f>[1]动作!$A8292+[1]动作!$B8292</f>
        <v>43215.211736111109</v>
      </c>
      <c r="H8293" s="12"/>
      <c r="I8293" s="11"/>
    </row>
    <row r="8294" spans="1:9" hidden="1" x14ac:dyDescent="0.3">
      <c r="A8294" s="24">
        <v>8292</v>
      </c>
      <c r="B8294" s="11" t="str">
        <f>IFERROR(INDEX({"JSNY-BJ0001-01";"JSNY-JS0022-01";"JSNY-JS0002-01"},MATCH(D8294,{"BJ_zhongyu";"JS_WX_liteer";"JS_CZ_wodefeng"},0)),"")</f>
        <v>JSNY-JS0002-01</v>
      </c>
      <c r="C8294" s="11" t="str">
        <f>IFERROR(INDEX({"北京中裕世纪大酒店";"江苏利特尔绿色包装股份有限公司";"常州市金坛沃德丰电子科技有限公司"},MATCH(D8294,{"BJ_zhongyu";"JS_WX_liteer";"JS_CZ_wodefeng"},0)),"")</f>
        <v>常州市金坛沃德丰电子科技有限公司</v>
      </c>
      <c r="D8294" s="11" t="str">
        <f>[1]动作!$G8293</f>
        <v>JS_CZ_wodefeng</v>
      </c>
      <c r="E8294" s="11" t="str">
        <f>[1]动作!$D8293</f>
        <v>电表故障</v>
      </c>
      <c r="F8294" s="11" t="s">
        <v>45</v>
      </c>
      <c r="G8294" s="12">
        <f>[1]动作!$A8293+[1]动作!$B8293</f>
        <v>43215.211967592593</v>
      </c>
      <c r="H8294" s="12"/>
      <c r="I8294" s="11"/>
    </row>
    <row r="8295" spans="1:9" hidden="1" x14ac:dyDescent="0.3">
      <c r="A8295" s="24">
        <v>8293</v>
      </c>
      <c r="B8295" s="11" t="str">
        <f>IFERROR(INDEX({"JSNY-BJ0001-01";"JSNY-JS0022-01";"JSNY-JS0002-01"},MATCH(D8295,{"BJ_zhongyu";"JS_WX_liteer";"JS_CZ_wodefeng"},0)),"")</f>
        <v>JSNY-JS0002-01</v>
      </c>
      <c r="C8295" s="11" t="str">
        <f>IFERROR(INDEX({"北京中裕世纪大酒店";"江苏利特尔绿色包装股份有限公司";"常州市金坛沃德丰电子科技有限公司"},MATCH(D8295,{"BJ_zhongyu";"JS_WX_liteer";"JS_CZ_wodefeng"},0)),"")</f>
        <v>常州市金坛沃德丰电子科技有限公司</v>
      </c>
      <c r="D8295" s="11" t="str">
        <f>[1]动作!$G8294</f>
        <v>JS_CZ_wodefeng</v>
      </c>
      <c r="E8295" s="11" t="str">
        <f>[1]动作!$D8294</f>
        <v>电表故障</v>
      </c>
      <c r="F8295" s="11" t="s">
        <v>45</v>
      </c>
      <c r="G8295" s="12">
        <f>[1]动作!$A8294+[1]动作!$B8294</f>
        <v>43215.212083333332</v>
      </c>
      <c r="H8295" s="12"/>
      <c r="I8295" s="11"/>
    </row>
    <row r="8296" spans="1:9" hidden="1" x14ac:dyDescent="0.3">
      <c r="A8296" s="24">
        <v>8294</v>
      </c>
      <c r="B8296" s="11" t="str">
        <f>IFERROR(INDEX({"JSNY-BJ0001-01";"JSNY-JS0022-01";"JSNY-JS0002-01"},MATCH(D8296,{"BJ_zhongyu";"JS_WX_liteer";"JS_CZ_wodefeng"},0)),"")</f>
        <v>JSNY-JS0002-01</v>
      </c>
      <c r="C8296" s="11" t="str">
        <f>IFERROR(INDEX({"北京中裕世纪大酒店";"江苏利特尔绿色包装股份有限公司";"常州市金坛沃德丰电子科技有限公司"},MATCH(D8296,{"BJ_zhongyu";"JS_WX_liteer";"JS_CZ_wodefeng"},0)),"")</f>
        <v>常州市金坛沃德丰电子科技有限公司</v>
      </c>
      <c r="D8296" s="11" t="str">
        <f>[1]动作!$G8295</f>
        <v>JS_CZ_wodefeng</v>
      </c>
      <c r="E8296" s="11" t="str">
        <f>[1]动作!$D8295</f>
        <v>电表故障</v>
      </c>
      <c r="F8296" s="11" t="s">
        <v>45</v>
      </c>
      <c r="G8296" s="12">
        <f>[1]动作!$A8295+[1]动作!$B8295</f>
        <v>43215.212199074071</v>
      </c>
      <c r="H8296" s="12"/>
      <c r="I8296" s="11"/>
    </row>
    <row r="8297" spans="1:9" hidden="1" x14ac:dyDescent="0.3">
      <c r="A8297" s="24">
        <v>8295</v>
      </c>
      <c r="B8297" s="11" t="str">
        <f>IFERROR(INDEX({"JSNY-BJ0001-01";"JSNY-JS0022-01";"JSNY-JS0002-01"},MATCH(D8297,{"BJ_zhongyu";"JS_WX_liteer";"JS_CZ_wodefeng"},0)),"")</f>
        <v>JSNY-JS0002-01</v>
      </c>
      <c r="C8297" s="11" t="str">
        <f>IFERROR(INDEX({"北京中裕世纪大酒店";"江苏利特尔绿色包装股份有限公司";"常州市金坛沃德丰电子科技有限公司"},MATCH(D8297,{"BJ_zhongyu";"JS_WX_liteer";"JS_CZ_wodefeng"},0)),"")</f>
        <v>常州市金坛沃德丰电子科技有限公司</v>
      </c>
      <c r="D8297" s="11" t="str">
        <f>[1]动作!$G8296</f>
        <v>JS_CZ_wodefeng</v>
      </c>
      <c r="E8297" s="11" t="str">
        <f>[1]动作!$D8296</f>
        <v>电表故障</v>
      </c>
      <c r="F8297" s="11" t="s">
        <v>45</v>
      </c>
      <c r="G8297" s="12">
        <f>[1]动作!$A8296+[1]动作!$B8296</f>
        <v>43215.214583333334</v>
      </c>
      <c r="H8297" s="12"/>
      <c r="I8297" s="11"/>
    </row>
    <row r="8298" spans="1:9" hidden="1" x14ac:dyDescent="0.3">
      <c r="A8298" s="24">
        <v>8296</v>
      </c>
      <c r="B8298" s="11" t="str">
        <f>IFERROR(INDEX({"JSNY-BJ0001-01";"JSNY-JS0022-01";"JSNY-JS0002-01"},MATCH(D8298,{"BJ_zhongyu";"JS_WX_liteer";"JS_CZ_wodefeng"},0)),"")</f>
        <v>JSNY-JS0002-01</v>
      </c>
      <c r="C8298" s="11" t="str">
        <f>IFERROR(INDEX({"北京中裕世纪大酒店";"江苏利特尔绿色包装股份有限公司";"常州市金坛沃德丰电子科技有限公司"},MATCH(D8298,{"BJ_zhongyu";"JS_WX_liteer";"JS_CZ_wodefeng"},0)),"")</f>
        <v>常州市金坛沃德丰电子科技有限公司</v>
      </c>
      <c r="D8298" s="11" t="str">
        <f>[1]动作!$G8297</f>
        <v>JS_CZ_wodefeng</v>
      </c>
      <c r="E8298" s="11" t="str">
        <f>[1]动作!$D8297</f>
        <v>电表故障</v>
      </c>
      <c r="F8298" s="11" t="s">
        <v>45</v>
      </c>
      <c r="G8298" s="12">
        <f>[1]动作!$A8297+[1]动作!$B8297</f>
        <v>43215.21603009259</v>
      </c>
      <c r="H8298" s="12"/>
      <c r="I8298" s="11"/>
    </row>
    <row r="8299" spans="1:9" hidden="1" x14ac:dyDescent="0.3">
      <c r="A8299" s="24">
        <v>8297</v>
      </c>
      <c r="B8299" s="11" t="str">
        <f>IFERROR(INDEX({"JSNY-BJ0001-01";"JSNY-JS0022-01";"JSNY-JS0002-01"},MATCH(D8299,{"BJ_zhongyu";"JS_WX_liteer";"JS_CZ_wodefeng"},0)),"")</f>
        <v>JSNY-JS0002-01</v>
      </c>
      <c r="C8299" s="11" t="str">
        <f>IFERROR(INDEX({"北京中裕世纪大酒店";"江苏利特尔绿色包装股份有限公司";"常州市金坛沃德丰电子科技有限公司"},MATCH(D8299,{"BJ_zhongyu";"JS_WX_liteer";"JS_CZ_wodefeng"},0)),"")</f>
        <v>常州市金坛沃德丰电子科技有限公司</v>
      </c>
      <c r="D8299" s="11" t="str">
        <f>[1]动作!$G8298</f>
        <v>JS_CZ_wodefeng</v>
      </c>
      <c r="E8299" s="11" t="str">
        <f>[1]动作!$D8298</f>
        <v>电表故障</v>
      </c>
      <c r="F8299" s="11" t="s">
        <v>45</v>
      </c>
      <c r="G8299" s="12">
        <f>[1]动作!$A8298+[1]动作!$B8298</f>
        <v>43215.217476851853</v>
      </c>
      <c r="H8299" s="12"/>
      <c r="I8299" s="11"/>
    </row>
    <row r="8300" spans="1:9" hidden="1" x14ac:dyDescent="0.3">
      <c r="A8300" s="24">
        <v>8298</v>
      </c>
      <c r="B8300" s="11" t="str">
        <f>IFERROR(INDEX({"JSNY-BJ0001-01";"JSNY-JS0022-01";"JSNY-JS0002-01"},MATCH(D8300,{"BJ_zhongyu";"JS_WX_liteer";"JS_CZ_wodefeng"},0)),"")</f>
        <v>JSNY-JS0002-01</v>
      </c>
      <c r="C8300" s="11" t="str">
        <f>IFERROR(INDEX({"北京中裕世纪大酒店";"江苏利特尔绿色包装股份有限公司";"常州市金坛沃德丰电子科技有限公司"},MATCH(D8300,{"BJ_zhongyu";"JS_WX_liteer";"JS_CZ_wodefeng"},0)),"")</f>
        <v>常州市金坛沃德丰电子科技有限公司</v>
      </c>
      <c r="D8300" s="11" t="str">
        <f>[1]动作!$G8299</f>
        <v>JS_CZ_wodefeng</v>
      </c>
      <c r="E8300" s="11" t="str">
        <f>[1]动作!$D8299</f>
        <v>电表故障</v>
      </c>
      <c r="F8300" s="11" t="s">
        <v>45</v>
      </c>
      <c r="G8300" s="12">
        <f>[1]动作!$A8299+[1]动作!$B8299</f>
        <v>43215.218344907407</v>
      </c>
      <c r="H8300" s="12"/>
      <c r="I8300" s="11"/>
    </row>
    <row r="8301" spans="1:9" hidden="1" x14ac:dyDescent="0.3">
      <c r="A8301" s="24">
        <v>8299</v>
      </c>
      <c r="B8301" s="11" t="str">
        <f>IFERROR(INDEX({"JSNY-BJ0001-01";"JSNY-JS0022-01";"JSNY-JS0002-01"},MATCH(D8301,{"BJ_zhongyu";"JS_WX_liteer";"JS_CZ_wodefeng"},0)),"")</f>
        <v>JSNY-JS0002-01</v>
      </c>
      <c r="C8301" s="11" t="str">
        <f>IFERROR(INDEX({"北京中裕世纪大酒店";"江苏利特尔绿色包装股份有限公司";"常州市金坛沃德丰电子科技有限公司"},MATCH(D8301,{"BJ_zhongyu";"JS_WX_liteer";"JS_CZ_wodefeng"},0)),"")</f>
        <v>常州市金坛沃德丰电子科技有限公司</v>
      </c>
      <c r="D8301" s="11" t="str">
        <f>[1]动作!$G8300</f>
        <v>JS_CZ_wodefeng</v>
      </c>
      <c r="E8301" s="11" t="str">
        <f>[1]动作!$D8300</f>
        <v>电表故障</v>
      </c>
      <c r="F8301" s="11" t="s">
        <v>45</v>
      </c>
      <c r="G8301" s="12">
        <f>[1]动作!$A8300+[1]动作!$B8300</f>
        <v>43215.219976851855</v>
      </c>
      <c r="H8301" s="12"/>
      <c r="I8301" s="11"/>
    </row>
    <row r="8302" spans="1:9" hidden="1" x14ac:dyDescent="0.3">
      <c r="A8302" s="24">
        <v>8300</v>
      </c>
      <c r="B8302" s="11" t="str">
        <f>IFERROR(INDEX({"JSNY-BJ0001-01";"JSNY-JS0022-01";"JSNY-JS0002-01"},MATCH(D8302,{"BJ_zhongyu";"JS_WX_liteer";"JS_CZ_wodefeng"},0)),"")</f>
        <v>JSNY-JS0002-01</v>
      </c>
      <c r="C8302" s="11" t="str">
        <f>IFERROR(INDEX({"北京中裕世纪大酒店";"江苏利特尔绿色包装股份有限公司";"常州市金坛沃德丰电子科技有限公司"},MATCH(D8302,{"BJ_zhongyu";"JS_WX_liteer";"JS_CZ_wodefeng"},0)),"")</f>
        <v>常州市金坛沃德丰电子科技有限公司</v>
      </c>
      <c r="D8302" s="11" t="str">
        <f>[1]动作!$G8301</f>
        <v>JS_CZ_wodefeng</v>
      </c>
      <c r="E8302" s="11" t="str">
        <f>[1]动作!$D8301</f>
        <v>电表故障</v>
      </c>
      <c r="F8302" s="11" t="s">
        <v>45</v>
      </c>
      <c r="G8302" s="12">
        <f>[1]动作!$A8301+[1]动作!$B8301</f>
        <v>43215.220775462964</v>
      </c>
      <c r="H8302" s="12"/>
      <c r="I8302" s="11"/>
    </row>
    <row r="8303" spans="1:9" hidden="1" x14ac:dyDescent="0.3">
      <c r="A8303" s="24">
        <v>8301</v>
      </c>
      <c r="B8303" s="11" t="str">
        <f>IFERROR(INDEX({"JSNY-BJ0001-01";"JSNY-JS0022-01";"JSNY-JS0002-01"},MATCH(D8303,{"BJ_zhongyu";"JS_WX_liteer";"JS_CZ_wodefeng"},0)),"")</f>
        <v>JSNY-JS0002-01</v>
      </c>
      <c r="C8303" s="11" t="str">
        <f>IFERROR(INDEX({"北京中裕世纪大酒店";"江苏利特尔绿色包装股份有限公司";"常州市金坛沃德丰电子科技有限公司"},MATCH(D8303,{"BJ_zhongyu";"JS_WX_liteer";"JS_CZ_wodefeng"},0)),"")</f>
        <v>常州市金坛沃德丰电子科技有限公司</v>
      </c>
      <c r="D8303" s="11" t="str">
        <f>[1]动作!$G8302</f>
        <v>JS_CZ_wodefeng</v>
      </c>
      <c r="E8303" s="11" t="str">
        <f>[1]动作!$D8302</f>
        <v>电表故障</v>
      </c>
      <c r="F8303" s="11" t="s">
        <v>45</v>
      </c>
      <c r="G8303" s="12">
        <f>[1]动作!$A8302+[1]动作!$B8302</f>
        <v>43215.222337962965</v>
      </c>
      <c r="H8303" s="12"/>
      <c r="I8303" s="11"/>
    </row>
    <row r="8304" spans="1:9" hidden="1" x14ac:dyDescent="0.3">
      <c r="A8304" s="24">
        <v>8302</v>
      </c>
      <c r="B8304" s="11" t="str">
        <f>IFERROR(INDEX({"JSNY-BJ0001-01";"JSNY-JS0022-01";"JSNY-JS0002-01"},MATCH(D8304,{"BJ_zhongyu";"JS_WX_liteer";"JS_CZ_wodefeng"},0)),"")</f>
        <v>JSNY-JS0002-01</v>
      </c>
      <c r="C8304" s="11" t="str">
        <f>IFERROR(INDEX({"北京中裕世纪大酒店";"江苏利特尔绿色包装股份有限公司";"常州市金坛沃德丰电子科技有限公司"},MATCH(D8304,{"BJ_zhongyu";"JS_WX_liteer";"JS_CZ_wodefeng"},0)),"")</f>
        <v>常州市金坛沃德丰电子科技有限公司</v>
      </c>
      <c r="D8304" s="11" t="str">
        <f>[1]动作!$G8303</f>
        <v>JS_CZ_wodefeng</v>
      </c>
      <c r="E8304" s="11" t="str">
        <f>[1]动作!$D8303</f>
        <v>电表故障</v>
      </c>
      <c r="F8304" s="11" t="s">
        <v>45</v>
      </c>
      <c r="G8304" s="12">
        <f>[1]动作!$A8303+[1]动作!$B8303</f>
        <v>43215.227210648147</v>
      </c>
      <c r="H8304" s="12"/>
      <c r="I8304" s="11"/>
    </row>
    <row r="8305" spans="1:9" hidden="1" x14ac:dyDescent="0.3">
      <c r="A8305" s="24">
        <v>8303</v>
      </c>
      <c r="B8305" s="11" t="str">
        <f>IFERROR(INDEX({"JSNY-BJ0001-01";"JSNY-JS0022-01";"JSNY-JS0002-01"},MATCH(D8305,{"BJ_zhongyu";"JS_WX_liteer";"JS_CZ_wodefeng"},0)),"")</f>
        <v>JSNY-JS0002-01</v>
      </c>
      <c r="C8305" s="11" t="str">
        <f>IFERROR(INDEX({"北京中裕世纪大酒店";"江苏利特尔绿色包装股份有限公司";"常州市金坛沃德丰电子科技有限公司"},MATCH(D8305,{"BJ_zhongyu";"JS_WX_liteer";"JS_CZ_wodefeng"},0)),"")</f>
        <v>常州市金坛沃德丰电子科技有限公司</v>
      </c>
      <c r="D8305" s="11" t="str">
        <f>[1]动作!$G8304</f>
        <v>JS_CZ_wodefeng</v>
      </c>
      <c r="E8305" s="11" t="str">
        <f>[1]动作!$D8304</f>
        <v>电表故障</v>
      </c>
      <c r="F8305" s="11" t="s">
        <v>45</v>
      </c>
      <c r="G8305" s="12">
        <f>[1]动作!$A8304+[1]动作!$B8304</f>
        <v>43215.227442129632</v>
      </c>
      <c r="H8305" s="12"/>
      <c r="I8305" s="11"/>
    </row>
    <row r="8306" spans="1:9" hidden="1" x14ac:dyDescent="0.3">
      <c r="A8306" s="24">
        <v>8304</v>
      </c>
      <c r="B8306" s="11" t="str">
        <f>IFERROR(INDEX({"JSNY-BJ0001-01";"JSNY-JS0022-01";"JSNY-JS0002-01"},MATCH(D8306,{"BJ_zhongyu";"JS_WX_liteer";"JS_CZ_wodefeng"},0)),"")</f>
        <v>JSNY-JS0002-01</v>
      </c>
      <c r="C8306" s="11" t="str">
        <f>IFERROR(INDEX({"北京中裕世纪大酒店";"江苏利特尔绿色包装股份有限公司";"常州市金坛沃德丰电子科技有限公司"},MATCH(D8306,{"BJ_zhongyu";"JS_WX_liteer";"JS_CZ_wodefeng"},0)),"")</f>
        <v>常州市金坛沃德丰电子科技有限公司</v>
      </c>
      <c r="D8306" s="11" t="str">
        <f>[1]动作!$G8305</f>
        <v>JS_CZ_wodefeng</v>
      </c>
      <c r="E8306" s="11" t="str">
        <f>[1]动作!$D8305</f>
        <v>电表故障</v>
      </c>
      <c r="F8306" s="11" t="s">
        <v>45</v>
      </c>
      <c r="G8306" s="12">
        <f>[1]动作!$A8305+[1]动作!$B8305</f>
        <v>43215.228541666664</v>
      </c>
      <c r="H8306" s="12"/>
      <c r="I8306" s="11"/>
    </row>
    <row r="8307" spans="1:9" hidden="1" x14ac:dyDescent="0.3">
      <c r="A8307" s="24">
        <v>8305</v>
      </c>
      <c r="B8307" s="11" t="str">
        <f>IFERROR(INDEX({"JSNY-BJ0001-01";"JSNY-JS0022-01";"JSNY-JS0002-01"},MATCH(D8307,{"BJ_zhongyu";"JS_WX_liteer";"JS_CZ_wodefeng"},0)),"")</f>
        <v>JSNY-JS0002-01</v>
      </c>
      <c r="C8307" s="11" t="str">
        <f>IFERROR(INDEX({"北京中裕世纪大酒店";"江苏利特尔绿色包装股份有限公司";"常州市金坛沃德丰电子科技有限公司"},MATCH(D8307,{"BJ_zhongyu";"JS_WX_liteer";"JS_CZ_wodefeng"},0)),"")</f>
        <v>常州市金坛沃德丰电子科技有限公司</v>
      </c>
      <c r="D8307" s="11" t="str">
        <f>[1]动作!$G8306</f>
        <v>JS_CZ_wodefeng</v>
      </c>
      <c r="E8307" s="11" t="str">
        <f>[1]动作!$D8306</f>
        <v>电表故障</v>
      </c>
      <c r="F8307" s="11" t="s">
        <v>45</v>
      </c>
      <c r="G8307" s="12">
        <f>[1]动作!$A8306+[1]动作!$B8306</f>
        <v>43215.230104166665</v>
      </c>
      <c r="H8307" s="12"/>
      <c r="I8307" s="11"/>
    </row>
    <row r="8308" spans="1:9" hidden="1" x14ac:dyDescent="0.3">
      <c r="A8308" s="24">
        <v>8306</v>
      </c>
      <c r="B8308" s="11" t="str">
        <f>IFERROR(INDEX({"JSNY-BJ0001-01";"JSNY-JS0022-01";"JSNY-JS0002-01"},MATCH(D8308,{"BJ_zhongyu";"JS_WX_liteer";"JS_CZ_wodefeng"},0)),"")</f>
        <v>JSNY-JS0002-01</v>
      </c>
      <c r="C8308" s="11" t="str">
        <f>IFERROR(INDEX({"北京中裕世纪大酒店";"江苏利特尔绿色包装股份有限公司";"常州市金坛沃德丰电子科技有限公司"},MATCH(D8308,{"BJ_zhongyu";"JS_WX_liteer";"JS_CZ_wodefeng"},0)),"")</f>
        <v>常州市金坛沃德丰电子科技有限公司</v>
      </c>
      <c r="D8308" s="11" t="str">
        <f>[1]动作!$G8307</f>
        <v>JS_CZ_wodefeng</v>
      </c>
      <c r="E8308" s="11" t="str">
        <f>[1]动作!$D8307</f>
        <v>电表故障</v>
      </c>
      <c r="F8308" s="11" t="s">
        <v>45</v>
      </c>
      <c r="G8308" s="12">
        <f>[1]动作!$A8307+[1]动作!$B8307</f>
        <v>43215.232592592591</v>
      </c>
      <c r="H8308" s="12"/>
      <c r="I8308" s="11"/>
    </row>
    <row r="8309" spans="1:9" hidden="1" x14ac:dyDescent="0.3">
      <c r="A8309" s="24">
        <v>8307</v>
      </c>
      <c r="B8309" s="11" t="str">
        <f>IFERROR(INDEX({"JSNY-BJ0001-01";"JSNY-JS0022-01";"JSNY-JS0002-01"},MATCH(D8309,{"BJ_zhongyu";"JS_WX_liteer";"JS_CZ_wodefeng"},0)),"")</f>
        <v>JSNY-JS0002-01</v>
      </c>
      <c r="C8309" s="11" t="str">
        <f>IFERROR(INDEX({"北京中裕世纪大酒店";"江苏利特尔绿色包装股份有限公司";"常州市金坛沃德丰电子科技有限公司"},MATCH(D8309,{"BJ_zhongyu";"JS_WX_liteer";"JS_CZ_wodefeng"},0)),"")</f>
        <v>常州市金坛沃德丰电子科技有限公司</v>
      </c>
      <c r="D8309" s="11" t="str">
        <f>[1]动作!$G8308</f>
        <v>JS_CZ_wodefeng</v>
      </c>
      <c r="E8309" s="11" t="str">
        <f>[1]动作!$D8308</f>
        <v>电表故障</v>
      </c>
      <c r="F8309" s="11" t="s">
        <v>45</v>
      </c>
      <c r="G8309" s="12">
        <f>[1]动作!$A8308+[1]动作!$B8308</f>
        <v>43215.234039351853</v>
      </c>
      <c r="H8309" s="12"/>
      <c r="I8309" s="11"/>
    </row>
    <row r="8310" spans="1:9" hidden="1" x14ac:dyDescent="0.3">
      <c r="A8310" s="24">
        <v>8308</v>
      </c>
      <c r="B8310" s="11" t="str">
        <f>IFERROR(INDEX({"JSNY-BJ0001-01";"JSNY-JS0022-01";"JSNY-JS0002-01"},MATCH(D8310,{"BJ_zhongyu";"JS_WX_liteer";"JS_CZ_wodefeng"},0)),"")</f>
        <v>JSNY-JS0002-01</v>
      </c>
      <c r="C8310" s="11" t="str">
        <f>IFERROR(INDEX({"北京中裕世纪大酒店";"江苏利特尔绿色包装股份有限公司";"常州市金坛沃德丰电子科技有限公司"},MATCH(D8310,{"BJ_zhongyu";"JS_WX_liteer";"JS_CZ_wodefeng"},0)),"")</f>
        <v>常州市金坛沃德丰电子科技有限公司</v>
      </c>
      <c r="D8310" s="11" t="str">
        <f>[1]动作!$G8309</f>
        <v>JS_CZ_wodefeng</v>
      </c>
      <c r="E8310" s="11" t="str">
        <f>[1]动作!$D8309</f>
        <v>电表故障</v>
      </c>
      <c r="F8310" s="11" t="s">
        <v>45</v>
      </c>
      <c r="G8310" s="12">
        <f>[1]动作!$A8309+[1]动作!$B8309</f>
        <v>43215.235601851855</v>
      </c>
      <c r="H8310" s="12"/>
      <c r="I8310" s="11"/>
    </row>
    <row r="8311" spans="1:9" hidden="1" x14ac:dyDescent="0.3">
      <c r="A8311" s="24">
        <v>8309</v>
      </c>
      <c r="B8311" s="11" t="str">
        <f>IFERROR(INDEX({"JSNY-BJ0001-01";"JSNY-JS0022-01";"JSNY-JS0002-01"},MATCH(D8311,{"BJ_zhongyu";"JS_WX_liteer";"JS_CZ_wodefeng"},0)),"")</f>
        <v>JSNY-JS0002-01</v>
      </c>
      <c r="C8311" s="11" t="str">
        <f>IFERROR(INDEX({"北京中裕世纪大酒店";"江苏利特尔绿色包装股份有限公司";"常州市金坛沃德丰电子科技有限公司"},MATCH(D8311,{"BJ_zhongyu";"JS_WX_liteer";"JS_CZ_wodefeng"},0)),"")</f>
        <v>常州市金坛沃德丰电子科技有限公司</v>
      </c>
      <c r="D8311" s="11" t="str">
        <f>[1]动作!$G8310</f>
        <v>JS_CZ_wodefeng</v>
      </c>
      <c r="E8311" s="11" t="str">
        <f>[1]动作!$D8310</f>
        <v>电表故障</v>
      </c>
      <c r="F8311" s="11" t="s">
        <v>45</v>
      </c>
      <c r="G8311" s="12">
        <f>[1]动作!$A8310+[1]动作!$B8310</f>
        <v>43215.23641203704</v>
      </c>
      <c r="H8311" s="12"/>
      <c r="I8311" s="11"/>
    </row>
    <row r="8312" spans="1:9" hidden="1" x14ac:dyDescent="0.3">
      <c r="A8312" s="24">
        <v>8310</v>
      </c>
      <c r="B8312" s="11" t="str">
        <f>IFERROR(INDEX({"JSNY-BJ0001-01";"JSNY-JS0022-01";"JSNY-JS0002-01"},MATCH(D8312,{"BJ_zhongyu";"JS_WX_liteer";"JS_CZ_wodefeng"},0)),"")</f>
        <v>JSNY-JS0002-01</v>
      </c>
      <c r="C8312" s="11" t="str">
        <f>IFERROR(INDEX({"北京中裕世纪大酒店";"江苏利特尔绿色包装股份有限公司";"常州市金坛沃德丰电子科技有限公司"},MATCH(D8312,{"BJ_zhongyu";"JS_WX_liteer";"JS_CZ_wodefeng"},0)),"")</f>
        <v>常州市金坛沃德丰电子科技有限公司</v>
      </c>
      <c r="D8312" s="11" t="str">
        <f>[1]动作!$G8311</f>
        <v>JS_CZ_wodefeng</v>
      </c>
      <c r="E8312" s="11" t="str">
        <f>[1]动作!$D8311</f>
        <v>电表故障</v>
      </c>
      <c r="F8312" s="11" t="s">
        <v>45</v>
      </c>
      <c r="G8312" s="12">
        <f>[1]动作!$A8311+[1]动作!$B8311</f>
        <v>43215.237858796296</v>
      </c>
      <c r="H8312" s="12"/>
      <c r="I8312" s="11"/>
    </row>
    <row r="8313" spans="1:9" hidden="1" x14ac:dyDescent="0.3">
      <c r="A8313" s="24">
        <v>8311</v>
      </c>
      <c r="B8313" s="11" t="str">
        <f>IFERROR(INDEX({"JSNY-BJ0001-01";"JSNY-JS0022-01";"JSNY-JS0002-01"},MATCH(D8313,{"BJ_zhongyu";"JS_WX_liteer";"JS_CZ_wodefeng"},0)),"")</f>
        <v>JSNY-JS0002-01</v>
      </c>
      <c r="C8313" s="11" t="str">
        <f>IFERROR(INDEX({"北京中裕世纪大酒店";"江苏利特尔绿色包装股份有限公司";"常州市金坛沃德丰电子科技有限公司"},MATCH(D8313,{"BJ_zhongyu";"JS_WX_liteer";"JS_CZ_wodefeng"},0)),"")</f>
        <v>常州市金坛沃德丰电子科技有限公司</v>
      </c>
      <c r="D8313" s="11" t="str">
        <f>[1]动作!$G8312</f>
        <v>JS_CZ_wodefeng</v>
      </c>
      <c r="E8313" s="11" t="str">
        <f>[1]动作!$D8312</f>
        <v>电表故障</v>
      </c>
      <c r="F8313" s="11" t="s">
        <v>45</v>
      </c>
      <c r="G8313" s="12">
        <f>[1]动作!$A8312+[1]动作!$B8312</f>
        <v>43215.239074074074</v>
      </c>
      <c r="H8313" s="12"/>
      <c r="I8313" s="11"/>
    </row>
    <row r="8314" spans="1:9" hidden="1" x14ac:dyDescent="0.3">
      <c r="A8314" s="24">
        <v>8312</v>
      </c>
      <c r="B8314" s="11" t="str">
        <f>IFERROR(INDEX({"JSNY-BJ0001-01";"JSNY-JS0022-01";"JSNY-JS0002-01"},MATCH(D8314,{"BJ_zhongyu";"JS_WX_liteer";"JS_CZ_wodefeng"},0)),"")</f>
        <v>JSNY-JS0002-01</v>
      </c>
      <c r="C8314" s="11" t="str">
        <f>IFERROR(INDEX({"北京中裕世纪大酒店";"江苏利特尔绿色包装股份有限公司";"常州市金坛沃德丰电子科技有限公司"},MATCH(D8314,{"BJ_zhongyu";"JS_WX_liteer";"JS_CZ_wodefeng"},0)),"")</f>
        <v>常州市金坛沃德丰电子科技有限公司</v>
      </c>
      <c r="D8314" s="11" t="str">
        <f>[1]动作!$G8313</f>
        <v>JS_CZ_wodefeng</v>
      </c>
      <c r="E8314" s="11" t="str">
        <f>[1]动作!$D8313</f>
        <v>电表故障</v>
      </c>
      <c r="F8314" s="11" t="s">
        <v>45</v>
      </c>
      <c r="G8314" s="12">
        <f>[1]动作!$A8313+[1]动作!$B8313</f>
        <v>43215.239317129628</v>
      </c>
      <c r="H8314" s="12"/>
      <c r="I8314" s="11"/>
    </row>
    <row r="8315" spans="1:9" hidden="1" x14ac:dyDescent="0.3">
      <c r="A8315" s="24">
        <v>8313</v>
      </c>
      <c r="B8315" s="11" t="str">
        <f>IFERROR(INDEX({"JSNY-BJ0001-01";"JSNY-JS0022-01";"JSNY-JS0002-01"},MATCH(D8315,{"BJ_zhongyu";"JS_WX_liteer";"JS_CZ_wodefeng"},0)),"")</f>
        <v>JSNY-JS0002-01</v>
      </c>
      <c r="C8315" s="11" t="str">
        <f>IFERROR(INDEX({"北京中裕世纪大酒店";"江苏利特尔绿色包装股份有限公司";"常州市金坛沃德丰电子科技有限公司"},MATCH(D8315,{"BJ_zhongyu";"JS_WX_liteer";"JS_CZ_wodefeng"},0)),"")</f>
        <v>常州市金坛沃德丰电子科技有限公司</v>
      </c>
      <c r="D8315" s="11" t="str">
        <f>[1]动作!$G8314</f>
        <v>JS_CZ_wodefeng</v>
      </c>
      <c r="E8315" s="11" t="str">
        <f>[1]动作!$D8314</f>
        <v>电表故障</v>
      </c>
      <c r="F8315" s="11" t="s">
        <v>45</v>
      </c>
      <c r="G8315" s="12">
        <f>[1]动作!$A8314+[1]动作!$B8314</f>
        <v>43215.241805555554</v>
      </c>
      <c r="H8315" s="12"/>
      <c r="I8315" s="11"/>
    </row>
    <row r="8316" spans="1:9" hidden="1" x14ac:dyDescent="0.3">
      <c r="A8316" s="24">
        <v>8314</v>
      </c>
      <c r="B8316" s="11" t="str">
        <f>IFERROR(INDEX({"JSNY-BJ0001-01";"JSNY-JS0022-01";"JSNY-JS0002-01"},MATCH(D8316,{"BJ_zhongyu";"JS_WX_liteer";"JS_CZ_wodefeng"},0)),"")</f>
        <v>JSNY-JS0002-01</v>
      </c>
      <c r="C8316" s="11" t="str">
        <f>IFERROR(INDEX({"北京中裕世纪大酒店";"江苏利特尔绿色包装股份有限公司";"常州市金坛沃德丰电子科技有限公司"},MATCH(D8316,{"BJ_zhongyu";"JS_WX_liteer";"JS_CZ_wodefeng"},0)),"")</f>
        <v>常州市金坛沃德丰电子科技有限公司</v>
      </c>
      <c r="D8316" s="11" t="str">
        <f>[1]动作!$G8315</f>
        <v>JS_CZ_wodefeng</v>
      </c>
      <c r="E8316" s="11" t="str">
        <f>[1]动作!$D8315</f>
        <v>电表故障</v>
      </c>
      <c r="F8316" s="11" t="s">
        <v>45</v>
      </c>
      <c r="G8316" s="12">
        <f>[1]动作!$A8315+[1]动作!$B8315</f>
        <v>43215.242905092593</v>
      </c>
      <c r="H8316" s="12"/>
      <c r="I8316" s="11"/>
    </row>
    <row r="8317" spans="1:9" hidden="1" x14ac:dyDescent="0.3">
      <c r="A8317" s="24">
        <v>8315</v>
      </c>
      <c r="B8317" s="11" t="str">
        <f>IFERROR(INDEX({"JSNY-BJ0001-01";"JSNY-JS0022-01";"JSNY-JS0002-01"},MATCH(D8317,{"BJ_zhongyu";"JS_WX_liteer";"JS_CZ_wodefeng"},0)),"")</f>
        <v>JSNY-JS0002-01</v>
      </c>
      <c r="C8317" s="11" t="str">
        <f>IFERROR(INDEX({"北京中裕世纪大酒店";"江苏利特尔绿色包装股份有限公司";"常州市金坛沃德丰电子科技有限公司"},MATCH(D8317,{"BJ_zhongyu";"JS_WX_liteer";"JS_CZ_wodefeng"},0)),"")</f>
        <v>常州市金坛沃德丰电子科技有限公司</v>
      </c>
      <c r="D8317" s="11" t="str">
        <f>[1]动作!$G8316</f>
        <v>JS_CZ_wodefeng</v>
      </c>
      <c r="E8317" s="11" t="str">
        <f>[1]动作!$D8316</f>
        <v>电表故障</v>
      </c>
      <c r="F8317" s="11" t="s">
        <v>45</v>
      </c>
      <c r="G8317" s="12">
        <f>[1]动作!$A8316+[1]动作!$B8316</f>
        <v>43215.24417824074</v>
      </c>
      <c r="H8317" s="12"/>
      <c r="I8317" s="11"/>
    </row>
    <row r="8318" spans="1:9" hidden="1" x14ac:dyDescent="0.3">
      <c r="A8318" s="24">
        <v>8316</v>
      </c>
      <c r="B8318" s="11" t="str">
        <f>IFERROR(INDEX({"JSNY-BJ0001-01";"JSNY-JS0022-01";"JSNY-JS0002-01"},MATCH(D8318,{"BJ_zhongyu";"JS_WX_liteer";"JS_CZ_wodefeng"},0)),"")</f>
        <v>JSNY-JS0002-01</v>
      </c>
      <c r="C8318" s="11" t="str">
        <f>IFERROR(INDEX({"北京中裕世纪大酒店";"江苏利特尔绿色包装股份有限公司";"常州市金坛沃德丰电子科技有限公司"},MATCH(D8318,{"BJ_zhongyu";"JS_WX_liteer";"JS_CZ_wodefeng"},0)),"")</f>
        <v>常州市金坛沃德丰电子科技有限公司</v>
      </c>
      <c r="D8318" s="11" t="str">
        <f>[1]动作!$G8317</f>
        <v>JS_CZ_wodefeng</v>
      </c>
      <c r="E8318" s="11" t="str">
        <f>[1]动作!$D8317</f>
        <v>电表故障</v>
      </c>
      <c r="F8318" s="11" t="s">
        <v>45</v>
      </c>
      <c r="G8318" s="12">
        <f>[1]动作!$A8317+[1]动作!$B8317</f>
        <v>43215.244293981479</v>
      </c>
      <c r="H8318" s="12"/>
      <c r="I8318" s="11"/>
    </row>
    <row r="8319" spans="1:9" hidden="1" x14ac:dyDescent="0.3">
      <c r="A8319" s="24">
        <v>8317</v>
      </c>
      <c r="B8319" s="11" t="str">
        <f>IFERROR(INDEX({"JSNY-BJ0001-01";"JSNY-JS0022-01";"JSNY-JS0002-01"},MATCH(D8319,{"BJ_zhongyu";"JS_WX_liteer";"JS_CZ_wodefeng"},0)),"")</f>
        <v>JSNY-JS0002-01</v>
      </c>
      <c r="C8319" s="11" t="str">
        <f>IFERROR(INDEX({"北京中裕世纪大酒店";"江苏利特尔绿色包装股份有限公司";"常州市金坛沃德丰电子科技有限公司"},MATCH(D8319,{"BJ_zhongyu";"JS_WX_liteer";"JS_CZ_wodefeng"},0)),"")</f>
        <v>常州市金坛沃德丰电子科技有限公司</v>
      </c>
      <c r="D8319" s="11" t="str">
        <f>[1]动作!$G8318</f>
        <v>JS_CZ_wodefeng</v>
      </c>
      <c r="E8319" s="11" t="str">
        <f>[1]动作!$D8318</f>
        <v>电表故障</v>
      </c>
      <c r="F8319" s="11" t="s">
        <v>45</v>
      </c>
      <c r="G8319" s="12">
        <f>[1]动作!$A8318+[1]动作!$B8318</f>
        <v>43215.244467592594</v>
      </c>
      <c r="H8319" s="12"/>
      <c r="I8319" s="11"/>
    </row>
    <row r="8320" spans="1:9" hidden="1" x14ac:dyDescent="0.3">
      <c r="A8320" s="24">
        <v>8318</v>
      </c>
      <c r="B8320" s="11" t="str">
        <f>IFERROR(INDEX({"JSNY-BJ0001-01";"JSNY-JS0022-01";"JSNY-JS0002-01"},MATCH(D8320,{"BJ_zhongyu";"JS_WX_liteer";"JS_CZ_wodefeng"},0)),"")</f>
        <v>JSNY-JS0002-01</v>
      </c>
      <c r="C8320" s="11" t="str">
        <f>IFERROR(INDEX({"北京中裕世纪大酒店";"江苏利特尔绿色包装股份有限公司";"常州市金坛沃德丰电子科技有限公司"},MATCH(D8320,{"BJ_zhongyu";"JS_WX_liteer";"JS_CZ_wodefeng"},0)),"")</f>
        <v>常州市金坛沃德丰电子科技有限公司</v>
      </c>
      <c r="D8320" s="11" t="str">
        <f>[1]动作!$G8319</f>
        <v>JS_CZ_wodefeng</v>
      </c>
      <c r="E8320" s="11" t="str">
        <f>[1]动作!$D8319</f>
        <v>电表故障</v>
      </c>
      <c r="F8320" s="11" t="s">
        <v>45</v>
      </c>
      <c r="G8320" s="12">
        <f>[1]动作!$A8319+[1]动作!$B8319</f>
        <v>43215.245740740742</v>
      </c>
      <c r="H8320" s="12"/>
      <c r="I8320" s="11"/>
    </row>
    <row r="8321" spans="1:9" hidden="1" x14ac:dyDescent="0.3">
      <c r="A8321" s="24">
        <v>8319</v>
      </c>
      <c r="B8321" s="11" t="str">
        <f>IFERROR(INDEX({"JSNY-BJ0001-01";"JSNY-JS0022-01";"JSNY-JS0002-01"},MATCH(D8321,{"BJ_zhongyu";"JS_WX_liteer";"JS_CZ_wodefeng"},0)),"")</f>
        <v>JSNY-JS0002-01</v>
      </c>
      <c r="C8321" s="11" t="str">
        <f>IFERROR(INDEX({"北京中裕世纪大酒店";"江苏利特尔绿色包装股份有限公司";"常州市金坛沃德丰电子科技有限公司"},MATCH(D8321,{"BJ_zhongyu";"JS_WX_liteer";"JS_CZ_wodefeng"},0)),"")</f>
        <v>常州市金坛沃德丰电子科技有限公司</v>
      </c>
      <c r="D8321" s="11" t="str">
        <f>[1]动作!$G8320</f>
        <v>JS_CZ_wodefeng</v>
      </c>
      <c r="E8321" s="11" t="str">
        <f>[1]动作!$D8320</f>
        <v>电表故障</v>
      </c>
      <c r="F8321" s="11" t="s">
        <v>45</v>
      </c>
      <c r="G8321" s="12">
        <f>[1]动作!$A8320+[1]动作!$B8320</f>
        <v>43215.249560185184</v>
      </c>
      <c r="H8321" s="12"/>
      <c r="I8321" s="11"/>
    </row>
    <row r="8322" spans="1:9" hidden="1" x14ac:dyDescent="0.3">
      <c r="A8322" s="24">
        <v>8320</v>
      </c>
      <c r="B8322" s="11" t="str">
        <f>IFERROR(INDEX({"JSNY-BJ0001-01";"JSNY-JS0022-01";"JSNY-JS0002-01"},MATCH(D8322,{"BJ_zhongyu";"JS_WX_liteer";"JS_CZ_wodefeng"},0)),"")</f>
        <v>JSNY-JS0002-01</v>
      </c>
      <c r="C8322" s="11" t="str">
        <f>IFERROR(INDEX({"北京中裕世纪大酒店";"江苏利特尔绿色包装股份有限公司";"常州市金坛沃德丰电子科技有限公司"},MATCH(D8322,{"BJ_zhongyu";"JS_WX_liteer";"JS_CZ_wodefeng"},0)),"")</f>
        <v>常州市金坛沃德丰电子科技有限公司</v>
      </c>
      <c r="D8322" s="11" t="str">
        <f>[1]动作!$G8321</f>
        <v>JS_CZ_wodefeng</v>
      </c>
      <c r="E8322" s="11" t="str">
        <f>[1]动作!$D8321</f>
        <v>电表故障</v>
      </c>
      <c r="F8322" s="11" t="s">
        <v>45</v>
      </c>
      <c r="G8322" s="12">
        <f>[1]动作!$A8321+[1]动作!$B8321</f>
        <v>43215.249675925923</v>
      </c>
      <c r="H8322" s="12"/>
      <c r="I8322" s="11"/>
    </row>
    <row r="8323" spans="1:9" hidden="1" x14ac:dyDescent="0.3">
      <c r="A8323" s="24">
        <v>8321</v>
      </c>
      <c r="B8323" s="11" t="str">
        <f>IFERROR(INDEX({"JSNY-BJ0001-01";"JSNY-JS0022-01";"JSNY-JS0002-01"},MATCH(D8323,{"BJ_zhongyu";"JS_WX_liteer";"JS_CZ_wodefeng"},0)),"")</f>
        <v>JSNY-JS0002-01</v>
      </c>
      <c r="C8323" s="11" t="str">
        <f>IFERROR(INDEX({"北京中裕世纪大酒店";"江苏利特尔绿色包装股份有限公司";"常州市金坛沃德丰电子科技有限公司"},MATCH(D8323,{"BJ_zhongyu";"JS_WX_liteer";"JS_CZ_wodefeng"},0)),"")</f>
        <v>常州市金坛沃德丰电子科技有限公司</v>
      </c>
      <c r="D8323" s="11" t="str">
        <f>[1]动作!$G8322</f>
        <v>JS_CZ_wodefeng</v>
      </c>
      <c r="E8323" s="11" t="str">
        <f>[1]动作!$D8322</f>
        <v>电表故障</v>
      </c>
      <c r="F8323" s="11" t="s">
        <v>45</v>
      </c>
      <c r="G8323" s="12">
        <f>[1]动作!$A8322+[1]动作!$B8322</f>
        <v>43215.251006944447</v>
      </c>
      <c r="H8323" s="12"/>
      <c r="I8323" s="11"/>
    </row>
    <row r="8324" spans="1:9" hidden="1" x14ac:dyDescent="0.3">
      <c r="A8324" s="24">
        <v>8322</v>
      </c>
      <c r="B8324" s="11" t="str">
        <f>IFERROR(INDEX({"JSNY-BJ0001-01";"JSNY-JS0022-01";"JSNY-JS0002-01"},MATCH(D8324,{"BJ_zhongyu";"JS_WX_liteer";"JS_CZ_wodefeng"},0)),"")</f>
        <v>JSNY-JS0002-01</v>
      </c>
      <c r="C8324" s="11" t="str">
        <f>IFERROR(INDEX({"北京中裕世纪大酒店";"江苏利特尔绿色包装股份有限公司";"常州市金坛沃德丰电子科技有限公司"},MATCH(D8324,{"BJ_zhongyu";"JS_WX_liteer";"JS_CZ_wodefeng"},0)),"")</f>
        <v>常州市金坛沃德丰电子科技有限公司</v>
      </c>
      <c r="D8324" s="11" t="str">
        <f>[1]动作!$G8323</f>
        <v>JS_CZ_wodefeng</v>
      </c>
      <c r="E8324" s="11" t="str">
        <f>[1]动作!$D8323</f>
        <v>电表故障</v>
      </c>
      <c r="F8324" s="11" t="s">
        <v>45</v>
      </c>
      <c r="G8324" s="12">
        <f>[1]动作!$A8323+[1]动作!$B8323</f>
        <v>43215.251886574071</v>
      </c>
      <c r="H8324" s="12"/>
      <c r="I8324" s="11"/>
    </row>
    <row r="8325" spans="1:9" hidden="1" x14ac:dyDescent="0.3">
      <c r="A8325" s="24">
        <v>8323</v>
      </c>
      <c r="B8325" s="11" t="str">
        <f>IFERROR(INDEX({"JSNY-BJ0001-01";"JSNY-JS0022-01";"JSNY-JS0002-01"},MATCH(D8325,{"BJ_zhongyu";"JS_WX_liteer";"JS_CZ_wodefeng"},0)),"")</f>
        <v>JSNY-JS0002-01</v>
      </c>
      <c r="C8325" s="11" t="str">
        <f>IFERROR(INDEX({"北京中裕世纪大酒店";"江苏利特尔绿色包装股份有限公司";"常州市金坛沃德丰电子科技有限公司"},MATCH(D8325,{"BJ_zhongyu";"JS_WX_liteer";"JS_CZ_wodefeng"},0)),"")</f>
        <v>常州市金坛沃德丰电子科技有限公司</v>
      </c>
      <c r="D8325" s="11" t="str">
        <f>[1]动作!$G8324</f>
        <v>JS_CZ_wodefeng</v>
      </c>
      <c r="E8325" s="11" t="str">
        <f>[1]动作!$D8324</f>
        <v>电表故障</v>
      </c>
      <c r="F8325" s="11" t="s">
        <v>45</v>
      </c>
      <c r="G8325" s="12">
        <f>[1]动作!$A8324+[1]动作!$B8324</f>
        <v>43215.253379629627</v>
      </c>
      <c r="H8325" s="12"/>
      <c r="I8325" s="11"/>
    </row>
    <row r="8326" spans="1:9" hidden="1" x14ac:dyDescent="0.3">
      <c r="A8326" s="24">
        <v>8324</v>
      </c>
      <c r="B8326" s="11" t="str">
        <f>IFERROR(INDEX({"JSNY-BJ0001-01";"JSNY-JS0022-01";"JSNY-JS0002-01"},MATCH(D8326,{"BJ_zhongyu";"JS_WX_liteer";"JS_CZ_wodefeng"},0)),"")</f>
        <v>JSNY-JS0002-01</v>
      </c>
      <c r="C8326" s="11" t="str">
        <f>IFERROR(INDEX({"北京中裕世纪大酒店";"江苏利特尔绿色包装股份有限公司";"常州市金坛沃德丰电子科技有限公司"},MATCH(D8326,{"BJ_zhongyu";"JS_WX_liteer";"JS_CZ_wodefeng"},0)),"")</f>
        <v>常州市金坛沃德丰电子科技有限公司</v>
      </c>
      <c r="D8326" s="11" t="str">
        <f>[1]动作!$G8325</f>
        <v>JS_CZ_wodefeng</v>
      </c>
      <c r="E8326" s="11" t="str">
        <f>[1]动作!$D8325</f>
        <v>电表故障</v>
      </c>
      <c r="F8326" s="11" t="s">
        <v>45</v>
      </c>
      <c r="G8326" s="12">
        <f>[1]动作!$A8325+[1]动作!$B8325</f>
        <v>43215.254421296297</v>
      </c>
      <c r="H8326" s="12"/>
      <c r="I8326" s="11"/>
    </row>
    <row r="8327" spans="1:9" hidden="1" x14ac:dyDescent="0.3">
      <c r="A8327" s="24">
        <v>8325</v>
      </c>
      <c r="B8327" s="11" t="str">
        <f>IFERROR(INDEX({"JSNY-BJ0001-01";"JSNY-JS0022-01";"JSNY-JS0002-01"},MATCH(D8327,{"BJ_zhongyu";"JS_WX_liteer";"JS_CZ_wodefeng"},0)),"")</f>
        <v>JSNY-JS0002-01</v>
      </c>
      <c r="C8327" s="11" t="str">
        <f>IFERROR(INDEX({"北京中裕世纪大酒店";"江苏利特尔绿色包装股份有限公司";"常州市金坛沃德丰电子科技有限公司"},MATCH(D8327,{"BJ_zhongyu";"JS_WX_liteer";"JS_CZ_wodefeng"},0)),"")</f>
        <v>常州市金坛沃德丰电子科技有限公司</v>
      </c>
      <c r="D8327" s="11" t="str">
        <f>[1]动作!$G8326</f>
        <v>JS_CZ_wodefeng</v>
      </c>
      <c r="E8327" s="11" t="str">
        <f>[1]动作!$D8326</f>
        <v>电表故障</v>
      </c>
      <c r="F8327" s="11" t="s">
        <v>45</v>
      </c>
      <c r="G8327" s="12">
        <f>[1]动作!$A8326+[1]动作!$B8326</f>
        <v>43215.254594907405</v>
      </c>
      <c r="H8327" s="12"/>
      <c r="I8327" s="11"/>
    </row>
    <row r="8328" spans="1:9" hidden="1" x14ac:dyDescent="0.3">
      <c r="A8328" s="24">
        <v>8326</v>
      </c>
      <c r="B8328" s="11" t="str">
        <f>IFERROR(INDEX({"JSNY-BJ0001-01";"JSNY-JS0022-01";"JSNY-JS0002-01"},MATCH(D8328,{"BJ_zhongyu";"JS_WX_liteer";"JS_CZ_wodefeng"},0)),"")</f>
        <v>JSNY-JS0002-01</v>
      </c>
      <c r="C8328" s="11" t="str">
        <f>IFERROR(INDEX({"北京中裕世纪大酒店";"江苏利特尔绿色包装股份有限公司";"常州市金坛沃德丰电子科技有限公司"},MATCH(D8328,{"BJ_zhongyu";"JS_WX_liteer";"JS_CZ_wodefeng"},0)),"")</f>
        <v>常州市金坛沃德丰电子科技有限公司</v>
      </c>
      <c r="D8328" s="11" t="str">
        <f>[1]动作!$G8327</f>
        <v>JS_CZ_wodefeng</v>
      </c>
      <c r="E8328" s="11" t="str">
        <f>[1]动作!$D8327</f>
        <v>电表故障</v>
      </c>
      <c r="F8328" s="11" t="s">
        <v>45</v>
      </c>
      <c r="G8328" s="12">
        <f>[1]动作!$A8327+[1]动作!$B8327</f>
        <v>43215.25744212963</v>
      </c>
      <c r="H8328" s="12"/>
      <c r="I8328" s="11"/>
    </row>
    <row r="8329" spans="1:9" hidden="1" x14ac:dyDescent="0.3">
      <c r="A8329" s="24">
        <v>8327</v>
      </c>
      <c r="B8329" s="11" t="str">
        <f>IFERROR(INDEX({"JSNY-BJ0001-01";"JSNY-JS0022-01";"JSNY-JS0002-01"},MATCH(D8329,{"BJ_zhongyu";"JS_WX_liteer";"JS_CZ_wodefeng"},0)),"")</f>
        <v>JSNY-JS0002-01</v>
      </c>
      <c r="C8329" s="11" t="str">
        <f>IFERROR(INDEX({"北京中裕世纪大酒店";"江苏利特尔绿色包装股份有限公司";"常州市金坛沃德丰电子科技有限公司"},MATCH(D8329,{"BJ_zhongyu";"JS_WX_liteer";"JS_CZ_wodefeng"},0)),"")</f>
        <v>常州市金坛沃德丰电子科技有限公司</v>
      </c>
      <c r="D8329" s="11" t="str">
        <f>[1]动作!$G8328</f>
        <v>JS_CZ_wodefeng</v>
      </c>
      <c r="E8329" s="11" t="str">
        <f>[1]动作!$D8328</f>
        <v>电表故障</v>
      </c>
      <c r="F8329" s="11" t="s">
        <v>45</v>
      </c>
      <c r="G8329" s="12">
        <f>[1]动作!$A8328+[1]动作!$B8328</f>
        <v>43215.259756944448</v>
      </c>
      <c r="H8329" s="12"/>
      <c r="I8329" s="11"/>
    </row>
    <row r="8330" spans="1:9" hidden="1" x14ac:dyDescent="0.3">
      <c r="A8330" s="24">
        <v>8328</v>
      </c>
      <c r="B8330" s="11" t="str">
        <f>IFERROR(INDEX({"JSNY-BJ0001-01";"JSNY-JS0022-01";"JSNY-JS0002-01"},MATCH(D8330,{"BJ_zhongyu";"JS_WX_liteer";"JS_CZ_wodefeng"},0)),"")</f>
        <v>JSNY-JS0002-01</v>
      </c>
      <c r="C8330" s="11" t="str">
        <f>IFERROR(INDEX({"北京中裕世纪大酒店";"江苏利特尔绿色包装股份有限公司";"常州市金坛沃德丰电子科技有限公司"},MATCH(D8330,{"BJ_zhongyu";"JS_WX_liteer";"JS_CZ_wodefeng"},0)),"")</f>
        <v>常州市金坛沃德丰电子科技有限公司</v>
      </c>
      <c r="D8330" s="11" t="str">
        <f>[1]动作!$G8329</f>
        <v>JS_CZ_wodefeng</v>
      </c>
      <c r="E8330" s="11" t="str">
        <f>[1]动作!$D8329</f>
        <v>电表故障</v>
      </c>
      <c r="F8330" s="11" t="s">
        <v>45</v>
      </c>
      <c r="G8330" s="12">
        <f>[1]动作!$A8329+[1]动作!$B8329</f>
        <v>43215.259872685187</v>
      </c>
      <c r="H8330" s="12"/>
      <c r="I8330" s="11"/>
    </row>
    <row r="8331" spans="1:9" hidden="1" x14ac:dyDescent="0.3">
      <c r="A8331" s="24">
        <v>8329</v>
      </c>
      <c r="B8331" s="11" t="str">
        <f>IFERROR(INDEX({"JSNY-BJ0001-01";"JSNY-JS0022-01";"JSNY-JS0002-01"},MATCH(D8331,{"BJ_zhongyu";"JS_WX_liteer";"JS_CZ_wodefeng"},0)),"")</f>
        <v>JSNY-JS0002-01</v>
      </c>
      <c r="C8331" s="11" t="str">
        <f>IFERROR(INDEX({"北京中裕世纪大酒店";"江苏利特尔绿色包装股份有限公司";"常州市金坛沃德丰电子科技有限公司"},MATCH(D8331,{"BJ_zhongyu";"JS_WX_liteer";"JS_CZ_wodefeng"},0)),"")</f>
        <v>常州市金坛沃德丰电子科技有限公司</v>
      </c>
      <c r="D8331" s="11" t="str">
        <f>[1]动作!$G8330</f>
        <v>JS_CZ_wodefeng</v>
      </c>
      <c r="E8331" s="11" t="str">
        <f>[1]动作!$D8330</f>
        <v>电表故障</v>
      </c>
      <c r="F8331" s="11" t="s">
        <v>45</v>
      </c>
      <c r="G8331" s="12">
        <f>[1]动作!$A8330+[1]动作!$B8330</f>
        <v>43215.260104166664</v>
      </c>
      <c r="H8331" s="12"/>
      <c r="I8331" s="11"/>
    </row>
    <row r="8332" spans="1:9" hidden="1" x14ac:dyDescent="0.3">
      <c r="A8332" s="24">
        <v>8330</v>
      </c>
      <c r="B8332" s="11" t="str">
        <f>IFERROR(INDEX({"JSNY-BJ0001-01";"JSNY-JS0022-01";"JSNY-JS0002-01"},MATCH(D8332,{"BJ_zhongyu";"JS_WX_liteer";"JS_CZ_wodefeng"},0)),"")</f>
        <v>JSNY-JS0002-01</v>
      </c>
      <c r="C8332" s="11" t="str">
        <f>IFERROR(INDEX({"北京中裕世纪大酒店";"江苏利特尔绿色包装股份有限公司";"常州市金坛沃德丰电子科技有限公司"},MATCH(D8332,{"BJ_zhongyu";"JS_WX_liteer";"JS_CZ_wodefeng"},0)),"")</f>
        <v>常州市金坛沃德丰电子科技有限公司</v>
      </c>
      <c r="D8332" s="11" t="str">
        <f>[1]动作!$G8331</f>
        <v>JS_CZ_wodefeng</v>
      </c>
      <c r="E8332" s="11" t="str">
        <f>[1]动作!$D8331</f>
        <v>电表故障</v>
      </c>
      <c r="F8332" s="11" t="s">
        <v>45</v>
      </c>
      <c r="G8332" s="12">
        <f>[1]动作!$A8331+[1]动作!$B8331</f>
        <v>43215.26021990741</v>
      </c>
      <c r="H8332" s="12"/>
      <c r="I8332" s="11"/>
    </row>
    <row r="8333" spans="1:9" hidden="1" x14ac:dyDescent="0.3">
      <c r="A8333" s="24">
        <v>8331</v>
      </c>
      <c r="B8333" s="11" t="str">
        <f>IFERROR(INDEX({"JSNY-BJ0001-01";"JSNY-JS0022-01";"JSNY-JS0002-01"},MATCH(D8333,{"BJ_zhongyu";"JS_WX_liteer";"JS_CZ_wodefeng"},0)),"")</f>
        <v>JSNY-JS0002-01</v>
      </c>
      <c r="C8333" s="11" t="str">
        <f>IFERROR(INDEX({"北京中裕世纪大酒店";"江苏利特尔绿色包装股份有限公司";"常州市金坛沃德丰电子科技有限公司"},MATCH(D8333,{"BJ_zhongyu";"JS_WX_liteer";"JS_CZ_wodefeng"},0)),"")</f>
        <v>常州市金坛沃德丰电子科技有限公司</v>
      </c>
      <c r="D8333" s="11" t="str">
        <f>[1]动作!$G8332</f>
        <v>JS_CZ_wodefeng</v>
      </c>
      <c r="E8333" s="11" t="str">
        <f>[1]动作!$D8332</f>
        <v>电表故障</v>
      </c>
      <c r="F8333" s="11" t="s">
        <v>45</v>
      </c>
      <c r="G8333" s="12">
        <f>[1]动作!$A8332+[1]动作!$B8332</f>
        <v>43215.261261574073</v>
      </c>
      <c r="H8333" s="12"/>
      <c r="I8333" s="11"/>
    </row>
    <row r="8334" spans="1:9" hidden="1" x14ac:dyDescent="0.3">
      <c r="A8334" s="24">
        <v>8332</v>
      </c>
      <c r="B8334" s="11" t="str">
        <f>IFERROR(INDEX({"JSNY-BJ0001-01";"JSNY-JS0022-01";"JSNY-JS0002-01"},MATCH(D8334,{"BJ_zhongyu";"JS_WX_liteer";"JS_CZ_wodefeng"},0)),"")</f>
        <v>JSNY-JS0002-01</v>
      </c>
      <c r="C8334" s="11" t="str">
        <f>IFERROR(INDEX({"北京中裕世纪大酒店";"江苏利特尔绿色包装股份有限公司";"常州市金坛沃德丰电子科技有限公司"},MATCH(D8334,{"BJ_zhongyu";"JS_WX_liteer";"JS_CZ_wodefeng"},0)),"")</f>
        <v>常州市金坛沃德丰电子科技有限公司</v>
      </c>
      <c r="D8334" s="11" t="str">
        <f>[1]动作!$G8333</f>
        <v>JS_CZ_wodefeng</v>
      </c>
      <c r="E8334" s="11" t="str">
        <f>[1]动作!$D8333</f>
        <v>电表故障</v>
      </c>
      <c r="F8334" s="11" t="s">
        <v>45</v>
      </c>
      <c r="G8334" s="12">
        <f>[1]动作!$A8333+[1]动作!$B8333</f>
        <v>43215.263692129629</v>
      </c>
      <c r="H8334" s="12"/>
      <c r="I8334" s="11"/>
    </row>
    <row r="8335" spans="1:9" hidden="1" x14ac:dyDescent="0.3">
      <c r="A8335" s="24">
        <v>8333</v>
      </c>
      <c r="B8335" s="11" t="str">
        <f>IFERROR(INDEX({"JSNY-BJ0001-01";"JSNY-JS0022-01";"JSNY-JS0002-01"},MATCH(D8335,{"BJ_zhongyu";"JS_WX_liteer";"JS_CZ_wodefeng"},0)),"")</f>
        <v>JSNY-JS0002-01</v>
      </c>
      <c r="C8335" s="11" t="str">
        <f>IFERROR(INDEX({"北京中裕世纪大酒店";"江苏利特尔绿色包装股份有限公司";"常州市金坛沃德丰电子科技有限公司"},MATCH(D8335,{"BJ_zhongyu";"JS_WX_liteer";"JS_CZ_wodefeng"},0)),"")</f>
        <v>常州市金坛沃德丰电子科技有限公司</v>
      </c>
      <c r="D8335" s="11" t="str">
        <f>[1]动作!$G8334</f>
        <v>JS_CZ_wodefeng</v>
      </c>
      <c r="E8335" s="11" t="str">
        <f>[1]动作!$D8334</f>
        <v>电表故障</v>
      </c>
      <c r="F8335" s="11" t="s">
        <v>45</v>
      </c>
      <c r="G8335" s="12">
        <f>[1]动作!$A8334+[1]动作!$B8334</f>
        <v>43215.26525462963</v>
      </c>
      <c r="H8335" s="12"/>
      <c r="I8335" s="11"/>
    </row>
    <row r="8336" spans="1:9" hidden="1" x14ac:dyDescent="0.3">
      <c r="A8336" s="24">
        <v>8334</v>
      </c>
      <c r="B8336" s="11" t="str">
        <f>IFERROR(INDEX({"JSNY-BJ0001-01";"JSNY-JS0022-01";"JSNY-JS0002-01"},MATCH(D8336,{"BJ_zhongyu";"JS_WX_liteer";"JS_CZ_wodefeng"},0)),"")</f>
        <v>JSNY-JS0002-01</v>
      </c>
      <c r="C8336" s="11" t="str">
        <f>IFERROR(INDEX({"北京中裕世纪大酒店";"江苏利特尔绿色包装股份有限公司";"常州市金坛沃德丰电子科技有限公司"},MATCH(D8336,{"BJ_zhongyu";"JS_WX_liteer";"JS_CZ_wodefeng"},0)),"")</f>
        <v>常州市金坛沃德丰电子科技有限公司</v>
      </c>
      <c r="D8336" s="11" t="str">
        <f>[1]动作!$G8335</f>
        <v>JS_CZ_wodefeng</v>
      </c>
      <c r="E8336" s="11" t="str">
        <f>[1]动作!$D8335</f>
        <v>电表故障</v>
      </c>
      <c r="F8336" s="11" t="s">
        <v>45</v>
      </c>
      <c r="G8336" s="12">
        <f>[1]动作!$A8335+[1]动作!$B8335</f>
        <v>43215.269189814811</v>
      </c>
      <c r="H8336" s="12"/>
      <c r="I8336" s="11"/>
    </row>
    <row r="8337" spans="1:9" hidden="1" x14ac:dyDescent="0.3">
      <c r="A8337" s="24">
        <v>8335</v>
      </c>
      <c r="B8337" s="11" t="str">
        <f>IFERROR(INDEX({"JSNY-BJ0001-01";"JSNY-JS0022-01";"JSNY-JS0002-01"},MATCH(D8337,{"BJ_zhongyu";"JS_WX_liteer";"JS_CZ_wodefeng"},0)),"")</f>
        <v>JSNY-JS0002-01</v>
      </c>
      <c r="C8337" s="11" t="str">
        <f>IFERROR(INDEX({"北京中裕世纪大酒店";"江苏利特尔绿色包装股份有限公司";"常州市金坛沃德丰电子科技有限公司"},MATCH(D8337,{"BJ_zhongyu";"JS_WX_liteer";"JS_CZ_wodefeng"},0)),"")</f>
        <v>常州市金坛沃德丰电子科技有限公司</v>
      </c>
      <c r="D8337" s="11" t="str">
        <f>[1]动作!$G8336</f>
        <v>JS_CZ_wodefeng</v>
      </c>
      <c r="E8337" s="11" t="str">
        <f>[1]动作!$D8336</f>
        <v>电表故障</v>
      </c>
      <c r="F8337" s="11" t="s">
        <v>45</v>
      </c>
      <c r="G8337" s="12">
        <f>[1]动作!$A8336+[1]动作!$B8336</f>
        <v>43215.270648148151</v>
      </c>
      <c r="H8337" s="12"/>
      <c r="I8337" s="11"/>
    </row>
    <row r="8338" spans="1:9" hidden="1" x14ac:dyDescent="0.3">
      <c r="A8338" s="24">
        <v>8336</v>
      </c>
      <c r="B8338" s="11" t="str">
        <f>IFERROR(INDEX({"JSNY-BJ0001-01";"JSNY-JS0022-01";"JSNY-JS0002-01"},MATCH(D8338,{"BJ_zhongyu";"JS_WX_liteer";"JS_CZ_wodefeng"},0)),"")</f>
        <v>JSNY-JS0002-01</v>
      </c>
      <c r="C8338" s="11" t="str">
        <f>IFERROR(INDEX({"北京中裕世纪大酒店";"江苏利特尔绿色包装股份有限公司";"常州市金坛沃德丰电子科技有限公司"},MATCH(D8338,{"BJ_zhongyu";"JS_WX_liteer";"JS_CZ_wodefeng"},0)),"")</f>
        <v>常州市金坛沃德丰电子科技有限公司</v>
      </c>
      <c r="D8338" s="11" t="str">
        <f>[1]动作!$G8337</f>
        <v>JS_CZ_wodefeng</v>
      </c>
      <c r="E8338" s="11" t="str">
        <f>[1]动作!$D8337</f>
        <v>电表故障</v>
      </c>
      <c r="F8338" s="11" t="s">
        <v>45</v>
      </c>
      <c r="G8338" s="12">
        <f>[1]动作!$A8337+[1]动作!$B8337</f>
        <v>43215.271863425929</v>
      </c>
      <c r="H8338" s="12"/>
      <c r="I8338" s="11"/>
    </row>
    <row r="8339" spans="1:9" hidden="1" x14ac:dyDescent="0.3">
      <c r="A8339" s="24">
        <v>8337</v>
      </c>
      <c r="B8339" s="11" t="str">
        <f>IFERROR(INDEX({"JSNY-BJ0001-01";"JSNY-JS0022-01";"JSNY-JS0002-01"},MATCH(D8339,{"BJ_zhongyu";"JS_WX_liteer";"JS_CZ_wodefeng"},0)),"")</f>
        <v>JSNY-JS0002-01</v>
      </c>
      <c r="C8339" s="11" t="str">
        <f>IFERROR(INDEX({"北京中裕世纪大酒店";"江苏利特尔绿色包装股份有限公司";"常州市金坛沃德丰电子科技有限公司"},MATCH(D8339,{"BJ_zhongyu";"JS_WX_liteer";"JS_CZ_wodefeng"},0)),"")</f>
        <v>常州市金坛沃德丰电子科技有限公司</v>
      </c>
      <c r="D8339" s="11" t="str">
        <f>[1]动作!$G8338</f>
        <v>JS_CZ_wodefeng</v>
      </c>
      <c r="E8339" s="11" t="str">
        <f>[1]动作!$D8338</f>
        <v>电表故障</v>
      </c>
      <c r="F8339" s="11" t="s">
        <v>45</v>
      </c>
      <c r="G8339" s="12">
        <f>[1]动作!$A8338+[1]动作!$B8338</f>
        <v>43215.271979166668</v>
      </c>
      <c r="H8339" s="12"/>
      <c r="I8339" s="11"/>
    </row>
    <row r="8340" spans="1:9" hidden="1" x14ac:dyDescent="0.3">
      <c r="A8340" s="24">
        <v>8338</v>
      </c>
      <c r="B8340" s="11" t="str">
        <f>IFERROR(INDEX({"JSNY-BJ0001-01";"JSNY-JS0022-01";"JSNY-JS0002-01"},MATCH(D8340,{"BJ_zhongyu";"JS_WX_liteer";"JS_CZ_wodefeng"},0)),"")</f>
        <v>JSNY-JS0002-01</v>
      </c>
      <c r="C8340" s="11" t="str">
        <f>IFERROR(INDEX({"北京中裕世纪大酒店";"江苏利特尔绿色包装股份有限公司";"常州市金坛沃德丰电子科技有限公司"},MATCH(D8340,{"BJ_zhongyu";"JS_WX_liteer";"JS_CZ_wodefeng"},0)),"")</f>
        <v>常州市金坛沃德丰电子科技有限公司</v>
      </c>
      <c r="D8340" s="11" t="str">
        <f>[1]动作!$G8339</f>
        <v>JS_CZ_wodefeng</v>
      </c>
      <c r="E8340" s="11" t="str">
        <f>[1]动作!$D8339</f>
        <v>电表故障</v>
      </c>
      <c r="F8340" s="11" t="s">
        <v>45</v>
      </c>
      <c r="G8340" s="12">
        <f>[1]动作!$A8339+[1]动作!$B8339</f>
        <v>43215.272094907406</v>
      </c>
      <c r="H8340" s="12"/>
      <c r="I8340" s="11"/>
    </row>
    <row r="8341" spans="1:9" hidden="1" x14ac:dyDescent="0.3">
      <c r="A8341" s="24">
        <v>8339</v>
      </c>
      <c r="B8341" s="11" t="str">
        <f>IFERROR(INDEX({"JSNY-BJ0001-01";"JSNY-JS0022-01";"JSNY-JS0002-01"},MATCH(D8341,{"BJ_zhongyu";"JS_WX_liteer";"JS_CZ_wodefeng"},0)),"")</f>
        <v>JSNY-JS0002-01</v>
      </c>
      <c r="C8341" s="11" t="str">
        <f>IFERROR(INDEX({"北京中裕世纪大酒店";"江苏利特尔绿色包装股份有限公司";"常州市金坛沃德丰电子科技有限公司"},MATCH(D8341,{"BJ_zhongyu";"JS_WX_liteer";"JS_CZ_wodefeng"},0)),"")</f>
        <v>常州市金坛沃德丰电子科技有限公司</v>
      </c>
      <c r="D8341" s="11" t="str">
        <f>[1]动作!$G8340</f>
        <v>JS_CZ_wodefeng</v>
      </c>
      <c r="E8341" s="11" t="str">
        <f>[1]动作!$D8340</f>
        <v>电表故障</v>
      </c>
      <c r="F8341" s="11" t="s">
        <v>45</v>
      </c>
      <c r="G8341" s="12">
        <f>[1]动作!$A8340+[1]动作!$B8340</f>
        <v>43215.275393518517</v>
      </c>
      <c r="H8341" s="12"/>
      <c r="I8341" s="11"/>
    </row>
    <row r="8342" spans="1:9" hidden="1" x14ac:dyDescent="0.3">
      <c r="A8342" s="24">
        <v>8340</v>
      </c>
      <c r="B8342" s="11" t="str">
        <f>IFERROR(INDEX({"JSNY-BJ0001-01";"JSNY-JS0022-01";"JSNY-JS0002-01"},MATCH(D8342,{"BJ_zhongyu";"JS_WX_liteer";"JS_CZ_wodefeng"},0)),"")</f>
        <v>JSNY-JS0002-01</v>
      </c>
      <c r="C8342" s="11" t="str">
        <f>IFERROR(INDEX({"北京中裕世纪大酒店";"江苏利特尔绿色包装股份有限公司";"常州市金坛沃德丰电子科技有限公司"},MATCH(D8342,{"BJ_zhongyu";"JS_WX_liteer";"JS_CZ_wodefeng"},0)),"")</f>
        <v>常州市金坛沃德丰电子科技有限公司</v>
      </c>
      <c r="D8342" s="11" t="str">
        <f>[1]动作!$G8341</f>
        <v>JS_CZ_wodefeng</v>
      </c>
      <c r="E8342" s="11" t="str">
        <f>[1]动作!$D8341</f>
        <v>电表故障</v>
      </c>
      <c r="F8342" s="11" t="s">
        <v>45</v>
      </c>
      <c r="G8342" s="12">
        <f>[1]动作!$A8341+[1]动作!$B8341</f>
        <v>43215.275509259256</v>
      </c>
      <c r="H8342" s="12"/>
      <c r="I8342" s="11"/>
    </row>
    <row r="8343" spans="1:9" hidden="1" x14ac:dyDescent="0.3">
      <c r="A8343" s="24">
        <v>8341</v>
      </c>
      <c r="B8343" s="11" t="str">
        <f>IFERROR(INDEX({"JSNY-BJ0001-01";"JSNY-JS0022-01";"JSNY-JS0002-01"},MATCH(D8343,{"BJ_zhongyu";"JS_WX_liteer";"JS_CZ_wodefeng"},0)),"")</f>
        <v>JSNY-JS0002-01</v>
      </c>
      <c r="C8343" s="11" t="str">
        <f>IFERROR(INDEX({"北京中裕世纪大酒店";"江苏利特尔绿色包装股份有限公司";"常州市金坛沃德丰电子科技有限公司"},MATCH(D8343,{"BJ_zhongyu";"JS_WX_liteer";"JS_CZ_wodefeng"},0)),"")</f>
        <v>常州市金坛沃德丰电子科技有限公司</v>
      </c>
      <c r="D8343" s="11" t="str">
        <f>[1]动作!$G8342</f>
        <v>JS_CZ_wodefeng</v>
      </c>
      <c r="E8343" s="11" t="str">
        <f>[1]动作!$D8342</f>
        <v>电表故障</v>
      </c>
      <c r="F8343" s="11" t="s">
        <v>45</v>
      </c>
      <c r="G8343" s="12">
        <f>[1]动作!$A8342+[1]动作!$B8342</f>
        <v>43215.276956018519</v>
      </c>
      <c r="H8343" s="12"/>
      <c r="I8343" s="11"/>
    </row>
    <row r="8344" spans="1:9" hidden="1" x14ac:dyDescent="0.3">
      <c r="A8344" s="24">
        <v>8342</v>
      </c>
      <c r="B8344" s="11" t="str">
        <f>IFERROR(INDEX({"JSNY-BJ0001-01";"JSNY-JS0022-01";"JSNY-JS0002-01"},MATCH(D8344,{"BJ_zhongyu";"JS_WX_liteer";"JS_CZ_wodefeng"},0)),"")</f>
        <v>JSNY-JS0002-01</v>
      </c>
      <c r="C8344" s="11" t="str">
        <f>IFERROR(INDEX({"北京中裕世纪大酒店";"江苏利特尔绿色包装股份有限公司";"常州市金坛沃德丰电子科技有限公司"},MATCH(D8344,{"BJ_zhongyu";"JS_WX_liteer";"JS_CZ_wodefeng"},0)),"")</f>
        <v>常州市金坛沃德丰电子科技有限公司</v>
      </c>
      <c r="D8344" s="11" t="str">
        <f>[1]动作!$G8343</f>
        <v>JS_CZ_wodefeng</v>
      </c>
      <c r="E8344" s="11" t="str">
        <f>[1]动作!$D8343</f>
        <v>电表故障</v>
      </c>
      <c r="F8344" s="11" t="s">
        <v>45</v>
      </c>
      <c r="G8344" s="12">
        <f>[1]动作!$A8343+[1]动作!$B8343</f>
        <v>43215.27851851852</v>
      </c>
      <c r="H8344" s="12"/>
      <c r="I8344" s="11"/>
    </row>
    <row r="8345" spans="1:9" hidden="1" x14ac:dyDescent="0.3">
      <c r="A8345" s="24">
        <v>8343</v>
      </c>
      <c r="B8345" s="11" t="str">
        <f>IFERROR(INDEX({"JSNY-BJ0001-01";"JSNY-JS0022-01";"JSNY-JS0002-01"},MATCH(D8345,{"BJ_zhongyu";"JS_WX_liteer";"JS_CZ_wodefeng"},0)),"")</f>
        <v>JSNY-JS0002-01</v>
      </c>
      <c r="C8345" s="11" t="str">
        <f>IFERROR(INDEX({"北京中裕世纪大酒店";"江苏利特尔绿色包装股份有限公司";"常州市金坛沃德丰电子科技有限公司"},MATCH(D8345,{"BJ_zhongyu";"JS_WX_liteer";"JS_CZ_wodefeng"},0)),"")</f>
        <v>常州市金坛沃德丰电子科技有限公司</v>
      </c>
      <c r="D8345" s="11" t="str">
        <f>[1]动作!$G8344</f>
        <v>JS_CZ_wodefeng</v>
      </c>
      <c r="E8345" s="11" t="str">
        <f>[1]动作!$D8344</f>
        <v>电表故障</v>
      </c>
      <c r="F8345" s="11" t="s">
        <v>45</v>
      </c>
      <c r="G8345" s="12">
        <f>[1]动作!$A8344+[1]动作!$B8344</f>
        <v>43215.28025462963</v>
      </c>
      <c r="H8345" s="12"/>
      <c r="I8345" s="11"/>
    </row>
    <row r="8346" spans="1:9" hidden="1" x14ac:dyDescent="0.3">
      <c r="A8346" s="24">
        <v>8344</v>
      </c>
      <c r="B8346" s="11" t="str">
        <f>IFERROR(INDEX({"JSNY-BJ0001-01";"JSNY-JS0022-01";"JSNY-JS0002-01"},MATCH(D8346,{"BJ_zhongyu";"JS_WX_liteer";"JS_CZ_wodefeng"},0)),"")</f>
        <v>JSNY-JS0002-01</v>
      </c>
      <c r="C8346" s="11" t="str">
        <f>IFERROR(INDEX({"北京中裕世纪大酒店";"江苏利特尔绿色包装股份有限公司";"常州市金坛沃德丰电子科技有限公司"},MATCH(D8346,{"BJ_zhongyu";"JS_WX_liteer";"JS_CZ_wodefeng"},0)),"")</f>
        <v>常州市金坛沃德丰电子科技有限公司</v>
      </c>
      <c r="D8346" s="11" t="str">
        <f>[1]动作!$G8345</f>
        <v>JS_CZ_wodefeng</v>
      </c>
      <c r="E8346" s="11" t="str">
        <f>[1]动作!$D8345</f>
        <v>电表故障</v>
      </c>
      <c r="F8346" s="11" t="s">
        <v>45</v>
      </c>
      <c r="G8346" s="12">
        <f>[1]动作!$A8345+[1]动作!$B8345</f>
        <v>43215.280486111114</v>
      </c>
      <c r="H8346" s="12"/>
      <c r="I8346" s="11"/>
    </row>
    <row r="8347" spans="1:9" hidden="1" x14ac:dyDescent="0.3">
      <c r="A8347" s="24">
        <v>8345</v>
      </c>
      <c r="B8347" s="11" t="str">
        <f>IFERROR(INDEX({"JSNY-BJ0001-01";"JSNY-JS0022-01";"JSNY-JS0002-01"},MATCH(D8347,{"BJ_zhongyu";"JS_WX_liteer";"JS_CZ_wodefeng"},0)),"")</f>
        <v>JSNY-JS0002-01</v>
      </c>
      <c r="C8347" s="11" t="str">
        <f>IFERROR(INDEX({"北京中裕世纪大酒店";"江苏利特尔绿色包装股份有限公司";"常州市金坛沃德丰电子科技有限公司"},MATCH(D8347,{"BJ_zhongyu";"JS_WX_liteer";"JS_CZ_wodefeng"},0)),"")</f>
        <v>常州市金坛沃德丰电子科技有限公司</v>
      </c>
      <c r="D8347" s="11" t="str">
        <f>[1]动作!$G8346</f>
        <v>JS_CZ_wodefeng</v>
      </c>
      <c r="E8347" s="11" t="str">
        <f>[1]动作!$D8346</f>
        <v>电表故障</v>
      </c>
      <c r="F8347" s="11" t="s">
        <v>45</v>
      </c>
      <c r="G8347" s="12">
        <f>[1]动作!$A8346+[1]动作!$B8346</f>
        <v>43215.283148148148</v>
      </c>
      <c r="H8347" s="12"/>
      <c r="I8347" s="11"/>
    </row>
    <row r="8348" spans="1:9" hidden="1" x14ac:dyDescent="0.3">
      <c r="A8348" s="24">
        <v>8346</v>
      </c>
      <c r="B8348" s="11" t="str">
        <f>IFERROR(INDEX({"JSNY-BJ0001-01";"JSNY-JS0022-01";"JSNY-JS0002-01"},MATCH(D8348,{"BJ_zhongyu";"JS_WX_liteer";"JS_CZ_wodefeng"},0)),"")</f>
        <v>JSNY-JS0002-01</v>
      </c>
      <c r="C8348" s="11" t="str">
        <f>IFERROR(INDEX({"北京中裕世纪大酒店";"江苏利特尔绿色包装股份有限公司";"常州市金坛沃德丰电子科技有限公司"},MATCH(D8348,{"BJ_zhongyu";"JS_WX_liteer";"JS_CZ_wodefeng"},0)),"")</f>
        <v>常州市金坛沃德丰电子科技有限公司</v>
      </c>
      <c r="D8348" s="11" t="str">
        <f>[1]动作!$G8347</f>
        <v>JS_CZ_wodefeng</v>
      </c>
      <c r="E8348" s="11" t="str">
        <f>[1]动作!$D8347</f>
        <v>电表故障</v>
      </c>
      <c r="F8348" s="11" t="s">
        <v>45</v>
      </c>
      <c r="G8348" s="12">
        <f>[1]动作!$A8347+[1]动作!$B8347</f>
        <v>43215.285520833335</v>
      </c>
      <c r="H8348" s="12"/>
      <c r="I8348" s="11"/>
    </row>
    <row r="8349" spans="1:9" hidden="1" x14ac:dyDescent="0.3">
      <c r="A8349" s="24">
        <v>8347</v>
      </c>
      <c r="B8349" s="11" t="str">
        <f>IFERROR(INDEX({"JSNY-BJ0001-01";"JSNY-JS0022-01";"JSNY-JS0002-01"},MATCH(D8349,{"BJ_zhongyu";"JS_WX_liteer";"JS_CZ_wodefeng"},0)),"")</f>
        <v>JSNY-JS0002-01</v>
      </c>
      <c r="C8349" s="11" t="str">
        <f>IFERROR(INDEX({"北京中裕世纪大酒店";"江苏利特尔绿色包装股份有限公司";"常州市金坛沃德丰电子科技有限公司"},MATCH(D8349,{"BJ_zhongyu";"JS_WX_liteer";"JS_CZ_wodefeng"},0)),"")</f>
        <v>常州市金坛沃德丰电子科技有限公司</v>
      </c>
      <c r="D8349" s="11" t="str">
        <f>[1]动作!$G8348</f>
        <v>JS_CZ_wodefeng</v>
      </c>
      <c r="E8349" s="11" t="str">
        <f>[1]动作!$D8348</f>
        <v>电表故障</v>
      </c>
      <c r="F8349" s="11" t="s">
        <v>45</v>
      </c>
      <c r="G8349" s="12">
        <f>[1]动作!$A8348+[1]动作!$B8348</f>
        <v>43215.287083333336</v>
      </c>
      <c r="H8349" s="12"/>
      <c r="I8349" s="11"/>
    </row>
    <row r="8350" spans="1:9" hidden="1" x14ac:dyDescent="0.3">
      <c r="A8350" s="24">
        <v>8348</v>
      </c>
      <c r="B8350" s="11" t="str">
        <f>IFERROR(INDEX({"JSNY-BJ0001-01";"JSNY-JS0022-01";"JSNY-JS0002-01"},MATCH(D8350,{"BJ_zhongyu";"JS_WX_liteer";"JS_CZ_wodefeng"},0)),"")</f>
        <v>JSNY-JS0002-01</v>
      </c>
      <c r="C8350" s="11" t="str">
        <f>IFERROR(INDEX({"北京中裕世纪大酒店";"江苏利特尔绿色包装股份有限公司";"常州市金坛沃德丰电子科技有限公司"},MATCH(D8350,{"BJ_zhongyu";"JS_WX_liteer";"JS_CZ_wodefeng"},0)),"")</f>
        <v>常州市金坛沃德丰电子科技有限公司</v>
      </c>
      <c r="D8350" s="11" t="str">
        <f>[1]动作!$G8349</f>
        <v>JS_CZ_wodefeng</v>
      </c>
      <c r="E8350" s="11" t="str">
        <f>[1]动作!$D8349</f>
        <v>电表故障</v>
      </c>
      <c r="F8350" s="11" t="s">
        <v>45</v>
      </c>
      <c r="G8350" s="12">
        <f>[1]动作!$A8349+[1]动作!$B8349</f>
        <v>43215.291956018518</v>
      </c>
      <c r="H8350" s="12"/>
      <c r="I8350" s="11"/>
    </row>
    <row r="8351" spans="1:9" hidden="1" x14ac:dyDescent="0.3">
      <c r="A8351" s="24">
        <v>8349</v>
      </c>
      <c r="B8351" s="11" t="str">
        <f>IFERROR(INDEX({"JSNY-BJ0001-01";"JSNY-JS0022-01";"JSNY-JS0002-01"},MATCH(D8351,{"BJ_zhongyu";"JS_WX_liteer";"JS_CZ_wodefeng"},0)),"")</f>
        <v>JSNY-JS0002-01</v>
      </c>
      <c r="C8351" s="11" t="str">
        <f>IFERROR(INDEX({"北京中裕世纪大酒店";"江苏利特尔绿色包装股份有限公司";"常州市金坛沃德丰电子科技有限公司"},MATCH(D8351,{"BJ_zhongyu";"JS_WX_liteer";"JS_CZ_wodefeng"},0)),"")</f>
        <v>常州市金坛沃德丰电子科技有限公司</v>
      </c>
      <c r="D8351" s="11" t="str">
        <f>[1]动作!$G8350</f>
        <v>JS_CZ_wodefeng</v>
      </c>
      <c r="E8351" s="11" t="str">
        <f>[1]动作!$D8350</f>
        <v>电表故障</v>
      </c>
      <c r="F8351" s="11" t="s">
        <v>45</v>
      </c>
      <c r="G8351" s="12">
        <f>[1]动作!$A8350+[1]动作!$B8350</f>
        <v>43215.292187500003</v>
      </c>
      <c r="H8351" s="12"/>
      <c r="I8351" s="11"/>
    </row>
    <row r="8352" spans="1:9" hidden="1" x14ac:dyDescent="0.3">
      <c r="A8352" s="24">
        <v>8350</v>
      </c>
      <c r="B8352" s="11" t="str">
        <f>IFERROR(INDEX({"JSNY-BJ0001-01";"JSNY-JS0022-01";"JSNY-JS0002-01"},MATCH(D8352,{"BJ_zhongyu";"JS_WX_liteer";"JS_CZ_wodefeng"},0)),"")</f>
        <v>JSNY-JS0002-01</v>
      </c>
      <c r="C8352" s="11" t="str">
        <f>IFERROR(INDEX({"北京中裕世纪大酒店";"江苏利特尔绿色包装股份有限公司";"常州市金坛沃德丰电子科技有限公司"},MATCH(D8352,{"BJ_zhongyu";"JS_WX_liteer";"JS_CZ_wodefeng"},0)),"")</f>
        <v>常州市金坛沃德丰电子科技有限公司</v>
      </c>
      <c r="D8352" s="11" t="str">
        <f>[1]动作!$G8351</f>
        <v>JS_CZ_wodefeng</v>
      </c>
      <c r="E8352" s="11" t="str">
        <f>[1]动作!$D8351</f>
        <v>电表故障</v>
      </c>
      <c r="F8352" s="11" t="s">
        <v>45</v>
      </c>
      <c r="G8352" s="12">
        <f>[1]动作!$A8351+[1]动作!$B8351</f>
        <v>43215.292303240742</v>
      </c>
      <c r="H8352" s="12"/>
      <c r="I8352" s="11"/>
    </row>
    <row r="8353" spans="1:9" hidden="1" x14ac:dyDescent="0.3">
      <c r="A8353" s="24">
        <v>8351</v>
      </c>
      <c r="B8353" s="11" t="str">
        <f>IFERROR(INDEX({"JSNY-BJ0001-01";"JSNY-JS0022-01";"JSNY-JS0002-01"},MATCH(D8353,{"BJ_zhongyu";"JS_WX_liteer";"JS_CZ_wodefeng"},0)),"")</f>
        <v>JSNY-JS0002-01</v>
      </c>
      <c r="C8353" s="11" t="str">
        <f>IFERROR(INDEX({"北京中裕世纪大酒店";"江苏利特尔绿色包装股份有限公司";"常州市金坛沃德丰电子科技有限公司"},MATCH(D8353,{"BJ_zhongyu";"JS_WX_liteer";"JS_CZ_wodefeng"},0)),"")</f>
        <v>常州市金坛沃德丰电子科技有限公司</v>
      </c>
      <c r="D8353" s="11" t="str">
        <f>[1]动作!$G8352</f>
        <v>JS_CZ_wodefeng</v>
      </c>
      <c r="E8353" s="11" t="str">
        <f>[1]动作!$D8352</f>
        <v>电表故障</v>
      </c>
      <c r="F8353" s="11" t="s">
        <v>45</v>
      </c>
      <c r="G8353" s="12">
        <f>[1]动作!$A8352+[1]动作!$B8352</f>
        <v>43215.29241898148</v>
      </c>
      <c r="H8353" s="12"/>
      <c r="I8353" s="11"/>
    </row>
    <row r="8354" spans="1:9" hidden="1" x14ac:dyDescent="0.3">
      <c r="A8354" s="24">
        <v>8352</v>
      </c>
      <c r="B8354" s="11" t="str">
        <f>IFERROR(INDEX({"JSNY-BJ0001-01";"JSNY-JS0022-01";"JSNY-JS0002-01"},MATCH(D8354,{"BJ_zhongyu";"JS_WX_liteer";"JS_CZ_wodefeng"},0)),"")</f>
        <v>JSNY-JS0002-01</v>
      </c>
      <c r="C8354" s="11" t="str">
        <f>IFERROR(INDEX({"北京中裕世纪大酒店";"江苏利特尔绿色包装股份有限公司";"常州市金坛沃德丰电子科技有限公司"},MATCH(D8354,{"BJ_zhongyu";"JS_WX_liteer";"JS_CZ_wodefeng"},0)),"")</f>
        <v>常州市金坛沃德丰电子科技有限公司</v>
      </c>
      <c r="D8354" s="11" t="str">
        <f>[1]动作!$G8353</f>
        <v>JS_CZ_wodefeng</v>
      </c>
      <c r="E8354" s="11" t="str">
        <f>[1]动作!$D8353</f>
        <v>电表故障</v>
      </c>
      <c r="F8354" s="11" t="s">
        <v>45</v>
      </c>
      <c r="G8354" s="12">
        <f>[1]动作!$A8353+[1]动作!$B8353</f>
        <v>43215.294849537036</v>
      </c>
      <c r="H8354" s="12"/>
      <c r="I8354" s="11"/>
    </row>
    <row r="8355" spans="1:9" hidden="1" x14ac:dyDescent="0.3">
      <c r="A8355" s="24">
        <v>8353</v>
      </c>
      <c r="B8355" s="11" t="str">
        <f>IFERROR(INDEX({"JSNY-BJ0001-01";"JSNY-JS0022-01";"JSNY-JS0002-01"},MATCH(D8355,{"BJ_zhongyu";"JS_WX_liteer";"JS_CZ_wodefeng"},0)),"")</f>
        <v>JSNY-JS0002-01</v>
      </c>
      <c r="C8355" s="11" t="str">
        <f>IFERROR(INDEX({"北京中裕世纪大酒店";"江苏利特尔绿色包装股份有限公司";"常州市金坛沃德丰电子科技有限公司"},MATCH(D8355,{"BJ_zhongyu";"JS_WX_liteer";"JS_CZ_wodefeng"},0)),"")</f>
        <v>常州市金坛沃德丰电子科技有限公司</v>
      </c>
      <c r="D8355" s="11" t="str">
        <f>[1]动作!$G8354</f>
        <v>JS_CZ_wodefeng</v>
      </c>
      <c r="E8355" s="11" t="str">
        <f>[1]动作!$D8354</f>
        <v>电表故障</v>
      </c>
      <c r="F8355" s="11" t="s">
        <v>45</v>
      </c>
      <c r="G8355" s="12">
        <f>[1]动作!$A8354+[1]动作!$B8354</f>
        <v>43215.295949074076</v>
      </c>
      <c r="H8355" s="12"/>
      <c r="I8355" s="11"/>
    </row>
    <row r="8356" spans="1:9" hidden="1" x14ac:dyDescent="0.3">
      <c r="A8356" s="24">
        <v>8354</v>
      </c>
      <c r="B8356" s="11" t="str">
        <f>IFERROR(INDEX({"JSNY-BJ0001-01";"JSNY-JS0022-01";"JSNY-JS0002-01"},MATCH(D8356,{"BJ_zhongyu";"JS_WX_liteer";"JS_CZ_wodefeng"},0)),"")</f>
        <v>JSNY-JS0002-01</v>
      </c>
      <c r="C8356" s="11" t="str">
        <f>IFERROR(INDEX({"北京中裕世纪大酒店";"江苏利特尔绿色包装股份有限公司";"常州市金坛沃德丰电子科技有限公司"},MATCH(D8356,{"BJ_zhongyu";"JS_WX_liteer";"JS_CZ_wodefeng"},0)),"")</f>
        <v>常州市金坛沃德丰电子科技有限公司</v>
      </c>
      <c r="D8356" s="11" t="str">
        <f>[1]动作!$G8355</f>
        <v>JS_CZ_wodefeng</v>
      </c>
      <c r="E8356" s="11" t="str">
        <f>[1]动作!$D8355</f>
        <v>电表故障</v>
      </c>
      <c r="F8356" s="11" t="s">
        <v>45</v>
      </c>
      <c r="G8356" s="12">
        <f>[1]动作!$A8355+[1]动作!$B8355</f>
        <v>43215.297337962962</v>
      </c>
      <c r="H8356" s="12"/>
      <c r="I8356" s="11"/>
    </row>
    <row r="8357" spans="1:9" hidden="1" x14ac:dyDescent="0.3">
      <c r="A8357" s="24">
        <v>8355</v>
      </c>
      <c r="B8357" s="11" t="str">
        <f>IFERROR(INDEX({"JSNY-BJ0001-01";"JSNY-JS0022-01";"JSNY-JS0002-01"},MATCH(D8357,{"BJ_zhongyu";"JS_WX_liteer";"JS_CZ_wodefeng"},0)),"")</f>
        <v>JSNY-JS0002-01</v>
      </c>
      <c r="C8357" s="11" t="str">
        <f>IFERROR(INDEX({"北京中裕世纪大酒店";"江苏利特尔绿色包装股份有限公司";"常州市金坛沃德丰电子科技有限公司"},MATCH(D8357,{"BJ_zhongyu";"JS_WX_liteer";"JS_CZ_wodefeng"},0)),"")</f>
        <v>常州市金坛沃德丰电子科技有限公司</v>
      </c>
      <c r="D8357" s="11" t="str">
        <f>[1]动作!$G8356</f>
        <v>JS_CZ_wodefeng</v>
      </c>
      <c r="E8357" s="11" t="str">
        <f>[1]动作!$D8356</f>
        <v>电表故障</v>
      </c>
      <c r="F8357" s="11" t="s">
        <v>45</v>
      </c>
      <c r="G8357" s="12">
        <f>[1]动作!$A8356+[1]动作!$B8356</f>
        <v>43215.298668981479</v>
      </c>
      <c r="H8357" s="12"/>
      <c r="I8357" s="11"/>
    </row>
    <row r="8358" spans="1:9" hidden="1" x14ac:dyDescent="0.3">
      <c r="A8358" s="24">
        <v>8356</v>
      </c>
      <c r="B8358" s="11" t="str">
        <f>IFERROR(INDEX({"JSNY-BJ0001-01";"JSNY-JS0022-01";"JSNY-JS0002-01"},MATCH(D8358,{"BJ_zhongyu";"JS_WX_liteer";"JS_CZ_wodefeng"},0)),"")</f>
        <v>JSNY-JS0002-01</v>
      </c>
      <c r="C8358" s="11" t="str">
        <f>IFERROR(INDEX({"北京中裕世纪大酒店";"江苏利特尔绿色包装股份有限公司";"常州市金坛沃德丰电子科技有限公司"},MATCH(D8358,{"BJ_zhongyu";"JS_WX_liteer";"JS_CZ_wodefeng"},0)),"")</f>
        <v>常州市金坛沃德丰电子科技有限公司</v>
      </c>
      <c r="D8358" s="11" t="str">
        <f>[1]动作!$G8357</f>
        <v>JS_CZ_wodefeng</v>
      </c>
      <c r="E8358" s="11" t="str">
        <f>[1]动作!$D8357</f>
        <v>电表故障</v>
      </c>
      <c r="F8358" s="11" t="s">
        <v>45</v>
      </c>
      <c r="G8358" s="12">
        <f>[1]动作!$A8357+[1]动作!$B8357</f>
        <v>43215.302372685182</v>
      </c>
      <c r="H8358" s="12"/>
      <c r="I8358" s="11"/>
    </row>
    <row r="8359" spans="1:9" hidden="1" x14ac:dyDescent="0.3">
      <c r="A8359" s="24">
        <v>8357</v>
      </c>
      <c r="B8359" s="11" t="str">
        <f>IFERROR(INDEX({"JSNY-BJ0001-01";"JSNY-JS0022-01";"JSNY-JS0002-01"},MATCH(D8359,{"BJ_zhongyu";"JS_WX_liteer";"JS_CZ_wodefeng"},0)),"")</f>
        <v>JSNY-JS0002-01</v>
      </c>
      <c r="C8359" s="11" t="str">
        <f>IFERROR(INDEX({"北京中裕世纪大酒店";"江苏利特尔绿色包装股份有限公司";"常州市金坛沃德丰电子科技有限公司"},MATCH(D8359,{"BJ_zhongyu";"JS_WX_liteer";"JS_CZ_wodefeng"},0)),"")</f>
        <v>常州市金坛沃德丰电子科技有限公司</v>
      </c>
      <c r="D8359" s="11" t="str">
        <f>[1]动作!$G8358</f>
        <v>JS_CZ_wodefeng</v>
      </c>
      <c r="E8359" s="11" t="str">
        <f>[1]动作!$D8358</f>
        <v>电表故障</v>
      </c>
      <c r="F8359" s="11" t="s">
        <v>45</v>
      </c>
      <c r="G8359" s="12">
        <f>[1]动作!$A8358+[1]动作!$B8358</f>
        <v>43215.302488425928</v>
      </c>
      <c r="H8359" s="12"/>
      <c r="I8359" s="11"/>
    </row>
    <row r="8360" spans="1:9" hidden="1" x14ac:dyDescent="0.3">
      <c r="A8360" s="24">
        <v>8358</v>
      </c>
      <c r="B8360" s="11" t="str">
        <f>IFERROR(INDEX({"JSNY-BJ0001-01";"JSNY-JS0022-01";"JSNY-JS0002-01"},MATCH(D8360,{"BJ_zhongyu";"JS_WX_liteer";"JS_CZ_wodefeng"},0)),"")</f>
        <v>JSNY-JS0002-01</v>
      </c>
      <c r="C8360" s="11" t="str">
        <f>IFERROR(INDEX({"北京中裕世纪大酒店";"江苏利特尔绿色包装股份有限公司";"常州市金坛沃德丰电子科技有限公司"},MATCH(D8360,{"BJ_zhongyu";"JS_WX_liteer";"JS_CZ_wodefeng"},0)),"")</f>
        <v>常州市金坛沃德丰电子科技有限公司</v>
      </c>
      <c r="D8360" s="11" t="str">
        <f>[1]动作!$G8359</f>
        <v>JS_CZ_wodefeng</v>
      </c>
      <c r="E8360" s="11" t="str">
        <f>[1]动作!$D8359</f>
        <v>电表故障</v>
      </c>
      <c r="F8360" s="11" t="s">
        <v>45</v>
      </c>
      <c r="G8360" s="12">
        <f>[1]动作!$A8359+[1]动作!$B8359</f>
        <v>43215.302604166667</v>
      </c>
      <c r="H8360" s="12"/>
      <c r="I8360" s="11"/>
    </row>
    <row r="8361" spans="1:9" hidden="1" x14ac:dyDescent="0.3">
      <c r="A8361" s="24">
        <v>8359</v>
      </c>
      <c r="B8361" s="11" t="str">
        <f>IFERROR(INDEX({"JSNY-BJ0001-01";"JSNY-JS0022-01";"JSNY-JS0002-01"},MATCH(D8361,{"BJ_zhongyu";"JS_WX_liteer";"JS_CZ_wodefeng"},0)),"")</f>
        <v>JSNY-JS0002-01</v>
      </c>
      <c r="C8361" s="11" t="str">
        <f>IFERROR(INDEX({"北京中裕世纪大酒店";"江苏利特尔绿色包装股份有限公司";"常州市金坛沃德丰电子科技有限公司"},MATCH(D8361,{"BJ_zhongyu";"JS_WX_liteer";"JS_CZ_wodefeng"},0)),"")</f>
        <v>常州市金坛沃德丰电子科技有限公司</v>
      </c>
      <c r="D8361" s="11" t="str">
        <f>[1]动作!$G8360</f>
        <v>JS_CZ_wodefeng</v>
      </c>
      <c r="E8361" s="11" t="str">
        <f>[1]动作!$D8360</f>
        <v>电表故障</v>
      </c>
      <c r="F8361" s="11" t="s">
        <v>45</v>
      </c>
      <c r="G8361" s="12">
        <f>[1]动作!$A8360+[1]动作!$B8360</f>
        <v>43215.306539351855</v>
      </c>
      <c r="H8361" s="12"/>
      <c r="I8361" s="11"/>
    </row>
    <row r="8362" spans="1:9" hidden="1" x14ac:dyDescent="0.3">
      <c r="A8362" s="24">
        <v>8360</v>
      </c>
      <c r="B8362" s="11" t="str">
        <f>IFERROR(INDEX({"JSNY-BJ0001-01";"JSNY-JS0022-01";"JSNY-JS0002-01"},MATCH(D8362,{"BJ_zhongyu";"JS_WX_liteer";"JS_CZ_wodefeng"},0)),"")</f>
        <v>JSNY-JS0002-01</v>
      </c>
      <c r="C8362" s="11" t="str">
        <f>IFERROR(INDEX({"北京中裕世纪大酒店";"江苏利特尔绿色包装股份有限公司";"常州市金坛沃德丰电子科技有限公司"},MATCH(D8362,{"BJ_zhongyu";"JS_WX_liteer";"JS_CZ_wodefeng"},0)),"")</f>
        <v>常州市金坛沃德丰电子科技有限公司</v>
      </c>
      <c r="D8362" s="11" t="str">
        <f>[1]动作!$G8361</f>
        <v>JS_CZ_wodefeng</v>
      </c>
      <c r="E8362" s="11" t="str">
        <f>[1]动作!$D8361</f>
        <v>电表故障</v>
      </c>
      <c r="F8362" s="11" t="s">
        <v>45</v>
      </c>
      <c r="G8362" s="12">
        <f>[1]动作!$A8361+[1]动作!$B8361</f>
        <v>43215.30746527778</v>
      </c>
      <c r="H8362" s="12"/>
      <c r="I8362" s="11"/>
    </row>
    <row r="8363" spans="1:9" hidden="1" x14ac:dyDescent="0.3">
      <c r="A8363" s="24">
        <v>8361</v>
      </c>
      <c r="B8363" s="11" t="str">
        <f>IFERROR(INDEX({"JSNY-BJ0001-01";"JSNY-JS0022-01";"JSNY-JS0002-01"},MATCH(D8363,{"BJ_zhongyu";"JS_WX_liteer";"JS_CZ_wodefeng"},0)),"")</f>
        <v>JSNY-JS0002-01</v>
      </c>
      <c r="C8363" s="11" t="str">
        <f>IFERROR(INDEX({"北京中裕世纪大酒店";"江苏利特尔绿色包装股份有限公司";"常州市金坛沃德丰电子科技有限公司"},MATCH(D8363,{"BJ_zhongyu";"JS_WX_liteer";"JS_CZ_wodefeng"},0)),"")</f>
        <v>常州市金坛沃德丰电子科技有限公司</v>
      </c>
      <c r="D8363" s="11" t="str">
        <f>[1]动作!$G8362</f>
        <v>JS_CZ_wodefeng</v>
      </c>
      <c r="E8363" s="11" t="str">
        <f>[1]动作!$D8362</f>
        <v>电表故障</v>
      </c>
      <c r="F8363" s="11" t="s">
        <v>45</v>
      </c>
      <c r="G8363" s="12">
        <f>[1]动作!$A8362+[1]动作!$B8362</f>
        <v>43215.307638888888</v>
      </c>
      <c r="H8363" s="12"/>
      <c r="I8363" s="11"/>
    </row>
    <row r="8364" spans="1:9" hidden="1" x14ac:dyDescent="0.3">
      <c r="A8364" s="24">
        <v>8362</v>
      </c>
      <c r="B8364" s="11" t="str">
        <f>IFERROR(INDEX({"JSNY-BJ0001-01";"JSNY-JS0022-01";"JSNY-JS0002-01"},MATCH(D8364,{"BJ_zhongyu";"JS_WX_liteer";"JS_CZ_wodefeng"},0)),"")</f>
        <v>JSNY-JS0002-01</v>
      </c>
      <c r="C8364" s="11" t="str">
        <f>IFERROR(INDEX({"北京中裕世纪大酒店";"江苏利特尔绿色包装股份有限公司";"常州市金坛沃德丰电子科技有限公司"},MATCH(D8364,{"BJ_zhongyu";"JS_WX_liteer";"JS_CZ_wodefeng"},0)),"")</f>
        <v>常州市金坛沃德丰电子科技有限公司</v>
      </c>
      <c r="D8364" s="11" t="str">
        <f>[1]动作!$G8363</f>
        <v>JS_CZ_wodefeng</v>
      </c>
      <c r="E8364" s="11" t="str">
        <f>[1]动作!$D8363</f>
        <v>电表故障</v>
      </c>
      <c r="F8364" s="11" t="s">
        <v>45</v>
      </c>
      <c r="G8364" s="12">
        <f>[1]动作!$A8363+[1]动作!$B8363</f>
        <v>43215.307754629626</v>
      </c>
      <c r="H8364" s="12"/>
      <c r="I8364" s="11"/>
    </row>
    <row r="8365" spans="1:9" hidden="1" x14ac:dyDescent="0.3">
      <c r="A8365" s="24">
        <v>8363</v>
      </c>
      <c r="B8365" s="11" t="str">
        <f>IFERROR(INDEX({"JSNY-BJ0001-01";"JSNY-JS0022-01";"JSNY-JS0002-01"},MATCH(D8365,{"BJ_zhongyu";"JS_WX_liteer";"JS_CZ_wodefeng"},0)),"")</f>
        <v>JSNY-JS0002-01</v>
      </c>
      <c r="C8365" s="11" t="str">
        <f>IFERROR(INDEX({"北京中裕世纪大酒店";"江苏利特尔绿色包装股份有限公司";"常州市金坛沃德丰电子科技有限公司"},MATCH(D8365,{"BJ_zhongyu";"JS_WX_liteer";"JS_CZ_wodefeng"},0)),"")</f>
        <v>常州市金坛沃德丰电子科技有限公司</v>
      </c>
      <c r="D8365" s="11" t="str">
        <f>[1]动作!$G8364</f>
        <v>JS_CZ_wodefeng</v>
      </c>
      <c r="E8365" s="11" t="str">
        <f>[1]动作!$D8364</f>
        <v>电表故障</v>
      </c>
      <c r="F8365" s="11" t="s">
        <v>45</v>
      </c>
      <c r="G8365" s="12">
        <f>[1]动作!$A8364+[1]动作!$B8364</f>
        <v>43215.307881944442</v>
      </c>
      <c r="H8365" s="12"/>
      <c r="I8365" s="11"/>
    </row>
    <row r="8366" spans="1:9" hidden="1" x14ac:dyDescent="0.3">
      <c r="A8366" s="24">
        <v>8364</v>
      </c>
      <c r="B8366" s="11" t="str">
        <f>IFERROR(INDEX({"JSNY-BJ0001-01";"JSNY-JS0022-01";"JSNY-JS0002-01"},MATCH(D8366,{"BJ_zhongyu";"JS_WX_liteer";"JS_CZ_wodefeng"},0)),"")</f>
        <v>JSNY-JS0002-01</v>
      </c>
      <c r="C8366" s="11" t="str">
        <f>IFERROR(INDEX({"北京中裕世纪大酒店";"江苏利特尔绿色包装股份有限公司";"常州市金坛沃德丰电子科技有限公司"},MATCH(D8366,{"BJ_zhongyu";"JS_WX_liteer";"JS_CZ_wodefeng"},0)),"")</f>
        <v>常州市金坛沃德丰电子科技有限公司</v>
      </c>
      <c r="D8366" s="11" t="str">
        <f>[1]动作!$G8365</f>
        <v>JS_CZ_wodefeng</v>
      </c>
      <c r="E8366" s="11" t="str">
        <f>[1]动作!$D8365</f>
        <v>电表故障</v>
      </c>
      <c r="F8366" s="11" t="s">
        <v>45</v>
      </c>
      <c r="G8366" s="12">
        <f>[1]动作!$A8365+[1]动作!$B8365</f>
        <v>43215.308807870373</v>
      </c>
      <c r="H8366" s="12"/>
      <c r="I8366" s="11"/>
    </row>
    <row r="8367" spans="1:9" hidden="1" x14ac:dyDescent="0.3">
      <c r="A8367" s="24">
        <v>8365</v>
      </c>
      <c r="B8367" s="11" t="str">
        <f>IFERROR(INDEX({"JSNY-BJ0001-01";"JSNY-JS0022-01";"JSNY-JS0002-01"},MATCH(D8367,{"BJ_zhongyu";"JS_WX_liteer";"JS_CZ_wodefeng"},0)),"")</f>
        <v>JSNY-JS0002-01</v>
      </c>
      <c r="C8367" s="11" t="str">
        <f>IFERROR(INDEX({"北京中裕世纪大酒店";"江苏利特尔绿色包装股份有限公司";"常州市金坛沃德丰电子科技有限公司"},MATCH(D8367,{"BJ_zhongyu";"JS_WX_liteer";"JS_CZ_wodefeng"},0)),"")</f>
        <v>常州市金坛沃德丰电子科技有限公司</v>
      </c>
      <c r="D8367" s="11" t="str">
        <f>[1]动作!$G8366</f>
        <v>JS_CZ_wodefeng</v>
      </c>
      <c r="E8367" s="11" t="str">
        <f>[1]动作!$D8366</f>
        <v>电表故障</v>
      </c>
      <c r="F8367" s="11" t="s">
        <v>45</v>
      </c>
      <c r="G8367" s="12">
        <f>[1]动作!$A8366+[1]动作!$B8366</f>
        <v>43215.310254629629</v>
      </c>
      <c r="H8367" s="12"/>
      <c r="I8367" s="11"/>
    </row>
    <row r="8368" spans="1:9" hidden="1" x14ac:dyDescent="0.3">
      <c r="A8368" s="24">
        <v>8366</v>
      </c>
      <c r="B8368" s="11" t="str">
        <f>IFERROR(INDEX({"JSNY-BJ0001-01";"JSNY-JS0022-01";"JSNY-JS0002-01"},MATCH(D8368,{"BJ_zhongyu";"JS_WX_liteer";"JS_CZ_wodefeng"},0)),"")</f>
        <v>JSNY-JS0002-01</v>
      </c>
      <c r="C8368" s="11" t="str">
        <f>IFERROR(INDEX({"北京中裕世纪大酒店";"江苏利特尔绿色包装股份有限公司";"常州市金坛沃德丰电子科技有限公司"},MATCH(D8368,{"BJ_zhongyu";"JS_WX_liteer";"JS_CZ_wodefeng"},0)),"")</f>
        <v>常州市金坛沃德丰电子科技有限公司</v>
      </c>
      <c r="D8368" s="11" t="str">
        <f>[1]动作!$G8367</f>
        <v>JS_CZ_wodefeng</v>
      </c>
      <c r="E8368" s="11" t="str">
        <f>[1]动作!$D8367</f>
        <v>电表故障</v>
      </c>
      <c r="F8368" s="11" t="s">
        <v>45</v>
      </c>
      <c r="G8368" s="12">
        <f>[1]动作!$A8367+[1]动作!$B8367</f>
        <v>43215.312743055554</v>
      </c>
      <c r="H8368" s="12"/>
      <c r="I8368" s="11"/>
    </row>
    <row r="8369" spans="1:9" hidden="1" x14ac:dyDescent="0.3">
      <c r="A8369" s="24">
        <v>8367</v>
      </c>
      <c r="B8369" s="11" t="str">
        <f>IFERROR(INDEX({"JSNY-BJ0001-01";"JSNY-JS0022-01";"JSNY-JS0002-01"},MATCH(D8369,{"BJ_zhongyu";"JS_WX_liteer";"JS_CZ_wodefeng"},0)),"")</f>
        <v>JSNY-JS0002-01</v>
      </c>
      <c r="C8369" s="11" t="str">
        <f>IFERROR(INDEX({"北京中裕世纪大酒店";"江苏利特尔绿色包装股份有限公司";"常州市金坛沃德丰电子科技有限公司"},MATCH(D8369,{"BJ_zhongyu";"JS_WX_liteer";"JS_CZ_wodefeng"},0)),"")</f>
        <v>常州市金坛沃德丰电子科技有限公司</v>
      </c>
      <c r="D8369" s="11" t="str">
        <f>[1]动作!$G8368</f>
        <v>JS_CZ_wodefeng</v>
      </c>
      <c r="E8369" s="11" t="str">
        <f>[1]动作!$D8368</f>
        <v>电表故障</v>
      </c>
      <c r="F8369" s="11" t="s">
        <v>45</v>
      </c>
      <c r="G8369" s="12">
        <f>[1]动作!$A8368+[1]动作!$B8368</f>
        <v>43215.314074074071</v>
      </c>
      <c r="H8369" s="12"/>
      <c r="I8369" s="11"/>
    </row>
    <row r="8370" spans="1:9" hidden="1" x14ac:dyDescent="0.3">
      <c r="A8370" s="24">
        <v>8368</v>
      </c>
      <c r="B8370" s="11" t="str">
        <f>IFERROR(INDEX({"JSNY-BJ0001-01";"JSNY-JS0022-01";"JSNY-JS0002-01"},MATCH(D8370,{"BJ_zhongyu";"JS_WX_liteer";"JS_CZ_wodefeng"},0)),"")</f>
        <v>JSNY-JS0002-01</v>
      </c>
      <c r="C8370" s="11" t="str">
        <f>IFERROR(INDEX({"北京中裕世纪大酒店";"江苏利特尔绿色包装股份有限公司";"常州市金坛沃德丰电子科技有限公司"},MATCH(D8370,{"BJ_zhongyu";"JS_WX_liteer";"JS_CZ_wodefeng"},0)),"")</f>
        <v>常州市金坛沃德丰电子科技有限公司</v>
      </c>
      <c r="D8370" s="11" t="str">
        <f>[1]动作!$G8369</f>
        <v>JS_CZ_wodefeng</v>
      </c>
      <c r="E8370" s="11" t="str">
        <f>[1]动作!$D8369</f>
        <v>电表故障</v>
      </c>
      <c r="F8370" s="11" t="s">
        <v>45</v>
      </c>
      <c r="G8370" s="12">
        <f>[1]动作!$A8369+[1]动作!$B8369</f>
        <v>43215.314189814817</v>
      </c>
      <c r="H8370" s="12"/>
      <c r="I8370" s="11"/>
    </row>
    <row r="8371" spans="1:9" hidden="1" x14ac:dyDescent="0.3">
      <c r="A8371" s="24">
        <v>8369</v>
      </c>
      <c r="B8371" s="11" t="str">
        <f>IFERROR(INDEX({"JSNY-BJ0001-01";"JSNY-JS0022-01";"JSNY-JS0002-01"},MATCH(D8371,{"BJ_zhongyu";"JS_WX_liteer";"JS_CZ_wodefeng"},0)),"")</f>
        <v>JSNY-JS0002-01</v>
      </c>
      <c r="C8371" s="11" t="str">
        <f>IFERROR(INDEX({"北京中裕世纪大酒店";"江苏利特尔绿色包装股份有限公司";"常州市金坛沃德丰电子科技有限公司"},MATCH(D8371,{"BJ_zhongyu";"JS_WX_liteer";"JS_CZ_wodefeng"},0)),"")</f>
        <v>常州市金坛沃德丰电子科技有限公司</v>
      </c>
      <c r="D8371" s="11" t="str">
        <f>[1]动作!$G8370</f>
        <v>JS_CZ_wodefeng</v>
      </c>
      <c r="E8371" s="11" t="str">
        <f>[1]动作!$D8370</f>
        <v>电表故障</v>
      </c>
      <c r="F8371" s="11" t="s">
        <v>45</v>
      </c>
      <c r="G8371" s="12">
        <f>[1]动作!$A8370+[1]动作!$B8370</f>
        <v>43215.314305555556</v>
      </c>
      <c r="H8371" s="12"/>
      <c r="I8371" s="11"/>
    </row>
    <row r="8372" spans="1:9" hidden="1" x14ac:dyDescent="0.3">
      <c r="A8372" s="24">
        <v>8370</v>
      </c>
      <c r="B8372" s="11" t="str">
        <f>IFERROR(INDEX({"JSNY-BJ0001-01";"JSNY-JS0022-01";"JSNY-JS0002-01"},MATCH(D8372,{"BJ_zhongyu";"JS_WX_liteer";"JS_CZ_wodefeng"},0)),"")</f>
        <v>JSNY-JS0002-01</v>
      </c>
      <c r="C8372" s="11" t="str">
        <f>IFERROR(INDEX({"北京中裕世纪大酒店";"江苏利特尔绿色包装股份有限公司";"常州市金坛沃德丰电子科技有限公司"},MATCH(D8372,{"BJ_zhongyu";"JS_WX_liteer";"JS_CZ_wodefeng"},0)),"")</f>
        <v>常州市金坛沃德丰电子科技有限公司</v>
      </c>
      <c r="D8372" s="11" t="str">
        <f>[1]动作!$G8371</f>
        <v>JS_CZ_wodefeng</v>
      </c>
      <c r="E8372" s="11" t="str">
        <f>[1]动作!$D8371</f>
        <v>电表故障</v>
      </c>
      <c r="F8372" s="11" t="s">
        <v>45</v>
      </c>
      <c r="G8372" s="12">
        <f>[1]动作!$A8371+[1]动作!$B8371</f>
        <v>43215.316678240742</v>
      </c>
      <c r="H8372" s="12"/>
      <c r="I8372" s="11"/>
    </row>
    <row r="8373" spans="1:9" hidden="1" x14ac:dyDescent="0.3">
      <c r="A8373" s="24">
        <v>8371</v>
      </c>
      <c r="B8373" s="11" t="str">
        <f>IFERROR(INDEX({"JSNY-BJ0001-01";"JSNY-JS0022-01";"JSNY-JS0002-01"},MATCH(D8373,{"BJ_zhongyu";"JS_WX_liteer";"JS_CZ_wodefeng"},0)),"")</f>
        <v>JSNY-JS0002-01</v>
      </c>
      <c r="C8373" s="11" t="str">
        <f>IFERROR(INDEX({"北京中裕世纪大酒店";"江苏利特尔绿色包装股份有限公司";"常州市金坛沃德丰电子科技有限公司"},MATCH(D8373,{"BJ_zhongyu";"JS_WX_liteer";"JS_CZ_wodefeng"},0)),"")</f>
        <v>常州市金坛沃德丰电子科技有限公司</v>
      </c>
      <c r="D8373" s="11" t="str">
        <f>[1]动作!$G8372</f>
        <v>JS_CZ_wodefeng</v>
      </c>
      <c r="E8373" s="11" t="str">
        <f>[1]动作!$D8372</f>
        <v>电表故障</v>
      </c>
      <c r="F8373" s="11" t="s">
        <v>45</v>
      </c>
      <c r="G8373" s="12">
        <f>[1]动作!$A8372+[1]动作!$B8372</f>
        <v>43215.317777777775</v>
      </c>
      <c r="H8373" s="12"/>
      <c r="I8373" s="11"/>
    </row>
    <row r="8374" spans="1:9" hidden="1" x14ac:dyDescent="0.3">
      <c r="A8374" s="24">
        <v>8372</v>
      </c>
      <c r="B8374" s="11" t="str">
        <f>IFERROR(INDEX({"JSNY-BJ0001-01";"JSNY-JS0022-01";"JSNY-JS0002-01"},MATCH(D8374,{"BJ_zhongyu";"JS_WX_liteer";"JS_CZ_wodefeng"},0)),"")</f>
        <v>JSNY-JS0002-01</v>
      </c>
      <c r="C8374" s="11" t="str">
        <f>IFERROR(INDEX({"北京中裕世纪大酒店";"江苏利特尔绿色包装股份有限公司";"常州市金坛沃德丰电子科技有限公司"},MATCH(D8374,{"BJ_zhongyu";"JS_WX_liteer";"JS_CZ_wodefeng"},0)),"")</f>
        <v>常州市金坛沃德丰电子科技有限公司</v>
      </c>
      <c r="D8374" s="11" t="str">
        <f>[1]动作!$G8373</f>
        <v>JS_CZ_wodefeng</v>
      </c>
      <c r="E8374" s="11" t="str">
        <f>[1]动作!$D8373</f>
        <v>电表故障</v>
      </c>
      <c r="F8374" s="11" t="s">
        <v>45</v>
      </c>
      <c r="G8374" s="12">
        <f>[1]动作!$A8373+[1]动作!$B8373</f>
        <v>43215.318009259259</v>
      </c>
      <c r="H8374" s="12"/>
      <c r="I8374" s="11"/>
    </row>
    <row r="8375" spans="1:9" hidden="1" x14ac:dyDescent="0.3">
      <c r="A8375" s="24">
        <v>8373</v>
      </c>
      <c r="B8375" s="11" t="str">
        <f>IFERROR(INDEX({"JSNY-BJ0001-01";"JSNY-JS0022-01";"JSNY-JS0002-01"},MATCH(D8375,{"BJ_zhongyu";"JS_WX_liteer";"JS_CZ_wodefeng"},0)),"")</f>
        <v>JSNY-JS0002-01</v>
      </c>
      <c r="C8375" s="11" t="str">
        <f>IFERROR(INDEX({"北京中裕世纪大酒店";"江苏利特尔绿色包装股份有限公司";"常州市金坛沃德丰电子科技有限公司"},MATCH(D8375,{"BJ_zhongyu";"JS_WX_liteer";"JS_CZ_wodefeng"},0)),"")</f>
        <v>常州市金坛沃德丰电子科技有限公司</v>
      </c>
      <c r="D8375" s="11" t="str">
        <f>[1]动作!$G8374</f>
        <v>JS_CZ_wodefeng</v>
      </c>
      <c r="E8375" s="11" t="str">
        <f>[1]动作!$D8374</f>
        <v>电表故障</v>
      </c>
      <c r="F8375" s="11" t="s">
        <v>45</v>
      </c>
      <c r="G8375" s="12">
        <f>[1]动作!$A8374+[1]动作!$B8374</f>
        <v>43215.318124999998</v>
      </c>
      <c r="H8375" s="12"/>
      <c r="I8375" s="11"/>
    </row>
    <row r="8376" spans="1:9" hidden="1" x14ac:dyDescent="0.3">
      <c r="A8376" s="24">
        <v>8374</v>
      </c>
      <c r="B8376" s="11" t="str">
        <f>IFERROR(INDEX({"JSNY-BJ0001-01";"JSNY-JS0022-01";"JSNY-JS0002-01"},MATCH(D8376,{"BJ_zhongyu";"JS_WX_liteer";"JS_CZ_wodefeng"},0)),"")</f>
        <v>JSNY-JS0002-01</v>
      </c>
      <c r="C8376" s="11" t="str">
        <f>IFERROR(INDEX({"北京中裕世纪大酒店";"江苏利特尔绿色包装股份有限公司";"常州市金坛沃德丰电子科技有限公司"},MATCH(D8376,{"BJ_zhongyu";"JS_WX_liteer";"JS_CZ_wodefeng"},0)),"")</f>
        <v>常州市金坛沃德丰电子科技有限公司</v>
      </c>
      <c r="D8376" s="11" t="str">
        <f>[1]动作!$G8375</f>
        <v>JS_CZ_wodefeng</v>
      </c>
      <c r="E8376" s="11" t="str">
        <f>[1]动作!$D8375</f>
        <v>电表故障</v>
      </c>
      <c r="F8376" s="11" t="s">
        <v>45</v>
      </c>
      <c r="G8376" s="12">
        <f>[1]动作!$A8375+[1]动作!$B8375</f>
        <v>43215.323229166665</v>
      </c>
      <c r="H8376" s="12"/>
      <c r="I8376" s="11"/>
    </row>
    <row r="8377" spans="1:9" hidden="1" x14ac:dyDescent="0.3">
      <c r="A8377" s="24">
        <v>8375</v>
      </c>
      <c r="B8377" s="11" t="str">
        <f>IFERROR(INDEX({"JSNY-BJ0001-01";"JSNY-JS0022-01";"JSNY-JS0002-01"},MATCH(D8377,{"BJ_zhongyu";"JS_WX_liteer";"JS_CZ_wodefeng"},0)),"")</f>
        <v>JSNY-JS0002-01</v>
      </c>
      <c r="C8377" s="11" t="str">
        <f>IFERROR(INDEX({"北京中裕世纪大酒店";"江苏利特尔绿色包装股份有限公司";"常州市金坛沃德丰电子科技有限公司"},MATCH(D8377,{"BJ_zhongyu";"JS_WX_liteer";"JS_CZ_wodefeng"},0)),"")</f>
        <v>常州市金坛沃德丰电子科技有限公司</v>
      </c>
      <c r="D8377" s="11" t="str">
        <f>[1]动作!$G8376</f>
        <v>JS_CZ_wodefeng</v>
      </c>
      <c r="E8377" s="11" t="str">
        <f>[1]动作!$D8376</f>
        <v>电表故障</v>
      </c>
      <c r="F8377" s="11" t="s">
        <v>45</v>
      </c>
      <c r="G8377" s="12">
        <f>[1]动作!$A8376+[1]动作!$B8376</f>
        <v>43215.324444444443</v>
      </c>
      <c r="H8377" s="12"/>
      <c r="I8377" s="11"/>
    </row>
    <row r="8378" spans="1:9" hidden="1" x14ac:dyDescent="0.3">
      <c r="A8378" s="24">
        <v>8376</v>
      </c>
      <c r="B8378" s="11" t="str">
        <f>IFERROR(INDEX({"JSNY-BJ0001-01";"JSNY-JS0022-01";"JSNY-JS0002-01"},MATCH(D8378,{"BJ_zhongyu";"JS_WX_liteer";"JS_CZ_wodefeng"},0)),"")</f>
        <v>JSNY-JS0002-01</v>
      </c>
      <c r="C8378" s="11" t="str">
        <f>IFERROR(INDEX({"北京中裕世纪大酒店";"江苏利特尔绿色包装股份有限公司";"常州市金坛沃德丰电子科技有限公司"},MATCH(D8378,{"BJ_zhongyu";"JS_WX_liteer";"JS_CZ_wodefeng"},0)),"")</f>
        <v>常州市金坛沃德丰电子科技有限公司</v>
      </c>
      <c r="D8378" s="11" t="str">
        <f>[1]动作!$G8377</f>
        <v>JS_CZ_wodefeng</v>
      </c>
      <c r="E8378" s="11" t="str">
        <f>[1]动作!$D8377</f>
        <v>电表故障</v>
      </c>
      <c r="F8378" s="11" t="s">
        <v>45</v>
      </c>
      <c r="G8378" s="12">
        <f>[1]动作!$A8377+[1]动作!$B8377</f>
        <v>43215.324560185189</v>
      </c>
      <c r="H8378" s="12"/>
      <c r="I8378" s="11"/>
    </row>
    <row r="8379" spans="1:9" hidden="1" x14ac:dyDescent="0.3">
      <c r="A8379" s="24">
        <v>8377</v>
      </c>
      <c r="B8379" s="11" t="str">
        <f>IFERROR(INDEX({"JSNY-BJ0001-01";"JSNY-JS0022-01";"JSNY-JS0002-01"},MATCH(D8379,{"BJ_zhongyu";"JS_WX_liteer";"JS_CZ_wodefeng"},0)),"")</f>
        <v>JSNY-JS0002-01</v>
      </c>
      <c r="C8379" s="11" t="str">
        <f>IFERROR(INDEX({"北京中裕世纪大酒店";"江苏利特尔绿色包装股份有限公司";"常州市金坛沃德丰电子科技有限公司"},MATCH(D8379,{"BJ_zhongyu";"JS_WX_liteer";"JS_CZ_wodefeng"},0)),"")</f>
        <v>常州市金坛沃德丰电子科技有限公司</v>
      </c>
      <c r="D8379" s="11" t="str">
        <f>[1]动作!$G8378</f>
        <v>JS_CZ_wodefeng</v>
      </c>
      <c r="E8379" s="11" t="str">
        <f>[1]动作!$D8378</f>
        <v>电表故障</v>
      </c>
      <c r="F8379" s="11" t="s">
        <v>45</v>
      </c>
      <c r="G8379" s="12">
        <f>[1]动作!$A8378+[1]动作!$B8378</f>
        <v>43215.324675925927</v>
      </c>
      <c r="H8379" s="12"/>
      <c r="I8379" s="11"/>
    </row>
    <row r="8380" spans="1:9" hidden="1" x14ac:dyDescent="0.3">
      <c r="A8380" s="24">
        <v>8378</v>
      </c>
      <c r="B8380" s="11" t="str">
        <f>IFERROR(INDEX({"JSNY-BJ0001-01";"JSNY-JS0022-01";"JSNY-JS0002-01"},MATCH(D8380,{"BJ_zhongyu";"JS_WX_liteer";"JS_CZ_wodefeng"},0)),"")</f>
        <v>JSNY-JS0002-01</v>
      </c>
      <c r="C8380" s="11" t="str">
        <f>IFERROR(INDEX({"北京中裕世纪大酒店";"江苏利特尔绿色包装股份有限公司";"常州市金坛沃德丰电子科技有限公司"},MATCH(D8380,{"BJ_zhongyu";"JS_WX_liteer";"JS_CZ_wodefeng"},0)),"")</f>
        <v>常州市金坛沃德丰电子科技有限公司</v>
      </c>
      <c r="D8380" s="11" t="str">
        <f>[1]动作!$G8379</f>
        <v>JS_CZ_wodefeng</v>
      </c>
      <c r="E8380" s="11" t="str">
        <f>[1]动作!$D8379</f>
        <v>电表故障</v>
      </c>
      <c r="F8380" s="11" t="s">
        <v>45</v>
      </c>
      <c r="G8380" s="12">
        <f>[1]动作!$A8379+[1]动作!$B8379</f>
        <v>43215.325543981482</v>
      </c>
      <c r="H8380" s="12"/>
      <c r="I8380" s="11"/>
    </row>
    <row r="8381" spans="1:9" hidden="1" x14ac:dyDescent="0.3">
      <c r="A8381" s="24">
        <v>8379</v>
      </c>
      <c r="B8381" s="11" t="str">
        <f>IFERROR(INDEX({"JSNY-BJ0001-01";"JSNY-JS0022-01";"JSNY-JS0002-01"},MATCH(D8381,{"BJ_zhongyu";"JS_WX_liteer";"JS_CZ_wodefeng"},0)),"")</f>
        <v>JSNY-JS0002-01</v>
      </c>
      <c r="C8381" s="11" t="str">
        <f>IFERROR(INDEX({"北京中裕世纪大酒店";"江苏利特尔绿色包装股份有限公司";"常州市金坛沃德丰电子科技有限公司"},MATCH(D8381,{"BJ_zhongyu";"JS_WX_liteer";"JS_CZ_wodefeng"},0)),"")</f>
        <v>常州市金坛沃德丰电子科技有限公司</v>
      </c>
      <c r="D8381" s="11" t="str">
        <f>[1]动作!$G8380</f>
        <v>JS_CZ_wodefeng</v>
      </c>
      <c r="E8381" s="11" t="str">
        <f>[1]动作!$D8380</f>
        <v>电表故障</v>
      </c>
      <c r="F8381" s="11" t="s">
        <v>45</v>
      </c>
      <c r="G8381" s="12">
        <f>[1]动作!$A8380+[1]动作!$B8380</f>
        <v>43215.330879629626</v>
      </c>
      <c r="H8381" s="12"/>
      <c r="I8381" s="11"/>
    </row>
    <row r="8382" spans="1:9" hidden="1" x14ac:dyDescent="0.3">
      <c r="A8382" s="24">
        <v>8380</v>
      </c>
      <c r="B8382" s="11" t="str">
        <f>IFERROR(INDEX({"JSNY-BJ0001-01";"JSNY-JS0022-01";"JSNY-JS0002-01"},MATCH(D8382,{"BJ_zhongyu";"JS_WX_liteer";"JS_CZ_wodefeng"},0)),"")</f>
        <v>JSNY-JS0002-01</v>
      </c>
      <c r="C8382" s="11" t="str">
        <f>IFERROR(INDEX({"北京中裕世纪大酒店";"江苏利特尔绿色包装股份有限公司";"常州市金坛沃德丰电子科技有限公司"},MATCH(D8382,{"BJ_zhongyu";"JS_WX_liteer";"JS_CZ_wodefeng"},0)),"")</f>
        <v>常州市金坛沃德丰电子科技有限公司</v>
      </c>
      <c r="D8382" s="11" t="str">
        <f>[1]动作!$G8381</f>
        <v>JS_CZ_wodefeng</v>
      </c>
      <c r="E8382" s="11" t="str">
        <f>[1]动作!$D8381</f>
        <v>电表故障</v>
      </c>
      <c r="F8382" s="11" t="s">
        <v>45</v>
      </c>
      <c r="G8382" s="12">
        <f>[1]动作!$A8381+[1]动作!$B8381</f>
        <v>43215.333368055559</v>
      </c>
      <c r="H8382" s="12"/>
      <c r="I8382" s="11"/>
    </row>
    <row r="8383" spans="1:9" hidden="1" x14ac:dyDescent="0.3">
      <c r="A8383" s="24">
        <v>8381</v>
      </c>
      <c r="B8383" s="11" t="str">
        <f>IFERROR(INDEX({"JSNY-BJ0001-01";"JSNY-JS0022-01";"JSNY-JS0002-01"},MATCH(D8383,{"BJ_zhongyu";"JS_WX_liteer";"JS_CZ_wodefeng"},0)),"")</f>
        <v>JSNY-JS0002-01</v>
      </c>
      <c r="C8383" s="11" t="str">
        <f>IFERROR(INDEX({"北京中裕世纪大酒店";"江苏利特尔绿色包装股份有限公司";"常州市金坛沃德丰电子科技有限公司"},MATCH(D8383,{"BJ_zhongyu";"JS_WX_liteer";"JS_CZ_wodefeng"},0)),"")</f>
        <v>常州市金坛沃德丰电子科技有限公司</v>
      </c>
      <c r="D8383" s="11" t="str">
        <f>[1]动作!$G8382</f>
        <v>JS_CZ_wodefeng</v>
      </c>
      <c r="E8383" s="11" t="str">
        <f>[1]动作!$D8382</f>
        <v>电表故障</v>
      </c>
      <c r="F8383" s="11" t="s">
        <v>45</v>
      </c>
      <c r="G8383" s="12">
        <f>[1]动作!$A8382+[1]动作!$B8382</f>
        <v>43215.334930555553</v>
      </c>
      <c r="H8383" s="12"/>
      <c r="I8383" s="11"/>
    </row>
    <row r="8384" spans="1:9" hidden="1" x14ac:dyDescent="0.3">
      <c r="A8384" s="24">
        <v>8382</v>
      </c>
      <c r="B8384" s="11" t="str">
        <f>IFERROR(INDEX({"JSNY-BJ0001-01";"JSNY-JS0022-01";"JSNY-JS0002-01"},MATCH(D8384,{"BJ_zhongyu";"JS_WX_liteer";"JS_CZ_wodefeng"},0)),"")</f>
        <v>JSNY-JS0002-01</v>
      </c>
      <c r="C8384" s="11" t="str">
        <f>IFERROR(INDEX({"北京中裕世纪大酒店";"江苏利特尔绿色包装股份有限公司";"常州市金坛沃德丰电子科技有限公司"},MATCH(D8384,{"BJ_zhongyu";"JS_WX_liteer";"JS_CZ_wodefeng"},0)),"")</f>
        <v>常州市金坛沃德丰电子科技有限公司</v>
      </c>
      <c r="D8384" s="11" t="str">
        <f>[1]动作!$G8383</f>
        <v>JS_CZ_wodefeng</v>
      </c>
      <c r="E8384" s="11" t="str">
        <f>[1]动作!$D8383</f>
        <v>电表故障</v>
      </c>
      <c r="F8384" s="11" t="s">
        <v>45</v>
      </c>
      <c r="G8384" s="12">
        <f>[1]动作!$A8383+[1]动作!$B8383</f>
        <v>43215.335740740738</v>
      </c>
      <c r="H8384" s="12"/>
      <c r="I8384" s="11"/>
    </row>
    <row r="8385" spans="1:9" hidden="1" x14ac:dyDescent="0.3">
      <c r="A8385" s="24">
        <v>8383</v>
      </c>
      <c r="B8385" s="11" t="str">
        <f>IFERROR(INDEX({"JSNY-BJ0001-01";"JSNY-JS0022-01";"JSNY-JS0002-01"},MATCH(D8385,{"BJ_zhongyu";"JS_WX_liteer";"JS_CZ_wodefeng"},0)),"")</f>
        <v>JSNY-JS0002-01</v>
      </c>
      <c r="C8385" s="11" t="str">
        <f>IFERROR(INDEX({"北京中裕世纪大酒店";"江苏利特尔绿色包装股份有限公司";"常州市金坛沃德丰电子科技有限公司"},MATCH(D8385,{"BJ_zhongyu";"JS_WX_liteer";"JS_CZ_wodefeng"},0)),"")</f>
        <v>常州市金坛沃德丰电子科技有限公司</v>
      </c>
      <c r="D8385" s="11" t="str">
        <f>[1]动作!$G8384</f>
        <v>JS_CZ_wodefeng</v>
      </c>
      <c r="E8385" s="11" t="str">
        <f>[1]动作!$D8384</f>
        <v>电表故障</v>
      </c>
      <c r="F8385" s="11" t="s">
        <v>45</v>
      </c>
      <c r="G8385" s="12">
        <f>[1]动作!$A8384+[1]动作!$B8384</f>
        <v>43215.33730324074</v>
      </c>
      <c r="H8385" s="12"/>
      <c r="I8385" s="11"/>
    </row>
    <row r="8386" spans="1:9" hidden="1" x14ac:dyDescent="0.3">
      <c r="A8386" s="24">
        <v>8384</v>
      </c>
      <c r="B8386" s="11" t="str">
        <f>IFERROR(INDEX({"JSNY-BJ0001-01";"JSNY-JS0022-01";"JSNY-JS0002-01"},MATCH(D8386,{"BJ_zhongyu";"JS_WX_liteer";"JS_CZ_wodefeng"},0)),"")</f>
        <v>JSNY-JS0002-01</v>
      </c>
      <c r="C8386" s="11" t="str">
        <f>IFERROR(INDEX({"北京中裕世纪大酒店";"江苏利特尔绿色包装股份有限公司";"常州市金坛沃德丰电子科技有限公司"},MATCH(D8386,{"BJ_zhongyu";"JS_WX_liteer";"JS_CZ_wodefeng"},0)),"")</f>
        <v>常州市金坛沃德丰电子科技有限公司</v>
      </c>
      <c r="D8386" s="11" t="str">
        <f>[1]动作!$G8385</f>
        <v>JS_CZ_wodefeng</v>
      </c>
      <c r="E8386" s="11" t="str">
        <f>[1]动作!$D8385</f>
        <v>电表故障</v>
      </c>
      <c r="F8386" s="11" t="s">
        <v>45</v>
      </c>
      <c r="G8386" s="12">
        <f>[1]动作!$A8385+[1]动作!$B8385</f>
        <v>43215.338634259257</v>
      </c>
      <c r="H8386" s="12"/>
      <c r="I8386" s="11"/>
    </row>
    <row r="8387" spans="1:9" hidden="1" x14ac:dyDescent="0.3">
      <c r="A8387" s="24">
        <v>8385</v>
      </c>
      <c r="B8387" s="11" t="str">
        <f>IFERROR(INDEX({"JSNY-BJ0001-01";"JSNY-JS0022-01";"JSNY-JS0002-01"},MATCH(D8387,{"BJ_zhongyu";"JS_WX_liteer";"JS_CZ_wodefeng"},0)),"")</f>
        <v>JSNY-JS0002-01</v>
      </c>
      <c r="C8387" s="11" t="str">
        <f>IFERROR(INDEX({"北京中裕世纪大酒店";"江苏利特尔绿色包装股份有限公司";"常州市金坛沃德丰电子科技有限公司"},MATCH(D8387,{"BJ_zhongyu";"JS_WX_liteer";"JS_CZ_wodefeng"},0)),"")</f>
        <v>常州市金坛沃德丰电子科技有限公司</v>
      </c>
      <c r="D8387" s="11" t="str">
        <f>[1]动作!$G8386</f>
        <v>JS_CZ_wodefeng</v>
      </c>
      <c r="E8387" s="11" t="str">
        <f>[1]动作!$D8386</f>
        <v>电表故障</v>
      </c>
      <c r="F8387" s="11" t="s">
        <v>45</v>
      </c>
      <c r="G8387" s="12">
        <f>[1]动作!$A8386+[1]动作!$B8386</f>
        <v>43215.338865740741</v>
      </c>
      <c r="H8387" s="12"/>
      <c r="I8387" s="11"/>
    </row>
    <row r="8388" spans="1:9" hidden="1" x14ac:dyDescent="0.3">
      <c r="A8388" s="24">
        <v>8386</v>
      </c>
      <c r="B8388" s="11" t="str">
        <f>IFERROR(INDEX({"JSNY-BJ0001-01";"JSNY-JS0022-01";"JSNY-JS0002-01"},MATCH(D8388,{"BJ_zhongyu";"JS_WX_liteer";"JS_CZ_wodefeng"},0)),"")</f>
        <v>JSNY-JS0002-01</v>
      </c>
      <c r="C8388" s="11" t="str">
        <f>IFERROR(INDEX({"北京中裕世纪大酒店";"江苏利特尔绿色包装股份有限公司";"常州市金坛沃德丰电子科技有限公司"},MATCH(D8388,{"BJ_zhongyu";"JS_WX_liteer";"JS_CZ_wodefeng"},0)),"")</f>
        <v>常州市金坛沃德丰电子科技有限公司</v>
      </c>
      <c r="D8388" s="11" t="str">
        <f>[1]动作!$G8387</f>
        <v>JS_CZ_wodefeng</v>
      </c>
      <c r="E8388" s="11" t="str">
        <f>[1]动作!$D8387</f>
        <v>电表故障</v>
      </c>
      <c r="F8388" s="11" t="s">
        <v>45</v>
      </c>
      <c r="G8388" s="12">
        <f>[1]动作!$A8387+[1]动作!$B8387</f>
        <v>43215.339965277781</v>
      </c>
      <c r="H8388" s="12"/>
      <c r="I8388" s="11"/>
    </row>
    <row r="8389" spans="1:9" hidden="1" x14ac:dyDescent="0.3">
      <c r="A8389" s="24">
        <v>8387</v>
      </c>
      <c r="B8389" s="11" t="str">
        <f>IFERROR(INDEX({"JSNY-BJ0001-01";"JSNY-JS0022-01";"JSNY-JS0002-01"},MATCH(D8389,{"BJ_zhongyu";"JS_WX_liteer";"JS_CZ_wodefeng"},0)),"")</f>
        <v>JSNY-JS0002-01</v>
      </c>
      <c r="C8389" s="11" t="str">
        <f>IFERROR(INDEX({"北京中裕世纪大酒店";"江苏利特尔绿色包装股份有限公司";"常州市金坛沃德丰电子科技有限公司"},MATCH(D8389,{"BJ_zhongyu";"JS_WX_liteer";"JS_CZ_wodefeng"},0)),"")</f>
        <v>常州市金坛沃德丰电子科技有限公司</v>
      </c>
      <c r="D8389" s="11" t="str">
        <f>[1]动作!$G8388</f>
        <v>JS_CZ_wodefeng</v>
      </c>
      <c r="E8389" s="11" t="str">
        <f>[1]动作!$D8388</f>
        <v>电表故障</v>
      </c>
      <c r="F8389" s="11" t="s">
        <v>45</v>
      </c>
      <c r="G8389" s="12">
        <f>[1]动作!$A8388+[1]动作!$B8388</f>
        <v>43215.34269675926</v>
      </c>
      <c r="H8389" s="12"/>
      <c r="I8389" s="11"/>
    </row>
    <row r="8390" spans="1:9" hidden="1" x14ac:dyDescent="0.3">
      <c r="A8390" s="24">
        <v>8388</v>
      </c>
      <c r="B8390" s="11" t="str">
        <f>IFERROR(INDEX({"JSNY-BJ0001-01";"JSNY-JS0022-01";"JSNY-JS0002-01"},MATCH(D8390,{"BJ_zhongyu";"JS_WX_liteer";"JS_CZ_wodefeng"},0)),"")</f>
        <v>JSNY-JS0002-01</v>
      </c>
      <c r="C8390" s="11" t="str">
        <f>IFERROR(INDEX({"北京中裕世纪大酒店";"江苏利特尔绿色包装股份有限公司";"常州市金坛沃德丰电子科技有限公司"},MATCH(D8390,{"BJ_zhongyu";"JS_WX_liteer";"JS_CZ_wodefeng"},0)),"")</f>
        <v>常州市金坛沃德丰电子科技有限公司</v>
      </c>
      <c r="D8390" s="11" t="str">
        <f>[1]动作!$G8389</f>
        <v>JS_CZ_wodefeng</v>
      </c>
      <c r="E8390" s="11" t="str">
        <f>[1]动作!$D8389</f>
        <v>电表故障</v>
      </c>
      <c r="F8390" s="11" t="s">
        <v>45</v>
      </c>
      <c r="G8390" s="12">
        <f>[1]动作!$A8389+[1]动作!$B8389</f>
        <v>43215.343912037039</v>
      </c>
      <c r="H8390" s="12"/>
      <c r="I8390" s="11"/>
    </row>
    <row r="8391" spans="1:9" hidden="1" x14ac:dyDescent="0.3">
      <c r="A8391" s="24">
        <v>8389</v>
      </c>
      <c r="B8391" s="11" t="str">
        <f>IFERROR(INDEX({"JSNY-BJ0001-01";"JSNY-JS0022-01";"JSNY-JS0002-01"},MATCH(D8391,{"BJ_zhongyu";"JS_WX_liteer";"JS_CZ_wodefeng"},0)),"")</f>
        <v>JSNY-JS0002-01</v>
      </c>
      <c r="C8391" s="11" t="str">
        <f>IFERROR(INDEX({"北京中裕世纪大酒店";"江苏利特尔绿色包装股份有限公司";"常州市金坛沃德丰电子科技有限公司"},MATCH(D8391,{"BJ_zhongyu";"JS_WX_liteer";"JS_CZ_wodefeng"},0)),"")</f>
        <v>常州市金坛沃德丰电子科技有限公司</v>
      </c>
      <c r="D8391" s="11" t="str">
        <f>[1]动作!$G8390</f>
        <v>JS_CZ_wodefeng</v>
      </c>
      <c r="E8391" s="11" t="str">
        <f>[1]动作!$D8390</f>
        <v>电表故障</v>
      </c>
      <c r="F8391" s="11" t="s">
        <v>45</v>
      </c>
      <c r="G8391" s="12">
        <f>[1]动作!$A8390+[1]动作!$B8390</f>
        <v>43215.344027777777</v>
      </c>
      <c r="H8391" s="12"/>
      <c r="I8391" s="11"/>
    </row>
    <row r="8392" spans="1:9" hidden="1" x14ac:dyDescent="0.3">
      <c r="A8392" s="24">
        <v>8390</v>
      </c>
      <c r="B8392" s="11" t="str">
        <f>IFERROR(INDEX({"JSNY-BJ0001-01";"JSNY-JS0022-01";"JSNY-JS0002-01"},MATCH(D8392,{"BJ_zhongyu";"JS_WX_liteer";"JS_CZ_wodefeng"},0)),"")</f>
        <v>JSNY-JS0002-01</v>
      </c>
      <c r="C8392" s="11" t="str">
        <f>IFERROR(INDEX({"北京中裕世纪大酒店";"江苏利特尔绿色包装股份有限公司";"常州市金坛沃德丰电子科技有限公司"},MATCH(D8392,{"BJ_zhongyu";"JS_WX_liteer";"JS_CZ_wodefeng"},0)),"")</f>
        <v>常州市金坛沃德丰电子科技有限公司</v>
      </c>
      <c r="D8392" s="11" t="str">
        <f>[1]动作!$G8391</f>
        <v>JS_CZ_wodefeng</v>
      </c>
      <c r="E8392" s="11" t="str">
        <f>[1]动作!$D8391</f>
        <v>电表故障</v>
      </c>
      <c r="F8392" s="11" t="s">
        <v>45</v>
      </c>
      <c r="G8392" s="12">
        <f>[1]动作!$A8391+[1]动作!$B8391</f>
        <v>43215.344143518516</v>
      </c>
      <c r="H8392" s="12"/>
      <c r="I8392" s="11"/>
    </row>
    <row r="8393" spans="1:9" hidden="1" x14ac:dyDescent="0.3">
      <c r="A8393" s="24">
        <v>8391</v>
      </c>
      <c r="B8393" s="11" t="str">
        <f>IFERROR(INDEX({"JSNY-BJ0001-01";"JSNY-JS0022-01";"JSNY-JS0002-01"},MATCH(D8393,{"BJ_zhongyu";"JS_WX_liteer";"JS_CZ_wodefeng"},0)),"")</f>
        <v>JSNY-JS0002-01</v>
      </c>
      <c r="C8393" s="11" t="str">
        <f>IFERROR(INDEX({"北京中裕世纪大酒店";"江苏利特尔绿色包装股份有限公司";"常州市金坛沃德丰电子科技有限公司"},MATCH(D8393,{"BJ_zhongyu";"JS_WX_liteer";"JS_CZ_wodefeng"},0)),"")</f>
        <v>常州市金坛沃德丰电子科技有限公司</v>
      </c>
      <c r="D8393" s="11" t="str">
        <f>[1]动作!$G8392</f>
        <v>JS_CZ_wodefeng</v>
      </c>
      <c r="E8393" s="11" t="str">
        <f>[1]动作!$D8392</f>
        <v>电表故障</v>
      </c>
      <c r="F8393" s="11" t="s">
        <v>45</v>
      </c>
      <c r="G8393" s="12">
        <f>[1]动作!$A8392+[1]动作!$B8392</f>
        <v>43215.345069444447</v>
      </c>
      <c r="H8393" s="12"/>
      <c r="I8393" s="11"/>
    </row>
    <row r="8394" spans="1:9" hidden="1" x14ac:dyDescent="0.3">
      <c r="A8394" s="24">
        <v>8392</v>
      </c>
      <c r="B8394" s="11" t="str">
        <f>IFERROR(INDEX({"JSNY-BJ0001-01";"JSNY-JS0022-01";"JSNY-JS0002-01"},MATCH(D8394,{"BJ_zhongyu";"JS_WX_liteer";"JS_CZ_wodefeng"},0)),"")</f>
        <v>JSNY-JS0002-01</v>
      </c>
      <c r="C8394" s="11" t="str">
        <f>IFERROR(INDEX({"北京中裕世纪大酒店";"江苏利特尔绿色包装股份有限公司";"常州市金坛沃德丰电子科技有限公司"},MATCH(D8394,{"BJ_zhongyu";"JS_WX_liteer";"JS_CZ_wodefeng"},0)),"")</f>
        <v>常州市金坛沃德丰电子科技有限公司</v>
      </c>
      <c r="D8394" s="11" t="str">
        <f>[1]动作!$G8393</f>
        <v>JS_CZ_wodefeng</v>
      </c>
      <c r="E8394" s="11" t="str">
        <f>[1]动作!$D8393</f>
        <v>电表故障</v>
      </c>
      <c r="F8394" s="11" t="s">
        <v>45</v>
      </c>
      <c r="G8394" s="12">
        <f>[1]动作!$A8393+[1]动作!$B8393</f>
        <v>43215.345416666663</v>
      </c>
      <c r="H8394" s="12"/>
      <c r="I8394" s="11"/>
    </row>
    <row r="8395" spans="1:9" hidden="1" x14ac:dyDescent="0.3">
      <c r="A8395" s="24">
        <v>8393</v>
      </c>
      <c r="B8395" s="11" t="str">
        <f>IFERROR(INDEX({"JSNY-BJ0001-01";"JSNY-JS0022-01";"JSNY-JS0002-01"},MATCH(D8395,{"BJ_zhongyu";"JS_WX_liteer";"JS_CZ_wodefeng"},0)),"")</f>
        <v>JSNY-JS0002-01</v>
      </c>
      <c r="C8395" s="11" t="str">
        <f>IFERROR(INDEX({"北京中裕世纪大酒店";"江苏利特尔绿色包装股份有限公司";"常州市金坛沃德丰电子科技有限公司"},MATCH(D8395,{"BJ_zhongyu";"JS_WX_liteer";"JS_CZ_wodefeng"},0)),"")</f>
        <v>常州市金坛沃德丰电子科技有限公司</v>
      </c>
      <c r="D8395" s="11" t="str">
        <f>[1]动作!$G8394</f>
        <v>JS_CZ_wodefeng</v>
      </c>
      <c r="E8395" s="11" t="str">
        <f>[1]动作!$D8394</f>
        <v>电表故障</v>
      </c>
      <c r="F8395" s="11" t="s">
        <v>45</v>
      </c>
      <c r="G8395" s="12">
        <f>[1]动作!$A8394+[1]动作!$B8394</f>
        <v>43215.346689814818</v>
      </c>
      <c r="H8395" s="12"/>
      <c r="I8395" s="11"/>
    </row>
    <row r="8396" spans="1:9" hidden="1" x14ac:dyDescent="0.3">
      <c r="A8396" s="24">
        <v>8394</v>
      </c>
      <c r="B8396" s="11" t="str">
        <f>IFERROR(INDEX({"JSNY-BJ0001-01";"JSNY-JS0022-01";"JSNY-JS0002-01"},MATCH(D8396,{"BJ_zhongyu";"JS_WX_liteer";"JS_CZ_wodefeng"},0)),"")</f>
        <v>JSNY-JS0002-01</v>
      </c>
      <c r="C8396" s="11" t="str">
        <f>IFERROR(INDEX({"北京中裕世纪大酒店";"江苏利特尔绿色包装股份有限公司";"常州市金坛沃德丰电子科技有限公司"},MATCH(D8396,{"BJ_zhongyu";"JS_WX_liteer";"JS_CZ_wodefeng"},0)),"")</f>
        <v>常州市金坛沃德丰电子科技有限公司</v>
      </c>
      <c r="D8396" s="11" t="str">
        <f>[1]动作!$G8395</f>
        <v>JS_CZ_wodefeng</v>
      </c>
      <c r="E8396" s="11" t="str">
        <f>[1]动作!$D8395</f>
        <v>电表故障</v>
      </c>
      <c r="F8396" s="11" t="s">
        <v>45</v>
      </c>
      <c r="G8396" s="12">
        <f>[1]动作!$A8395+[1]动作!$B8395</f>
        <v>43215.349178240744</v>
      </c>
      <c r="H8396" s="12"/>
      <c r="I8396" s="11"/>
    </row>
    <row r="8397" spans="1:9" hidden="1" x14ac:dyDescent="0.3">
      <c r="A8397" s="24">
        <v>8395</v>
      </c>
      <c r="B8397" s="11" t="str">
        <f>IFERROR(INDEX({"JSNY-BJ0001-01";"JSNY-JS0022-01";"JSNY-JS0002-01"},MATCH(D8397,{"BJ_zhongyu";"JS_WX_liteer";"JS_CZ_wodefeng"},0)),"")</f>
        <v>JSNY-JS0002-01</v>
      </c>
      <c r="C8397" s="11" t="str">
        <f>IFERROR(INDEX({"北京中裕世纪大酒店";"江苏利特尔绿色包装股份有限公司";"常州市金坛沃德丰电子科技有限公司"},MATCH(D8397,{"BJ_zhongyu";"JS_WX_liteer";"JS_CZ_wodefeng"},0)),"")</f>
        <v>常州市金坛沃德丰电子科技有限公司</v>
      </c>
      <c r="D8397" s="11" t="str">
        <f>[1]动作!$G8396</f>
        <v>JS_CZ_wodefeng</v>
      </c>
      <c r="E8397" s="11" t="str">
        <f>[1]动作!$D8396</f>
        <v>电表故障</v>
      </c>
      <c r="F8397" s="11" t="s">
        <v>45</v>
      </c>
      <c r="G8397" s="12">
        <f>[1]动作!$A8396+[1]动作!$B8396</f>
        <v>43215.349351851852</v>
      </c>
      <c r="H8397" s="12"/>
      <c r="I8397" s="11"/>
    </row>
    <row r="8398" spans="1:9" hidden="1" x14ac:dyDescent="0.3">
      <c r="A8398" s="24">
        <v>8396</v>
      </c>
      <c r="B8398" s="11" t="str">
        <f>IFERROR(INDEX({"JSNY-BJ0001-01";"JSNY-JS0022-01";"JSNY-JS0002-01"},MATCH(D8398,{"BJ_zhongyu";"JS_WX_liteer";"JS_CZ_wodefeng"},0)),"")</f>
        <v>JSNY-JS0002-01</v>
      </c>
      <c r="C8398" s="11" t="str">
        <f>IFERROR(INDEX({"北京中裕世纪大酒店";"江苏利特尔绿色包装股份有限公司";"常州市金坛沃德丰电子科技有限公司"},MATCH(D8398,{"BJ_zhongyu";"JS_WX_liteer";"JS_CZ_wodefeng"},0)),"")</f>
        <v>常州市金坛沃德丰电子科技有限公司</v>
      </c>
      <c r="D8398" s="11" t="str">
        <f>[1]动作!$G8397</f>
        <v>JS_CZ_wodefeng</v>
      </c>
      <c r="E8398" s="11" t="str">
        <f>[1]动作!$D8397</f>
        <v>电表故障</v>
      </c>
      <c r="F8398" s="11" t="s">
        <v>45</v>
      </c>
      <c r="G8398" s="12">
        <f>[1]动作!$A8397+[1]动作!$B8397</f>
        <v>43215.349594907406</v>
      </c>
      <c r="H8398" s="12"/>
      <c r="I8398" s="11"/>
    </row>
    <row r="8399" spans="1:9" hidden="1" x14ac:dyDescent="0.3">
      <c r="A8399" s="24">
        <v>8397</v>
      </c>
      <c r="B8399" s="11" t="str">
        <f>IFERROR(INDEX({"JSNY-BJ0001-01";"JSNY-JS0022-01";"JSNY-JS0002-01"},MATCH(D8399,{"BJ_zhongyu";"JS_WX_liteer";"JS_CZ_wodefeng"},0)),"")</f>
        <v>JSNY-JS0002-01</v>
      </c>
      <c r="C8399" s="11" t="str">
        <f>IFERROR(INDEX({"北京中裕世纪大酒店";"江苏利特尔绿色包装股份有限公司";"常州市金坛沃德丰电子科技有限公司"},MATCH(D8399,{"BJ_zhongyu";"JS_WX_liteer";"JS_CZ_wodefeng"},0)),"")</f>
        <v>常州市金坛沃德丰电子科技有限公司</v>
      </c>
      <c r="D8399" s="11" t="str">
        <f>[1]动作!$G8398</f>
        <v>JS_CZ_wodefeng</v>
      </c>
      <c r="E8399" s="11" t="str">
        <f>[1]动作!$D8398</f>
        <v>电表故障</v>
      </c>
      <c r="F8399" s="11" t="s">
        <v>45</v>
      </c>
      <c r="G8399" s="12">
        <f>[1]动作!$A8398+[1]动作!$B8398</f>
        <v>43215.354571759257</v>
      </c>
      <c r="H8399" s="12"/>
      <c r="I8399" s="11"/>
    </row>
    <row r="8400" spans="1:9" hidden="1" x14ac:dyDescent="0.3">
      <c r="A8400" s="24">
        <v>8398</v>
      </c>
      <c r="B8400" s="11" t="str">
        <f>IFERROR(INDEX({"JSNY-BJ0001-01";"JSNY-JS0022-01";"JSNY-JS0002-01"},MATCH(D8400,{"BJ_zhongyu";"JS_WX_liteer";"JS_CZ_wodefeng"},0)),"")</f>
        <v>JSNY-JS0002-01</v>
      </c>
      <c r="C8400" s="11" t="str">
        <f>IFERROR(INDEX({"北京中裕世纪大酒店";"江苏利特尔绿色包装股份有限公司";"常州市金坛沃德丰电子科技有限公司"},MATCH(D8400,{"BJ_zhongyu";"JS_WX_liteer";"JS_CZ_wodefeng"},0)),"")</f>
        <v>常州市金坛沃德丰电子科技有限公司</v>
      </c>
      <c r="D8400" s="11" t="str">
        <f>[1]动作!$G8399</f>
        <v>JS_CZ_wodefeng</v>
      </c>
      <c r="E8400" s="11" t="str">
        <f>[1]动作!$D8399</f>
        <v>电表故障</v>
      </c>
      <c r="F8400" s="11" t="s">
        <v>45</v>
      </c>
      <c r="G8400" s="12">
        <f>[1]动作!$A8399+[1]动作!$B8399</f>
        <v>43215.354687500003</v>
      </c>
      <c r="H8400" s="12"/>
      <c r="I8400" s="11"/>
    </row>
    <row r="8401" spans="1:9" hidden="1" x14ac:dyDescent="0.3">
      <c r="A8401" s="24">
        <v>8399</v>
      </c>
      <c r="B8401" s="11" t="str">
        <f>IFERROR(INDEX({"JSNY-BJ0001-01";"JSNY-JS0022-01";"JSNY-JS0002-01"},MATCH(D8401,{"BJ_zhongyu";"JS_WX_liteer";"JS_CZ_wodefeng"},0)),"")</f>
        <v>JSNY-JS0002-01</v>
      </c>
      <c r="C8401" s="11" t="str">
        <f>IFERROR(INDEX({"北京中裕世纪大酒店";"江苏利特尔绿色包装股份有限公司";"常州市金坛沃德丰电子科技有限公司"},MATCH(D8401,{"BJ_zhongyu";"JS_WX_liteer";"JS_CZ_wodefeng"},0)),"")</f>
        <v>常州市金坛沃德丰电子科技有限公司</v>
      </c>
      <c r="D8401" s="11" t="str">
        <f>[1]动作!$G8400</f>
        <v>JS_CZ_wodefeng</v>
      </c>
      <c r="E8401" s="11" t="str">
        <f>[1]动作!$D8400</f>
        <v>电表故障</v>
      </c>
      <c r="F8401" s="11" t="s">
        <v>45</v>
      </c>
      <c r="G8401" s="12">
        <f>[1]动作!$A8400+[1]动作!$B8400</f>
        <v>43215.354861111111</v>
      </c>
      <c r="H8401" s="12"/>
      <c r="I8401" s="11"/>
    </row>
    <row r="8402" spans="1:9" hidden="1" x14ac:dyDescent="0.3">
      <c r="A8402" s="24">
        <v>8400</v>
      </c>
      <c r="B8402" s="11" t="str">
        <f>IFERROR(INDEX({"JSNY-BJ0001-01";"JSNY-JS0022-01";"JSNY-JS0002-01"},MATCH(D8402,{"BJ_zhongyu";"JS_WX_liteer";"JS_CZ_wodefeng"},0)),"")</f>
        <v>JSNY-JS0002-01</v>
      </c>
      <c r="C8402" s="11" t="str">
        <f>IFERROR(INDEX({"北京中裕世纪大酒店";"江苏利特尔绿色包装股份有限公司";"常州市金坛沃德丰电子科技有限公司"},MATCH(D8402,{"BJ_zhongyu";"JS_WX_liteer";"JS_CZ_wodefeng"},0)),"")</f>
        <v>常州市金坛沃德丰电子科技有限公司</v>
      </c>
      <c r="D8402" s="11" t="str">
        <f>[1]动作!$G8401</f>
        <v>JS_CZ_wodefeng</v>
      </c>
      <c r="E8402" s="11" t="str">
        <f>[1]动作!$D8401</f>
        <v>电表故障</v>
      </c>
      <c r="F8402" s="11" t="s">
        <v>45</v>
      </c>
      <c r="G8402" s="12">
        <f>[1]动作!$A8401+[1]动作!$B8401</f>
        <v>43215.357233796298</v>
      </c>
      <c r="H8402" s="12"/>
      <c r="I8402" s="11"/>
    </row>
    <row r="8403" spans="1:9" hidden="1" x14ac:dyDescent="0.3">
      <c r="A8403" s="24">
        <v>8401</v>
      </c>
      <c r="B8403" s="11" t="str">
        <f>IFERROR(INDEX({"JSNY-BJ0001-01";"JSNY-JS0022-01";"JSNY-JS0002-01"},MATCH(D8403,{"BJ_zhongyu";"JS_WX_liteer";"JS_CZ_wodefeng"},0)),"")</f>
        <v>JSNY-JS0002-01</v>
      </c>
      <c r="C8403" s="11" t="str">
        <f>IFERROR(INDEX({"北京中裕世纪大酒店";"江苏利特尔绿色包装股份有限公司";"常州市金坛沃德丰电子科技有限公司"},MATCH(D8403,{"BJ_zhongyu";"JS_WX_liteer";"JS_CZ_wodefeng"},0)),"")</f>
        <v>常州市金坛沃德丰电子科技有限公司</v>
      </c>
      <c r="D8403" s="11" t="str">
        <f>[1]动作!$G8402</f>
        <v>JS_CZ_wodefeng</v>
      </c>
      <c r="E8403" s="11" t="str">
        <f>[1]动作!$D8402</f>
        <v>电表故障</v>
      </c>
      <c r="F8403" s="11" t="s">
        <v>45</v>
      </c>
      <c r="G8403" s="12">
        <f>[1]动作!$A8402+[1]动作!$B8402</f>
        <v>43215.359548611108</v>
      </c>
      <c r="H8403" s="12"/>
      <c r="I8403" s="11"/>
    </row>
    <row r="8404" spans="1:9" hidden="1" x14ac:dyDescent="0.3">
      <c r="A8404" s="24">
        <v>8402</v>
      </c>
      <c r="B8404" s="11" t="str">
        <f>IFERROR(INDEX({"JSNY-BJ0001-01";"JSNY-JS0022-01";"JSNY-JS0002-01"},MATCH(D8404,{"BJ_zhongyu";"JS_WX_liteer";"JS_CZ_wodefeng"},0)),"")</f>
        <v>JSNY-JS0002-01</v>
      </c>
      <c r="C8404" s="11" t="str">
        <f>IFERROR(INDEX({"北京中裕世纪大酒店";"江苏利特尔绿色包装股份有限公司";"常州市金坛沃德丰电子科技有限公司"},MATCH(D8404,{"BJ_zhongyu";"JS_WX_liteer";"JS_CZ_wodefeng"},0)),"")</f>
        <v>常州市金坛沃德丰电子科技有限公司</v>
      </c>
      <c r="D8404" s="11" t="str">
        <f>[1]动作!$G8403</f>
        <v>JS_CZ_wodefeng</v>
      </c>
      <c r="E8404" s="11" t="str">
        <f>[1]动作!$D8403</f>
        <v>电表故障</v>
      </c>
      <c r="F8404" s="11" t="s">
        <v>45</v>
      </c>
      <c r="G8404" s="12">
        <f>[1]动作!$A8403+[1]动作!$B8403</f>
        <v>43215.359780092593</v>
      </c>
      <c r="H8404" s="12"/>
      <c r="I8404" s="11"/>
    </row>
    <row r="8405" spans="1:9" hidden="1" x14ac:dyDescent="0.3">
      <c r="A8405" s="24">
        <v>8403</v>
      </c>
      <c r="B8405" s="11" t="str">
        <f>IFERROR(INDEX({"JSNY-BJ0001-01";"JSNY-JS0022-01";"JSNY-JS0002-01"},MATCH(D8405,{"BJ_zhongyu";"JS_WX_liteer";"JS_CZ_wodefeng"},0)),"")</f>
        <v>JSNY-JS0002-01</v>
      </c>
      <c r="C8405" s="11" t="str">
        <f>IFERROR(INDEX({"北京中裕世纪大酒店";"江苏利特尔绿色包装股份有限公司";"常州市金坛沃德丰电子科技有限公司"},MATCH(D8405,{"BJ_zhongyu";"JS_WX_liteer";"JS_CZ_wodefeng"},0)),"")</f>
        <v>常州市金坛沃德丰电子科技有限公司</v>
      </c>
      <c r="D8405" s="11" t="str">
        <f>[1]动作!$G8404</f>
        <v>JS_CZ_wodefeng</v>
      </c>
      <c r="E8405" s="11" t="str">
        <f>[1]动作!$D8404</f>
        <v>电表故障</v>
      </c>
      <c r="F8405" s="11" t="s">
        <v>45</v>
      </c>
      <c r="G8405" s="12">
        <f>[1]动作!$A8404+[1]动作!$B8404</f>
        <v>43215.359895833331</v>
      </c>
      <c r="H8405" s="12"/>
      <c r="I8405" s="11"/>
    </row>
    <row r="8406" spans="1:9" hidden="1" x14ac:dyDescent="0.3">
      <c r="A8406" s="24">
        <v>8404</v>
      </c>
      <c r="B8406" s="11" t="str">
        <f>IFERROR(INDEX({"JSNY-BJ0001-01";"JSNY-JS0022-01";"JSNY-JS0002-01"},MATCH(D8406,{"BJ_zhongyu";"JS_WX_liteer";"JS_CZ_wodefeng"},0)),"")</f>
        <v>JSNY-JS0002-01</v>
      </c>
      <c r="C8406" s="11" t="str">
        <f>IFERROR(INDEX({"北京中裕世纪大酒店";"江苏利特尔绿色包装股份有限公司";"常州市金坛沃德丰电子科技有限公司"},MATCH(D8406,{"BJ_zhongyu";"JS_WX_liteer";"JS_CZ_wodefeng"},0)),"")</f>
        <v>常州市金坛沃德丰电子科技有限公司</v>
      </c>
      <c r="D8406" s="11" t="str">
        <f>[1]动作!$G8405</f>
        <v>JS_CZ_wodefeng</v>
      </c>
      <c r="E8406" s="11" t="str">
        <f>[1]动作!$D8405</f>
        <v>电表故障</v>
      </c>
      <c r="F8406" s="11" t="s">
        <v>45</v>
      </c>
      <c r="G8406" s="12">
        <f>[1]动作!$A8405+[1]动作!$B8405</f>
        <v>43215.361168981479</v>
      </c>
      <c r="H8406" s="12"/>
      <c r="I8406" s="11"/>
    </row>
    <row r="8407" spans="1:9" hidden="1" x14ac:dyDescent="0.3">
      <c r="A8407" s="24">
        <v>8405</v>
      </c>
      <c r="B8407" s="11" t="str">
        <f>IFERROR(INDEX({"JSNY-BJ0001-01";"JSNY-JS0022-01";"JSNY-JS0002-01"},MATCH(D8407,{"BJ_zhongyu";"JS_WX_liteer";"JS_CZ_wodefeng"},0)),"")</f>
        <v>JSNY-JS0002-01</v>
      </c>
      <c r="C8407" s="11" t="str">
        <f>IFERROR(INDEX({"北京中裕世纪大酒店";"江苏利特尔绿色包装股份有限公司";"常州市金坛沃德丰电子科技有限公司"},MATCH(D8407,{"BJ_zhongyu";"JS_WX_liteer";"JS_CZ_wodefeng"},0)),"")</f>
        <v>常州市金坛沃德丰电子科技有限公司</v>
      </c>
      <c r="D8407" s="11" t="str">
        <f>[1]动作!$G8406</f>
        <v>JS_CZ_wodefeng</v>
      </c>
      <c r="E8407" s="11" t="str">
        <f>[1]动作!$D8406</f>
        <v>电表故障</v>
      </c>
      <c r="F8407" s="11" t="s">
        <v>45</v>
      </c>
      <c r="G8407" s="12">
        <f>[1]动作!$A8406+[1]动作!$B8406</f>
        <v>43215.362743055557</v>
      </c>
      <c r="H8407" s="12"/>
      <c r="I8407" s="11"/>
    </row>
    <row r="8408" spans="1:9" hidden="1" x14ac:dyDescent="0.3">
      <c r="A8408" s="24">
        <v>8406</v>
      </c>
      <c r="B8408" s="11" t="str">
        <f>IFERROR(INDEX({"JSNY-BJ0001-01";"JSNY-JS0022-01";"JSNY-JS0002-01"},MATCH(D8408,{"BJ_zhongyu";"JS_WX_liteer";"JS_CZ_wodefeng"},0)),"")</f>
        <v>JSNY-JS0002-01</v>
      </c>
      <c r="C8408" s="11" t="str">
        <f>IFERROR(INDEX({"北京中裕世纪大酒店";"江苏利特尔绿色包装股份有限公司";"常州市金坛沃德丰电子科技有限公司"},MATCH(D8408,{"BJ_zhongyu";"JS_WX_liteer";"JS_CZ_wodefeng"},0)),"")</f>
        <v>常州市金坛沃德丰电子科技有限公司</v>
      </c>
      <c r="D8408" s="11" t="str">
        <f>[1]动作!$G8407</f>
        <v>JS_CZ_wodefeng</v>
      </c>
      <c r="E8408" s="11" t="str">
        <f>[1]动作!$D8407</f>
        <v>电表故障</v>
      </c>
      <c r="F8408" s="11" t="s">
        <v>45</v>
      </c>
      <c r="G8408" s="12">
        <f>[1]动作!$A8407+[1]动作!$B8407</f>
        <v>43215.365115740744</v>
      </c>
      <c r="H8408" s="12"/>
      <c r="I8408" s="11"/>
    </row>
    <row r="8409" spans="1:9" hidden="1" x14ac:dyDescent="0.3">
      <c r="A8409" s="24">
        <v>8407</v>
      </c>
      <c r="B8409" s="11" t="str">
        <f>IFERROR(INDEX({"JSNY-BJ0001-01";"JSNY-JS0022-01";"JSNY-JS0002-01"},MATCH(D8409,{"BJ_zhongyu";"JS_WX_liteer";"JS_CZ_wodefeng"},0)),"")</f>
        <v>JSNY-JS0002-01</v>
      </c>
      <c r="C8409" s="11" t="str">
        <f>IFERROR(INDEX({"北京中裕世纪大酒店";"江苏利特尔绿色包装股份有限公司";"常州市金坛沃德丰电子科技有限公司"},MATCH(D8409,{"BJ_zhongyu";"JS_WX_liteer";"JS_CZ_wodefeng"},0)),"")</f>
        <v>常州市金坛沃德丰电子科技有限公司</v>
      </c>
      <c r="D8409" s="11" t="str">
        <f>[1]动作!$G8408</f>
        <v>JS_CZ_wodefeng</v>
      </c>
      <c r="E8409" s="11" t="str">
        <f>[1]动作!$D8408</f>
        <v>电表故障</v>
      </c>
      <c r="F8409" s="11" t="s">
        <v>45</v>
      </c>
      <c r="G8409" s="12">
        <f>[1]动作!$A8408+[1]动作!$B8408</f>
        <v>43215.365231481483</v>
      </c>
      <c r="H8409" s="12"/>
      <c r="I8409" s="11"/>
    </row>
    <row r="8410" spans="1:9" hidden="1" x14ac:dyDescent="0.3">
      <c r="A8410" s="24">
        <v>8408</v>
      </c>
      <c r="B8410" s="11" t="str">
        <f>IFERROR(INDEX({"JSNY-BJ0001-01";"JSNY-JS0022-01";"JSNY-JS0002-01"},MATCH(D8410,{"BJ_zhongyu";"JS_WX_liteer";"JS_CZ_wodefeng"},0)),"")</f>
        <v>JSNY-JS0002-01</v>
      </c>
      <c r="C8410" s="11" t="str">
        <f>IFERROR(INDEX({"北京中裕世纪大酒店";"江苏利特尔绿色包装股份有限公司";"常州市金坛沃德丰电子科技有限公司"},MATCH(D8410,{"BJ_zhongyu";"JS_WX_liteer";"JS_CZ_wodefeng"},0)),"")</f>
        <v>常州市金坛沃德丰电子科技有限公司</v>
      </c>
      <c r="D8410" s="11" t="str">
        <f>[1]动作!$G8409</f>
        <v>JS_CZ_wodefeng</v>
      </c>
      <c r="E8410" s="11" t="str">
        <f>[1]动作!$D8409</f>
        <v>电表故障</v>
      </c>
      <c r="F8410" s="11" t="s">
        <v>45</v>
      </c>
      <c r="G8410" s="12">
        <f>[1]动作!$A8409+[1]动作!$B8409</f>
        <v>43215.366678240738</v>
      </c>
      <c r="H8410" s="12"/>
      <c r="I8410" s="11"/>
    </row>
    <row r="8411" spans="1:9" hidden="1" x14ac:dyDescent="0.3">
      <c r="A8411" s="24">
        <v>8409</v>
      </c>
      <c r="B8411" s="11" t="str">
        <f>IFERROR(INDEX({"JSNY-BJ0001-01";"JSNY-JS0022-01";"JSNY-JS0002-01"},MATCH(D8411,{"BJ_zhongyu";"JS_WX_liteer";"JS_CZ_wodefeng"},0)),"")</f>
        <v>JSNY-JS0002-01</v>
      </c>
      <c r="C8411" s="11" t="str">
        <f>IFERROR(INDEX({"北京中裕世纪大酒店";"江苏利特尔绿色包装股份有限公司";"常州市金坛沃德丰电子科技有限公司"},MATCH(D8411,{"BJ_zhongyu";"JS_WX_liteer";"JS_CZ_wodefeng"},0)),"")</f>
        <v>常州市金坛沃德丰电子科技有限公司</v>
      </c>
      <c r="D8411" s="11" t="str">
        <f>[1]动作!$G8410</f>
        <v>JS_CZ_wodefeng</v>
      </c>
      <c r="E8411" s="11" t="str">
        <f>[1]动作!$D8410</f>
        <v>电表故障</v>
      </c>
      <c r="F8411" s="11" t="s">
        <v>45</v>
      </c>
      <c r="G8411" s="12">
        <f>[1]动作!$A8410+[1]动作!$B8410</f>
        <v>43215.370324074072</v>
      </c>
      <c r="H8411" s="12"/>
      <c r="I8411" s="11"/>
    </row>
    <row r="8412" spans="1:9" hidden="1" x14ac:dyDescent="0.3">
      <c r="A8412" s="24">
        <v>8410</v>
      </c>
      <c r="B8412" s="11" t="str">
        <f>IFERROR(INDEX({"JSNY-BJ0001-01";"JSNY-JS0022-01";"JSNY-JS0002-01"},MATCH(D8412,{"BJ_zhongyu";"JS_WX_liteer";"JS_CZ_wodefeng"},0)),"")</f>
        <v>JSNY-JS0002-01</v>
      </c>
      <c r="C8412" s="11" t="str">
        <f>IFERROR(INDEX({"北京中裕世纪大酒店";"江苏利特尔绿色包装股份有限公司";"常州市金坛沃德丰电子科技有限公司"},MATCH(D8412,{"BJ_zhongyu";"JS_WX_liteer";"JS_CZ_wodefeng"},0)),"")</f>
        <v>常州市金坛沃德丰电子科技有限公司</v>
      </c>
      <c r="D8412" s="11" t="str">
        <f>[1]动作!$G8411</f>
        <v>JS_CZ_wodefeng</v>
      </c>
      <c r="E8412" s="11" t="str">
        <f>[1]动作!$D8411</f>
        <v>电表故障</v>
      </c>
      <c r="F8412" s="11" t="s">
        <v>45</v>
      </c>
      <c r="G8412" s="12">
        <f>[1]动作!$A8411+[1]动作!$B8411</f>
        <v>43215.37159722222</v>
      </c>
      <c r="H8412" s="12"/>
      <c r="I8412" s="11"/>
    </row>
    <row r="8413" spans="1:9" hidden="1" x14ac:dyDescent="0.3">
      <c r="A8413" s="24">
        <v>8411</v>
      </c>
      <c r="B8413" s="11" t="str">
        <f>IFERROR(INDEX({"JSNY-BJ0001-01";"JSNY-JS0022-01";"JSNY-JS0002-01"},MATCH(D8413,{"BJ_zhongyu";"JS_WX_liteer";"JS_CZ_wodefeng"},0)),"")</f>
        <v>JSNY-JS0002-01</v>
      </c>
      <c r="C8413" s="11" t="str">
        <f>IFERROR(INDEX({"北京中裕世纪大酒店";"江苏利特尔绿色包装股份有限公司";"常州市金坛沃德丰电子科技有限公司"},MATCH(D8413,{"BJ_zhongyu";"JS_WX_liteer";"JS_CZ_wodefeng"},0)),"")</f>
        <v>常州市金坛沃德丰电子科技有限公司</v>
      </c>
      <c r="D8413" s="11" t="str">
        <f>[1]动作!$G8412</f>
        <v>JS_CZ_wodefeng</v>
      </c>
      <c r="E8413" s="11" t="str">
        <f>[1]动作!$D8412</f>
        <v>电表故障</v>
      </c>
      <c r="F8413" s="11" t="s">
        <v>45</v>
      </c>
      <c r="G8413" s="12">
        <f>[1]动作!$A8412+[1]动作!$B8412</f>
        <v>43215.375358796293</v>
      </c>
      <c r="H8413" s="12"/>
      <c r="I8413" s="11"/>
    </row>
    <row r="8414" spans="1:9" hidden="1" x14ac:dyDescent="0.3">
      <c r="A8414" s="24">
        <v>8412</v>
      </c>
      <c r="B8414" s="11" t="str">
        <f>IFERROR(INDEX({"JSNY-BJ0001-01";"JSNY-JS0022-01";"JSNY-JS0002-01"},MATCH(D8414,{"BJ_zhongyu";"JS_WX_liteer";"JS_CZ_wodefeng"},0)),"")</f>
        <v>JSNY-JS0002-01</v>
      </c>
      <c r="C8414" s="11" t="str">
        <f>IFERROR(INDEX({"北京中裕世纪大酒店";"江苏利特尔绿色包装股份有限公司";"常州市金坛沃德丰电子科技有限公司"},MATCH(D8414,{"BJ_zhongyu";"JS_WX_liteer";"JS_CZ_wodefeng"},0)),"")</f>
        <v>常州市金坛沃德丰电子科技有限公司</v>
      </c>
      <c r="D8414" s="11" t="str">
        <f>[1]动作!$G8413</f>
        <v>JS_CZ_wodefeng</v>
      </c>
      <c r="E8414" s="11" t="str">
        <f>[1]动作!$D8413</f>
        <v>电表故障</v>
      </c>
      <c r="F8414" s="11" t="s">
        <v>45</v>
      </c>
      <c r="G8414" s="12">
        <f>[1]动作!$A8413+[1]动作!$B8413</f>
        <v>43215.375532407408</v>
      </c>
      <c r="H8414" s="12"/>
      <c r="I8414" s="11"/>
    </row>
    <row r="8415" spans="1:9" hidden="1" x14ac:dyDescent="0.3">
      <c r="A8415" s="24">
        <v>8413</v>
      </c>
      <c r="B8415" s="11" t="str">
        <f>IFERROR(INDEX({"JSNY-BJ0001-01";"JSNY-JS0022-01";"JSNY-JS0002-01"},MATCH(D8415,{"BJ_zhongyu";"JS_WX_liteer";"JS_CZ_wodefeng"},0)),"")</f>
        <v>JSNY-JS0002-01</v>
      </c>
      <c r="C8415" s="11" t="str">
        <f>IFERROR(INDEX({"北京中裕世纪大酒店";"江苏利特尔绿色包装股份有限公司";"常州市金坛沃德丰电子科技有限公司"},MATCH(D8415,{"BJ_zhongyu";"JS_WX_liteer";"JS_CZ_wodefeng"},0)),"")</f>
        <v>常州市金坛沃德丰电子科技有限公司</v>
      </c>
      <c r="D8415" s="11" t="str">
        <f>[1]动作!$G8414</f>
        <v>JS_CZ_wodefeng</v>
      </c>
      <c r="E8415" s="11" t="str">
        <f>[1]动作!$D8414</f>
        <v>电表故障</v>
      </c>
      <c r="F8415" s="11" t="s">
        <v>45</v>
      </c>
      <c r="G8415" s="12">
        <f>[1]动作!$A8414+[1]动作!$B8414</f>
        <v>43215.376817129632</v>
      </c>
      <c r="H8415" s="12"/>
      <c r="I8415" s="11"/>
    </row>
    <row r="8416" spans="1:9" hidden="1" x14ac:dyDescent="0.3">
      <c r="A8416" s="24">
        <v>8414</v>
      </c>
      <c r="B8416" s="11" t="str">
        <f>IFERROR(INDEX({"JSNY-BJ0001-01";"JSNY-JS0022-01";"JSNY-JS0002-01"},MATCH(D8416,{"BJ_zhongyu";"JS_WX_liteer";"JS_CZ_wodefeng"},0)),"")</f>
        <v>JSNY-JS0002-01</v>
      </c>
      <c r="C8416" s="11" t="str">
        <f>IFERROR(INDEX({"北京中裕世纪大酒店";"江苏利特尔绿色包装股份有限公司";"常州市金坛沃德丰电子科技有限公司"},MATCH(D8416,{"BJ_zhongyu";"JS_WX_liteer";"JS_CZ_wodefeng"},0)),"")</f>
        <v>常州市金坛沃德丰电子科技有限公司</v>
      </c>
      <c r="D8416" s="11" t="str">
        <f>[1]动作!$G8415</f>
        <v>JS_CZ_wodefeng</v>
      </c>
      <c r="E8416" s="11" t="str">
        <f>[1]动作!$D8415</f>
        <v>电表故障</v>
      </c>
      <c r="F8416" s="11" t="s">
        <v>45</v>
      </c>
      <c r="G8416" s="12">
        <f>[1]动作!$A8415+[1]动作!$B8415</f>
        <v>43215.378379629627</v>
      </c>
      <c r="H8416" s="12"/>
      <c r="I8416" s="11"/>
    </row>
    <row r="8417" spans="1:9" hidden="1" x14ac:dyDescent="0.3">
      <c r="A8417" s="24">
        <v>8415</v>
      </c>
      <c r="B8417" s="11" t="str">
        <f>IFERROR(INDEX({"JSNY-BJ0001-01";"JSNY-JS0022-01";"JSNY-JS0002-01"},MATCH(D8417,{"BJ_zhongyu";"JS_WX_liteer";"JS_CZ_wodefeng"},0)),"")</f>
        <v>JSNY-JS0002-01</v>
      </c>
      <c r="C8417" s="11" t="str">
        <f>IFERROR(INDEX({"北京中裕世纪大酒店";"江苏利特尔绿色包装股份有限公司";"常州市金坛沃德丰电子科技有限公司"},MATCH(D8417,{"BJ_zhongyu";"JS_WX_liteer";"JS_CZ_wodefeng"},0)),"")</f>
        <v>常州市金坛沃德丰电子科技有限公司</v>
      </c>
      <c r="D8417" s="11" t="str">
        <f>[1]动作!$G8416</f>
        <v>JS_CZ_wodefeng</v>
      </c>
      <c r="E8417" s="11" t="str">
        <f>[1]动作!$D8416</f>
        <v>电表故障</v>
      </c>
      <c r="F8417" s="11" t="s">
        <v>45</v>
      </c>
      <c r="G8417" s="12">
        <f>[1]动作!$A8416+[1]动作!$B8416</f>
        <v>43215.385451388887</v>
      </c>
      <c r="H8417" s="12"/>
      <c r="I8417" s="11"/>
    </row>
    <row r="8418" spans="1:9" hidden="1" x14ac:dyDescent="0.3">
      <c r="A8418" s="24">
        <v>8416</v>
      </c>
      <c r="B8418" s="11" t="str">
        <f>IFERROR(INDEX({"JSNY-BJ0001-01";"JSNY-JS0022-01";"JSNY-JS0002-01"},MATCH(D8418,{"BJ_zhongyu";"JS_WX_liteer";"JS_CZ_wodefeng"},0)),"")</f>
        <v>JSNY-JS0002-01</v>
      </c>
      <c r="C8418" s="11" t="str">
        <f>IFERROR(INDEX({"北京中裕世纪大酒店";"江苏利特尔绿色包装股份有限公司";"常州市金坛沃德丰电子科技有限公司"},MATCH(D8418,{"BJ_zhongyu";"JS_WX_liteer";"JS_CZ_wodefeng"},0)),"")</f>
        <v>常州市金坛沃德丰电子科技有限公司</v>
      </c>
      <c r="D8418" s="11" t="str">
        <f>[1]动作!$G8417</f>
        <v>JS_CZ_wodefeng</v>
      </c>
      <c r="E8418" s="11" t="str">
        <f>[1]动作!$D8417</f>
        <v>电表故障</v>
      </c>
      <c r="F8418" s="11" t="s">
        <v>45</v>
      </c>
      <c r="G8418" s="12">
        <f>[1]动作!$A8417+[1]动作!$B8417</f>
        <v>43215.385625000003</v>
      </c>
      <c r="H8418" s="12"/>
      <c r="I8418" s="11"/>
    </row>
    <row r="8419" spans="1:9" hidden="1" x14ac:dyDescent="0.3">
      <c r="A8419" s="24">
        <v>8417</v>
      </c>
      <c r="B8419" s="11" t="str">
        <f>IFERROR(INDEX({"JSNY-BJ0001-01";"JSNY-JS0022-01";"JSNY-JS0002-01"},MATCH(D8419,{"BJ_zhongyu";"JS_WX_liteer";"JS_CZ_wodefeng"},0)),"")</f>
        <v>JSNY-JS0002-01</v>
      </c>
      <c r="C8419" s="11" t="str">
        <f>IFERROR(INDEX({"北京中裕世纪大酒店";"江苏利特尔绿色包装股份有限公司";"常州市金坛沃德丰电子科技有限公司"},MATCH(D8419,{"BJ_zhongyu";"JS_WX_liteer";"JS_CZ_wodefeng"},0)),"")</f>
        <v>常州市金坛沃德丰电子科技有限公司</v>
      </c>
      <c r="D8419" s="11" t="str">
        <f>[1]动作!$G8418</f>
        <v>JS_CZ_wodefeng</v>
      </c>
      <c r="E8419" s="11" t="str">
        <f>[1]动作!$D8418</f>
        <v>电表故障</v>
      </c>
      <c r="F8419" s="11" t="s">
        <v>45</v>
      </c>
      <c r="G8419" s="12">
        <f>[1]动作!$A8418+[1]动作!$B8418</f>
        <v>43215.388460648152</v>
      </c>
      <c r="H8419" s="12"/>
      <c r="I8419" s="11"/>
    </row>
    <row r="8420" spans="1:9" hidden="1" x14ac:dyDescent="0.3">
      <c r="A8420" s="24">
        <v>8418</v>
      </c>
      <c r="B8420" s="11" t="str">
        <f>IFERROR(INDEX({"JSNY-BJ0001-01";"JSNY-JS0022-01";"JSNY-JS0002-01"},MATCH(D8420,{"BJ_zhongyu";"JS_WX_liteer";"JS_CZ_wodefeng"},0)),"")</f>
        <v>JSNY-JS0002-01</v>
      </c>
      <c r="C8420" s="11" t="str">
        <f>IFERROR(INDEX({"北京中裕世纪大酒店";"江苏利特尔绿色包装股份有限公司";"常州市金坛沃德丰电子科技有限公司"},MATCH(D8420,{"BJ_zhongyu";"JS_WX_liteer";"JS_CZ_wodefeng"},0)),"")</f>
        <v>常州市金坛沃德丰电子科技有限公司</v>
      </c>
      <c r="D8420" s="11" t="str">
        <f>[1]动作!$G8419</f>
        <v>JS_CZ_wodefeng</v>
      </c>
      <c r="E8420" s="11" t="str">
        <f>[1]动作!$D8419</f>
        <v>电表故障</v>
      </c>
      <c r="F8420" s="11" t="s">
        <v>45</v>
      </c>
      <c r="G8420" s="12">
        <f>[1]动作!$A8419+[1]动作!$B8419</f>
        <v>43215.38857638889</v>
      </c>
      <c r="H8420" s="12"/>
      <c r="I8420" s="11"/>
    </row>
    <row r="8421" spans="1:9" hidden="1" x14ac:dyDescent="0.3">
      <c r="A8421" s="24">
        <v>8419</v>
      </c>
      <c r="B8421" s="11" t="str">
        <f>IFERROR(INDEX({"JSNY-BJ0001-01";"JSNY-JS0022-01";"JSNY-JS0002-01"},MATCH(D8421,{"BJ_zhongyu";"JS_WX_liteer";"JS_CZ_wodefeng"},0)),"")</f>
        <v>JSNY-JS0002-01</v>
      </c>
      <c r="C8421" s="11" t="str">
        <f>IFERROR(INDEX({"北京中裕世纪大酒店";"江苏利特尔绿色包装股份有限公司";"常州市金坛沃德丰电子科技有限公司"},MATCH(D8421,{"BJ_zhongyu";"JS_WX_liteer";"JS_CZ_wodefeng"},0)),"")</f>
        <v>常州市金坛沃德丰电子科技有限公司</v>
      </c>
      <c r="D8421" s="11" t="str">
        <f>[1]动作!$G8420</f>
        <v>JS_CZ_wodefeng</v>
      </c>
      <c r="E8421" s="11" t="str">
        <f>[1]动作!$D8420</f>
        <v>电表故障</v>
      </c>
      <c r="F8421" s="11" t="s">
        <v>45</v>
      </c>
      <c r="G8421" s="12">
        <f>[1]动作!$A8420+[1]动作!$B8420</f>
        <v>43215.390023148146</v>
      </c>
      <c r="H8421" s="12"/>
      <c r="I8421" s="11"/>
    </row>
    <row r="8422" spans="1:9" hidden="1" x14ac:dyDescent="0.3">
      <c r="A8422" s="24">
        <v>8420</v>
      </c>
      <c r="B8422" s="11" t="str">
        <f>IFERROR(INDEX({"JSNY-BJ0001-01";"JSNY-JS0022-01";"JSNY-JS0002-01"},MATCH(D8422,{"BJ_zhongyu";"JS_WX_liteer";"JS_CZ_wodefeng"},0)),"")</f>
        <v>JSNY-JS0002-01</v>
      </c>
      <c r="C8422" s="11" t="str">
        <f>IFERROR(INDEX({"北京中裕世纪大酒店";"江苏利特尔绿色包装股份有限公司";"常州市金坛沃德丰电子科技有限公司"},MATCH(D8422,{"BJ_zhongyu";"JS_WX_liteer";"JS_CZ_wodefeng"},0)),"")</f>
        <v>常州市金坛沃德丰电子科技有限公司</v>
      </c>
      <c r="D8422" s="11" t="str">
        <f>[1]动作!$G8421</f>
        <v>JS_CZ_wodefeng</v>
      </c>
      <c r="E8422" s="11" t="str">
        <f>[1]动作!$D8421</f>
        <v>电表故障</v>
      </c>
      <c r="F8422" s="11" t="s">
        <v>45</v>
      </c>
      <c r="G8422" s="12">
        <f>[1]动作!$A8421+[1]动作!$B8421</f>
        <v>43215.391944444447</v>
      </c>
      <c r="H8422" s="12"/>
      <c r="I8422" s="11"/>
    </row>
    <row r="8423" spans="1:9" hidden="1" x14ac:dyDescent="0.3">
      <c r="A8423" s="24">
        <v>8421</v>
      </c>
      <c r="B8423" s="11" t="str">
        <f>IFERROR(INDEX({"JSNY-BJ0001-01";"JSNY-JS0022-01";"JSNY-JS0002-01"},MATCH(D8423,{"BJ_zhongyu";"JS_WX_liteer";"JS_CZ_wodefeng"},0)),"")</f>
        <v>JSNY-JS0002-01</v>
      </c>
      <c r="C8423" s="11" t="str">
        <f>IFERROR(INDEX({"北京中裕世纪大酒店";"江苏利特尔绿色包装股份有限公司";"常州市金坛沃德丰电子科技有限公司"},MATCH(D8423,{"BJ_zhongyu";"JS_WX_liteer";"JS_CZ_wodefeng"},0)),"")</f>
        <v>常州市金坛沃德丰电子科技有限公司</v>
      </c>
      <c r="D8423" s="11" t="str">
        <f>[1]动作!$G8422</f>
        <v>JS_CZ_wodefeng</v>
      </c>
      <c r="E8423" s="11" t="str">
        <f>[1]动作!$D8422</f>
        <v>电表故障</v>
      </c>
      <c r="F8423" s="11" t="s">
        <v>45</v>
      </c>
      <c r="G8423" s="12">
        <f>[1]动作!$A8422+[1]动作!$B8422</f>
        <v>43215.393043981479</v>
      </c>
      <c r="H8423" s="12"/>
      <c r="I8423" s="11"/>
    </row>
    <row r="8424" spans="1:9" hidden="1" x14ac:dyDescent="0.3">
      <c r="A8424" s="24">
        <v>8422</v>
      </c>
      <c r="B8424" s="11" t="str">
        <f>IFERROR(INDEX({"JSNY-BJ0001-01";"JSNY-JS0022-01";"JSNY-JS0002-01"},MATCH(D8424,{"BJ_zhongyu";"JS_WX_liteer";"JS_CZ_wodefeng"},0)),"")</f>
        <v>JSNY-JS0002-01</v>
      </c>
      <c r="C8424" s="11" t="str">
        <f>IFERROR(INDEX({"北京中裕世纪大酒店";"江苏利特尔绿色包装股份有限公司";"常州市金坛沃德丰电子科技有限公司"},MATCH(D8424,{"BJ_zhongyu";"JS_WX_liteer";"JS_CZ_wodefeng"},0)),"")</f>
        <v>常州市金坛沃德丰电子科技有限公司</v>
      </c>
      <c r="D8424" s="11" t="str">
        <f>[1]动作!$G8423</f>
        <v>JS_CZ_wodefeng</v>
      </c>
      <c r="E8424" s="11" t="str">
        <f>[1]动作!$D8423</f>
        <v>电表故障</v>
      </c>
      <c r="F8424" s="11" t="s">
        <v>45</v>
      </c>
      <c r="G8424" s="12">
        <f>[1]动作!$A8423+[1]动作!$B8423</f>
        <v>43215.393159722225</v>
      </c>
      <c r="H8424" s="12"/>
      <c r="I8424" s="11"/>
    </row>
    <row r="8425" spans="1:9" hidden="1" x14ac:dyDescent="0.3">
      <c r="A8425" s="24">
        <v>8423</v>
      </c>
      <c r="B8425" s="11" t="str">
        <f>IFERROR(INDEX({"JSNY-BJ0001-01";"JSNY-JS0022-01";"JSNY-JS0002-01"},MATCH(D8425,{"BJ_zhongyu";"JS_WX_liteer";"JS_CZ_wodefeng"},0)),"")</f>
        <v>JSNY-JS0002-01</v>
      </c>
      <c r="C8425" s="11" t="str">
        <f>IFERROR(INDEX({"北京中裕世纪大酒店";"江苏利特尔绿色包装股份有限公司";"常州市金坛沃德丰电子科技有限公司"},MATCH(D8425,{"BJ_zhongyu";"JS_WX_liteer";"JS_CZ_wodefeng"},0)),"")</f>
        <v>常州市金坛沃德丰电子科技有限公司</v>
      </c>
      <c r="D8425" s="11" t="str">
        <f>[1]动作!$G8424</f>
        <v>JS_CZ_wodefeng</v>
      </c>
      <c r="E8425" s="11" t="str">
        <f>[1]动作!$D8424</f>
        <v>电表故障</v>
      </c>
      <c r="F8425" s="11" t="s">
        <v>45</v>
      </c>
      <c r="G8425" s="12">
        <f>[1]动作!$A8424+[1]动作!$B8424</f>
        <v>43215.393333333333</v>
      </c>
      <c r="H8425" s="12"/>
      <c r="I8425" s="11"/>
    </row>
    <row r="8426" spans="1:9" hidden="1" x14ac:dyDescent="0.3">
      <c r="A8426" s="24">
        <v>8424</v>
      </c>
      <c r="B8426" s="11" t="str">
        <f>IFERROR(INDEX({"JSNY-BJ0001-01";"JSNY-JS0022-01";"JSNY-JS0002-01"},MATCH(D8426,{"BJ_zhongyu";"JS_WX_liteer";"JS_CZ_wodefeng"},0)),"")</f>
        <v>JSNY-JS0002-01</v>
      </c>
      <c r="C8426" s="11" t="str">
        <f>IFERROR(INDEX({"北京中裕世纪大酒店";"江苏利特尔绿色包装股份有限公司";"常州市金坛沃德丰电子科技有限公司"},MATCH(D8426,{"BJ_zhongyu";"JS_WX_liteer";"JS_CZ_wodefeng"},0)),"")</f>
        <v>常州市金坛沃德丰电子科技有限公司</v>
      </c>
      <c r="D8426" s="11" t="str">
        <f>[1]动作!$G8425</f>
        <v>JS_CZ_wodefeng</v>
      </c>
      <c r="E8426" s="11" t="str">
        <f>[1]动作!$D8425</f>
        <v>电表故障</v>
      </c>
      <c r="F8426" s="11" t="s">
        <v>45</v>
      </c>
      <c r="G8426" s="12">
        <f>[1]动作!$A8425+[1]动作!$B8425</f>
        <v>43215.394606481481</v>
      </c>
      <c r="H8426" s="12"/>
      <c r="I8426" s="11"/>
    </row>
    <row r="8427" spans="1:9" hidden="1" x14ac:dyDescent="0.3">
      <c r="A8427" s="24">
        <v>8425</v>
      </c>
      <c r="B8427" s="11" t="str">
        <f>IFERROR(INDEX({"JSNY-BJ0001-01";"JSNY-JS0022-01";"JSNY-JS0002-01"},MATCH(D8427,{"BJ_zhongyu";"JS_WX_liteer";"JS_CZ_wodefeng"},0)),"")</f>
        <v>JSNY-JS0002-01</v>
      </c>
      <c r="C8427" s="11" t="str">
        <f>IFERROR(INDEX({"北京中裕世纪大酒店";"江苏利特尔绿色包装股份有限公司";"常州市金坛沃德丰电子科技有限公司"},MATCH(D8427,{"BJ_zhongyu";"JS_WX_liteer";"JS_CZ_wodefeng"},0)),"")</f>
        <v>常州市金坛沃德丰电子科技有限公司</v>
      </c>
      <c r="D8427" s="11" t="str">
        <f>[1]动作!$G8426</f>
        <v>JS_CZ_wodefeng</v>
      </c>
      <c r="E8427" s="11" t="str">
        <f>[1]动作!$D8426</f>
        <v>电表故障</v>
      </c>
      <c r="F8427" s="11" t="s">
        <v>45</v>
      </c>
      <c r="G8427" s="12">
        <f>[1]动作!$A8426+[1]动作!$B8426</f>
        <v>43215.396979166668</v>
      </c>
      <c r="H8427" s="12"/>
      <c r="I8427" s="11"/>
    </row>
    <row r="8428" spans="1:9" hidden="1" x14ac:dyDescent="0.3">
      <c r="A8428" s="24">
        <v>8426</v>
      </c>
      <c r="B8428" s="11" t="str">
        <f>IFERROR(INDEX({"JSNY-BJ0001-01";"JSNY-JS0022-01";"JSNY-JS0002-01"},MATCH(D8428,{"BJ_zhongyu";"JS_WX_liteer";"JS_CZ_wodefeng"},0)),"")</f>
        <v>JSNY-JS0002-01</v>
      </c>
      <c r="C8428" s="11" t="str">
        <f>IFERROR(INDEX({"北京中裕世纪大酒店";"江苏利特尔绿色包装股份有限公司";"常州市金坛沃德丰电子科技有限公司"},MATCH(D8428,{"BJ_zhongyu";"JS_WX_liteer";"JS_CZ_wodefeng"},0)),"")</f>
        <v>常州市金坛沃德丰电子科技有限公司</v>
      </c>
      <c r="D8428" s="11" t="str">
        <f>[1]动作!$G8427</f>
        <v>JS_CZ_wodefeng</v>
      </c>
      <c r="E8428" s="11" t="str">
        <f>[1]动作!$D8427</f>
        <v>电表故障</v>
      </c>
      <c r="F8428" s="11" t="s">
        <v>45</v>
      </c>
      <c r="G8428" s="12">
        <f>[1]动作!$A8427+[1]动作!$B8427</f>
        <v>43215.397094907406</v>
      </c>
      <c r="H8428" s="12"/>
      <c r="I8428" s="11"/>
    </row>
    <row r="8429" spans="1:9" hidden="1" x14ac:dyDescent="0.3">
      <c r="A8429" s="24">
        <v>8427</v>
      </c>
      <c r="B8429" s="11" t="str">
        <f>IFERROR(INDEX({"JSNY-BJ0001-01";"JSNY-JS0022-01";"JSNY-JS0002-01"},MATCH(D8429,{"BJ_zhongyu";"JS_WX_liteer";"JS_CZ_wodefeng"},0)),"")</f>
        <v>JSNY-JS0002-01</v>
      </c>
      <c r="C8429" s="11" t="str">
        <f>IFERROR(INDEX({"北京中裕世纪大酒店";"江苏利特尔绿色包装股份有限公司";"常州市金坛沃德丰电子科技有限公司"},MATCH(D8429,{"BJ_zhongyu";"JS_WX_liteer";"JS_CZ_wodefeng"},0)),"")</f>
        <v>常州市金坛沃德丰电子科技有限公司</v>
      </c>
      <c r="D8429" s="11" t="str">
        <f>[1]动作!$G8428</f>
        <v>JS_CZ_wodefeng</v>
      </c>
      <c r="E8429" s="11" t="str">
        <f>[1]动作!$D8428</f>
        <v>电表故障</v>
      </c>
      <c r="F8429" s="11" t="s">
        <v>45</v>
      </c>
      <c r="G8429" s="12">
        <f>[1]动作!$A8428+[1]动作!$B8428</f>
        <v>43215.398553240739</v>
      </c>
      <c r="H8429" s="12"/>
      <c r="I8429" s="11"/>
    </row>
    <row r="8430" spans="1:9" hidden="1" x14ac:dyDescent="0.3">
      <c r="A8430" s="24">
        <v>8428</v>
      </c>
      <c r="B8430" s="11" t="str">
        <f>IFERROR(INDEX({"JSNY-BJ0001-01";"JSNY-JS0022-01";"JSNY-JS0002-01"},MATCH(D8430,{"BJ_zhongyu";"JS_WX_liteer";"JS_CZ_wodefeng"},0)),"")</f>
        <v>JSNY-JS0002-01</v>
      </c>
      <c r="C8430" s="11" t="str">
        <f>IFERROR(INDEX({"北京中裕世纪大酒店";"江苏利特尔绿色包装股份有限公司";"常州市金坛沃德丰电子科技有限公司"},MATCH(D8430,{"BJ_zhongyu";"JS_WX_liteer";"JS_CZ_wodefeng"},0)),"")</f>
        <v>常州市金坛沃德丰电子科技有限公司</v>
      </c>
      <c r="D8430" s="11" t="str">
        <f>[1]动作!$G8429</f>
        <v>JS_CZ_wodefeng</v>
      </c>
      <c r="E8430" s="11" t="str">
        <f>[1]动作!$D8429</f>
        <v>电表故障</v>
      </c>
      <c r="F8430" s="11" t="s">
        <v>45</v>
      </c>
      <c r="G8430" s="12">
        <f>[1]动作!$A8429+[1]动作!$B8429</f>
        <v>43215.400694444441</v>
      </c>
      <c r="H8430" s="12"/>
      <c r="I8430" s="11"/>
    </row>
    <row r="8431" spans="1:9" hidden="1" x14ac:dyDescent="0.3">
      <c r="A8431" s="24">
        <v>8429</v>
      </c>
      <c r="B8431" s="11" t="str">
        <f>IFERROR(INDEX({"JSNY-BJ0001-01";"JSNY-JS0022-01";"JSNY-JS0002-01"},MATCH(D8431,{"BJ_zhongyu";"JS_WX_liteer";"JS_CZ_wodefeng"},0)),"")</f>
        <v>JSNY-JS0002-01</v>
      </c>
      <c r="C8431" s="11" t="str">
        <f>IFERROR(INDEX({"北京中裕世纪大酒店";"江苏利特尔绿色包装股份有限公司";"常州市金坛沃德丰电子科技有限公司"},MATCH(D8431,{"BJ_zhongyu";"JS_WX_liteer";"JS_CZ_wodefeng"},0)),"")</f>
        <v>常州市金坛沃德丰电子科技有限公司</v>
      </c>
      <c r="D8431" s="11" t="str">
        <f>[1]动作!$G8430</f>
        <v>JS_CZ_wodefeng</v>
      </c>
      <c r="E8431" s="11" t="str">
        <f>[1]动作!$D8430</f>
        <v>电表故障</v>
      </c>
      <c r="F8431" s="11" t="s">
        <v>45</v>
      </c>
      <c r="G8431" s="12">
        <f>[1]动作!$A8430+[1]动作!$B8430</f>
        <v>43215.402314814812</v>
      </c>
      <c r="H8431" s="12"/>
      <c r="I8431" s="11"/>
    </row>
    <row r="8432" spans="1:9" hidden="1" x14ac:dyDescent="0.3">
      <c r="A8432" s="24">
        <v>8430</v>
      </c>
      <c r="B8432" s="11" t="str">
        <f>IFERROR(INDEX({"JSNY-BJ0001-01";"JSNY-JS0022-01";"JSNY-JS0002-01"},MATCH(D8432,{"BJ_zhongyu";"JS_WX_liteer";"JS_CZ_wodefeng"},0)),"")</f>
        <v>JSNY-JS0002-01</v>
      </c>
      <c r="C8432" s="11" t="str">
        <f>IFERROR(INDEX({"北京中裕世纪大酒店";"江苏利特尔绿色包装股份有限公司";"常州市金坛沃德丰电子科技有限公司"},MATCH(D8432,{"BJ_zhongyu";"JS_WX_liteer";"JS_CZ_wodefeng"},0)),"")</f>
        <v>常州市金坛沃德丰电子科技有限公司</v>
      </c>
      <c r="D8432" s="11" t="str">
        <f>[1]动作!$G8431</f>
        <v>JS_CZ_wodefeng</v>
      </c>
      <c r="E8432" s="11" t="str">
        <f>[1]动作!$D8431</f>
        <v>电表故障</v>
      </c>
      <c r="F8432" s="11" t="s">
        <v>45</v>
      </c>
      <c r="G8432" s="12">
        <f>[1]动作!$A8431+[1]动作!$B8431</f>
        <v>43215.403124999997</v>
      </c>
      <c r="H8432" s="12"/>
      <c r="I8432" s="11"/>
    </row>
    <row r="8433" spans="1:9" hidden="1" x14ac:dyDescent="0.3">
      <c r="A8433" s="24">
        <v>8431</v>
      </c>
      <c r="B8433" s="11" t="str">
        <f>IFERROR(INDEX({"JSNY-BJ0001-01";"JSNY-JS0022-01";"JSNY-JS0002-01"},MATCH(D8433,{"BJ_zhongyu";"JS_WX_liteer";"JS_CZ_wodefeng"},0)),"")</f>
        <v>JSNY-JS0002-01</v>
      </c>
      <c r="C8433" s="11" t="str">
        <f>IFERROR(INDEX({"北京中裕世纪大酒店";"江苏利特尔绿色包装股份有限公司";"常州市金坛沃德丰电子科技有限公司"},MATCH(D8433,{"BJ_zhongyu";"JS_WX_liteer";"JS_CZ_wodefeng"},0)),"")</f>
        <v>常州市金坛沃德丰电子科技有限公司</v>
      </c>
      <c r="D8433" s="11" t="str">
        <f>[1]动作!$G8432</f>
        <v>JS_CZ_wodefeng</v>
      </c>
      <c r="E8433" s="11" t="str">
        <f>[1]动作!$D8432</f>
        <v>电表故障</v>
      </c>
      <c r="F8433" s="11" t="s">
        <v>45</v>
      </c>
      <c r="G8433" s="12">
        <f>[1]动作!$A8432+[1]动作!$B8432</f>
        <v>43215.403240740743</v>
      </c>
      <c r="H8433" s="12"/>
      <c r="I8433" s="11"/>
    </row>
    <row r="8434" spans="1:9" hidden="1" x14ac:dyDescent="0.3">
      <c r="A8434" s="24">
        <v>8432</v>
      </c>
      <c r="B8434" s="11" t="str">
        <f>IFERROR(INDEX({"JSNY-BJ0001-01";"JSNY-JS0022-01";"JSNY-JS0002-01"},MATCH(D8434,{"BJ_zhongyu";"JS_WX_liteer";"JS_CZ_wodefeng"},0)),"")</f>
        <v>JSNY-JS0002-01</v>
      </c>
      <c r="C8434" s="11" t="str">
        <f>IFERROR(INDEX({"北京中裕世纪大酒店";"江苏利特尔绿色包装股份有限公司";"常州市金坛沃德丰电子科技有限公司"},MATCH(D8434,{"BJ_zhongyu";"JS_WX_liteer";"JS_CZ_wodefeng"},0)),"")</f>
        <v>常州市金坛沃德丰电子科技有限公司</v>
      </c>
      <c r="D8434" s="11" t="str">
        <f>[1]动作!$G8433</f>
        <v>JS_CZ_wodefeng</v>
      </c>
      <c r="E8434" s="11" t="str">
        <f>[1]动作!$D8433</f>
        <v>电表故障</v>
      </c>
      <c r="F8434" s="11" t="s">
        <v>45</v>
      </c>
      <c r="G8434" s="12">
        <f>[1]动作!$A8433+[1]动作!$B8433</f>
        <v>43215.403414351851</v>
      </c>
      <c r="H8434" s="12"/>
      <c r="I8434" s="11"/>
    </row>
    <row r="8435" spans="1:9" hidden="1" x14ac:dyDescent="0.3">
      <c r="A8435" s="24">
        <v>8433</v>
      </c>
      <c r="B8435" s="11" t="str">
        <f>IFERROR(INDEX({"JSNY-BJ0001-01";"JSNY-JS0022-01";"JSNY-JS0002-01"},MATCH(D8435,{"BJ_zhongyu";"JS_WX_liteer";"JS_CZ_wodefeng"},0)),"")</f>
        <v>JSNY-JS0002-01</v>
      </c>
      <c r="C8435" s="11" t="str">
        <f>IFERROR(INDEX({"北京中裕世纪大酒店";"江苏利特尔绿色包装股份有限公司";"常州市金坛沃德丰电子科技有限公司"},MATCH(D8435,{"BJ_zhongyu";"JS_WX_liteer";"JS_CZ_wodefeng"},0)),"")</f>
        <v>常州市金坛沃德丰电子科技有限公司</v>
      </c>
      <c r="D8435" s="11" t="str">
        <f>[1]动作!$G8434</f>
        <v>JS_CZ_wodefeng</v>
      </c>
      <c r="E8435" s="11" t="str">
        <f>[1]动作!$D8434</f>
        <v>电表故障</v>
      </c>
      <c r="F8435" s="11" t="s">
        <v>45</v>
      </c>
      <c r="G8435" s="12">
        <f>[1]动作!$A8434+[1]动作!$B8434</f>
        <v>43215.403657407405</v>
      </c>
      <c r="H8435" s="12"/>
      <c r="I8435" s="11"/>
    </row>
    <row r="8436" spans="1:9" hidden="1" x14ac:dyDescent="0.3">
      <c r="A8436" s="24">
        <v>8434</v>
      </c>
      <c r="B8436" s="11" t="str">
        <f>IFERROR(INDEX({"JSNY-BJ0001-01";"JSNY-JS0022-01";"JSNY-JS0002-01"},MATCH(D8436,{"BJ_zhongyu";"JS_WX_liteer";"JS_CZ_wodefeng"},0)),"")</f>
        <v>JSNY-JS0002-01</v>
      </c>
      <c r="C8436" s="11" t="str">
        <f>IFERROR(INDEX({"北京中裕世纪大酒店";"江苏利特尔绿色包装股份有限公司";"常州市金坛沃德丰电子科技有限公司"},MATCH(D8436,{"BJ_zhongyu";"JS_WX_liteer";"JS_CZ_wodefeng"},0)),"")</f>
        <v>常州市金坛沃德丰电子科技有限公司</v>
      </c>
      <c r="D8436" s="11" t="str">
        <f>[1]动作!$G8435</f>
        <v>JS_CZ_wodefeng</v>
      </c>
      <c r="E8436" s="11" t="str">
        <f>[1]动作!$D8435</f>
        <v>电表故障</v>
      </c>
      <c r="F8436" s="11" t="s">
        <v>45</v>
      </c>
      <c r="G8436" s="12">
        <f>[1]动作!$A8435+[1]动作!$B8435</f>
        <v>43215.403761574074</v>
      </c>
      <c r="H8436" s="12"/>
      <c r="I8436" s="11"/>
    </row>
    <row r="8437" spans="1:9" hidden="1" x14ac:dyDescent="0.3">
      <c r="A8437" s="24">
        <v>8435</v>
      </c>
      <c r="B8437" s="11" t="str">
        <f>IFERROR(INDEX({"JSNY-BJ0001-01";"JSNY-JS0022-01";"JSNY-JS0002-01"},MATCH(D8437,{"BJ_zhongyu";"JS_WX_liteer";"JS_CZ_wodefeng"},0)),"")</f>
        <v>JSNY-JS0002-01</v>
      </c>
      <c r="C8437" s="11" t="str">
        <f>IFERROR(INDEX({"北京中裕世纪大酒店";"江苏利特尔绿色包装股份有限公司";"常州市金坛沃德丰电子科技有限公司"},MATCH(D8437,{"BJ_zhongyu";"JS_WX_liteer";"JS_CZ_wodefeng"},0)),"")</f>
        <v>常州市金坛沃德丰电子科技有限公司</v>
      </c>
      <c r="D8437" s="11" t="str">
        <f>[1]动作!$G8436</f>
        <v>JS_CZ_wodefeng</v>
      </c>
      <c r="E8437" s="11" t="str">
        <f>[1]动作!$D8436</f>
        <v>电表故障</v>
      </c>
      <c r="F8437" s="11" t="s">
        <v>45</v>
      </c>
      <c r="G8437" s="12">
        <f>[1]动作!$A8436+[1]动作!$B8436</f>
        <v>43215.40388888889</v>
      </c>
      <c r="H8437" s="12"/>
      <c r="I8437" s="11"/>
    </row>
    <row r="8438" spans="1:9" hidden="1" x14ac:dyDescent="0.3">
      <c r="A8438" s="24">
        <v>8436</v>
      </c>
      <c r="B8438" s="11" t="str">
        <f>IFERROR(INDEX({"JSNY-BJ0001-01";"JSNY-JS0022-01";"JSNY-JS0002-01"},MATCH(D8438,{"BJ_zhongyu";"JS_WX_liteer";"JS_CZ_wodefeng"},0)),"")</f>
        <v>JSNY-JS0002-01</v>
      </c>
      <c r="C8438" s="11" t="str">
        <f>IFERROR(INDEX({"北京中裕世纪大酒店";"江苏利特尔绿色包装股份有限公司";"常州市金坛沃德丰电子科技有限公司"},MATCH(D8438,{"BJ_zhongyu";"JS_WX_liteer";"JS_CZ_wodefeng"},0)),"")</f>
        <v>常州市金坛沃德丰电子科技有限公司</v>
      </c>
      <c r="D8438" s="11" t="str">
        <f>[1]动作!$G8437</f>
        <v>JS_CZ_wodefeng</v>
      </c>
      <c r="E8438" s="11" t="str">
        <f>[1]动作!$D8437</f>
        <v>电表故障</v>
      </c>
      <c r="F8438" s="11" t="s">
        <v>45</v>
      </c>
      <c r="G8438" s="12">
        <f>[1]动作!$A8437+[1]动作!$B8437</f>
        <v>43215.406261574077</v>
      </c>
      <c r="H8438" s="12"/>
      <c r="I8438" s="11"/>
    </row>
    <row r="8439" spans="1:9" hidden="1" x14ac:dyDescent="0.3">
      <c r="A8439" s="24">
        <v>8437</v>
      </c>
      <c r="B8439" s="11" t="str">
        <f>IFERROR(INDEX({"JSNY-BJ0001-01";"JSNY-JS0022-01";"JSNY-JS0002-01"},MATCH(D8439,{"BJ_zhongyu";"JS_WX_liteer";"JS_CZ_wodefeng"},0)),"")</f>
        <v>JSNY-JS0002-01</v>
      </c>
      <c r="C8439" s="11" t="str">
        <f>IFERROR(INDEX({"北京中裕世纪大酒店";"江苏利特尔绿色包装股份有限公司";"常州市金坛沃德丰电子科技有限公司"},MATCH(D8439,{"BJ_zhongyu";"JS_WX_liteer";"JS_CZ_wodefeng"},0)),"")</f>
        <v>常州市金坛沃德丰电子科技有限公司</v>
      </c>
      <c r="D8439" s="11" t="str">
        <f>[1]动作!$G8438</f>
        <v>JS_CZ_wodefeng</v>
      </c>
      <c r="E8439" s="11" t="str">
        <f>[1]动作!$D8438</f>
        <v>电表故障</v>
      </c>
      <c r="F8439" s="11" t="s">
        <v>45</v>
      </c>
      <c r="G8439" s="12">
        <f>[1]动作!$A8438+[1]动作!$B8438</f>
        <v>43215.408865740741</v>
      </c>
      <c r="H8439" s="12"/>
      <c r="I8439" s="11"/>
    </row>
    <row r="8440" spans="1:9" hidden="1" x14ac:dyDescent="0.3">
      <c r="A8440" s="24">
        <v>8438</v>
      </c>
      <c r="B8440" s="11" t="str">
        <f>IFERROR(INDEX({"JSNY-BJ0001-01";"JSNY-JS0022-01";"JSNY-JS0002-01"},MATCH(D8440,{"BJ_zhongyu";"JS_WX_liteer";"JS_CZ_wodefeng"},0)),"")</f>
        <v>JSNY-JS0002-01</v>
      </c>
      <c r="C8440" s="11" t="str">
        <f>IFERROR(INDEX({"北京中裕世纪大酒店";"江苏利特尔绿色包装股份有限公司";"常州市金坛沃德丰电子科技有限公司"},MATCH(D8440,{"BJ_zhongyu";"JS_WX_liteer";"JS_CZ_wodefeng"},0)),"")</f>
        <v>常州市金坛沃德丰电子科技有限公司</v>
      </c>
      <c r="D8440" s="11" t="str">
        <f>[1]动作!$G8439</f>
        <v>JS_CZ_wodefeng</v>
      </c>
      <c r="E8440" s="11" t="str">
        <f>[1]动作!$D8439</f>
        <v>电表故障</v>
      </c>
      <c r="F8440" s="11" t="s">
        <v>45</v>
      </c>
      <c r="G8440" s="12">
        <f>[1]动作!$A8439+[1]动作!$B8439</f>
        <v>43215.412453703706</v>
      </c>
      <c r="H8440" s="12"/>
      <c r="I8440" s="11"/>
    </row>
    <row r="8441" spans="1:9" hidden="1" x14ac:dyDescent="0.3">
      <c r="A8441" s="24">
        <v>8439</v>
      </c>
      <c r="B8441" s="11" t="str">
        <f>IFERROR(INDEX({"JSNY-BJ0001-01";"JSNY-JS0022-01";"JSNY-JS0002-01"},MATCH(D8441,{"BJ_zhongyu";"JS_WX_liteer";"JS_CZ_wodefeng"},0)),"")</f>
        <v>JSNY-JS0002-01</v>
      </c>
      <c r="C8441" s="11" t="str">
        <f>IFERROR(INDEX({"北京中裕世纪大酒店";"江苏利特尔绿色包装股份有限公司";"常州市金坛沃德丰电子科技有限公司"},MATCH(D8441,{"BJ_zhongyu";"JS_WX_liteer";"JS_CZ_wodefeng"},0)),"")</f>
        <v>常州市金坛沃德丰电子科技有限公司</v>
      </c>
      <c r="D8441" s="11" t="str">
        <f>[1]动作!$G8440</f>
        <v>JS_CZ_wodefeng</v>
      </c>
      <c r="E8441" s="11" t="str">
        <f>[1]动作!$D8440</f>
        <v>电表故障</v>
      </c>
      <c r="F8441" s="11" t="s">
        <v>45</v>
      </c>
      <c r="G8441" s="12">
        <f>[1]动作!$A8440+[1]动作!$B8440</f>
        <v>43215.413784722223</v>
      </c>
      <c r="H8441" s="12"/>
      <c r="I8441" s="11"/>
    </row>
    <row r="8442" spans="1:9" hidden="1" x14ac:dyDescent="0.3">
      <c r="A8442" s="24">
        <v>8440</v>
      </c>
      <c r="B8442" s="11" t="str">
        <f>IFERROR(INDEX({"JSNY-BJ0001-01";"JSNY-JS0022-01";"JSNY-JS0002-01"},MATCH(D8442,{"BJ_zhongyu";"JS_WX_liteer";"JS_CZ_wodefeng"},0)),"")</f>
        <v>JSNY-JS0002-01</v>
      </c>
      <c r="C8442" s="11" t="str">
        <f>IFERROR(INDEX({"北京中裕世纪大酒店";"江苏利特尔绿色包装股份有限公司";"常州市金坛沃德丰电子科技有限公司"},MATCH(D8442,{"BJ_zhongyu";"JS_WX_liteer";"JS_CZ_wodefeng"},0)),"")</f>
        <v>常州市金坛沃德丰电子科技有限公司</v>
      </c>
      <c r="D8442" s="11" t="str">
        <f>[1]动作!$G8441</f>
        <v>JS_CZ_wodefeng</v>
      </c>
      <c r="E8442" s="11" t="str">
        <f>[1]动作!$D8441</f>
        <v>电表故障</v>
      </c>
      <c r="F8442" s="11" t="s">
        <v>45</v>
      </c>
      <c r="G8442" s="12">
        <f>[1]动作!$A8441+[1]动作!$B8441</f>
        <v>43215.413900462961</v>
      </c>
      <c r="H8442" s="12"/>
      <c r="I8442" s="11"/>
    </row>
    <row r="8443" spans="1:9" hidden="1" x14ac:dyDescent="0.3">
      <c r="A8443" s="24">
        <v>8441</v>
      </c>
      <c r="B8443" s="11" t="str">
        <f>IFERROR(INDEX({"JSNY-BJ0001-01";"JSNY-JS0022-01";"JSNY-JS0002-01"},MATCH(D8443,{"BJ_zhongyu";"JS_WX_liteer";"JS_CZ_wodefeng"},0)),"")</f>
        <v>JSNY-JS0002-01</v>
      </c>
      <c r="C8443" s="11" t="str">
        <f>IFERROR(INDEX({"北京中裕世纪大酒店";"江苏利特尔绿色包装股份有限公司";"常州市金坛沃德丰电子科技有限公司"},MATCH(D8443,{"BJ_zhongyu";"JS_WX_liteer";"JS_CZ_wodefeng"},0)),"")</f>
        <v>常州市金坛沃德丰电子科技有限公司</v>
      </c>
      <c r="D8443" s="11" t="str">
        <f>[1]动作!$G8442</f>
        <v>JS_CZ_wodefeng</v>
      </c>
      <c r="E8443" s="11" t="str">
        <f>[1]动作!$D8442</f>
        <v>电表故障</v>
      </c>
      <c r="F8443" s="11" t="s">
        <v>45</v>
      </c>
      <c r="G8443" s="12">
        <f>[1]动作!$A8442+[1]动作!$B8442</f>
        <v>43215.414027777777</v>
      </c>
      <c r="H8443" s="12"/>
      <c r="I8443" s="11"/>
    </row>
    <row r="8444" spans="1:9" hidden="1" x14ac:dyDescent="0.3">
      <c r="A8444" s="24">
        <v>8442</v>
      </c>
      <c r="B8444" s="11" t="str">
        <f>IFERROR(INDEX({"JSNY-BJ0001-01";"JSNY-JS0022-01";"JSNY-JS0002-01"},MATCH(D8444,{"BJ_zhongyu";"JS_WX_liteer";"JS_CZ_wodefeng"},0)),"")</f>
        <v>JSNY-JS0002-01</v>
      </c>
      <c r="C8444" s="11" t="str">
        <f>IFERROR(INDEX({"北京中裕世纪大酒店";"江苏利特尔绿色包装股份有限公司";"常州市金坛沃德丰电子科技有限公司"},MATCH(D8444,{"BJ_zhongyu";"JS_WX_liteer";"JS_CZ_wodefeng"},0)),"")</f>
        <v>常州市金坛沃德丰电子科技有限公司</v>
      </c>
      <c r="D8444" s="11" t="str">
        <f>[1]动作!$G8443</f>
        <v>JS_CZ_wodefeng</v>
      </c>
      <c r="E8444" s="11" t="str">
        <f>[1]动作!$D8443</f>
        <v>电表故障</v>
      </c>
      <c r="F8444" s="11" t="s">
        <v>45</v>
      </c>
      <c r="G8444" s="12">
        <f>[1]动作!$A8443+[1]动作!$B8443</f>
        <v>43215.415127314816</v>
      </c>
      <c r="H8444" s="12"/>
      <c r="I8444" s="11"/>
    </row>
    <row r="8445" spans="1:9" hidden="1" x14ac:dyDescent="0.3">
      <c r="A8445" s="24">
        <v>8443</v>
      </c>
      <c r="B8445" s="11" t="str">
        <f>IFERROR(INDEX({"JSNY-BJ0001-01";"JSNY-JS0022-01";"JSNY-JS0002-01"},MATCH(D8445,{"BJ_zhongyu";"JS_WX_liteer";"JS_CZ_wodefeng"},0)),"")</f>
        <v>JSNY-JS0002-01</v>
      </c>
      <c r="C8445" s="11" t="str">
        <f>IFERROR(INDEX({"北京中裕世纪大酒店";"江苏利特尔绿色包装股份有限公司";"常州市金坛沃德丰电子科技有限公司"},MATCH(D8445,{"BJ_zhongyu";"JS_WX_liteer";"JS_CZ_wodefeng"},0)),"")</f>
        <v>常州市金坛沃德丰电子科技有限公司</v>
      </c>
      <c r="D8445" s="11" t="str">
        <f>[1]动作!$G8444</f>
        <v>JS_CZ_wodefeng</v>
      </c>
      <c r="E8445" s="11" t="str">
        <f>[1]动作!$D8444</f>
        <v>电表故障</v>
      </c>
      <c r="F8445" s="11" t="s">
        <v>45</v>
      </c>
      <c r="G8445" s="12">
        <f>[1]动作!$A8444+[1]动作!$B8444</f>
        <v>43215.415358796294</v>
      </c>
      <c r="H8445" s="12"/>
      <c r="I8445" s="11"/>
    </row>
    <row r="8446" spans="1:9" hidden="1" x14ac:dyDescent="0.3">
      <c r="A8446" s="24">
        <v>8444</v>
      </c>
      <c r="B8446" s="11" t="str">
        <f>IFERROR(INDEX({"JSNY-BJ0001-01";"JSNY-JS0022-01";"JSNY-JS0002-01"},MATCH(D8446,{"BJ_zhongyu";"JS_WX_liteer";"JS_CZ_wodefeng"},0)),"")</f>
        <v>JSNY-JS0002-01</v>
      </c>
      <c r="C8446" s="11" t="str">
        <f>IFERROR(INDEX({"北京中裕世纪大酒店";"江苏利特尔绿色包装股份有限公司";"常州市金坛沃德丰电子科技有限公司"},MATCH(D8446,{"BJ_zhongyu";"JS_WX_liteer";"JS_CZ_wodefeng"},0)),"")</f>
        <v>常州市金坛沃德丰电子科技有限公司</v>
      </c>
      <c r="D8446" s="11" t="str">
        <f>[1]动作!$G8445</f>
        <v>JS_CZ_wodefeng</v>
      </c>
      <c r="E8446" s="11" t="str">
        <f>[1]动作!$D8445</f>
        <v>电表故障</v>
      </c>
      <c r="F8446" s="11" t="s">
        <v>45</v>
      </c>
      <c r="G8446" s="12">
        <f>[1]动作!$A8445+[1]动作!$B8445</f>
        <v>43215.415590277778</v>
      </c>
      <c r="H8446" s="12"/>
      <c r="I8446" s="11"/>
    </row>
    <row r="8447" spans="1:9" hidden="1" x14ac:dyDescent="0.3">
      <c r="A8447" s="24">
        <v>8445</v>
      </c>
      <c r="B8447" s="11" t="str">
        <f>IFERROR(INDEX({"JSNY-BJ0001-01";"JSNY-JS0022-01";"JSNY-JS0002-01"},MATCH(D8447,{"BJ_zhongyu";"JS_WX_liteer";"JS_CZ_wodefeng"},0)),"")</f>
        <v>JSNY-BJ0001-01</v>
      </c>
      <c r="C8447" s="11" t="str">
        <f>IFERROR(INDEX({"北京中裕世纪大酒店";"江苏利特尔绿色包装股份有限公司";"常州市金坛沃德丰电子科技有限公司"},MATCH(D8447,{"BJ_zhongyu";"JS_WX_liteer";"JS_CZ_wodefeng"},0)),"")</f>
        <v>北京中裕世纪大酒店</v>
      </c>
      <c r="D8447" s="11" t="str">
        <f>[1]动作!$G8446</f>
        <v>BJ_zhongyu</v>
      </c>
      <c r="E8447" s="11" t="str">
        <f>[1]动作!$D8446</f>
        <v>分系统1故障状态</v>
      </c>
      <c r="F8447" s="11" t="s">
        <v>178</v>
      </c>
      <c r="G8447" s="12">
        <f>[1]动作!$A8446+[1]动作!$B8446</f>
        <v>43215.415763888886</v>
      </c>
      <c r="H8447" s="12"/>
      <c r="I8447" s="11"/>
    </row>
    <row r="8448" spans="1:9" hidden="1" x14ac:dyDescent="0.3">
      <c r="A8448" s="24">
        <v>8446</v>
      </c>
      <c r="B8448" s="11" t="str">
        <f>IFERROR(INDEX({"JSNY-BJ0001-01";"JSNY-JS0022-01";"JSNY-JS0002-01"},MATCH(D8448,{"BJ_zhongyu";"JS_WX_liteer";"JS_CZ_wodefeng"},0)),"")</f>
        <v>JSNY-JS0002-01</v>
      </c>
      <c r="C8448" s="11" t="str">
        <f>IFERROR(INDEX({"北京中裕世纪大酒店";"江苏利特尔绿色包装股份有限公司";"常州市金坛沃德丰电子科技有限公司"},MATCH(D8448,{"BJ_zhongyu";"JS_WX_liteer";"JS_CZ_wodefeng"},0)),"")</f>
        <v>常州市金坛沃德丰电子科技有限公司</v>
      </c>
      <c r="D8448" s="11" t="str">
        <f>[1]动作!$G8447</f>
        <v>JS_CZ_wodefeng</v>
      </c>
      <c r="E8448" s="11" t="str">
        <f>[1]动作!$D8447</f>
        <v>电表故障</v>
      </c>
      <c r="F8448" s="11" t="s">
        <v>45</v>
      </c>
      <c r="G8448" s="12">
        <f>[1]动作!$A8447+[1]动作!$B8447</f>
        <v>43215.416400462964</v>
      </c>
      <c r="H8448" s="12"/>
      <c r="I8448" s="11"/>
    </row>
    <row r="8449" spans="1:9" hidden="1" x14ac:dyDescent="0.3">
      <c r="A8449" s="24">
        <v>8447</v>
      </c>
      <c r="B8449" s="11" t="str">
        <f>IFERROR(INDEX({"JSNY-BJ0001-01";"JSNY-JS0022-01";"JSNY-JS0002-01"},MATCH(D8449,{"BJ_zhongyu";"JS_WX_liteer";"JS_CZ_wodefeng"},0)),"")</f>
        <v>JSNY-JS0002-01</v>
      </c>
      <c r="C8449" s="11" t="str">
        <f>IFERROR(INDEX({"北京中裕世纪大酒店";"江苏利特尔绿色包装股份有限公司";"常州市金坛沃德丰电子科技有限公司"},MATCH(D8449,{"BJ_zhongyu";"JS_WX_liteer";"JS_CZ_wodefeng"},0)),"")</f>
        <v>常州市金坛沃德丰电子科技有限公司</v>
      </c>
      <c r="D8449" s="11" t="str">
        <f>[1]动作!$G8448</f>
        <v>JS_CZ_wodefeng</v>
      </c>
      <c r="E8449" s="11" t="str">
        <f>[1]动作!$D8448</f>
        <v>电表故障</v>
      </c>
      <c r="F8449" s="11" t="s">
        <v>45</v>
      </c>
      <c r="G8449" s="12">
        <f>[1]动作!$A8448+[1]动作!$B8448</f>
        <v>43215.418657407405</v>
      </c>
      <c r="H8449" s="12"/>
      <c r="I8449" s="11"/>
    </row>
    <row r="8450" spans="1:9" hidden="1" x14ac:dyDescent="0.3">
      <c r="A8450" s="24">
        <v>8448</v>
      </c>
      <c r="B8450" s="11" t="str">
        <f>IFERROR(INDEX({"JSNY-BJ0001-01";"JSNY-JS0022-01";"JSNY-JS0002-01"},MATCH(D8450,{"BJ_zhongyu";"JS_WX_liteer";"JS_CZ_wodefeng"},0)),"")</f>
        <v>JSNY-JS0002-01</v>
      </c>
      <c r="C8450" s="11" t="str">
        <f>IFERROR(INDEX({"北京中裕世纪大酒店";"江苏利特尔绿色包装股份有限公司";"常州市金坛沃德丰电子科技有限公司"},MATCH(D8450,{"BJ_zhongyu";"JS_WX_liteer";"JS_CZ_wodefeng"},0)),"")</f>
        <v>常州市金坛沃德丰电子科技有限公司</v>
      </c>
      <c r="D8450" s="11" t="str">
        <f>[1]动作!$G8449</f>
        <v>JS_CZ_wodefeng</v>
      </c>
      <c r="E8450" s="11" t="str">
        <f>[1]动作!$D8449</f>
        <v>电表故障</v>
      </c>
      <c r="F8450" s="11" t="s">
        <v>45</v>
      </c>
      <c r="G8450" s="12">
        <f>[1]动作!$A8449+[1]动作!$B8449</f>
        <v>43215.418773148151</v>
      </c>
      <c r="H8450" s="12"/>
      <c r="I8450" s="11"/>
    </row>
    <row r="8451" spans="1:9" hidden="1" x14ac:dyDescent="0.3">
      <c r="A8451" s="24">
        <v>8449</v>
      </c>
      <c r="B8451" s="11" t="str">
        <f>IFERROR(INDEX({"JSNY-BJ0001-01";"JSNY-JS0022-01";"JSNY-JS0002-01"},MATCH(D8451,{"BJ_zhongyu";"JS_WX_liteer";"JS_CZ_wodefeng"},0)),"")</f>
        <v>JSNY-JS0002-01</v>
      </c>
      <c r="C8451" s="11" t="str">
        <f>IFERROR(INDEX({"北京中裕世纪大酒店";"江苏利特尔绿色包装股份有限公司";"常州市金坛沃德丰电子科技有限公司"},MATCH(D8451,{"BJ_zhongyu";"JS_WX_liteer";"JS_CZ_wodefeng"},0)),"")</f>
        <v>常州市金坛沃德丰电子科技有限公司</v>
      </c>
      <c r="D8451" s="11" t="str">
        <f>[1]动作!$G8450</f>
        <v>JS_CZ_wodefeng</v>
      </c>
      <c r="E8451" s="11" t="str">
        <f>[1]动作!$D8450</f>
        <v>电表故障</v>
      </c>
      <c r="F8451" s="11" t="s">
        <v>45</v>
      </c>
      <c r="G8451" s="12">
        <f>[1]动作!$A8450+[1]动作!$B8450</f>
        <v>43215.419004629628</v>
      </c>
      <c r="H8451" s="12"/>
      <c r="I8451" s="11"/>
    </row>
    <row r="8452" spans="1:9" hidden="1" x14ac:dyDescent="0.3">
      <c r="A8452" s="24">
        <v>8450</v>
      </c>
      <c r="B8452" s="11" t="str">
        <f>IFERROR(INDEX({"JSNY-BJ0001-01";"JSNY-JS0022-01";"JSNY-JS0002-01"},MATCH(D8452,{"BJ_zhongyu";"JS_WX_liteer";"JS_CZ_wodefeng"},0)),"")</f>
        <v>JSNY-JS0002-01</v>
      </c>
      <c r="C8452" s="11" t="str">
        <f>IFERROR(INDEX({"北京中裕世纪大酒店";"江苏利特尔绿色包装股份有限公司";"常州市金坛沃德丰电子科技有限公司"},MATCH(D8452,{"BJ_zhongyu";"JS_WX_liteer";"JS_CZ_wodefeng"},0)),"")</f>
        <v>常州市金坛沃德丰电子科技有限公司</v>
      </c>
      <c r="D8452" s="11" t="str">
        <f>[1]动作!$G8451</f>
        <v>JS_CZ_wodefeng</v>
      </c>
      <c r="E8452" s="11" t="str">
        <f>[1]动作!$D8451</f>
        <v>电表故障</v>
      </c>
      <c r="F8452" s="11" t="s">
        <v>45</v>
      </c>
      <c r="G8452" s="12">
        <f>[1]动作!$A8451+[1]动作!$B8451</f>
        <v>43215.419988425929</v>
      </c>
      <c r="H8452" s="12"/>
      <c r="I8452" s="11"/>
    </row>
    <row r="8453" spans="1:9" hidden="1" x14ac:dyDescent="0.3">
      <c r="A8453" s="24">
        <v>8451</v>
      </c>
      <c r="B8453" s="11" t="str">
        <f>IFERROR(INDEX({"JSNY-BJ0001-01";"JSNY-JS0022-01";"JSNY-JS0002-01"},MATCH(D8453,{"BJ_zhongyu";"JS_WX_liteer";"JS_CZ_wodefeng"},0)),"")</f>
        <v>JSNY-JS0002-01</v>
      </c>
      <c r="C8453" s="11" t="str">
        <f>IFERROR(INDEX({"北京中裕世纪大酒店";"江苏利特尔绿色包装股份有限公司";"常州市金坛沃德丰电子科技有限公司"},MATCH(D8453,{"BJ_zhongyu";"JS_WX_liteer";"JS_CZ_wodefeng"},0)),"")</f>
        <v>常州市金坛沃德丰电子科技有限公司</v>
      </c>
      <c r="D8453" s="11" t="str">
        <f>[1]动作!$G8452</f>
        <v>JS_CZ_wodefeng</v>
      </c>
      <c r="E8453" s="11" t="str">
        <f>[1]动作!$D8452</f>
        <v>电表故障</v>
      </c>
      <c r="F8453" s="11" t="s">
        <v>45</v>
      </c>
      <c r="G8453" s="12">
        <f>[1]动作!$A8452+[1]动作!$B8452</f>
        <v>43215.422546296293</v>
      </c>
      <c r="H8453" s="12"/>
      <c r="I8453" s="11"/>
    </row>
    <row r="8454" spans="1:9" hidden="1" x14ac:dyDescent="0.3">
      <c r="A8454" s="24">
        <v>8452</v>
      </c>
      <c r="B8454" s="11" t="str">
        <f>IFERROR(INDEX({"JSNY-BJ0001-01";"JSNY-JS0022-01";"JSNY-JS0002-01"},MATCH(D8454,{"BJ_zhongyu";"JS_WX_liteer";"JS_CZ_wodefeng"},0)),"")</f>
        <v>JSNY-JS0002-01</v>
      </c>
      <c r="C8454" s="11" t="str">
        <f>IFERROR(INDEX({"北京中裕世纪大酒店";"江苏利特尔绿色包装股份有限公司";"常州市金坛沃德丰电子科技有限公司"},MATCH(D8454,{"BJ_zhongyu";"JS_WX_liteer";"JS_CZ_wodefeng"},0)),"")</f>
        <v>常州市金坛沃德丰电子科技有限公司</v>
      </c>
      <c r="D8454" s="11" t="str">
        <f>[1]动作!$G8453</f>
        <v>JS_CZ_wodefeng</v>
      </c>
      <c r="E8454" s="11" t="str">
        <f>[1]动作!$D8453</f>
        <v>电表故障</v>
      </c>
      <c r="F8454" s="11" t="s">
        <v>45</v>
      </c>
      <c r="G8454" s="12">
        <f>[1]动作!$A8453+[1]动作!$B8453</f>
        <v>43215.424108796295</v>
      </c>
      <c r="H8454" s="12"/>
      <c r="I8454" s="11"/>
    </row>
    <row r="8455" spans="1:9" hidden="1" x14ac:dyDescent="0.3">
      <c r="A8455" s="24">
        <v>8453</v>
      </c>
      <c r="B8455" s="11" t="str">
        <f>IFERROR(INDEX({"JSNY-BJ0001-01";"JSNY-JS0022-01";"JSNY-JS0002-01"},MATCH(D8455,{"BJ_zhongyu";"JS_WX_liteer";"JS_CZ_wodefeng"},0)),"")</f>
        <v>JSNY-JS0002-01</v>
      </c>
      <c r="C8455" s="11" t="str">
        <f>IFERROR(INDEX({"北京中裕世纪大酒店";"江苏利特尔绿色包装股份有限公司";"常州市金坛沃德丰电子科技有限公司"},MATCH(D8455,{"BJ_zhongyu";"JS_WX_liteer";"JS_CZ_wodefeng"},0)),"")</f>
        <v>常州市金坛沃德丰电子科技有限公司</v>
      </c>
      <c r="D8455" s="11" t="str">
        <f>[1]动作!$G8454</f>
        <v>JS_CZ_wodefeng</v>
      </c>
      <c r="E8455" s="11" t="str">
        <f>[1]动作!$D8454</f>
        <v>电表故障</v>
      </c>
      <c r="F8455" s="11" t="s">
        <v>45</v>
      </c>
      <c r="G8455" s="12">
        <f>[1]动作!$A8454+[1]动作!$B8454</f>
        <v>43215.425439814811</v>
      </c>
      <c r="H8455" s="12"/>
      <c r="I8455" s="11"/>
    </row>
    <row r="8456" spans="1:9" hidden="1" x14ac:dyDescent="0.3">
      <c r="A8456" s="24">
        <v>8454</v>
      </c>
      <c r="B8456" s="11" t="str">
        <f>IFERROR(INDEX({"JSNY-BJ0001-01";"JSNY-JS0022-01";"JSNY-JS0002-01"},MATCH(D8456,{"BJ_zhongyu";"JS_WX_liteer";"JS_CZ_wodefeng"},0)),"")</f>
        <v>JSNY-JS0002-01</v>
      </c>
      <c r="C8456" s="11" t="str">
        <f>IFERROR(INDEX({"北京中裕世纪大酒店";"江苏利特尔绿色包装股份有限公司";"常州市金坛沃德丰电子科技有限公司"},MATCH(D8456,{"BJ_zhongyu";"JS_WX_liteer";"JS_CZ_wodefeng"},0)),"")</f>
        <v>常州市金坛沃德丰电子科技有限公司</v>
      </c>
      <c r="D8456" s="11" t="str">
        <f>[1]动作!$G8455</f>
        <v>JS_CZ_wodefeng</v>
      </c>
      <c r="E8456" s="11" t="str">
        <f>[1]动作!$D8455</f>
        <v>电表故障</v>
      </c>
      <c r="F8456" s="11" t="s">
        <v>45</v>
      </c>
      <c r="G8456" s="12">
        <f>[1]动作!$A8455+[1]动作!$B8455</f>
        <v>43215.425555555557</v>
      </c>
      <c r="H8456" s="12"/>
      <c r="I8456" s="11"/>
    </row>
    <row r="8457" spans="1:9" hidden="1" x14ac:dyDescent="0.3">
      <c r="A8457" s="24">
        <v>8455</v>
      </c>
      <c r="B8457" s="11" t="str">
        <f>IFERROR(INDEX({"JSNY-BJ0001-01";"JSNY-JS0022-01";"JSNY-JS0002-01"},MATCH(D8457,{"BJ_zhongyu";"JS_WX_liteer";"JS_CZ_wodefeng"},0)),"")</f>
        <v>JSNY-JS0002-01</v>
      </c>
      <c r="C8457" s="11" t="str">
        <f>IFERROR(INDEX({"北京中裕世纪大酒店";"江苏利特尔绿色包装股份有限公司";"常州市金坛沃德丰电子科技有限公司"},MATCH(D8457,{"BJ_zhongyu";"JS_WX_liteer";"JS_CZ_wodefeng"},0)),"")</f>
        <v>常州市金坛沃德丰电子科技有限公司</v>
      </c>
      <c r="D8457" s="11" t="str">
        <f>[1]动作!$G8456</f>
        <v>JS_CZ_wodefeng</v>
      </c>
      <c r="E8457" s="11" t="str">
        <f>[1]动作!$D8456</f>
        <v>电表故障</v>
      </c>
      <c r="F8457" s="11" t="s">
        <v>45</v>
      </c>
      <c r="G8457" s="12">
        <f>[1]动作!$A8456+[1]动作!$B8456</f>
        <v>43215.426770833335</v>
      </c>
      <c r="H8457" s="12"/>
      <c r="I8457" s="11"/>
    </row>
    <row r="8458" spans="1:9" hidden="1" x14ac:dyDescent="0.3">
      <c r="A8458" s="24">
        <v>8456</v>
      </c>
      <c r="B8458" s="11" t="str">
        <f>IFERROR(INDEX({"JSNY-BJ0001-01";"JSNY-JS0022-01";"JSNY-JS0002-01"},MATCH(D8458,{"BJ_zhongyu";"JS_WX_liteer";"JS_CZ_wodefeng"},0)),"")</f>
        <v>JSNY-JS0002-01</v>
      </c>
      <c r="C8458" s="11" t="str">
        <f>IFERROR(INDEX({"北京中裕世纪大酒店";"江苏利特尔绿色包装股份有限公司";"常州市金坛沃德丰电子科技有限公司"},MATCH(D8458,{"BJ_zhongyu";"JS_WX_liteer";"JS_CZ_wodefeng"},0)),"")</f>
        <v>常州市金坛沃德丰电子科技有限公司</v>
      </c>
      <c r="D8458" s="11" t="str">
        <f>[1]动作!$G8457</f>
        <v>JS_CZ_wodefeng</v>
      </c>
      <c r="E8458" s="11" t="str">
        <f>[1]动作!$D8457</f>
        <v>电表故障</v>
      </c>
      <c r="F8458" s="11" t="s">
        <v>45</v>
      </c>
      <c r="G8458" s="12">
        <f>[1]动作!$A8457+[1]动作!$B8457</f>
        <v>43215.428043981483</v>
      </c>
      <c r="H8458" s="12"/>
      <c r="I8458" s="11"/>
    </row>
    <row r="8459" spans="1:9" hidden="1" x14ac:dyDescent="0.3">
      <c r="A8459" s="24">
        <v>8457</v>
      </c>
      <c r="B8459" s="11" t="str">
        <f>IFERROR(INDEX({"JSNY-BJ0001-01";"JSNY-JS0022-01";"JSNY-JS0002-01"},MATCH(D8459,{"BJ_zhongyu";"JS_WX_liteer";"JS_CZ_wodefeng"},0)),"")</f>
        <v>JSNY-JS0002-01</v>
      </c>
      <c r="C8459" s="11" t="str">
        <f>IFERROR(INDEX({"北京中裕世纪大酒店";"江苏利特尔绿色包装股份有限公司";"常州市金坛沃德丰电子科技有限公司"},MATCH(D8459,{"BJ_zhongyu";"JS_WX_liteer";"JS_CZ_wodefeng"},0)),"")</f>
        <v>常州市金坛沃德丰电子科技有限公司</v>
      </c>
      <c r="D8459" s="11" t="str">
        <f>[1]动作!$G8458</f>
        <v>JS_CZ_wodefeng</v>
      </c>
      <c r="E8459" s="11" t="str">
        <f>[1]动作!$D8458</f>
        <v>电表故障</v>
      </c>
      <c r="F8459" s="11" t="s">
        <v>45</v>
      </c>
      <c r="G8459" s="12">
        <f>[1]动作!$A8458+[1]动作!$B8458</f>
        <v>43215.430300925924</v>
      </c>
      <c r="H8459" s="12"/>
      <c r="I8459" s="11"/>
    </row>
    <row r="8460" spans="1:9" hidden="1" x14ac:dyDescent="0.3">
      <c r="A8460" s="24">
        <v>8458</v>
      </c>
      <c r="B8460" s="11" t="str">
        <f>IFERROR(INDEX({"JSNY-BJ0001-01";"JSNY-JS0022-01";"JSNY-JS0002-01"},MATCH(D8460,{"BJ_zhongyu";"JS_WX_liteer";"JS_CZ_wodefeng"},0)),"")</f>
        <v>JSNY-JS0002-01</v>
      </c>
      <c r="C8460" s="11" t="str">
        <f>IFERROR(INDEX({"北京中裕世纪大酒店";"江苏利特尔绿色包装股份有限公司";"常州市金坛沃德丰电子科技有限公司"},MATCH(D8460,{"BJ_zhongyu";"JS_WX_liteer";"JS_CZ_wodefeng"},0)),"")</f>
        <v>常州市金坛沃德丰电子科技有限公司</v>
      </c>
      <c r="D8460" s="11" t="str">
        <f>[1]动作!$G8459</f>
        <v>JS_CZ_wodefeng</v>
      </c>
      <c r="E8460" s="11" t="str">
        <f>[1]动作!$D8459</f>
        <v>电表故障</v>
      </c>
      <c r="F8460" s="11" t="s">
        <v>45</v>
      </c>
      <c r="G8460" s="12">
        <f>[1]动作!$A8459+[1]动作!$B8459</f>
        <v>43215.434247685182</v>
      </c>
      <c r="H8460" s="12"/>
      <c r="I8460" s="11"/>
    </row>
    <row r="8461" spans="1:9" hidden="1" x14ac:dyDescent="0.3">
      <c r="A8461" s="24">
        <v>8459</v>
      </c>
      <c r="B8461" s="11" t="str">
        <f>IFERROR(INDEX({"JSNY-BJ0001-01";"JSNY-JS0022-01";"JSNY-JS0002-01"},MATCH(D8461,{"BJ_zhongyu";"JS_WX_liteer";"JS_CZ_wodefeng"},0)),"")</f>
        <v>JSNY-JS0002-01</v>
      </c>
      <c r="C8461" s="11" t="str">
        <f>IFERROR(INDEX({"北京中裕世纪大酒店";"江苏利特尔绿色包装股份有限公司";"常州市金坛沃德丰电子科技有限公司"},MATCH(D8461,{"BJ_zhongyu";"JS_WX_liteer";"JS_CZ_wodefeng"},0)),"")</f>
        <v>常州市金坛沃德丰电子科技有限公司</v>
      </c>
      <c r="D8461" s="11" t="str">
        <f>[1]动作!$G8460</f>
        <v>JS_CZ_wodefeng</v>
      </c>
      <c r="E8461" s="11" t="str">
        <f>[1]动作!$D8460</f>
        <v>电表故障</v>
      </c>
      <c r="F8461" s="11" t="s">
        <v>45</v>
      </c>
      <c r="G8461" s="12">
        <f>[1]动作!$A8460+[1]动作!$B8460</f>
        <v>43215.435578703706</v>
      </c>
      <c r="H8461" s="12"/>
      <c r="I8461" s="11"/>
    </row>
    <row r="8462" spans="1:9" hidden="1" x14ac:dyDescent="0.3">
      <c r="A8462" s="24">
        <v>8460</v>
      </c>
      <c r="B8462" s="11" t="str">
        <f>IFERROR(INDEX({"JSNY-BJ0001-01";"JSNY-JS0022-01";"JSNY-JS0002-01"},MATCH(D8462,{"BJ_zhongyu";"JS_WX_liteer";"JS_CZ_wodefeng"},0)),"")</f>
        <v>JSNY-JS0002-01</v>
      </c>
      <c r="C8462" s="11" t="str">
        <f>IFERROR(INDEX({"北京中裕世纪大酒店";"江苏利特尔绿色包装股份有限公司";"常州市金坛沃德丰电子科技有限公司"},MATCH(D8462,{"BJ_zhongyu";"JS_WX_liteer";"JS_CZ_wodefeng"},0)),"")</f>
        <v>常州市金坛沃德丰电子科技有限公司</v>
      </c>
      <c r="D8462" s="11" t="str">
        <f>[1]动作!$G8461</f>
        <v>JS_CZ_wodefeng</v>
      </c>
      <c r="E8462" s="11" t="str">
        <f>[1]动作!$D8461</f>
        <v>电表故障</v>
      </c>
      <c r="F8462" s="11" t="s">
        <v>45</v>
      </c>
      <c r="G8462" s="12">
        <f>[1]动作!$A8461+[1]动作!$B8461</f>
        <v>43215.435810185183</v>
      </c>
      <c r="H8462" s="12"/>
      <c r="I8462" s="11"/>
    </row>
    <row r="8463" spans="1:9" hidden="1" x14ac:dyDescent="0.3">
      <c r="A8463" s="24">
        <v>8461</v>
      </c>
      <c r="B8463" s="11" t="str">
        <f>IFERROR(INDEX({"JSNY-BJ0001-01";"JSNY-JS0022-01";"JSNY-JS0002-01"},MATCH(D8463,{"BJ_zhongyu";"JS_WX_liteer";"JS_CZ_wodefeng"},0)),"")</f>
        <v>JSNY-JS0002-01</v>
      </c>
      <c r="C8463" s="11" t="str">
        <f>IFERROR(INDEX({"北京中裕世纪大酒店";"江苏利特尔绿色包装股份有限公司";"常州市金坛沃德丰电子科技有限公司"},MATCH(D8463,{"BJ_zhongyu";"JS_WX_liteer";"JS_CZ_wodefeng"},0)),"")</f>
        <v>常州市金坛沃德丰电子科技有限公司</v>
      </c>
      <c r="D8463" s="11" t="str">
        <f>[1]动作!$G8462</f>
        <v>JS_CZ_wodefeng</v>
      </c>
      <c r="E8463" s="11" t="str">
        <f>[1]动作!$D8462</f>
        <v>电表故障</v>
      </c>
      <c r="F8463" s="11" t="s">
        <v>45</v>
      </c>
      <c r="G8463" s="12">
        <f>[1]动作!$A8462+[1]动作!$B8462</f>
        <v>43215.436909722222</v>
      </c>
      <c r="H8463" s="12"/>
      <c r="I8463" s="11"/>
    </row>
    <row r="8464" spans="1:9" hidden="1" x14ac:dyDescent="0.3">
      <c r="A8464" s="24">
        <v>8462</v>
      </c>
      <c r="B8464" s="11" t="str">
        <f>IFERROR(INDEX({"JSNY-BJ0001-01";"JSNY-JS0022-01";"JSNY-JS0002-01"},MATCH(D8464,{"BJ_zhongyu";"JS_WX_liteer";"JS_CZ_wodefeng"},0)),"")</f>
        <v>JSNY-JS0002-01</v>
      </c>
      <c r="C8464" s="11" t="str">
        <f>IFERROR(INDEX({"北京中裕世纪大酒店";"江苏利特尔绿色包装股份有限公司";"常州市金坛沃德丰电子科技有限公司"},MATCH(D8464,{"BJ_zhongyu";"JS_WX_liteer";"JS_CZ_wodefeng"},0)),"")</f>
        <v>常州市金坛沃德丰电子科技有限公司</v>
      </c>
      <c r="D8464" s="11" t="str">
        <f>[1]动作!$G8463</f>
        <v>JS_CZ_wodefeng</v>
      </c>
      <c r="E8464" s="11" t="str">
        <f>[1]动作!$D8463</f>
        <v>电表故障</v>
      </c>
      <c r="F8464" s="11" t="s">
        <v>45</v>
      </c>
      <c r="G8464" s="12">
        <f>[1]动作!$A8463+[1]动作!$B8463</f>
        <v>43215.437141203707</v>
      </c>
      <c r="H8464" s="12"/>
      <c r="I8464" s="11"/>
    </row>
    <row r="8465" spans="1:9" hidden="1" x14ac:dyDescent="0.3">
      <c r="A8465" s="24">
        <v>8463</v>
      </c>
      <c r="B8465" s="11" t="str">
        <f>IFERROR(INDEX({"JSNY-BJ0001-01";"JSNY-JS0022-01";"JSNY-JS0002-01"},MATCH(D8465,{"BJ_zhongyu";"JS_WX_liteer";"JS_CZ_wodefeng"},0)),"")</f>
        <v>JSNY-JS0002-01</v>
      </c>
      <c r="C8465" s="11" t="str">
        <f>IFERROR(INDEX({"北京中裕世纪大酒店";"江苏利特尔绿色包装股份有限公司";"常州市金坛沃德丰电子科技有限公司"},MATCH(D8465,{"BJ_zhongyu";"JS_WX_liteer";"JS_CZ_wodefeng"},0)),"")</f>
        <v>常州市金坛沃德丰电子科技有限公司</v>
      </c>
      <c r="D8465" s="11" t="str">
        <f>[1]动作!$G8464</f>
        <v>JS_CZ_wodefeng</v>
      </c>
      <c r="E8465" s="11" t="str">
        <f>[1]动作!$D8464</f>
        <v>电表故障</v>
      </c>
      <c r="F8465" s="11" t="s">
        <v>45</v>
      </c>
      <c r="G8465" s="12">
        <f>[1]动作!$A8464+[1]动作!$B8464</f>
        <v>43215.437256944446</v>
      </c>
      <c r="H8465" s="12"/>
      <c r="I8465" s="11"/>
    </row>
    <row r="8466" spans="1:9" hidden="1" x14ac:dyDescent="0.3">
      <c r="A8466" s="24">
        <v>8464</v>
      </c>
      <c r="B8466" s="11" t="str">
        <f>IFERROR(INDEX({"JSNY-BJ0001-01";"JSNY-JS0022-01";"JSNY-JS0002-01"},MATCH(D8466,{"BJ_zhongyu";"JS_WX_liteer";"JS_CZ_wodefeng"},0)),"")</f>
        <v>JSNY-JS0002-01</v>
      </c>
      <c r="C8466" s="11" t="str">
        <f>IFERROR(INDEX({"北京中裕世纪大酒店";"江苏利特尔绿色包装股份有限公司";"常州市金坛沃德丰电子科技有限公司"},MATCH(D8466,{"BJ_zhongyu";"JS_WX_liteer";"JS_CZ_wodefeng"},0)),"")</f>
        <v>常州市金坛沃德丰电子科技有限公司</v>
      </c>
      <c r="D8466" s="11" t="str">
        <f>[1]动作!$G8465</f>
        <v>JS_CZ_wodefeng</v>
      </c>
      <c r="E8466" s="11" t="str">
        <f>[1]动作!$D8465</f>
        <v>电表故障</v>
      </c>
      <c r="F8466" s="11" t="s">
        <v>45</v>
      </c>
      <c r="G8466" s="12">
        <f>[1]动作!$A8465+[1]动作!$B8465</f>
        <v>43215.439282407409</v>
      </c>
      <c r="H8466" s="12"/>
      <c r="I8466" s="11"/>
    </row>
    <row r="8467" spans="1:9" hidden="1" x14ac:dyDescent="0.3">
      <c r="A8467" s="24">
        <v>8465</v>
      </c>
      <c r="B8467" s="11" t="str">
        <f>IFERROR(INDEX({"JSNY-BJ0001-01";"JSNY-JS0022-01";"JSNY-JS0002-01"},MATCH(D8467,{"BJ_zhongyu";"JS_WX_liteer";"JS_CZ_wodefeng"},0)),"")</f>
        <v>JSNY-JS0002-01</v>
      </c>
      <c r="C8467" s="11" t="str">
        <f>IFERROR(INDEX({"北京中裕世纪大酒店";"江苏利特尔绿色包装股份有限公司";"常州市金坛沃德丰电子科技有限公司"},MATCH(D8467,{"BJ_zhongyu";"JS_WX_liteer";"JS_CZ_wodefeng"},0)),"")</f>
        <v>常州市金坛沃德丰电子科技有限公司</v>
      </c>
      <c r="D8467" s="11" t="str">
        <f>[1]动作!$G8466</f>
        <v>JS_CZ_wodefeng</v>
      </c>
      <c r="E8467" s="11" t="str">
        <f>[1]动作!$D8466</f>
        <v>电表故障</v>
      </c>
      <c r="F8467" s="11" t="s">
        <v>45</v>
      </c>
      <c r="G8467" s="12">
        <f>[1]动作!$A8466+[1]动作!$B8466</f>
        <v>43215.440844907411</v>
      </c>
      <c r="H8467" s="12"/>
      <c r="I8467" s="11"/>
    </row>
    <row r="8468" spans="1:9" hidden="1" x14ac:dyDescent="0.3">
      <c r="A8468" s="24">
        <v>8466</v>
      </c>
      <c r="B8468" s="11" t="str">
        <f>IFERROR(INDEX({"JSNY-BJ0001-01";"JSNY-JS0022-01";"JSNY-JS0002-01"},MATCH(D8468,{"BJ_zhongyu";"JS_WX_liteer";"JS_CZ_wodefeng"},0)),"")</f>
        <v>JSNY-JS0002-01</v>
      </c>
      <c r="C8468" s="11" t="str">
        <f>IFERROR(INDEX({"北京中裕世纪大酒店";"江苏利特尔绿色包装股份有限公司";"常州市金坛沃德丰电子科技有限公司"},MATCH(D8468,{"BJ_zhongyu";"JS_WX_liteer";"JS_CZ_wodefeng"},0)),"")</f>
        <v>常州市金坛沃德丰电子科技有限公司</v>
      </c>
      <c r="D8468" s="11" t="str">
        <f>[1]动作!$G8467</f>
        <v>JS_CZ_wodefeng</v>
      </c>
      <c r="E8468" s="11" t="str">
        <f>[1]动作!$D8467</f>
        <v>电表故障</v>
      </c>
      <c r="F8468" s="11" t="s">
        <v>45</v>
      </c>
      <c r="G8468" s="12">
        <f>[1]动作!$A8467+[1]动作!$B8467</f>
        <v>43215.444606481484</v>
      </c>
      <c r="H8468" s="12"/>
      <c r="I8468" s="11"/>
    </row>
    <row r="8469" spans="1:9" hidden="1" x14ac:dyDescent="0.3">
      <c r="A8469" s="24">
        <v>8467</v>
      </c>
      <c r="B8469" s="11" t="str">
        <f>IFERROR(INDEX({"JSNY-BJ0001-01";"JSNY-JS0022-01";"JSNY-JS0002-01"},MATCH(D8469,{"BJ_zhongyu";"JS_WX_liteer";"JS_CZ_wodefeng"},0)),"")</f>
        <v>JSNY-JS0002-01</v>
      </c>
      <c r="C8469" s="11" t="str">
        <f>IFERROR(INDEX({"北京中裕世纪大酒店";"江苏利特尔绿色包装股份有限公司";"常州市金坛沃德丰电子科技有限公司"},MATCH(D8469,{"BJ_zhongyu";"JS_WX_liteer";"JS_CZ_wodefeng"},0)),"")</f>
        <v>常州市金坛沃德丰电子科技有限公司</v>
      </c>
      <c r="D8469" s="11" t="str">
        <f>[1]动作!$G8468</f>
        <v>JS_CZ_wodefeng</v>
      </c>
      <c r="E8469" s="11" t="str">
        <f>[1]动作!$D8468</f>
        <v>电表故障</v>
      </c>
      <c r="F8469" s="11" t="s">
        <v>45</v>
      </c>
      <c r="G8469" s="12">
        <f>[1]动作!$A8468+[1]动作!$B8468</f>
        <v>43215.445474537039</v>
      </c>
      <c r="H8469" s="12"/>
      <c r="I8469" s="11"/>
    </row>
    <row r="8470" spans="1:9" hidden="1" x14ac:dyDescent="0.3">
      <c r="A8470" s="24">
        <v>8468</v>
      </c>
      <c r="B8470" s="11" t="str">
        <f>IFERROR(INDEX({"JSNY-BJ0001-01";"JSNY-JS0022-01";"JSNY-JS0002-01"},MATCH(D8470,{"BJ_zhongyu";"JS_WX_liteer";"JS_CZ_wodefeng"},0)),"")</f>
        <v>JSNY-JS0002-01</v>
      </c>
      <c r="C8470" s="11" t="str">
        <f>IFERROR(INDEX({"北京中裕世纪大酒店";"江苏利特尔绿色包装股份有限公司";"常州市金坛沃德丰电子科技有限公司"},MATCH(D8470,{"BJ_zhongyu";"JS_WX_liteer";"JS_CZ_wodefeng"},0)),"")</f>
        <v>常州市金坛沃德丰电子科技有限公司</v>
      </c>
      <c r="D8470" s="11" t="str">
        <f>[1]动作!$G8469</f>
        <v>JS_CZ_wodefeng</v>
      </c>
      <c r="E8470" s="11" t="str">
        <f>[1]动作!$D8469</f>
        <v>电表故障</v>
      </c>
      <c r="F8470" s="11" t="s">
        <v>45</v>
      </c>
      <c r="G8470" s="12">
        <f>[1]动作!$A8469+[1]动作!$B8469</f>
        <v>43215.445590277777</v>
      </c>
      <c r="H8470" s="12"/>
      <c r="I8470" s="11"/>
    </row>
    <row r="8471" spans="1:9" hidden="1" x14ac:dyDescent="0.3">
      <c r="A8471" s="24">
        <v>8469</v>
      </c>
      <c r="B8471" s="11" t="str">
        <f>IFERROR(INDEX({"JSNY-BJ0001-01";"JSNY-JS0022-01";"JSNY-JS0002-01"},MATCH(D8471,{"BJ_zhongyu";"JS_WX_liteer";"JS_CZ_wodefeng"},0)),"")</f>
        <v>JSNY-JS0002-01</v>
      </c>
      <c r="C8471" s="11" t="str">
        <f>IFERROR(INDEX({"北京中裕世纪大酒店";"江苏利特尔绿色包装股份有限公司";"常州市金坛沃德丰电子科技有限公司"},MATCH(D8471,{"BJ_zhongyu";"JS_WX_liteer";"JS_CZ_wodefeng"},0)),"")</f>
        <v>常州市金坛沃德丰电子科技有限公司</v>
      </c>
      <c r="D8471" s="11" t="str">
        <f>[1]动作!$G8470</f>
        <v>JS_CZ_wodefeng</v>
      </c>
      <c r="E8471" s="11" t="str">
        <f>[1]动作!$D8470</f>
        <v>电表故障</v>
      </c>
      <c r="F8471" s="11" t="s">
        <v>45</v>
      </c>
      <c r="G8471" s="12">
        <f>[1]动作!$A8470+[1]动作!$B8470</f>
        <v>43215.445821759262</v>
      </c>
      <c r="H8471" s="12"/>
      <c r="I8471" s="11"/>
    </row>
    <row r="8472" spans="1:9" hidden="1" x14ac:dyDescent="0.3">
      <c r="A8472" s="24">
        <v>8470</v>
      </c>
      <c r="B8472" s="11" t="str">
        <f>IFERROR(INDEX({"JSNY-BJ0001-01";"JSNY-JS0022-01";"JSNY-JS0002-01"},MATCH(D8472,{"BJ_zhongyu";"JS_WX_liteer";"JS_CZ_wodefeng"},0)),"")</f>
        <v>JSNY-JS0002-01</v>
      </c>
      <c r="C8472" s="11" t="str">
        <f>IFERROR(INDEX({"北京中裕世纪大酒店";"江苏利特尔绿色包装股份有限公司";"常州市金坛沃德丰电子科技有限公司"},MATCH(D8472,{"BJ_zhongyu";"JS_WX_liteer";"JS_CZ_wodefeng"},0)),"")</f>
        <v>常州市金坛沃德丰电子科技有限公司</v>
      </c>
      <c r="D8472" s="11" t="str">
        <f>[1]动作!$G8471</f>
        <v>JS_CZ_wodefeng</v>
      </c>
      <c r="E8472" s="11" t="str">
        <f>[1]动作!$D8471</f>
        <v>电表故障</v>
      </c>
      <c r="F8472" s="11" t="s">
        <v>45</v>
      </c>
      <c r="G8472" s="12">
        <f>[1]动作!$A8471+[1]动作!$B8471</f>
        <v>43215.447106481479</v>
      </c>
      <c r="H8472" s="12"/>
      <c r="I8472" s="11"/>
    </row>
    <row r="8473" spans="1:9" hidden="1" x14ac:dyDescent="0.3">
      <c r="A8473" s="24">
        <v>8471</v>
      </c>
      <c r="B8473" s="11" t="str">
        <f>IFERROR(INDEX({"JSNY-BJ0001-01";"JSNY-JS0022-01";"JSNY-JS0002-01"},MATCH(D8473,{"BJ_zhongyu";"JS_WX_liteer";"JS_CZ_wodefeng"},0)),"")</f>
        <v>JSNY-JS0002-01</v>
      </c>
      <c r="C8473" s="11" t="str">
        <f>IFERROR(INDEX({"北京中裕世纪大酒店";"江苏利特尔绿色包装股份有限公司";"常州市金坛沃德丰电子科技有限公司"},MATCH(D8473,{"BJ_zhongyu";"JS_WX_liteer";"JS_CZ_wodefeng"},0)),"")</f>
        <v>常州市金坛沃德丰电子科技有限公司</v>
      </c>
      <c r="D8473" s="11" t="str">
        <f>[1]动作!$G8472</f>
        <v>JS_CZ_wodefeng</v>
      </c>
      <c r="E8473" s="11" t="str">
        <f>[1]动作!$D8472</f>
        <v>电表故障</v>
      </c>
      <c r="F8473" s="11" t="s">
        <v>45</v>
      </c>
      <c r="G8473" s="12">
        <f>[1]动作!$A8472+[1]动作!$B8472</f>
        <v>43215.451041666667</v>
      </c>
      <c r="H8473" s="12"/>
      <c r="I8473" s="11"/>
    </row>
    <row r="8474" spans="1:9" hidden="1" x14ac:dyDescent="0.3">
      <c r="A8474" s="24">
        <v>8472</v>
      </c>
      <c r="B8474" s="11" t="str">
        <f>IFERROR(INDEX({"JSNY-BJ0001-01";"JSNY-JS0022-01";"JSNY-JS0002-01"},MATCH(D8474,{"BJ_zhongyu";"JS_WX_liteer";"JS_CZ_wodefeng"},0)),"")</f>
        <v>JSNY-JS0002-01</v>
      </c>
      <c r="C8474" s="11" t="str">
        <f>IFERROR(INDEX({"北京中裕世纪大酒店";"江苏利特尔绿色包装股份有限公司";"常州市金坛沃德丰电子科技有限公司"},MATCH(D8474,{"BJ_zhongyu";"JS_WX_liteer";"JS_CZ_wodefeng"},0)),"")</f>
        <v>常州市金坛沃德丰电子科技有限公司</v>
      </c>
      <c r="D8474" s="11" t="str">
        <f>[1]动作!$G8473</f>
        <v>JS_CZ_wodefeng</v>
      </c>
      <c r="E8474" s="11" t="str">
        <f>[1]动作!$D8473</f>
        <v>电表故障</v>
      </c>
      <c r="F8474" s="11" t="s">
        <v>45</v>
      </c>
      <c r="G8474" s="12">
        <f>[1]动作!$A8473+[1]动作!$B8473</f>
        <v>43215.451157407406</v>
      </c>
      <c r="H8474" s="12"/>
      <c r="I8474" s="11"/>
    </row>
    <row r="8475" spans="1:9" hidden="1" x14ac:dyDescent="0.3">
      <c r="A8475" s="24">
        <v>8473</v>
      </c>
      <c r="B8475" s="11" t="str">
        <f>IFERROR(INDEX({"JSNY-BJ0001-01";"JSNY-JS0022-01";"JSNY-JS0002-01"},MATCH(D8475,{"BJ_zhongyu";"JS_WX_liteer";"JS_CZ_wodefeng"},0)),"")</f>
        <v>JSNY-JS0002-01</v>
      </c>
      <c r="C8475" s="11" t="str">
        <f>IFERROR(INDEX({"北京中裕世纪大酒店";"江苏利特尔绿色包装股份有限公司";"常州市金坛沃德丰电子科技有限公司"},MATCH(D8475,{"BJ_zhongyu";"JS_WX_liteer";"JS_CZ_wodefeng"},0)),"")</f>
        <v>常州市金坛沃德丰电子科技有限公司</v>
      </c>
      <c r="D8475" s="11" t="str">
        <f>[1]动作!$G8474</f>
        <v>JS_CZ_wodefeng</v>
      </c>
      <c r="E8475" s="11" t="str">
        <f>[1]动作!$D8474</f>
        <v>电表故障</v>
      </c>
      <c r="F8475" s="11" t="s">
        <v>45</v>
      </c>
      <c r="G8475" s="12">
        <f>[1]动作!$A8474+[1]动作!$B8474</f>
        <v>43215.451331018521</v>
      </c>
      <c r="H8475" s="12"/>
      <c r="I8475" s="11"/>
    </row>
    <row r="8476" spans="1:9" hidden="1" x14ac:dyDescent="0.3">
      <c r="A8476" s="24">
        <v>8474</v>
      </c>
      <c r="B8476" s="11" t="str">
        <f>IFERROR(INDEX({"JSNY-BJ0001-01";"JSNY-JS0022-01";"JSNY-JS0002-01"},MATCH(D8476,{"BJ_zhongyu";"JS_WX_liteer";"JS_CZ_wodefeng"},0)),"")</f>
        <v>JSNY-JS0002-01</v>
      </c>
      <c r="C8476" s="11" t="str">
        <f>IFERROR(INDEX({"北京中裕世纪大酒店";"江苏利特尔绿色包装股份有限公司";"常州市金坛沃德丰电子科技有限公司"},MATCH(D8476,{"BJ_zhongyu";"JS_WX_liteer";"JS_CZ_wodefeng"},0)),"")</f>
        <v>常州市金坛沃德丰电子科技有限公司</v>
      </c>
      <c r="D8476" s="11" t="str">
        <f>[1]动作!$G8475</f>
        <v>JS_CZ_wodefeng</v>
      </c>
      <c r="E8476" s="11" t="str">
        <f>[1]动作!$D8475</f>
        <v>分系统1BMS1总电压过低一级故障</v>
      </c>
      <c r="F8476" s="11" t="s">
        <v>177</v>
      </c>
      <c r="G8476" s="12">
        <f>[1]动作!$A8475+[1]动作!$B8475</f>
        <v>43215.451504629629</v>
      </c>
      <c r="H8476" s="12"/>
      <c r="I8476" s="11"/>
    </row>
    <row r="8477" spans="1:9" hidden="1" x14ac:dyDescent="0.3">
      <c r="A8477" s="24">
        <v>8475</v>
      </c>
      <c r="B8477" s="11" t="str">
        <f>IFERROR(INDEX({"JSNY-BJ0001-01";"JSNY-JS0022-01";"JSNY-JS0002-01"},MATCH(D8477,{"BJ_zhongyu";"JS_WX_liteer";"JS_CZ_wodefeng"},0)),"")</f>
        <v>JSNY-JS0002-01</v>
      </c>
      <c r="C8477" s="11" t="str">
        <f>IFERROR(INDEX({"北京中裕世纪大酒店";"江苏利特尔绿色包装股份有限公司";"常州市金坛沃德丰电子科技有限公司"},MATCH(D8477,{"BJ_zhongyu";"JS_WX_liteer";"JS_CZ_wodefeng"},0)),"")</f>
        <v>常州市金坛沃德丰电子科技有限公司</v>
      </c>
      <c r="D8477" s="11" t="str">
        <f>[1]动作!$G8476</f>
        <v>JS_CZ_wodefeng</v>
      </c>
      <c r="E8477" s="11" t="str">
        <f>[1]动作!$D8476</f>
        <v>分系统1BMS1总电压过低二级故障</v>
      </c>
      <c r="F8477" s="11" t="s">
        <v>177</v>
      </c>
      <c r="G8477" s="12">
        <f>[1]动作!$A8476+[1]动作!$B8476</f>
        <v>43215.451504629629</v>
      </c>
      <c r="H8477" s="12"/>
      <c r="I8477" s="11"/>
    </row>
    <row r="8478" spans="1:9" hidden="1" x14ac:dyDescent="0.3">
      <c r="A8478" s="24">
        <v>8476</v>
      </c>
      <c r="B8478" s="11" t="str">
        <f>IFERROR(INDEX({"JSNY-BJ0001-01";"JSNY-JS0022-01";"JSNY-JS0002-01"},MATCH(D8478,{"BJ_zhongyu";"JS_WX_liteer";"JS_CZ_wodefeng"},0)),"")</f>
        <v>JSNY-JS0002-01</v>
      </c>
      <c r="C8478" s="11" t="str">
        <f>IFERROR(INDEX({"北京中裕世纪大酒店";"江苏利特尔绿色包装股份有限公司";"常州市金坛沃德丰电子科技有限公司"},MATCH(D8478,{"BJ_zhongyu";"JS_WX_liteer";"JS_CZ_wodefeng"},0)),"")</f>
        <v>常州市金坛沃德丰电子科技有限公司</v>
      </c>
      <c r="D8478" s="11" t="str">
        <f>[1]动作!$G8477</f>
        <v>JS_CZ_wodefeng</v>
      </c>
      <c r="E8478" s="11" t="str">
        <f>[1]动作!$D8477</f>
        <v>分系统1BMS3总电压过低一级故障</v>
      </c>
      <c r="F8478" s="11" t="s">
        <v>177</v>
      </c>
      <c r="G8478" s="12">
        <f>[1]动作!$A8477+[1]动作!$B8477</f>
        <v>43215.451909722222</v>
      </c>
      <c r="H8478" s="12"/>
      <c r="I8478" s="11"/>
    </row>
    <row r="8479" spans="1:9" hidden="1" x14ac:dyDescent="0.3">
      <c r="A8479" s="24">
        <v>8477</v>
      </c>
      <c r="B8479" s="11" t="str">
        <f>IFERROR(INDEX({"JSNY-BJ0001-01";"JSNY-JS0022-01";"JSNY-JS0002-01"},MATCH(D8479,{"BJ_zhongyu";"JS_WX_liteer";"JS_CZ_wodefeng"},0)),"")</f>
        <v>JSNY-JS0002-01</v>
      </c>
      <c r="C8479" s="11" t="str">
        <f>IFERROR(INDEX({"北京中裕世纪大酒店";"江苏利特尔绿色包装股份有限公司";"常州市金坛沃德丰电子科技有限公司"},MATCH(D8479,{"BJ_zhongyu";"JS_WX_liteer";"JS_CZ_wodefeng"},0)),"")</f>
        <v>常州市金坛沃德丰电子科技有限公司</v>
      </c>
      <c r="D8479" s="11" t="str">
        <f>[1]动作!$G8478</f>
        <v>JS_CZ_wodefeng</v>
      </c>
      <c r="E8479" s="11" t="str">
        <f>[1]动作!$D8478</f>
        <v>分系统1BMS3总电压过低二级故障</v>
      </c>
      <c r="F8479" s="11" t="s">
        <v>177</v>
      </c>
      <c r="G8479" s="12">
        <f>[1]动作!$A8478+[1]动作!$B8478</f>
        <v>43215.451909722222</v>
      </c>
      <c r="H8479" s="12"/>
      <c r="I8479" s="11"/>
    </row>
    <row r="8480" spans="1:9" hidden="1" x14ac:dyDescent="0.3">
      <c r="A8480" s="24">
        <v>8478</v>
      </c>
      <c r="B8480" s="11" t="str">
        <f>IFERROR(INDEX({"JSNY-BJ0001-01";"JSNY-JS0022-01";"JSNY-JS0002-01"},MATCH(D8480,{"BJ_zhongyu";"JS_WX_liteer";"JS_CZ_wodefeng"},0)),"")</f>
        <v>JSNY-JS0002-01</v>
      </c>
      <c r="C8480" s="11" t="str">
        <f>IFERROR(INDEX({"北京中裕世纪大酒店";"江苏利特尔绿色包装股份有限公司";"常州市金坛沃德丰电子科技有限公司"},MATCH(D8480,{"BJ_zhongyu";"JS_WX_liteer";"JS_CZ_wodefeng"},0)),"")</f>
        <v>常州市金坛沃德丰电子科技有限公司</v>
      </c>
      <c r="D8480" s="11" t="str">
        <f>[1]动作!$G8479</f>
        <v>JS_CZ_wodefeng</v>
      </c>
      <c r="E8480" s="11" t="str">
        <f>[1]动作!$D8479</f>
        <v>分系统1BMS6总电压过低一级故障</v>
      </c>
      <c r="F8480" s="11" t="s">
        <v>177</v>
      </c>
      <c r="G8480" s="12">
        <f>[1]动作!$A8479+[1]动作!$B8479</f>
        <v>43215.452256944445</v>
      </c>
      <c r="H8480" s="12"/>
      <c r="I8480" s="11"/>
    </row>
    <row r="8481" spans="1:9" hidden="1" x14ac:dyDescent="0.3">
      <c r="A8481" s="24">
        <v>8479</v>
      </c>
      <c r="B8481" s="11" t="str">
        <f>IFERROR(INDEX({"JSNY-BJ0001-01";"JSNY-JS0022-01";"JSNY-JS0002-01"},MATCH(D8481,{"BJ_zhongyu";"JS_WX_liteer";"JS_CZ_wodefeng"},0)),"")</f>
        <v>JSNY-JS0002-01</v>
      </c>
      <c r="C8481" s="11" t="str">
        <f>IFERROR(INDEX({"北京中裕世纪大酒店";"江苏利特尔绿色包装股份有限公司";"常州市金坛沃德丰电子科技有限公司"},MATCH(D8481,{"BJ_zhongyu";"JS_WX_liteer";"JS_CZ_wodefeng"},0)),"")</f>
        <v>常州市金坛沃德丰电子科技有限公司</v>
      </c>
      <c r="D8481" s="11" t="str">
        <f>[1]动作!$G8480</f>
        <v>JS_CZ_wodefeng</v>
      </c>
      <c r="E8481" s="11" t="str">
        <f>[1]动作!$D8480</f>
        <v>分系统1BMS6总电压过低二级故障</v>
      </c>
      <c r="F8481" s="11" t="s">
        <v>177</v>
      </c>
      <c r="G8481" s="12">
        <f>[1]动作!$A8480+[1]动作!$B8480</f>
        <v>43215.452256944445</v>
      </c>
      <c r="H8481" s="12"/>
      <c r="I8481" s="11"/>
    </row>
    <row r="8482" spans="1:9" hidden="1" x14ac:dyDescent="0.3">
      <c r="A8482" s="24">
        <v>8480</v>
      </c>
      <c r="B8482" s="11" t="str">
        <f>IFERROR(INDEX({"JSNY-BJ0001-01";"JSNY-JS0022-01";"JSNY-JS0002-01"},MATCH(D8482,{"BJ_zhongyu";"JS_WX_liteer";"JS_CZ_wodefeng"},0)),"")</f>
        <v>JSNY-JS0002-01</v>
      </c>
      <c r="C8482" s="11" t="str">
        <f>IFERROR(INDEX({"北京中裕世纪大酒店";"江苏利特尔绿色包装股份有限公司";"常州市金坛沃德丰电子科技有限公司"},MATCH(D8482,{"BJ_zhongyu";"JS_WX_liteer";"JS_CZ_wodefeng"},0)),"")</f>
        <v>常州市金坛沃德丰电子科技有限公司</v>
      </c>
      <c r="D8482" s="11" t="str">
        <f>[1]动作!$G8481</f>
        <v>JS_CZ_wodefeng</v>
      </c>
      <c r="E8482" s="11" t="str">
        <f>[1]动作!$D8481</f>
        <v>分系统1BMS5总电压过低一级故障</v>
      </c>
      <c r="F8482" s="11" t="s">
        <v>177</v>
      </c>
      <c r="G8482" s="12">
        <f>[1]动作!$A8481+[1]动作!$B8481</f>
        <v>43215.452372685184</v>
      </c>
      <c r="H8482" s="12"/>
      <c r="I8482" s="11"/>
    </row>
    <row r="8483" spans="1:9" hidden="1" x14ac:dyDescent="0.3">
      <c r="A8483" s="24">
        <v>8481</v>
      </c>
      <c r="B8483" s="11" t="str">
        <f>IFERROR(INDEX({"JSNY-BJ0001-01";"JSNY-JS0022-01";"JSNY-JS0002-01"},MATCH(D8483,{"BJ_zhongyu";"JS_WX_liteer";"JS_CZ_wodefeng"},0)),"")</f>
        <v>JSNY-JS0002-01</v>
      </c>
      <c r="C8483" s="11" t="str">
        <f>IFERROR(INDEX({"北京中裕世纪大酒店";"江苏利特尔绿色包装股份有限公司";"常州市金坛沃德丰电子科技有限公司"},MATCH(D8483,{"BJ_zhongyu";"JS_WX_liteer";"JS_CZ_wodefeng"},0)),"")</f>
        <v>常州市金坛沃德丰电子科技有限公司</v>
      </c>
      <c r="D8483" s="11" t="str">
        <f>[1]动作!$G8482</f>
        <v>JS_CZ_wodefeng</v>
      </c>
      <c r="E8483" s="11" t="str">
        <f>[1]动作!$D8482</f>
        <v>分系统1BMS5总电压过低二级故障</v>
      </c>
      <c r="F8483" s="11" t="s">
        <v>177</v>
      </c>
      <c r="G8483" s="12">
        <f>[1]动作!$A8482+[1]动作!$B8482</f>
        <v>43215.452372685184</v>
      </c>
      <c r="H8483" s="12"/>
      <c r="I8483" s="11"/>
    </row>
    <row r="8484" spans="1:9" hidden="1" x14ac:dyDescent="0.3">
      <c r="A8484" s="24">
        <v>8482</v>
      </c>
      <c r="B8484" s="11" t="str">
        <f>IFERROR(INDEX({"JSNY-BJ0001-01";"JSNY-JS0022-01";"JSNY-JS0002-01"},MATCH(D8484,{"BJ_zhongyu";"JS_WX_liteer";"JS_CZ_wodefeng"},0)),"")</f>
        <v>JSNY-JS0002-01</v>
      </c>
      <c r="C8484" s="11" t="str">
        <f>IFERROR(INDEX({"北京中裕世纪大酒店";"江苏利特尔绿色包装股份有限公司";"常州市金坛沃德丰电子科技有限公司"},MATCH(D8484,{"BJ_zhongyu";"JS_WX_liteer";"JS_CZ_wodefeng"},0)),"")</f>
        <v>常州市金坛沃德丰电子科技有限公司</v>
      </c>
      <c r="D8484" s="11" t="str">
        <f>[1]动作!$G8483</f>
        <v>JS_CZ_wodefeng</v>
      </c>
      <c r="E8484" s="11" t="str">
        <f>[1]动作!$D8483</f>
        <v>电表故障</v>
      </c>
      <c r="F8484" s="11" t="s">
        <v>45</v>
      </c>
      <c r="G8484" s="12">
        <f>[1]动作!$A8483+[1]动作!$B8483</f>
        <v>43215.452372685184</v>
      </c>
      <c r="H8484" s="12"/>
      <c r="I8484" s="11"/>
    </row>
    <row r="8485" spans="1:9" hidden="1" x14ac:dyDescent="0.3">
      <c r="A8485" s="24">
        <v>8483</v>
      </c>
      <c r="B8485" s="11" t="str">
        <f>IFERROR(INDEX({"JSNY-BJ0001-01";"JSNY-JS0022-01";"JSNY-JS0002-01"},MATCH(D8485,{"BJ_zhongyu";"JS_WX_liteer";"JS_CZ_wodefeng"},0)),"")</f>
        <v>JSNY-JS0002-01</v>
      </c>
      <c r="C8485" s="11" t="str">
        <f>IFERROR(INDEX({"北京中裕世纪大酒店";"江苏利特尔绿色包装股份有限公司";"常州市金坛沃德丰电子科技有限公司"},MATCH(D8485,{"BJ_zhongyu";"JS_WX_liteer";"JS_CZ_wodefeng"},0)),"")</f>
        <v>常州市金坛沃德丰电子科技有限公司</v>
      </c>
      <c r="D8485" s="11" t="str">
        <f>[1]动作!$G8484</f>
        <v>JS_CZ_wodefeng</v>
      </c>
      <c r="E8485" s="11" t="str">
        <f>[1]动作!$D8484</f>
        <v>分系统1BMS4总电压过低一级故障</v>
      </c>
      <c r="F8485" s="11" t="s">
        <v>177</v>
      </c>
      <c r="G8485" s="12">
        <f>[1]动作!$A8484+[1]动作!$B8484</f>
        <v>43215.452719907407</v>
      </c>
      <c r="H8485" s="12"/>
      <c r="I8485" s="11"/>
    </row>
    <row r="8486" spans="1:9" hidden="1" x14ac:dyDescent="0.3">
      <c r="A8486" s="24">
        <v>8484</v>
      </c>
      <c r="B8486" s="11" t="str">
        <f>IFERROR(INDEX({"JSNY-BJ0001-01";"JSNY-JS0022-01";"JSNY-JS0002-01"},MATCH(D8486,{"BJ_zhongyu";"JS_WX_liteer";"JS_CZ_wodefeng"},0)),"")</f>
        <v>JSNY-JS0002-01</v>
      </c>
      <c r="C8486" s="11" t="str">
        <f>IFERROR(INDEX({"北京中裕世纪大酒店";"江苏利特尔绿色包装股份有限公司";"常州市金坛沃德丰电子科技有限公司"},MATCH(D8486,{"BJ_zhongyu";"JS_WX_liteer";"JS_CZ_wodefeng"},0)),"")</f>
        <v>常州市金坛沃德丰电子科技有限公司</v>
      </c>
      <c r="D8486" s="11" t="str">
        <f>[1]动作!$G8485</f>
        <v>JS_CZ_wodefeng</v>
      </c>
      <c r="E8486" s="11" t="str">
        <f>[1]动作!$D8485</f>
        <v>分系统1BMS4总电压过低二级故障</v>
      </c>
      <c r="F8486" s="11" t="s">
        <v>177</v>
      </c>
      <c r="G8486" s="12">
        <f>[1]动作!$A8485+[1]动作!$B8485</f>
        <v>43215.452719907407</v>
      </c>
      <c r="H8486" s="12"/>
      <c r="I8486" s="11"/>
    </row>
    <row r="8487" spans="1:9" hidden="1" x14ac:dyDescent="0.3">
      <c r="A8487" s="24">
        <v>8485</v>
      </c>
      <c r="B8487" s="11" t="str">
        <f>IFERROR(INDEX({"JSNY-BJ0001-01";"JSNY-JS0022-01";"JSNY-JS0002-01"},MATCH(D8487,{"BJ_zhongyu";"JS_WX_liteer";"JS_CZ_wodefeng"},0)),"")</f>
        <v>JSNY-JS0002-01</v>
      </c>
      <c r="C8487" s="11" t="str">
        <f>IFERROR(INDEX({"北京中裕世纪大酒店";"江苏利特尔绿色包装股份有限公司";"常州市金坛沃德丰电子科技有限公司"},MATCH(D8487,{"BJ_zhongyu";"JS_WX_liteer";"JS_CZ_wodefeng"},0)),"")</f>
        <v>常州市金坛沃德丰电子科技有限公司</v>
      </c>
      <c r="D8487" s="11" t="str">
        <f>[1]动作!$G8486</f>
        <v>JS_CZ_wodefeng</v>
      </c>
      <c r="E8487" s="11" t="str">
        <f>[1]动作!$D8486</f>
        <v>分系统1BMS2总电压过低一级故障</v>
      </c>
      <c r="F8487" s="11" t="s">
        <v>177</v>
      </c>
      <c r="G8487" s="12">
        <f>[1]动作!$A8486+[1]动作!$B8486</f>
        <v>43215.452777777777</v>
      </c>
      <c r="H8487" s="12"/>
      <c r="I8487" s="11"/>
    </row>
    <row r="8488" spans="1:9" hidden="1" x14ac:dyDescent="0.3">
      <c r="A8488" s="24">
        <v>8486</v>
      </c>
      <c r="B8488" s="11" t="str">
        <f>IFERROR(INDEX({"JSNY-BJ0001-01";"JSNY-JS0022-01";"JSNY-JS0002-01"},MATCH(D8488,{"BJ_zhongyu";"JS_WX_liteer";"JS_CZ_wodefeng"},0)),"")</f>
        <v>JSNY-JS0002-01</v>
      </c>
      <c r="C8488" s="11" t="str">
        <f>IFERROR(INDEX({"北京中裕世纪大酒店";"江苏利特尔绿色包装股份有限公司";"常州市金坛沃德丰电子科技有限公司"},MATCH(D8488,{"BJ_zhongyu";"JS_WX_liteer";"JS_CZ_wodefeng"},0)),"")</f>
        <v>常州市金坛沃德丰电子科技有限公司</v>
      </c>
      <c r="D8488" s="11" t="str">
        <f>[1]动作!$G8487</f>
        <v>JS_CZ_wodefeng</v>
      </c>
      <c r="E8488" s="11" t="str">
        <f>[1]动作!$D8487</f>
        <v>分系统1BMS2总电压过低二级故障</v>
      </c>
      <c r="F8488" s="11" t="s">
        <v>177</v>
      </c>
      <c r="G8488" s="12">
        <f>[1]动作!$A8487+[1]动作!$B8487</f>
        <v>43215.452777777777</v>
      </c>
      <c r="H8488" s="12"/>
      <c r="I8488" s="11"/>
    </row>
    <row r="8489" spans="1:9" hidden="1" x14ac:dyDescent="0.3">
      <c r="A8489" s="24">
        <v>8487</v>
      </c>
      <c r="B8489" s="11" t="str">
        <f>IFERROR(INDEX({"JSNY-BJ0001-01";"JSNY-JS0022-01";"JSNY-JS0002-01"},MATCH(D8489,{"BJ_zhongyu";"JS_WX_liteer";"JS_CZ_wodefeng"},0)),"")</f>
        <v>JSNY-JS0002-01</v>
      </c>
      <c r="C8489" s="11" t="str">
        <f>IFERROR(INDEX({"北京中裕世纪大酒店";"江苏利特尔绿色包装股份有限公司";"常州市金坛沃德丰电子科技有限公司"},MATCH(D8489,{"BJ_zhongyu";"JS_WX_liteer";"JS_CZ_wodefeng"},0)),"")</f>
        <v>常州市金坛沃德丰电子科技有限公司</v>
      </c>
      <c r="D8489" s="11" t="str">
        <f>[1]动作!$G8488</f>
        <v>JS_CZ_wodefeng</v>
      </c>
      <c r="E8489" s="11" t="str">
        <f>[1]动作!$D8488</f>
        <v>电表故障</v>
      </c>
      <c r="F8489" s="11" t="s">
        <v>45</v>
      </c>
      <c r="G8489" s="12">
        <f>[1]动作!$A8488+[1]动作!$B8488</f>
        <v>43215.454629629632</v>
      </c>
      <c r="H8489" s="12"/>
      <c r="I8489" s="11"/>
    </row>
    <row r="8490" spans="1:9" hidden="1" x14ac:dyDescent="0.3">
      <c r="A8490" s="24">
        <v>8488</v>
      </c>
      <c r="B8490" s="11" t="str">
        <f>IFERROR(INDEX({"JSNY-BJ0001-01";"JSNY-JS0022-01";"JSNY-JS0002-01"},MATCH(D8490,{"BJ_zhongyu";"JS_WX_liteer";"JS_CZ_wodefeng"},0)),"")</f>
        <v>JSNY-JS0002-01</v>
      </c>
      <c r="C8490" s="11" t="str">
        <f>IFERROR(INDEX({"北京中裕世纪大酒店";"江苏利特尔绿色包装股份有限公司";"常州市金坛沃德丰电子科技有限公司"},MATCH(D8490,{"BJ_zhongyu";"JS_WX_liteer";"JS_CZ_wodefeng"},0)),"")</f>
        <v>常州市金坛沃德丰电子科技有限公司</v>
      </c>
      <c r="D8490" s="11" t="str">
        <f>[1]动作!$G8489</f>
        <v>JS_CZ_wodefeng</v>
      </c>
      <c r="E8490" s="11" t="str">
        <f>[1]动作!$D8489</f>
        <v>电表故障</v>
      </c>
      <c r="F8490" s="11" t="s">
        <v>45</v>
      </c>
      <c r="G8490" s="12">
        <f>[1]动作!$A8489+[1]动作!$B8489</f>
        <v>43215.454745370371</v>
      </c>
      <c r="H8490" s="12"/>
      <c r="I8490" s="11"/>
    </row>
    <row r="8491" spans="1:9" hidden="1" x14ac:dyDescent="0.3">
      <c r="A8491" s="24">
        <v>8489</v>
      </c>
      <c r="B8491" s="11" t="str">
        <f>IFERROR(INDEX({"JSNY-BJ0001-01";"JSNY-JS0022-01";"JSNY-JS0002-01"},MATCH(D8491,{"BJ_zhongyu";"JS_WX_liteer";"JS_CZ_wodefeng"},0)),"")</f>
        <v>JSNY-JS0002-01</v>
      </c>
      <c r="C8491" s="11" t="str">
        <f>IFERROR(INDEX({"北京中裕世纪大酒店";"江苏利特尔绿色包装股份有限公司";"常州市金坛沃德丰电子科技有限公司"},MATCH(D8491,{"BJ_zhongyu";"JS_WX_liteer";"JS_CZ_wodefeng"},0)),"")</f>
        <v>常州市金坛沃德丰电子科技有限公司</v>
      </c>
      <c r="D8491" s="11" t="str">
        <f>[1]动作!$G8490</f>
        <v>JS_CZ_wodefeng</v>
      </c>
      <c r="E8491" s="11" t="str">
        <f>[1]动作!$D8490</f>
        <v>电表故障</v>
      </c>
      <c r="F8491" s="11" t="s">
        <v>45</v>
      </c>
      <c r="G8491" s="12">
        <f>[1]动作!$A8490+[1]动作!$B8490</f>
        <v>43215.454861111109</v>
      </c>
      <c r="H8491" s="12"/>
      <c r="I8491" s="11"/>
    </row>
    <row r="8492" spans="1:9" hidden="1" x14ac:dyDescent="0.3">
      <c r="A8492" s="24">
        <v>8490</v>
      </c>
      <c r="B8492" s="11" t="str">
        <f>IFERROR(INDEX({"JSNY-BJ0001-01";"JSNY-JS0022-01";"JSNY-JS0002-01"},MATCH(D8492,{"BJ_zhongyu";"JS_WX_liteer";"JS_CZ_wodefeng"},0)),"")</f>
        <v>JSNY-JS0002-01</v>
      </c>
      <c r="C8492" s="11" t="str">
        <f>IFERROR(INDEX({"北京中裕世纪大酒店";"江苏利特尔绿色包装股份有限公司";"常州市金坛沃德丰电子科技有限公司"},MATCH(D8492,{"BJ_zhongyu";"JS_WX_liteer";"JS_CZ_wodefeng"},0)),"")</f>
        <v>常州市金坛沃德丰电子科技有限公司</v>
      </c>
      <c r="D8492" s="11" t="str">
        <f>[1]动作!$G8491</f>
        <v>JS_CZ_wodefeng</v>
      </c>
      <c r="E8492" s="11" t="str">
        <f>[1]动作!$D8491</f>
        <v>电表故障</v>
      </c>
      <c r="F8492" s="11" t="s">
        <v>45</v>
      </c>
      <c r="G8492" s="12">
        <f>[1]动作!$A8491+[1]动作!$B8491</f>
        <v>43215.45584490741</v>
      </c>
      <c r="H8492" s="12"/>
      <c r="I8492" s="11"/>
    </row>
    <row r="8493" spans="1:9" hidden="1" x14ac:dyDescent="0.3">
      <c r="A8493" s="24">
        <v>8491</v>
      </c>
      <c r="B8493" s="11" t="str">
        <f>IFERROR(INDEX({"JSNY-BJ0001-01";"JSNY-JS0022-01";"JSNY-JS0002-01"},MATCH(D8493,{"BJ_zhongyu";"JS_WX_liteer";"JS_CZ_wodefeng"},0)),"")</f>
        <v>JSNY-JS0002-01</v>
      </c>
      <c r="C8493" s="11" t="str">
        <f>IFERROR(INDEX({"北京中裕世纪大酒店";"江苏利特尔绿色包装股份有限公司";"常州市金坛沃德丰电子科技有限公司"},MATCH(D8493,{"BJ_zhongyu";"JS_WX_liteer";"JS_CZ_wodefeng"},0)),"")</f>
        <v>常州市金坛沃德丰电子科技有限公司</v>
      </c>
      <c r="D8493" s="11" t="str">
        <f>[1]动作!$G8492</f>
        <v>JS_CZ_wodefeng</v>
      </c>
      <c r="E8493" s="11" t="str">
        <f>[1]动作!$D8492</f>
        <v>电表故障</v>
      </c>
      <c r="F8493" s="11" t="s">
        <v>45</v>
      </c>
      <c r="G8493" s="12">
        <f>[1]动作!$A8492+[1]动作!$B8492</f>
        <v>43215.457175925927</v>
      </c>
      <c r="H8493" s="12"/>
      <c r="I8493" s="11"/>
    </row>
    <row r="8494" spans="1:9" hidden="1" x14ac:dyDescent="0.3">
      <c r="A8494" s="24">
        <v>8492</v>
      </c>
      <c r="B8494" s="11" t="str">
        <f>IFERROR(INDEX({"JSNY-BJ0001-01";"JSNY-JS0022-01";"JSNY-JS0002-01"},MATCH(D8494,{"BJ_zhongyu";"JS_WX_liteer";"JS_CZ_wodefeng"},0)),"")</f>
        <v>JSNY-JS0002-01</v>
      </c>
      <c r="C8494" s="11" t="str">
        <f>IFERROR(INDEX({"北京中裕世纪大酒店";"江苏利特尔绿色包装股份有限公司";"常州市金坛沃德丰电子科技有限公司"},MATCH(D8494,{"BJ_zhongyu";"JS_WX_liteer";"JS_CZ_wodefeng"},0)),"")</f>
        <v>常州市金坛沃德丰电子科技有限公司</v>
      </c>
      <c r="D8494" s="11" t="str">
        <f>[1]动作!$G8493</f>
        <v>JS_CZ_wodefeng</v>
      </c>
      <c r="E8494" s="11" t="str">
        <f>[1]动作!$D8493</f>
        <v>分系统1BMS2单体电压过低一级故障</v>
      </c>
      <c r="F8494" s="11" t="s">
        <v>177</v>
      </c>
      <c r="G8494" s="12">
        <f>[1]动作!$A8493+[1]动作!$B8493</f>
        <v>43215.459143518521</v>
      </c>
      <c r="H8494" s="12"/>
      <c r="I8494" s="11"/>
    </row>
    <row r="8495" spans="1:9" hidden="1" x14ac:dyDescent="0.3">
      <c r="A8495" s="24">
        <v>8493</v>
      </c>
      <c r="B8495" s="11" t="str">
        <f>IFERROR(INDEX({"JSNY-BJ0001-01";"JSNY-JS0022-01";"JSNY-JS0002-01"},MATCH(D8495,{"BJ_zhongyu";"JS_WX_liteer";"JS_CZ_wodefeng"},0)),"")</f>
        <v>JSNY-JS0002-01</v>
      </c>
      <c r="C8495" s="11" t="str">
        <f>IFERROR(INDEX({"北京中裕世纪大酒店";"江苏利特尔绿色包装股份有限公司";"常州市金坛沃德丰电子科技有限公司"},MATCH(D8495,{"BJ_zhongyu";"JS_WX_liteer";"JS_CZ_wodefeng"},0)),"")</f>
        <v>常州市金坛沃德丰电子科技有限公司</v>
      </c>
      <c r="D8495" s="11" t="str">
        <f>[1]动作!$G8494</f>
        <v>JS_CZ_wodefeng</v>
      </c>
      <c r="E8495" s="11" t="str">
        <f>[1]动作!$D8494</f>
        <v>分系统1BMS2单体电压过低二级故障</v>
      </c>
      <c r="F8495" s="11" t="s">
        <v>177</v>
      </c>
      <c r="G8495" s="12">
        <f>[1]动作!$A8494+[1]动作!$B8494</f>
        <v>43215.459143518521</v>
      </c>
      <c r="H8495" s="12"/>
      <c r="I8495" s="11"/>
    </row>
    <row r="8496" spans="1:9" hidden="1" x14ac:dyDescent="0.3">
      <c r="A8496" s="24">
        <v>8494</v>
      </c>
      <c r="B8496" s="11" t="str">
        <f>IFERROR(INDEX({"JSNY-BJ0001-01";"JSNY-JS0022-01";"JSNY-JS0002-01"},MATCH(D8496,{"BJ_zhongyu";"JS_WX_liteer";"JS_CZ_wodefeng"},0)),"")</f>
        <v>JSNY-JS0002-01</v>
      </c>
      <c r="C8496" s="11" t="str">
        <f>IFERROR(INDEX({"北京中裕世纪大酒店";"江苏利特尔绿色包装股份有限公司";"常州市金坛沃德丰电子科技有限公司"},MATCH(D8496,{"BJ_zhongyu";"JS_WX_liteer";"JS_CZ_wodefeng"},0)),"")</f>
        <v>常州市金坛沃德丰电子科技有限公司</v>
      </c>
      <c r="D8496" s="11" t="str">
        <f>[1]动作!$G8495</f>
        <v>JS_CZ_wodefeng</v>
      </c>
      <c r="E8496" s="11" t="str">
        <f>[1]动作!$D8495</f>
        <v>电表故障</v>
      </c>
      <c r="F8496" s="11" t="s">
        <v>45</v>
      </c>
      <c r="G8496" s="12">
        <f>[1]动作!$A8495+[1]动作!$B8495</f>
        <v>43215.459675925929</v>
      </c>
      <c r="H8496" s="12"/>
      <c r="I8496" s="11"/>
    </row>
    <row r="8497" spans="1:9" hidden="1" x14ac:dyDescent="0.3">
      <c r="A8497" s="24">
        <v>8495</v>
      </c>
      <c r="B8497" s="11" t="str">
        <f>IFERROR(INDEX({"JSNY-BJ0001-01";"JSNY-JS0022-01";"JSNY-JS0002-01"},MATCH(D8497,{"BJ_zhongyu";"JS_WX_liteer";"JS_CZ_wodefeng"},0)),"")</f>
        <v>JSNY-JS0002-01</v>
      </c>
      <c r="C8497" s="11" t="str">
        <f>IFERROR(INDEX({"北京中裕世纪大酒店";"江苏利特尔绿色包装股份有限公司";"常州市金坛沃德丰电子科技有限公司"},MATCH(D8497,{"BJ_zhongyu";"JS_WX_liteer";"JS_CZ_wodefeng"},0)),"")</f>
        <v>常州市金坛沃德丰电子科技有限公司</v>
      </c>
      <c r="D8497" s="11" t="str">
        <f>[1]动作!$G8496</f>
        <v>JS_CZ_wodefeng</v>
      </c>
      <c r="E8497" s="11" t="str">
        <f>[1]动作!$D8496</f>
        <v>分系统1BMS5单体电压过低一级故障</v>
      </c>
      <c r="F8497" s="11" t="s">
        <v>177</v>
      </c>
      <c r="G8497" s="12">
        <f>[1]动作!$A8496+[1]动作!$B8496</f>
        <v>43215.460011574076</v>
      </c>
      <c r="H8497" s="12"/>
      <c r="I8497" s="11"/>
    </row>
    <row r="8498" spans="1:9" hidden="1" x14ac:dyDescent="0.3">
      <c r="A8498" s="24">
        <v>8496</v>
      </c>
      <c r="B8498" s="11" t="str">
        <f>IFERROR(INDEX({"JSNY-BJ0001-01";"JSNY-JS0022-01";"JSNY-JS0002-01"},MATCH(D8498,{"BJ_zhongyu";"JS_WX_liteer";"JS_CZ_wodefeng"},0)),"")</f>
        <v>JSNY-JS0002-01</v>
      </c>
      <c r="C8498" s="11" t="str">
        <f>IFERROR(INDEX({"北京中裕世纪大酒店";"江苏利特尔绿色包装股份有限公司";"常州市金坛沃德丰电子科技有限公司"},MATCH(D8498,{"BJ_zhongyu";"JS_WX_liteer";"JS_CZ_wodefeng"},0)),"")</f>
        <v>常州市金坛沃德丰电子科技有限公司</v>
      </c>
      <c r="D8498" s="11" t="str">
        <f>[1]动作!$G8497</f>
        <v>JS_CZ_wodefeng</v>
      </c>
      <c r="E8498" s="11" t="str">
        <f>[1]动作!$D8497</f>
        <v>分系统1BMS5单体电压过低二级故障</v>
      </c>
      <c r="F8498" s="11" t="s">
        <v>177</v>
      </c>
      <c r="G8498" s="12">
        <f>[1]动作!$A8497+[1]动作!$B8497</f>
        <v>43215.460011574076</v>
      </c>
      <c r="H8498" s="12"/>
      <c r="I8498" s="11"/>
    </row>
    <row r="8499" spans="1:9" hidden="1" x14ac:dyDescent="0.3">
      <c r="A8499" s="24">
        <v>8497</v>
      </c>
      <c r="B8499" s="11" t="str">
        <f>IFERROR(INDEX({"JSNY-BJ0001-01";"JSNY-JS0022-01";"JSNY-JS0002-01"},MATCH(D8499,{"BJ_zhongyu";"JS_WX_liteer";"JS_CZ_wodefeng"},0)),"")</f>
        <v>JSNY-JS0002-01</v>
      </c>
      <c r="C8499" s="11" t="str">
        <f>IFERROR(INDEX({"北京中裕世纪大酒店";"江苏利特尔绿色包装股份有限公司";"常州市金坛沃德丰电子科技有限公司"},MATCH(D8499,{"BJ_zhongyu";"JS_WX_liteer";"JS_CZ_wodefeng"},0)),"")</f>
        <v>常州市金坛沃德丰电子科技有限公司</v>
      </c>
      <c r="D8499" s="11" t="str">
        <f>[1]动作!$G8498</f>
        <v>JS_CZ_wodefeng</v>
      </c>
      <c r="E8499" s="11" t="str">
        <f>[1]动作!$D8498</f>
        <v>分系统1BMS3SOC过低一级故障</v>
      </c>
      <c r="F8499" s="11" t="s">
        <v>177</v>
      </c>
      <c r="G8499" s="12">
        <f>[1]动作!$A8498+[1]动作!$B8498</f>
        <v>43215.460069444445</v>
      </c>
      <c r="H8499" s="12"/>
      <c r="I8499" s="11"/>
    </row>
    <row r="8500" spans="1:9" hidden="1" x14ac:dyDescent="0.3">
      <c r="A8500" s="24">
        <v>8498</v>
      </c>
      <c r="B8500" s="11" t="str">
        <f>IFERROR(INDEX({"JSNY-BJ0001-01";"JSNY-JS0022-01";"JSNY-JS0002-01"},MATCH(D8500,{"BJ_zhongyu";"JS_WX_liteer";"JS_CZ_wodefeng"},0)),"")</f>
        <v>JSNY-JS0002-01</v>
      </c>
      <c r="C8500" s="11" t="str">
        <f>IFERROR(INDEX({"北京中裕世纪大酒店";"江苏利特尔绿色包装股份有限公司";"常州市金坛沃德丰电子科技有限公司"},MATCH(D8500,{"BJ_zhongyu";"JS_WX_liteer";"JS_CZ_wodefeng"},0)),"")</f>
        <v>常州市金坛沃德丰电子科技有限公司</v>
      </c>
      <c r="D8500" s="11" t="str">
        <f>[1]动作!$G8499</f>
        <v>JS_CZ_wodefeng</v>
      </c>
      <c r="E8500" s="11" t="str">
        <f>[1]动作!$D8499</f>
        <v>分系统1BMS3SOC过低二级故障</v>
      </c>
      <c r="F8500" s="11" t="s">
        <v>177</v>
      </c>
      <c r="G8500" s="12">
        <f>[1]动作!$A8499+[1]动作!$B8499</f>
        <v>43215.460069444445</v>
      </c>
      <c r="H8500" s="12"/>
      <c r="I8500" s="11"/>
    </row>
    <row r="8501" spans="1:9" hidden="1" x14ac:dyDescent="0.3">
      <c r="A8501" s="24">
        <v>8499</v>
      </c>
      <c r="B8501" s="11" t="str">
        <f>IFERROR(INDEX({"JSNY-BJ0001-01";"JSNY-JS0022-01";"JSNY-JS0002-01"},MATCH(D8501,{"BJ_zhongyu";"JS_WX_liteer";"JS_CZ_wodefeng"},0)),"")</f>
        <v>JSNY-JS0002-01</v>
      </c>
      <c r="C8501" s="11" t="str">
        <f>IFERROR(INDEX({"北京中裕世纪大酒店";"江苏利特尔绿色包装股份有限公司";"常州市金坛沃德丰电子科技有限公司"},MATCH(D8501,{"BJ_zhongyu";"JS_WX_liteer";"JS_CZ_wodefeng"},0)),"")</f>
        <v>常州市金坛沃德丰电子科技有限公司</v>
      </c>
      <c r="D8501" s="11" t="str">
        <f>[1]动作!$G8500</f>
        <v>JS_CZ_wodefeng</v>
      </c>
      <c r="E8501" s="11" t="str">
        <f>[1]动作!$D8500</f>
        <v>分系统1BMS1单体电压过低一级故障</v>
      </c>
      <c r="F8501" s="11" t="s">
        <v>177</v>
      </c>
      <c r="G8501" s="12">
        <f>[1]动作!$A8500+[1]动作!$B8500</f>
        <v>43215.460127314815</v>
      </c>
      <c r="H8501" s="12"/>
      <c r="I8501" s="11"/>
    </row>
    <row r="8502" spans="1:9" hidden="1" x14ac:dyDescent="0.3">
      <c r="A8502" s="24">
        <v>8500</v>
      </c>
      <c r="B8502" s="11" t="str">
        <f>IFERROR(INDEX({"JSNY-BJ0001-01";"JSNY-JS0022-01";"JSNY-JS0002-01"},MATCH(D8502,{"BJ_zhongyu";"JS_WX_liteer";"JS_CZ_wodefeng"},0)),"")</f>
        <v>JSNY-JS0002-01</v>
      </c>
      <c r="C8502" s="11" t="str">
        <f>IFERROR(INDEX({"北京中裕世纪大酒店";"江苏利特尔绿色包装股份有限公司";"常州市金坛沃德丰电子科技有限公司"},MATCH(D8502,{"BJ_zhongyu";"JS_WX_liteer";"JS_CZ_wodefeng"},0)),"")</f>
        <v>常州市金坛沃德丰电子科技有限公司</v>
      </c>
      <c r="D8502" s="11" t="str">
        <f>[1]动作!$G8501</f>
        <v>JS_CZ_wodefeng</v>
      </c>
      <c r="E8502" s="11" t="str">
        <f>[1]动作!$D8501</f>
        <v>分系统1BMS1单体电压过低二级故障</v>
      </c>
      <c r="F8502" s="11" t="s">
        <v>177</v>
      </c>
      <c r="G8502" s="12">
        <f>[1]动作!$A8501+[1]动作!$B8501</f>
        <v>43215.460127314815</v>
      </c>
      <c r="H8502" s="12"/>
      <c r="I8502" s="11"/>
    </row>
    <row r="8503" spans="1:9" hidden="1" x14ac:dyDescent="0.3">
      <c r="A8503" s="24">
        <v>8501</v>
      </c>
      <c r="B8503" s="11" t="str">
        <f>IFERROR(INDEX({"JSNY-BJ0001-01";"JSNY-JS0022-01";"JSNY-JS0002-01"},MATCH(D8503,{"BJ_zhongyu";"JS_WX_liteer";"JS_CZ_wodefeng"},0)),"")</f>
        <v>JSNY-JS0002-01</v>
      </c>
      <c r="C8503" s="11" t="str">
        <f>IFERROR(INDEX({"北京中裕世纪大酒店";"江苏利特尔绿色包装股份有限公司";"常州市金坛沃德丰电子科技有限公司"},MATCH(D8503,{"BJ_zhongyu";"JS_WX_liteer";"JS_CZ_wodefeng"},0)),"")</f>
        <v>常州市金坛沃德丰电子科技有限公司</v>
      </c>
      <c r="D8503" s="11" t="str">
        <f>[1]动作!$G8502</f>
        <v>JS_CZ_wodefeng</v>
      </c>
      <c r="E8503" s="11" t="str">
        <f>[1]动作!$D8502</f>
        <v>分系统1BMS3单体电压过低一级故障</v>
      </c>
      <c r="F8503" s="11" t="s">
        <v>177</v>
      </c>
      <c r="G8503" s="12">
        <f>[1]动作!$A8502+[1]动作!$B8502</f>
        <v>43215.460358796299</v>
      </c>
      <c r="H8503" s="12"/>
      <c r="I8503" s="11"/>
    </row>
    <row r="8504" spans="1:9" hidden="1" x14ac:dyDescent="0.3">
      <c r="A8504" s="24">
        <v>8502</v>
      </c>
      <c r="B8504" s="11" t="str">
        <f>IFERROR(INDEX({"JSNY-BJ0001-01";"JSNY-JS0022-01";"JSNY-JS0002-01"},MATCH(D8504,{"BJ_zhongyu";"JS_WX_liteer";"JS_CZ_wodefeng"},0)),"")</f>
        <v>JSNY-JS0002-01</v>
      </c>
      <c r="C8504" s="11" t="str">
        <f>IFERROR(INDEX({"北京中裕世纪大酒店";"江苏利特尔绿色包装股份有限公司";"常州市金坛沃德丰电子科技有限公司"},MATCH(D8504,{"BJ_zhongyu";"JS_WX_liteer";"JS_CZ_wodefeng"},0)),"")</f>
        <v>常州市金坛沃德丰电子科技有限公司</v>
      </c>
      <c r="D8504" s="11" t="str">
        <f>[1]动作!$G8503</f>
        <v>JS_CZ_wodefeng</v>
      </c>
      <c r="E8504" s="11" t="str">
        <f>[1]动作!$D8503</f>
        <v>分系统1BMS3单体电压过低二级故障</v>
      </c>
      <c r="F8504" s="11" t="s">
        <v>177</v>
      </c>
      <c r="G8504" s="12">
        <f>[1]动作!$A8503+[1]动作!$B8503</f>
        <v>43215.460358796299</v>
      </c>
      <c r="H8504" s="12"/>
      <c r="I8504" s="11"/>
    </row>
    <row r="8505" spans="1:9" hidden="1" x14ac:dyDescent="0.3">
      <c r="A8505" s="24">
        <v>8503</v>
      </c>
      <c r="B8505" s="11" t="str">
        <f>IFERROR(INDEX({"JSNY-BJ0001-01";"JSNY-JS0022-01";"JSNY-JS0002-01"},MATCH(D8505,{"BJ_zhongyu";"JS_WX_liteer";"JS_CZ_wodefeng"},0)),"")</f>
        <v>JSNY-JS0002-01</v>
      </c>
      <c r="C8505" s="11" t="str">
        <f>IFERROR(INDEX({"北京中裕世纪大酒店";"江苏利特尔绿色包装股份有限公司";"常州市金坛沃德丰电子科技有限公司"},MATCH(D8505,{"BJ_zhongyu";"JS_WX_liteer";"JS_CZ_wodefeng"},0)),"")</f>
        <v>常州市金坛沃德丰电子科技有限公司</v>
      </c>
      <c r="D8505" s="11" t="str">
        <f>[1]动作!$G8504</f>
        <v>JS_CZ_wodefeng</v>
      </c>
      <c r="E8505" s="11" t="str">
        <f>[1]动作!$D8504</f>
        <v>电表故障</v>
      </c>
      <c r="F8505" s="11" t="s">
        <v>45</v>
      </c>
      <c r="G8505" s="12">
        <f>[1]动作!$A8504+[1]动作!$B8504</f>
        <v>43215.461111111108</v>
      </c>
      <c r="H8505" s="12"/>
      <c r="I8505" s="11"/>
    </row>
    <row r="8506" spans="1:9" hidden="1" x14ac:dyDescent="0.3">
      <c r="A8506" s="24">
        <v>8504</v>
      </c>
      <c r="B8506" s="11" t="str">
        <f>IFERROR(INDEX({"JSNY-BJ0001-01";"JSNY-JS0022-01";"JSNY-JS0002-01"},MATCH(D8506,{"BJ_zhongyu";"JS_WX_liteer";"JS_CZ_wodefeng"},0)),"")</f>
        <v>JSNY-JS0002-01</v>
      </c>
      <c r="C8506" s="11" t="str">
        <f>IFERROR(INDEX({"北京中裕世纪大酒店";"江苏利特尔绿色包装股份有限公司";"常州市金坛沃德丰电子科技有限公司"},MATCH(D8506,{"BJ_zhongyu";"JS_WX_liteer";"JS_CZ_wodefeng"},0)),"")</f>
        <v>常州市金坛沃德丰电子科技有限公司</v>
      </c>
      <c r="D8506" s="11" t="str">
        <f>[1]动作!$G8505</f>
        <v>JS_CZ_wodefeng</v>
      </c>
      <c r="E8506" s="11" t="str">
        <f>[1]动作!$D8505</f>
        <v>分系统1BMS4SOC过低一级故障</v>
      </c>
      <c r="F8506" s="11" t="s">
        <v>177</v>
      </c>
      <c r="G8506" s="12">
        <f>[1]动作!$A8505+[1]动作!$B8505</f>
        <v>43215.461689814816</v>
      </c>
      <c r="H8506" s="12"/>
      <c r="I8506" s="11"/>
    </row>
    <row r="8507" spans="1:9" hidden="1" x14ac:dyDescent="0.3">
      <c r="A8507" s="24">
        <v>8505</v>
      </c>
      <c r="B8507" s="11" t="str">
        <f>IFERROR(INDEX({"JSNY-BJ0001-01";"JSNY-JS0022-01";"JSNY-JS0002-01"},MATCH(D8507,{"BJ_zhongyu";"JS_WX_liteer";"JS_CZ_wodefeng"},0)),"")</f>
        <v>JSNY-JS0002-01</v>
      </c>
      <c r="C8507" s="11" t="str">
        <f>IFERROR(INDEX({"北京中裕世纪大酒店";"江苏利特尔绿色包装股份有限公司";"常州市金坛沃德丰电子科技有限公司"},MATCH(D8507,{"BJ_zhongyu";"JS_WX_liteer";"JS_CZ_wodefeng"},0)),"")</f>
        <v>常州市金坛沃德丰电子科技有限公司</v>
      </c>
      <c r="D8507" s="11" t="str">
        <f>[1]动作!$G8506</f>
        <v>JS_CZ_wodefeng</v>
      </c>
      <c r="E8507" s="11" t="str">
        <f>[1]动作!$D8506</f>
        <v>分系统1BMS4SOC过低二级故障</v>
      </c>
      <c r="F8507" s="11" t="s">
        <v>177</v>
      </c>
      <c r="G8507" s="12">
        <f>[1]动作!$A8506+[1]动作!$B8506</f>
        <v>43215.461689814816</v>
      </c>
      <c r="H8507" s="12"/>
      <c r="I8507" s="11"/>
    </row>
    <row r="8508" spans="1:9" hidden="1" x14ac:dyDescent="0.3">
      <c r="A8508" s="24">
        <v>8506</v>
      </c>
      <c r="B8508" s="11" t="str">
        <f>IFERROR(INDEX({"JSNY-BJ0001-01";"JSNY-JS0022-01";"JSNY-JS0002-01"},MATCH(D8508,{"BJ_zhongyu";"JS_WX_liteer";"JS_CZ_wodefeng"},0)),"")</f>
        <v>JSNY-JS0002-01</v>
      </c>
      <c r="C8508" s="11" t="str">
        <f>IFERROR(INDEX({"北京中裕世纪大酒店";"江苏利特尔绿色包装股份有限公司";"常州市金坛沃德丰电子科技有限公司"},MATCH(D8508,{"BJ_zhongyu";"JS_WX_liteer";"JS_CZ_wodefeng"},0)),"")</f>
        <v>常州市金坛沃德丰电子科技有限公司</v>
      </c>
      <c r="D8508" s="11" t="str">
        <f>[1]动作!$G8507</f>
        <v>JS_CZ_wodefeng</v>
      </c>
      <c r="E8508" s="11" t="str">
        <f>[1]动作!$D8507</f>
        <v>分系统1BMS4单体电压过低一级故障</v>
      </c>
      <c r="F8508" s="11" t="s">
        <v>177</v>
      </c>
      <c r="G8508" s="12">
        <f>[1]动作!$A8507+[1]动作!$B8507</f>
        <v>43215.461805555555</v>
      </c>
      <c r="H8508" s="12"/>
      <c r="I8508" s="11"/>
    </row>
    <row r="8509" spans="1:9" hidden="1" x14ac:dyDescent="0.3">
      <c r="A8509" s="24">
        <v>8507</v>
      </c>
      <c r="B8509" s="11" t="str">
        <f>IFERROR(INDEX({"JSNY-BJ0001-01";"JSNY-JS0022-01";"JSNY-JS0002-01"},MATCH(D8509,{"BJ_zhongyu";"JS_WX_liteer";"JS_CZ_wodefeng"},0)),"")</f>
        <v>JSNY-JS0002-01</v>
      </c>
      <c r="C8509" s="11" t="str">
        <f>IFERROR(INDEX({"北京中裕世纪大酒店";"江苏利特尔绿色包装股份有限公司";"常州市金坛沃德丰电子科技有限公司"},MATCH(D8509,{"BJ_zhongyu";"JS_WX_liteer";"JS_CZ_wodefeng"},0)),"")</f>
        <v>常州市金坛沃德丰电子科技有限公司</v>
      </c>
      <c r="D8509" s="11" t="str">
        <f>[1]动作!$G8508</f>
        <v>JS_CZ_wodefeng</v>
      </c>
      <c r="E8509" s="11" t="str">
        <f>[1]动作!$D8508</f>
        <v>分系统1BMS4单体电压过低二级故障</v>
      </c>
      <c r="F8509" s="11" t="s">
        <v>177</v>
      </c>
      <c r="G8509" s="12">
        <f>[1]动作!$A8508+[1]动作!$B8508</f>
        <v>43215.461805555555</v>
      </c>
      <c r="H8509" s="12"/>
      <c r="I8509" s="11"/>
    </row>
    <row r="8510" spans="1:9" hidden="1" x14ac:dyDescent="0.3">
      <c r="A8510" s="24">
        <v>8508</v>
      </c>
      <c r="B8510" s="11" t="str">
        <f>IFERROR(INDEX({"JSNY-BJ0001-01";"JSNY-JS0022-01";"JSNY-JS0002-01"},MATCH(D8510,{"BJ_zhongyu";"JS_WX_liteer";"JS_CZ_wodefeng"},0)),"")</f>
        <v>JSNY-JS0002-01</v>
      </c>
      <c r="C8510" s="11" t="str">
        <f>IFERROR(INDEX({"北京中裕世纪大酒店";"江苏利特尔绿色包装股份有限公司";"常州市金坛沃德丰电子科技有限公司"},MATCH(D8510,{"BJ_zhongyu";"JS_WX_liteer";"JS_CZ_wodefeng"},0)),"")</f>
        <v>常州市金坛沃德丰电子科技有限公司</v>
      </c>
      <c r="D8510" s="11" t="str">
        <f>[1]动作!$G8509</f>
        <v>JS_CZ_wodefeng</v>
      </c>
      <c r="E8510" s="11" t="str">
        <f>[1]动作!$D8509</f>
        <v>分系统1BMS6单体电压过低一级故障</v>
      </c>
      <c r="F8510" s="11" t="s">
        <v>177</v>
      </c>
      <c r="G8510" s="12">
        <f>[1]动作!$A8509+[1]动作!$B8509</f>
        <v>43215.462037037039</v>
      </c>
      <c r="H8510" s="12"/>
      <c r="I8510" s="11"/>
    </row>
    <row r="8511" spans="1:9" hidden="1" x14ac:dyDescent="0.3">
      <c r="A8511" s="24">
        <v>8509</v>
      </c>
      <c r="B8511" s="11" t="str">
        <f>IFERROR(INDEX({"JSNY-BJ0001-01";"JSNY-JS0022-01";"JSNY-JS0002-01"},MATCH(D8511,{"BJ_zhongyu";"JS_WX_liteer";"JS_CZ_wodefeng"},0)),"")</f>
        <v>JSNY-JS0002-01</v>
      </c>
      <c r="C8511" s="11" t="str">
        <f>IFERROR(INDEX({"北京中裕世纪大酒店";"江苏利特尔绿色包装股份有限公司";"常州市金坛沃德丰电子科技有限公司"},MATCH(D8511,{"BJ_zhongyu";"JS_WX_liteer";"JS_CZ_wodefeng"},0)),"")</f>
        <v>常州市金坛沃德丰电子科技有限公司</v>
      </c>
      <c r="D8511" s="11" t="str">
        <f>[1]动作!$G8510</f>
        <v>JS_CZ_wodefeng</v>
      </c>
      <c r="E8511" s="11" t="str">
        <f>[1]动作!$D8510</f>
        <v>分系统1BMS6单体电压过低二级故障</v>
      </c>
      <c r="F8511" s="11" t="s">
        <v>177</v>
      </c>
      <c r="G8511" s="12">
        <f>[1]动作!$A8510+[1]动作!$B8510</f>
        <v>43215.462037037039</v>
      </c>
      <c r="H8511" s="12"/>
      <c r="I8511" s="11"/>
    </row>
    <row r="8512" spans="1:9" hidden="1" x14ac:dyDescent="0.3">
      <c r="A8512" s="24">
        <v>8510</v>
      </c>
      <c r="B8512" s="11" t="str">
        <f>IFERROR(INDEX({"JSNY-BJ0001-01";"JSNY-JS0022-01";"JSNY-JS0002-01"},MATCH(D8512,{"BJ_zhongyu";"JS_WX_liteer";"JS_CZ_wodefeng"},0)),"")</f>
        <v>JSNY-JS0002-01</v>
      </c>
      <c r="C8512" s="11" t="str">
        <f>IFERROR(INDEX({"北京中裕世纪大酒店";"江苏利特尔绿色包装股份有限公司";"常州市金坛沃德丰电子科技有限公司"},MATCH(D8512,{"BJ_zhongyu";"JS_WX_liteer";"JS_CZ_wodefeng"},0)),"")</f>
        <v>常州市金坛沃德丰电子科技有限公司</v>
      </c>
      <c r="D8512" s="11" t="str">
        <f>[1]动作!$G8511</f>
        <v>JS_CZ_wodefeng</v>
      </c>
      <c r="E8512" s="11" t="str">
        <f>[1]动作!$D8511</f>
        <v>分系统1BMS1SOC过低一级故障</v>
      </c>
      <c r="F8512" s="11" t="s">
        <v>177</v>
      </c>
      <c r="G8512" s="12">
        <f>[1]动作!$A8511+[1]动作!$B8511</f>
        <v>43215.462094907409</v>
      </c>
      <c r="H8512" s="12"/>
      <c r="I8512" s="11"/>
    </row>
    <row r="8513" spans="1:9" hidden="1" x14ac:dyDescent="0.3">
      <c r="A8513" s="24">
        <v>8511</v>
      </c>
      <c r="B8513" s="11" t="str">
        <f>IFERROR(INDEX({"JSNY-BJ0001-01";"JSNY-JS0022-01";"JSNY-JS0002-01"},MATCH(D8513,{"BJ_zhongyu";"JS_WX_liteer";"JS_CZ_wodefeng"},0)),"")</f>
        <v>JSNY-JS0002-01</v>
      </c>
      <c r="C8513" s="11" t="str">
        <f>IFERROR(INDEX({"北京中裕世纪大酒店";"江苏利特尔绿色包装股份有限公司";"常州市金坛沃德丰电子科技有限公司"},MATCH(D8513,{"BJ_zhongyu";"JS_WX_liteer";"JS_CZ_wodefeng"},0)),"")</f>
        <v>常州市金坛沃德丰电子科技有限公司</v>
      </c>
      <c r="D8513" s="11" t="str">
        <f>[1]动作!$G8512</f>
        <v>JS_CZ_wodefeng</v>
      </c>
      <c r="E8513" s="11" t="str">
        <f>[1]动作!$D8512</f>
        <v>分系统1BMS1SOC过低二级故障</v>
      </c>
      <c r="F8513" s="11" t="s">
        <v>177</v>
      </c>
      <c r="G8513" s="12">
        <f>[1]动作!$A8512+[1]动作!$B8512</f>
        <v>43215.462094907409</v>
      </c>
      <c r="H8513" s="12"/>
      <c r="I8513" s="11"/>
    </row>
    <row r="8514" spans="1:9" hidden="1" x14ac:dyDescent="0.3">
      <c r="A8514" s="24">
        <v>8512</v>
      </c>
      <c r="B8514" s="11" t="str">
        <f>IFERROR(INDEX({"JSNY-BJ0001-01";"JSNY-JS0022-01";"JSNY-JS0002-01"},MATCH(D8514,{"BJ_zhongyu";"JS_WX_liteer";"JS_CZ_wodefeng"},0)),"")</f>
        <v>JSNY-JS0002-01</v>
      </c>
      <c r="C8514" s="11" t="str">
        <f>IFERROR(INDEX({"北京中裕世纪大酒店";"江苏利特尔绿色包装股份有限公司";"常州市金坛沃德丰电子科技有限公司"},MATCH(D8514,{"BJ_zhongyu";"JS_WX_liteer";"JS_CZ_wodefeng"},0)),"")</f>
        <v>常州市金坛沃德丰电子科技有限公司</v>
      </c>
      <c r="D8514" s="11" t="str">
        <f>[1]动作!$G8513</f>
        <v>JS_CZ_wodefeng</v>
      </c>
      <c r="E8514" s="11" t="str">
        <f>[1]动作!$D8513</f>
        <v>分系统1BMS2SOC过低一级故障</v>
      </c>
      <c r="F8514" s="11" t="s">
        <v>177</v>
      </c>
      <c r="G8514" s="12">
        <f>[1]动作!$A8513+[1]动作!$B8513</f>
        <v>43215.462152777778</v>
      </c>
      <c r="H8514" s="12"/>
      <c r="I8514" s="11"/>
    </row>
    <row r="8515" spans="1:9" hidden="1" x14ac:dyDescent="0.3">
      <c r="A8515" s="24">
        <v>8513</v>
      </c>
      <c r="B8515" s="11" t="str">
        <f>IFERROR(INDEX({"JSNY-BJ0001-01";"JSNY-JS0022-01";"JSNY-JS0002-01"},MATCH(D8515,{"BJ_zhongyu";"JS_WX_liteer";"JS_CZ_wodefeng"},0)),"")</f>
        <v>JSNY-JS0002-01</v>
      </c>
      <c r="C8515" s="11" t="str">
        <f>IFERROR(INDEX({"北京中裕世纪大酒店";"江苏利特尔绿色包装股份有限公司";"常州市金坛沃德丰电子科技有限公司"},MATCH(D8515,{"BJ_zhongyu";"JS_WX_liteer";"JS_CZ_wodefeng"},0)),"")</f>
        <v>常州市金坛沃德丰电子科技有限公司</v>
      </c>
      <c r="D8515" s="11" t="str">
        <f>[1]动作!$G8514</f>
        <v>JS_CZ_wodefeng</v>
      </c>
      <c r="E8515" s="11" t="str">
        <f>[1]动作!$D8514</f>
        <v>分系统1BMS2SOC过低二级故障</v>
      </c>
      <c r="F8515" s="11" t="s">
        <v>177</v>
      </c>
      <c r="G8515" s="12">
        <f>[1]动作!$A8514+[1]动作!$B8514</f>
        <v>43215.462152777778</v>
      </c>
      <c r="H8515" s="12"/>
      <c r="I8515" s="11"/>
    </row>
    <row r="8516" spans="1:9" hidden="1" x14ac:dyDescent="0.3">
      <c r="A8516" s="24">
        <v>8514</v>
      </c>
      <c r="B8516" s="11" t="str">
        <f>IFERROR(INDEX({"JSNY-BJ0001-01";"JSNY-JS0022-01";"JSNY-JS0002-01"},MATCH(D8516,{"BJ_zhongyu";"JS_WX_liteer";"JS_CZ_wodefeng"},0)),"")</f>
        <v>JSNY-JS0002-01</v>
      </c>
      <c r="C8516" s="11" t="str">
        <f>IFERROR(INDEX({"北京中裕世纪大酒店";"江苏利特尔绿色包装股份有限公司";"常州市金坛沃德丰电子科技有限公司"},MATCH(D8516,{"BJ_zhongyu";"JS_WX_liteer";"JS_CZ_wodefeng"},0)),"")</f>
        <v>常州市金坛沃德丰电子科技有限公司</v>
      </c>
      <c r="D8516" s="11" t="str">
        <f>[1]动作!$G8515</f>
        <v>JS_CZ_wodefeng</v>
      </c>
      <c r="E8516" s="11" t="str">
        <f>[1]动作!$D8515</f>
        <v>分系统1BMS6SOC过低一级故障</v>
      </c>
      <c r="F8516" s="11" t="s">
        <v>177</v>
      </c>
      <c r="G8516" s="12">
        <f>[1]动作!$A8515+[1]动作!$B8515</f>
        <v>43215.462384259263</v>
      </c>
      <c r="H8516" s="12"/>
      <c r="I8516" s="11"/>
    </row>
    <row r="8517" spans="1:9" hidden="1" x14ac:dyDescent="0.3">
      <c r="A8517" s="24">
        <v>8515</v>
      </c>
      <c r="B8517" s="11" t="str">
        <f>IFERROR(INDEX({"JSNY-BJ0001-01";"JSNY-JS0022-01";"JSNY-JS0002-01"},MATCH(D8517,{"BJ_zhongyu";"JS_WX_liteer";"JS_CZ_wodefeng"},0)),"")</f>
        <v>JSNY-JS0002-01</v>
      </c>
      <c r="C8517" s="11" t="str">
        <f>IFERROR(INDEX({"北京中裕世纪大酒店";"江苏利特尔绿色包装股份有限公司";"常州市金坛沃德丰电子科技有限公司"},MATCH(D8517,{"BJ_zhongyu";"JS_WX_liteer";"JS_CZ_wodefeng"},0)),"")</f>
        <v>常州市金坛沃德丰电子科技有限公司</v>
      </c>
      <c r="D8517" s="11" t="str">
        <f>[1]动作!$G8516</f>
        <v>JS_CZ_wodefeng</v>
      </c>
      <c r="E8517" s="11" t="str">
        <f>[1]动作!$D8516</f>
        <v>分系统1BMS6SOC过低二级故障</v>
      </c>
      <c r="F8517" s="11" t="s">
        <v>177</v>
      </c>
      <c r="G8517" s="12">
        <f>[1]动作!$A8516+[1]动作!$B8516</f>
        <v>43215.462384259263</v>
      </c>
      <c r="H8517" s="12"/>
      <c r="I8517" s="11"/>
    </row>
    <row r="8518" spans="1:9" hidden="1" x14ac:dyDescent="0.3">
      <c r="A8518" s="24">
        <v>8516</v>
      </c>
      <c r="B8518" s="11" t="str">
        <f>IFERROR(INDEX({"JSNY-BJ0001-01";"JSNY-JS0022-01";"JSNY-JS0002-01"},MATCH(D8518,{"BJ_zhongyu";"JS_WX_liteer";"JS_CZ_wodefeng"},0)),"")</f>
        <v>JSNY-JS0002-01</v>
      </c>
      <c r="C8518" s="11" t="str">
        <f>IFERROR(INDEX({"北京中裕世纪大酒店";"江苏利特尔绿色包装股份有限公司";"常州市金坛沃德丰电子科技有限公司"},MATCH(D8518,{"BJ_zhongyu";"JS_WX_liteer";"JS_CZ_wodefeng"},0)),"")</f>
        <v>常州市金坛沃德丰电子科技有限公司</v>
      </c>
      <c r="D8518" s="11" t="str">
        <f>[1]动作!$G8517</f>
        <v>JS_CZ_wodefeng</v>
      </c>
      <c r="E8518" s="11" t="str">
        <f>[1]动作!$D8517</f>
        <v>分系统1BMS5SOC过低一级故障</v>
      </c>
      <c r="F8518" s="11" t="s">
        <v>177</v>
      </c>
      <c r="G8518" s="12">
        <f>[1]动作!$A8517+[1]动作!$B8517</f>
        <v>43215.463842592595</v>
      </c>
      <c r="H8518" s="12"/>
      <c r="I8518" s="11"/>
    </row>
    <row r="8519" spans="1:9" hidden="1" x14ac:dyDescent="0.3">
      <c r="A8519" s="24">
        <v>8517</v>
      </c>
      <c r="B8519" s="11" t="str">
        <f>IFERROR(INDEX({"JSNY-BJ0001-01";"JSNY-JS0022-01";"JSNY-JS0002-01"},MATCH(D8519,{"BJ_zhongyu";"JS_WX_liteer";"JS_CZ_wodefeng"},0)),"")</f>
        <v>JSNY-JS0002-01</v>
      </c>
      <c r="C8519" s="11" t="str">
        <f>IFERROR(INDEX({"北京中裕世纪大酒店";"江苏利特尔绿色包装股份有限公司";"常州市金坛沃德丰电子科技有限公司"},MATCH(D8519,{"BJ_zhongyu";"JS_WX_liteer";"JS_CZ_wodefeng"},0)),"")</f>
        <v>常州市金坛沃德丰电子科技有限公司</v>
      </c>
      <c r="D8519" s="11" t="str">
        <f>[1]动作!$G8518</f>
        <v>JS_CZ_wodefeng</v>
      </c>
      <c r="E8519" s="11" t="str">
        <f>[1]动作!$D8518</f>
        <v>分系统1BMS5SOC过低二级故障</v>
      </c>
      <c r="F8519" s="11" t="s">
        <v>177</v>
      </c>
      <c r="G8519" s="12">
        <f>[1]动作!$A8518+[1]动作!$B8518</f>
        <v>43215.463842592595</v>
      </c>
      <c r="H8519" s="12"/>
      <c r="I8519" s="11"/>
    </row>
    <row r="8520" spans="1:9" hidden="1" x14ac:dyDescent="0.3">
      <c r="A8520" s="24">
        <v>8518</v>
      </c>
      <c r="B8520" s="11" t="str">
        <f>IFERROR(INDEX({"JSNY-BJ0001-01";"JSNY-JS0022-01";"JSNY-JS0002-01"},MATCH(D8520,{"BJ_zhongyu";"JS_WX_liteer";"JS_CZ_wodefeng"},0)),"")</f>
        <v>JSNY-JS0002-01</v>
      </c>
      <c r="C8520" s="11" t="str">
        <f>IFERROR(INDEX({"北京中裕世纪大酒店";"江苏利特尔绿色包装股份有限公司";"常州市金坛沃德丰电子科技有限公司"},MATCH(D8520,{"BJ_zhongyu";"JS_WX_liteer";"JS_CZ_wodefeng"},0)),"")</f>
        <v>常州市金坛沃德丰电子科技有限公司</v>
      </c>
      <c r="D8520" s="11" t="str">
        <f>[1]动作!$G8519</f>
        <v>JS_CZ_wodefeng</v>
      </c>
      <c r="E8520" s="11" t="str">
        <f>[1]动作!$D8519</f>
        <v>电表故障</v>
      </c>
      <c r="F8520" s="11" t="s">
        <v>45</v>
      </c>
      <c r="G8520" s="12">
        <f>[1]动作!$A8519+[1]动作!$B8519</f>
        <v>43215.466041666667</v>
      </c>
      <c r="H8520" s="12"/>
      <c r="I8520" s="11"/>
    </row>
    <row r="8521" spans="1:9" hidden="1" x14ac:dyDescent="0.3">
      <c r="A8521" s="24">
        <v>8519</v>
      </c>
      <c r="B8521" s="11" t="str">
        <f>IFERROR(INDEX({"JSNY-BJ0001-01";"JSNY-JS0022-01";"JSNY-JS0002-01"},MATCH(D8521,{"BJ_zhongyu";"JS_WX_liteer";"JS_CZ_wodefeng"},0)),"")</f>
        <v>JSNY-JS0002-01</v>
      </c>
      <c r="C8521" s="11" t="str">
        <f>IFERROR(INDEX({"北京中裕世纪大酒店";"江苏利特尔绿色包装股份有限公司";"常州市金坛沃德丰电子科技有限公司"},MATCH(D8521,{"BJ_zhongyu";"JS_WX_liteer";"JS_CZ_wodefeng"},0)),"")</f>
        <v>常州市金坛沃德丰电子科技有限公司</v>
      </c>
      <c r="D8521" s="11" t="str">
        <f>[1]动作!$G8520</f>
        <v>JS_CZ_wodefeng</v>
      </c>
      <c r="E8521" s="11" t="str">
        <f>[1]动作!$D8520</f>
        <v>电表故障</v>
      </c>
      <c r="F8521" s="11" t="s">
        <v>45</v>
      </c>
      <c r="G8521" s="12">
        <f>[1]动作!$A8520+[1]动作!$B8520</f>
        <v>43215.468472222223</v>
      </c>
      <c r="H8521" s="12"/>
      <c r="I8521" s="11"/>
    </row>
    <row r="8522" spans="1:9" hidden="1" x14ac:dyDescent="0.3">
      <c r="A8522" s="24">
        <v>8520</v>
      </c>
      <c r="B8522" s="11" t="str">
        <f>IFERROR(INDEX({"JSNY-BJ0001-01";"JSNY-JS0022-01";"JSNY-JS0002-01"},MATCH(D8522,{"BJ_zhongyu";"JS_WX_liteer";"JS_CZ_wodefeng"},0)),"")</f>
        <v>JSNY-JS0002-01</v>
      </c>
      <c r="C8522" s="11" t="str">
        <f>IFERROR(INDEX({"北京中裕世纪大酒店";"江苏利特尔绿色包装股份有限公司";"常州市金坛沃德丰电子科技有限公司"},MATCH(D8522,{"BJ_zhongyu";"JS_WX_liteer";"JS_CZ_wodefeng"},0)),"")</f>
        <v>常州市金坛沃德丰电子科技有限公司</v>
      </c>
      <c r="D8522" s="11" t="str">
        <f>[1]动作!$G8521</f>
        <v>JS_CZ_wodefeng</v>
      </c>
      <c r="E8522" s="11" t="str">
        <f>[1]动作!$D8521</f>
        <v>电表故障</v>
      </c>
      <c r="F8522" s="11" t="s">
        <v>45</v>
      </c>
      <c r="G8522" s="12">
        <f>[1]动作!$A8521+[1]动作!$B8521</f>
        <v>43215.469918981478</v>
      </c>
      <c r="H8522" s="12"/>
      <c r="I8522" s="11"/>
    </row>
    <row r="8523" spans="1:9" hidden="1" x14ac:dyDescent="0.3">
      <c r="A8523" s="24">
        <v>8521</v>
      </c>
      <c r="B8523" s="11" t="str">
        <f>IFERROR(INDEX({"JSNY-BJ0001-01";"JSNY-JS0022-01";"JSNY-JS0002-01"},MATCH(D8523,{"BJ_zhongyu";"JS_WX_liteer";"JS_CZ_wodefeng"},0)),"")</f>
        <v>JSNY-JS0002-01</v>
      </c>
      <c r="C8523" s="11" t="str">
        <f>IFERROR(INDEX({"北京中裕世纪大酒店";"江苏利特尔绿色包装股份有限公司";"常州市金坛沃德丰电子科技有限公司"},MATCH(D8523,{"BJ_zhongyu";"JS_WX_liteer";"JS_CZ_wodefeng"},0)),"")</f>
        <v>常州市金坛沃德丰电子科技有限公司</v>
      </c>
      <c r="D8523" s="11" t="str">
        <f>[1]动作!$G8522</f>
        <v>JS_CZ_wodefeng</v>
      </c>
      <c r="E8523" s="11" t="str">
        <f>[1]动作!$D8522</f>
        <v>电表故障</v>
      </c>
      <c r="F8523" s="11" t="s">
        <v>45</v>
      </c>
      <c r="G8523" s="12">
        <f>[1]动作!$A8522+[1]动作!$B8522</f>
        <v>43215.470034722224</v>
      </c>
      <c r="H8523" s="12"/>
      <c r="I8523" s="11"/>
    </row>
    <row r="8524" spans="1:9" hidden="1" x14ac:dyDescent="0.3">
      <c r="A8524" s="24">
        <v>8522</v>
      </c>
      <c r="B8524" s="11" t="str">
        <f>IFERROR(INDEX({"JSNY-BJ0001-01";"JSNY-JS0022-01";"JSNY-JS0002-01"},MATCH(D8524,{"BJ_zhongyu";"JS_WX_liteer";"JS_CZ_wodefeng"},0)),"")</f>
        <v>JSNY-JS0002-01</v>
      </c>
      <c r="C8524" s="11" t="str">
        <f>IFERROR(INDEX({"北京中裕世纪大酒店";"江苏利特尔绿色包装股份有限公司";"常州市金坛沃德丰电子科技有限公司"},MATCH(D8524,{"BJ_zhongyu";"JS_WX_liteer";"JS_CZ_wodefeng"},0)),"")</f>
        <v>常州市金坛沃德丰电子科技有限公司</v>
      </c>
      <c r="D8524" s="11" t="str">
        <f>[1]动作!$G8523</f>
        <v>JS_CZ_wodefeng</v>
      </c>
      <c r="E8524" s="11" t="str">
        <f>[1]动作!$D8523</f>
        <v>电表故障</v>
      </c>
      <c r="F8524" s="11" t="s">
        <v>45</v>
      </c>
      <c r="G8524" s="12">
        <f>[1]动作!$A8523+[1]动作!$B8523</f>
        <v>43215.471365740741</v>
      </c>
      <c r="H8524" s="12"/>
      <c r="I8524" s="11"/>
    </row>
    <row r="8525" spans="1:9" hidden="1" x14ac:dyDescent="0.3">
      <c r="A8525" s="24">
        <v>8523</v>
      </c>
      <c r="B8525" s="11" t="str">
        <f>IFERROR(INDEX({"JSNY-BJ0001-01";"JSNY-JS0022-01";"JSNY-JS0002-01"},MATCH(D8525,{"BJ_zhongyu";"JS_WX_liteer";"JS_CZ_wodefeng"},0)),"")</f>
        <v>JSNY-JS0002-01</v>
      </c>
      <c r="C8525" s="11" t="str">
        <f>IFERROR(INDEX({"北京中裕世纪大酒店";"江苏利特尔绿色包装股份有限公司";"常州市金坛沃德丰电子科技有限公司"},MATCH(D8525,{"BJ_zhongyu";"JS_WX_liteer";"JS_CZ_wodefeng"},0)),"")</f>
        <v>常州市金坛沃德丰电子科技有限公司</v>
      </c>
      <c r="D8525" s="11" t="str">
        <f>[1]动作!$G8524</f>
        <v>JS_CZ_wodefeng</v>
      </c>
      <c r="E8525" s="11" t="str">
        <f>[1]动作!$D8524</f>
        <v>电表故障</v>
      </c>
      <c r="F8525" s="11" t="s">
        <v>45</v>
      </c>
      <c r="G8525" s="12">
        <f>[1]动作!$A8524+[1]动作!$B8524</f>
        <v>43215.472696759258</v>
      </c>
      <c r="H8525" s="12"/>
      <c r="I8525" s="11"/>
    </row>
    <row r="8526" spans="1:9" hidden="1" x14ac:dyDescent="0.3">
      <c r="A8526" s="24">
        <v>8524</v>
      </c>
      <c r="B8526" s="11" t="str">
        <f>IFERROR(INDEX({"JSNY-BJ0001-01";"JSNY-JS0022-01";"JSNY-JS0002-01"},MATCH(D8526,{"BJ_zhongyu";"JS_WX_liteer";"JS_CZ_wodefeng"},0)),"")</f>
        <v>JSNY-JS0002-01</v>
      </c>
      <c r="C8526" s="11" t="str">
        <f>IFERROR(INDEX({"北京中裕世纪大酒店";"江苏利特尔绿色包装股份有限公司";"常州市金坛沃德丰电子科技有限公司"},MATCH(D8526,{"BJ_zhongyu";"JS_WX_liteer";"JS_CZ_wodefeng"},0)),"")</f>
        <v>常州市金坛沃德丰电子科技有限公司</v>
      </c>
      <c r="D8526" s="11" t="str">
        <f>[1]动作!$G8525</f>
        <v>JS_CZ_wodefeng</v>
      </c>
      <c r="E8526" s="11" t="str">
        <f>[1]动作!$D8525</f>
        <v>电表故障</v>
      </c>
      <c r="F8526" s="11" t="s">
        <v>45</v>
      </c>
      <c r="G8526" s="12">
        <f>[1]动作!$A8525+[1]动作!$B8525</f>
        <v>43215.475081018521</v>
      </c>
      <c r="H8526" s="12"/>
      <c r="I8526" s="11"/>
    </row>
    <row r="8527" spans="1:9" hidden="1" x14ac:dyDescent="0.3">
      <c r="A8527" s="24">
        <v>8525</v>
      </c>
      <c r="B8527" s="11" t="str">
        <f>IFERROR(INDEX({"JSNY-BJ0001-01";"JSNY-JS0022-01";"JSNY-JS0002-01"},MATCH(D8527,{"BJ_zhongyu";"JS_WX_liteer";"JS_CZ_wodefeng"},0)),"")</f>
        <v>JSNY-JS0002-01</v>
      </c>
      <c r="C8527" s="11" t="str">
        <f>IFERROR(INDEX({"北京中裕世纪大酒店";"江苏利特尔绿色包装股份有限公司";"常州市金坛沃德丰电子科技有限公司"},MATCH(D8527,{"BJ_zhongyu";"JS_WX_liteer";"JS_CZ_wodefeng"},0)),"")</f>
        <v>常州市金坛沃德丰电子科技有限公司</v>
      </c>
      <c r="D8527" s="11" t="str">
        <f>[1]动作!$G8526</f>
        <v>JS_CZ_wodefeng</v>
      </c>
      <c r="E8527" s="11" t="str">
        <f>[1]动作!$D8526</f>
        <v>电表故障</v>
      </c>
      <c r="F8527" s="11" t="s">
        <v>45</v>
      </c>
      <c r="G8527" s="12">
        <f>[1]动作!$A8526+[1]动作!$B8526</f>
        <v>43215.477337962962</v>
      </c>
      <c r="H8527" s="12"/>
      <c r="I8527" s="11"/>
    </row>
    <row r="8528" spans="1:9" hidden="1" x14ac:dyDescent="0.3">
      <c r="A8528" s="24">
        <v>8526</v>
      </c>
      <c r="B8528" s="11" t="str">
        <f>IFERROR(INDEX({"JSNY-BJ0001-01";"JSNY-JS0022-01";"JSNY-JS0002-01"},MATCH(D8528,{"BJ_zhongyu";"JS_WX_liteer";"JS_CZ_wodefeng"},0)),"")</f>
        <v>JSNY-JS0022-01</v>
      </c>
      <c r="C8528" s="11" t="str">
        <f>IFERROR(INDEX({"北京中裕世纪大酒店";"江苏利特尔绿色包装股份有限公司";"常州市金坛沃德丰电子科技有限公司"},MATCH(D8528,{"BJ_zhongyu";"JS_WX_liteer";"JS_CZ_wodefeng"},0)),"")</f>
        <v>江苏利特尔绿色包装股份有限公司</v>
      </c>
      <c r="D8528" s="11" t="str">
        <f>[1]动作!$G8527</f>
        <v>JS_WX_liteer</v>
      </c>
      <c r="E8528" s="11" t="str">
        <f>[1]动作!$D8527</f>
        <v>分系统1BMS8总电压过低一级故障</v>
      </c>
      <c r="F8528" s="11" t="s">
        <v>177</v>
      </c>
      <c r="G8528" s="12">
        <f>[1]动作!$A8527+[1]动作!$B8527</f>
        <v>43215.479942129627</v>
      </c>
      <c r="H8528" s="12"/>
      <c r="I8528" s="11"/>
    </row>
    <row r="8529" spans="1:9" hidden="1" x14ac:dyDescent="0.3">
      <c r="A8529" s="24">
        <v>8527</v>
      </c>
      <c r="B8529" s="11" t="str">
        <f>IFERROR(INDEX({"JSNY-BJ0001-01";"JSNY-JS0022-01";"JSNY-JS0002-01"},MATCH(D8529,{"BJ_zhongyu";"JS_WX_liteer";"JS_CZ_wodefeng"},0)),"")</f>
        <v>JSNY-JS0022-01</v>
      </c>
      <c r="C8529" s="11" t="str">
        <f>IFERROR(INDEX({"北京中裕世纪大酒店";"江苏利特尔绿色包装股份有限公司";"常州市金坛沃德丰电子科技有限公司"},MATCH(D8529,{"BJ_zhongyu";"JS_WX_liteer";"JS_CZ_wodefeng"},0)),"")</f>
        <v>江苏利特尔绿色包装股份有限公司</v>
      </c>
      <c r="D8529" s="11" t="str">
        <f>[1]动作!$G8528</f>
        <v>JS_WX_liteer</v>
      </c>
      <c r="E8529" s="11" t="str">
        <f>[1]动作!$D8528</f>
        <v>分系统1BMS8总电压过低二级故障</v>
      </c>
      <c r="F8529" s="11" t="s">
        <v>177</v>
      </c>
      <c r="G8529" s="12">
        <f>[1]动作!$A8528+[1]动作!$B8528</f>
        <v>43215.479942129627</v>
      </c>
      <c r="H8529" s="12"/>
      <c r="I8529" s="11"/>
    </row>
    <row r="8530" spans="1:9" hidden="1" x14ac:dyDescent="0.3">
      <c r="A8530" s="24">
        <v>8528</v>
      </c>
      <c r="B8530" s="11" t="str">
        <f>IFERROR(INDEX({"JSNY-BJ0001-01";"JSNY-JS0022-01";"JSNY-JS0002-01"},MATCH(D8530,{"BJ_zhongyu";"JS_WX_liteer";"JS_CZ_wodefeng"},0)),"")</f>
        <v>JSNY-JS0022-01</v>
      </c>
      <c r="C8530" s="11" t="str">
        <f>IFERROR(INDEX({"北京中裕世纪大酒店";"江苏利特尔绿色包装股份有限公司";"常州市金坛沃德丰电子科技有限公司"},MATCH(D8530,{"BJ_zhongyu";"JS_WX_liteer";"JS_CZ_wodefeng"},0)),"")</f>
        <v>江苏利特尔绿色包装股份有限公司</v>
      </c>
      <c r="D8530" s="11" t="str">
        <f>[1]动作!$G8529</f>
        <v>JS_WX_liteer</v>
      </c>
      <c r="E8530" s="11" t="str">
        <f>[1]动作!$D8529</f>
        <v>分系统1BMS9总电压过低一级故障</v>
      </c>
      <c r="F8530" s="11" t="s">
        <v>177</v>
      </c>
      <c r="G8530" s="12">
        <f>[1]动作!$A8529+[1]动作!$B8529</f>
        <v>43215.480057870373</v>
      </c>
      <c r="H8530" s="12"/>
      <c r="I8530" s="11"/>
    </row>
    <row r="8531" spans="1:9" hidden="1" x14ac:dyDescent="0.3">
      <c r="A8531" s="24">
        <v>8529</v>
      </c>
      <c r="B8531" s="11" t="str">
        <f>IFERROR(INDEX({"JSNY-BJ0001-01";"JSNY-JS0022-01";"JSNY-JS0002-01"},MATCH(D8531,{"BJ_zhongyu";"JS_WX_liteer";"JS_CZ_wodefeng"},0)),"")</f>
        <v>JSNY-JS0022-01</v>
      </c>
      <c r="C8531" s="11" t="str">
        <f>IFERROR(INDEX({"北京中裕世纪大酒店";"江苏利特尔绿色包装股份有限公司";"常州市金坛沃德丰电子科技有限公司"},MATCH(D8531,{"BJ_zhongyu";"JS_WX_liteer";"JS_CZ_wodefeng"},0)),"")</f>
        <v>江苏利特尔绿色包装股份有限公司</v>
      </c>
      <c r="D8531" s="11" t="str">
        <f>[1]动作!$G8530</f>
        <v>JS_WX_liteer</v>
      </c>
      <c r="E8531" s="11" t="str">
        <f>[1]动作!$D8530</f>
        <v>分系统1BMS9总电压过低二级故障</v>
      </c>
      <c r="F8531" s="11" t="s">
        <v>177</v>
      </c>
      <c r="G8531" s="12">
        <f>[1]动作!$A8530+[1]动作!$B8530</f>
        <v>43215.480057870373</v>
      </c>
      <c r="H8531" s="12"/>
      <c r="I8531" s="11"/>
    </row>
    <row r="8532" spans="1:9" hidden="1" x14ac:dyDescent="0.3">
      <c r="A8532" s="24">
        <v>8530</v>
      </c>
      <c r="B8532" s="11" t="str">
        <f>IFERROR(INDEX({"JSNY-BJ0001-01";"JSNY-JS0022-01";"JSNY-JS0002-01"},MATCH(D8532,{"BJ_zhongyu";"JS_WX_liteer";"JS_CZ_wodefeng"},0)),"")</f>
        <v>JSNY-JS0002-01</v>
      </c>
      <c r="C8532" s="11" t="str">
        <f>IFERROR(INDEX({"北京中裕世纪大酒店";"江苏利特尔绿色包装股份有限公司";"常州市金坛沃德丰电子科技有限公司"},MATCH(D8532,{"BJ_zhongyu";"JS_WX_liteer";"JS_CZ_wodefeng"},0)),"")</f>
        <v>常州市金坛沃德丰电子科技有限公司</v>
      </c>
      <c r="D8532" s="11" t="str">
        <f>[1]动作!$G8531</f>
        <v>JS_CZ_wodefeng</v>
      </c>
      <c r="E8532" s="11" t="str">
        <f>[1]动作!$D8531</f>
        <v>电表故障</v>
      </c>
      <c r="F8532" s="11" t="s">
        <v>45</v>
      </c>
      <c r="G8532" s="12">
        <f>[1]动作!$A8531+[1]动作!$B8531</f>
        <v>43215.48028935185</v>
      </c>
      <c r="H8532" s="12"/>
      <c r="I8532" s="11"/>
    </row>
    <row r="8533" spans="1:9" hidden="1" x14ac:dyDescent="0.3">
      <c r="A8533" s="24">
        <v>8531</v>
      </c>
      <c r="B8533" s="11" t="str">
        <f>IFERROR(INDEX({"JSNY-BJ0001-01";"JSNY-JS0022-01";"JSNY-JS0002-01"},MATCH(D8533,{"BJ_zhongyu";"JS_WX_liteer";"JS_CZ_wodefeng"},0)),"")</f>
        <v>JSNY-JS0002-01</v>
      </c>
      <c r="C8533" s="11" t="str">
        <f>IFERROR(INDEX({"北京中裕世纪大酒店";"江苏利特尔绿色包装股份有限公司";"常州市金坛沃德丰电子科技有限公司"},MATCH(D8533,{"BJ_zhongyu";"JS_WX_liteer";"JS_CZ_wodefeng"},0)),"")</f>
        <v>常州市金坛沃德丰电子科技有限公司</v>
      </c>
      <c r="D8533" s="11" t="str">
        <f>[1]动作!$G8532</f>
        <v>JS_CZ_wodefeng</v>
      </c>
      <c r="E8533" s="11" t="str">
        <f>[1]动作!$D8532</f>
        <v>电表故障</v>
      </c>
      <c r="F8533" s="11" t="s">
        <v>45</v>
      </c>
      <c r="G8533" s="12">
        <f>[1]动作!$A8532+[1]动作!$B8532</f>
        <v>43215.480405092596</v>
      </c>
      <c r="H8533" s="12"/>
      <c r="I8533" s="11"/>
    </row>
    <row r="8534" spans="1:9" hidden="1" x14ac:dyDescent="0.3">
      <c r="A8534" s="24">
        <v>8532</v>
      </c>
      <c r="B8534" s="11" t="str">
        <f>IFERROR(INDEX({"JSNY-BJ0001-01";"JSNY-JS0022-01";"JSNY-JS0002-01"},MATCH(D8534,{"BJ_zhongyu";"JS_WX_liteer";"JS_CZ_wodefeng"},0)),"")</f>
        <v>JSNY-JS0022-01</v>
      </c>
      <c r="C8534" s="11" t="str">
        <f>IFERROR(INDEX({"北京中裕世纪大酒店";"江苏利特尔绿色包装股份有限公司";"常州市金坛沃德丰电子科技有限公司"},MATCH(D8534,{"BJ_zhongyu";"JS_WX_liteer";"JS_CZ_wodefeng"},0)),"")</f>
        <v>江苏利特尔绿色包装股份有限公司</v>
      </c>
      <c r="D8534" s="11" t="str">
        <f>[1]动作!$G8533</f>
        <v>JS_WX_liteer</v>
      </c>
      <c r="E8534" s="11" t="str">
        <f>[1]动作!$D8533</f>
        <v>分系统1BMS3总电压过低一级故障</v>
      </c>
      <c r="F8534" s="11" t="s">
        <v>177</v>
      </c>
      <c r="G8534" s="12">
        <f>[1]动作!$A8533+[1]动作!$B8533</f>
        <v>43215.480405092596</v>
      </c>
      <c r="H8534" s="12"/>
      <c r="I8534" s="11"/>
    </row>
    <row r="8535" spans="1:9" hidden="1" x14ac:dyDescent="0.3">
      <c r="A8535" s="24">
        <v>8533</v>
      </c>
      <c r="B8535" s="11" t="str">
        <f>IFERROR(INDEX({"JSNY-BJ0001-01";"JSNY-JS0022-01";"JSNY-JS0002-01"},MATCH(D8535,{"BJ_zhongyu";"JS_WX_liteer";"JS_CZ_wodefeng"},0)),"")</f>
        <v>JSNY-JS0022-01</v>
      </c>
      <c r="C8535" s="11" t="str">
        <f>IFERROR(INDEX({"北京中裕世纪大酒店";"江苏利特尔绿色包装股份有限公司";"常州市金坛沃德丰电子科技有限公司"},MATCH(D8535,{"BJ_zhongyu";"JS_WX_liteer";"JS_CZ_wodefeng"},0)),"")</f>
        <v>江苏利特尔绿色包装股份有限公司</v>
      </c>
      <c r="D8535" s="11" t="str">
        <f>[1]动作!$G8534</f>
        <v>JS_WX_liteer</v>
      </c>
      <c r="E8535" s="11" t="str">
        <f>[1]动作!$D8534</f>
        <v>分系统1BMS3总电压过低二级故障</v>
      </c>
      <c r="F8535" s="11" t="s">
        <v>177</v>
      </c>
      <c r="G8535" s="12">
        <f>[1]动作!$A8534+[1]动作!$B8534</f>
        <v>43215.480405092596</v>
      </c>
      <c r="H8535" s="12"/>
      <c r="I8535" s="11"/>
    </row>
    <row r="8536" spans="1:9" hidden="1" x14ac:dyDescent="0.3">
      <c r="A8536" s="24">
        <v>8534</v>
      </c>
      <c r="B8536" s="11" t="str">
        <f>IFERROR(INDEX({"JSNY-BJ0001-01";"JSNY-JS0022-01";"JSNY-JS0002-01"},MATCH(D8536,{"BJ_zhongyu";"JS_WX_liteer";"JS_CZ_wodefeng"},0)),"")</f>
        <v>JSNY-JS0022-01</v>
      </c>
      <c r="C8536" s="11" t="str">
        <f>IFERROR(INDEX({"北京中裕世纪大酒店";"江苏利特尔绿色包装股份有限公司";"常州市金坛沃德丰电子科技有限公司"},MATCH(D8536,{"BJ_zhongyu";"JS_WX_liteer";"JS_CZ_wodefeng"},0)),"")</f>
        <v>江苏利特尔绿色包装股份有限公司</v>
      </c>
      <c r="D8536" s="11" t="str">
        <f>[1]动作!$G8535</f>
        <v>JS_WX_liteer</v>
      </c>
      <c r="E8536" s="11" t="str">
        <f>[1]动作!$D8535</f>
        <v>分系统1BMS4总电压过低一级故障</v>
      </c>
      <c r="F8536" s="11" t="s">
        <v>177</v>
      </c>
      <c r="G8536" s="12">
        <f>[1]动作!$A8535+[1]动作!$B8535</f>
        <v>43215.480752314812</v>
      </c>
      <c r="H8536" s="12"/>
      <c r="I8536" s="11"/>
    </row>
    <row r="8537" spans="1:9" hidden="1" x14ac:dyDescent="0.3">
      <c r="A8537" s="24">
        <v>8535</v>
      </c>
      <c r="B8537" s="11" t="str">
        <f>IFERROR(INDEX({"JSNY-BJ0001-01";"JSNY-JS0022-01";"JSNY-JS0002-01"},MATCH(D8537,{"BJ_zhongyu";"JS_WX_liteer";"JS_CZ_wodefeng"},0)),"")</f>
        <v>JSNY-JS0022-01</v>
      </c>
      <c r="C8537" s="11" t="str">
        <f>IFERROR(INDEX({"北京中裕世纪大酒店";"江苏利特尔绿色包装股份有限公司";"常州市金坛沃德丰电子科技有限公司"},MATCH(D8537,{"BJ_zhongyu";"JS_WX_liteer";"JS_CZ_wodefeng"},0)),"")</f>
        <v>江苏利特尔绿色包装股份有限公司</v>
      </c>
      <c r="D8537" s="11" t="str">
        <f>[1]动作!$G8536</f>
        <v>JS_WX_liteer</v>
      </c>
      <c r="E8537" s="11" t="str">
        <f>[1]动作!$D8536</f>
        <v>分系统1BMS4总电压过低二级故障</v>
      </c>
      <c r="F8537" s="11" t="s">
        <v>177</v>
      </c>
      <c r="G8537" s="12">
        <f>[1]动作!$A8536+[1]动作!$B8536</f>
        <v>43215.480752314812</v>
      </c>
      <c r="H8537" s="12"/>
      <c r="I8537" s="11"/>
    </row>
    <row r="8538" spans="1:9" hidden="1" x14ac:dyDescent="0.3">
      <c r="A8538" s="24">
        <v>8536</v>
      </c>
      <c r="B8538" s="11" t="str">
        <f>IFERROR(INDEX({"JSNY-BJ0001-01";"JSNY-JS0022-01";"JSNY-JS0002-01"},MATCH(D8538,{"BJ_zhongyu";"JS_WX_liteer";"JS_CZ_wodefeng"},0)),"")</f>
        <v>JSNY-JS0022-01</v>
      </c>
      <c r="C8538" s="11" t="str">
        <f>IFERROR(INDEX({"北京中裕世纪大酒店";"江苏利特尔绿色包装股份有限公司";"常州市金坛沃德丰电子科技有限公司"},MATCH(D8538,{"BJ_zhongyu";"JS_WX_liteer";"JS_CZ_wodefeng"},0)),"")</f>
        <v>江苏利特尔绿色包装股份有限公司</v>
      </c>
      <c r="D8538" s="11" t="str">
        <f>[1]动作!$G8537</f>
        <v>JS_WX_liteer</v>
      </c>
      <c r="E8538" s="11" t="str">
        <f>[1]动作!$D8537</f>
        <v>分系统1BMS1总电压过低一级故障</v>
      </c>
      <c r="F8538" s="11" t="s">
        <v>177</v>
      </c>
      <c r="G8538" s="12">
        <f>[1]动作!$A8537+[1]动作!$B8537</f>
        <v>43215.480810185189</v>
      </c>
      <c r="H8538" s="12"/>
      <c r="I8538" s="11"/>
    </row>
    <row r="8539" spans="1:9" hidden="1" x14ac:dyDescent="0.3">
      <c r="A8539" s="24">
        <v>8537</v>
      </c>
      <c r="B8539" s="11" t="str">
        <f>IFERROR(INDEX({"JSNY-BJ0001-01";"JSNY-JS0022-01";"JSNY-JS0002-01"},MATCH(D8539,{"BJ_zhongyu";"JS_WX_liteer";"JS_CZ_wodefeng"},0)),"")</f>
        <v>JSNY-JS0022-01</v>
      </c>
      <c r="C8539" s="11" t="str">
        <f>IFERROR(INDEX({"北京中裕世纪大酒店";"江苏利特尔绿色包装股份有限公司";"常州市金坛沃德丰电子科技有限公司"},MATCH(D8539,{"BJ_zhongyu";"JS_WX_liteer";"JS_CZ_wodefeng"},0)),"")</f>
        <v>江苏利特尔绿色包装股份有限公司</v>
      </c>
      <c r="D8539" s="11" t="str">
        <f>[1]动作!$G8538</f>
        <v>JS_WX_liteer</v>
      </c>
      <c r="E8539" s="11" t="str">
        <f>[1]动作!$D8538</f>
        <v>分系统1BMS1总电压过低二级故障</v>
      </c>
      <c r="F8539" s="11" t="s">
        <v>177</v>
      </c>
      <c r="G8539" s="12">
        <f>[1]动作!$A8538+[1]动作!$B8538</f>
        <v>43215.480810185189</v>
      </c>
      <c r="H8539" s="12"/>
      <c r="I8539" s="11"/>
    </row>
    <row r="8540" spans="1:9" hidden="1" x14ac:dyDescent="0.3">
      <c r="A8540" s="24">
        <v>8538</v>
      </c>
      <c r="B8540" s="11" t="str">
        <f>IFERROR(INDEX({"JSNY-BJ0001-01";"JSNY-JS0022-01";"JSNY-JS0002-01"},MATCH(D8540,{"BJ_zhongyu";"JS_WX_liteer";"JS_CZ_wodefeng"},0)),"")</f>
        <v>JSNY-JS0022-01</v>
      </c>
      <c r="C8540" s="11" t="str">
        <f>IFERROR(INDEX({"北京中裕世纪大酒店";"江苏利特尔绿色包装股份有限公司";"常州市金坛沃德丰电子科技有限公司"},MATCH(D8540,{"BJ_zhongyu";"JS_WX_liteer";"JS_CZ_wodefeng"},0)),"")</f>
        <v>江苏利特尔绿色包装股份有限公司</v>
      </c>
      <c r="D8540" s="11" t="str">
        <f>[1]动作!$G8539</f>
        <v>JS_WX_liteer</v>
      </c>
      <c r="E8540" s="11" t="str">
        <f>[1]动作!$D8539</f>
        <v>分系统1BMS2总电压过低一级故障</v>
      </c>
      <c r="F8540" s="11" t="s">
        <v>177</v>
      </c>
      <c r="G8540" s="12">
        <f>[1]动作!$A8539+[1]动作!$B8539</f>
        <v>43215.481099537035</v>
      </c>
      <c r="H8540" s="12"/>
      <c r="I8540" s="11"/>
    </row>
    <row r="8541" spans="1:9" hidden="1" x14ac:dyDescent="0.3">
      <c r="A8541" s="24">
        <v>8539</v>
      </c>
      <c r="B8541" s="11" t="str">
        <f>IFERROR(INDEX({"JSNY-BJ0001-01";"JSNY-JS0022-01";"JSNY-JS0002-01"},MATCH(D8541,{"BJ_zhongyu";"JS_WX_liteer";"JS_CZ_wodefeng"},0)),"")</f>
        <v>JSNY-JS0022-01</v>
      </c>
      <c r="C8541" s="11" t="str">
        <f>IFERROR(INDEX({"北京中裕世纪大酒店";"江苏利特尔绿色包装股份有限公司";"常州市金坛沃德丰电子科技有限公司"},MATCH(D8541,{"BJ_zhongyu";"JS_WX_liteer";"JS_CZ_wodefeng"},0)),"")</f>
        <v>江苏利特尔绿色包装股份有限公司</v>
      </c>
      <c r="D8541" s="11" t="str">
        <f>[1]动作!$G8540</f>
        <v>JS_WX_liteer</v>
      </c>
      <c r="E8541" s="11" t="str">
        <f>[1]动作!$D8540</f>
        <v>分系统1BMS2总电压过低二级故障</v>
      </c>
      <c r="F8541" s="11" t="s">
        <v>177</v>
      </c>
      <c r="G8541" s="12">
        <f>[1]动作!$A8540+[1]动作!$B8540</f>
        <v>43215.481099537035</v>
      </c>
      <c r="H8541" s="12"/>
      <c r="I8541" s="11"/>
    </row>
    <row r="8542" spans="1:9" hidden="1" x14ac:dyDescent="0.3">
      <c r="A8542" s="24">
        <v>8540</v>
      </c>
      <c r="B8542" s="11" t="str">
        <f>IFERROR(INDEX({"JSNY-BJ0001-01";"JSNY-JS0022-01";"JSNY-JS0002-01"},MATCH(D8542,{"BJ_zhongyu";"JS_WX_liteer";"JS_CZ_wodefeng"},0)),"")</f>
        <v>JSNY-JS0022-01</v>
      </c>
      <c r="C8542" s="11" t="str">
        <f>IFERROR(INDEX({"北京中裕世纪大酒店";"江苏利特尔绿色包装股份有限公司";"常州市金坛沃德丰电子科技有限公司"},MATCH(D8542,{"BJ_zhongyu";"JS_WX_liteer";"JS_CZ_wodefeng"},0)),"")</f>
        <v>江苏利特尔绿色包装股份有限公司</v>
      </c>
      <c r="D8542" s="11" t="str">
        <f>[1]动作!$G8541</f>
        <v>JS_WX_liteer</v>
      </c>
      <c r="E8542" s="11" t="str">
        <f>[1]动作!$D8541</f>
        <v>分系统1BMS7总电压过低一级故障</v>
      </c>
      <c r="F8542" s="11" t="s">
        <v>177</v>
      </c>
      <c r="G8542" s="12">
        <f>[1]动作!$A8541+[1]动作!$B8541</f>
        <v>43215.481099537035</v>
      </c>
      <c r="H8542" s="12"/>
      <c r="I8542" s="11"/>
    </row>
    <row r="8543" spans="1:9" hidden="1" x14ac:dyDescent="0.3">
      <c r="A8543" s="24">
        <v>8541</v>
      </c>
      <c r="B8543" s="11" t="str">
        <f>IFERROR(INDEX({"JSNY-BJ0001-01";"JSNY-JS0022-01";"JSNY-JS0002-01"},MATCH(D8543,{"BJ_zhongyu";"JS_WX_liteer";"JS_CZ_wodefeng"},0)),"")</f>
        <v>JSNY-JS0022-01</v>
      </c>
      <c r="C8543" s="11" t="str">
        <f>IFERROR(INDEX({"北京中裕世纪大酒店";"江苏利特尔绿色包装股份有限公司";"常州市金坛沃德丰电子科技有限公司"},MATCH(D8543,{"BJ_zhongyu";"JS_WX_liteer";"JS_CZ_wodefeng"},0)),"")</f>
        <v>江苏利特尔绿色包装股份有限公司</v>
      </c>
      <c r="D8543" s="11" t="str">
        <f>[1]动作!$G8542</f>
        <v>JS_WX_liteer</v>
      </c>
      <c r="E8543" s="11" t="str">
        <f>[1]动作!$D8542</f>
        <v>分系统1BMS7总电压过低二级故障</v>
      </c>
      <c r="F8543" s="11" t="s">
        <v>177</v>
      </c>
      <c r="G8543" s="12">
        <f>[1]动作!$A8542+[1]动作!$B8542</f>
        <v>43215.481099537035</v>
      </c>
      <c r="H8543" s="12"/>
      <c r="I8543" s="11"/>
    </row>
    <row r="8544" spans="1:9" hidden="1" x14ac:dyDescent="0.3">
      <c r="A8544" s="24">
        <v>8542</v>
      </c>
      <c r="B8544" s="11" t="str">
        <f>IFERROR(INDEX({"JSNY-BJ0001-01";"JSNY-JS0022-01";"JSNY-JS0002-01"},MATCH(D8544,{"BJ_zhongyu";"JS_WX_liteer";"JS_CZ_wodefeng"},0)),"")</f>
        <v>JSNY-JS0022-01</v>
      </c>
      <c r="C8544" s="11" t="str">
        <f>IFERROR(INDEX({"北京中裕世纪大酒店";"江苏利特尔绿色包装股份有限公司";"常州市金坛沃德丰电子科技有限公司"},MATCH(D8544,{"BJ_zhongyu";"JS_WX_liteer";"JS_CZ_wodefeng"},0)),"")</f>
        <v>江苏利特尔绿色包装股份有限公司</v>
      </c>
      <c r="D8544" s="11" t="str">
        <f>[1]动作!$G8543</f>
        <v>JS_WX_liteer</v>
      </c>
      <c r="E8544" s="11" t="str">
        <f>[1]动作!$D8543</f>
        <v>分系统1BMS5总电压过低一级故障</v>
      </c>
      <c r="F8544" s="11" t="s">
        <v>177</v>
      </c>
      <c r="G8544" s="12">
        <f>[1]动作!$A8543+[1]动作!$B8543</f>
        <v>43215.48133101852</v>
      </c>
      <c r="H8544" s="12"/>
      <c r="I8544" s="11"/>
    </row>
    <row r="8545" spans="1:9" hidden="1" x14ac:dyDescent="0.3">
      <c r="A8545" s="24">
        <v>8543</v>
      </c>
      <c r="B8545" s="11" t="str">
        <f>IFERROR(INDEX({"JSNY-BJ0001-01";"JSNY-JS0022-01";"JSNY-JS0002-01"},MATCH(D8545,{"BJ_zhongyu";"JS_WX_liteer";"JS_CZ_wodefeng"},0)),"")</f>
        <v>JSNY-JS0022-01</v>
      </c>
      <c r="C8545" s="11" t="str">
        <f>IFERROR(INDEX({"北京中裕世纪大酒店";"江苏利特尔绿色包装股份有限公司";"常州市金坛沃德丰电子科技有限公司"},MATCH(D8545,{"BJ_zhongyu";"JS_WX_liteer";"JS_CZ_wodefeng"},0)),"")</f>
        <v>江苏利特尔绿色包装股份有限公司</v>
      </c>
      <c r="D8545" s="11" t="str">
        <f>[1]动作!$G8544</f>
        <v>JS_WX_liteer</v>
      </c>
      <c r="E8545" s="11" t="str">
        <f>[1]动作!$D8544</f>
        <v>分系统1BMS5总电压过低二级故障</v>
      </c>
      <c r="F8545" s="11" t="s">
        <v>177</v>
      </c>
      <c r="G8545" s="12">
        <f>[1]动作!$A8544+[1]动作!$B8544</f>
        <v>43215.48133101852</v>
      </c>
      <c r="H8545" s="12"/>
      <c r="I8545" s="11"/>
    </row>
    <row r="8546" spans="1:9" hidden="1" x14ac:dyDescent="0.3">
      <c r="A8546" s="24">
        <v>8544</v>
      </c>
      <c r="B8546" s="11" t="str">
        <f>IFERROR(INDEX({"JSNY-BJ0001-01";"JSNY-JS0022-01";"JSNY-JS0002-01"},MATCH(D8546,{"BJ_zhongyu";"JS_WX_liteer";"JS_CZ_wodefeng"},0)),"")</f>
        <v>JSNY-JS0022-01</v>
      </c>
      <c r="C8546" s="11" t="str">
        <f>IFERROR(INDEX({"北京中裕世纪大酒店";"江苏利特尔绿色包装股份有限公司";"常州市金坛沃德丰电子科技有限公司"},MATCH(D8546,{"BJ_zhongyu";"JS_WX_liteer";"JS_CZ_wodefeng"},0)),"")</f>
        <v>江苏利特尔绿色包装股份有限公司</v>
      </c>
      <c r="D8546" s="11" t="str">
        <f>[1]动作!$G8545</f>
        <v>JS_WX_liteer</v>
      </c>
      <c r="E8546" s="11" t="str">
        <f>[1]动作!$D8545</f>
        <v>分系统1BMS6总电压过低一级故障</v>
      </c>
      <c r="F8546" s="11" t="s">
        <v>177</v>
      </c>
      <c r="G8546" s="12">
        <f>[1]动作!$A8545+[1]动作!$B8545</f>
        <v>43215.481400462966</v>
      </c>
      <c r="H8546" s="12"/>
      <c r="I8546" s="11"/>
    </row>
    <row r="8547" spans="1:9" hidden="1" x14ac:dyDescent="0.3">
      <c r="A8547" s="24">
        <v>8545</v>
      </c>
      <c r="B8547" s="11" t="str">
        <f>IFERROR(INDEX({"JSNY-BJ0001-01";"JSNY-JS0022-01";"JSNY-JS0002-01"},MATCH(D8547,{"BJ_zhongyu";"JS_WX_liteer";"JS_CZ_wodefeng"},0)),"")</f>
        <v>JSNY-JS0022-01</v>
      </c>
      <c r="C8547" s="11" t="str">
        <f>IFERROR(INDEX({"北京中裕世纪大酒店";"江苏利特尔绿色包装股份有限公司";"常州市金坛沃德丰电子科技有限公司"},MATCH(D8547,{"BJ_zhongyu";"JS_WX_liteer";"JS_CZ_wodefeng"},0)),"")</f>
        <v>江苏利特尔绿色包装股份有限公司</v>
      </c>
      <c r="D8547" s="11" t="str">
        <f>[1]动作!$G8546</f>
        <v>JS_WX_liteer</v>
      </c>
      <c r="E8547" s="11" t="str">
        <f>[1]动作!$D8546</f>
        <v>分系统1BMS6总电压过低二级故障</v>
      </c>
      <c r="F8547" s="11" t="s">
        <v>177</v>
      </c>
      <c r="G8547" s="12">
        <f>[1]动作!$A8546+[1]动作!$B8546</f>
        <v>43215.481400462966</v>
      </c>
      <c r="H8547" s="12"/>
      <c r="I8547" s="11"/>
    </row>
    <row r="8548" spans="1:9" hidden="1" x14ac:dyDescent="0.3">
      <c r="A8548" s="24">
        <v>8546</v>
      </c>
      <c r="B8548" s="11" t="str">
        <f>IFERROR(INDEX({"JSNY-BJ0001-01";"JSNY-JS0022-01";"JSNY-JS0002-01"},MATCH(D8548,{"BJ_zhongyu";"JS_WX_liteer";"JS_CZ_wodefeng"},0)),"")</f>
        <v>JSNY-JS0002-01</v>
      </c>
      <c r="C8548" s="11" t="str">
        <f>IFERROR(INDEX({"北京中裕世纪大酒店";"江苏利特尔绿色包装股份有限公司";"常州市金坛沃德丰电子科技有限公司"},MATCH(D8548,{"BJ_zhongyu";"JS_WX_liteer";"JS_CZ_wodefeng"},0)),"")</f>
        <v>常州市金坛沃德丰电子科技有限公司</v>
      </c>
      <c r="D8548" s="11" t="str">
        <f>[1]动作!$G8547</f>
        <v>JS_CZ_wodefeng</v>
      </c>
      <c r="E8548" s="11" t="str">
        <f>[1]动作!$D8547</f>
        <v>电表故障</v>
      </c>
      <c r="F8548" s="11" t="s">
        <v>45</v>
      </c>
      <c r="G8548" s="12">
        <f>[1]动作!$A8547+[1]动作!$B8547</f>
        <v>43215.481446759259</v>
      </c>
      <c r="H8548" s="12"/>
      <c r="I8548" s="11"/>
    </row>
    <row r="8549" spans="1:9" hidden="1" x14ac:dyDescent="0.3">
      <c r="A8549" s="24">
        <v>8547</v>
      </c>
      <c r="B8549" s="11" t="str">
        <f>IFERROR(INDEX({"JSNY-BJ0001-01";"JSNY-JS0022-01";"JSNY-JS0002-01"},MATCH(D8549,{"BJ_zhongyu";"JS_WX_liteer";"JS_CZ_wodefeng"},0)),"")</f>
        <v>JSNY-JS0002-01</v>
      </c>
      <c r="C8549" s="11" t="str">
        <f>IFERROR(INDEX({"北京中裕世纪大酒店";"江苏利特尔绿色包装股份有限公司";"常州市金坛沃德丰电子科技有限公司"},MATCH(D8549,{"BJ_zhongyu";"JS_WX_liteer";"JS_CZ_wodefeng"},0)),"")</f>
        <v>常州市金坛沃德丰电子科技有限公司</v>
      </c>
      <c r="D8549" s="11" t="str">
        <f>[1]动作!$G8548</f>
        <v>JS_CZ_wodefeng</v>
      </c>
      <c r="E8549" s="11" t="str">
        <f>[1]动作!$D8548</f>
        <v>电表故障</v>
      </c>
      <c r="F8549" s="11" t="s">
        <v>45</v>
      </c>
      <c r="G8549" s="12">
        <f>[1]动作!$A8548+[1]动作!$B8548</f>
        <v>43215.481620370374</v>
      </c>
      <c r="H8549" s="12"/>
      <c r="I8549" s="11"/>
    </row>
    <row r="8550" spans="1:9" hidden="1" x14ac:dyDescent="0.3">
      <c r="A8550" s="24">
        <v>8548</v>
      </c>
      <c r="B8550" s="11" t="str">
        <f>IFERROR(INDEX({"JSNY-BJ0001-01";"JSNY-JS0022-01";"JSNY-JS0002-01"},MATCH(D8550,{"BJ_zhongyu";"JS_WX_liteer";"JS_CZ_wodefeng"},0)),"")</f>
        <v>JSNY-JS0002-01</v>
      </c>
      <c r="C8550" s="11" t="str">
        <f>IFERROR(INDEX({"北京中裕世纪大酒店";"江苏利特尔绿色包装股份有限公司";"常州市金坛沃德丰电子科技有限公司"},MATCH(D8550,{"BJ_zhongyu";"JS_WX_liteer";"JS_CZ_wodefeng"},0)),"")</f>
        <v>常州市金坛沃德丰电子科技有限公司</v>
      </c>
      <c r="D8550" s="11" t="str">
        <f>[1]动作!$G8549</f>
        <v>JS_CZ_wodefeng</v>
      </c>
      <c r="E8550" s="11" t="str">
        <f>[1]动作!$D8549</f>
        <v>电表故障</v>
      </c>
      <c r="F8550" s="11" t="s">
        <v>45</v>
      </c>
      <c r="G8550" s="12">
        <f>[1]动作!$A8549+[1]动作!$B8549</f>
        <v>43215.484930555554</v>
      </c>
      <c r="H8550" s="12"/>
      <c r="I8550" s="11"/>
    </row>
    <row r="8551" spans="1:9" hidden="1" x14ac:dyDescent="0.3">
      <c r="A8551" s="24">
        <v>8549</v>
      </c>
      <c r="B8551" s="11" t="str">
        <f>IFERROR(INDEX({"JSNY-BJ0001-01";"JSNY-JS0022-01";"JSNY-JS0002-01"},MATCH(D8551,{"BJ_zhongyu";"JS_WX_liteer";"JS_CZ_wodefeng"},0)),"")</f>
        <v>JSNY-JS0002-01</v>
      </c>
      <c r="C8551" s="11" t="str">
        <f>IFERROR(INDEX({"北京中裕世纪大酒店";"江苏利特尔绿色包装股份有限公司";"常州市金坛沃德丰电子科技有限公司"},MATCH(D8551,{"BJ_zhongyu";"JS_WX_liteer";"JS_CZ_wodefeng"},0)),"")</f>
        <v>常州市金坛沃德丰电子科技有限公司</v>
      </c>
      <c r="D8551" s="11" t="str">
        <f>[1]动作!$G8550</f>
        <v>JS_CZ_wodefeng</v>
      </c>
      <c r="E8551" s="11" t="str">
        <f>[1]动作!$D8550</f>
        <v>电表故障</v>
      </c>
      <c r="F8551" s="11" t="s">
        <v>45</v>
      </c>
      <c r="G8551" s="12">
        <f>[1]动作!$A8550+[1]动作!$B8550</f>
        <v>43215.489039351851</v>
      </c>
      <c r="H8551" s="12"/>
      <c r="I8551" s="11"/>
    </row>
    <row r="8552" spans="1:9" hidden="1" x14ac:dyDescent="0.3">
      <c r="A8552" s="24">
        <v>8550</v>
      </c>
      <c r="B8552" s="11" t="str">
        <f>IFERROR(INDEX({"JSNY-BJ0001-01";"JSNY-JS0022-01";"JSNY-JS0002-01"},MATCH(D8552,{"BJ_zhongyu";"JS_WX_liteer";"JS_CZ_wodefeng"},0)),"")</f>
        <v>JSNY-JS0022-01</v>
      </c>
      <c r="C8552" s="11" t="str">
        <f>IFERROR(INDEX({"北京中裕世纪大酒店";"江苏利特尔绿色包装股份有限公司";"常州市金坛沃德丰电子科技有限公司"},MATCH(D8552,{"BJ_zhongyu";"JS_WX_liteer";"JS_CZ_wodefeng"},0)),"")</f>
        <v>江苏利特尔绿色包装股份有限公司</v>
      </c>
      <c r="D8552" s="11" t="str">
        <f>[1]动作!$G8551</f>
        <v>JS_WX_liteer</v>
      </c>
      <c r="E8552" s="11" t="str">
        <f>[1]动作!$D8551</f>
        <v>分系统1BMS8单体电压过低一级故障</v>
      </c>
      <c r="F8552" s="11" t="s">
        <v>177</v>
      </c>
      <c r="G8552" s="12">
        <f>[1]动作!$A8551+[1]动作!$B8551</f>
        <v>43215.490254629629</v>
      </c>
      <c r="H8552" s="12"/>
      <c r="I8552" s="11"/>
    </row>
    <row r="8553" spans="1:9" hidden="1" x14ac:dyDescent="0.3">
      <c r="A8553" s="24">
        <v>8551</v>
      </c>
      <c r="B8553" s="11" t="str">
        <f>IFERROR(INDEX({"JSNY-BJ0001-01";"JSNY-JS0022-01";"JSNY-JS0002-01"},MATCH(D8553,{"BJ_zhongyu";"JS_WX_liteer";"JS_CZ_wodefeng"},0)),"")</f>
        <v>JSNY-JS0022-01</v>
      </c>
      <c r="C8553" s="11" t="str">
        <f>IFERROR(INDEX({"北京中裕世纪大酒店";"江苏利特尔绿色包装股份有限公司";"常州市金坛沃德丰电子科技有限公司"},MATCH(D8553,{"BJ_zhongyu";"JS_WX_liteer";"JS_CZ_wodefeng"},0)),"")</f>
        <v>江苏利特尔绿色包装股份有限公司</v>
      </c>
      <c r="D8553" s="11" t="str">
        <f>[1]动作!$G8552</f>
        <v>JS_WX_liteer</v>
      </c>
      <c r="E8553" s="11" t="str">
        <f>[1]动作!$D8552</f>
        <v>分系统1BMS8单体电压过低二级故障</v>
      </c>
      <c r="F8553" s="11" t="s">
        <v>177</v>
      </c>
      <c r="G8553" s="12">
        <f>[1]动作!$A8552+[1]动作!$B8552</f>
        <v>43215.490254629629</v>
      </c>
      <c r="H8553" s="12"/>
      <c r="I8553" s="11"/>
    </row>
    <row r="8554" spans="1:9" hidden="1" x14ac:dyDescent="0.3">
      <c r="A8554" s="24">
        <v>8552</v>
      </c>
      <c r="B8554" s="11" t="str">
        <f>IFERROR(INDEX({"JSNY-BJ0001-01";"JSNY-JS0022-01";"JSNY-JS0002-01"},MATCH(D8554,{"BJ_zhongyu";"JS_WX_liteer";"JS_CZ_wodefeng"},0)),"")</f>
        <v>JSNY-JS0002-01</v>
      </c>
      <c r="C8554" s="11" t="str">
        <f>IFERROR(INDEX({"北京中裕世纪大酒店";"江苏利特尔绿色包装股份有限公司";"常州市金坛沃德丰电子科技有限公司"},MATCH(D8554,{"BJ_zhongyu";"JS_WX_liteer";"JS_CZ_wodefeng"},0)),"")</f>
        <v>常州市金坛沃德丰电子科技有限公司</v>
      </c>
      <c r="D8554" s="11" t="str">
        <f>[1]动作!$G8553</f>
        <v>JS_CZ_wodefeng</v>
      </c>
      <c r="E8554" s="11" t="str">
        <f>[1]动作!$D8553</f>
        <v>电表故障</v>
      </c>
      <c r="F8554" s="11" t="s">
        <v>45</v>
      </c>
      <c r="G8554" s="12">
        <f>[1]动作!$A8553+[1]动作!$B8553</f>
        <v>43215.490370370368</v>
      </c>
      <c r="H8554" s="12"/>
      <c r="I8554" s="11"/>
    </row>
    <row r="8555" spans="1:9" hidden="1" x14ac:dyDescent="0.3">
      <c r="A8555" s="24">
        <v>8553</v>
      </c>
      <c r="B8555" s="11" t="str">
        <f>IFERROR(INDEX({"JSNY-BJ0001-01";"JSNY-JS0022-01";"JSNY-JS0002-01"},MATCH(D8555,{"BJ_zhongyu";"JS_WX_liteer";"JS_CZ_wodefeng"},0)),"")</f>
        <v>JSNY-JS0022-01</v>
      </c>
      <c r="C8555" s="11" t="str">
        <f>IFERROR(INDEX({"北京中裕世纪大酒店";"江苏利特尔绿色包装股份有限公司";"常州市金坛沃德丰电子科技有限公司"},MATCH(D8555,{"BJ_zhongyu";"JS_WX_liteer";"JS_CZ_wodefeng"},0)),"")</f>
        <v>江苏利特尔绿色包装股份有限公司</v>
      </c>
      <c r="D8555" s="11" t="str">
        <f>[1]动作!$G8554</f>
        <v>JS_WX_liteer</v>
      </c>
      <c r="E8555" s="11" t="str">
        <f>[1]动作!$D8554</f>
        <v>分系统1BMS9单体电压过低一级故障</v>
      </c>
      <c r="F8555" s="11" t="s">
        <v>177</v>
      </c>
      <c r="G8555" s="12">
        <f>[1]动作!$A8554+[1]动作!$B8554</f>
        <v>43215.490671296298</v>
      </c>
      <c r="H8555" s="12"/>
      <c r="I8555" s="11"/>
    </row>
    <row r="8556" spans="1:9" hidden="1" x14ac:dyDescent="0.3">
      <c r="A8556" s="24">
        <v>8554</v>
      </c>
      <c r="B8556" s="11" t="str">
        <f>IFERROR(INDEX({"JSNY-BJ0001-01";"JSNY-JS0022-01";"JSNY-JS0002-01"},MATCH(D8556,{"BJ_zhongyu";"JS_WX_liteer";"JS_CZ_wodefeng"},0)),"")</f>
        <v>JSNY-JS0022-01</v>
      </c>
      <c r="C8556" s="11" t="str">
        <f>IFERROR(INDEX({"北京中裕世纪大酒店";"江苏利特尔绿色包装股份有限公司";"常州市金坛沃德丰电子科技有限公司"},MATCH(D8556,{"BJ_zhongyu";"JS_WX_liteer";"JS_CZ_wodefeng"},0)),"")</f>
        <v>江苏利特尔绿色包装股份有限公司</v>
      </c>
      <c r="D8556" s="11" t="str">
        <f>[1]动作!$G8555</f>
        <v>JS_WX_liteer</v>
      </c>
      <c r="E8556" s="11" t="str">
        <f>[1]动作!$D8555</f>
        <v>分系统1BMS9单体电压过低二级故障</v>
      </c>
      <c r="F8556" s="11" t="s">
        <v>177</v>
      </c>
      <c r="G8556" s="12">
        <f>[1]动作!$A8555+[1]动作!$B8555</f>
        <v>43215.490671296298</v>
      </c>
      <c r="H8556" s="12"/>
      <c r="I8556" s="11"/>
    </row>
    <row r="8557" spans="1:9" hidden="1" x14ac:dyDescent="0.3">
      <c r="A8557" s="24">
        <v>8555</v>
      </c>
      <c r="B8557" s="11" t="str">
        <f>IFERROR(INDEX({"JSNY-BJ0001-01";"JSNY-JS0022-01";"JSNY-JS0002-01"},MATCH(D8557,{"BJ_zhongyu";"JS_WX_liteer";"JS_CZ_wodefeng"},0)),"")</f>
        <v>JSNY-JS0022-01</v>
      </c>
      <c r="C8557" s="11" t="str">
        <f>IFERROR(INDEX({"北京中裕世纪大酒店";"江苏利特尔绿色包装股份有限公司";"常州市金坛沃德丰电子科技有限公司"},MATCH(D8557,{"BJ_zhongyu";"JS_WX_liteer";"JS_CZ_wodefeng"},0)),"")</f>
        <v>江苏利特尔绿色包装股份有限公司</v>
      </c>
      <c r="D8557" s="11" t="str">
        <f>[1]动作!$G8556</f>
        <v>JS_WX_liteer</v>
      </c>
      <c r="E8557" s="11" t="str">
        <f>[1]动作!$D8556</f>
        <v>分系统1BMS3单体电压过低一级故障</v>
      </c>
      <c r="F8557" s="11" t="s">
        <v>177</v>
      </c>
      <c r="G8557" s="12">
        <f>[1]动作!$A8556+[1]动作!$B8556</f>
        <v>43215.49113425926</v>
      </c>
      <c r="H8557" s="12"/>
      <c r="I8557" s="11"/>
    </row>
    <row r="8558" spans="1:9" hidden="1" x14ac:dyDescent="0.3">
      <c r="A8558" s="24">
        <v>8556</v>
      </c>
      <c r="B8558" s="11" t="str">
        <f>IFERROR(INDEX({"JSNY-BJ0001-01";"JSNY-JS0022-01";"JSNY-JS0002-01"},MATCH(D8558,{"BJ_zhongyu";"JS_WX_liteer";"JS_CZ_wodefeng"},0)),"")</f>
        <v>JSNY-JS0022-01</v>
      </c>
      <c r="C8558" s="11" t="str">
        <f>IFERROR(INDEX({"北京中裕世纪大酒店";"江苏利特尔绿色包装股份有限公司";"常州市金坛沃德丰电子科技有限公司"},MATCH(D8558,{"BJ_zhongyu";"JS_WX_liteer";"JS_CZ_wodefeng"},0)),"")</f>
        <v>江苏利特尔绿色包装股份有限公司</v>
      </c>
      <c r="D8558" s="11" t="str">
        <f>[1]动作!$G8557</f>
        <v>JS_WX_liteer</v>
      </c>
      <c r="E8558" s="11" t="str">
        <f>[1]动作!$D8557</f>
        <v>分系统1BMS3单体电压过低二级故障</v>
      </c>
      <c r="F8558" s="11" t="s">
        <v>177</v>
      </c>
      <c r="G8558" s="12">
        <f>[1]动作!$A8557+[1]动作!$B8557</f>
        <v>43215.49113425926</v>
      </c>
      <c r="H8558" s="12"/>
      <c r="I8558" s="11"/>
    </row>
    <row r="8559" spans="1:9" hidden="1" x14ac:dyDescent="0.3">
      <c r="A8559" s="24">
        <v>8557</v>
      </c>
      <c r="B8559" s="11" t="str">
        <f>IFERROR(INDEX({"JSNY-BJ0001-01";"JSNY-JS0022-01";"JSNY-JS0002-01"},MATCH(D8559,{"BJ_zhongyu";"JS_WX_liteer";"JS_CZ_wodefeng"},0)),"")</f>
        <v>JSNY-JS0002-01</v>
      </c>
      <c r="C8559" s="11" t="str">
        <f>IFERROR(INDEX({"北京中裕世纪大酒店";"江苏利特尔绿色包装股份有限公司";"常州市金坛沃德丰电子科技有限公司"},MATCH(D8559,{"BJ_zhongyu";"JS_WX_liteer";"JS_CZ_wodefeng"},0)),"")</f>
        <v>常州市金坛沃德丰电子科技有限公司</v>
      </c>
      <c r="D8559" s="11" t="str">
        <f>[1]动作!$G8558</f>
        <v>JS_CZ_wodefeng</v>
      </c>
      <c r="E8559" s="11" t="str">
        <f>[1]动作!$D8558</f>
        <v>电表故障</v>
      </c>
      <c r="F8559" s="11" t="s">
        <v>45</v>
      </c>
      <c r="G8559" s="12">
        <f>[1]动作!$A8558+[1]动作!$B8558</f>
        <v>43215.491412037038</v>
      </c>
      <c r="H8559" s="12"/>
      <c r="I8559" s="11"/>
    </row>
    <row r="8560" spans="1:9" hidden="1" x14ac:dyDescent="0.3">
      <c r="A8560" s="24">
        <v>8558</v>
      </c>
      <c r="B8560" s="11" t="str">
        <f>IFERROR(INDEX({"JSNY-BJ0001-01";"JSNY-JS0022-01";"JSNY-JS0002-01"},MATCH(D8560,{"BJ_zhongyu";"JS_WX_liteer";"JS_CZ_wodefeng"},0)),"")</f>
        <v>JSNY-JS0002-01</v>
      </c>
      <c r="C8560" s="11" t="str">
        <f>IFERROR(INDEX({"北京中裕世纪大酒店";"江苏利特尔绿色包装股份有限公司";"常州市金坛沃德丰电子科技有限公司"},MATCH(D8560,{"BJ_zhongyu";"JS_WX_liteer";"JS_CZ_wodefeng"},0)),"")</f>
        <v>常州市金坛沃德丰电子科技有限公司</v>
      </c>
      <c r="D8560" s="11" t="str">
        <f>[1]动作!$G8559</f>
        <v>JS_CZ_wodefeng</v>
      </c>
      <c r="E8560" s="11" t="str">
        <f>[1]动作!$D8559</f>
        <v>电表故障</v>
      </c>
      <c r="F8560" s="11" t="s">
        <v>45</v>
      </c>
      <c r="G8560" s="12">
        <f>[1]动作!$A8559+[1]动作!$B8559</f>
        <v>43215.491539351853</v>
      </c>
      <c r="H8560" s="12"/>
      <c r="I8560" s="11"/>
    </row>
    <row r="8561" spans="1:9" hidden="1" x14ac:dyDescent="0.3">
      <c r="A8561" s="24">
        <v>8559</v>
      </c>
      <c r="B8561" s="11" t="str">
        <f>IFERROR(INDEX({"JSNY-BJ0001-01";"JSNY-JS0022-01";"JSNY-JS0002-01"},MATCH(D8561,{"BJ_zhongyu";"JS_WX_liteer";"JS_CZ_wodefeng"},0)),"")</f>
        <v>JSNY-JS0002-01</v>
      </c>
      <c r="C8561" s="11" t="str">
        <f>IFERROR(INDEX({"北京中裕世纪大酒店";"江苏利特尔绿色包装股份有限公司";"常州市金坛沃德丰电子科技有限公司"},MATCH(D8561,{"BJ_zhongyu";"JS_WX_liteer";"JS_CZ_wodefeng"},0)),"")</f>
        <v>常州市金坛沃德丰电子科技有限公司</v>
      </c>
      <c r="D8561" s="11" t="str">
        <f>[1]动作!$G8560</f>
        <v>JS_CZ_wodefeng</v>
      </c>
      <c r="E8561" s="11" t="str">
        <f>[1]动作!$D8560</f>
        <v>电表故障</v>
      </c>
      <c r="F8561" s="11" t="s">
        <v>45</v>
      </c>
      <c r="G8561" s="12">
        <f>[1]动作!$A8560+[1]动作!$B8560</f>
        <v>43215.491701388892</v>
      </c>
      <c r="H8561" s="12"/>
      <c r="I8561" s="11"/>
    </row>
    <row r="8562" spans="1:9" hidden="1" x14ac:dyDescent="0.3">
      <c r="A8562" s="24">
        <v>8560</v>
      </c>
      <c r="B8562" s="11" t="str">
        <f>IFERROR(INDEX({"JSNY-BJ0001-01";"JSNY-JS0022-01";"JSNY-JS0002-01"},MATCH(D8562,{"BJ_zhongyu";"JS_WX_liteer";"JS_CZ_wodefeng"},0)),"")</f>
        <v>JSNY-JS0022-01</v>
      </c>
      <c r="C8562" s="11" t="str">
        <f>IFERROR(INDEX({"北京中裕世纪大酒店";"江苏利特尔绿色包装股份有限公司";"常州市金坛沃德丰电子科技有限公司"},MATCH(D8562,{"BJ_zhongyu";"JS_WX_liteer";"JS_CZ_wodefeng"},0)),"")</f>
        <v>江苏利特尔绿色包装股份有限公司</v>
      </c>
      <c r="D8562" s="11" t="str">
        <f>[1]动作!$G8561</f>
        <v>JS_WX_liteer</v>
      </c>
      <c r="E8562" s="11" t="str">
        <f>[1]动作!$D8561</f>
        <v>分系统1BMS4单体电压过低一级故障</v>
      </c>
      <c r="F8562" s="11" t="s">
        <v>177</v>
      </c>
      <c r="G8562" s="12">
        <f>[1]动作!$A8561+[1]动作!$B8561</f>
        <v>43215.492060185185</v>
      </c>
      <c r="H8562" s="12"/>
      <c r="I8562" s="11"/>
    </row>
    <row r="8563" spans="1:9" hidden="1" x14ac:dyDescent="0.3">
      <c r="A8563" s="24">
        <v>8561</v>
      </c>
      <c r="B8563" s="11" t="str">
        <f>IFERROR(INDEX({"JSNY-BJ0001-01";"JSNY-JS0022-01";"JSNY-JS0002-01"},MATCH(D8563,{"BJ_zhongyu";"JS_WX_liteer";"JS_CZ_wodefeng"},0)),"")</f>
        <v>JSNY-JS0022-01</v>
      </c>
      <c r="C8563" s="11" t="str">
        <f>IFERROR(INDEX({"北京中裕世纪大酒店";"江苏利特尔绿色包装股份有限公司";"常州市金坛沃德丰电子科技有限公司"},MATCH(D8563,{"BJ_zhongyu";"JS_WX_liteer";"JS_CZ_wodefeng"},0)),"")</f>
        <v>江苏利特尔绿色包装股份有限公司</v>
      </c>
      <c r="D8563" s="11" t="str">
        <f>[1]动作!$G8562</f>
        <v>JS_WX_liteer</v>
      </c>
      <c r="E8563" s="11" t="str">
        <f>[1]动作!$D8562</f>
        <v>分系统1BMS4单体电压过低二级故障</v>
      </c>
      <c r="F8563" s="11" t="s">
        <v>177</v>
      </c>
      <c r="G8563" s="12">
        <f>[1]动作!$A8562+[1]动作!$B8562</f>
        <v>43215.492060185185</v>
      </c>
      <c r="H8563" s="12"/>
      <c r="I8563" s="11"/>
    </row>
    <row r="8564" spans="1:9" hidden="1" x14ac:dyDescent="0.3">
      <c r="A8564" s="24">
        <v>8562</v>
      </c>
      <c r="B8564" s="11" t="str">
        <f>IFERROR(INDEX({"JSNY-BJ0001-01";"JSNY-JS0022-01";"JSNY-JS0002-01"},MATCH(D8564,{"BJ_zhongyu";"JS_WX_liteer";"JS_CZ_wodefeng"},0)),"")</f>
        <v>JSNY-JS0022-01</v>
      </c>
      <c r="C8564" s="11" t="str">
        <f>IFERROR(INDEX({"北京中裕世纪大酒店";"江苏利特尔绿色包装股份有限公司";"常州市金坛沃德丰电子科技有限公司"},MATCH(D8564,{"BJ_zhongyu";"JS_WX_liteer";"JS_CZ_wodefeng"},0)),"")</f>
        <v>江苏利特尔绿色包装股份有限公司</v>
      </c>
      <c r="D8564" s="11" t="str">
        <f>[1]动作!$G8563</f>
        <v>JS_WX_liteer</v>
      </c>
      <c r="E8564" s="11" t="str">
        <f>[1]动作!$D8563</f>
        <v>分系统1BMS1单体电压过低一级故障</v>
      </c>
      <c r="F8564" s="11" t="s">
        <v>177</v>
      </c>
      <c r="G8564" s="12">
        <f>[1]动作!$A8563+[1]动作!$B8563</f>
        <v>43215.4922337963</v>
      </c>
      <c r="H8564" s="12"/>
      <c r="I8564" s="11"/>
    </row>
    <row r="8565" spans="1:9" hidden="1" x14ac:dyDescent="0.3">
      <c r="A8565" s="24">
        <v>8563</v>
      </c>
      <c r="B8565" s="11" t="str">
        <f>IFERROR(INDEX({"JSNY-BJ0001-01";"JSNY-JS0022-01";"JSNY-JS0002-01"},MATCH(D8565,{"BJ_zhongyu";"JS_WX_liteer";"JS_CZ_wodefeng"},0)),"")</f>
        <v>JSNY-JS0022-01</v>
      </c>
      <c r="C8565" s="11" t="str">
        <f>IFERROR(INDEX({"北京中裕世纪大酒店";"江苏利特尔绿色包装股份有限公司";"常州市金坛沃德丰电子科技有限公司"},MATCH(D8565,{"BJ_zhongyu";"JS_WX_liteer";"JS_CZ_wodefeng"},0)),"")</f>
        <v>江苏利特尔绿色包装股份有限公司</v>
      </c>
      <c r="D8565" s="11" t="str">
        <f>[1]动作!$G8564</f>
        <v>JS_WX_liteer</v>
      </c>
      <c r="E8565" s="11" t="str">
        <f>[1]动作!$D8564</f>
        <v>分系统1BMS1单体电压过低二级故障</v>
      </c>
      <c r="F8565" s="11" t="s">
        <v>177</v>
      </c>
      <c r="G8565" s="12">
        <f>[1]动作!$A8564+[1]动作!$B8564</f>
        <v>43215.4922337963</v>
      </c>
      <c r="H8565" s="12"/>
      <c r="I8565" s="11"/>
    </row>
    <row r="8566" spans="1:9" hidden="1" x14ac:dyDescent="0.3">
      <c r="A8566" s="24">
        <v>8564</v>
      </c>
      <c r="B8566" s="11" t="str">
        <f>IFERROR(INDEX({"JSNY-BJ0001-01";"JSNY-JS0022-01";"JSNY-JS0002-01"},MATCH(D8566,{"BJ_zhongyu";"JS_WX_liteer";"JS_CZ_wodefeng"},0)),"")</f>
        <v>JSNY-JS0022-01</v>
      </c>
      <c r="C8566" s="11" t="str">
        <f>IFERROR(INDEX({"北京中裕世纪大酒店";"江苏利特尔绿色包装股份有限公司";"常州市金坛沃德丰电子科技有限公司"},MATCH(D8566,{"BJ_zhongyu";"JS_WX_liteer";"JS_CZ_wodefeng"},0)),"")</f>
        <v>江苏利特尔绿色包装股份有限公司</v>
      </c>
      <c r="D8566" s="11" t="str">
        <f>[1]动作!$G8565</f>
        <v>JS_WX_liteer</v>
      </c>
      <c r="E8566" s="11" t="str">
        <f>[1]动作!$D8565</f>
        <v>分系统1BMS7单体电压过低一级故障</v>
      </c>
      <c r="F8566" s="11" t="s">
        <v>177</v>
      </c>
      <c r="G8566" s="12">
        <f>[1]动作!$A8565+[1]动作!$B8565</f>
        <v>43215.492754629631</v>
      </c>
      <c r="H8566" s="12"/>
      <c r="I8566" s="11"/>
    </row>
    <row r="8567" spans="1:9" hidden="1" x14ac:dyDescent="0.3">
      <c r="A8567" s="24">
        <v>8565</v>
      </c>
      <c r="B8567" s="11" t="str">
        <f>IFERROR(INDEX({"JSNY-BJ0001-01";"JSNY-JS0022-01";"JSNY-JS0002-01"},MATCH(D8567,{"BJ_zhongyu";"JS_WX_liteer";"JS_CZ_wodefeng"},0)),"")</f>
        <v>JSNY-JS0022-01</v>
      </c>
      <c r="C8567" s="11" t="str">
        <f>IFERROR(INDEX({"北京中裕世纪大酒店";"江苏利特尔绿色包装股份有限公司";"常州市金坛沃德丰电子科技有限公司"},MATCH(D8567,{"BJ_zhongyu";"JS_WX_liteer";"JS_CZ_wodefeng"},0)),"")</f>
        <v>江苏利特尔绿色包装股份有限公司</v>
      </c>
      <c r="D8567" s="11" t="str">
        <f>[1]动作!$G8566</f>
        <v>JS_WX_liteer</v>
      </c>
      <c r="E8567" s="11" t="str">
        <f>[1]动作!$D8566</f>
        <v>分系统1BMS7单体电压过低二级故障</v>
      </c>
      <c r="F8567" s="11" t="s">
        <v>177</v>
      </c>
      <c r="G8567" s="12">
        <f>[1]动作!$A8566+[1]动作!$B8566</f>
        <v>43215.492754629631</v>
      </c>
      <c r="H8567" s="12"/>
      <c r="I8567" s="11"/>
    </row>
    <row r="8568" spans="1:9" hidden="1" x14ac:dyDescent="0.3">
      <c r="A8568" s="24">
        <v>8566</v>
      </c>
      <c r="B8568" s="11" t="str">
        <f>IFERROR(INDEX({"JSNY-BJ0001-01";"JSNY-JS0022-01";"JSNY-JS0002-01"},MATCH(D8568,{"BJ_zhongyu";"JS_WX_liteer";"JS_CZ_wodefeng"},0)),"")</f>
        <v>JSNY-JS0022-01</v>
      </c>
      <c r="C8568" s="11" t="str">
        <f>IFERROR(INDEX({"北京中裕世纪大酒店";"江苏利特尔绿色包装股份有限公司";"常州市金坛沃德丰电子科技有限公司"},MATCH(D8568,{"BJ_zhongyu";"JS_WX_liteer";"JS_CZ_wodefeng"},0)),"")</f>
        <v>江苏利特尔绿色包装股份有限公司</v>
      </c>
      <c r="D8568" s="11" t="str">
        <f>[1]动作!$G8567</f>
        <v>JS_WX_liteer</v>
      </c>
      <c r="E8568" s="11" t="str">
        <f>[1]动作!$D8567</f>
        <v>分系统1BMS2单体电压过低一级故障</v>
      </c>
      <c r="F8568" s="11" t="s">
        <v>177</v>
      </c>
      <c r="G8568" s="12">
        <f>[1]动作!$A8567+[1]动作!$B8567</f>
        <v>43215.492858796293</v>
      </c>
      <c r="H8568" s="12"/>
      <c r="I8568" s="11"/>
    </row>
    <row r="8569" spans="1:9" hidden="1" x14ac:dyDescent="0.3">
      <c r="A8569" s="24">
        <v>8567</v>
      </c>
      <c r="B8569" s="11" t="str">
        <f>IFERROR(INDEX({"JSNY-BJ0001-01";"JSNY-JS0022-01";"JSNY-JS0002-01"},MATCH(D8569,{"BJ_zhongyu";"JS_WX_liteer";"JS_CZ_wodefeng"},0)),"")</f>
        <v>JSNY-JS0022-01</v>
      </c>
      <c r="C8569" s="11" t="str">
        <f>IFERROR(INDEX({"北京中裕世纪大酒店";"江苏利特尔绿色包装股份有限公司";"常州市金坛沃德丰电子科技有限公司"},MATCH(D8569,{"BJ_zhongyu";"JS_WX_liteer";"JS_CZ_wodefeng"},0)),"")</f>
        <v>江苏利特尔绿色包装股份有限公司</v>
      </c>
      <c r="D8569" s="11" t="str">
        <f>[1]动作!$G8568</f>
        <v>JS_WX_liteer</v>
      </c>
      <c r="E8569" s="11" t="str">
        <f>[1]动作!$D8568</f>
        <v>分系统1BMS2单体电压过低二级故障</v>
      </c>
      <c r="F8569" s="11" t="s">
        <v>177</v>
      </c>
      <c r="G8569" s="12">
        <f>[1]动作!$A8568+[1]动作!$B8568</f>
        <v>43215.492858796293</v>
      </c>
      <c r="H8569" s="12"/>
      <c r="I8569" s="11"/>
    </row>
    <row r="8570" spans="1:9" hidden="1" x14ac:dyDescent="0.3">
      <c r="A8570" s="24">
        <v>8568</v>
      </c>
      <c r="B8570" s="11" t="str">
        <f>IFERROR(INDEX({"JSNY-BJ0001-01";"JSNY-JS0022-01";"JSNY-JS0002-01"},MATCH(D8570,{"BJ_zhongyu";"JS_WX_liteer";"JS_CZ_wodefeng"},0)),"")</f>
        <v>JSNY-JS0002-01</v>
      </c>
      <c r="C8570" s="11" t="str">
        <f>IFERROR(INDEX({"北京中裕世纪大酒店";"江苏利特尔绿色包装股份有限公司";"常州市金坛沃德丰电子科技有限公司"},MATCH(D8570,{"BJ_zhongyu";"JS_WX_liteer";"JS_CZ_wodefeng"},0)),"")</f>
        <v>常州市金坛沃德丰电子科技有限公司</v>
      </c>
      <c r="D8570" s="11" t="str">
        <f>[1]动作!$G8569</f>
        <v>JS_CZ_wodefeng</v>
      </c>
      <c r="E8570" s="11" t="str">
        <f>[1]动作!$D8569</f>
        <v>电表故障</v>
      </c>
      <c r="F8570" s="11" t="s">
        <v>45</v>
      </c>
      <c r="G8570" s="12">
        <f>[1]动作!$A8569+[1]动作!$B8569</f>
        <v>43215.492974537039</v>
      </c>
      <c r="H8570" s="12"/>
      <c r="I8570" s="11"/>
    </row>
    <row r="8571" spans="1:9" hidden="1" x14ac:dyDescent="0.3">
      <c r="A8571" s="24">
        <v>8569</v>
      </c>
      <c r="B8571" s="11" t="str">
        <f>IFERROR(INDEX({"JSNY-BJ0001-01";"JSNY-JS0022-01";"JSNY-JS0002-01"},MATCH(D8571,{"BJ_zhongyu";"JS_WX_liteer";"JS_CZ_wodefeng"},0)),"")</f>
        <v>JSNY-JS0022-01</v>
      </c>
      <c r="C8571" s="11" t="str">
        <f>IFERROR(INDEX({"北京中裕世纪大酒店";"江苏利特尔绿色包装股份有限公司";"常州市金坛沃德丰电子科技有限公司"},MATCH(D8571,{"BJ_zhongyu";"JS_WX_liteer";"JS_CZ_wodefeng"},0)),"")</f>
        <v>江苏利特尔绿色包装股份有限公司</v>
      </c>
      <c r="D8571" s="11" t="str">
        <f>[1]动作!$G8570</f>
        <v>JS_WX_liteer</v>
      </c>
      <c r="E8571" s="11" t="str">
        <f>[1]动作!$D8570</f>
        <v>分系统1BMS6单体电压过低一级故障</v>
      </c>
      <c r="F8571" s="11" t="s">
        <v>177</v>
      </c>
      <c r="G8571" s="12">
        <f>[1]动作!$A8570+[1]动作!$B8570</f>
        <v>43215.493333333332</v>
      </c>
      <c r="H8571" s="12"/>
      <c r="I8571" s="11"/>
    </row>
    <row r="8572" spans="1:9" hidden="1" x14ac:dyDescent="0.3">
      <c r="A8572" s="24">
        <v>8570</v>
      </c>
      <c r="B8572" s="11" t="str">
        <f>IFERROR(INDEX({"JSNY-BJ0001-01";"JSNY-JS0022-01";"JSNY-JS0002-01"},MATCH(D8572,{"BJ_zhongyu";"JS_WX_liteer";"JS_CZ_wodefeng"},0)),"")</f>
        <v>JSNY-JS0022-01</v>
      </c>
      <c r="C8572" s="11" t="str">
        <f>IFERROR(INDEX({"北京中裕世纪大酒店";"江苏利特尔绿色包装股份有限公司";"常州市金坛沃德丰电子科技有限公司"},MATCH(D8572,{"BJ_zhongyu";"JS_WX_liteer";"JS_CZ_wodefeng"},0)),"")</f>
        <v>江苏利特尔绿色包装股份有限公司</v>
      </c>
      <c r="D8572" s="11" t="str">
        <f>[1]动作!$G8571</f>
        <v>JS_WX_liteer</v>
      </c>
      <c r="E8572" s="11" t="str">
        <f>[1]动作!$D8571</f>
        <v>分系统1BMS6单体电压过低二级故障</v>
      </c>
      <c r="F8572" s="11" t="s">
        <v>177</v>
      </c>
      <c r="G8572" s="12">
        <f>[1]动作!$A8571+[1]动作!$B8571</f>
        <v>43215.493333333332</v>
      </c>
      <c r="H8572" s="12"/>
      <c r="I8572" s="11"/>
    </row>
    <row r="8573" spans="1:9" hidden="1" x14ac:dyDescent="0.3">
      <c r="A8573" s="24">
        <v>8571</v>
      </c>
      <c r="B8573" s="11" t="str">
        <f>IFERROR(INDEX({"JSNY-BJ0001-01";"JSNY-JS0022-01";"JSNY-JS0002-01"},MATCH(D8573,{"BJ_zhongyu";"JS_WX_liteer";"JS_CZ_wodefeng"},0)),"")</f>
        <v>JSNY-JS0022-01</v>
      </c>
      <c r="C8573" s="11" t="str">
        <f>IFERROR(INDEX({"北京中裕世纪大酒店";"江苏利特尔绿色包装股份有限公司";"常州市金坛沃德丰电子科技有限公司"},MATCH(D8573,{"BJ_zhongyu";"JS_WX_liteer";"JS_CZ_wodefeng"},0)),"")</f>
        <v>江苏利特尔绿色包装股份有限公司</v>
      </c>
      <c r="D8573" s="11" t="str">
        <f>[1]动作!$G8572</f>
        <v>JS_WX_liteer</v>
      </c>
      <c r="E8573" s="11" t="str">
        <f>[1]动作!$D8572</f>
        <v>分系统1BMS5单体电压过低一级故障</v>
      </c>
      <c r="F8573" s="11" t="s">
        <v>177</v>
      </c>
      <c r="G8573" s="12">
        <f>[1]动作!$A8572+[1]动作!$B8572</f>
        <v>43215.493495370371</v>
      </c>
      <c r="H8573" s="12"/>
      <c r="I8573" s="11"/>
    </row>
    <row r="8574" spans="1:9" hidden="1" x14ac:dyDescent="0.3">
      <c r="A8574" s="24">
        <v>8572</v>
      </c>
      <c r="B8574" s="11" t="str">
        <f>IFERROR(INDEX({"JSNY-BJ0001-01";"JSNY-JS0022-01";"JSNY-JS0002-01"},MATCH(D8574,{"BJ_zhongyu";"JS_WX_liteer";"JS_CZ_wodefeng"},0)),"")</f>
        <v>JSNY-JS0022-01</v>
      </c>
      <c r="C8574" s="11" t="str">
        <f>IFERROR(INDEX({"北京中裕世纪大酒店";"江苏利特尔绿色包装股份有限公司";"常州市金坛沃德丰电子科技有限公司"},MATCH(D8574,{"BJ_zhongyu";"JS_WX_liteer";"JS_CZ_wodefeng"},0)),"")</f>
        <v>江苏利特尔绿色包装股份有限公司</v>
      </c>
      <c r="D8574" s="11" t="str">
        <f>[1]动作!$G8573</f>
        <v>JS_WX_liteer</v>
      </c>
      <c r="E8574" s="11" t="str">
        <f>[1]动作!$D8573</f>
        <v>分系统1BMS5单体电压过低二级故障</v>
      </c>
      <c r="F8574" s="11" t="s">
        <v>177</v>
      </c>
      <c r="G8574" s="12">
        <f>[1]动作!$A8573+[1]动作!$B8573</f>
        <v>43215.493495370371</v>
      </c>
      <c r="H8574" s="12"/>
      <c r="I8574" s="11"/>
    </row>
    <row r="8575" spans="1:9" hidden="1" x14ac:dyDescent="0.3">
      <c r="A8575" s="24">
        <v>8573</v>
      </c>
      <c r="B8575" s="11" t="str">
        <f>IFERROR(INDEX({"JSNY-BJ0001-01";"JSNY-JS0022-01";"JSNY-JS0002-01"},MATCH(D8575,{"BJ_zhongyu";"JS_WX_liteer";"JS_CZ_wodefeng"},0)),"")</f>
        <v>JSNY-JS0002-01</v>
      </c>
      <c r="C8575" s="11" t="str">
        <f>IFERROR(INDEX({"北京中裕世纪大酒店";"江苏利特尔绿色包装股份有限公司";"常州市金坛沃德丰电子科技有限公司"},MATCH(D8575,{"BJ_zhongyu";"JS_WX_liteer";"JS_CZ_wodefeng"},0)),"")</f>
        <v>常州市金坛沃德丰电子科技有限公司</v>
      </c>
      <c r="D8575" s="11" t="str">
        <f>[1]动作!$G8574</f>
        <v>JS_CZ_wodefeng</v>
      </c>
      <c r="E8575" s="11" t="str">
        <f>[1]动作!$D8574</f>
        <v>电表故障</v>
      </c>
      <c r="F8575" s="11" t="s">
        <v>45</v>
      </c>
      <c r="G8575" s="12">
        <f>[1]动作!$A8574+[1]动作!$B8574</f>
        <v>43215.495474537034</v>
      </c>
      <c r="H8575" s="12"/>
      <c r="I8575" s="11"/>
    </row>
    <row r="8576" spans="1:9" hidden="1" x14ac:dyDescent="0.3">
      <c r="A8576" s="24">
        <v>8574</v>
      </c>
      <c r="B8576" s="11" t="str">
        <f>IFERROR(INDEX({"JSNY-BJ0001-01";"JSNY-JS0022-01";"JSNY-JS0002-01"},MATCH(D8576,{"BJ_zhongyu";"JS_WX_liteer";"JS_CZ_wodefeng"},0)),"")</f>
        <v>JSNY-JS0002-01</v>
      </c>
      <c r="C8576" s="11" t="str">
        <f>IFERROR(INDEX({"北京中裕世纪大酒店";"江苏利特尔绿色包装股份有限公司";"常州市金坛沃德丰电子科技有限公司"},MATCH(D8576,{"BJ_zhongyu";"JS_WX_liteer";"JS_CZ_wodefeng"},0)),"")</f>
        <v>常州市金坛沃德丰电子科技有限公司</v>
      </c>
      <c r="D8576" s="11" t="str">
        <f>[1]动作!$G8575</f>
        <v>JS_CZ_wodefeng</v>
      </c>
      <c r="E8576" s="11" t="str">
        <f>[1]动作!$D8575</f>
        <v>电表故障</v>
      </c>
      <c r="F8576" s="11" t="s">
        <v>45</v>
      </c>
      <c r="G8576" s="12">
        <f>[1]动作!$A8575+[1]动作!$B8575</f>
        <v>43215.496342592596</v>
      </c>
      <c r="H8576" s="12"/>
      <c r="I8576" s="11"/>
    </row>
    <row r="8577" spans="1:9" hidden="1" x14ac:dyDescent="0.3">
      <c r="A8577" s="24">
        <v>8575</v>
      </c>
      <c r="B8577" s="11" t="str">
        <f>IFERROR(INDEX({"JSNY-BJ0001-01";"JSNY-JS0022-01";"JSNY-JS0002-01"},MATCH(D8577,{"BJ_zhongyu";"JS_WX_liteer";"JS_CZ_wodefeng"},0)),"")</f>
        <v>JSNY-JS0002-01</v>
      </c>
      <c r="C8577" s="11" t="str">
        <f>IFERROR(INDEX({"北京中裕世纪大酒店";"江苏利特尔绿色包装股份有限公司";"常州市金坛沃德丰电子科技有限公司"},MATCH(D8577,{"BJ_zhongyu";"JS_WX_liteer";"JS_CZ_wodefeng"},0)),"")</f>
        <v>常州市金坛沃德丰电子科技有限公司</v>
      </c>
      <c r="D8577" s="11" t="str">
        <f>[1]动作!$G8576</f>
        <v>JS_CZ_wodefeng</v>
      </c>
      <c r="E8577" s="11" t="str">
        <f>[1]动作!$D8576</f>
        <v>电表故障</v>
      </c>
      <c r="F8577" s="11" t="s">
        <v>45</v>
      </c>
      <c r="G8577" s="12">
        <f>[1]动作!$A8576+[1]动作!$B8576</f>
        <v>43215.496458333335</v>
      </c>
      <c r="H8577" s="12"/>
      <c r="I8577" s="11"/>
    </row>
    <row r="8578" spans="1:9" hidden="1" x14ac:dyDescent="0.3">
      <c r="A8578" s="24">
        <v>8576</v>
      </c>
      <c r="B8578" s="11" t="str">
        <f>IFERROR(INDEX({"JSNY-BJ0001-01";"JSNY-JS0022-01";"JSNY-JS0002-01"},MATCH(D8578,{"BJ_zhongyu";"JS_WX_liteer";"JS_CZ_wodefeng"},0)),"")</f>
        <v>JSNY-JS0002-01</v>
      </c>
      <c r="C8578" s="11" t="str">
        <f>IFERROR(INDEX({"北京中裕世纪大酒店";"江苏利特尔绿色包装股份有限公司";"常州市金坛沃德丰电子科技有限公司"},MATCH(D8578,{"BJ_zhongyu";"JS_WX_liteer";"JS_CZ_wodefeng"},0)),"")</f>
        <v>常州市金坛沃德丰电子科技有限公司</v>
      </c>
      <c r="D8578" s="11" t="str">
        <f>[1]动作!$G8577</f>
        <v>JS_CZ_wodefeng</v>
      </c>
      <c r="E8578" s="11" t="str">
        <f>[1]动作!$D8577</f>
        <v>电表故障</v>
      </c>
      <c r="F8578" s="11" t="s">
        <v>45</v>
      </c>
      <c r="G8578" s="12">
        <f>[1]动作!$A8577+[1]动作!$B8577</f>
        <v>43215.496689814812</v>
      </c>
      <c r="H8578" s="12"/>
      <c r="I8578" s="11"/>
    </row>
    <row r="8579" spans="1:9" hidden="1" x14ac:dyDescent="0.3">
      <c r="A8579" s="24">
        <v>8577</v>
      </c>
      <c r="B8579" s="11" t="str">
        <f>IFERROR(INDEX({"JSNY-BJ0001-01";"JSNY-JS0022-01";"JSNY-JS0002-01"},MATCH(D8579,{"BJ_zhongyu";"JS_WX_liteer";"JS_CZ_wodefeng"},0)),"")</f>
        <v>JSNY-JS0002-01</v>
      </c>
      <c r="C8579" s="11" t="str">
        <f>IFERROR(INDEX({"北京中裕世纪大酒店";"江苏利特尔绿色包装股份有限公司";"常州市金坛沃德丰电子科技有限公司"},MATCH(D8579,{"BJ_zhongyu";"JS_WX_liteer";"JS_CZ_wodefeng"},0)),"")</f>
        <v>常州市金坛沃德丰电子科技有限公司</v>
      </c>
      <c r="D8579" s="11" t="str">
        <f>[1]动作!$G8578</f>
        <v>JS_CZ_wodefeng</v>
      </c>
      <c r="E8579" s="11" t="str">
        <f>[1]动作!$D8578</f>
        <v>电表故障</v>
      </c>
      <c r="F8579" s="11" t="s">
        <v>45</v>
      </c>
      <c r="G8579" s="12">
        <f>[1]动作!$A8578+[1]动作!$B8578</f>
        <v>43215.49796296296</v>
      </c>
      <c r="H8579" s="12"/>
      <c r="I8579" s="11"/>
    </row>
    <row r="8580" spans="1:9" hidden="1" x14ac:dyDescent="0.3">
      <c r="A8580" s="24">
        <v>8578</v>
      </c>
      <c r="B8580" s="11" t="str">
        <f>IFERROR(INDEX({"JSNY-BJ0001-01";"JSNY-JS0022-01";"JSNY-JS0002-01"},MATCH(D8580,{"BJ_zhongyu";"JS_WX_liteer";"JS_CZ_wodefeng"},0)),"")</f>
        <v>JSNY-JS0022-01</v>
      </c>
      <c r="C8580" s="11" t="str">
        <f>IFERROR(INDEX({"北京中裕世纪大酒店";"江苏利特尔绿色包装股份有限公司";"常州市金坛沃德丰电子科技有限公司"},MATCH(D8580,{"BJ_zhongyu";"JS_WX_liteer";"JS_CZ_wodefeng"},0)),"")</f>
        <v>江苏利特尔绿色包装股份有限公司</v>
      </c>
      <c r="D8580" s="11" t="str">
        <f>[1]动作!$G8579</f>
        <v>JS_WX_liteer</v>
      </c>
      <c r="E8580" s="11" t="str">
        <f>[1]动作!$D8579</f>
        <v>分系统1BMS4SOC过低一级故障</v>
      </c>
      <c r="F8580" s="11" t="s">
        <v>177</v>
      </c>
      <c r="G8580" s="12">
        <f>[1]动作!$A8579+[1]动作!$B8579</f>
        <v>43215.498252314814</v>
      </c>
      <c r="H8580" s="12"/>
      <c r="I8580" s="11"/>
    </row>
    <row r="8581" spans="1:9" hidden="1" x14ac:dyDescent="0.3">
      <c r="A8581" s="24">
        <v>8579</v>
      </c>
      <c r="B8581" s="11" t="str">
        <f>IFERROR(INDEX({"JSNY-BJ0001-01";"JSNY-JS0022-01";"JSNY-JS0002-01"},MATCH(D8581,{"BJ_zhongyu";"JS_WX_liteer";"JS_CZ_wodefeng"},0)),"")</f>
        <v>JSNY-JS0022-01</v>
      </c>
      <c r="C8581" s="11" t="str">
        <f>IFERROR(INDEX({"北京中裕世纪大酒店";"江苏利特尔绿色包装股份有限公司";"常州市金坛沃德丰电子科技有限公司"},MATCH(D8581,{"BJ_zhongyu";"JS_WX_liteer";"JS_CZ_wodefeng"},0)),"")</f>
        <v>江苏利特尔绿色包装股份有限公司</v>
      </c>
      <c r="D8581" s="11" t="str">
        <f>[1]动作!$G8580</f>
        <v>JS_WX_liteer</v>
      </c>
      <c r="E8581" s="11" t="str">
        <f>[1]动作!$D8580</f>
        <v>分系统1BMS4SOC过低二级故障</v>
      </c>
      <c r="F8581" s="11" t="s">
        <v>177</v>
      </c>
      <c r="G8581" s="12">
        <f>[1]动作!$A8580+[1]动作!$B8580</f>
        <v>43215.498252314814</v>
      </c>
      <c r="H8581" s="12"/>
      <c r="I8581" s="11"/>
    </row>
    <row r="8582" spans="1:9" hidden="1" x14ac:dyDescent="0.3">
      <c r="A8582" s="24">
        <v>8580</v>
      </c>
      <c r="B8582" s="11" t="str">
        <f>IFERROR(INDEX({"JSNY-BJ0001-01";"JSNY-JS0022-01";"JSNY-JS0002-01"},MATCH(D8582,{"BJ_zhongyu";"JS_WX_liteer";"JS_CZ_wodefeng"},0)),"")</f>
        <v>JSNY-JS0022-01</v>
      </c>
      <c r="C8582" s="11" t="str">
        <f>IFERROR(INDEX({"北京中裕世纪大酒店";"江苏利特尔绿色包装股份有限公司";"常州市金坛沃德丰电子科技有限公司"},MATCH(D8582,{"BJ_zhongyu";"JS_WX_liteer";"JS_CZ_wodefeng"},0)),"")</f>
        <v>江苏利特尔绿色包装股份有限公司</v>
      </c>
      <c r="D8582" s="11" t="str">
        <f>[1]动作!$G8581</f>
        <v>JS_WX_liteer</v>
      </c>
      <c r="E8582" s="11" t="str">
        <f>[1]动作!$D8581</f>
        <v>分系统1BMS3SOC过低一级故障</v>
      </c>
      <c r="F8582" s="11" t="s">
        <v>177</v>
      </c>
      <c r="G8582" s="12">
        <f>[1]动作!$A8581+[1]动作!$B8581</f>
        <v>43215.49900462963</v>
      </c>
      <c r="H8582" s="12"/>
      <c r="I8582" s="11"/>
    </row>
    <row r="8583" spans="1:9" hidden="1" x14ac:dyDescent="0.3">
      <c r="A8583" s="24">
        <v>8581</v>
      </c>
      <c r="B8583" s="11" t="str">
        <f>IFERROR(INDEX({"JSNY-BJ0001-01";"JSNY-JS0022-01";"JSNY-JS0002-01"},MATCH(D8583,{"BJ_zhongyu";"JS_WX_liteer";"JS_CZ_wodefeng"},0)),"")</f>
        <v>JSNY-JS0022-01</v>
      </c>
      <c r="C8583" s="11" t="str">
        <f>IFERROR(INDEX({"北京中裕世纪大酒店";"江苏利特尔绿色包装股份有限公司";"常州市金坛沃德丰电子科技有限公司"},MATCH(D8583,{"BJ_zhongyu";"JS_WX_liteer";"JS_CZ_wodefeng"},0)),"")</f>
        <v>江苏利特尔绿色包装股份有限公司</v>
      </c>
      <c r="D8583" s="11" t="str">
        <f>[1]动作!$G8582</f>
        <v>JS_WX_liteer</v>
      </c>
      <c r="E8583" s="11" t="str">
        <f>[1]动作!$D8582</f>
        <v>分系统1BMS3SOC过低二级故障</v>
      </c>
      <c r="F8583" s="11" t="s">
        <v>177</v>
      </c>
      <c r="G8583" s="12">
        <f>[1]动作!$A8582+[1]动作!$B8582</f>
        <v>43215.49900462963</v>
      </c>
      <c r="H8583" s="12"/>
      <c r="I8583" s="11"/>
    </row>
    <row r="8584" spans="1:9" hidden="1" x14ac:dyDescent="0.3">
      <c r="A8584" s="24">
        <v>8582</v>
      </c>
      <c r="B8584" s="11" t="str">
        <f>IFERROR(INDEX({"JSNY-BJ0001-01";"JSNY-JS0022-01";"JSNY-JS0002-01"},MATCH(D8584,{"BJ_zhongyu";"JS_WX_liteer";"JS_CZ_wodefeng"},0)),"")</f>
        <v>JSNY-JS0022-01</v>
      </c>
      <c r="C8584" s="11" t="str">
        <f>IFERROR(INDEX({"北京中裕世纪大酒店";"江苏利特尔绿色包装股份有限公司";"常州市金坛沃德丰电子科技有限公司"},MATCH(D8584,{"BJ_zhongyu";"JS_WX_liteer";"JS_CZ_wodefeng"},0)),"")</f>
        <v>江苏利特尔绿色包装股份有限公司</v>
      </c>
      <c r="D8584" s="11" t="str">
        <f>[1]动作!$G8583</f>
        <v>JS_WX_liteer</v>
      </c>
      <c r="E8584" s="11" t="str">
        <f>[1]动作!$D8583</f>
        <v>分系统1BMS7SOC过低一级故障</v>
      </c>
      <c r="F8584" s="11" t="s">
        <v>177</v>
      </c>
      <c r="G8584" s="12">
        <f>[1]动作!$A8583+[1]动作!$B8583</f>
        <v>43215.499756944446</v>
      </c>
      <c r="H8584" s="12"/>
      <c r="I8584" s="11"/>
    </row>
    <row r="8585" spans="1:9" hidden="1" x14ac:dyDescent="0.3">
      <c r="A8585" s="24">
        <v>8583</v>
      </c>
      <c r="B8585" s="11" t="str">
        <f>IFERROR(INDEX({"JSNY-BJ0001-01";"JSNY-JS0022-01";"JSNY-JS0002-01"},MATCH(D8585,{"BJ_zhongyu";"JS_WX_liteer";"JS_CZ_wodefeng"},0)),"")</f>
        <v>JSNY-JS0022-01</v>
      </c>
      <c r="C8585" s="11" t="str">
        <f>IFERROR(INDEX({"北京中裕世纪大酒店";"江苏利特尔绿色包装股份有限公司";"常州市金坛沃德丰电子科技有限公司"},MATCH(D8585,{"BJ_zhongyu";"JS_WX_liteer";"JS_CZ_wodefeng"},0)),"")</f>
        <v>江苏利特尔绿色包装股份有限公司</v>
      </c>
      <c r="D8585" s="11" t="str">
        <f>[1]动作!$G8584</f>
        <v>JS_WX_liteer</v>
      </c>
      <c r="E8585" s="11" t="str">
        <f>[1]动作!$D8584</f>
        <v>分系统1BMS7SOC过低二级故障</v>
      </c>
      <c r="F8585" s="11" t="s">
        <v>177</v>
      </c>
      <c r="G8585" s="12">
        <f>[1]动作!$A8584+[1]动作!$B8584</f>
        <v>43215.499756944446</v>
      </c>
      <c r="H8585" s="12"/>
      <c r="I8585" s="11"/>
    </row>
    <row r="8586" spans="1:9" hidden="1" x14ac:dyDescent="0.3">
      <c r="A8586" s="24">
        <v>8584</v>
      </c>
      <c r="B8586" s="11" t="str">
        <f>IFERROR(INDEX({"JSNY-BJ0001-01";"JSNY-JS0022-01";"JSNY-JS0002-01"},MATCH(D8586,{"BJ_zhongyu";"JS_WX_liteer";"JS_CZ_wodefeng"},0)),"")</f>
        <v>JSNY-JS0002-01</v>
      </c>
      <c r="C8586" s="11" t="str">
        <f>IFERROR(INDEX({"北京中裕世纪大酒店";"江苏利特尔绿色包装股份有限公司";"常州市金坛沃德丰电子科技有限公司"},MATCH(D8586,{"BJ_zhongyu";"JS_WX_liteer";"JS_CZ_wodefeng"},0)),"")</f>
        <v>常州市金坛沃德丰电子科技有限公司</v>
      </c>
      <c r="D8586" s="11" t="str">
        <f>[1]动作!$G8585</f>
        <v>JS_CZ_wodefeng</v>
      </c>
      <c r="E8586" s="11" t="str">
        <f>[1]动作!$D8585</f>
        <v>分系统1BMS2SOC过低一级故障</v>
      </c>
      <c r="F8586" s="11" t="s">
        <v>177</v>
      </c>
      <c r="G8586" s="12">
        <f>[1]动作!$A8585+[1]动作!$B8585</f>
        <v>43215.500219907408</v>
      </c>
      <c r="H8586" s="12"/>
      <c r="I8586" s="11"/>
    </row>
    <row r="8587" spans="1:9" hidden="1" x14ac:dyDescent="0.3">
      <c r="A8587" s="24">
        <v>8585</v>
      </c>
      <c r="B8587" s="11" t="str">
        <f>IFERROR(INDEX({"JSNY-BJ0001-01";"JSNY-JS0022-01";"JSNY-JS0002-01"},MATCH(D8587,{"BJ_zhongyu";"JS_WX_liteer";"JS_CZ_wodefeng"},0)),"")</f>
        <v>JSNY-JS0002-01</v>
      </c>
      <c r="C8587" s="11" t="str">
        <f>IFERROR(INDEX({"北京中裕世纪大酒店";"江苏利特尔绿色包装股份有限公司";"常州市金坛沃德丰电子科技有限公司"},MATCH(D8587,{"BJ_zhongyu";"JS_WX_liteer";"JS_CZ_wodefeng"},0)),"")</f>
        <v>常州市金坛沃德丰电子科技有限公司</v>
      </c>
      <c r="D8587" s="11" t="str">
        <f>[1]动作!$G8586</f>
        <v>JS_CZ_wodefeng</v>
      </c>
      <c r="E8587" s="11" t="str">
        <f>[1]动作!$D8586</f>
        <v>分系统1BMS4SOC过低一级故障</v>
      </c>
      <c r="F8587" s="11" t="s">
        <v>177</v>
      </c>
      <c r="G8587" s="12">
        <f>[1]动作!$A8586+[1]动作!$B8586</f>
        <v>43215.500219907408</v>
      </c>
      <c r="H8587" s="12"/>
      <c r="I8587" s="11"/>
    </row>
    <row r="8588" spans="1:9" hidden="1" x14ac:dyDescent="0.3">
      <c r="A8588" s="24">
        <v>8586</v>
      </c>
      <c r="B8588" s="11" t="str">
        <f>IFERROR(INDEX({"JSNY-BJ0001-01";"JSNY-JS0022-01";"JSNY-JS0002-01"},MATCH(D8588,{"BJ_zhongyu";"JS_WX_liteer";"JS_CZ_wodefeng"},0)),"")</f>
        <v>JSNY-JS0002-01</v>
      </c>
      <c r="C8588" s="11" t="str">
        <f>IFERROR(INDEX({"北京中裕世纪大酒店";"江苏利特尔绿色包装股份有限公司";"常州市金坛沃德丰电子科技有限公司"},MATCH(D8588,{"BJ_zhongyu";"JS_WX_liteer";"JS_CZ_wodefeng"},0)),"")</f>
        <v>常州市金坛沃德丰电子科技有限公司</v>
      </c>
      <c r="D8588" s="11" t="str">
        <f>[1]动作!$G8587</f>
        <v>JS_CZ_wodefeng</v>
      </c>
      <c r="E8588" s="11" t="str">
        <f>[1]动作!$D8587</f>
        <v>分系统1BMS6SOC过低一级故障</v>
      </c>
      <c r="F8588" s="11" t="s">
        <v>177</v>
      </c>
      <c r="G8588" s="12">
        <f>[1]动作!$A8587+[1]动作!$B8587</f>
        <v>43215.500219907408</v>
      </c>
      <c r="H8588" s="12"/>
      <c r="I8588" s="11"/>
    </row>
    <row r="8589" spans="1:9" hidden="1" x14ac:dyDescent="0.3">
      <c r="A8589" s="24">
        <v>8587</v>
      </c>
      <c r="B8589" s="11" t="str">
        <f>IFERROR(INDEX({"JSNY-BJ0001-01";"JSNY-JS0022-01";"JSNY-JS0002-01"},MATCH(D8589,{"BJ_zhongyu";"JS_WX_liteer";"JS_CZ_wodefeng"},0)),"")</f>
        <v>JSNY-JS0002-01</v>
      </c>
      <c r="C8589" s="11" t="str">
        <f>IFERROR(INDEX({"北京中裕世纪大酒店";"江苏利特尔绿色包装股份有限公司";"常州市金坛沃德丰电子科技有限公司"},MATCH(D8589,{"BJ_zhongyu";"JS_WX_liteer";"JS_CZ_wodefeng"},0)),"")</f>
        <v>常州市金坛沃德丰电子科技有限公司</v>
      </c>
      <c r="D8589" s="11" t="str">
        <f>[1]动作!$G8588</f>
        <v>JS_CZ_wodefeng</v>
      </c>
      <c r="E8589" s="11" t="str">
        <f>[1]动作!$D8588</f>
        <v>分系统1BMS1SOC过低一级故障</v>
      </c>
      <c r="F8589" s="11" t="s">
        <v>177</v>
      </c>
      <c r="G8589" s="12">
        <f>[1]动作!$A8588+[1]动作!$B8588</f>
        <v>43215.500277777777</v>
      </c>
      <c r="H8589" s="12"/>
      <c r="I8589" s="11"/>
    </row>
    <row r="8590" spans="1:9" hidden="1" x14ac:dyDescent="0.3">
      <c r="A8590" s="24">
        <v>8588</v>
      </c>
      <c r="B8590" s="11" t="str">
        <f>IFERROR(INDEX({"JSNY-BJ0001-01";"JSNY-JS0022-01";"JSNY-JS0002-01"},MATCH(D8590,{"BJ_zhongyu";"JS_WX_liteer";"JS_CZ_wodefeng"},0)),"")</f>
        <v>JSNY-JS0002-01</v>
      </c>
      <c r="C8590" s="11" t="str">
        <f>IFERROR(INDEX({"北京中裕世纪大酒店";"江苏利特尔绿色包装股份有限公司";"常州市金坛沃德丰电子科技有限公司"},MATCH(D8590,{"BJ_zhongyu";"JS_WX_liteer";"JS_CZ_wodefeng"},0)),"")</f>
        <v>常州市金坛沃德丰电子科技有限公司</v>
      </c>
      <c r="D8590" s="11" t="str">
        <f>[1]动作!$G8589</f>
        <v>JS_CZ_wodefeng</v>
      </c>
      <c r="E8590" s="11" t="str">
        <f>[1]动作!$D8589</f>
        <v>分系统1BMS5SOC过低一级故障</v>
      </c>
      <c r="F8590" s="11" t="s">
        <v>177</v>
      </c>
      <c r="G8590" s="12">
        <f>[1]动作!$A8589+[1]动作!$B8589</f>
        <v>43215.50172453704</v>
      </c>
      <c r="H8590" s="12"/>
      <c r="I8590" s="11"/>
    </row>
    <row r="8591" spans="1:9" hidden="1" x14ac:dyDescent="0.3">
      <c r="A8591" s="24">
        <v>8589</v>
      </c>
      <c r="B8591" s="11" t="str">
        <f>IFERROR(INDEX({"JSNY-BJ0001-01";"JSNY-JS0022-01";"JSNY-JS0002-01"},MATCH(D8591,{"BJ_zhongyu";"JS_WX_liteer";"JS_CZ_wodefeng"},0)),"")</f>
        <v>JSNY-JS0002-01</v>
      </c>
      <c r="C8591" s="11" t="str">
        <f>IFERROR(INDEX({"北京中裕世纪大酒店";"江苏利特尔绿色包装股份有限公司";"常州市金坛沃德丰电子科技有限公司"},MATCH(D8591,{"BJ_zhongyu";"JS_WX_liteer";"JS_CZ_wodefeng"},0)),"")</f>
        <v>常州市金坛沃德丰电子科技有限公司</v>
      </c>
      <c r="D8591" s="11" t="str">
        <f>[1]动作!$G8590</f>
        <v>JS_CZ_wodefeng</v>
      </c>
      <c r="E8591" s="11" t="str">
        <f>[1]动作!$D8590</f>
        <v>电表故障</v>
      </c>
      <c r="F8591" s="11" t="s">
        <v>45</v>
      </c>
      <c r="G8591" s="12">
        <f>[1]动作!$A8590+[1]动作!$B8590</f>
        <v>43215.501898148148</v>
      </c>
      <c r="H8591" s="12"/>
      <c r="I8591" s="11"/>
    </row>
    <row r="8592" spans="1:9" hidden="1" x14ac:dyDescent="0.3">
      <c r="A8592" s="24">
        <v>8590</v>
      </c>
      <c r="B8592" s="11" t="str">
        <f>IFERROR(INDEX({"JSNY-BJ0001-01";"JSNY-JS0022-01";"JSNY-JS0002-01"},MATCH(D8592,{"BJ_zhongyu";"JS_WX_liteer";"JS_CZ_wodefeng"},0)),"")</f>
        <v>JSNY-JS0002-01</v>
      </c>
      <c r="C8592" s="11" t="str">
        <f>IFERROR(INDEX({"北京中裕世纪大酒店";"江苏利特尔绿色包装股份有限公司";"常州市金坛沃德丰电子科技有限公司"},MATCH(D8592,{"BJ_zhongyu";"JS_WX_liteer";"JS_CZ_wodefeng"},0)),"")</f>
        <v>常州市金坛沃德丰电子科技有限公司</v>
      </c>
      <c r="D8592" s="11" t="str">
        <f>[1]动作!$G8591</f>
        <v>JS_CZ_wodefeng</v>
      </c>
      <c r="E8592" s="11" t="str">
        <f>[1]动作!$D8591</f>
        <v>电表故障</v>
      </c>
      <c r="F8592" s="11" t="s">
        <v>45</v>
      </c>
      <c r="G8592" s="12">
        <f>[1]动作!$A8591+[1]动作!$B8591</f>
        <v>43215.503460648149</v>
      </c>
      <c r="H8592" s="12"/>
      <c r="I8592" s="11"/>
    </row>
    <row r="8593" spans="1:9" hidden="1" x14ac:dyDescent="0.3">
      <c r="A8593" s="24">
        <v>8591</v>
      </c>
      <c r="B8593" s="11" t="str">
        <f>IFERROR(INDEX({"JSNY-BJ0001-01";"JSNY-JS0022-01";"JSNY-JS0002-01"},MATCH(D8593,{"BJ_zhongyu";"JS_WX_liteer";"JS_CZ_wodefeng"},0)),"")</f>
        <v>JSNY-JS0002-01</v>
      </c>
      <c r="C8593" s="11" t="str">
        <f>IFERROR(INDEX({"北京中裕世纪大酒店";"江苏利特尔绿色包装股份有限公司";"常州市金坛沃德丰电子科技有限公司"},MATCH(D8593,{"BJ_zhongyu";"JS_WX_liteer";"JS_CZ_wodefeng"},0)),"")</f>
        <v>常州市金坛沃德丰电子科技有限公司</v>
      </c>
      <c r="D8593" s="11" t="str">
        <f>[1]动作!$G8592</f>
        <v>JS_CZ_wodefeng</v>
      </c>
      <c r="E8593" s="11" t="str">
        <f>[1]动作!$D8592</f>
        <v>电表故障</v>
      </c>
      <c r="F8593" s="11" t="s">
        <v>45</v>
      </c>
      <c r="G8593" s="12">
        <f>[1]动作!$A8592+[1]动作!$B8592</f>
        <v>43215.505787037036</v>
      </c>
      <c r="H8593" s="12"/>
      <c r="I8593" s="11"/>
    </row>
    <row r="8594" spans="1:9" hidden="1" x14ac:dyDescent="0.3">
      <c r="A8594" s="24">
        <v>8592</v>
      </c>
      <c r="B8594" s="11" t="str">
        <f>IFERROR(INDEX({"JSNY-BJ0001-01";"JSNY-JS0022-01";"JSNY-JS0002-01"},MATCH(D8594,{"BJ_zhongyu";"JS_WX_liteer";"JS_CZ_wodefeng"},0)),"")</f>
        <v>JSNY-JS0002-01</v>
      </c>
      <c r="C8594" s="11" t="str">
        <f>IFERROR(INDEX({"北京中裕世纪大酒店";"江苏利特尔绿色包装股份有限公司";"常州市金坛沃德丰电子科技有限公司"},MATCH(D8594,{"BJ_zhongyu";"JS_WX_liteer";"JS_CZ_wodefeng"},0)),"")</f>
        <v>常州市金坛沃德丰电子科技有限公司</v>
      </c>
      <c r="D8594" s="11" t="str">
        <f>[1]动作!$G8593</f>
        <v>JS_CZ_wodefeng</v>
      </c>
      <c r="E8594" s="11" t="str">
        <f>[1]动作!$D8593</f>
        <v>电表故障</v>
      </c>
      <c r="F8594" s="11" t="s">
        <v>45</v>
      </c>
      <c r="G8594" s="12">
        <f>[1]动作!$A8593+[1]动作!$B8593</f>
        <v>43215.507291666669</v>
      </c>
      <c r="H8594" s="12"/>
      <c r="I8594" s="11"/>
    </row>
    <row r="8595" spans="1:9" hidden="1" x14ac:dyDescent="0.3">
      <c r="A8595" s="24">
        <v>8593</v>
      </c>
      <c r="B8595" s="11" t="str">
        <f>IFERROR(INDEX({"JSNY-BJ0001-01";"JSNY-JS0022-01";"JSNY-JS0002-01"},MATCH(D8595,{"BJ_zhongyu";"JS_WX_liteer";"JS_CZ_wodefeng"},0)),"")</f>
        <v>JSNY-JS0002-01</v>
      </c>
      <c r="C8595" s="11" t="str">
        <f>IFERROR(INDEX({"北京中裕世纪大酒店";"江苏利特尔绿色包装股份有限公司";"常州市金坛沃德丰电子科技有限公司"},MATCH(D8595,{"BJ_zhongyu";"JS_WX_liteer";"JS_CZ_wodefeng"},0)),"")</f>
        <v>常州市金坛沃德丰电子科技有限公司</v>
      </c>
      <c r="D8595" s="11" t="str">
        <f>[1]动作!$G8594</f>
        <v>JS_CZ_wodefeng</v>
      </c>
      <c r="E8595" s="11" t="str">
        <f>[1]动作!$D8594</f>
        <v>电表故障</v>
      </c>
      <c r="F8595" s="11" t="s">
        <v>45</v>
      </c>
      <c r="G8595" s="12">
        <f>[1]动作!$A8594+[1]动作!$B8594</f>
        <v>43215.508449074077</v>
      </c>
      <c r="H8595" s="12"/>
      <c r="I8595" s="11"/>
    </row>
    <row r="8596" spans="1:9" hidden="1" x14ac:dyDescent="0.3">
      <c r="A8596" s="24">
        <v>8594</v>
      </c>
      <c r="B8596" s="11" t="str">
        <f>IFERROR(INDEX({"JSNY-BJ0001-01";"JSNY-JS0022-01";"JSNY-JS0002-01"},MATCH(D8596,{"BJ_zhongyu";"JS_WX_liteer";"JS_CZ_wodefeng"},0)),"")</f>
        <v>JSNY-JS0002-01</v>
      </c>
      <c r="C8596" s="11" t="str">
        <f>IFERROR(INDEX({"北京中裕世纪大酒店";"江苏利特尔绿色包装股份有限公司";"常州市金坛沃德丰电子科技有限公司"},MATCH(D8596,{"BJ_zhongyu";"JS_WX_liteer";"JS_CZ_wodefeng"},0)),"")</f>
        <v>常州市金坛沃德丰电子科技有限公司</v>
      </c>
      <c r="D8596" s="11" t="str">
        <f>[1]动作!$G8595</f>
        <v>JS_CZ_wodefeng</v>
      </c>
      <c r="E8596" s="11" t="str">
        <f>[1]动作!$D8595</f>
        <v>电表故障</v>
      </c>
      <c r="F8596" s="11" t="s">
        <v>45</v>
      </c>
      <c r="G8596" s="12">
        <f>[1]动作!$A8595+[1]动作!$B8595</f>
        <v>43215.508680555555</v>
      </c>
      <c r="H8596" s="12"/>
      <c r="I8596" s="11"/>
    </row>
    <row r="8597" spans="1:9" hidden="1" x14ac:dyDescent="0.3">
      <c r="A8597" s="24">
        <v>8595</v>
      </c>
      <c r="B8597" s="11" t="str">
        <f>IFERROR(INDEX({"JSNY-BJ0001-01";"JSNY-JS0022-01";"JSNY-JS0002-01"},MATCH(D8597,{"BJ_zhongyu";"JS_WX_liteer";"JS_CZ_wodefeng"},0)),"")</f>
        <v>JSNY-JS0002-01</v>
      </c>
      <c r="C8597" s="11" t="str">
        <f>IFERROR(INDEX({"北京中裕世纪大酒店";"江苏利特尔绿色包装股份有限公司";"常州市金坛沃德丰电子科技有限公司"},MATCH(D8597,{"BJ_zhongyu";"JS_WX_liteer";"JS_CZ_wodefeng"},0)),"")</f>
        <v>常州市金坛沃德丰电子科技有限公司</v>
      </c>
      <c r="D8597" s="11" t="str">
        <f>[1]动作!$G8596</f>
        <v>JS_CZ_wodefeng</v>
      </c>
      <c r="E8597" s="11" t="str">
        <f>[1]动作!$D8596</f>
        <v>电表故障</v>
      </c>
      <c r="F8597" s="11" t="s">
        <v>45</v>
      </c>
      <c r="G8597" s="12">
        <f>[1]动作!$A8596+[1]动作!$B8596</f>
        <v>43215.508796296293</v>
      </c>
      <c r="H8597" s="12"/>
      <c r="I8597" s="11"/>
    </row>
    <row r="8598" spans="1:9" hidden="1" x14ac:dyDescent="0.3">
      <c r="A8598" s="24">
        <v>8596</v>
      </c>
      <c r="B8598" s="11" t="str">
        <f>IFERROR(INDEX({"JSNY-BJ0001-01";"JSNY-JS0022-01";"JSNY-JS0002-01"},MATCH(D8598,{"BJ_zhongyu";"JS_WX_liteer";"JS_CZ_wodefeng"},0)),"")</f>
        <v>JSNY-JS0002-01</v>
      </c>
      <c r="C8598" s="11" t="str">
        <f>IFERROR(INDEX({"北京中裕世纪大酒店";"江苏利特尔绿色包装股份有限公司";"常州市金坛沃德丰电子科技有限公司"},MATCH(D8598,{"BJ_zhongyu";"JS_WX_liteer";"JS_CZ_wodefeng"},0)),"")</f>
        <v>常州市金坛沃德丰电子科技有限公司</v>
      </c>
      <c r="D8598" s="11" t="str">
        <f>[1]动作!$G8597</f>
        <v>JS_CZ_wodefeng</v>
      </c>
      <c r="E8598" s="11" t="str">
        <f>[1]动作!$D8597</f>
        <v>电表故障</v>
      </c>
      <c r="F8598" s="11" t="s">
        <v>45</v>
      </c>
      <c r="G8598" s="12">
        <f>[1]动作!$A8597+[1]动作!$B8597</f>
        <v>43215.511284722219</v>
      </c>
      <c r="H8598" s="12"/>
      <c r="I8598" s="11"/>
    </row>
    <row r="8599" spans="1:9" hidden="1" x14ac:dyDescent="0.3">
      <c r="A8599" s="24">
        <v>8597</v>
      </c>
      <c r="B8599" s="11" t="str">
        <f>IFERROR(INDEX({"JSNY-BJ0001-01";"JSNY-JS0022-01";"JSNY-JS0002-01"},MATCH(D8599,{"BJ_zhongyu";"JS_WX_liteer";"JS_CZ_wodefeng"},0)),"")</f>
        <v>JSNY-JS0002-01</v>
      </c>
      <c r="C8599" s="11" t="str">
        <f>IFERROR(INDEX({"北京中裕世纪大酒店";"江苏利特尔绿色包装股份有限公司";"常州市金坛沃德丰电子科技有限公司"},MATCH(D8599,{"BJ_zhongyu";"JS_WX_liteer";"JS_CZ_wodefeng"},0)),"")</f>
        <v>常州市金坛沃德丰电子科技有限公司</v>
      </c>
      <c r="D8599" s="11" t="str">
        <f>[1]动作!$G8598</f>
        <v>JS_CZ_wodefeng</v>
      </c>
      <c r="E8599" s="11" t="str">
        <f>[1]动作!$D8598</f>
        <v>电表故障</v>
      </c>
      <c r="F8599" s="11" t="s">
        <v>45</v>
      </c>
      <c r="G8599" s="12">
        <f>[1]动作!$A8598+[1]动作!$B8598</f>
        <v>43215.513784722221</v>
      </c>
      <c r="H8599" s="12"/>
      <c r="I8599" s="11"/>
    </row>
    <row r="8600" spans="1:9" hidden="1" x14ac:dyDescent="0.3">
      <c r="A8600" s="24">
        <v>8598</v>
      </c>
      <c r="B8600" s="11" t="str">
        <f>IFERROR(INDEX({"JSNY-BJ0001-01";"JSNY-JS0022-01";"JSNY-JS0002-01"},MATCH(D8600,{"BJ_zhongyu";"JS_WX_liteer";"JS_CZ_wodefeng"},0)),"")</f>
        <v>JSNY-JS0002-01</v>
      </c>
      <c r="C8600" s="11" t="str">
        <f>IFERROR(INDEX({"北京中裕世纪大酒店";"江苏利特尔绿色包装股份有限公司";"常州市金坛沃德丰电子科技有限公司"},MATCH(D8600,{"BJ_zhongyu";"JS_WX_liteer";"JS_CZ_wodefeng"},0)),"")</f>
        <v>常州市金坛沃德丰电子科技有限公司</v>
      </c>
      <c r="D8600" s="11" t="str">
        <f>[1]动作!$G8599</f>
        <v>JS_CZ_wodefeng</v>
      </c>
      <c r="E8600" s="11" t="str">
        <f>[1]动作!$D8599</f>
        <v>电表故障</v>
      </c>
      <c r="F8600" s="11" t="s">
        <v>45</v>
      </c>
      <c r="G8600" s="12">
        <f>[1]动作!$A8599+[1]动作!$B8599</f>
        <v>43215.513958333337</v>
      </c>
      <c r="H8600" s="12"/>
      <c r="I8600" s="11"/>
    </row>
    <row r="8601" spans="1:9" hidden="1" x14ac:dyDescent="0.3">
      <c r="A8601" s="24">
        <v>8599</v>
      </c>
      <c r="B8601" s="11" t="str">
        <f>IFERROR(INDEX({"JSNY-BJ0001-01";"JSNY-JS0022-01";"JSNY-JS0002-01"},MATCH(D8601,{"BJ_zhongyu";"JS_WX_liteer";"JS_CZ_wodefeng"},0)),"")</f>
        <v>JSNY-JS0002-01</v>
      </c>
      <c r="C8601" s="11" t="str">
        <f>IFERROR(INDEX({"北京中裕世纪大酒店";"江苏利特尔绿色包装股份有限公司";"常州市金坛沃德丰电子科技有限公司"},MATCH(D8601,{"BJ_zhongyu";"JS_WX_liteer";"JS_CZ_wodefeng"},0)),"")</f>
        <v>常州市金坛沃德丰电子科技有限公司</v>
      </c>
      <c r="D8601" s="11" t="str">
        <f>[1]动作!$G8600</f>
        <v>JS_CZ_wodefeng</v>
      </c>
      <c r="E8601" s="11" t="str">
        <f>[1]动作!$D8600</f>
        <v>电表故障</v>
      </c>
      <c r="F8601" s="11" t="s">
        <v>45</v>
      </c>
      <c r="G8601" s="12">
        <f>[1]动作!$A8600+[1]动作!$B8600</f>
        <v>43215.514178240737</v>
      </c>
      <c r="H8601" s="12"/>
      <c r="I8601" s="11"/>
    </row>
    <row r="8602" spans="1:9" hidden="1" x14ac:dyDescent="0.3">
      <c r="A8602" s="24">
        <v>8600</v>
      </c>
      <c r="B8602" s="11" t="str">
        <f>IFERROR(INDEX({"JSNY-BJ0001-01";"JSNY-JS0022-01";"JSNY-JS0002-01"},MATCH(D8602,{"BJ_zhongyu";"JS_WX_liteer";"JS_CZ_wodefeng"},0)),"")</f>
        <v>JSNY-JS0002-01</v>
      </c>
      <c r="C8602" s="11" t="str">
        <f>IFERROR(INDEX({"北京中裕世纪大酒店";"江苏利特尔绿色包装股份有限公司";"常州市金坛沃德丰电子科技有限公司"},MATCH(D8602,{"BJ_zhongyu";"JS_WX_liteer";"JS_CZ_wodefeng"},0)),"")</f>
        <v>常州市金坛沃德丰电子科技有限公司</v>
      </c>
      <c r="D8602" s="11" t="str">
        <f>[1]动作!$G8601</f>
        <v>JS_CZ_wodefeng</v>
      </c>
      <c r="E8602" s="11" t="str">
        <f>[1]动作!$D8601</f>
        <v>电表故障</v>
      </c>
      <c r="F8602" s="11" t="s">
        <v>45</v>
      </c>
      <c r="G8602" s="12">
        <f>[1]动作!$A8601+[1]动作!$B8601</f>
        <v>43215.514305555553</v>
      </c>
      <c r="H8602" s="12"/>
      <c r="I8602" s="11"/>
    </row>
    <row r="8603" spans="1:9" hidden="1" x14ac:dyDescent="0.3">
      <c r="A8603" s="24">
        <v>8601</v>
      </c>
      <c r="B8603" s="11" t="str">
        <f>IFERROR(INDEX({"JSNY-BJ0001-01";"JSNY-JS0022-01";"JSNY-JS0002-01"},MATCH(D8603,{"BJ_zhongyu";"JS_WX_liteer";"JS_CZ_wodefeng"},0)),"")</f>
        <v>JSNY-JS0002-01</v>
      </c>
      <c r="C8603" s="11" t="str">
        <f>IFERROR(INDEX({"北京中裕世纪大酒店";"江苏利特尔绿色包装股份有限公司";"常州市金坛沃德丰电子科技有限公司"},MATCH(D8603,{"BJ_zhongyu";"JS_WX_liteer";"JS_CZ_wodefeng"},0)),"")</f>
        <v>常州市金坛沃德丰电子科技有限公司</v>
      </c>
      <c r="D8603" s="11" t="str">
        <f>[1]动作!$G8602</f>
        <v>JS_CZ_wodefeng</v>
      </c>
      <c r="E8603" s="11" t="str">
        <f>[1]动作!$D8602</f>
        <v>电表故障</v>
      </c>
      <c r="F8603" s="11" t="s">
        <v>45</v>
      </c>
      <c r="G8603" s="12">
        <f>[1]动作!$A8602+[1]动作!$B8602</f>
        <v>43215.515219907407</v>
      </c>
      <c r="H8603" s="12"/>
      <c r="I8603" s="11"/>
    </row>
    <row r="8604" spans="1:9" hidden="1" x14ac:dyDescent="0.3">
      <c r="A8604" s="24">
        <v>8602</v>
      </c>
      <c r="B8604" s="11" t="str">
        <f>IFERROR(INDEX({"JSNY-BJ0001-01";"JSNY-JS0022-01";"JSNY-JS0002-01"},MATCH(D8604,{"BJ_zhongyu";"JS_WX_liteer";"JS_CZ_wodefeng"},0)),"")</f>
        <v>JSNY-JS0002-01</v>
      </c>
      <c r="C8604" s="11" t="str">
        <f>IFERROR(INDEX({"北京中裕世纪大酒店";"江苏利特尔绿色包装股份有限公司";"常州市金坛沃德丰电子科技有限公司"},MATCH(D8604,{"BJ_zhongyu";"JS_WX_liteer";"JS_CZ_wodefeng"},0)),"")</f>
        <v>常州市金坛沃德丰电子科技有限公司</v>
      </c>
      <c r="D8604" s="11" t="str">
        <f>[1]动作!$G8603</f>
        <v>JS_CZ_wodefeng</v>
      </c>
      <c r="E8604" s="11" t="str">
        <f>[1]动作!$D8603</f>
        <v>电表故障</v>
      </c>
      <c r="F8604" s="11" t="s">
        <v>45</v>
      </c>
      <c r="G8604" s="12">
        <f>[1]动作!$A8603+[1]动作!$B8603</f>
        <v>43215.51766203704</v>
      </c>
      <c r="H8604" s="12"/>
      <c r="I8604" s="11"/>
    </row>
    <row r="8605" spans="1:9" hidden="1" x14ac:dyDescent="0.3">
      <c r="A8605" s="24">
        <v>8603</v>
      </c>
      <c r="B8605" s="11" t="str">
        <f>IFERROR(INDEX({"JSNY-BJ0001-01";"JSNY-JS0022-01";"JSNY-JS0002-01"},MATCH(D8605,{"BJ_zhongyu";"JS_WX_liteer";"JS_CZ_wodefeng"},0)),"")</f>
        <v>JSNY-JS0002-01</v>
      </c>
      <c r="C8605" s="11" t="str">
        <f>IFERROR(INDEX({"北京中裕世纪大酒店";"江苏利特尔绿色包装股份有限公司";"常州市金坛沃德丰电子科技有限公司"},MATCH(D8605,{"BJ_zhongyu";"JS_WX_liteer";"JS_CZ_wodefeng"},0)),"")</f>
        <v>常州市金坛沃德丰电子科技有限公司</v>
      </c>
      <c r="D8605" s="11" t="str">
        <f>[1]动作!$G8604</f>
        <v>JS_CZ_wodefeng</v>
      </c>
      <c r="E8605" s="11" t="str">
        <f>[1]动作!$D8604</f>
        <v>电表故障</v>
      </c>
      <c r="F8605" s="11" t="s">
        <v>45</v>
      </c>
      <c r="G8605" s="12">
        <f>[1]动作!$A8604+[1]动作!$B8604</f>
        <v>43215.517766203702</v>
      </c>
      <c r="H8605" s="12"/>
      <c r="I8605" s="11"/>
    </row>
    <row r="8606" spans="1:9" hidden="1" x14ac:dyDescent="0.3">
      <c r="A8606" s="24">
        <v>8604</v>
      </c>
      <c r="B8606" s="11" t="str">
        <f>IFERROR(INDEX({"JSNY-BJ0001-01";"JSNY-JS0022-01";"JSNY-JS0002-01"},MATCH(D8606,{"BJ_zhongyu";"JS_WX_liteer";"JS_CZ_wodefeng"},0)),"")</f>
        <v>JSNY-JS0002-01</v>
      </c>
      <c r="C8606" s="11" t="str">
        <f>IFERROR(INDEX({"北京中裕世纪大酒店";"江苏利特尔绿色包装股份有限公司";"常州市金坛沃德丰电子科技有限公司"},MATCH(D8606,{"BJ_zhongyu";"JS_WX_liteer";"JS_CZ_wodefeng"},0)),"")</f>
        <v>常州市金坛沃德丰电子科技有限公司</v>
      </c>
      <c r="D8606" s="11" t="str">
        <f>[1]动作!$G8605</f>
        <v>JS_CZ_wodefeng</v>
      </c>
      <c r="E8606" s="11" t="str">
        <f>[1]动作!$D8605</f>
        <v>电表故障</v>
      </c>
      <c r="F8606" s="11" t="s">
        <v>45</v>
      </c>
      <c r="G8606" s="12">
        <f>[1]动作!$A8605+[1]动作!$B8605</f>
        <v>43215.517893518518</v>
      </c>
      <c r="H8606" s="12"/>
      <c r="I8606" s="11"/>
    </row>
    <row r="8607" spans="1:9" hidden="1" x14ac:dyDescent="0.3">
      <c r="A8607" s="24">
        <v>8605</v>
      </c>
      <c r="B8607" s="11" t="str">
        <f>IFERROR(INDEX({"JSNY-BJ0001-01";"JSNY-JS0022-01";"JSNY-JS0002-01"},MATCH(D8607,{"BJ_zhongyu";"JS_WX_liteer";"JS_CZ_wodefeng"},0)),"")</f>
        <v>JSNY-JS0002-01</v>
      </c>
      <c r="C8607" s="11" t="str">
        <f>IFERROR(INDEX({"北京中裕世纪大酒店";"江苏利特尔绿色包装股份有限公司";"常州市金坛沃德丰电子科技有限公司"},MATCH(D8607,{"BJ_zhongyu";"JS_WX_liteer";"JS_CZ_wodefeng"},0)),"")</f>
        <v>常州市金坛沃德丰电子科技有限公司</v>
      </c>
      <c r="D8607" s="11" t="str">
        <f>[1]动作!$G8606</f>
        <v>JS_CZ_wodefeng</v>
      </c>
      <c r="E8607" s="11" t="str">
        <f>[1]动作!$D8606</f>
        <v>电表故障</v>
      </c>
      <c r="F8607" s="11" t="s">
        <v>45</v>
      </c>
      <c r="G8607" s="12">
        <f>[1]动作!$A8606+[1]动作!$B8606</f>
        <v>43215.518877314818</v>
      </c>
      <c r="H8607" s="12"/>
      <c r="I8607" s="11"/>
    </row>
    <row r="8608" spans="1:9" hidden="1" x14ac:dyDescent="0.3">
      <c r="A8608" s="24">
        <v>8606</v>
      </c>
      <c r="B8608" s="11" t="str">
        <f>IFERROR(INDEX({"JSNY-BJ0001-01";"JSNY-JS0022-01";"JSNY-JS0002-01"},MATCH(D8608,{"BJ_zhongyu";"JS_WX_liteer";"JS_CZ_wodefeng"},0)),"")</f>
        <v>JSNY-JS0002-01</v>
      </c>
      <c r="C8608" s="11" t="str">
        <f>IFERROR(INDEX({"北京中裕世纪大酒店";"江苏利特尔绿色包装股份有限公司";"常州市金坛沃德丰电子科技有限公司"},MATCH(D8608,{"BJ_zhongyu";"JS_WX_liteer";"JS_CZ_wodefeng"},0)),"")</f>
        <v>常州市金坛沃德丰电子科技有限公司</v>
      </c>
      <c r="D8608" s="11" t="str">
        <f>[1]动作!$G8607</f>
        <v>JS_CZ_wodefeng</v>
      </c>
      <c r="E8608" s="11" t="str">
        <f>[1]动作!$D8607</f>
        <v>电表故障</v>
      </c>
      <c r="F8608" s="11" t="s">
        <v>45</v>
      </c>
      <c r="G8608" s="12">
        <f>[1]动作!$A8607+[1]动作!$B8607</f>
        <v>43215.520208333335</v>
      </c>
      <c r="H8608" s="12"/>
      <c r="I8608" s="11"/>
    </row>
    <row r="8609" spans="1:10" hidden="1" x14ac:dyDescent="0.3">
      <c r="A8609" s="24">
        <v>8607</v>
      </c>
      <c r="B8609" s="11" t="str">
        <f>IFERROR(INDEX({"JSNY-BJ0001-01";"JSNY-JS0022-01";"JSNY-JS0002-01"},MATCH(D8609,{"BJ_zhongyu";"JS_WX_liteer";"JS_CZ_wodefeng"},0)),"")</f>
        <v>JSNY-JS0002-01</v>
      </c>
      <c r="C8609" s="11" t="str">
        <f>IFERROR(INDEX({"北京中裕世纪大酒店";"江苏利特尔绿色包装股份有限公司";"常州市金坛沃德丰电子科技有限公司"},MATCH(D8609,{"BJ_zhongyu";"JS_WX_liteer";"JS_CZ_wodefeng"},0)),"")</f>
        <v>常州市金坛沃德丰电子科技有限公司</v>
      </c>
      <c r="D8609" s="11" t="str">
        <f>[1]动作!$G8608</f>
        <v>JS_CZ_wodefeng</v>
      </c>
      <c r="E8609" s="11" t="str">
        <f>[1]动作!$D8608</f>
        <v>电表故障</v>
      </c>
      <c r="F8609" s="11" t="s">
        <v>45</v>
      </c>
      <c r="G8609" s="12">
        <f>[1]动作!$A8608+[1]动作!$B8608</f>
        <v>43215.522581018522</v>
      </c>
      <c r="H8609" s="12"/>
      <c r="I8609" s="11"/>
    </row>
    <row r="8610" spans="1:10" hidden="1" x14ac:dyDescent="0.3">
      <c r="A8610" s="24">
        <v>8608</v>
      </c>
      <c r="B8610" s="11" t="str">
        <f>IFERROR(INDEX({"JSNY-BJ0001-01";"JSNY-JS0022-01";"JSNY-JS0002-01"},MATCH(D8610,{"BJ_zhongyu";"JS_WX_liteer";"JS_CZ_wodefeng"},0)),"")</f>
        <v>JSNY-JS0002-01</v>
      </c>
      <c r="C8610" s="11" t="str">
        <f>IFERROR(INDEX({"北京中裕世纪大酒店";"江苏利特尔绿色包装股份有限公司";"常州市金坛沃德丰电子科技有限公司"},MATCH(D8610,{"BJ_zhongyu";"JS_WX_liteer";"JS_CZ_wodefeng"},0)),"")</f>
        <v>常州市金坛沃德丰电子科技有限公司</v>
      </c>
      <c r="D8610" s="11" t="str">
        <f>[1]动作!$G8609</f>
        <v>JS_CZ_wodefeng</v>
      </c>
      <c r="E8610" s="11" t="str">
        <f>[1]动作!$D8609</f>
        <v>电表故障</v>
      </c>
      <c r="F8610" s="11" t="s">
        <v>45</v>
      </c>
      <c r="G8610" s="12">
        <f>[1]动作!$A8609+[1]动作!$B8609</f>
        <v>43215.522696759261</v>
      </c>
      <c r="H8610" s="12"/>
      <c r="I8610" s="11"/>
    </row>
    <row r="8611" spans="1:10" hidden="1" x14ac:dyDescent="0.3">
      <c r="A8611" s="24">
        <v>8609</v>
      </c>
      <c r="B8611" s="11" t="str">
        <f>IFERROR(INDEX({"JSNY-BJ0001-01";"JSNY-JS0022-01";"JSNY-JS0002-01"},MATCH(D8611,{"BJ_zhongyu";"JS_WX_liteer";"JS_CZ_wodefeng"},0)),"")</f>
        <v>JSNY-JS0002-01</v>
      </c>
      <c r="C8611" s="11" t="str">
        <f>IFERROR(INDEX({"北京中裕世纪大酒店";"江苏利特尔绿色包装股份有限公司";"常州市金坛沃德丰电子科技有限公司"},MATCH(D8611,{"BJ_zhongyu";"JS_WX_liteer";"JS_CZ_wodefeng"},0)),"")</f>
        <v>常州市金坛沃德丰电子科技有限公司</v>
      </c>
      <c r="D8611" s="11" t="str">
        <f>[1]动作!$G8610</f>
        <v>JS_CZ_wodefeng</v>
      </c>
      <c r="E8611" s="11" t="str">
        <f>[1]动作!$D8610</f>
        <v>电表故障</v>
      </c>
      <c r="F8611" s="11" t="s">
        <v>45</v>
      </c>
      <c r="G8611" s="12">
        <f>[1]动作!$A8610+[1]动作!$B8610</f>
        <v>43215.524143518516</v>
      </c>
      <c r="H8611" s="12"/>
      <c r="I8611" s="11"/>
    </row>
    <row r="8612" spans="1:10" hidden="1" x14ac:dyDescent="0.3">
      <c r="A8612" s="24">
        <v>8610</v>
      </c>
      <c r="B8612" s="11" t="str">
        <f>IFERROR(INDEX({"JSNY-BJ0001-01";"JSNY-JS0022-01";"JSNY-JS0002-01"},MATCH(D8612,{"BJ_zhongyu";"JS_WX_liteer";"JS_CZ_wodefeng"},0)),"")</f>
        <v>JSNY-BJ0001-01</v>
      </c>
      <c r="C8612" s="11" t="str">
        <f>IFERROR(INDEX({"北京中裕世纪大酒店";"江苏利特尔绿色包装股份有限公司";"常州市金坛沃德丰电子科技有限公司"},MATCH(D8612,{"BJ_zhongyu";"JS_WX_liteer";"JS_CZ_wodefeng"},0)),"")</f>
        <v>北京中裕世纪大酒店</v>
      </c>
      <c r="D8612" s="11" t="str">
        <f>[1]动作!$G8611</f>
        <v>BJ_zhongyu</v>
      </c>
      <c r="E8612" s="11" t="str">
        <f>[1]动作!$D8611</f>
        <v>分系统3故障状态</v>
      </c>
      <c r="F8612" s="11" t="s">
        <v>178</v>
      </c>
      <c r="G8612" s="12">
        <f>[1]动作!$A8611+[1]动作!$B8611</f>
        <v>43215.528831018521</v>
      </c>
      <c r="H8612" s="12"/>
      <c r="I8612" s="11"/>
    </row>
    <row r="8613" spans="1:10" hidden="1" x14ac:dyDescent="0.3">
      <c r="A8613" s="24">
        <v>8611</v>
      </c>
      <c r="B8613" s="11" t="str">
        <f>IFERROR(INDEX({"JSNY-BJ0001-01";"JSNY-JS0022-01";"JSNY-JS0002-01"},MATCH(D8613,{"BJ_zhongyu";"JS_WX_liteer";"JS_CZ_wodefeng"},0)),"")</f>
        <v>JSNY-BJ0001-01</v>
      </c>
      <c r="C8613" s="11" t="str">
        <f>IFERROR(INDEX({"北京中裕世纪大酒店";"江苏利特尔绿色包装股份有限公司";"常州市金坛沃德丰电子科技有限公司"},MATCH(D8613,{"BJ_zhongyu";"JS_WX_liteer";"JS_CZ_wodefeng"},0)),"")</f>
        <v>北京中裕世纪大酒店</v>
      </c>
      <c r="D8613" s="11" t="str">
        <f>[1]动作!$G8612</f>
        <v>BJ_zhongyu</v>
      </c>
      <c r="E8613" s="11" t="str">
        <f>[1]动作!$D8612</f>
        <v>分系统3BCMS2故障状态</v>
      </c>
      <c r="F8613" s="11" t="s">
        <v>177</v>
      </c>
      <c r="G8613" s="12">
        <f>[1]动作!$A8612+[1]动作!$B8612</f>
        <v>43215.528831018521</v>
      </c>
      <c r="H8613" s="12"/>
      <c r="I8613" s="11"/>
    </row>
    <row r="8614" spans="1:10" hidden="1" x14ac:dyDescent="0.3">
      <c r="A8614" s="24">
        <v>8612</v>
      </c>
      <c r="B8614" s="11" t="str">
        <f>IFERROR(INDEX({"JSNY-BJ0001-01";"JSNY-JS0022-01";"JSNY-JS0002-01"},MATCH(D8614,{"BJ_zhongyu";"JS_WX_liteer";"JS_CZ_wodefeng"},0)),"")</f>
        <v>JSNY-JS0002-01</v>
      </c>
      <c r="C8614" s="11" t="str">
        <f>IFERROR(INDEX({"北京中裕世纪大酒店";"江苏利特尔绿色包装股份有限公司";"常州市金坛沃德丰电子科技有限公司"},MATCH(D8614,{"BJ_zhongyu";"JS_WX_liteer";"JS_CZ_wodefeng"},0)),"")</f>
        <v>常州市金坛沃德丰电子科技有限公司</v>
      </c>
      <c r="D8614" s="11" t="str">
        <f>[1]动作!$G8613</f>
        <v>JS_CZ_wodefeng</v>
      </c>
      <c r="E8614" s="11" t="str">
        <f>[1]动作!$D8613</f>
        <v>电表故障</v>
      </c>
      <c r="F8614" s="11" t="s">
        <v>45</v>
      </c>
      <c r="G8614" s="12">
        <f>[1]动作!$A8613+[1]动作!$B8613</f>
        <v>43215.529537037037</v>
      </c>
      <c r="H8614" s="12"/>
      <c r="I8614" s="11"/>
    </row>
    <row r="8615" spans="1:10" hidden="1" x14ac:dyDescent="0.3">
      <c r="A8615" s="25">
        <v>8613</v>
      </c>
      <c r="B8615" s="26" t="str">
        <f>IFERROR(INDEX({"JSNY-BJ0001-01";"JSNY-JS0022-01";"JSNY-JS0002-01"},MATCH(D8615,{"BJ_zhongyu";"JS_WX_liteer";"JS_CZ_wodefeng"},0)),"")</f>
        <v>JSNY-JS0002-01</v>
      </c>
      <c r="C8615" s="26" t="str">
        <f>IFERROR(INDEX({"北京中裕世纪大酒店";"江苏利特尔绿色包装股份有限公司";"常州市金坛沃德丰电子科技有限公司"},MATCH(D8615,{"BJ_zhongyu";"JS_WX_liteer";"JS_CZ_wodefeng"},0)),"")</f>
        <v>常州市金坛沃德丰电子科技有限公司</v>
      </c>
      <c r="D8615" s="11" t="str">
        <f>[1]动作!$G8614</f>
        <v>JS_CZ_wodefeng</v>
      </c>
      <c r="E8615" s="11" t="str">
        <f>[1]动作!$D8614</f>
        <v>电表故障</v>
      </c>
      <c r="F8615" s="11" t="s">
        <v>45</v>
      </c>
      <c r="G8615" s="12">
        <f>[1]动作!$A8614+[1]动作!$B8614</f>
        <v>43215.530752314815</v>
      </c>
      <c r="H8615" s="12"/>
      <c r="I8615" s="11"/>
    </row>
    <row r="8616" spans="1:10" hidden="1" x14ac:dyDescent="0.3">
      <c r="A8616" s="24">
        <v>8614</v>
      </c>
      <c r="B8616" s="11" t="str">
        <f>IFERROR(INDEX({"JSNY-BJ0001-01";"JSNY-JS0022-01";"JSNY-JS0002-01"},MATCH(D8616,{"BJ_zhongyu";"JS_WX_liteer";"JS_CZ_wodefeng"},0)),"")</f>
        <v>JSNY-JS0002-01</v>
      </c>
      <c r="C8616" s="11" t="str">
        <f>IFERROR(INDEX({"北京中裕世纪大酒店";"江苏利特尔绿色包装股份有限公司";"常州市金坛沃德丰电子科技有限公司"},MATCH(D8616,{"BJ_zhongyu";"JS_WX_liteer";"JS_CZ_wodefeng"},0)),"")</f>
        <v>常州市金坛沃德丰电子科技有限公司</v>
      </c>
      <c r="D8616" s="11" t="str">
        <f>[1]动作!$G8615</f>
        <v>JS_CZ_wodefeng</v>
      </c>
      <c r="E8616" s="11" t="str">
        <f>[1]动作!$D8615</f>
        <v>电表故障</v>
      </c>
      <c r="F8616" s="11" t="s">
        <v>45</v>
      </c>
      <c r="G8616" s="12">
        <f>[1]动作!$A8615+[1]动作!$B8615</f>
        <v>43215.5309837963</v>
      </c>
      <c r="H8616" s="12"/>
      <c r="I8616" s="11"/>
      <c r="J8616" s="34"/>
    </row>
    <row r="8617" spans="1:10" hidden="1" x14ac:dyDescent="0.3">
      <c r="A8617" s="27">
        <v>8615</v>
      </c>
      <c r="B8617" s="28" t="str">
        <f>IFERROR(INDEX({"JSNY-BJ0001-01";"JSNY-JS0022-01";"JSNY-JS0002-01"},MATCH(D8617,{"BJ_zhongyu";"JS_WX_liteer";"JS_CZ_wodefeng"},0)),"")</f>
        <v>JSNY-JS0002-01</v>
      </c>
      <c r="C8617" s="28" t="str">
        <f>IFERROR(INDEX({"北京中裕世纪大酒店";"江苏利特尔绿色包装股份有限公司";"常州市金坛沃德丰电子科技有限公司"},MATCH(D8617,{"BJ_zhongyu";"JS_WX_liteer";"JS_CZ_wodefeng"},0)),"")</f>
        <v>常州市金坛沃德丰电子科技有限公司</v>
      </c>
      <c r="D8617" s="11" t="str">
        <f>[1]动作!$G8616</f>
        <v>JS_CZ_wodefeng</v>
      </c>
      <c r="E8617" s="11" t="str">
        <f>[1]动作!$D8616</f>
        <v>电表故障</v>
      </c>
      <c r="F8617" s="11" t="s">
        <v>45</v>
      </c>
      <c r="G8617" s="12">
        <f>[1]动作!$A8616+[1]动作!$B8616</f>
        <v>43215.531909722224</v>
      </c>
      <c r="H8617" s="12"/>
      <c r="I8617" s="11"/>
    </row>
    <row r="8618" spans="1:10" hidden="1" x14ac:dyDescent="0.3">
      <c r="A8618" s="24">
        <v>8616</v>
      </c>
      <c r="B8618" s="11" t="str">
        <f>IFERROR(INDEX({"JSNY-BJ0001-01";"JSNY-JS0022-01";"JSNY-JS0002-01"},MATCH(D8618,{"BJ_zhongyu";"JS_WX_liteer";"JS_CZ_wodefeng"},0)),"")</f>
        <v>JSNY-JS0002-01</v>
      </c>
      <c r="C8618" s="11" t="str">
        <f>IFERROR(INDEX({"北京中裕世纪大酒店";"江苏利特尔绿色包装股份有限公司";"常州市金坛沃德丰电子科技有限公司"},MATCH(D8618,{"BJ_zhongyu";"JS_WX_liteer";"JS_CZ_wodefeng"},0)),"")</f>
        <v>常州市金坛沃德丰电子科技有限公司</v>
      </c>
      <c r="D8618" s="11" t="str">
        <f>[1]动作!$G8617</f>
        <v>JS_CZ_wodefeng</v>
      </c>
      <c r="E8618" s="11" t="str">
        <f>[1]动作!$D8617</f>
        <v>电表故障</v>
      </c>
      <c r="F8618" s="11" t="s">
        <v>45</v>
      </c>
      <c r="G8618" s="12">
        <f>[1]动作!$A8617+[1]动作!$B8617</f>
        <v>43215.533530092594</v>
      </c>
      <c r="H8618" s="12"/>
      <c r="I8618" s="11"/>
    </row>
    <row r="8619" spans="1:10" hidden="1" x14ac:dyDescent="0.3">
      <c r="A8619" s="24">
        <v>8617</v>
      </c>
      <c r="B8619" s="11" t="str">
        <f>IFERROR(INDEX({"JSNY-BJ0001-01";"JSNY-JS0022-01";"JSNY-JS0002-01"},MATCH(D8619,{"BJ_zhongyu";"JS_WX_liteer";"JS_CZ_wodefeng"},0)),"")</f>
        <v>JSNY-JS0002-01</v>
      </c>
      <c r="C8619" s="11" t="str">
        <f>IFERROR(INDEX({"北京中裕世纪大酒店";"江苏利特尔绿色包装股份有限公司";"常州市金坛沃德丰电子科技有限公司"},MATCH(D8619,{"BJ_zhongyu";"JS_WX_liteer";"JS_CZ_wodefeng"},0)),"")</f>
        <v>常州市金坛沃德丰电子科技有限公司</v>
      </c>
      <c r="D8619" s="11" t="str">
        <f>[1]动作!$G8618</f>
        <v>JS_CZ_wodefeng</v>
      </c>
      <c r="E8619" s="11" t="str">
        <f>[1]动作!$D8618</f>
        <v>电表故障</v>
      </c>
      <c r="F8619" s="11" t="s">
        <v>45</v>
      </c>
      <c r="G8619" s="12">
        <f>[1]动作!$A8618+[1]动作!$B8618</f>
        <v>43215.534456018519</v>
      </c>
      <c r="H8619" s="12"/>
      <c r="I8619" s="11"/>
    </row>
    <row r="8620" spans="1:10" hidden="1" x14ac:dyDescent="0.3">
      <c r="A8620" s="24">
        <v>8618</v>
      </c>
      <c r="B8620" s="11" t="str">
        <f>IFERROR(INDEX({"JSNY-BJ0001-01";"JSNY-JS0022-01";"JSNY-JS0002-01"},MATCH(D8620,{"BJ_zhongyu";"JS_WX_liteer";"JS_CZ_wodefeng"},0)),"")</f>
        <v>JSNY-JS0002-01</v>
      </c>
      <c r="C8620" s="11" t="str">
        <f>IFERROR(INDEX({"北京中裕世纪大酒店";"江苏利特尔绿色包装股份有限公司";"常州市金坛沃德丰电子科技有限公司"},MATCH(D8620,{"BJ_zhongyu";"JS_WX_liteer";"JS_CZ_wodefeng"},0)),"")</f>
        <v>常州市金坛沃德丰电子科技有限公司</v>
      </c>
      <c r="D8620" s="11" t="str">
        <f>[1]动作!$G8619</f>
        <v>JS_CZ_wodefeng</v>
      </c>
      <c r="E8620" s="11" t="str">
        <f>[1]动作!$D8619</f>
        <v>电表故障</v>
      </c>
      <c r="F8620" s="11" t="s">
        <v>45</v>
      </c>
      <c r="G8620" s="12">
        <f>[1]动作!$A8619+[1]动作!$B8619</f>
        <v>43215.534629629627</v>
      </c>
      <c r="H8620" s="12"/>
      <c r="I8620" s="11"/>
    </row>
    <row r="8621" spans="1:10" hidden="1" x14ac:dyDescent="0.3">
      <c r="A8621" s="24">
        <v>8619</v>
      </c>
      <c r="B8621" s="11" t="str">
        <f>IFERROR(INDEX({"JSNY-BJ0001-01";"JSNY-JS0022-01";"JSNY-JS0002-01"},MATCH(D8621,{"BJ_zhongyu";"JS_WX_liteer";"JS_CZ_wodefeng"},0)),"")</f>
        <v>JSNY-JS0002-01</v>
      </c>
      <c r="C8621" s="11" t="str">
        <f>IFERROR(INDEX({"北京中裕世纪大酒店";"江苏利特尔绿色包装股份有限公司";"常州市金坛沃德丰电子科技有限公司"},MATCH(D8621,{"BJ_zhongyu";"JS_WX_liteer";"JS_CZ_wodefeng"},0)),"")</f>
        <v>常州市金坛沃德丰电子科技有限公司</v>
      </c>
      <c r="D8621" s="11" t="str">
        <f>[1]动作!$G8620</f>
        <v>JS_CZ_wodefeng</v>
      </c>
      <c r="E8621" s="11" t="str">
        <f>[1]动作!$D8620</f>
        <v>电表故障</v>
      </c>
      <c r="F8621" s="11" t="s">
        <v>45</v>
      </c>
      <c r="G8621" s="12">
        <f>[1]动作!$A8620+[1]动作!$B8620</f>
        <v>43215.534861111111</v>
      </c>
      <c r="H8621" s="12"/>
      <c r="I8621" s="11"/>
    </row>
    <row r="8622" spans="1:10" hidden="1" x14ac:dyDescent="0.3">
      <c r="A8622" s="24">
        <v>8620</v>
      </c>
      <c r="B8622" s="11" t="str">
        <f>IFERROR(INDEX({"JSNY-BJ0001-01";"JSNY-JS0022-01";"JSNY-JS0002-01"},MATCH(D8622,{"BJ_zhongyu";"JS_WX_liteer";"JS_CZ_wodefeng"},0)),"")</f>
        <v>JSNY-JS0002-01</v>
      </c>
      <c r="C8622" s="11" t="str">
        <f>IFERROR(INDEX({"北京中裕世纪大酒店";"江苏利特尔绿色包装股份有限公司";"常州市金坛沃德丰电子科技有限公司"},MATCH(D8622,{"BJ_zhongyu";"JS_WX_liteer";"JS_CZ_wodefeng"},0)),"")</f>
        <v>常州市金坛沃德丰电子科技有限公司</v>
      </c>
      <c r="D8622" s="11" t="str">
        <f>[1]动作!$G8621</f>
        <v>JS_CZ_wodefeng</v>
      </c>
      <c r="E8622" s="11" t="str">
        <f>[1]动作!$D8621</f>
        <v>电表故障</v>
      </c>
      <c r="F8622" s="11" t="s">
        <v>45</v>
      </c>
      <c r="G8622" s="12">
        <f>[1]动作!$A8621+[1]动作!$B8621</f>
        <v>43215.53497685185</v>
      </c>
      <c r="H8622" s="12"/>
      <c r="I8622" s="11"/>
    </row>
    <row r="8623" spans="1:10" hidden="1" x14ac:dyDescent="0.3">
      <c r="A8623" s="24">
        <v>8621</v>
      </c>
      <c r="B8623" s="11" t="str">
        <f>IFERROR(INDEX({"JSNY-BJ0001-01";"JSNY-JS0022-01";"JSNY-JS0002-01"},MATCH(D8623,{"BJ_zhongyu";"JS_WX_liteer";"JS_CZ_wodefeng"},0)),"")</f>
        <v>JSNY-JS0002-01</v>
      </c>
      <c r="C8623" s="11" t="str">
        <f>IFERROR(INDEX({"北京中裕世纪大酒店";"江苏利特尔绿色包装股份有限公司";"常州市金坛沃德丰电子科技有限公司"},MATCH(D8623,{"BJ_zhongyu";"JS_WX_liteer";"JS_CZ_wodefeng"},0)),"")</f>
        <v>常州市金坛沃德丰电子科技有限公司</v>
      </c>
      <c r="D8623" s="11" t="str">
        <f>[1]动作!$G8622</f>
        <v>JS_CZ_wodefeng</v>
      </c>
      <c r="E8623" s="11" t="str">
        <f>[1]动作!$D8622</f>
        <v>电表故障</v>
      </c>
      <c r="F8623" s="11" t="s">
        <v>45</v>
      </c>
      <c r="G8623" s="12">
        <f>[1]动作!$A8622+[1]动作!$B8622</f>
        <v>43215.535092592596</v>
      </c>
      <c r="H8623" s="12"/>
      <c r="I8623" s="11"/>
    </row>
    <row r="8624" spans="1:10" hidden="1" x14ac:dyDescent="0.3">
      <c r="A8624" s="24">
        <v>8622</v>
      </c>
      <c r="B8624" s="11" t="str">
        <f>IFERROR(INDEX({"JSNY-BJ0001-01";"JSNY-JS0022-01";"JSNY-JS0002-01"},MATCH(D8624,{"BJ_zhongyu";"JS_WX_liteer";"JS_CZ_wodefeng"},0)),"")</f>
        <v>JSNY-JS0002-01</v>
      </c>
      <c r="C8624" s="11" t="str">
        <f>IFERROR(INDEX({"北京中裕世纪大酒店";"江苏利特尔绿色包装股份有限公司";"常州市金坛沃德丰电子科技有限公司"},MATCH(D8624,{"BJ_zhongyu";"JS_WX_liteer";"JS_CZ_wodefeng"},0)),"")</f>
        <v>常州市金坛沃德丰电子科技有限公司</v>
      </c>
      <c r="D8624" s="11" t="str">
        <f>[1]动作!$G8623</f>
        <v>JS_CZ_wodefeng</v>
      </c>
      <c r="E8624" s="11" t="str">
        <f>[1]动作!$D8623</f>
        <v>电表故障</v>
      </c>
      <c r="F8624" s="11" t="s">
        <v>45</v>
      </c>
      <c r="G8624" s="12">
        <f>[1]动作!$A8623+[1]动作!$B8623</f>
        <v>43215.539965277778</v>
      </c>
      <c r="H8624" s="12"/>
      <c r="I8624" s="11"/>
    </row>
    <row r="8625" spans="1:9" hidden="1" x14ac:dyDescent="0.3">
      <c r="A8625" s="24">
        <v>8623</v>
      </c>
      <c r="B8625" s="11" t="str">
        <f>IFERROR(INDEX({"JSNY-BJ0001-01";"JSNY-JS0022-01";"JSNY-JS0002-01"},MATCH(D8625,{"BJ_zhongyu";"JS_WX_liteer";"JS_CZ_wodefeng"},0)),"")</f>
        <v>JSNY-JS0002-01</v>
      </c>
      <c r="C8625" s="11" t="str">
        <f>IFERROR(INDEX({"北京中裕世纪大酒店";"江苏利特尔绿色包装股份有限公司";"常州市金坛沃德丰电子科技有限公司"},MATCH(D8625,{"BJ_zhongyu";"JS_WX_liteer";"JS_CZ_wodefeng"},0)),"")</f>
        <v>常州市金坛沃德丰电子科技有限公司</v>
      </c>
      <c r="D8625" s="11" t="str">
        <f>[1]动作!$G8624</f>
        <v>JS_CZ_wodefeng</v>
      </c>
      <c r="E8625" s="11" t="str">
        <f>[1]动作!$D8624</f>
        <v>电表故障</v>
      </c>
      <c r="F8625" s="11" t="s">
        <v>45</v>
      </c>
      <c r="G8625" s="12">
        <f>[1]动作!$A8624+[1]动作!$B8624</f>
        <v>43215.541296296295</v>
      </c>
      <c r="H8625" s="12"/>
      <c r="I8625" s="11"/>
    </row>
    <row r="8626" spans="1:9" hidden="1" x14ac:dyDescent="0.3">
      <c r="A8626" s="24">
        <v>8624</v>
      </c>
      <c r="B8626" s="11" t="str">
        <f>IFERROR(INDEX({"JSNY-BJ0001-01";"JSNY-JS0022-01";"JSNY-JS0002-01"},MATCH(D8626,{"BJ_zhongyu";"JS_WX_liteer";"JS_CZ_wodefeng"},0)),"")</f>
        <v>JSNY-JS0002-01</v>
      </c>
      <c r="C8626" s="11" t="str">
        <f>IFERROR(INDEX({"北京中裕世纪大酒店";"江苏利特尔绿色包装股份有限公司";"常州市金坛沃德丰电子科技有限公司"},MATCH(D8626,{"BJ_zhongyu";"JS_WX_liteer";"JS_CZ_wodefeng"},0)),"")</f>
        <v>常州市金坛沃德丰电子科技有限公司</v>
      </c>
      <c r="D8626" s="11" t="str">
        <f>[1]动作!$G8625</f>
        <v>JS_CZ_wodefeng</v>
      </c>
      <c r="E8626" s="11" t="str">
        <f>[1]动作!$D8625</f>
        <v>电表故障</v>
      </c>
      <c r="F8626" s="11" t="s">
        <v>45</v>
      </c>
      <c r="G8626" s="12">
        <f>[1]动作!$A8625+[1]动作!$B8625</f>
        <v>43215.543611111112</v>
      </c>
      <c r="H8626" s="12"/>
      <c r="I8626" s="11"/>
    </row>
    <row r="8627" spans="1:9" hidden="1" x14ac:dyDescent="0.3">
      <c r="A8627" s="24">
        <v>8625</v>
      </c>
      <c r="B8627" s="11" t="str">
        <f>IFERROR(INDEX({"JSNY-BJ0001-01";"JSNY-JS0022-01";"JSNY-JS0002-01"},MATCH(D8627,{"BJ_zhongyu";"JS_WX_liteer";"JS_CZ_wodefeng"},0)),"")</f>
        <v>JSNY-JS0002-01</v>
      </c>
      <c r="C8627" s="11" t="str">
        <f>IFERROR(INDEX({"北京中裕世纪大酒店";"江苏利特尔绿色包装股份有限公司";"常州市金坛沃德丰电子科技有限公司"},MATCH(D8627,{"BJ_zhongyu";"JS_WX_liteer";"JS_CZ_wodefeng"},0)),"")</f>
        <v>常州市金坛沃德丰电子科技有限公司</v>
      </c>
      <c r="D8627" s="11" t="str">
        <f>[1]动作!$G8626</f>
        <v>JS_CZ_wodefeng</v>
      </c>
      <c r="E8627" s="11" t="str">
        <f>[1]动作!$D8626</f>
        <v>电表故障</v>
      </c>
      <c r="F8627" s="11" t="s">
        <v>45</v>
      </c>
      <c r="G8627" s="12">
        <f>[1]动作!$A8626+[1]动作!$B8626</f>
        <v>43215.544710648152</v>
      </c>
      <c r="H8627" s="12"/>
      <c r="I8627" s="11"/>
    </row>
    <row r="8628" spans="1:9" hidden="1" x14ac:dyDescent="0.3">
      <c r="A8628" s="24">
        <v>8626</v>
      </c>
      <c r="B8628" s="11" t="str">
        <f>IFERROR(INDEX({"JSNY-BJ0001-01";"JSNY-JS0022-01";"JSNY-JS0002-01"},MATCH(D8628,{"BJ_zhongyu";"JS_WX_liteer";"JS_CZ_wodefeng"},0)),"")</f>
        <v>JSNY-JS0002-01</v>
      </c>
      <c r="C8628" s="11" t="str">
        <f>IFERROR(INDEX({"北京中裕世纪大酒店";"江苏利特尔绿色包装股份有限公司";"常州市金坛沃德丰电子科技有限公司"},MATCH(D8628,{"BJ_zhongyu";"JS_WX_liteer";"JS_CZ_wodefeng"},0)),"")</f>
        <v>常州市金坛沃德丰电子科技有限公司</v>
      </c>
      <c r="D8628" s="11" t="str">
        <f>[1]动作!$G8627</f>
        <v>JS_CZ_wodefeng</v>
      </c>
      <c r="E8628" s="11" t="str">
        <f>[1]动作!$D8627</f>
        <v>电表故障</v>
      </c>
      <c r="F8628" s="11" t="s">
        <v>45</v>
      </c>
      <c r="G8628" s="12">
        <f>[1]动作!$A8627+[1]动作!$B8627</f>
        <v>43215.544942129629</v>
      </c>
      <c r="H8628" s="12"/>
      <c r="I8628" s="11"/>
    </row>
    <row r="8629" spans="1:9" hidden="1" x14ac:dyDescent="0.3">
      <c r="A8629" s="24">
        <v>8627</v>
      </c>
      <c r="B8629" s="11" t="str">
        <f>IFERROR(INDEX({"JSNY-BJ0001-01";"JSNY-JS0022-01";"JSNY-JS0002-01"},MATCH(D8629,{"BJ_zhongyu";"JS_WX_liteer";"JS_CZ_wodefeng"},0)),"")</f>
        <v>JSNY-JS0002-01</v>
      </c>
      <c r="C8629" s="11" t="str">
        <f>IFERROR(INDEX({"北京中裕世纪大酒店";"江苏利特尔绿色包装股份有限公司";"常州市金坛沃德丰电子科技有限公司"},MATCH(D8629,{"BJ_zhongyu";"JS_WX_liteer";"JS_CZ_wodefeng"},0)),"")</f>
        <v>常州市金坛沃德丰电子科技有限公司</v>
      </c>
      <c r="D8629" s="11" t="str">
        <f>[1]动作!$G8628</f>
        <v>JS_CZ_wodefeng</v>
      </c>
      <c r="E8629" s="11" t="str">
        <f>[1]动作!$D8628</f>
        <v>电表故障</v>
      </c>
      <c r="F8629" s="11" t="s">
        <v>45</v>
      </c>
      <c r="G8629" s="12">
        <f>[1]动作!$A8628+[1]动作!$B8628</f>
        <v>43215.54755787037</v>
      </c>
      <c r="H8629" s="12"/>
      <c r="I8629" s="11"/>
    </row>
    <row r="8630" spans="1:9" hidden="1" x14ac:dyDescent="0.3">
      <c r="A8630" s="24">
        <v>8628</v>
      </c>
      <c r="B8630" s="11" t="str">
        <f>IFERROR(INDEX({"JSNY-BJ0001-01";"JSNY-JS0022-01";"JSNY-JS0002-01"},MATCH(D8630,{"BJ_zhongyu";"JS_WX_liteer";"JS_CZ_wodefeng"},0)),"")</f>
        <v>JSNY-JS0002-01</v>
      </c>
      <c r="C8630" s="11" t="str">
        <f>IFERROR(INDEX({"北京中裕世纪大酒店";"江苏利特尔绿色包装股份有限公司";"常州市金坛沃德丰电子科技有限公司"},MATCH(D8630,{"BJ_zhongyu";"JS_WX_liteer";"JS_CZ_wodefeng"},0)),"")</f>
        <v>常州市金坛沃德丰电子科技有限公司</v>
      </c>
      <c r="D8630" s="11" t="str">
        <f>[1]动作!$G8629</f>
        <v>JS_CZ_wodefeng</v>
      </c>
      <c r="E8630" s="11" t="str">
        <f>[1]动作!$D8629</f>
        <v>电表故障</v>
      </c>
      <c r="F8630" s="11" t="s">
        <v>45</v>
      </c>
      <c r="G8630" s="12">
        <f>[1]动作!$A8629+[1]动作!$B8629</f>
        <v>43215.550034722219</v>
      </c>
      <c r="H8630" s="12"/>
      <c r="I8630" s="11"/>
    </row>
    <row r="8631" spans="1:9" hidden="1" x14ac:dyDescent="0.3">
      <c r="A8631" s="24">
        <v>8629</v>
      </c>
      <c r="B8631" s="11" t="str">
        <f>IFERROR(INDEX({"JSNY-BJ0001-01";"JSNY-JS0022-01";"JSNY-JS0002-01"},MATCH(D8631,{"BJ_zhongyu";"JS_WX_liteer";"JS_CZ_wodefeng"},0)),"")</f>
        <v>JSNY-JS0002-01</v>
      </c>
      <c r="C8631" s="11" t="str">
        <f>IFERROR(INDEX({"北京中裕世纪大酒店";"江苏利特尔绿色包装股份有限公司";"常州市金坛沃德丰电子科技有限公司"},MATCH(D8631,{"BJ_zhongyu";"JS_WX_liteer";"JS_CZ_wodefeng"},0)),"")</f>
        <v>常州市金坛沃德丰电子科技有限公司</v>
      </c>
      <c r="D8631" s="11" t="str">
        <f>[1]动作!$G8630</f>
        <v>JS_CZ_wodefeng</v>
      </c>
      <c r="E8631" s="11" t="str">
        <f>[1]动作!$D8630</f>
        <v>电表故障</v>
      </c>
      <c r="F8631" s="11" t="s">
        <v>45</v>
      </c>
      <c r="G8631" s="12">
        <f>[1]动作!$A8630+[1]动作!$B8630</f>
        <v>43215.550162037034</v>
      </c>
      <c r="H8631" s="12"/>
      <c r="I8631" s="11"/>
    </row>
    <row r="8632" spans="1:9" hidden="1" x14ac:dyDescent="0.3">
      <c r="A8632" s="24">
        <v>8630</v>
      </c>
      <c r="B8632" s="11" t="str">
        <f>IFERROR(INDEX({"JSNY-BJ0001-01";"JSNY-JS0022-01";"JSNY-JS0002-01"},MATCH(D8632,{"BJ_zhongyu";"JS_WX_liteer";"JS_CZ_wodefeng"},0)),"")</f>
        <v>JSNY-JS0002-01</v>
      </c>
      <c r="C8632" s="11" t="str">
        <f>IFERROR(INDEX({"北京中裕世纪大酒店";"江苏利特尔绿色包装股份有限公司";"常州市金坛沃德丰电子科技有限公司"},MATCH(D8632,{"BJ_zhongyu";"JS_WX_liteer";"JS_CZ_wodefeng"},0)),"")</f>
        <v>常州市金坛沃德丰电子科技有限公司</v>
      </c>
      <c r="D8632" s="11" t="str">
        <f>[1]动作!$G8631</f>
        <v>JS_CZ_wodefeng</v>
      </c>
      <c r="E8632" s="11" t="str">
        <f>[1]动作!$D8631</f>
        <v>电表故障</v>
      </c>
      <c r="F8632" s="11" t="s">
        <v>45</v>
      </c>
      <c r="G8632" s="12">
        <f>[1]动作!$A8631+[1]动作!$B8631</f>
        <v>43215.550335648149</v>
      </c>
      <c r="H8632" s="12"/>
      <c r="I8632" s="11"/>
    </row>
    <row r="8633" spans="1:9" hidden="1" x14ac:dyDescent="0.3">
      <c r="A8633" s="24">
        <v>8631</v>
      </c>
      <c r="B8633" s="11" t="str">
        <f>IFERROR(INDEX({"JSNY-BJ0001-01";"JSNY-JS0022-01";"JSNY-JS0002-01"},MATCH(D8633,{"BJ_zhongyu";"JS_WX_liteer";"JS_CZ_wodefeng"},0)),"")</f>
        <v>JSNY-JS0002-01</v>
      </c>
      <c r="C8633" s="11" t="str">
        <f>IFERROR(INDEX({"北京中裕世纪大酒店";"江苏利特尔绿色包装股份有限公司";"常州市金坛沃德丰电子科技有限公司"},MATCH(D8633,{"BJ_zhongyu";"JS_WX_liteer";"JS_CZ_wodefeng"},0)),"")</f>
        <v>常州市金坛沃德丰电子科技有限公司</v>
      </c>
      <c r="D8633" s="11" t="str">
        <f>[1]动作!$G8632</f>
        <v>JS_CZ_wodefeng</v>
      </c>
      <c r="E8633" s="11" t="str">
        <f>[1]动作!$D8632</f>
        <v>电表故障</v>
      </c>
      <c r="F8633" s="11" t="s">
        <v>45</v>
      </c>
      <c r="G8633" s="12">
        <f>[1]动作!$A8632+[1]动作!$B8632</f>
        <v>43215.550451388888</v>
      </c>
      <c r="H8633" s="12"/>
      <c r="I8633" s="11"/>
    </row>
    <row r="8634" spans="1:9" hidden="1" x14ac:dyDescent="0.3">
      <c r="A8634" s="24">
        <v>8632</v>
      </c>
      <c r="B8634" s="11" t="str">
        <f>IFERROR(INDEX({"JSNY-BJ0001-01";"JSNY-JS0022-01";"JSNY-JS0002-01"},MATCH(D8634,{"BJ_zhongyu";"JS_WX_liteer";"JS_CZ_wodefeng"},0)),"")</f>
        <v>JSNY-JS0002-01</v>
      </c>
      <c r="C8634" s="11" t="str">
        <f>IFERROR(INDEX({"北京中裕世纪大酒店";"江苏利特尔绿色包装股份有限公司";"常州市金坛沃德丰电子科技有限公司"},MATCH(D8634,{"BJ_zhongyu";"JS_WX_liteer";"JS_CZ_wodefeng"},0)),"")</f>
        <v>常州市金坛沃德丰电子科技有限公司</v>
      </c>
      <c r="D8634" s="11" t="str">
        <f>[1]动作!$G8633</f>
        <v>JS_CZ_wodefeng</v>
      </c>
      <c r="E8634" s="11" t="str">
        <f>[1]动作!$D8633</f>
        <v>电表故障</v>
      </c>
      <c r="F8634" s="11" t="s">
        <v>45</v>
      </c>
      <c r="G8634" s="12">
        <f>[1]动作!$A8633+[1]动作!$B8633</f>
        <v>43215.551423611112</v>
      </c>
      <c r="H8634" s="12"/>
      <c r="I8634" s="11"/>
    </row>
    <row r="8635" spans="1:9" hidden="1" x14ac:dyDescent="0.3">
      <c r="A8635" s="24">
        <v>8633</v>
      </c>
      <c r="B8635" s="11" t="str">
        <f>IFERROR(INDEX({"JSNY-BJ0001-01";"JSNY-JS0022-01";"JSNY-JS0002-01"},MATCH(D8635,{"BJ_zhongyu";"JS_WX_liteer";"JS_CZ_wodefeng"},0)),"")</f>
        <v>JSNY-JS0002-01</v>
      </c>
      <c r="C8635" s="11" t="str">
        <f>IFERROR(INDEX({"北京中裕世纪大酒店";"江苏利特尔绿色包装股份有限公司";"常州市金坛沃德丰电子科技有限公司"},MATCH(D8635,{"BJ_zhongyu";"JS_WX_liteer";"JS_CZ_wodefeng"},0)),"")</f>
        <v>常州市金坛沃德丰电子科技有限公司</v>
      </c>
      <c r="D8635" s="11" t="str">
        <f>[1]动作!$G8634</f>
        <v>JS_CZ_wodefeng</v>
      </c>
      <c r="E8635" s="11" t="str">
        <f>[1]动作!$D8634</f>
        <v>电表故障</v>
      </c>
      <c r="F8635" s="11" t="s">
        <v>45</v>
      </c>
      <c r="G8635" s="12">
        <f>[1]动作!$A8634+[1]动作!$B8634</f>
        <v>43215.556875000002</v>
      </c>
      <c r="H8635" s="12"/>
      <c r="I8635" s="11"/>
    </row>
    <row r="8636" spans="1:9" hidden="1" x14ac:dyDescent="0.3">
      <c r="A8636" s="24">
        <v>8634</v>
      </c>
      <c r="B8636" s="11" t="str">
        <f>IFERROR(INDEX({"JSNY-BJ0001-01";"JSNY-JS0022-01";"JSNY-JS0002-01"},MATCH(D8636,{"BJ_zhongyu";"JS_WX_liteer";"JS_CZ_wodefeng"},0)),"")</f>
        <v>JSNY-JS0002-01</v>
      </c>
      <c r="C8636" s="11" t="str">
        <f>IFERROR(INDEX({"北京中裕世纪大酒店";"江苏利特尔绿色包装股份有限公司";"常州市金坛沃德丰电子科技有限公司"},MATCH(D8636,{"BJ_zhongyu";"JS_WX_liteer";"JS_CZ_wodefeng"},0)),"")</f>
        <v>常州市金坛沃德丰电子科技有限公司</v>
      </c>
      <c r="D8636" s="11" t="str">
        <f>[1]动作!$G8635</f>
        <v>JS_CZ_wodefeng</v>
      </c>
      <c r="E8636" s="11" t="str">
        <f>[1]动作!$D8635</f>
        <v>电表故障</v>
      </c>
      <c r="F8636" s="11" t="s">
        <v>45</v>
      </c>
      <c r="G8636" s="12">
        <f>[1]动作!$A8635+[1]动作!$B8635</f>
        <v>43215.559259259258</v>
      </c>
      <c r="H8636" s="12"/>
      <c r="I8636" s="11"/>
    </row>
    <row r="8637" spans="1:9" hidden="1" x14ac:dyDescent="0.3">
      <c r="A8637" s="24">
        <v>8635</v>
      </c>
      <c r="B8637" s="11" t="str">
        <f>IFERROR(INDEX({"JSNY-BJ0001-01";"JSNY-JS0022-01";"JSNY-JS0002-01"},MATCH(D8637,{"BJ_zhongyu";"JS_WX_liteer";"JS_CZ_wodefeng"},0)),"")</f>
        <v>JSNY-JS0002-01</v>
      </c>
      <c r="C8637" s="11" t="str">
        <f>IFERROR(INDEX({"北京中裕世纪大酒店";"江苏利特尔绿色包装股份有限公司";"常州市金坛沃德丰电子科技有限公司"},MATCH(D8637,{"BJ_zhongyu";"JS_WX_liteer";"JS_CZ_wodefeng"},0)),"")</f>
        <v>常州市金坛沃德丰电子科技有限公司</v>
      </c>
      <c r="D8637" s="11" t="str">
        <f>[1]动作!$G8636</f>
        <v>JS_CZ_wodefeng</v>
      </c>
      <c r="E8637" s="11" t="str">
        <f>[1]动作!$D8636</f>
        <v>电表故障</v>
      </c>
      <c r="F8637" s="11" t="s">
        <v>45</v>
      </c>
      <c r="G8637" s="12">
        <f>[1]动作!$A8636+[1]动作!$B8636</f>
        <v>43215.560590277775</v>
      </c>
      <c r="H8637" s="12"/>
      <c r="I8637" s="11"/>
    </row>
    <row r="8638" spans="1:9" hidden="1" x14ac:dyDescent="0.3">
      <c r="A8638" s="24">
        <v>8636</v>
      </c>
      <c r="B8638" s="11" t="str">
        <f>IFERROR(INDEX({"JSNY-BJ0001-01";"JSNY-JS0022-01";"JSNY-JS0002-01"},MATCH(D8638,{"BJ_zhongyu";"JS_WX_liteer";"JS_CZ_wodefeng"},0)),"")</f>
        <v>JSNY-JS0002-01</v>
      </c>
      <c r="C8638" s="11" t="str">
        <f>IFERROR(INDEX({"北京中裕世纪大酒店";"江苏利特尔绿色包装股份有限公司";"常州市金坛沃德丰电子科技有限公司"},MATCH(D8638,{"BJ_zhongyu";"JS_WX_liteer";"JS_CZ_wodefeng"},0)),"")</f>
        <v>常州市金坛沃德丰电子科技有限公司</v>
      </c>
      <c r="D8638" s="11" t="str">
        <f>[1]动作!$G8637</f>
        <v>JS_CZ_wodefeng</v>
      </c>
      <c r="E8638" s="11" t="str">
        <f>[1]动作!$D8637</f>
        <v>电表故障</v>
      </c>
      <c r="F8638" s="11" t="s">
        <v>45</v>
      </c>
      <c r="G8638" s="12">
        <f>[1]动作!$A8637+[1]动作!$B8637</f>
        <v>43215.560706018521</v>
      </c>
      <c r="H8638" s="12"/>
      <c r="I8638" s="11"/>
    </row>
    <row r="8639" spans="1:9" hidden="1" x14ac:dyDescent="0.3">
      <c r="A8639" s="24">
        <v>8637</v>
      </c>
      <c r="B8639" s="11" t="str">
        <f>IFERROR(INDEX({"JSNY-BJ0001-01";"JSNY-JS0022-01";"JSNY-JS0002-01"},MATCH(D8639,{"BJ_zhongyu";"JS_WX_liteer";"JS_CZ_wodefeng"},0)),"")</f>
        <v>JSNY-JS0002-01</v>
      </c>
      <c r="C8639" s="11" t="str">
        <f>IFERROR(INDEX({"北京中裕世纪大酒店";"江苏利特尔绿色包装股份有限公司";"常州市金坛沃德丰电子科技有限公司"},MATCH(D8639,{"BJ_zhongyu";"JS_WX_liteer";"JS_CZ_wodefeng"},0)),"")</f>
        <v>常州市金坛沃德丰电子科技有限公司</v>
      </c>
      <c r="D8639" s="11" t="str">
        <f>[1]动作!$G8638</f>
        <v>JS_CZ_wodefeng</v>
      </c>
      <c r="E8639" s="11" t="str">
        <f>[1]动作!$D8638</f>
        <v>电表故障</v>
      </c>
      <c r="F8639" s="11" t="s">
        <v>45</v>
      </c>
      <c r="G8639" s="12">
        <f>[1]动作!$A8638+[1]动作!$B8638</f>
        <v>43215.56082175926</v>
      </c>
      <c r="H8639" s="12"/>
      <c r="I8639" s="11"/>
    </row>
    <row r="8640" spans="1:9" hidden="1" x14ac:dyDescent="0.3">
      <c r="A8640" s="24">
        <v>8638</v>
      </c>
      <c r="B8640" s="11" t="str">
        <f>IFERROR(INDEX({"JSNY-BJ0001-01";"JSNY-JS0022-01";"JSNY-JS0002-01"},MATCH(D8640,{"BJ_zhongyu";"JS_WX_liteer";"JS_CZ_wodefeng"},0)),"")</f>
        <v>JSNY-JS0002-01</v>
      </c>
      <c r="C8640" s="11" t="str">
        <f>IFERROR(INDEX({"北京中裕世纪大酒店";"江苏利特尔绿色包装股份有限公司";"常州市金坛沃德丰电子科技有限公司"},MATCH(D8640,{"BJ_zhongyu";"JS_WX_liteer";"JS_CZ_wodefeng"},0)),"")</f>
        <v>常州市金坛沃德丰电子科技有限公司</v>
      </c>
      <c r="D8640" s="11" t="str">
        <f>[1]动作!$G8639</f>
        <v>JS_CZ_wodefeng</v>
      </c>
      <c r="E8640" s="11" t="str">
        <f>[1]动作!$D8639</f>
        <v>电表故障</v>
      </c>
      <c r="F8640" s="11" t="s">
        <v>45</v>
      </c>
      <c r="G8640" s="12">
        <f>[1]动作!$A8639+[1]动作!$B8639</f>
        <v>43215.561921296299</v>
      </c>
      <c r="H8640" s="12"/>
      <c r="I8640" s="11"/>
    </row>
    <row r="8641" spans="1:9" hidden="1" x14ac:dyDescent="0.3">
      <c r="A8641" s="24">
        <v>8639</v>
      </c>
      <c r="B8641" s="11" t="str">
        <f>IFERROR(INDEX({"JSNY-BJ0001-01";"JSNY-JS0022-01";"JSNY-JS0002-01"},MATCH(D8641,{"BJ_zhongyu";"JS_WX_liteer";"JS_CZ_wodefeng"},0)),"")</f>
        <v>JSNY-JS0002-01</v>
      </c>
      <c r="C8641" s="11" t="str">
        <f>IFERROR(INDEX({"北京中裕世纪大酒店";"江苏利特尔绿色包装股份有限公司";"常州市金坛沃德丰电子科技有限公司"},MATCH(D8641,{"BJ_zhongyu";"JS_WX_liteer";"JS_CZ_wodefeng"},0)),"")</f>
        <v>常州市金坛沃德丰电子科技有限公司</v>
      </c>
      <c r="D8641" s="11" t="str">
        <f>[1]动作!$G8640</f>
        <v>JS_CZ_wodefeng</v>
      </c>
      <c r="E8641" s="11" t="str">
        <f>[1]动作!$D8640</f>
        <v>电表故障</v>
      </c>
      <c r="F8641" s="11" t="s">
        <v>45</v>
      </c>
      <c r="G8641" s="12">
        <f>[1]动作!$A8640+[1]动作!$B8640</f>
        <v>43215.562152777777</v>
      </c>
      <c r="H8641" s="12"/>
      <c r="I8641" s="11"/>
    </row>
    <row r="8642" spans="1:9" hidden="1" x14ac:dyDescent="0.3">
      <c r="A8642" s="24">
        <v>8640</v>
      </c>
      <c r="B8642" s="11" t="str">
        <f>IFERROR(INDEX({"JSNY-BJ0001-01";"JSNY-JS0022-01";"JSNY-JS0002-01"},MATCH(D8642,{"BJ_zhongyu";"JS_WX_liteer";"JS_CZ_wodefeng"},0)),"")</f>
        <v>JSNY-JS0002-01</v>
      </c>
      <c r="C8642" s="11" t="str">
        <f>IFERROR(INDEX({"北京中裕世纪大酒店";"江苏利特尔绿色包装股份有限公司";"常州市金坛沃德丰电子科技有限公司"},MATCH(D8642,{"BJ_zhongyu";"JS_WX_liteer";"JS_CZ_wodefeng"},0)),"")</f>
        <v>常州市金坛沃德丰电子科技有限公司</v>
      </c>
      <c r="D8642" s="11" t="str">
        <f>[1]动作!$G8641</f>
        <v>JS_CZ_wodefeng</v>
      </c>
      <c r="E8642" s="11" t="str">
        <f>[1]动作!$D8641</f>
        <v>电表故障</v>
      </c>
      <c r="F8642" s="11" t="s">
        <v>45</v>
      </c>
      <c r="G8642" s="12">
        <f>[1]动作!$A8641+[1]动作!$B8641</f>
        <v>43215.565162037034</v>
      </c>
      <c r="H8642" s="12"/>
      <c r="I8642" s="11"/>
    </row>
    <row r="8643" spans="1:9" hidden="1" x14ac:dyDescent="0.3">
      <c r="A8643" s="24">
        <v>8641</v>
      </c>
      <c r="B8643" s="11" t="str">
        <f>IFERROR(INDEX({"JSNY-BJ0001-01";"JSNY-JS0022-01";"JSNY-JS0002-01"},MATCH(D8643,{"BJ_zhongyu";"JS_WX_liteer";"JS_CZ_wodefeng"},0)),"")</f>
        <v>JSNY-JS0002-01</v>
      </c>
      <c r="C8643" s="11" t="str">
        <f>IFERROR(INDEX({"北京中裕世纪大酒店";"江苏利特尔绿色包装股份有限公司";"常州市金坛沃德丰电子科技有限公司"},MATCH(D8643,{"BJ_zhongyu";"JS_WX_liteer";"JS_CZ_wodefeng"},0)),"")</f>
        <v>常州市金坛沃德丰电子科技有限公司</v>
      </c>
      <c r="D8643" s="11" t="str">
        <f>[1]动作!$G8642</f>
        <v>JS_CZ_wodefeng</v>
      </c>
      <c r="E8643" s="11" t="str">
        <f>[1]动作!$D8642</f>
        <v>电表故障</v>
      </c>
      <c r="F8643" s="11" t="s">
        <v>45</v>
      </c>
      <c r="G8643" s="12">
        <f>[1]动作!$A8642+[1]动作!$B8642</f>
        <v>43215.56527777778</v>
      </c>
      <c r="H8643" s="12"/>
      <c r="I8643" s="11"/>
    </row>
    <row r="8644" spans="1:9" hidden="1" x14ac:dyDescent="0.3">
      <c r="A8644" s="24">
        <v>8642</v>
      </c>
      <c r="B8644" s="11" t="str">
        <f>IFERROR(INDEX({"JSNY-BJ0001-01";"JSNY-JS0022-01";"JSNY-JS0002-01"},MATCH(D8644,{"BJ_zhongyu";"JS_WX_liteer";"JS_CZ_wodefeng"},0)),"")</f>
        <v>JSNY-JS0002-01</v>
      </c>
      <c r="C8644" s="11" t="str">
        <f>IFERROR(INDEX({"北京中裕世纪大酒店";"江苏利特尔绿色包装股份有限公司";"常州市金坛沃德丰电子科技有限公司"},MATCH(D8644,{"BJ_zhongyu";"JS_WX_liteer";"JS_CZ_wodefeng"},0)),"")</f>
        <v>常州市金坛沃德丰电子科技有限公司</v>
      </c>
      <c r="D8644" s="11" t="str">
        <f>[1]动作!$G8643</f>
        <v>JS_CZ_wodefeng</v>
      </c>
      <c r="E8644" s="11" t="str">
        <f>[1]动作!$D8643</f>
        <v>电表故障</v>
      </c>
      <c r="F8644" s="11" t="s">
        <v>45</v>
      </c>
      <c r="G8644" s="12">
        <f>[1]动作!$A8643+[1]动作!$B8643</f>
        <v>43215.565393518518</v>
      </c>
      <c r="H8644" s="12"/>
      <c r="I8644" s="11"/>
    </row>
    <row r="8645" spans="1:9" hidden="1" x14ac:dyDescent="0.3">
      <c r="A8645" s="24">
        <v>8643</v>
      </c>
      <c r="B8645" s="11" t="str">
        <f>IFERROR(INDEX({"JSNY-BJ0001-01";"JSNY-JS0022-01";"JSNY-JS0002-01"},MATCH(D8645,{"BJ_zhongyu";"JS_WX_liteer";"JS_CZ_wodefeng"},0)),"")</f>
        <v>JSNY-JS0002-01</v>
      </c>
      <c r="C8645" s="11" t="str">
        <f>IFERROR(INDEX({"北京中裕世纪大酒店";"江苏利特尔绿色包装股份有限公司";"常州市金坛沃德丰电子科技有限公司"},MATCH(D8645,{"BJ_zhongyu";"JS_WX_liteer";"JS_CZ_wodefeng"},0)),"")</f>
        <v>常州市金坛沃德丰电子科技有限公司</v>
      </c>
      <c r="D8645" s="11" t="str">
        <f>[1]动作!$G8644</f>
        <v>JS_CZ_wodefeng</v>
      </c>
      <c r="E8645" s="11" t="str">
        <f>[1]动作!$D8644</f>
        <v>电表故障</v>
      </c>
      <c r="F8645" s="11" t="s">
        <v>45</v>
      </c>
      <c r="G8645" s="12">
        <f>[1]动作!$A8644+[1]动作!$B8644</f>
        <v>43215.569328703707</v>
      </c>
      <c r="H8645" s="12"/>
      <c r="I8645" s="11"/>
    </row>
    <row r="8646" spans="1:9" hidden="1" x14ac:dyDescent="0.3">
      <c r="A8646" s="24">
        <v>8644</v>
      </c>
      <c r="B8646" s="11" t="str">
        <f>IFERROR(INDEX({"JSNY-BJ0001-01";"JSNY-JS0022-01";"JSNY-JS0002-01"},MATCH(D8646,{"BJ_zhongyu";"JS_WX_liteer";"JS_CZ_wodefeng"},0)),"")</f>
        <v>JSNY-JS0002-01</v>
      </c>
      <c r="C8646" s="11" t="str">
        <f>IFERROR(INDEX({"北京中裕世纪大酒店";"江苏利特尔绿色包装股份有限公司";"常州市金坛沃德丰电子科技有限公司"},MATCH(D8646,{"BJ_zhongyu";"JS_WX_liteer";"JS_CZ_wodefeng"},0)),"")</f>
        <v>常州市金坛沃德丰电子科技有限公司</v>
      </c>
      <c r="D8646" s="11" t="str">
        <f>[1]动作!$G8645</f>
        <v>JS_CZ_wodefeng</v>
      </c>
      <c r="E8646" s="11" t="str">
        <f>[1]动作!$D8645</f>
        <v>电表故障</v>
      </c>
      <c r="F8646" s="11" t="s">
        <v>45</v>
      </c>
      <c r="G8646" s="12">
        <f>[1]动作!$A8645+[1]动作!$B8645</f>
        <v>43215.570775462962</v>
      </c>
      <c r="H8646" s="12"/>
      <c r="I8646" s="11"/>
    </row>
    <row r="8647" spans="1:9" hidden="1" x14ac:dyDescent="0.3">
      <c r="A8647" s="24">
        <v>8645</v>
      </c>
      <c r="B8647" s="11" t="str">
        <f>IFERROR(INDEX({"JSNY-BJ0001-01";"JSNY-JS0022-01";"JSNY-JS0002-01"},MATCH(D8647,{"BJ_zhongyu";"JS_WX_liteer";"JS_CZ_wodefeng"},0)),"")</f>
        <v>JSNY-JS0002-01</v>
      </c>
      <c r="C8647" s="11" t="str">
        <f>IFERROR(INDEX({"北京中裕世纪大酒店";"江苏利特尔绿色包装股份有限公司";"常州市金坛沃德丰电子科技有限公司"},MATCH(D8647,{"BJ_zhongyu";"JS_WX_liteer";"JS_CZ_wodefeng"},0)),"")</f>
        <v>常州市金坛沃德丰电子科技有限公司</v>
      </c>
      <c r="D8647" s="11" t="str">
        <f>[1]动作!$G8646</f>
        <v>JS_CZ_wodefeng</v>
      </c>
      <c r="E8647" s="11" t="str">
        <f>[1]动作!$D8646</f>
        <v>电表故障</v>
      </c>
      <c r="F8647" s="11" t="s">
        <v>45</v>
      </c>
      <c r="G8647" s="12">
        <f>[1]动作!$A8646+[1]动作!$B8646</f>
        <v>43215.570891203701</v>
      </c>
      <c r="H8647" s="12"/>
      <c r="I8647" s="11"/>
    </row>
    <row r="8648" spans="1:9" hidden="1" x14ac:dyDescent="0.3">
      <c r="A8648" s="24">
        <v>8646</v>
      </c>
      <c r="B8648" s="11" t="str">
        <f>IFERROR(INDEX({"JSNY-BJ0001-01";"JSNY-JS0022-01";"JSNY-JS0002-01"},MATCH(D8648,{"BJ_zhongyu";"JS_WX_liteer";"JS_CZ_wodefeng"},0)),"")</f>
        <v>JSNY-JS0002-01</v>
      </c>
      <c r="C8648" s="11" t="str">
        <f>IFERROR(INDEX({"北京中裕世纪大酒店";"江苏利特尔绿色包装股份有限公司";"常州市金坛沃德丰电子科技有限公司"},MATCH(D8648,{"BJ_zhongyu";"JS_WX_liteer";"JS_CZ_wodefeng"},0)),"")</f>
        <v>常州市金坛沃德丰电子科技有限公司</v>
      </c>
      <c r="D8648" s="11" t="str">
        <f>[1]动作!$G8647</f>
        <v>JS_CZ_wodefeng</v>
      </c>
      <c r="E8648" s="11" t="str">
        <f>[1]动作!$D8647</f>
        <v>电表故障</v>
      </c>
      <c r="F8648" s="11" t="s">
        <v>45</v>
      </c>
      <c r="G8648" s="12">
        <f>[1]动作!$A8647+[1]动作!$B8647</f>
        <v>43215.571817129632</v>
      </c>
      <c r="H8648" s="12"/>
      <c r="I8648" s="11"/>
    </row>
    <row r="8649" spans="1:9" hidden="1" x14ac:dyDescent="0.3">
      <c r="A8649" s="24">
        <v>8647</v>
      </c>
      <c r="B8649" s="11" t="str">
        <f>IFERROR(INDEX({"JSNY-BJ0001-01";"JSNY-JS0022-01";"JSNY-JS0002-01"},MATCH(D8649,{"BJ_zhongyu";"JS_WX_liteer";"JS_CZ_wodefeng"},0)),"")</f>
        <v>JSNY-JS0002-01</v>
      </c>
      <c r="C8649" s="11" t="str">
        <f>IFERROR(INDEX({"北京中裕世纪大酒店";"江苏利特尔绿色包装股份有限公司";"常州市金坛沃德丰电子科技有限公司"},MATCH(D8649,{"BJ_zhongyu";"JS_WX_liteer";"JS_CZ_wodefeng"},0)),"")</f>
        <v>常州市金坛沃德丰电子科技有限公司</v>
      </c>
      <c r="D8649" s="11" t="str">
        <f>[1]动作!$G8648</f>
        <v>JS_CZ_wodefeng</v>
      </c>
      <c r="E8649" s="11" t="str">
        <f>[1]动作!$D8648</f>
        <v>电表故障</v>
      </c>
      <c r="F8649" s="11" t="s">
        <v>45</v>
      </c>
      <c r="G8649" s="12">
        <f>[1]动作!$A8648+[1]动作!$B8648</f>
        <v>43215.574201388888</v>
      </c>
      <c r="H8649" s="12"/>
      <c r="I8649" s="11"/>
    </row>
    <row r="8650" spans="1:9" hidden="1" x14ac:dyDescent="0.3">
      <c r="A8650" s="24">
        <v>8648</v>
      </c>
      <c r="B8650" s="11" t="str">
        <f>IFERROR(INDEX({"JSNY-BJ0001-01";"JSNY-JS0022-01";"JSNY-JS0002-01"},MATCH(D8650,{"BJ_zhongyu";"JS_WX_liteer";"JS_CZ_wodefeng"},0)),"")</f>
        <v>JSNY-JS0002-01</v>
      </c>
      <c r="C8650" s="11" t="str">
        <f>IFERROR(INDEX({"北京中裕世纪大酒店";"江苏利特尔绿色包装股份有限公司";"常州市金坛沃德丰电子科技有限公司"},MATCH(D8650,{"BJ_zhongyu";"JS_WX_liteer";"JS_CZ_wodefeng"},0)),"")</f>
        <v>常州市金坛沃德丰电子科技有限公司</v>
      </c>
      <c r="D8650" s="11" t="str">
        <f>[1]动作!$G8649</f>
        <v>JS_CZ_wodefeng</v>
      </c>
      <c r="E8650" s="11" t="str">
        <f>[1]动作!$D8649</f>
        <v>电表故障</v>
      </c>
      <c r="F8650" s="11" t="s">
        <v>45</v>
      </c>
      <c r="G8650" s="12">
        <f>[1]动作!$A8649+[1]动作!$B8649</f>
        <v>43215.57540509259</v>
      </c>
      <c r="H8650" s="12"/>
      <c r="I8650" s="11"/>
    </row>
    <row r="8651" spans="1:9" hidden="1" x14ac:dyDescent="0.3">
      <c r="A8651" s="24">
        <v>8649</v>
      </c>
      <c r="B8651" s="11" t="str">
        <f>IFERROR(INDEX({"JSNY-BJ0001-01";"JSNY-JS0022-01";"JSNY-JS0002-01"},MATCH(D8651,{"BJ_zhongyu";"JS_WX_liteer";"JS_CZ_wodefeng"},0)),"")</f>
        <v>JSNY-JS0002-01</v>
      </c>
      <c r="C8651" s="11" t="str">
        <f>IFERROR(INDEX({"北京中裕世纪大酒店";"江苏利特尔绿色包装股份有限公司";"常州市金坛沃德丰电子科技有限公司"},MATCH(D8651,{"BJ_zhongyu";"JS_WX_liteer";"JS_CZ_wodefeng"},0)),"")</f>
        <v>常州市金坛沃德丰电子科技有限公司</v>
      </c>
      <c r="D8651" s="11" t="str">
        <f>[1]动作!$G8650</f>
        <v>JS_CZ_wodefeng</v>
      </c>
      <c r="E8651" s="11" t="str">
        <f>[1]动作!$D8650</f>
        <v>电表故障</v>
      </c>
      <c r="F8651" s="11" t="s">
        <v>45</v>
      </c>
      <c r="G8651" s="12">
        <f>[1]动作!$A8650+[1]动作!$B8650</f>
        <v>43215.575648148151</v>
      </c>
      <c r="H8651" s="12"/>
      <c r="I8651" s="11"/>
    </row>
    <row r="8652" spans="1:9" hidden="1" x14ac:dyDescent="0.3">
      <c r="A8652" s="24">
        <v>8650</v>
      </c>
      <c r="B8652" s="11" t="str">
        <f>IFERROR(INDEX({"JSNY-BJ0001-01";"JSNY-JS0022-01";"JSNY-JS0002-01"},MATCH(D8652,{"BJ_zhongyu";"JS_WX_liteer";"JS_CZ_wodefeng"},0)),"")</f>
        <v>JSNY-JS0002-01</v>
      </c>
      <c r="C8652" s="11" t="str">
        <f>IFERROR(INDEX({"北京中裕世纪大酒店";"江苏利特尔绿色包装股份有限公司";"常州市金坛沃德丰电子科技有限公司"},MATCH(D8652,{"BJ_zhongyu";"JS_WX_liteer";"JS_CZ_wodefeng"},0)),"")</f>
        <v>常州市金坛沃德丰电子科技有限公司</v>
      </c>
      <c r="D8652" s="11" t="str">
        <f>[1]动作!$G8651</f>
        <v>JS_CZ_wodefeng</v>
      </c>
      <c r="E8652" s="11" t="str">
        <f>[1]动作!$D8651</f>
        <v>电表故障</v>
      </c>
      <c r="F8652" s="11" t="s">
        <v>45</v>
      </c>
      <c r="G8652" s="12">
        <f>[1]动作!$A8651+[1]动作!$B8651</f>
        <v>43215.576689814814</v>
      </c>
      <c r="H8652" s="12"/>
      <c r="I8652" s="11"/>
    </row>
    <row r="8653" spans="1:9" hidden="1" x14ac:dyDescent="0.3">
      <c r="A8653" s="24">
        <v>8651</v>
      </c>
      <c r="B8653" s="11" t="str">
        <f>IFERROR(INDEX({"JSNY-BJ0001-01";"JSNY-JS0022-01";"JSNY-JS0002-01"},MATCH(D8653,{"BJ_zhongyu";"JS_WX_liteer";"JS_CZ_wodefeng"},0)),"")</f>
        <v>JSNY-JS0002-01</v>
      </c>
      <c r="C8653" s="11" t="str">
        <f>IFERROR(INDEX({"北京中裕世纪大酒店";"江苏利特尔绿色包装股份有限公司";"常州市金坛沃德丰电子科技有限公司"},MATCH(D8653,{"BJ_zhongyu";"JS_WX_liteer";"JS_CZ_wodefeng"},0)),"")</f>
        <v>常州市金坛沃德丰电子科技有限公司</v>
      </c>
      <c r="D8653" s="11" t="str">
        <f>[1]动作!$G8652</f>
        <v>JS_CZ_wodefeng</v>
      </c>
      <c r="E8653" s="11" t="str">
        <f>[1]动作!$D8652</f>
        <v>电表故障</v>
      </c>
      <c r="F8653" s="11" t="s">
        <v>45</v>
      </c>
      <c r="G8653" s="12">
        <f>[1]动作!$A8652+[1]动作!$B8652</f>
        <v>43215.576805555553</v>
      </c>
      <c r="H8653" s="12"/>
      <c r="I8653" s="11"/>
    </row>
    <row r="8654" spans="1:9" hidden="1" x14ac:dyDescent="0.3">
      <c r="A8654" s="24">
        <v>8652</v>
      </c>
      <c r="B8654" s="11" t="str">
        <f>IFERROR(INDEX({"JSNY-BJ0001-01";"JSNY-JS0022-01";"JSNY-JS0002-01"},MATCH(D8654,{"BJ_zhongyu";"JS_WX_liteer";"JS_CZ_wodefeng"},0)),"")</f>
        <v>JSNY-JS0002-01</v>
      </c>
      <c r="C8654" s="11" t="str">
        <f>IFERROR(INDEX({"北京中裕世纪大酒店";"江苏利特尔绿色包装股份有限公司";"常州市金坛沃德丰电子科技有限公司"},MATCH(D8654,{"BJ_zhongyu";"JS_WX_liteer";"JS_CZ_wodefeng"},0)),"")</f>
        <v>常州市金坛沃德丰电子科技有限公司</v>
      </c>
      <c r="D8654" s="11" t="str">
        <f>[1]动作!$G8653</f>
        <v>JS_CZ_wodefeng</v>
      </c>
      <c r="E8654" s="11" t="str">
        <f>[1]动作!$D8653</f>
        <v>电表故障</v>
      </c>
      <c r="F8654" s="11" t="s">
        <v>45</v>
      </c>
      <c r="G8654" s="12">
        <f>[1]动作!$A8653+[1]动作!$B8653</f>
        <v>43215.576979166668</v>
      </c>
      <c r="H8654" s="12"/>
      <c r="I8654" s="11"/>
    </row>
    <row r="8655" spans="1:9" hidden="1" x14ac:dyDescent="0.3">
      <c r="A8655" s="24">
        <v>8653</v>
      </c>
      <c r="B8655" s="11" t="str">
        <f>IFERROR(INDEX({"JSNY-BJ0001-01";"JSNY-JS0022-01";"JSNY-JS0002-01"},MATCH(D8655,{"BJ_zhongyu";"JS_WX_liteer";"JS_CZ_wodefeng"},0)),"")</f>
        <v>JSNY-JS0002-01</v>
      </c>
      <c r="C8655" s="11" t="str">
        <f>IFERROR(INDEX({"北京中裕世纪大酒店";"江苏利特尔绿色包装股份有限公司";"常州市金坛沃德丰电子科技有限公司"},MATCH(D8655,{"BJ_zhongyu";"JS_WX_liteer";"JS_CZ_wodefeng"},0)),"")</f>
        <v>常州市金坛沃德丰电子科技有限公司</v>
      </c>
      <c r="D8655" s="11" t="str">
        <f>[1]动作!$G8654</f>
        <v>JS_CZ_wodefeng</v>
      </c>
      <c r="E8655" s="11" t="str">
        <f>[1]动作!$D8654</f>
        <v>电表故障</v>
      </c>
      <c r="F8655" s="11" t="s">
        <v>45</v>
      </c>
      <c r="G8655" s="12">
        <f>[1]动作!$A8654+[1]动作!$B8654</f>
        <v>43215.578252314815</v>
      </c>
      <c r="H8655" s="12"/>
      <c r="I8655" s="11"/>
    </row>
    <row r="8656" spans="1:9" hidden="1" x14ac:dyDescent="0.3">
      <c r="A8656" s="24">
        <v>8654</v>
      </c>
      <c r="B8656" s="11" t="str">
        <f>IFERROR(INDEX({"JSNY-BJ0001-01";"JSNY-JS0022-01";"JSNY-JS0002-01"},MATCH(D8656,{"BJ_zhongyu";"JS_WX_liteer";"JS_CZ_wodefeng"},0)),"")</f>
        <v>JSNY-JS0002-01</v>
      </c>
      <c r="C8656" s="11" t="str">
        <f>IFERROR(INDEX({"北京中裕世纪大酒店";"江苏利特尔绿色包装股份有限公司";"常州市金坛沃德丰电子科技有限公司"},MATCH(D8656,{"BJ_zhongyu";"JS_WX_liteer";"JS_CZ_wodefeng"},0)),"")</f>
        <v>常州市金坛沃德丰电子科技有限公司</v>
      </c>
      <c r="D8656" s="11" t="str">
        <f>[1]动作!$G8655</f>
        <v>JS_CZ_wodefeng</v>
      </c>
      <c r="E8656" s="11" t="str">
        <f>[1]动作!$D8655</f>
        <v>电表故障</v>
      </c>
      <c r="F8656" s="11" t="s">
        <v>45</v>
      </c>
      <c r="G8656" s="12">
        <f>[1]动作!$A8655+[1]动作!$B8655</f>
        <v>43215.580625000002</v>
      </c>
      <c r="H8656" s="12"/>
      <c r="I8656" s="11"/>
    </row>
    <row r="8657" spans="1:9" hidden="1" x14ac:dyDescent="0.3">
      <c r="A8657" s="24">
        <v>8655</v>
      </c>
      <c r="B8657" s="11" t="str">
        <f>IFERROR(INDEX({"JSNY-BJ0001-01";"JSNY-JS0022-01";"JSNY-JS0002-01"},MATCH(D8657,{"BJ_zhongyu";"JS_WX_liteer";"JS_CZ_wodefeng"},0)),"")</f>
        <v>JSNY-JS0002-01</v>
      </c>
      <c r="C8657" s="11" t="str">
        <f>IFERROR(INDEX({"北京中裕世纪大酒店";"江苏利特尔绿色包装股份有限公司";"常州市金坛沃德丰电子科技有限公司"},MATCH(D8657,{"BJ_zhongyu";"JS_WX_liteer";"JS_CZ_wodefeng"},0)),"")</f>
        <v>常州市金坛沃德丰电子科技有限公司</v>
      </c>
      <c r="D8657" s="11" t="str">
        <f>[1]动作!$G8656</f>
        <v>JS_CZ_wodefeng</v>
      </c>
      <c r="E8657" s="11" t="str">
        <f>[1]动作!$D8656</f>
        <v>电表故障</v>
      </c>
      <c r="F8657" s="11" t="s">
        <v>45</v>
      </c>
      <c r="G8657" s="12">
        <f>[1]动作!$A8656+[1]动作!$B8656</f>
        <v>43215.581956018519</v>
      </c>
      <c r="H8657" s="12"/>
      <c r="I8657" s="11"/>
    </row>
    <row r="8658" spans="1:9" hidden="1" x14ac:dyDescent="0.3">
      <c r="A8658" s="24">
        <v>8656</v>
      </c>
      <c r="B8658" s="11" t="str">
        <f>IFERROR(INDEX({"JSNY-BJ0001-01";"JSNY-JS0022-01";"JSNY-JS0002-01"},MATCH(D8658,{"BJ_zhongyu";"JS_WX_liteer";"JS_CZ_wodefeng"},0)),"")</f>
        <v>JSNY-JS0002-01</v>
      </c>
      <c r="C8658" s="11" t="str">
        <f>IFERROR(INDEX({"北京中裕世纪大酒店";"江苏利特尔绿色包装股份有限公司";"常州市金坛沃德丰电子科技有限公司"},MATCH(D8658,{"BJ_zhongyu";"JS_WX_liteer";"JS_CZ_wodefeng"},0)),"")</f>
        <v>常州市金坛沃德丰电子科技有限公司</v>
      </c>
      <c r="D8658" s="11" t="str">
        <f>[1]动作!$G8657</f>
        <v>JS_CZ_wodefeng</v>
      </c>
      <c r="E8658" s="11" t="str">
        <f>[1]动作!$D8657</f>
        <v>电表故障</v>
      </c>
      <c r="F8658" s="11" t="s">
        <v>45</v>
      </c>
      <c r="G8658" s="12">
        <f>[1]动作!$A8657+[1]动作!$B8657</f>
        <v>43215.584791666668</v>
      </c>
      <c r="H8658" s="12"/>
      <c r="I8658" s="11"/>
    </row>
    <row r="8659" spans="1:9" hidden="1" x14ac:dyDescent="0.3">
      <c r="A8659" s="24">
        <v>8657</v>
      </c>
      <c r="B8659" s="11" t="str">
        <f>IFERROR(INDEX({"JSNY-BJ0001-01";"JSNY-JS0022-01";"JSNY-JS0002-01"},MATCH(D8659,{"BJ_zhongyu";"JS_WX_liteer";"JS_CZ_wodefeng"},0)),"")</f>
        <v>JSNY-JS0002-01</v>
      </c>
      <c r="C8659" s="11" t="str">
        <f>IFERROR(INDEX({"北京中裕世纪大酒店";"江苏利特尔绿色包装股份有限公司";"常州市金坛沃德丰电子科技有限公司"},MATCH(D8659,{"BJ_zhongyu";"JS_WX_liteer";"JS_CZ_wodefeng"},0)),"")</f>
        <v>常州市金坛沃德丰电子科技有限公司</v>
      </c>
      <c r="D8659" s="11" t="str">
        <f>[1]动作!$G8658</f>
        <v>JS_CZ_wodefeng</v>
      </c>
      <c r="E8659" s="11" t="str">
        <f>[1]动作!$D8658</f>
        <v>电表故障</v>
      </c>
      <c r="F8659" s="11" t="s">
        <v>45</v>
      </c>
      <c r="G8659" s="12">
        <f>[1]动作!$A8658+[1]动作!$B8658</f>
        <v>43215.585949074077</v>
      </c>
      <c r="H8659" s="12"/>
      <c r="I8659" s="11"/>
    </row>
    <row r="8660" spans="1:9" hidden="1" x14ac:dyDescent="0.3">
      <c r="A8660" s="24">
        <v>8658</v>
      </c>
      <c r="B8660" s="11" t="str">
        <f>IFERROR(INDEX({"JSNY-BJ0001-01";"JSNY-JS0022-01";"JSNY-JS0002-01"},MATCH(D8660,{"BJ_zhongyu";"JS_WX_liteer";"JS_CZ_wodefeng"},0)),"")</f>
        <v>JSNY-JS0002-01</v>
      </c>
      <c r="C8660" s="11" t="str">
        <f>IFERROR(INDEX({"北京中裕世纪大酒店";"江苏利特尔绿色包装股份有限公司";"常州市金坛沃德丰电子科技有限公司"},MATCH(D8660,{"BJ_zhongyu";"JS_WX_liteer";"JS_CZ_wodefeng"},0)),"")</f>
        <v>常州市金坛沃德丰电子科技有限公司</v>
      </c>
      <c r="D8660" s="11" t="str">
        <f>[1]动作!$G8659</f>
        <v>JS_CZ_wodefeng</v>
      </c>
      <c r="E8660" s="11" t="str">
        <f>[1]动作!$D8659</f>
        <v>电表故障</v>
      </c>
      <c r="F8660" s="11" t="s">
        <v>45</v>
      </c>
      <c r="G8660" s="12">
        <f>[1]动作!$A8659+[1]动作!$B8659</f>
        <v>43215.587222222224</v>
      </c>
      <c r="H8660" s="12"/>
      <c r="I8660" s="11"/>
    </row>
    <row r="8661" spans="1:9" hidden="1" x14ac:dyDescent="0.3">
      <c r="A8661" s="24">
        <v>8659</v>
      </c>
      <c r="B8661" s="11" t="str">
        <f>IFERROR(INDEX({"JSNY-BJ0001-01";"JSNY-JS0022-01";"JSNY-JS0002-01"},MATCH(D8661,{"BJ_zhongyu";"JS_WX_liteer";"JS_CZ_wodefeng"},0)),"")</f>
        <v>JSNY-JS0002-01</v>
      </c>
      <c r="C8661" s="11" t="str">
        <f>IFERROR(INDEX({"北京中裕世纪大酒店";"江苏利特尔绿色包装股份有限公司";"常州市金坛沃德丰电子科技有限公司"},MATCH(D8661,{"BJ_zhongyu";"JS_WX_liteer";"JS_CZ_wodefeng"},0)),"")</f>
        <v>常州市金坛沃德丰电子科技有限公司</v>
      </c>
      <c r="D8661" s="11" t="str">
        <f>[1]动作!$G8660</f>
        <v>JS_CZ_wodefeng</v>
      </c>
      <c r="E8661" s="11" t="str">
        <f>[1]动作!$D8660</f>
        <v>电表故障</v>
      </c>
      <c r="F8661" s="11" t="s">
        <v>45</v>
      </c>
      <c r="G8661" s="12">
        <f>[1]动作!$A8660+[1]动作!$B8660</f>
        <v>43215.58734953704</v>
      </c>
      <c r="H8661" s="12"/>
      <c r="I8661" s="11"/>
    </row>
    <row r="8662" spans="1:9" hidden="1" x14ac:dyDescent="0.3">
      <c r="A8662" s="24">
        <v>8660</v>
      </c>
      <c r="B8662" s="11" t="str">
        <f>IFERROR(INDEX({"JSNY-BJ0001-01";"JSNY-JS0022-01";"JSNY-JS0002-01"},MATCH(D8662,{"BJ_zhongyu";"JS_WX_liteer";"JS_CZ_wodefeng"},0)),"")</f>
        <v>JSNY-JS0002-01</v>
      </c>
      <c r="C8662" s="11" t="str">
        <f>IFERROR(INDEX({"北京中裕世纪大酒店";"江苏利特尔绿色包装股份有限公司";"常州市金坛沃德丰电子科技有限公司"},MATCH(D8662,{"BJ_zhongyu";"JS_WX_liteer";"JS_CZ_wodefeng"},0)),"")</f>
        <v>常州市金坛沃德丰电子科技有限公司</v>
      </c>
      <c r="D8662" s="11" t="str">
        <f>[1]动作!$G8661</f>
        <v>JS_CZ_wodefeng</v>
      </c>
      <c r="E8662" s="11" t="str">
        <f>[1]动作!$D8661</f>
        <v>电表故障</v>
      </c>
      <c r="F8662" s="11" t="s">
        <v>45</v>
      </c>
      <c r="G8662" s="12">
        <f>[1]动作!$A8661+[1]动作!$B8661</f>
        <v>43215.588796296295</v>
      </c>
      <c r="H8662" s="12"/>
      <c r="I8662" s="11"/>
    </row>
    <row r="8663" spans="1:9" hidden="1" x14ac:dyDescent="0.3">
      <c r="A8663" s="24">
        <v>8661</v>
      </c>
      <c r="B8663" s="11" t="str">
        <f>IFERROR(INDEX({"JSNY-BJ0001-01";"JSNY-JS0022-01";"JSNY-JS0002-01"},MATCH(D8663,{"BJ_zhongyu";"JS_WX_liteer";"JS_CZ_wodefeng"},0)),"")</f>
        <v>JSNY-JS0002-01</v>
      </c>
      <c r="C8663" s="11" t="str">
        <f>IFERROR(INDEX({"北京中裕世纪大酒店";"江苏利特尔绿色包装股份有限公司";"常州市金坛沃德丰电子科技有限公司"},MATCH(D8663,{"BJ_zhongyu";"JS_WX_liteer";"JS_CZ_wodefeng"},0)),"")</f>
        <v>常州市金坛沃德丰电子科技有限公司</v>
      </c>
      <c r="D8663" s="11" t="str">
        <f>[1]动作!$G8662</f>
        <v>JS_CZ_wodefeng</v>
      </c>
      <c r="E8663" s="11" t="str">
        <f>[1]动作!$D8662</f>
        <v>电表故障</v>
      </c>
      <c r="F8663" s="11" t="s">
        <v>45</v>
      </c>
      <c r="G8663" s="12">
        <f>[1]动作!$A8662+[1]动作!$B8662</f>
        <v>43215.591168981482</v>
      </c>
      <c r="H8663" s="12"/>
      <c r="I8663" s="11"/>
    </row>
    <row r="8664" spans="1:9" hidden="1" x14ac:dyDescent="0.3">
      <c r="A8664" s="24">
        <v>8662</v>
      </c>
      <c r="B8664" s="11" t="str">
        <f>IFERROR(INDEX({"JSNY-BJ0001-01";"JSNY-JS0022-01";"JSNY-JS0002-01"},MATCH(D8664,{"BJ_zhongyu";"JS_WX_liteer";"JS_CZ_wodefeng"},0)),"")</f>
        <v>JSNY-JS0002-01</v>
      </c>
      <c r="C8664" s="11" t="str">
        <f>IFERROR(INDEX({"北京中裕世纪大酒店";"江苏利特尔绿色包装股份有限公司";"常州市金坛沃德丰电子科技有限公司"},MATCH(D8664,{"BJ_zhongyu";"JS_WX_liteer";"JS_CZ_wodefeng"},0)),"")</f>
        <v>常州市金坛沃德丰电子科技有限公司</v>
      </c>
      <c r="D8664" s="11" t="str">
        <f>[1]动作!$G8663</f>
        <v>JS_CZ_wodefeng</v>
      </c>
      <c r="E8664" s="11" t="str">
        <f>[1]动作!$D8663</f>
        <v>电表故障</v>
      </c>
      <c r="F8664" s="11" t="s">
        <v>45</v>
      </c>
      <c r="G8664" s="12">
        <f>[1]动作!$A8663+[1]动作!$B8663</f>
        <v>43215.592615740738</v>
      </c>
      <c r="H8664" s="12"/>
      <c r="I8664" s="11"/>
    </row>
    <row r="8665" spans="1:9" hidden="1" x14ac:dyDescent="0.3">
      <c r="A8665" s="24">
        <v>8663</v>
      </c>
      <c r="B8665" s="11" t="str">
        <f>IFERROR(INDEX({"JSNY-BJ0001-01";"JSNY-JS0022-01";"JSNY-JS0002-01"},MATCH(D8665,{"BJ_zhongyu";"JS_WX_liteer";"JS_CZ_wodefeng"},0)),"")</f>
        <v>JSNY-JS0002-01</v>
      </c>
      <c r="C8665" s="11" t="str">
        <f>IFERROR(INDEX({"北京中裕世纪大酒店";"江苏利特尔绿色包装股份有限公司";"常州市金坛沃德丰电子科技有限公司"},MATCH(D8665,{"BJ_zhongyu";"JS_WX_liteer";"JS_CZ_wodefeng"},0)),"")</f>
        <v>常州市金坛沃德丰电子科技有限公司</v>
      </c>
      <c r="D8665" s="11" t="str">
        <f>[1]动作!$G8664</f>
        <v>JS_CZ_wodefeng</v>
      </c>
      <c r="E8665" s="11" t="str">
        <f>[1]动作!$D8664</f>
        <v>电表故障</v>
      </c>
      <c r="F8665" s="11" t="s">
        <v>45</v>
      </c>
      <c r="G8665" s="12">
        <f>[1]动作!$A8664+[1]动作!$B8664</f>
        <v>43215.592731481483</v>
      </c>
      <c r="H8665" s="12"/>
      <c r="I8665" s="11"/>
    </row>
    <row r="8666" spans="1:9" hidden="1" x14ac:dyDescent="0.3">
      <c r="A8666" s="24">
        <v>8664</v>
      </c>
      <c r="B8666" s="11" t="str">
        <f>IFERROR(INDEX({"JSNY-BJ0001-01";"JSNY-JS0022-01";"JSNY-JS0002-01"},MATCH(D8666,{"BJ_zhongyu";"JS_WX_liteer";"JS_CZ_wodefeng"},0)),"")</f>
        <v>JSNY-BJ0001-01</v>
      </c>
      <c r="C8666" s="11" t="str">
        <f>IFERROR(INDEX({"北京中裕世纪大酒店";"江苏利特尔绿色包装股份有限公司";"常州市金坛沃德丰电子科技有限公司"},MATCH(D8666,{"BJ_zhongyu";"JS_WX_liteer";"JS_CZ_wodefeng"},0)),"")</f>
        <v>北京中裕世纪大酒店</v>
      </c>
      <c r="D8666" s="11" t="str">
        <f>[1]动作!$G8665</f>
        <v>BJ_zhongyu</v>
      </c>
      <c r="E8666" s="11" t="str">
        <f>[1]动作!$D8665</f>
        <v>分系统3BCMS2故障状态</v>
      </c>
      <c r="F8666" s="11" t="s">
        <v>177</v>
      </c>
      <c r="G8666" s="12">
        <f>[1]动作!$A8665+[1]动作!$B8665</f>
        <v>43215.593599537038</v>
      </c>
      <c r="H8666" s="12"/>
      <c r="I8666" s="11"/>
    </row>
    <row r="8667" spans="1:9" hidden="1" x14ac:dyDescent="0.3">
      <c r="A8667" s="24">
        <v>8665</v>
      </c>
      <c r="B8667" s="11" t="str">
        <f>IFERROR(INDEX({"JSNY-BJ0001-01";"JSNY-JS0022-01";"JSNY-JS0002-01"},MATCH(D8667,{"BJ_zhongyu";"JS_WX_liteer";"JS_CZ_wodefeng"},0)),"")</f>
        <v>JSNY-JS0002-01</v>
      </c>
      <c r="C8667" s="11" t="str">
        <f>IFERROR(INDEX({"北京中裕世纪大酒店";"江苏利特尔绿色包装股份有限公司";"常州市金坛沃德丰电子科技有限公司"},MATCH(D8667,{"BJ_zhongyu";"JS_WX_liteer";"JS_CZ_wodefeng"},0)),"")</f>
        <v>常州市金坛沃德丰电子科技有限公司</v>
      </c>
      <c r="D8667" s="11" t="str">
        <f>[1]动作!$G8666</f>
        <v>JS_CZ_wodefeng</v>
      </c>
      <c r="E8667" s="11" t="str">
        <f>[1]动作!$D8666</f>
        <v>电表故障</v>
      </c>
      <c r="F8667" s="11" t="s">
        <v>45</v>
      </c>
      <c r="G8667" s="12">
        <f>[1]动作!$A8666+[1]动作!$B8666</f>
        <v>43215.593773148146</v>
      </c>
      <c r="H8667" s="12"/>
      <c r="I8667" s="11"/>
    </row>
    <row r="8668" spans="1:9" hidden="1" x14ac:dyDescent="0.3">
      <c r="A8668" s="24">
        <v>8666</v>
      </c>
      <c r="B8668" s="11" t="str">
        <f>IFERROR(INDEX({"JSNY-BJ0001-01";"JSNY-JS0022-01";"JSNY-JS0002-01"},MATCH(D8668,{"BJ_zhongyu";"JS_WX_liteer";"JS_CZ_wodefeng"},0)),"")</f>
        <v>JSNY-JS0002-01</v>
      </c>
      <c r="C8668" s="11" t="str">
        <f>IFERROR(INDEX({"北京中裕世纪大酒店";"江苏利特尔绿色包装股份有限公司";"常州市金坛沃德丰电子科技有限公司"},MATCH(D8668,{"BJ_zhongyu";"JS_WX_liteer";"JS_CZ_wodefeng"},0)),"")</f>
        <v>常州市金坛沃德丰电子科技有限公司</v>
      </c>
      <c r="D8668" s="11" t="str">
        <f>[1]动作!$G8667</f>
        <v>JS_CZ_wodefeng</v>
      </c>
      <c r="E8668" s="11" t="str">
        <f>[1]动作!$D8667</f>
        <v>电表故障</v>
      </c>
      <c r="F8668" s="11" t="s">
        <v>45</v>
      </c>
      <c r="G8668" s="12">
        <f>[1]动作!$A8667+[1]动作!$B8667</f>
        <v>43215.593888888892</v>
      </c>
      <c r="H8668" s="12"/>
      <c r="I8668" s="11"/>
    </row>
    <row r="8669" spans="1:9" hidden="1" x14ac:dyDescent="0.3">
      <c r="A8669" s="24">
        <v>8667</v>
      </c>
      <c r="B8669" s="11" t="str">
        <f>IFERROR(INDEX({"JSNY-BJ0001-01";"JSNY-JS0022-01";"JSNY-JS0002-01"},MATCH(D8669,{"BJ_zhongyu";"JS_WX_liteer";"JS_CZ_wodefeng"},0)),"")</f>
        <v>JSNY-JS0002-01</v>
      </c>
      <c r="C8669" s="11" t="str">
        <f>IFERROR(INDEX({"北京中裕世纪大酒店";"江苏利特尔绿色包装股份有限公司";"常州市金坛沃德丰电子科技有限公司"},MATCH(D8669,{"BJ_zhongyu";"JS_WX_liteer";"JS_CZ_wodefeng"},0)),"")</f>
        <v>常州市金坛沃德丰电子科技有限公司</v>
      </c>
      <c r="D8669" s="11" t="str">
        <f>[1]动作!$G8668</f>
        <v>JS_CZ_wodefeng</v>
      </c>
      <c r="E8669" s="11" t="str">
        <f>[1]动作!$D8668</f>
        <v>电表故障</v>
      </c>
      <c r="F8669" s="11" t="s">
        <v>45</v>
      </c>
      <c r="G8669" s="12">
        <f>[1]动作!$A8668+[1]动作!$B8668</f>
        <v>43215.597719907404</v>
      </c>
      <c r="H8669" s="12"/>
      <c r="I8669" s="11"/>
    </row>
    <row r="8670" spans="1:9" hidden="1" x14ac:dyDescent="0.3">
      <c r="A8670" s="24">
        <v>8668</v>
      </c>
      <c r="B8670" s="11" t="str">
        <f>IFERROR(INDEX({"JSNY-BJ0001-01";"JSNY-JS0022-01";"JSNY-JS0002-01"},MATCH(D8670,{"BJ_zhongyu";"JS_WX_liteer";"JS_CZ_wodefeng"},0)),"")</f>
        <v>JSNY-JS0002-01</v>
      </c>
      <c r="C8670" s="11" t="str">
        <f>IFERROR(INDEX({"北京中裕世纪大酒店";"江苏利特尔绿色包装股份有限公司";"常州市金坛沃德丰电子科技有限公司"},MATCH(D8670,{"BJ_zhongyu";"JS_WX_liteer";"JS_CZ_wodefeng"},0)),"")</f>
        <v>常州市金坛沃德丰电子科技有限公司</v>
      </c>
      <c r="D8670" s="11" t="str">
        <f>[1]动作!$G8669</f>
        <v>JS_CZ_wodefeng</v>
      </c>
      <c r="E8670" s="11" t="str">
        <f>[1]动作!$D8669</f>
        <v>电表故障</v>
      </c>
      <c r="F8670" s="11" t="s">
        <v>45</v>
      </c>
      <c r="G8670" s="12">
        <f>[1]动作!$A8669+[1]动作!$B8669</f>
        <v>43215.597824074073</v>
      </c>
      <c r="H8670" s="12"/>
      <c r="I8670" s="11"/>
    </row>
    <row r="8671" spans="1:9" hidden="1" x14ac:dyDescent="0.3">
      <c r="A8671" s="24">
        <v>8669</v>
      </c>
      <c r="B8671" s="11" t="str">
        <f>IFERROR(INDEX({"JSNY-BJ0001-01";"JSNY-JS0022-01";"JSNY-JS0002-01"},MATCH(D8671,{"BJ_zhongyu";"JS_WX_liteer";"JS_CZ_wodefeng"},0)),"")</f>
        <v>JSNY-JS0002-01</v>
      </c>
      <c r="C8671" s="11" t="str">
        <f>IFERROR(INDEX({"北京中裕世纪大酒店";"江苏利特尔绿色包装股份有限公司";"常州市金坛沃德丰电子科技有限公司"},MATCH(D8671,{"BJ_zhongyu";"JS_WX_liteer";"JS_CZ_wodefeng"},0)),"")</f>
        <v>常州市金坛沃德丰电子科技有限公司</v>
      </c>
      <c r="D8671" s="11" t="str">
        <f>[1]动作!$G8670</f>
        <v>JS_CZ_wodefeng</v>
      </c>
      <c r="E8671" s="11" t="str">
        <f>[1]动作!$D8670</f>
        <v>电表故障</v>
      </c>
      <c r="F8671" s="11" t="s">
        <v>45</v>
      </c>
      <c r="G8671" s="12">
        <f>[1]动作!$A8670+[1]动作!$B8670</f>
        <v>43215.599340277775</v>
      </c>
      <c r="H8671" s="12"/>
      <c r="I8671" s="11"/>
    </row>
    <row r="8672" spans="1:9" hidden="1" x14ac:dyDescent="0.3">
      <c r="A8672" s="24">
        <v>8670</v>
      </c>
      <c r="B8672" s="11" t="str">
        <f>IFERROR(INDEX({"JSNY-BJ0001-01";"JSNY-JS0022-01";"JSNY-JS0002-01"},MATCH(D8672,{"BJ_zhongyu";"JS_WX_liteer";"JS_CZ_wodefeng"},0)),"")</f>
        <v>JSNY-JS0002-01</v>
      </c>
      <c r="C8672" s="11" t="str">
        <f>IFERROR(INDEX({"北京中裕世纪大酒店";"江苏利特尔绿色包装股份有限公司";"常州市金坛沃德丰电子科技有限公司"},MATCH(D8672,{"BJ_zhongyu";"JS_WX_liteer";"JS_CZ_wodefeng"},0)),"")</f>
        <v>常州市金坛沃德丰电子科技有限公司</v>
      </c>
      <c r="D8672" s="11" t="str">
        <f>[1]动作!$G8671</f>
        <v>JS_CZ_wodefeng</v>
      </c>
      <c r="E8672" s="11" t="str">
        <f>[1]动作!$D8671</f>
        <v>电表故障</v>
      </c>
      <c r="F8672" s="11" t="s">
        <v>45</v>
      </c>
      <c r="G8672" s="12">
        <f>[1]动作!$A8671+[1]动作!$B8671</f>
        <v>43215.601712962962</v>
      </c>
      <c r="H8672" s="12"/>
      <c r="I8672" s="11"/>
    </row>
    <row r="8673" spans="1:9" hidden="1" x14ac:dyDescent="0.3">
      <c r="A8673" s="24">
        <v>8671</v>
      </c>
      <c r="B8673" s="11" t="str">
        <f>IFERROR(INDEX({"JSNY-BJ0001-01";"JSNY-JS0022-01";"JSNY-JS0002-01"},MATCH(D8673,{"BJ_zhongyu";"JS_WX_liteer";"JS_CZ_wodefeng"},0)),"")</f>
        <v>JSNY-JS0002-01</v>
      </c>
      <c r="C8673" s="11" t="str">
        <f>IFERROR(INDEX({"北京中裕世纪大酒店";"江苏利特尔绿色包装股份有限公司";"常州市金坛沃德丰电子科技有限公司"},MATCH(D8673,{"BJ_zhongyu";"JS_WX_liteer";"JS_CZ_wodefeng"},0)),"")</f>
        <v>常州市金坛沃德丰电子科技有限公司</v>
      </c>
      <c r="D8673" s="11" t="str">
        <f>[1]动作!$G8672</f>
        <v>JS_CZ_wodefeng</v>
      </c>
      <c r="E8673" s="11" t="str">
        <f>[1]动作!$D8672</f>
        <v>电表故障</v>
      </c>
      <c r="F8673" s="11" t="s">
        <v>45</v>
      </c>
      <c r="G8673" s="12">
        <f>[1]动作!$A8672+[1]动作!$B8672</f>
        <v>43215.603159722225</v>
      </c>
      <c r="H8673" s="12"/>
      <c r="I8673" s="11"/>
    </row>
    <row r="8674" spans="1:9" hidden="1" x14ac:dyDescent="0.3">
      <c r="A8674" s="24">
        <v>8672</v>
      </c>
      <c r="B8674" s="11" t="str">
        <f>IFERROR(INDEX({"JSNY-BJ0001-01";"JSNY-JS0022-01";"JSNY-JS0002-01"},MATCH(D8674,{"BJ_zhongyu";"JS_WX_liteer";"JS_CZ_wodefeng"},0)),"")</f>
        <v>JSNY-JS0002-01</v>
      </c>
      <c r="C8674" s="11" t="str">
        <f>IFERROR(INDEX({"北京中裕世纪大酒店";"江苏利特尔绿色包装股份有限公司";"常州市金坛沃德丰电子科技有限公司"},MATCH(D8674,{"BJ_zhongyu";"JS_WX_liteer";"JS_CZ_wodefeng"},0)),"")</f>
        <v>常州市金坛沃德丰电子科技有限公司</v>
      </c>
      <c r="D8674" s="11" t="str">
        <f>[1]动作!$G8673</f>
        <v>JS_CZ_wodefeng</v>
      </c>
      <c r="E8674" s="11" t="str">
        <f>[1]动作!$D8673</f>
        <v>电表故障</v>
      </c>
      <c r="F8674" s="11" t="s">
        <v>45</v>
      </c>
      <c r="G8674" s="12">
        <f>[1]动作!$A8673+[1]动作!$B8673</f>
        <v>43215.603275462963</v>
      </c>
      <c r="H8674" s="12"/>
      <c r="I8674" s="11"/>
    </row>
    <row r="8675" spans="1:9" hidden="1" x14ac:dyDescent="0.3">
      <c r="A8675" s="24">
        <v>8673</v>
      </c>
      <c r="B8675" s="11" t="str">
        <f>IFERROR(INDEX({"JSNY-BJ0001-01";"JSNY-JS0022-01";"JSNY-JS0002-01"},MATCH(D8675,{"BJ_zhongyu";"JS_WX_liteer";"JS_CZ_wodefeng"},0)),"")</f>
        <v>JSNY-JS0002-01</v>
      </c>
      <c r="C8675" s="11" t="str">
        <f>IFERROR(INDEX({"北京中裕世纪大酒店";"江苏利特尔绿色包装股份有限公司";"常州市金坛沃德丰电子科技有限公司"},MATCH(D8675,{"BJ_zhongyu";"JS_WX_liteer";"JS_CZ_wodefeng"},0)),"")</f>
        <v>常州市金坛沃德丰电子科技有限公司</v>
      </c>
      <c r="D8675" s="11" t="str">
        <f>[1]动作!$G8674</f>
        <v>JS_CZ_wodefeng</v>
      </c>
      <c r="E8675" s="11" t="str">
        <f>[1]动作!$D8674</f>
        <v>电表故障</v>
      </c>
      <c r="F8675" s="11" t="s">
        <v>45</v>
      </c>
      <c r="G8675" s="12">
        <f>[1]动作!$A8674+[1]动作!$B8674</f>
        <v>43215.605937499997</v>
      </c>
      <c r="H8675" s="12"/>
      <c r="I8675" s="11"/>
    </row>
    <row r="8676" spans="1:9" hidden="1" x14ac:dyDescent="0.3">
      <c r="A8676" s="24">
        <v>8674</v>
      </c>
      <c r="B8676" s="11" t="str">
        <f>IFERROR(INDEX({"JSNY-BJ0001-01";"JSNY-JS0022-01";"JSNY-JS0002-01"},MATCH(D8676,{"BJ_zhongyu";"JS_WX_liteer";"JS_CZ_wodefeng"},0)),"")</f>
        <v>JSNY-JS0002-01</v>
      </c>
      <c r="C8676" s="11" t="str">
        <f>IFERROR(INDEX({"北京中裕世纪大酒店";"江苏利特尔绿色包装股份有限公司";"常州市金坛沃德丰电子科技有限公司"},MATCH(D8676,{"BJ_zhongyu";"JS_WX_liteer";"JS_CZ_wodefeng"},0)),"")</f>
        <v>常州市金坛沃德丰电子科技有限公司</v>
      </c>
      <c r="D8676" s="11" t="str">
        <f>[1]动作!$G8675</f>
        <v>JS_CZ_wodefeng</v>
      </c>
      <c r="E8676" s="11" t="str">
        <f>[1]动作!$D8675</f>
        <v>电表故障</v>
      </c>
      <c r="F8676" s="11" t="s">
        <v>45</v>
      </c>
      <c r="G8676" s="12">
        <f>[1]动作!$A8675+[1]动作!$B8675</f>
        <v>43215.606979166667</v>
      </c>
      <c r="H8676" s="12"/>
      <c r="I8676" s="11"/>
    </row>
    <row r="8677" spans="1:9" hidden="1" x14ac:dyDescent="0.3">
      <c r="A8677" s="24">
        <v>8675</v>
      </c>
      <c r="B8677" s="11" t="str">
        <f>IFERROR(INDEX({"JSNY-BJ0001-01";"JSNY-JS0022-01";"JSNY-JS0002-01"},MATCH(D8677,{"BJ_zhongyu";"JS_WX_liteer";"JS_CZ_wodefeng"},0)),"")</f>
        <v>JSNY-JS0002-01</v>
      </c>
      <c r="C8677" s="11" t="str">
        <f>IFERROR(INDEX({"北京中裕世纪大酒店";"江苏利特尔绿色包装股份有限公司";"常州市金坛沃德丰电子科技有限公司"},MATCH(D8677,{"BJ_zhongyu";"JS_WX_liteer";"JS_CZ_wodefeng"},0)),"")</f>
        <v>常州市金坛沃德丰电子科技有限公司</v>
      </c>
      <c r="D8677" s="11" t="str">
        <f>[1]动作!$G8676</f>
        <v>JS_CZ_wodefeng</v>
      </c>
      <c r="E8677" s="11" t="str">
        <f>[1]动作!$D8676</f>
        <v>电表故障</v>
      </c>
      <c r="F8677" s="11" t="s">
        <v>45</v>
      </c>
      <c r="G8677" s="12">
        <f>[1]动作!$A8676+[1]动作!$B8676</f>
        <v>43215.607847222222</v>
      </c>
      <c r="H8677" s="12"/>
      <c r="I8677" s="11"/>
    </row>
    <row r="8678" spans="1:9" hidden="1" x14ac:dyDescent="0.3">
      <c r="A8678" s="24">
        <v>8676</v>
      </c>
      <c r="B8678" s="11" t="str">
        <f>IFERROR(INDEX({"JSNY-BJ0001-01";"JSNY-JS0022-01";"JSNY-JS0002-01"},MATCH(D8678,{"BJ_zhongyu";"JS_WX_liteer";"JS_CZ_wodefeng"},0)),"")</f>
        <v>JSNY-JS0002-01</v>
      </c>
      <c r="C8678" s="11" t="str">
        <f>IFERROR(INDEX({"北京中裕世纪大酒店";"江苏利特尔绿色包装股份有限公司";"常州市金坛沃德丰电子科技有限公司"},MATCH(D8678,{"BJ_zhongyu";"JS_WX_liteer";"JS_CZ_wodefeng"},0)),"")</f>
        <v>常州市金坛沃德丰电子科技有限公司</v>
      </c>
      <c r="D8678" s="11" t="str">
        <f>[1]动作!$G8677</f>
        <v>JS_CZ_wodefeng</v>
      </c>
      <c r="E8678" s="11" t="str">
        <f>[1]动作!$D8677</f>
        <v>电表故障</v>
      </c>
      <c r="F8678" s="11" t="s">
        <v>45</v>
      </c>
      <c r="G8678" s="12">
        <f>[1]动作!$A8677+[1]动作!$B8677</f>
        <v>43215.607974537037</v>
      </c>
      <c r="H8678" s="12"/>
      <c r="I8678" s="11"/>
    </row>
    <row r="8679" spans="1:9" hidden="1" x14ac:dyDescent="0.3">
      <c r="A8679" s="24">
        <v>8677</v>
      </c>
      <c r="B8679" s="11" t="str">
        <f>IFERROR(INDEX({"JSNY-BJ0001-01";"JSNY-JS0022-01";"JSNY-JS0002-01"},MATCH(D8679,{"BJ_zhongyu";"JS_WX_liteer";"JS_CZ_wodefeng"},0)),"")</f>
        <v>JSNY-JS0002-01</v>
      </c>
      <c r="C8679" s="11" t="str">
        <f>IFERROR(INDEX({"北京中裕世纪大酒店";"江苏利特尔绿色包装股份有限公司";"常州市金坛沃德丰电子科技有限公司"},MATCH(D8679,{"BJ_zhongyu";"JS_WX_liteer";"JS_CZ_wodefeng"},0)),"")</f>
        <v>常州市金坛沃德丰电子科技有限公司</v>
      </c>
      <c r="D8679" s="11" t="str">
        <f>[1]动作!$G8678</f>
        <v>JS_CZ_wodefeng</v>
      </c>
      <c r="E8679" s="11" t="str">
        <f>[1]动作!$D8678</f>
        <v>电表故障</v>
      </c>
      <c r="F8679" s="11" t="s">
        <v>45</v>
      </c>
      <c r="G8679" s="12">
        <f>[1]动作!$A8678+[1]动作!$B8678</f>
        <v>43215.608194444445</v>
      </c>
      <c r="H8679" s="12"/>
      <c r="I8679" s="11"/>
    </row>
    <row r="8680" spans="1:9" hidden="1" x14ac:dyDescent="0.3">
      <c r="A8680" s="24">
        <v>8678</v>
      </c>
      <c r="B8680" s="11" t="str">
        <f>IFERROR(INDEX({"JSNY-BJ0001-01";"JSNY-JS0022-01";"JSNY-JS0002-01"},MATCH(D8680,{"BJ_zhongyu";"JS_WX_liteer";"JS_CZ_wodefeng"},0)),"")</f>
        <v>JSNY-JS0002-01</v>
      </c>
      <c r="C8680" s="11" t="str">
        <f>IFERROR(INDEX({"北京中裕世纪大酒店";"江苏利特尔绿色包装股份有限公司";"常州市金坛沃德丰电子科技有限公司"},MATCH(D8680,{"BJ_zhongyu";"JS_WX_liteer";"JS_CZ_wodefeng"},0)),"")</f>
        <v>常州市金坛沃德丰电子科技有限公司</v>
      </c>
      <c r="D8680" s="11" t="str">
        <f>[1]动作!$G8679</f>
        <v>JS_CZ_wodefeng</v>
      </c>
      <c r="E8680" s="11" t="str">
        <f>[1]动作!$D8679</f>
        <v>电表故障</v>
      </c>
      <c r="F8680" s="11" t="s">
        <v>45</v>
      </c>
      <c r="G8680" s="12">
        <f>[1]动作!$A8679+[1]动作!$B8679</f>
        <v>43215.609479166669</v>
      </c>
      <c r="H8680" s="12"/>
      <c r="I8680" s="11"/>
    </row>
    <row r="8681" spans="1:9" hidden="1" x14ac:dyDescent="0.3">
      <c r="A8681" s="24">
        <v>8679</v>
      </c>
      <c r="B8681" s="11" t="str">
        <f>IFERROR(INDEX({"JSNY-BJ0001-01";"JSNY-JS0022-01";"JSNY-JS0002-01"},MATCH(D8681,{"BJ_zhongyu";"JS_WX_liteer";"JS_CZ_wodefeng"},0)),"")</f>
        <v>JSNY-JS0002-01</v>
      </c>
      <c r="C8681" s="11" t="str">
        <f>IFERROR(INDEX({"北京中裕世纪大酒店";"江苏利特尔绿色包装股份有限公司";"常州市金坛沃德丰电子科技有限公司"},MATCH(D8681,{"BJ_zhongyu";"JS_WX_liteer";"JS_CZ_wodefeng"},0)),"")</f>
        <v>常州市金坛沃德丰电子科技有限公司</v>
      </c>
      <c r="D8681" s="11" t="str">
        <f>[1]动作!$G8680</f>
        <v>JS_CZ_wodefeng</v>
      </c>
      <c r="E8681" s="11" t="str">
        <f>[1]动作!$D8680</f>
        <v>电表故障</v>
      </c>
      <c r="F8681" s="11" t="s">
        <v>45</v>
      </c>
      <c r="G8681" s="12">
        <f>[1]动作!$A8680+[1]动作!$B8680</f>
        <v>43215.611041666663</v>
      </c>
      <c r="H8681" s="12"/>
      <c r="I8681" s="11"/>
    </row>
    <row r="8682" spans="1:9" hidden="1" x14ac:dyDescent="0.3">
      <c r="A8682" s="24">
        <v>8680</v>
      </c>
      <c r="B8682" s="11" t="str">
        <f>IFERROR(INDEX({"JSNY-BJ0001-01";"JSNY-JS0022-01";"JSNY-JS0002-01"},MATCH(D8682,{"BJ_zhongyu";"JS_WX_liteer";"JS_CZ_wodefeng"},0)),"")</f>
        <v>JSNY-JS0002-01</v>
      </c>
      <c r="C8682" s="11" t="str">
        <f>IFERROR(INDEX({"北京中裕世纪大酒店";"江苏利特尔绿色包装股份有限公司";"常州市金坛沃德丰电子科技有限公司"},MATCH(D8682,{"BJ_zhongyu";"JS_WX_liteer";"JS_CZ_wodefeng"},0)),"")</f>
        <v>常州市金坛沃德丰电子科技有限公司</v>
      </c>
      <c r="D8682" s="11" t="str">
        <f>[1]动作!$G8681</f>
        <v>JS_CZ_wodefeng</v>
      </c>
      <c r="E8682" s="11" t="str">
        <f>[1]动作!$D8681</f>
        <v>电表故障</v>
      </c>
      <c r="F8682" s="11" t="s">
        <v>45</v>
      </c>
      <c r="G8682" s="12">
        <f>[1]动作!$A8681+[1]动作!$B8681</f>
        <v>43215.614745370367</v>
      </c>
      <c r="H8682" s="12"/>
      <c r="I8682" s="11"/>
    </row>
    <row r="8683" spans="1:9" hidden="1" x14ac:dyDescent="0.3">
      <c r="A8683" s="24">
        <v>8681</v>
      </c>
      <c r="B8683" s="11" t="str">
        <f>IFERROR(INDEX({"JSNY-BJ0001-01";"JSNY-JS0022-01";"JSNY-JS0002-01"},MATCH(D8683,{"BJ_zhongyu";"JS_WX_liteer";"JS_CZ_wodefeng"},0)),"")</f>
        <v>JSNY-JS0002-01</v>
      </c>
      <c r="C8683" s="11" t="str">
        <f>IFERROR(INDEX({"北京中裕世纪大酒店";"江苏利特尔绿色包装股份有限公司";"常州市金坛沃德丰电子科技有限公司"},MATCH(D8683,{"BJ_zhongyu";"JS_WX_liteer";"JS_CZ_wodefeng"},0)),"")</f>
        <v>常州市金坛沃德丰电子科技有限公司</v>
      </c>
      <c r="D8683" s="11" t="str">
        <f>[1]动作!$G8682</f>
        <v>JS_CZ_wodefeng</v>
      </c>
      <c r="E8683" s="11" t="str">
        <f>[1]动作!$D8682</f>
        <v>电表故障</v>
      </c>
      <c r="F8683" s="11" t="s">
        <v>45</v>
      </c>
      <c r="G8683" s="12">
        <f>[1]动作!$A8682+[1]动作!$B8682</f>
        <v>43215.614861111113</v>
      </c>
      <c r="H8683" s="12"/>
      <c r="I8683" s="11"/>
    </row>
    <row r="8684" spans="1:9" hidden="1" x14ac:dyDescent="0.3">
      <c r="A8684" s="24">
        <v>8682</v>
      </c>
      <c r="B8684" s="11" t="str">
        <f>IFERROR(INDEX({"JSNY-BJ0001-01";"JSNY-JS0022-01";"JSNY-JS0002-01"},MATCH(D8684,{"BJ_zhongyu";"JS_WX_liteer";"JS_CZ_wodefeng"},0)),"")</f>
        <v>JSNY-JS0002-01</v>
      </c>
      <c r="C8684" s="11" t="str">
        <f>IFERROR(INDEX({"北京中裕世纪大酒店";"江苏利特尔绿色包装股份有限公司";"常州市金坛沃德丰电子科技有限公司"},MATCH(D8684,{"BJ_zhongyu";"JS_WX_liteer";"JS_CZ_wodefeng"},0)),"")</f>
        <v>常州市金坛沃德丰电子科技有限公司</v>
      </c>
      <c r="D8684" s="11" t="str">
        <f>[1]动作!$G8683</f>
        <v>JS_CZ_wodefeng</v>
      </c>
      <c r="E8684" s="11" t="str">
        <f>[1]动作!$D8683</f>
        <v>电表故障</v>
      </c>
      <c r="F8684" s="11" t="s">
        <v>45</v>
      </c>
      <c r="G8684" s="12">
        <f>[1]动作!$A8683+[1]动作!$B8683</f>
        <v>43215.61509259259</v>
      </c>
      <c r="H8684" s="12"/>
      <c r="I8684" s="11"/>
    </row>
    <row r="8685" spans="1:9" hidden="1" x14ac:dyDescent="0.3">
      <c r="A8685" s="24">
        <v>8683</v>
      </c>
      <c r="B8685" s="11" t="str">
        <f>IFERROR(INDEX({"JSNY-BJ0001-01";"JSNY-JS0022-01";"JSNY-JS0002-01"},MATCH(D8685,{"BJ_zhongyu";"JS_WX_liteer";"JS_CZ_wodefeng"},0)),"")</f>
        <v>JSNY-JS0002-01</v>
      </c>
      <c r="C8685" s="11" t="str">
        <f>IFERROR(INDEX({"北京中裕世纪大酒店";"江苏利特尔绿色包装股份有限公司";"常州市金坛沃德丰电子科技有限公司"},MATCH(D8685,{"BJ_zhongyu";"JS_WX_liteer";"JS_CZ_wodefeng"},0)),"")</f>
        <v>常州市金坛沃德丰电子科技有限公司</v>
      </c>
      <c r="D8685" s="11" t="str">
        <f>[1]动作!$G8684</f>
        <v>JS_CZ_wodefeng</v>
      </c>
      <c r="E8685" s="11" t="str">
        <f>[1]动作!$D8684</f>
        <v>电表故障</v>
      </c>
      <c r="F8685" s="11" t="s">
        <v>45</v>
      </c>
      <c r="G8685" s="12">
        <f>[1]动作!$A8684+[1]动作!$B8684</f>
        <v>43215.616493055553</v>
      </c>
      <c r="H8685" s="12"/>
      <c r="I8685" s="11"/>
    </row>
    <row r="8686" spans="1:9" hidden="1" x14ac:dyDescent="0.3">
      <c r="A8686" s="24">
        <v>8684</v>
      </c>
      <c r="B8686" s="11" t="str">
        <f>IFERROR(INDEX({"JSNY-BJ0001-01";"JSNY-JS0022-01";"JSNY-JS0002-01"},MATCH(D8686,{"BJ_zhongyu";"JS_WX_liteer";"JS_CZ_wodefeng"},0)),"")</f>
        <v>JSNY-JS0002-01</v>
      </c>
      <c r="C8686" s="11" t="str">
        <f>IFERROR(INDEX({"北京中裕世纪大酒店";"江苏利特尔绿色包装股份有限公司";"常州市金坛沃德丰电子科技有限公司"},MATCH(D8686,{"BJ_zhongyu";"JS_WX_liteer";"JS_CZ_wodefeng"},0)),"")</f>
        <v>常州市金坛沃德丰电子科技有限公司</v>
      </c>
      <c r="D8686" s="11" t="str">
        <f>[1]动作!$G8685</f>
        <v>JS_CZ_wodefeng</v>
      </c>
      <c r="E8686" s="11" t="str">
        <f>[1]动作!$D8685</f>
        <v>电表故障</v>
      </c>
      <c r="F8686" s="11" t="s">
        <v>45</v>
      </c>
      <c r="G8686" s="12">
        <f>[1]动作!$A8685+[1]动作!$B8685</f>
        <v>43215.618576388886</v>
      </c>
      <c r="H8686" s="12"/>
      <c r="I8686" s="11"/>
    </row>
    <row r="8687" spans="1:9" hidden="1" x14ac:dyDescent="0.3">
      <c r="A8687" s="24">
        <v>8685</v>
      </c>
      <c r="B8687" s="11" t="str">
        <f>IFERROR(INDEX({"JSNY-BJ0001-01";"JSNY-JS0022-01";"JSNY-JS0002-01"},MATCH(D8687,{"BJ_zhongyu";"JS_WX_liteer";"JS_CZ_wodefeng"},0)),"")</f>
        <v>JSNY-JS0002-01</v>
      </c>
      <c r="C8687" s="11" t="str">
        <f>IFERROR(INDEX({"北京中裕世纪大酒店";"江苏利特尔绿色包装股份有限公司";"常州市金坛沃德丰电子科技有限公司"},MATCH(D8687,{"BJ_zhongyu";"JS_WX_liteer";"JS_CZ_wodefeng"},0)),"")</f>
        <v>常州市金坛沃德丰电子科技有限公司</v>
      </c>
      <c r="D8687" s="11" t="str">
        <f>[1]动作!$G8686</f>
        <v>JS_CZ_wodefeng</v>
      </c>
      <c r="E8687" s="11" t="str">
        <f>[1]动作!$D8686</f>
        <v>电表故障</v>
      </c>
      <c r="F8687" s="11" t="s">
        <v>45</v>
      </c>
      <c r="G8687" s="12">
        <f>[1]动作!$A8686+[1]动作!$B8686</f>
        <v>43215.618692129632</v>
      </c>
      <c r="H8687" s="12"/>
      <c r="I8687" s="11"/>
    </row>
    <row r="8688" spans="1:9" hidden="1" x14ac:dyDescent="0.3">
      <c r="A8688" s="24">
        <v>8686</v>
      </c>
      <c r="B8688" s="11" t="str">
        <f>IFERROR(INDEX({"JSNY-BJ0001-01";"JSNY-JS0022-01";"JSNY-JS0002-01"},MATCH(D8688,{"BJ_zhongyu";"JS_WX_liteer";"JS_CZ_wodefeng"},0)),"")</f>
        <v>JSNY-JS0002-01</v>
      </c>
      <c r="C8688" s="11" t="str">
        <f>IFERROR(INDEX({"北京中裕世纪大酒店";"江苏利特尔绿色包装股份有限公司";"常州市金坛沃德丰电子科技有限公司"},MATCH(D8688,{"BJ_zhongyu";"JS_WX_liteer";"JS_CZ_wodefeng"},0)),"")</f>
        <v>常州市金坛沃德丰电子科技有限公司</v>
      </c>
      <c r="D8688" s="11" t="str">
        <f>[1]动作!$G8687</f>
        <v>JS_CZ_wodefeng</v>
      </c>
      <c r="E8688" s="11" t="str">
        <f>[1]动作!$D8687</f>
        <v>电表故障</v>
      </c>
      <c r="F8688" s="11" t="s">
        <v>45</v>
      </c>
      <c r="G8688" s="12">
        <f>[1]动作!$A8687+[1]动作!$B8687</f>
        <v>43215.619733796295</v>
      </c>
      <c r="H8688" s="12"/>
      <c r="I8688" s="11"/>
    </row>
    <row r="8689" spans="1:9" hidden="1" x14ac:dyDescent="0.3">
      <c r="A8689" s="24">
        <v>8687</v>
      </c>
      <c r="B8689" s="11" t="str">
        <f>IFERROR(INDEX({"JSNY-BJ0001-01";"JSNY-JS0022-01";"JSNY-JS0002-01"},MATCH(D8689,{"BJ_zhongyu";"JS_WX_liteer";"JS_CZ_wodefeng"},0)),"")</f>
        <v>JSNY-JS0002-01</v>
      </c>
      <c r="C8689" s="11" t="str">
        <f>IFERROR(INDEX({"北京中裕世纪大酒店";"江苏利特尔绿色包装股份有限公司";"常州市金坛沃德丰电子科技有限公司"},MATCH(D8689,{"BJ_zhongyu";"JS_WX_liteer";"JS_CZ_wodefeng"},0)),"")</f>
        <v>常州市金坛沃德丰电子科技有限公司</v>
      </c>
      <c r="D8689" s="11" t="str">
        <f>[1]动作!$G8688</f>
        <v>JS_CZ_wodefeng</v>
      </c>
      <c r="E8689" s="11" t="str">
        <f>[1]动作!$D8688</f>
        <v>电表故障</v>
      </c>
      <c r="F8689" s="11" t="s">
        <v>45</v>
      </c>
      <c r="G8689" s="12">
        <f>[1]动作!$A8688+[1]动作!$B8688</f>
        <v>43215.61990740741</v>
      </c>
      <c r="H8689" s="12"/>
      <c r="I8689" s="11"/>
    </row>
    <row r="8690" spans="1:9" hidden="1" x14ac:dyDescent="0.3">
      <c r="A8690" s="24">
        <v>8688</v>
      </c>
      <c r="B8690" s="11" t="str">
        <f>IFERROR(INDEX({"JSNY-BJ0001-01";"JSNY-JS0022-01";"JSNY-JS0002-01"},MATCH(D8690,{"BJ_zhongyu";"JS_WX_liteer";"JS_CZ_wodefeng"},0)),"")</f>
        <v>JSNY-JS0002-01</v>
      </c>
      <c r="C8690" s="11" t="str">
        <f>IFERROR(INDEX({"北京中裕世纪大酒店";"江苏利特尔绿色包装股份有限公司";"常州市金坛沃德丰电子科技有限公司"},MATCH(D8690,{"BJ_zhongyu";"JS_WX_liteer";"JS_CZ_wodefeng"},0)),"")</f>
        <v>常州市金坛沃德丰电子科技有限公司</v>
      </c>
      <c r="D8690" s="11" t="str">
        <f>[1]动作!$G8689</f>
        <v>JS_CZ_wodefeng</v>
      </c>
      <c r="E8690" s="11" t="str">
        <f>[1]动作!$D8689</f>
        <v>电表故障</v>
      </c>
      <c r="F8690" s="11" t="s">
        <v>45</v>
      </c>
      <c r="G8690" s="12">
        <f>[1]动作!$A8689+[1]动作!$B8689</f>
        <v>43215.620138888888</v>
      </c>
      <c r="H8690" s="12"/>
      <c r="I8690" s="11"/>
    </row>
    <row r="8691" spans="1:9" hidden="1" x14ac:dyDescent="0.3">
      <c r="A8691" s="24">
        <v>8689</v>
      </c>
      <c r="B8691" s="11" t="str">
        <f>IFERROR(INDEX({"JSNY-BJ0001-01";"JSNY-JS0022-01";"JSNY-JS0002-01"},MATCH(D8691,{"BJ_zhongyu";"JS_WX_liteer";"JS_CZ_wodefeng"},0)),"")</f>
        <v>JSNY-JS0002-01</v>
      </c>
      <c r="C8691" s="11" t="str">
        <f>IFERROR(INDEX({"北京中裕世纪大酒店";"江苏利特尔绿色包装股份有限公司";"常州市金坛沃德丰电子科技有限公司"},MATCH(D8691,{"BJ_zhongyu";"JS_WX_liteer";"JS_CZ_wodefeng"},0)),"")</f>
        <v>常州市金坛沃德丰电子科技有限公司</v>
      </c>
      <c r="D8691" s="11" t="str">
        <f>[1]动作!$G8690</f>
        <v>JS_CZ_wodefeng</v>
      </c>
      <c r="E8691" s="11" t="str">
        <f>[1]动作!$D8690</f>
        <v>电表故障</v>
      </c>
      <c r="F8691" s="11" t="s">
        <v>45</v>
      </c>
      <c r="G8691" s="12">
        <f>[1]动作!$A8690+[1]动作!$B8690</f>
        <v>43215.620254629626</v>
      </c>
      <c r="H8691" s="12"/>
      <c r="I8691" s="11"/>
    </row>
    <row r="8692" spans="1:9" hidden="1" x14ac:dyDescent="0.3">
      <c r="A8692" s="24">
        <v>8690</v>
      </c>
      <c r="B8692" s="11" t="str">
        <f>IFERROR(INDEX({"JSNY-BJ0001-01";"JSNY-JS0022-01";"JSNY-JS0002-01"},MATCH(D8692,{"BJ_zhongyu";"JS_WX_liteer";"JS_CZ_wodefeng"},0)),"")</f>
        <v>JSNY-JS0002-01</v>
      </c>
      <c r="C8692" s="11" t="str">
        <f>IFERROR(INDEX({"北京中裕世纪大酒店";"江苏利特尔绿色包装股份有限公司";"常州市金坛沃德丰电子科技有限公司"},MATCH(D8692,{"BJ_zhongyu";"JS_WX_liteer";"JS_CZ_wodefeng"},0)),"")</f>
        <v>常州市金坛沃德丰电子科技有限公司</v>
      </c>
      <c r="D8692" s="11" t="str">
        <f>[1]动作!$G8691</f>
        <v>JS_CZ_wodefeng</v>
      </c>
      <c r="E8692" s="11" t="str">
        <f>[1]动作!$D8691</f>
        <v>电表故障</v>
      </c>
      <c r="F8692" s="11" t="s">
        <v>45</v>
      </c>
      <c r="G8692" s="12">
        <f>[1]动作!$A8691+[1]动作!$B8691</f>
        <v>43215.621180555558</v>
      </c>
      <c r="H8692" s="12"/>
      <c r="I8692" s="11"/>
    </row>
    <row r="8693" spans="1:9" hidden="1" x14ac:dyDescent="0.3">
      <c r="A8693" s="24">
        <v>8691</v>
      </c>
      <c r="B8693" s="11" t="str">
        <f>IFERROR(INDEX({"JSNY-BJ0001-01";"JSNY-JS0022-01";"JSNY-JS0002-01"},MATCH(D8693,{"BJ_zhongyu";"JS_WX_liteer";"JS_CZ_wodefeng"},0)),"")</f>
        <v>JSNY-JS0002-01</v>
      </c>
      <c r="C8693" s="11" t="str">
        <f>IFERROR(INDEX({"北京中裕世纪大酒店";"江苏利特尔绿色包装股份有限公司";"常州市金坛沃德丰电子科技有限公司"},MATCH(D8693,{"BJ_zhongyu";"JS_WX_liteer";"JS_CZ_wodefeng"},0)),"")</f>
        <v>常州市金坛沃德丰电子科技有限公司</v>
      </c>
      <c r="D8693" s="11" t="str">
        <f>[1]动作!$G8692</f>
        <v>JS_CZ_wodefeng</v>
      </c>
      <c r="E8693" s="11" t="str">
        <f>[1]动作!$D8692</f>
        <v>电表故障</v>
      </c>
      <c r="F8693" s="11" t="s">
        <v>45</v>
      </c>
      <c r="G8693" s="12">
        <f>[1]动作!$A8692+[1]动作!$B8692</f>
        <v>43215.624074074076</v>
      </c>
      <c r="H8693" s="12"/>
      <c r="I8693" s="11"/>
    </row>
    <row r="8694" spans="1:9" hidden="1" x14ac:dyDescent="0.3">
      <c r="A8694" s="24">
        <v>8692</v>
      </c>
      <c r="B8694" s="11" t="str">
        <f>IFERROR(INDEX({"JSNY-BJ0001-01";"JSNY-JS0022-01";"JSNY-JS0002-01"},MATCH(D8694,{"BJ_zhongyu";"JS_WX_liteer";"JS_CZ_wodefeng"},0)),"")</f>
        <v>JSNY-JS0002-01</v>
      </c>
      <c r="C8694" s="11" t="str">
        <f>IFERROR(INDEX({"北京中裕世纪大酒店";"江苏利特尔绿色包装股份有限公司";"常州市金坛沃德丰电子科技有限公司"},MATCH(D8694,{"BJ_zhongyu";"JS_WX_liteer";"JS_CZ_wodefeng"},0)),"")</f>
        <v>常州市金坛沃德丰电子科技有限公司</v>
      </c>
      <c r="D8694" s="11" t="str">
        <f>[1]动作!$G8693</f>
        <v>JS_CZ_wodefeng</v>
      </c>
      <c r="E8694" s="11" t="str">
        <f>[1]动作!$D8693</f>
        <v>电表故障</v>
      </c>
      <c r="F8694" s="11" t="s">
        <v>45</v>
      </c>
      <c r="G8694" s="12">
        <f>[1]动作!$A8693+[1]动作!$B8693</f>
        <v>43215.625231481485</v>
      </c>
      <c r="H8694" s="12"/>
      <c r="I8694" s="11"/>
    </row>
    <row r="8695" spans="1:9" hidden="1" x14ac:dyDescent="0.3">
      <c r="A8695" s="24">
        <v>8693</v>
      </c>
      <c r="B8695" s="11" t="str">
        <f>IFERROR(INDEX({"JSNY-BJ0001-01";"JSNY-JS0022-01";"JSNY-JS0002-01"},MATCH(D8695,{"BJ_zhongyu";"JS_WX_liteer";"JS_CZ_wodefeng"},0)),"")</f>
        <v>JSNY-JS0002-01</v>
      </c>
      <c r="C8695" s="11" t="str">
        <f>IFERROR(INDEX({"北京中裕世纪大酒店";"江苏利特尔绿色包装股份有限公司";"常州市金坛沃德丰电子科技有限公司"},MATCH(D8695,{"BJ_zhongyu";"JS_WX_liteer";"JS_CZ_wodefeng"},0)),"")</f>
        <v>常州市金坛沃德丰电子科技有限公司</v>
      </c>
      <c r="D8695" s="11" t="str">
        <f>[1]动作!$G8694</f>
        <v>JS_CZ_wodefeng</v>
      </c>
      <c r="E8695" s="11" t="str">
        <f>[1]动作!$D8694</f>
        <v>电表故障</v>
      </c>
      <c r="F8695" s="11" t="s">
        <v>45</v>
      </c>
      <c r="G8695" s="12">
        <f>[1]动作!$A8694+[1]动作!$B8694</f>
        <v>43215.625358796293</v>
      </c>
      <c r="H8695" s="12"/>
      <c r="I8695" s="11"/>
    </row>
    <row r="8696" spans="1:9" hidden="1" x14ac:dyDescent="0.3">
      <c r="A8696" s="24">
        <v>8694</v>
      </c>
      <c r="B8696" s="11" t="str">
        <f>IFERROR(INDEX({"JSNY-BJ0001-01";"JSNY-JS0022-01";"JSNY-JS0002-01"},MATCH(D8696,{"BJ_zhongyu";"JS_WX_liteer";"JS_CZ_wodefeng"},0)),"")</f>
        <v>JSNY-JS0002-01</v>
      </c>
      <c r="C8696" s="11" t="str">
        <f>IFERROR(INDEX({"北京中裕世纪大酒店";"江苏利特尔绿色包装股份有限公司";"常州市金坛沃德丰电子科技有限公司"},MATCH(D8696,{"BJ_zhongyu";"JS_WX_liteer";"JS_CZ_wodefeng"},0)),"")</f>
        <v>常州市金坛沃德丰电子科技有限公司</v>
      </c>
      <c r="D8696" s="11" t="str">
        <f>[1]动作!$G8695</f>
        <v>JS_CZ_wodefeng</v>
      </c>
      <c r="E8696" s="11" t="str">
        <f>[1]动作!$D8695</f>
        <v>电表故障</v>
      </c>
      <c r="F8696" s="11" t="s">
        <v>45</v>
      </c>
      <c r="G8696" s="12">
        <f>[1]动作!$A8695+[1]动作!$B8695</f>
        <v>43215.626574074071</v>
      </c>
      <c r="H8696" s="12"/>
      <c r="I8696" s="11"/>
    </row>
    <row r="8697" spans="1:9" hidden="1" x14ac:dyDescent="0.3">
      <c r="A8697" s="24">
        <v>8695</v>
      </c>
      <c r="B8697" s="11" t="str">
        <f>IFERROR(INDEX({"JSNY-BJ0001-01";"JSNY-JS0022-01";"JSNY-JS0002-01"},MATCH(D8697,{"BJ_zhongyu";"JS_WX_liteer";"JS_CZ_wodefeng"},0)),"")</f>
        <v>JSNY-JS0002-01</v>
      </c>
      <c r="C8697" s="11" t="str">
        <f>IFERROR(INDEX({"北京中裕世纪大酒店";"江苏利特尔绿色包装股份有限公司";"常州市金坛沃德丰电子科技有限公司"},MATCH(D8697,{"BJ_zhongyu";"JS_WX_liteer";"JS_CZ_wodefeng"},0)),"")</f>
        <v>常州市金坛沃德丰电子科技有限公司</v>
      </c>
      <c r="D8697" s="11" t="str">
        <f>[1]动作!$G8696</f>
        <v>JS_CZ_wodefeng</v>
      </c>
      <c r="E8697" s="11" t="str">
        <f>[1]动作!$D8696</f>
        <v>电表故障</v>
      </c>
      <c r="F8697" s="11" t="s">
        <v>45</v>
      </c>
      <c r="G8697" s="12">
        <f>[1]动作!$A8696+[1]动作!$B8696</f>
        <v>43215.628657407404</v>
      </c>
      <c r="H8697" s="12"/>
      <c r="I8697" s="11"/>
    </row>
    <row r="8698" spans="1:9" hidden="1" x14ac:dyDescent="0.3">
      <c r="A8698" s="24">
        <v>8696</v>
      </c>
      <c r="B8698" s="11" t="str">
        <f>IFERROR(INDEX({"JSNY-BJ0001-01";"JSNY-JS0022-01";"JSNY-JS0002-01"},MATCH(D8698,{"BJ_zhongyu";"JS_WX_liteer";"JS_CZ_wodefeng"},0)),"")</f>
        <v>JSNY-JS0002-01</v>
      </c>
      <c r="C8698" s="11" t="str">
        <f>IFERROR(INDEX({"北京中裕世纪大酒店";"江苏利特尔绿色包装股份有限公司";"常州市金坛沃德丰电子科技有限公司"},MATCH(D8698,{"BJ_zhongyu";"JS_WX_liteer";"JS_CZ_wodefeng"},0)),"")</f>
        <v>常州市金坛沃德丰电子科技有限公司</v>
      </c>
      <c r="D8698" s="11" t="str">
        <f>[1]动作!$G8697</f>
        <v>JS_CZ_wodefeng</v>
      </c>
      <c r="E8698" s="11" t="str">
        <f>[1]动作!$D8697</f>
        <v>电表故障</v>
      </c>
      <c r="F8698" s="11" t="s">
        <v>45</v>
      </c>
      <c r="G8698" s="12">
        <f>[1]动作!$A8697+[1]动作!$B8697</f>
        <v>43215.630104166667</v>
      </c>
      <c r="H8698" s="12"/>
      <c r="I8698" s="11"/>
    </row>
    <row r="8699" spans="1:9" hidden="1" x14ac:dyDescent="0.3">
      <c r="A8699" s="24">
        <v>8697</v>
      </c>
      <c r="B8699" s="11" t="str">
        <f>IFERROR(INDEX({"JSNY-BJ0001-01";"JSNY-JS0022-01";"JSNY-JS0002-01"},MATCH(D8699,{"BJ_zhongyu";"JS_WX_liteer";"JS_CZ_wodefeng"},0)),"")</f>
        <v>JSNY-JS0002-01</v>
      </c>
      <c r="C8699" s="11" t="str">
        <f>IFERROR(INDEX({"北京中裕世纪大酒店";"江苏利特尔绿色包装股份有限公司";"常州市金坛沃德丰电子科技有限公司"},MATCH(D8699,{"BJ_zhongyu";"JS_WX_liteer";"JS_CZ_wodefeng"},0)),"")</f>
        <v>常州市金坛沃德丰电子科技有限公司</v>
      </c>
      <c r="D8699" s="11" t="str">
        <f>[1]动作!$G8698</f>
        <v>JS_CZ_wodefeng</v>
      </c>
      <c r="E8699" s="11" t="str">
        <f>[1]动作!$D8698</f>
        <v>电表故障</v>
      </c>
      <c r="F8699" s="11" t="s">
        <v>45</v>
      </c>
      <c r="G8699" s="12">
        <f>[1]动作!$A8698+[1]动作!$B8698</f>
        <v>43215.630219907405</v>
      </c>
      <c r="H8699" s="12"/>
      <c r="I8699" s="11"/>
    </row>
    <row r="8700" spans="1:9" hidden="1" x14ac:dyDescent="0.3">
      <c r="A8700" s="24">
        <v>8698</v>
      </c>
      <c r="B8700" s="11" t="str">
        <f>IFERROR(INDEX({"JSNY-BJ0001-01";"JSNY-JS0022-01";"JSNY-JS0002-01"},MATCH(D8700,{"BJ_zhongyu";"JS_WX_liteer";"JS_CZ_wodefeng"},0)),"")</f>
        <v>JSNY-JS0002-01</v>
      </c>
      <c r="C8700" s="11" t="str">
        <f>IFERROR(INDEX({"北京中裕世纪大酒店";"江苏利特尔绿色包装股份有限公司";"常州市金坛沃德丰电子科技有限公司"},MATCH(D8700,{"BJ_zhongyu";"JS_WX_liteer";"JS_CZ_wodefeng"},0)),"")</f>
        <v>常州市金坛沃德丰电子科技有限公司</v>
      </c>
      <c r="D8700" s="11" t="str">
        <f>[1]动作!$G8699</f>
        <v>JS_CZ_wodefeng</v>
      </c>
      <c r="E8700" s="11" t="str">
        <f>[1]动作!$D8699</f>
        <v>电表故障</v>
      </c>
      <c r="F8700" s="11" t="s">
        <v>45</v>
      </c>
      <c r="G8700" s="12">
        <f>[1]动作!$A8699+[1]动作!$B8699</f>
        <v>43215.631666666668</v>
      </c>
      <c r="H8700" s="12"/>
      <c r="I8700" s="11"/>
    </row>
    <row r="8701" spans="1:9" hidden="1" x14ac:dyDescent="0.3">
      <c r="A8701" s="24">
        <v>8699</v>
      </c>
      <c r="B8701" s="11" t="str">
        <f>IFERROR(INDEX({"JSNY-BJ0001-01";"JSNY-JS0022-01";"JSNY-JS0002-01"},MATCH(D8701,{"BJ_zhongyu";"JS_WX_liteer";"JS_CZ_wodefeng"},0)),"")</f>
        <v>JSNY-JS0002-01</v>
      </c>
      <c r="C8701" s="11" t="str">
        <f>IFERROR(INDEX({"北京中裕世纪大酒店";"江苏利特尔绿色包装股份有限公司";"常州市金坛沃德丰电子科技有限公司"},MATCH(D8701,{"BJ_zhongyu";"JS_WX_liteer";"JS_CZ_wodefeng"},0)),"")</f>
        <v>常州市金坛沃德丰电子科技有限公司</v>
      </c>
      <c r="D8701" s="11" t="str">
        <f>[1]动作!$G8700</f>
        <v>JS_CZ_wodefeng</v>
      </c>
      <c r="E8701" s="11" t="str">
        <f>[1]动作!$D8700</f>
        <v>电表故障</v>
      </c>
      <c r="F8701" s="11" t="s">
        <v>45</v>
      </c>
      <c r="G8701" s="12">
        <f>[1]动作!$A8700+[1]动作!$B8700</f>
        <v>43215.633229166669</v>
      </c>
      <c r="H8701" s="12"/>
      <c r="I8701" s="11"/>
    </row>
    <row r="8702" spans="1:9" hidden="1" x14ac:dyDescent="0.3">
      <c r="A8702" s="24">
        <v>8700</v>
      </c>
      <c r="B8702" s="11" t="str">
        <f>IFERROR(INDEX({"JSNY-BJ0001-01";"JSNY-JS0022-01";"JSNY-JS0002-01"},MATCH(D8702,{"BJ_zhongyu";"JS_WX_liteer";"JS_CZ_wodefeng"},0)),"")</f>
        <v>JSNY-JS0002-01</v>
      </c>
      <c r="C8702" s="11" t="str">
        <f>IFERROR(INDEX({"北京中裕世纪大酒店";"江苏利特尔绿色包装股份有限公司";"常州市金坛沃德丰电子科技有限公司"},MATCH(D8702,{"BJ_zhongyu";"JS_WX_liteer";"JS_CZ_wodefeng"},0)),"")</f>
        <v>常州市金坛沃德丰电子科技有限公司</v>
      </c>
      <c r="D8702" s="11" t="str">
        <f>[1]动作!$G8701</f>
        <v>JS_CZ_wodefeng</v>
      </c>
      <c r="E8702" s="11" t="str">
        <f>[1]动作!$D8701</f>
        <v>电表故障</v>
      </c>
      <c r="F8702" s="11" t="s">
        <v>45</v>
      </c>
      <c r="G8702" s="12">
        <f>[1]动作!$A8701+[1]动作!$B8701</f>
        <v>43215.637060185189</v>
      </c>
      <c r="H8702" s="12"/>
      <c r="I8702" s="11"/>
    </row>
    <row r="8703" spans="1:9" hidden="1" x14ac:dyDescent="0.3">
      <c r="A8703" s="24">
        <v>8701</v>
      </c>
      <c r="B8703" s="11" t="str">
        <f>IFERROR(INDEX({"JSNY-BJ0001-01";"JSNY-JS0022-01";"JSNY-JS0002-01"},MATCH(D8703,{"BJ_zhongyu";"JS_WX_liteer";"JS_CZ_wodefeng"},0)),"")</f>
        <v>JSNY-JS0002-01</v>
      </c>
      <c r="C8703" s="11" t="str">
        <f>IFERROR(INDEX({"北京中裕世纪大酒店";"江苏利特尔绿色包装股份有限公司";"常州市金坛沃德丰电子科技有限公司"},MATCH(D8703,{"BJ_zhongyu";"JS_WX_liteer";"JS_CZ_wodefeng"},0)),"")</f>
        <v>常州市金坛沃德丰电子科技有限公司</v>
      </c>
      <c r="D8703" s="11" t="str">
        <f>[1]动作!$G8702</f>
        <v>JS_CZ_wodefeng</v>
      </c>
      <c r="E8703" s="11" t="str">
        <f>[1]动作!$D8702</f>
        <v>电表故障</v>
      </c>
      <c r="F8703" s="11" t="s">
        <v>45</v>
      </c>
      <c r="G8703" s="12">
        <f>[1]动作!$A8702+[1]动作!$B8702</f>
        <v>43215.637187499997</v>
      </c>
      <c r="H8703" s="12"/>
      <c r="I8703" s="11"/>
    </row>
    <row r="8704" spans="1:9" hidden="1" x14ac:dyDescent="0.3">
      <c r="A8704" s="24">
        <v>8702</v>
      </c>
      <c r="B8704" s="11" t="str">
        <f>IFERROR(INDEX({"JSNY-BJ0001-01";"JSNY-JS0022-01";"JSNY-JS0002-01"},MATCH(D8704,{"BJ_zhongyu";"JS_WX_liteer";"JS_CZ_wodefeng"},0)),"")</f>
        <v>JSNY-JS0002-01</v>
      </c>
      <c r="C8704" s="11" t="str">
        <f>IFERROR(INDEX({"北京中裕世纪大酒店";"江苏利特尔绿色包装股份有限公司";"常州市金坛沃德丰电子科技有限公司"},MATCH(D8704,{"BJ_zhongyu";"JS_WX_liteer";"JS_CZ_wodefeng"},0)),"")</f>
        <v>常州市金坛沃德丰电子科技有限公司</v>
      </c>
      <c r="D8704" s="11" t="str">
        <f>[1]动作!$G8703</f>
        <v>JS_CZ_wodefeng</v>
      </c>
      <c r="E8704" s="11" t="str">
        <f>[1]动作!$D8703</f>
        <v>电表故障</v>
      </c>
      <c r="F8704" s="11" t="s">
        <v>45</v>
      </c>
      <c r="G8704" s="12">
        <f>[1]动作!$A8703+[1]动作!$B8703</f>
        <v>43215.639432870368</v>
      </c>
      <c r="H8704" s="12"/>
      <c r="I8704" s="11"/>
    </row>
    <row r="8705" spans="1:9" hidden="1" x14ac:dyDescent="0.3">
      <c r="A8705" s="24">
        <v>8703</v>
      </c>
      <c r="B8705" s="11" t="str">
        <f>IFERROR(INDEX({"JSNY-BJ0001-01";"JSNY-JS0022-01";"JSNY-JS0002-01"},MATCH(D8705,{"BJ_zhongyu";"JS_WX_liteer";"JS_CZ_wodefeng"},0)),"")</f>
        <v>JSNY-JS0002-01</v>
      </c>
      <c r="C8705" s="11" t="str">
        <f>IFERROR(INDEX({"北京中裕世纪大酒店";"江苏利特尔绿色包装股份有限公司";"常州市金坛沃德丰电子科技有限公司"},MATCH(D8705,{"BJ_zhongyu";"JS_WX_liteer";"JS_CZ_wodefeng"},0)),"")</f>
        <v>常州市金坛沃德丰电子科技有限公司</v>
      </c>
      <c r="D8705" s="11" t="str">
        <f>[1]动作!$G8704</f>
        <v>JS_CZ_wodefeng</v>
      </c>
      <c r="E8705" s="11" t="str">
        <f>[1]动作!$D8704</f>
        <v>电表故障</v>
      </c>
      <c r="F8705" s="11" t="s">
        <v>45</v>
      </c>
      <c r="G8705" s="12">
        <f>[1]动作!$A8704+[1]动作!$B8704</f>
        <v>43215.641053240739</v>
      </c>
      <c r="H8705" s="12"/>
      <c r="I8705" s="11"/>
    </row>
    <row r="8706" spans="1:9" hidden="1" x14ac:dyDescent="0.3">
      <c r="A8706" s="24">
        <v>8704</v>
      </c>
      <c r="B8706" s="11" t="str">
        <f>IFERROR(INDEX({"JSNY-BJ0001-01";"JSNY-JS0022-01";"JSNY-JS0002-01"},MATCH(D8706,{"BJ_zhongyu";"JS_WX_liteer";"JS_CZ_wodefeng"},0)),"")</f>
        <v>JSNY-JS0002-01</v>
      </c>
      <c r="C8706" s="11" t="str">
        <f>IFERROR(INDEX({"北京中裕世纪大酒店";"江苏利特尔绿色包装股份有限公司";"常州市金坛沃德丰电子科技有限公司"},MATCH(D8706,{"BJ_zhongyu";"JS_WX_liteer";"JS_CZ_wodefeng"},0)),"")</f>
        <v>常州市金坛沃德丰电子科技有限公司</v>
      </c>
      <c r="D8706" s="11" t="str">
        <f>[1]动作!$G8705</f>
        <v>JS_CZ_wodefeng</v>
      </c>
      <c r="E8706" s="11" t="str">
        <f>[1]动作!$D8705</f>
        <v>电表故障</v>
      </c>
      <c r="F8706" s="11" t="s">
        <v>45</v>
      </c>
      <c r="G8706" s="12">
        <f>[1]动作!$A8705+[1]动作!$B8705</f>
        <v>43215.642511574071</v>
      </c>
      <c r="H8706" s="12"/>
      <c r="I8706" s="11"/>
    </row>
    <row r="8707" spans="1:9" hidden="1" x14ac:dyDescent="0.3">
      <c r="A8707" s="24">
        <v>8705</v>
      </c>
      <c r="B8707" s="11" t="str">
        <f>IFERROR(INDEX({"JSNY-BJ0001-01";"JSNY-JS0022-01";"JSNY-JS0002-01"},MATCH(D8707,{"BJ_zhongyu";"JS_WX_liteer";"JS_CZ_wodefeng"},0)),"")</f>
        <v>JSNY-JS0002-01</v>
      </c>
      <c r="C8707" s="11" t="str">
        <f>IFERROR(INDEX({"北京中裕世纪大酒店";"江苏利特尔绿色包装股份有限公司";"常州市金坛沃德丰电子科技有限公司"},MATCH(D8707,{"BJ_zhongyu";"JS_WX_liteer";"JS_CZ_wodefeng"},0)),"")</f>
        <v>常州市金坛沃德丰电子科技有限公司</v>
      </c>
      <c r="D8707" s="11" t="str">
        <f>[1]动作!$G8706</f>
        <v>JS_CZ_wodefeng</v>
      </c>
      <c r="E8707" s="11" t="str">
        <f>[1]动作!$D8706</f>
        <v>电表故障</v>
      </c>
      <c r="F8707" s="11" t="s">
        <v>45</v>
      </c>
      <c r="G8707" s="12">
        <f>[1]动作!$A8706+[1]动作!$B8706</f>
        <v>43215.646562499998</v>
      </c>
      <c r="H8707" s="12"/>
      <c r="I8707" s="11"/>
    </row>
    <row r="8708" spans="1:9" hidden="1" x14ac:dyDescent="0.3">
      <c r="A8708" s="24">
        <v>8706</v>
      </c>
      <c r="B8708" s="11" t="str">
        <f>IFERROR(INDEX({"JSNY-BJ0001-01";"JSNY-JS0022-01";"JSNY-JS0002-01"},MATCH(D8708,{"BJ_zhongyu";"JS_WX_liteer";"JS_CZ_wodefeng"},0)),"")</f>
        <v>JSNY-JS0002-01</v>
      </c>
      <c r="C8708" s="11" t="str">
        <f>IFERROR(INDEX({"北京中裕世纪大酒店";"江苏利特尔绿色包装股份有限公司";"常州市金坛沃德丰电子科技有限公司"},MATCH(D8708,{"BJ_zhongyu";"JS_WX_liteer";"JS_CZ_wodefeng"},0)),"")</f>
        <v>常州市金坛沃德丰电子科技有限公司</v>
      </c>
      <c r="D8708" s="11" t="str">
        <f>[1]动作!$G8707</f>
        <v>JS_CZ_wodefeng</v>
      </c>
      <c r="E8708" s="11" t="str">
        <f>[1]动作!$D8707</f>
        <v>电表故障</v>
      </c>
      <c r="F8708" s="11" t="s">
        <v>45</v>
      </c>
      <c r="G8708" s="12">
        <f>[1]动作!$A8707+[1]动作!$B8707</f>
        <v>43215.647662037038</v>
      </c>
      <c r="H8708" s="12"/>
      <c r="I8708" s="11"/>
    </row>
    <row r="8709" spans="1:9" hidden="1" x14ac:dyDescent="0.3">
      <c r="A8709" s="24">
        <v>8707</v>
      </c>
      <c r="B8709" s="11" t="str">
        <f>IFERROR(INDEX({"JSNY-BJ0001-01";"JSNY-JS0022-01";"JSNY-JS0002-01"},MATCH(D8709,{"BJ_zhongyu";"JS_WX_liteer";"JS_CZ_wodefeng"},0)),"")</f>
        <v>JSNY-JS0002-01</v>
      </c>
      <c r="C8709" s="11" t="str">
        <f>IFERROR(INDEX({"北京中裕世纪大酒店";"江苏利特尔绿色包装股份有限公司";"常州市金坛沃德丰电子科技有限公司"},MATCH(D8709,{"BJ_zhongyu";"JS_WX_liteer";"JS_CZ_wodefeng"},0)),"")</f>
        <v>常州市金坛沃德丰电子科技有限公司</v>
      </c>
      <c r="D8709" s="11" t="str">
        <f>[1]动作!$G8708</f>
        <v>JS_CZ_wodefeng</v>
      </c>
      <c r="E8709" s="11" t="str">
        <f>[1]动作!$D8708</f>
        <v>电表故障</v>
      </c>
      <c r="F8709" s="11" t="s">
        <v>45</v>
      </c>
      <c r="G8709" s="12">
        <f>[1]动作!$A8708+[1]动作!$B8708</f>
        <v>43215.647893518515</v>
      </c>
      <c r="H8709" s="12"/>
      <c r="I8709" s="11"/>
    </row>
    <row r="8710" spans="1:9" hidden="1" x14ac:dyDescent="0.3">
      <c r="A8710" s="24">
        <v>8708</v>
      </c>
      <c r="B8710" s="11" t="str">
        <f>IFERROR(INDEX({"JSNY-BJ0001-01";"JSNY-JS0022-01";"JSNY-JS0002-01"},MATCH(D8710,{"BJ_zhongyu";"JS_WX_liteer";"JS_CZ_wodefeng"},0)),"")</f>
        <v>JSNY-JS0002-01</v>
      </c>
      <c r="C8710" s="11" t="str">
        <f>IFERROR(INDEX({"北京中裕世纪大酒店";"江苏利特尔绿色包装股份有限公司";"常州市金坛沃德丰电子科技有限公司"},MATCH(D8710,{"BJ_zhongyu";"JS_WX_liteer";"JS_CZ_wodefeng"},0)),"")</f>
        <v>常州市金坛沃德丰电子科技有限公司</v>
      </c>
      <c r="D8710" s="11" t="str">
        <f>[1]动作!$G8709</f>
        <v>JS_CZ_wodefeng</v>
      </c>
      <c r="E8710" s="11" t="str">
        <f>[1]动作!$D8709</f>
        <v>电表故障</v>
      </c>
      <c r="F8710" s="11" t="s">
        <v>45</v>
      </c>
      <c r="G8710" s="12">
        <f>[1]动作!$A8709+[1]动作!$B8709</f>
        <v>43215.648009259261</v>
      </c>
      <c r="H8710" s="12"/>
      <c r="I8710" s="11"/>
    </row>
    <row r="8711" spans="1:9" hidden="1" x14ac:dyDescent="0.3">
      <c r="A8711" s="24">
        <v>8709</v>
      </c>
      <c r="B8711" s="11" t="str">
        <f>IFERROR(INDEX({"JSNY-BJ0001-01";"JSNY-JS0022-01";"JSNY-JS0002-01"},MATCH(D8711,{"BJ_zhongyu";"JS_WX_liteer";"JS_CZ_wodefeng"},0)),"")</f>
        <v>JSNY-JS0002-01</v>
      </c>
      <c r="C8711" s="11" t="str">
        <f>IFERROR(INDEX({"北京中裕世纪大酒店";"江苏利特尔绿色包装股份有限公司";"常州市金坛沃德丰电子科技有限公司"},MATCH(D8711,{"BJ_zhongyu";"JS_WX_liteer";"JS_CZ_wodefeng"},0)),"")</f>
        <v>常州市金坛沃德丰电子科技有限公司</v>
      </c>
      <c r="D8711" s="11" t="str">
        <f>[1]动作!$G8710</f>
        <v>JS_CZ_wodefeng</v>
      </c>
      <c r="E8711" s="11" t="str">
        <f>[1]动作!$D8710</f>
        <v>电表故障</v>
      </c>
      <c r="F8711" s="11" t="s">
        <v>45</v>
      </c>
      <c r="G8711" s="12">
        <f>[1]动作!$A8710+[1]动作!$B8710</f>
        <v>43215.648125</v>
      </c>
      <c r="H8711" s="12"/>
      <c r="I8711" s="11"/>
    </row>
    <row r="8712" spans="1:9" hidden="1" x14ac:dyDescent="0.3">
      <c r="A8712" s="24">
        <v>8710</v>
      </c>
      <c r="B8712" s="11" t="str">
        <f>IFERROR(INDEX({"JSNY-BJ0001-01";"JSNY-JS0022-01";"JSNY-JS0002-01"},MATCH(D8712,{"BJ_zhongyu";"JS_WX_liteer";"JS_CZ_wodefeng"},0)),"")</f>
        <v>JSNY-JS0002-01</v>
      </c>
      <c r="C8712" s="11" t="str">
        <f>IFERROR(INDEX({"北京中裕世纪大酒店";"江苏利特尔绿色包装股份有限公司";"常州市金坛沃德丰电子科技有限公司"},MATCH(D8712,{"BJ_zhongyu";"JS_WX_liteer";"JS_CZ_wodefeng"},0)),"")</f>
        <v>常州市金坛沃德丰电子科技有限公司</v>
      </c>
      <c r="D8712" s="11" t="str">
        <f>[1]动作!$G8711</f>
        <v>JS_CZ_wodefeng</v>
      </c>
      <c r="E8712" s="11" t="str">
        <f>[1]动作!$D8711</f>
        <v>电表故障</v>
      </c>
      <c r="F8712" s="11" t="s">
        <v>45</v>
      </c>
      <c r="G8712" s="12">
        <f>[1]动作!$A8711+[1]动作!$B8711</f>
        <v>43215.651076388887</v>
      </c>
      <c r="H8712" s="12"/>
      <c r="I8712" s="11"/>
    </row>
    <row r="8713" spans="1:9" hidden="1" x14ac:dyDescent="0.3">
      <c r="A8713" s="24">
        <v>8711</v>
      </c>
      <c r="B8713" s="11" t="str">
        <f>IFERROR(INDEX({"JSNY-BJ0001-01";"JSNY-JS0022-01";"JSNY-JS0002-01"},MATCH(D8713,{"BJ_zhongyu";"JS_WX_liteer";"JS_CZ_wodefeng"},0)),"")</f>
        <v>JSNY-JS0002-01</v>
      </c>
      <c r="C8713" s="11" t="str">
        <f>IFERROR(INDEX({"北京中裕世纪大酒店";"江苏利特尔绿色包装股份有限公司";"常州市金坛沃德丰电子科技有限公司"},MATCH(D8713,{"BJ_zhongyu";"JS_WX_liteer";"JS_CZ_wodefeng"},0)),"")</f>
        <v>常州市金坛沃德丰电子科技有限公司</v>
      </c>
      <c r="D8713" s="11" t="str">
        <f>[1]动作!$G8712</f>
        <v>JS_CZ_wodefeng</v>
      </c>
      <c r="E8713" s="11" t="str">
        <f>[1]动作!$D8712</f>
        <v>电表故障</v>
      </c>
      <c r="F8713" s="11" t="s">
        <v>45</v>
      </c>
      <c r="G8713" s="12">
        <f>[1]动作!$A8712+[1]动作!$B8712</f>
        <v>43215.652592592596</v>
      </c>
      <c r="H8713" s="12"/>
      <c r="I8713" s="11"/>
    </row>
    <row r="8714" spans="1:9" hidden="1" x14ac:dyDescent="0.3">
      <c r="A8714" s="24">
        <v>8712</v>
      </c>
      <c r="B8714" s="11" t="str">
        <f>IFERROR(INDEX({"JSNY-BJ0001-01";"JSNY-JS0022-01";"JSNY-JS0002-01"},MATCH(D8714,{"BJ_zhongyu";"JS_WX_liteer";"JS_CZ_wodefeng"},0)),"")</f>
        <v>JSNY-JS0002-01</v>
      </c>
      <c r="C8714" s="11" t="str">
        <f>IFERROR(INDEX({"北京中裕世纪大酒店";"江苏利特尔绿色包装股份有限公司";"常州市金坛沃德丰电子科技有限公司"},MATCH(D8714,{"BJ_zhongyu";"JS_WX_liteer";"JS_CZ_wodefeng"},0)),"")</f>
        <v>常州市金坛沃德丰电子科技有限公司</v>
      </c>
      <c r="D8714" s="11" t="str">
        <f>[1]动作!$G8713</f>
        <v>JS_CZ_wodefeng</v>
      </c>
      <c r="E8714" s="11" t="str">
        <f>[1]动作!$D8713</f>
        <v>电表故障</v>
      </c>
      <c r="F8714" s="11" t="s">
        <v>45</v>
      </c>
      <c r="G8714" s="12">
        <f>[1]动作!$A8713+[1]动作!$B8713</f>
        <v>43215.652708333335</v>
      </c>
      <c r="H8714" s="12"/>
      <c r="I8714" s="11"/>
    </row>
    <row r="8715" spans="1:9" hidden="1" x14ac:dyDescent="0.3">
      <c r="A8715" s="24">
        <v>8713</v>
      </c>
      <c r="B8715" s="11" t="str">
        <f>IFERROR(INDEX({"JSNY-BJ0001-01";"JSNY-JS0022-01";"JSNY-JS0002-01"},MATCH(D8715,{"BJ_zhongyu";"JS_WX_liteer";"JS_CZ_wodefeng"},0)),"")</f>
        <v>JSNY-JS0002-01</v>
      </c>
      <c r="C8715" s="11" t="str">
        <f>IFERROR(INDEX({"北京中裕世纪大酒店";"江苏利特尔绿色包装股份有限公司";"常州市金坛沃德丰电子科技有限公司"},MATCH(D8715,{"BJ_zhongyu";"JS_WX_liteer";"JS_CZ_wodefeng"},0)),"")</f>
        <v>常州市金坛沃德丰电子科技有限公司</v>
      </c>
      <c r="D8715" s="11" t="str">
        <f>[1]动作!$G8714</f>
        <v>JS_CZ_wodefeng</v>
      </c>
      <c r="E8715" s="11" t="str">
        <f>[1]动作!$D8714</f>
        <v>电表故障</v>
      </c>
      <c r="F8715" s="11" t="s">
        <v>45</v>
      </c>
      <c r="G8715" s="12">
        <f>[1]动作!$A8714+[1]动作!$B8714</f>
        <v>43215.656643518516</v>
      </c>
      <c r="H8715" s="12"/>
      <c r="I8715" s="11"/>
    </row>
    <row r="8716" spans="1:9" hidden="1" x14ac:dyDescent="0.3">
      <c r="A8716" s="24">
        <v>8714</v>
      </c>
      <c r="B8716" s="11" t="str">
        <f>IFERROR(INDEX({"JSNY-BJ0001-01";"JSNY-JS0022-01";"JSNY-JS0002-01"},MATCH(D8716,{"BJ_zhongyu";"JS_WX_liteer";"JS_CZ_wodefeng"},0)),"")</f>
        <v>JSNY-JS0002-01</v>
      </c>
      <c r="C8716" s="11" t="str">
        <f>IFERROR(INDEX({"北京中裕世纪大酒店";"江苏利特尔绿色包装股份有限公司";"常州市金坛沃德丰电子科技有限公司"},MATCH(D8716,{"BJ_zhongyu";"JS_WX_liteer";"JS_CZ_wodefeng"},0)),"")</f>
        <v>常州市金坛沃德丰电子科技有限公司</v>
      </c>
      <c r="D8716" s="11" t="str">
        <f>[1]动作!$G8715</f>
        <v>JS_CZ_wodefeng</v>
      </c>
      <c r="E8716" s="11" t="str">
        <f>[1]动作!$D8715</f>
        <v>电表故障</v>
      </c>
      <c r="F8716" s="11" t="s">
        <v>45</v>
      </c>
      <c r="G8716" s="12">
        <f>[1]动作!$A8715+[1]动作!$B8715</f>
        <v>43215.65797453704</v>
      </c>
      <c r="H8716" s="12"/>
      <c r="I8716" s="11"/>
    </row>
    <row r="8717" spans="1:9" hidden="1" x14ac:dyDescent="0.3">
      <c r="A8717" s="24">
        <v>8715</v>
      </c>
      <c r="B8717" s="11" t="str">
        <f>IFERROR(INDEX({"JSNY-BJ0001-01";"JSNY-JS0022-01";"JSNY-JS0002-01"},MATCH(D8717,{"BJ_zhongyu";"JS_WX_liteer";"JS_CZ_wodefeng"},0)),"")</f>
        <v>JSNY-JS0002-01</v>
      </c>
      <c r="C8717" s="11" t="str">
        <f>IFERROR(INDEX({"北京中裕世纪大酒店";"江苏利特尔绿色包装股份有限公司";"常州市金坛沃德丰电子科技有限公司"},MATCH(D8717,{"BJ_zhongyu";"JS_WX_liteer";"JS_CZ_wodefeng"},0)),"")</f>
        <v>常州市金坛沃德丰电子科技有限公司</v>
      </c>
      <c r="D8717" s="11" t="str">
        <f>[1]动作!$G8716</f>
        <v>JS_CZ_wodefeng</v>
      </c>
      <c r="E8717" s="11" t="str">
        <f>[1]动作!$D8716</f>
        <v>电表故障</v>
      </c>
      <c r="F8717" s="11" t="s">
        <v>45</v>
      </c>
      <c r="G8717" s="12">
        <f>[1]动作!$A8716+[1]动作!$B8716</f>
        <v>43215.658090277779</v>
      </c>
      <c r="H8717" s="12"/>
      <c r="I8717" s="11"/>
    </row>
    <row r="8718" spans="1:9" hidden="1" x14ac:dyDescent="0.3">
      <c r="A8718" s="24">
        <v>8716</v>
      </c>
      <c r="B8718" s="11" t="str">
        <f>IFERROR(INDEX({"JSNY-BJ0001-01";"JSNY-JS0022-01";"JSNY-JS0002-01"},MATCH(D8718,{"BJ_zhongyu";"JS_WX_liteer";"JS_CZ_wodefeng"},0)),"")</f>
        <v>JSNY-JS0002-01</v>
      </c>
      <c r="C8718" s="11" t="str">
        <f>IFERROR(INDEX({"北京中裕世纪大酒店";"江苏利特尔绿色包装股份有限公司";"常州市金坛沃德丰电子科技有限公司"},MATCH(D8718,{"BJ_zhongyu";"JS_WX_liteer";"JS_CZ_wodefeng"},0)),"")</f>
        <v>常州市金坛沃德丰电子科技有限公司</v>
      </c>
      <c r="D8718" s="11" t="str">
        <f>[1]动作!$G8717</f>
        <v>JS_CZ_wodefeng</v>
      </c>
      <c r="E8718" s="11" t="str">
        <f>[1]动作!$D8717</f>
        <v>电表故障</v>
      </c>
      <c r="F8718" s="11" t="s">
        <v>45</v>
      </c>
      <c r="G8718" s="12">
        <f>[1]动作!$A8717+[1]动作!$B8717</f>
        <v>43215.658217592594</v>
      </c>
      <c r="H8718" s="12"/>
      <c r="I8718" s="11"/>
    </row>
    <row r="8719" spans="1:9" x14ac:dyDescent="0.3">
      <c r="A8719" s="24">
        <v>8717</v>
      </c>
      <c r="B8719" s="11" t="str">
        <f>IFERROR(INDEX({"JSNY-BJ0001-01";"JSNY-JS0022-01";"JSNY-JS0002-01"},MATCH(D8719,{"BJ_zhongyu";"JS_WX_liteer";"JS_CZ_wodefeng"},0)),"")</f>
        <v>JSNY-JS0002-01</v>
      </c>
      <c r="C8719" s="11" t="str">
        <f>IFERROR(INDEX({"北京中裕世纪大酒店";"江苏利特尔绿色包装股份有限公司";"常州市金坛沃德丰电子科技有限公司"},MATCH(D8719,{"BJ_zhongyu";"JS_WX_liteer";"JS_CZ_wodefeng"},0)),"")</f>
        <v>常州市金坛沃德丰电子科技有限公司</v>
      </c>
      <c r="D8719" s="11" t="str">
        <f>[1]动作!$G8718</f>
        <v>JS_CZ_wodefeng</v>
      </c>
      <c r="E8719" s="11" t="str">
        <f>[1]动作!$D8718</f>
        <v>分系统1负载跟随状态</v>
      </c>
      <c r="F8719" s="11"/>
      <c r="G8719" s="12">
        <f>[1]动作!$A8718+[1]动作!$B8718</f>
        <v>43215.661053240743</v>
      </c>
      <c r="H8719" s="12"/>
      <c r="I8719" s="11"/>
    </row>
    <row r="8720" spans="1:9" hidden="1" x14ac:dyDescent="0.3">
      <c r="A8720" s="24">
        <v>8718</v>
      </c>
      <c r="B8720" s="11" t="str">
        <f>IFERROR(INDEX({"JSNY-BJ0001-01";"JSNY-JS0022-01";"JSNY-JS0002-01"},MATCH(D8720,{"BJ_zhongyu";"JS_WX_liteer";"JS_CZ_wodefeng"},0)),"")</f>
        <v>JSNY-JS0002-01</v>
      </c>
      <c r="C8720" s="11" t="str">
        <f>IFERROR(INDEX({"北京中裕世纪大酒店";"江苏利特尔绿色包装股份有限公司";"常州市金坛沃德丰电子科技有限公司"},MATCH(D8720,{"BJ_zhongyu";"JS_WX_liteer";"JS_CZ_wodefeng"},0)),"")</f>
        <v>常州市金坛沃德丰电子科技有限公司</v>
      </c>
      <c r="D8720" s="11" t="str">
        <f>[1]动作!$G8719</f>
        <v>JS_CZ_wodefeng</v>
      </c>
      <c r="E8720" s="11" t="str">
        <f>[1]动作!$D8719</f>
        <v>分系统1BMS1单体电压过高二级故障</v>
      </c>
      <c r="F8720" s="11" t="s">
        <v>177</v>
      </c>
      <c r="G8720" s="12">
        <f>[1]动作!$A8719+[1]动作!$B8719</f>
        <v>43215.661053240743</v>
      </c>
      <c r="H8720" s="12"/>
      <c r="I8720" s="11"/>
    </row>
    <row r="8721" spans="1:9" hidden="1" x14ac:dyDescent="0.3">
      <c r="A8721" s="24">
        <v>8719</v>
      </c>
      <c r="B8721" s="11" t="str">
        <f>IFERROR(INDEX({"JSNY-BJ0001-01";"JSNY-JS0022-01";"JSNY-JS0002-01"},MATCH(D8721,{"BJ_zhongyu";"JS_WX_liteer";"JS_CZ_wodefeng"},0)),"")</f>
        <v>JSNY-JS0002-01</v>
      </c>
      <c r="C8721" s="11" t="str">
        <f>IFERROR(INDEX({"北京中裕世纪大酒店";"江苏利特尔绿色包装股份有限公司";"常州市金坛沃德丰电子科技有限公司"},MATCH(D8721,{"BJ_zhongyu";"JS_WX_liteer";"JS_CZ_wodefeng"},0)),"")</f>
        <v>常州市金坛沃德丰电子科技有限公司</v>
      </c>
      <c r="D8721" s="11" t="str">
        <f>[1]动作!$G8720</f>
        <v>JS_CZ_wodefeng</v>
      </c>
      <c r="E8721" s="11" t="str">
        <f>[1]动作!$D8720</f>
        <v>分系统1BMS1单体电压过低一级故障</v>
      </c>
      <c r="F8721" s="11" t="s">
        <v>177</v>
      </c>
      <c r="G8721" s="12">
        <f>[1]动作!$A8720+[1]动作!$B8720</f>
        <v>43215.661053240743</v>
      </c>
      <c r="H8721" s="12"/>
      <c r="I8721" s="11"/>
    </row>
    <row r="8722" spans="1:9" hidden="1" x14ac:dyDescent="0.3">
      <c r="A8722" s="24">
        <v>8720</v>
      </c>
      <c r="B8722" s="11" t="str">
        <f>IFERROR(INDEX({"JSNY-BJ0001-01";"JSNY-JS0022-01";"JSNY-JS0002-01"},MATCH(D8722,{"BJ_zhongyu";"JS_WX_liteer";"JS_CZ_wodefeng"},0)),"")</f>
        <v>JSNY-JS0002-01</v>
      </c>
      <c r="C8722" s="11" t="str">
        <f>IFERROR(INDEX({"北京中裕世纪大酒店";"江苏利特尔绿色包装股份有限公司";"常州市金坛沃德丰电子科技有限公司"},MATCH(D8722,{"BJ_zhongyu";"JS_WX_liteer";"JS_CZ_wodefeng"},0)),"")</f>
        <v>常州市金坛沃德丰电子科技有限公司</v>
      </c>
      <c r="D8722" s="11" t="str">
        <f>[1]动作!$G8721</f>
        <v>JS_CZ_wodefeng</v>
      </c>
      <c r="E8722" s="11" t="str">
        <f>[1]动作!$D8721</f>
        <v>分系统1BMS1单体互差过大二级故障</v>
      </c>
      <c r="F8722" s="11" t="s">
        <v>177</v>
      </c>
      <c r="G8722" s="12">
        <f>[1]动作!$A8721+[1]动作!$B8721</f>
        <v>43215.661053240743</v>
      </c>
      <c r="H8722" s="12"/>
      <c r="I8722" s="11"/>
    </row>
    <row r="8723" spans="1:9" hidden="1" x14ac:dyDescent="0.3">
      <c r="A8723" s="24">
        <v>8721</v>
      </c>
      <c r="B8723" s="11" t="str">
        <f>IFERROR(INDEX({"JSNY-BJ0001-01";"JSNY-JS0022-01";"JSNY-JS0002-01"},MATCH(D8723,{"BJ_zhongyu";"JS_WX_liteer";"JS_CZ_wodefeng"},0)),"")</f>
        <v>JSNY-JS0002-01</v>
      </c>
      <c r="C8723" s="11" t="str">
        <f>IFERROR(INDEX({"北京中裕世纪大酒店";"江苏利特尔绿色包装股份有限公司";"常州市金坛沃德丰电子科技有限公司"},MATCH(D8723,{"BJ_zhongyu";"JS_WX_liteer";"JS_CZ_wodefeng"},0)),"")</f>
        <v>常州市金坛沃德丰电子科技有限公司</v>
      </c>
      <c r="D8723" s="11" t="str">
        <f>[1]动作!$G8722</f>
        <v>JS_CZ_wodefeng</v>
      </c>
      <c r="E8723" s="11" t="str">
        <f>[1]动作!$D8722</f>
        <v>分系统1BMS1模块平均电压过高一级故障</v>
      </c>
      <c r="F8723" s="11" t="s">
        <v>177</v>
      </c>
      <c r="G8723" s="12">
        <f>[1]动作!$A8722+[1]动作!$B8722</f>
        <v>43215.661053240743</v>
      </c>
      <c r="H8723" s="12"/>
      <c r="I8723" s="11"/>
    </row>
    <row r="8724" spans="1:9" hidden="1" x14ac:dyDescent="0.3">
      <c r="A8724" s="24">
        <v>8722</v>
      </c>
      <c r="B8724" s="11" t="str">
        <f>IFERROR(INDEX({"JSNY-BJ0001-01";"JSNY-JS0022-01";"JSNY-JS0002-01"},MATCH(D8724,{"BJ_zhongyu";"JS_WX_liteer";"JS_CZ_wodefeng"},0)),"")</f>
        <v>JSNY-JS0002-01</v>
      </c>
      <c r="C8724" s="11" t="str">
        <f>IFERROR(INDEX({"北京中裕世纪大酒店";"江苏利特尔绿色包装股份有限公司";"常州市金坛沃德丰电子科技有限公司"},MATCH(D8724,{"BJ_zhongyu";"JS_WX_liteer";"JS_CZ_wodefeng"},0)),"")</f>
        <v>常州市金坛沃德丰电子科技有限公司</v>
      </c>
      <c r="D8724" s="11" t="str">
        <f>[1]动作!$G8723</f>
        <v>JS_CZ_wodefeng</v>
      </c>
      <c r="E8724" s="11" t="str">
        <f>[1]动作!$D8723</f>
        <v>分系统1BMS1模块平均电压过高二级故障</v>
      </c>
      <c r="F8724" s="11" t="s">
        <v>177</v>
      </c>
      <c r="G8724" s="12">
        <f>[1]动作!$A8723+[1]动作!$B8723</f>
        <v>43215.661053240743</v>
      </c>
      <c r="H8724" s="12"/>
      <c r="I8724" s="11"/>
    </row>
    <row r="8725" spans="1:9" hidden="1" x14ac:dyDescent="0.3">
      <c r="A8725" s="24">
        <v>8723</v>
      </c>
      <c r="B8725" s="11" t="str">
        <f>IFERROR(INDEX({"JSNY-BJ0001-01";"JSNY-JS0022-01";"JSNY-JS0002-01"},MATCH(D8725,{"BJ_zhongyu";"JS_WX_liteer";"JS_CZ_wodefeng"},0)),"")</f>
        <v>JSNY-JS0002-01</v>
      </c>
      <c r="C8725" s="11" t="str">
        <f>IFERROR(INDEX({"北京中裕世纪大酒店";"江苏利特尔绿色包装股份有限公司";"常州市金坛沃德丰电子科技有限公司"},MATCH(D8725,{"BJ_zhongyu";"JS_WX_liteer";"JS_CZ_wodefeng"},0)),"")</f>
        <v>常州市金坛沃德丰电子科技有限公司</v>
      </c>
      <c r="D8725" s="11" t="str">
        <f>[1]动作!$G8724</f>
        <v>JS_CZ_wodefeng</v>
      </c>
      <c r="E8725" s="11" t="str">
        <f>[1]动作!$D8724</f>
        <v>分系统1BMS1模块平均电压过低一级故障</v>
      </c>
      <c r="F8725" s="11" t="s">
        <v>177</v>
      </c>
      <c r="G8725" s="12">
        <f>[1]动作!$A8724+[1]动作!$B8724</f>
        <v>43215.661053240743</v>
      </c>
      <c r="H8725" s="12"/>
      <c r="I8725" s="11"/>
    </row>
    <row r="8726" spans="1:9" hidden="1" x14ac:dyDescent="0.3">
      <c r="A8726" s="24">
        <v>8724</v>
      </c>
      <c r="B8726" s="11" t="str">
        <f>IFERROR(INDEX({"JSNY-BJ0001-01";"JSNY-JS0022-01";"JSNY-JS0002-01"},MATCH(D8726,{"BJ_zhongyu";"JS_WX_liteer";"JS_CZ_wodefeng"},0)),"")</f>
        <v>JSNY-JS0002-01</v>
      </c>
      <c r="C8726" s="11" t="str">
        <f>IFERROR(INDEX({"北京中裕世纪大酒店";"江苏利特尔绿色包装股份有限公司";"常州市金坛沃德丰电子科技有限公司"},MATCH(D8726,{"BJ_zhongyu";"JS_WX_liteer";"JS_CZ_wodefeng"},0)),"")</f>
        <v>常州市金坛沃德丰电子科技有限公司</v>
      </c>
      <c r="D8726" s="11" t="str">
        <f>[1]动作!$G8725</f>
        <v>JS_CZ_wodefeng</v>
      </c>
      <c r="E8726" s="11" t="str">
        <f>[1]动作!$D8725</f>
        <v>分系统1BMS1模块平均电压过低二级故障</v>
      </c>
      <c r="F8726" s="11" t="s">
        <v>177</v>
      </c>
      <c r="G8726" s="12">
        <f>[1]动作!$A8725+[1]动作!$B8725</f>
        <v>43215.661053240743</v>
      </c>
      <c r="H8726" s="12"/>
      <c r="I8726" s="11"/>
    </row>
    <row r="8727" spans="1:9" hidden="1" x14ac:dyDescent="0.3">
      <c r="A8727" s="24">
        <v>8725</v>
      </c>
      <c r="B8727" s="11" t="str">
        <f>IFERROR(INDEX({"JSNY-BJ0001-01";"JSNY-JS0022-01";"JSNY-JS0002-01"},MATCH(D8727,{"BJ_zhongyu";"JS_WX_liteer";"JS_CZ_wodefeng"},0)),"")</f>
        <v>JSNY-JS0002-01</v>
      </c>
      <c r="C8727" s="11" t="str">
        <f>IFERROR(INDEX({"北京中裕世纪大酒店";"江苏利特尔绿色包装股份有限公司";"常州市金坛沃德丰电子科技有限公司"},MATCH(D8727,{"BJ_zhongyu";"JS_WX_liteer";"JS_CZ_wodefeng"},0)),"")</f>
        <v>常州市金坛沃德丰电子科技有限公司</v>
      </c>
      <c r="D8727" s="11" t="str">
        <f>[1]动作!$G8726</f>
        <v>JS_CZ_wodefeng</v>
      </c>
      <c r="E8727" s="11" t="str">
        <f>[1]动作!$D8726</f>
        <v>分系统1BMS1模块平均电压互差过大一级故障</v>
      </c>
      <c r="F8727" s="11" t="s">
        <v>177</v>
      </c>
      <c r="G8727" s="12">
        <f>[1]动作!$A8726+[1]动作!$B8726</f>
        <v>43215.661053240743</v>
      </c>
      <c r="H8727" s="12"/>
      <c r="I8727" s="11"/>
    </row>
    <row r="8728" spans="1:9" hidden="1" x14ac:dyDescent="0.3">
      <c r="A8728" s="24">
        <v>8726</v>
      </c>
      <c r="B8728" s="11" t="str">
        <f>IFERROR(INDEX({"JSNY-BJ0001-01";"JSNY-JS0022-01";"JSNY-JS0002-01"},MATCH(D8728,{"BJ_zhongyu";"JS_WX_liteer";"JS_CZ_wodefeng"},0)),"")</f>
        <v>JSNY-JS0002-01</v>
      </c>
      <c r="C8728" s="11" t="str">
        <f>IFERROR(INDEX({"北京中裕世纪大酒店";"江苏利特尔绿色包装股份有限公司";"常州市金坛沃德丰电子科技有限公司"},MATCH(D8728,{"BJ_zhongyu";"JS_WX_liteer";"JS_CZ_wodefeng"},0)),"")</f>
        <v>常州市金坛沃德丰电子科技有限公司</v>
      </c>
      <c r="D8728" s="11" t="str">
        <f>[1]动作!$G8727</f>
        <v>JS_CZ_wodefeng</v>
      </c>
      <c r="E8728" s="11" t="str">
        <f>[1]动作!$D8727</f>
        <v>分系统1BMS1模块平均电压互差过大二级故障</v>
      </c>
      <c r="F8728" s="11" t="s">
        <v>177</v>
      </c>
      <c r="G8728" s="12">
        <f>[1]动作!$A8727+[1]动作!$B8727</f>
        <v>43215.661053240743</v>
      </c>
      <c r="H8728" s="12"/>
      <c r="I8728" s="11"/>
    </row>
    <row r="8729" spans="1:9" hidden="1" x14ac:dyDescent="0.3">
      <c r="A8729" s="24">
        <v>8727</v>
      </c>
      <c r="B8729" s="11" t="str">
        <f>IFERROR(INDEX({"JSNY-BJ0001-01";"JSNY-JS0022-01";"JSNY-JS0002-01"},MATCH(D8729,{"BJ_zhongyu";"JS_WX_liteer";"JS_CZ_wodefeng"},0)),"")</f>
        <v>JSNY-JS0002-01</v>
      </c>
      <c r="C8729" s="11" t="str">
        <f>IFERROR(INDEX({"北京中裕世纪大酒店";"江苏利特尔绿色包装股份有限公司";"常州市金坛沃德丰电子科技有限公司"},MATCH(D8729,{"BJ_zhongyu";"JS_WX_liteer";"JS_CZ_wodefeng"},0)),"")</f>
        <v>常州市金坛沃德丰电子科技有限公司</v>
      </c>
      <c r="D8729" s="11" t="str">
        <f>[1]动作!$G8728</f>
        <v>JS_CZ_wodefeng</v>
      </c>
      <c r="E8729" s="11" t="str">
        <f>[1]动作!$D8728</f>
        <v>分系统1BMS1放电电流过大二级故障</v>
      </c>
      <c r="F8729" s="11" t="s">
        <v>177</v>
      </c>
      <c r="G8729" s="12">
        <f>[1]动作!$A8728+[1]动作!$B8728</f>
        <v>43215.661053240743</v>
      </c>
      <c r="H8729" s="12"/>
      <c r="I8729" s="11"/>
    </row>
    <row r="8730" spans="1:9" hidden="1" x14ac:dyDescent="0.3">
      <c r="A8730" s="24">
        <v>8728</v>
      </c>
      <c r="B8730" s="11" t="str">
        <f>IFERROR(INDEX({"JSNY-BJ0001-01";"JSNY-JS0022-01";"JSNY-JS0002-01"},MATCH(D8730,{"BJ_zhongyu";"JS_WX_liteer";"JS_CZ_wodefeng"},0)),"")</f>
        <v>JSNY-JS0002-01</v>
      </c>
      <c r="C8730" s="11" t="str">
        <f>IFERROR(INDEX({"北京中裕世纪大酒店";"江苏利特尔绿色包装股份有限公司";"常州市金坛沃德丰电子科技有限公司"},MATCH(D8730,{"BJ_zhongyu";"JS_WX_liteer";"JS_CZ_wodefeng"},0)),"")</f>
        <v>常州市金坛沃德丰电子科技有限公司</v>
      </c>
      <c r="D8730" s="11" t="str">
        <f>[1]动作!$G8729</f>
        <v>JS_CZ_wodefeng</v>
      </c>
      <c r="E8730" s="11" t="str">
        <f>[1]动作!$D8729</f>
        <v>分系统1BMS1充电电流过大一级故障</v>
      </c>
      <c r="F8730" s="11" t="s">
        <v>177</v>
      </c>
      <c r="G8730" s="12">
        <f>[1]动作!$A8729+[1]动作!$B8729</f>
        <v>43215.661053240743</v>
      </c>
      <c r="H8730" s="12"/>
      <c r="I8730" s="11"/>
    </row>
    <row r="8731" spans="1:9" hidden="1" x14ac:dyDescent="0.3">
      <c r="A8731" s="24">
        <v>8729</v>
      </c>
      <c r="B8731" s="11" t="str">
        <f>IFERROR(INDEX({"JSNY-BJ0001-01";"JSNY-JS0022-01";"JSNY-JS0002-01"},MATCH(D8731,{"BJ_zhongyu";"JS_WX_liteer";"JS_CZ_wodefeng"},0)),"")</f>
        <v>JSNY-JS0002-01</v>
      </c>
      <c r="C8731" s="11" t="str">
        <f>IFERROR(INDEX({"北京中裕世纪大酒店";"江苏利特尔绿色包装股份有限公司";"常州市金坛沃德丰电子科技有限公司"},MATCH(D8731,{"BJ_zhongyu";"JS_WX_liteer";"JS_CZ_wodefeng"},0)),"")</f>
        <v>常州市金坛沃德丰电子科技有限公司</v>
      </c>
      <c r="D8731" s="11" t="str">
        <f>[1]动作!$G8730</f>
        <v>JS_CZ_wodefeng</v>
      </c>
      <c r="E8731" s="11" t="str">
        <f>[1]动作!$D8730</f>
        <v>分系统1BMS1温度过高二级故障</v>
      </c>
      <c r="F8731" s="11" t="s">
        <v>177</v>
      </c>
      <c r="G8731" s="12">
        <f>[1]动作!$A8730+[1]动作!$B8730</f>
        <v>43215.661053240743</v>
      </c>
      <c r="H8731" s="12"/>
      <c r="I8731" s="11"/>
    </row>
    <row r="8732" spans="1:9" hidden="1" x14ac:dyDescent="0.3">
      <c r="A8732" s="24">
        <v>8730</v>
      </c>
      <c r="B8732" s="11" t="str">
        <f>IFERROR(INDEX({"JSNY-BJ0001-01";"JSNY-JS0022-01";"JSNY-JS0002-01"},MATCH(D8732,{"BJ_zhongyu";"JS_WX_liteer";"JS_CZ_wodefeng"},0)),"")</f>
        <v>JSNY-JS0002-01</v>
      </c>
      <c r="C8732" s="11" t="str">
        <f>IFERROR(INDEX({"北京中裕世纪大酒店";"江苏利特尔绿色包装股份有限公司";"常州市金坛沃德丰电子科技有限公司"},MATCH(D8732,{"BJ_zhongyu";"JS_WX_liteer";"JS_CZ_wodefeng"},0)),"")</f>
        <v>常州市金坛沃德丰电子科技有限公司</v>
      </c>
      <c r="D8732" s="11" t="str">
        <f>[1]动作!$G8731</f>
        <v>JS_CZ_wodefeng</v>
      </c>
      <c r="E8732" s="11" t="str">
        <f>[1]动作!$D8731</f>
        <v>分系统1BMS1温度过低一级故障</v>
      </c>
      <c r="F8732" s="11" t="s">
        <v>177</v>
      </c>
      <c r="G8732" s="12">
        <f>[1]动作!$A8731+[1]动作!$B8731</f>
        <v>43215.661053240743</v>
      </c>
      <c r="H8732" s="12"/>
      <c r="I8732" s="11"/>
    </row>
    <row r="8733" spans="1:9" hidden="1" x14ac:dyDescent="0.3">
      <c r="A8733" s="24">
        <v>8731</v>
      </c>
      <c r="B8733" s="11" t="str">
        <f>IFERROR(INDEX({"JSNY-BJ0001-01";"JSNY-JS0022-01";"JSNY-JS0002-01"},MATCH(D8733,{"BJ_zhongyu";"JS_WX_liteer";"JS_CZ_wodefeng"},0)),"")</f>
        <v>JSNY-JS0002-01</v>
      </c>
      <c r="C8733" s="11" t="str">
        <f>IFERROR(INDEX({"北京中裕世纪大酒店";"江苏利特尔绿色包装股份有限公司";"常州市金坛沃德丰电子科技有限公司"},MATCH(D8733,{"BJ_zhongyu";"JS_WX_liteer";"JS_CZ_wodefeng"},0)),"")</f>
        <v>常州市金坛沃德丰电子科技有限公司</v>
      </c>
      <c r="D8733" s="11" t="str">
        <f>[1]动作!$G8732</f>
        <v>JS_CZ_wodefeng</v>
      </c>
      <c r="E8733" s="11" t="str">
        <f>[1]动作!$D8732</f>
        <v>分系统1BMS1温度过低二级故障</v>
      </c>
      <c r="F8733" s="11" t="s">
        <v>177</v>
      </c>
      <c r="G8733" s="12">
        <f>[1]动作!$A8732+[1]动作!$B8732</f>
        <v>43215.661053240743</v>
      </c>
      <c r="H8733" s="12"/>
      <c r="I8733" s="11"/>
    </row>
    <row r="8734" spans="1:9" hidden="1" x14ac:dyDescent="0.3">
      <c r="A8734" s="24">
        <v>8732</v>
      </c>
      <c r="B8734" s="11" t="str">
        <f>IFERROR(INDEX({"JSNY-BJ0001-01";"JSNY-JS0022-01";"JSNY-JS0002-01"},MATCH(D8734,{"BJ_zhongyu";"JS_WX_liteer";"JS_CZ_wodefeng"},0)),"")</f>
        <v>JSNY-JS0002-01</v>
      </c>
      <c r="C8734" s="11" t="str">
        <f>IFERROR(INDEX({"北京中裕世纪大酒店";"江苏利特尔绿色包装股份有限公司";"常州市金坛沃德丰电子科技有限公司"},MATCH(D8734,{"BJ_zhongyu";"JS_WX_liteer";"JS_CZ_wodefeng"},0)),"")</f>
        <v>常州市金坛沃德丰电子科技有限公司</v>
      </c>
      <c r="D8734" s="11" t="str">
        <f>[1]动作!$G8733</f>
        <v>JS_CZ_wodefeng</v>
      </c>
      <c r="E8734" s="11" t="str">
        <f>[1]动作!$D8733</f>
        <v>分系统1BMS1温度互差过大一级故障</v>
      </c>
      <c r="F8734" s="11" t="s">
        <v>177</v>
      </c>
      <c r="G8734" s="12">
        <f>[1]动作!$A8733+[1]动作!$B8733</f>
        <v>43215.661053240743</v>
      </c>
      <c r="H8734" s="12"/>
      <c r="I8734" s="11"/>
    </row>
    <row r="8735" spans="1:9" hidden="1" x14ac:dyDescent="0.3">
      <c r="A8735" s="24">
        <v>8733</v>
      </c>
      <c r="B8735" s="11" t="str">
        <f>IFERROR(INDEX({"JSNY-BJ0001-01";"JSNY-JS0022-01";"JSNY-JS0002-01"},MATCH(D8735,{"BJ_zhongyu";"JS_WX_liteer";"JS_CZ_wodefeng"},0)),"")</f>
        <v>JSNY-JS0002-01</v>
      </c>
      <c r="C8735" s="11" t="str">
        <f>IFERROR(INDEX({"北京中裕世纪大酒店";"江苏利特尔绿色包装股份有限公司";"常州市金坛沃德丰电子科技有限公司"},MATCH(D8735,{"BJ_zhongyu";"JS_WX_liteer";"JS_CZ_wodefeng"},0)),"")</f>
        <v>常州市金坛沃德丰电子科技有限公司</v>
      </c>
      <c r="D8735" s="11" t="str">
        <f>[1]动作!$G8734</f>
        <v>JS_CZ_wodefeng</v>
      </c>
      <c r="E8735" s="11" t="str">
        <f>[1]动作!$D8734</f>
        <v>分系统1BMS1温度互差过大二级故障</v>
      </c>
      <c r="F8735" s="11" t="s">
        <v>177</v>
      </c>
      <c r="G8735" s="12">
        <f>[1]动作!$A8734+[1]动作!$B8734</f>
        <v>43215.661053240743</v>
      </c>
      <c r="H8735" s="12"/>
      <c r="I8735" s="11"/>
    </row>
    <row r="8736" spans="1:9" hidden="1" x14ac:dyDescent="0.3">
      <c r="A8736" s="24">
        <v>8734</v>
      </c>
      <c r="B8736" s="11" t="str">
        <f>IFERROR(INDEX({"JSNY-BJ0001-01";"JSNY-JS0022-01";"JSNY-JS0002-01"},MATCH(D8736,{"BJ_zhongyu";"JS_WX_liteer";"JS_CZ_wodefeng"},0)),"")</f>
        <v>JSNY-JS0002-01</v>
      </c>
      <c r="C8736" s="11" t="str">
        <f>IFERROR(INDEX({"北京中裕世纪大酒店";"江苏利特尔绿色包装股份有限公司";"常州市金坛沃德丰电子科技有限公司"},MATCH(D8736,{"BJ_zhongyu";"JS_WX_liteer";"JS_CZ_wodefeng"},0)),"")</f>
        <v>常州市金坛沃德丰电子科技有限公司</v>
      </c>
      <c r="D8736" s="11" t="str">
        <f>[1]动作!$G8735</f>
        <v>JS_CZ_wodefeng</v>
      </c>
      <c r="E8736" s="11" t="str">
        <f>[1]动作!$D8735</f>
        <v>分系统1BMS1温升过快一级故障</v>
      </c>
      <c r="F8736" s="11" t="s">
        <v>177</v>
      </c>
      <c r="G8736" s="12">
        <f>[1]动作!$A8735+[1]动作!$B8735</f>
        <v>43215.661053240743</v>
      </c>
      <c r="H8736" s="12"/>
      <c r="I8736" s="11"/>
    </row>
    <row r="8737" spans="1:9" hidden="1" x14ac:dyDescent="0.3">
      <c r="A8737" s="24">
        <v>8735</v>
      </c>
      <c r="B8737" s="11" t="str">
        <f>IFERROR(INDEX({"JSNY-BJ0001-01";"JSNY-JS0022-01";"JSNY-JS0002-01"},MATCH(D8737,{"BJ_zhongyu";"JS_WX_liteer";"JS_CZ_wodefeng"},0)),"")</f>
        <v>JSNY-JS0002-01</v>
      </c>
      <c r="C8737" s="11" t="str">
        <f>IFERROR(INDEX({"北京中裕世纪大酒店";"江苏利特尔绿色包装股份有限公司";"常州市金坛沃德丰电子科技有限公司"},MATCH(D8737,{"BJ_zhongyu";"JS_WX_liteer";"JS_CZ_wodefeng"},0)),"")</f>
        <v>常州市金坛沃德丰电子科技有限公司</v>
      </c>
      <c r="D8737" s="11" t="str">
        <f>[1]动作!$G8736</f>
        <v>JS_CZ_wodefeng</v>
      </c>
      <c r="E8737" s="11" t="str">
        <f>[1]动作!$D8736</f>
        <v>分系统1BMS1温升过快二级故障</v>
      </c>
      <c r="F8737" s="11" t="s">
        <v>177</v>
      </c>
      <c r="G8737" s="12">
        <f>[1]动作!$A8736+[1]动作!$B8736</f>
        <v>43215.661053240743</v>
      </c>
      <c r="H8737" s="12"/>
      <c r="I8737" s="11"/>
    </row>
    <row r="8738" spans="1:9" hidden="1" x14ac:dyDescent="0.3">
      <c r="A8738" s="24">
        <v>8736</v>
      </c>
      <c r="B8738" s="11" t="str">
        <f>IFERROR(INDEX({"JSNY-BJ0001-01";"JSNY-JS0022-01";"JSNY-JS0002-01"},MATCH(D8738,{"BJ_zhongyu";"JS_WX_liteer";"JS_CZ_wodefeng"},0)),"")</f>
        <v>JSNY-JS0002-01</v>
      </c>
      <c r="C8738" s="11" t="str">
        <f>IFERROR(INDEX({"北京中裕世纪大酒店";"江苏利特尔绿色包装股份有限公司";"常州市金坛沃德丰电子科技有限公司"},MATCH(D8738,{"BJ_zhongyu";"JS_WX_liteer";"JS_CZ_wodefeng"},0)),"")</f>
        <v>常州市金坛沃德丰电子科技有限公司</v>
      </c>
      <c r="D8738" s="11" t="str">
        <f>[1]动作!$G8737</f>
        <v>JS_CZ_wodefeng</v>
      </c>
      <c r="E8738" s="11" t="str">
        <f>[1]动作!$D8737</f>
        <v>分系统1BMS1极柱温差过大一级故障</v>
      </c>
      <c r="F8738" s="11" t="s">
        <v>177</v>
      </c>
      <c r="G8738" s="12">
        <f>[1]动作!$A8737+[1]动作!$B8737</f>
        <v>43215.661053240743</v>
      </c>
      <c r="H8738" s="12"/>
      <c r="I8738" s="11"/>
    </row>
    <row r="8739" spans="1:9" hidden="1" x14ac:dyDescent="0.3">
      <c r="A8739" s="24">
        <v>8737</v>
      </c>
      <c r="B8739" s="11" t="str">
        <f>IFERROR(INDEX({"JSNY-BJ0001-01";"JSNY-JS0022-01";"JSNY-JS0002-01"},MATCH(D8739,{"BJ_zhongyu";"JS_WX_liteer";"JS_CZ_wodefeng"},0)),"")</f>
        <v>JSNY-JS0002-01</v>
      </c>
      <c r="C8739" s="11" t="str">
        <f>IFERROR(INDEX({"北京中裕世纪大酒店";"江苏利特尔绿色包装股份有限公司";"常州市金坛沃德丰电子科技有限公司"},MATCH(D8739,{"BJ_zhongyu";"JS_WX_liteer";"JS_CZ_wodefeng"},0)),"")</f>
        <v>常州市金坛沃德丰电子科技有限公司</v>
      </c>
      <c r="D8739" s="11" t="str">
        <f>[1]动作!$G8738</f>
        <v>JS_CZ_wodefeng</v>
      </c>
      <c r="E8739" s="11" t="str">
        <f>[1]动作!$D8738</f>
        <v>分系统1BMS1极柱温差过大二级故障</v>
      </c>
      <c r="F8739" s="11" t="s">
        <v>177</v>
      </c>
      <c r="G8739" s="12">
        <f>[1]动作!$A8738+[1]动作!$B8738</f>
        <v>43215.661053240743</v>
      </c>
      <c r="H8739" s="12"/>
      <c r="I8739" s="11"/>
    </row>
    <row r="8740" spans="1:9" hidden="1" x14ac:dyDescent="0.3">
      <c r="A8740" s="24">
        <v>8738</v>
      </c>
      <c r="B8740" s="11" t="str">
        <f>IFERROR(INDEX({"JSNY-BJ0001-01";"JSNY-JS0022-01";"JSNY-JS0002-01"},MATCH(D8740,{"BJ_zhongyu";"JS_WX_liteer";"JS_CZ_wodefeng"},0)),"")</f>
        <v>JSNY-JS0002-01</v>
      </c>
      <c r="C8740" s="11" t="str">
        <f>IFERROR(INDEX({"北京中裕世纪大酒店";"江苏利特尔绿色包装股份有限公司";"常州市金坛沃德丰电子科技有限公司"},MATCH(D8740,{"BJ_zhongyu";"JS_WX_liteer";"JS_CZ_wodefeng"},0)),"")</f>
        <v>常州市金坛沃德丰电子科技有限公司</v>
      </c>
      <c r="D8740" s="11" t="str">
        <f>[1]动作!$G8739</f>
        <v>JS_CZ_wodefeng</v>
      </c>
      <c r="E8740" s="11" t="str">
        <f>[1]动作!$D8739</f>
        <v>分系统1BMS1极柱温升过快一级故障</v>
      </c>
      <c r="F8740" s="11" t="s">
        <v>177</v>
      </c>
      <c r="G8740" s="12">
        <f>[1]动作!$A8739+[1]动作!$B8739</f>
        <v>43215.661053240743</v>
      </c>
      <c r="H8740" s="12"/>
      <c r="I8740" s="11"/>
    </row>
    <row r="8741" spans="1:9" hidden="1" x14ac:dyDescent="0.3">
      <c r="A8741" s="24">
        <v>8739</v>
      </c>
      <c r="B8741" s="11" t="str">
        <f>IFERROR(INDEX({"JSNY-BJ0001-01";"JSNY-JS0022-01";"JSNY-JS0002-01"},MATCH(D8741,{"BJ_zhongyu";"JS_WX_liteer";"JS_CZ_wodefeng"},0)),"")</f>
        <v>JSNY-JS0002-01</v>
      </c>
      <c r="C8741" s="11" t="str">
        <f>IFERROR(INDEX({"北京中裕世纪大酒店";"江苏利特尔绿色包装股份有限公司";"常州市金坛沃德丰电子科技有限公司"},MATCH(D8741,{"BJ_zhongyu";"JS_WX_liteer";"JS_CZ_wodefeng"},0)),"")</f>
        <v>常州市金坛沃德丰电子科技有限公司</v>
      </c>
      <c r="D8741" s="11" t="str">
        <f>[1]动作!$G8740</f>
        <v>JS_CZ_wodefeng</v>
      </c>
      <c r="E8741" s="11" t="str">
        <f>[1]动作!$D8740</f>
        <v>分系统1BMS1SOC过高二级故障</v>
      </c>
      <c r="F8741" s="11" t="s">
        <v>177</v>
      </c>
      <c r="G8741" s="12">
        <f>[1]动作!$A8740+[1]动作!$B8740</f>
        <v>43215.661053240743</v>
      </c>
      <c r="H8741" s="12"/>
      <c r="I8741" s="11"/>
    </row>
    <row r="8742" spans="1:9" hidden="1" x14ac:dyDescent="0.3">
      <c r="A8742" s="24">
        <v>8740</v>
      </c>
      <c r="B8742" s="11" t="str">
        <f>IFERROR(INDEX({"JSNY-BJ0001-01";"JSNY-JS0022-01";"JSNY-JS0002-01"},MATCH(D8742,{"BJ_zhongyu";"JS_WX_liteer";"JS_CZ_wodefeng"},0)),"")</f>
        <v>JSNY-JS0002-01</v>
      </c>
      <c r="C8742" s="11" t="str">
        <f>IFERROR(INDEX({"北京中裕世纪大酒店";"江苏利特尔绿色包装股份有限公司";"常州市金坛沃德丰电子科技有限公司"},MATCH(D8742,{"BJ_zhongyu";"JS_WX_liteer";"JS_CZ_wodefeng"},0)),"")</f>
        <v>常州市金坛沃德丰电子科技有限公司</v>
      </c>
      <c r="D8742" s="11" t="str">
        <f>[1]动作!$G8741</f>
        <v>JS_CZ_wodefeng</v>
      </c>
      <c r="E8742" s="11" t="str">
        <f>[1]动作!$D8741</f>
        <v>分系统1BMS1SOC过低一级故障</v>
      </c>
      <c r="F8742" s="11" t="s">
        <v>177</v>
      </c>
      <c r="G8742" s="12">
        <f>[1]动作!$A8741+[1]动作!$B8741</f>
        <v>43215.661053240743</v>
      </c>
      <c r="H8742" s="12"/>
      <c r="I8742" s="11"/>
    </row>
    <row r="8743" spans="1:9" hidden="1" x14ac:dyDescent="0.3">
      <c r="A8743" s="24">
        <v>8741</v>
      </c>
      <c r="B8743" s="11" t="str">
        <f>IFERROR(INDEX({"JSNY-BJ0001-01";"JSNY-JS0022-01";"JSNY-JS0002-01"},MATCH(D8743,{"BJ_zhongyu";"JS_WX_liteer";"JS_CZ_wodefeng"},0)),"")</f>
        <v>JSNY-JS0002-01</v>
      </c>
      <c r="C8743" s="11" t="str">
        <f>IFERROR(INDEX({"北京中裕世纪大酒店";"江苏利特尔绿色包装股份有限公司";"常州市金坛沃德丰电子科技有限公司"},MATCH(D8743,{"BJ_zhongyu";"JS_WX_liteer";"JS_CZ_wodefeng"},0)),"")</f>
        <v>常州市金坛沃德丰电子科技有限公司</v>
      </c>
      <c r="D8743" s="11" t="str">
        <f>[1]动作!$G8742</f>
        <v>JS_CZ_wodefeng</v>
      </c>
      <c r="E8743" s="11" t="str">
        <f>[1]动作!$D8742</f>
        <v>分系统1BMS1SOC过低二级故障</v>
      </c>
      <c r="F8743" s="11" t="s">
        <v>177</v>
      </c>
      <c r="G8743" s="12">
        <f>[1]动作!$A8742+[1]动作!$B8742</f>
        <v>43215.661053240743</v>
      </c>
      <c r="H8743" s="12"/>
      <c r="I8743" s="11"/>
    </row>
    <row r="8744" spans="1:9" hidden="1" x14ac:dyDescent="0.3">
      <c r="A8744" s="24">
        <v>8742</v>
      </c>
      <c r="B8744" s="11" t="str">
        <f>IFERROR(INDEX({"JSNY-BJ0001-01";"JSNY-JS0022-01";"JSNY-JS0002-01"},MATCH(D8744,{"BJ_zhongyu";"JS_WX_liteer";"JS_CZ_wodefeng"},0)),"")</f>
        <v>JSNY-JS0002-01</v>
      </c>
      <c r="C8744" s="11" t="str">
        <f>IFERROR(INDEX({"北京中裕世纪大酒店";"江苏利特尔绿色包装股份有限公司";"常州市金坛沃德丰电子科技有限公司"},MATCH(D8744,{"BJ_zhongyu";"JS_WX_liteer";"JS_CZ_wodefeng"},0)),"")</f>
        <v>常州市金坛沃德丰电子科技有限公司</v>
      </c>
      <c r="D8744" s="11" t="str">
        <f>[1]动作!$G8743</f>
        <v>JS_CZ_wodefeng</v>
      </c>
      <c r="E8744" s="11" t="str">
        <f>[1]动作!$D8743</f>
        <v>分系统1BMS1模块SOC互差过大一级故障</v>
      </c>
      <c r="F8744" s="11" t="s">
        <v>177</v>
      </c>
      <c r="G8744" s="12">
        <f>[1]动作!$A8743+[1]动作!$B8743</f>
        <v>43215.661053240743</v>
      </c>
      <c r="H8744" s="12"/>
      <c r="I8744" s="11"/>
    </row>
    <row r="8745" spans="1:9" hidden="1" x14ac:dyDescent="0.3">
      <c r="A8745" s="24">
        <v>8743</v>
      </c>
      <c r="B8745" s="11" t="str">
        <f>IFERROR(INDEX({"JSNY-BJ0001-01";"JSNY-JS0022-01";"JSNY-JS0002-01"},MATCH(D8745,{"BJ_zhongyu";"JS_WX_liteer";"JS_CZ_wodefeng"},0)),"")</f>
        <v>JSNY-JS0002-01</v>
      </c>
      <c r="C8745" s="11" t="str">
        <f>IFERROR(INDEX({"北京中裕世纪大酒店";"江苏利特尔绿色包装股份有限公司";"常州市金坛沃德丰电子科技有限公司"},MATCH(D8745,{"BJ_zhongyu";"JS_WX_liteer";"JS_CZ_wodefeng"},0)),"")</f>
        <v>常州市金坛沃德丰电子科技有限公司</v>
      </c>
      <c r="D8745" s="11" t="str">
        <f>[1]动作!$G8744</f>
        <v>JS_CZ_wodefeng</v>
      </c>
      <c r="E8745" s="11" t="str">
        <f>[1]动作!$D8744</f>
        <v>分系统1BMS1模块SOC互差过大二级故障</v>
      </c>
      <c r="F8745" s="11" t="s">
        <v>177</v>
      </c>
      <c r="G8745" s="12">
        <f>[1]动作!$A8744+[1]动作!$B8744</f>
        <v>43215.661053240743</v>
      </c>
      <c r="H8745" s="12"/>
      <c r="I8745" s="11"/>
    </row>
    <row r="8746" spans="1:9" hidden="1" x14ac:dyDescent="0.3">
      <c r="A8746" s="24">
        <v>8744</v>
      </c>
      <c r="B8746" s="11" t="str">
        <f>IFERROR(INDEX({"JSNY-BJ0001-01";"JSNY-JS0022-01";"JSNY-JS0002-01"},MATCH(D8746,{"BJ_zhongyu";"JS_WX_liteer";"JS_CZ_wodefeng"},0)),"")</f>
        <v>JSNY-JS0002-01</v>
      </c>
      <c r="C8746" s="11" t="str">
        <f>IFERROR(INDEX({"北京中裕世纪大酒店";"江苏利特尔绿色包装股份有限公司";"常州市金坛沃德丰电子科技有限公司"},MATCH(D8746,{"BJ_zhongyu";"JS_WX_liteer";"JS_CZ_wodefeng"},0)),"")</f>
        <v>常州市金坛沃德丰电子科技有限公司</v>
      </c>
      <c r="D8746" s="11" t="str">
        <f>[1]动作!$G8745</f>
        <v>JS_CZ_wodefeng</v>
      </c>
      <c r="E8746" s="11" t="str">
        <f>[1]动作!$D8745</f>
        <v>分系统1BMS1绝缘故障一级故障</v>
      </c>
      <c r="F8746" s="11" t="s">
        <v>177</v>
      </c>
      <c r="G8746" s="12">
        <f>[1]动作!$A8745+[1]动作!$B8745</f>
        <v>43215.661053240743</v>
      </c>
      <c r="H8746" s="12"/>
      <c r="I8746" s="11"/>
    </row>
    <row r="8747" spans="1:9" hidden="1" x14ac:dyDescent="0.3">
      <c r="A8747" s="24">
        <v>8745</v>
      </c>
      <c r="B8747" s="11" t="str">
        <f>IFERROR(INDEX({"JSNY-BJ0001-01";"JSNY-JS0022-01";"JSNY-JS0002-01"},MATCH(D8747,{"BJ_zhongyu";"JS_WX_liteer";"JS_CZ_wodefeng"},0)),"")</f>
        <v>JSNY-JS0002-01</v>
      </c>
      <c r="C8747" s="11" t="str">
        <f>IFERROR(INDEX({"北京中裕世纪大酒店";"江苏利特尔绿色包装股份有限公司";"常州市金坛沃德丰电子科技有限公司"},MATCH(D8747,{"BJ_zhongyu";"JS_WX_liteer";"JS_CZ_wodefeng"},0)),"")</f>
        <v>常州市金坛沃德丰电子科技有限公司</v>
      </c>
      <c r="D8747" s="11" t="str">
        <f>[1]动作!$G8746</f>
        <v>JS_CZ_wodefeng</v>
      </c>
      <c r="E8747" s="11" t="str">
        <f>[1]动作!$D8746</f>
        <v>分系统1BMS1绝缘故障二级故障</v>
      </c>
      <c r="F8747" s="11" t="s">
        <v>177</v>
      </c>
      <c r="G8747" s="12">
        <f>[1]动作!$A8746+[1]动作!$B8746</f>
        <v>43215.661053240743</v>
      </c>
      <c r="H8747" s="12"/>
      <c r="I8747" s="11"/>
    </row>
    <row r="8748" spans="1:9" hidden="1" x14ac:dyDescent="0.3">
      <c r="A8748" s="24">
        <v>8746</v>
      </c>
      <c r="B8748" s="11" t="str">
        <f>IFERROR(INDEX({"JSNY-BJ0001-01";"JSNY-JS0022-01";"JSNY-JS0002-01"},MATCH(D8748,{"BJ_zhongyu";"JS_WX_liteer";"JS_CZ_wodefeng"},0)),"")</f>
        <v>JSNY-JS0002-01</v>
      </c>
      <c r="C8748" s="11" t="str">
        <f>IFERROR(INDEX({"北京中裕世纪大酒店";"江苏利特尔绿色包装股份有限公司";"常州市金坛沃德丰电子科技有限公司"},MATCH(D8748,{"BJ_zhongyu";"JS_WX_liteer";"JS_CZ_wodefeng"},0)),"")</f>
        <v>常州市金坛沃德丰电子科技有限公司</v>
      </c>
      <c r="D8748" s="11" t="str">
        <f>[1]动作!$G8747</f>
        <v>JS_CZ_wodefeng</v>
      </c>
      <c r="E8748" s="11" t="str">
        <f>[1]动作!$D8747</f>
        <v>分系统1BMS1主正继电器断路</v>
      </c>
      <c r="F8748" s="11" t="s">
        <v>177</v>
      </c>
      <c r="G8748" s="12">
        <f>[1]动作!$A8747+[1]动作!$B8747</f>
        <v>43215.661053240743</v>
      </c>
      <c r="H8748" s="12"/>
      <c r="I8748" s="11"/>
    </row>
    <row r="8749" spans="1:9" hidden="1" x14ac:dyDescent="0.3">
      <c r="A8749" s="24">
        <v>8747</v>
      </c>
      <c r="B8749" s="11" t="str">
        <f>IFERROR(INDEX({"JSNY-BJ0001-01";"JSNY-JS0022-01";"JSNY-JS0002-01"},MATCH(D8749,{"BJ_zhongyu";"JS_WX_liteer";"JS_CZ_wodefeng"},0)),"")</f>
        <v>JSNY-JS0002-01</v>
      </c>
      <c r="C8749" s="11" t="str">
        <f>IFERROR(INDEX({"北京中裕世纪大酒店";"江苏利特尔绿色包装股份有限公司";"常州市金坛沃德丰电子科技有限公司"},MATCH(D8749,{"BJ_zhongyu";"JS_WX_liteer";"JS_CZ_wodefeng"},0)),"")</f>
        <v>常州市金坛沃德丰电子科技有限公司</v>
      </c>
      <c r="D8749" s="11" t="str">
        <f>[1]动作!$G8748</f>
        <v>JS_CZ_wodefeng</v>
      </c>
      <c r="E8749" s="11" t="str">
        <f>[1]动作!$D8748</f>
        <v>分系统1BMS1主正继电器粘连</v>
      </c>
      <c r="F8749" s="11" t="s">
        <v>177</v>
      </c>
      <c r="G8749" s="12">
        <f>[1]动作!$A8748+[1]动作!$B8748</f>
        <v>43215.661053240743</v>
      </c>
      <c r="H8749" s="12"/>
      <c r="I8749" s="11"/>
    </row>
    <row r="8750" spans="1:9" hidden="1" x14ac:dyDescent="0.3">
      <c r="A8750" s="24">
        <v>8748</v>
      </c>
      <c r="B8750" s="11" t="str">
        <f>IFERROR(INDEX({"JSNY-BJ0001-01";"JSNY-JS0022-01";"JSNY-JS0002-01"},MATCH(D8750,{"BJ_zhongyu";"JS_WX_liteer";"JS_CZ_wodefeng"},0)),"")</f>
        <v>JSNY-JS0002-01</v>
      </c>
      <c r="C8750" s="11" t="str">
        <f>IFERROR(INDEX({"北京中裕世纪大酒店";"江苏利特尔绿色包装股份有限公司";"常州市金坛沃德丰电子科技有限公司"},MATCH(D8750,{"BJ_zhongyu";"JS_WX_liteer";"JS_CZ_wodefeng"},0)),"")</f>
        <v>常州市金坛沃德丰电子科技有限公司</v>
      </c>
      <c r="D8750" s="11" t="str">
        <f>[1]动作!$G8749</f>
        <v>JS_CZ_wodefeng</v>
      </c>
      <c r="E8750" s="11" t="str">
        <f>[1]动作!$D8749</f>
        <v>分系统1BMS1主负继电器断路</v>
      </c>
      <c r="F8750" s="11" t="s">
        <v>177</v>
      </c>
      <c r="G8750" s="12">
        <f>[1]动作!$A8749+[1]动作!$B8749</f>
        <v>43215.661053240743</v>
      </c>
      <c r="H8750" s="12"/>
      <c r="I8750" s="11"/>
    </row>
    <row r="8751" spans="1:9" hidden="1" x14ac:dyDescent="0.3">
      <c r="A8751" s="24">
        <v>8749</v>
      </c>
      <c r="B8751" s="11" t="str">
        <f>IFERROR(INDEX({"JSNY-BJ0001-01";"JSNY-JS0022-01";"JSNY-JS0002-01"},MATCH(D8751,{"BJ_zhongyu";"JS_WX_liteer";"JS_CZ_wodefeng"},0)),"")</f>
        <v>JSNY-JS0002-01</v>
      </c>
      <c r="C8751" s="11" t="str">
        <f>IFERROR(INDEX({"北京中裕世纪大酒店";"江苏利特尔绿色包装股份有限公司";"常州市金坛沃德丰电子科技有限公司"},MATCH(D8751,{"BJ_zhongyu";"JS_WX_liteer";"JS_CZ_wodefeng"},0)),"")</f>
        <v>常州市金坛沃德丰电子科技有限公司</v>
      </c>
      <c r="D8751" s="11" t="str">
        <f>[1]动作!$G8750</f>
        <v>JS_CZ_wodefeng</v>
      </c>
      <c r="E8751" s="11" t="str">
        <f>[1]动作!$D8750</f>
        <v>分系统1BMS1单体丢失</v>
      </c>
      <c r="F8751" s="11" t="s">
        <v>177</v>
      </c>
      <c r="G8751" s="12">
        <f>[1]动作!$A8750+[1]动作!$B8750</f>
        <v>43215.661053240743</v>
      </c>
      <c r="H8751" s="12"/>
      <c r="I8751" s="11"/>
    </row>
    <row r="8752" spans="1:9" hidden="1" x14ac:dyDescent="0.3">
      <c r="A8752" s="24">
        <v>8750</v>
      </c>
      <c r="B8752" s="11" t="str">
        <f>IFERROR(INDEX({"JSNY-BJ0001-01";"JSNY-JS0022-01";"JSNY-JS0002-01"},MATCH(D8752,{"BJ_zhongyu";"JS_WX_liteer";"JS_CZ_wodefeng"},0)),"")</f>
        <v>JSNY-JS0002-01</v>
      </c>
      <c r="C8752" s="11" t="str">
        <f>IFERROR(INDEX({"北京中裕世纪大酒店";"江苏利特尔绿色包装股份有限公司";"常州市金坛沃德丰电子科技有限公司"},MATCH(D8752,{"BJ_zhongyu";"JS_WX_liteer";"JS_CZ_wodefeng"},0)),"")</f>
        <v>常州市金坛沃德丰电子科技有限公司</v>
      </c>
      <c r="D8752" s="11" t="str">
        <f>[1]动作!$G8751</f>
        <v>JS_CZ_wodefeng</v>
      </c>
      <c r="E8752" s="11" t="str">
        <f>[1]动作!$D8751</f>
        <v>分系统1BMS1BMU丢失</v>
      </c>
      <c r="F8752" s="11" t="s">
        <v>177</v>
      </c>
      <c r="G8752" s="12">
        <f>[1]动作!$A8751+[1]动作!$B8751</f>
        <v>43215.661053240743</v>
      </c>
      <c r="H8752" s="12"/>
      <c r="I8752" s="11"/>
    </row>
    <row r="8753" spans="1:9" hidden="1" x14ac:dyDescent="0.3">
      <c r="A8753" s="24">
        <v>8751</v>
      </c>
      <c r="B8753" s="11" t="str">
        <f>IFERROR(INDEX({"JSNY-BJ0001-01";"JSNY-JS0022-01";"JSNY-JS0002-01"},MATCH(D8753,{"BJ_zhongyu";"JS_WX_liteer";"JS_CZ_wodefeng"},0)),"")</f>
        <v>JSNY-JS0002-01</v>
      </c>
      <c r="C8753" s="11" t="str">
        <f>IFERROR(INDEX({"北京中裕世纪大酒店";"江苏利特尔绿色包装股份有限公司";"常州市金坛沃德丰电子科技有限公司"},MATCH(D8753,{"BJ_zhongyu";"JS_WX_liteer";"JS_CZ_wodefeng"},0)),"")</f>
        <v>常州市金坛沃德丰电子科技有限公司</v>
      </c>
      <c r="D8753" s="11" t="str">
        <f>[1]动作!$G8752</f>
        <v>JS_CZ_wodefeng</v>
      </c>
      <c r="E8753" s="11" t="str">
        <f>[1]动作!$D8752</f>
        <v>分系统1BMS1BCMS内部通讯故障</v>
      </c>
      <c r="F8753" s="11" t="s">
        <v>177</v>
      </c>
      <c r="G8753" s="12">
        <f>[1]动作!$A8752+[1]动作!$B8752</f>
        <v>43215.661053240743</v>
      </c>
      <c r="H8753" s="12"/>
      <c r="I8753" s="11"/>
    </row>
    <row r="8754" spans="1:9" hidden="1" x14ac:dyDescent="0.3">
      <c r="A8754" s="24">
        <v>8752</v>
      </c>
      <c r="B8754" s="11" t="str">
        <f>IFERROR(INDEX({"JSNY-BJ0001-01";"JSNY-JS0022-01";"JSNY-JS0002-01"},MATCH(D8754,{"BJ_zhongyu";"JS_WX_liteer";"JS_CZ_wodefeng"},0)),"")</f>
        <v>JSNY-JS0002-01</v>
      </c>
      <c r="C8754" s="11" t="str">
        <f>IFERROR(INDEX({"北京中裕世纪大酒店";"江苏利特尔绿色包装股份有限公司";"常州市金坛沃德丰电子科技有限公司"},MATCH(D8754,{"BJ_zhongyu";"JS_WX_liteer";"JS_CZ_wodefeng"},0)),"")</f>
        <v>常州市金坛沃德丰电子科技有限公司</v>
      </c>
      <c r="D8754" s="11" t="str">
        <f>[1]动作!$G8753</f>
        <v>JS_CZ_wodefeng</v>
      </c>
      <c r="E8754" s="11" t="str">
        <f>[1]动作!$D8753</f>
        <v>分系统1BMS1BAMS 通讯故障</v>
      </c>
      <c r="F8754" s="11" t="s">
        <v>177</v>
      </c>
      <c r="G8754" s="12">
        <f>[1]动作!$A8753+[1]动作!$B8753</f>
        <v>43215.661053240743</v>
      </c>
      <c r="H8754" s="12"/>
      <c r="I8754" s="11"/>
    </row>
    <row r="8755" spans="1:9" hidden="1" x14ac:dyDescent="0.3">
      <c r="A8755" s="24">
        <v>8753</v>
      </c>
      <c r="B8755" s="11" t="str">
        <f>IFERROR(INDEX({"JSNY-BJ0001-01";"JSNY-JS0022-01";"JSNY-JS0002-01"},MATCH(D8755,{"BJ_zhongyu";"JS_WX_liteer";"JS_CZ_wodefeng"},0)),"")</f>
        <v>JSNY-JS0002-01</v>
      </c>
      <c r="C8755" s="11" t="str">
        <f>IFERROR(INDEX({"北京中裕世纪大酒店";"江苏利特尔绿色包装股份有限公司";"常州市金坛沃德丰电子科技有限公司"},MATCH(D8755,{"BJ_zhongyu";"JS_WX_liteer";"JS_CZ_wodefeng"},0)),"")</f>
        <v>常州市金坛沃德丰电子科技有限公司</v>
      </c>
      <c r="D8755" s="11" t="str">
        <f>[1]动作!$G8754</f>
        <v>JS_CZ_wodefeng</v>
      </c>
      <c r="E8755" s="11" t="str">
        <f>[1]动作!$D8754</f>
        <v>分系统1BMS1单体自检失效故障</v>
      </c>
      <c r="F8755" s="11" t="s">
        <v>177</v>
      </c>
      <c r="G8755" s="12">
        <f>[1]动作!$A8754+[1]动作!$B8754</f>
        <v>43215.661053240743</v>
      </c>
      <c r="H8755" s="12"/>
      <c r="I8755" s="11"/>
    </row>
    <row r="8756" spans="1:9" hidden="1" x14ac:dyDescent="0.3">
      <c r="A8756" s="24">
        <v>8754</v>
      </c>
      <c r="B8756" s="11" t="str">
        <f>IFERROR(INDEX({"JSNY-BJ0001-01";"JSNY-JS0022-01";"JSNY-JS0002-01"},MATCH(D8756,{"BJ_zhongyu";"JS_WX_liteer";"JS_CZ_wodefeng"},0)),"")</f>
        <v>JSNY-JS0002-01</v>
      </c>
      <c r="C8756" s="11" t="str">
        <f>IFERROR(INDEX({"北京中裕世纪大酒店";"江苏利特尔绿色包装股份有限公司";"常州市金坛沃德丰电子科技有限公司"},MATCH(D8756,{"BJ_zhongyu";"JS_WX_liteer";"JS_CZ_wodefeng"},0)),"")</f>
        <v>常州市金坛沃德丰电子科技有限公司</v>
      </c>
      <c r="D8756" s="11" t="str">
        <f>[1]动作!$G8755</f>
        <v>JS_CZ_wodefeng</v>
      </c>
      <c r="E8756" s="11" t="str">
        <f>[1]动作!$D8755</f>
        <v>分系统1BMS1模块自检失效故障</v>
      </c>
      <c r="F8756" s="11" t="s">
        <v>177</v>
      </c>
      <c r="G8756" s="12">
        <f>[1]动作!$A8755+[1]动作!$B8755</f>
        <v>43215.661053240743</v>
      </c>
      <c r="H8756" s="12"/>
      <c r="I8756" s="11"/>
    </row>
    <row r="8757" spans="1:9" hidden="1" x14ac:dyDescent="0.3">
      <c r="A8757" s="24">
        <v>8755</v>
      </c>
      <c r="B8757" s="11" t="str">
        <f>IFERROR(INDEX({"JSNY-BJ0001-01";"JSNY-JS0022-01";"JSNY-JS0002-01"},MATCH(D8757,{"BJ_zhongyu";"JS_WX_liteer";"JS_CZ_wodefeng"},0)),"")</f>
        <v>JSNY-JS0002-01</v>
      </c>
      <c r="C8757" s="11" t="str">
        <f>IFERROR(INDEX({"北京中裕世纪大酒店";"江苏利特尔绿色包装股份有限公司";"常州市金坛沃德丰电子科技有限公司"},MATCH(D8757,{"BJ_zhongyu";"JS_WX_liteer";"JS_CZ_wodefeng"},0)),"")</f>
        <v>常州市金坛沃德丰电子科技有限公司</v>
      </c>
      <c r="D8757" s="11" t="str">
        <f>[1]动作!$G8756</f>
        <v>JS_CZ_wodefeng</v>
      </c>
      <c r="E8757" s="11" t="str">
        <f>[1]动作!$D8756</f>
        <v>分系统1BMS1单体更新失效故障</v>
      </c>
      <c r="F8757" s="11" t="s">
        <v>177</v>
      </c>
      <c r="G8757" s="12">
        <f>[1]动作!$A8756+[1]动作!$B8756</f>
        <v>43215.661053240743</v>
      </c>
      <c r="H8757" s="12"/>
      <c r="I8757" s="11"/>
    </row>
    <row r="8758" spans="1:9" hidden="1" x14ac:dyDescent="0.3">
      <c r="A8758" s="24">
        <v>8756</v>
      </c>
      <c r="B8758" s="11" t="str">
        <f>IFERROR(INDEX({"JSNY-BJ0001-01";"JSNY-JS0022-01";"JSNY-JS0002-01"},MATCH(D8758,{"BJ_zhongyu";"JS_WX_liteer";"JS_CZ_wodefeng"},0)),"")</f>
        <v>JSNY-JS0002-01</v>
      </c>
      <c r="C8758" s="11" t="str">
        <f>IFERROR(INDEX({"北京中裕世纪大酒店";"江苏利特尔绿色包装股份有限公司";"常州市金坛沃德丰电子科技有限公司"},MATCH(D8758,{"BJ_zhongyu";"JS_WX_liteer";"JS_CZ_wodefeng"},0)),"")</f>
        <v>常州市金坛沃德丰电子科技有限公司</v>
      </c>
      <c r="D8758" s="11" t="str">
        <f>[1]动作!$G8757</f>
        <v>JS_CZ_wodefeng</v>
      </c>
      <c r="E8758" s="11" t="str">
        <f>[1]动作!$D8757</f>
        <v>分系统1BMS2单体电压过高二级故障</v>
      </c>
      <c r="F8758" s="11" t="s">
        <v>177</v>
      </c>
      <c r="G8758" s="12">
        <f>[1]动作!$A8757+[1]动作!$B8757</f>
        <v>43215.661053240743</v>
      </c>
      <c r="H8758" s="12"/>
      <c r="I8758" s="11"/>
    </row>
    <row r="8759" spans="1:9" hidden="1" x14ac:dyDescent="0.3">
      <c r="A8759" s="24">
        <v>8757</v>
      </c>
      <c r="B8759" s="11" t="str">
        <f>IFERROR(INDEX({"JSNY-BJ0001-01";"JSNY-JS0022-01";"JSNY-JS0002-01"},MATCH(D8759,{"BJ_zhongyu";"JS_WX_liteer";"JS_CZ_wodefeng"},0)),"")</f>
        <v>JSNY-JS0002-01</v>
      </c>
      <c r="C8759" s="11" t="str">
        <f>IFERROR(INDEX({"北京中裕世纪大酒店";"江苏利特尔绿色包装股份有限公司";"常州市金坛沃德丰电子科技有限公司"},MATCH(D8759,{"BJ_zhongyu";"JS_WX_liteer";"JS_CZ_wodefeng"},0)),"")</f>
        <v>常州市金坛沃德丰电子科技有限公司</v>
      </c>
      <c r="D8759" s="11" t="str">
        <f>[1]动作!$G8758</f>
        <v>JS_CZ_wodefeng</v>
      </c>
      <c r="E8759" s="11" t="str">
        <f>[1]动作!$D8758</f>
        <v>分系统1BMS2单体电压过低一级故障</v>
      </c>
      <c r="F8759" s="11" t="s">
        <v>177</v>
      </c>
      <c r="G8759" s="12">
        <f>[1]动作!$A8758+[1]动作!$B8758</f>
        <v>43215.661053240743</v>
      </c>
      <c r="H8759" s="12"/>
      <c r="I8759" s="11"/>
    </row>
    <row r="8760" spans="1:9" hidden="1" x14ac:dyDescent="0.3">
      <c r="A8760" s="24">
        <v>8758</v>
      </c>
      <c r="B8760" s="11" t="str">
        <f>IFERROR(INDEX({"JSNY-BJ0001-01";"JSNY-JS0022-01";"JSNY-JS0002-01"},MATCH(D8760,{"BJ_zhongyu";"JS_WX_liteer";"JS_CZ_wodefeng"},0)),"")</f>
        <v>JSNY-JS0002-01</v>
      </c>
      <c r="C8760" s="11" t="str">
        <f>IFERROR(INDEX({"北京中裕世纪大酒店";"江苏利特尔绿色包装股份有限公司";"常州市金坛沃德丰电子科技有限公司"},MATCH(D8760,{"BJ_zhongyu";"JS_WX_liteer";"JS_CZ_wodefeng"},0)),"")</f>
        <v>常州市金坛沃德丰电子科技有限公司</v>
      </c>
      <c r="D8760" s="11" t="str">
        <f>[1]动作!$G8759</f>
        <v>JS_CZ_wodefeng</v>
      </c>
      <c r="E8760" s="11" t="str">
        <f>[1]动作!$D8759</f>
        <v>分系统1BMS2单体互差过大二级故障</v>
      </c>
      <c r="F8760" s="11" t="s">
        <v>177</v>
      </c>
      <c r="G8760" s="12">
        <f>[1]动作!$A8759+[1]动作!$B8759</f>
        <v>43215.661053240743</v>
      </c>
      <c r="H8760" s="12"/>
      <c r="I8760" s="11"/>
    </row>
    <row r="8761" spans="1:9" hidden="1" x14ac:dyDescent="0.3">
      <c r="A8761" s="24">
        <v>8759</v>
      </c>
      <c r="B8761" s="11" t="str">
        <f>IFERROR(INDEX({"JSNY-BJ0001-01";"JSNY-JS0022-01";"JSNY-JS0002-01"},MATCH(D8761,{"BJ_zhongyu";"JS_WX_liteer";"JS_CZ_wodefeng"},0)),"")</f>
        <v>JSNY-JS0002-01</v>
      </c>
      <c r="C8761" s="11" t="str">
        <f>IFERROR(INDEX({"北京中裕世纪大酒店";"江苏利特尔绿色包装股份有限公司";"常州市金坛沃德丰电子科技有限公司"},MATCH(D8761,{"BJ_zhongyu";"JS_WX_liteer";"JS_CZ_wodefeng"},0)),"")</f>
        <v>常州市金坛沃德丰电子科技有限公司</v>
      </c>
      <c r="D8761" s="11" t="str">
        <f>[1]动作!$G8760</f>
        <v>JS_CZ_wodefeng</v>
      </c>
      <c r="E8761" s="11" t="str">
        <f>[1]动作!$D8760</f>
        <v>分系统1BMS2模块平均电压过高一级故障</v>
      </c>
      <c r="F8761" s="11" t="s">
        <v>177</v>
      </c>
      <c r="G8761" s="12">
        <f>[1]动作!$A8760+[1]动作!$B8760</f>
        <v>43215.661053240743</v>
      </c>
      <c r="H8761" s="12"/>
      <c r="I8761" s="11"/>
    </row>
    <row r="8762" spans="1:9" hidden="1" x14ac:dyDescent="0.3">
      <c r="A8762" s="24">
        <v>8760</v>
      </c>
      <c r="B8762" s="11" t="str">
        <f>IFERROR(INDEX({"JSNY-BJ0001-01";"JSNY-JS0022-01";"JSNY-JS0002-01"},MATCH(D8762,{"BJ_zhongyu";"JS_WX_liteer";"JS_CZ_wodefeng"},0)),"")</f>
        <v>JSNY-JS0002-01</v>
      </c>
      <c r="C8762" s="11" t="str">
        <f>IFERROR(INDEX({"北京中裕世纪大酒店";"江苏利特尔绿色包装股份有限公司";"常州市金坛沃德丰电子科技有限公司"},MATCH(D8762,{"BJ_zhongyu";"JS_WX_liteer";"JS_CZ_wodefeng"},0)),"")</f>
        <v>常州市金坛沃德丰电子科技有限公司</v>
      </c>
      <c r="D8762" s="11" t="str">
        <f>[1]动作!$G8761</f>
        <v>JS_CZ_wodefeng</v>
      </c>
      <c r="E8762" s="11" t="str">
        <f>[1]动作!$D8761</f>
        <v>分系统1BMS2模块平均电压过高二级故障</v>
      </c>
      <c r="F8762" s="11" t="s">
        <v>177</v>
      </c>
      <c r="G8762" s="12">
        <f>[1]动作!$A8761+[1]动作!$B8761</f>
        <v>43215.661053240743</v>
      </c>
      <c r="H8762" s="12"/>
      <c r="I8762" s="11"/>
    </row>
    <row r="8763" spans="1:9" hidden="1" x14ac:dyDescent="0.3">
      <c r="A8763" s="24">
        <v>8761</v>
      </c>
      <c r="B8763" s="11" t="str">
        <f>IFERROR(INDEX({"JSNY-BJ0001-01";"JSNY-JS0022-01";"JSNY-JS0002-01"},MATCH(D8763,{"BJ_zhongyu";"JS_WX_liteer";"JS_CZ_wodefeng"},0)),"")</f>
        <v>JSNY-JS0002-01</v>
      </c>
      <c r="C8763" s="11" t="str">
        <f>IFERROR(INDEX({"北京中裕世纪大酒店";"江苏利特尔绿色包装股份有限公司";"常州市金坛沃德丰电子科技有限公司"},MATCH(D8763,{"BJ_zhongyu";"JS_WX_liteer";"JS_CZ_wodefeng"},0)),"")</f>
        <v>常州市金坛沃德丰电子科技有限公司</v>
      </c>
      <c r="D8763" s="11" t="str">
        <f>[1]动作!$G8762</f>
        <v>JS_CZ_wodefeng</v>
      </c>
      <c r="E8763" s="11" t="str">
        <f>[1]动作!$D8762</f>
        <v>分系统1BMS2模块平均电压过低一级故障</v>
      </c>
      <c r="F8763" s="11" t="s">
        <v>177</v>
      </c>
      <c r="G8763" s="12">
        <f>[1]动作!$A8762+[1]动作!$B8762</f>
        <v>43215.661053240743</v>
      </c>
      <c r="H8763" s="12"/>
      <c r="I8763" s="11"/>
    </row>
    <row r="8764" spans="1:9" hidden="1" x14ac:dyDescent="0.3">
      <c r="A8764" s="24">
        <v>8762</v>
      </c>
      <c r="B8764" s="11" t="str">
        <f>IFERROR(INDEX({"JSNY-BJ0001-01";"JSNY-JS0022-01";"JSNY-JS0002-01"},MATCH(D8764,{"BJ_zhongyu";"JS_WX_liteer";"JS_CZ_wodefeng"},0)),"")</f>
        <v>JSNY-JS0002-01</v>
      </c>
      <c r="C8764" s="11" t="str">
        <f>IFERROR(INDEX({"北京中裕世纪大酒店";"江苏利特尔绿色包装股份有限公司";"常州市金坛沃德丰电子科技有限公司"},MATCH(D8764,{"BJ_zhongyu";"JS_WX_liteer";"JS_CZ_wodefeng"},0)),"")</f>
        <v>常州市金坛沃德丰电子科技有限公司</v>
      </c>
      <c r="D8764" s="11" t="str">
        <f>[1]动作!$G8763</f>
        <v>JS_CZ_wodefeng</v>
      </c>
      <c r="E8764" s="11" t="str">
        <f>[1]动作!$D8763</f>
        <v>分系统1BMS2模块平均电压过低二级故障</v>
      </c>
      <c r="F8764" s="11" t="s">
        <v>177</v>
      </c>
      <c r="G8764" s="12">
        <f>[1]动作!$A8763+[1]动作!$B8763</f>
        <v>43215.661053240743</v>
      </c>
      <c r="H8764" s="12"/>
      <c r="I8764" s="11"/>
    </row>
    <row r="8765" spans="1:9" hidden="1" x14ac:dyDescent="0.3">
      <c r="A8765" s="24">
        <v>8763</v>
      </c>
      <c r="B8765" s="11" t="str">
        <f>IFERROR(INDEX({"JSNY-BJ0001-01";"JSNY-JS0022-01";"JSNY-JS0002-01"},MATCH(D8765,{"BJ_zhongyu";"JS_WX_liteer";"JS_CZ_wodefeng"},0)),"")</f>
        <v>JSNY-JS0002-01</v>
      </c>
      <c r="C8765" s="11" t="str">
        <f>IFERROR(INDEX({"北京中裕世纪大酒店";"江苏利特尔绿色包装股份有限公司";"常州市金坛沃德丰电子科技有限公司"},MATCH(D8765,{"BJ_zhongyu";"JS_WX_liteer";"JS_CZ_wodefeng"},0)),"")</f>
        <v>常州市金坛沃德丰电子科技有限公司</v>
      </c>
      <c r="D8765" s="11" t="str">
        <f>[1]动作!$G8764</f>
        <v>JS_CZ_wodefeng</v>
      </c>
      <c r="E8765" s="11" t="str">
        <f>[1]动作!$D8764</f>
        <v>分系统1BMS2模块平均电压互差过大一级故障</v>
      </c>
      <c r="F8765" s="11" t="s">
        <v>177</v>
      </c>
      <c r="G8765" s="12">
        <f>[1]动作!$A8764+[1]动作!$B8764</f>
        <v>43215.661053240743</v>
      </c>
      <c r="H8765" s="12"/>
      <c r="I8765" s="11"/>
    </row>
    <row r="8766" spans="1:9" hidden="1" x14ac:dyDescent="0.3">
      <c r="A8766" s="24">
        <v>8764</v>
      </c>
      <c r="B8766" s="11" t="str">
        <f>IFERROR(INDEX({"JSNY-BJ0001-01";"JSNY-JS0022-01";"JSNY-JS0002-01"},MATCH(D8766,{"BJ_zhongyu";"JS_WX_liteer";"JS_CZ_wodefeng"},0)),"")</f>
        <v>JSNY-JS0002-01</v>
      </c>
      <c r="C8766" s="11" t="str">
        <f>IFERROR(INDEX({"北京中裕世纪大酒店";"江苏利特尔绿色包装股份有限公司";"常州市金坛沃德丰电子科技有限公司"},MATCH(D8766,{"BJ_zhongyu";"JS_WX_liteer";"JS_CZ_wodefeng"},0)),"")</f>
        <v>常州市金坛沃德丰电子科技有限公司</v>
      </c>
      <c r="D8766" s="11" t="str">
        <f>[1]动作!$G8765</f>
        <v>JS_CZ_wodefeng</v>
      </c>
      <c r="E8766" s="11" t="str">
        <f>[1]动作!$D8765</f>
        <v>分系统1BMS2模块平均电压互差过大二级故障</v>
      </c>
      <c r="F8766" s="11" t="s">
        <v>177</v>
      </c>
      <c r="G8766" s="12">
        <f>[1]动作!$A8765+[1]动作!$B8765</f>
        <v>43215.661053240743</v>
      </c>
      <c r="H8766" s="12"/>
      <c r="I8766" s="11"/>
    </row>
    <row r="8767" spans="1:9" hidden="1" x14ac:dyDescent="0.3">
      <c r="A8767" s="24">
        <v>8765</v>
      </c>
      <c r="B8767" s="11" t="str">
        <f>IFERROR(INDEX({"JSNY-BJ0001-01";"JSNY-JS0022-01";"JSNY-JS0002-01"},MATCH(D8767,{"BJ_zhongyu";"JS_WX_liteer";"JS_CZ_wodefeng"},0)),"")</f>
        <v>JSNY-JS0002-01</v>
      </c>
      <c r="C8767" s="11" t="str">
        <f>IFERROR(INDEX({"北京中裕世纪大酒店";"江苏利特尔绿色包装股份有限公司";"常州市金坛沃德丰电子科技有限公司"},MATCH(D8767,{"BJ_zhongyu";"JS_WX_liteer";"JS_CZ_wodefeng"},0)),"")</f>
        <v>常州市金坛沃德丰电子科技有限公司</v>
      </c>
      <c r="D8767" s="11" t="str">
        <f>[1]动作!$G8766</f>
        <v>JS_CZ_wodefeng</v>
      </c>
      <c r="E8767" s="11" t="str">
        <f>[1]动作!$D8766</f>
        <v>分系统1BMS2放电电流过大一级故障</v>
      </c>
      <c r="F8767" s="11" t="s">
        <v>177</v>
      </c>
      <c r="G8767" s="12">
        <f>[1]动作!$A8766+[1]动作!$B8766</f>
        <v>43215.661053240743</v>
      </c>
      <c r="H8767" s="12"/>
      <c r="I8767" s="11"/>
    </row>
    <row r="8768" spans="1:9" hidden="1" x14ac:dyDescent="0.3">
      <c r="A8768" s="24">
        <v>8766</v>
      </c>
      <c r="B8768" s="11" t="str">
        <f>IFERROR(INDEX({"JSNY-BJ0001-01";"JSNY-JS0022-01";"JSNY-JS0002-01"},MATCH(D8768,{"BJ_zhongyu";"JS_WX_liteer";"JS_CZ_wodefeng"},0)),"")</f>
        <v>JSNY-JS0002-01</v>
      </c>
      <c r="C8768" s="11" t="str">
        <f>IFERROR(INDEX({"北京中裕世纪大酒店";"江苏利特尔绿色包装股份有限公司";"常州市金坛沃德丰电子科技有限公司"},MATCH(D8768,{"BJ_zhongyu";"JS_WX_liteer";"JS_CZ_wodefeng"},0)),"")</f>
        <v>常州市金坛沃德丰电子科技有限公司</v>
      </c>
      <c r="D8768" s="11" t="str">
        <f>[1]动作!$G8767</f>
        <v>JS_CZ_wodefeng</v>
      </c>
      <c r="E8768" s="11" t="str">
        <f>[1]动作!$D8767</f>
        <v>分系统1BMS2放电电流过大二级故障</v>
      </c>
      <c r="F8768" s="11" t="s">
        <v>177</v>
      </c>
      <c r="G8768" s="12">
        <f>[1]动作!$A8767+[1]动作!$B8767</f>
        <v>43215.661053240743</v>
      </c>
      <c r="H8768" s="12"/>
      <c r="I8768" s="11"/>
    </row>
    <row r="8769" spans="1:9" hidden="1" x14ac:dyDescent="0.3">
      <c r="A8769" s="24">
        <v>8767</v>
      </c>
      <c r="B8769" s="11" t="str">
        <f>IFERROR(INDEX({"JSNY-BJ0001-01";"JSNY-JS0022-01";"JSNY-JS0002-01"},MATCH(D8769,{"BJ_zhongyu";"JS_WX_liteer";"JS_CZ_wodefeng"},0)),"")</f>
        <v>JSNY-JS0002-01</v>
      </c>
      <c r="C8769" s="11" t="str">
        <f>IFERROR(INDEX({"北京中裕世纪大酒店";"江苏利特尔绿色包装股份有限公司";"常州市金坛沃德丰电子科技有限公司"},MATCH(D8769,{"BJ_zhongyu";"JS_WX_liteer";"JS_CZ_wodefeng"},0)),"")</f>
        <v>常州市金坛沃德丰电子科技有限公司</v>
      </c>
      <c r="D8769" s="11" t="str">
        <f>[1]动作!$G8768</f>
        <v>JS_CZ_wodefeng</v>
      </c>
      <c r="E8769" s="11" t="str">
        <f>[1]动作!$D8768</f>
        <v>分系统1BMS2充电电流过大一级故障</v>
      </c>
      <c r="F8769" s="11" t="s">
        <v>177</v>
      </c>
      <c r="G8769" s="12">
        <f>[1]动作!$A8768+[1]动作!$B8768</f>
        <v>43215.661053240743</v>
      </c>
      <c r="H8769" s="12"/>
      <c r="I8769" s="11"/>
    </row>
    <row r="8770" spans="1:9" hidden="1" x14ac:dyDescent="0.3">
      <c r="A8770" s="24">
        <v>8768</v>
      </c>
      <c r="B8770" s="11" t="str">
        <f>IFERROR(INDEX({"JSNY-BJ0001-01";"JSNY-JS0022-01";"JSNY-JS0002-01"},MATCH(D8770,{"BJ_zhongyu";"JS_WX_liteer";"JS_CZ_wodefeng"},0)),"")</f>
        <v>JSNY-JS0002-01</v>
      </c>
      <c r="C8770" s="11" t="str">
        <f>IFERROR(INDEX({"北京中裕世纪大酒店";"江苏利特尔绿色包装股份有限公司";"常州市金坛沃德丰电子科技有限公司"},MATCH(D8770,{"BJ_zhongyu";"JS_WX_liteer";"JS_CZ_wodefeng"},0)),"")</f>
        <v>常州市金坛沃德丰电子科技有限公司</v>
      </c>
      <c r="D8770" s="11" t="str">
        <f>[1]动作!$G8769</f>
        <v>JS_CZ_wodefeng</v>
      </c>
      <c r="E8770" s="11" t="str">
        <f>[1]动作!$D8769</f>
        <v>分系统1BMS2温度过高二级故障</v>
      </c>
      <c r="F8770" s="11" t="s">
        <v>177</v>
      </c>
      <c r="G8770" s="12">
        <f>[1]动作!$A8769+[1]动作!$B8769</f>
        <v>43215.661053240743</v>
      </c>
      <c r="H8770" s="12"/>
      <c r="I8770" s="11"/>
    </row>
    <row r="8771" spans="1:9" hidden="1" x14ac:dyDescent="0.3">
      <c r="A8771" s="24">
        <v>8769</v>
      </c>
      <c r="B8771" s="11" t="str">
        <f>IFERROR(INDEX({"JSNY-BJ0001-01";"JSNY-JS0022-01";"JSNY-JS0002-01"},MATCH(D8771,{"BJ_zhongyu";"JS_WX_liteer";"JS_CZ_wodefeng"},0)),"")</f>
        <v>JSNY-JS0002-01</v>
      </c>
      <c r="C8771" s="11" t="str">
        <f>IFERROR(INDEX({"北京中裕世纪大酒店";"江苏利特尔绿色包装股份有限公司";"常州市金坛沃德丰电子科技有限公司"},MATCH(D8771,{"BJ_zhongyu";"JS_WX_liteer";"JS_CZ_wodefeng"},0)),"")</f>
        <v>常州市金坛沃德丰电子科技有限公司</v>
      </c>
      <c r="D8771" s="11" t="str">
        <f>[1]动作!$G8770</f>
        <v>JS_CZ_wodefeng</v>
      </c>
      <c r="E8771" s="11" t="str">
        <f>[1]动作!$D8770</f>
        <v>分系统1BMS2温度过低一级故障</v>
      </c>
      <c r="F8771" s="11" t="s">
        <v>177</v>
      </c>
      <c r="G8771" s="12">
        <f>[1]动作!$A8770+[1]动作!$B8770</f>
        <v>43215.661053240743</v>
      </c>
      <c r="H8771" s="12"/>
      <c r="I8771" s="11"/>
    </row>
    <row r="8772" spans="1:9" hidden="1" x14ac:dyDescent="0.3">
      <c r="A8772" s="24">
        <v>8770</v>
      </c>
      <c r="B8772" s="11" t="str">
        <f>IFERROR(INDEX({"JSNY-BJ0001-01";"JSNY-JS0022-01";"JSNY-JS0002-01"},MATCH(D8772,{"BJ_zhongyu";"JS_WX_liteer";"JS_CZ_wodefeng"},0)),"")</f>
        <v>JSNY-JS0002-01</v>
      </c>
      <c r="C8772" s="11" t="str">
        <f>IFERROR(INDEX({"北京中裕世纪大酒店";"江苏利特尔绿色包装股份有限公司";"常州市金坛沃德丰电子科技有限公司"},MATCH(D8772,{"BJ_zhongyu";"JS_WX_liteer";"JS_CZ_wodefeng"},0)),"")</f>
        <v>常州市金坛沃德丰电子科技有限公司</v>
      </c>
      <c r="D8772" s="11" t="str">
        <f>[1]动作!$G8771</f>
        <v>JS_CZ_wodefeng</v>
      </c>
      <c r="E8772" s="11" t="str">
        <f>[1]动作!$D8771</f>
        <v>分系统1BMS2温度过低二级故障</v>
      </c>
      <c r="F8772" s="11" t="s">
        <v>177</v>
      </c>
      <c r="G8772" s="12">
        <f>[1]动作!$A8771+[1]动作!$B8771</f>
        <v>43215.661053240743</v>
      </c>
      <c r="H8772" s="12"/>
      <c r="I8772" s="11"/>
    </row>
    <row r="8773" spans="1:9" hidden="1" x14ac:dyDescent="0.3">
      <c r="A8773" s="24">
        <v>8771</v>
      </c>
      <c r="B8773" s="11" t="str">
        <f>IFERROR(INDEX({"JSNY-BJ0001-01";"JSNY-JS0022-01";"JSNY-JS0002-01"},MATCH(D8773,{"BJ_zhongyu";"JS_WX_liteer";"JS_CZ_wodefeng"},0)),"")</f>
        <v>JSNY-JS0002-01</v>
      </c>
      <c r="C8773" s="11" t="str">
        <f>IFERROR(INDEX({"北京中裕世纪大酒店";"江苏利特尔绿色包装股份有限公司";"常州市金坛沃德丰电子科技有限公司"},MATCH(D8773,{"BJ_zhongyu";"JS_WX_liteer";"JS_CZ_wodefeng"},0)),"")</f>
        <v>常州市金坛沃德丰电子科技有限公司</v>
      </c>
      <c r="D8773" s="11" t="str">
        <f>[1]动作!$G8772</f>
        <v>JS_CZ_wodefeng</v>
      </c>
      <c r="E8773" s="11" t="str">
        <f>[1]动作!$D8772</f>
        <v>分系统1BMS2温度互差过大一级故障</v>
      </c>
      <c r="F8773" s="11" t="s">
        <v>177</v>
      </c>
      <c r="G8773" s="12">
        <f>[1]动作!$A8772+[1]动作!$B8772</f>
        <v>43215.661053240743</v>
      </c>
      <c r="H8773" s="12"/>
      <c r="I8773" s="11"/>
    </row>
    <row r="8774" spans="1:9" hidden="1" x14ac:dyDescent="0.3">
      <c r="A8774" s="24">
        <v>8772</v>
      </c>
      <c r="B8774" s="11" t="str">
        <f>IFERROR(INDEX({"JSNY-BJ0001-01";"JSNY-JS0022-01";"JSNY-JS0002-01"},MATCH(D8774,{"BJ_zhongyu";"JS_WX_liteer";"JS_CZ_wodefeng"},0)),"")</f>
        <v>JSNY-JS0002-01</v>
      </c>
      <c r="C8774" s="11" t="str">
        <f>IFERROR(INDEX({"北京中裕世纪大酒店";"江苏利特尔绿色包装股份有限公司";"常州市金坛沃德丰电子科技有限公司"},MATCH(D8774,{"BJ_zhongyu";"JS_WX_liteer";"JS_CZ_wodefeng"},0)),"")</f>
        <v>常州市金坛沃德丰电子科技有限公司</v>
      </c>
      <c r="D8774" s="11" t="str">
        <f>[1]动作!$G8773</f>
        <v>JS_CZ_wodefeng</v>
      </c>
      <c r="E8774" s="11" t="str">
        <f>[1]动作!$D8773</f>
        <v>分系统1BMS2温度互差过大二级故障</v>
      </c>
      <c r="F8774" s="11" t="s">
        <v>177</v>
      </c>
      <c r="G8774" s="12">
        <f>[1]动作!$A8773+[1]动作!$B8773</f>
        <v>43215.661053240743</v>
      </c>
      <c r="H8774" s="12"/>
      <c r="I8774" s="11"/>
    </row>
    <row r="8775" spans="1:9" hidden="1" x14ac:dyDescent="0.3">
      <c r="A8775" s="24">
        <v>8773</v>
      </c>
      <c r="B8775" s="11" t="str">
        <f>IFERROR(INDEX({"JSNY-BJ0001-01";"JSNY-JS0022-01";"JSNY-JS0002-01"},MATCH(D8775,{"BJ_zhongyu";"JS_WX_liteer";"JS_CZ_wodefeng"},0)),"")</f>
        <v>JSNY-JS0002-01</v>
      </c>
      <c r="C8775" s="11" t="str">
        <f>IFERROR(INDEX({"北京中裕世纪大酒店";"江苏利特尔绿色包装股份有限公司";"常州市金坛沃德丰电子科技有限公司"},MATCH(D8775,{"BJ_zhongyu";"JS_WX_liteer";"JS_CZ_wodefeng"},0)),"")</f>
        <v>常州市金坛沃德丰电子科技有限公司</v>
      </c>
      <c r="D8775" s="11" t="str">
        <f>[1]动作!$G8774</f>
        <v>JS_CZ_wodefeng</v>
      </c>
      <c r="E8775" s="11" t="str">
        <f>[1]动作!$D8774</f>
        <v>分系统1BMS2温升过快一级故障</v>
      </c>
      <c r="F8775" s="11" t="s">
        <v>177</v>
      </c>
      <c r="G8775" s="12">
        <f>[1]动作!$A8774+[1]动作!$B8774</f>
        <v>43215.661053240743</v>
      </c>
      <c r="H8775" s="12"/>
      <c r="I8775" s="11"/>
    </row>
    <row r="8776" spans="1:9" hidden="1" x14ac:dyDescent="0.3">
      <c r="A8776" s="24">
        <v>8774</v>
      </c>
      <c r="B8776" s="11" t="str">
        <f>IFERROR(INDEX({"JSNY-BJ0001-01";"JSNY-JS0022-01";"JSNY-JS0002-01"},MATCH(D8776,{"BJ_zhongyu";"JS_WX_liteer";"JS_CZ_wodefeng"},0)),"")</f>
        <v>JSNY-JS0002-01</v>
      </c>
      <c r="C8776" s="11" t="str">
        <f>IFERROR(INDEX({"北京中裕世纪大酒店";"江苏利特尔绿色包装股份有限公司";"常州市金坛沃德丰电子科技有限公司"},MATCH(D8776,{"BJ_zhongyu";"JS_WX_liteer";"JS_CZ_wodefeng"},0)),"")</f>
        <v>常州市金坛沃德丰电子科技有限公司</v>
      </c>
      <c r="D8776" s="11" t="str">
        <f>[1]动作!$G8775</f>
        <v>JS_CZ_wodefeng</v>
      </c>
      <c r="E8776" s="11" t="str">
        <f>[1]动作!$D8775</f>
        <v>分系统1BMS2温升过快二级故障</v>
      </c>
      <c r="F8776" s="11" t="s">
        <v>177</v>
      </c>
      <c r="G8776" s="12">
        <f>[1]动作!$A8775+[1]动作!$B8775</f>
        <v>43215.661053240743</v>
      </c>
      <c r="H8776" s="12"/>
      <c r="I8776" s="11"/>
    </row>
    <row r="8777" spans="1:9" hidden="1" x14ac:dyDescent="0.3">
      <c r="A8777" s="24">
        <v>8775</v>
      </c>
      <c r="B8777" s="11" t="str">
        <f>IFERROR(INDEX({"JSNY-BJ0001-01";"JSNY-JS0022-01";"JSNY-JS0002-01"},MATCH(D8777,{"BJ_zhongyu";"JS_WX_liteer";"JS_CZ_wodefeng"},0)),"")</f>
        <v>JSNY-JS0002-01</v>
      </c>
      <c r="C8777" s="11" t="str">
        <f>IFERROR(INDEX({"北京中裕世纪大酒店";"江苏利特尔绿色包装股份有限公司";"常州市金坛沃德丰电子科技有限公司"},MATCH(D8777,{"BJ_zhongyu";"JS_WX_liteer";"JS_CZ_wodefeng"},0)),"")</f>
        <v>常州市金坛沃德丰电子科技有限公司</v>
      </c>
      <c r="D8777" s="11" t="str">
        <f>[1]动作!$G8776</f>
        <v>JS_CZ_wodefeng</v>
      </c>
      <c r="E8777" s="11" t="str">
        <f>[1]动作!$D8776</f>
        <v>分系统1BMS2极柱温差过大二级故障</v>
      </c>
      <c r="F8777" s="11" t="s">
        <v>177</v>
      </c>
      <c r="G8777" s="12">
        <f>[1]动作!$A8776+[1]动作!$B8776</f>
        <v>43215.661053240743</v>
      </c>
      <c r="H8777" s="12"/>
      <c r="I8777" s="11"/>
    </row>
    <row r="8778" spans="1:9" hidden="1" x14ac:dyDescent="0.3">
      <c r="A8778" s="24">
        <v>8776</v>
      </c>
      <c r="B8778" s="11" t="str">
        <f>IFERROR(INDEX({"JSNY-BJ0001-01";"JSNY-JS0022-01";"JSNY-JS0002-01"},MATCH(D8778,{"BJ_zhongyu";"JS_WX_liteer";"JS_CZ_wodefeng"},0)),"")</f>
        <v>JSNY-JS0002-01</v>
      </c>
      <c r="C8778" s="11" t="str">
        <f>IFERROR(INDEX({"北京中裕世纪大酒店";"江苏利特尔绿色包装股份有限公司";"常州市金坛沃德丰电子科技有限公司"},MATCH(D8778,{"BJ_zhongyu";"JS_WX_liteer";"JS_CZ_wodefeng"},0)),"")</f>
        <v>常州市金坛沃德丰电子科技有限公司</v>
      </c>
      <c r="D8778" s="11" t="str">
        <f>[1]动作!$G8777</f>
        <v>JS_CZ_wodefeng</v>
      </c>
      <c r="E8778" s="11" t="str">
        <f>[1]动作!$D8777</f>
        <v>分系统1BMS2极柱温升过快一级故障</v>
      </c>
      <c r="F8778" s="11" t="s">
        <v>177</v>
      </c>
      <c r="G8778" s="12">
        <f>[1]动作!$A8777+[1]动作!$B8777</f>
        <v>43215.661053240743</v>
      </c>
      <c r="H8778" s="12"/>
      <c r="I8778" s="11"/>
    </row>
    <row r="8779" spans="1:9" hidden="1" x14ac:dyDescent="0.3">
      <c r="A8779" s="24">
        <v>8777</v>
      </c>
      <c r="B8779" s="11" t="str">
        <f>IFERROR(INDEX({"JSNY-BJ0001-01";"JSNY-JS0022-01";"JSNY-JS0002-01"},MATCH(D8779,{"BJ_zhongyu";"JS_WX_liteer";"JS_CZ_wodefeng"},0)),"")</f>
        <v>JSNY-JS0002-01</v>
      </c>
      <c r="C8779" s="11" t="str">
        <f>IFERROR(INDEX({"北京中裕世纪大酒店";"江苏利特尔绿色包装股份有限公司";"常州市金坛沃德丰电子科技有限公司"},MATCH(D8779,{"BJ_zhongyu";"JS_WX_liteer";"JS_CZ_wodefeng"},0)),"")</f>
        <v>常州市金坛沃德丰电子科技有限公司</v>
      </c>
      <c r="D8779" s="11" t="str">
        <f>[1]动作!$G8778</f>
        <v>JS_CZ_wodefeng</v>
      </c>
      <c r="E8779" s="11" t="str">
        <f>[1]动作!$D8778</f>
        <v>分系统1BMS2SOC过高二级故障</v>
      </c>
      <c r="F8779" s="11" t="s">
        <v>177</v>
      </c>
      <c r="G8779" s="12">
        <f>[1]动作!$A8778+[1]动作!$B8778</f>
        <v>43215.661053240743</v>
      </c>
      <c r="H8779" s="12"/>
      <c r="I8779" s="11"/>
    </row>
    <row r="8780" spans="1:9" hidden="1" x14ac:dyDescent="0.3">
      <c r="A8780" s="24">
        <v>8778</v>
      </c>
      <c r="B8780" s="11" t="str">
        <f>IFERROR(INDEX({"JSNY-BJ0001-01";"JSNY-JS0022-01";"JSNY-JS0002-01"},MATCH(D8780,{"BJ_zhongyu";"JS_WX_liteer";"JS_CZ_wodefeng"},0)),"")</f>
        <v>JSNY-JS0002-01</v>
      </c>
      <c r="C8780" s="11" t="str">
        <f>IFERROR(INDEX({"北京中裕世纪大酒店";"江苏利特尔绿色包装股份有限公司";"常州市金坛沃德丰电子科技有限公司"},MATCH(D8780,{"BJ_zhongyu";"JS_WX_liteer";"JS_CZ_wodefeng"},0)),"")</f>
        <v>常州市金坛沃德丰电子科技有限公司</v>
      </c>
      <c r="D8780" s="11" t="str">
        <f>[1]动作!$G8779</f>
        <v>JS_CZ_wodefeng</v>
      </c>
      <c r="E8780" s="11" t="str">
        <f>[1]动作!$D8779</f>
        <v>分系统1BMS2SOC过低一级故障</v>
      </c>
      <c r="F8780" s="11" t="s">
        <v>177</v>
      </c>
      <c r="G8780" s="12">
        <f>[1]动作!$A8779+[1]动作!$B8779</f>
        <v>43215.661053240743</v>
      </c>
      <c r="H8780" s="12"/>
      <c r="I8780" s="11"/>
    </row>
    <row r="8781" spans="1:9" hidden="1" x14ac:dyDescent="0.3">
      <c r="A8781" s="24">
        <v>8779</v>
      </c>
      <c r="B8781" s="11" t="str">
        <f>IFERROR(INDEX({"JSNY-BJ0001-01";"JSNY-JS0022-01";"JSNY-JS0002-01"},MATCH(D8781,{"BJ_zhongyu";"JS_WX_liteer";"JS_CZ_wodefeng"},0)),"")</f>
        <v>JSNY-JS0002-01</v>
      </c>
      <c r="C8781" s="11" t="str">
        <f>IFERROR(INDEX({"北京中裕世纪大酒店";"江苏利特尔绿色包装股份有限公司";"常州市金坛沃德丰电子科技有限公司"},MATCH(D8781,{"BJ_zhongyu";"JS_WX_liteer";"JS_CZ_wodefeng"},0)),"")</f>
        <v>常州市金坛沃德丰电子科技有限公司</v>
      </c>
      <c r="D8781" s="11" t="str">
        <f>[1]动作!$G8780</f>
        <v>JS_CZ_wodefeng</v>
      </c>
      <c r="E8781" s="11" t="str">
        <f>[1]动作!$D8780</f>
        <v>分系统1BMS2SOC过低二级故障</v>
      </c>
      <c r="F8781" s="11" t="s">
        <v>177</v>
      </c>
      <c r="G8781" s="12">
        <f>[1]动作!$A8780+[1]动作!$B8780</f>
        <v>43215.661053240743</v>
      </c>
      <c r="H8781" s="12"/>
      <c r="I8781" s="11"/>
    </row>
    <row r="8782" spans="1:9" hidden="1" x14ac:dyDescent="0.3">
      <c r="A8782" s="24">
        <v>8780</v>
      </c>
      <c r="B8782" s="11" t="str">
        <f>IFERROR(INDEX({"JSNY-BJ0001-01";"JSNY-JS0022-01";"JSNY-JS0002-01"},MATCH(D8782,{"BJ_zhongyu";"JS_WX_liteer";"JS_CZ_wodefeng"},0)),"")</f>
        <v>JSNY-JS0002-01</v>
      </c>
      <c r="C8782" s="11" t="str">
        <f>IFERROR(INDEX({"北京中裕世纪大酒店";"江苏利特尔绿色包装股份有限公司";"常州市金坛沃德丰电子科技有限公司"},MATCH(D8782,{"BJ_zhongyu";"JS_WX_liteer";"JS_CZ_wodefeng"},0)),"")</f>
        <v>常州市金坛沃德丰电子科技有限公司</v>
      </c>
      <c r="D8782" s="11" t="str">
        <f>[1]动作!$G8781</f>
        <v>JS_CZ_wodefeng</v>
      </c>
      <c r="E8782" s="11" t="str">
        <f>[1]动作!$D8781</f>
        <v>分系统1BMS2模块SOC互差过大一级故障</v>
      </c>
      <c r="F8782" s="11" t="s">
        <v>177</v>
      </c>
      <c r="G8782" s="12">
        <f>[1]动作!$A8781+[1]动作!$B8781</f>
        <v>43215.661053240743</v>
      </c>
      <c r="H8782" s="12"/>
      <c r="I8782" s="11"/>
    </row>
    <row r="8783" spans="1:9" hidden="1" x14ac:dyDescent="0.3">
      <c r="A8783" s="24">
        <v>8781</v>
      </c>
      <c r="B8783" s="11" t="str">
        <f>IFERROR(INDEX({"JSNY-BJ0001-01";"JSNY-JS0022-01";"JSNY-JS0002-01"},MATCH(D8783,{"BJ_zhongyu";"JS_WX_liteer";"JS_CZ_wodefeng"},0)),"")</f>
        <v>JSNY-JS0002-01</v>
      </c>
      <c r="C8783" s="11" t="str">
        <f>IFERROR(INDEX({"北京中裕世纪大酒店";"江苏利特尔绿色包装股份有限公司";"常州市金坛沃德丰电子科技有限公司"},MATCH(D8783,{"BJ_zhongyu";"JS_WX_liteer";"JS_CZ_wodefeng"},0)),"")</f>
        <v>常州市金坛沃德丰电子科技有限公司</v>
      </c>
      <c r="D8783" s="11" t="str">
        <f>[1]动作!$G8782</f>
        <v>JS_CZ_wodefeng</v>
      </c>
      <c r="E8783" s="11" t="str">
        <f>[1]动作!$D8782</f>
        <v>分系统1BMS2模块SOC互差过大二级故障</v>
      </c>
      <c r="F8783" s="11" t="s">
        <v>177</v>
      </c>
      <c r="G8783" s="12">
        <f>[1]动作!$A8782+[1]动作!$B8782</f>
        <v>43215.661053240743</v>
      </c>
      <c r="H8783" s="12"/>
      <c r="I8783" s="11"/>
    </row>
    <row r="8784" spans="1:9" hidden="1" x14ac:dyDescent="0.3">
      <c r="A8784" s="24">
        <v>8782</v>
      </c>
      <c r="B8784" s="11" t="str">
        <f>IFERROR(INDEX({"JSNY-BJ0001-01";"JSNY-JS0022-01";"JSNY-JS0002-01"},MATCH(D8784,{"BJ_zhongyu";"JS_WX_liteer";"JS_CZ_wodefeng"},0)),"")</f>
        <v>JSNY-JS0002-01</v>
      </c>
      <c r="C8784" s="11" t="str">
        <f>IFERROR(INDEX({"北京中裕世纪大酒店";"江苏利特尔绿色包装股份有限公司";"常州市金坛沃德丰电子科技有限公司"},MATCH(D8784,{"BJ_zhongyu";"JS_WX_liteer";"JS_CZ_wodefeng"},0)),"")</f>
        <v>常州市金坛沃德丰电子科技有限公司</v>
      </c>
      <c r="D8784" s="11" t="str">
        <f>[1]动作!$G8783</f>
        <v>JS_CZ_wodefeng</v>
      </c>
      <c r="E8784" s="11" t="str">
        <f>[1]动作!$D8783</f>
        <v>分系统1BMS2绝缘故障一级故障</v>
      </c>
      <c r="F8784" s="11" t="s">
        <v>177</v>
      </c>
      <c r="G8784" s="12">
        <f>[1]动作!$A8783+[1]动作!$B8783</f>
        <v>43215.661053240743</v>
      </c>
      <c r="H8784" s="12"/>
      <c r="I8784" s="11"/>
    </row>
    <row r="8785" spans="1:9" hidden="1" x14ac:dyDescent="0.3">
      <c r="A8785" s="24">
        <v>8783</v>
      </c>
      <c r="B8785" s="11" t="str">
        <f>IFERROR(INDEX({"JSNY-BJ0001-01";"JSNY-JS0022-01";"JSNY-JS0002-01"},MATCH(D8785,{"BJ_zhongyu";"JS_WX_liteer";"JS_CZ_wodefeng"},0)),"")</f>
        <v>JSNY-JS0002-01</v>
      </c>
      <c r="C8785" s="11" t="str">
        <f>IFERROR(INDEX({"北京中裕世纪大酒店";"江苏利特尔绿色包装股份有限公司";"常州市金坛沃德丰电子科技有限公司"},MATCH(D8785,{"BJ_zhongyu";"JS_WX_liteer";"JS_CZ_wodefeng"},0)),"")</f>
        <v>常州市金坛沃德丰电子科技有限公司</v>
      </c>
      <c r="D8785" s="11" t="str">
        <f>[1]动作!$G8784</f>
        <v>JS_CZ_wodefeng</v>
      </c>
      <c r="E8785" s="11" t="str">
        <f>[1]动作!$D8784</f>
        <v>分系统1BMS2绝缘故障二级故障</v>
      </c>
      <c r="F8785" s="11" t="s">
        <v>177</v>
      </c>
      <c r="G8785" s="12">
        <f>[1]动作!$A8784+[1]动作!$B8784</f>
        <v>43215.661053240743</v>
      </c>
      <c r="H8785" s="12"/>
      <c r="I8785" s="11"/>
    </row>
    <row r="8786" spans="1:9" hidden="1" x14ac:dyDescent="0.3">
      <c r="A8786" s="24">
        <v>8784</v>
      </c>
      <c r="B8786" s="11" t="str">
        <f>IFERROR(INDEX({"JSNY-BJ0001-01";"JSNY-JS0022-01";"JSNY-JS0002-01"},MATCH(D8786,{"BJ_zhongyu";"JS_WX_liteer";"JS_CZ_wodefeng"},0)),"")</f>
        <v>JSNY-JS0002-01</v>
      </c>
      <c r="C8786" s="11" t="str">
        <f>IFERROR(INDEX({"北京中裕世纪大酒店";"江苏利特尔绿色包装股份有限公司";"常州市金坛沃德丰电子科技有限公司"},MATCH(D8786,{"BJ_zhongyu";"JS_WX_liteer";"JS_CZ_wodefeng"},0)),"")</f>
        <v>常州市金坛沃德丰电子科技有限公司</v>
      </c>
      <c r="D8786" s="11" t="str">
        <f>[1]动作!$G8785</f>
        <v>JS_CZ_wodefeng</v>
      </c>
      <c r="E8786" s="11" t="str">
        <f>[1]动作!$D8785</f>
        <v>分系统1BMS2主正继电器粘连</v>
      </c>
      <c r="F8786" s="11" t="s">
        <v>177</v>
      </c>
      <c r="G8786" s="12">
        <f>[1]动作!$A8785+[1]动作!$B8785</f>
        <v>43215.661053240743</v>
      </c>
      <c r="H8786" s="12"/>
      <c r="I8786" s="11"/>
    </row>
    <row r="8787" spans="1:9" hidden="1" x14ac:dyDescent="0.3">
      <c r="A8787" s="24">
        <v>8785</v>
      </c>
      <c r="B8787" s="11" t="str">
        <f>IFERROR(INDEX({"JSNY-BJ0001-01";"JSNY-JS0022-01";"JSNY-JS0002-01"},MATCH(D8787,{"BJ_zhongyu";"JS_WX_liteer";"JS_CZ_wodefeng"},0)),"")</f>
        <v>JSNY-JS0002-01</v>
      </c>
      <c r="C8787" s="11" t="str">
        <f>IFERROR(INDEX({"北京中裕世纪大酒店";"江苏利特尔绿色包装股份有限公司";"常州市金坛沃德丰电子科技有限公司"},MATCH(D8787,{"BJ_zhongyu";"JS_WX_liteer";"JS_CZ_wodefeng"},0)),"")</f>
        <v>常州市金坛沃德丰电子科技有限公司</v>
      </c>
      <c r="D8787" s="11" t="str">
        <f>[1]动作!$G8786</f>
        <v>JS_CZ_wodefeng</v>
      </c>
      <c r="E8787" s="11" t="str">
        <f>[1]动作!$D8786</f>
        <v>分系统1BMS2主负继电器断路</v>
      </c>
      <c r="F8787" s="11" t="s">
        <v>177</v>
      </c>
      <c r="G8787" s="12">
        <f>[1]动作!$A8786+[1]动作!$B8786</f>
        <v>43215.661053240743</v>
      </c>
      <c r="H8787" s="12"/>
      <c r="I8787" s="11"/>
    </row>
    <row r="8788" spans="1:9" hidden="1" x14ac:dyDescent="0.3">
      <c r="A8788" s="24">
        <v>8786</v>
      </c>
      <c r="B8788" s="11" t="str">
        <f>IFERROR(INDEX({"JSNY-BJ0001-01";"JSNY-JS0022-01";"JSNY-JS0002-01"},MATCH(D8788,{"BJ_zhongyu";"JS_WX_liteer";"JS_CZ_wodefeng"},0)),"")</f>
        <v>JSNY-JS0002-01</v>
      </c>
      <c r="C8788" s="11" t="str">
        <f>IFERROR(INDEX({"北京中裕世纪大酒店";"江苏利特尔绿色包装股份有限公司";"常州市金坛沃德丰电子科技有限公司"},MATCH(D8788,{"BJ_zhongyu";"JS_WX_liteer";"JS_CZ_wodefeng"},0)),"")</f>
        <v>常州市金坛沃德丰电子科技有限公司</v>
      </c>
      <c r="D8788" s="11" t="str">
        <f>[1]动作!$G8787</f>
        <v>JS_CZ_wodefeng</v>
      </c>
      <c r="E8788" s="11" t="str">
        <f>[1]动作!$D8787</f>
        <v>分系统1BMS2单体丢失</v>
      </c>
      <c r="F8788" s="11" t="s">
        <v>177</v>
      </c>
      <c r="G8788" s="12">
        <f>[1]动作!$A8787+[1]动作!$B8787</f>
        <v>43215.661053240743</v>
      </c>
      <c r="H8788" s="12"/>
      <c r="I8788" s="11"/>
    </row>
    <row r="8789" spans="1:9" hidden="1" x14ac:dyDescent="0.3">
      <c r="A8789" s="24">
        <v>8787</v>
      </c>
      <c r="B8789" s="11" t="str">
        <f>IFERROR(INDEX({"JSNY-BJ0001-01";"JSNY-JS0022-01";"JSNY-JS0002-01"},MATCH(D8789,{"BJ_zhongyu";"JS_WX_liteer";"JS_CZ_wodefeng"},0)),"")</f>
        <v>JSNY-JS0002-01</v>
      </c>
      <c r="C8789" s="11" t="str">
        <f>IFERROR(INDEX({"北京中裕世纪大酒店";"江苏利特尔绿色包装股份有限公司";"常州市金坛沃德丰电子科技有限公司"},MATCH(D8789,{"BJ_zhongyu";"JS_WX_liteer";"JS_CZ_wodefeng"},0)),"")</f>
        <v>常州市金坛沃德丰电子科技有限公司</v>
      </c>
      <c r="D8789" s="11" t="str">
        <f>[1]动作!$G8788</f>
        <v>JS_CZ_wodefeng</v>
      </c>
      <c r="E8789" s="11" t="str">
        <f>[1]动作!$D8788</f>
        <v>分系统1BMS2BMU丢失</v>
      </c>
      <c r="F8789" s="11" t="s">
        <v>177</v>
      </c>
      <c r="G8789" s="12">
        <f>[1]动作!$A8788+[1]动作!$B8788</f>
        <v>43215.661053240743</v>
      </c>
      <c r="H8789" s="12"/>
      <c r="I8789" s="11"/>
    </row>
    <row r="8790" spans="1:9" hidden="1" x14ac:dyDescent="0.3">
      <c r="A8790" s="24">
        <v>8788</v>
      </c>
      <c r="B8790" s="11" t="str">
        <f>IFERROR(INDEX({"JSNY-BJ0001-01";"JSNY-JS0022-01";"JSNY-JS0002-01"},MATCH(D8790,{"BJ_zhongyu";"JS_WX_liteer";"JS_CZ_wodefeng"},0)),"")</f>
        <v>JSNY-JS0002-01</v>
      </c>
      <c r="C8790" s="11" t="str">
        <f>IFERROR(INDEX({"北京中裕世纪大酒店";"江苏利特尔绿色包装股份有限公司";"常州市金坛沃德丰电子科技有限公司"},MATCH(D8790,{"BJ_zhongyu";"JS_WX_liteer";"JS_CZ_wodefeng"},0)),"")</f>
        <v>常州市金坛沃德丰电子科技有限公司</v>
      </c>
      <c r="D8790" s="11" t="str">
        <f>[1]动作!$G8789</f>
        <v>JS_CZ_wodefeng</v>
      </c>
      <c r="E8790" s="11" t="str">
        <f>[1]动作!$D8789</f>
        <v>分系统1BMS2BCMS内部通讯故障</v>
      </c>
      <c r="F8790" s="11" t="s">
        <v>177</v>
      </c>
      <c r="G8790" s="12">
        <f>[1]动作!$A8789+[1]动作!$B8789</f>
        <v>43215.661053240743</v>
      </c>
      <c r="H8790" s="12"/>
      <c r="I8790" s="11"/>
    </row>
    <row r="8791" spans="1:9" hidden="1" x14ac:dyDescent="0.3">
      <c r="A8791" s="24">
        <v>8789</v>
      </c>
      <c r="B8791" s="11" t="str">
        <f>IFERROR(INDEX({"JSNY-BJ0001-01";"JSNY-JS0022-01";"JSNY-JS0002-01"},MATCH(D8791,{"BJ_zhongyu";"JS_WX_liteer";"JS_CZ_wodefeng"},0)),"")</f>
        <v>JSNY-JS0002-01</v>
      </c>
      <c r="C8791" s="11" t="str">
        <f>IFERROR(INDEX({"北京中裕世纪大酒店";"江苏利特尔绿色包装股份有限公司";"常州市金坛沃德丰电子科技有限公司"},MATCH(D8791,{"BJ_zhongyu";"JS_WX_liteer";"JS_CZ_wodefeng"},0)),"")</f>
        <v>常州市金坛沃德丰电子科技有限公司</v>
      </c>
      <c r="D8791" s="11" t="str">
        <f>[1]动作!$G8790</f>
        <v>JS_CZ_wodefeng</v>
      </c>
      <c r="E8791" s="11" t="str">
        <f>[1]动作!$D8790</f>
        <v>分系统1BMS2BAMS 通讯故障</v>
      </c>
      <c r="F8791" s="11" t="s">
        <v>177</v>
      </c>
      <c r="G8791" s="12">
        <f>[1]动作!$A8790+[1]动作!$B8790</f>
        <v>43215.661053240743</v>
      </c>
      <c r="H8791" s="12"/>
      <c r="I8791" s="11"/>
    </row>
    <row r="8792" spans="1:9" hidden="1" x14ac:dyDescent="0.3">
      <c r="A8792" s="24">
        <v>8790</v>
      </c>
      <c r="B8792" s="11" t="str">
        <f>IFERROR(INDEX({"JSNY-BJ0001-01";"JSNY-JS0022-01";"JSNY-JS0002-01"},MATCH(D8792,{"BJ_zhongyu";"JS_WX_liteer";"JS_CZ_wodefeng"},0)),"")</f>
        <v>JSNY-JS0002-01</v>
      </c>
      <c r="C8792" s="11" t="str">
        <f>IFERROR(INDEX({"北京中裕世纪大酒店";"江苏利特尔绿色包装股份有限公司";"常州市金坛沃德丰电子科技有限公司"},MATCH(D8792,{"BJ_zhongyu";"JS_WX_liteer";"JS_CZ_wodefeng"},0)),"")</f>
        <v>常州市金坛沃德丰电子科技有限公司</v>
      </c>
      <c r="D8792" s="11" t="str">
        <f>[1]动作!$G8791</f>
        <v>JS_CZ_wodefeng</v>
      </c>
      <c r="E8792" s="11" t="str">
        <f>[1]动作!$D8791</f>
        <v>分系统1BMS2单体自检失效故障</v>
      </c>
      <c r="F8792" s="11" t="s">
        <v>177</v>
      </c>
      <c r="G8792" s="12">
        <f>[1]动作!$A8791+[1]动作!$B8791</f>
        <v>43215.661053240743</v>
      </c>
      <c r="H8792" s="12"/>
      <c r="I8792" s="11"/>
    </row>
    <row r="8793" spans="1:9" hidden="1" x14ac:dyDescent="0.3">
      <c r="A8793" s="24">
        <v>8791</v>
      </c>
      <c r="B8793" s="11" t="str">
        <f>IFERROR(INDEX({"JSNY-BJ0001-01";"JSNY-JS0022-01";"JSNY-JS0002-01"},MATCH(D8793,{"BJ_zhongyu";"JS_WX_liteer";"JS_CZ_wodefeng"},0)),"")</f>
        <v>JSNY-JS0002-01</v>
      </c>
      <c r="C8793" s="11" t="str">
        <f>IFERROR(INDEX({"北京中裕世纪大酒店";"江苏利特尔绿色包装股份有限公司";"常州市金坛沃德丰电子科技有限公司"},MATCH(D8793,{"BJ_zhongyu";"JS_WX_liteer";"JS_CZ_wodefeng"},0)),"")</f>
        <v>常州市金坛沃德丰电子科技有限公司</v>
      </c>
      <c r="D8793" s="11" t="str">
        <f>[1]动作!$G8792</f>
        <v>JS_CZ_wodefeng</v>
      </c>
      <c r="E8793" s="11" t="str">
        <f>[1]动作!$D8792</f>
        <v>分系统1BMS2模块自检失效故障</v>
      </c>
      <c r="F8793" s="11" t="s">
        <v>177</v>
      </c>
      <c r="G8793" s="12">
        <f>[1]动作!$A8792+[1]动作!$B8792</f>
        <v>43215.661053240743</v>
      </c>
      <c r="H8793" s="12"/>
      <c r="I8793" s="11"/>
    </row>
    <row r="8794" spans="1:9" hidden="1" x14ac:dyDescent="0.3">
      <c r="A8794" s="24">
        <v>8792</v>
      </c>
      <c r="B8794" s="11" t="str">
        <f>IFERROR(INDEX({"JSNY-BJ0001-01";"JSNY-JS0022-01";"JSNY-JS0002-01"},MATCH(D8794,{"BJ_zhongyu";"JS_WX_liteer";"JS_CZ_wodefeng"},0)),"")</f>
        <v>JSNY-JS0002-01</v>
      </c>
      <c r="C8794" s="11" t="str">
        <f>IFERROR(INDEX({"北京中裕世纪大酒店";"江苏利特尔绿色包装股份有限公司";"常州市金坛沃德丰电子科技有限公司"},MATCH(D8794,{"BJ_zhongyu";"JS_WX_liteer";"JS_CZ_wodefeng"},0)),"")</f>
        <v>常州市金坛沃德丰电子科技有限公司</v>
      </c>
      <c r="D8794" s="11" t="str">
        <f>[1]动作!$G8793</f>
        <v>JS_CZ_wodefeng</v>
      </c>
      <c r="E8794" s="11" t="str">
        <f>[1]动作!$D8793</f>
        <v>分系统1BMS2单体更新失效故障</v>
      </c>
      <c r="F8794" s="11" t="s">
        <v>177</v>
      </c>
      <c r="G8794" s="12">
        <f>[1]动作!$A8793+[1]动作!$B8793</f>
        <v>43215.661053240743</v>
      </c>
      <c r="H8794" s="12"/>
      <c r="I8794" s="11"/>
    </row>
    <row r="8795" spans="1:9" hidden="1" x14ac:dyDescent="0.3">
      <c r="A8795" s="24">
        <v>8793</v>
      </c>
      <c r="B8795" s="11" t="str">
        <f>IFERROR(INDEX({"JSNY-BJ0001-01";"JSNY-JS0022-01";"JSNY-JS0002-01"},MATCH(D8795,{"BJ_zhongyu";"JS_WX_liteer";"JS_CZ_wodefeng"},0)),"")</f>
        <v>JSNY-JS0002-01</v>
      </c>
      <c r="C8795" s="11" t="str">
        <f>IFERROR(INDEX({"北京中裕世纪大酒店";"江苏利特尔绿色包装股份有限公司";"常州市金坛沃德丰电子科技有限公司"},MATCH(D8795,{"BJ_zhongyu";"JS_WX_liteer";"JS_CZ_wodefeng"},0)),"")</f>
        <v>常州市金坛沃德丰电子科技有限公司</v>
      </c>
      <c r="D8795" s="11" t="str">
        <f>[1]动作!$G8794</f>
        <v>JS_CZ_wodefeng</v>
      </c>
      <c r="E8795" s="11" t="str">
        <f>[1]动作!$D8794</f>
        <v>分系统1BMS3单体电压过高二级故障</v>
      </c>
      <c r="F8795" s="11" t="s">
        <v>177</v>
      </c>
      <c r="G8795" s="12">
        <f>[1]动作!$A8794+[1]动作!$B8794</f>
        <v>43215.661053240743</v>
      </c>
      <c r="H8795" s="12"/>
      <c r="I8795" s="11"/>
    </row>
    <row r="8796" spans="1:9" hidden="1" x14ac:dyDescent="0.3">
      <c r="A8796" s="24">
        <v>8794</v>
      </c>
      <c r="B8796" s="11" t="str">
        <f>IFERROR(INDEX({"JSNY-BJ0001-01";"JSNY-JS0022-01";"JSNY-JS0002-01"},MATCH(D8796,{"BJ_zhongyu";"JS_WX_liteer";"JS_CZ_wodefeng"},0)),"")</f>
        <v>JSNY-JS0002-01</v>
      </c>
      <c r="C8796" s="11" t="str">
        <f>IFERROR(INDEX({"北京中裕世纪大酒店";"江苏利特尔绿色包装股份有限公司";"常州市金坛沃德丰电子科技有限公司"},MATCH(D8796,{"BJ_zhongyu";"JS_WX_liteer";"JS_CZ_wodefeng"},0)),"")</f>
        <v>常州市金坛沃德丰电子科技有限公司</v>
      </c>
      <c r="D8796" s="11" t="str">
        <f>[1]动作!$G8795</f>
        <v>JS_CZ_wodefeng</v>
      </c>
      <c r="E8796" s="11" t="str">
        <f>[1]动作!$D8795</f>
        <v>分系统1BMS3单体电压过低一级故障</v>
      </c>
      <c r="F8796" s="11" t="s">
        <v>177</v>
      </c>
      <c r="G8796" s="12">
        <f>[1]动作!$A8795+[1]动作!$B8795</f>
        <v>43215.661053240743</v>
      </c>
      <c r="H8796" s="12"/>
      <c r="I8796" s="11"/>
    </row>
    <row r="8797" spans="1:9" hidden="1" x14ac:dyDescent="0.3">
      <c r="A8797" s="24">
        <v>8795</v>
      </c>
      <c r="B8797" s="11" t="str">
        <f>IFERROR(INDEX({"JSNY-BJ0001-01";"JSNY-JS0022-01";"JSNY-JS0002-01"},MATCH(D8797,{"BJ_zhongyu";"JS_WX_liteer";"JS_CZ_wodefeng"},0)),"")</f>
        <v>JSNY-JS0002-01</v>
      </c>
      <c r="C8797" s="11" t="str">
        <f>IFERROR(INDEX({"北京中裕世纪大酒店";"江苏利特尔绿色包装股份有限公司";"常州市金坛沃德丰电子科技有限公司"},MATCH(D8797,{"BJ_zhongyu";"JS_WX_liteer";"JS_CZ_wodefeng"},0)),"")</f>
        <v>常州市金坛沃德丰电子科技有限公司</v>
      </c>
      <c r="D8797" s="11" t="str">
        <f>[1]动作!$G8796</f>
        <v>JS_CZ_wodefeng</v>
      </c>
      <c r="E8797" s="11" t="str">
        <f>[1]动作!$D8796</f>
        <v>分系统1BMS3单体互差过大二级故障</v>
      </c>
      <c r="F8797" s="11" t="s">
        <v>177</v>
      </c>
      <c r="G8797" s="12">
        <f>[1]动作!$A8796+[1]动作!$B8796</f>
        <v>43215.661053240743</v>
      </c>
      <c r="H8797" s="12"/>
      <c r="I8797" s="11"/>
    </row>
    <row r="8798" spans="1:9" hidden="1" x14ac:dyDescent="0.3">
      <c r="A8798" s="24">
        <v>8796</v>
      </c>
      <c r="B8798" s="11" t="str">
        <f>IFERROR(INDEX({"JSNY-BJ0001-01";"JSNY-JS0022-01";"JSNY-JS0002-01"},MATCH(D8798,{"BJ_zhongyu";"JS_WX_liteer";"JS_CZ_wodefeng"},0)),"")</f>
        <v>JSNY-JS0002-01</v>
      </c>
      <c r="C8798" s="11" t="str">
        <f>IFERROR(INDEX({"北京中裕世纪大酒店";"江苏利特尔绿色包装股份有限公司";"常州市金坛沃德丰电子科技有限公司"},MATCH(D8798,{"BJ_zhongyu";"JS_WX_liteer";"JS_CZ_wodefeng"},0)),"")</f>
        <v>常州市金坛沃德丰电子科技有限公司</v>
      </c>
      <c r="D8798" s="11" t="str">
        <f>[1]动作!$G8797</f>
        <v>JS_CZ_wodefeng</v>
      </c>
      <c r="E8798" s="11" t="str">
        <f>[1]动作!$D8797</f>
        <v>分系统1BMS3模块平均电压过高一级故障</v>
      </c>
      <c r="F8798" s="11" t="s">
        <v>177</v>
      </c>
      <c r="G8798" s="12">
        <f>[1]动作!$A8797+[1]动作!$B8797</f>
        <v>43215.661053240743</v>
      </c>
      <c r="H8798" s="12"/>
      <c r="I8798" s="11"/>
    </row>
    <row r="8799" spans="1:9" hidden="1" x14ac:dyDescent="0.3">
      <c r="A8799" s="24">
        <v>8797</v>
      </c>
      <c r="B8799" s="11" t="str">
        <f>IFERROR(INDEX({"JSNY-BJ0001-01";"JSNY-JS0022-01";"JSNY-JS0002-01"},MATCH(D8799,{"BJ_zhongyu";"JS_WX_liteer";"JS_CZ_wodefeng"},0)),"")</f>
        <v>JSNY-JS0002-01</v>
      </c>
      <c r="C8799" s="11" t="str">
        <f>IFERROR(INDEX({"北京中裕世纪大酒店";"江苏利特尔绿色包装股份有限公司";"常州市金坛沃德丰电子科技有限公司"},MATCH(D8799,{"BJ_zhongyu";"JS_WX_liteer";"JS_CZ_wodefeng"},0)),"")</f>
        <v>常州市金坛沃德丰电子科技有限公司</v>
      </c>
      <c r="D8799" s="11" t="str">
        <f>[1]动作!$G8798</f>
        <v>JS_CZ_wodefeng</v>
      </c>
      <c r="E8799" s="11" t="str">
        <f>[1]动作!$D8798</f>
        <v>分系统1BMS3模块平均电压过高二级故障</v>
      </c>
      <c r="F8799" s="11" t="s">
        <v>177</v>
      </c>
      <c r="G8799" s="12">
        <f>[1]动作!$A8798+[1]动作!$B8798</f>
        <v>43215.661053240743</v>
      </c>
      <c r="H8799" s="12"/>
      <c r="I8799" s="11"/>
    </row>
    <row r="8800" spans="1:9" hidden="1" x14ac:dyDescent="0.3">
      <c r="A8800" s="24">
        <v>8798</v>
      </c>
      <c r="B8800" s="11" t="str">
        <f>IFERROR(INDEX({"JSNY-BJ0001-01";"JSNY-JS0022-01";"JSNY-JS0002-01"},MATCH(D8800,{"BJ_zhongyu";"JS_WX_liteer";"JS_CZ_wodefeng"},0)),"")</f>
        <v>JSNY-JS0002-01</v>
      </c>
      <c r="C8800" s="11" t="str">
        <f>IFERROR(INDEX({"北京中裕世纪大酒店";"江苏利特尔绿色包装股份有限公司";"常州市金坛沃德丰电子科技有限公司"},MATCH(D8800,{"BJ_zhongyu";"JS_WX_liteer";"JS_CZ_wodefeng"},0)),"")</f>
        <v>常州市金坛沃德丰电子科技有限公司</v>
      </c>
      <c r="D8800" s="11" t="str">
        <f>[1]动作!$G8799</f>
        <v>JS_CZ_wodefeng</v>
      </c>
      <c r="E8800" s="11" t="str">
        <f>[1]动作!$D8799</f>
        <v>分系统1BMS3模块平均电压过低一级故障</v>
      </c>
      <c r="F8800" s="11" t="s">
        <v>177</v>
      </c>
      <c r="G8800" s="12">
        <f>[1]动作!$A8799+[1]动作!$B8799</f>
        <v>43215.661053240743</v>
      </c>
      <c r="H8800" s="12"/>
      <c r="I8800" s="11"/>
    </row>
    <row r="8801" spans="1:9" hidden="1" x14ac:dyDescent="0.3">
      <c r="A8801" s="24">
        <v>8799</v>
      </c>
      <c r="B8801" s="11" t="str">
        <f>IFERROR(INDEX({"JSNY-BJ0001-01";"JSNY-JS0022-01";"JSNY-JS0002-01"},MATCH(D8801,{"BJ_zhongyu";"JS_WX_liteer";"JS_CZ_wodefeng"},0)),"")</f>
        <v>JSNY-JS0002-01</v>
      </c>
      <c r="C8801" s="11" t="str">
        <f>IFERROR(INDEX({"北京中裕世纪大酒店";"江苏利特尔绿色包装股份有限公司";"常州市金坛沃德丰电子科技有限公司"},MATCH(D8801,{"BJ_zhongyu";"JS_WX_liteer";"JS_CZ_wodefeng"},0)),"")</f>
        <v>常州市金坛沃德丰电子科技有限公司</v>
      </c>
      <c r="D8801" s="11" t="str">
        <f>[1]动作!$G8800</f>
        <v>JS_CZ_wodefeng</v>
      </c>
      <c r="E8801" s="11" t="str">
        <f>[1]动作!$D8800</f>
        <v>分系统1BMS3模块平均电压过低二级故障</v>
      </c>
      <c r="F8801" s="11" t="s">
        <v>177</v>
      </c>
      <c r="G8801" s="12">
        <f>[1]动作!$A8800+[1]动作!$B8800</f>
        <v>43215.661053240743</v>
      </c>
      <c r="H8801" s="12"/>
      <c r="I8801" s="11"/>
    </row>
    <row r="8802" spans="1:9" hidden="1" x14ac:dyDescent="0.3">
      <c r="A8802" s="24">
        <v>8800</v>
      </c>
      <c r="B8802" s="11" t="str">
        <f>IFERROR(INDEX({"JSNY-BJ0001-01";"JSNY-JS0022-01";"JSNY-JS0002-01"},MATCH(D8802,{"BJ_zhongyu";"JS_WX_liteer";"JS_CZ_wodefeng"},0)),"")</f>
        <v>JSNY-JS0002-01</v>
      </c>
      <c r="C8802" s="11" t="str">
        <f>IFERROR(INDEX({"北京中裕世纪大酒店";"江苏利特尔绿色包装股份有限公司";"常州市金坛沃德丰电子科技有限公司"},MATCH(D8802,{"BJ_zhongyu";"JS_WX_liteer";"JS_CZ_wodefeng"},0)),"")</f>
        <v>常州市金坛沃德丰电子科技有限公司</v>
      </c>
      <c r="D8802" s="11" t="str">
        <f>[1]动作!$G8801</f>
        <v>JS_CZ_wodefeng</v>
      </c>
      <c r="E8802" s="11" t="str">
        <f>[1]动作!$D8801</f>
        <v>分系统1BMS3模块平均电压互差过大一级故障</v>
      </c>
      <c r="F8802" s="11" t="s">
        <v>177</v>
      </c>
      <c r="G8802" s="12">
        <f>[1]动作!$A8801+[1]动作!$B8801</f>
        <v>43215.661053240743</v>
      </c>
      <c r="H8802" s="12"/>
      <c r="I8802" s="11"/>
    </row>
    <row r="8803" spans="1:9" hidden="1" x14ac:dyDescent="0.3">
      <c r="A8803" s="24">
        <v>8801</v>
      </c>
      <c r="B8803" s="11" t="str">
        <f>IFERROR(INDEX({"JSNY-BJ0001-01";"JSNY-JS0022-01";"JSNY-JS0002-01"},MATCH(D8803,{"BJ_zhongyu";"JS_WX_liteer";"JS_CZ_wodefeng"},0)),"")</f>
        <v>JSNY-JS0002-01</v>
      </c>
      <c r="C8803" s="11" t="str">
        <f>IFERROR(INDEX({"北京中裕世纪大酒店";"江苏利特尔绿色包装股份有限公司";"常州市金坛沃德丰电子科技有限公司"},MATCH(D8803,{"BJ_zhongyu";"JS_WX_liteer";"JS_CZ_wodefeng"},0)),"")</f>
        <v>常州市金坛沃德丰电子科技有限公司</v>
      </c>
      <c r="D8803" s="11" t="str">
        <f>[1]动作!$G8802</f>
        <v>JS_CZ_wodefeng</v>
      </c>
      <c r="E8803" s="11" t="str">
        <f>[1]动作!$D8802</f>
        <v>分系统1BMS3模块平均电压互差过大二级故障</v>
      </c>
      <c r="F8803" s="11" t="s">
        <v>177</v>
      </c>
      <c r="G8803" s="12">
        <f>[1]动作!$A8802+[1]动作!$B8802</f>
        <v>43215.661053240743</v>
      </c>
      <c r="H8803" s="12"/>
      <c r="I8803" s="11"/>
    </row>
    <row r="8804" spans="1:9" hidden="1" x14ac:dyDescent="0.3">
      <c r="A8804" s="24">
        <v>8802</v>
      </c>
      <c r="B8804" s="11" t="str">
        <f>IFERROR(INDEX({"JSNY-BJ0001-01";"JSNY-JS0022-01";"JSNY-JS0002-01"},MATCH(D8804,{"BJ_zhongyu";"JS_WX_liteer";"JS_CZ_wodefeng"},0)),"")</f>
        <v>JSNY-JS0002-01</v>
      </c>
      <c r="C8804" s="11" t="str">
        <f>IFERROR(INDEX({"北京中裕世纪大酒店";"江苏利特尔绿色包装股份有限公司";"常州市金坛沃德丰电子科技有限公司"},MATCH(D8804,{"BJ_zhongyu";"JS_WX_liteer";"JS_CZ_wodefeng"},0)),"")</f>
        <v>常州市金坛沃德丰电子科技有限公司</v>
      </c>
      <c r="D8804" s="11" t="str">
        <f>[1]动作!$G8803</f>
        <v>JS_CZ_wodefeng</v>
      </c>
      <c r="E8804" s="11" t="str">
        <f>[1]动作!$D8803</f>
        <v>分系统1BMS3放电电流过大二级故障</v>
      </c>
      <c r="F8804" s="11" t="s">
        <v>177</v>
      </c>
      <c r="G8804" s="12">
        <f>[1]动作!$A8803+[1]动作!$B8803</f>
        <v>43215.661053240743</v>
      </c>
      <c r="H8804" s="12"/>
      <c r="I8804" s="11"/>
    </row>
    <row r="8805" spans="1:9" hidden="1" x14ac:dyDescent="0.3">
      <c r="A8805" s="24">
        <v>8803</v>
      </c>
      <c r="B8805" s="11" t="str">
        <f>IFERROR(INDEX({"JSNY-BJ0001-01";"JSNY-JS0022-01";"JSNY-JS0002-01"},MATCH(D8805,{"BJ_zhongyu";"JS_WX_liteer";"JS_CZ_wodefeng"},0)),"")</f>
        <v>JSNY-JS0002-01</v>
      </c>
      <c r="C8805" s="11" t="str">
        <f>IFERROR(INDEX({"北京中裕世纪大酒店";"江苏利特尔绿色包装股份有限公司";"常州市金坛沃德丰电子科技有限公司"},MATCH(D8805,{"BJ_zhongyu";"JS_WX_liteer";"JS_CZ_wodefeng"},0)),"")</f>
        <v>常州市金坛沃德丰电子科技有限公司</v>
      </c>
      <c r="D8805" s="11" t="str">
        <f>[1]动作!$G8804</f>
        <v>JS_CZ_wodefeng</v>
      </c>
      <c r="E8805" s="11" t="str">
        <f>[1]动作!$D8804</f>
        <v>分系统1BMS3充电电流过大一级故障</v>
      </c>
      <c r="F8805" s="11" t="s">
        <v>177</v>
      </c>
      <c r="G8805" s="12">
        <f>[1]动作!$A8804+[1]动作!$B8804</f>
        <v>43215.661053240743</v>
      </c>
      <c r="H8805" s="12"/>
      <c r="I8805" s="11"/>
    </row>
    <row r="8806" spans="1:9" hidden="1" x14ac:dyDescent="0.3">
      <c r="A8806" s="24">
        <v>8804</v>
      </c>
      <c r="B8806" s="11" t="str">
        <f>IFERROR(INDEX({"JSNY-BJ0001-01";"JSNY-JS0022-01";"JSNY-JS0002-01"},MATCH(D8806,{"BJ_zhongyu";"JS_WX_liteer";"JS_CZ_wodefeng"},0)),"")</f>
        <v>JSNY-JS0002-01</v>
      </c>
      <c r="C8806" s="11" t="str">
        <f>IFERROR(INDEX({"北京中裕世纪大酒店";"江苏利特尔绿色包装股份有限公司";"常州市金坛沃德丰电子科技有限公司"},MATCH(D8806,{"BJ_zhongyu";"JS_WX_liteer";"JS_CZ_wodefeng"},0)),"")</f>
        <v>常州市金坛沃德丰电子科技有限公司</v>
      </c>
      <c r="D8806" s="11" t="str">
        <f>[1]动作!$G8805</f>
        <v>JS_CZ_wodefeng</v>
      </c>
      <c r="E8806" s="11" t="str">
        <f>[1]动作!$D8805</f>
        <v>分系统1BMS3温度过高二级故障</v>
      </c>
      <c r="F8806" s="11" t="s">
        <v>177</v>
      </c>
      <c r="G8806" s="12">
        <f>[1]动作!$A8805+[1]动作!$B8805</f>
        <v>43215.661053240743</v>
      </c>
      <c r="H8806" s="12"/>
      <c r="I8806" s="11"/>
    </row>
    <row r="8807" spans="1:9" hidden="1" x14ac:dyDescent="0.3">
      <c r="A8807" s="24">
        <v>8805</v>
      </c>
      <c r="B8807" s="11" t="str">
        <f>IFERROR(INDEX({"JSNY-BJ0001-01";"JSNY-JS0022-01";"JSNY-JS0002-01"},MATCH(D8807,{"BJ_zhongyu";"JS_WX_liteer";"JS_CZ_wodefeng"},0)),"")</f>
        <v>JSNY-JS0002-01</v>
      </c>
      <c r="C8807" s="11" t="str">
        <f>IFERROR(INDEX({"北京中裕世纪大酒店";"江苏利特尔绿色包装股份有限公司";"常州市金坛沃德丰电子科技有限公司"},MATCH(D8807,{"BJ_zhongyu";"JS_WX_liteer";"JS_CZ_wodefeng"},0)),"")</f>
        <v>常州市金坛沃德丰电子科技有限公司</v>
      </c>
      <c r="D8807" s="11" t="str">
        <f>[1]动作!$G8806</f>
        <v>JS_CZ_wodefeng</v>
      </c>
      <c r="E8807" s="11" t="str">
        <f>[1]动作!$D8806</f>
        <v>分系统1BMS3温度过低一级故障</v>
      </c>
      <c r="F8807" s="11" t="s">
        <v>177</v>
      </c>
      <c r="G8807" s="12">
        <f>[1]动作!$A8806+[1]动作!$B8806</f>
        <v>43215.661053240743</v>
      </c>
      <c r="H8807" s="12"/>
      <c r="I8807" s="11"/>
    </row>
    <row r="8808" spans="1:9" hidden="1" x14ac:dyDescent="0.3">
      <c r="A8808" s="24">
        <v>8806</v>
      </c>
      <c r="B8808" s="11" t="str">
        <f>IFERROR(INDEX({"JSNY-BJ0001-01";"JSNY-JS0022-01";"JSNY-JS0002-01"},MATCH(D8808,{"BJ_zhongyu";"JS_WX_liteer";"JS_CZ_wodefeng"},0)),"")</f>
        <v>JSNY-JS0002-01</v>
      </c>
      <c r="C8808" s="11" t="str">
        <f>IFERROR(INDEX({"北京中裕世纪大酒店";"江苏利特尔绿色包装股份有限公司";"常州市金坛沃德丰电子科技有限公司"},MATCH(D8808,{"BJ_zhongyu";"JS_WX_liteer";"JS_CZ_wodefeng"},0)),"")</f>
        <v>常州市金坛沃德丰电子科技有限公司</v>
      </c>
      <c r="D8808" s="11" t="str">
        <f>[1]动作!$G8807</f>
        <v>JS_CZ_wodefeng</v>
      </c>
      <c r="E8808" s="11" t="str">
        <f>[1]动作!$D8807</f>
        <v>分系统1BMS3温度过低二级故障</v>
      </c>
      <c r="F8808" s="11" t="s">
        <v>177</v>
      </c>
      <c r="G8808" s="12">
        <f>[1]动作!$A8807+[1]动作!$B8807</f>
        <v>43215.661053240743</v>
      </c>
      <c r="H8808" s="12"/>
      <c r="I8808" s="11"/>
    </row>
    <row r="8809" spans="1:9" hidden="1" x14ac:dyDescent="0.3">
      <c r="A8809" s="24">
        <v>8807</v>
      </c>
      <c r="B8809" s="11" t="str">
        <f>IFERROR(INDEX({"JSNY-BJ0001-01";"JSNY-JS0022-01";"JSNY-JS0002-01"},MATCH(D8809,{"BJ_zhongyu";"JS_WX_liteer";"JS_CZ_wodefeng"},0)),"")</f>
        <v>JSNY-JS0002-01</v>
      </c>
      <c r="C8809" s="11" t="str">
        <f>IFERROR(INDEX({"北京中裕世纪大酒店";"江苏利特尔绿色包装股份有限公司";"常州市金坛沃德丰电子科技有限公司"},MATCH(D8809,{"BJ_zhongyu";"JS_WX_liteer";"JS_CZ_wodefeng"},0)),"")</f>
        <v>常州市金坛沃德丰电子科技有限公司</v>
      </c>
      <c r="D8809" s="11" t="str">
        <f>[1]动作!$G8808</f>
        <v>JS_CZ_wodefeng</v>
      </c>
      <c r="E8809" s="11" t="str">
        <f>[1]动作!$D8808</f>
        <v>分系统1BMS3温度互差过大一级故障</v>
      </c>
      <c r="F8809" s="11" t="s">
        <v>177</v>
      </c>
      <c r="G8809" s="12">
        <f>[1]动作!$A8808+[1]动作!$B8808</f>
        <v>43215.661053240743</v>
      </c>
      <c r="H8809" s="12"/>
      <c r="I8809" s="11"/>
    </row>
    <row r="8810" spans="1:9" hidden="1" x14ac:dyDescent="0.3">
      <c r="A8810" s="24">
        <v>8808</v>
      </c>
      <c r="B8810" s="11" t="str">
        <f>IFERROR(INDEX({"JSNY-BJ0001-01";"JSNY-JS0022-01";"JSNY-JS0002-01"},MATCH(D8810,{"BJ_zhongyu";"JS_WX_liteer";"JS_CZ_wodefeng"},0)),"")</f>
        <v>JSNY-JS0002-01</v>
      </c>
      <c r="C8810" s="11" t="str">
        <f>IFERROR(INDEX({"北京中裕世纪大酒店";"江苏利特尔绿色包装股份有限公司";"常州市金坛沃德丰电子科技有限公司"},MATCH(D8810,{"BJ_zhongyu";"JS_WX_liteer";"JS_CZ_wodefeng"},0)),"")</f>
        <v>常州市金坛沃德丰电子科技有限公司</v>
      </c>
      <c r="D8810" s="11" t="str">
        <f>[1]动作!$G8809</f>
        <v>JS_CZ_wodefeng</v>
      </c>
      <c r="E8810" s="11" t="str">
        <f>[1]动作!$D8809</f>
        <v>分系统1BMS3温度互差过大二级故障</v>
      </c>
      <c r="F8810" s="11" t="s">
        <v>177</v>
      </c>
      <c r="G8810" s="12">
        <f>[1]动作!$A8809+[1]动作!$B8809</f>
        <v>43215.661053240743</v>
      </c>
      <c r="H8810" s="12"/>
      <c r="I8810" s="11"/>
    </row>
    <row r="8811" spans="1:9" hidden="1" x14ac:dyDescent="0.3">
      <c r="A8811" s="24">
        <v>8809</v>
      </c>
      <c r="B8811" s="11" t="str">
        <f>IFERROR(INDEX({"JSNY-BJ0001-01";"JSNY-JS0022-01";"JSNY-JS0002-01"},MATCH(D8811,{"BJ_zhongyu";"JS_WX_liteer";"JS_CZ_wodefeng"},0)),"")</f>
        <v>JSNY-JS0002-01</v>
      </c>
      <c r="C8811" s="11" t="str">
        <f>IFERROR(INDEX({"北京中裕世纪大酒店";"江苏利特尔绿色包装股份有限公司";"常州市金坛沃德丰电子科技有限公司"},MATCH(D8811,{"BJ_zhongyu";"JS_WX_liteer";"JS_CZ_wodefeng"},0)),"")</f>
        <v>常州市金坛沃德丰电子科技有限公司</v>
      </c>
      <c r="D8811" s="11" t="str">
        <f>[1]动作!$G8810</f>
        <v>JS_CZ_wodefeng</v>
      </c>
      <c r="E8811" s="11" t="str">
        <f>[1]动作!$D8810</f>
        <v>分系统1BMS3温升过快一级故障</v>
      </c>
      <c r="F8811" s="11" t="s">
        <v>177</v>
      </c>
      <c r="G8811" s="12">
        <f>[1]动作!$A8810+[1]动作!$B8810</f>
        <v>43215.661053240743</v>
      </c>
      <c r="H8811" s="12"/>
      <c r="I8811" s="11"/>
    </row>
    <row r="8812" spans="1:9" hidden="1" x14ac:dyDescent="0.3">
      <c r="A8812" s="24">
        <v>8810</v>
      </c>
      <c r="B8812" s="11" t="str">
        <f>IFERROR(INDEX({"JSNY-BJ0001-01";"JSNY-JS0022-01";"JSNY-JS0002-01"},MATCH(D8812,{"BJ_zhongyu";"JS_WX_liteer";"JS_CZ_wodefeng"},0)),"")</f>
        <v>JSNY-JS0002-01</v>
      </c>
      <c r="C8812" s="11" t="str">
        <f>IFERROR(INDEX({"北京中裕世纪大酒店";"江苏利特尔绿色包装股份有限公司";"常州市金坛沃德丰电子科技有限公司"},MATCH(D8812,{"BJ_zhongyu";"JS_WX_liteer";"JS_CZ_wodefeng"},0)),"")</f>
        <v>常州市金坛沃德丰电子科技有限公司</v>
      </c>
      <c r="D8812" s="11" t="str">
        <f>[1]动作!$G8811</f>
        <v>JS_CZ_wodefeng</v>
      </c>
      <c r="E8812" s="11" t="str">
        <f>[1]动作!$D8811</f>
        <v>分系统1BMS3温升过快二级故障</v>
      </c>
      <c r="F8812" s="11" t="s">
        <v>177</v>
      </c>
      <c r="G8812" s="12">
        <f>[1]动作!$A8811+[1]动作!$B8811</f>
        <v>43215.661053240743</v>
      </c>
      <c r="H8812" s="12"/>
      <c r="I8812" s="11"/>
    </row>
    <row r="8813" spans="1:9" hidden="1" x14ac:dyDescent="0.3">
      <c r="A8813" s="24">
        <v>8811</v>
      </c>
      <c r="B8813" s="11" t="str">
        <f>IFERROR(INDEX({"JSNY-BJ0001-01";"JSNY-JS0022-01";"JSNY-JS0002-01"},MATCH(D8813,{"BJ_zhongyu";"JS_WX_liteer";"JS_CZ_wodefeng"},0)),"")</f>
        <v>JSNY-JS0002-01</v>
      </c>
      <c r="C8813" s="11" t="str">
        <f>IFERROR(INDEX({"北京中裕世纪大酒店";"江苏利特尔绿色包装股份有限公司";"常州市金坛沃德丰电子科技有限公司"},MATCH(D8813,{"BJ_zhongyu";"JS_WX_liteer";"JS_CZ_wodefeng"},0)),"")</f>
        <v>常州市金坛沃德丰电子科技有限公司</v>
      </c>
      <c r="D8813" s="11" t="str">
        <f>[1]动作!$G8812</f>
        <v>JS_CZ_wodefeng</v>
      </c>
      <c r="E8813" s="11" t="str">
        <f>[1]动作!$D8812</f>
        <v>分系统1BMS3极柱温差过大一级故障</v>
      </c>
      <c r="F8813" s="11" t="s">
        <v>177</v>
      </c>
      <c r="G8813" s="12">
        <f>[1]动作!$A8812+[1]动作!$B8812</f>
        <v>43215.661053240743</v>
      </c>
      <c r="H8813" s="12"/>
      <c r="I8813" s="11"/>
    </row>
    <row r="8814" spans="1:9" hidden="1" x14ac:dyDescent="0.3">
      <c r="A8814" s="24">
        <v>8812</v>
      </c>
      <c r="B8814" s="11" t="str">
        <f>IFERROR(INDEX({"JSNY-BJ0001-01";"JSNY-JS0022-01";"JSNY-JS0002-01"},MATCH(D8814,{"BJ_zhongyu";"JS_WX_liteer";"JS_CZ_wodefeng"},0)),"")</f>
        <v>JSNY-JS0002-01</v>
      </c>
      <c r="C8814" s="11" t="str">
        <f>IFERROR(INDEX({"北京中裕世纪大酒店";"江苏利特尔绿色包装股份有限公司";"常州市金坛沃德丰电子科技有限公司"},MATCH(D8814,{"BJ_zhongyu";"JS_WX_liteer";"JS_CZ_wodefeng"},0)),"")</f>
        <v>常州市金坛沃德丰电子科技有限公司</v>
      </c>
      <c r="D8814" s="11" t="str">
        <f>[1]动作!$G8813</f>
        <v>JS_CZ_wodefeng</v>
      </c>
      <c r="E8814" s="11" t="str">
        <f>[1]动作!$D8813</f>
        <v>分系统1BMS3极柱温差过大二级故障</v>
      </c>
      <c r="F8814" s="11" t="s">
        <v>177</v>
      </c>
      <c r="G8814" s="12">
        <f>[1]动作!$A8813+[1]动作!$B8813</f>
        <v>43215.661053240743</v>
      </c>
      <c r="H8814" s="12"/>
      <c r="I8814" s="11"/>
    </row>
    <row r="8815" spans="1:9" hidden="1" x14ac:dyDescent="0.3">
      <c r="A8815" s="24">
        <v>8813</v>
      </c>
      <c r="B8815" s="11" t="str">
        <f>IFERROR(INDEX({"JSNY-BJ0001-01";"JSNY-JS0022-01";"JSNY-JS0002-01"},MATCH(D8815,{"BJ_zhongyu";"JS_WX_liteer";"JS_CZ_wodefeng"},0)),"")</f>
        <v>JSNY-JS0002-01</v>
      </c>
      <c r="C8815" s="11" t="str">
        <f>IFERROR(INDEX({"北京中裕世纪大酒店";"江苏利特尔绿色包装股份有限公司";"常州市金坛沃德丰电子科技有限公司"},MATCH(D8815,{"BJ_zhongyu";"JS_WX_liteer";"JS_CZ_wodefeng"},0)),"")</f>
        <v>常州市金坛沃德丰电子科技有限公司</v>
      </c>
      <c r="D8815" s="11" t="str">
        <f>[1]动作!$G8814</f>
        <v>JS_CZ_wodefeng</v>
      </c>
      <c r="E8815" s="11" t="str">
        <f>[1]动作!$D8814</f>
        <v>分系统1BMS3极柱温升过快一级故障</v>
      </c>
      <c r="F8815" s="11" t="s">
        <v>177</v>
      </c>
      <c r="G8815" s="12">
        <f>[1]动作!$A8814+[1]动作!$B8814</f>
        <v>43215.661053240743</v>
      </c>
      <c r="H8815" s="12"/>
      <c r="I8815" s="11"/>
    </row>
    <row r="8816" spans="1:9" hidden="1" x14ac:dyDescent="0.3">
      <c r="A8816" s="24">
        <v>8814</v>
      </c>
      <c r="B8816" s="11" t="str">
        <f>IFERROR(INDEX({"JSNY-BJ0001-01";"JSNY-JS0022-01";"JSNY-JS0002-01"},MATCH(D8816,{"BJ_zhongyu";"JS_WX_liteer";"JS_CZ_wodefeng"},0)),"")</f>
        <v>JSNY-JS0002-01</v>
      </c>
      <c r="C8816" s="11" t="str">
        <f>IFERROR(INDEX({"北京中裕世纪大酒店";"江苏利特尔绿色包装股份有限公司";"常州市金坛沃德丰电子科技有限公司"},MATCH(D8816,{"BJ_zhongyu";"JS_WX_liteer";"JS_CZ_wodefeng"},0)),"")</f>
        <v>常州市金坛沃德丰电子科技有限公司</v>
      </c>
      <c r="D8816" s="11" t="str">
        <f>[1]动作!$G8815</f>
        <v>JS_CZ_wodefeng</v>
      </c>
      <c r="E8816" s="11" t="str">
        <f>[1]动作!$D8815</f>
        <v>分系统1BMS3SOC过高二级故障</v>
      </c>
      <c r="F8816" s="11" t="s">
        <v>177</v>
      </c>
      <c r="G8816" s="12">
        <f>[1]动作!$A8815+[1]动作!$B8815</f>
        <v>43215.661053240743</v>
      </c>
      <c r="H8816" s="12"/>
      <c r="I8816" s="11"/>
    </row>
    <row r="8817" spans="1:9" hidden="1" x14ac:dyDescent="0.3">
      <c r="A8817" s="24">
        <v>8815</v>
      </c>
      <c r="B8817" s="11" t="str">
        <f>IFERROR(INDEX({"JSNY-BJ0001-01";"JSNY-JS0022-01";"JSNY-JS0002-01"},MATCH(D8817,{"BJ_zhongyu";"JS_WX_liteer";"JS_CZ_wodefeng"},0)),"")</f>
        <v>JSNY-JS0002-01</v>
      </c>
      <c r="C8817" s="11" t="str">
        <f>IFERROR(INDEX({"北京中裕世纪大酒店";"江苏利特尔绿色包装股份有限公司";"常州市金坛沃德丰电子科技有限公司"},MATCH(D8817,{"BJ_zhongyu";"JS_WX_liteer";"JS_CZ_wodefeng"},0)),"")</f>
        <v>常州市金坛沃德丰电子科技有限公司</v>
      </c>
      <c r="D8817" s="11" t="str">
        <f>[1]动作!$G8816</f>
        <v>JS_CZ_wodefeng</v>
      </c>
      <c r="E8817" s="11" t="str">
        <f>[1]动作!$D8816</f>
        <v>分系统1BMS3SOC过低一级故障</v>
      </c>
      <c r="F8817" s="11" t="s">
        <v>177</v>
      </c>
      <c r="G8817" s="12">
        <f>[1]动作!$A8816+[1]动作!$B8816</f>
        <v>43215.661053240743</v>
      </c>
      <c r="H8817" s="12"/>
      <c r="I8817" s="11"/>
    </row>
    <row r="8818" spans="1:9" hidden="1" x14ac:dyDescent="0.3">
      <c r="A8818" s="24">
        <v>8816</v>
      </c>
      <c r="B8818" s="11" t="str">
        <f>IFERROR(INDEX({"JSNY-BJ0001-01";"JSNY-JS0022-01";"JSNY-JS0002-01"},MATCH(D8818,{"BJ_zhongyu";"JS_WX_liteer";"JS_CZ_wodefeng"},0)),"")</f>
        <v>JSNY-JS0002-01</v>
      </c>
      <c r="C8818" s="11" t="str">
        <f>IFERROR(INDEX({"北京中裕世纪大酒店";"江苏利特尔绿色包装股份有限公司";"常州市金坛沃德丰电子科技有限公司"},MATCH(D8818,{"BJ_zhongyu";"JS_WX_liteer";"JS_CZ_wodefeng"},0)),"")</f>
        <v>常州市金坛沃德丰电子科技有限公司</v>
      </c>
      <c r="D8818" s="11" t="str">
        <f>[1]动作!$G8817</f>
        <v>JS_CZ_wodefeng</v>
      </c>
      <c r="E8818" s="11" t="str">
        <f>[1]动作!$D8817</f>
        <v>分系统1BMS3SOC过低二级故障</v>
      </c>
      <c r="F8818" s="11" t="s">
        <v>177</v>
      </c>
      <c r="G8818" s="12">
        <f>[1]动作!$A8817+[1]动作!$B8817</f>
        <v>43215.661053240743</v>
      </c>
      <c r="H8818" s="12"/>
      <c r="I8818" s="11"/>
    </row>
    <row r="8819" spans="1:9" hidden="1" x14ac:dyDescent="0.3">
      <c r="A8819" s="24">
        <v>8817</v>
      </c>
      <c r="B8819" s="11" t="str">
        <f>IFERROR(INDEX({"JSNY-BJ0001-01";"JSNY-JS0022-01";"JSNY-JS0002-01"},MATCH(D8819,{"BJ_zhongyu";"JS_WX_liteer";"JS_CZ_wodefeng"},0)),"")</f>
        <v>JSNY-JS0002-01</v>
      </c>
      <c r="C8819" s="11" t="str">
        <f>IFERROR(INDEX({"北京中裕世纪大酒店";"江苏利特尔绿色包装股份有限公司";"常州市金坛沃德丰电子科技有限公司"},MATCH(D8819,{"BJ_zhongyu";"JS_WX_liteer";"JS_CZ_wodefeng"},0)),"")</f>
        <v>常州市金坛沃德丰电子科技有限公司</v>
      </c>
      <c r="D8819" s="11" t="str">
        <f>[1]动作!$G8818</f>
        <v>JS_CZ_wodefeng</v>
      </c>
      <c r="E8819" s="11" t="str">
        <f>[1]动作!$D8818</f>
        <v>分系统1BMS3模块SOC互差过大一级故障</v>
      </c>
      <c r="F8819" s="11" t="s">
        <v>177</v>
      </c>
      <c r="G8819" s="12">
        <f>[1]动作!$A8818+[1]动作!$B8818</f>
        <v>43215.661053240743</v>
      </c>
      <c r="H8819" s="12"/>
      <c r="I8819" s="11"/>
    </row>
    <row r="8820" spans="1:9" hidden="1" x14ac:dyDescent="0.3">
      <c r="A8820" s="24">
        <v>8818</v>
      </c>
      <c r="B8820" s="11" t="str">
        <f>IFERROR(INDEX({"JSNY-BJ0001-01";"JSNY-JS0022-01";"JSNY-JS0002-01"},MATCH(D8820,{"BJ_zhongyu";"JS_WX_liteer";"JS_CZ_wodefeng"},0)),"")</f>
        <v>JSNY-JS0002-01</v>
      </c>
      <c r="C8820" s="11" t="str">
        <f>IFERROR(INDEX({"北京中裕世纪大酒店";"江苏利特尔绿色包装股份有限公司";"常州市金坛沃德丰电子科技有限公司"},MATCH(D8820,{"BJ_zhongyu";"JS_WX_liteer";"JS_CZ_wodefeng"},0)),"")</f>
        <v>常州市金坛沃德丰电子科技有限公司</v>
      </c>
      <c r="D8820" s="11" t="str">
        <f>[1]动作!$G8819</f>
        <v>JS_CZ_wodefeng</v>
      </c>
      <c r="E8820" s="11" t="str">
        <f>[1]动作!$D8819</f>
        <v>分系统1BMS3模块SOC互差过大二级故障</v>
      </c>
      <c r="F8820" s="11" t="s">
        <v>177</v>
      </c>
      <c r="G8820" s="12">
        <f>[1]动作!$A8819+[1]动作!$B8819</f>
        <v>43215.661053240743</v>
      </c>
      <c r="H8820" s="12"/>
      <c r="I8820" s="11"/>
    </row>
    <row r="8821" spans="1:9" hidden="1" x14ac:dyDescent="0.3">
      <c r="A8821" s="24">
        <v>8819</v>
      </c>
      <c r="B8821" s="11" t="str">
        <f>IFERROR(INDEX({"JSNY-BJ0001-01";"JSNY-JS0022-01";"JSNY-JS0002-01"},MATCH(D8821,{"BJ_zhongyu";"JS_WX_liteer";"JS_CZ_wodefeng"},0)),"")</f>
        <v>JSNY-JS0002-01</v>
      </c>
      <c r="C8821" s="11" t="str">
        <f>IFERROR(INDEX({"北京中裕世纪大酒店";"江苏利特尔绿色包装股份有限公司";"常州市金坛沃德丰电子科技有限公司"},MATCH(D8821,{"BJ_zhongyu";"JS_WX_liteer";"JS_CZ_wodefeng"},0)),"")</f>
        <v>常州市金坛沃德丰电子科技有限公司</v>
      </c>
      <c r="D8821" s="11" t="str">
        <f>[1]动作!$G8820</f>
        <v>JS_CZ_wodefeng</v>
      </c>
      <c r="E8821" s="11" t="str">
        <f>[1]动作!$D8820</f>
        <v>分系统1BMS3绝缘故障一级故障</v>
      </c>
      <c r="F8821" s="11" t="s">
        <v>177</v>
      </c>
      <c r="G8821" s="12">
        <f>[1]动作!$A8820+[1]动作!$B8820</f>
        <v>43215.661053240743</v>
      </c>
      <c r="H8821" s="12"/>
      <c r="I8821" s="11"/>
    </row>
    <row r="8822" spans="1:9" hidden="1" x14ac:dyDescent="0.3">
      <c r="A8822" s="24">
        <v>8820</v>
      </c>
      <c r="B8822" s="11" t="str">
        <f>IFERROR(INDEX({"JSNY-BJ0001-01";"JSNY-JS0022-01";"JSNY-JS0002-01"},MATCH(D8822,{"BJ_zhongyu";"JS_WX_liteer";"JS_CZ_wodefeng"},0)),"")</f>
        <v>JSNY-JS0002-01</v>
      </c>
      <c r="C8822" s="11" t="str">
        <f>IFERROR(INDEX({"北京中裕世纪大酒店";"江苏利特尔绿色包装股份有限公司";"常州市金坛沃德丰电子科技有限公司"},MATCH(D8822,{"BJ_zhongyu";"JS_WX_liteer";"JS_CZ_wodefeng"},0)),"")</f>
        <v>常州市金坛沃德丰电子科技有限公司</v>
      </c>
      <c r="D8822" s="11" t="str">
        <f>[1]动作!$G8821</f>
        <v>JS_CZ_wodefeng</v>
      </c>
      <c r="E8822" s="11" t="str">
        <f>[1]动作!$D8821</f>
        <v>分系统1BMS3绝缘故障二级故障</v>
      </c>
      <c r="F8822" s="11" t="s">
        <v>177</v>
      </c>
      <c r="G8822" s="12">
        <f>[1]动作!$A8821+[1]动作!$B8821</f>
        <v>43215.661053240743</v>
      </c>
      <c r="H8822" s="12"/>
      <c r="I8822" s="11"/>
    </row>
    <row r="8823" spans="1:9" hidden="1" x14ac:dyDescent="0.3">
      <c r="A8823" s="24">
        <v>8821</v>
      </c>
      <c r="B8823" s="11" t="str">
        <f>IFERROR(INDEX({"JSNY-BJ0001-01";"JSNY-JS0022-01";"JSNY-JS0002-01"},MATCH(D8823,{"BJ_zhongyu";"JS_WX_liteer";"JS_CZ_wodefeng"},0)),"")</f>
        <v>JSNY-JS0002-01</v>
      </c>
      <c r="C8823" s="11" t="str">
        <f>IFERROR(INDEX({"北京中裕世纪大酒店";"江苏利特尔绿色包装股份有限公司";"常州市金坛沃德丰电子科技有限公司"},MATCH(D8823,{"BJ_zhongyu";"JS_WX_liteer";"JS_CZ_wodefeng"},0)),"")</f>
        <v>常州市金坛沃德丰电子科技有限公司</v>
      </c>
      <c r="D8823" s="11" t="str">
        <f>[1]动作!$G8822</f>
        <v>JS_CZ_wodefeng</v>
      </c>
      <c r="E8823" s="11" t="str">
        <f>[1]动作!$D8822</f>
        <v>分系统1BMS3主正继电器断路</v>
      </c>
      <c r="F8823" s="11" t="s">
        <v>177</v>
      </c>
      <c r="G8823" s="12">
        <f>[1]动作!$A8822+[1]动作!$B8822</f>
        <v>43215.661053240743</v>
      </c>
      <c r="H8823" s="12"/>
      <c r="I8823" s="11"/>
    </row>
    <row r="8824" spans="1:9" hidden="1" x14ac:dyDescent="0.3">
      <c r="A8824" s="24">
        <v>8822</v>
      </c>
      <c r="B8824" s="11" t="str">
        <f>IFERROR(INDEX({"JSNY-BJ0001-01";"JSNY-JS0022-01";"JSNY-JS0002-01"},MATCH(D8824,{"BJ_zhongyu";"JS_WX_liteer";"JS_CZ_wodefeng"},0)),"")</f>
        <v>JSNY-JS0002-01</v>
      </c>
      <c r="C8824" s="11" t="str">
        <f>IFERROR(INDEX({"北京中裕世纪大酒店";"江苏利特尔绿色包装股份有限公司";"常州市金坛沃德丰电子科技有限公司"},MATCH(D8824,{"BJ_zhongyu";"JS_WX_liteer";"JS_CZ_wodefeng"},0)),"")</f>
        <v>常州市金坛沃德丰电子科技有限公司</v>
      </c>
      <c r="D8824" s="11" t="str">
        <f>[1]动作!$G8823</f>
        <v>JS_CZ_wodefeng</v>
      </c>
      <c r="E8824" s="11" t="str">
        <f>[1]动作!$D8823</f>
        <v>分系统1BMS3主正继电器粘连</v>
      </c>
      <c r="F8824" s="11" t="s">
        <v>177</v>
      </c>
      <c r="G8824" s="12">
        <f>[1]动作!$A8823+[1]动作!$B8823</f>
        <v>43215.661053240743</v>
      </c>
      <c r="H8824" s="12"/>
      <c r="I8824" s="11"/>
    </row>
    <row r="8825" spans="1:9" hidden="1" x14ac:dyDescent="0.3">
      <c r="A8825" s="24">
        <v>8823</v>
      </c>
      <c r="B8825" s="11" t="str">
        <f>IFERROR(INDEX({"JSNY-BJ0001-01";"JSNY-JS0022-01";"JSNY-JS0002-01"},MATCH(D8825,{"BJ_zhongyu";"JS_WX_liteer";"JS_CZ_wodefeng"},0)),"")</f>
        <v>JSNY-JS0002-01</v>
      </c>
      <c r="C8825" s="11" t="str">
        <f>IFERROR(INDEX({"北京中裕世纪大酒店";"江苏利特尔绿色包装股份有限公司";"常州市金坛沃德丰电子科技有限公司"},MATCH(D8825,{"BJ_zhongyu";"JS_WX_liteer";"JS_CZ_wodefeng"},0)),"")</f>
        <v>常州市金坛沃德丰电子科技有限公司</v>
      </c>
      <c r="D8825" s="11" t="str">
        <f>[1]动作!$G8824</f>
        <v>JS_CZ_wodefeng</v>
      </c>
      <c r="E8825" s="11" t="str">
        <f>[1]动作!$D8824</f>
        <v>分系统1BMS3主负继电器断路</v>
      </c>
      <c r="F8825" s="11" t="s">
        <v>177</v>
      </c>
      <c r="G8825" s="12">
        <f>[1]动作!$A8824+[1]动作!$B8824</f>
        <v>43215.661053240743</v>
      </c>
      <c r="H8825" s="12"/>
      <c r="I8825" s="11"/>
    </row>
    <row r="8826" spans="1:9" hidden="1" x14ac:dyDescent="0.3">
      <c r="A8826" s="24">
        <v>8824</v>
      </c>
      <c r="B8826" s="11" t="str">
        <f>IFERROR(INDEX({"JSNY-BJ0001-01";"JSNY-JS0022-01";"JSNY-JS0002-01"},MATCH(D8826,{"BJ_zhongyu";"JS_WX_liteer";"JS_CZ_wodefeng"},0)),"")</f>
        <v>JSNY-JS0002-01</v>
      </c>
      <c r="C8826" s="11" t="str">
        <f>IFERROR(INDEX({"北京中裕世纪大酒店";"江苏利特尔绿色包装股份有限公司";"常州市金坛沃德丰电子科技有限公司"},MATCH(D8826,{"BJ_zhongyu";"JS_WX_liteer";"JS_CZ_wodefeng"},0)),"")</f>
        <v>常州市金坛沃德丰电子科技有限公司</v>
      </c>
      <c r="D8826" s="11" t="str">
        <f>[1]动作!$G8825</f>
        <v>JS_CZ_wodefeng</v>
      </c>
      <c r="E8826" s="11" t="str">
        <f>[1]动作!$D8825</f>
        <v>分系统1BMS3单体丢失</v>
      </c>
      <c r="F8826" s="11" t="s">
        <v>177</v>
      </c>
      <c r="G8826" s="12">
        <f>[1]动作!$A8825+[1]动作!$B8825</f>
        <v>43215.661053240743</v>
      </c>
      <c r="H8826" s="12"/>
      <c r="I8826" s="11"/>
    </row>
    <row r="8827" spans="1:9" hidden="1" x14ac:dyDescent="0.3">
      <c r="A8827" s="24">
        <v>8825</v>
      </c>
      <c r="B8827" s="11" t="str">
        <f>IFERROR(INDEX({"JSNY-BJ0001-01";"JSNY-JS0022-01";"JSNY-JS0002-01"},MATCH(D8827,{"BJ_zhongyu";"JS_WX_liteer";"JS_CZ_wodefeng"},0)),"")</f>
        <v>JSNY-JS0002-01</v>
      </c>
      <c r="C8827" s="11" t="str">
        <f>IFERROR(INDEX({"北京中裕世纪大酒店";"江苏利特尔绿色包装股份有限公司";"常州市金坛沃德丰电子科技有限公司"},MATCH(D8827,{"BJ_zhongyu";"JS_WX_liteer";"JS_CZ_wodefeng"},0)),"")</f>
        <v>常州市金坛沃德丰电子科技有限公司</v>
      </c>
      <c r="D8827" s="11" t="str">
        <f>[1]动作!$G8826</f>
        <v>JS_CZ_wodefeng</v>
      </c>
      <c r="E8827" s="11" t="str">
        <f>[1]动作!$D8826</f>
        <v>分系统1BMS3BMU丢失</v>
      </c>
      <c r="F8827" s="11" t="s">
        <v>177</v>
      </c>
      <c r="G8827" s="12">
        <f>[1]动作!$A8826+[1]动作!$B8826</f>
        <v>43215.661053240743</v>
      </c>
      <c r="H8827" s="12"/>
      <c r="I8827" s="11"/>
    </row>
    <row r="8828" spans="1:9" hidden="1" x14ac:dyDescent="0.3">
      <c r="A8828" s="24">
        <v>8826</v>
      </c>
      <c r="B8828" s="11" t="str">
        <f>IFERROR(INDEX({"JSNY-BJ0001-01";"JSNY-JS0022-01";"JSNY-JS0002-01"},MATCH(D8828,{"BJ_zhongyu";"JS_WX_liteer";"JS_CZ_wodefeng"},0)),"")</f>
        <v>JSNY-JS0002-01</v>
      </c>
      <c r="C8828" s="11" t="str">
        <f>IFERROR(INDEX({"北京中裕世纪大酒店";"江苏利特尔绿色包装股份有限公司";"常州市金坛沃德丰电子科技有限公司"},MATCH(D8828,{"BJ_zhongyu";"JS_WX_liteer";"JS_CZ_wodefeng"},0)),"")</f>
        <v>常州市金坛沃德丰电子科技有限公司</v>
      </c>
      <c r="D8828" s="11" t="str">
        <f>[1]动作!$G8827</f>
        <v>JS_CZ_wodefeng</v>
      </c>
      <c r="E8828" s="11" t="str">
        <f>[1]动作!$D8827</f>
        <v>分系统1BMS3BCMS内部通讯故障</v>
      </c>
      <c r="F8828" s="11" t="s">
        <v>177</v>
      </c>
      <c r="G8828" s="12">
        <f>[1]动作!$A8827+[1]动作!$B8827</f>
        <v>43215.661053240743</v>
      </c>
      <c r="H8828" s="12"/>
      <c r="I8828" s="11"/>
    </row>
    <row r="8829" spans="1:9" hidden="1" x14ac:dyDescent="0.3">
      <c r="A8829" s="24">
        <v>8827</v>
      </c>
      <c r="B8829" s="11" t="str">
        <f>IFERROR(INDEX({"JSNY-BJ0001-01";"JSNY-JS0022-01";"JSNY-JS0002-01"},MATCH(D8829,{"BJ_zhongyu";"JS_WX_liteer";"JS_CZ_wodefeng"},0)),"")</f>
        <v>JSNY-JS0002-01</v>
      </c>
      <c r="C8829" s="11" t="str">
        <f>IFERROR(INDEX({"北京中裕世纪大酒店";"江苏利特尔绿色包装股份有限公司";"常州市金坛沃德丰电子科技有限公司"},MATCH(D8829,{"BJ_zhongyu";"JS_WX_liteer";"JS_CZ_wodefeng"},0)),"")</f>
        <v>常州市金坛沃德丰电子科技有限公司</v>
      </c>
      <c r="D8829" s="11" t="str">
        <f>[1]动作!$G8828</f>
        <v>JS_CZ_wodefeng</v>
      </c>
      <c r="E8829" s="11" t="str">
        <f>[1]动作!$D8828</f>
        <v>分系统1BMS3BAMS 通讯故障</v>
      </c>
      <c r="F8829" s="11" t="s">
        <v>177</v>
      </c>
      <c r="G8829" s="12">
        <f>[1]动作!$A8828+[1]动作!$B8828</f>
        <v>43215.661053240743</v>
      </c>
      <c r="H8829" s="12"/>
      <c r="I8829" s="11"/>
    </row>
    <row r="8830" spans="1:9" hidden="1" x14ac:dyDescent="0.3">
      <c r="A8830" s="24">
        <v>8828</v>
      </c>
      <c r="B8830" s="11" t="str">
        <f>IFERROR(INDEX({"JSNY-BJ0001-01";"JSNY-JS0022-01";"JSNY-JS0002-01"},MATCH(D8830,{"BJ_zhongyu";"JS_WX_liteer";"JS_CZ_wodefeng"},0)),"")</f>
        <v>JSNY-JS0002-01</v>
      </c>
      <c r="C8830" s="11" t="str">
        <f>IFERROR(INDEX({"北京中裕世纪大酒店";"江苏利特尔绿色包装股份有限公司";"常州市金坛沃德丰电子科技有限公司"},MATCH(D8830,{"BJ_zhongyu";"JS_WX_liteer";"JS_CZ_wodefeng"},0)),"")</f>
        <v>常州市金坛沃德丰电子科技有限公司</v>
      </c>
      <c r="D8830" s="11" t="str">
        <f>[1]动作!$G8829</f>
        <v>JS_CZ_wodefeng</v>
      </c>
      <c r="E8830" s="11" t="str">
        <f>[1]动作!$D8829</f>
        <v>分系统1BMS3单体自检失效故障</v>
      </c>
      <c r="F8830" s="11" t="s">
        <v>177</v>
      </c>
      <c r="G8830" s="12">
        <f>[1]动作!$A8829+[1]动作!$B8829</f>
        <v>43215.661053240743</v>
      </c>
      <c r="H8830" s="12"/>
      <c r="I8830" s="11"/>
    </row>
    <row r="8831" spans="1:9" hidden="1" x14ac:dyDescent="0.3">
      <c r="A8831" s="24">
        <v>8829</v>
      </c>
      <c r="B8831" s="11" t="str">
        <f>IFERROR(INDEX({"JSNY-BJ0001-01";"JSNY-JS0022-01";"JSNY-JS0002-01"},MATCH(D8831,{"BJ_zhongyu";"JS_WX_liteer";"JS_CZ_wodefeng"},0)),"")</f>
        <v>JSNY-JS0002-01</v>
      </c>
      <c r="C8831" s="11" t="str">
        <f>IFERROR(INDEX({"北京中裕世纪大酒店";"江苏利特尔绿色包装股份有限公司";"常州市金坛沃德丰电子科技有限公司"},MATCH(D8831,{"BJ_zhongyu";"JS_WX_liteer";"JS_CZ_wodefeng"},0)),"")</f>
        <v>常州市金坛沃德丰电子科技有限公司</v>
      </c>
      <c r="D8831" s="11" t="str">
        <f>[1]动作!$G8830</f>
        <v>JS_CZ_wodefeng</v>
      </c>
      <c r="E8831" s="11" t="str">
        <f>[1]动作!$D8830</f>
        <v>分系统1BMS3模块自检失效故障</v>
      </c>
      <c r="F8831" s="11" t="s">
        <v>177</v>
      </c>
      <c r="G8831" s="12">
        <f>[1]动作!$A8830+[1]动作!$B8830</f>
        <v>43215.661053240743</v>
      </c>
      <c r="H8831" s="12"/>
      <c r="I8831" s="11"/>
    </row>
    <row r="8832" spans="1:9" hidden="1" x14ac:dyDescent="0.3">
      <c r="A8832" s="24">
        <v>8830</v>
      </c>
      <c r="B8832" s="11" t="str">
        <f>IFERROR(INDEX({"JSNY-BJ0001-01";"JSNY-JS0022-01";"JSNY-JS0002-01"},MATCH(D8832,{"BJ_zhongyu";"JS_WX_liteer";"JS_CZ_wodefeng"},0)),"")</f>
        <v>JSNY-JS0002-01</v>
      </c>
      <c r="C8832" s="11" t="str">
        <f>IFERROR(INDEX({"北京中裕世纪大酒店";"江苏利特尔绿色包装股份有限公司";"常州市金坛沃德丰电子科技有限公司"},MATCH(D8832,{"BJ_zhongyu";"JS_WX_liteer";"JS_CZ_wodefeng"},0)),"")</f>
        <v>常州市金坛沃德丰电子科技有限公司</v>
      </c>
      <c r="D8832" s="11" t="str">
        <f>[1]动作!$G8831</f>
        <v>JS_CZ_wodefeng</v>
      </c>
      <c r="E8832" s="11" t="str">
        <f>[1]动作!$D8831</f>
        <v>分系统1BMS3单体更新失效故障</v>
      </c>
      <c r="F8832" s="11" t="s">
        <v>177</v>
      </c>
      <c r="G8832" s="12">
        <f>[1]动作!$A8831+[1]动作!$B8831</f>
        <v>43215.661053240743</v>
      </c>
      <c r="H8832" s="12"/>
      <c r="I8832" s="11"/>
    </row>
    <row r="8833" spans="1:9" hidden="1" x14ac:dyDescent="0.3">
      <c r="A8833" s="24">
        <v>8831</v>
      </c>
      <c r="B8833" s="11" t="str">
        <f>IFERROR(INDEX({"JSNY-BJ0001-01";"JSNY-JS0022-01";"JSNY-JS0002-01"},MATCH(D8833,{"BJ_zhongyu";"JS_WX_liteer";"JS_CZ_wodefeng"},0)),"")</f>
        <v>JSNY-JS0002-01</v>
      </c>
      <c r="C8833" s="11" t="str">
        <f>IFERROR(INDEX({"北京中裕世纪大酒店";"江苏利特尔绿色包装股份有限公司";"常州市金坛沃德丰电子科技有限公司"},MATCH(D8833,{"BJ_zhongyu";"JS_WX_liteer";"JS_CZ_wodefeng"},0)),"")</f>
        <v>常州市金坛沃德丰电子科技有限公司</v>
      </c>
      <c r="D8833" s="11" t="str">
        <f>[1]动作!$G8832</f>
        <v>JS_CZ_wodefeng</v>
      </c>
      <c r="E8833" s="11" t="str">
        <f>[1]动作!$D8832</f>
        <v>分系统1BMS4单体电压过高一级故障</v>
      </c>
      <c r="F8833" s="11" t="s">
        <v>177</v>
      </c>
      <c r="G8833" s="12">
        <f>[1]动作!$A8832+[1]动作!$B8832</f>
        <v>43215.661053240743</v>
      </c>
      <c r="H8833" s="12"/>
      <c r="I8833" s="11"/>
    </row>
    <row r="8834" spans="1:9" hidden="1" x14ac:dyDescent="0.3">
      <c r="A8834" s="24">
        <v>8832</v>
      </c>
      <c r="B8834" s="11" t="str">
        <f>IFERROR(INDEX({"JSNY-BJ0001-01";"JSNY-JS0022-01";"JSNY-JS0002-01"},MATCH(D8834,{"BJ_zhongyu";"JS_WX_liteer";"JS_CZ_wodefeng"},0)),"")</f>
        <v>JSNY-JS0002-01</v>
      </c>
      <c r="C8834" s="11" t="str">
        <f>IFERROR(INDEX({"北京中裕世纪大酒店";"江苏利特尔绿色包装股份有限公司";"常州市金坛沃德丰电子科技有限公司"},MATCH(D8834,{"BJ_zhongyu";"JS_WX_liteer";"JS_CZ_wodefeng"},0)),"")</f>
        <v>常州市金坛沃德丰电子科技有限公司</v>
      </c>
      <c r="D8834" s="11" t="str">
        <f>[1]动作!$G8833</f>
        <v>JS_CZ_wodefeng</v>
      </c>
      <c r="E8834" s="11" t="str">
        <f>[1]动作!$D8833</f>
        <v>分系统1BMS4单体电压过高二级故障</v>
      </c>
      <c r="F8834" s="11" t="s">
        <v>177</v>
      </c>
      <c r="G8834" s="12">
        <f>[1]动作!$A8833+[1]动作!$B8833</f>
        <v>43215.661053240743</v>
      </c>
      <c r="H8834" s="12"/>
      <c r="I8834" s="11"/>
    </row>
    <row r="8835" spans="1:9" hidden="1" x14ac:dyDescent="0.3">
      <c r="A8835" s="24">
        <v>8833</v>
      </c>
      <c r="B8835" s="11" t="str">
        <f>IFERROR(INDEX({"JSNY-BJ0001-01";"JSNY-JS0022-01";"JSNY-JS0002-01"},MATCH(D8835,{"BJ_zhongyu";"JS_WX_liteer";"JS_CZ_wodefeng"},0)),"")</f>
        <v>JSNY-JS0002-01</v>
      </c>
      <c r="C8835" s="11" t="str">
        <f>IFERROR(INDEX({"北京中裕世纪大酒店";"江苏利特尔绿色包装股份有限公司";"常州市金坛沃德丰电子科技有限公司"},MATCH(D8835,{"BJ_zhongyu";"JS_WX_liteer";"JS_CZ_wodefeng"},0)),"")</f>
        <v>常州市金坛沃德丰电子科技有限公司</v>
      </c>
      <c r="D8835" s="11" t="str">
        <f>[1]动作!$G8834</f>
        <v>JS_CZ_wodefeng</v>
      </c>
      <c r="E8835" s="11" t="str">
        <f>[1]动作!$D8834</f>
        <v>分系统1BMS4单体电压过低一级故障</v>
      </c>
      <c r="F8835" s="11" t="s">
        <v>177</v>
      </c>
      <c r="G8835" s="12">
        <f>[1]动作!$A8834+[1]动作!$B8834</f>
        <v>43215.661053240743</v>
      </c>
      <c r="H8835" s="12"/>
      <c r="I8835" s="11"/>
    </row>
    <row r="8836" spans="1:9" hidden="1" x14ac:dyDescent="0.3">
      <c r="A8836" s="24">
        <v>8834</v>
      </c>
      <c r="B8836" s="11" t="str">
        <f>IFERROR(INDEX({"JSNY-BJ0001-01";"JSNY-JS0022-01";"JSNY-JS0002-01"},MATCH(D8836,{"BJ_zhongyu";"JS_WX_liteer";"JS_CZ_wodefeng"},0)),"")</f>
        <v>JSNY-JS0002-01</v>
      </c>
      <c r="C8836" s="11" t="str">
        <f>IFERROR(INDEX({"北京中裕世纪大酒店";"江苏利特尔绿色包装股份有限公司";"常州市金坛沃德丰电子科技有限公司"},MATCH(D8836,{"BJ_zhongyu";"JS_WX_liteer";"JS_CZ_wodefeng"},0)),"")</f>
        <v>常州市金坛沃德丰电子科技有限公司</v>
      </c>
      <c r="D8836" s="11" t="str">
        <f>[1]动作!$G8835</f>
        <v>JS_CZ_wodefeng</v>
      </c>
      <c r="E8836" s="11" t="str">
        <f>[1]动作!$D8835</f>
        <v>分系统1BMS4单体互差过大二级故障</v>
      </c>
      <c r="F8836" s="11" t="s">
        <v>177</v>
      </c>
      <c r="G8836" s="12">
        <f>[1]动作!$A8835+[1]动作!$B8835</f>
        <v>43215.661053240743</v>
      </c>
      <c r="H8836" s="12"/>
      <c r="I8836" s="11"/>
    </row>
    <row r="8837" spans="1:9" hidden="1" x14ac:dyDescent="0.3">
      <c r="A8837" s="24">
        <v>8835</v>
      </c>
      <c r="B8837" s="11" t="str">
        <f>IFERROR(INDEX({"JSNY-BJ0001-01";"JSNY-JS0022-01";"JSNY-JS0002-01"},MATCH(D8837,{"BJ_zhongyu";"JS_WX_liteer";"JS_CZ_wodefeng"},0)),"")</f>
        <v>JSNY-JS0002-01</v>
      </c>
      <c r="C8837" s="11" t="str">
        <f>IFERROR(INDEX({"北京中裕世纪大酒店";"江苏利特尔绿色包装股份有限公司";"常州市金坛沃德丰电子科技有限公司"},MATCH(D8837,{"BJ_zhongyu";"JS_WX_liteer";"JS_CZ_wodefeng"},0)),"")</f>
        <v>常州市金坛沃德丰电子科技有限公司</v>
      </c>
      <c r="D8837" s="11" t="str">
        <f>[1]动作!$G8836</f>
        <v>JS_CZ_wodefeng</v>
      </c>
      <c r="E8837" s="11" t="str">
        <f>[1]动作!$D8836</f>
        <v>分系统1BMS4模块平均电压过高一级故障</v>
      </c>
      <c r="F8837" s="11" t="s">
        <v>177</v>
      </c>
      <c r="G8837" s="12">
        <f>[1]动作!$A8836+[1]动作!$B8836</f>
        <v>43215.661053240743</v>
      </c>
      <c r="H8837" s="12"/>
      <c r="I8837" s="11"/>
    </row>
    <row r="8838" spans="1:9" hidden="1" x14ac:dyDescent="0.3">
      <c r="A8838" s="24">
        <v>8836</v>
      </c>
      <c r="B8838" s="11" t="str">
        <f>IFERROR(INDEX({"JSNY-BJ0001-01";"JSNY-JS0022-01";"JSNY-JS0002-01"},MATCH(D8838,{"BJ_zhongyu";"JS_WX_liteer";"JS_CZ_wodefeng"},0)),"")</f>
        <v>JSNY-JS0002-01</v>
      </c>
      <c r="C8838" s="11" t="str">
        <f>IFERROR(INDEX({"北京中裕世纪大酒店";"江苏利特尔绿色包装股份有限公司";"常州市金坛沃德丰电子科技有限公司"},MATCH(D8838,{"BJ_zhongyu";"JS_WX_liteer";"JS_CZ_wodefeng"},0)),"")</f>
        <v>常州市金坛沃德丰电子科技有限公司</v>
      </c>
      <c r="D8838" s="11" t="str">
        <f>[1]动作!$G8837</f>
        <v>JS_CZ_wodefeng</v>
      </c>
      <c r="E8838" s="11" t="str">
        <f>[1]动作!$D8837</f>
        <v>分系统1BMS4模块平均电压过高二级故障</v>
      </c>
      <c r="F8838" s="11" t="s">
        <v>177</v>
      </c>
      <c r="G8838" s="12">
        <f>[1]动作!$A8837+[1]动作!$B8837</f>
        <v>43215.661053240743</v>
      </c>
      <c r="H8838" s="12"/>
      <c r="I8838" s="11"/>
    </row>
    <row r="8839" spans="1:9" hidden="1" x14ac:dyDescent="0.3">
      <c r="A8839" s="24">
        <v>8837</v>
      </c>
      <c r="B8839" s="11" t="str">
        <f>IFERROR(INDEX({"JSNY-BJ0001-01";"JSNY-JS0022-01";"JSNY-JS0002-01"},MATCH(D8839,{"BJ_zhongyu";"JS_WX_liteer";"JS_CZ_wodefeng"},0)),"")</f>
        <v>JSNY-JS0002-01</v>
      </c>
      <c r="C8839" s="11" t="str">
        <f>IFERROR(INDEX({"北京中裕世纪大酒店";"江苏利特尔绿色包装股份有限公司";"常州市金坛沃德丰电子科技有限公司"},MATCH(D8839,{"BJ_zhongyu";"JS_WX_liteer";"JS_CZ_wodefeng"},0)),"")</f>
        <v>常州市金坛沃德丰电子科技有限公司</v>
      </c>
      <c r="D8839" s="11" t="str">
        <f>[1]动作!$G8838</f>
        <v>JS_CZ_wodefeng</v>
      </c>
      <c r="E8839" s="11" t="str">
        <f>[1]动作!$D8838</f>
        <v>分系统1BMS4模块平均电压过低一级故障</v>
      </c>
      <c r="F8839" s="11" t="s">
        <v>177</v>
      </c>
      <c r="G8839" s="12">
        <f>[1]动作!$A8838+[1]动作!$B8838</f>
        <v>43215.661053240743</v>
      </c>
      <c r="H8839" s="12"/>
      <c r="I8839" s="11"/>
    </row>
    <row r="8840" spans="1:9" hidden="1" x14ac:dyDescent="0.3">
      <c r="A8840" s="24">
        <v>8838</v>
      </c>
      <c r="B8840" s="11" t="str">
        <f>IFERROR(INDEX({"JSNY-BJ0001-01";"JSNY-JS0022-01";"JSNY-JS0002-01"},MATCH(D8840,{"BJ_zhongyu";"JS_WX_liteer";"JS_CZ_wodefeng"},0)),"")</f>
        <v>JSNY-JS0002-01</v>
      </c>
      <c r="C8840" s="11" t="str">
        <f>IFERROR(INDEX({"北京中裕世纪大酒店";"江苏利特尔绿色包装股份有限公司";"常州市金坛沃德丰电子科技有限公司"},MATCH(D8840,{"BJ_zhongyu";"JS_WX_liteer";"JS_CZ_wodefeng"},0)),"")</f>
        <v>常州市金坛沃德丰电子科技有限公司</v>
      </c>
      <c r="D8840" s="11" t="str">
        <f>[1]动作!$G8839</f>
        <v>JS_CZ_wodefeng</v>
      </c>
      <c r="E8840" s="11" t="str">
        <f>[1]动作!$D8839</f>
        <v>分系统1BMS4模块平均电压过低二级故障</v>
      </c>
      <c r="F8840" s="11" t="s">
        <v>177</v>
      </c>
      <c r="G8840" s="12">
        <f>[1]动作!$A8839+[1]动作!$B8839</f>
        <v>43215.661053240743</v>
      </c>
      <c r="H8840" s="12"/>
      <c r="I8840" s="11"/>
    </row>
    <row r="8841" spans="1:9" hidden="1" x14ac:dyDescent="0.3">
      <c r="A8841" s="24">
        <v>8839</v>
      </c>
      <c r="B8841" s="11" t="str">
        <f>IFERROR(INDEX({"JSNY-BJ0001-01";"JSNY-JS0022-01";"JSNY-JS0002-01"},MATCH(D8841,{"BJ_zhongyu";"JS_WX_liteer";"JS_CZ_wodefeng"},0)),"")</f>
        <v>JSNY-JS0002-01</v>
      </c>
      <c r="C8841" s="11" t="str">
        <f>IFERROR(INDEX({"北京中裕世纪大酒店";"江苏利特尔绿色包装股份有限公司";"常州市金坛沃德丰电子科技有限公司"},MATCH(D8841,{"BJ_zhongyu";"JS_WX_liteer";"JS_CZ_wodefeng"},0)),"")</f>
        <v>常州市金坛沃德丰电子科技有限公司</v>
      </c>
      <c r="D8841" s="11" t="str">
        <f>[1]动作!$G8840</f>
        <v>JS_CZ_wodefeng</v>
      </c>
      <c r="E8841" s="11" t="str">
        <f>[1]动作!$D8840</f>
        <v>分系统1BMS4模块平均电压互差过大一级故障</v>
      </c>
      <c r="F8841" s="11" t="s">
        <v>177</v>
      </c>
      <c r="G8841" s="12">
        <f>[1]动作!$A8840+[1]动作!$B8840</f>
        <v>43215.661053240743</v>
      </c>
      <c r="H8841" s="12"/>
      <c r="I8841" s="11"/>
    </row>
    <row r="8842" spans="1:9" hidden="1" x14ac:dyDescent="0.3">
      <c r="A8842" s="24">
        <v>8840</v>
      </c>
      <c r="B8842" s="11" t="str">
        <f>IFERROR(INDEX({"JSNY-BJ0001-01";"JSNY-JS0022-01";"JSNY-JS0002-01"},MATCH(D8842,{"BJ_zhongyu";"JS_WX_liteer";"JS_CZ_wodefeng"},0)),"")</f>
        <v>JSNY-JS0002-01</v>
      </c>
      <c r="C8842" s="11" t="str">
        <f>IFERROR(INDEX({"北京中裕世纪大酒店";"江苏利特尔绿色包装股份有限公司";"常州市金坛沃德丰电子科技有限公司"},MATCH(D8842,{"BJ_zhongyu";"JS_WX_liteer";"JS_CZ_wodefeng"},0)),"")</f>
        <v>常州市金坛沃德丰电子科技有限公司</v>
      </c>
      <c r="D8842" s="11" t="str">
        <f>[1]动作!$G8841</f>
        <v>JS_CZ_wodefeng</v>
      </c>
      <c r="E8842" s="11" t="str">
        <f>[1]动作!$D8841</f>
        <v>分系统1BMS4模块平均电压互差过大二级故障</v>
      </c>
      <c r="F8842" s="11" t="s">
        <v>177</v>
      </c>
      <c r="G8842" s="12">
        <f>[1]动作!$A8841+[1]动作!$B8841</f>
        <v>43215.661053240743</v>
      </c>
      <c r="H8842" s="12"/>
      <c r="I8842" s="11"/>
    </row>
    <row r="8843" spans="1:9" hidden="1" x14ac:dyDescent="0.3">
      <c r="A8843" s="24">
        <v>8841</v>
      </c>
      <c r="B8843" s="11" t="str">
        <f>IFERROR(INDEX({"JSNY-BJ0001-01";"JSNY-JS0022-01";"JSNY-JS0002-01"},MATCH(D8843,{"BJ_zhongyu";"JS_WX_liteer";"JS_CZ_wodefeng"},0)),"")</f>
        <v>JSNY-JS0002-01</v>
      </c>
      <c r="C8843" s="11" t="str">
        <f>IFERROR(INDEX({"北京中裕世纪大酒店";"江苏利特尔绿色包装股份有限公司";"常州市金坛沃德丰电子科技有限公司"},MATCH(D8843,{"BJ_zhongyu";"JS_WX_liteer";"JS_CZ_wodefeng"},0)),"")</f>
        <v>常州市金坛沃德丰电子科技有限公司</v>
      </c>
      <c r="D8843" s="11" t="str">
        <f>[1]动作!$G8842</f>
        <v>JS_CZ_wodefeng</v>
      </c>
      <c r="E8843" s="11" t="str">
        <f>[1]动作!$D8842</f>
        <v>分系统1BMS4充电电流过大一级故障</v>
      </c>
      <c r="F8843" s="11" t="s">
        <v>177</v>
      </c>
      <c r="G8843" s="12">
        <f>[1]动作!$A8842+[1]动作!$B8842</f>
        <v>43215.661053240743</v>
      </c>
      <c r="H8843" s="12"/>
      <c r="I8843" s="11"/>
    </row>
    <row r="8844" spans="1:9" hidden="1" x14ac:dyDescent="0.3">
      <c r="A8844" s="24">
        <v>8842</v>
      </c>
      <c r="B8844" s="11" t="str">
        <f>IFERROR(INDEX({"JSNY-BJ0001-01";"JSNY-JS0022-01";"JSNY-JS0002-01"},MATCH(D8844,{"BJ_zhongyu";"JS_WX_liteer";"JS_CZ_wodefeng"},0)),"")</f>
        <v>JSNY-JS0002-01</v>
      </c>
      <c r="C8844" s="11" t="str">
        <f>IFERROR(INDEX({"北京中裕世纪大酒店";"江苏利特尔绿色包装股份有限公司";"常州市金坛沃德丰电子科技有限公司"},MATCH(D8844,{"BJ_zhongyu";"JS_WX_liteer";"JS_CZ_wodefeng"},0)),"")</f>
        <v>常州市金坛沃德丰电子科技有限公司</v>
      </c>
      <c r="D8844" s="11" t="str">
        <f>[1]动作!$G8843</f>
        <v>JS_CZ_wodefeng</v>
      </c>
      <c r="E8844" s="11" t="str">
        <f>[1]动作!$D8843</f>
        <v>分系统1BMS4温度过高二级故障</v>
      </c>
      <c r="F8844" s="11" t="s">
        <v>177</v>
      </c>
      <c r="G8844" s="12">
        <f>[1]动作!$A8843+[1]动作!$B8843</f>
        <v>43215.661053240743</v>
      </c>
      <c r="H8844" s="12"/>
      <c r="I8844" s="11"/>
    </row>
    <row r="8845" spans="1:9" hidden="1" x14ac:dyDescent="0.3">
      <c r="A8845" s="24">
        <v>8843</v>
      </c>
      <c r="B8845" s="11" t="str">
        <f>IFERROR(INDEX({"JSNY-BJ0001-01";"JSNY-JS0022-01";"JSNY-JS0002-01"},MATCH(D8845,{"BJ_zhongyu";"JS_WX_liteer";"JS_CZ_wodefeng"},0)),"")</f>
        <v>JSNY-JS0002-01</v>
      </c>
      <c r="C8845" s="11" t="str">
        <f>IFERROR(INDEX({"北京中裕世纪大酒店";"江苏利特尔绿色包装股份有限公司";"常州市金坛沃德丰电子科技有限公司"},MATCH(D8845,{"BJ_zhongyu";"JS_WX_liteer";"JS_CZ_wodefeng"},0)),"")</f>
        <v>常州市金坛沃德丰电子科技有限公司</v>
      </c>
      <c r="D8845" s="11" t="str">
        <f>[1]动作!$G8844</f>
        <v>JS_CZ_wodefeng</v>
      </c>
      <c r="E8845" s="11" t="str">
        <f>[1]动作!$D8844</f>
        <v>分系统1BMS4温度过低一级故障</v>
      </c>
      <c r="F8845" s="11" t="s">
        <v>177</v>
      </c>
      <c r="G8845" s="12">
        <f>[1]动作!$A8844+[1]动作!$B8844</f>
        <v>43215.661053240743</v>
      </c>
      <c r="H8845" s="12"/>
      <c r="I8845" s="11"/>
    </row>
    <row r="8846" spans="1:9" hidden="1" x14ac:dyDescent="0.3">
      <c r="A8846" s="24">
        <v>8844</v>
      </c>
      <c r="B8846" s="11" t="str">
        <f>IFERROR(INDEX({"JSNY-BJ0001-01";"JSNY-JS0022-01";"JSNY-JS0002-01"},MATCH(D8846,{"BJ_zhongyu";"JS_WX_liteer";"JS_CZ_wodefeng"},0)),"")</f>
        <v>JSNY-JS0002-01</v>
      </c>
      <c r="C8846" s="11" t="str">
        <f>IFERROR(INDEX({"北京中裕世纪大酒店";"江苏利特尔绿色包装股份有限公司";"常州市金坛沃德丰电子科技有限公司"},MATCH(D8846,{"BJ_zhongyu";"JS_WX_liteer";"JS_CZ_wodefeng"},0)),"")</f>
        <v>常州市金坛沃德丰电子科技有限公司</v>
      </c>
      <c r="D8846" s="11" t="str">
        <f>[1]动作!$G8845</f>
        <v>JS_CZ_wodefeng</v>
      </c>
      <c r="E8846" s="11" t="str">
        <f>[1]动作!$D8845</f>
        <v>分系统1BMS4温度过低二级故障</v>
      </c>
      <c r="F8846" s="11" t="s">
        <v>177</v>
      </c>
      <c r="G8846" s="12">
        <f>[1]动作!$A8845+[1]动作!$B8845</f>
        <v>43215.661053240743</v>
      </c>
      <c r="H8846" s="12"/>
      <c r="I8846" s="11"/>
    </row>
    <row r="8847" spans="1:9" hidden="1" x14ac:dyDescent="0.3">
      <c r="A8847" s="24">
        <v>8845</v>
      </c>
      <c r="B8847" s="11" t="str">
        <f>IFERROR(INDEX({"JSNY-BJ0001-01";"JSNY-JS0022-01";"JSNY-JS0002-01"},MATCH(D8847,{"BJ_zhongyu";"JS_WX_liteer";"JS_CZ_wodefeng"},0)),"")</f>
        <v>JSNY-JS0002-01</v>
      </c>
      <c r="C8847" s="11" t="str">
        <f>IFERROR(INDEX({"北京中裕世纪大酒店";"江苏利特尔绿色包装股份有限公司";"常州市金坛沃德丰电子科技有限公司"},MATCH(D8847,{"BJ_zhongyu";"JS_WX_liteer";"JS_CZ_wodefeng"},0)),"")</f>
        <v>常州市金坛沃德丰电子科技有限公司</v>
      </c>
      <c r="D8847" s="11" t="str">
        <f>[1]动作!$G8846</f>
        <v>JS_CZ_wodefeng</v>
      </c>
      <c r="E8847" s="11" t="str">
        <f>[1]动作!$D8846</f>
        <v>分系统1BMS4温度互差过大一级故障</v>
      </c>
      <c r="F8847" s="11" t="s">
        <v>177</v>
      </c>
      <c r="G8847" s="12">
        <f>[1]动作!$A8846+[1]动作!$B8846</f>
        <v>43215.661053240743</v>
      </c>
      <c r="H8847" s="12"/>
      <c r="I8847" s="11"/>
    </row>
    <row r="8848" spans="1:9" hidden="1" x14ac:dyDescent="0.3">
      <c r="A8848" s="24">
        <v>8846</v>
      </c>
      <c r="B8848" s="11" t="str">
        <f>IFERROR(INDEX({"JSNY-BJ0001-01";"JSNY-JS0022-01";"JSNY-JS0002-01"},MATCH(D8848,{"BJ_zhongyu";"JS_WX_liteer";"JS_CZ_wodefeng"},0)),"")</f>
        <v>JSNY-JS0002-01</v>
      </c>
      <c r="C8848" s="11" t="str">
        <f>IFERROR(INDEX({"北京中裕世纪大酒店";"江苏利特尔绿色包装股份有限公司";"常州市金坛沃德丰电子科技有限公司"},MATCH(D8848,{"BJ_zhongyu";"JS_WX_liteer";"JS_CZ_wodefeng"},0)),"")</f>
        <v>常州市金坛沃德丰电子科技有限公司</v>
      </c>
      <c r="D8848" s="11" t="str">
        <f>[1]动作!$G8847</f>
        <v>JS_CZ_wodefeng</v>
      </c>
      <c r="E8848" s="11" t="str">
        <f>[1]动作!$D8847</f>
        <v>分系统1BMS4温度互差过大二级故障</v>
      </c>
      <c r="F8848" s="11" t="s">
        <v>177</v>
      </c>
      <c r="G8848" s="12">
        <f>[1]动作!$A8847+[1]动作!$B8847</f>
        <v>43215.661053240743</v>
      </c>
      <c r="H8848" s="12"/>
      <c r="I8848" s="11"/>
    </row>
    <row r="8849" spans="1:9" hidden="1" x14ac:dyDescent="0.3">
      <c r="A8849" s="24">
        <v>8847</v>
      </c>
      <c r="B8849" s="11" t="str">
        <f>IFERROR(INDEX({"JSNY-BJ0001-01";"JSNY-JS0022-01";"JSNY-JS0002-01"},MATCH(D8849,{"BJ_zhongyu";"JS_WX_liteer";"JS_CZ_wodefeng"},0)),"")</f>
        <v>JSNY-JS0002-01</v>
      </c>
      <c r="C8849" s="11" t="str">
        <f>IFERROR(INDEX({"北京中裕世纪大酒店";"江苏利特尔绿色包装股份有限公司";"常州市金坛沃德丰电子科技有限公司"},MATCH(D8849,{"BJ_zhongyu";"JS_WX_liteer";"JS_CZ_wodefeng"},0)),"")</f>
        <v>常州市金坛沃德丰电子科技有限公司</v>
      </c>
      <c r="D8849" s="11" t="str">
        <f>[1]动作!$G8848</f>
        <v>JS_CZ_wodefeng</v>
      </c>
      <c r="E8849" s="11" t="str">
        <f>[1]动作!$D8848</f>
        <v>分系统1BMS4温升过快一级故障</v>
      </c>
      <c r="F8849" s="11" t="s">
        <v>177</v>
      </c>
      <c r="G8849" s="12">
        <f>[1]动作!$A8848+[1]动作!$B8848</f>
        <v>43215.661053240743</v>
      </c>
      <c r="H8849" s="12"/>
      <c r="I8849" s="11"/>
    </row>
    <row r="8850" spans="1:9" hidden="1" x14ac:dyDescent="0.3">
      <c r="A8850" s="24">
        <v>8848</v>
      </c>
      <c r="B8850" s="11" t="str">
        <f>IFERROR(INDEX({"JSNY-BJ0001-01";"JSNY-JS0022-01";"JSNY-JS0002-01"},MATCH(D8850,{"BJ_zhongyu";"JS_WX_liteer";"JS_CZ_wodefeng"},0)),"")</f>
        <v>JSNY-JS0002-01</v>
      </c>
      <c r="C8850" s="11" t="str">
        <f>IFERROR(INDEX({"北京中裕世纪大酒店";"江苏利特尔绿色包装股份有限公司";"常州市金坛沃德丰电子科技有限公司"},MATCH(D8850,{"BJ_zhongyu";"JS_WX_liteer";"JS_CZ_wodefeng"},0)),"")</f>
        <v>常州市金坛沃德丰电子科技有限公司</v>
      </c>
      <c r="D8850" s="11" t="str">
        <f>[1]动作!$G8849</f>
        <v>JS_CZ_wodefeng</v>
      </c>
      <c r="E8850" s="11" t="str">
        <f>[1]动作!$D8849</f>
        <v>分系统1BMS4温升过快二级故障</v>
      </c>
      <c r="F8850" s="11" t="s">
        <v>177</v>
      </c>
      <c r="G8850" s="12">
        <f>[1]动作!$A8849+[1]动作!$B8849</f>
        <v>43215.661053240743</v>
      </c>
      <c r="H8850" s="12"/>
      <c r="I8850" s="11"/>
    </row>
    <row r="8851" spans="1:9" hidden="1" x14ac:dyDescent="0.3">
      <c r="A8851" s="24">
        <v>8849</v>
      </c>
      <c r="B8851" s="11" t="str">
        <f>IFERROR(INDEX({"JSNY-BJ0001-01";"JSNY-JS0022-01";"JSNY-JS0002-01"},MATCH(D8851,{"BJ_zhongyu";"JS_WX_liteer";"JS_CZ_wodefeng"},0)),"")</f>
        <v>JSNY-JS0002-01</v>
      </c>
      <c r="C8851" s="11" t="str">
        <f>IFERROR(INDEX({"北京中裕世纪大酒店";"江苏利特尔绿色包装股份有限公司";"常州市金坛沃德丰电子科技有限公司"},MATCH(D8851,{"BJ_zhongyu";"JS_WX_liteer";"JS_CZ_wodefeng"},0)),"")</f>
        <v>常州市金坛沃德丰电子科技有限公司</v>
      </c>
      <c r="D8851" s="11" t="str">
        <f>[1]动作!$G8850</f>
        <v>JS_CZ_wodefeng</v>
      </c>
      <c r="E8851" s="11" t="str">
        <f>[1]动作!$D8850</f>
        <v>分系统1BMS4极柱温升过快一级故障</v>
      </c>
      <c r="F8851" s="11" t="s">
        <v>177</v>
      </c>
      <c r="G8851" s="12">
        <f>[1]动作!$A8850+[1]动作!$B8850</f>
        <v>43215.661053240743</v>
      </c>
      <c r="H8851" s="12"/>
      <c r="I8851" s="11"/>
    </row>
    <row r="8852" spans="1:9" hidden="1" x14ac:dyDescent="0.3">
      <c r="A8852" s="24">
        <v>8850</v>
      </c>
      <c r="B8852" s="11" t="str">
        <f>IFERROR(INDEX({"JSNY-BJ0001-01";"JSNY-JS0022-01";"JSNY-JS0002-01"},MATCH(D8852,{"BJ_zhongyu";"JS_WX_liteer";"JS_CZ_wodefeng"},0)),"")</f>
        <v>JSNY-JS0002-01</v>
      </c>
      <c r="C8852" s="11" t="str">
        <f>IFERROR(INDEX({"北京中裕世纪大酒店";"江苏利特尔绿色包装股份有限公司";"常州市金坛沃德丰电子科技有限公司"},MATCH(D8852,{"BJ_zhongyu";"JS_WX_liteer";"JS_CZ_wodefeng"},0)),"")</f>
        <v>常州市金坛沃德丰电子科技有限公司</v>
      </c>
      <c r="D8852" s="11" t="str">
        <f>[1]动作!$G8851</f>
        <v>JS_CZ_wodefeng</v>
      </c>
      <c r="E8852" s="11" t="str">
        <f>[1]动作!$D8851</f>
        <v>分系统1BMS4SOC过高二级故障</v>
      </c>
      <c r="F8852" s="11" t="s">
        <v>177</v>
      </c>
      <c r="G8852" s="12">
        <f>[1]动作!$A8851+[1]动作!$B8851</f>
        <v>43215.661053240743</v>
      </c>
      <c r="H8852" s="12"/>
      <c r="I8852" s="11"/>
    </row>
    <row r="8853" spans="1:9" hidden="1" x14ac:dyDescent="0.3">
      <c r="A8853" s="24">
        <v>8851</v>
      </c>
      <c r="B8853" s="11" t="str">
        <f>IFERROR(INDEX({"JSNY-BJ0001-01";"JSNY-JS0022-01";"JSNY-JS0002-01"},MATCH(D8853,{"BJ_zhongyu";"JS_WX_liteer";"JS_CZ_wodefeng"},0)),"")</f>
        <v>JSNY-JS0002-01</v>
      </c>
      <c r="C8853" s="11" t="str">
        <f>IFERROR(INDEX({"北京中裕世纪大酒店";"江苏利特尔绿色包装股份有限公司";"常州市金坛沃德丰电子科技有限公司"},MATCH(D8853,{"BJ_zhongyu";"JS_WX_liteer";"JS_CZ_wodefeng"},0)),"")</f>
        <v>常州市金坛沃德丰电子科技有限公司</v>
      </c>
      <c r="D8853" s="11" t="str">
        <f>[1]动作!$G8852</f>
        <v>JS_CZ_wodefeng</v>
      </c>
      <c r="E8853" s="11" t="str">
        <f>[1]动作!$D8852</f>
        <v>分系统1BMS4SOC过低一级故障</v>
      </c>
      <c r="F8853" s="11" t="s">
        <v>177</v>
      </c>
      <c r="G8853" s="12">
        <f>[1]动作!$A8852+[1]动作!$B8852</f>
        <v>43215.661053240743</v>
      </c>
      <c r="H8853" s="12"/>
      <c r="I8853" s="11"/>
    </row>
    <row r="8854" spans="1:9" hidden="1" x14ac:dyDescent="0.3">
      <c r="A8854" s="24">
        <v>8852</v>
      </c>
      <c r="B8854" s="11" t="str">
        <f>IFERROR(INDEX({"JSNY-BJ0001-01";"JSNY-JS0022-01";"JSNY-JS0002-01"},MATCH(D8854,{"BJ_zhongyu";"JS_WX_liteer";"JS_CZ_wodefeng"},0)),"")</f>
        <v>JSNY-JS0002-01</v>
      </c>
      <c r="C8854" s="11" t="str">
        <f>IFERROR(INDEX({"北京中裕世纪大酒店";"江苏利特尔绿色包装股份有限公司";"常州市金坛沃德丰电子科技有限公司"},MATCH(D8854,{"BJ_zhongyu";"JS_WX_liteer";"JS_CZ_wodefeng"},0)),"")</f>
        <v>常州市金坛沃德丰电子科技有限公司</v>
      </c>
      <c r="D8854" s="11" t="str">
        <f>[1]动作!$G8853</f>
        <v>JS_CZ_wodefeng</v>
      </c>
      <c r="E8854" s="11" t="str">
        <f>[1]动作!$D8853</f>
        <v>分系统1BMS4SOC过低二级故障</v>
      </c>
      <c r="F8854" s="11" t="s">
        <v>177</v>
      </c>
      <c r="G8854" s="12">
        <f>[1]动作!$A8853+[1]动作!$B8853</f>
        <v>43215.661053240743</v>
      </c>
      <c r="H8854" s="12"/>
      <c r="I8854" s="11"/>
    </row>
    <row r="8855" spans="1:9" hidden="1" x14ac:dyDescent="0.3">
      <c r="A8855" s="24">
        <v>8853</v>
      </c>
      <c r="B8855" s="11" t="str">
        <f>IFERROR(INDEX({"JSNY-BJ0001-01";"JSNY-JS0022-01";"JSNY-JS0002-01"},MATCH(D8855,{"BJ_zhongyu";"JS_WX_liteer";"JS_CZ_wodefeng"},0)),"")</f>
        <v>JSNY-JS0002-01</v>
      </c>
      <c r="C8855" s="11" t="str">
        <f>IFERROR(INDEX({"北京中裕世纪大酒店";"江苏利特尔绿色包装股份有限公司";"常州市金坛沃德丰电子科技有限公司"},MATCH(D8855,{"BJ_zhongyu";"JS_WX_liteer";"JS_CZ_wodefeng"},0)),"")</f>
        <v>常州市金坛沃德丰电子科技有限公司</v>
      </c>
      <c r="D8855" s="11" t="str">
        <f>[1]动作!$G8854</f>
        <v>JS_CZ_wodefeng</v>
      </c>
      <c r="E8855" s="11" t="str">
        <f>[1]动作!$D8854</f>
        <v>分系统1BMS4模块SOC互差过大一级故障</v>
      </c>
      <c r="F8855" s="11" t="s">
        <v>177</v>
      </c>
      <c r="G8855" s="12">
        <f>[1]动作!$A8854+[1]动作!$B8854</f>
        <v>43215.661053240743</v>
      </c>
      <c r="H8855" s="12"/>
      <c r="I8855" s="11"/>
    </row>
    <row r="8856" spans="1:9" hidden="1" x14ac:dyDescent="0.3">
      <c r="A8856" s="24">
        <v>8854</v>
      </c>
      <c r="B8856" s="11" t="str">
        <f>IFERROR(INDEX({"JSNY-BJ0001-01";"JSNY-JS0022-01";"JSNY-JS0002-01"},MATCH(D8856,{"BJ_zhongyu";"JS_WX_liteer";"JS_CZ_wodefeng"},0)),"")</f>
        <v>JSNY-JS0002-01</v>
      </c>
      <c r="C8856" s="11" t="str">
        <f>IFERROR(INDEX({"北京中裕世纪大酒店";"江苏利特尔绿色包装股份有限公司";"常州市金坛沃德丰电子科技有限公司"},MATCH(D8856,{"BJ_zhongyu";"JS_WX_liteer";"JS_CZ_wodefeng"},0)),"")</f>
        <v>常州市金坛沃德丰电子科技有限公司</v>
      </c>
      <c r="D8856" s="11" t="str">
        <f>[1]动作!$G8855</f>
        <v>JS_CZ_wodefeng</v>
      </c>
      <c r="E8856" s="11" t="str">
        <f>[1]动作!$D8855</f>
        <v>分系统1BMS4模块SOC互差过大二级故障</v>
      </c>
      <c r="F8856" s="11" t="s">
        <v>177</v>
      </c>
      <c r="G8856" s="12">
        <f>[1]动作!$A8855+[1]动作!$B8855</f>
        <v>43215.661053240743</v>
      </c>
      <c r="H8856" s="12"/>
      <c r="I8856" s="11"/>
    </row>
    <row r="8857" spans="1:9" hidden="1" x14ac:dyDescent="0.3">
      <c r="A8857" s="24">
        <v>8855</v>
      </c>
      <c r="B8857" s="11" t="str">
        <f>IFERROR(INDEX({"JSNY-BJ0001-01";"JSNY-JS0022-01";"JSNY-JS0002-01"},MATCH(D8857,{"BJ_zhongyu";"JS_WX_liteer";"JS_CZ_wodefeng"},0)),"")</f>
        <v>JSNY-JS0002-01</v>
      </c>
      <c r="C8857" s="11" t="str">
        <f>IFERROR(INDEX({"北京中裕世纪大酒店";"江苏利特尔绿色包装股份有限公司";"常州市金坛沃德丰电子科技有限公司"},MATCH(D8857,{"BJ_zhongyu";"JS_WX_liteer";"JS_CZ_wodefeng"},0)),"")</f>
        <v>常州市金坛沃德丰电子科技有限公司</v>
      </c>
      <c r="D8857" s="11" t="str">
        <f>[1]动作!$G8856</f>
        <v>JS_CZ_wodefeng</v>
      </c>
      <c r="E8857" s="11" t="str">
        <f>[1]动作!$D8856</f>
        <v>分系统1BMS4绝缘故障一级故障</v>
      </c>
      <c r="F8857" s="11" t="s">
        <v>177</v>
      </c>
      <c r="G8857" s="12">
        <f>[1]动作!$A8856+[1]动作!$B8856</f>
        <v>43215.661053240743</v>
      </c>
      <c r="H8857" s="12"/>
      <c r="I8857" s="11"/>
    </row>
    <row r="8858" spans="1:9" hidden="1" x14ac:dyDescent="0.3">
      <c r="A8858" s="24">
        <v>8856</v>
      </c>
      <c r="B8858" s="11" t="str">
        <f>IFERROR(INDEX({"JSNY-BJ0001-01";"JSNY-JS0022-01";"JSNY-JS0002-01"},MATCH(D8858,{"BJ_zhongyu";"JS_WX_liteer";"JS_CZ_wodefeng"},0)),"")</f>
        <v>JSNY-JS0002-01</v>
      </c>
      <c r="C8858" s="11" t="str">
        <f>IFERROR(INDEX({"北京中裕世纪大酒店";"江苏利特尔绿色包装股份有限公司";"常州市金坛沃德丰电子科技有限公司"},MATCH(D8858,{"BJ_zhongyu";"JS_WX_liteer";"JS_CZ_wodefeng"},0)),"")</f>
        <v>常州市金坛沃德丰电子科技有限公司</v>
      </c>
      <c r="D8858" s="11" t="str">
        <f>[1]动作!$G8857</f>
        <v>JS_CZ_wodefeng</v>
      </c>
      <c r="E8858" s="11" t="str">
        <f>[1]动作!$D8857</f>
        <v>分系统1BMS4绝缘故障二级故障</v>
      </c>
      <c r="F8858" s="11" t="s">
        <v>177</v>
      </c>
      <c r="G8858" s="12">
        <f>[1]动作!$A8857+[1]动作!$B8857</f>
        <v>43215.661053240743</v>
      </c>
      <c r="H8858" s="12"/>
      <c r="I8858" s="11"/>
    </row>
    <row r="8859" spans="1:9" hidden="1" x14ac:dyDescent="0.3">
      <c r="A8859" s="24">
        <v>8857</v>
      </c>
      <c r="B8859" s="11" t="str">
        <f>IFERROR(INDEX({"JSNY-BJ0001-01";"JSNY-JS0022-01";"JSNY-JS0002-01"},MATCH(D8859,{"BJ_zhongyu";"JS_WX_liteer";"JS_CZ_wodefeng"},0)),"")</f>
        <v>JSNY-JS0002-01</v>
      </c>
      <c r="C8859" s="11" t="str">
        <f>IFERROR(INDEX({"北京中裕世纪大酒店";"江苏利特尔绿色包装股份有限公司";"常州市金坛沃德丰电子科技有限公司"},MATCH(D8859,{"BJ_zhongyu";"JS_WX_liteer";"JS_CZ_wodefeng"},0)),"")</f>
        <v>常州市金坛沃德丰电子科技有限公司</v>
      </c>
      <c r="D8859" s="11" t="str">
        <f>[1]动作!$G8858</f>
        <v>JS_CZ_wodefeng</v>
      </c>
      <c r="E8859" s="11" t="str">
        <f>[1]动作!$D8858</f>
        <v>分系统1BMS4主正继电器粘连</v>
      </c>
      <c r="F8859" s="11" t="s">
        <v>177</v>
      </c>
      <c r="G8859" s="12">
        <f>[1]动作!$A8858+[1]动作!$B8858</f>
        <v>43215.661053240743</v>
      </c>
      <c r="H8859" s="12"/>
      <c r="I8859" s="11"/>
    </row>
    <row r="8860" spans="1:9" hidden="1" x14ac:dyDescent="0.3">
      <c r="A8860" s="24">
        <v>8858</v>
      </c>
      <c r="B8860" s="11" t="str">
        <f>IFERROR(INDEX({"JSNY-BJ0001-01";"JSNY-JS0022-01";"JSNY-JS0002-01"},MATCH(D8860,{"BJ_zhongyu";"JS_WX_liteer";"JS_CZ_wodefeng"},0)),"")</f>
        <v>JSNY-JS0002-01</v>
      </c>
      <c r="C8860" s="11" t="str">
        <f>IFERROR(INDEX({"北京中裕世纪大酒店";"江苏利特尔绿色包装股份有限公司";"常州市金坛沃德丰电子科技有限公司"},MATCH(D8860,{"BJ_zhongyu";"JS_WX_liteer";"JS_CZ_wodefeng"},0)),"")</f>
        <v>常州市金坛沃德丰电子科技有限公司</v>
      </c>
      <c r="D8860" s="11" t="str">
        <f>[1]动作!$G8859</f>
        <v>JS_CZ_wodefeng</v>
      </c>
      <c r="E8860" s="11" t="str">
        <f>[1]动作!$D8859</f>
        <v>分系统1BMS4主负继电器断路</v>
      </c>
      <c r="F8860" s="11" t="s">
        <v>177</v>
      </c>
      <c r="G8860" s="12">
        <f>[1]动作!$A8859+[1]动作!$B8859</f>
        <v>43215.661053240743</v>
      </c>
      <c r="H8860" s="12"/>
      <c r="I8860" s="11"/>
    </row>
    <row r="8861" spans="1:9" hidden="1" x14ac:dyDescent="0.3">
      <c r="A8861" s="24">
        <v>8859</v>
      </c>
      <c r="B8861" s="11" t="str">
        <f>IFERROR(INDEX({"JSNY-BJ0001-01";"JSNY-JS0022-01";"JSNY-JS0002-01"},MATCH(D8861,{"BJ_zhongyu";"JS_WX_liteer";"JS_CZ_wodefeng"},0)),"")</f>
        <v>JSNY-JS0002-01</v>
      </c>
      <c r="C8861" s="11" t="str">
        <f>IFERROR(INDEX({"北京中裕世纪大酒店";"江苏利特尔绿色包装股份有限公司";"常州市金坛沃德丰电子科技有限公司"},MATCH(D8861,{"BJ_zhongyu";"JS_WX_liteer";"JS_CZ_wodefeng"},0)),"")</f>
        <v>常州市金坛沃德丰电子科技有限公司</v>
      </c>
      <c r="D8861" s="11" t="str">
        <f>[1]动作!$G8860</f>
        <v>JS_CZ_wodefeng</v>
      </c>
      <c r="E8861" s="11" t="str">
        <f>[1]动作!$D8860</f>
        <v>分系统1BMS4单体丢失</v>
      </c>
      <c r="F8861" s="11" t="s">
        <v>177</v>
      </c>
      <c r="G8861" s="12">
        <f>[1]动作!$A8860+[1]动作!$B8860</f>
        <v>43215.661053240743</v>
      </c>
      <c r="H8861" s="12"/>
      <c r="I8861" s="11"/>
    </row>
    <row r="8862" spans="1:9" hidden="1" x14ac:dyDescent="0.3">
      <c r="A8862" s="24">
        <v>8860</v>
      </c>
      <c r="B8862" s="11" t="str">
        <f>IFERROR(INDEX({"JSNY-BJ0001-01";"JSNY-JS0022-01";"JSNY-JS0002-01"},MATCH(D8862,{"BJ_zhongyu";"JS_WX_liteer";"JS_CZ_wodefeng"},0)),"")</f>
        <v>JSNY-JS0002-01</v>
      </c>
      <c r="C8862" s="11" t="str">
        <f>IFERROR(INDEX({"北京中裕世纪大酒店";"江苏利特尔绿色包装股份有限公司";"常州市金坛沃德丰电子科技有限公司"},MATCH(D8862,{"BJ_zhongyu";"JS_WX_liteer";"JS_CZ_wodefeng"},0)),"")</f>
        <v>常州市金坛沃德丰电子科技有限公司</v>
      </c>
      <c r="D8862" s="11" t="str">
        <f>[1]动作!$G8861</f>
        <v>JS_CZ_wodefeng</v>
      </c>
      <c r="E8862" s="11" t="str">
        <f>[1]动作!$D8861</f>
        <v>分系统1BMS4BMU丢失</v>
      </c>
      <c r="F8862" s="11" t="s">
        <v>177</v>
      </c>
      <c r="G8862" s="12">
        <f>[1]动作!$A8861+[1]动作!$B8861</f>
        <v>43215.661053240743</v>
      </c>
      <c r="H8862" s="12"/>
      <c r="I8862" s="11"/>
    </row>
    <row r="8863" spans="1:9" hidden="1" x14ac:dyDescent="0.3">
      <c r="A8863" s="24">
        <v>8861</v>
      </c>
      <c r="B8863" s="11" t="str">
        <f>IFERROR(INDEX({"JSNY-BJ0001-01";"JSNY-JS0022-01";"JSNY-JS0002-01"},MATCH(D8863,{"BJ_zhongyu";"JS_WX_liteer";"JS_CZ_wodefeng"},0)),"")</f>
        <v>JSNY-JS0002-01</v>
      </c>
      <c r="C8863" s="11" t="str">
        <f>IFERROR(INDEX({"北京中裕世纪大酒店";"江苏利特尔绿色包装股份有限公司";"常州市金坛沃德丰电子科技有限公司"},MATCH(D8863,{"BJ_zhongyu";"JS_WX_liteer";"JS_CZ_wodefeng"},0)),"")</f>
        <v>常州市金坛沃德丰电子科技有限公司</v>
      </c>
      <c r="D8863" s="11" t="str">
        <f>[1]动作!$G8862</f>
        <v>JS_CZ_wodefeng</v>
      </c>
      <c r="E8863" s="11" t="str">
        <f>[1]动作!$D8862</f>
        <v>分系统1BMS4BCMS内部通讯故障</v>
      </c>
      <c r="F8863" s="11" t="s">
        <v>177</v>
      </c>
      <c r="G8863" s="12">
        <f>[1]动作!$A8862+[1]动作!$B8862</f>
        <v>43215.661053240743</v>
      </c>
      <c r="H8863" s="12"/>
      <c r="I8863" s="11"/>
    </row>
    <row r="8864" spans="1:9" hidden="1" x14ac:dyDescent="0.3">
      <c r="A8864" s="24">
        <v>8862</v>
      </c>
      <c r="B8864" s="11" t="str">
        <f>IFERROR(INDEX({"JSNY-BJ0001-01";"JSNY-JS0022-01";"JSNY-JS0002-01"},MATCH(D8864,{"BJ_zhongyu";"JS_WX_liteer";"JS_CZ_wodefeng"},0)),"")</f>
        <v>JSNY-JS0002-01</v>
      </c>
      <c r="C8864" s="11" t="str">
        <f>IFERROR(INDEX({"北京中裕世纪大酒店";"江苏利特尔绿色包装股份有限公司";"常州市金坛沃德丰电子科技有限公司"},MATCH(D8864,{"BJ_zhongyu";"JS_WX_liteer";"JS_CZ_wodefeng"},0)),"")</f>
        <v>常州市金坛沃德丰电子科技有限公司</v>
      </c>
      <c r="D8864" s="11" t="str">
        <f>[1]动作!$G8863</f>
        <v>JS_CZ_wodefeng</v>
      </c>
      <c r="E8864" s="11" t="str">
        <f>[1]动作!$D8863</f>
        <v>分系统1BMS4BAMS 通讯故障</v>
      </c>
      <c r="F8864" s="11" t="s">
        <v>177</v>
      </c>
      <c r="G8864" s="12">
        <f>[1]动作!$A8863+[1]动作!$B8863</f>
        <v>43215.661053240743</v>
      </c>
      <c r="H8864" s="12"/>
      <c r="I8864" s="11"/>
    </row>
    <row r="8865" spans="1:9" hidden="1" x14ac:dyDescent="0.3">
      <c r="A8865" s="24">
        <v>8863</v>
      </c>
      <c r="B8865" s="11" t="str">
        <f>IFERROR(INDEX({"JSNY-BJ0001-01";"JSNY-JS0022-01";"JSNY-JS0002-01"},MATCH(D8865,{"BJ_zhongyu";"JS_WX_liteer";"JS_CZ_wodefeng"},0)),"")</f>
        <v>JSNY-JS0002-01</v>
      </c>
      <c r="C8865" s="11" t="str">
        <f>IFERROR(INDEX({"北京中裕世纪大酒店";"江苏利特尔绿色包装股份有限公司";"常州市金坛沃德丰电子科技有限公司"},MATCH(D8865,{"BJ_zhongyu";"JS_WX_liteer";"JS_CZ_wodefeng"},0)),"")</f>
        <v>常州市金坛沃德丰电子科技有限公司</v>
      </c>
      <c r="D8865" s="11" t="str">
        <f>[1]动作!$G8864</f>
        <v>JS_CZ_wodefeng</v>
      </c>
      <c r="E8865" s="11" t="str">
        <f>[1]动作!$D8864</f>
        <v>分系统1BMS4单体自检失效故障</v>
      </c>
      <c r="F8865" s="11" t="s">
        <v>177</v>
      </c>
      <c r="G8865" s="12">
        <f>[1]动作!$A8864+[1]动作!$B8864</f>
        <v>43215.661053240743</v>
      </c>
      <c r="H8865" s="12"/>
      <c r="I8865" s="11"/>
    </row>
    <row r="8866" spans="1:9" hidden="1" x14ac:dyDescent="0.3">
      <c r="A8866" s="24">
        <v>8864</v>
      </c>
      <c r="B8866" s="11" t="str">
        <f>IFERROR(INDEX({"JSNY-BJ0001-01";"JSNY-JS0022-01";"JSNY-JS0002-01"},MATCH(D8866,{"BJ_zhongyu";"JS_WX_liteer";"JS_CZ_wodefeng"},0)),"")</f>
        <v>JSNY-JS0002-01</v>
      </c>
      <c r="C8866" s="11" t="str">
        <f>IFERROR(INDEX({"北京中裕世纪大酒店";"江苏利特尔绿色包装股份有限公司";"常州市金坛沃德丰电子科技有限公司"},MATCH(D8866,{"BJ_zhongyu";"JS_WX_liteer";"JS_CZ_wodefeng"},0)),"")</f>
        <v>常州市金坛沃德丰电子科技有限公司</v>
      </c>
      <c r="D8866" s="11" t="str">
        <f>[1]动作!$G8865</f>
        <v>JS_CZ_wodefeng</v>
      </c>
      <c r="E8866" s="11" t="str">
        <f>[1]动作!$D8865</f>
        <v>分系统1BMS4模块自检失效故障</v>
      </c>
      <c r="F8866" s="11" t="s">
        <v>177</v>
      </c>
      <c r="G8866" s="12">
        <f>[1]动作!$A8865+[1]动作!$B8865</f>
        <v>43215.661053240743</v>
      </c>
      <c r="H8866" s="12"/>
      <c r="I8866" s="11"/>
    </row>
    <row r="8867" spans="1:9" hidden="1" x14ac:dyDescent="0.3">
      <c r="A8867" s="24">
        <v>8865</v>
      </c>
      <c r="B8867" s="11" t="str">
        <f>IFERROR(INDEX({"JSNY-BJ0001-01";"JSNY-JS0022-01";"JSNY-JS0002-01"},MATCH(D8867,{"BJ_zhongyu";"JS_WX_liteer";"JS_CZ_wodefeng"},0)),"")</f>
        <v>JSNY-JS0002-01</v>
      </c>
      <c r="C8867" s="11" t="str">
        <f>IFERROR(INDEX({"北京中裕世纪大酒店";"江苏利特尔绿色包装股份有限公司";"常州市金坛沃德丰电子科技有限公司"},MATCH(D8867,{"BJ_zhongyu";"JS_WX_liteer";"JS_CZ_wodefeng"},0)),"")</f>
        <v>常州市金坛沃德丰电子科技有限公司</v>
      </c>
      <c r="D8867" s="11" t="str">
        <f>[1]动作!$G8866</f>
        <v>JS_CZ_wodefeng</v>
      </c>
      <c r="E8867" s="11" t="str">
        <f>[1]动作!$D8866</f>
        <v>分系统1BMS4单体更新失效故障</v>
      </c>
      <c r="F8867" s="11" t="s">
        <v>177</v>
      </c>
      <c r="G8867" s="12">
        <f>[1]动作!$A8866+[1]动作!$B8866</f>
        <v>43215.661053240743</v>
      </c>
      <c r="H8867" s="12"/>
      <c r="I8867" s="11"/>
    </row>
    <row r="8868" spans="1:9" hidden="1" x14ac:dyDescent="0.3">
      <c r="A8868" s="24">
        <v>8866</v>
      </c>
      <c r="B8868" s="11" t="str">
        <f>IFERROR(INDEX({"JSNY-BJ0001-01";"JSNY-JS0022-01";"JSNY-JS0002-01"},MATCH(D8868,{"BJ_zhongyu";"JS_WX_liteer";"JS_CZ_wodefeng"},0)),"")</f>
        <v>JSNY-JS0002-01</v>
      </c>
      <c r="C8868" s="11" t="str">
        <f>IFERROR(INDEX({"北京中裕世纪大酒店";"江苏利特尔绿色包装股份有限公司";"常州市金坛沃德丰电子科技有限公司"},MATCH(D8868,{"BJ_zhongyu";"JS_WX_liteer";"JS_CZ_wodefeng"},0)),"")</f>
        <v>常州市金坛沃德丰电子科技有限公司</v>
      </c>
      <c r="D8868" s="11" t="str">
        <f>[1]动作!$G8867</f>
        <v>JS_CZ_wodefeng</v>
      </c>
      <c r="E8868" s="11" t="str">
        <f>[1]动作!$D8867</f>
        <v>分系统1BMS5单体电压过高二级故障</v>
      </c>
      <c r="F8868" s="11" t="s">
        <v>177</v>
      </c>
      <c r="G8868" s="12">
        <f>[1]动作!$A8867+[1]动作!$B8867</f>
        <v>43215.661053240743</v>
      </c>
      <c r="H8868" s="12"/>
      <c r="I8868" s="11"/>
    </row>
    <row r="8869" spans="1:9" hidden="1" x14ac:dyDescent="0.3">
      <c r="A8869" s="24">
        <v>8867</v>
      </c>
      <c r="B8869" s="11" t="str">
        <f>IFERROR(INDEX({"JSNY-BJ0001-01";"JSNY-JS0022-01";"JSNY-JS0002-01"},MATCH(D8869,{"BJ_zhongyu";"JS_WX_liteer";"JS_CZ_wodefeng"},0)),"")</f>
        <v>JSNY-JS0002-01</v>
      </c>
      <c r="C8869" s="11" t="str">
        <f>IFERROR(INDEX({"北京中裕世纪大酒店";"江苏利特尔绿色包装股份有限公司";"常州市金坛沃德丰电子科技有限公司"},MATCH(D8869,{"BJ_zhongyu";"JS_WX_liteer";"JS_CZ_wodefeng"},0)),"")</f>
        <v>常州市金坛沃德丰电子科技有限公司</v>
      </c>
      <c r="D8869" s="11" t="str">
        <f>[1]动作!$G8868</f>
        <v>JS_CZ_wodefeng</v>
      </c>
      <c r="E8869" s="11" t="str">
        <f>[1]动作!$D8868</f>
        <v>分系统1BMS5单体电压过低一级故障</v>
      </c>
      <c r="F8869" s="11" t="s">
        <v>177</v>
      </c>
      <c r="G8869" s="12">
        <f>[1]动作!$A8868+[1]动作!$B8868</f>
        <v>43215.661053240743</v>
      </c>
      <c r="H8869" s="12"/>
      <c r="I8869" s="11"/>
    </row>
    <row r="8870" spans="1:9" hidden="1" x14ac:dyDescent="0.3">
      <c r="A8870" s="24">
        <v>8868</v>
      </c>
      <c r="B8870" s="11" t="str">
        <f>IFERROR(INDEX({"JSNY-BJ0001-01";"JSNY-JS0022-01";"JSNY-JS0002-01"},MATCH(D8870,{"BJ_zhongyu";"JS_WX_liteer";"JS_CZ_wodefeng"},0)),"")</f>
        <v>JSNY-JS0002-01</v>
      </c>
      <c r="C8870" s="11" t="str">
        <f>IFERROR(INDEX({"北京中裕世纪大酒店";"江苏利特尔绿色包装股份有限公司";"常州市金坛沃德丰电子科技有限公司"},MATCH(D8870,{"BJ_zhongyu";"JS_WX_liteer";"JS_CZ_wodefeng"},0)),"")</f>
        <v>常州市金坛沃德丰电子科技有限公司</v>
      </c>
      <c r="D8870" s="11" t="str">
        <f>[1]动作!$G8869</f>
        <v>JS_CZ_wodefeng</v>
      </c>
      <c r="E8870" s="11" t="str">
        <f>[1]动作!$D8869</f>
        <v>分系统1BMS5单体互差过大二级故障</v>
      </c>
      <c r="F8870" s="11" t="s">
        <v>177</v>
      </c>
      <c r="G8870" s="12">
        <f>[1]动作!$A8869+[1]动作!$B8869</f>
        <v>43215.661053240743</v>
      </c>
      <c r="H8870" s="12"/>
      <c r="I8870" s="11"/>
    </row>
    <row r="8871" spans="1:9" hidden="1" x14ac:dyDescent="0.3">
      <c r="A8871" s="24">
        <v>8869</v>
      </c>
      <c r="B8871" s="11" t="str">
        <f>IFERROR(INDEX({"JSNY-BJ0001-01";"JSNY-JS0022-01";"JSNY-JS0002-01"},MATCH(D8871,{"BJ_zhongyu";"JS_WX_liteer";"JS_CZ_wodefeng"},0)),"")</f>
        <v>JSNY-JS0002-01</v>
      </c>
      <c r="C8871" s="11" t="str">
        <f>IFERROR(INDEX({"北京中裕世纪大酒店";"江苏利特尔绿色包装股份有限公司";"常州市金坛沃德丰电子科技有限公司"},MATCH(D8871,{"BJ_zhongyu";"JS_WX_liteer";"JS_CZ_wodefeng"},0)),"")</f>
        <v>常州市金坛沃德丰电子科技有限公司</v>
      </c>
      <c r="D8871" s="11" t="str">
        <f>[1]动作!$G8870</f>
        <v>JS_CZ_wodefeng</v>
      </c>
      <c r="E8871" s="11" t="str">
        <f>[1]动作!$D8870</f>
        <v>分系统1BMS5模块平均电压过高一级故障</v>
      </c>
      <c r="F8871" s="11" t="s">
        <v>177</v>
      </c>
      <c r="G8871" s="12">
        <f>[1]动作!$A8870+[1]动作!$B8870</f>
        <v>43215.661053240743</v>
      </c>
      <c r="H8871" s="12"/>
      <c r="I8871" s="11"/>
    </row>
    <row r="8872" spans="1:9" hidden="1" x14ac:dyDescent="0.3">
      <c r="A8872" s="24">
        <v>8870</v>
      </c>
      <c r="B8872" s="11" t="str">
        <f>IFERROR(INDEX({"JSNY-BJ0001-01";"JSNY-JS0022-01";"JSNY-JS0002-01"},MATCH(D8872,{"BJ_zhongyu";"JS_WX_liteer";"JS_CZ_wodefeng"},0)),"")</f>
        <v>JSNY-JS0002-01</v>
      </c>
      <c r="C8872" s="11" t="str">
        <f>IFERROR(INDEX({"北京中裕世纪大酒店";"江苏利特尔绿色包装股份有限公司";"常州市金坛沃德丰电子科技有限公司"},MATCH(D8872,{"BJ_zhongyu";"JS_WX_liteer";"JS_CZ_wodefeng"},0)),"")</f>
        <v>常州市金坛沃德丰电子科技有限公司</v>
      </c>
      <c r="D8872" s="11" t="str">
        <f>[1]动作!$G8871</f>
        <v>JS_CZ_wodefeng</v>
      </c>
      <c r="E8872" s="11" t="str">
        <f>[1]动作!$D8871</f>
        <v>分系统1BMS5模块平均电压过高二级故障</v>
      </c>
      <c r="F8872" s="11" t="s">
        <v>177</v>
      </c>
      <c r="G8872" s="12">
        <f>[1]动作!$A8871+[1]动作!$B8871</f>
        <v>43215.661053240743</v>
      </c>
      <c r="H8872" s="12"/>
      <c r="I8872" s="11"/>
    </row>
    <row r="8873" spans="1:9" hidden="1" x14ac:dyDescent="0.3">
      <c r="A8873" s="24">
        <v>8871</v>
      </c>
      <c r="B8873" s="11" t="str">
        <f>IFERROR(INDEX({"JSNY-BJ0001-01";"JSNY-JS0022-01";"JSNY-JS0002-01"},MATCH(D8873,{"BJ_zhongyu";"JS_WX_liteer";"JS_CZ_wodefeng"},0)),"")</f>
        <v>JSNY-JS0002-01</v>
      </c>
      <c r="C8873" s="11" t="str">
        <f>IFERROR(INDEX({"北京中裕世纪大酒店";"江苏利特尔绿色包装股份有限公司";"常州市金坛沃德丰电子科技有限公司"},MATCH(D8873,{"BJ_zhongyu";"JS_WX_liteer";"JS_CZ_wodefeng"},0)),"")</f>
        <v>常州市金坛沃德丰电子科技有限公司</v>
      </c>
      <c r="D8873" s="11" t="str">
        <f>[1]动作!$G8872</f>
        <v>JS_CZ_wodefeng</v>
      </c>
      <c r="E8873" s="11" t="str">
        <f>[1]动作!$D8872</f>
        <v>分系统1BMS5模块平均电压过低一级故障</v>
      </c>
      <c r="F8873" s="11" t="s">
        <v>177</v>
      </c>
      <c r="G8873" s="12">
        <f>[1]动作!$A8872+[1]动作!$B8872</f>
        <v>43215.661053240743</v>
      </c>
      <c r="H8873" s="12"/>
      <c r="I8873" s="11"/>
    </row>
    <row r="8874" spans="1:9" hidden="1" x14ac:dyDescent="0.3">
      <c r="A8874" s="24">
        <v>8872</v>
      </c>
      <c r="B8874" s="11" t="str">
        <f>IFERROR(INDEX({"JSNY-BJ0001-01";"JSNY-JS0022-01";"JSNY-JS0002-01"},MATCH(D8874,{"BJ_zhongyu";"JS_WX_liteer";"JS_CZ_wodefeng"},0)),"")</f>
        <v>JSNY-JS0002-01</v>
      </c>
      <c r="C8874" s="11" t="str">
        <f>IFERROR(INDEX({"北京中裕世纪大酒店";"江苏利特尔绿色包装股份有限公司";"常州市金坛沃德丰电子科技有限公司"},MATCH(D8874,{"BJ_zhongyu";"JS_WX_liteer";"JS_CZ_wodefeng"},0)),"")</f>
        <v>常州市金坛沃德丰电子科技有限公司</v>
      </c>
      <c r="D8874" s="11" t="str">
        <f>[1]动作!$G8873</f>
        <v>JS_CZ_wodefeng</v>
      </c>
      <c r="E8874" s="11" t="str">
        <f>[1]动作!$D8873</f>
        <v>分系统1BMS5模块平均电压过低二级故障</v>
      </c>
      <c r="F8874" s="11" t="s">
        <v>177</v>
      </c>
      <c r="G8874" s="12">
        <f>[1]动作!$A8873+[1]动作!$B8873</f>
        <v>43215.661053240743</v>
      </c>
      <c r="H8874" s="12"/>
      <c r="I8874" s="11"/>
    </row>
    <row r="8875" spans="1:9" hidden="1" x14ac:dyDescent="0.3">
      <c r="A8875" s="24">
        <v>8873</v>
      </c>
      <c r="B8875" s="11" t="str">
        <f>IFERROR(INDEX({"JSNY-BJ0001-01";"JSNY-JS0022-01";"JSNY-JS0002-01"},MATCH(D8875,{"BJ_zhongyu";"JS_WX_liteer";"JS_CZ_wodefeng"},0)),"")</f>
        <v>JSNY-JS0002-01</v>
      </c>
      <c r="C8875" s="11" t="str">
        <f>IFERROR(INDEX({"北京中裕世纪大酒店";"江苏利特尔绿色包装股份有限公司";"常州市金坛沃德丰电子科技有限公司"},MATCH(D8875,{"BJ_zhongyu";"JS_WX_liteer";"JS_CZ_wodefeng"},0)),"")</f>
        <v>常州市金坛沃德丰电子科技有限公司</v>
      </c>
      <c r="D8875" s="11" t="str">
        <f>[1]动作!$G8874</f>
        <v>JS_CZ_wodefeng</v>
      </c>
      <c r="E8875" s="11" t="str">
        <f>[1]动作!$D8874</f>
        <v>分系统1BMS5模块平均电压互差过大一级故障</v>
      </c>
      <c r="F8875" s="11" t="s">
        <v>177</v>
      </c>
      <c r="G8875" s="12">
        <f>[1]动作!$A8874+[1]动作!$B8874</f>
        <v>43215.661053240743</v>
      </c>
      <c r="H8875" s="12"/>
      <c r="I8875" s="11"/>
    </row>
    <row r="8876" spans="1:9" hidden="1" x14ac:dyDescent="0.3">
      <c r="A8876" s="24">
        <v>8874</v>
      </c>
      <c r="B8876" s="11" t="str">
        <f>IFERROR(INDEX({"JSNY-BJ0001-01";"JSNY-JS0022-01";"JSNY-JS0002-01"},MATCH(D8876,{"BJ_zhongyu";"JS_WX_liteer";"JS_CZ_wodefeng"},0)),"")</f>
        <v>JSNY-JS0002-01</v>
      </c>
      <c r="C8876" s="11" t="str">
        <f>IFERROR(INDEX({"北京中裕世纪大酒店";"江苏利特尔绿色包装股份有限公司";"常州市金坛沃德丰电子科技有限公司"},MATCH(D8876,{"BJ_zhongyu";"JS_WX_liteer";"JS_CZ_wodefeng"},0)),"")</f>
        <v>常州市金坛沃德丰电子科技有限公司</v>
      </c>
      <c r="D8876" s="11" t="str">
        <f>[1]动作!$G8875</f>
        <v>JS_CZ_wodefeng</v>
      </c>
      <c r="E8876" s="11" t="str">
        <f>[1]动作!$D8875</f>
        <v>分系统1BMS5模块平均电压互差过大二级故障</v>
      </c>
      <c r="F8876" s="11" t="s">
        <v>177</v>
      </c>
      <c r="G8876" s="12">
        <f>[1]动作!$A8875+[1]动作!$B8875</f>
        <v>43215.661053240743</v>
      </c>
      <c r="H8876" s="12"/>
      <c r="I8876" s="11"/>
    </row>
    <row r="8877" spans="1:9" hidden="1" x14ac:dyDescent="0.3">
      <c r="A8877" s="24">
        <v>8875</v>
      </c>
      <c r="B8877" s="11" t="str">
        <f>IFERROR(INDEX({"JSNY-BJ0001-01";"JSNY-JS0022-01";"JSNY-JS0002-01"},MATCH(D8877,{"BJ_zhongyu";"JS_WX_liteer";"JS_CZ_wodefeng"},0)),"")</f>
        <v>JSNY-JS0002-01</v>
      </c>
      <c r="C8877" s="11" t="str">
        <f>IFERROR(INDEX({"北京中裕世纪大酒店";"江苏利特尔绿色包装股份有限公司";"常州市金坛沃德丰电子科技有限公司"},MATCH(D8877,{"BJ_zhongyu";"JS_WX_liteer";"JS_CZ_wodefeng"},0)),"")</f>
        <v>常州市金坛沃德丰电子科技有限公司</v>
      </c>
      <c r="D8877" s="11" t="str">
        <f>[1]动作!$G8876</f>
        <v>JS_CZ_wodefeng</v>
      </c>
      <c r="E8877" s="11" t="str">
        <f>[1]动作!$D8876</f>
        <v>分系统1BMS5放电电流过大二级故障</v>
      </c>
      <c r="F8877" s="11" t="s">
        <v>177</v>
      </c>
      <c r="G8877" s="12">
        <f>[1]动作!$A8876+[1]动作!$B8876</f>
        <v>43215.661053240743</v>
      </c>
      <c r="H8877" s="12"/>
      <c r="I8877" s="11"/>
    </row>
    <row r="8878" spans="1:9" hidden="1" x14ac:dyDescent="0.3">
      <c r="A8878" s="24">
        <v>8876</v>
      </c>
      <c r="B8878" s="11" t="str">
        <f>IFERROR(INDEX({"JSNY-BJ0001-01";"JSNY-JS0022-01";"JSNY-JS0002-01"},MATCH(D8878,{"BJ_zhongyu";"JS_WX_liteer";"JS_CZ_wodefeng"},0)),"")</f>
        <v>JSNY-JS0002-01</v>
      </c>
      <c r="C8878" s="11" t="str">
        <f>IFERROR(INDEX({"北京中裕世纪大酒店";"江苏利特尔绿色包装股份有限公司";"常州市金坛沃德丰电子科技有限公司"},MATCH(D8878,{"BJ_zhongyu";"JS_WX_liteer";"JS_CZ_wodefeng"},0)),"")</f>
        <v>常州市金坛沃德丰电子科技有限公司</v>
      </c>
      <c r="D8878" s="11" t="str">
        <f>[1]动作!$G8877</f>
        <v>JS_CZ_wodefeng</v>
      </c>
      <c r="E8878" s="11" t="str">
        <f>[1]动作!$D8877</f>
        <v>分系统1BMS5充电电流过大一级故障</v>
      </c>
      <c r="F8878" s="11" t="s">
        <v>177</v>
      </c>
      <c r="G8878" s="12">
        <f>[1]动作!$A8877+[1]动作!$B8877</f>
        <v>43215.661053240743</v>
      </c>
      <c r="H8878" s="12"/>
      <c r="I8878" s="11"/>
    </row>
    <row r="8879" spans="1:9" hidden="1" x14ac:dyDescent="0.3">
      <c r="A8879" s="24">
        <v>8877</v>
      </c>
      <c r="B8879" s="11" t="str">
        <f>IFERROR(INDEX({"JSNY-BJ0001-01";"JSNY-JS0022-01";"JSNY-JS0002-01"},MATCH(D8879,{"BJ_zhongyu";"JS_WX_liteer";"JS_CZ_wodefeng"},0)),"")</f>
        <v>JSNY-JS0002-01</v>
      </c>
      <c r="C8879" s="11" t="str">
        <f>IFERROR(INDEX({"北京中裕世纪大酒店";"江苏利特尔绿色包装股份有限公司";"常州市金坛沃德丰电子科技有限公司"},MATCH(D8879,{"BJ_zhongyu";"JS_WX_liteer";"JS_CZ_wodefeng"},0)),"")</f>
        <v>常州市金坛沃德丰电子科技有限公司</v>
      </c>
      <c r="D8879" s="11" t="str">
        <f>[1]动作!$G8878</f>
        <v>JS_CZ_wodefeng</v>
      </c>
      <c r="E8879" s="11" t="str">
        <f>[1]动作!$D8878</f>
        <v>分系统1BMS5温度过高二级故障</v>
      </c>
      <c r="F8879" s="11" t="s">
        <v>177</v>
      </c>
      <c r="G8879" s="12">
        <f>[1]动作!$A8878+[1]动作!$B8878</f>
        <v>43215.661053240743</v>
      </c>
      <c r="H8879" s="12"/>
      <c r="I8879" s="11"/>
    </row>
    <row r="8880" spans="1:9" hidden="1" x14ac:dyDescent="0.3">
      <c r="A8880" s="24">
        <v>8878</v>
      </c>
      <c r="B8880" s="11" t="str">
        <f>IFERROR(INDEX({"JSNY-BJ0001-01";"JSNY-JS0022-01";"JSNY-JS0002-01"},MATCH(D8880,{"BJ_zhongyu";"JS_WX_liteer";"JS_CZ_wodefeng"},0)),"")</f>
        <v>JSNY-JS0002-01</v>
      </c>
      <c r="C8880" s="11" t="str">
        <f>IFERROR(INDEX({"北京中裕世纪大酒店";"江苏利特尔绿色包装股份有限公司";"常州市金坛沃德丰电子科技有限公司"},MATCH(D8880,{"BJ_zhongyu";"JS_WX_liteer";"JS_CZ_wodefeng"},0)),"")</f>
        <v>常州市金坛沃德丰电子科技有限公司</v>
      </c>
      <c r="D8880" s="11" t="str">
        <f>[1]动作!$G8879</f>
        <v>JS_CZ_wodefeng</v>
      </c>
      <c r="E8880" s="11" t="str">
        <f>[1]动作!$D8879</f>
        <v>分系统1BMS5温度过低一级故障</v>
      </c>
      <c r="F8880" s="11" t="s">
        <v>177</v>
      </c>
      <c r="G8880" s="12">
        <f>[1]动作!$A8879+[1]动作!$B8879</f>
        <v>43215.661053240743</v>
      </c>
      <c r="H8880" s="12"/>
      <c r="I8880" s="11"/>
    </row>
    <row r="8881" spans="1:9" hidden="1" x14ac:dyDescent="0.3">
      <c r="A8881" s="24">
        <v>8879</v>
      </c>
      <c r="B8881" s="11" t="str">
        <f>IFERROR(INDEX({"JSNY-BJ0001-01";"JSNY-JS0022-01";"JSNY-JS0002-01"},MATCH(D8881,{"BJ_zhongyu";"JS_WX_liteer";"JS_CZ_wodefeng"},0)),"")</f>
        <v>JSNY-JS0002-01</v>
      </c>
      <c r="C8881" s="11" t="str">
        <f>IFERROR(INDEX({"北京中裕世纪大酒店";"江苏利特尔绿色包装股份有限公司";"常州市金坛沃德丰电子科技有限公司"},MATCH(D8881,{"BJ_zhongyu";"JS_WX_liteer";"JS_CZ_wodefeng"},0)),"")</f>
        <v>常州市金坛沃德丰电子科技有限公司</v>
      </c>
      <c r="D8881" s="11" t="str">
        <f>[1]动作!$G8880</f>
        <v>JS_CZ_wodefeng</v>
      </c>
      <c r="E8881" s="11" t="str">
        <f>[1]动作!$D8880</f>
        <v>分系统1BMS5温度过低二级故障</v>
      </c>
      <c r="F8881" s="11" t="s">
        <v>177</v>
      </c>
      <c r="G8881" s="12">
        <f>[1]动作!$A8880+[1]动作!$B8880</f>
        <v>43215.661053240743</v>
      </c>
      <c r="H8881" s="12"/>
      <c r="I8881" s="11"/>
    </row>
    <row r="8882" spans="1:9" hidden="1" x14ac:dyDescent="0.3">
      <c r="A8882" s="24">
        <v>8880</v>
      </c>
      <c r="B8882" s="11" t="str">
        <f>IFERROR(INDEX({"JSNY-BJ0001-01";"JSNY-JS0022-01";"JSNY-JS0002-01"},MATCH(D8882,{"BJ_zhongyu";"JS_WX_liteer";"JS_CZ_wodefeng"},0)),"")</f>
        <v>JSNY-JS0002-01</v>
      </c>
      <c r="C8882" s="11" t="str">
        <f>IFERROR(INDEX({"北京中裕世纪大酒店";"江苏利特尔绿色包装股份有限公司";"常州市金坛沃德丰电子科技有限公司"},MATCH(D8882,{"BJ_zhongyu";"JS_WX_liteer";"JS_CZ_wodefeng"},0)),"")</f>
        <v>常州市金坛沃德丰电子科技有限公司</v>
      </c>
      <c r="D8882" s="11" t="str">
        <f>[1]动作!$G8881</f>
        <v>JS_CZ_wodefeng</v>
      </c>
      <c r="E8882" s="11" t="str">
        <f>[1]动作!$D8881</f>
        <v>分系统1BMS5温度互差过大一级故障</v>
      </c>
      <c r="F8882" s="11" t="s">
        <v>177</v>
      </c>
      <c r="G8882" s="12">
        <f>[1]动作!$A8881+[1]动作!$B8881</f>
        <v>43215.661053240743</v>
      </c>
      <c r="H8882" s="12"/>
      <c r="I8882" s="11"/>
    </row>
    <row r="8883" spans="1:9" hidden="1" x14ac:dyDescent="0.3">
      <c r="A8883" s="24">
        <v>8881</v>
      </c>
      <c r="B8883" s="11" t="str">
        <f>IFERROR(INDEX({"JSNY-BJ0001-01";"JSNY-JS0022-01";"JSNY-JS0002-01"},MATCH(D8883,{"BJ_zhongyu";"JS_WX_liteer";"JS_CZ_wodefeng"},0)),"")</f>
        <v>JSNY-JS0002-01</v>
      </c>
      <c r="C8883" s="11" t="str">
        <f>IFERROR(INDEX({"北京中裕世纪大酒店";"江苏利特尔绿色包装股份有限公司";"常州市金坛沃德丰电子科技有限公司"},MATCH(D8883,{"BJ_zhongyu";"JS_WX_liteer";"JS_CZ_wodefeng"},0)),"")</f>
        <v>常州市金坛沃德丰电子科技有限公司</v>
      </c>
      <c r="D8883" s="11" t="str">
        <f>[1]动作!$G8882</f>
        <v>JS_CZ_wodefeng</v>
      </c>
      <c r="E8883" s="11" t="str">
        <f>[1]动作!$D8882</f>
        <v>分系统1BMS5温度互差过大二级故障</v>
      </c>
      <c r="F8883" s="11" t="s">
        <v>177</v>
      </c>
      <c r="G8883" s="12">
        <f>[1]动作!$A8882+[1]动作!$B8882</f>
        <v>43215.661053240743</v>
      </c>
      <c r="H8883" s="12"/>
      <c r="I8883" s="11"/>
    </row>
    <row r="8884" spans="1:9" hidden="1" x14ac:dyDescent="0.3">
      <c r="A8884" s="24">
        <v>8882</v>
      </c>
      <c r="B8884" s="11" t="str">
        <f>IFERROR(INDEX({"JSNY-BJ0001-01";"JSNY-JS0022-01";"JSNY-JS0002-01"},MATCH(D8884,{"BJ_zhongyu";"JS_WX_liteer";"JS_CZ_wodefeng"},0)),"")</f>
        <v>JSNY-JS0002-01</v>
      </c>
      <c r="C8884" s="11" t="str">
        <f>IFERROR(INDEX({"北京中裕世纪大酒店";"江苏利特尔绿色包装股份有限公司";"常州市金坛沃德丰电子科技有限公司"},MATCH(D8884,{"BJ_zhongyu";"JS_WX_liteer";"JS_CZ_wodefeng"},0)),"")</f>
        <v>常州市金坛沃德丰电子科技有限公司</v>
      </c>
      <c r="D8884" s="11" t="str">
        <f>[1]动作!$G8883</f>
        <v>JS_CZ_wodefeng</v>
      </c>
      <c r="E8884" s="11" t="str">
        <f>[1]动作!$D8883</f>
        <v>分系统1BMS5温升过快一级故障</v>
      </c>
      <c r="F8884" s="11" t="s">
        <v>177</v>
      </c>
      <c r="G8884" s="12">
        <f>[1]动作!$A8883+[1]动作!$B8883</f>
        <v>43215.661053240743</v>
      </c>
      <c r="H8884" s="12"/>
      <c r="I8884" s="11"/>
    </row>
    <row r="8885" spans="1:9" hidden="1" x14ac:dyDescent="0.3">
      <c r="A8885" s="24">
        <v>8883</v>
      </c>
      <c r="B8885" s="11" t="str">
        <f>IFERROR(INDEX({"JSNY-BJ0001-01";"JSNY-JS0022-01";"JSNY-JS0002-01"},MATCH(D8885,{"BJ_zhongyu";"JS_WX_liteer";"JS_CZ_wodefeng"},0)),"")</f>
        <v>JSNY-JS0002-01</v>
      </c>
      <c r="C8885" s="11" t="str">
        <f>IFERROR(INDEX({"北京中裕世纪大酒店";"江苏利特尔绿色包装股份有限公司";"常州市金坛沃德丰电子科技有限公司"},MATCH(D8885,{"BJ_zhongyu";"JS_WX_liteer";"JS_CZ_wodefeng"},0)),"")</f>
        <v>常州市金坛沃德丰电子科技有限公司</v>
      </c>
      <c r="D8885" s="11" t="str">
        <f>[1]动作!$G8884</f>
        <v>JS_CZ_wodefeng</v>
      </c>
      <c r="E8885" s="11" t="str">
        <f>[1]动作!$D8884</f>
        <v>分系统1BMS5温升过快二级故障</v>
      </c>
      <c r="F8885" s="11" t="s">
        <v>177</v>
      </c>
      <c r="G8885" s="12">
        <f>[1]动作!$A8884+[1]动作!$B8884</f>
        <v>43215.661053240743</v>
      </c>
      <c r="H8885" s="12"/>
      <c r="I8885" s="11"/>
    </row>
    <row r="8886" spans="1:9" hidden="1" x14ac:dyDescent="0.3">
      <c r="A8886" s="24">
        <v>8884</v>
      </c>
      <c r="B8886" s="11" t="str">
        <f>IFERROR(INDEX({"JSNY-BJ0001-01";"JSNY-JS0022-01";"JSNY-JS0002-01"},MATCH(D8886,{"BJ_zhongyu";"JS_WX_liteer";"JS_CZ_wodefeng"},0)),"")</f>
        <v>JSNY-JS0002-01</v>
      </c>
      <c r="C8886" s="11" t="str">
        <f>IFERROR(INDEX({"北京中裕世纪大酒店";"江苏利特尔绿色包装股份有限公司";"常州市金坛沃德丰电子科技有限公司"},MATCH(D8886,{"BJ_zhongyu";"JS_WX_liteer";"JS_CZ_wodefeng"},0)),"")</f>
        <v>常州市金坛沃德丰电子科技有限公司</v>
      </c>
      <c r="D8886" s="11" t="str">
        <f>[1]动作!$G8885</f>
        <v>JS_CZ_wodefeng</v>
      </c>
      <c r="E8886" s="11" t="str">
        <f>[1]动作!$D8885</f>
        <v>分系统1BMS5极柱温差过大二级故障</v>
      </c>
      <c r="F8886" s="11" t="s">
        <v>177</v>
      </c>
      <c r="G8886" s="12">
        <f>[1]动作!$A8885+[1]动作!$B8885</f>
        <v>43215.661053240743</v>
      </c>
      <c r="H8886" s="12"/>
      <c r="I8886" s="11"/>
    </row>
    <row r="8887" spans="1:9" hidden="1" x14ac:dyDescent="0.3">
      <c r="A8887" s="24">
        <v>8885</v>
      </c>
      <c r="B8887" s="11" t="str">
        <f>IFERROR(INDEX({"JSNY-BJ0001-01";"JSNY-JS0022-01";"JSNY-JS0002-01"},MATCH(D8887,{"BJ_zhongyu";"JS_WX_liteer";"JS_CZ_wodefeng"},0)),"")</f>
        <v>JSNY-JS0002-01</v>
      </c>
      <c r="C8887" s="11" t="str">
        <f>IFERROR(INDEX({"北京中裕世纪大酒店";"江苏利特尔绿色包装股份有限公司";"常州市金坛沃德丰电子科技有限公司"},MATCH(D8887,{"BJ_zhongyu";"JS_WX_liteer";"JS_CZ_wodefeng"},0)),"")</f>
        <v>常州市金坛沃德丰电子科技有限公司</v>
      </c>
      <c r="D8887" s="11" t="str">
        <f>[1]动作!$G8886</f>
        <v>JS_CZ_wodefeng</v>
      </c>
      <c r="E8887" s="11" t="str">
        <f>[1]动作!$D8886</f>
        <v>分系统1BMS5SOC过高二级故障</v>
      </c>
      <c r="F8887" s="11" t="s">
        <v>177</v>
      </c>
      <c r="G8887" s="12">
        <f>[1]动作!$A8886+[1]动作!$B8886</f>
        <v>43215.661053240743</v>
      </c>
      <c r="H8887" s="12"/>
      <c r="I8887" s="11"/>
    </row>
    <row r="8888" spans="1:9" hidden="1" x14ac:dyDescent="0.3">
      <c r="A8888" s="24">
        <v>8886</v>
      </c>
      <c r="B8888" s="11" t="str">
        <f>IFERROR(INDEX({"JSNY-BJ0001-01";"JSNY-JS0022-01";"JSNY-JS0002-01"},MATCH(D8888,{"BJ_zhongyu";"JS_WX_liteer";"JS_CZ_wodefeng"},0)),"")</f>
        <v>JSNY-JS0002-01</v>
      </c>
      <c r="C8888" s="11" t="str">
        <f>IFERROR(INDEX({"北京中裕世纪大酒店";"江苏利特尔绿色包装股份有限公司";"常州市金坛沃德丰电子科技有限公司"},MATCH(D8888,{"BJ_zhongyu";"JS_WX_liteer";"JS_CZ_wodefeng"},0)),"")</f>
        <v>常州市金坛沃德丰电子科技有限公司</v>
      </c>
      <c r="D8888" s="11" t="str">
        <f>[1]动作!$G8887</f>
        <v>JS_CZ_wodefeng</v>
      </c>
      <c r="E8888" s="11" t="str">
        <f>[1]动作!$D8887</f>
        <v>分系统1BMS5SOC过低一级故障</v>
      </c>
      <c r="F8888" s="11" t="s">
        <v>177</v>
      </c>
      <c r="G8888" s="12">
        <f>[1]动作!$A8887+[1]动作!$B8887</f>
        <v>43215.661053240743</v>
      </c>
      <c r="H8888" s="12"/>
      <c r="I8888" s="11"/>
    </row>
    <row r="8889" spans="1:9" hidden="1" x14ac:dyDescent="0.3">
      <c r="A8889" s="24">
        <v>8887</v>
      </c>
      <c r="B8889" s="11" t="str">
        <f>IFERROR(INDEX({"JSNY-BJ0001-01";"JSNY-JS0022-01";"JSNY-JS0002-01"},MATCH(D8889,{"BJ_zhongyu";"JS_WX_liteer";"JS_CZ_wodefeng"},0)),"")</f>
        <v>JSNY-JS0002-01</v>
      </c>
      <c r="C8889" s="11" t="str">
        <f>IFERROR(INDEX({"北京中裕世纪大酒店";"江苏利特尔绿色包装股份有限公司";"常州市金坛沃德丰电子科技有限公司"},MATCH(D8889,{"BJ_zhongyu";"JS_WX_liteer";"JS_CZ_wodefeng"},0)),"")</f>
        <v>常州市金坛沃德丰电子科技有限公司</v>
      </c>
      <c r="D8889" s="11" t="str">
        <f>[1]动作!$G8888</f>
        <v>JS_CZ_wodefeng</v>
      </c>
      <c r="E8889" s="11" t="str">
        <f>[1]动作!$D8888</f>
        <v>分系统1BMS5SOC过低二级故障</v>
      </c>
      <c r="F8889" s="11" t="s">
        <v>177</v>
      </c>
      <c r="G8889" s="12">
        <f>[1]动作!$A8888+[1]动作!$B8888</f>
        <v>43215.661053240743</v>
      </c>
      <c r="H8889" s="12"/>
      <c r="I8889" s="11"/>
    </row>
    <row r="8890" spans="1:9" hidden="1" x14ac:dyDescent="0.3">
      <c r="A8890" s="24">
        <v>8888</v>
      </c>
      <c r="B8890" s="11" t="str">
        <f>IFERROR(INDEX({"JSNY-BJ0001-01";"JSNY-JS0022-01";"JSNY-JS0002-01"},MATCH(D8890,{"BJ_zhongyu";"JS_WX_liteer";"JS_CZ_wodefeng"},0)),"")</f>
        <v>JSNY-JS0002-01</v>
      </c>
      <c r="C8890" s="11" t="str">
        <f>IFERROR(INDEX({"北京中裕世纪大酒店";"江苏利特尔绿色包装股份有限公司";"常州市金坛沃德丰电子科技有限公司"},MATCH(D8890,{"BJ_zhongyu";"JS_WX_liteer";"JS_CZ_wodefeng"},0)),"")</f>
        <v>常州市金坛沃德丰电子科技有限公司</v>
      </c>
      <c r="D8890" s="11" t="str">
        <f>[1]动作!$G8889</f>
        <v>JS_CZ_wodefeng</v>
      </c>
      <c r="E8890" s="11" t="str">
        <f>[1]动作!$D8889</f>
        <v>分系统1BMS5模块SOC互差过大一级故障</v>
      </c>
      <c r="F8890" s="11" t="s">
        <v>177</v>
      </c>
      <c r="G8890" s="12">
        <f>[1]动作!$A8889+[1]动作!$B8889</f>
        <v>43215.661053240743</v>
      </c>
      <c r="H8890" s="12"/>
      <c r="I8890" s="11"/>
    </row>
    <row r="8891" spans="1:9" hidden="1" x14ac:dyDescent="0.3">
      <c r="A8891" s="24">
        <v>8889</v>
      </c>
      <c r="B8891" s="11" t="str">
        <f>IFERROR(INDEX({"JSNY-BJ0001-01";"JSNY-JS0022-01";"JSNY-JS0002-01"},MATCH(D8891,{"BJ_zhongyu";"JS_WX_liteer";"JS_CZ_wodefeng"},0)),"")</f>
        <v>JSNY-JS0002-01</v>
      </c>
      <c r="C8891" s="11" t="str">
        <f>IFERROR(INDEX({"北京中裕世纪大酒店";"江苏利特尔绿色包装股份有限公司";"常州市金坛沃德丰电子科技有限公司"},MATCH(D8891,{"BJ_zhongyu";"JS_WX_liteer";"JS_CZ_wodefeng"},0)),"")</f>
        <v>常州市金坛沃德丰电子科技有限公司</v>
      </c>
      <c r="D8891" s="11" t="str">
        <f>[1]动作!$G8890</f>
        <v>JS_CZ_wodefeng</v>
      </c>
      <c r="E8891" s="11" t="str">
        <f>[1]动作!$D8890</f>
        <v>分系统1BMS5模块SOC互差过大二级故障</v>
      </c>
      <c r="F8891" s="11" t="s">
        <v>177</v>
      </c>
      <c r="G8891" s="12">
        <f>[1]动作!$A8890+[1]动作!$B8890</f>
        <v>43215.661053240743</v>
      </c>
      <c r="H8891" s="12"/>
      <c r="I8891" s="11"/>
    </row>
    <row r="8892" spans="1:9" hidden="1" x14ac:dyDescent="0.3">
      <c r="A8892" s="24">
        <v>8890</v>
      </c>
      <c r="B8892" s="11" t="str">
        <f>IFERROR(INDEX({"JSNY-BJ0001-01";"JSNY-JS0022-01";"JSNY-JS0002-01"},MATCH(D8892,{"BJ_zhongyu";"JS_WX_liteer";"JS_CZ_wodefeng"},0)),"")</f>
        <v>JSNY-JS0002-01</v>
      </c>
      <c r="C8892" s="11" t="str">
        <f>IFERROR(INDEX({"北京中裕世纪大酒店";"江苏利特尔绿色包装股份有限公司";"常州市金坛沃德丰电子科技有限公司"},MATCH(D8892,{"BJ_zhongyu";"JS_WX_liteer";"JS_CZ_wodefeng"},0)),"")</f>
        <v>常州市金坛沃德丰电子科技有限公司</v>
      </c>
      <c r="D8892" s="11" t="str">
        <f>[1]动作!$G8891</f>
        <v>JS_CZ_wodefeng</v>
      </c>
      <c r="E8892" s="11" t="str">
        <f>[1]动作!$D8891</f>
        <v>分系统1BMS5绝缘故障一级故障</v>
      </c>
      <c r="F8892" s="11" t="s">
        <v>177</v>
      </c>
      <c r="G8892" s="12">
        <f>[1]动作!$A8891+[1]动作!$B8891</f>
        <v>43215.661053240743</v>
      </c>
      <c r="H8892" s="12"/>
      <c r="I8892" s="11"/>
    </row>
    <row r="8893" spans="1:9" hidden="1" x14ac:dyDescent="0.3">
      <c r="A8893" s="24">
        <v>8891</v>
      </c>
      <c r="B8893" s="11" t="str">
        <f>IFERROR(INDEX({"JSNY-BJ0001-01";"JSNY-JS0022-01";"JSNY-JS0002-01"},MATCH(D8893,{"BJ_zhongyu";"JS_WX_liteer";"JS_CZ_wodefeng"},0)),"")</f>
        <v>JSNY-JS0002-01</v>
      </c>
      <c r="C8893" s="11" t="str">
        <f>IFERROR(INDEX({"北京中裕世纪大酒店";"江苏利特尔绿色包装股份有限公司";"常州市金坛沃德丰电子科技有限公司"},MATCH(D8893,{"BJ_zhongyu";"JS_WX_liteer";"JS_CZ_wodefeng"},0)),"")</f>
        <v>常州市金坛沃德丰电子科技有限公司</v>
      </c>
      <c r="D8893" s="11" t="str">
        <f>[1]动作!$G8892</f>
        <v>JS_CZ_wodefeng</v>
      </c>
      <c r="E8893" s="11" t="str">
        <f>[1]动作!$D8892</f>
        <v>分系统1BMS5绝缘故障二级故障</v>
      </c>
      <c r="F8893" s="11" t="s">
        <v>177</v>
      </c>
      <c r="G8893" s="12">
        <f>[1]动作!$A8892+[1]动作!$B8892</f>
        <v>43215.661053240743</v>
      </c>
      <c r="H8893" s="12"/>
      <c r="I8893" s="11"/>
    </row>
    <row r="8894" spans="1:9" hidden="1" x14ac:dyDescent="0.3">
      <c r="A8894" s="24">
        <v>8892</v>
      </c>
      <c r="B8894" s="11" t="str">
        <f>IFERROR(INDEX({"JSNY-BJ0001-01";"JSNY-JS0022-01";"JSNY-JS0002-01"},MATCH(D8894,{"BJ_zhongyu";"JS_WX_liteer";"JS_CZ_wodefeng"},0)),"")</f>
        <v>JSNY-JS0002-01</v>
      </c>
      <c r="C8894" s="11" t="str">
        <f>IFERROR(INDEX({"北京中裕世纪大酒店";"江苏利特尔绿色包装股份有限公司";"常州市金坛沃德丰电子科技有限公司"},MATCH(D8894,{"BJ_zhongyu";"JS_WX_liteer";"JS_CZ_wodefeng"},0)),"")</f>
        <v>常州市金坛沃德丰电子科技有限公司</v>
      </c>
      <c r="D8894" s="11" t="str">
        <f>[1]动作!$G8893</f>
        <v>JS_CZ_wodefeng</v>
      </c>
      <c r="E8894" s="11" t="str">
        <f>[1]动作!$D8893</f>
        <v>分系统1BMS5主正继电器断路</v>
      </c>
      <c r="F8894" s="11" t="s">
        <v>177</v>
      </c>
      <c r="G8894" s="12">
        <f>[1]动作!$A8893+[1]动作!$B8893</f>
        <v>43215.661053240743</v>
      </c>
      <c r="H8894" s="12"/>
      <c r="I8894" s="11"/>
    </row>
    <row r="8895" spans="1:9" hidden="1" x14ac:dyDescent="0.3">
      <c r="A8895" s="24">
        <v>8893</v>
      </c>
      <c r="B8895" s="11" t="str">
        <f>IFERROR(INDEX({"JSNY-BJ0001-01";"JSNY-JS0022-01";"JSNY-JS0002-01"},MATCH(D8895,{"BJ_zhongyu";"JS_WX_liteer";"JS_CZ_wodefeng"},0)),"")</f>
        <v>JSNY-JS0002-01</v>
      </c>
      <c r="C8895" s="11" t="str">
        <f>IFERROR(INDEX({"北京中裕世纪大酒店";"江苏利特尔绿色包装股份有限公司";"常州市金坛沃德丰电子科技有限公司"},MATCH(D8895,{"BJ_zhongyu";"JS_WX_liteer";"JS_CZ_wodefeng"},0)),"")</f>
        <v>常州市金坛沃德丰电子科技有限公司</v>
      </c>
      <c r="D8895" s="11" t="str">
        <f>[1]动作!$G8894</f>
        <v>JS_CZ_wodefeng</v>
      </c>
      <c r="E8895" s="11" t="str">
        <f>[1]动作!$D8894</f>
        <v>分系统1BMS5主正继电器粘连</v>
      </c>
      <c r="F8895" s="11" t="s">
        <v>177</v>
      </c>
      <c r="G8895" s="12">
        <f>[1]动作!$A8894+[1]动作!$B8894</f>
        <v>43215.661053240743</v>
      </c>
      <c r="H8895" s="12"/>
      <c r="I8895" s="11"/>
    </row>
    <row r="8896" spans="1:9" hidden="1" x14ac:dyDescent="0.3">
      <c r="A8896" s="24">
        <v>8894</v>
      </c>
      <c r="B8896" s="11" t="str">
        <f>IFERROR(INDEX({"JSNY-BJ0001-01";"JSNY-JS0022-01";"JSNY-JS0002-01"},MATCH(D8896,{"BJ_zhongyu";"JS_WX_liteer";"JS_CZ_wodefeng"},0)),"")</f>
        <v>JSNY-JS0002-01</v>
      </c>
      <c r="C8896" s="11" t="str">
        <f>IFERROR(INDEX({"北京中裕世纪大酒店";"江苏利特尔绿色包装股份有限公司";"常州市金坛沃德丰电子科技有限公司"},MATCH(D8896,{"BJ_zhongyu";"JS_WX_liteer";"JS_CZ_wodefeng"},0)),"")</f>
        <v>常州市金坛沃德丰电子科技有限公司</v>
      </c>
      <c r="D8896" s="11" t="str">
        <f>[1]动作!$G8895</f>
        <v>JS_CZ_wodefeng</v>
      </c>
      <c r="E8896" s="11" t="str">
        <f>[1]动作!$D8895</f>
        <v>分系统1BMS5单体丢失</v>
      </c>
      <c r="F8896" s="11" t="s">
        <v>177</v>
      </c>
      <c r="G8896" s="12">
        <f>[1]动作!$A8895+[1]动作!$B8895</f>
        <v>43215.661053240743</v>
      </c>
      <c r="H8896" s="12"/>
      <c r="I8896" s="11"/>
    </row>
    <row r="8897" spans="1:9" hidden="1" x14ac:dyDescent="0.3">
      <c r="A8897" s="24">
        <v>8895</v>
      </c>
      <c r="B8897" s="11" t="str">
        <f>IFERROR(INDEX({"JSNY-BJ0001-01";"JSNY-JS0022-01";"JSNY-JS0002-01"},MATCH(D8897,{"BJ_zhongyu";"JS_WX_liteer";"JS_CZ_wodefeng"},0)),"")</f>
        <v>JSNY-JS0002-01</v>
      </c>
      <c r="C8897" s="11" t="str">
        <f>IFERROR(INDEX({"北京中裕世纪大酒店";"江苏利特尔绿色包装股份有限公司";"常州市金坛沃德丰电子科技有限公司"},MATCH(D8897,{"BJ_zhongyu";"JS_WX_liteer";"JS_CZ_wodefeng"},0)),"")</f>
        <v>常州市金坛沃德丰电子科技有限公司</v>
      </c>
      <c r="D8897" s="11" t="str">
        <f>[1]动作!$G8896</f>
        <v>JS_CZ_wodefeng</v>
      </c>
      <c r="E8897" s="11" t="str">
        <f>[1]动作!$D8896</f>
        <v>分系统1BMS5BMU丢失</v>
      </c>
      <c r="F8897" s="11" t="s">
        <v>177</v>
      </c>
      <c r="G8897" s="12">
        <f>[1]动作!$A8896+[1]动作!$B8896</f>
        <v>43215.661053240743</v>
      </c>
      <c r="H8897" s="12"/>
      <c r="I8897" s="11"/>
    </row>
    <row r="8898" spans="1:9" hidden="1" x14ac:dyDescent="0.3">
      <c r="A8898" s="24">
        <v>8896</v>
      </c>
      <c r="B8898" s="11" t="str">
        <f>IFERROR(INDEX({"JSNY-BJ0001-01";"JSNY-JS0022-01";"JSNY-JS0002-01"},MATCH(D8898,{"BJ_zhongyu";"JS_WX_liteer";"JS_CZ_wodefeng"},0)),"")</f>
        <v>JSNY-JS0002-01</v>
      </c>
      <c r="C8898" s="11" t="str">
        <f>IFERROR(INDEX({"北京中裕世纪大酒店";"江苏利特尔绿色包装股份有限公司";"常州市金坛沃德丰电子科技有限公司"},MATCH(D8898,{"BJ_zhongyu";"JS_WX_liteer";"JS_CZ_wodefeng"},0)),"")</f>
        <v>常州市金坛沃德丰电子科技有限公司</v>
      </c>
      <c r="D8898" s="11" t="str">
        <f>[1]动作!$G8897</f>
        <v>JS_CZ_wodefeng</v>
      </c>
      <c r="E8898" s="11" t="str">
        <f>[1]动作!$D8897</f>
        <v>分系统1BMS5BCMS内部通讯故障</v>
      </c>
      <c r="F8898" s="11" t="s">
        <v>177</v>
      </c>
      <c r="G8898" s="12">
        <f>[1]动作!$A8897+[1]动作!$B8897</f>
        <v>43215.661053240743</v>
      </c>
      <c r="H8898" s="12"/>
      <c r="I8898" s="11"/>
    </row>
    <row r="8899" spans="1:9" hidden="1" x14ac:dyDescent="0.3">
      <c r="A8899" s="24">
        <v>8897</v>
      </c>
      <c r="B8899" s="11" t="str">
        <f>IFERROR(INDEX({"JSNY-BJ0001-01";"JSNY-JS0022-01";"JSNY-JS0002-01"},MATCH(D8899,{"BJ_zhongyu";"JS_WX_liteer";"JS_CZ_wodefeng"},0)),"")</f>
        <v>JSNY-JS0002-01</v>
      </c>
      <c r="C8899" s="11" t="str">
        <f>IFERROR(INDEX({"北京中裕世纪大酒店";"江苏利特尔绿色包装股份有限公司";"常州市金坛沃德丰电子科技有限公司"},MATCH(D8899,{"BJ_zhongyu";"JS_WX_liteer";"JS_CZ_wodefeng"},0)),"")</f>
        <v>常州市金坛沃德丰电子科技有限公司</v>
      </c>
      <c r="D8899" s="11" t="str">
        <f>[1]动作!$G8898</f>
        <v>JS_CZ_wodefeng</v>
      </c>
      <c r="E8899" s="11" t="str">
        <f>[1]动作!$D8898</f>
        <v>分系统1BMS5BAMS 通讯故障</v>
      </c>
      <c r="F8899" s="11" t="s">
        <v>177</v>
      </c>
      <c r="G8899" s="12">
        <f>[1]动作!$A8898+[1]动作!$B8898</f>
        <v>43215.661053240743</v>
      </c>
      <c r="H8899" s="12"/>
      <c r="I8899" s="11"/>
    </row>
    <row r="8900" spans="1:9" hidden="1" x14ac:dyDescent="0.3">
      <c r="A8900" s="24">
        <v>8898</v>
      </c>
      <c r="B8900" s="11" t="str">
        <f>IFERROR(INDEX({"JSNY-BJ0001-01";"JSNY-JS0022-01";"JSNY-JS0002-01"},MATCH(D8900,{"BJ_zhongyu";"JS_WX_liteer";"JS_CZ_wodefeng"},0)),"")</f>
        <v>JSNY-JS0002-01</v>
      </c>
      <c r="C8900" s="11" t="str">
        <f>IFERROR(INDEX({"北京中裕世纪大酒店";"江苏利特尔绿色包装股份有限公司";"常州市金坛沃德丰电子科技有限公司"},MATCH(D8900,{"BJ_zhongyu";"JS_WX_liteer";"JS_CZ_wodefeng"},0)),"")</f>
        <v>常州市金坛沃德丰电子科技有限公司</v>
      </c>
      <c r="D8900" s="11" t="str">
        <f>[1]动作!$G8899</f>
        <v>JS_CZ_wodefeng</v>
      </c>
      <c r="E8900" s="11" t="str">
        <f>[1]动作!$D8899</f>
        <v>分系统1BMS5单体自检失效故障</v>
      </c>
      <c r="F8900" s="11" t="s">
        <v>177</v>
      </c>
      <c r="G8900" s="12">
        <f>[1]动作!$A8899+[1]动作!$B8899</f>
        <v>43215.661053240743</v>
      </c>
      <c r="H8900" s="12"/>
      <c r="I8900" s="11"/>
    </row>
    <row r="8901" spans="1:9" hidden="1" x14ac:dyDescent="0.3">
      <c r="A8901" s="24">
        <v>8899</v>
      </c>
      <c r="B8901" s="11" t="str">
        <f>IFERROR(INDEX({"JSNY-BJ0001-01";"JSNY-JS0022-01";"JSNY-JS0002-01"},MATCH(D8901,{"BJ_zhongyu";"JS_WX_liteer";"JS_CZ_wodefeng"},0)),"")</f>
        <v>JSNY-JS0002-01</v>
      </c>
      <c r="C8901" s="11" t="str">
        <f>IFERROR(INDEX({"北京中裕世纪大酒店";"江苏利特尔绿色包装股份有限公司";"常州市金坛沃德丰电子科技有限公司"},MATCH(D8901,{"BJ_zhongyu";"JS_WX_liteer";"JS_CZ_wodefeng"},0)),"")</f>
        <v>常州市金坛沃德丰电子科技有限公司</v>
      </c>
      <c r="D8901" s="11" t="str">
        <f>[1]动作!$G8900</f>
        <v>JS_CZ_wodefeng</v>
      </c>
      <c r="E8901" s="11" t="str">
        <f>[1]动作!$D8900</f>
        <v>分系统1BMS5模块自检失效故障</v>
      </c>
      <c r="F8901" s="11" t="s">
        <v>177</v>
      </c>
      <c r="G8901" s="12">
        <f>[1]动作!$A8900+[1]动作!$B8900</f>
        <v>43215.661053240743</v>
      </c>
      <c r="H8901" s="12"/>
      <c r="I8901" s="11"/>
    </row>
    <row r="8902" spans="1:9" hidden="1" x14ac:dyDescent="0.3">
      <c r="A8902" s="24">
        <v>8900</v>
      </c>
      <c r="B8902" s="11" t="str">
        <f>IFERROR(INDEX({"JSNY-BJ0001-01";"JSNY-JS0022-01";"JSNY-JS0002-01"},MATCH(D8902,{"BJ_zhongyu";"JS_WX_liteer";"JS_CZ_wodefeng"},0)),"")</f>
        <v>JSNY-JS0002-01</v>
      </c>
      <c r="C8902" s="11" t="str">
        <f>IFERROR(INDEX({"北京中裕世纪大酒店";"江苏利特尔绿色包装股份有限公司";"常州市金坛沃德丰电子科技有限公司"},MATCH(D8902,{"BJ_zhongyu";"JS_WX_liteer";"JS_CZ_wodefeng"},0)),"")</f>
        <v>常州市金坛沃德丰电子科技有限公司</v>
      </c>
      <c r="D8902" s="11" t="str">
        <f>[1]动作!$G8901</f>
        <v>JS_CZ_wodefeng</v>
      </c>
      <c r="E8902" s="11" t="str">
        <f>[1]动作!$D8901</f>
        <v>分系统1BMS5单体更新失效故障</v>
      </c>
      <c r="F8902" s="11" t="s">
        <v>177</v>
      </c>
      <c r="G8902" s="12">
        <f>[1]动作!$A8901+[1]动作!$B8901</f>
        <v>43215.661053240743</v>
      </c>
      <c r="H8902" s="12"/>
      <c r="I8902" s="11"/>
    </row>
    <row r="8903" spans="1:9" hidden="1" x14ac:dyDescent="0.3">
      <c r="A8903" s="24">
        <v>8901</v>
      </c>
      <c r="B8903" s="11" t="str">
        <f>IFERROR(INDEX({"JSNY-BJ0001-01";"JSNY-JS0022-01";"JSNY-JS0002-01"},MATCH(D8903,{"BJ_zhongyu";"JS_WX_liteer";"JS_CZ_wodefeng"},0)),"")</f>
        <v>JSNY-JS0002-01</v>
      </c>
      <c r="C8903" s="11" t="str">
        <f>IFERROR(INDEX({"北京中裕世纪大酒店";"江苏利特尔绿色包装股份有限公司";"常州市金坛沃德丰电子科技有限公司"},MATCH(D8903,{"BJ_zhongyu";"JS_WX_liteer";"JS_CZ_wodefeng"},0)),"")</f>
        <v>常州市金坛沃德丰电子科技有限公司</v>
      </c>
      <c r="D8903" s="11" t="str">
        <f>[1]动作!$G8902</f>
        <v>JS_CZ_wodefeng</v>
      </c>
      <c r="E8903" s="11" t="str">
        <f>[1]动作!$D8902</f>
        <v>分系统1BMS6单体电压过高一级故障</v>
      </c>
      <c r="F8903" s="11" t="s">
        <v>177</v>
      </c>
      <c r="G8903" s="12">
        <f>[1]动作!$A8902+[1]动作!$B8902</f>
        <v>43215.661053240743</v>
      </c>
      <c r="H8903" s="12"/>
      <c r="I8903" s="11"/>
    </row>
    <row r="8904" spans="1:9" hidden="1" x14ac:dyDescent="0.3">
      <c r="A8904" s="24">
        <v>8902</v>
      </c>
      <c r="B8904" s="11" t="str">
        <f>IFERROR(INDEX({"JSNY-BJ0001-01";"JSNY-JS0022-01";"JSNY-JS0002-01"},MATCH(D8904,{"BJ_zhongyu";"JS_WX_liteer";"JS_CZ_wodefeng"},0)),"")</f>
        <v>JSNY-JS0002-01</v>
      </c>
      <c r="C8904" s="11" t="str">
        <f>IFERROR(INDEX({"北京中裕世纪大酒店";"江苏利特尔绿色包装股份有限公司";"常州市金坛沃德丰电子科技有限公司"},MATCH(D8904,{"BJ_zhongyu";"JS_WX_liteer";"JS_CZ_wodefeng"},0)),"")</f>
        <v>常州市金坛沃德丰电子科技有限公司</v>
      </c>
      <c r="D8904" s="11" t="str">
        <f>[1]动作!$G8903</f>
        <v>JS_CZ_wodefeng</v>
      </c>
      <c r="E8904" s="11" t="str">
        <f>[1]动作!$D8903</f>
        <v>分系统1BMS6单体电压过高二级故障</v>
      </c>
      <c r="F8904" s="11" t="s">
        <v>177</v>
      </c>
      <c r="G8904" s="12">
        <f>[1]动作!$A8903+[1]动作!$B8903</f>
        <v>43215.661053240743</v>
      </c>
      <c r="H8904" s="12"/>
      <c r="I8904" s="11"/>
    </row>
    <row r="8905" spans="1:9" hidden="1" x14ac:dyDescent="0.3">
      <c r="A8905" s="24">
        <v>8903</v>
      </c>
      <c r="B8905" s="11" t="str">
        <f>IFERROR(INDEX({"JSNY-BJ0001-01";"JSNY-JS0022-01";"JSNY-JS0002-01"},MATCH(D8905,{"BJ_zhongyu";"JS_WX_liteer";"JS_CZ_wodefeng"},0)),"")</f>
        <v>JSNY-JS0002-01</v>
      </c>
      <c r="C8905" s="11" t="str">
        <f>IFERROR(INDEX({"北京中裕世纪大酒店";"江苏利特尔绿色包装股份有限公司";"常州市金坛沃德丰电子科技有限公司"},MATCH(D8905,{"BJ_zhongyu";"JS_WX_liteer";"JS_CZ_wodefeng"},0)),"")</f>
        <v>常州市金坛沃德丰电子科技有限公司</v>
      </c>
      <c r="D8905" s="11" t="str">
        <f>[1]动作!$G8904</f>
        <v>JS_CZ_wodefeng</v>
      </c>
      <c r="E8905" s="11" t="str">
        <f>[1]动作!$D8904</f>
        <v>分系统1BMS6单体电压过低一级故障</v>
      </c>
      <c r="F8905" s="11" t="s">
        <v>177</v>
      </c>
      <c r="G8905" s="12">
        <f>[1]动作!$A8904+[1]动作!$B8904</f>
        <v>43215.661053240743</v>
      </c>
      <c r="H8905" s="12"/>
      <c r="I8905" s="11"/>
    </row>
    <row r="8906" spans="1:9" hidden="1" x14ac:dyDescent="0.3">
      <c r="A8906" s="24">
        <v>8904</v>
      </c>
      <c r="B8906" s="11" t="str">
        <f>IFERROR(INDEX({"JSNY-BJ0001-01";"JSNY-JS0022-01";"JSNY-JS0002-01"},MATCH(D8906,{"BJ_zhongyu";"JS_WX_liteer";"JS_CZ_wodefeng"},0)),"")</f>
        <v>JSNY-JS0002-01</v>
      </c>
      <c r="C8906" s="11" t="str">
        <f>IFERROR(INDEX({"北京中裕世纪大酒店";"江苏利特尔绿色包装股份有限公司";"常州市金坛沃德丰电子科技有限公司"},MATCH(D8906,{"BJ_zhongyu";"JS_WX_liteer";"JS_CZ_wodefeng"},0)),"")</f>
        <v>常州市金坛沃德丰电子科技有限公司</v>
      </c>
      <c r="D8906" s="11" t="str">
        <f>[1]动作!$G8905</f>
        <v>JS_CZ_wodefeng</v>
      </c>
      <c r="E8906" s="11" t="str">
        <f>[1]动作!$D8905</f>
        <v>分系统1BMS6单体互差过大二级故障</v>
      </c>
      <c r="F8906" s="11" t="s">
        <v>177</v>
      </c>
      <c r="G8906" s="12">
        <f>[1]动作!$A8905+[1]动作!$B8905</f>
        <v>43215.661053240743</v>
      </c>
      <c r="H8906" s="12"/>
      <c r="I8906" s="11"/>
    </row>
    <row r="8907" spans="1:9" hidden="1" x14ac:dyDescent="0.3">
      <c r="A8907" s="24">
        <v>8905</v>
      </c>
      <c r="B8907" s="11" t="str">
        <f>IFERROR(INDEX({"JSNY-BJ0001-01";"JSNY-JS0022-01";"JSNY-JS0002-01"},MATCH(D8907,{"BJ_zhongyu";"JS_WX_liteer";"JS_CZ_wodefeng"},0)),"")</f>
        <v>JSNY-JS0002-01</v>
      </c>
      <c r="C8907" s="11" t="str">
        <f>IFERROR(INDEX({"北京中裕世纪大酒店";"江苏利特尔绿色包装股份有限公司";"常州市金坛沃德丰电子科技有限公司"},MATCH(D8907,{"BJ_zhongyu";"JS_WX_liteer";"JS_CZ_wodefeng"},0)),"")</f>
        <v>常州市金坛沃德丰电子科技有限公司</v>
      </c>
      <c r="D8907" s="11" t="str">
        <f>[1]动作!$G8906</f>
        <v>JS_CZ_wodefeng</v>
      </c>
      <c r="E8907" s="11" t="str">
        <f>[1]动作!$D8906</f>
        <v>分系统1BMS6模块平均电压过高一级故障</v>
      </c>
      <c r="F8907" s="11" t="s">
        <v>177</v>
      </c>
      <c r="G8907" s="12">
        <f>[1]动作!$A8906+[1]动作!$B8906</f>
        <v>43215.661053240743</v>
      </c>
      <c r="H8907" s="12"/>
      <c r="I8907" s="11"/>
    </row>
    <row r="8908" spans="1:9" hidden="1" x14ac:dyDescent="0.3">
      <c r="A8908" s="24">
        <v>8906</v>
      </c>
      <c r="B8908" s="11" t="str">
        <f>IFERROR(INDEX({"JSNY-BJ0001-01";"JSNY-JS0022-01";"JSNY-JS0002-01"},MATCH(D8908,{"BJ_zhongyu";"JS_WX_liteer";"JS_CZ_wodefeng"},0)),"")</f>
        <v>JSNY-JS0002-01</v>
      </c>
      <c r="C8908" s="11" t="str">
        <f>IFERROR(INDEX({"北京中裕世纪大酒店";"江苏利特尔绿色包装股份有限公司";"常州市金坛沃德丰电子科技有限公司"},MATCH(D8908,{"BJ_zhongyu";"JS_WX_liteer";"JS_CZ_wodefeng"},0)),"")</f>
        <v>常州市金坛沃德丰电子科技有限公司</v>
      </c>
      <c r="D8908" s="11" t="str">
        <f>[1]动作!$G8907</f>
        <v>JS_CZ_wodefeng</v>
      </c>
      <c r="E8908" s="11" t="str">
        <f>[1]动作!$D8907</f>
        <v>分系统1BMS6模块平均电压过高二级故障</v>
      </c>
      <c r="F8908" s="11" t="s">
        <v>177</v>
      </c>
      <c r="G8908" s="12">
        <f>[1]动作!$A8907+[1]动作!$B8907</f>
        <v>43215.661053240743</v>
      </c>
      <c r="H8908" s="12"/>
      <c r="I8908" s="11"/>
    </row>
    <row r="8909" spans="1:9" hidden="1" x14ac:dyDescent="0.3">
      <c r="A8909" s="24">
        <v>8907</v>
      </c>
      <c r="B8909" s="11" t="str">
        <f>IFERROR(INDEX({"JSNY-BJ0001-01";"JSNY-JS0022-01";"JSNY-JS0002-01"},MATCH(D8909,{"BJ_zhongyu";"JS_WX_liteer";"JS_CZ_wodefeng"},0)),"")</f>
        <v>JSNY-JS0002-01</v>
      </c>
      <c r="C8909" s="11" t="str">
        <f>IFERROR(INDEX({"北京中裕世纪大酒店";"江苏利特尔绿色包装股份有限公司";"常州市金坛沃德丰电子科技有限公司"},MATCH(D8909,{"BJ_zhongyu";"JS_WX_liteer";"JS_CZ_wodefeng"},0)),"")</f>
        <v>常州市金坛沃德丰电子科技有限公司</v>
      </c>
      <c r="D8909" s="11" t="str">
        <f>[1]动作!$G8908</f>
        <v>JS_CZ_wodefeng</v>
      </c>
      <c r="E8909" s="11" t="str">
        <f>[1]动作!$D8908</f>
        <v>分系统1BMS6模块平均电压过低一级故障</v>
      </c>
      <c r="F8909" s="11" t="s">
        <v>177</v>
      </c>
      <c r="G8909" s="12">
        <f>[1]动作!$A8908+[1]动作!$B8908</f>
        <v>43215.661053240743</v>
      </c>
      <c r="H8909" s="12"/>
      <c r="I8909" s="11"/>
    </row>
    <row r="8910" spans="1:9" hidden="1" x14ac:dyDescent="0.3">
      <c r="A8910" s="24">
        <v>8908</v>
      </c>
      <c r="B8910" s="11" t="str">
        <f>IFERROR(INDEX({"JSNY-BJ0001-01";"JSNY-JS0022-01";"JSNY-JS0002-01"},MATCH(D8910,{"BJ_zhongyu";"JS_WX_liteer";"JS_CZ_wodefeng"},0)),"")</f>
        <v>JSNY-JS0002-01</v>
      </c>
      <c r="C8910" s="11" t="str">
        <f>IFERROR(INDEX({"北京中裕世纪大酒店";"江苏利特尔绿色包装股份有限公司";"常州市金坛沃德丰电子科技有限公司"},MATCH(D8910,{"BJ_zhongyu";"JS_WX_liteer";"JS_CZ_wodefeng"},0)),"")</f>
        <v>常州市金坛沃德丰电子科技有限公司</v>
      </c>
      <c r="D8910" s="11" t="str">
        <f>[1]动作!$G8909</f>
        <v>JS_CZ_wodefeng</v>
      </c>
      <c r="E8910" s="11" t="str">
        <f>[1]动作!$D8909</f>
        <v>分系统1BMS6模块平均电压过低二级故障</v>
      </c>
      <c r="F8910" s="11" t="s">
        <v>177</v>
      </c>
      <c r="G8910" s="12">
        <f>[1]动作!$A8909+[1]动作!$B8909</f>
        <v>43215.661053240743</v>
      </c>
      <c r="H8910" s="12"/>
      <c r="I8910" s="11"/>
    </row>
    <row r="8911" spans="1:9" hidden="1" x14ac:dyDescent="0.3">
      <c r="A8911" s="24">
        <v>8909</v>
      </c>
      <c r="B8911" s="11" t="str">
        <f>IFERROR(INDEX({"JSNY-BJ0001-01";"JSNY-JS0022-01";"JSNY-JS0002-01"},MATCH(D8911,{"BJ_zhongyu";"JS_WX_liteer";"JS_CZ_wodefeng"},0)),"")</f>
        <v>JSNY-JS0002-01</v>
      </c>
      <c r="C8911" s="11" t="str">
        <f>IFERROR(INDEX({"北京中裕世纪大酒店";"江苏利特尔绿色包装股份有限公司";"常州市金坛沃德丰电子科技有限公司"},MATCH(D8911,{"BJ_zhongyu";"JS_WX_liteer";"JS_CZ_wodefeng"},0)),"")</f>
        <v>常州市金坛沃德丰电子科技有限公司</v>
      </c>
      <c r="D8911" s="11" t="str">
        <f>[1]动作!$G8910</f>
        <v>JS_CZ_wodefeng</v>
      </c>
      <c r="E8911" s="11" t="str">
        <f>[1]动作!$D8910</f>
        <v>分系统1BMS6模块平均电压互差过大一级故障</v>
      </c>
      <c r="F8911" s="11" t="s">
        <v>177</v>
      </c>
      <c r="G8911" s="12">
        <f>[1]动作!$A8910+[1]动作!$B8910</f>
        <v>43215.661053240743</v>
      </c>
      <c r="H8911" s="12"/>
      <c r="I8911" s="11"/>
    </row>
    <row r="8912" spans="1:9" hidden="1" x14ac:dyDescent="0.3">
      <c r="A8912" s="24">
        <v>8910</v>
      </c>
      <c r="B8912" s="11" t="str">
        <f>IFERROR(INDEX({"JSNY-BJ0001-01";"JSNY-JS0022-01";"JSNY-JS0002-01"},MATCH(D8912,{"BJ_zhongyu";"JS_WX_liteer";"JS_CZ_wodefeng"},0)),"")</f>
        <v>JSNY-JS0002-01</v>
      </c>
      <c r="C8912" s="11" t="str">
        <f>IFERROR(INDEX({"北京中裕世纪大酒店";"江苏利特尔绿色包装股份有限公司";"常州市金坛沃德丰电子科技有限公司"},MATCH(D8912,{"BJ_zhongyu";"JS_WX_liteer";"JS_CZ_wodefeng"},0)),"")</f>
        <v>常州市金坛沃德丰电子科技有限公司</v>
      </c>
      <c r="D8912" s="11" t="str">
        <f>[1]动作!$G8911</f>
        <v>JS_CZ_wodefeng</v>
      </c>
      <c r="E8912" s="11" t="str">
        <f>[1]动作!$D8911</f>
        <v>分系统1BMS6模块平均电压互差过大二级故障</v>
      </c>
      <c r="F8912" s="11" t="s">
        <v>177</v>
      </c>
      <c r="G8912" s="12">
        <f>[1]动作!$A8911+[1]动作!$B8911</f>
        <v>43215.661053240743</v>
      </c>
      <c r="H8912" s="12"/>
      <c r="I8912" s="11"/>
    </row>
    <row r="8913" spans="1:9" hidden="1" x14ac:dyDescent="0.3">
      <c r="A8913" s="24">
        <v>8911</v>
      </c>
      <c r="B8913" s="11" t="str">
        <f>IFERROR(INDEX({"JSNY-BJ0001-01";"JSNY-JS0022-01";"JSNY-JS0002-01"},MATCH(D8913,{"BJ_zhongyu";"JS_WX_liteer";"JS_CZ_wodefeng"},0)),"")</f>
        <v>JSNY-JS0002-01</v>
      </c>
      <c r="C8913" s="11" t="str">
        <f>IFERROR(INDEX({"北京中裕世纪大酒店";"江苏利特尔绿色包装股份有限公司";"常州市金坛沃德丰电子科技有限公司"},MATCH(D8913,{"BJ_zhongyu";"JS_WX_liteer";"JS_CZ_wodefeng"},0)),"")</f>
        <v>常州市金坛沃德丰电子科技有限公司</v>
      </c>
      <c r="D8913" s="11" t="str">
        <f>[1]动作!$G8912</f>
        <v>JS_CZ_wodefeng</v>
      </c>
      <c r="E8913" s="11" t="str">
        <f>[1]动作!$D8912</f>
        <v>分系统1BMS6放电电流过大二级故障</v>
      </c>
      <c r="F8913" s="11" t="s">
        <v>177</v>
      </c>
      <c r="G8913" s="12">
        <f>[1]动作!$A8912+[1]动作!$B8912</f>
        <v>43215.661053240743</v>
      </c>
      <c r="H8913" s="12"/>
      <c r="I8913" s="11"/>
    </row>
    <row r="8914" spans="1:9" hidden="1" x14ac:dyDescent="0.3">
      <c r="A8914" s="24">
        <v>8912</v>
      </c>
      <c r="B8914" s="11" t="str">
        <f>IFERROR(INDEX({"JSNY-BJ0001-01";"JSNY-JS0022-01";"JSNY-JS0002-01"},MATCH(D8914,{"BJ_zhongyu";"JS_WX_liteer";"JS_CZ_wodefeng"},0)),"")</f>
        <v>JSNY-JS0002-01</v>
      </c>
      <c r="C8914" s="11" t="str">
        <f>IFERROR(INDEX({"北京中裕世纪大酒店";"江苏利特尔绿色包装股份有限公司";"常州市金坛沃德丰电子科技有限公司"},MATCH(D8914,{"BJ_zhongyu";"JS_WX_liteer";"JS_CZ_wodefeng"},0)),"")</f>
        <v>常州市金坛沃德丰电子科技有限公司</v>
      </c>
      <c r="D8914" s="11" t="str">
        <f>[1]动作!$G8913</f>
        <v>JS_CZ_wodefeng</v>
      </c>
      <c r="E8914" s="11" t="str">
        <f>[1]动作!$D8913</f>
        <v>分系统1BMS6充电电流过大一级故障</v>
      </c>
      <c r="F8914" s="11" t="s">
        <v>177</v>
      </c>
      <c r="G8914" s="12">
        <f>[1]动作!$A8913+[1]动作!$B8913</f>
        <v>43215.661053240743</v>
      </c>
      <c r="H8914" s="12"/>
      <c r="I8914" s="11"/>
    </row>
    <row r="8915" spans="1:9" hidden="1" x14ac:dyDescent="0.3">
      <c r="A8915" s="24">
        <v>8913</v>
      </c>
      <c r="B8915" s="11" t="str">
        <f>IFERROR(INDEX({"JSNY-BJ0001-01";"JSNY-JS0022-01";"JSNY-JS0002-01"},MATCH(D8915,{"BJ_zhongyu";"JS_WX_liteer";"JS_CZ_wodefeng"},0)),"")</f>
        <v>JSNY-JS0002-01</v>
      </c>
      <c r="C8915" s="11" t="str">
        <f>IFERROR(INDEX({"北京中裕世纪大酒店";"江苏利特尔绿色包装股份有限公司";"常州市金坛沃德丰电子科技有限公司"},MATCH(D8915,{"BJ_zhongyu";"JS_WX_liteer";"JS_CZ_wodefeng"},0)),"")</f>
        <v>常州市金坛沃德丰电子科技有限公司</v>
      </c>
      <c r="D8915" s="11" t="str">
        <f>[1]动作!$G8914</f>
        <v>JS_CZ_wodefeng</v>
      </c>
      <c r="E8915" s="11" t="str">
        <f>[1]动作!$D8914</f>
        <v>分系统1BMS6温度过高二级故障</v>
      </c>
      <c r="F8915" s="11" t="s">
        <v>177</v>
      </c>
      <c r="G8915" s="12">
        <f>[1]动作!$A8914+[1]动作!$B8914</f>
        <v>43215.661053240743</v>
      </c>
      <c r="H8915" s="12"/>
      <c r="I8915" s="11"/>
    </row>
    <row r="8916" spans="1:9" hidden="1" x14ac:dyDescent="0.3">
      <c r="A8916" s="24">
        <v>8914</v>
      </c>
      <c r="B8916" s="11" t="str">
        <f>IFERROR(INDEX({"JSNY-BJ0001-01";"JSNY-JS0022-01";"JSNY-JS0002-01"},MATCH(D8916,{"BJ_zhongyu";"JS_WX_liteer";"JS_CZ_wodefeng"},0)),"")</f>
        <v>JSNY-JS0002-01</v>
      </c>
      <c r="C8916" s="11" t="str">
        <f>IFERROR(INDEX({"北京中裕世纪大酒店";"江苏利特尔绿色包装股份有限公司";"常州市金坛沃德丰电子科技有限公司"},MATCH(D8916,{"BJ_zhongyu";"JS_WX_liteer";"JS_CZ_wodefeng"},0)),"")</f>
        <v>常州市金坛沃德丰电子科技有限公司</v>
      </c>
      <c r="D8916" s="11" t="str">
        <f>[1]动作!$G8915</f>
        <v>JS_CZ_wodefeng</v>
      </c>
      <c r="E8916" s="11" t="str">
        <f>[1]动作!$D8915</f>
        <v>分系统1BMS6温度过低一级故障</v>
      </c>
      <c r="F8916" s="11" t="s">
        <v>177</v>
      </c>
      <c r="G8916" s="12">
        <f>[1]动作!$A8915+[1]动作!$B8915</f>
        <v>43215.661053240743</v>
      </c>
      <c r="H8916" s="12"/>
      <c r="I8916" s="11"/>
    </row>
    <row r="8917" spans="1:9" hidden="1" x14ac:dyDescent="0.3">
      <c r="A8917" s="24">
        <v>8915</v>
      </c>
      <c r="B8917" s="11" t="str">
        <f>IFERROR(INDEX({"JSNY-BJ0001-01";"JSNY-JS0022-01";"JSNY-JS0002-01"},MATCH(D8917,{"BJ_zhongyu";"JS_WX_liteer";"JS_CZ_wodefeng"},0)),"")</f>
        <v>JSNY-JS0002-01</v>
      </c>
      <c r="C8917" s="11" t="str">
        <f>IFERROR(INDEX({"北京中裕世纪大酒店";"江苏利特尔绿色包装股份有限公司";"常州市金坛沃德丰电子科技有限公司"},MATCH(D8917,{"BJ_zhongyu";"JS_WX_liteer";"JS_CZ_wodefeng"},0)),"")</f>
        <v>常州市金坛沃德丰电子科技有限公司</v>
      </c>
      <c r="D8917" s="11" t="str">
        <f>[1]动作!$G8916</f>
        <v>JS_CZ_wodefeng</v>
      </c>
      <c r="E8917" s="11" t="str">
        <f>[1]动作!$D8916</f>
        <v>分系统1BMS6温度过低二级故障</v>
      </c>
      <c r="F8917" s="11" t="s">
        <v>177</v>
      </c>
      <c r="G8917" s="12">
        <f>[1]动作!$A8916+[1]动作!$B8916</f>
        <v>43215.661053240743</v>
      </c>
      <c r="H8917" s="12"/>
      <c r="I8917" s="11"/>
    </row>
    <row r="8918" spans="1:9" hidden="1" x14ac:dyDescent="0.3">
      <c r="A8918" s="24">
        <v>8916</v>
      </c>
      <c r="B8918" s="11" t="str">
        <f>IFERROR(INDEX({"JSNY-BJ0001-01";"JSNY-JS0022-01";"JSNY-JS0002-01"},MATCH(D8918,{"BJ_zhongyu";"JS_WX_liteer";"JS_CZ_wodefeng"},0)),"")</f>
        <v>JSNY-JS0002-01</v>
      </c>
      <c r="C8918" s="11" t="str">
        <f>IFERROR(INDEX({"北京中裕世纪大酒店";"江苏利特尔绿色包装股份有限公司";"常州市金坛沃德丰电子科技有限公司"},MATCH(D8918,{"BJ_zhongyu";"JS_WX_liteer";"JS_CZ_wodefeng"},0)),"")</f>
        <v>常州市金坛沃德丰电子科技有限公司</v>
      </c>
      <c r="D8918" s="11" t="str">
        <f>[1]动作!$G8917</f>
        <v>JS_CZ_wodefeng</v>
      </c>
      <c r="E8918" s="11" t="str">
        <f>[1]动作!$D8917</f>
        <v>分系统1BMS6温度互差过大一级故障</v>
      </c>
      <c r="F8918" s="11" t="s">
        <v>177</v>
      </c>
      <c r="G8918" s="12">
        <f>[1]动作!$A8917+[1]动作!$B8917</f>
        <v>43215.661053240743</v>
      </c>
      <c r="H8918" s="12"/>
      <c r="I8918" s="11"/>
    </row>
    <row r="8919" spans="1:9" hidden="1" x14ac:dyDescent="0.3">
      <c r="A8919" s="24">
        <v>8917</v>
      </c>
      <c r="B8919" s="11" t="str">
        <f>IFERROR(INDEX({"JSNY-BJ0001-01";"JSNY-JS0022-01";"JSNY-JS0002-01"},MATCH(D8919,{"BJ_zhongyu";"JS_WX_liteer";"JS_CZ_wodefeng"},0)),"")</f>
        <v>JSNY-JS0002-01</v>
      </c>
      <c r="C8919" s="11" t="str">
        <f>IFERROR(INDEX({"北京中裕世纪大酒店";"江苏利特尔绿色包装股份有限公司";"常州市金坛沃德丰电子科技有限公司"},MATCH(D8919,{"BJ_zhongyu";"JS_WX_liteer";"JS_CZ_wodefeng"},0)),"")</f>
        <v>常州市金坛沃德丰电子科技有限公司</v>
      </c>
      <c r="D8919" s="11" t="str">
        <f>[1]动作!$G8918</f>
        <v>JS_CZ_wodefeng</v>
      </c>
      <c r="E8919" s="11" t="str">
        <f>[1]动作!$D8918</f>
        <v>分系统1BMS6温度互差过大二级故障</v>
      </c>
      <c r="F8919" s="11" t="s">
        <v>177</v>
      </c>
      <c r="G8919" s="12">
        <f>[1]动作!$A8918+[1]动作!$B8918</f>
        <v>43215.661053240743</v>
      </c>
      <c r="H8919" s="12"/>
      <c r="I8919" s="11"/>
    </row>
    <row r="8920" spans="1:9" hidden="1" x14ac:dyDescent="0.3">
      <c r="A8920" s="24">
        <v>8918</v>
      </c>
      <c r="B8920" s="11" t="str">
        <f>IFERROR(INDEX({"JSNY-BJ0001-01";"JSNY-JS0022-01";"JSNY-JS0002-01"},MATCH(D8920,{"BJ_zhongyu";"JS_WX_liteer";"JS_CZ_wodefeng"},0)),"")</f>
        <v>JSNY-JS0002-01</v>
      </c>
      <c r="C8920" s="11" t="str">
        <f>IFERROR(INDEX({"北京中裕世纪大酒店";"江苏利特尔绿色包装股份有限公司";"常州市金坛沃德丰电子科技有限公司"},MATCH(D8920,{"BJ_zhongyu";"JS_WX_liteer";"JS_CZ_wodefeng"},0)),"")</f>
        <v>常州市金坛沃德丰电子科技有限公司</v>
      </c>
      <c r="D8920" s="11" t="str">
        <f>[1]动作!$G8919</f>
        <v>JS_CZ_wodefeng</v>
      </c>
      <c r="E8920" s="11" t="str">
        <f>[1]动作!$D8919</f>
        <v>分系统1BMS6温升过快一级故障</v>
      </c>
      <c r="F8920" s="11" t="s">
        <v>177</v>
      </c>
      <c r="G8920" s="12">
        <f>[1]动作!$A8919+[1]动作!$B8919</f>
        <v>43215.661053240743</v>
      </c>
      <c r="H8920" s="12"/>
      <c r="I8920" s="11"/>
    </row>
    <row r="8921" spans="1:9" hidden="1" x14ac:dyDescent="0.3">
      <c r="A8921" s="24">
        <v>8919</v>
      </c>
      <c r="B8921" s="11" t="str">
        <f>IFERROR(INDEX({"JSNY-BJ0001-01";"JSNY-JS0022-01";"JSNY-JS0002-01"},MATCH(D8921,{"BJ_zhongyu";"JS_WX_liteer";"JS_CZ_wodefeng"},0)),"")</f>
        <v>JSNY-JS0002-01</v>
      </c>
      <c r="C8921" s="11" t="str">
        <f>IFERROR(INDEX({"北京中裕世纪大酒店";"江苏利特尔绿色包装股份有限公司";"常州市金坛沃德丰电子科技有限公司"},MATCH(D8921,{"BJ_zhongyu";"JS_WX_liteer";"JS_CZ_wodefeng"},0)),"")</f>
        <v>常州市金坛沃德丰电子科技有限公司</v>
      </c>
      <c r="D8921" s="11" t="str">
        <f>[1]动作!$G8920</f>
        <v>JS_CZ_wodefeng</v>
      </c>
      <c r="E8921" s="11" t="str">
        <f>[1]动作!$D8920</f>
        <v>分系统1BMS6温升过快二级故障</v>
      </c>
      <c r="F8921" s="11" t="s">
        <v>177</v>
      </c>
      <c r="G8921" s="12">
        <f>[1]动作!$A8920+[1]动作!$B8920</f>
        <v>43215.661053240743</v>
      </c>
      <c r="H8921" s="12"/>
      <c r="I8921" s="11"/>
    </row>
    <row r="8922" spans="1:9" hidden="1" x14ac:dyDescent="0.3">
      <c r="A8922" s="24">
        <v>8920</v>
      </c>
      <c r="B8922" s="11" t="str">
        <f>IFERROR(INDEX({"JSNY-BJ0001-01";"JSNY-JS0022-01";"JSNY-JS0002-01"},MATCH(D8922,{"BJ_zhongyu";"JS_WX_liteer";"JS_CZ_wodefeng"},0)),"")</f>
        <v>JSNY-JS0002-01</v>
      </c>
      <c r="C8922" s="11" t="str">
        <f>IFERROR(INDEX({"北京中裕世纪大酒店";"江苏利特尔绿色包装股份有限公司";"常州市金坛沃德丰电子科技有限公司"},MATCH(D8922,{"BJ_zhongyu";"JS_WX_liteer";"JS_CZ_wodefeng"},0)),"")</f>
        <v>常州市金坛沃德丰电子科技有限公司</v>
      </c>
      <c r="D8922" s="11" t="str">
        <f>[1]动作!$G8921</f>
        <v>JS_CZ_wodefeng</v>
      </c>
      <c r="E8922" s="11" t="str">
        <f>[1]动作!$D8921</f>
        <v>分系统1BMS6极柱温差过大二级故障</v>
      </c>
      <c r="F8922" s="11" t="s">
        <v>177</v>
      </c>
      <c r="G8922" s="12">
        <f>[1]动作!$A8921+[1]动作!$B8921</f>
        <v>43215.661053240743</v>
      </c>
      <c r="H8922" s="12"/>
      <c r="I8922" s="11"/>
    </row>
    <row r="8923" spans="1:9" hidden="1" x14ac:dyDescent="0.3">
      <c r="A8923" s="24">
        <v>8921</v>
      </c>
      <c r="B8923" s="11" t="str">
        <f>IFERROR(INDEX({"JSNY-BJ0001-01";"JSNY-JS0022-01";"JSNY-JS0002-01"},MATCH(D8923,{"BJ_zhongyu";"JS_WX_liteer";"JS_CZ_wodefeng"},0)),"")</f>
        <v>JSNY-JS0002-01</v>
      </c>
      <c r="C8923" s="11" t="str">
        <f>IFERROR(INDEX({"北京中裕世纪大酒店";"江苏利特尔绿色包装股份有限公司";"常州市金坛沃德丰电子科技有限公司"},MATCH(D8923,{"BJ_zhongyu";"JS_WX_liteer";"JS_CZ_wodefeng"},0)),"")</f>
        <v>常州市金坛沃德丰电子科技有限公司</v>
      </c>
      <c r="D8923" s="11" t="str">
        <f>[1]动作!$G8922</f>
        <v>JS_CZ_wodefeng</v>
      </c>
      <c r="E8923" s="11" t="str">
        <f>[1]动作!$D8922</f>
        <v>分系统1BMS6极柱温升过快一级故障</v>
      </c>
      <c r="F8923" s="11" t="s">
        <v>177</v>
      </c>
      <c r="G8923" s="12">
        <f>[1]动作!$A8922+[1]动作!$B8922</f>
        <v>43215.661053240743</v>
      </c>
      <c r="H8923" s="12"/>
      <c r="I8923" s="11"/>
    </row>
    <row r="8924" spans="1:9" hidden="1" x14ac:dyDescent="0.3">
      <c r="A8924" s="24">
        <v>8922</v>
      </c>
      <c r="B8924" s="11" t="str">
        <f>IFERROR(INDEX({"JSNY-BJ0001-01";"JSNY-JS0022-01";"JSNY-JS0002-01"},MATCH(D8924,{"BJ_zhongyu";"JS_WX_liteer";"JS_CZ_wodefeng"},0)),"")</f>
        <v>JSNY-JS0002-01</v>
      </c>
      <c r="C8924" s="11" t="str">
        <f>IFERROR(INDEX({"北京中裕世纪大酒店";"江苏利特尔绿色包装股份有限公司";"常州市金坛沃德丰电子科技有限公司"},MATCH(D8924,{"BJ_zhongyu";"JS_WX_liteer";"JS_CZ_wodefeng"},0)),"")</f>
        <v>常州市金坛沃德丰电子科技有限公司</v>
      </c>
      <c r="D8924" s="11" t="str">
        <f>[1]动作!$G8923</f>
        <v>JS_CZ_wodefeng</v>
      </c>
      <c r="E8924" s="11" t="str">
        <f>[1]动作!$D8923</f>
        <v>分系统1BMS6SOC过高二级故障</v>
      </c>
      <c r="F8924" s="11" t="s">
        <v>177</v>
      </c>
      <c r="G8924" s="12">
        <f>[1]动作!$A8923+[1]动作!$B8923</f>
        <v>43215.661053240743</v>
      </c>
      <c r="H8924" s="12"/>
      <c r="I8924" s="11"/>
    </row>
    <row r="8925" spans="1:9" hidden="1" x14ac:dyDescent="0.3">
      <c r="A8925" s="24">
        <v>8923</v>
      </c>
      <c r="B8925" s="11" t="str">
        <f>IFERROR(INDEX({"JSNY-BJ0001-01";"JSNY-JS0022-01";"JSNY-JS0002-01"},MATCH(D8925,{"BJ_zhongyu";"JS_WX_liteer";"JS_CZ_wodefeng"},0)),"")</f>
        <v>JSNY-JS0002-01</v>
      </c>
      <c r="C8925" s="11" t="str">
        <f>IFERROR(INDEX({"北京中裕世纪大酒店";"江苏利特尔绿色包装股份有限公司";"常州市金坛沃德丰电子科技有限公司"},MATCH(D8925,{"BJ_zhongyu";"JS_WX_liteer";"JS_CZ_wodefeng"},0)),"")</f>
        <v>常州市金坛沃德丰电子科技有限公司</v>
      </c>
      <c r="D8925" s="11" t="str">
        <f>[1]动作!$G8924</f>
        <v>JS_CZ_wodefeng</v>
      </c>
      <c r="E8925" s="11" t="str">
        <f>[1]动作!$D8924</f>
        <v>分系统1BMS6SOC过低一级故障</v>
      </c>
      <c r="F8925" s="11" t="s">
        <v>177</v>
      </c>
      <c r="G8925" s="12">
        <f>[1]动作!$A8924+[1]动作!$B8924</f>
        <v>43215.661053240743</v>
      </c>
      <c r="H8925" s="12"/>
      <c r="I8925" s="11"/>
    </row>
    <row r="8926" spans="1:9" hidden="1" x14ac:dyDescent="0.3">
      <c r="A8926" s="24">
        <v>8924</v>
      </c>
      <c r="B8926" s="11" t="str">
        <f>IFERROR(INDEX({"JSNY-BJ0001-01";"JSNY-JS0022-01";"JSNY-JS0002-01"},MATCH(D8926,{"BJ_zhongyu";"JS_WX_liteer";"JS_CZ_wodefeng"},0)),"")</f>
        <v>JSNY-JS0002-01</v>
      </c>
      <c r="C8926" s="11" t="str">
        <f>IFERROR(INDEX({"北京中裕世纪大酒店";"江苏利特尔绿色包装股份有限公司";"常州市金坛沃德丰电子科技有限公司"},MATCH(D8926,{"BJ_zhongyu";"JS_WX_liteer";"JS_CZ_wodefeng"},0)),"")</f>
        <v>常州市金坛沃德丰电子科技有限公司</v>
      </c>
      <c r="D8926" s="11" t="str">
        <f>[1]动作!$G8925</f>
        <v>JS_CZ_wodefeng</v>
      </c>
      <c r="E8926" s="11" t="str">
        <f>[1]动作!$D8925</f>
        <v>分系统1BMS6SOC过低二级故障</v>
      </c>
      <c r="F8926" s="11" t="s">
        <v>177</v>
      </c>
      <c r="G8926" s="12">
        <f>[1]动作!$A8925+[1]动作!$B8925</f>
        <v>43215.661053240743</v>
      </c>
      <c r="H8926" s="12"/>
      <c r="I8926" s="11"/>
    </row>
    <row r="8927" spans="1:9" hidden="1" x14ac:dyDescent="0.3">
      <c r="A8927" s="24">
        <v>8925</v>
      </c>
      <c r="B8927" s="11" t="str">
        <f>IFERROR(INDEX({"JSNY-BJ0001-01";"JSNY-JS0022-01";"JSNY-JS0002-01"},MATCH(D8927,{"BJ_zhongyu";"JS_WX_liteer";"JS_CZ_wodefeng"},0)),"")</f>
        <v>JSNY-JS0002-01</v>
      </c>
      <c r="C8927" s="11" t="str">
        <f>IFERROR(INDEX({"北京中裕世纪大酒店";"江苏利特尔绿色包装股份有限公司";"常州市金坛沃德丰电子科技有限公司"},MATCH(D8927,{"BJ_zhongyu";"JS_WX_liteer";"JS_CZ_wodefeng"},0)),"")</f>
        <v>常州市金坛沃德丰电子科技有限公司</v>
      </c>
      <c r="D8927" s="11" t="str">
        <f>[1]动作!$G8926</f>
        <v>JS_CZ_wodefeng</v>
      </c>
      <c r="E8927" s="11" t="str">
        <f>[1]动作!$D8926</f>
        <v>分系统1BMS6模块SOC互差过大一级故障</v>
      </c>
      <c r="F8927" s="11" t="s">
        <v>177</v>
      </c>
      <c r="G8927" s="12">
        <f>[1]动作!$A8926+[1]动作!$B8926</f>
        <v>43215.661053240743</v>
      </c>
      <c r="H8927" s="12"/>
      <c r="I8927" s="11"/>
    </row>
    <row r="8928" spans="1:9" hidden="1" x14ac:dyDescent="0.3">
      <c r="A8928" s="24">
        <v>8926</v>
      </c>
      <c r="B8928" s="11" t="str">
        <f>IFERROR(INDEX({"JSNY-BJ0001-01";"JSNY-JS0022-01";"JSNY-JS0002-01"},MATCH(D8928,{"BJ_zhongyu";"JS_WX_liteer";"JS_CZ_wodefeng"},0)),"")</f>
        <v>JSNY-JS0002-01</v>
      </c>
      <c r="C8928" s="11" t="str">
        <f>IFERROR(INDEX({"北京中裕世纪大酒店";"江苏利特尔绿色包装股份有限公司";"常州市金坛沃德丰电子科技有限公司"},MATCH(D8928,{"BJ_zhongyu";"JS_WX_liteer";"JS_CZ_wodefeng"},0)),"")</f>
        <v>常州市金坛沃德丰电子科技有限公司</v>
      </c>
      <c r="D8928" s="11" t="str">
        <f>[1]动作!$G8927</f>
        <v>JS_CZ_wodefeng</v>
      </c>
      <c r="E8928" s="11" t="str">
        <f>[1]动作!$D8927</f>
        <v>分系统1BMS6模块SOC互差过大二级故障</v>
      </c>
      <c r="F8928" s="11" t="s">
        <v>177</v>
      </c>
      <c r="G8928" s="12">
        <f>[1]动作!$A8927+[1]动作!$B8927</f>
        <v>43215.661053240743</v>
      </c>
      <c r="H8928" s="12"/>
      <c r="I8928" s="11"/>
    </row>
    <row r="8929" spans="1:9" hidden="1" x14ac:dyDescent="0.3">
      <c r="A8929" s="24">
        <v>8927</v>
      </c>
      <c r="B8929" s="11" t="str">
        <f>IFERROR(INDEX({"JSNY-BJ0001-01";"JSNY-JS0022-01";"JSNY-JS0002-01"},MATCH(D8929,{"BJ_zhongyu";"JS_WX_liteer";"JS_CZ_wodefeng"},0)),"")</f>
        <v>JSNY-JS0002-01</v>
      </c>
      <c r="C8929" s="11" t="str">
        <f>IFERROR(INDEX({"北京中裕世纪大酒店";"江苏利特尔绿色包装股份有限公司";"常州市金坛沃德丰电子科技有限公司"},MATCH(D8929,{"BJ_zhongyu";"JS_WX_liteer";"JS_CZ_wodefeng"},0)),"")</f>
        <v>常州市金坛沃德丰电子科技有限公司</v>
      </c>
      <c r="D8929" s="11" t="str">
        <f>[1]动作!$G8928</f>
        <v>JS_CZ_wodefeng</v>
      </c>
      <c r="E8929" s="11" t="str">
        <f>[1]动作!$D8928</f>
        <v>分系统1BMS6绝缘故障一级故障</v>
      </c>
      <c r="F8929" s="11" t="s">
        <v>177</v>
      </c>
      <c r="G8929" s="12">
        <f>[1]动作!$A8928+[1]动作!$B8928</f>
        <v>43215.661053240743</v>
      </c>
      <c r="H8929" s="12"/>
      <c r="I8929" s="11"/>
    </row>
    <row r="8930" spans="1:9" hidden="1" x14ac:dyDescent="0.3">
      <c r="A8930" s="24">
        <v>8928</v>
      </c>
      <c r="B8930" s="11" t="str">
        <f>IFERROR(INDEX({"JSNY-BJ0001-01";"JSNY-JS0022-01";"JSNY-JS0002-01"},MATCH(D8930,{"BJ_zhongyu";"JS_WX_liteer";"JS_CZ_wodefeng"},0)),"")</f>
        <v>JSNY-JS0002-01</v>
      </c>
      <c r="C8930" s="11" t="str">
        <f>IFERROR(INDEX({"北京中裕世纪大酒店";"江苏利特尔绿色包装股份有限公司";"常州市金坛沃德丰电子科技有限公司"},MATCH(D8930,{"BJ_zhongyu";"JS_WX_liteer";"JS_CZ_wodefeng"},0)),"")</f>
        <v>常州市金坛沃德丰电子科技有限公司</v>
      </c>
      <c r="D8930" s="11" t="str">
        <f>[1]动作!$G8929</f>
        <v>JS_CZ_wodefeng</v>
      </c>
      <c r="E8930" s="11" t="str">
        <f>[1]动作!$D8929</f>
        <v>分系统1BMS6绝缘故障二级故障</v>
      </c>
      <c r="F8930" s="11" t="s">
        <v>177</v>
      </c>
      <c r="G8930" s="12">
        <f>[1]动作!$A8929+[1]动作!$B8929</f>
        <v>43215.661053240743</v>
      </c>
      <c r="H8930" s="12"/>
      <c r="I8930" s="11"/>
    </row>
    <row r="8931" spans="1:9" hidden="1" x14ac:dyDescent="0.3">
      <c r="A8931" s="24">
        <v>8929</v>
      </c>
      <c r="B8931" s="11" t="str">
        <f>IFERROR(INDEX({"JSNY-BJ0001-01";"JSNY-JS0022-01";"JSNY-JS0002-01"},MATCH(D8931,{"BJ_zhongyu";"JS_WX_liteer";"JS_CZ_wodefeng"},0)),"")</f>
        <v>JSNY-JS0002-01</v>
      </c>
      <c r="C8931" s="11" t="str">
        <f>IFERROR(INDEX({"北京中裕世纪大酒店";"江苏利特尔绿色包装股份有限公司";"常州市金坛沃德丰电子科技有限公司"},MATCH(D8931,{"BJ_zhongyu";"JS_WX_liteer";"JS_CZ_wodefeng"},0)),"")</f>
        <v>常州市金坛沃德丰电子科技有限公司</v>
      </c>
      <c r="D8931" s="11" t="str">
        <f>[1]动作!$G8930</f>
        <v>JS_CZ_wodefeng</v>
      </c>
      <c r="E8931" s="11" t="str">
        <f>[1]动作!$D8930</f>
        <v>分系统1BMS6主正继电器粘连</v>
      </c>
      <c r="F8931" s="11" t="s">
        <v>177</v>
      </c>
      <c r="G8931" s="12">
        <f>[1]动作!$A8930+[1]动作!$B8930</f>
        <v>43215.661053240743</v>
      </c>
      <c r="H8931" s="12"/>
      <c r="I8931" s="11"/>
    </row>
    <row r="8932" spans="1:9" hidden="1" x14ac:dyDescent="0.3">
      <c r="A8932" s="24">
        <v>8930</v>
      </c>
      <c r="B8932" s="11" t="str">
        <f>IFERROR(INDEX({"JSNY-BJ0001-01";"JSNY-JS0022-01";"JSNY-JS0002-01"},MATCH(D8932,{"BJ_zhongyu";"JS_WX_liteer";"JS_CZ_wodefeng"},0)),"")</f>
        <v>JSNY-JS0002-01</v>
      </c>
      <c r="C8932" s="11" t="str">
        <f>IFERROR(INDEX({"北京中裕世纪大酒店";"江苏利特尔绿色包装股份有限公司";"常州市金坛沃德丰电子科技有限公司"},MATCH(D8932,{"BJ_zhongyu";"JS_WX_liteer";"JS_CZ_wodefeng"},0)),"")</f>
        <v>常州市金坛沃德丰电子科技有限公司</v>
      </c>
      <c r="D8932" s="11" t="str">
        <f>[1]动作!$G8931</f>
        <v>JS_CZ_wodefeng</v>
      </c>
      <c r="E8932" s="11" t="str">
        <f>[1]动作!$D8931</f>
        <v>分系统1BMS6主负继电器断路</v>
      </c>
      <c r="F8932" s="11" t="s">
        <v>177</v>
      </c>
      <c r="G8932" s="12">
        <f>[1]动作!$A8931+[1]动作!$B8931</f>
        <v>43215.661053240743</v>
      </c>
      <c r="H8932" s="12"/>
      <c r="I8932" s="11"/>
    </row>
    <row r="8933" spans="1:9" hidden="1" x14ac:dyDescent="0.3">
      <c r="A8933" s="24">
        <v>8931</v>
      </c>
      <c r="B8933" s="11" t="str">
        <f>IFERROR(INDEX({"JSNY-BJ0001-01";"JSNY-JS0022-01";"JSNY-JS0002-01"},MATCH(D8933,{"BJ_zhongyu";"JS_WX_liteer";"JS_CZ_wodefeng"},0)),"")</f>
        <v>JSNY-JS0002-01</v>
      </c>
      <c r="C8933" s="11" t="str">
        <f>IFERROR(INDEX({"北京中裕世纪大酒店";"江苏利特尔绿色包装股份有限公司";"常州市金坛沃德丰电子科技有限公司"},MATCH(D8933,{"BJ_zhongyu";"JS_WX_liteer";"JS_CZ_wodefeng"},0)),"")</f>
        <v>常州市金坛沃德丰电子科技有限公司</v>
      </c>
      <c r="D8933" s="11" t="str">
        <f>[1]动作!$G8932</f>
        <v>JS_CZ_wodefeng</v>
      </c>
      <c r="E8933" s="11" t="str">
        <f>[1]动作!$D8932</f>
        <v>分系统1BMS6单体丢失</v>
      </c>
      <c r="F8933" s="11" t="s">
        <v>177</v>
      </c>
      <c r="G8933" s="12">
        <f>[1]动作!$A8932+[1]动作!$B8932</f>
        <v>43215.661053240743</v>
      </c>
      <c r="H8933" s="12"/>
      <c r="I8933" s="11"/>
    </row>
    <row r="8934" spans="1:9" hidden="1" x14ac:dyDescent="0.3">
      <c r="A8934" s="24">
        <v>8932</v>
      </c>
      <c r="B8934" s="11" t="str">
        <f>IFERROR(INDEX({"JSNY-BJ0001-01";"JSNY-JS0022-01";"JSNY-JS0002-01"},MATCH(D8934,{"BJ_zhongyu";"JS_WX_liteer";"JS_CZ_wodefeng"},0)),"")</f>
        <v>JSNY-JS0002-01</v>
      </c>
      <c r="C8934" s="11" t="str">
        <f>IFERROR(INDEX({"北京中裕世纪大酒店";"江苏利特尔绿色包装股份有限公司";"常州市金坛沃德丰电子科技有限公司"},MATCH(D8934,{"BJ_zhongyu";"JS_WX_liteer";"JS_CZ_wodefeng"},0)),"")</f>
        <v>常州市金坛沃德丰电子科技有限公司</v>
      </c>
      <c r="D8934" s="11" t="str">
        <f>[1]动作!$G8933</f>
        <v>JS_CZ_wodefeng</v>
      </c>
      <c r="E8934" s="11" t="str">
        <f>[1]动作!$D8933</f>
        <v>分系统1BMS6BMU丢失</v>
      </c>
      <c r="F8934" s="11" t="s">
        <v>177</v>
      </c>
      <c r="G8934" s="12">
        <f>[1]动作!$A8933+[1]动作!$B8933</f>
        <v>43215.661053240743</v>
      </c>
      <c r="H8934" s="12"/>
      <c r="I8934" s="11"/>
    </row>
    <row r="8935" spans="1:9" hidden="1" x14ac:dyDescent="0.3">
      <c r="A8935" s="24">
        <v>8933</v>
      </c>
      <c r="B8935" s="11" t="str">
        <f>IFERROR(INDEX({"JSNY-BJ0001-01";"JSNY-JS0022-01";"JSNY-JS0002-01"},MATCH(D8935,{"BJ_zhongyu";"JS_WX_liteer";"JS_CZ_wodefeng"},0)),"")</f>
        <v>JSNY-JS0002-01</v>
      </c>
      <c r="C8935" s="11" t="str">
        <f>IFERROR(INDEX({"北京中裕世纪大酒店";"江苏利特尔绿色包装股份有限公司";"常州市金坛沃德丰电子科技有限公司"},MATCH(D8935,{"BJ_zhongyu";"JS_WX_liteer";"JS_CZ_wodefeng"},0)),"")</f>
        <v>常州市金坛沃德丰电子科技有限公司</v>
      </c>
      <c r="D8935" s="11" t="str">
        <f>[1]动作!$G8934</f>
        <v>JS_CZ_wodefeng</v>
      </c>
      <c r="E8935" s="11" t="str">
        <f>[1]动作!$D8934</f>
        <v>分系统1BMS6BCMS内部通讯故障</v>
      </c>
      <c r="F8935" s="11" t="s">
        <v>177</v>
      </c>
      <c r="G8935" s="12">
        <f>[1]动作!$A8934+[1]动作!$B8934</f>
        <v>43215.661053240743</v>
      </c>
      <c r="H8935" s="12"/>
      <c r="I8935" s="11"/>
    </row>
    <row r="8936" spans="1:9" hidden="1" x14ac:dyDescent="0.3">
      <c r="A8936" s="24">
        <v>8934</v>
      </c>
      <c r="B8936" s="11" t="str">
        <f>IFERROR(INDEX({"JSNY-BJ0001-01";"JSNY-JS0022-01";"JSNY-JS0002-01"},MATCH(D8936,{"BJ_zhongyu";"JS_WX_liteer";"JS_CZ_wodefeng"},0)),"")</f>
        <v>JSNY-JS0002-01</v>
      </c>
      <c r="C8936" s="11" t="str">
        <f>IFERROR(INDEX({"北京中裕世纪大酒店";"江苏利特尔绿色包装股份有限公司";"常州市金坛沃德丰电子科技有限公司"},MATCH(D8936,{"BJ_zhongyu";"JS_WX_liteer";"JS_CZ_wodefeng"},0)),"")</f>
        <v>常州市金坛沃德丰电子科技有限公司</v>
      </c>
      <c r="D8936" s="11" t="str">
        <f>[1]动作!$G8935</f>
        <v>JS_CZ_wodefeng</v>
      </c>
      <c r="E8936" s="11" t="str">
        <f>[1]动作!$D8935</f>
        <v>分系统1BMS6BAMS 通讯故障</v>
      </c>
      <c r="F8936" s="11" t="s">
        <v>177</v>
      </c>
      <c r="G8936" s="12">
        <f>[1]动作!$A8935+[1]动作!$B8935</f>
        <v>43215.661053240743</v>
      </c>
      <c r="H8936" s="12"/>
      <c r="I8936" s="11"/>
    </row>
    <row r="8937" spans="1:9" hidden="1" x14ac:dyDescent="0.3">
      <c r="A8937" s="24">
        <v>8935</v>
      </c>
      <c r="B8937" s="11" t="str">
        <f>IFERROR(INDEX({"JSNY-BJ0001-01";"JSNY-JS0022-01";"JSNY-JS0002-01"},MATCH(D8937,{"BJ_zhongyu";"JS_WX_liteer";"JS_CZ_wodefeng"},0)),"")</f>
        <v>JSNY-JS0002-01</v>
      </c>
      <c r="C8937" s="11" t="str">
        <f>IFERROR(INDEX({"北京中裕世纪大酒店";"江苏利特尔绿色包装股份有限公司";"常州市金坛沃德丰电子科技有限公司"},MATCH(D8937,{"BJ_zhongyu";"JS_WX_liteer";"JS_CZ_wodefeng"},0)),"")</f>
        <v>常州市金坛沃德丰电子科技有限公司</v>
      </c>
      <c r="D8937" s="11" t="str">
        <f>[1]动作!$G8936</f>
        <v>JS_CZ_wodefeng</v>
      </c>
      <c r="E8937" s="11" t="str">
        <f>[1]动作!$D8936</f>
        <v>分系统1BMS6单体自检失效故障</v>
      </c>
      <c r="F8937" s="11" t="s">
        <v>177</v>
      </c>
      <c r="G8937" s="12">
        <f>[1]动作!$A8936+[1]动作!$B8936</f>
        <v>43215.661053240743</v>
      </c>
      <c r="H8937" s="12"/>
      <c r="I8937" s="11"/>
    </row>
    <row r="8938" spans="1:9" hidden="1" x14ac:dyDescent="0.3">
      <c r="A8938" s="24">
        <v>8936</v>
      </c>
      <c r="B8938" s="11" t="str">
        <f>IFERROR(INDEX({"JSNY-BJ0001-01";"JSNY-JS0022-01";"JSNY-JS0002-01"},MATCH(D8938,{"BJ_zhongyu";"JS_WX_liteer";"JS_CZ_wodefeng"},0)),"")</f>
        <v>JSNY-JS0002-01</v>
      </c>
      <c r="C8938" s="11" t="str">
        <f>IFERROR(INDEX({"北京中裕世纪大酒店";"江苏利特尔绿色包装股份有限公司";"常州市金坛沃德丰电子科技有限公司"},MATCH(D8938,{"BJ_zhongyu";"JS_WX_liteer";"JS_CZ_wodefeng"},0)),"")</f>
        <v>常州市金坛沃德丰电子科技有限公司</v>
      </c>
      <c r="D8938" s="11" t="str">
        <f>[1]动作!$G8937</f>
        <v>JS_CZ_wodefeng</v>
      </c>
      <c r="E8938" s="11" t="str">
        <f>[1]动作!$D8937</f>
        <v>分系统1BMS6模块自检失效故障</v>
      </c>
      <c r="F8938" s="11" t="s">
        <v>177</v>
      </c>
      <c r="G8938" s="12">
        <f>[1]动作!$A8937+[1]动作!$B8937</f>
        <v>43215.661053240743</v>
      </c>
      <c r="H8938" s="12"/>
      <c r="I8938" s="11"/>
    </row>
    <row r="8939" spans="1:9" hidden="1" x14ac:dyDescent="0.3">
      <c r="A8939" s="24">
        <v>8937</v>
      </c>
      <c r="B8939" s="11" t="str">
        <f>IFERROR(INDEX({"JSNY-BJ0001-01";"JSNY-JS0022-01";"JSNY-JS0002-01"},MATCH(D8939,{"BJ_zhongyu";"JS_WX_liteer";"JS_CZ_wodefeng"},0)),"")</f>
        <v>JSNY-JS0002-01</v>
      </c>
      <c r="C8939" s="11" t="str">
        <f>IFERROR(INDEX({"北京中裕世纪大酒店";"江苏利特尔绿色包装股份有限公司";"常州市金坛沃德丰电子科技有限公司"},MATCH(D8939,{"BJ_zhongyu";"JS_WX_liteer";"JS_CZ_wodefeng"},0)),"")</f>
        <v>常州市金坛沃德丰电子科技有限公司</v>
      </c>
      <c r="D8939" s="11" t="str">
        <f>[1]动作!$G8938</f>
        <v>JS_CZ_wodefeng</v>
      </c>
      <c r="E8939" s="11" t="str">
        <f>[1]动作!$D8938</f>
        <v>分系统1BMS6单体更新失效故障</v>
      </c>
      <c r="F8939" s="11" t="s">
        <v>177</v>
      </c>
      <c r="G8939" s="12">
        <f>[1]动作!$A8938+[1]动作!$B8938</f>
        <v>43215.661053240743</v>
      </c>
      <c r="H8939" s="12"/>
      <c r="I8939" s="11"/>
    </row>
    <row r="8940" spans="1:9" hidden="1" x14ac:dyDescent="0.3">
      <c r="A8940" s="24">
        <v>8938</v>
      </c>
      <c r="B8940" s="11" t="str">
        <f>IFERROR(INDEX({"JSNY-BJ0001-01";"JSNY-JS0022-01";"JSNY-JS0002-01"},MATCH(D8940,{"BJ_zhongyu";"JS_WX_liteer";"JS_CZ_wodefeng"},0)),"")</f>
        <v>JSNY-JS0002-01</v>
      </c>
      <c r="C8940" s="11" t="str">
        <f>IFERROR(INDEX({"北京中裕世纪大酒店";"江苏利特尔绿色包装股份有限公司";"常州市金坛沃德丰电子科技有限公司"},MATCH(D8940,{"BJ_zhongyu";"JS_WX_liteer";"JS_CZ_wodefeng"},0)),"")</f>
        <v>常州市金坛沃德丰电子科技有限公司</v>
      </c>
      <c r="D8940" s="11" t="str">
        <f>[1]动作!$G8939</f>
        <v>JS_CZ_wodefeng</v>
      </c>
      <c r="E8940" s="11" t="str">
        <f>[1]动作!$D8939</f>
        <v>分系统1BMS6单体电压过低二级故障</v>
      </c>
      <c r="F8940" s="11" t="s">
        <v>177</v>
      </c>
      <c r="G8940" s="12">
        <f>[1]动作!$A8939+[1]动作!$B8939</f>
        <v>43215.661111111112</v>
      </c>
      <c r="H8940" s="12"/>
      <c r="I8940" s="11"/>
    </row>
    <row r="8941" spans="1:9" hidden="1" x14ac:dyDescent="0.3">
      <c r="A8941" s="24">
        <v>8939</v>
      </c>
      <c r="B8941" s="11" t="str">
        <f>IFERROR(INDEX({"JSNY-BJ0001-01";"JSNY-JS0022-01";"JSNY-JS0002-01"},MATCH(D8941,{"BJ_zhongyu";"JS_WX_liteer";"JS_CZ_wodefeng"},0)),"")</f>
        <v>JSNY-JS0002-01</v>
      </c>
      <c r="C8941" s="11" t="str">
        <f>IFERROR(INDEX({"北京中裕世纪大酒店";"江苏利特尔绿色包装股份有限公司";"常州市金坛沃德丰电子科技有限公司"},MATCH(D8941,{"BJ_zhongyu";"JS_WX_liteer";"JS_CZ_wodefeng"},0)),"")</f>
        <v>常州市金坛沃德丰电子科技有限公司</v>
      </c>
      <c r="D8941" s="11" t="str">
        <f>[1]动作!$G8940</f>
        <v>JS_CZ_wodefeng</v>
      </c>
      <c r="E8941" s="11" t="str">
        <f>[1]动作!$D8940</f>
        <v>分系统1BMS6单体电压过高一级故障</v>
      </c>
      <c r="F8941" s="11" t="s">
        <v>177</v>
      </c>
      <c r="G8941" s="12">
        <f>[1]动作!$A8940+[1]动作!$B8940</f>
        <v>43215.661168981482</v>
      </c>
      <c r="H8941" s="12"/>
      <c r="I8941" s="11"/>
    </row>
    <row r="8942" spans="1:9" hidden="1" x14ac:dyDescent="0.3">
      <c r="A8942" s="24">
        <v>8940</v>
      </c>
      <c r="B8942" s="11" t="str">
        <f>IFERROR(INDEX({"JSNY-BJ0001-01";"JSNY-JS0022-01";"JSNY-JS0002-01"},MATCH(D8942,{"BJ_zhongyu";"JS_WX_liteer";"JS_CZ_wodefeng"},0)),"")</f>
        <v>JSNY-JS0002-01</v>
      </c>
      <c r="C8942" s="11" t="str">
        <f>IFERROR(INDEX({"北京中裕世纪大酒店";"江苏利特尔绿色包装股份有限公司";"常州市金坛沃德丰电子科技有限公司"},MATCH(D8942,{"BJ_zhongyu";"JS_WX_liteer";"JS_CZ_wodefeng"},0)),"")</f>
        <v>常州市金坛沃德丰电子科技有限公司</v>
      </c>
      <c r="D8942" s="11" t="str">
        <f>[1]动作!$G8941</f>
        <v>JS_CZ_wodefeng</v>
      </c>
      <c r="E8942" s="11" t="str">
        <f>[1]动作!$D8941</f>
        <v>分系统1BMS6单体电压过高二级故障</v>
      </c>
      <c r="F8942" s="11" t="s">
        <v>177</v>
      </c>
      <c r="G8942" s="12">
        <f>[1]动作!$A8941+[1]动作!$B8941</f>
        <v>43215.661168981482</v>
      </c>
      <c r="H8942" s="12"/>
      <c r="I8942" s="11"/>
    </row>
    <row r="8943" spans="1:9" hidden="1" x14ac:dyDescent="0.3">
      <c r="A8943" s="24">
        <v>8941</v>
      </c>
      <c r="B8943" s="11" t="str">
        <f>IFERROR(INDEX({"JSNY-BJ0001-01";"JSNY-JS0022-01";"JSNY-JS0002-01"},MATCH(D8943,{"BJ_zhongyu";"JS_WX_liteer";"JS_CZ_wodefeng"},0)),"")</f>
        <v>JSNY-JS0002-01</v>
      </c>
      <c r="C8943" s="11" t="str">
        <f>IFERROR(INDEX({"北京中裕世纪大酒店";"江苏利特尔绿色包装股份有限公司";"常州市金坛沃德丰电子科技有限公司"},MATCH(D8943,{"BJ_zhongyu";"JS_WX_liteer";"JS_CZ_wodefeng"},0)),"")</f>
        <v>常州市金坛沃德丰电子科技有限公司</v>
      </c>
      <c r="D8943" s="11" t="str">
        <f>[1]动作!$G8942</f>
        <v>JS_CZ_wodefeng</v>
      </c>
      <c r="E8943" s="11" t="str">
        <f>[1]动作!$D8942</f>
        <v>分系统1BMS6单体电压过低一级故障</v>
      </c>
      <c r="F8943" s="11" t="s">
        <v>177</v>
      </c>
      <c r="G8943" s="12">
        <f>[1]动作!$A8942+[1]动作!$B8942</f>
        <v>43215.661168981482</v>
      </c>
      <c r="H8943" s="12"/>
      <c r="I8943" s="11"/>
    </row>
    <row r="8944" spans="1:9" hidden="1" x14ac:dyDescent="0.3">
      <c r="A8944" s="24">
        <v>8942</v>
      </c>
      <c r="B8944" s="11" t="str">
        <f>IFERROR(INDEX({"JSNY-BJ0001-01";"JSNY-JS0022-01";"JSNY-JS0002-01"},MATCH(D8944,{"BJ_zhongyu";"JS_WX_liteer";"JS_CZ_wodefeng"},0)),"")</f>
        <v>JSNY-JS0002-01</v>
      </c>
      <c r="C8944" s="11" t="str">
        <f>IFERROR(INDEX({"北京中裕世纪大酒店";"江苏利特尔绿色包装股份有限公司";"常州市金坛沃德丰电子科技有限公司"},MATCH(D8944,{"BJ_zhongyu";"JS_WX_liteer";"JS_CZ_wodefeng"},0)),"")</f>
        <v>常州市金坛沃德丰电子科技有限公司</v>
      </c>
      <c r="D8944" s="11" t="str">
        <f>[1]动作!$G8943</f>
        <v>JS_CZ_wodefeng</v>
      </c>
      <c r="E8944" s="11" t="str">
        <f>[1]动作!$D8943</f>
        <v>分系统1BMS1主正继电器断路</v>
      </c>
      <c r="F8944" s="11" t="s">
        <v>177</v>
      </c>
      <c r="G8944" s="12">
        <f>[1]动作!$A8943+[1]动作!$B8943</f>
        <v>43215.661226851851</v>
      </c>
      <c r="H8944" s="12"/>
      <c r="I8944" s="11"/>
    </row>
    <row r="8945" spans="1:9" hidden="1" x14ac:dyDescent="0.3">
      <c r="A8945" s="24">
        <v>8943</v>
      </c>
      <c r="B8945" s="11" t="str">
        <f>IFERROR(INDEX({"JSNY-BJ0001-01";"JSNY-JS0022-01";"JSNY-JS0002-01"},MATCH(D8945,{"BJ_zhongyu";"JS_WX_liteer";"JS_CZ_wodefeng"},0)),"")</f>
        <v>JSNY-JS0002-01</v>
      </c>
      <c r="C8945" s="11" t="str">
        <f>IFERROR(INDEX({"北京中裕世纪大酒店";"江苏利特尔绿色包装股份有限公司";"常州市金坛沃德丰电子科技有限公司"},MATCH(D8945,{"BJ_zhongyu";"JS_WX_liteer";"JS_CZ_wodefeng"},0)),"")</f>
        <v>常州市金坛沃德丰电子科技有限公司</v>
      </c>
      <c r="D8945" s="11" t="str">
        <f>[1]动作!$G8944</f>
        <v>JS_CZ_wodefeng</v>
      </c>
      <c r="E8945" s="11" t="str">
        <f>[1]动作!$D8944</f>
        <v>分系统1BMS4极柱温差过大二级故障</v>
      </c>
      <c r="F8945" s="11" t="s">
        <v>177</v>
      </c>
      <c r="G8945" s="12">
        <f>[1]动作!$A8944+[1]动作!$B8944</f>
        <v>43215.66128472222</v>
      </c>
      <c r="H8945" s="12"/>
      <c r="I8945" s="11"/>
    </row>
    <row r="8946" spans="1:9" hidden="1" x14ac:dyDescent="0.3">
      <c r="A8946" s="24">
        <v>8944</v>
      </c>
      <c r="B8946" s="11" t="str">
        <f>IFERROR(INDEX({"JSNY-BJ0001-01";"JSNY-JS0022-01";"JSNY-JS0002-01"},MATCH(D8946,{"BJ_zhongyu";"JS_WX_liteer";"JS_CZ_wodefeng"},0)),"")</f>
        <v>JSNY-JS0002-01</v>
      </c>
      <c r="C8946" s="11" t="str">
        <f>IFERROR(INDEX({"北京中裕世纪大酒店";"江苏利特尔绿色包装股份有限公司";"常州市金坛沃德丰电子科技有限公司"},MATCH(D8946,{"BJ_zhongyu";"JS_WX_liteer";"JS_CZ_wodefeng"},0)),"")</f>
        <v>常州市金坛沃德丰电子科技有限公司</v>
      </c>
      <c r="D8946" s="11" t="str">
        <f>[1]动作!$G8945</f>
        <v>JS_CZ_wodefeng</v>
      </c>
      <c r="E8946" s="11" t="str">
        <f>[1]动作!$D8945</f>
        <v>分系统1BMS4主正继电器断路</v>
      </c>
      <c r="F8946" s="11" t="s">
        <v>177</v>
      </c>
      <c r="G8946" s="12">
        <f>[1]动作!$A8945+[1]动作!$B8945</f>
        <v>43215.66128472222</v>
      </c>
      <c r="H8946" s="12"/>
      <c r="I8946" s="11"/>
    </row>
    <row r="8947" spans="1:9" hidden="1" x14ac:dyDescent="0.3">
      <c r="A8947" s="24">
        <v>8945</v>
      </c>
      <c r="B8947" s="11" t="str">
        <f>IFERROR(INDEX({"JSNY-BJ0001-01";"JSNY-JS0022-01";"JSNY-JS0002-01"},MATCH(D8947,{"BJ_zhongyu";"JS_WX_liteer";"JS_CZ_wodefeng"},0)),"")</f>
        <v>JSNY-JS0002-01</v>
      </c>
      <c r="C8947" s="11" t="str">
        <f>IFERROR(INDEX({"北京中裕世纪大酒店";"江苏利特尔绿色包装股份有限公司";"常州市金坛沃德丰电子科技有限公司"},MATCH(D8947,{"BJ_zhongyu";"JS_WX_liteer";"JS_CZ_wodefeng"},0)),"")</f>
        <v>常州市金坛沃德丰电子科技有限公司</v>
      </c>
      <c r="D8947" s="11" t="str">
        <f>[1]动作!$G8946</f>
        <v>JS_CZ_wodefeng</v>
      </c>
      <c r="E8947" s="11" t="str">
        <f>[1]动作!$D8946</f>
        <v>分系统1BMS5单体电压过高一级故障</v>
      </c>
      <c r="F8947" s="11" t="s">
        <v>177</v>
      </c>
      <c r="G8947" s="12">
        <f>[1]动作!$A8946+[1]动作!$B8946</f>
        <v>43215.66128472222</v>
      </c>
      <c r="H8947" s="12"/>
      <c r="I8947" s="11"/>
    </row>
    <row r="8948" spans="1:9" hidden="1" x14ac:dyDescent="0.3">
      <c r="A8948" s="24">
        <v>8946</v>
      </c>
      <c r="B8948" s="11" t="str">
        <f>IFERROR(INDEX({"JSNY-BJ0001-01";"JSNY-JS0022-01";"JSNY-JS0002-01"},MATCH(D8948,{"BJ_zhongyu";"JS_WX_liteer";"JS_CZ_wodefeng"},0)),"")</f>
        <v>JSNY-JS0002-01</v>
      </c>
      <c r="C8948" s="11" t="str">
        <f>IFERROR(INDEX({"北京中裕世纪大酒店";"江苏利特尔绿色包装股份有限公司";"常州市金坛沃德丰电子科技有限公司"},MATCH(D8948,{"BJ_zhongyu";"JS_WX_liteer";"JS_CZ_wodefeng"},0)),"")</f>
        <v>常州市金坛沃德丰电子科技有限公司</v>
      </c>
      <c r="D8948" s="11" t="str">
        <f>[1]动作!$G8947</f>
        <v>JS_CZ_wodefeng</v>
      </c>
      <c r="E8948" s="11" t="str">
        <f>[1]动作!$D8947</f>
        <v>分系统1BMS4极柱温差过大二级故障</v>
      </c>
      <c r="F8948" s="11" t="s">
        <v>177</v>
      </c>
      <c r="G8948" s="12">
        <f>[1]动作!$A8947+[1]动作!$B8947</f>
        <v>43215.661400462966</v>
      </c>
      <c r="H8948" s="12"/>
      <c r="I8948" s="11"/>
    </row>
    <row r="8949" spans="1:9" hidden="1" x14ac:dyDescent="0.3">
      <c r="A8949" s="24">
        <v>8947</v>
      </c>
      <c r="B8949" s="11" t="str">
        <f>IFERROR(INDEX({"JSNY-BJ0001-01";"JSNY-JS0022-01";"JSNY-JS0002-01"},MATCH(D8949,{"BJ_zhongyu";"JS_WX_liteer";"JS_CZ_wodefeng"},0)),"")</f>
        <v>JSNY-JS0002-01</v>
      </c>
      <c r="C8949" s="11" t="str">
        <f>IFERROR(INDEX({"北京中裕世纪大酒店";"江苏利特尔绿色包装股份有限公司";"常州市金坛沃德丰电子科技有限公司"},MATCH(D8949,{"BJ_zhongyu";"JS_WX_liteer";"JS_CZ_wodefeng"},0)),"")</f>
        <v>常州市金坛沃德丰电子科技有限公司</v>
      </c>
      <c r="D8949" s="11" t="str">
        <f>[1]动作!$G8948</f>
        <v>JS_CZ_wodefeng</v>
      </c>
      <c r="E8949" s="11" t="str">
        <f>[1]动作!$D8948</f>
        <v>分系统1BMS6单体电压过低二级故障</v>
      </c>
      <c r="F8949" s="11" t="s">
        <v>177</v>
      </c>
      <c r="G8949" s="12">
        <f>[1]动作!$A8948+[1]动作!$B8948</f>
        <v>43215.661400462966</v>
      </c>
      <c r="H8949" s="12"/>
      <c r="I8949" s="11"/>
    </row>
    <row r="8950" spans="1:9" hidden="1" x14ac:dyDescent="0.3">
      <c r="A8950" s="24">
        <v>8948</v>
      </c>
      <c r="B8950" s="11" t="str">
        <f>IFERROR(INDEX({"JSNY-BJ0001-01";"JSNY-JS0022-01";"JSNY-JS0002-01"},MATCH(D8950,{"BJ_zhongyu";"JS_WX_liteer";"JS_CZ_wodefeng"},0)),"")</f>
        <v>JSNY-JS0002-01</v>
      </c>
      <c r="C8950" s="11" t="str">
        <f>IFERROR(INDEX({"北京中裕世纪大酒店";"江苏利特尔绿色包装股份有限公司";"常州市金坛沃德丰电子科技有限公司"},MATCH(D8950,{"BJ_zhongyu";"JS_WX_liteer";"JS_CZ_wodefeng"},0)),"")</f>
        <v>常州市金坛沃德丰电子科技有限公司</v>
      </c>
      <c r="D8950" s="11" t="str">
        <f>[1]动作!$G8949</f>
        <v>JS_CZ_wodefeng</v>
      </c>
      <c r="E8950" s="11" t="str">
        <f>[1]动作!$D8949</f>
        <v>分系统1BMS4主正继电器断路</v>
      </c>
      <c r="F8950" s="11" t="s">
        <v>177</v>
      </c>
      <c r="G8950" s="12">
        <f>[1]动作!$A8949+[1]动作!$B8949</f>
        <v>43215.661458333336</v>
      </c>
      <c r="H8950" s="12"/>
      <c r="I8950" s="11"/>
    </row>
    <row r="8951" spans="1:9" hidden="1" x14ac:dyDescent="0.3">
      <c r="A8951" s="24">
        <v>8949</v>
      </c>
      <c r="B8951" s="11" t="str">
        <f>IFERROR(INDEX({"JSNY-BJ0001-01";"JSNY-JS0022-01";"JSNY-JS0002-01"},MATCH(D8951,{"BJ_zhongyu";"JS_WX_liteer";"JS_CZ_wodefeng"},0)),"")</f>
        <v>JSNY-JS0002-01</v>
      </c>
      <c r="C8951" s="11" t="str">
        <f>IFERROR(INDEX({"北京中裕世纪大酒店";"江苏利特尔绿色包装股份有限公司";"常州市金坛沃德丰电子科技有限公司"},MATCH(D8951,{"BJ_zhongyu";"JS_WX_liteer";"JS_CZ_wodefeng"},0)),"")</f>
        <v>常州市金坛沃德丰电子科技有限公司</v>
      </c>
      <c r="D8951" s="11" t="str">
        <f>[1]动作!$G8950</f>
        <v>JS_CZ_wodefeng</v>
      </c>
      <c r="E8951" s="11" t="str">
        <f>[1]动作!$D8950</f>
        <v>分系统1BMS6单体电压过高一级故障</v>
      </c>
      <c r="F8951" s="11" t="s">
        <v>177</v>
      </c>
      <c r="G8951" s="12">
        <f>[1]动作!$A8950+[1]动作!$B8950</f>
        <v>43215.661458333336</v>
      </c>
      <c r="H8951" s="12"/>
      <c r="I8951" s="11"/>
    </row>
    <row r="8952" spans="1:9" hidden="1" x14ac:dyDescent="0.3">
      <c r="A8952" s="24">
        <v>8950</v>
      </c>
      <c r="B8952" s="11" t="str">
        <f>IFERROR(INDEX({"JSNY-BJ0001-01";"JSNY-JS0022-01";"JSNY-JS0002-01"},MATCH(D8952,{"BJ_zhongyu";"JS_WX_liteer";"JS_CZ_wodefeng"},0)),"")</f>
        <v>JSNY-JS0002-01</v>
      </c>
      <c r="C8952" s="11" t="str">
        <f>IFERROR(INDEX({"北京中裕世纪大酒店";"江苏利特尔绿色包装股份有限公司";"常州市金坛沃德丰电子科技有限公司"},MATCH(D8952,{"BJ_zhongyu";"JS_WX_liteer";"JS_CZ_wodefeng"},0)),"")</f>
        <v>常州市金坛沃德丰电子科技有限公司</v>
      </c>
      <c r="D8952" s="11" t="str">
        <f>[1]动作!$G8951</f>
        <v>JS_CZ_wodefeng</v>
      </c>
      <c r="E8952" s="11" t="str">
        <f>[1]动作!$D8951</f>
        <v>分系统1BMS6单体电压过高二级故障</v>
      </c>
      <c r="F8952" s="11" t="s">
        <v>177</v>
      </c>
      <c r="G8952" s="12">
        <f>[1]动作!$A8951+[1]动作!$B8951</f>
        <v>43215.661458333336</v>
      </c>
      <c r="H8952" s="12"/>
      <c r="I8952" s="11"/>
    </row>
    <row r="8953" spans="1:9" hidden="1" x14ac:dyDescent="0.3">
      <c r="A8953" s="24">
        <v>8951</v>
      </c>
      <c r="B8953" s="11" t="str">
        <f>IFERROR(INDEX({"JSNY-BJ0001-01";"JSNY-JS0022-01";"JSNY-JS0002-01"},MATCH(D8953,{"BJ_zhongyu";"JS_WX_liteer";"JS_CZ_wodefeng"},0)),"")</f>
        <v>JSNY-JS0002-01</v>
      </c>
      <c r="C8953" s="11" t="str">
        <f>IFERROR(INDEX({"北京中裕世纪大酒店";"江苏利特尔绿色包装股份有限公司";"常州市金坛沃德丰电子科技有限公司"},MATCH(D8953,{"BJ_zhongyu";"JS_WX_liteer";"JS_CZ_wodefeng"},0)),"")</f>
        <v>常州市金坛沃德丰电子科技有限公司</v>
      </c>
      <c r="D8953" s="11" t="str">
        <f>[1]动作!$G8952</f>
        <v>JS_CZ_wodefeng</v>
      </c>
      <c r="E8953" s="11" t="str">
        <f>[1]动作!$D8952</f>
        <v>分系统1BMS6单体电压过低一级故障</v>
      </c>
      <c r="F8953" s="11" t="s">
        <v>177</v>
      </c>
      <c r="G8953" s="12">
        <f>[1]动作!$A8952+[1]动作!$B8952</f>
        <v>43215.661458333336</v>
      </c>
      <c r="H8953" s="12"/>
      <c r="I8953" s="11"/>
    </row>
    <row r="8954" spans="1:9" hidden="1" x14ac:dyDescent="0.3">
      <c r="A8954" s="24">
        <v>8952</v>
      </c>
      <c r="B8954" s="11" t="str">
        <f>IFERROR(INDEX({"JSNY-BJ0001-01";"JSNY-JS0022-01";"JSNY-JS0002-01"},MATCH(D8954,{"BJ_zhongyu";"JS_WX_liteer";"JS_CZ_wodefeng"},0)),"")</f>
        <v>JSNY-JS0002-01</v>
      </c>
      <c r="C8954" s="11" t="str">
        <f>IFERROR(INDEX({"北京中裕世纪大酒店";"江苏利特尔绿色包装股份有限公司";"常州市金坛沃德丰电子科技有限公司"},MATCH(D8954,{"BJ_zhongyu";"JS_WX_liteer";"JS_CZ_wodefeng"},0)),"")</f>
        <v>常州市金坛沃德丰电子科技有限公司</v>
      </c>
      <c r="D8954" s="11" t="str">
        <f>[1]动作!$G8953</f>
        <v>JS_CZ_wodefeng</v>
      </c>
      <c r="E8954" s="11" t="str">
        <f>[1]动作!$D8953</f>
        <v>分系统1BMS1主正继电器断路</v>
      </c>
      <c r="F8954" s="11" t="s">
        <v>177</v>
      </c>
      <c r="G8954" s="12">
        <f>[1]动作!$A8953+[1]动作!$B8953</f>
        <v>43215.661516203705</v>
      </c>
      <c r="H8954" s="12"/>
      <c r="I8954" s="11"/>
    </row>
    <row r="8955" spans="1:9" hidden="1" x14ac:dyDescent="0.3">
      <c r="A8955" s="24">
        <v>8953</v>
      </c>
      <c r="B8955" s="11" t="str">
        <f>IFERROR(INDEX({"JSNY-BJ0001-01";"JSNY-JS0022-01";"JSNY-JS0002-01"},MATCH(D8955,{"BJ_zhongyu";"JS_WX_liteer";"JS_CZ_wodefeng"},0)),"")</f>
        <v>JSNY-JS0002-01</v>
      </c>
      <c r="C8955" s="11" t="str">
        <f>IFERROR(INDEX({"北京中裕世纪大酒店";"江苏利特尔绿色包装股份有限公司";"常州市金坛沃德丰电子科技有限公司"},MATCH(D8955,{"BJ_zhongyu";"JS_WX_liteer";"JS_CZ_wodefeng"},0)),"")</f>
        <v>常州市金坛沃德丰电子科技有限公司</v>
      </c>
      <c r="D8955" s="11" t="str">
        <f>[1]动作!$G8954</f>
        <v>JS_CZ_wodefeng</v>
      </c>
      <c r="E8955" s="11" t="str">
        <f>[1]动作!$D8954</f>
        <v>分系统1BMS4极柱温差过大二级故障</v>
      </c>
      <c r="F8955" s="11" t="s">
        <v>177</v>
      </c>
      <c r="G8955" s="12">
        <f>[1]动作!$A8954+[1]动作!$B8954</f>
        <v>43215.661516203705</v>
      </c>
      <c r="H8955" s="12"/>
      <c r="I8955" s="11"/>
    </row>
    <row r="8956" spans="1:9" x14ac:dyDescent="0.3">
      <c r="A8956" s="24">
        <v>8954</v>
      </c>
      <c r="B8956" s="11" t="str">
        <f>IFERROR(INDEX({"JSNY-BJ0001-01";"JSNY-JS0022-01";"JSNY-JS0002-01"},MATCH(D8956,{"BJ_zhongyu";"JS_WX_liteer";"JS_CZ_wodefeng"},0)),"")</f>
        <v>JSNY-JS0002-01</v>
      </c>
      <c r="C8956" s="11" t="str">
        <f>IFERROR(INDEX({"北京中裕世纪大酒店";"江苏利特尔绿色包装股份有限公司";"常州市金坛沃德丰电子科技有限公司"},MATCH(D8956,{"BJ_zhongyu";"JS_WX_liteer";"JS_CZ_wodefeng"},0)),"")</f>
        <v>常州市金坛沃德丰电子科技有限公司</v>
      </c>
      <c r="D8956" s="11" t="str">
        <f>[1]动作!$G8955</f>
        <v>JS_CZ_wodefeng</v>
      </c>
      <c r="E8956" s="11" t="str">
        <f>[1]动作!$D8955</f>
        <v>分系统1负载跟随状态</v>
      </c>
      <c r="F8956" s="11"/>
      <c r="G8956" s="12">
        <f>[1]动作!$A8955+[1]动作!$B8955</f>
        <v>43215.662268518521</v>
      </c>
      <c r="H8956" s="12"/>
      <c r="I8956" s="11"/>
    </row>
    <row r="8957" spans="1:9" hidden="1" x14ac:dyDescent="0.3">
      <c r="A8957" s="24">
        <v>8955</v>
      </c>
      <c r="B8957" s="11" t="str">
        <f>IFERROR(INDEX({"JSNY-BJ0001-01";"JSNY-JS0022-01";"JSNY-JS0002-01"},MATCH(D8957,{"BJ_zhongyu";"JS_WX_liteer";"JS_CZ_wodefeng"},0)),"")</f>
        <v>JSNY-JS0002-01</v>
      </c>
      <c r="C8957" s="11" t="str">
        <f>IFERROR(INDEX({"北京中裕世纪大酒店";"江苏利特尔绿色包装股份有限公司";"常州市金坛沃德丰电子科技有限公司"},MATCH(D8957,{"BJ_zhongyu";"JS_WX_liteer";"JS_CZ_wodefeng"},0)),"")</f>
        <v>常州市金坛沃德丰电子科技有限公司</v>
      </c>
      <c r="D8957" s="11" t="str">
        <f>[1]动作!$G8956</f>
        <v>JS_CZ_wodefeng</v>
      </c>
      <c r="E8957" s="11" t="str">
        <f>[1]动作!$D8956</f>
        <v>电表故障</v>
      </c>
      <c r="F8957" s="11" t="s">
        <v>45</v>
      </c>
      <c r="G8957" s="12">
        <f>[1]动作!$A8956+[1]动作!$B8956</f>
        <v>43215.663078703707</v>
      </c>
      <c r="H8957" s="12"/>
      <c r="I8957" s="11"/>
    </row>
    <row r="8958" spans="1:9" hidden="1" x14ac:dyDescent="0.3">
      <c r="A8958" s="24">
        <v>8956</v>
      </c>
      <c r="B8958" s="11" t="str">
        <f>IFERROR(INDEX({"JSNY-BJ0001-01";"JSNY-JS0022-01";"JSNY-JS0002-01"},MATCH(D8958,{"BJ_zhongyu";"JS_WX_liteer";"JS_CZ_wodefeng"},0)),"")</f>
        <v>JSNY-JS0002-01</v>
      </c>
      <c r="C8958" s="11" t="str">
        <f>IFERROR(INDEX({"北京中裕世纪大酒店";"江苏利特尔绿色包装股份有限公司";"常州市金坛沃德丰电子科技有限公司"},MATCH(D8958,{"BJ_zhongyu";"JS_WX_liteer";"JS_CZ_wodefeng"},0)),"")</f>
        <v>常州市金坛沃德丰电子科技有限公司</v>
      </c>
      <c r="D8958" s="11" t="str">
        <f>[1]动作!$G8957</f>
        <v>JS_CZ_wodefeng</v>
      </c>
      <c r="E8958" s="11" t="str">
        <f>[1]动作!$D8957</f>
        <v>电表故障</v>
      </c>
      <c r="F8958" s="11" t="s">
        <v>45</v>
      </c>
      <c r="G8958" s="12">
        <f>[1]动作!$A8957+[1]动作!$B8957</f>
        <v>43215.668240740742</v>
      </c>
      <c r="H8958" s="12"/>
      <c r="I8958" s="11"/>
    </row>
    <row r="8959" spans="1:9" hidden="1" x14ac:dyDescent="0.3">
      <c r="A8959" s="24">
        <v>8957</v>
      </c>
      <c r="B8959" s="11" t="str">
        <f>IFERROR(INDEX({"JSNY-BJ0001-01";"JSNY-JS0022-01";"JSNY-JS0002-01"},MATCH(D8959,{"BJ_zhongyu";"JS_WX_liteer";"JS_CZ_wodefeng"},0)),"")</f>
        <v>JSNY-JS0002-01</v>
      </c>
      <c r="C8959" s="11" t="str">
        <f>IFERROR(INDEX({"北京中裕世纪大酒店";"江苏利特尔绿色包装股份有限公司";"常州市金坛沃德丰电子科技有限公司"},MATCH(D8959,{"BJ_zhongyu";"JS_WX_liteer";"JS_CZ_wodefeng"},0)),"")</f>
        <v>常州市金坛沃德丰电子科技有限公司</v>
      </c>
      <c r="D8959" s="11" t="str">
        <f>[1]动作!$G8958</f>
        <v>JS_CZ_wodefeng</v>
      </c>
      <c r="E8959" s="11" t="str">
        <f>[1]动作!$D8958</f>
        <v>电表故障</v>
      </c>
      <c r="F8959" s="11" t="s">
        <v>45</v>
      </c>
      <c r="G8959" s="12">
        <f>[1]动作!$A8958+[1]动作!$B8958</f>
        <v>43215.670844907407</v>
      </c>
      <c r="H8959" s="12"/>
      <c r="I8959" s="11"/>
    </row>
    <row r="8960" spans="1:9" hidden="1" x14ac:dyDescent="0.3">
      <c r="A8960" s="24">
        <v>8958</v>
      </c>
      <c r="B8960" s="11" t="str">
        <f>IFERROR(INDEX({"JSNY-BJ0001-01";"JSNY-JS0022-01";"JSNY-JS0002-01"},MATCH(D8960,{"BJ_zhongyu";"JS_WX_liteer";"JS_CZ_wodefeng"},0)),"")</f>
        <v>JSNY-JS0002-01</v>
      </c>
      <c r="C8960" s="11" t="str">
        <f>IFERROR(INDEX({"北京中裕世纪大酒店";"江苏利特尔绿色包装股份有限公司";"常州市金坛沃德丰电子科技有限公司"},MATCH(D8960,{"BJ_zhongyu";"JS_WX_liteer";"JS_CZ_wodefeng"},0)),"")</f>
        <v>常州市金坛沃德丰电子科技有限公司</v>
      </c>
      <c r="D8960" s="11" t="str">
        <f>[1]动作!$G8959</f>
        <v>JS_CZ_wodefeng</v>
      </c>
      <c r="E8960" s="11" t="str">
        <f>[1]动作!$D8959</f>
        <v>电表故障</v>
      </c>
      <c r="F8960" s="11" t="s">
        <v>45</v>
      </c>
      <c r="G8960" s="12">
        <f>[1]动作!$A8959+[1]动作!$B8959</f>
        <v>43215.672118055554</v>
      </c>
      <c r="H8960" s="12"/>
      <c r="I8960" s="11"/>
    </row>
    <row r="8961" spans="1:9" hidden="1" x14ac:dyDescent="0.3">
      <c r="A8961" s="24">
        <v>8959</v>
      </c>
      <c r="B8961" s="11" t="str">
        <f>IFERROR(INDEX({"JSNY-BJ0001-01";"JSNY-JS0022-01";"JSNY-JS0002-01"},MATCH(D8961,{"BJ_zhongyu";"JS_WX_liteer";"JS_CZ_wodefeng"},0)),"")</f>
        <v>JSNY-JS0002-01</v>
      </c>
      <c r="C8961" s="11" t="str">
        <f>IFERROR(INDEX({"北京中裕世纪大酒店";"江苏利特尔绿色包装股份有限公司";"常州市金坛沃德丰电子科技有限公司"},MATCH(D8961,{"BJ_zhongyu";"JS_WX_liteer";"JS_CZ_wodefeng"},0)),"")</f>
        <v>常州市金坛沃德丰电子科技有限公司</v>
      </c>
      <c r="D8961" s="11" t="str">
        <f>[1]动作!$G8960</f>
        <v>JS_CZ_wodefeng</v>
      </c>
      <c r="E8961" s="11" t="str">
        <f>[1]动作!$D8960</f>
        <v>电表故障</v>
      </c>
      <c r="F8961" s="11" t="s">
        <v>45</v>
      </c>
      <c r="G8961" s="12">
        <f>[1]动作!$A8960+[1]动作!$B8960</f>
        <v>43215.673217592594</v>
      </c>
      <c r="H8961" s="12"/>
      <c r="I8961" s="11"/>
    </row>
    <row r="8962" spans="1:9" hidden="1" x14ac:dyDescent="0.3">
      <c r="A8962" s="24">
        <v>8960</v>
      </c>
      <c r="B8962" s="11" t="str">
        <f>IFERROR(INDEX({"JSNY-BJ0001-01";"JSNY-JS0022-01";"JSNY-JS0002-01"},MATCH(D8962,{"BJ_zhongyu";"JS_WX_liteer";"JS_CZ_wodefeng"},0)),"")</f>
        <v>JSNY-JS0002-01</v>
      </c>
      <c r="C8962" s="11" t="str">
        <f>IFERROR(INDEX({"北京中裕世纪大酒店";"江苏利特尔绿色包装股份有限公司";"常州市金坛沃德丰电子科技有限公司"},MATCH(D8962,{"BJ_zhongyu";"JS_WX_liteer";"JS_CZ_wodefeng"},0)),"")</f>
        <v>常州市金坛沃德丰电子科技有限公司</v>
      </c>
      <c r="D8962" s="11" t="str">
        <f>[1]动作!$G8961</f>
        <v>JS_CZ_wodefeng</v>
      </c>
      <c r="E8962" s="11" t="str">
        <f>[1]动作!$D8961</f>
        <v>电表故障</v>
      </c>
      <c r="F8962" s="11" t="s">
        <v>45</v>
      </c>
      <c r="G8962" s="12">
        <f>[1]动作!$A8961+[1]动作!$B8961</f>
        <v>43215.673333333332</v>
      </c>
      <c r="H8962" s="12"/>
      <c r="I8962" s="11"/>
    </row>
    <row r="8963" spans="1:9" hidden="1" x14ac:dyDescent="0.3">
      <c r="A8963" s="24">
        <v>8961</v>
      </c>
      <c r="B8963" s="11" t="str">
        <f>IFERROR(INDEX({"JSNY-BJ0001-01";"JSNY-JS0022-01";"JSNY-JS0002-01"},MATCH(D8963,{"BJ_zhongyu";"JS_WX_liteer";"JS_CZ_wodefeng"},0)),"")</f>
        <v>JSNY-JS0002-01</v>
      </c>
      <c r="C8963" s="11" t="str">
        <f>IFERROR(INDEX({"北京中裕世纪大酒店";"江苏利特尔绿色包装股份有限公司";"常州市金坛沃德丰电子科技有限公司"},MATCH(D8963,{"BJ_zhongyu";"JS_WX_liteer";"JS_CZ_wodefeng"},0)),"")</f>
        <v>常州市金坛沃德丰电子科技有限公司</v>
      </c>
      <c r="D8963" s="11" t="str">
        <f>[1]动作!$G8962</f>
        <v>JS_CZ_wodefeng</v>
      </c>
      <c r="E8963" s="11" t="str">
        <f>[1]动作!$D8962</f>
        <v>电表故障</v>
      </c>
      <c r="F8963" s="11" t="s">
        <v>45</v>
      </c>
      <c r="G8963" s="12">
        <f>[1]动作!$A8962+[1]动作!$B8962</f>
        <v>43215.67728009259</v>
      </c>
      <c r="H8963" s="12"/>
      <c r="I8963" s="11"/>
    </row>
    <row r="8964" spans="1:9" hidden="1" x14ac:dyDescent="0.3">
      <c r="A8964" s="24">
        <v>8962</v>
      </c>
      <c r="B8964" s="11" t="str">
        <f>IFERROR(INDEX({"JSNY-BJ0001-01";"JSNY-JS0022-01";"JSNY-JS0002-01"},MATCH(D8964,{"BJ_zhongyu";"JS_WX_liteer";"JS_CZ_wodefeng"},0)),"")</f>
        <v>JSNY-JS0002-01</v>
      </c>
      <c r="C8964" s="11" t="str">
        <f>IFERROR(INDEX({"北京中裕世纪大酒店";"江苏利特尔绿色包装股份有限公司";"常州市金坛沃德丰电子科技有限公司"},MATCH(D8964,{"BJ_zhongyu";"JS_WX_liteer";"JS_CZ_wodefeng"},0)),"")</f>
        <v>常州市金坛沃德丰电子科技有限公司</v>
      </c>
      <c r="D8964" s="11" t="str">
        <f>[1]动作!$G8963</f>
        <v>JS_CZ_wodefeng</v>
      </c>
      <c r="E8964" s="11" t="str">
        <f>[1]动作!$D8963</f>
        <v>电表故障</v>
      </c>
      <c r="F8964" s="11" t="s">
        <v>45</v>
      </c>
      <c r="G8964" s="12">
        <f>[1]动作!$A8963+[1]动作!$B8963</f>
        <v>43215.678611111114</v>
      </c>
      <c r="H8964" s="12"/>
      <c r="I8964" s="11"/>
    </row>
    <row r="8965" spans="1:9" hidden="1" x14ac:dyDescent="0.3">
      <c r="A8965" s="24">
        <v>8963</v>
      </c>
      <c r="B8965" s="11" t="str">
        <f>IFERROR(INDEX({"JSNY-BJ0001-01";"JSNY-JS0022-01";"JSNY-JS0002-01"},MATCH(D8965,{"BJ_zhongyu";"JS_WX_liteer";"JS_CZ_wodefeng"},0)),"")</f>
        <v>JSNY-JS0002-01</v>
      </c>
      <c r="C8965" s="11" t="str">
        <f>IFERROR(INDEX({"北京中裕世纪大酒店";"江苏利特尔绿色包装股份有限公司";"常州市金坛沃德丰电子科技有限公司"},MATCH(D8965,{"BJ_zhongyu";"JS_WX_liteer";"JS_CZ_wodefeng"},0)),"")</f>
        <v>常州市金坛沃德丰电子科技有限公司</v>
      </c>
      <c r="D8965" s="11" t="str">
        <f>[1]动作!$G8964</f>
        <v>JS_CZ_wodefeng</v>
      </c>
      <c r="E8965" s="11" t="str">
        <f>[1]动作!$D8964</f>
        <v>电表故障</v>
      </c>
      <c r="F8965" s="11" t="s">
        <v>45</v>
      </c>
      <c r="G8965" s="12">
        <f>[1]动作!$A8964+[1]动作!$B8964</f>
        <v>43215.678726851853</v>
      </c>
      <c r="H8965" s="12"/>
      <c r="I8965" s="11"/>
    </row>
    <row r="8966" spans="1:9" hidden="1" x14ac:dyDescent="0.3">
      <c r="A8966" s="24">
        <v>8964</v>
      </c>
      <c r="B8966" s="11" t="str">
        <f>IFERROR(INDEX({"JSNY-BJ0001-01";"JSNY-JS0022-01";"JSNY-JS0002-01"},MATCH(D8966,{"BJ_zhongyu";"JS_WX_liteer";"JS_CZ_wodefeng"},0)),"")</f>
        <v>JSNY-JS0002-01</v>
      </c>
      <c r="C8966" s="11" t="str">
        <f>IFERROR(INDEX({"北京中裕世纪大酒店";"江苏利特尔绿色包装股份有限公司";"常州市金坛沃德丰电子科技有限公司"},MATCH(D8966,{"BJ_zhongyu";"JS_WX_liteer";"JS_CZ_wodefeng"},0)),"")</f>
        <v>常州市金坛沃德丰电子科技有限公司</v>
      </c>
      <c r="D8966" s="11" t="str">
        <f>[1]动作!$G8965</f>
        <v>JS_CZ_wodefeng</v>
      </c>
      <c r="E8966" s="11" t="str">
        <f>[1]动作!$D8965</f>
        <v>电表故障</v>
      </c>
      <c r="F8966" s="11" t="s">
        <v>45</v>
      </c>
      <c r="G8966" s="12">
        <f>[1]动作!$A8965+[1]动作!$B8965</f>
        <v>43215.678842592592</v>
      </c>
      <c r="H8966" s="12"/>
      <c r="I8966" s="11"/>
    </row>
    <row r="8967" spans="1:9" hidden="1" x14ac:dyDescent="0.3">
      <c r="A8967" s="24">
        <v>8965</v>
      </c>
      <c r="B8967" s="11" t="str">
        <f>IFERROR(INDEX({"JSNY-BJ0001-01";"JSNY-JS0022-01";"JSNY-JS0002-01"},MATCH(D8967,{"BJ_zhongyu";"JS_WX_liteer";"JS_CZ_wodefeng"},0)),"")</f>
        <v>JSNY-JS0002-01</v>
      </c>
      <c r="C8967" s="11" t="str">
        <f>IFERROR(INDEX({"北京中裕世纪大酒店";"江苏利特尔绿色包装股份有限公司";"常州市金坛沃德丰电子科技有限公司"},MATCH(D8967,{"BJ_zhongyu";"JS_WX_liteer";"JS_CZ_wodefeng"},0)),"")</f>
        <v>常州市金坛沃德丰电子科技有限公司</v>
      </c>
      <c r="D8967" s="11" t="str">
        <f>[1]动作!$G8966</f>
        <v>JS_CZ_wodefeng</v>
      </c>
      <c r="E8967" s="11" t="str">
        <f>[1]动作!$D8966</f>
        <v>电表故障</v>
      </c>
      <c r="F8967" s="11" t="s">
        <v>45</v>
      </c>
      <c r="G8967" s="12">
        <f>[1]动作!$A8966+[1]动作!$B8966</f>
        <v>43215.679942129631</v>
      </c>
      <c r="H8967" s="12"/>
      <c r="I8967" s="11"/>
    </row>
    <row r="8968" spans="1:9" hidden="1" x14ac:dyDescent="0.3">
      <c r="A8968" s="24">
        <v>8966</v>
      </c>
      <c r="B8968" s="11" t="str">
        <f>IFERROR(INDEX({"JSNY-BJ0001-01";"JSNY-JS0022-01";"JSNY-JS0002-01"},MATCH(D8968,{"BJ_zhongyu";"JS_WX_liteer";"JS_CZ_wodefeng"},0)),"")</f>
        <v>JSNY-JS0002-01</v>
      </c>
      <c r="C8968" s="11" t="str">
        <f>IFERROR(INDEX({"北京中裕世纪大酒店";"江苏利特尔绿色包装股份有限公司";"常州市金坛沃德丰电子科技有限公司"},MATCH(D8968,{"BJ_zhongyu";"JS_WX_liteer";"JS_CZ_wodefeng"},0)),"")</f>
        <v>常州市金坛沃德丰电子科技有限公司</v>
      </c>
      <c r="D8968" s="11" t="str">
        <f>[1]动作!$G8967</f>
        <v>JS_CZ_wodefeng</v>
      </c>
      <c r="E8968" s="11" t="str">
        <f>[1]动作!$D8967</f>
        <v>电表故障</v>
      </c>
      <c r="F8968" s="11" t="s">
        <v>45</v>
      </c>
      <c r="G8968" s="12">
        <f>[1]动作!$A8967+[1]动作!$B8967</f>
        <v>43215.68005787037</v>
      </c>
      <c r="H8968" s="12"/>
      <c r="I8968" s="11"/>
    </row>
    <row r="8969" spans="1:9" hidden="1" x14ac:dyDescent="0.3">
      <c r="A8969" s="24">
        <v>8967</v>
      </c>
      <c r="B8969" s="11" t="str">
        <f>IFERROR(INDEX({"JSNY-BJ0001-01";"JSNY-JS0022-01";"JSNY-JS0002-01"},MATCH(D8969,{"BJ_zhongyu";"JS_WX_liteer";"JS_CZ_wodefeng"},0)),"")</f>
        <v>JSNY-JS0002-01</v>
      </c>
      <c r="C8969" s="11" t="str">
        <f>IFERROR(INDEX({"北京中裕世纪大酒店";"江苏利特尔绿色包装股份有限公司";"常州市金坛沃德丰电子科技有限公司"},MATCH(D8969,{"BJ_zhongyu";"JS_WX_liteer";"JS_CZ_wodefeng"},0)),"")</f>
        <v>常州市金坛沃德丰电子科技有限公司</v>
      </c>
      <c r="D8969" s="11" t="str">
        <f>[1]动作!$G8968</f>
        <v>JS_CZ_wodefeng</v>
      </c>
      <c r="E8969" s="11" t="str">
        <f>[1]动作!$D8968</f>
        <v>电表故障</v>
      </c>
      <c r="F8969" s="11" t="s">
        <v>45</v>
      </c>
      <c r="G8969" s="12">
        <f>[1]动作!$A8968+[1]动作!$B8968</f>
        <v>43215.680173611108</v>
      </c>
      <c r="H8969" s="12"/>
      <c r="I8969" s="11"/>
    </row>
    <row r="8970" spans="1:9" hidden="1" x14ac:dyDescent="0.3">
      <c r="A8970" s="24">
        <v>8968</v>
      </c>
      <c r="B8970" s="11" t="str">
        <f>IFERROR(INDEX({"JSNY-BJ0001-01";"JSNY-JS0022-01";"JSNY-JS0002-01"},MATCH(D8970,{"BJ_zhongyu";"JS_WX_liteer";"JS_CZ_wodefeng"},0)),"")</f>
        <v>JSNY-JS0002-01</v>
      </c>
      <c r="C8970" s="11" t="str">
        <f>IFERROR(INDEX({"北京中裕世纪大酒店";"江苏利特尔绿色包装股份有限公司";"常州市金坛沃德丰电子科技有限公司"},MATCH(D8970,{"BJ_zhongyu";"JS_WX_liteer";"JS_CZ_wodefeng"},0)),"")</f>
        <v>常州市金坛沃德丰电子科技有限公司</v>
      </c>
      <c r="D8970" s="11" t="str">
        <f>[1]动作!$G8969</f>
        <v>JS_CZ_wodefeng</v>
      </c>
      <c r="E8970" s="11" t="str">
        <f>[1]动作!$D8969</f>
        <v>电表故障</v>
      </c>
      <c r="F8970" s="11" t="s">
        <v>45</v>
      </c>
      <c r="G8970" s="12">
        <f>[1]动作!$A8969+[1]动作!$B8969</f>
        <v>43215.682546296295</v>
      </c>
      <c r="H8970" s="12"/>
      <c r="I8970" s="11"/>
    </row>
    <row r="8971" spans="1:9" hidden="1" x14ac:dyDescent="0.3">
      <c r="A8971" s="24">
        <v>8969</v>
      </c>
      <c r="B8971" s="11" t="str">
        <f>IFERROR(INDEX({"JSNY-BJ0001-01";"JSNY-JS0022-01";"JSNY-JS0002-01"},MATCH(D8971,{"BJ_zhongyu";"JS_WX_liteer";"JS_CZ_wodefeng"},0)),"")</f>
        <v>JSNY-JS0002-01</v>
      </c>
      <c r="C8971" s="11" t="str">
        <f>IFERROR(INDEX({"北京中裕世纪大酒店";"江苏利特尔绿色包装股份有限公司";"常州市金坛沃德丰电子科技有限公司"},MATCH(D8971,{"BJ_zhongyu";"JS_WX_liteer";"JS_CZ_wodefeng"},0)),"")</f>
        <v>常州市金坛沃德丰电子科技有限公司</v>
      </c>
      <c r="D8971" s="11" t="str">
        <f>[1]动作!$G8970</f>
        <v>JS_CZ_wodefeng</v>
      </c>
      <c r="E8971" s="11" t="str">
        <f>[1]动作!$D8970</f>
        <v>电表故障</v>
      </c>
      <c r="F8971" s="11" t="s">
        <v>45</v>
      </c>
      <c r="G8971" s="12">
        <f>[1]动作!$A8970+[1]动作!$B8970</f>
        <v>43215.68341435185</v>
      </c>
      <c r="H8971" s="12"/>
      <c r="I8971" s="11"/>
    </row>
    <row r="8972" spans="1:9" hidden="1" x14ac:dyDescent="0.3">
      <c r="A8972" s="24">
        <v>8970</v>
      </c>
      <c r="B8972" s="11" t="str">
        <f>IFERROR(INDEX({"JSNY-BJ0001-01";"JSNY-JS0022-01";"JSNY-JS0002-01"},MATCH(D8972,{"BJ_zhongyu";"JS_WX_liteer";"JS_CZ_wodefeng"},0)),"")</f>
        <v>JSNY-JS0002-01</v>
      </c>
      <c r="C8972" s="11" t="str">
        <f>IFERROR(INDEX({"北京中裕世纪大酒店";"江苏利特尔绿色包装股份有限公司";"常州市金坛沃德丰电子科技有限公司"},MATCH(D8972,{"BJ_zhongyu";"JS_WX_liteer";"JS_CZ_wodefeng"},0)),"")</f>
        <v>常州市金坛沃德丰电子科技有限公司</v>
      </c>
      <c r="D8972" s="11" t="str">
        <f>[1]动作!$G8971</f>
        <v>JS_CZ_wodefeng</v>
      </c>
      <c r="E8972" s="11" t="str">
        <f>[1]动作!$D8971</f>
        <v>电表故障</v>
      </c>
      <c r="F8972" s="11" t="s">
        <v>45</v>
      </c>
      <c r="G8972" s="12">
        <f>[1]动作!$A8971+[1]动作!$B8971</f>
        <v>43215.683530092596</v>
      </c>
      <c r="H8972" s="12"/>
      <c r="I8972" s="11"/>
    </row>
    <row r="8973" spans="1:9" hidden="1" x14ac:dyDescent="0.3">
      <c r="A8973" s="24">
        <v>8971</v>
      </c>
      <c r="B8973" s="11" t="str">
        <f>IFERROR(INDEX({"JSNY-BJ0001-01";"JSNY-JS0022-01";"JSNY-JS0002-01"},MATCH(D8973,{"BJ_zhongyu";"JS_WX_liteer";"JS_CZ_wodefeng"},0)),"")</f>
        <v>JSNY-JS0002-01</v>
      </c>
      <c r="C8973" s="11" t="str">
        <f>IFERROR(INDEX({"北京中裕世纪大酒店";"江苏利特尔绿色包装股份有限公司";"常州市金坛沃德丰电子科技有限公司"},MATCH(D8973,{"BJ_zhongyu";"JS_WX_liteer";"JS_CZ_wodefeng"},0)),"")</f>
        <v>常州市金坛沃德丰电子科技有限公司</v>
      </c>
      <c r="D8973" s="11" t="str">
        <f>[1]动作!$G8972</f>
        <v>JS_CZ_wodefeng</v>
      </c>
      <c r="E8973" s="11" t="str">
        <f>[1]动作!$D8972</f>
        <v>电表故障</v>
      </c>
      <c r="F8973" s="11" t="s">
        <v>45</v>
      </c>
      <c r="G8973" s="12">
        <f>[1]动作!$A8972+[1]动作!$B8972</f>
        <v>43215.685034722221</v>
      </c>
      <c r="H8973" s="12"/>
      <c r="I8973" s="11"/>
    </row>
    <row r="8974" spans="1:9" hidden="1" x14ac:dyDescent="0.3">
      <c r="A8974" s="24">
        <v>8972</v>
      </c>
      <c r="B8974" s="11" t="str">
        <f>IFERROR(INDEX({"JSNY-BJ0001-01";"JSNY-JS0022-01";"JSNY-JS0002-01"},MATCH(D8974,{"BJ_zhongyu";"JS_WX_liteer";"JS_CZ_wodefeng"},0)),"")</f>
        <v>JSNY-JS0002-01</v>
      </c>
      <c r="C8974" s="11" t="str">
        <f>IFERROR(INDEX({"北京中裕世纪大酒店";"江苏利特尔绿色包装股份有限公司";"常州市金坛沃德丰电子科技有限公司"},MATCH(D8974,{"BJ_zhongyu";"JS_WX_liteer";"JS_CZ_wodefeng"},0)),"")</f>
        <v>常州市金坛沃德丰电子科技有限公司</v>
      </c>
      <c r="D8974" s="11" t="str">
        <f>[1]动作!$G8973</f>
        <v>JS_CZ_wodefeng</v>
      </c>
      <c r="E8974" s="11" t="str">
        <f>[1]动作!$D8973</f>
        <v>电表故障</v>
      </c>
      <c r="F8974" s="11" t="s">
        <v>45</v>
      </c>
      <c r="G8974" s="12">
        <f>[1]动作!$A8973+[1]动作!$B8973</f>
        <v>43215.687418981484</v>
      </c>
      <c r="H8974" s="12"/>
      <c r="I8974" s="11"/>
    </row>
    <row r="8975" spans="1:9" hidden="1" x14ac:dyDescent="0.3">
      <c r="A8975" s="24">
        <v>8973</v>
      </c>
      <c r="B8975" s="11" t="str">
        <f>IFERROR(INDEX({"JSNY-BJ0001-01";"JSNY-JS0022-01";"JSNY-JS0002-01"},MATCH(D8975,{"BJ_zhongyu";"JS_WX_liteer";"JS_CZ_wodefeng"},0)),"")</f>
        <v>JSNY-JS0002-01</v>
      </c>
      <c r="C8975" s="11" t="str">
        <f>IFERROR(INDEX({"北京中裕世纪大酒店";"江苏利特尔绿色包装股份有限公司";"常州市金坛沃德丰电子科技有限公司"},MATCH(D8975,{"BJ_zhongyu";"JS_WX_liteer";"JS_CZ_wodefeng"},0)),"")</f>
        <v>常州市金坛沃德丰电子科技有限公司</v>
      </c>
      <c r="D8975" s="11" t="str">
        <f>[1]动作!$G8974</f>
        <v>JS_CZ_wodefeng</v>
      </c>
      <c r="E8975" s="11" t="str">
        <f>[1]动作!$D8974</f>
        <v>电表故障</v>
      </c>
      <c r="F8975" s="11" t="s">
        <v>45</v>
      </c>
      <c r="G8975" s="12">
        <f>[1]动作!$A8974+[1]动作!$B8974</f>
        <v>43215.687534722223</v>
      </c>
      <c r="H8975" s="12"/>
      <c r="I8975" s="11"/>
    </row>
    <row r="8976" spans="1:9" hidden="1" x14ac:dyDescent="0.3">
      <c r="A8976" s="24">
        <v>8974</v>
      </c>
      <c r="B8976" s="11" t="str">
        <f>IFERROR(INDEX({"JSNY-BJ0001-01";"JSNY-JS0022-01";"JSNY-JS0002-01"},MATCH(D8976,{"BJ_zhongyu";"JS_WX_liteer";"JS_CZ_wodefeng"},0)),"")</f>
        <v>JSNY-JS0002-01</v>
      </c>
      <c r="C8976" s="11" t="str">
        <f>IFERROR(INDEX({"北京中裕世纪大酒店";"江苏利特尔绿色包装股份有限公司";"常州市金坛沃德丰电子科技有限公司"},MATCH(D8976,{"BJ_zhongyu";"JS_WX_liteer";"JS_CZ_wodefeng"},0)),"")</f>
        <v>常州市金坛沃德丰电子科技有限公司</v>
      </c>
      <c r="D8976" s="11" t="str">
        <f>[1]动作!$G8975</f>
        <v>JS_CZ_wodefeng</v>
      </c>
      <c r="E8976" s="11" t="str">
        <f>[1]动作!$D8975</f>
        <v>电表故障</v>
      </c>
      <c r="F8976" s="11" t="s">
        <v>45</v>
      </c>
      <c r="G8976" s="12">
        <f>[1]动作!$A8975+[1]动作!$B8975</f>
        <v>43215.687708333331</v>
      </c>
      <c r="H8976" s="12"/>
      <c r="I8976" s="11"/>
    </row>
    <row r="8977" spans="1:9" hidden="1" x14ac:dyDescent="0.3">
      <c r="A8977" s="24">
        <v>8975</v>
      </c>
      <c r="B8977" s="11" t="str">
        <f>IFERROR(INDEX({"JSNY-BJ0001-01";"JSNY-JS0022-01";"JSNY-JS0002-01"},MATCH(D8977,{"BJ_zhongyu";"JS_WX_liteer";"JS_CZ_wodefeng"},0)),"")</f>
        <v>JSNY-JS0002-01</v>
      </c>
      <c r="C8977" s="11" t="str">
        <f>IFERROR(INDEX({"北京中裕世纪大酒店";"江苏利特尔绿色包装股份有限公司";"常州市金坛沃德丰电子科技有限公司"},MATCH(D8977,{"BJ_zhongyu";"JS_WX_liteer";"JS_CZ_wodefeng"},0)),"")</f>
        <v>常州市金坛沃德丰电子科技有限公司</v>
      </c>
      <c r="D8977" s="11" t="str">
        <f>[1]动作!$G8976</f>
        <v>JS_CZ_wodefeng</v>
      </c>
      <c r="E8977" s="11" t="str">
        <f>[1]动作!$D8976</f>
        <v>电表故障</v>
      </c>
      <c r="F8977" s="11" t="s">
        <v>45</v>
      </c>
      <c r="G8977" s="12">
        <f>[1]动作!$A8976+[1]动作!$B8976</f>
        <v>43215.687939814816</v>
      </c>
      <c r="H8977" s="12"/>
      <c r="I8977" s="11"/>
    </row>
    <row r="8978" spans="1:9" hidden="1" x14ac:dyDescent="0.3">
      <c r="A8978" s="24">
        <v>8976</v>
      </c>
      <c r="B8978" s="11" t="str">
        <f>IFERROR(INDEX({"JSNY-BJ0001-01";"JSNY-JS0022-01";"JSNY-JS0002-01"},MATCH(D8978,{"BJ_zhongyu";"JS_WX_liteer";"JS_CZ_wodefeng"},0)),"")</f>
        <v>JSNY-JS0002-01</v>
      </c>
      <c r="C8978" s="11" t="str">
        <f>IFERROR(INDEX({"北京中裕世纪大酒店";"江苏利特尔绿色包装股份有限公司";"常州市金坛沃德丰电子科技有限公司"},MATCH(D8978,{"BJ_zhongyu";"JS_WX_liteer";"JS_CZ_wodefeng"},0)),"")</f>
        <v>常州市金坛沃德丰电子科技有限公司</v>
      </c>
      <c r="D8978" s="11" t="str">
        <f>[1]动作!$G8977</f>
        <v>JS_CZ_wodefeng</v>
      </c>
      <c r="E8978" s="11" t="str">
        <f>[1]动作!$D8977</f>
        <v>电表故障</v>
      </c>
      <c r="F8978" s="11" t="s">
        <v>45</v>
      </c>
      <c r="G8978" s="12">
        <f>[1]动作!$A8977+[1]动作!$B8977</f>
        <v>43215.688981481479</v>
      </c>
      <c r="H8978" s="12"/>
      <c r="I8978" s="11"/>
    </row>
    <row r="8979" spans="1:9" hidden="1" x14ac:dyDescent="0.3">
      <c r="A8979" s="24">
        <v>8977</v>
      </c>
      <c r="B8979" s="11" t="str">
        <f>IFERROR(INDEX({"JSNY-BJ0001-01";"JSNY-JS0022-01";"JSNY-JS0002-01"},MATCH(D8979,{"BJ_zhongyu";"JS_WX_liteer";"JS_CZ_wodefeng"},0)),"")</f>
        <v>JSNY-JS0002-01</v>
      </c>
      <c r="C8979" s="11" t="str">
        <f>IFERROR(INDEX({"北京中裕世纪大酒店";"江苏利特尔绿色包装股份有限公司";"常州市金坛沃德丰电子科技有限公司"},MATCH(D8979,{"BJ_zhongyu";"JS_WX_liteer";"JS_CZ_wodefeng"},0)),"")</f>
        <v>常州市金坛沃德丰电子科技有限公司</v>
      </c>
      <c r="D8979" s="11" t="str">
        <f>[1]动作!$G8978</f>
        <v>JS_CZ_wodefeng</v>
      </c>
      <c r="E8979" s="11" t="str">
        <f>[1]动作!$D8978</f>
        <v>电表故障</v>
      </c>
      <c r="F8979" s="11" t="s">
        <v>45</v>
      </c>
      <c r="G8979" s="12">
        <f>[1]动作!$A8978+[1]动作!$B8978</f>
        <v>43215.690428240741</v>
      </c>
      <c r="H8979" s="12"/>
      <c r="I8979" s="11"/>
    </row>
    <row r="8980" spans="1:9" hidden="1" x14ac:dyDescent="0.3">
      <c r="A8980" s="24">
        <v>8978</v>
      </c>
      <c r="B8980" s="11" t="str">
        <f>IFERROR(INDEX({"JSNY-BJ0001-01";"JSNY-JS0022-01";"JSNY-JS0002-01"},MATCH(D8980,{"BJ_zhongyu";"JS_WX_liteer";"JS_CZ_wodefeng"},0)),"")</f>
        <v>JSNY-JS0002-01</v>
      </c>
      <c r="C8980" s="11" t="str">
        <f>IFERROR(INDEX({"北京中裕世纪大酒店";"江苏利特尔绿色包装股份有限公司";"常州市金坛沃德丰电子科技有限公司"},MATCH(D8980,{"BJ_zhongyu";"JS_WX_liteer";"JS_CZ_wodefeng"},0)),"")</f>
        <v>常州市金坛沃德丰电子科技有限公司</v>
      </c>
      <c r="D8980" s="11" t="str">
        <f>[1]动作!$G8979</f>
        <v>JS_CZ_wodefeng</v>
      </c>
      <c r="E8980" s="11" t="str">
        <f>[1]动作!$D8979</f>
        <v>电表故障</v>
      </c>
      <c r="F8980" s="11" t="s">
        <v>45</v>
      </c>
      <c r="G8980" s="12">
        <f>[1]动作!$A8979+[1]动作!$B8979</f>
        <v>43215.692743055559</v>
      </c>
      <c r="H8980" s="12"/>
      <c r="I8980" s="11"/>
    </row>
    <row r="8981" spans="1:9" hidden="1" x14ac:dyDescent="0.3">
      <c r="A8981" s="24">
        <v>8979</v>
      </c>
      <c r="B8981" s="11" t="str">
        <f>IFERROR(INDEX({"JSNY-BJ0001-01";"JSNY-JS0022-01";"JSNY-JS0002-01"},MATCH(D8981,{"BJ_zhongyu";"JS_WX_liteer";"JS_CZ_wodefeng"},0)),"")</f>
        <v>JSNY-JS0002-01</v>
      </c>
      <c r="C8981" s="11" t="str">
        <f>IFERROR(INDEX({"北京中裕世纪大酒店";"江苏利特尔绿色包装股份有限公司";"常州市金坛沃德丰电子科技有限公司"},MATCH(D8981,{"BJ_zhongyu";"JS_WX_liteer";"JS_CZ_wodefeng"},0)),"")</f>
        <v>常州市金坛沃德丰电子科技有限公司</v>
      </c>
      <c r="D8981" s="11" t="str">
        <f>[1]动作!$G8980</f>
        <v>JS_CZ_wodefeng</v>
      </c>
      <c r="E8981" s="11" t="str">
        <f>[1]动作!$D8980</f>
        <v>电表故障</v>
      </c>
      <c r="F8981" s="11" t="s">
        <v>45</v>
      </c>
      <c r="G8981" s="12">
        <f>[1]动作!$A8980+[1]动作!$B8980</f>
        <v>43215.694143518522</v>
      </c>
      <c r="H8981" s="12"/>
      <c r="I8981" s="11"/>
    </row>
    <row r="8982" spans="1:9" hidden="1" x14ac:dyDescent="0.3">
      <c r="A8982" s="24">
        <v>8980</v>
      </c>
      <c r="B8982" s="11" t="str">
        <f>IFERROR(INDEX({"JSNY-BJ0001-01";"JSNY-JS0022-01";"JSNY-JS0002-01"},MATCH(D8982,{"BJ_zhongyu";"JS_WX_liteer";"JS_CZ_wodefeng"},0)),"")</f>
        <v>JSNY-JS0002-01</v>
      </c>
      <c r="C8982" s="11" t="str">
        <f>IFERROR(INDEX({"北京中裕世纪大酒店";"江苏利特尔绿色包装股份有限公司";"常州市金坛沃德丰电子科技有限公司"},MATCH(D8982,{"BJ_zhongyu";"JS_WX_liteer";"JS_CZ_wodefeng"},0)),"")</f>
        <v>常州市金坛沃德丰电子科技有限公司</v>
      </c>
      <c r="D8982" s="11" t="str">
        <f>[1]动作!$G8981</f>
        <v>JS_CZ_wodefeng</v>
      </c>
      <c r="E8982" s="11" t="str">
        <f>[1]动作!$D8981</f>
        <v>电表故障</v>
      </c>
      <c r="F8982" s="11" t="s">
        <v>45</v>
      </c>
      <c r="G8982" s="12">
        <f>[1]动作!$A8981+[1]动作!$B8981</f>
        <v>43215.69425925926</v>
      </c>
      <c r="H8982" s="12"/>
      <c r="I8982" s="11"/>
    </row>
    <row r="8983" spans="1:9" hidden="1" x14ac:dyDescent="0.3">
      <c r="A8983" s="24">
        <v>8981</v>
      </c>
      <c r="B8983" s="11" t="str">
        <f>IFERROR(INDEX({"JSNY-BJ0001-01";"JSNY-JS0022-01";"JSNY-JS0002-01"},MATCH(D8983,{"BJ_zhongyu";"JS_WX_liteer";"JS_CZ_wodefeng"},0)),"")</f>
        <v>JSNY-JS0002-01</v>
      </c>
      <c r="C8983" s="11" t="str">
        <f>IFERROR(INDEX({"北京中裕世纪大酒店";"江苏利特尔绿色包装股份有限公司";"常州市金坛沃德丰电子科技有限公司"},MATCH(D8983,{"BJ_zhongyu";"JS_WX_liteer";"JS_CZ_wodefeng"},0)),"")</f>
        <v>常州市金坛沃德丰电子科技有限公司</v>
      </c>
      <c r="D8983" s="11" t="str">
        <f>[1]动作!$G8982</f>
        <v>JS_CZ_wodefeng</v>
      </c>
      <c r="E8983" s="11" t="str">
        <f>[1]动作!$D8982</f>
        <v>电表故障</v>
      </c>
      <c r="F8983" s="11" t="s">
        <v>45</v>
      </c>
      <c r="G8983" s="12">
        <f>[1]动作!$A8982+[1]动作!$B8982</f>
        <v>43215.694374999999</v>
      </c>
      <c r="H8983" s="12"/>
      <c r="I8983" s="11"/>
    </row>
    <row r="8984" spans="1:9" hidden="1" x14ac:dyDescent="0.3">
      <c r="A8984" s="24">
        <v>8982</v>
      </c>
      <c r="B8984" s="11" t="str">
        <f>IFERROR(INDEX({"JSNY-BJ0001-01";"JSNY-JS0022-01";"JSNY-JS0002-01"},MATCH(D8984,{"BJ_zhongyu";"JS_WX_liteer";"JS_CZ_wodefeng"},0)),"")</f>
        <v>JSNY-JS0002-01</v>
      </c>
      <c r="C8984" s="11" t="str">
        <f>IFERROR(INDEX({"北京中裕世纪大酒店";"江苏利特尔绿色包装股份有限公司";"常州市金坛沃德丰电子科技有限公司"},MATCH(D8984,{"BJ_zhongyu";"JS_WX_liteer";"JS_CZ_wodefeng"},0)),"")</f>
        <v>常州市金坛沃德丰电子科技有限公司</v>
      </c>
      <c r="D8984" s="11" t="str">
        <f>[1]动作!$G8983</f>
        <v>JS_CZ_wodefeng</v>
      </c>
      <c r="E8984" s="11" t="str">
        <f>[1]动作!$D8983</f>
        <v>电表故障</v>
      </c>
      <c r="F8984" s="11" t="s">
        <v>45</v>
      </c>
      <c r="G8984" s="12">
        <f>[1]动作!$A8983+[1]动作!$B8983</f>
        <v>43215.695185185185</v>
      </c>
      <c r="H8984" s="12"/>
      <c r="I8984" s="11"/>
    </row>
    <row r="8985" spans="1:9" hidden="1" x14ac:dyDescent="0.3">
      <c r="A8985" s="24">
        <v>8983</v>
      </c>
      <c r="B8985" s="11" t="str">
        <f>IFERROR(INDEX({"JSNY-BJ0001-01";"JSNY-JS0022-01";"JSNY-JS0002-01"},MATCH(D8985,{"BJ_zhongyu";"JS_WX_liteer";"JS_CZ_wodefeng"},0)),"")</f>
        <v>JSNY-JS0002-01</v>
      </c>
      <c r="C8985" s="11" t="str">
        <f>IFERROR(INDEX({"北京中裕世纪大酒店";"江苏利特尔绿色包装股份有限公司";"常州市金坛沃德丰电子科技有限公司"},MATCH(D8985,{"BJ_zhongyu";"JS_WX_liteer";"JS_CZ_wodefeng"},0)),"")</f>
        <v>常州市金坛沃德丰电子科技有限公司</v>
      </c>
      <c r="D8985" s="11" t="str">
        <f>[1]动作!$G8984</f>
        <v>JS_CZ_wodefeng</v>
      </c>
      <c r="E8985" s="11" t="str">
        <f>[1]动作!$D8984</f>
        <v>电表故障</v>
      </c>
      <c r="F8985" s="11" t="s">
        <v>45</v>
      </c>
      <c r="G8985" s="12">
        <f>[1]动作!$A8984+[1]动作!$B8984</f>
        <v>43215.695300925923</v>
      </c>
      <c r="H8985" s="12"/>
      <c r="I8985" s="11"/>
    </row>
    <row r="8986" spans="1:9" hidden="1" x14ac:dyDescent="0.3">
      <c r="A8986" s="24">
        <v>8984</v>
      </c>
      <c r="B8986" s="11" t="str">
        <f>IFERROR(INDEX({"JSNY-BJ0001-01";"JSNY-JS0022-01";"JSNY-JS0002-01"},MATCH(D8986,{"BJ_zhongyu";"JS_WX_liteer";"JS_CZ_wodefeng"},0)),"")</f>
        <v>JSNY-JS0002-01</v>
      </c>
      <c r="C8986" s="11" t="str">
        <f>IFERROR(INDEX({"北京中裕世纪大酒店";"江苏利特尔绿色包装股份有限公司";"常州市金坛沃德丰电子科技有限公司"},MATCH(D8986,{"BJ_zhongyu";"JS_WX_liteer";"JS_CZ_wodefeng"},0)),"")</f>
        <v>常州市金坛沃德丰电子科技有限公司</v>
      </c>
      <c r="D8986" s="11" t="str">
        <f>[1]动作!$G8985</f>
        <v>JS_CZ_wodefeng</v>
      </c>
      <c r="E8986" s="11" t="str">
        <f>[1]动作!$D8985</f>
        <v>电表故障</v>
      </c>
      <c r="F8986" s="11" t="s">
        <v>45</v>
      </c>
      <c r="G8986" s="12">
        <f>[1]动作!$A8985+[1]动作!$B8985</f>
        <v>43215.698310185187</v>
      </c>
      <c r="H8986" s="12"/>
      <c r="I8986" s="11"/>
    </row>
    <row r="8987" spans="1:9" hidden="1" x14ac:dyDescent="0.3">
      <c r="A8987" s="24">
        <v>8985</v>
      </c>
      <c r="B8987" s="11" t="str">
        <f>IFERROR(INDEX({"JSNY-BJ0001-01";"JSNY-JS0022-01";"JSNY-JS0002-01"},MATCH(D8987,{"BJ_zhongyu";"JS_WX_liteer";"JS_CZ_wodefeng"},0)),"")</f>
        <v>JSNY-JS0002-01</v>
      </c>
      <c r="C8987" s="11" t="str">
        <f>IFERROR(INDEX({"北京中裕世纪大酒店";"江苏利特尔绿色包装股份有限公司";"常州市金坛沃德丰电子科技有限公司"},MATCH(D8987,{"BJ_zhongyu";"JS_WX_liteer";"JS_CZ_wodefeng"},0)),"")</f>
        <v>常州市金坛沃德丰电子科技有限公司</v>
      </c>
      <c r="D8987" s="11" t="str">
        <f>[1]动作!$G8986</f>
        <v>JS_CZ_wodefeng</v>
      </c>
      <c r="E8987" s="11" t="str">
        <f>[1]动作!$D8986</f>
        <v>电表故障</v>
      </c>
      <c r="F8987" s="11" t="s">
        <v>45</v>
      </c>
      <c r="G8987" s="12">
        <f>[1]动作!$A8986+[1]动作!$B8986</f>
        <v>43215.699641203704</v>
      </c>
      <c r="H8987" s="12"/>
      <c r="I8987" s="11"/>
    </row>
    <row r="8988" spans="1:9" hidden="1" x14ac:dyDescent="0.3">
      <c r="A8988" s="24">
        <v>8986</v>
      </c>
      <c r="B8988" s="11" t="str">
        <f>IFERROR(INDEX({"JSNY-BJ0001-01";"JSNY-JS0022-01";"JSNY-JS0002-01"},MATCH(D8988,{"BJ_zhongyu";"JS_WX_liteer";"JS_CZ_wodefeng"},0)),"")</f>
        <v>JSNY-JS0002-01</v>
      </c>
      <c r="C8988" s="11" t="str">
        <f>IFERROR(INDEX({"北京中裕世纪大酒店";"江苏利特尔绿色包装股份有限公司";"常州市金坛沃德丰电子科技有限公司"},MATCH(D8988,{"BJ_zhongyu";"JS_WX_liteer";"JS_CZ_wodefeng"},0)),"")</f>
        <v>常州市金坛沃德丰电子科技有限公司</v>
      </c>
      <c r="D8988" s="11" t="str">
        <f>[1]动作!$G8987</f>
        <v>JS_CZ_wodefeng</v>
      </c>
      <c r="E8988" s="11" t="str">
        <f>[1]动作!$D8987</f>
        <v>电表故障</v>
      </c>
      <c r="F8988" s="11" t="s">
        <v>45</v>
      </c>
      <c r="G8988" s="12">
        <f>[1]动作!$A8987+[1]动作!$B8987</f>
        <v>43215.699756944443</v>
      </c>
      <c r="H8988" s="12"/>
      <c r="I8988" s="11"/>
    </row>
    <row r="8989" spans="1:9" hidden="1" x14ac:dyDescent="0.3">
      <c r="A8989" s="24">
        <v>8987</v>
      </c>
      <c r="B8989" s="11" t="str">
        <f>IFERROR(INDEX({"JSNY-BJ0001-01";"JSNY-JS0022-01";"JSNY-JS0002-01"},MATCH(D8989,{"BJ_zhongyu";"JS_WX_liteer";"JS_CZ_wodefeng"},0)),"")</f>
        <v>JSNY-JS0002-01</v>
      </c>
      <c r="C8989" s="11" t="str">
        <f>IFERROR(INDEX({"北京中裕世纪大酒店";"江苏利特尔绿色包装股份有限公司";"常州市金坛沃德丰电子科技有限公司"},MATCH(D8989,{"BJ_zhongyu";"JS_WX_liteer";"JS_CZ_wodefeng"},0)),"")</f>
        <v>常州市金坛沃德丰电子科技有限公司</v>
      </c>
      <c r="D8989" s="11" t="str">
        <f>[1]动作!$G8988</f>
        <v>JS_CZ_wodefeng</v>
      </c>
      <c r="E8989" s="11" t="str">
        <f>[1]动作!$D8988</f>
        <v>电表故障</v>
      </c>
      <c r="F8989" s="11" t="s">
        <v>45</v>
      </c>
      <c r="G8989" s="12">
        <f>[1]动作!$A8988+[1]动作!$B8988</f>
        <v>43215.700972222221</v>
      </c>
      <c r="H8989" s="12"/>
      <c r="I8989" s="11"/>
    </row>
    <row r="8990" spans="1:9" hidden="1" x14ac:dyDescent="0.3">
      <c r="A8990" s="24">
        <v>8988</v>
      </c>
      <c r="B8990" s="11" t="str">
        <f>IFERROR(INDEX({"JSNY-BJ0001-01";"JSNY-JS0022-01";"JSNY-JS0002-01"},MATCH(D8990,{"BJ_zhongyu";"JS_WX_liteer";"JS_CZ_wodefeng"},0)),"")</f>
        <v>JSNY-JS0002-01</v>
      </c>
      <c r="C8990" s="11" t="str">
        <f>IFERROR(INDEX({"北京中裕世纪大酒店";"江苏利特尔绿色包装股份有限公司";"常州市金坛沃德丰电子科技有限公司"},MATCH(D8990,{"BJ_zhongyu";"JS_WX_liteer";"JS_CZ_wodefeng"},0)),"")</f>
        <v>常州市金坛沃德丰电子科技有限公司</v>
      </c>
      <c r="D8990" s="11" t="str">
        <f>[1]动作!$G8989</f>
        <v>JS_CZ_wodefeng</v>
      </c>
      <c r="E8990" s="11" t="str">
        <f>[1]动作!$D8989</f>
        <v>电表故障</v>
      </c>
      <c r="F8990" s="11" t="s">
        <v>45</v>
      </c>
      <c r="G8990" s="12">
        <f>[1]动作!$A8989+[1]动作!$B8989</f>
        <v>43215.702141203707</v>
      </c>
      <c r="H8990" s="12"/>
      <c r="I8990" s="11"/>
    </row>
    <row r="8991" spans="1:9" hidden="1" x14ac:dyDescent="0.3">
      <c r="A8991" s="24">
        <v>8989</v>
      </c>
      <c r="B8991" s="11" t="str">
        <f>IFERROR(INDEX({"JSNY-BJ0001-01";"JSNY-JS0022-01";"JSNY-JS0002-01"},MATCH(D8991,{"BJ_zhongyu";"JS_WX_liteer";"JS_CZ_wodefeng"},0)),"")</f>
        <v>JSNY-JS0002-01</v>
      </c>
      <c r="C8991" s="11" t="str">
        <f>IFERROR(INDEX({"北京中裕世纪大酒店";"江苏利特尔绿色包装股份有限公司";"常州市金坛沃德丰电子科技有限公司"},MATCH(D8991,{"BJ_zhongyu";"JS_WX_liteer";"JS_CZ_wodefeng"},0)),"")</f>
        <v>常州市金坛沃德丰电子科技有限公司</v>
      </c>
      <c r="D8991" s="11" t="str">
        <f>[1]动作!$G8990</f>
        <v>JS_CZ_wodefeng</v>
      </c>
      <c r="E8991" s="11" t="str">
        <f>[1]动作!$D8990</f>
        <v>电表故障</v>
      </c>
      <c r="F8991" s="11" t="s">
        <v>45</v>
      </c>
      <c r="G8991" s="12">
        <f>[1]动作!$A8990+[1]动作!$B8990</f>
        <v>43215.703645833331</v>
      </c>
      <c r="H8991" s="12"/>
      <c r="I8991" s="11"/>
    </row>
    <row r="8992" spans="1:9" hidden="1" x14ac:dyDescent="0.3">
      <c r="A8992" s="24">
        <v>8990</v>
      </c>
      <c r="B8992" s="11" t="str">
        <f>IFERROR(INDEX({"JSNY-BJ0001-01";"JSNY-JS0022-01";"JSNY-JS0002-01"},MATCH(D8992,{"BJ_zhongyu";"JS_WX_liteer";"JS_CZ_wodefeng"},0)),"")</f>
        <v>JSNY-JS0002-01</v>
      </c>
      <c r="C8992" s="11" t="str">
        <f>IFERROR(INDEX({"北京中裕世纪大酒店";"江苏利特尔绿色包装股份有限公司";"常州市金坛沃德丰电子科技有限公司"},MATCH(D8992,{"BJ_zhongyu";"JS_WX_liteer";"JS_CZ_wodefeng"},0)),"")</f>
        <v>常州市金坛沃德丰电子科技有限公司</v>
      </c>
      <c r="D8992" s="11" t="str">
        <f>[1]动作!$G8991</f>
        <v>JS_CZ_wodefeng</v>
      </c>
      <c r="E8992" s="11" t="str">
        <f>[1]动作!$D8991</f>
        <v>电表故障</v>
      </c>
      <c r="F8992" s="11" t="s">
        <v>45</v>
      </c>
      <c r="G8992" s="12">
        <f>[1]动作!$A8991+[1]动作!$B8991</f>
        <v>43215.703761574077</v>
      </c>
      <c r="H8992" s="12"/>
      <c r="I8992" s="11"/>
    </row>
    <row r="8993" spans="1:9" hidden="1" x14ac:dyDescent="0.3">
      <c r="A8993" s="24">
        <v>8991</v>
      </c>
      <c r="B8993" s="11" t="str">
        <f>IFERROR(INDEX({"JSNY-BJ0001-01";"JSNY-JS0022-01";"JSNY-JS0002-01"},MATCH(D8993,{"BJ_zhongyu";"JS_WX_liteer";"JS_CZ_wodefeng"},0)),"")</f>
        <v>JSNY-JS0002-01</v>
      </c>
      <c r="C8993" s="11" t="str">
        <f>IFERROR(INDEX({"北京中裕世纪大酒店";"江苏利特尔绿色包装股份有限公司";"常州市金坛沃德丰电子科技有限公司"},MATCH(D8993,{"BJ_zhongyu";"JS_WX_liteer";"JS_CZ_wodefeng"},0)),"")</f>
        <v>常州市金坛沃德丰电子科技有限公司</v>
      </c>
      <c r="D8993" s="11" t="str">
        <f>[1]动作!$G8992</f>
        <v>JS_CZ_wodefeng</v>
      </c>
      <c r="E8993" s="11" t="str">
        <f>[1]动作!$D8992</f>
        <v>电表故障</v>
      </c>
      <c r="F8993" s="11" t="s">
        <v>45</v>
      </c>
      <c r="G8993" s="12">
        <f>[1]动作!$A8992+[1]动作!$B8992</f>
        <v>43215.704687500001</v>
      </c>
      <c r="H8993" s="12"/>
      <c r="I8993" s="11"/>
    </row>
    <row r="8994" spans="1:9" hidden="1" x14ac:dyDescent="0.3">
      <c r="A8994" s="24">
        <v>8992</v>
      </c>
      <c r="B8994" s="11" t="str">
        <f>IFERROR(INDEX({"JSNY-BJ0001-01";"JSNY-JS0022-01";"JSNY-JS0002-01"},MATCH(D8994,{"BJ_zhongyu";"JS_WX_liteer";"JS_CZ_wodefeng"},0)),"")</f>
        <v>JSNY-JS0002-01</v>
      </c>
      <c r="C8994" s="11" t="str">
        <f>IFERROR(INDEX({"北京中裕世纪大酒店";"江苏利特尔绿色包装股份有限公司";"常州市金坛沃德丰电子科技有限公司"},MATCH(D8994,{"BJ_zhongyu";"JS_WX_liteer";"JS_CZ_wodefeng"},0)),"")</f>
        <v>常州市金坛沃德丰电子科技有限公司</v>
      </c>
      <c r="D8994" s="11" t="str">
        <f>[1]动作!$G8993</f>
        <v>JS_CZ_wodefeng</v>
      </c>
      <c r="E8994" s="11" t="str">
        <f>[1]动作!$D8993</f>
        <v>电表故障</v>
      </c>
      <c r="F8994" s="11" t="s">
        <v>45</v>
      </c>
      <c r="G8994" s="12">
        <f>[1]动作!$A8993+[1]动作!$B8993</f>
        <v>43215.704861111109</v>
      </c>
      <c r="H8994" s="12"/>
      <c r="I8994" s="11"/>
    </row>
    <row r="8995" spans="1:9" hidden="1" x14ac:dyDescent="0.3">
      <c r="A8995" s="24">
        <v>8993</v>
      </c>
      <c r="B8995" s="11" t="str">
        <f>IFERROR(INDEX({"JSNY-BJ0001-01";"JSNY-JS0022-01";"JSNY-JS0002-01"},MATCH(D8995,{"BJ_zhongyu";"JS_WX_liteer";"JS_CZ_wodefeng"},0)),"")</f>
        <v>JSNY-JS0002-01</v>
      </c>
      <c r="C8995" s="11" t="str">
        <f>IFERROR(INDEX({"北京中裕世纪大酒店";"江苏利特尔绿色包装股份有限公司";"常州市金坛沃德丰电子科技有限公司"},MATCH(D8995,{"BJ_zhongyu";"JS_WX_liteer";"JS_CZ_wodefeng"},0)),"")</f>
        <v>常州市金坛沃德丰电子科技有限公司</v>
      </c>
      <c r="D8995" s="11" t="str">
        <f>[1]动作!$G8994</f>
        <v>JS_CZ_wodefeng</v>
      </c>
      <c r="E8995" s="11" t="str">
        <f>[1]动作!$D8994</f>
        <v>电表故障</v>
      </c>
      <c r="F8995" s="11" t="s">
        <v>45</v>
      </c>
      <c r="G8995" s="12">
        <f>[1]动作!$A8994+[1]动作!$B8994</f>
        <v>43215.706134259257</v>
      </c>
      <c r="H8995" s="12"/>
      <c r="I8995" s="11"/>
    </row>
    <row r="8996" spans="1:9" hidden="1" x14ac:dyDescent="0.3">
      <c r="A8996" s="24">
        <v>8994</v>
      </c>
      <c r="B8996" s="11" t="str">
        <f>IFERROR(INDEX({"JSNY-BJ0001-01";"JSNY-JS0022-01";"JSNY-JS0002-01"},MATCH(D8996,{"BJ_zhongyu";"JS_WX_liteer";"JS_CZ_wodefeng"},0)),"")</f>
        <v>JSNY-JS0002-01</v>
      </c>
      <c r="C8996" s="11" t="str">
        <f>IFERROR(INDEX({"北京中裕世纪大酒店";"江苏利特尔绿色包装股份有限公司";"常州市金坛沃德丰电子科技有限公司"},MATCH(D8996,{"BJ_zhongyu";"JS_WX_liteer";"JS_CZ_wodefeng"},0)),"")</f>
        <v>常州市金坛沃德丰电子科技有限公司</v>
      </c>
      <c r="D8996" s="11" t="str">
        <f>[1]动作!$G8995</f>
        <v>JS_CZ_wodefeng</v>
      </c>
      <c r="E8996" s="11" t="str">
        <f>[1]动作!$D8995</f>
        <v>电表故障</v>
      </c>
      <c r="F8996" s="11" t="s">
        <v>45</v>
      </c>
      <c r="G8996" s="12">
        <f>[1]动作!$A8995+[1]动作!$B8995</f>
        <v>43215.707708333335</v>
      </c>
      <c r="H8996" s="12"/>
      <c r="I8996" s="11"/>
    </row>
    <row r="8997" spans="1:9" hidden="1" x14ac:dyDescent="0.3">
      <c r="A8997" s="24">
        <v>8995</v>
      </c>
      <c r="B8997" s="11" t="str">
        <f>IFERROR(INDEX({"JSNY-BJ0001-01";"JSNY-JS0022-01";"JSNY-JS0002-01"},MATCH(D8997,{"BJ_zhongyu";"JS_WX_liteer";"JS_CZ_wodefeng"},0)),"")</f>
        <v>JSNY-JS0002-01</v>
      </c>
      <c r="C8997" s="11" t="str">
        <f>IFERROR(INDEX({"北京中裕世纪大酒店";"江苏利特尔绿色包装股份有限公司";"常州市金坛沃德丰电子科技有限公司"},MATCH(D8997,{"BJ_zhongyu";"JS_WX_liteer";"JS_CZ_wodefeng"},0)),"")</f>
        <v>常州市金坛沃德丰电子科技有限公司</v>
      </c>
      <c r="D8997" s="11" t="str">
        <f>[1]动作!$G8996</f>
        <v>JS_CZ_wodefeng</v>
      </c>
      <c r="E8997" s="11" t="str">
        <f>[1]动作!$D8996</f>
        <v>电表故障</v>
      </c>
      <c r="F8997" s="11" t="s">
        <v>45</v>
      </c>
      <c r="G8997" s="12">
        <f>[1]动作!$A8996+[1]动作!$B8996</f>
        <v>43215.710185185184</v>
      </c>
      <c r="H8997" s="12"/>
      <c r="I8997" s="11"/>
    </row>
    <row r="8998" spans="1:9" hidden="1" x14ac:dyDescent="0.3">
      <c r="A8998" s="24">
        <v>8996</v>
      </c>
      <c r="B8998" s="11" t="str">
        <f>IFERROR(INDEX({"JSNY-BJ0001-01";"JSNY-JS0022-01";"JSNY-JS0002-01"},MATCH(D8998,{"BJ_zhongyu";"JS_WX_liteer";"JS_CZ_wodefeng"},0)),"")</f>
        <v>JSNY-JS0002-01</v>
      </c>
      <c r="C8998" s="11" t="str">
        <f>IFERROR(INDEX({"北京中裕世纪大酒店";"江苏利特尔绿色包装股份有限公司";"常州市金坛沃德丰电子科技有限公司"},MATCH(D8998,{"BJ_zhongyu";"JS_WX_liteer";"JS_CZ_wodefeng"},0)),"")</f>
        <v>常州市金坛沃德丰电子科技有限公司</v>
      </c>
      <c r="D8998" s="11" t="str">
        <f>[1]动作!$G8997</f>
        <v>JS_CZ_wodefeng</v>
      </c>
      <c r="E8998" s="11" t="str">
        <f>[1]动作!$D8997</f>
        <v>电表故障</v>
      </c>
      <c r="F8998" s="11" t="s">
        <v>45</v>
      </c>
      <c r="G8998" s="12">
        <f>[1]动作!$A8997+[1]动作!$B8997</f>
        <v>43215.710358796299</v>
      </c>
      <c r="H8998" s="12"/>
      <c r="I8998" s="11"/>
    </row>
    <row r="8999" spans="1:9" hidden="1" x14ac:dyDescent="0.3">
      <c r="A8999" s="24">
        <v>8997</v>
      </c>
      <c r="B8999" s="11" t="str">
        <f>IFERROR(INDEX({"JSNY-BJ0001-01";"JSNY-JS0022-01";"JSNY-JS0002-01"},MATCH(D8999,{"BJ_zhongyu";"JS_WX_liteer";"JS_CZ_wodefeng"},0)),"")</f>
        <v>JSNY-JS0002-01</v>
      </c>
      <c r="C8999" s="11" t="str">
        <f>IFERROR(INDEX({"北京中裕世纪大酒店";"江苏利特尔绿色包装股份有限公司";"常州市金坛沃德丰电子科技有限公司"},MATCH(D8999,{"BJ_zhongyu";"JS_WX_liteer";"JS_CZ_wodefeng"},0)),"")</f>
        <v>常州市金坛沃德丰电子科技有限公司</v>
      </c>
      <c r="D8999" s="11" t="str">
        <f>[1]动作!$G8998</f>
        <v>JS_CZ_wodefeng</v>
      </c>
      <c r="E8999" s="11" t="str">
        <f>[1]动作!$D8998</f>
        <v>电表故障</v>
      </c>
      <c r="F8999" s="11" t="s">
        <v>45</v>
      </c>
      <c r="G8999" s="12">
        <f>[1]动作!$A8998+[1]动作!$B8998</f>
        <v>43215.712858796294</v>
      </c>
      <c r="H8999" s="12"/>
      <c r="I8999" s="11"/>
    </row>
    <row r="9000" spans="1:9" hidden="1" x14ac:dyDescent="0.3">
      <c r="A9000" s="24">
        <v>8998</v>
      </c>
      <c r="B9000" s="11" t="str">
        <f>IFERROR(INDEX({"JSNY-BJ0001-01";"JSNY-JS0022-01";"JSNY-JS0002-01"},MATCH(D9000,{"BJ_zhongyu";"JS_WX_liteer";"JS_CZ_wodefeng"},0)),"")</f>
        <v>JSNY-JS0002-01</v>
      </c>
      <c r="C9000" s="11" t="str">
        <f>IFERROR(INDEX({"北京中裕世纪大酒店";"江苏利特尔绿色包装股份有限公司";"常州市金坛沃德丰电子科技有限公司"},MATCH(D9000,{"BJ_zhongyu";"JS_WX_liteer";"JS_CZ_wodefeng"},0)),"")</f>
        <v>常州市金坛沃德丰电子科技有限公司</v>
      </c>
      <c r="D9000" s="11" t="str">
        <f>[1]动作!$G8999</f>
        <v>JS_CZ_wodefeng</v>
      </c>
      <c r="E9000" s="11" t="str">
        <f>[1]动作!$D8999</f>
        <v>电表故障</v>
      </c>
      <c r="F9000" s="11" t="s">
        <v>45</v>
      </c>
      <c r="G9000" s="12">
        <f>[1]动作!$A8999+[1]动作!$B8999</f>
        <v>43215.715474537035</v>
      </c>
      <c r="H9000" s="12"/>
      <c r="I9000" s="11"/>
    </row>
    <row r="9001" spans="1:9" hidden="1" x14ac:dyDescent="0.3">
      <c r="A9001" s="24">
        <v>8999</v>
      </c>
      <c r="B9001" s="11" t="str">
        <f>IFERROR(INDEX({"JSNY-BJ0001-01";"JSNY-JS0022-01";"JSNY-JS0002-01"},MATCH(D9001,{"BJ_zhongyu";"JS_WX_liteer";"JS_CZ_wodefeng"},0)),"")</f>
        <v>JSNY-JS0002-01</v>
      </c>
      <c r="C9001" s="11" t="str">
        <f>IFERROR(INDEX({"北京中裕世纪大酒店";"江苏利特尔绿色包装股份有限公司";"常州市金坛沃德丰电子科技有限公司"},MATCH(D9001,{"BJ_zhongyu";"JS_WX_liteer";"JS_CZ_wodefeng"},0)),"")</f>
        <v>常州市金坛沃德丰电子科技有限公司</v>
      </c>
      <c r="D9001" s="11" t="str">
        <f>[1]动作!$G9000</f>
        <v>JS_CZ_wodefeng</v>
      </c>
      <c r="E9001" s="11" t="str">
        <f>[1]动作!$D9000</f>
        <v>电表故障</v>
      </c>
      <c r="F9001" s="11" t="s">
        <v>45</v>
      </c>
      <c r="G9001" s="12">
        <f>[1]动作!$A9000+[1]动作!$B9000</f>
        <v>43215.716805555552</v>
      </c>
      <c r="H9001" s="12"/>
      <c r="I9001" s="11"/>
    </row>
    <row r="9002" spans="1:9" hidden="1" x14ac:dyDescent="0.3">
      <c r="A9002" s="24">
        <v>9000</v>
      </c>
      <c r="B9002" s="11" t="str">
        <f>IFERROR(INDEX({"JSNY-BJ0001-01";"JSNY-JS0022-01";"JSNY-JS0002-01"},MATCH(D9002,{"BJ_zhongyu";"JS_WX_liteer";"JS_CZ_wodefeng"},0)),"")</f>
        <v>JSNY-JS0002-01</v>
      </c>
      <c r="C9002" s="11" t="str">
        <f>IFERROR(INDEX({"北京中裕世纪大酒店";"江苏利特尔绿色包装股份有限公司";"常州市金坛沃德丰电子科技有限公司"},MATCH(D9002,{"BJ_zhongyu";"JS_WX_liteer";"JS_CZ_wodefeng"},0)),"")</f>
        <v>常州市金坛沃德丰电子科技有限公司</v>
      </c>
      <c r="D9002" s="11" t="str">
        <f>[1]动作!$G9001</f>
        <v>JS_CZ_wodefeng</v>
      </c>
      <c r="E9002" s="11" t="str">
        <f>[1]动作!$D9001</f>
        <v>电表故障</v>
      </c>
      <c r="F9002" s="11" t="s">
        <v>45</v>
      </c>
      <c r="G9002" s="12">
        <f>[1]动作!$A9001+[1]动作!$B9001</f>
        <v>43215.716921296298</v>
      </c>
      <c r="H9002" s="12"/>
      <c r="I9002" s="11"/>
    </row>
    <row r="9003" spans="1:9" hidden="1" x14ac:dyDescent="0.3">
      <c r="A9003" s="24">
        <v>9001</v>
      </c>
      <c r="B9003" s="11" t="str">
        <f>IFERROR(INDEX({"JSNY-BJ0001-01";"JSNY-JS0022-01";"JSNY-JS0002-01"},MATCH(D9003,{"BJ_zhongyu";"JS_WX_liteer";"JS_CZ_wodefeng"},0)),"")</f>
        <v>JSNY-JS0002-01</v>
      </c>
      <c r="C9003" s="11" t="str">
        <f>IFERROR(INDEX({"北京中裕世纪大酒店";"江苏利特尔绿色包装股份有限公司";"常州市金坛沃德丰电子科技有限公司"},MATCH(D9003,{"BJ_zhongyu";"JS_WX_liteer";"JS_CZ_wodefeng"},0)),"")</f>
        <v>常州市金坛沃德丰电子科技有限公司</v>
      </c>
      <c r="D9003" s="11" t="str">
        <f>[1]动作!$G9002</f>
        <v>JS_CZ_wodefeng</v>
      </c>
      <c r="E9003" s="11" t="str">
        <f>[1]动作!$D9002</f>
        <v>电表故障</v>
      </c>
      <c r="F9003" s="11" t="s">
        <v>45</v>
      </c>
      <c r="G9003" s="12">
        <f>[1]动作!$A9002+[1]动作!$B9002</f>
        <v>43215.717037037037</v>
      </c>
      <c r="H9003" s="12"/>
      <c r="I9003" s="11"/>
    </row>
    <row r="9004" spans="1:9" hidden="1" x14ac:dyDescent="0.3">
      <c r="A9004" s="24">
        <v>9002</v>
      </c>
      <c r="B9004" s="11" t="str">
        <f>IFERROR(INDEX({"JSNY-BJ0001-01";"JSNY-JS0022-01";"JSNY-JS0002-01"},MATCH(D9004,{"BJ_zhongyu";"JS_WX_liteer";"JS_CZ_wodefeng"},0)),"")</f>
        <v>JSNY-JS0002-01</v>
      </c>
      <c r="C9004" s="11" t="str">
        <f>IFERROR(INDEX({"北京中裕世纪大酒店";"江苏利特尔绿色包装股份有限公司";"常州市金坛沃德丰电子科技有限公司"},MATCH(D9004,{"BJ_zhongyu";"JS_WX_liteer";"JS_CZ_wodefeng"},0)),"")</f>
        <v>常州市金坛沃德丰电子科技有限公司</v>
      </c>
      <c r="D9004" s="11" t="str">
        <f>[1]动作!$G9003</f>
        <v>JS_CZ_wodefeng</v>
      </c>
      <c r="E9004" s="11" t="str">
        <f>[1]动作!$D9003</f>
        <v>电表故障</v>
      </c>
      <c r="F9004" s="11" t="s">
        <v>45</v>
      </c>
      <c r="G9004" s="12">
        <f>[1]动作!$A9003+[1]动作!$B9003</f>
        <v>43215.717962962961</v>
      </c>
      <c r="H9004" s="12"/>
      <c r="I9004" s="11"/>
    </row>
    <row r="9005" spans="1:9" hidden="1" x14ac:dyDescent="0.3">
      <c r="A9005" s="24">
        <v>9003</v>
      </c>
      <c r="B9005" s="11" t="str">
        <f>IFERROR(INDEX({"JSNY-BJ0001-01";"JSNY-JS0022-01";"JSNY-JS0002-01"},MATCH(D9005,{"BJ_zhongyu";"JS_WX_liteer";"JS_CZ_wodefeng"},0)),"")</f>
        <v>JSNY-JS0002-01</v>
      </c>
      <c r="C9005" s="11" t="str">
        <f>IFERROR(INDEX({"北京中裕世纪大酒店";"江苏利特尔绿色包装股份有限公司";"常州市金坛沃德丰电子科技有限公司"},MATCH(D9005,{"BJ_zhongyu";"JS_WX_liteer";"JS_CZ_wodefeng"},0)),"")</f>
        <v>常州市金坛沃德丰电子科技有限公司</v>
      </c>
      <c r="D9005" s="11" t="str">
        <f>[1]动作!$G9004</f>
        <v>JS_CZ_wodefeng</v>
      </c>
      <c r="E9005" s="11" t="str">
        <f>[1]动作!$D9004</f>
        <v>电表故障</v>
      </c>
      <c r="F9005" s="11" t="s">
        <v>45</v>
      </c>
      <c r="G9005" s="12">
        <f>[1]动作!$A9004+[1]动作!$B9004</f>
        <v>43215.718136574076</v>
      </c>
      <c r="H9005" s="12"/>
      <c r="I9005" s="11"/>
    </row>
    <row r="9006" spans="1:9" hidden="1" x14ac:dyDescent="0.3">
      <c r="A9006" s="24">
        <v>9004</v>
      </c>
      <c r="B9006" s="11" t="str">
        <f>IFERROR(INDEX({"JSNY-BJ0001-01";"JSNY-JS0022-01";"JSNY-JS0002-01"},MATCH(D9006,{"BJ_zhongyu";"JS_WX_liteer";"JS_CZ_wodefeng"},0)),"")</f>
        <v>JSNY-JS0002-01</v>
      </c>
      <c r="C9006" s="11" t="str">
        <f>IFERROR(INDEX({"北京中裕世纪大酒店";"江苏利特尔绿色包装股份有限公司";"常州市金坛沃德丰电子科技有限公司"},MATCH(D9006,{"BJ_zhongyu";"JS_WX_liteer";"JS_CZ_wodefeng"},0)),"")</f>
        <v>常州市金坛沃德丰电子科技有限公司</v>
      </c>
      <c r="D9006" s="11" t="str">
        <f>[1]动作!$G9005</f>
        <v>JS_CZ_wodefeng</v>
      </c>
      <c r="E9006" s="11" t="str">
        <f>[1]动作!$D9005</f>
        <v>电表故障</v>
      </c>
      <c r="F9006" s="11" t="s">
        <v>45</v>
      </c>
      <c r="G9006" s="12">
        <f>[1]动作!$A9005+[1]动作!$B9005</f>
        <v>43215.718368055554</v>
      </c>
      <c r="H9006" s="12"/>
      <c r="I9006" s="11"/>
    </row>
    <row r="9007" spans="1:9" hidden="1" x14ac:dyDescent="0.3">
      <c r="A9007" s="24">
        <v>9005</v>
      </c>
      <c r="B9007" s="11" t="str">
        <f>IFERROR(INDEX({"JSNY-BJ0001-01";"JSNY-JS0022-01";"JSNY-JS0002-01"},MATCH(D9007,{"BJ_zhongyu";"JS_WX_liteer";"JS_CZ_wodefeng"},0)),"")</f>
        <v>JSNY-JS0002-01</v>
      </c>
      <c r="C9007" s="11" t="str">
        <f>IFERROR(INDEX({"北京中裕世纪大酒店";"江苏利特尔绿色包装股份有限公司";"常州市金坛沃德丰电子科技有限公司"},MATCH(D9007,{"BJ_zhongyu";"JS_WX_liteer";"JS_CZ_wodefeng"},0)),"")</f>
        <v>常州市金坛沃德丰电子科技有限公司</v>
      </c>
      <c r="D9007" s="11" t="str">
        <f>[1]动作!$G9006</f>
        <v>JS_CZ_wodefeng</v>
      </c>
      <c r="E9007" s="11" t="str">
        <f>[1]动作!$D9006</f>
        <v>电表故障</v>
      </c>
      <c r="F9007" s="11" t="s">
        <v>45</v>
      </c>
      <c r="G9007" s="12">
        <f>[1]动作!$A9006+[1]动作!$B9006</f>
        <v>43215.7184837963</v>
      </c>
      <c r="H9007" s="12"/>
      <c r="I9007" s="11"/>
    </row>
    <row r="9008" spans="1:9" hidden="1" x14ac:dyDescent="0.3">
      <c r="A9008" s="24">
        <v>9006</v>
      </c>
      <c r="B9008" s="11" t="str">
        <f>IFERROR(INDEX({"JSNY-BJ0001-01";"JSNY-JS0022-01";"JSNY-JS0002-01"},MATCH(D9008,{"BJ_zhongyu";"JS_WX_liteer";"JS_CZ_wodefeng"},0)),"")</f>
        <v>JSNY-JS0002-01</v>
      </c>
      <c r="C9008" s="11" t="str">
        <f>IFERROR(INDEX({"北京中裕世纪大酒店";"江苏利特尔绿色包装股份有限公司";"常州市金坛沃德丰电子科技有限公司"},MATCH(D9008,{"BJ_zhongyu";"JS_WX_liteer";"JS_CZ_wodefeng"},0)),"")</f>
        <v>常州市金坛沃德丰电子科技有限公司</v>
      </c>
      <c r="D9008" s="11" t="str">
        <f>[1]动作!$G9007</f>
        <v>JS_CZ_wodefeng</v>
      </c>
      <c r="E9008" s="11" t="str">
        <f>[1]动作!$D9007</f>
        <v>电表故障</v>
      </c>
      <c r="F9008" s="11" t="s">
        <v>45</v>
      </c>
      <c r="G9008" s="12">
        <f>[1]动作!$A9007+[1]动作!$B9007</f>
        <v>43215.719409722224</v>
      </c>
      <c r="H9008" s="12"/>
      <c r="I9008" s="11"/>
    </row>
    <row r="9009" spans="1:9" hidden="1" x14ac:dyDescent="0.3">
      <c r="A9009" s="24">
        <v>9007</v>
      </c>
      <c r="B9009" s="11" t="str">
        <f>IFERROR(INDEX({"JSNY-BJ0001-01";"JSNY-JS0022-01";"JSNY-JS0002-01"},MATCH(D9009,{"BJ_zhongyu";"JS_WX_liteer";"JS_CZ_wodefeng"},0)),"")</f>
        <v>JSNY-JS0002-01</v>
      </c>
      <c r="C9009" s="11" t="str">
        <f>IFERROR(INDEX({"北京中裕世纪大酒店";"江苏利特尔绿色包装股份有限公司";"常州市金坛沃德丰电子科技有限公司"},MATCH(D9009,{"BJ_zhongyu";"JS_WX_liteer";"JS_CZ_wodefeng"},0)),"")</f>
        <v>常州市金坛沃德丰电子科技有限公司</v>
      </c>
      <c r="D9009" s="11" t="str">
        <f>[1]动作!$G9008</f>
        <v>JS_CZ_wodefeng</v>
      </c>
      <c r="E9009" s="11" t="str">
        <f>[1]动作!$D9008</f>
        <v>电表故障</v>
      </c>
      <c r="F9009" s="11" t="s">
        <v>45</v>
      </c>
      <c r="G9009" s="12">
        <f>[1]动作!$A9008+[1]动作!$B9008</f>
        <v>43215.723402777781</v>
      </c>
      <c r="H9009" s="12"/>
      <c r="I9009" s="11"/>
    </row>
    <row r="9010" spans="1:9" hidden="1" x14ac:dyDescent="0.3">
      <c r="A9010" s="24">
        <v>9008</v>
      </c>
      <c r="B9010" s="11" t="str">
        <f>IFERROR(INDEX({"JSNY-BJ0001-01";"JSNY-JS0022-01";"JSNY-JS0002-01"},MATCH(D9010,{"BJ_zhongyu";"JS_WX_liteer";"JS_CZ_wodefeng"},0)),"")</f>
        <v>JSNY-JS0002-01</v>
      </c>
      <c r="C9010" s="11" t="str">
        <f>IFERROR(INDEX({"北京中裕世纪大酒店";"江苏利特尔绿色包装股份有限公司";"常州市金坛沃德丰电子科技有限公司"},MATCH(D9010,{"BJ_zhongyu";"JS_WX_liteer";"JS_CZ_wodefeng"},0)),"")</f>
        <v>常州市金坛沃德丰电子科技有限公司</v>
      </c>
      <c r="D9010" s="11" t="str">
        <f>[1]动作!$G9009</f>
        <v>JS_CZ_wodefeng</v>
      </c>
      <c r="E9010" s="11" t="str">
        <f>[1]动作!$D9009</f>
        <v>电表故障</v>
      </c>
      <c r="F9010" s="11" t="s">
        <v>45</v>
      </c>
      <c r="G9010" s="12">
        <f>[1]动作!$A9009+[1]动作!$B9009</f>
        <v>43215.72351851852</v>
      </c>
      <c r="H9010" s="12"/>
      <c r="I9010" s="11"/>
    </row>
    <row r="9011" spans="1:9" hidden="1" x14ac:dyDescent="0.3">
      <c r="A9011" s="24">
        <v>9009</v>
      </c>
      <c r="B9011" s="11" t="str">
        <f>IFERROR(INDEX({"JSNY-BJ0001-01";"JSNY-JS0022-01";"JSNY-JS0002-01"},MATCH(D9011,{"BJ_zhongyu";"JS_WX_liteer";"JS_CZ_wodefeng"},0)),"")</f>
        <v>JSNY-JS0002-01</v>
      </c>
      <c r="C9011" s="11" t="str">
        <f>IFERROR(INDEX({"北京中裕世纪大酒店";"江苏利特尔绿色包装股份有限公司";"常州市金坛沃德丰电子科技有限公司"},MATCH(D9011,{"BJ_zhongyu";"JS_WX_liteer";"JS_CZ_wodefeng"},0)),"")</f>
        <v>常州市金坛沃德丰电子科技有限公司</v>
      </c>
      <c r="D9011" s="11" t="str">
        <f>[1]动作!$G9010</f>
        <v>JS_CZ_wodefeng</v>
      </c>
      <c r="E9011" s="11" t="str">
        <f>[1]动作!$D9010</f>
        <v>电表故障</v>
      </c>
      <c r="F9011" s="11" t="s">
        <v>45</v>
      </c>
      <c r="G9011" s="12">
        <f>[1]动作!$A9010+[1]动作!$B9010</f>
        <v>43215.726770833331</v>
      </c>
      <c r="H9011" s="12"/>
      <c r="I9011" s="11"/>
    </row>
    <row r="9012" spans="1:9" hidden="1" x14ac:dyDescent="0.3">
      <c r="A9012" s="24">
        <v>9010</v>
      </c>
      <c r="B9012" s="11" t="str">
        <f>IFERROR(INDEX({"JSNY-BJ0001-01";"JSNY-JS0022-01";"JSNY-JS0002-01"},MATCH(D9012,{"BJ_zhongyu";"JS_WX_liteer";"JS_CZ_wodefeng"},0)),"")</f>
        <v>JSNY-JS0002-01</v>
      </c>
      <c r="C9012" s="11" t="str">
        <f>IFERROR(INDEX({"北京中裕世纪大酒店";"江苏利特尔绿色包装股份有限公司";"常州市金坛沃德丰电子科技有限公司"},MATCH(D9012,{"BJ_zhongyu";"JS_WX_liteer";"JS_CZ_wodefeng"},0)),"")</f>
        <v>常州市金坛沃德丰电子科技有限公司</v>
      </c>
      <c r="D9012" s="11" t="str">
        <f>[1]动作!$G9011</f>
        <v>JS_CZ_wodefeng</v>
      </c>
      <c r="E9012" s="11" t="str">
        <f>[1]动作!$D9011</f>
        <v>电表故障</v>
      </c>
      <c r="F9012" s="11" t="s">
        <v>45</v>
      </c>
      <c r="G9012" s="12">
        <f>[1]动作!$A9011+[1]动作!$B9011</f>
        <v>43215.726886574077</v>
      </c>
      <c r="H9012" s="12"/>
      <c r="I9012" s="11"/>
    </row>
    <row r="9013" spans="1:9" hidden="1" x14ac:dyDescent="0.3">
      <c r="A9013" s="24">
        <v>9011</v>
      </c>
      <c r="B9013" s="11" t="str">
        <f>IFERROR(INDEX({"JSNY-BJ0001-01";"JSNY-JS0022-01";"JSNY-JS0002-01"},MATCH(D9013,{"BJ_zhongyu";"JS_WX_liteer";"JS_CZ_wodefeng"},0)),"")</f>
        <v>JSNY-JS0002-01</v>
      </c>
      <c r="C9013" s="11" t="str">
        <f>IFERROR(INDEX({"北京中裕世纪大酒店";"江苏利特尔绿色包装股份有限公司";"常州市金坛沃德丰电子科技有限公司"},MATCH(D9013,{"BJ_zhongyu";"JS_WX_liteer";"JS_CZ_wodefeng"},0)),"")</f>
        <v>常州市金坛沃德丰电子科技有限公司</v>
      </c>
      <c r="D9013" s="11" t="str">
        <f>[1]动作!$G9012</f>
        <v>JS_CZ_wodefeng</v>
      </c>
      <c r="E9013" s="11" t="str">
        <f>[1]动作!$D9012</f>
        <v>电表故障</v>
      </c>
      <c r="F9013" s="11" t="s">
        <v>45</v>
      </c>
      <c r="G9013" s="12">
        <f>[1]动作!$A9012+[1]动作!$B9012</f>
        <v>43215.727060185185</v>
      </c>
      <c r="H9013" s="12"/>
      <c r="I9013" s="11"/>
    </row>
    <row r="9014" spans="1:9" hidden="1" x14ac:dyDescent="0.3">
      <c r="A9014" s="24">
        <v>9012</v>
      </c>
      <c r="B9014" s="11" t="str">
        <f>IFERROR(INDEX({"JSNY-BJ0001-01";"JSNY-JS0022-01";"JSNY-JS0002-01"},MATCH(D9014,{"BJ_zhongyu";"JS_WX_liteer";"JS_CZ_wodefeng"},0)),"")</f>
        <v>JSNY-JS0002-01</v>
      </c>
      <c r="C9014" s="11" t="str">
        <f>IFERROR(INDEX({"北京中裕世纪大酒店";"江苏利特尔绿色包装股份有限公司";"常州市金坛沃德丰电子科技有限公司"},MATCH(D9014,{"BJ_zhongyu";"JS_WX_liteer";"JS_CZ_wodefeng"},0)),"")</f>
        <v>常州市金坛沃德丰电子科技有限公司</v>
      </c>
      <c r="D9014" s="11" t="str">
        <f>[1]动作!$G9013</f>
        <v>JS_CZ_wodefeng</v>
      </c>
      <c r="E9014" s="11" t="str">
        <f>[1]动作!$D9013</f>
        <v>电表故障</v>
      </c>
      <c r="F9014" s="11" t="s">
        <v>45</v>
      </c>
      <c r="G9014" s="12">
        <f>[1]动作!$A9013+[1]动作!$B9013</f>
        <v>43215.728333333333</v>
      </c>
      <c r="H9014" s="12"/>
      <c r="I9014" s="11"/>
    </row>
    <row r="9015" spans="1:9" hidden="1" x14ac:dyDescent="0.3">
      <c r="A9015" s="24">
        <v>9013</v>
      </c>
      <c r="B9015" s="11" t="str">
        <f>IFERROR(INDEX({"JSNY-BJ0001-01";"JSNY-JS0022-01";"JSNY-JS0002-01"},MATCH(D9015,{"BJ_zhongyu";"JS_WX_liteer";"JS_CZ_wodefeng"},0)),"")</f>
        <v>JSNY-JS0002-01</v>
      </c>
      <c r="C9015" s="11" t="str">
        <f>IFERROR(INDEX({"北京中裕世纪大酒店";"江苏利特尔绿色包装股份有限公司";"常州市金坛沃德丰电子科技有限公司"},MATCH(D9015,{"BJ_zhongyu";"JS_WX_liteer";"JS_CZ_wodefeng"},0)),"")</f>
        <v>常州市金坛沃德丰电子科技有限公司</v>
      </c>
      <c r="D9015" s="11" t="str">
        <f>[1]动作!$G9014</f>
        <v>JS_CZ_wodefeng</v>
      </c>
      <c r="E9015" s="11" t="str">
        <f>[1]动作!$D9014</f>
        <v>电表故障</v>
      </c>
      <c r="F9015" s="11" t="s">
        <v>45</v>
      </c>
      <c r="G9015" s="12">
        <f>[1]动作!$A9014+[1]动作!$B9014</f>
        <v>43215.729895833334</v>
      </c>
      <c r="H9015" s="12"/>
      <c r="I9015" s="11"/>
    </row>
    <row r="9016" spans="1:9" hidden="1" x14ac:dyDescent="0.3">
      <c r="A9016" s="24">
        <v>9014</v>
      </c>
      <c r="B9016" s="11" t="str">
        <f>IFERROR(INDEX({"JSNY-BJ0001-01";"JSNY-JS0022-01";"JSNY-JS0002-01"},MATCH(D9016,{"BJ_zhongyu";"JS_WX_liteer";"JS_CZ_wodefeng"},0)),"")</f>
        <v>JSNY-JS0002-01</v>
      </c>
      <c r="C9016" s="11" t="str">
        <f>IFERROR(INDEX({"北京中裕世纪大酒店";"江苏利特尔绿色包装股份有限公司";"常州市金坛沃德丰电子科技有限公司"},MATCH(D9016,{"BJ_zhongyu";"JS_WX_liteer";"JS_CZ_wodefeng"},0)),"")</f>
        <v>常州市金坛沃德丰电子科技有限公司</v>
      </c>
      <c r="D9016" s="11" t="str">
        <f>[1]动作!$G9015</f>
        <v>JS_CZ_wodefeng</v>
      </c>
      <c r="E9016" s="11" t="str">
        <f>[1]动作!$D9015</f>
        <v>电表故障</v>
      </c>
      <c r="F9016" s="11" t="s">
        <v>45</v>
      </c>
      <c r="G9016" s="12">
        <f>[1]动作!$A9015+[1]动作!$B9015</f>
        <v>43215.733784722222</v>
      </c>
      <c r="H9016" s="12"/>
      <c r="I9016" s="11"/>
    </row>
    <row r="9017" spans="1:9" hidden="1" x14ac:dyDescent="0.3">
      <c r="A9017" s="24">
        <v>9015</v>
      </c>
      <c r="B9017" s="11" t="str">
        <f>IFERROR(INDEX({"JSNY-BJ0001-01";"JSNY-JS0022-01";"JSNY-JS0002-01"},MATCH(D9017,{"BJ_zhongyu";"JS_WX_liteer";"JS_CZ_wodefeng"},0)),"")</f>
        <v>JSNY-JS0002-01</v>
      </c>
      <c r="C9017" s="11" t="str">
        <f>IFERROR(INDEX({"北京中裕世纪大酒店";"江苏利特尔绿色包装股份有限公司";"常州市金坛沃德丰电子科技有限公司"},MATCH(D9017,{"BJ_zhongyu";"JS_WX_liteer";"JS_CZ_wodefeng"},0)),"")</f>
        <v>常州市金坛沃德丰电子科技有限公司</v>
      </c>
      <c r="D9017" s="11" t="str">
        <f>[1]动作!$G9016</f>
        <v>JS_CZ_wodefeng</v>
      </c>
      <c r="E9017" s="11" t="str">
        <f>[1]动作!$D9016</f>
        <v>电表故障</v>
      </c>
      <c r="F9017" s="11" t="s">
        <v>45</v>
      </c>
      <c r="G9017" s="12">
        <f>[1]动作!$A9016+[1]动作!$B9016</f>
        <v>43215.733900462961</v>
      </c>
      <c r="H9017" s="12"/>
      <c r="I9017" s="11"/>
    </row>
    <row r="9018" spans="1:9" hidden="1" x14ac:dyDescent="0.3">
      <c r="A9018" s="24">
        <v>9016</v>
      </c>
      <c r="B9018" s="11" t="str">
        <f>IFERROR(INDEX({"JSNY-BJ0001-01";"JSNY-JS0022-01";"JSNY-JS0002-01"},MATCH(D9018,{"BJ_zhongyu";"JS_WX_liteer";"JS_CZ_wodefeng"},0)),"")</f>
        <v>JSNY-JS0002-01</v>
      </c>
      <c r="C9018" s="11" t="str">
        <f>IFERROR(INDEX({"北京中裕世纪大酒店";"江苏利特尔绿色包装股份有限公司";"常州市金坛沃德丰电子科技有限公司"},MATCH(D9018,{"BJ_zhongyu";"JS_WX_liteer";"JS_CZ_wodefeng"},0)),"")</f>
        <v>常州市金坛沃德丰电子科技有限公司</v>
      </c>
      <c r="D9018" s="11" t="str">
        <f>[1]动作!$G9017</f>
        <v>JS_CZ_wodefeng</v>
      </c>
      <c r="E9018" s="11" t="str">
        <f>[1]动作!$D9017</f>
        <v>电表故障</v>
      </c>
      <c r="F9018" s="11" t="s">
        <v>45</v>
      </c>
      <c r="G9018" s="12">
        <f>[1]动作!$A9017+[1]动作!$B9017</f>
        <v>43215.735405092593</v>
      </c>
      <c r="H9018" s="12"/>
      <c r="I9018" s="11"/>
    </row>
    <row r="9019" spans="1:9" hidden="1" x14ac:dyDescent="0.3">
      <c r="A9019" s="24">
        <v>9017</v>
      </c>
      <c r="B9019" s="11" t="str">
        <f>IFERROR(INDEX({"JSNY-BJ0001-01";"JSNY-JS0022-01";"JSNY-JS0002-01"},MATCH(D9019,{"BJ_zhongyu";"JS_WX_liteer";"JS_CZ_wodefeng"},0)),"")</f>
        <v>JSNY-JS0002-01</v>
      </c>
      <c r="C9019" s="11" t="str">
        <f>IFERROR(INDEX({"北京中裕世纪大酒店";"江苏利特尔绿色包装股份有限公司";"常州市金坛沃德丰电子科技有限公司"},MATCH(D9019,{"BJ_zhongyu";"JS_WX_liteer";"JS_CZ_wodefeng"},0)),"")</f>
        <v>常州市金坛沃德丰电子科技有限公司</v>
      </c>
      <c r="D9019" s="11" t="str">
        <f>[1]动作!$G9018</f>
        <v>JS_CZ_wodefeng</v>
      </c>
      <c r="E9019" s="11" t="str">
        <f>[1]动作!$D9018</f>
        <v>电表故障</v>
      </c>
      <c r="F9019" s="11" t="s">
        <v>45</v>
      </c>
      <c r="G9019" s="12">
        <f>[1]动作!$A9018+[1]动作!$B9018</f>
        <v>43215.738993055558</v>
      </c>
      <c r="H9019" s="12"/>
      <c r="I9019" s="11"/>
    </row>
    <row r="9020" spans="1:9" hidden="1" x14ac:dyDescent="0.3">
      <c r="A9020" s="24">
        <v>9018</v>
      </c>
      <c r="B9020" s="11" t="str">
        <f>IFERROR(INDEX({"JSNY-BJ0001-01";"JSNY-JS0022-01";"JSNY-JS0002-01"},MATCH(D9020,{"BJ_zhongyu";"JS_WX_liteer";"JS_CZ_wodefeng"},0)),"")</f>
        <v>JSNY-JS0002-01</v>
      </c>
      <c r="C9020" s="11" t="str">
        <f>IFERROR(INDEX({"北京中裕世纪大酒店";"江苏利特尔绿色包装股份有限公司";"常州市金坛沃德丰电子科技有限公司"},MATCH(D9020,{"BJ_zhongyu";"JS_WX_liteer";"JS_CZ_wodefeng"},0)),"")</f>
        <v>常州市金坛沃德丰电子科技有限公司</v>
      </c>
      <c r="D9020" s="11" t="str">
        <f>[1]动作!$G9019</f>
        <v>JS_CZ_wodefeng</v>
      </c>
      <c r="E9020" s="11" t="str">
        <f>[1]动作!$D9019</f>
        <v>电表故障</v>
      </c>
      <c r="F9020" s="11" t="s">
        <v>45</v>
      </c>
      <c r="G9020" s="12">
        <f>[1]动作!$A9019+[1]动作!$B9019</f>
        <v>43215.739108796297</v>
      </c>
      <c r="H9020" s="12"/>
      <c r="I9020" s="11"/>
    </row>
    <row r="9021" spans="1:9" hidden="1" x14ac:dyDescent="0.3">
      <c r="A9021" s="24">
        <v>9019</v>
      </c>
      <c r="B9021" s="11" t="str">
        <f>IFERROR(INDEX({"JSNY-BJ0001-01";"JSNY-JS0022-01";"JSNY-JS0002-01"},MATCH(D9021,{"BJ_zhongyu";"JS_WX_liteer";"JS_CZ_wodefeng"},0)),"")</f>
        <v>JSNY-JS0002-01</v>
      </c>
      <c r="C9021" s="11" t="str">
        <f>IFERROR(INDEX({"北京中裕世纪大酒店";"江苏利特尔绿色包装股份有限公司";"常州市金坛沃德丰电子科技有限公司"},MATCH(D9021,{"BJ_zhongyu";"JS_WX_liteer";"JS_CZ_wodefeng"},0)),"")</f>
        <v>常州市金坛沃德丰电子科技有限公司</v>
      </c>
      <c r="D9021" s="11" t="str">
        <f>[1]动作!$G9020</f>
        <v>JS_CZ_wodefeng</v>
      </c>
      <c r="E9021" s="11" t="str">
        <f>[1]动作!$D9020</f>
        <v>电表故障</v>
      </c>
      <c r="F9021" s="11" t="s">
        <v>45</v>
      </c>
      <c r="G9021" s="12">
        <f>[1]动作!$A9020+[1]动作!$B9020</f>
        <v>43215.739236111112</v>
      </c>
      <c r="H9021" s="12"/>
      <c r="I9021" s="11"/>
    </row>
    <row r="9022" spans="1:9" hidden="1" x14ac:dyDescent="0.3">
      <c r="A9022" s="24">
        <v>9020</v>
      </c>
      <c r="B9022" s="11" t="str">
        <f>IFERROR(INDEX({"JSNY-BJ0001-01";"JSNY-JS0022-01";"JSNY-JS0002-01"},MATCH(D9022,{"BJ_zhongyu";"JS_WX_liteer";"JS_CZ_wodefeng"},0)),"")</f>
        <v>JSNY-JS0002-01</v>
      </c>
      <c r="C9022" s="11" t="str">
        <f>IFERROR(INDEX({"北京中裕世纪大酒店";"江苏利特尔绿色包装股份有限公司";"常州市金坛沃德丰电子科技有限公司"},MATCH(D9022,{"BJ_zhongyu";"JS_WX_liteer";"JS_CZ_wodefeng"},0)),"")</f>
        <v>常州市金坛沃德丰电子科技有限公司</v>
      </c>
      <c r="D9022" s="11" t="str">
        <f>[1]动作!$G9021</f>
        <v>JS_CZ_wodefeng</v>
      </c>
      <c r="E9022" s="11" t="str">
        <f>[1]动作!$D9021</f>
        <v>电表故障</v>
      </c>
      <c r="F9022" s="11" t="s">
        <v>45</v>
      </c>
      <c r="G9022" s="12">
        <f>[1]动作!$A9021+[1]动作!$B9021</f>
        <v>43215.740335648145</v>
      </c>
      <c r="H9022" s="12"/>
      <c r="I9022" s="11"/>
    </row>
    <row r="9023" spans="1:9" hidden="1" x14ac:dyDescent="0.3">
      <c r="A9023" s="24">
        <v>9021</v>
      </c>
      <c r="B9023" s="11" t="str">
        <f>IFERROR(INDEX({"JSNY-BJ0001-01";"JSNY-JS0022-01";"JSNY-JS0002-01"},MATCH(D9023,{"BJ_zhongyu";"JS_WX_liteer";"JS_CZ_wodefeng"},0)),"")</f>
        <v>JSNY-JS0002-01</v>
      </c>
      <c r="C9023" s="11" t="str">
        <f>IFERROR(INDEX({"北京中裕世纪大酒店";"江苏利特尔绿色包装股份有限公司";"常州市金坛沃德丰电子科技有限公司"},MATCH(D9023,{"BJ_zhongyu";"JS_WX_liteer";"JS_CZ_wodefeng"},0)),"")</f>
        <v>常州市金坛沃德丰电子科技有限公司</v>
      </c>
      <c r="D9023" s="11" t="str">
        <f>[1]动作!$G9022</f>
        <v>JS_CZ_wodefeng</v>
      </c>
      <c r="E9023" s="11" t="str">
        <f>[1]动作!$D9022</f>
        <v>电表故障</v>
      </c>
      <c r="F9023" s="11" t="s">
        <v>45</v>
      </c>
      <c r="G9023" s="12">
        <f>[1]动作!$A9022+[1]动作!$B9022</f>
        <v>43215.743171296293</v>
      </c>
      <c r="H9023" s="12"/>
      <c r="I9023" s="11"/>
    </row>
    <row r="9024" spans="1:9" hidden="1" x14ac:dyDescent="0.3">
      <c r="A9024" s="24">
        <v>9022</v>
      </c>
      <c r="B9024" s="11" t="str">
        <f>IFERROR(INDEX({"JSNY-BJ0001-01";"JSNY-JS0022-01";"JSNY-JS0002-01"},MATCH(D9024,{"BJ_zhongyu";"JS_WX_liteer";"JS_CZ_wodefeng"},0)),"")</f>
        <v>JSNY-JS0002-01</v>
      </c>
      <c r="C9024" s="11" t="str">
        <f>IFERROR(INDEX({"北京中裕世纪大酒店";"江苏利特尔绿色包装股份有限公司";"常州市金坛沃德丰电子科技有限公司"},MATCH(D9024,{"BJ_zhongyu";"JS_WX_liteer";"JS_CZ_wodefeng"},0)),"")</f>
        <v>常州市金坛沃德丰电子科技有限公司</v>
      </c>
      <c r="D9024" s="11" t="str">
        <f>[1]动作!$G9023</f>
        <v>JS_CZ_wodefeng</v>
      </c>
      <c r="E9024" s="11" t="str">
        <f>[1]动作!$D9023</f>
        <v>电表故障</v>
      </c>
      <c r="F9024" s="11" t="s">
        <v>45</v>
      </c>
      <c r="G9024" s="12">
        <f>[1]动作!$A9023+[1]动作!$B9023</f>
        <v>43215.74554398148</v>
      </c>
      <c r="H9024" s="12"/>
      <c r="I9024" s="11"/>
    </row>
    <row r="9025" spans="1:9" hidden="1" x14ac:dyDescent="0.3">
      <c r="A9025" s="24">
        <v>9023</v>
      </c>
      <c r="B9025" s="11" t="str">
        <f>IFERROR(INDEX({"JSNY-BJ0001-01";"JSNY-JS0022-01";"JSNY-JS0002-01"},MATCH(D9025,{"BJ_zhongyu";"JS_WX_liteer";"JS_CZ_wodefeng"},0)),"")</f>
        <v>JSNY-JS0002-01</v>
      </c>
      <c r="C9025" s="11" t="str">
        <f>IFERROR(INDEX({"北京中裕世纪大酒店";"江苏利特尔绿色包装股份有限公司";"常州市金坛沃德丰电子科技有限公司"},MATCH(D9025,{"BJ_zhongyu";"JS_WX_liteer";"JS_CZ_wodefeng"},0)),"")</f>
        <v>常州市金坛沃德丰电子科技有限公司</v>
      </c>
      <c r="D9025" s="11" t="str">
        <f>[1]动作!$G9024</f>
        <v>JS_CZ_wodefeng</v>
      </c>
      <c r="E9025" s="11" t="str">
        <f>[1]动作!$D9024</f>
        <v>电表故障</v>
      </c>
      <c r="F9025" s="11" t="s">
        <v>45</v>
      </c>
      <c r="G9025" s="12">
        <f>[1]动作!$A9024+[1]动作!$B9024</f>
        <v>43215.745671296296</v>
      </c>
      <c r="H9025" s="12"/>
      <c r="I9025" s="11"/>
    </row>
    <row r="9026" spans="1:9" hidden="1" x14ac:dyDescent="0.3">
      <c r="A9026" s="24">
        <v>9024</v>
      </c>
      <c r="B9026" s="11" t="str">
        <f>IFERROR(INDEX({"JSNY-BJ0001-01";"JSNY-JS0022-01";"JSNY-JS0002-01"},MATCH(D9026,{"BJ_zhongyu";"JS_WX_liteer";"JS_CZ_wodefeng"},0)),"")</f>
        <v>JSNY-JS0002-01</v>
      </c>
      <c r="C9026" s="11" t="str">
        <f>IFERROR(INDEX({"北京中裕世纪大酒店";"江苏利特尔绿色包装股份有限公司";"常州市金坛沃德丰电子科技有限公司"},MATCH(D9026,{"BJ_zhongyu";"JS_WX_liteer";"JS_CZ_wodefeng"},0)),"")</f>
        <v>常州市金坛沃德丰电子科技有限公司</v>
      </c>
      <c r="D9026" s="11" t="str">
        <f>[1]动作!$G9025</f>
        <v>JS_CZ_wodefeng</v>
      </c>
      <c r="E9026" s="11" t="str">
        <f>[1]动作!$D9025</f>
        <v>电表故障</v>
      </c>
      <c r="F9026" s="11" t="s">
        <v>45</v>
      </c>
      <c r="G9026" s="12">
        <f>[1]动作!$A9025+[1]动作!$B9025</f>
        <v>43215.747106481482</v>
      </c>
      <c r="H9026" s="12"/>
      <c r="I9026" s="11"/>
    </row>
    <row r="9027" spans="1:9" hidden="1" x14ac:dyDescent="0.3">
      <c r="A9027" s="24">
        <v>9025</v>
      </c>
      <c r="B9027" s="11" t="str">
        <f>IFERROR(INDEX({"JSNY-BJ0001-01";"JSNY-JS0022-01";"JSNY-JS0002-01"},MATCH(D9027,{"BJ_zhongyu";"JS_WX_liteer";"JS_CZ_wodefeng"},0)),"")</f>
        <v>JSNY-JS0002-01</v>
      </c>
      <c r="C9027" s="11" t="str">
        <f>IFERROR(INDEX({"北京中裕世纪大酒店";"江苏利特尔绿色包装股份有限公司";"常州市金坛沃德丰电子科技有限公司"},MATCH(D9027,{"BJ_zhongyu";"JS_WX_liteer";"JS_CZ_wodefeng"},0)),"")</f>
        <v>常州市金坛沃德丰电子科技有限公司</v>
      </c>
      <c r="D9027" s="11" t="str">
        <f>[1]动作!$G9026</f>
        <v>JS_CZ_wodefeng</v>
      </c>
      <c r="E9027" s="11" t="str">
        <f>[1]动作!$D9026</f>
        <v>电表故障</v>
      </c>
      <c r="F9027" s="11" t="s">
        <v>45</v>
      </c>
      <c r="G9027" s="12">
        <f>[1]动作!$A9026+[1]动作!$B9026</f>
        <v>43215.748680555553</v>
      </c>
      <c r="H9027" s="12"/>
      <c r="I9027" s="11"/>
    </row>
    <row r="9028" spans="1:9" hidden="1" x14ac:dyDescent="0.3">
      <c r="A9028" s="24">
        <v>9026</v>
      </c>
      <c r="B9028" s="11" t="str">
        <f>IFERROR(INDEX({"JSNY-BJ0001-01";"JSNY-JS0022-01";"JSNY-JS0002-01"},MATCH(D9028,{"BJ_zhongyu";"JS_WX_liteer";"JS_CZ_wodefeng"},0)),"")</f>
        <v>JSNY-JS0002-01</v>
      </c>
      <c r="C9028" s="11" t="str">
        <f>IFERROR(INDEX({"北京中裕世纪大酒店";"江苏利特尔绿色包装股份有限公司";"常州市金坛沃德丰电子科技有限公司"},MATCH(D9028,{"BJ_zhongyu";"JS_WX_liteer";"JS_CZ_wodefeng"},0)),"")</f>
        <v>常州市金坛沃德丰电子科技有限公司</v>
      </c>
      <c r="D9028" s="11" t="str">
        <f>[1]动作!$G9027</f>
        <v>JS_CZ_wodefeng</v>
      </c>
      <c r="E9028" s="11" t="str">
        <f>[1]动作!$D9027</f>
        <v>电表故障</v>
      </c>
      <c r="F9028" s="11" t="s">
        <v>45</v>
      </c>
      <c r="G9028" s="12">
        <f>[1]动作!$A9027+[1]动作!$B9027</f>
        <v>43215.750821759262</v>
      </c>
      <c r="H9028" s="12"/>
      <c r="I9028" s="11"/>
    </row>
    <row r="9029" spans="1:9" hidden="1" x14ac:dyDescent="0.3">
      <c r="A9029" s="24">
        <v>9027</v>
      </c>
      <c r="B9029" s="11" t="str">
        <f>IFERROR(INDEX({"JSNY-BJ0001-01";"JSNY-JS0022-01";"JSNY-JS0002-01"},MATCH(D9029,{"BJ_zhongyu";"JS_WX_liteer";"JS_CZ_wodefeng"},0)),"")</f>
        <v>JSNY-JS0002-01</v>
      </c>
      <c r="C9029" s="11" t="str">
        <f>IFERROR(INDEX({"北京中裕世纪大酒店";"江苏利特尔绿色包装股份有限公司";"常州市金坛沃德丰电子科技有限公司"},MATCH(D9029,{"BJ_zhongyu";"JS_WX_liteer";"JS_CZ_wodefeng"},0)),"")</f>
        <v>常州市金坛沃德丰电子科技有限公司</v>
      </c>
      <c r="D9029" s="11" t="str">
        <f>[1]动作!$G9028</f>
        <v>JS_CZ_wodefeng</v>
      </c>
      <c r="E9029" s="11" t="str">
        <f>[1]动作!$D9028</f>
        <v>电表故障</v>
      </c>
      <c r="F9029" s="11" t="s">
        <v>45</v>
      </c>
      <c r="G9029" s="12">
        <f>[1]动作!$A9028+[1]动作!$B9028</f>
        <v>43215.750937500001</v>
      </c>
      <c r="H9029" s="12"/>
      <c r="I9029" s="11"/>
    </row>
    <row r="9030" spans="1:9" hidden="1" x14ac:dyDescent="0.3">
      <c r="A9030" s="24">
        <v>9028</v>
      </c>
      <c r="B9030" s="11" t="str">
        <f>IFERROR(INDEX({"JSNY-BJ0001-01";"JSNY-JS0022-01";"JSNY-JS0002-01"},MATCH(D9030,{"BJ_zhongyu";"JS_WX_liteer";"JS_CZ_wodefeng"},0)),"")</f>
        <v>JSNY-JS0002-01</v>
      </c>
      <c r="C9030" s="11" t="str">
        <f>IFERROR(INDEX({"北京中裕世纪大酒店";"江苏利特尔绿色包装股份有限公司";"常州市金坛沃德丰电子科技有限公司"},MATCH(D9030,{"BJ_zhongyu";"JS_WX_liteer";"JS_CZ_wodefeng"},0)),"")</f>
        <v>常州市金坛沃德丰电子科技有限公司</v>
      </c>
      <c r="D9030" s="11" t="str">
        <f>[1]动作!$G9029</f>
        <v>JS_CZ_wodefeng</v>
      </c>
      <c r="E9030" s="11" t="str">
        <f>[1]动作!$D9029</f>
        <v>电表故障</v>
      </c>
      <c r="F9030" s="11" t="s">
        <v>45</v>
      </c>
      <c r="G9030" s="12">
        <f>[1]动作!$A9029+[1]动作!$B9029</f>
        <v>43215.751168981478</v>
      </c>
      <c r="H9030" s="12"/>
      <c r="I9030" s="11"/>
    </row>
    <row r="9031" spans="1:9" hidden="1" x14ac:dyDescent="0.3">
      <c r="A9031" s="24">
        <v>9029</v>
      </c>
      <c r="B9031" s="11" t="str">
        <f>IFERROR(INDEX({"JSNY-BJ0001-01";"JSNY-JS0022-01";"JSNY-JS0002-01"},MATCH(D9031,{"BJ_zhongyu";"JS_WX_liteer";"JS_CZ_wodefeng"},0)),"")</f>
        <v>JSNY-JS0002-01</v>
      </c>
      <c r="C9031" s="11" t="str">
        <f>IFERROR(INDEX({"北京中裕世纪大酒店";"江苏利特尔绿色包装股份有限公司";"常州市金坛沃德丰电子科技有限公司"},MATCH(D9031,{"BJ_zhongyu";"JS_WX_liteer";"JS_CZ_wodefeng"},0)),"")</f>
        <v>常州市金坛沃德丰电子科技有限公司</v>
      </c>
      <c r="D9031" s="11" t="str">
        <f>[1]动作!$G9030</f>
        <v>JS_CZ_wodefeng</v>
      </c>
      <c r="E9031" s="11" t="str">
        <f>[1]动作!$D9030</f>
        <v>电表故障</v>
      </c>
      <c r="F9031" s="11" t="s">
        <v>45</v>
      </c>
      <c r="G9031" s="12">
        <f>[1]动作!$A9030+[1]动作!$B9030</f>
        <v>43215.751284722224</v>
      </c>
      <c r="H9031" s="12"/>
      <c r="I9031" s="11"/>
    </row>
    <row r="9032" spans="1:9" hidden="1" x14ac:dyDescent="0.3">
      <c r="A9032" s="24">
        <v>9030</v>
      </c>
      <c r="B9032" s="11" t="str">
        <f>IFERROR(INDEX({"JSNY-BJ0001-01";"JSNY-JS0022-01";"JSNY-JS0002-01"},MATCH(D9032,{"BJ_zhongyu";"JS_WX_liteer";"JS_CZ_wodefeng"},0)),"")</f>
        <v>JSNY-JS0002-01</v>
      </c>
      <c r="C9032" s="11" t="str">
        <f>IFERROR(INDEX({"北京中裕世纪大酒店";"江苏利特尔绿色包装股份有限公司";"常州市金坛沃德丰电子科技有限公司"},MATCH(D9032,{"BJ_zhongyu";"JS_WX_liteer";"JS_CZ_wodefeng"},0)),"")</f>
        <v>常州市金坛沃德丰电子科技有限公司</v>
      </c>
      <c r="D9032" s="11" t="str">
        <f>[1]动作!$G9031</f>
        <v>JS_CZ_wodefeng</v>
      </c>
      <c r="E9032" s="11" t="str">
        <f>[1]动作!$D9031</f>
        <v>电表故障</v>
      </c>
      <c r="F9032" s="11" t="s">
        <v>45</v>
      </c>
      <c r="G9032" s="12">
        <f>[1]动作!$A9031+[1]动作!$B9031</f>
        <v>43215.752557870372</v>
      </c>
      <c r="H9032" s="12"/>
      <c r="I9032" s="11"/>
    </row>
    <row r="9033" spans="1:9" hidden="1" x14ac:dyDescent="0.3">
      <c r="A9033" s="24">
        <v>9031</v>
      </c>
      <c r="B9033" s="11" t="str">
        <f>IFERROR(INDEX({"JSNY-BJ0001-01";"JSNY-JS0022-01";"JSNY-JS0002-01"},MATCH(D9033,{"BJ_zhongyu";"JS_WX_liteer";"JS_CZ_wodefeng"},0)),"")</f>
        <v>JSNY-JS0002-01</v>
      </c>
      <c r="C9033" s="11" t="str">
        <f>IFERROR(INDEX({"北京中裕世纪大酒店";"江苏利特尔绿色包装股份有限公司";"常州市金坛沃德丰电子科技有限公司"},MATCH(D9033,{"BJ_zhongyu";"JS_WX_liteer";"JS_CZ_wodefeng"},0)),"")</f>
        <v>常州市金坛沃德丰电子科技有限公司</v>
      </c>
      <c r="D9033" s="11" t="str">
        <f>[1]动作!$G9032</f>
        <v>JS_CZ_wodefeng</v>
      </c>
      <c r="E9033" s="11" t="str">
        <f>[1]动作!$D9032</f>
        <v>电表故障</v>
      </c>
      <c r="F9033" s="11" t="s">
        <v>45</v>
      </c>
      <c r="G9033" s="12">
        <f>[1]动作!$A9032+[1]动作!$B9032</f>
        <v>43215.754884259259</v>
      </c>
      <c r="H9033" s="12"/>
      <c r="I9033" s="11"/>
    </row>
    <row r="9034" spans="1:9" hidden="1" x14ac:dyDescent="0.3">
      <c r="A9034" s="24">
        <v>9032</v>
      </c>
      <c r="B9034" s="11" t="str">
        <f>IFERROR(INDEX({"JSNY-BJ0001-01";"JSNY-JS0022-01";"JSNY-JS0002-01"},MATCH(D9034,{"BJ_zhongyu";"JS_WX_liteer";"JS_CZ_wodefeng"},0)),"")</f>
        <v>JSNY-JS0002-01</v>
      </c>
      <c r="C9034" s="11" t="str">
        <f>IFERROR(INDEX({"北京中裕世纪大酒店";"江苏利特尔绿色包装股份有限公司";"常州市金坛沃德丰电子科技有限公司"},MATCH(D9034,{"BJ_zhongyu";"JS_WX_liteer";"JS_CZ_wodefeng"},0)),"")</f>
        <v>常州市金坛沃德丰电子科技有限公司</v>
      </c>
      <c r="D9034" s="11" t="str">
        <f>[1]动作!$G9033</f>
        <v>JS_CZ_wodefeng</v>
      </c>
      <c r="E9034" s="11" t="str">
        <f>[1]动作!$D9033</f>
        <v>电表故障</v>
      </c>
      <c r="F9034" s="11" t="s">
        <v>45</v>
      </c>
      <c r="G9034" s="12">
        <f>[1]动作!$A9033+[1]动作!$B9033</f>
        <v>43215.757372685184</v>
      </c>
      <c r="H9034" s="12"/>
      <c r="I9034" s="11"/>
    </row>
    <row r="9035" spans="1:9" hidden="1" x14ac:dyDescent="0.3">
      <c r="A9035" s="24">
        <v>9033</v>
      </c>
      <c r="B9035" s="11" t="str">
        <f>IFERROR(INDEX({"JSNY-BJ0001-01";"JSNY-JS0022-01";"JSNY-JS0002-01"},MATCH(D9035,{"BJ_zhongyu";"JS_WX_liteer";"JS_CZ_wodefeng"},0)),"")</f>
        <v>JSNY-JS0002-01</v>
      </c>
      <c r="C9035" s="11" t="str">
        <f>IFERROR(INDEX({"北京中裕世纪大酒店";"江苏利特尔绿色包装股份有限公司";"常州市金坛沃德丰电子科技有限公司"},MATCH(D9035,{"BJ_zhongyu";"JS_WX_liteer";"JS_CZ_wodefeng"},0)),"")</f>
        <v>常州市金坛沃德丰电子科技有限公司</v>
      </c>
      <c r="D9035" s="11" t="str">
        <f>[1]动作!$G9034</f>
        <v>JS_CZ_wodefeng</v>
      </c>
      <c r="E9035" s="11" t="str">
        <f>[1]动作!$D9034</f>
        <v>电表故障</v>
      </c>
      <c r="F9035" s="11" t="s">
        <v>45</v>
      </c>
      <c r="G9035" s="12">
        <f>[1]动作!$A9034+[1]动作!$B9034</f>
        <v>43215.7575462963</v>
      </c>
      <c r="H9035" s="12"/>
      <c r="I9035" s="11"/>
    </row>
    <row r="9036" spans="1:9" hidden="1" x14ac:dyDescent="0.3">
      <c r="A9036" s="24">
        <v>9034</v>
      </c>
      <c r="B9036" s="11" t="str">
        <f>IFERROR(INDEX({"JSNY-BJ0001-01";"JSNY-JS0022-01";"JSNY-JS0002-01"},MATCH(D9036,{"BJ_zhongyu";"JS_WX_liteer";"JS_CZ_wodefeng"},0)),"")</f>
        <v>JSNY-JS0002-01</v>
      </c>
      <c r="C9036" s="11" t="str">
        <f>IFERROR(INDEX({"北京中裕世纪大酒店";"江苏利特尔绿色包装股份有限公司";"常州市金坛沃德丰电子科技有限公司"},MATCH(D9036,{"BJ_zhongyu";"JS_WX_liteer";"JS_CZ_wodefeng"},0)),"")</f>
        <v>常州市金坛沃德丰电子科技有限公司</v>
      </c>
      <c r="D9036" s="11" t="str">
        <f>[1]动作!$G9035</f>
        <v>JS_CZ_wodefeng</v>
      </c>
      <c r="E9036" s="11" t="str">
        <f>[1]动作!$D9035</f>
        <v>电表故障</v>
      </c>
      <c r="F9036" s="11" t="s">
        <v>45</v>
      </c>
      <c r="G9036" s="12">
        <f>[1]动作!$A9035+[1]动作!$B9035</f>
        <v>43215.757777777777</v>
      </c>
      <c r="H9036" s="12"/>
      <c r="I9036" s="11"/>
    </row>
    <row r="9037" spans="1:9" hidden="1" x14ac:dyDescent="0.3">
      <c r="A9037" s="24">
        <v>9035</v>
      </c>
      <c r="B9037" s="11" t="str">
        <f>IFERROR(INDEX({"JSNY-BJ0001-01";"JSNY-JS0022-01";"JSNY-JS0002-01"},MATCH(D9037,{"BJ_zhongyu";"JS_WX_liteer";"JS_CZ_wodefeng"},0)),"")</f>
        <v>JSNY-JS0002-01</v>
      </c>
      <c r="C9037" s="11" t="str">
        <f>IFERROR(INDEX({"北京中裕世纪大酒店";"江苏利特尔绿色包装股份有限公司";"常州市金坛沃德丰电子科技有限公司"},MATCH(D9037,{"BJ_zhongyu";"JS_WX_liteer";"JS_CZ_wodefeng"},0)),"")</f>
        <v>常州市金坛沃德丰电子科技有限公司</v>
      </c>
      <c r="D9037" s="11" t="str">
        <f>[1]动作!$G9036</f>
        <v>JS_CZ_wodefeng</v>
      </c>
      <c r="E9037" s="11" t="str">
        <f>[1]动作!$D9036</f>
        <v>电表故障</v>
      </c>
      <c r="F9037" s="11" t="s">
        <v>45</v>
      </c>
      <c r="G9037" s="12">
        <f>[1]动作!$A9036+[1]动作!$B9036</f>
        <v>43215.757893518516</v>
      </c>
      <c r="H9037" s="12"/>
      <c r="I9037" s="11"/>
    </row>
    <row r="9038" spans="1:9" hidden="1" x14ac:dyDescent="0.3">
      <c r="A9038" s="24">
        <v>9036</v>
      </c>
      <c r="B9038" s="11" t="str">
        <f>IFERROR(INDEX({"JSNY-BJ0001-01";"JSNY-JS0022-01";"JSNY-JS0002-01"},MATCH(D9038,{"BJ_zhongyu";"JS_WX_liteer";"JS_CZ_wodefeng"},0)),"")</f>
        <v>JSNY-JS0002-01</v>
      </c>
      <c r="C9038" s="11" t="str">
        <f>IFERROR(INDEX({"北京中裕世纪大酒店";"江苏利特尔绿色包装股份有限公司";"常州市金坛沃德丰电子科技有限公司"},MATCH(D9038,{"BJ_zhongyu";"JS_WX_liteer";"JS_CZ_wodefeng"},0)),"")</f>
        <v>常州市金坛沃德丰电子科技有限公司</v>
      </c>
      <c r="D9038" s="11" t="str">
        <f>[1]动作!$G9037</f>
        <v>JS_CZ_wodefeng</v>
      </c>
      <c r="E9038" s="11" t="str">
        <f>[1]动作!$D9037</f>
        <v>电表故障</v>
      </c>
      <c r="F9038" s="11" t="s">
        <v>45</v>
      </c>
      <c r="G9038" s="12">
        <f>[1]动作!$A9037+[1]动作!$B9037</f>
        <v>43215.758819444447</v>
      </c>
      <c r="H9038" s="12"/>
      <c r="I9038" s="11"/>
    </row>
    <row r="9039" spans="1:9" hidden="1" x14ac:dyDescent="0.3">
      <c r="A9039" s="24">
        <v>9037</v>
      </c>
      <c r="B9039" s="11" t="str">
        <f>IFERROR(INDEX({"JSNY-BJ0001-01";"JSNY-JS0022-01";"JSNY-JS0002-01"},MATCH(D9039,{"BJ_zhongyu";"JS_WX_liteer";"JS_CZ_wodefeng"},0)),"")</f>
        <v>JSNY-JS0002-01</v>
      </c>
      <c r="C9039" s="11" t="str">
        <f>IFERROR(INDEX({"北京中裕世纪大酒店";"江苏利特尔绿色包装股份有限公司";"常州市金坛沃德丰电子科技有限公司"},MATCH(D9039,{"BJ_zhongyu";"JS_WX_liteer";"JS_CZ_wodefeng"},0)),"")</f>
        <v>常州市金坛沃德丰电子科技有限公司</v>
      </c>
      <c r="D9039" s="11" t="str">
        <f>[1]动作!$G9038</f>
        <v>JS_CZ_wodefeng</v>
      </c>
      <c r="E9039" s="11" t="str">
        <f>[1]动作!$D9038</f>
        <v>电表故障</v>
      </c>
      <c r="F9039" s="11" t="s">
        <v>45</v>
      </c>
      <c r="G9039" s="12">
        <f>[1]动作!$A9038+[1]动作!$B9038</f>
        <v>43215.760381944441</v>
      </c>
      <c r="H9039" s="12"/>
      <c r="I9039" s="11"/>
    </row>
    <row r="9040" spans="1:9" hidden="1" x14ac:dyDescent="0.3">
      <c r="A9040" s="24">
        <v>9038</v>
      </c>
      <c r="B9040" s="11" t="str">
        <f>IFERROR(INDEX({"JSNY-BJ0001-01";"JSNY-JS0022-01";"JSNY-JS0002-01"},MATCH(D9040,{"BJ_zhongyu";"JS_WX_liteer";"JS_CZ_wodefeng"},0)),"")</f>
        <v>JSNY-JS0002-01</v>
      </c>
      <c r="C9040" s="11" t="str">
        <f>IFERROR(INDEX({"北京中裕世纪大酒店";"江苏利特尔绿色包装股份有限公司";"常州市金坛沃德丰电子科技有限公司"},MATCH(D9040,{"BJ_zhongyu";"JS_WX_liteer";"JS_CZ_wodefeng"},0)),"")</f>
        <v>常州市金坛沃德丰电子科技有限公司</v>
      </c>
      <c r="D9040" s="11" t="str">
        <f>[1]动作!$G9039</f>
        <v>JS_CZ_wodefeng</v>
      </c>
      <c r="E9040" s="11" t="str">
        <f>[1]动作!$D9039</f>
        <v>电表故障</v>
      </c>
      <c r="F9040" s="11" t="s">
        <v>45</v>
      </c>
      <c r="G9040" s="12">
        <f>[1]动作!$A9039+[1]动作!$B9039</f>
        <v>43215.761192129627</v>
      </c>
      <c r="H9040" s="12"/>
      <c r="I9040" s="11"/>
    </row>
    <row r="9041" spans="1:9" hidden="1" x14ac:dyDescent="0.3">
      <c r="A9041" s="24">
        <v>9039</v>
      </c>
      <c r="B9041" s="11" t="str">
        <f>IFERROR(INDEX({"JSNY-BJ0001-01";"JSNY-JS0022-01";"JSNY-JS0002-01"},MATCH(D9041,{"BJ_zhongyu";"JS_WX_liteer";"JS_CZ_wodefeng"},0)),"")</f>
        <v>JSNY-JS0002-01</v>
      </c>
      <c r="C9041" s="11" t="str">
        <f>IFERROR(INDEX({"北京中裕世纪大酒店";"江苏利特尔绿色包装股份有限公司";"常州市金坛沃德丰电子科技有限公司"},MATCH(D9041,{"BJ_zhongyu";"JS_WX_liteer";"JS_CZ_wodefeng"},0)),"")</f>
        <v>常州市金坛沃德丰电子科技有限公司</v>
      </c>
      <c r="D9041" s="11" t="str">
        <f>[1]动作!$G9040</f>
        <v>JS_CZ_wodefeng</v>
      </c>
      <c r="E9041" s="11" t="str">
        <f>[1]动作!$D9040</f>
        <v>电表故障</v>
      </c>
      <c r="F9041" s="11" t="s">
        <v>45</v>
      </c>
      <c r="G9041" s="12">
        <f>[1]动作!$A9040+[1]动作!$B9040</f>
        <v>43215.761423611111</v>
      </c>
      <c r="H9041" s="12"/>
      <c r="I9041" s="11"/>
    </row>
    <row r="9042" spans="1:9" hidden="1" x14ac:dyDescent="0.3">
      <c r="A9042" s="24">
        <v>9040</v>
      </c>
      <c r="B9042" s="11" t="str">
        <f>IFERROR(INDEX({"JSNY-BJ0001-01";"JSNY-JS0022-01";"JSNY-JS0002-01"},MATCH(D9042,{"BJ_zhongyu";"JS_WX_liteer";"JS_CZ_wodefeng"},0)),"")</f>
        <v>JSNY-JS0002-01</v>
      </c>
      <c r="C9042" s="11" t="str">
        <f>IFERROR(INDEX({"北京中裕世纪大酒店";"江苏利特尔绿色包装股份有限公司";"常州市金坛沃德丰电子科技有限公司"},MATCH(D9042,{"BJ_zhongyu";"JS_WX_liteer";"JS_CZ_wodefeng"},0)),"")</f>
        <v>常州市金坛沃德丰电子科技有限公司</v>
      </c>
      <c r="D9042" s="11" t="str">
        <f>[1]动作!$G9041</f>
        <v>JS_CZ_wodefeng</v>
      </c>
      <c r="E9042" s="11" t="str">
        <f>[1]动作!$D9041</f>
        <v>电表故障</v>
      </c>
      <c r="F9042" s="11" t="s">
        <v>45</v>
      </c>
      <c r="G9042" s="12">
        <f>[1]动作!$A9041+[1]动作!$B9041</f>
        <v>43215.762754629628</v>
      </c>
      <c r="H9042" s="12"/>
      <c r="I9042" s="11"/>
    </row>
    <row r="9043" spans="1:9" hidden="1" x14ac:dyDescent="0.3">
      <c r="A9043" s="24">
        <v>9041</v>
      </c>
      <c r="B9043" s="11" t="str">
        <f>IFERROR(INDEX({"JSNY-BJ0001-01";"JSNY-JS0022-01";"JSNY-JS0002-01"},MATCH(D9043,{"BJ_zhongyu";"JS_WX_liteer";"JS_CZ_wodefeng"},0)),"")</f>
        <v>JSNY-JS0002-01</v>
      </c>
      <c r="C9043" s="11" t="str">
        <f>IFERROR(INDEX({"北京中裕世纪大酒店";"江苏利特尔绿色包装股份有限公司";"常州市金坛沃德丰电子科技有限公司"},MATCH(D9043,{"BJ_zhongyu";"JS_WX_liteer";"JS_CZ_wodefeng"},0)),"")</f>
        <v>常州市金坛沃德丰电子科技有限公司</v>
      </c>
      <c r="D9043" s="11" t="str">
        <f>[1]动作!$G9042</f>
        <v>JS_CZ_wodefeng</v>
      </c>
      <c r="E9043" s="11" t="str">
        <f>[1]动作!$D9042</f>
        <v>电表故障</v>
      </c>
      <c r="F9043" s="11" t="s">
        <v>45</v>
      </c>
      <c r="G9043" s="12">
        <f>[1]动作!$A9042+[1]动作!$B9042</f>
        <v>43215.762870370374</v>
      </c>
      <c r="H9043" s="12"/>
      <c r="I9043" s="11"/>
    </row>
    <row r="9044" spans="1:9" hidden="1" x14ac:dyDescent="0.3">
      <c r="A9044" s="24">
        <v>9042</v>
      </c>
      <c r="B9044" s="11" t="str">
        <f>IFERROR(INDEX({"JSNY-BJ0001-01";"JSNY-JS0022-01";"JSNY-JS0002-01"},MATCH(D9044,{"BJ_zhongyu";"JS_WX_liteer";"JS_CZ_wodefeng"},0)),"")</f>
        <v>JSNY-JS0002-01</v>
      </c>
      <c r="C9044" s="11" t="str">
        <f>IFERROR(INDEX({"北京中裕世纪大酒店";"江苏利特尔绿色包装股份有限公司";"常州市金坛沃德丰电子科技有限公司"},MATCH(D9044,{"BJ_zhongyu";"JS_WX_liteer";"JS_CZ_wodefeng"},0)),"")</f>
        <v>常州市金坛沃德丰电子科技有限公司</v>
      </c>
      <c r="D9044" s="11" t="str">
        <f>[1]动作!$G9043</f>
        <v>JS_CZ_wodefeng</v>
      </c>
      <c r="E9044" s="11" t="str">
        <f>[1]动作!$D9043</f>
        <v>电表故障</v>
      </c>
      <c r="F9044" s="11" t="s">
        <v>45</v>
      </c>
      <c r="G9044" s="12">
        <f>[1]动作!$A9043+[1]动作!$B9043</f>
        <v>43215.765370370369</v>
      </c>
      <c r="H9044" s="12"/>
      <c r="I9044" s="11"/>
    </row>
    <row r="9045" spans="1:9" hidden="1" x14ac:dyDescent="0.3">
      <c r="A9045" s="24">
        <v>9043</v>
      </c>
      <c r="B9045" s="11" t="str">
        <f>IFERROR(INDEX({"JSNY-BJ0001-01";"JSNY-JS0022-01";"JSNY-JS0002-01"},MATCH(D9045,{"BJ_zhongyu";"JS_WX_liteer";"JS_CZ_wodefeng"},0)),"")</f>
        <v>JSNY-JS0002-01</v>
      </c>
      <c r="C9045" s="11" t="str">
        <f>IFERROR(INDEX({"北京中裕世纪大酒店";"江苏利特尔绿色包装股份有限公司";"常州市金坛沃德丰电子科技有限公司"},MATCH(D9045,{"BJ_zhongyu";"JS_WX_liteer";"JS_CZ_wodefeng"},0)),"")</f>
        <v>常州市金坛沃德丰电子科技有限公司</v>
      </c>
      <c r="D9045" s="11" t="str">
        <f>[1]动作!$G9044</f>
        <v>JS_CZ_wodefeng</v>
      </c>
      <c r="E9045" s="11" t="str">
        <f>[1]动作!$D9044</f>
        <v>电表故障</v>
      </c>
      <c r="F9045" s="11" t="s">
        <v>45</v>
      </c>
      <c r="G9045" s="12">
        <f>[1]动作!$A9044+[1]动作!$B9044</f>
        <v>43215.766296296293</v>
      </c>
      <c r="H9045" s="12"/>
      <c r="I9045" s="11"/>
    </row>
    <row r="9046" spans="1:9" hidden="1" x14ac:dyDescent="0.3">
      <c r="A9046" s="24">
        <v>9044</v>
      </c>
      <c r="B9046" s="11" t="str">
        <f>IFERROR(INDEX({"JSNY-BJ0001-01";"JSNY-JS0022-01";"JSNY-JS0002-01"},MATCH(D9046,{"BJ_zhongyu";"JS_WX_liteer";"JS_CZ_wodefeng"},0)),"")</f>
        <v>JSNY-JS0002-01</v>
      </c>
      <c r="C9046" s="11" t="str">
        <f>IFERROR(INDEX({"北京中裕世纪大酒店";"江苏利特尔绿色包装股份有限公司";"常州市金坛沃德丰电子科技有限公司"},MATCH(D9046,{"BJ_zhongyu";"JS_WX_liteer";"JS_CZ_wodefeng"},0)),"")</f>
        <v>常州市金坛沃德丰电子科技有限公司</v>
      </c>
      <c r="D9046" s="11" t="str">
        <f>[1]动作!$G9045</f>
        <v>JS_CZ_wodefeng</v>
      </c>
      <c r="E9046" s="11" t="str">
        <f>[1]动作!$D9045</f>
        <v>电表故障</v>
      </c>
      <c r="F9046" s="11" t="s">
        <v>45</v>
      </c>
      <c r="G9046" s="12">
        <f>[1]动作!$A9045+[1]动作!$B9045</f>
        <v>43215.767743055556</v>
      </c>
      <c r="H9046" s="12"/>
      <c r="I9046" s="11"/>
    </row>
    <row r="9047" spans="1:9" hidden="1" x14ac:dyDescent="0.3">
      <c r="A9047" s="24">
        <v>9045</v>
      </c>
      <c r="B9047" s="11" t="str">
        <f>IFERROR(INDEX({"JSNY-BJ0001-01";"JSNY-JS0022-01";"JSNY-JS0002-01"},MATCH(D9047,{"BJ_zhongyu";"JS_WX_liteer";"JS_CZ_wodefeng"},0)),"")</f>
        <v>JSNY-JS0002-01</v>
      </c>
      <c r="C9047" s="11" t="str">
        <f>IFERROR(INDEX({"北京中裕世纪大酒店";"江苏利特尔绿色包装股份有限公司";"常州市金坛沃德丰电子科技有限公司"},MATCH(D9047,{"BJ_zhongyu";"JS_WX_liteer";"JS_CZ_wodefeng"},0)),"")</f>
        <v>常州市金坛沃德丰电子科技有限公司</v>
      </c>
      <c r="D9047" s="11" t="str">
        <f>[1]动作!$G9046</f>
        <v>JS_CZ_wodefeng</v>
      </c>
      <c r="E9047" s="11" t="str">
        <f>[1]动作!$D9046</f>
        <v>电表故障</v>
      </c>
      <c r="F9047" s="11" t="s">
        <v>45</v>
      </c>
      <c r="G9047" s="12">
        <f>[1]动作!$A9046+[1]动作!$B9046</f>
        <v>43215.767858796295</v>
      </c>
      <c r="H9047" s="12"/>
      <c r="I9047" s="11"/>
    </row>
    <row r="9048" spans="1:9" hidden="1" x14ac:dyDescent="0.3">
      <c r="A9048" s="24">
        <v>9046</v>
      </c>
      <c r="B9048" s="11" t="str">
        <f>IFERROR(INDEX({"JSNY-BJ0001-01";"JSNY-JS0022-01";"JSNY-JS0002-01"},MATCH(D9048,{"BJ_zhongyu";"JS_WX_liteer";"JS_CZ_wodefeng"},0)),"")</f>
        <v>JSNY-JS0002-01</v>
      </c>
      <c r="C9048" s="11" t="str">
        <f>IFERROR(INDEX({"北京中裕世纪大酒店";"江苏利特尔绿色包装股份有限公司";"常州市金坛沃德丰电子科技有限公司"},MATCH(D9048,{"BJ_zhongyu";"JS_WX_liteer";"JS_CZ_wodefeng"},0)),"")</f>
        <v>常州市金坛沃德丰电子科技有限公司</v>
      </c>
      <c r="D9048" s="11" t="str">
        <f>[1]动作!$G9047</f>
        <v>JS_CZ_wodefeng</v>
      </c>
      <c r="E9048" s="11" t="str">
        <f>[1]动作!$D9047</f>
        <v>电表故障</v>
      </c>
      <c r="F9048" s="11" t="s">
        <v>45</v>
      </c>
      <c r="G9048" s="12">
        <f>[1]动作!$A9047+[1]动作!$B9047</f>
        <v>43215.769305555557</v>
      </c>
      <c r="H9048" s="12"/>
      <c r="I9048" s="11"/>
    </row>
    <row r="9049" spans="1:9" hidden="1" x14ac:dyDescent="0.3">
      <c r="A9049" s="24">
        <v>9047</v>
      </c>
      <c r="B9049" s="11" t="str">
        <f>IFERROR(INDEX({"JSNY-BJ0001-01";"JSNY-JS0022-01";"JSNY-JS0002-01"},MATCH(D9049,{"BJ_zhongyu";"JS_WX_liteer";"JS_CZ_wodefeng"},0)),"")</f>
        <v>JSNY-JS0002-01</v>
      </c>
      <c r="C9049" s="11" t="str">
        <f>IFERROR(INDEX({"北京中裕世纪大酒店";"江苏利特尔绿色包装股份有限公司";"常州市金坛沃德丰电子科技有限公司"},MATCH(D9049,{"BJ_zhongyu";"JS_WX_liteer";"JS_CZ_wodefeng"},0)),"")</f>
        <v>常州市金坛沃德丰电子科技有限公司</v>
      </c>
      <c r="D9049" s="11" t="str">
        <f>[1]动作!$G9048</f>
        <v>JS_CZ_wodefeng</v>
      </c>
      <c r="E9049" s="11" t="str">
        <f>[1]动作!$D9048</f>
        <v>电表故障</v>
      </c>
      <c r="F9049" s="11" t="s">
        <v>45</v>
      </c>
      <c r="G9049" s="12">
        <f>[1]动作!$A9048+[1]动作!$B9048</f>
        <v>43215.772604166668</v>
      </c>
      <c r="H9049" s="12"/>
      <c r="I9049" s="11"/>
    </row>
    <row r="9050" spans="1:9" hidden="1" x14ac:dyDescent="0.3">
      <c r="A9050" s="24">
        <v>9048</v>
      </c>
      <c r="B9050" s="11" t="str">
        <f>IFERROR(INDEX({"JSNY-BJ0001-01";"JSNY-JS0022-01";"JSNY-JS0002-01"},MATCH(D9050,{"BJ_zhongyu";"JS_WX_liteer";"JS_CZ_wodefeng"},0)),"")</f>
        <v>JSNY-JS0002-01</v>
      </c>
      <c r="C9050" s="11" t="str">
        <f>IFERROR(INDEX({"北京中裕世纪大酒店";"江苏利特尔绿色包装股份有限公司";"常州市金坛沃德丰电子科技有限公司"},MATCH(D9050,{"BJ_zhongyu";"JS_WX_liteer";"JS_CZ_wodefeng"},0)),"")</f>
        <v>常州市金坛沃德丰电子科技有限公司</v>
      </c>
      <c r="D9050" s="11" t="str">
        <f>[1]动作!$G9049</f>
        <v>JS_CZ_wodefeng</v>
      </c>
      <c r="E9050" s="11" t="str">
        <f>[1]动作!$D9049</f>
        <v>电表故障</v>
      </c>
      <c r="F9050" s="11" t="s">
        <v>45</v>
      </c>
      <c r="G9050" s="12">
        <f>[1]动作!$A9049+[1]动作!$B9049</f>
        <v>43215.772835648146</v>
      </c>
      <c r="H9050" s="12"/>
      <c r="I9050" s="11"/>
    </row>
    <row r="9051" spans="1:9" hidden="1" x14ac:dyDescent="0.3">
      <c r="A9051" s="24">
        <v>9049</v>
      </c>
      <c r="B9051" s="11" t="str">
        <f>IFERROR(INDEX({"JSNY-BJ0001-01";"JSNY-JS0022-01";"JSNY-JS0002-01"},MATCH(D9051,{"BJ_zhongyu";"JS_WX_liteer";"JS_CZ_wodefeng"},0)),"")</f>
        <v>JSNY-JS0002-01</v>
      </c>
      <c r="C9051" s="11" t="str">
        <f>IFERROR(INDEX({"北京中裕世纪大酒店";"江苏利特尔绿色包装股份有限公司";"常州市金坛沃德丰电子科技有限公司"},MATCH(D9051,{"BJ_zhongyu";"JS_WX_liteer";"JS_CZ_wodefeng"},0)),"")</f>
        <v>常州市金坛沃德丰电子科技有限公司</v>
      </c>
      <c r="D9051" s="11" t="str">
        <f>[1]动作!$G9050</f>
        <v>JS_CZ_wodefeng</v>
      </c>
      <c r="E9051" s="11" t="str">
        <f>[1]动作!$D9050</f>
        <v>电表故障</v>
      </c>
      <c r="F9051" s="11" t="s">
        <v>45</v>
      </c>
      <c r="G9051" s="12">
        <f>[1]动作!$A9050+[1]动作!$B9050</f>
        <v>43215.772951388892</v>
      </c>
      <c r="H9051" s="12"/>
      <c r="I9051" s="11"/>
    </row>
    <row r="9052" spans="1:9" hidden="1" x14ac:dyDescent="0.3">
      <c r="A9052" s="24">
        <v>9050</v>
      </c>
      <c r="B9052" s="11" t="str">
        <f>IFERROR(INDEX({"JSNY-BJ0001-01";"JSNY-JS0022-01";"JSNY-JS0002-01"},MATCH(D9052,{"BJ_zhongyu";"JS_WX_liteer";"JS_CZ_wodefeng"},0)),"")</f>
        <v>JSNY-JS0002-01</v>
      </c>
      <c r="C9052" s="11" t="str">
        <f>IFERROR(INDEX({"北京中裕世纪大酒店";"江苏利特尔绿色包装股份有限公司";"常州市金坛沃德丰电子科技有限公司"},MATCH(D9052,{"BJ_zhongyu";"JS_WX_liteer";"JS_CZ_wodefeng"},0)),"")</f>
        <v>常州市金坛沃德丰电子科技有限公司</v>
      </c>
      <c r="D9052" s="11" t="str">
        <f>[1]动作!$G9051</f>
        <v>JS_CZ_wodefeng</v>
      </c>
      <c r="E9052" s="11" t="str">
        <f>[1]动作!$D9051</f>
        <v>电表故障</v>
      </c>
      <c r="F9052" s="11" t="s">
        <v>45</v>
      </c>
      <c r="G9052" s="12">
        <f>[1]动作!$A9051+[1]动作!$B9051</f>
        <v>43215.773078703707</v>
      </c>
      <c r="H9052" s="12"/>
      <c r="I9052" s="11"/>
    </row>
    <row r="9053" spans="1:9" hidden="1" x14ac:dyDescent="0.3">
      <c r="A9053" s="24">
        <v>9051</v>
      </c>
      <c r="B9053" s="11" t="str">
        <f>IFERROR(INDEX({"JSNY-BJ0001-01";"JSNY-JS0022-01";"JSNY-JS0002-01"},MATCH(D9053,{"BJ_zhongyu";"JS_WX_liteer";"JS_CZ_wodefeng"},0)),"")</f>
        <v>JSNY-JS0002-01</v>
      </c>
      <c r="C9053" s="11" t="str">
        <f>IFERROR(INDEX({"北京中裕世纪大酒店";"江苏利特尔绿色包装股份有限公司";"常州市金坛沃德丰电子科技有限公司"},MATCH(D9053,{"BJ_zhongyu";"JS_WX_liteer";"JS_CZ_wodefeng"},0)),"")</f>
        <v>常州市金坛沃德丰电子科技有限公司</v>
      </c>
      <c r="D9053" s="11" t="str">
        <f>[1]动作!$G9052</f>
        <v>JS_CZ_wodefeng</v>
      </c>
      <c r="E9053" s="11" t="str">
        <f>[1]动作!$D9052</f>
        <v>电表故障</v>
      </c>
      <c r="F9053" s="11" t="s">
        <v>45</v>
      </c>
      <c r="G9053" s="12">
        <f>[1]动作!$A9052+[1]动作!$B9052</f>
        <v>43215.774236111109</v>
      </c>
      <c r="H9053" s="12"/>
      <c r="I9053" s="11"/>
    </row>
    <row r="9054" spans="1:9" hidden="1" x14ac:dyDescent="0.3">
      <c r="A9054" s="24">
        <v>9052</v>
      </c>
      <c r="B9054" s="11" t="str">
        <f>IFERROR(INDEX({"JSNY-BJ0001-01";"JSNY-JS0022-01";"JSNY-JS0002-01"},MATCH(D9054,{"BJ_zhongyu";"JS_WX_liteer";"JS_CZ_wodefeng"},0)),"")</f>
        <v>JSNY-JS0002-01</v>
      </c>
      <c r="C9054" s="11" t="str">
        <f>IFERROR(INDEX({"北京中裕世纪大酒店";"江苏利特尔绿色包装股份有限公司";"常州市金坛沃德丰电子科技有限公司"},MATCH(D9054,{"BJ_zhongyu";"JS_WX_liteer";"JS_CZ_wodefeng"},0)),"")</f>
        <v>常州市金坛沃德丰电子科技有限公司</v>
      </c>
      <c r="D9054" s="11" t="str">
        <f>[1]动作!$G9053</f>
        <v>JS_CZ_wodefeng</v>
      </c>
      <c r="E9054" s="11" t="str">
        <f>[1]动作!$D9053</f>
        <v>电表故障</v>
      </c>
      <c r="F9054" s="11" t="s">
        <v>45</v>
      </c>
      <c r="G9054" s="12">
        <f>[1]动作!$A9053+[1]动作!$B9053</f>
        <v>43215.775497685187</v>
      </c>
      <c r="H9054" s="12"/>
      <c r="I9054" s="11"/>
    </row>
    <row r="9055" spans="1:9" hidden="1" x14ac:dyDescent="0.3">
      <c r="A9055" s="24">
        <v>9053</v>
      </c>
      <c r="B9055" s="11" t="str">
        <f>IFERROR(INDEX({"JSNY-BJ0001-01";"JSNY-JS0022-01";"JSNY-JS0002-01"},MATCH(D9055,{"BJ_zhongyu";"JS_WX_liteer";"JS_CZ_wodefeng"},0)),"")</f>
        <v>JSNY-JS0002-01</v>
      </c>
      <c r="C9055" s="11" t="str">
        <f>IFERROR(INDEX({"北京中裕世纪大酒店";"江苏利特尔绿色包装股份有限公司";"常州市金坛沃德丰电子科技有限公司"},MATCH(D9055,{"BJ_zhongyu";"JS_WX_liteer";"JS_CZ_wodefeng"},0)),"")</f>
        <v>常州市金坛沃德丰电子科技有限公司</v>
      </c>
      <c r="D9055" s="11" t="str">
        <f>[1]动作!$G9054</f>
        <v>JS_CZ_wodefeng</v>
      </c>
      <c r="E9055" s="11" t="str">
        <f>[1]动作!$D9054</f>
        <v>电表故障</v>
      </c>
      <c r="F9055" s="11" t="s">
        <v>45</v>
      </c>
      <c r="G9055" s="12">
        <f>[1]动作!$A9054+[1]动作!$B9054</f>
        <v>43215.777997685182</v>
      </c>
      <c r="H9055" s="12"/>
      <c r="I9055" s="11"/>
    </row>
    <row r="9056" spans="1:9" hidden="1" x14ac:dyDescent="0.3">
      <c r="A9056" s="24">
        <v>9054</v>
      </c>
      <c r="B9056" s="11" t="str">
        <f>IFERROR(INDEX({"JSNY-BJ0001-01";"JSNY-JS0022-01";"JSNY-JS0002-01"},MATCH(D9056,{"BJ_zhongyu";"JS_WX_liteer";"JS_CZ_wodefeng"},0)),"")</f>
        <v>JSNY-JS0002-01</v>
      </c>
      <c r="C9056" s="11" t="str">
        <f>IFERROR(INDEX({"北京中裕世纪大酒店";"江苏利特尔绿色包装股份有限公司";"常州市金坛沃德丰电子科技有限公司"},MATCH(D9056,{"BJ_zhongyu";"JS_WX_liteer";"JS_CZ_wodefeng"},0)),"")</f>
        <v>常州市金坛沃德丰电子科技有限公司</v>
      </c>
      <c r="D9056" s="11" t="str">
        <f>[1]动作!$G9055</f>
        <v>JS_CZ_wodefeng</v>
      </c>
      <c r="E9056" s="11" t="str">
        <f>[1]动作!$D9055</f>
        <v>电表故障</v>
      </c>
      <c r="F9056" s="11" t="s">
        <v>45</v>
      </c>
      <c r="G9056" s="12">
        <f>[1]动作!$A9055+[1]动作!$B9055</f>
        <v>43215.778171296297</v>
      </c>
      <c r="H9056" s="12"/>
      <c r="I9056" s="11"/>
    </row>
    <row r="9057" spans="1:9" hidden="1" x14ac:dyDescent="0.3">
      <c r="A9057" s="24">
        <v>9055</v>
      </c>
      <c r="B9057" s="11" t="str">
        <f>IFERROR(INDEX({"JSNY-BJ0001-01";"JSNY-JS0022-01";"JSNY-JS0002-01"},MATCH(D9057,{"BJ_zhongyu";"JS_WX_liteer";"JS_CZ_wodefeng"},0)),"")</f>
        <v>JSNY-JS0002-01</v>
      </c>
      <c r="C9057" s="11" t="str">
        <f>IFERROR(INDEX({"北京中裕世纪大酒店";"江苏利特尔绿色包装股份有限公司";"常州市金坛沃德丰电子科技有限公司"},MATCH(D9057,{"BJ_zhongyu";"JS_WX_liteer";"JS_CZ_wodefeng"},0)),"")</f>
        <v>常州市金坛沃德丰电子科技有限公司</v>
      </c>
      <c r="D9057" s="11" t="str">
        <f>[1]动作!$G9056</f>
        <v>JS_CZ_wodefeng</v>
      </c>
      <c r="E9057" s="11" t="str">
        <f>[1]动作!$D9056</f>
        <v>电表故障</v>
      </c>
      <c r="F9057" s="11" t="s">
        <v>45</v>
      </c>
      <c r="G9057" s="12">
        <f>[1]动作!$A9056+[1]动作!$B9056</f>
        <v>43215.778402777774</v>
      </c>
      <c r="H9057" s="12"/>
      <c r="I9057" s="11"/>
    </row>
    <row r="9058" spans="1:9" hidden="1" x14ac:dyDescent="0.3">
      <c r="A9058" s="24">
        <v>9056</v>
      </c>
      <c r="B9058" s="11" t="str">
        <f>IFERROR(INDEX({"JSNY-BJ0001-01";"JSNY-JS0022-01";"JSNY-JS0002-01"},MATCH(D9058,{"BJ_zhongyu";"JS_WX_liteer";"JS_CZ_wodefeng"},0)),"")</f>
        <v>JSNY-JS0002-01</v>
      </c>
      <c r="C9058" s="11" t="str">
        <f>IFERROR(INDEX({"北京中裕世纪大酒店";"江苏利特尔绿色包装股份有限公司";"常州市金坛沃德丰电子科技有限公司"},MATCH(D9058,{"BJ_zhongyu";"JS_WX_liteer";"JS_CZ_wodefeng"},0)),"")</f>
        <v>常州市金坛沃德丰电子科技有限公司</v>
      </c>
      <c r="D9058" s="11" t="str">
        <f>[1]动作!$G9057</f>
        <v>JS_CZ_wodefeng</v>
      </c>
      <c r="E9058" s="11" t="str">
        <f>[1]动作!$D9057</f>
        <v>电表故障</v>
      </c>
      <c r="F9058" s="11" t="s">
        <v>45</v>
      </c>
      <c r="G9058" s="12">
        <f>[1]动作!$A9057+[1]动作!$B9057</f>
        <v>43215.779444444444</v>
      </c>
      <c r="H9058" s="12"/>
      <c r="I9058" s="11"/>
    </row>
    <row r="9059" spans="1:9" hidden="1" x14ac:dyDescent="0.3">
      <c r="A9059" s="24">
        <v>9057</v>
      </c>
      <c r="B9059" s="11" t="str">
        <f>IFERROR(INDEX({"JSNY-BJ0001-01";"JSNY-JS0022-01";"JSNY-JS0002-01"},MATCH(D9059,{"BJ_zhongyu";"JS_WX_liteer";"JS_CZ_wodefeng"},0)),"")</f>
        <v>JSNY-JS0002-01</v>
      </c>
      <c r="C9059" s="11" t="str">
        <f>IFERROR(INDEX({"北京中裕世纪大酒店";"江苏利特尔绿色包装股份有限公司";"常州市金坛沃德丰电子科技有限公司"},MATCH(D9059,{"BJ_zhongyu";"JS_WX_liteer";"JS_CZ_wodefeng"},0)),"")</f>
        <v>常州市金坛沃德丰电子科技有限公司</v>
      </c>
      <c r="D9059" s="11" t="str">
        <f>[1]动作!$G9058</f>
        <v>JS_CZ_wodefeng</v>
      </c>
      <c r="E9059" s="11" t="str">
        <f>[1]动作!$D9058</f>
        <v>电表故障</v>
      </c>
      <c r="F9059" s="11" t="s">
        <v>45</v>
      </c>
      <c r="G9059" s="12">
        <f>[1]动作!$A9058+[1]动作!$B9058</f>
        <v>43215.782743055555</v>
      </c>
      <c r="H9059" s="12"/>
      <c r="I9059" s="11"/>
    </row>
    <row r="9060" spans="1:9" hidden="1" x14ac:dyDescent="0.3">
      <c r="A9060" s="24">
        <v>9058</v>
      </c>
      <c r="B9060" s="11" t="str">
        <f>IFERROR(INDEX({"JSNY-BJ0001-01";"JSNY-JS0022-01";"JSNY-JS0002-01"},MATCH(D9060,{"BJ_zhongyu";"JS_WX_liteer";"JS_CZ_wodefeng"},0)),"")</f>
        <v>JSNY-JS0002-01</v>
      </c>
      <c r="C9060" s="11" t="str">
        <f>IFERROR(INDEX({"北京中裕世纪大酒店";"江苏利特尔绿色包装股份有限公司";"常州市金坛沃德丰电子科技有限公司"},MATCH(D9060,{"BJ_zhongyu";"JS_WX_liteer";"JS_CZ_wodefeng"},0)),"")</f>
        <v>常州市金坛沃德丰电子科技有限公司</v>
      </c>
      <c r="D9060" s="11" t="str">
        <f>[1]动作!$G9059</f>
        <v>JS_CZ_wodefeng</v>
      </c>
      <c r="E9060" s="11" t="str">
        <f>[1]动作!$D9059</f>
        <v>电表故障</v>
      </c>
      <c r="F9060" s="11" t="s">
        <v>45</v>
      </c>
      <c r="G9060" s="12">
        <f>[1]动作!$A9059+[1]动作!$B9059</f>
        <v>43215.782986111109</v>
      </c>
      <c r="H9060" s="12"/>
      <c r="I9060" s="11"/>
    </row>
    <row r="9061" spans="1:9" hidden="1" x14ac:dyDescent="0.3">
      <c r="A9061" s="24">
        <v>9059</v>
      </c>
      <c r="B9061" s="11" t="str">
        <f>IFERROR(INDEX({"JSNY-BJ0001-01";"JSNY-JS0022-01";"JSNY-JS0002-01"},MATCH(D9061,{"BJ_zhongyu";"JS_WX_liteer";"JS_CZ_wodefeng"},0)),"")</f>
        <v>JSNY-JS0002-01</v>
      </c>
      <c r="C9061" s="11" t="str">
        <f>IFERROR(INDEX({"北京中裕世纪大酒店";"江苏利特尔绿色包装股份有限公司";"常州市金坛沃德丰电子科技有限公司"},MATCH(D9061,{"BJ_zhongyu";"JS_WX_liteer";"JS_CZ_wodefeng"},0)),"")</f>
        <v>常州市金坛沃德丰电子科技有限公司</v>
      </c>
      <c r="D9061" s="11" t="str">
        <f>[1]动作!$G9060</f>
        <v>JS_CZ_wodefeng</v>
      </c>
      <c r="E9061" s="11" t="str">
        <f>[1]动作!$D9060</f>
        <v>电表故障</v>
      </c>
      <c r="F9061" s="11" t="s">
        <v>45</v>
      </c>
      <c r="G9061" s="12">
        <f>[1]动作!$A9060+[1]动作!$B9060</f>
        <v>43215.783090277779</v>
      </c>
      <c r="H9061" s="12"/>
      <c r="I9061" s="11"/>
    </row>
    <row r="9062" spans="1:9" hidden="1" x14ac:dyDescent="0.3">
      <c r="A9062" s="24">
        <v>9060</v>
      </c>
      <c r="B9062" s="11" t="str">
        <f>IFERROR(INDEX({"JSNY-BJ0001-01";"JSNY-JS0022-01";"JSNY-JS0002-01"},MATCH(D9062,{"BJ_zhongyu";"JS_WX_liteer";"JS_CZ_wodefeng"},0)),"")</f>
        <v>JSNY-JS0002-01</v>
      </c>
      <c r="C9062" s="11" t="str">
        <f>IFERROR(INDEX({"北京中裕世纪大酒店";"江苏利特尔绿色包装股份有限公司";"常州市金坛沃德丰电子科技有限公司"},MATCH(D9062,{"BJ_zhongyu";"JS_WX_liteer";"JS_CZ_wodefeng"},0)),"")</f>
        <v>常州市金坛沃德丰电子科技有限公司</v>
      </c>
      <c r="D9062" s="11" t="str">
        <f>[1]动作!$G9061</f>
        <v>JS_CZ_wodefeng</v>
      </c>
      <c r="E9062" s="11" t="str">
        <f>[1]动作!$D9061</f>
        <v>电表故障</v>
      </c>
      <c r="F9062" s="11" t="s">
        <v>45</v>
      </c>
      <c r="G9062" s="12">
        <f>[1]动作!$A9061+[1]动作!$B9061</f>
        <v>43215.783206018517</v>
      </c>
      <c r="H9062" s="12"/>
      <c r="I9062" s="11"/>
    </row>
    <row r="9063" spans="1:9" hidden="1" x14ac:dyDescent="0.3">
      <c r="A9063" s="24">
        <v>9061</v>
      </c>
      <c r="B9063" s="11" t="str">
        <f>IFERROR(INDEX({"JSNY-BJ0001-01";"JSNY-JS0022-01";"JSNY-JS0002-01"},MATCH(D9063,{"BJ_zhongyu";"JS_WX_liteer";"JS_CZ_wodefeng"},0)),"")</f>
        <v>JSNY-JS0002-01</v>
      </c>
      <c r="C9063" s="11" t="str">
        <f>IFERROR(INDEX({"北京中裕世纪大酒店";"江苏利特尔绿色包装股份有限公司";"常州市金坛沃德丰电子科技有限公司"},MATCH(D9063,{"BJ_zhongyu";"JS_WX_liteer";"JS_CZ_wodefeng"},0)),"")</f>
        <v>常州市金坛沃德丰电子科技有限公司</v>
      </c>
      <c r="D9063" s="11" t="str">
        <f>[1]动作!$G9062</f>
        <v>JS_CZ_wodefeng</v>
      </c>
      <c r="E9063" s="11" t="str">
        <f>[1]动作!$D9062</f>
        <v>电表故障</v>
      </c>
      <c r="F9063" s="11" t="s">
        <v>45</v>
      </c>
      <c r="G9063" s="12">
        <f>[1]动作!$A9062+[1]动作!$B9062</f>
        <v>43215.784317129626</v>
      </c>
      <c r="H9063" s="12"/>
      <c r="I9063" s="11"/>
    </row>
    <row r="9064" spans="1:9" hidden="1" x14ac:dyDescent="0.3">
      <c r="A9064" s="24">
        <v>9062</v>
      </c>
      <c r="B9064" s="11" t="str">
        <f>IFERROR(INDEX({"JSNY-BJ0001-01";"JSNY-JS0022-01";"JSNY-JS0002-01"},MATCH(D9064,{"BJ_zhongyu";"JS_WX_liteer";"JS_CZ_wodefeng"},0)),"")</f>
        <v>JSNY-JS0002-01</v>
      </c>
      <c r="C9064" s="11" t="str">
        <f>IFERROR(INDEX({"北京中裕世纪大酒店";"江苏利特尔绿色包装股份有限公司";"常州市金坛沃德丰电子科技有限公司"},MATCH(D9064,{"BJ_zhongyu";"JS_WX_liteer";"JS_CZ_wodefeng"},0)),"")</f>
        <v>常州市金坛沃德丰电子科技有限公司</v>
      </c>
      <c r="D9064" s="11" t="str">
        <f>[1]动作!$G9063</f>
        <v>JS_CZ_wodefeng</v>
      </c>
      <c r="E9064" s="11" t="str">
        <f>[1]动作!$D9063</f>
        <v>电表故障</v>
      </c>
      <c r="F9064" s="11" t="s">
        <v>45</v>
      </c>
      <c r="G9064" s="12">
        <f>[1]动作!$A9063+[1]动作!$B9063</f>
        <v>43215.785590277781</v>
      </c>
      <c r="H9064" s="12"/>
      <c r="I9064" s="11"/>
    </row>
    <row r="9065" spans="1:9" hidden="1" x14ac:dyDescent="0.3">
      <c r="A9065" s="24">
        <v>9063</v>
      </c>
      <c r="B9065" s="11" t="str">
        <f>IFERROR(INDEX({"JSNY-BJ0001-01";"JSNY-JS0022-01";"JSNY-JS0002-01"},MATCH(D9065,{"BJ_zhongyu";"JS_WX_liteer";"JS_CZ_wodefeng"},0)),"")</f>
        <v>JSNY-JS0002-01</v>
      </c>
      <c r="C9065" s="11" t="str">
        <f>IFERROR(INDEX({"北京中裕世纪大酒店";"江苏利特尔绿色包装股份有限公司";"常州市金坛沃德丰电子科技有限公司"},MATCH(D9065,{"BJ_zhongyu";"JS_WX_liteer";"JS_CZ_wodefeng"},0)),"")</f>
        <v>常州市金坛沃德丰电子科技有限公司</v>
      </c>
      <c r="D9065" s="11" t="str">
        <f>[1]动作!$G9064</f>
        <v>JS_CZ_wodefeng</v>
      </c>
      <c r="E9065" s="11" t="str">
        <f>[1]动作!$D9064</f>
        <v>电表故障</v>
      </c>
      <c r="F9065" s="11" t="s">
        <v>45</v>
      </c>
      <c r="G9065" s="12">
        <f>[1]动作!$A9064+[1]动作!$B9064</f>
        <v>43215.789525462962</v>
      </c>
      <c r="H9065" s="12"/>
      <c r="I9065" s="11"/>
    </row>
    <row r="9066" spans="1:9" hidden="1" x14ac:dyDescent="0.3">
      <c r="A9066" s="24">
        <v>9064</v>
      </c>
      <c r="B9066" s="11" t="str">
        <f>IFERROR(INDEX({"JSNY-BJ0001-01";"JSNY-JS0022-01";"JSNY-JS0002-01"},MATCH(D9066,{"BJ_zhongyu";"JS_WX_liteer";"JS_CZ_wodefeng"},0)),"")</f>
        <v>JSNY-JS0002-01</v>
      </c>
      <c r="C9066" s="11" t="str">
        <f>IFERROR(INDEX({"北京中裕世纪大酒店";"江苏利特尔绿色包装股份有限公司";"常州市金坛沃德丰电子科技有限公司"},MATCH(D9066,{"BJ_zhongyu";"JS_WX_liteer";"JS_CZ_wodefeng"},0)),"")</f>
        <v>常州市金坛沃德丰电子科技有限公司</v>
      </c>
      <c r="D9066" s="11" t="str">
        <f>[1]动作!$G9065</f>
        <v>JS_CZ_wodefeng</v>
      </c>
      <c r="E9066" s="11" t="str">
        <f>[1]动作!$D9065</f>
        <v>电表故障</v>
      </c>
      <c r="F9066" s="11" t="s">
        <v>45</v>
      </c>
      <c r="G9066" s="12">
        <f>[1]动作!$A9065+[1]动作!$B9065</f>
        <v>43215.789641203701</v>
      </c>
      <c r="H9066" s="12"/>
      <c r="I9066" s="11"/>
    </row>
    <row r="9067" spans="1:9" hidden="1" x14ac:dyDescent="0.3">
      <c r="A9067" s="24">
        <v>9065</v>
      </c>
      <c r="B9067" s="11" t="str">
        <f>IFERROR(INDEX({"JSNY-BJ0001-01";"JSNY-JS0022-01";"JSNY-JS0002-01"},MATCH(D9067,{"BJ_zhongyu";"JS_WX_liteer";"JS_CZ_wodefeng"},0)),"")</f>
        <v>JSNY-JS0002-01</v>
      </c>
      <c r="C9067" s="11" t="str">
        <f>IFERROR(INDEX({"北京中裕世纪大酒店";"江苏利特尔绿色包装股份有限公司";"常州市金坛沃德丰电子科技有限公司"},MATCH(D9067,{"BJ_zhongyu";"JS_WX_liteer";"JS_CZ_wodefeng"},0)),"")</f>
        <v>常州市金坛沃德丰电子科技有限公司</v>
      </c>
      <c r="D9067" s="11" t="str">
        <f>[1]动作!$G9066</f>
        <v>JS_CZ_wodefeng</v>
      </c>
      <c r="E9067" s="11" t="str">
        <f>[1]动作!$D9066</f>
        <v>电表故障</v>
      </c>
      <c r="F9067" s="11" t="s">
        <v>45</v>
      </c>
      <c r="G9067" s="12">
        <f>[1]动作!$A9066+[1]动作!$B9066</f>
        <v>43215.789814814816</v>
      </c>
      <c r="H9067" s="12"/>
      <c r="I9067" s="11"/>
    </row>
    <row r="9068" spans="1:9" hidden="1" x14ac:dyDescent="0.3">
      <c r="A9068" s="24">
        <v>9066</v>
      </c>
      <c r="B9068" s="11" t="str">
        <f>IFERROR(INDEX({"JSNY-BJ0001-01";"JSNY-JS0022-01";"JSNY-JS0002-01"},MATCH(D9068,{"BJ_zhongyu";"JS_WX_liteer";"JS_CZ_wodefeng"},0)),"")</f>
        <v>JSNY-JS0002-01</v>
      </c>
      <c r="C9068" s="11" t="str">
        <f>IFERROR(INDEX({"北京中裕世纪大酒店";"江苏利特尔绿色包装股份有限公司";"常州市金坛沃德丰电子科技有限公司"},MATCH(D9068,{"BJ_zhongyu";"JS_WX_liteer";"JS_CZ_wodefeng"},0)),"")</f>
        <v>常州市金坛沃德丰电子科技有限公司</v>
      </c>
      <c r="D9068" s="11" t="str">
        <f>[1]动作!$G9067</f>
        <v>JS_CZ_wodefeng</v>
      </c>
      <c r="E9068" s="11" t="str">
        <f>[1]动作!$D9067</f>
        <v>电表故障</v>
      </c>
      <c r="F9068" s="11" t="s">
        <v>45</v>
      </c>
      <c r="G9068" s="12">
        <f>[1]动作!$A9067+[1]动作!$B9067</f>
        <v>43215.792187500003</v>
      </c>
      <c r="H9068" s="12"/>
      <c r="I9068" s="11"/>
    </row>
    <row r="9069" spans="1:9" hidden="1" x14ac:dyDescent="0.3">
      <c r="A9069" s="24">
        <v>9067</v>
      </c>
      <c r="B9069" s="11" t="str">
        <f>IFERROR(INDEX({"JSNY-BJ0001-01";"JSNY-JS0022-01";"JSNY-JS0002-01"},MATCH(D9069,{"BJ_zhongyu";"JS_WX_liteer";"JS_CZ_wodefeng"},0)),"")</f>
        <v>JSNY-JS0002-01</v>
      </c>
      <c r="C9069" s="11" t="str">
        <f>IFERROR(INDEX({"北京中裕世纪大酒店";"江苏利特尔绿色包装股份有限公司";"常州市金坛沃德丰电子科技有限公司"},MATCH(D9069,{"BJ_zhongyu";"JS_WX_liteer";"JS_CZ_wodefeng"},0)),"")</f>
        <v>常州市金坛沃德丰电子科技有限公司</v>
      </c>
      <c r="D9069" s="11" t="str">
        <f>[1]动作!$G9068</f>
        <v>JS_CZ_wodefeng</v>
      </c>
      <c r="E9069" s="11" t="str">
        <f>[1]动作!$D9068</f>
        <v>电表故障</v>
      </c>
      <c r="F9069" s="11" t="s">
        <v>45</v>
      </c>
      <c r="G9069" s="12">
        <f>[1]动作!$A9068+[1]动作!$B9068</f>
        <v>43215.79451388889</v>
      </c>
      <c r="H9069" s="12"/>
      <c r="I9069" s="11"/>
    </row>
    <row r="9070" spans="1:9" hidden="1" x14ac:dyDescent="0.3">
      <c r="A9070" s="24">
        <v>9068</v>
      </c>
      <c r="B9070" s="11" t="str">
        <f>IFERROR(INDEX({"JSNY-BJ0001-01";"JSNY-JS0022-01";"JSNY-JS0002-01"},MATCH(D9070,{"BJ_zhongyu";"JS_WX_liteer";"JS_CZ_wodefeng"},0)),"")</f>
        <v>JSNY-JS0002-01</v>
      </c>
      <c r="C9070" s="11" t="str">
        <f>IFERROR(INDEX({"北京中裕世纪大酒店";"江苏利特尔绿色包装股份有限公司";"常州市金坛沃德丰电子科技有限公司"},MATCH(D9070,{"BJ_zhongyu";"JS_WX_liteer";"JS_CZ_wodefeng"},0)),"")</f>
        <v>常州市金坛沃德丰电子科技有限公司</v>
      </c>
      <c r="D9070" s="11" t="str">
        <f>[1]动作!$G9069</f>
        <v>JS_CZ_wodefeng</v>
      </c>
      <c r="E9070" s="11" t="str">
        <f>[1]动作!$D9069</f>
        <v>电表故障</v>
      </c>
      <c r="F9070" s="11" t="s">
        <v>45</v>
      </c>
      <c r="G9070" s="12">
        <f>[1]动作!$A9069+[1]动作!$B9069</f>
        <v>43215.796076388891</v>
      </c>
      <c r="H9070" s="12"/>
      <c r="I9070" s="11"/>
    </row>
    <row r="9071" spans="1:9" hidden="1" x14ac:dyDescent="0.3">
      <c r="A9071" s="24">
        <v>9069</v>
      </c>
      <c r="B9071" s="11" t="str">
        <f>IFERROR(INDEX({"JSNY-BJ0001-01";"JSNY-JS0022-01";"JSNY-JS0002-01"},MATCH(D9071,{"BJ_zhongyu";"JS_WX_liteer";"JS_CZ_wodefeng"},0)),"")</f>
        <v>JSNY-JS0002-01</v>
      </c>
      <c r="C9071" s="11" t="str">
        <f>IFERROR(INDEX({"北京中裕世纪大酒店";"江苏利特尔绿色包装股份有限公司";"常州市金坛沃德丰电子科技有限公司"},MATCH(D9071,{"BJ_zhongyu";"JS_WX_liteer";"JS_CZ_wodefeng"},0)),"")</f>
        <v>常州市金坛沃德丰电子科技有限公司</v>
      </c>
      <c r="D9071" s="11" t="str">
        <f>[1]动作!$G9070</f>
        <v>JS_CZ_wodefeng</v>
      </c>
      <c r="E9071" s="11" t="str">
        <f>[1]动作!$D9070</f>
        <v>电表故障</v>
      </c>
      <c r="F9071" s="11" t="s">
        <v>45</v>
      </c>
      <c r="G9071" s="12">
        <f>[1]动作!$A9070+[1]动作!$B9070</f>
        <v>43215.798449074071</v>
      </c>
      <c r="H9071" s="12"/>
      <c r="I9071" s="11"/>
    </row>
    <row r="9072" spans="1:9" hidden="1" x14ac:dyDescent="0.3">
      <c r="A9072" s="24">
        <v>9070</v>
      </c>
      <c r="B9072" s="11" t="str">
        <f>IFERROR(INDEX({"JSNY-BJ0001-01";"JSNY-JS0022-01";"JSNY-JS0002-01"},MATCH(D9072,{"BJ_zhongyu";"JS_WX_liteer";"JS_CZ_wodefeng"},0)),"")</f>
        <v>JSNY-JS0002-01</v>
      </c>
      <c r="C9072" s="11" t="str">
        <f>IFERROR(INDEX({"北京中裕世纪大酒店";"江苏利特尔绿色包装股份有限公司";"常州市金坛沃德丰电子科技有限公司"},MATCH(D9072,{"BJ_zhongyu";"JS_WX_liteer";"JS_CZ_wodefeng"},0)),"")</f>
        <v>常州市金坛沃德丰电子科技有限公司</v>
      </c>
      <c r="D9072" s="11" t="str">
        <f>[1]动作!$G9071</f>
        <v>JS_CZ_wodefeng</v>
      </c>
      <c r="E9072" s="11" t="str">
        <f>[1]动作!$D9071</f>
        <v>电表故障</v>
      </c>
      <c r="F9072" s="11" t="s">
        <v>45</v>
      </c>
      <c r="G9072" s="12">
        <f>[1]动作!$A9071+[1]动作!$B9071</f>
        <v>43215.800011574072</v>
      </c>
      <c r="H9072" s="12"/>
      <c r="I9072" s="11"/>
    </row>
    <row r="9073" spans="1:9" hidden="1" x14ac:dyDescent="0.3">
      <c r="A9073" s="24">
        <v>9071</v>
      </c>
      <c r="B9073" s="11" t="str">
        <f>IFERROR(INDEX({"JSNY-BJ0001-01";"JSNY-JS0022-01";"JSNY-JS0002-01"},MATCH(D9073,{"BJ_zhongyu";"JS_WX_liteer";"JS_CZ_wodefeng"},0)),"")</f>
        <v>JSNY-JS0002-01</v>
      </c>
      <c r="C9073" s="11" t="str">
        <f>IFERROR(INDEX({"北京中裕世纪大酒店";"江苏利特尔绿色包装股份有限公司";"常州市金坛沃德丰电子科技有限公司"},MATCH(D9073,{"BJ_zhongyu";"JS_WX_liteer";"JS_CZ_wodefeng"},0)),"")</f>
        <v>常州市金坛沃德丰电子科技有限公司</v>
      </c>
      <c r="D9073" s="11" t="str">
        <f>[1]动作!$G9072</f>
        <v>JS_CZ_wodefeng</v>
      </c>
      <c r="E9073" s="11" t="str">
        <f>[1]动作!$D9072</f>
        <v>电表故障</v>
      </c>
      <c r="F9073" s="11" t="s">
        <v>45</v>
      </c>
      <c r="G9073" s="12">
        <f>[1]动作!$A9072+[1]动作!$B9072</f>
        <v>43215.801053240742</v>
      </c>
      <c r="H9073" s="12"/>
      <c r="I9073" s="11"/>
    </row>
    <row r="9074" spans="1:9" hidden="1" x14ac:dyDescent="0.3">
      <c r="A9074" s="24">
        <v>9072</v>
      </c>
      <c r="B9074" s="11" t="str">
        <f>IFERROR(INDEX({"JSNY-BJ0001-01";"JSNY-JS0022-01";"JSNY-JS0002-01"},MATCH(D9074,{"BJ_zhongyu";"JS_WX_liteer";"JS_CZ_wodefeng"},0)),"")</f>
        <v>JSNY-JS0002-01</v>
      </c>
      <c r="C9074" s="11" t="str">
        <f>IFERROR(INDEX({"北京中裕世纪大酒店";"江苏利特尔绿色包装股份有限公司";"常州市金坛沃德丰电子科技有限公司"},MATCH(D9074,{"BJ_zhongyu";"JS_WX_liteer";"JS_CZ_wodefeng"},0)),"")</f>
        <v>常州市金坛沃德丰电子科技有限公司</v>
      </c>
      <c r="D9074" s="11" t="str">
        <f>[1]动作!$G9073</f>
        <v>JS_CZ_wodefeng</v>
      </c>
      <c r="E9074" s="11" t="str">
        <f>[1]动作!$D9073</f>
        <v>电表故障</v>
      </c>
      <c r="F9074" s="11" t="s">
        <v>45</v>
      </c>
      <c r="G9074" s="12">
        <f>[1]动作!$A9073+[1]动作!$B9073</f>
        <v>43215.803368055553</v>
      </c>
      <c r="H9074" s="12"/>
      <c r="I9074" s="11"/>
    </row>
    <row r="9075" spans="1:9" hidden="1" x14ac:dyDescent="0.3">
      <c r="A9075" s="24">
        <v>9073</v>
      </c>
      <c r="B9075" s="11" t="str">
        <f>IFERROR(INDEX({"JSNY-BJ0001-01";"JSNY-JS0022-01";"JSNY-JS0002-01"},MATCH(D9075,{"BJ_zhongyu";"JS_WX_liteer";"JS_CZ_wodefeng"},0)),"")</f>
        <v>JSNY-JS0002-01</v>
      </c>
      <c r="C9075" s="11" t="str">
        <f>IFERROR(INDEX({"北京中裕世纪大酒店";"江苏利特尔绿色包装股份有限公司";"常州市金坛沃德丰电子科技有限公司"},MATCH(D9075,{"BJ_zhongyu";"JS_WX_liteer";"JS_CZ_wodefeng"},0)),"")</f>
        <v>常州市金坛沃德丰电子科技有限公司</v>
      </c>
      <c r="D9075" s="11" t="str">
        <f>[1]动作!$G9074</f>
        <v>JS_CZ_wodefeng</v>
      </c>
      <c r="E9075" s="11" t="str">
        <f>[1]动作!$D9074</f>
        <v>电表故障</v>
      </c>
      <c r="F9075" s="11" t="s">
        <v>45</v>
      </c>
      <c r="G9075" s="12">
        <f>[1]动作!$A9074+[1]动作!$B9074</f>
        <v>43215.805</v>
      </c>
      <c r="H9075" s="12"/>
      <c r="I9075" s="11"/>
    </row>
    <row r="9076" spans="1:9" hidden="1" x14ac:dyDescent="0.3">
      <c r="A9076" s="24">
        <v>9074</v>
      </c>
      <c r="B9076" s="11" t="str">
        <f>IFERROR(INDEX({"JSNY-BJ0001-01";"JSNY-JS0022-01";"JSNY-JS0002-01"},MATCH(D9076,{"BJ_zhongyu";"JS_WX_liteer";"JS_CZ_wodefeng"},0)),"")</f>
        <v>JSNY-JS0002-01</v>
      </c>
      <c r="C9076" s="11" t="str">
        <f>IFERROR(INDEX({"北京中裕世纪大酒店";"江苏利特尔绿色包装股份有限公司";"常州市金坛沃德丰电子科技有限公司"},MATCH(D9076,{"BJ_zhongyu";"JS_WX_liteer";"JS_CZ_wodefeng"},0)),"")</f>
        <v>常州市金坛沃德丰电子科技有限公司</v>
      </c>
      <c r="D9076" s="11" t="str">
        <f>[1]动作!$G9075</f>
        <v>JS_CZ_wodefeng</v>
      </c>
      <c r="E9076" s="11" t="str">
        <f>[1]动作!$D9075</f>
        <v>电表故障</v>
      </c>
      <c r="F9076" s="11" t="s">
        <v>45</v>
      </c>
      <c r="G9076" s="12">
        <f>[1]动作!$A9075+[1]动作!$B9075</f>
        <v>43215.80609953704</v>
      </c>
      <c r="H9076" s="12"/>
      <c r="I9076" s="11"/>
    </row>
    <row r="9077" spans="1:9" hidden="1" x14ac:dyDescent="0.3">
      <c r="A9077" s="24">
        <v>9075</v>
      </c>
      <c r="B9077" s="11" t="str">
        <f>IFERROR(INDEX({"JSNY-BJ0001-01";"JSNY-JS0022-01";"JSNY-JS0002-01"},MATCH(D9077,{"BJ_zhongyu";"JS_WX_liteer";"JS_CZ_wodefeng"},0)),"")</f>
        <v>JSNY-JS0002-01</v>
      </c>
      <c r="C9077" s="11" t="str">
        <f>IFERROR(INDEX({"北京中裕世纪大酒店";"江苏利特尔绿色包装股份有限公司";"常州市金坛沃德丰电子科技有限公司"},MATCH(D9077,{"BJ_zhongyu";"JS_WX_liteer";"JS_CZ_wodefeng"},0)),"")</f>
        <v>常州市金坛沃德丰电子科技有限公司</v>
      </c>
      <c r="D9077" s="11" t="str">
        <f>[1]动作!$G9076</f>
        <v>JS_CZ_wodefeng</v>
      </c>
      <c r="E9077" s="11" t="str">
        <f>[1]动作!$D9076</f>
        <v>电表故障</v>
      </c>
      <c r="F9077" s="11" t="s">
        <v>45</v>
      </c>
      <c r="G9077" s="12">
        <f>[1]动作!$A9076+[1]动作!$B9076</f>
        <v>43215.806331018517</v>
      </c>
      <c r="H9077" s="12"/>
      <c r="I9077" s="11"/>
    </row>
    <row r="9078" spans="1:9" hidden="1" x14ac:dyDescent="0.3">
      <c r="A9078" s="24">
        <v>9076</v>
      </c>
      <c r="B9078" s="11" t="str">
        <f>IFERROR(INDEX({"JSNY-BJ0001-01";"JSNY-JS0022-01";"JSNY-JS0002-01"},MATCH(D9078,{"BJ_zhongyu";"JS_WX_liteer";"JS_CZ_wodefeng"},0)),"")</f>
        <v>JSNY-JS0002-01</v>
      </c>
      <c r="C9078" s="11" t="str">
        <f>IFERROR(INDEX({"北京中裕世纪大酒店";"江苏利特尔绿色包装股份有限公司";"常州市金坛沃德丰电子科技有限公司"},MATCH(D9078,{"BJ_zhongyu";"JS_WX_liteer";"JS_CZ_wodefeng"},0)),"")</f>
        <v>常州市金坛沃德丰电子科技有限公司</v>
      </c>
      <c r="D9078" s="11" t="str">
        <f>[1]动作!$G9077</f>
        <v>JS_CZ_wodefeng</v>
      </c>
      <c r="E9078" s="11" t="str">
        <f>[1]动作!$D9077</f>
        <v>电表故障</v>
      </c>
      <c r="F9078" s="11" t="s">
        <v>45</v>
      </c>
      <c r="G9078" s="12">
        <f>[1]动作!$A9077+[1]动作!$B9077</f>
        <v>43215.806446759256</v>
      </c>
      <c r="H9078" s="12"/>
      <c r="I9078" s="11"/>
    </row>
    <row r="9079" spans="1:9" hidden="1" x14ac:dyDescent="0.3">
      <c r="A9079" s="24">
        <v>9077</v>
      </c>
      <c r="B9079" s="11" t="str">
        <f>IFERROR(INDEX({"JSNY-BJ0001-01";"JSNY-JS0022-01";"JSNY-JS0002-01"},MATCH(D9079,{"BJ_zhongyu";"JS_WX_liteer";"JS_CZ_wodefeng"},0)),"")</f>
        <v>JSNY-JS0002-01</v>
      </c>
      <c r="C9079" s="11" t="str">
        <f>IFERROR(INDEX({"北京中裕世纪大酒店";"江苏利特尔绿色包装股份有限公司";"常州市金坛沃德丰电子科技有限公司"},MATCH(D9079,{"BJ_zhongyu";"JS_WX_liteer";"JS_CZ_wodefeng"},0)),"")</f>
        <v>常州市金坛沃德丰电子科技有限公司</v>
      </c>
      <c r="D9079" s="11" t="str">
        <f>[1]动作!$G9078</f>
        <v>JS_CZ_wodefeng</v>
      </c>
      <c r="E9079" s="11" t="str">
        <f>[1]动作!$D9078</f>
        <v>电表故障</v>
      </c>
      <c r="F9079" s="11" t="s">
        <v>45</v>
      </c>
      <c r="G9079" s="12">
        <f>[1]动作!$A9078+[1]动作!$B9078</f>
        <v>43215.807372685187</v>
      </c>
      <c r="H9079" s="12"/>
      <c r="I9079" s="11"/>
    </row>
    <row r="9080" spans="1:9" hidden="1" x14ac:dyDescent="0.3">
      <c r="A9080" s="24">
        <v>9078</v>
      </c>
      <c r="B9080" s="11" t="str">
        <f>IFERROR(INDEX({"JSNY-BJ0001-01";"JSNY-JS0022-01";"JSNY-JS0002-01"},MATCH(D9080,{"BJ_zhongyu";"JS_WX_liteer";"JS_CZ_wodefeng"},0)),"")</f>
        <v>JSNY-JS0002-01</v>
      </c>
      <c r="C9080" s="11" t="str">
        <f>IFERROR(INDEX({"北京中裕世纪大酒店";"江苏利特尔绿色包装股份有限公司";"常州市金坛沃德丰电子科技有限公司"},MATCH(D9080,{"BJ_zhongyu";"JS_WX_liteer";"JS_CZ_wodefeng"},0)),"")</f>
        <v>常州市金坛沃德丰电子科技有限公司</v>
      </c>
      <c r="D9080" s="11" t="str">
        <f>[1]动作!$G9079</f>
        <v>JS_CZ_wodefeng</v>
      </c>
      <c r="E9080" s="11" t="str">
        <f>[1]动作!$D9079</f>
        <v>电表故障</v>
      </c>
      <c r="F9080" s="11" t="s">
        <v>45</v>
      </c>
      <c r="G9080" s="12">
        <f>[1]动作!$A9079+[1]动作!$B9079</f>
        <v>43215.811203703706</v>
      </c>
      <c r="H9080" s="12"/>
      <c r="I9080" s="11"/>
    </row>
    <row r="9081" spans="1:9" hidden="1" x14ac:dyDescent="0.3">
      <c r="A9081" s="24">
        <v>9079</v>
      </c>
      <c r="B9081" s="11" t="str">
        <f>IFERROR(INDEX({"JSNY-BJ0001-01";"JSNY-JS0022-01";"JSNY-JS0002-01"},MATCH(D9081,{"BJ_zhongyu";"JS_WX_liteer";"JS_CZ_wodefeng"},0)),"")</f>
        <v>JSNY-JS0002-01</v>
      </c>
      <c r="C9081" s="11" t="str">
        <f>IFERROR(INDEX({"北京中裕世纪大酒店";"江苏利特尔绿色包装股份有限公司";"常州市金坛沃德丰电子科技有限公司"},MATCH(D9081,{"BJ_zhongyu";"JS_WX_liteer";"JS_CZ_wodefeng"},0)),"")</f>
        <v>常州市金坛沃德丰电子科技有限公司</v>
      </c>
      <c r="D9081" s="11" t="str">
        <f>[1]动作!$G9080</f>
        <v>JS_CZ_wodefeng</v>
      </c>
      <c r="E9081" s="11" t="str">
        <f>[1]动作!$D9080</f>
        <v>电表故障</v>
      </c>
      <c r="F9081" s="11" t="s">
        <v>45</v>
      </c>
      <c r="G9081" s="12">
        <f>[1]动作!$A9080+[1]动作!$B9080</f>
        <v>43215.811319444445</v>
      </c>
      <c r="H9081" s="12"/>
      <c r="I9081" s="11"/>
    </row>
    <row r="9082" spans="1:9" hidden="1" x14ac:dyDescent="0.3">
      <c r="A9082" s="24">
        <v>9080</v>
      </c>
      <c r="B9082" s="11" t="str">
        <f>IFERROR(INDEX({"JSNY-BJ0001-01";"JSNY-JS0022-01";"JSNY-JS0002-01"},MATCH(D9082,{"BJ_zhongyu";"JS_WX_liteer";"JS_CZ_wodefeng"},0)),"")</f>
        <v>JSNY-JS0002-01</v>
      </c>
      <c r="C9082" s="11" t="str">
        <f>IFERROR(INDEX({"北京中裕世纪大酒店";"江苏利特尔绿色包装股份有限公司";"常州市金坛沃德丰电子科技有限公司"},MATCH(D9082,{"BJ_zhongyu";"JS_WX_liteer";"JS_CZ_wodefeng"},0)),"")</f>
        <v>常州市金坛沃德丰电子科技有限公司</v>
      </c>
      <c r="D9082" s="11" t="str">
        <f>[1]动作!$G9081</f>
        <v>JS_CZ_wodefeng</v>
      </c>
      <c r="E9082" s="11" t="str">
        <f>[1]动作!$D9081</f>
        <v>电表故障</v>
      </c>
      <c r="F9082" s="11" t="s">
        <v>45</v>
      </c>
      <c r="G9082" s="12">
        <f>[1]动作!$A9081+[1]动作!$B9081</f>
        <v>43215.8127662037</v>
      </c>
      <c r="H9082" s="12"/>
      <c r="I9082" s="11"/>
    </row>
    <row r="9083" spans="1:9" hidden="1" x14ac:dyDescent="0.3">
      <c r="A9083" s="24">
        <v>9081</v>
      </c>
      <c r="B9083" s="11" t="str">
        <f>IFERROR(INDEX({"JSNY-BJ0001-01";"JSNY-JS0022-01";"JSNY-JS0002-01"},MATCH(D9083,{"BJ_zhongyu";"JS_WX_liteer";"JS_CZ_wodefeng"},0)),"")</f>
        <v>JSNY-JS0002-01</v>
      </c>
      <c r="C9083" s="11" t="str">
        <f>IFERROR(INDEX({"北京中裕世纪大酒店";"江苏利特尔绿色包装股份有限公司";"常州市金坛沃德丰电子科技有限公司"},MATCH(D9083,{"BJ_zhongyu";"JS_WX_liteer";"JS_CZ_wodefeng"},0)),"")</f>
        <v>常州市金坛沃德丰电子科技有限公司</v>
      </c>
      <c r="D9083" s="11" t="str">
        <f>[1]动作!$G9082</f>
        <v>JS_CZ_wodefeng</v>
      </c>
      <c r="E9083" s="11" t="str">
        <f>[1]动作!$D9082</f>
        <v>电表故障</v>
      </c>
      <c r="F9083" s="11" t="s">
        <v>45</v>
      </c>
      <c r="G9083" s="12">
        <f>[1]动作!$A9082+[1]动作!$B9082</f>
        <v>43215.816701388889</v>
      </c>
      <c r="H9083" s="12"/>
      <c r="I9083" s="11"/>
    </row>
    <row r="9084" spans="1:9" hidden="1" x14ac:dyDescent="0.3">
      <c r="A9084" s="24">
        <v>9082</v>
      </c>
      <c r="B9084" s="11" t="str">
        <f>IFERROR(INDEX({"JSNY-BJ0001-01";"JSNY-JS0022-01";"JSNY-JS0002-01"},MATCH(D9084,{"BJ_zhongyu";"JS_WX_liteer";"JS_CZ_wodefeng"},0)),"")</f>
        <v>JSNY-JS0002-01</v>
      </c>
      <c r="C9084" s="11" t="str">
        <f>IFERROR(INDEX({"北京中裕世纪大酒店";"江苏利特尔绿色包装股份有限公司";"常州市金坛沃德丰电子科技有限公司"},MATCH(D9084,{"BJ_zhongyu";"JS_WX_liteer";"JS_CZ_wodefeng"},0)),"")</f>
        <v>常州市金坛沃德丰电子科技有限公司</v>
      </c>
      <c r="D9084" s="11" t="str">
        <f>[1]动作!$G9083</f>
        <v>JS_CZ_wodefeng</v>
      </c>
      <c r="E9084" s="11" t="str">
        <f>[1]动作!$D9083</f>
        <v>电表故障</v>
      </c>
      <c r="F9084" s="11" t="s">
        <v>45</v>
      </c>
      <c r="G9084" s="12">
        <f>[1]动作!$A9083+[1]动作!$B9083</f>
        <v>43215.821284722224</v>
      </c>
      <c r="H9084" s="12"/>
      <c r="I9084" s="11"/>
    </row>
    <row r="9085" spans="1:9" hidden="1" x14ac:dyDescent="0.3">
      <c r="A9085" s="24">
        <v>9083</v>
      </c>
      <c r="B9085" s="11" t="str">
        <f>IFERROR(INDEX({"JSNY-BJ0001-01";"JSNY-JS0022-01";"JSNY-JS0002-01"},MATCH(D9085,{"BJ_zhongyu";"JS_WX_liteer";"JS_CZ_wodefeng"},0)),"")</f>
        <v>JSNY-JS0002-01</v>
      </c>
      <c r="C9085" s="11" t="str">
        <f>IFERROR(INDEX({"北京中裕世纪大酒店";"江苏利特尔绿色包装股份有限公司";"常州市金坛沃德丰电子科技有限公司"},MATCH(D9085,{"BJ_zhongyu";"JS_WX_liteer";"JS_CZ_wodefeng"},0)),"")</f>
        <v>常州市金坛沃德丰电子科技有限公司</v>
      </c>
      <c r="D9085" s="11" t="str">
        <f>[1]动作!$G9084</f>
        <v>JS_CZ_wodefeng</v>
      </c>
      <c r="E9085" s="11" t="str">
        <f>[1]动作!$D9084</f>
        <v>电表故障</v>
      </c>
      <c r="F9085" s="11" t="s">
        <v>45</v>
      </c>
      <c r="G9085" s="12">
        <f>[1]动作!$A9084+[1]动作!$B9084</f>
        <v>43215.821400462963</v>
      </c>
      <c r="H9085" s="12"/>
      <c r="I9085" s="11"/>
    </row>
    <row r="9086" spans="1:9" hidden="1" x14ac:dyDescent="0.3">
      <c r="A9086" s="24">
        <v>9084</v>
      </c>
      <c r="B9086" s="11" t="str">
        <f>IFERROR(INDEX({"JSNY-BJ0001-01";"JSNY-JS0022-01";"JSNY-JS0002-01"},MATCH(D9086,{"BJ_zhongyu";"JS_WX_liteer";"JS_CZ_wodefeng"},0)),"")</f>
        <v>JSNY-JS0002-01</v>
      </c>
      <c r="C9086" s="11" t="str">
        <f>IFERROR(INDEX({"北京中裕世纪大酒店";"江苏利特尔绿色包装股份有限公司";"常州市金坛沃德丰电子科技有限公司"},MATCH(D9086,{"BJ_zhongyu";"JS_WX_liteer";"JS_CZ_wodefeng"},0)),"")</f>
        <v>常州市金坛沃德丰电子科技有限公司</v>
      </c>
      <c r="D9086" s="11" t="str">
        <f>[1]动作!$G9085</f>
        <v>JS_CZ_wodefeng</v>
      </c>
      <c r="E9086" s="11" t="str">
        <f>[1]动作!$D9085</f>
        <v>电表故障</v>
      </c>
      <c r="F9086" s="11" t="s">
        <v>45</v>
      </c>
      <c r="G9086" s="12">
        <f>[1]动作!$A9085+[1]动作!$B9085</f>
        <v>43215.822847222225</v>
      </c>
      <c r="H9086" s="12"/>
      <c r="I9086" s="11"/>
    </row>
    <row r="9087" spans="1:9" hidden="1" x14ac:dyDescent="0.3">
      <c r="A9087" s="24">
        <v>9085</v>
      </c>
      <c r="B9087" s="11" t="str">
        <f>IFERROR(INDEX({"JSNY-BJ0001-01";"JSNY-JS0022-01";"JSNY-JS0002-01"},MATCH(D9087,{"BJ_zhongyu";"JS_WX_liteer";"JS_CZ_wodefeng"},0)),"")</f>
        <v>JSNY-JS0002-01</v>
      </c>
      <c r="C9087" s="11" t="str">
        <f>IFERROR(INDEX({"北京中裕世纪大酒店";"江苏利特尔绿色包装股份有限公司";"常州市金坛沃德丰电子科技有限公司"},MATCH(D9087,{"BJ_zhongyu";"JS_WX_liteer";"JS_CZ_wodefeng"},0)),"")</f>
        <v>常州市金坛沃德丰电子科技有限公司</v>
      </c>
      <c r="D9087" s="11" t="str">
        <f>[1]动作!$G9086</f>
        <v>JS_CZ_wodefeng</v>
      </c>
      <c r="E9087" s="11" t="str">
        <f>[1]动作!$D9086</f>
        <v>电表故障</v>
      </c>
      <c r="F9087" s="11" t="s">
        <v>45</v>
      </c>
      <c r="G9087" s="12">
        <f>[1]动作!$A9086+[1]动作!$B9086</f>
        <v>43215.825219907405</v>
      </c>
      <c r="H9087" s="12"/>
      <c r="I9087" s="11"/>
    </row>
    <row r="9088" spans="1:9" hidden="1" x14ac:dyDescent="0.3">
      <c r="A9088" s="24">
        <v>9086</v>
      </c>
      <c r="B9088" s="11" t="str">
        <f>IFERROR(INDEX({"JSNY-BJ0001-01";"JSNY-JS0022-01";"JSNY-JS0002-01"},MATCH(D9088,{"BJ_zhongyu";"JS_WX_liteer";"JS_CZ_wodefeng"},0)),"")</f>
        <v>JSNY-JS0002-01</v>
      </c>
      <c r="C9088" s="11" t="str">
        <f>IFERROR(INDEX({"北京中裕世纪大酒店";"江苏利特尔绿色包装股份有限公司";"常州市金坛沃德丰电子科技有限公司"},MATCH(D9088,{"BJ_zhongyu";"JS_WX_liteer";"JS_CZ_wodefeng"},0)),"")</f>
        <v>常州市金坛沃德丰电子科技有限公司</v>
      </c>
      <c r="D9088" s="11" t="str">
        <f>[1]动作!$G9087</f>
        <v>JS_CZ_wodefeng</v>
      </c>
      <c r="E9088" s="11" t="str">
        <f>[1]动作!$D9087</f>
        <v>电表故障</v>
      </c>
      <c r="F9088" s="11" t="s">
        <v>45</v>
      </c>
      <c r="G9088" s="12">
        <f>[1]动作!$A9087+[1]动作!$B9087</f>
        <v>43215.826793981483</v>
      </c>
      <c r="H9088" s="12"/>
      <c r="I9088" s="11"/>
    </row>
    <row r="9089" spans="1:9" hidden="1" x14ac:dyDescent="0.3">
      <c r="A9089" s="24">
        <v>9087</v>
      </c>
      <c r="B9089" s="11" t="str">
        <f>IFERROR(INDEX({"JSNY-BJ0001-01";"JSNY-JS0022-01";"JSNY-JS0002-01"},MATCH(D9089,{"BJ_zhongyu";"JS_WX_liteer";"JS_CZ_wodefeng"},0)),"")</f>
        <v>JSNY-JS0002-01</v>
      </c>
      <c r="C9089" s="11" t="str">
        <f>IFERROR(INDEX({"北京中裕世纪大酒店";"江苏利特尔绿色包装股份有限公司";"常州市金坛沃德丰电子科技有限公司"},MATCH(D9089,{"BJ_zhongyu";"JS_WX_liteer";"JS_CZ_wodefeng"},0)),"")</f>
        <v>常州市金坛沃德丰电子科技有限公司</v>
      </c>
      <c r="D9089" s="11" t="str">
        <f>[1]动作!$G9088</f>
        <v>JS_CZ_wodefeng</v>
      </c>
      <c r="E9089" s="11" t="str">
        <f>[1]动作!$D9088</f>
        <v>电表故障</v>
      </c>
      <c r="F9089" s="11" t="s">
        <v>45</v>
      </c>
      <c r="G9089" s="12">
        <f>[1]动作!$A9088+[1]动作!$B9088</f>
        <v>43215.830555555556</v>
      </c>
      <c r="H9089" s="12"/>
      <c r="I9089" s="11"/>
    </row>
    <row r="9090" spans="1:9" hidden="1" x14ac:dyDescent="0.3">
      <c r="A9090" s="24">
        <v>9088</v>
      </c>
      <c r="B9090" s="11" t="str">
        <f>IFERROR(INDEX({"JSNY-BJ0001-01";"JSNY-JS0022-01";"JSNY-JS0002-01"},MATCH(D9090,{"BJ_zhongyu";"JS_WX_liteer";"JS_CZ_wodefeng"},0)),"")</f>
        <v>JSNY-JS0002-01</v>
      </c>
      <c r="C9090" s="11" t="str">
        <f>IFERROR(INDEX({"北京中裕世纪大酒店";"江苏利特尔绿色包装股份有限公司";"常州市金坛沃德丰电子科技有限公司"},MATCH(D9090,{"BJ_zhongyu";"JS_WX_liteer";"JS_CZ_wodefeng"},0)),"")</f>
        <v>常州市金坛沃德丰电子科技有限公司</v>
      </c>
      <c r="D9090" s="11" t="str">
        <f>[1]动作!$G9089</f>
        <v>JS_CZ_wodefeng</v>
      </c>
      <c r="E9090" s="11" t="str">
        <f>[1]动作!$D9089</f>
        <v>电表故障</v>
      </c>
      <c r="F9090" s="11" t="s">
        <v>45</v>
      </c>
      <c r="G9090" s="12">
        <f>[1]动作!$A9089+[1]动作!$B9089</f>
        <v>43215.831423611111</v>
      </c>
      <c r="H9090" s="12"/>
      <c r="I9090" s="11"/>
    </row>
    <row r="9091" spans="1:9" hidden="1" x14ac:dyDescent="0.3">
      <c r="A9091" s="24">
        <v>9089</v>
      </c>
      <c r="B9091" s="11" t="str">
        <f>IFERROR(INDEX({"JSNY-BJ0001-01";"JSNY-JS0022-01";"JSNY-JS0002-01"},MATCH(D9091,{"BJ_zhongyu";"JS_WX_liteer";"JS_CZ_wodefeng"},0)),"")</f>
        <v>JSNY-JS0002-01</v>
      </c>
      <c r="C9091" s="11" t="str">
        <f>IFERROR(INDEX({"北京中裕世纪大酒店";"江苏利特尔绿色包装股份有限公司";"常州市金坛沃德丰电子科技有限公司"},MATCH(D9091,{"BJ_zhongyu";"JS_WX_liteer";"JS_CZ_wodefeng"},0)),"")</f>
        <v>常州市金坛沃德丰电子科技有限公司</v>
      </c>
      <c r="D9091" s="11" t="str">
        <f>[1]动作!$G9090</f>
        <v>JS_CZ_wodefeng</v>
      </c>
      <c r="E9091" s="11" t="str">
        <f>[1]动作!$D9090</f>
        <v>电表故障</v>
      </c>
      <c r="F9091" s="11" t="s">
        <v>45</v>
      </c>
      <c r="G9091" s="12">
        <f>[1]动作!$A9090+[1]动作!$B9090</f>
        <v>43215.831712962965</v>
      </c>
      <c r="H9091" s="12"/>
      <c r="I9091" s="11"/>
    </row>
    <row r="9092" spans="1:9" hidden="1" x14ac:dyDescent="0.3">
      <c r="A9092" s="24">
        <v>9090</v>
      </c>
      <c r="B9092" s="11" t="str">
        <f>IFERROR(INDEX({"JSNY-BJ0001-01";"JSNY-JS0022-01";"JSNY-JS0002-01"},MATCH(D9092,{"BJ_zhongyu";"JS_WX_liteer";"JS_CZ_wodefeng"},0)),"")</f>
        <v>JSNY-JS0002-01</v>
      </c>
      <c r="C9092" s="11" t="str">
        <f>IFERROR(INDEX({"北京中裕世纪大酒店";"江苏利特尔绿色包装股份有限公司";"常州市金坛沃德丰电子科技有限公司"},MATCH(D9092,{"BJ_zhongyu";"JS_WX_liteer";"JS_CZ_wodefeng"},0)),"")</f>
        <v>常州市金坛沃德丰电子科技有限公司</v>
      </c>
      <c r="D9092" s="11" t="str">
        <f>[1]动作!$G9091</f>
        <v>JS_CZ_wodefeng</v>
      </c>
      <c r="E9092" s="11" t="str">
        <f>[1]动作!$D9091</f>
        <v>电表故障</v>
      </c>
      <c r="F9092" s="11" t="s">
        <v>45</v>
      </c>
      <c r="G9092" s="12">
        <f>[1]动作!$A9091+[1]动作!$B9091</f>
        <v>43215.831944444442</v>
      </c>
      <c r="H9092" s="12"/>
      <c r="I9092" s="11"/>
    </row>
    <row r="9093" spans="1:9" hidden="1" x14ac:dyDescent="0.3">
      <c r="A9093" s="24">
        <v>9091</v>
      </c>
      <c r="B9093" s="11" t="str">
        <f>IFERROR(INDEX({"JSNY-BJ0001-01";"JSNY-JS0022-01";"JSNY-JS0002-01"},MATCH(D9093,{"BJ_zhongyu";"JS_WX_liteer";"JS_CZ_wodefeng"},0)),"")</f>
        <v>JSNY-JS0002-01</v>
      </c>
      <c r="C9093" s="11" t="str">
        <f>IFERROR(INDEX({"北京中裕世纪大酒店";"江苏利特尔绿色包装股份有限公司";"常州市金坛沃德丰电子科技有限公司"},MATCH(D9093,{"BJ_zhongyu";"JS_WX_liteer";"JS_CZ_wodefeng"},0)),"")</f>
        <v>常州市金坛沃德丰电子科技有限公司</v>
      </c>
      <c r="D9093" s="11" t="str">
        <f>[1]动作!$G9092</f>
        <v>JS_CZ_wodefeng</v>
      </c>
      <c r="E9093" s="11" t="str">
        <f>[1]动作!$D9092</f>
        <v>电表故障</v>
      </c>
      <c r="F9093" s="11" t="s">
        <v>45</v>
      </c>
      <c r="G9093" s="12">
        <f>[1]动作!$A9092+[1]动作!$B9092</f>
        <v>43215.832060185188</v>
      </c>
      <c r="H9093" s="12"/>
      <c r="I9093" s="11"/>
    </row>
    <row r="9094" spans="1:9" hidden="1" x14ac:dyDescent="0.3">
      <c r="A9094" s="24">
        <v>9092</v>
      </c>
      <c r="B9094" s="11" t="str">
        <f>IFERROR(INDEX({"JSNY-BJ0001-01";"JSNY-JS0022-01";"JSNY-JS0002-01"},MATCH(D9094,{"BJ_zhongyu";"JS_WX_liteer";"JS_CZ_wodefeng"},0)),"")</f>
        <v>JSNY-JS0002-01</v>
      </c>
      <c r="C9094" s="11" t="str">
        <f>IFERROR(INDEX({"北京中裕世纪大酒店";"江苏利特尔绿色包装股份有限公司";"常州市金坛沃德丰电子科技有限公司"},MATCH(D9094,{"BJ_zhongyu";"JS_WX_liteer";"JS_CZ_wodefeng"},0)),"")</f>
        <v>常州市金坛沃德丰电子科技有限公司</v>
      </c>
      <c r="D9094" s="11" t="str">
        <f>[1]动作!$G9093</f>
        <v>JS_CZ_wodefeng</v>
      </c>
      <c r="E9094" s="11" t="str">
        <f>[1]动作!$D9093</f>
        <v>电表故障</v>
      </c>
      <c r="F9094" s="11" t="s">
        <v>45</v>
      </c>
      <c r="G9094" s="12">
        <f>[1]动作!$A9093+[1]动作!$B9093</f>
        <v>43215.832986111112</v>
      </c>
      <c r="H9094" s="12"/>
      <c r="I9094" s="11"/>
    </row>
    <row r="9095" spans="1:9" hidden="1" x14ac:dyDescent="0.3">
      <c r="A9095" s="24">
        <v>9093</v>
      </c>
      <c r="B9095" s="11" t="str">
        <f>IFERROR(INDEX({"JSNY-BJ0001-01";"JSNY-JS0022-01";"JSNY-JS0002-01"},MATCH(D9095,{"BJ_zhongyu";"JS_WX_liteer";"JS_CZ_wodefeng"},0)),"")</f>
        <v>JSNY-JS0002-01</v>
      </c>
      <c r="C9095" s="11" t="str">
        <f>IFERROR(INDEX({"北京中裕世纪大酒店";"江苏利特尔绿色包装股份有限公司";"常州市金坛沃德丰电子科技有限公司"},MATCH(D9095,{"BJ_zhongyu";"JS_WX_liteer";"JS_CZ_wodefeng"},0)),"")</f>
        <v>常州市金坛沃德丰电子科技有限公司</v>
      </c>
      <c r="D9095" s="11" t="str">
        <f>[1]动作!$G9094</f>
        <v>JS_CZ_wodefeng</v>
      </c>
      <c r="E9095" s="11" t="str">
        <f>[1]动作!$D9094</f>
        <v>电表故障</v>
      </c>
      <c r="F9095" s="11" t="s">
        <v>45</v>
      </c>
      <c r="G9095" s="12">
        <f>[1]动作!$A9094+[1]动作!$B9094</f>
        <v>43215.833101851851</v>
      </c>
      <c r="H9095" s="12"/>
      <c r="I9095" s="11"/>
    </row>
    <row r="9096" spans="1:9" hidden="1" x14ac:dyDescent="0.3">
      <c r="A9096" s="24">
        <v>9094</v>
      </c>
      <c r="B9096" s="11" t="str">
        <f>IFERROR(INDEX({"JSNY-BJ0001-01";"JSNY-JS0022-01";"JSNY-JS0002-01"},MATCH(D9096,{"BJ_zhongyu";"JS_WX_liteer";"JS_CZ_wodefeng"},0)),"")</f>
        <v>JSNY-JS0002-01</v>
      </c>
      <c r="C9096" s="11" t="str">
        <f>IFERROR(INDEX({"北京中裕世纪大酒店";"江苏利特尔绿色包装股份有限公司";"常州市金坛沃德丰电子科技有限公司"},MATCH(D9096,{"BJ_zhongyu";"JS_WX_liteer";"JS_CZ_wodefeng"},0)),"")</f>
        <v>常州市金坛沃德丰电子科技有限公司</v>
      </c>
      <c r="D9096" s="11" t="str">
        <f>[1]动作!$G9095</f>
        <v>JS_CZ_wodefeng</v>
      </c>
      <c r="E9096" s="11" t="str">
        <f>[1]动作!$D9095</f>
        <v>电表故障</v>
      </c>
      <c r="F9096" s="11" t="s">
        <v>45</v>
      </c>
      <c r="G9096" s="12">
        <f>[1]动作!$A9095+[1]动作!$B9095</f>
        <v>43215.834560185183</v>
      </c>
      <c r="H9096" s="12"/>
      <c r="I9096" s="11"/>
    </row>
    <row r="9097" spans="1:9" hidden="1" x14ac:dyDescent="0.3">
      <c r="A9097" s="24">
        <v>9095</v>
      </c>
      <c r="B9097" s="11" t="str">
        <f>IFERROR(INDEX({"JSNY-BJ0001-01";"JSNY-JS0022-01";"JSNY-JS0002-01"},MATCH(D9097,{"BJ_zhongyu";"JS_WX_liteer";"JS_CZ_wodefeng"},0)),"")</f>
        <v>JSNY-JS0002-01</v>
      </c>
      <c r="C9097" s="11" t="str">
        <f>IFERROR(INDEX({"北京中裕世纪大酒店";"江苏利特尔绿色包装股份有限公司";"常州市金坛沃德丰电子科技有限公司"},MATCH(D9097,{"BJ_zhongyu";"JS_WX_liteer";"JS_CZ_wodefeng"},0)),"")</f>
        <v>常州市金坛沃德丰电子科技有限公司</v>
      </c>
      <c r="D9097" s="11" t="str">
        <f>[1]动作!$G9096</f>
        <v>JS_CZ_wodefeng</v>
      </c>
      <c r="E9097" s="11" t="str">
        <f>[1]动作!$D9096</f>
        <v>电表故障</v>
      </c>
      <c r="F9097" s="11" t="s">
        <v>45</v>
      </c>
      <c r="G9097" s="12">
        <f>[1]动作!$A9096+[1]动作!$B9096</f>
        <v>43215.838495370372</v>
      </c>
      <c r="H9097" s="12"/>
      <c r="I9097" s="11"/>
    </row>
    <row r="9098" spans="1:9" hidden="1" x14ac:dyDescent="0.3">
      <c r="A9098" s="24">
        <v>9096</v>
      </c>
      <c r="B9098" s="11" t="str">
        <f>IFERROR(INDEX({"JSNY-BJ0001-01";"JSNY-JS0022-01";"JSNY-JS0002-01"},MATCH(D9098,{"BJ_zhongyu";"JS_WX_liteer";"JS_CZ_wodefeng"},0)),"")</f>
        <v>JSNY-JS0002-01</v>
      </c>
      <c r="C9098" s="11" t="str">
        <f>IFERROR(INDEX({"北京中裕世纪大酒店";"江苏利特尔绿色包装股份有限公司";"常州市金坛沃德丰电子科技有限公司"},MATCH(D9098,{"BJ_zhongyu";"JS_WX_liteer";"JS_CZ_wodefeng"},0)),"")</f>
        <v>常州市金坛沃德丰电子科技有限公司</v>
      </c>
      <c r="D9098" s="11" t="str">
        <f>[1]动作!$G9097</f>
        <v>JS_CZ_wodefeng</v>
      </c>
      <c r="E9098" s="11" t="str">
        <f>[1]动作!$D9097</f>
        <v>电表故障</v>
      </c>
      <c r="F9098" s="11" t="s">
        <v>45</v>
      </c>
      <c r="G9098" s="12">
        <f>[1]动作!$A9097+[1]动作!$B9097</f>
        <v>43215.83861111111</v>
      </c>
      <c r="H9098" s="12"/>
      <c r="I9098" s="11"/>
    </row>
    <row r="9099" spans="1:9" hidden="1" x14ac:dyDescent="0.3">
      <c r="A9099" s="24">
        <v>9097</v>
      </c>
      <c r="B9099" s="11" t="str">
        <f>IFERROR(INDEX({"JSNY-BJ0001-01";"JSNY-JS0022-01";"JSNY-JS0002-01"},MATCH(D9099,{"BJ_zhongyu";"JS_WX_liteer";"JS_CZ_wodefeng"},0)),"")</f>
        <v>JSNY-JS0002-01</v>
      </c>
      <c r="C9099" s="11" t="str">
        <f>IFERROR(INDEX({"北京中裕世纪大酒店";"江苏利特尔绿色包装股份有限公司";"常州市金坛沃德丰电子科技有限公司"},MATCH(D9099,{"BJ_zhongyu";"JS_WX_liteer";"JS_CZ_wodefeng"},0)),"")</f>
        <v>常州市金坛沃德丰电子科技有限公司</v>
      </c>
      <c r="D9099" s="11" t="str">
        <f>[1]动作!$G9098</f>
        <v>JS_CZ_wodefeng</v>
      </c>
      <c r="E9099" s="11" t="str">
        <f>[1]动作!$D9098</f>
        <v>电表故障</v>
      </c>
      <c r="F9099" s="11" t="s">
        <v>45</v>
      </c>
      <c r="G9099" s="12">
        <f>[1]动作!$A9098+[1]动作!$B9098</f>
        <v>43215.839942129627</v>
      </c>
      <c r="H9099" s="12"/>
      <c r="I9099" s="11"/>
    </row>
    <row r="9100" spans="1:9" hidden="1" x14ac:dyDescent="0.3">
      <c r="A9100" s="24">
        <v>9098</v>
      </c>
      <c r="B9100" s="11" t="str">
        <f>IFERROR(INDEX({"JSNY-BJ0001-01";"JSNY-JS0022-01";"JSNY-JS0002-01"},MATCH(D9100,{"BJ_zhongyu";"JS_WX_liteer";"JS_CZ_wodefeng"},0)),"")</f>
        <v>JSNY-JS0002-01</v>
      </c>
      <c r="C9100" s="11" t="str">
        <f>IFERROR(INDEX({"北京中裕世纪大酒店";"江苏利特尔绿色包装股份有限公司";"常州市金坛沃德丰电子科技有限公司"},MATCH(D9100,{"BJ_zhongyu";"JS_WX_liteer";"JS_CZ_wodefeng"},0)),"")</f>
        <v>常州市金坛沃德丰电子科技有限公司</v>
      </c>
      <c r="D9100" s="11" t="str">
        <f>[1]动作!$G9099</f>
        <v>JS_CZ_wodefeng</v>
      </c>
      <c r="E9100" s="11" t="str">
        <f>[1]动作!$D9099</f>
        <v>电表故障</v>
      </c>
      <c r="F9100" s="11" t="s">
        <v>45</v>
      </c>
      <c r="G9100" s="12">
        <f>[1]动作!$A9099+[1]动作!$B9099</f>
        <v>43215.842731481483</v>
      </c>
      <c r="H9100" s="12"/>
      <c r="I9100" s="11"/>
    </row>
    <row r="9101" spans="1:9" hidden="1" x14ac:dyDescent="0.3">
      <c r="A9101" s="24">
        <v>9099</v>
      </c>
      <c r="B9101" s="11" t="str">
        <f>IFERROR(INDEX({"JSNY-BJ0001-01";"JSNY-JS0022-01";"JSNY-JS0002-01"},MATCH(D9101,{"BJ_zhongyu";"JS_WX_liteer";"JS_CZ_wodefeng"},0)),"")</f>
        <v>JSNY-JS0002-01</v>
      </c>
      <c r="C9101" s="11" t="str">
        <f>IFERROR(INDEX({"北京中裕世纪大酒店";"江苏利特尔绿色包装股份有限公司";"常州市金坛沃德丰电子科技有限公司"},MATCH(D9101,{"BJ_zhongyu";"JS_WX_liteer";"JS_CZ_wodefeng"},0)),"")</f>
        <v>常州市金坛沃德丰电子科技有限公司</v>
      </c>
      <c r="D9101" s="11" t="str">
        <f>[1]动作!$G9100</f>
        <v>JS_CZ_wodefeng</v>
      </c>
      <c r="E9101" s="11" t="str">
        <f>[1]动作!$D9100</f>
        <v>电表故障</v>
      </c>
      <c r="F9101" s="11" t="s">
        <v>45</v>
      </c>
      <c r="G9101" s="12">
        <f>[1]动作!$A9100+[1]动作!$B9100</f>
        <v>43215.8434837963</v>
      </c>
      <c r="H9101" s="12"/>
      <c r="I9101" s="11"/>
    </row>
    <row r="9102" spans="1:9" hidden="1" x14ac:dyDescent="0.3">
      <c r="A9102" s="24">
        <v>9100</v>
      </c>
      <c r="B9102" s="11" t="str">
        <f>IFERROR(INDEX({"JSNY-BJ0001-01";"JSNY-JS0022-01";"JSNY-JS0002-01"},MATCH(D9102,{"BJ_zhongyu";"JS_WX_liteer";"JS_CZ_wodefeng"},0)),"")</f>
        <v>JSNY-JS0002-01</v>
      </c>
      <c r="C9102" s="11" t="str">
        <f>IFERROR(INDEX({"北京中裕世纪大酒店";"江苏利特尔绿色包装股份有限公司";"常州市金坛沃德丰电子科技有限公司"},MATCH(D9102,{"BJ_zhongyu";"JS_WX_liteer";"JS_CZ_wodefeng"},0)),"")</f>
        <v>常州市金坛沃德丰电子科技有限公司</v>
      </c>
      <c r="D9102" s="11" t="str">
        <f>[1]动作!$G9101</f>
        <v>JS_CZ_wodefeng</v>
      </c>
      <c r="E9102" s="11" t="str">
        <f>[1]动作!$D9101</f>
        <v>电表故障</v>
      </c>
      <c r="F9102" s="11" t="s">
        <v>45</v>
      </c>
      <c r="G9102" s="12">
        <f>[1]动作!$A9101+[1]动作!$B9101</f>
        <v>43215.845046296294</v>
      </c>
      <c r="H9102" s="12"/>
      <c r="I9102" s="11"/>
    </row>
    <row r="9103" spans="1:9" hidden="1" x14ac:dyDescent="0.3">
      <c r="A9103" s="24">
        <v>9101</v>
      </c>
      <c r="B9103" s="11" t="str">
        <f>IFERROR(INDEX({"JSNY-BJ0001-01";"JSNY-JS0022-01";"JSNY-JS0002-01"},MATCH(D9103,{"BJ_zhongyu";"JS_WX_liteer";"JS_CZ_wodefeng"},0)),"")</f>
        <v>JSNY-JS0002-01</v>
      </c>
      <c r="C9103" s="11" t="str">
        <f>IFERROR(INDEX({"北京中裕世纪大酒店";"江苏利特尔绿色包装股份有限公司";"常州市金坛沃德丰电子科技有限公司"},MATCH(D9103,{"BJ_zhongyu";"JS_WX_liteer";"JS_CZ_wodefeng"},0)),"")</f>
        <v>常州市金坛沃德丰电子科技有限公司</v>
      </c>
      <c r="D9103" s="11" t="str">
        <f>[1]动作!$G9102</f>
        <v>JS_CZ_wodefeng</v>
      </c>
      <c r="E9103" s="11" t="str">
        <f>[1]动作!$D9102</f>
        <v>电表故障</v>
      </c>
      <c r="F9103" s="11" t="s">
        <v>45</v>
      </c>
      <c r="G9103" s="12">
        <f>[1]动作!$A9102+[1]动作!$B9102</f>
        <v>43215.848981481482</v>
      </c>
      <c r="H9103" s="12"/>
      <c r="I9103" s="11"/>
    </row>
    <row r="9104" spans="1:9" hidden="1" x14ac:dyDescent="0.3">
      <c r="A9104" s="24">
        <v>9102</v>
      </c>
      <c r="B9104" s="11" t="str">
        <f>IFERROR(INDEX({"JSNY-BJ0001-01";"JSNY-JS0022-01";"JSNY-JS0002-01"},MATCH(D9104,{"BJ_zhongyu";"JS_WX_liteer";"JS_CZ_wodefeng"},0)),"")</f>
        <v>JSNY-JS0002-01</v>
      </c>
      <c r="C9104" s="11" t="str">
        <f>IFERROR(INDEX({"北京中裕世纪大酒店";"江苏利特尔绿色包装股份有限公司";"常州市金坛沃德丰电子科技有限公司"},MATCH(D9104,{"BJ_zhongyu";"JS_WX_liteer";"JS_CZ_wodefeng"},0)),"")</f>
        <v>常州市金坛沃德丰电子科技有限公司</v>
      </c>
      <c r="D9104" s="11" t="str">
        <f>[1]动作!$G9103</f>
        <v>JS_CZ_wodefeng</v>
      </c>
      <c r="E9104" s="11" t="str">
        <f>[1]动作!$D9103</f>
        <v>电表故障</v>
      </c>
      <c r="F9104" s="11" t="s">
        <v>45</v>
      </c>
      <c r="G9104" s="12">
        <f>[1]动作!$A9103+[1]动作!$B9103</f>
        <v>43215.850081018521</v>
      </c>
      <c r="H9104" s="12"/>
      <c r="I9104" s="11"/>
    </row>
    <row r="9105" spans="1:9" hidden="1" x14ac:dyDescent="0.3">
      <c r="A9105" s="24">
        <v>9103</v>
      </c>
      <c r="B9105" s="11" t="str">
        <f>IFERROR(INDEX({"JSNY-BJ0001-01";"JSNY-JS0022-01";"JSNY-JS0002-01"},MATCH(D9105,{"BJ_zhongyu";"JS_WX_liteer";"JS_CZ_wodefeng"},0)),"")</f>
        <v>JSNY-JS0002-01</v>
      </c>
      <c r="C9105" s="11" t="str">
        <f>IFERROR(INDEX({"北京中裕世纪大酒店";"江苏利特尔绿色包装股份有限公司";"常州市金坛沃德丰电子科技有限公司"},MATCH(D9105,{"BJ_zhongyu";"JS_WX_liteer";"JS_CZ_wodefeng"},0)),"")</f>
        <v>常州市金坛沃德丰电子科技有限公司</v>
      </c>
      <c r="D9105" s="11" t="str">
        <f>[1]动作!$G9104</f>
        <v>JS_CZ_wodefeng</v>
      </c>
      <c r="E9105" s="11" t="str">
        <f>[1]动作!$D9104</f>
        <v>电表故障</v>
      </c>
      <c r="F9105" s="11" t="s">
        <v>45</v>
      </c>
      <c r="G9105" s="12">
        <f>[1]动作!$A9104+[1]动作!$B9104</f>
        <v>43215.85019675926</v>
      </c>
      <c r="H9105" s="12"/>
      <c r="I9105" s="11"/>
    </row>
    <row r="9106" spans="1:9" hidden="1" x14ac:dyDescent="0.3">
      <c r="A9106" s="24">
        <v>9104</v>
      </c>
      <c r="B9106" s="11" t="str">
        <f>IFERROR(INDEX({"JSNY-BJ0001-01";"JSNY-JS0022-01";"JSNY-JS0002-01"},MATCH(D9106,{"BJ_zhongyu";"JS_WX_liteer";"JS_CZ_wodefeng"},0)),"")</f>
        <v>JSNY-JS0002-01</v>
      </c>
      <c r="C9106" s="11" t="str">
        <f>IFERROR(INDEX({"北京中裕世纪大酒店";"江苏利特尔绿色包装股份有限公司";"常州市金坛沃德丰电子科技有限公司"},MATCH(D9106,{"BJ_zhongyu";"JS_WX_liteer";"JS_CZ_wodefeng"},0)),"")</f>
        <v>常州市金坛沃德丰电子科技有限公司</v>
      </c>
      <c r="D9106" s="11" t="str">
        <f>[1]动作!$G9105</f>
        <v>JS_CZ_wodefeng</v>
      </c>
      <c r="E9106" s="11" t="str">
        <f>[1]动作!$D9105</f>
        <v>电表故障</v>
      </c>
      <c r="F9106" s="11" t="s">
        <v>45</v>
      </c>
      <c r="G9106" s="12">
        <f>[1]动作!$A9105+[1]动作!$B9105</f>
        <v>43215.850324074076</v>
      </c>
      <c r="H9106" s="12"/>
      <c r="I9106" s="11"/>
    </row>
    <row r="9107" spans="1:9" hidden="1" x14ac:dyDescent="0.3">
      <c r="A9107" s="24">
        <v>9105</v>
      </c>
      <c r="B9107" s="11" t="str">
        <f>IFERROR(INDEX({"JSNY-BJ0001-01";"JSNY-JS0022-01";"JSNY-JS0002-01"},MATCH(D9107,{"BJ_zhongyu";"JS_WX_liteer";"JS_CZ_wodefeng"},0)),"")</f>
        <v>JSNY-JS0002-01</v>
      </c>
      <c r="C9107" s="11" t="str">
        <f>IFERROR(INDEX({"北京中裕世纪大酒店";"江苏利特尔绿色包装股份有限公司";"常州市金坛沃德丰电子科技有限公司"},MATCH(D9107,{"BJ_zhongyu";"JS_WX_liteer";"JS_CZ_wodefeng"},0)),"")</f>
        <v>常州市金坛沃德丰电子科技有限公司</v>
      </c>
      <c r="D9107" s="11" t="str">
        <f>[1]动作!$G9106</f>
        <v>JS_CZ_wodefeng</v>
      </c>
      <c r="E9107" s="11" t="str">
        <f>[1]动作!$D9106</f>
        <v>电表故障</v>
      </c>
      <c r="F9107" s="11" t="s">
        <v>45</v>
      </c>
      <c r="G9107" s="12">
        <f>[1]动作!$A9106+[1]动作!$B9106</f>
        <v>43215.852696759262</v>
      </c>
      <c r="H9107" s="12"/>
      <c r="I9107" s="11"/>
    </row>
    <row r="9108" spans="1:9" hidden="1" x14ac:dyDescent="0.3">
      <c r="A9108" s="24">
        <v>9106</v>
      </c>
      <c r="B9108" s="11" t="str">
        <f>IFERROR(INDEX({"JSNY-BJ0001-01";"JSNY-JS0022-01";"JSNY-JS0002-01"},MATCH(D9108,{"BJ_zhongyu";"JS_WX_liteer";"JS_CZ_wodefeng"},0)),"")</f>
        <v>JSNY-JS0002-01</v>
      </c>
      <c r="C9108" s="11" t="str">
        <f>IFERROR(INDEX({"北京中裕世纪大酒店";"江苏利特尔绿色包装股份有限公司";"常州市金坛沃德丰电子科技有限公司"},MATCH(D9108,{"BJ_zhongyu";"JS_WX_liteer";"JS_CZ_wodefeng"},0)),"")</f>
        <v>常州市金坛沃德丰电子科技有限公司</v>
      </c>
      <c r="D9108" s="11" t="str">
        <f>[1]动作!$G9107</f>
        <v>JS_CZ_wodefeng</v>
      </c>
      <c r="E9108" s="11" t="str">
        <f>[1]动作!$D9107</f>
        <v>电表故障</v>
      </c>
      <c r="F9108" s="11" t="s">
        <v>45</v>
      </c>
      <c r="G9108" s="12">
        <f>[1]动作!$A9107+[1]动作!$B9107</f>
        <v>43215.855185185188</v>
      </c>
      <c r="H9108" s="12"/>
      <c r="I9108" s="11"/>
    </row>
    <row r="9109" spans="1:9" hidden="1" x14ac:dyDescent="0.3">
      <c r="A9109" s="24">
        <v>9107</v>
      </c>
      <c r="B9109" s="11" t="str">
        <f>IFERROR(INDEX({"JSNY-BJ0001-01";"JSNY-JS0022-01";"JSNY-JS0002-01"},MATCH(D9109,{"BJ_zhongyu";"JS_WX_liteer";"JS_CZ_wodefeng"},0)),"")</f>
        <v>JSNY-JS0002-01</v>
      </c>
      <c r="C9109" s="11" t="str">
        <f>IFERROR(INDEX({"北京中裕世纪大酒店";"江苏利特尔绿色包装股份有限公司";"常州市金坛沃德丰电子科技有限公司"},MATCH(D9109,{"BJ_zhongyu";"JS_WX_liteer";"JS_CZ_wodefeng"},0)),"")</f>
        <v>常州市金坛沃德丰电子科技有限公司</v>
      </c>
      <c r="D9109" s="11" t="str">
        <f>[1]动作!$G9108</f>
        <v>JS_CZ_wodefeng</v>
      </c>
      <c r="E9109" s="11" t="str">
        <f>[1]动作!$D9108</f>
        <v>电表故障</v>
      </c>
      <c r="F9109" s="11" t="s">
        <v>45</v>
      </c>
      <c r="G9109" s="12">
        <f>[1]动作!$A9108+[1]动作!$B9108</f>
        <v>43215.855300925927</v>
      </c>
      <c r="H9109" s="12"/>
      <c r="I9109" s="11"/>
    </row>
    <row r="9110" spans="1:9" hidden="1" x14ac:dyDescent="0.3">
      <c r="A9110" s="24">
        <v>9108</v>
      </c>
      <c r="B9110" s="11" t="str">
        <f>IFERROR(INDEX({"JSNY-BJ0001-01";"JSNY-JS0022-01";"JSNY-JS0002-01"},MATCH(D9110,{"BJ_zhongyu";"JS_WX_liteer";"JS_CZ_wodefeng"},0)),"")</f>
        <v>JSNY-JS0002-01</v>
      </c>
      <c r="C9110" s="11" t="str">
        <f>IFERROR(INDEX({"北京中裕世纪大酒店";"江苏利特尔绿色包装股份有限公司";"常州市金坛沃德丰电子科技有限公司"},MATCH(D9110,{"BJ_zhongyu";"JS_WX_liteer";"JS_CZ_wodefeng"},0)),"")</f>
        <v>常州市金坛沃德丰电子科技有限公司</v>
      </c>
      <c r="D9110" s="11" t="str">
        <f>[1]动作!$G9109</f>
        <v>JS_CZ_wodefeng</v>
      </c>
      <c r="E9110" s="11" t="str">
        <f>[1]动作!$D9109</f>
        <v>电表故障</v>
      </c>
      <c r="F9110" s="11" t="s">
        <v>45</v>
      </c>
      <c r="G9110" s="12">
        <f>[1]动作!$A9109+[1]动作!$B9109</f>
        <v>43215.855474537035</v>
      </c>
      <c r="H9110" s="12"/>
      <c r="I9110" s="11"/>
    </row>
    <row r="9111" spans="1:9" hidden="1" x14ac:dyDescent="0.3">
      <c r="A9111" s="24">
        <v>9109</v>
      </c>
      <c r="B9111" s="11" t="str">
        <f>IFERROR(INDEX({"JSNY-BJ0001-01";"JSNY-JS0022-01";"JSNY-JS0002-01"},MATCH(D9111,{"BJ_zhongyu";"JS_WX_liteer";"JS_CZ_wodefeng"},0)),"")</f>
        <v>JSNY-JS0002-01</v>
      </c>
      <c r="C9111" s="11" t="str">
        <f>IFERROR(INDEX({"北京中裕世纪大酒店";"江苏利特尔绿色包装股份有限公司";"常州市金坛沃德丰电子科技有限公司"},MATCH(D9111,{"BJ_zhongyu";"JS_WX_liteer";"JS_CZ_wodefeng"},0)),"")</f>
        <v>常州市金坛沃德丰电子科技有限公司</v>
      </c>
      <c r="D9111" s="11" t="str">
        <f>[1]动作!$G9110</f>
        <v>JS_CZ_wodefeng</v>
      </c>
      <c r="E9111" s="11" t="str">
        <f>[1]动作!$D9110</f>
        <v>电表故障</v>
      </c>
      <c r="F9111" s="11" t="s">
        <v>45</v>
      </c>
      <c r="G9111" s="12">
        <f>[1]动作!$A9110+[1]动作!$B9110</f>
        <v>43215.856747685182</v>
      </c>
      <c r="H9111" s="12"/>
      <c r="I9111" s="11"/>
    </row>
    <row r="9112" spans="1:9" hidden="1" x14ac:dyDescent="0.3">
      <c r="A9112" s="24">
        <v>9110</v>
      </c>
      <c r="B9112" s="11" t="str">
        <f>IFERROR(INDEX({"JSNY-BJ0001-01";"JSNY-JS0022-01";"JSNY-JS0002-01"},MATCH(D9112,{"BJ_zhongyu";"JS_WX_liteer";"JS_CZ_wodefeng"},0)),"")</f>
        <v>JSNY-JS0002-01</v>
      </c>
      <c r="C9112" s="11" t="str">
        <f>IFERROR(INDEX({"北京中裕世纪大酒店";"江苏利特尔绿色包装股份有限公司";"常州市金坛沃德丰电子科技有限公司"},MATCH(D9112,{"BJ_zhongyu";"JS_WX_liteer";"JS_CZ_wodefeng"},0)),"")</f>
        <v>常州市金坛沃德丰电子科技有限公司</v>
      </c>
      <c r="D9112" s="11" t="str">
        <f>[1]动作!$G9111</f>
        <v>JS_CZ_wodefeng</v>
      </c>
      <c r="E9112" s="11" t="str">
        <f>[1]动作!$D9111</f>
        <v>电表故障</v>
      </c>
      <c r="F9112" s="11" t="s">
        <v>45</v>
      </c>
      <c r="G9112" s="12">
        <f>[1]动作!$A9111+[1]动作!$B9111</f>
        <v>43215.86178240741</v>
      </c>
      <c r="H9112" s="12"/>
      <c r="I9112" s="11"/>
    </row>
    <row r="9113" spans="1:9" hidden="1" x14ac:dyDescent="0.3">
      <c r="A9113" s="24">
        <v>9111</v>
      </c>
      <c r="B9113" s="11" t="str">
        <f>IFERROR(INDEX({"JSNY-BJ0001-01";"JSNY-JS0022-01";"JSNY-JS0002-01"},MATCH(D9113,{"BJ_zhongyu";"JS_WX_liteer";"JS_CZ_wodefeng"},0)),"")</f>
        <v>JSNY-JS0002-01</v>
      </c>
      <c r="C9113" s="11" t="str">
        <f>IFERROR(INDEX({"北京中裕世纪大酒店";"江苏利特尔绿色包装股份有限公司";"常州市金坛沃德丰电子科技有限公司"},MATCH(D9113,{"BJ_zhongyu";"JS_WX_liteer";"JS_CZ_wodefeng"},0)),"")</f>
        <v>常州市金坛沃德丰电子科技有限公司</v>
      </c>
      <c r="D9113" s="11" t="str">
        <f>[1]动作!$G9112</f>
        <v>JS_CZ_wodefeng</v>
      </c>
      <c r="E9113" s="11" t="str">
        <f>[1]动作!$D9112</f>
        <v>电表故障</v>
      </c>
      <c r="F9113" s="11" t="s">
        <v>45</v>
      </c>
      <c r="G9113" s="12">
        <f>[1]动作!$A9112+[1]动作!$B9112</f>
        <v>43215.863344907404</v>
      </c>
      <c r="H9113" s="12"/>
      <c r="I9113" s="11"/>
    </row>
    <row r="9114" spans="1:9" hidden="1" x14ac:dyDescent="0.3">
      <c r="A9114" s="24">
        <v>9112</v>
      </c>
      <c r="B9114" s="11" t="str">
        <f>IFERROR(INDEX({"JSNY-BJ0001-01";"JSNY-JS0022-01";"JSNY-JS0002-01"},MATCH(D9114,{"BJ_zhongyu";"JS_WX_liteer";"JS_CZ_wodefeng"},0)),"")</f>
        <v>JSNY-JS0002-01</v>
      </c>
      <c r="C9114" s="11" t="str">
        <f>IFERROR(INDEX({"北京中裕世纪大酒店";"江苏利特尔绿色包装股份有限公司";"常州市金坛沃德丰电子科技有限公司"},MATCH(D9114,{"BJ_zhongyu";"JS_WX_liteer";"JS_CZ_wodefeng"},0)),"")</f>
        <v>常州市金坛沃德丰电子科技有限公司</v>
      </c>
      <c r="D9114" s="11" t="str">
        <f>[1]动作!$G9113</f>
        <v>JS_CZ_wodefeng</v>
      </c>
      <c r="E9114" s="11" t="str">
        <f>[1]动作!$D9113</f>
        <v>电表故障</v>
      </c>
      <c r="F9114" s="11" t="s">
        <v>45</v>
      </c>
      <c r="G9114" s="12">
        <f>[1]动作!$A9113+[1]动作!$B9113</f>
        <v>43215.864502314813</v>
      </c>
      <c r="H9114" s="12"/>
      <c r="I9114" s="11"/>
    </row>
    <row r="9115" spans="1:9" hidden="1" x14ac:dyDescent="0.3">
      <c r="A9115" s="24">
        <v>9113</v>
      </c>
      <c r="B9115" s="11" t="str">
        <f>IFERROR(INDEX({"JSNY-BJ0001-01";"JSNY-JS0022-01";"JSNY-JS0002-01"},MATCH(D9115,{"BJ_zhongyu";"JS_WX_liteer";"JS_CZ_wodefeng"},0)),"")</f>
        <v>JSNY-JS0002-01</v>
      </c>
      <c r="C9115" s="11" t="str">
        <f>IFERROR(INDEX({"北京中裕世纪大酒店";"江苏利特尔绿色包装股份有限公司";"常州市金坛沃德丰电子科技有限公司"},MATCH(D9115,{"BJ_zhongyu";"JS_WX_liteer";"JS_CZ_wodefeng"},0)),"")</f>
        <v>常州市金坛沃德丰电子科技有限公司</v>
      </c>
      <c r="D9115" s="11" t="str">
        <f>[1]动作!$G9114</f>
        <v>JS_CZ_wodefeng</v>
      </c>
      <c r="E9115" s="11" t="str">
        <f>[1]动作!$D9114</f>
        <v>电表故障</v>
      </c>
      <c r="F9115" s="11" t="s">
        <v>45</v>
      </c>
      <c r="G9115" s="12">
        <f>[1]动作!$A9114+[1]动作!$B9114</f>
        <v>43215.866018518522</v>
      </c>
      <c r="H9115" s="12"/>
      <c r="I9115" s="11"/>
    </row>
    <row r="9116" spans="1:9" hidden="1" x14ac:dyDescent="0.3">
      <c r="A9116" s="24">
        <v>9114</v>
      </c>
      <c r="B9116" s="11" t="str">
        <f>IFERROR(INDEX({"JSNY-BJ0001-01";"JSNY-JS0022-01";"JSNY-JS0002-01"},MATCH(D9116,{"BJ_zhongyu";"JS_WX_liteer";"JS_CZ_wodefeng"},0)),"")</f>
        <v>JSNY-JS0002-01</v>
      </c>
      <c r="C9116" s="11" t="str">
        <f>IFERROR(INDEX({"北京中裕世纪大酒店";"江苏利特尔绿色包装股份有限公司";"常州市金坛沃德丰电子科技有限公司"},MATCH(D9116,{"BJ_zhongyu";"JS_WX_liteer";"JS_CZ_wodefeng"},0)),"")</f>
        <v>常州市金坛沃德丰电子科技有限公司</v>
      </c>
      <c r="D9116" s="11" t="str">
        <f>[1]动作!$G9115</f>
        <v>JS_CZ_wodefeng</v>
      </c>
      <c r="E9116" s="11" t="str">
        <f>[1]动作!$D9115</f>
        <v>电表故障</v>
      </c>
      <c r="F9116" s="11" t="s">
        <v>45</v>
      </c>
      <c r="G9116" s="12">
        <f>[1]动作!$A9115+[1]动作!$B9115</f>
        <v>43215.86613425926</v>
      </c>
      <c r="H9116" s="12"/>
      <c r="I9116" s="11"/>
    </row>
    <row r="9117" spans="1:9" hidden="1" x14ac:dyDescent="0.3">
      <c r="A9117" s="24">
        <v>9115</v>
      </c>
      <c r="B9117" s="11" t="str">
        <f>IFERROR(INDEX({"JSNY-BJ0001-01";"JSNY-JS0022-01";"JSNY-JS0002-01"},MATCH(D9117,{"BJ_zhongyu";"JS_WX_liteer";"JS_CZ_wodefeng"},0)),"")</f>
        <v>JSNY-JS0002-01</v>
      </c>
      <c r="C9117" s="11" t="str">
        <f>IFERROR(INDEX({"北京中裕世纪大酒店";"江苏利特尔绿色包装股份有限公司";"常州市金坛沃德丰电子科技有限公司"},MATCH(D9117,{"BJ_zhongyu";"JS_WX_liteer";"JS_CZ_wodefeng"},0)),"")</f>
        <v>常州市金坛沃德丰电子科技有限公司</v>
      </c>
      <c r="D9117" s="11" t="str">
        <f>[1]动作!$G9116</f>
        <v>JS_CZ_wodefeng</v>
      </c>
      <c r="E9117" s="11" t="str">
        <f>[1]动作!$D9116</f>
        <v>电表故障</v>
      </c>
      <c r="F9117" s="11" t="s">
        <v>45</v>
      </c>
      <c r="G9117" s="12">
        <f>[1]动作!$A9116+[1]动作!$B9116</f>
        <v>43215.8672337963</v>
      </c>
      <c r="H9117" s="12"/>
      <c r="I9117" s="11"/>
    </row>
    <row r="9118" spans="1:9" hidden="1" x14ac:dyDescent="0.3">
      <c r="A9118" s="24">
        <v>9116</v>
      </c>
      <c r="B9118" s="11" t="str">
        <f>IFERROR(INDEX({"JSNY-BJ0001-01";"JSNY-JS0022-01";"JSNY-JS0002-01"},MATCH(D9118,{"BJ_zhongyu";"JS_WX_liteer";"JS_CZ_wodefeng"},0)),"")</f>
        <v>JSNY-JS0002-01</v>
      </c>
      <c r="C9118" s="11" t="str">
        <f>IFERROR(INDEX({"北京中裕世纪大酒店";"江苏利特尔绿色包装股份有限公司";"常州市金坛沃德丰电子科技有限公司"},MATCH(D9118,{"BJ_zhongyu";"JS_WX_liteer";"JS_CZ_wodefeng"},0)),"")</f>
        <v>常州市金坛沃德丰电子科技有限公司</v>
      </c>
      <c r="D9118" s="11" t="str">
        <f>[1]动作!$G9117</f>
        <v>JS_CZ_wodefeng</v>
      </c>
      <c r="E9118" s="11" t="str">
        <f>[1]动作!$D9117</f>
        <v>电表故障</v>
      </c>
      <c r="F9118" s="11" t="s">
        <v>45</v>
      </c>
      <c r="G9118" s="12">
        <f>[1]动作!$A9117+[1]动作!$B9117</f>
        <v>43215.867465277777</v>
      </c>
      <c r="H9118" s="12"/>
      <c r="I9118" s="11"/>
    </row>
    <row r="9119" spans="1:9" hidden="1" x14ac:dyDescent="0.3">
      <c r="A9119" s="24">
        <v>9117</v>
      </c>
      <c r="B9119" s="11" t="str">
        <f>IFERROR(INDEX({"JSNY-BJ0001-01";"JSNY-JS0022-01";"JSNY-JS0002-01"},MATCH(D9119,{"BJ_zhongyu";"JS_WX_liteer";"JS_CZ_wodefeng"},0)),"")</f>
        <v>JSNY-JS0002-01</v>
      </c>
      <c r="C9119" s="11" t="str">
        <f>IFERROR(INDEX({"北京中裕世纪大酒店";"江苏利特尔绿色包装股份有限公司";"常州市金坛沃德丰电子科技有限公司"},MATCH(D9119,{"BJ_zhongyu";"JS_WX_liteer";"JS_CZ_wodefeng"},0)),"")</f>
        <v>常州市金坛沃德丰电子科技有限公司</v>
      </c>
      <c r="D9119" s="11" t="str">
        <f>[1]动作!$G9118</f>
        <v>JS_CZ_wodefeng</v>
      </c>
      <c r="E9119" s="11" t="str">
        <f>[1]动作!$D9118</f>
        <v>电表故障</v>
      </c>
      <c r="F9119" s="11" t="s">
        <v>45</v>
      </c>
      <c r="G9119" s="12">
        <f>[1]动作!$A9118+[1]动作!$B9118</f>
        <v>43215.868506944447</v>
      </c>
      <c r="H9119" s="12"/>
      <c r="I9119" s="11"/>
    </row>
    <row r="9120" spans="1:9" hidden="1" x14ac:dyDescent="0.3">
      <c r="A9120" s="24">
        <v>9118</v>
      </c>
      <c r="B9120" s="11" t="str">
        <f>IFERROR(INDEX({"JSNY-BJ0001-01";"JSNY-JS0022-01";"JSNY-JS0002-01"},MATCH(D9120,{"BJ_zhongyu";"JS_WX_liteer";"JS_CZ_wodefeng"},0)),"")</f>
        <v>JSNY-JS0002-01</v>
      </c>
      <c r="C9120" s="11" t="str">
        <f>IFERROR(INDEX({"北京中裕世纪大酒店";"江苏利特尔绿色包装股份有限公司";"常州市金坛沃德丰电子科技有限公司"},MATCH(D9120,{"BJ_zhongyu";"JS_WX_liteer";"JS_CZ_wodefeng"},0)),"")</f>
        <v>常州市金坛沃德丰电子科技有限公司</v>
      </c>
      <c r="D9120" s="11" t="str">
        <f>[1]动作!$G9119</f>
        <v>JS_CZ_wodefeng</v>
      </c>
      <c r="E9120" s="11" t="str">
        <f>[1]动作!$D9119</f>
        <v>电表故障</v>
      </c>
      <c r="F9120" s="11" t="s">
        <v>45</v>
      </c>
      <c r="G9120" s="12">
        <f>[1]动作!$A9119+[1]动作!$B9119</f>
        <v>43215.871168981481</v>
      </c>
      <c r="H9120" s="12"/>
      <c r="I9120" s="11"/>
    </row>
    <row r="9121" spans="1:9" hidden="1" x14ac:dyDescent="0.3">
      <c r="A9121" s="24">
        <v>9119</v>
      </c>
      <c r="B9121" s="11" t="str">
        <f>IFERROR(INDEX({"JSNY-BJ0001-01";"JSNY-JS0022-01";"JSNY-JS0002-01"},MATCH(D9121,{"BJ_zhongyu";"JS_WX_liteer";"JS_CZ_wodefeng"},0)),"")</f>
        <v>JSNY-JS0002-01</v>
      </c>
      <c r="C9121" s="11" t="str">
        <f>IFERROR(INDEX({"北京中裕世纪大酒店";"江苏利特尔绿色包装股份有限公司";"常州市金坛沃德丰电子科技有限公司"},MATCH(D9121,{"BJ_zhongyu";"JS_WX_liteer";"JS_CZ_wodefeng"},0)),"")</f>
        <v>常州市金坛沃德丰电子科技有限公司</v>
      </c>
      <c r="D9121" s="11" t="str">
        <f>[1]动作!$G9120</f>
        <v>JS_CZ_wodefeng</v>
      </c>
      <c r="E9121" s="11" t="str">
        <f>[1]动作!$D9120</f>
        <v>电表故障</v>
      </c>
      <c r="F9121" s="11" t="s">
        <v>45</v>
      </c>
      <c r="G9121" s="12">
        <f>[1]动作!$A9120+[1]动作!$B9120</f>
        <v>43215.871400462966</v>
      </c>
      <c r="H9121" s="12"/>
      <c r="I9121" s="11"/>
    </row>
    <row r="9122" spans="1:9" hidden="1" x14ac:dyDescent="0.3">
      <c r="A9122" s="24">
        <v>9120</v>
      </c>
      <c r="B9122" s="11" t="str">
        <f>IFERROR(INDEX({"JSNY-BJ0001-01";"JSNY-JS0022-01";"JSNY-JS0002-01"},MATCH(D9122,{"BJ_zhongyu";"JS_WX_liteer";"JS_CZ_wodefeng"},0)),"")</f>
        <v>JSNY-JS0002-01</v>
      </c>
      <c r="C9122" s="11" t="str">
        <f>IFERROR(INDEX({"北京中裕世纪大酒店";"江苏利特尔绿色包装股份有限公司";"常州市金坛沃德丰电子科技有限公司"},MATCH(D9122,{"BJ_zhongyu";"JS_WX_liteer";"JS_CZ_wodefeng"},0)),"")</f>
        <v>常州市金坛沃德丰电子科技有限公司</v>
      </c>
      <c r="D9122" s="11" t="str">
        <f>[1]动作!$G9121</f>
        <v>JS_CZ_wodefeng</v>
      </c>
      <c r="E9122" s="11" t="str">
        <f>[1]动作!$D9121</f>
        <v>电表故障</v>
      </c>
      <c r="F9122" s="11" t="s">
        <v>45</v>
      </c>
      <c r="G9122" s="12">
        <f>[1]动作!$A9121+[1]动作!$B9121</f>
        <v>43215.871516203704</v>
      </c>
      <c r="H9122" s="12"/>
      <c r="I9122" s="11"/>
    </row>
    <row r="9123" spans="1:9" hidden="1" x14ac:dyDescent="0.3">
      <c r="A9123" s="24">
        <v>9121</v>
      </c>
      <c r="B9123" s="11" t="str">
        <f>IFERROR(INDEX({"JSNY-BJ0001-01";"JSNY-JS0022-01";"JSNY-JS0002-01"},MATCH(D9123,{"BJ_zhongyu";"JS_WX_liteer";"JS_CZ_wodefeng"},0)),"")</f>
        <v>JSNY-JS0002-01</v>
      </c>
      <c r="C9123" s="11" t="str">
        <f>IFERROR(INDEX({"北京中裕世纪大酒店";"江苏利特尔绿色包装股份有限公司";"常州市金坛沃德丰电子科技有限公司"},MATCH(D9123,{"BJ_zhongyu";"JS_WX_liteer";"JS_CZ_wodefeng"},0)),"")</f>
        <v>常州市金坛沃德丰电子科技有限公司</v>
      </c>
      <c r="D9123" s="11" t="str">
        <f>[1]动作!$G9122</f>
        <v>JS_CZ_wodefeng</v>
      </c>
      <c r="E9123" s="11" t="str">
        <f>[1]动作!$D9122</f>
        <v>电表故障</v>
      </c>
      <c r="F9123" s="11" t="s">
        <v>45</v>
      </c>
      <c r="G9123" s="12">
        <f>[1]动作!$A9122+[1]动作!$B9122</f>
        <v>43215.876504629632</v>
      </c>
      <c r="H9123" s="12"/>
      <c r="I9123" s="11"/>
    </row>
    <row r="9124" spans="1:9" hidden="1" x14ac:dyDescent="0.3">
      <c r="A9124" s="24">
        <v>9122</v>
      </c>
      <c r="B9124" s="11" t="str">
        <f>IFERROR(INDEX({"JSNY-BJ0001-01";"JSNY-JS0022-01";"JSNY-JS0002-01"},MATCH(D9124,{"BJ_zhongyu";"JS_WX_liteer";"JS_CZ_wodefeng"},0)),"")</f>
        <v>JSNY-JS0002-01</v>
      </c>
      <c r="C9124" s="11" t="str">
        <f>IFERROR(INDEX({"北京中裕世纪大酒店";"江苏利特尔绿色包装股份有限公司";"常州市金坛沃德丰电子科技有限公司"},MATCH(D9124,{"BJ_zhongyu";"JS_WX_liteer";"JS_CZ_wodefeng"},0)),"")</f>
        <v>常州市金坛沃德丰电子科技有限公司</v>
      </c>
      <c r="D9124" s="11" t="str">
        <f>[1]动作!$G9123</f>
        <v>JS_CZ_wodefeng</v>
      </c>
      <c r="E9124" s="11" t="str">
        <f>[1]动作!$D9123</f>
        <v>电表故障</v>
      </c>
      <c r="F9124" s="11" t="s">
        <v>45</v>
      </c>
      <c r="G9124" s="12">
        <f>[1]动作!$A9123+[1]动作!$B9123</f>
        <v>43215.877372685187</v>
      </c>
      <c r="H9124" s="12"/>
      <c r="I9124" s="11"/>
    </row>
    <row r="9125" spans="1:9" hidden="1" x14ac:dyDescent="0.3">
      <c r="A9125" s="24">
        <v>9123</v>
      </c>
      <c r="B9125" s="11" t="str">
        <f>IFERROR(INDEX({"JSNY-BJ0001-01";"JSNY-JS0022-01";"JSNY-JS0002-01"},MATCH(D9125,{"BJ_zhongyu";"JS_WX_liteer";"JS_CZ_wodefeng"},0)),"")</f>
        <v>JSNY-JS0002-01</v>
      </c>
      <c r="C9125" s="11" t="str">
        <f>IFERROR(INDEX({"北京中裕世纪大酒店";"江苏利特尔绿色包装股份有限公司";"常州市金坛沃德丰电子科技有限公司"},MATCH(D9125,{"BJ_zhongyu";"JS_WX_liteer";"JS_CZ_wodefeng"},0)),"")</f>
        <v>常州市金坛沃德丰电子科技有限公司</v>
      </c>
      <c r="D9125" s="11" t="str">
        <f>[1]动作!$G9124</f>
        <v>JS_CZ_wodefeng</v>
      </c>
      <c r="E9125" s="11" t="str">
        <f>[1]动作!$D9124</f>
        <v>电表故障</v>
      </c>
      <c r="F9125" s="11" t="s">
        <v>45</v>
      </c>
      <c r="G9125" s="12">
        <f>[1]动作!$A9124+[1]动作!$B9124</f>
        <v>43215.881365740737</v>
      </c>
      <c r="H9125" s="12"/>
      <c r="I9125" s="11"/>
    </row>
    <row r="9126" spans="1:9" hidden="1" x14ac:dyDescent="0.3">
      <c r="A9126" s="24">
        <v>9124</v>
      </c>
      <c r="B9126" s="11" t="str">
        <f>IFERROR(INDEX({"JSNY-BJ0001-01";"JSNY-JS0022-01";"JSNY-JS0002-01"},MATCH(D9126,{"BJ_zhongyu";"JS_WX_liteer";"JS_CZ_wodefeng"},0)),"")</f>
        <v>JSNY-JS0002-01</v>
      </c>
      <c r="C9126" s="11" t="str">
        <f>IFERROR(INDEX({"北京中裕世纪大酒店";"江苏利特尔绿色包装股份有限公司";"常州市金坛沃德丰电子科技有限公司"},MATCH(D9126,{"BJ_zhongyu";"JS_WX_liteer";"JS_CZ_wodefeng"},0)),"")</f>
        <v>常州市金坛沃德丰电子科技有限公司</v>
      </c>
      <c r="D9126" s="11" t="str">
        <f>[1]动作!$G9125</f>
        <v>JS_CZ_wodefeng</v>
      </c>
      <c r="E9126" s="11" t="str">
        <f>[1]动作!$D9125</f>
        <v>电表故障</v>
      </c>
      <c r="F9126" s="11" t="s">
        <v>45</v>
      </c>
      <c r="G9126" s="12">
        <f>[1]动作!$A9125+[1]动作!$B9125</f>
        <v>43215.881481481483</v>
      </c>
      <c r="H9126" s="12"/>
      <c r="I9126" s="11"/>
    </row>
    <row r="9127" spans="1:9" hidden="1" x14ac:dyDescent="0.3">
      <c r="A9127" s="24">
        <v>9125</v>
      </c>
      <c r="B9127" s="11" t="str">
        <f>IFERROR(INDEX({"JSNY-BJ0001-01";"JSNY-JS0022-01";"JSNY-JS0002-01"},MATCH(D9127,{"BJ_zhongyu";"JS_WX_liteer";"JS_CZ_wodefeng"},0)),"")</f>
        <v>JSNY-JS0002-01</v>
      </c>
      <c r="C9127" s="11" t="str">
        <f>IFERROR(INDEX({"北京中裕世纪大酒店";"江苏利特尔绿色包装股份有限公司";"常州市金坛沃德丰电子科技有限公司"},MATCH(D9127,{"BJ_zhongyu";"JS_WX_liteer";"JS_CZ_wodefeng"},0)),"")</f>
        <v>常州市金坛沃德丰电子科技有限公司</v>
      </c>
      <c r="D9127" s="11" t="str">
        <f>[1]动作!$G9126</f>
        <v>JS_CZ_wodefeng</v>
      </c>
      <c r="E9127" s="11" t="str">
        <f>[1]动作!$D9126</f>
        <v>电表故障</v>
      </c>
      <c r="F9127" s="11" t="s">
        <v>45</v>
      </c>
      <c r="G9127" s="12">
        <f>[1]动作!$A9126+[1]动作!$B9126</f>
        <v>43215.8828125</v>
      </c>
      <c r="H9127" s="12"/>
      <c r="I9127" s="11"/>
    </row>
    <row r="9128" spans="1:9" hidden="1" x14ac:dyDescent="0.3">
      <c r="A9128" s="24">
        <v>9126</v>
      </c>
      <c r="B9128" s="11" t="str">
        <f>IFERROR(INDEX({"JSNY-BJ0001-01";"JSNY-JS0022-01";"JSNY-JS0002-01"},MATCH(D9128,{"BJ_zhongyu";"JS_WX_liteer";"JS_CZ_wodefeng"},0)),"")</f>
        <v>JSNY-JS0002-01</v>
      </c>
      <c r="C9128" s="11" t="str">
        <f>IFERROR(INDEX({"北京中裕世纪大酒店";"江苏利特尔绿色包装股份有限公司";"常州市金坛沃德丰电子科技有限公司"},MATCH(D9128,{"BJ_zhongyu";"JS_WX_liteer";"JS_CZ_wodefeng"},0)),"")</f>
        <v>常州市金坛沃德丰电子科技有限公司</v>
      </c>
      <c r="D9128" s="11" t="str">
        <f>[1]动作!$G9127</f>
        <v>JS_CZ_wodefeng</v>
      </c>
      <c r="E9128" s="11" t="str">
        <f>[1]动作!$D9127</f>
        <v>电表故障</v>
      </c>
      <c r="F9128" s="11" t="s">
        <v>45</v>
      </c>
      <c r="G9128" s="12">
        <f>[1]动作!$A9127+[1]动作!$B9127</f>
        <v>43215.882928240739</v>
      </c>
      <c r="H9128" s="12"/>
      <c r="I9128" s="11"/>
    </row>
    <row r="9129" spans="1:9" hidden="1" x14ac:dyDescent="0.3">
      <c r="A9129" s="24">
        <v>9127</v>
      </c>
      <c r="B9129" s="11" t="str">
        <f>IFERROR(INDEX({"JSNY-BJ0001-01";"JSNY-JS0022-01";"JSNY-JS0002-01"},MATCH(D9129,{"BJ_zhongyu";"JS_WX_liteer";"JS_CZ_wodefeng"},0)),"")</f>
        <v>JSNY-JS0002-01</v>
      </c>
      <c r="C9129" s="11" t="str">
        <f>IFERROR(INDEX({"北京中裕世纪大酒店";"江苏利特尔绿色包装股份有限公司";"常州市金坛沃德丰电子科技有限公司"},MATCH(D9129,{"BJ_zhongyu";"JS_WX_liteer";"JS_CZ_wodefeng"},0)),"")</f>
        <v>常州市金坛沃德丰电子科技有限公司</v>
      </c>
      <c r="D9129" s="11" t="str">
        <f>[1]动作!$G9128</f>
        <v>JS_CZ_wodefeng</v>
      </c>
      <c r="E9129" s="11" t="str">
        <f>[1]动作!$D9128</f>
        <v>电表故障</v>
      </c>
      <c r="F9129" s="11" t="s">
        <v>45</v>
      </c>
      <c r="G9129" s="12">
        <f>[1]动作!$A9128+[1]动作!$B9128</f>
        <v>43215.884432870371</v>
      </c>
      <c r="H9129" s="12"/>
      <c r="I9129" s="11"/>
    </row>
    <row r="9130" spans="1:9" hidden="1" x14ac:dyDescent="0.3">
      <c r="A9130" s="24">
        <v>9128</v>
      </c>
      <c r="B9130" s="11" t="str">
        <f>IFERROR(INDEX({"JSNY-BJ0001-01";"JSNY-JS0022-01";"JSNY-JS0002-01"},MATCH(D9130,{"BJ_zhongyu";"JS_WX_liteer";"JS_CZ_wodefeng"},0)),"")</f>
        <v>JSNY-JS0002-01</v>
      </c>
      <c r="C9130" s="11" t="str">
        <f>IFERROR(INDEX({"北京中裕世纪大酒店";"江苏利特尔绿色包装股份有限公司";"常州市金坛沃德丰电子科技有限公司"},MATCH(D9130,{"BJ_zhongyu";"JS_WX_liteer";"JS_CZ_wodefeng"},0)),"")</f>
        <v>常州市金坛沃德丰电子科技有限公司</v>
      </c>
      <c r="D9130" s="11" t="str">
        <f>[1]动作!$G9129</f>
        <v>JS_CZ_wodefeng</v>
      </c>
      <c r="E9130" s="11" t="str">
        <f>[1]动作!$D9129</f>
        <v>电表故障</v>
      </c>
      <c r="F9130" s="11" t="s">
        <v>45</v>
      </c>
      <c r="G9130" s="12">
        <f>[1]动作!$A9129+[1]动作!$B9129</f>
        <v>43215.88652777778</v>
      </c>
      <c r="H9130" s="12"/>
      <c r="I9130" s="11"/>
    </row>
    <row r="9131" spans="1:9" hidden="1" x14ac:dyDescent="0.3">
      <c r="A9131" s="24">
        <v>9129</v>
      </c>
      <c r="B9131" s="11" t="str">
        <f>IFERROR(INDEX({"JSNY-BJ0001-01";"JSNY-JS0022-01";"JSNY-JS0002-01"},MATCH(D9131,{"BJ_zhongyu";"JS_WX_liteer";"JS_CZ_wodefeng"},0)),"")</f>
        <v>JSNY-JS0002-01</v>
      </c>
      <c r="C9131" s="11" t="str">
        <f>IFERROR(INDEX({"北京中裕世纪大酒店";"江苏利特尔绿色包装股份有限公司";"常州市金坛沃德丰电子科技有限公司"},MATCH(D9131,{"BJ_zhongyu";"JS_WX_liteer";"JS_CZ_wodefeng"},0)),"")</f>
        <v>常州市金坛沃德丰电子科技有限公司</v>
      </c>
      <c r="D9131" s="11" t="str">
        <f>[1]动作!$G9130</f>
        <v>JS_CZ_wodefeng</v>
      </c>
      <c r="E9131" s="11" t="str">
        <f>[1]动作!$D9130</f>
        <v>电表故障</v>
      </c>
      <c r="F9131" s="11" t="s">
        <v>45</v>
      </c>
      <c r="G9131" s="12">
        <f>[1]动作!$A9130+[1]动作!$B9130</f>
        <v>43215.890694444446</v>
      </c>
      <c r="H9131" s="12"/>
      <c r="I9131" s="11"/>
    </row>
    <row r="9132" spans="1:9" hidden="1" x14ac:dyDescent="0.3">
      <c r="A9132" s="24">
        <v>9130</v>
      </c>
      <c r="B9132" s="11" t="str">
        <f>IFERROR(INDEX({"JSNY-BJ0001-01";"JSNY-JS0022-01";"JSNY-JS0002-01"},MATCH(D9132,{"BJ_zhongyu";"JS_WX_liteer";"JS_CZ_wodefeng"},0)),"")</f>
        <v>JSNY-JS0002-01</v>
      </c>
      <c r="C9132" s="11" t="str">
        <f>IFERROR(INDEX({"北京中裕世纪大酒店";"江苏利特尔绿色包装股份有限公司";"常州市金坛沃德丰电子科技有限公司"},MATCH(D9132,{"BJ_zhongyu";"JS_WX_liteer";"JS_CZ_wodefeng"},0)),"")</f>
        <v>常州市金坛沃德丰电子科技有限公司</v>
      </c>
      <c r="D9132" s="11" t="str">
        <f>[1]动作!$G9131</f>
        <v>JS_CZ_wodefeng</v>
      </c>
      <c r="E9132" s="11" t="str">
        <f>[1]动作!$D9131</f>
        <v>电表故障</v>
      </c>
      <c r="F9132" s="11" t="s">
        <v>45</v>
      </c>
      <c r="G9132" s="12">
        <f>[1]动作!$A9131+[1]动作!$B9131</f>
        <v>43215.894409722219</v>
      </c>
      <c r="H9132" s="12"/>
      <c r="I9132" s="11"/>
    </row>
    <row r="9133" spans="1:9" hidden="1" x14ac:dyDescent="0.3">
      <c r="A9133" s="24">
        <v>9131</v>
      </c>
      <c r="B9133" s="11" t="str">
        <f>IFERROR(INDEX({"JSNY-BJ0001-01";"JSNY-JS0022-01";"JSNY-JS0002-01"},MATCH(D9133,{"BJ_zhongyu";"JS_WX_liteer";"JS_CZ_wodefeng"},0)),"")</f>
        <v>JSNY-JS0002-01</v>
      </c>
      <c r="C9133" s="11" t="str">
        <f>IFERROR(INDEX({"北京中裕世纪大酒店";"江苏利特尔绿色包装股份有限公司";"常州市金坛沃德丰电子科技有限公司"},MATCH(D9133,{"BJ_zhongyu";"JS_WX_liteer";"JS_CZ_wodefeng"},0)),"")</f>
        <v>常州市金坛沃德丰电子科技有限公司</v>
      </c>
      <c r="D9133" s="11" t="str">
        <f>[1]动作!$G9132</f>
        <v>JS_CZ_wodefeng</v>
      </c>
      <c r="E9133" s="11" t="str">
        <f>[1]动作!$D9132</f>
        <v>电表故障</v>
      </c>
      <c r="F9133" s="11" t="s">
        <v>45</v>
      </c>
      <c r="G9133" s="12">
        <f>[1]动作!$A9132+[1]动作!$B9132</f>
        <v>43215.894525462965</v>
      </c>
      <c r="H9133" s="12"/>
      <c r="I9133" s="11"/>
    </row>
    <row r="9134" spans="1:9" hidden="1" x14ac:dyDescent="0.3">
      <c r="A9134" s="24">
        <v>9132</v>
      </c>
      <c r="B9134" s="11" t="str">
        <f>IFERROR(INDEX({"JSNY-BJ0001-01";"JSNY-JS0022-01";"JSNY-JS0002-01"},MATCH(D9134,{"BJ_zhongyu";"JS_WX_liteer";"JS_CZ_wodefeng"},0)),"")</f>
        <v>JSNY-JS0002-01</v>
      </c>
      <c r="C9134" s="11" t="str">
        <f>IFERROR(INDEX({"北京中裕世纪大酒店";"江苏利特尔绿色包装股份有限公司";"常州市金坛沃德丰电子科技有限公司"},MATCH(D9134,{"BJ_zhongyu";"JS_WX_liteer";"JS_CZ_wodefeng"},0)),"")</f>
        <v>常州市金坛沃德丰电子科技有限公司</v>
      </c>
      <c r="D9134" s="11" t="str">
        <f>[1]动作!$G9133</f>
        <v>JS_CZ_wodefeng</v>
      </c>
      <c r="E9134" s="11" t="str">
        <f>[1]动作!$D9133</f>
        <v>电表故障</v>
      </c>
      <c r="F9134" s="11" t="s">
        <v>45</v>
      </c>
      <c r="G9134" s="12">
        <f>[1]动作!$A9133+[1]动作!$B9133</f>
        <v>43215.896898148145</v>
      </c>
      <c r="H9134" s="12"/>
      <c r="I9134" s="11"/>
    </row>
    <row r="9135" spans="1:9" hidden="1" x14ac:dyDescent="0.3">
      <c r="A9135" s="24">
        <v>9133</v>
      </c>
      <c r="B9135" s="11" t="str">
        <f>IFERROR(INDEX({"JSNY-BJ0001-01";"JSNY-JS0022-01";"JSNY-JS0002-01"},MATCH(D9135,{"BJ_zhongyu";"JS_WX_liteer";"JS_CZ_wodefeng"},0)),"")</f>
        <v>JSNY-JS0002-01</v>
      </c>
      <c r="C9135" s="11" t="str">
        <f>IFERROR(INDEX({"北京中裕世纪大酒店";"江苏利特尔绿色包装股份有限公司";"常州市金坛沃德丰电子科技有限公司"},MATCH(D9135,{"BJ_zhongyu";"JS_WX_liteer";"JS_CZ_wodefeng"},0)),"")</f>
        <v>常州市金坛沃德丰电子科技有限公司</v>
      </c>
      <c r="D9135" s="11" t="str">
        <f>[1]动作!$G9134</f>
        <v>JS_CZ_wodefeng</v>
      </c>
      <c r="E9135" s="11" t="str">
        <f>[1]动作!$D9134</f>
        <v>电表故障</v>
      </c>
      <c r="F9135" s="11" t="s">
        <v>45</v>
      </c>
      <c r="G9135" s="12">
        <f>[1]动作!$A9134+[1]动作!$B9134</f>
        <v>43215.898460648146</v>
      </c>
      <c r="H9135" s="12"/>
      <c r="I9135" s="11"/>
    </row>
    <row r="9136" spans="1:9" hidden="1" x14ac:dyDescent="0.3">
      <c r="A9136" s="24">
        <v>9134</v>
      </c>
      <c r="B9136" s="11" t="str">
        <f>IFERROR(INDEX({"JSNY-BJ0001-01";"JSNY-JS0022-01";"JSNY-JS0002-01"},MATCH(D9136,{"BJ_zhongyu";"JS_WX_liteer";"JS_CZ_wodefeng"},0)),"")</f>
        <v>JSNY-JS0002-01</v>
      </c>
      <c r="C9136" s="11" t="str">
        <f>IFERROR(INDEX({"北京中裕世纪大酒店";"江苏利特尔绿色包装股份有限公司";"常州市金坛沃德丰电子科技有限公司"},MATCH(D9136,{"BJ_zhongyu";"JS_WX_liteer";"JS_CZ_wodefeng"},0)),"")</f>
        <v>常州市金坛沃德丰电子科技有限公司</v>
      </c>
      <c r="D9136" s="11" t="str">
        <f>[1]动作!$G9135</f>
        <v>JS_CZ_wodefeng</v>
      </c>
      <c r="E9136" s="11" t="str">
        <f>[1]动作!$D9135</f>
        <v>电表故障</v>
      </c>
      <c r="F9136" s="11" t="s">
        <v>45</v>
      </c>
      <c r="G9136" s="12">
        <f>[1]动作!$A9135+[1]动作!$B9135</f>
        <v>43215.899791666663</v>
      </c>
      <c r="H9136" s="12"/>
      <c r="I9136" s="11"/>
    </row>
    <row r="9137" spans="1:9" hidden="1" x14ac:dyDescent="0.3">
      <c r="A9137" s="24">
        <v>9135</v>
      </c>
      <c r="B9137" s="11" t="str">
        <f>IFERROR(INDEX({"JSNY-BJ0001-01";"JSNY-JS0022-01";"JSNY-JS0002-01"},MATCH(D9137,{"BJ_zhongyu";"JS_WX_liteer";"JS_CZ_wodefeng"},0)),"")</f>
        <v>JSNY-JS0002-01</v>
      </c>
      <c r="C9137" s="11" t="str">
        <f>IFERROR(INDEX({"北京中裕世纪大酒店";"江苏利特尔绿色包装股份有限公司";"常州市金坛沃德丰电子科技有限公司"},MATCH(D9137,{"BJ_zhongyu";"JS_WX_liteer";"JS_CZ_wodefeng"},0)),"")</f>
        <v>常州市金坛沃德丰电子科技有限公司</v>
      </c>
      <c r="D9137" s="11" t="str">
        <f>[1]动作!$G9136</f>
        <v>JS_CZ_wodefeng</v>
      </c>
      <c r="E9137" s="11" t="str">
        <f>[1]动作!$D9136</f>
        <v>电表故障</v>
      </c>
      <c r="F9137" s="11" t="s">
        <v>45</v>
      </c>
      <c r="G9137" s="12">
        <f>[1]动作!$A9136+[1]动作!$B9136</f>
        <v>43215.902291666665</v>
      </c>
      <c r="H9137" s="12"/>
      <c r="I9137" s="11"/>
    </row>
    <row r="9138" spans="1:9" hidden="1" x14ac:dyDescent="0.3">
      <c r="A9138" s="24">
        <v>9136</v>
      </c>
      <c r="B9138" s="11" t="str">
        <f>IFERROR(INDEX({"JSNY-BJ0001-01";"JSNY-JS0022-01";"JSNY-JS0002-01"},MATCH(D9138,{"BJ_zhongyu";"JS_WX_liteer";"JS_CZ_wodefeng"},0)),"")</f>
        <v>JSNY-JS0002-01</v>
      </c>
      <c r="C9138" s="11" t="str">
        <f>IFERROR(INDEX({"北京中裕世纪大酒店";"江苏利特尔绿色包装股份有限公司";"常州市金坛沃德丰电子科技有限公司"},MATCH(D9138,{"BJ_zhongyu";"JS_WX_liteer";"JS_CZ_wodefeng"},0)),"")</f>
        <v>常州市金坛沃德丰电子科技有限公司</v>
      </c>
      <c r="D9138" s="11" t="str">
        <f>[1]动作!$G9137</f>
        <v>JS_CZ_wodefeng</v>
      </c>
      <c r="E9138" s="11" t="str">
        <f>[1]动作!$D9137</f>
        <v>电表故障</v>
      </c>
      <c r="F9138" s="11" t="s">
        <v>45</v>
      </c>
      <c r="G9138" s="12">
        <f>[1]动作!$A9137+[1]动作!$B9137</f>
        <v>43215.904606481483</v>
      </c>
      <c r="H9138" s="12"/>
      <c r="I9138" s="11"/>
    </row>
    <row r="9139" spans="1:9" hidden="1" x14ac:dyDescent="0.3">
      <c r="A9139" s="24">
        <v>9137</v>
      </c>
      <c r="B9139" s="11" t="str">
        <f>IFERROR(INDEX({"JSNY-BJ0001-01";"JSNY-JS0022-01";"JSNY-JS0002-01"},MATCH(D9139,{"BJ_zhongyu";"JS_WX_liteer";"JS_CZ_wodefeng"},0)),"")</f>
        <v>JSNY-JS0002-01</v>
      </c>
      <c r="C9139" s="11" t="str">
        <f>IFERROR(INDEX({"北京中裕世纪大酒店";"江苏利特尔绿色包装股份有限公司";"常州市金坛沃德丰电子科技有限公司"},MATCH(D9139,{"BJ_zhongyu";"JS_WX_liteer";"JS_CZ_wodefeng"},0)),"")</f>
        <v>常州市金坛沃德丰电子科技有限公司</v>
      </c>
      <c r="D9139" s="11" t="str">
        <f>[1]动作!$G9138</f>
        <v>JS_CZ_wodefeng</v>
      </c>
      <c r="E9139" s="11" t="str">
        <f>[1]动作!$D9138</f>
        <v>电表故障</v>
      </c>
      <c r="F9139" s="11" t="s">
        <v>45</v>
      </c>
      <c r="G9139" s="12">
        <f>[1]动作!$A9138+[1]动作!$B9138</f>
        <v>43215.910173611112</v>
      </c>
      <c r="H9139" s="12"/>
      <c r="I9139" s="11"/>
    </row>
    <row r="9140" spans="1:9" hidden="1" x14ac:dyDescent="0.3">
      <c r="A9140" s="24">
        <v>9138</v>
      </c>
      <c r="B9140" s="11" t="str">
        <f>IFERROR(INDEX({"JSNY-BJ0001-01";"JSNY-JS0022-01";"JSNY-JS0002-01"},MATCH(D9140,{"BJ_zhongyu";"JS_WX_liteer";"JS_CZ_wodefeng"},0)),"")</f>
        <v>JSNY-JS0002-01</v>
      </c>
      <c r="C9140" s="11" t="str">
        <f>IFERROR(INDEX({"北京中裕世纪大酒店";"江苏利特尔绿色包装股份有限公司";"常州市金坛沃德丰电子科技有限公司"},MATCH(D9140,{"BJ_zhongyu";"JS_WX_liteer";"JS_CZ_wodefeng"},0)),"")</f>
        <v>常州市金坛沃德丰电子科技有限公司</v>
      </c>
      <c r="D9140" s="11" t="str">
        <f>[1]动作!$G9139</f>
        <v>JS_CZ_wodefeng</v>
      </c>
      <c r="E9140" s="11" t="str">
        <f>[1]动作!$D9139</f>
        <v>电表故障</v>
      </c>
      <c r="F9140" s="11" t="s">
        <v>45</v>
      </c>
      <c r="G9140" s="12">
        <f>[1]动作!$A9139+[1]动作!$B9139</f>
        <v>43215.911504629628</v>
      </c>
      <c r="H9140" s="12"/>
      <c r="I9140" s="11"/>
    </row>
    <row r="9141" spans="1:9" hidden="1" x14ac:dyDescent="0.3">
      <c r="A9141" s="24">
        <v>9139</v>
      </c>
      <c r="B9141" s="11" t="str">
        <f>IFERROR(INDEX({"JSNY-BJ0001-01";"JSNY-JS0022-01";"JSNY-JS0002-01"},MATCH(D9141,{"BJ_zhongyu";"JS_WX_liteer";"JS_CZ_wodefeng"},0)),"")</f>
        <v>JSNY-JS0002-01</v>
      </c>
      <c r="C9141" s="11" t="str">
        <f>IFERROR(INDEX({"北京中裕世纪大酒店";"江苏利特尔绿色包装股份有限公司";"常州市金坛沃德丰电子科技有限公司"},MATCH(D9141,{"BJ_zhongyu";"JS_WX_liteer";"JS_CZ_wodefeng"},0)),"")</f>
        <v>常州市金坛沃德丰电子科技有限公司</v>
      </c>
      <c r="D9141" s="11" t="str">
        <f>[1]动作!$G9140</f>
        <v>JS_CZ_wodefeng</v>
      </c>
      <c r="E9141" s="11" t="str">
        <f>[1]动作!$D9140</f>
        <v>电表故障</v>
      </c>
      <c r="F9141" s="11" t="s">
        <v>45</v>
      </c>
      <c r="G9141" s="12">
        <f>[1]动作!$A9140+[1]动作!$B9140</f>
        <v>43215.912372685183</v>
      </c>
      <c r="H9141" s="12"/>
      <c r="I9141" s="11"/>
    </row>
    <row r="9142" spans="1:9" hidden="1" x14ac:dyDescent="0.3">
      <c r="A9142" s="24">
        <v>9140</v>
      </c>
      <c r="B9142" s="11" t="str">
        <f>IFERROR(INDEX({"JSNY-BJ0001-01";"JSNY-JS0022-01";"JSNY-JS0002-01"},MATCH(D9142,{"BJ_zhongyu";"JS_WX_liteer";"JS_CZ_wodefeng"},0)),"")</f>
        <v>JSNY-JS0002-01</v>
      </c>
      <c r="C9142" s="11" t="str">
        <f>IFERROR(INDEX({"北京中裕世纪大酒店";"江苏利特尔绿色包装股份有限公司";"常州市金坛沃德丰电子科技有限公司"},MATCH(D9142,{"BJ_zhongyu";"JS_WX_liteer";"JS_CZ_wodefeng"},0)),"")</f>
        <v>常州市金坛沃德丰电子科技有限公司</v>
      </c>
      <c r="D9142" s="11" t="str">
        <f>[1]动作!$G9141</f>
        <v>JS_CZ_wodefeng</v>
      </c>
      <c r="E9142" s="11" t="str">
        <f>[1]动作!$D9141</f>
        <v>电表故障</v>
      </c>
      <c r="F9142" s="11" t="s">
        <v>45</v>
      </c>
      <c r="G9142" s="12">
        <f>[1]动作!$A9141+[1]动作!$B9141</f>
        <v>43215.917939814812</v>
      </c>
      <c r="H9142" s="12"/>
      <c r="I9142" s="11"/>
    </row>
    <row r="9143" spans="1:9" hidden="1" x14ac:dyDescent="0.3">
      <c r="A9143" s="24">
        <v>9141</v>
      </c>
      <c r="B9143" s="11" t="str">
        <f>IFERROR(INDEX({"JSNY-BJ0001-01";"JSNY-JS0022-01";"JSNY-JS0002-01"},MATCH(D9143,{"BJ_zhongyu";"JS_WX_liteer";"JS_CZ_wodefeng"},0)),"")</f>
        <v>JSNY-JS0002-01</v>
      </c>
      <c r="C9143" s="11" t="str">
        <f>IFERROR(INDEX({"北京中裕世纪大酒店";"江苏利特尔绿色包装股份有限公司";"常州市金坛沃德丰电子科技有限公司"},MATCH(D9143,{"BJ_zhongyu";"JS_WX_liteer";"JS_CZ_wodefeng"},0)),"")</f>
        <v>常州市金坛沃德丰电子科技有限公司</v>
      </c>
      <c r="D9143" s="11" t="str">
        <f>[1]动作!$G9142</f>
        <v>JS_CZ_wodefeng</v>
      </c>
      <c r="E9143" s="11" t="str">
        <f>[1]动作!$D9142</f>
        <v>电表故障</v>
      </c>
      <c r="F9143" s="11" t="s">
        <v>45</v>
      </c>
      <c r="G9143" s="12">
        <f>[1]动作!$A9142+[1]动作!$B9142</f>
        <v>43215.918055555558</v>
      </c>
      <c r="H9143" s="12"/>
      <c r="I9143" s="11"/>
    </row>
    <row r="9144" spans="1:9" hidden="1" x14ac:dyDescent="0.3">
      <c r="A9144" s="24">
        <v>9142</v>
      </c>
      <c r="B9144" s="11" t="str">
        <f>IFERROR(INDEX({"JSNY-BJ0001-01";"JSNY-JS0022-01";"JSNY-JS0002-01"},MATCH(D9144,{"BJ_zhongyu";"JS_WX_liteer";"JS_CZ_wodefeng"},0)),"")</f>
        <v>JSNY-JS0002-01</v>
      </c>
      <c r="C9144" s="11" t="str">
        <f>IFERROR(INDEX({"北京中裕世纪大酒店";"江苏利特尔绿色包装股份有限公司";"常州市金坛沃德丰电子科技有限公司"},MATCH(D9144,{"BJ_zhongyu";"JS_WX_liteer";"JS_CZ_wodefeng"},0)),"")</f>
        <v>常州市金坛沃德丰电子科技有限公司</v>
      </c>
      <c r="D9144" s="11" t="str">
        <f>[1]动作!$G9143</f>
        <v>JS_CZ_wodefeng</v>
      </c>
      <c r="E9144" s="11" t="str">
        <f>[1]动作!$D9143</f>
        <v>电表故障</v>
      </c>
      <c r="F9144" s="11" t="s">
        <v>45</v>
      </c>
      <c r="G9144" s="12">
        <f>[1]动作!$A9143+[1]动作!$B9143</f>
        <v>43215.919502314813</v>
      </c>
      <c r="H9144" s="12"/>
      <c r="I9144" s="11"/>
    </row>
    <row r="9145" spans="1:9" hidden="1" x14ac:dyDescent="0.3">
      <c r="A9145" s="24">
        <v>9143</v>
      </c>
      <c r="B9145" s="11" t="str">
        <f>IFERROR(INDEX({"JSNY-BJ0001-01";"JSNY-JS0022-01";"JSNY-JS0002-01"},MATCH(D9145,{"BJ_zhongyu";"JS_WX_liteer";"JS_CZ_wodefeng"},0)),"")</f>
        <v>JSNY-JS0002-01</v>
      </c>
      <c r="C9145" s="11" t="str">
        <f>IFERROR(INDEX({"北京中裕世纪大酒店";"江苏利特尔绿色包装股份有限公司";"常州市金坛沃德丰电子科技有限公司"},MATCH(D9145,{"BJ_zhongyu";"JS_WX_liteer";"JS_CZ_wodefeng"},0)),"")</f>
        <v>常州市金坛沃德丰电子科技有限公司</v>
      </c>
      <c r="D9145" s="11" t="str">
        <f>[1]动作!$G9144</f>
        <v>JS_CZ_wodefeng</v>
      </c>
      <c r="E9145" s="11" t="str">
        <f>[1]动作!$D9144</f>
        <v>电表故障</v>
      </c>
      <c r="F9145" s="11" t="s">
        <v>45</v>
      </c>
      <c r="G9145" s="12">
        <f>[1]动作!$A9144+[1]动作!$B9144</f>
        <v>43215.921759259261</v>
      </c>
      <c r="H9145" s="12"/>
      <c r="I9145" s="11"/>
    </row>
    <row r="9146" spans="1:9" hidden="1" x14ac:dyDescent="0.3">
      <c r="A9146" s="24">
        <v>9144</v>
      </c>
      <c r="B9146" s="11" t="str">
        <f>IFERROR(INDEX({"JSNY-BJ0001-01";"JSNY-JS0022-01";"JSNY-JS0002-01"},MATCH(D9146,{"BJ_zhongyu";"JS_WX_liteer";"JS_CZ_wodefeng"},0)),"")</f>
        <v>JSNY-JS0002-01</v>
      </c>
      <c r="C9146" s="11" t="str">
        <f>IFERROR(INDEX({"北京中裕世纪大酒店";"江苏利特尔绿色包装股份有限公司";"常州市金坛沃德丰电子科技有限公司"},MATCH(D9146,{"BJ_zhongyu";"JS_WX_liteer";"JS_CZ_wodefeng"},0)),"")</f>
        <v>常州市金坛沃德丰电子科技有限公司</v>
      </c>
      <c r="D9146" s="11" t="str">
        <f>[1]动作!$G9145</f>
        <v>JS_CZ_wodefeng</v>
      </c>
      <c r="E9146" s="11" t="str">
        <f>[1]动作!$D9145</f>
        <v>电表故障</v>
      </c>
      <c r="F9146" s="11" t="s">
        <v>45</v>
      </c>
      <c r="G9146" s="12">
        <f>[1]动作!$A9145+[1]动作!$B9145</f>
        <v>43215.923379629632</v>
      </c>
      <c r="H9146" s="12"/>
      <c r="I9146" s="11"/>
    </row>
    <row r="9147" spans="1:9" hidden="1" x14ac:dyDescent="0.3">
      <c r="A9147" s="24">
        <v>9145</v>
      </c>
      <c r="B9147" s="11" t="str">
        <f>IFERROR(INDEX({"JSNY-BJ0001-01";"JSNY-JS0022-01";"JSNY-JS0002-01"},MATCH(D9147,{"BJ_zhongyu";"JS_WX_liteer";"JS_CZ_wodefeng"},0)),"")</f>
        <v>JSNY-JS0002-01</v>
      </c>
      <c r="C9147" s="11" t="str">
        <f>IFERROR(INDEX({"北京中裕世纪大酒店";"江苏利特尔绿色包装股份有限公司";"常州市金坛沃德丰电子科技有限公司"},MATCH(D9147,{"BJ_zhongyu";"JS_WX_liteer";"JS_CZ_wodefeng"},0)),"")</f>
        <v>常州市金坛沃德丰电子科技有限公司</v>
      </c>
      <c r="D9147" s="11" t="str">
        <f>[1]动作!$G9146</f>
        <v>JS_CZ_wodefeng</v>
      </c>
      <c r="E9147" s="11" t="str">
        <f>[1]动作!$D9146</f>
        <v>电表故障</v>
      </c>
      <c r="F9147" s="11" t="s">
        <v>45</v>
      </c>
      <c r="G9147" s="12">
        <f>[1]动作!$A9146+[1]动作!$B9146</f>
        <v>43215.924710648149</v>
      </c>
      <c r="H9147" s="12"/>
      <c r="I9147" s="11"/>
    </row>
    <row r="9148" spans="1:9" hidden="1" x14ac:dyDescent="0.3">
      <c r="A9148" s="24">
        <v>9146</v>
      </c>
      <c r="B9148" s="11" t="str">
        <f>IFERROR(INDEX({"JSNY-BJ0001-01";"JSNY-JS0022-01";"JSNY-JS0002-01"},MATCH(D9148,{"BJ_zhongyu";"JS_WX_liteer";"JS_CZ_wodefeng"},0)),"")</f>
        <v>JSNY-JS0002-01</v>
      </c>
      <c r="C9148" s="11" t="str">
        <f>IFERROR(INDEX({"北京中裕世纪大酒店";"江苏利特尔绿色包装股份有限公司";"常州市金坛沃德丰电子科技有限公司"},MATCH(D9148,{"BJ_zhongyu";"JS_WX_liteer";"JS_CZ_wodefeng"},0)),"")</f>
        <v>常州市金坛沃德丰电子科技有限公司</v>
      </c>
      <c r="D9148" s="11" t="str">
        <f>[1]动作!$G9147</f>
        <v>JS_CZ_wodefeng</v>
      </c>
      <c r="E9148" s="11" t="str">
        <f>[1]动作!$D9147</f>
        <v>电表故障</v>
      </c>
      <c r="F9148" s="11" t="s">
        <v>45</v>
      </c>
      <c r="G9148" s="12">
        <f>[1]动作!$A9147+[1]动作!$B9147</f>
        <v>43215.927314814813</v>
      </c>
      <c r="H9148" s="12"/>
      <c r="I9148" s="11"/>
    </row>
    <row r="9149" spans="1:9" hidden="1" x14ac:dyDescent="0.3">
      <c r="A9149" s="24">
        <v>9147</v>
      </c>
      <c r="B9149" s="11" t="str">
        <f>IFERROR(INDEX({"JSNY-BJ0001-01";"JSNY-JS0022-01";"JSNY-JS0002-01"},MATCH(D9149,{"BJ_zhongyu";"JS_WX_liteer";"JS_CZ_wodefeng"},0)),"")</f>
        <v>JSNY-JS0002-01</v>
      </c>
      <c r="C9149" s="11" t="str">
        <f>IFERROR(INDEX({"北京中裕世纪大酒店";"江苏利特尔绿色包装股份有限公司";"常州市金坛沃德丰电子科技有限公司"},MATCH(D9149,{"BJ_zhongyu";"JS_WX_liteer";"JS_CZ_wodefeng"},0)),"")</f>
        <v>常州市金坛沃德丰电子科技有限公司</v>
      </c>
      <c r="D9149" s="11" t="str">
        <f>[1]动作!$G9148</f>
        <v>JS_CZ_wodefeng</v>
      </c>
      <c r="E9149" s="11" t="str">
        <f>[1]动作!$D9148</f>
        <v>电表故障</v>
      </c>
      <c r="F9149" s="11" t="s">
        <v>45</v>
      </c>
      <c r="G9149" s="12">
        <f>[1]动作!$A9148+[1]动作!$B9148</f>
        <v>43215.928888888891</v>
      </c>
      <c r="H9149" s="12"/>
      <c r="I9149" s="11"/>
    </row>
    <row r="9150" spans="1:9" hidden="1" x14ac:dyDescent="0.3">
      <c r="A9150" s="24">
        <v>9148</v>
      </c>
      <c r="B9150" s="11" t="str">
        <f>IFERROR(INDEX({"JSNY-BJ0001-01";"JSNY-JS0022-01";"JSNY-JS0002-01"},MATCH(D9150,{"BJ_zhongyu";"JS_WX_liteer";"JS_CZ_wodefeng"},0)),"")</f>
        <v>JSNY-JS0002-01</v>
      </c>
      <c r="C9150" s="11" t="str">
        <f>IFERROR(INDEX({"北京中裕世纪大酒店";"江苏利特尔绿色包装股份有限公司";"常州市金坛沃德丰电子科技有限公司"},MATCH(D9150,{"BJ_zhongyu";"JS_WX_liteer";"JS_CZ_wodefeng"},0)),"")</f>
        <v>常州市金坛沃德丰电子科技有限公司</v>
      </c>
      <c r="D9150" s="11" t="str">
        <f>[1]动作!$G9149</f>
        <v>JS_CZ_wodefeng</v>
      </c>
      <c r="E9150" s="11" t="str">
        <f>[1]动作!$D9149</f>
        <v>电表故障</v>
      </c>
      <c r="F9150" s="11" t="s">
        <v>45</v>
      </c>
      <c r="G9150" s="12">
        <f>[1]动作!$A9149+[1]动作!$B9149</f>
        <v>43215.929814814815</v>
      </c>
      <c r="H9150" s="12"/>
      <c r="I9150" s="11"/>
    </row>
    <row r="9151" spans="1:9" hidden="1" x14ac:dyDescent="0.3">
      <c r="A9151" s="24">
        <v>9149</v>
      </c>
      <c r="B9151" s="11" t="str">
        <f>IFERROR(INDEX({"JSNY-BJ0001-01";"JSNY-JS0022-01";"JSNY-JS0002-01"},MATCH(D9151,{"BJ_zhongyu";"JS_WX_liteer";"JS_CZ_wodefeng"},0)),"")</f>
        <v>JSNY-JS0002-01</v>
      </c>
      <c r="C9151" s="11" t="str">
        <f>IFERROR(INDEX({"北京中裕世纪大酒店";"江苏利特尔绿色包装股份有限公司";"常州市金坛沃德丰电子科技有限公司"},MATCH(D9151,{"BJ_zhongyu";"JS_WX_liteer";"JS_CZ_wodefeng"},0)),"")</f>
        <v>常州市金坛沃德丰电子科技有限公司</v>
      </c>
      <c r="D9151" s="11" t="str">
        <f>[1]动作!$G9150</f>
        <v>JS_CZ_wodefeng</v>
      </c>
      <c r="E9151" s="11" t="str">
        <f>[1]动作!$D9150</f>
        <v>电表故障</v>
      </c>
      <c r="F9151" s="11" t="s">
        <v>45</v>
      </c>
      <c r="G9151" s="12">
        <f>[1]动作!$A9150+[1]动作!$B9150</f>
        <v>43215.929988425924</v>
      </c>
      <c r="H9151" s="12"/>
      <c r="I9151" s="11"/>
    </row>
    <row r="9152" spans="1:9" hidden="1" x14ac:dyDescent="0.3">
      <c r="A9152" s="24">
        <v>9150</v>
      </c>
      <c r="B9152" s="11" t="str">
        <f>IFERROR(INDEX({"JSNY-BJ0001-01";"JSNY-JS0022-01";"JSNY-JS0002-01"},MATCH(D9152,{"BJ_zhongyu";"JS_WX_liteer";"JS_CZ_wodefeng"},0)),"")</f>
        <v>JSNY-JS0002-01</v>
      </c>
      <c r="C9152" s="11" t="str">
        <f>IFERROR(INDEX({"北京中裕世纪大酒店";"江苏利特尔绿色包装股份有限公司";"常州市金坛沃德丰电子科技有限公司"},MATCH(D9152,{"BJ_zhongyu";"JS_WX_liteer";"JS_CZ_wodefeng"},0)),"")</f>
        <v>常州市金坛沃德丰电子科技有限公司</v>
      </c>
      <c r="D9152" s="11" t="str">
        <f>[1]动作!$G9151</f>
        <v>JS_CZ_wodefeng</v>
      </c>
      <c r="E9152" s="11" t="str">
        <f>[1]动作!$D9151</f>
        <v>电表故障</v>
      </c>
      <c r="F9152" s="11" t="s">
        <v>45</v>
      </c>
      <c r="G9152" s="12">
        <f>[1]动作!$A9151+[1]动作!$B9151</f>
        <v>43215.931030092594</v>
      </c>
      <c r="H9152" s="12"/>
      <c r="I9152" s="11"/>
    </row>
    <row r="9153" spans="1:9" hidden="1" x14ac:dyDescent="0.3">
      <c r="A9153" s="24">
        <v>9151</v>
      </c>
      <c r="B9153" s="11" t="str">
        <f>IFERROR(INDEX({"JSNY-BJ0001-01";"JSNY-JS0022-01";"JSNY-JS0002-01"},MATCH(D9153,{"BJ_zhongyu";"JS_WX_liteer";"JS_CZ_wodefeng"},0)),"")</f>
        <v>JSNY-JS0002-01</v>
      </c>
      <c r="C9153" s="11" t="str">
        <f>IFERROR(INDEX({"北京中裕世纪大酒店";"江苏利特尔绿色包装股份有限公司";"常州市金坛沃德丰电子科技有限公司"},MATCH(D9153,{"BJ_zhongyu";"JS_WX_liteer";"JS_CZ_wodefeng"},0)),"")</f>
        <v>常州市金坛沃德丰电子科技有限公司</v>
      </c>
      <c r="D9153" s="11" t="str">
        <f>[1]动作!$G9152</f>
        <v>JS_CZ_wodefeng</v>
      </c>
      <c r="E9153" s="11" t="str">
        <f>[1]动作!$D9152</f>
        <v>电表故障</v>
      </c>
      <c r="F9153" s="11" t="s">
        <v>45</v>
      </c>
      <c r="G9153" s="12">
        <f>[1]动作!$A9152+[1]动作!$B9152</f>
        <v>43215.93513888889</v>
      </c>
      <c r="H9153" s="12"/>
      <c r="I9153" s="11"/>
    </row>
    <row r="9154" spans="1:9" hidden="1" x14ac:dyDescent="0.3">
      <c r="A9154" s="24">
        <v>9152</v>
      </c>
      <c r="B9154" s="11" t="str">
        <f>IFERROR(INDEX({"JSNY-BJ0001-01";"JSNY-JS0022-01";"JSNY-JS0002-01"},MATCH(D9154,{"BJ_zhongyu";"JS_WX_liteer";"JS_CZ_wodefeng"},0)),"")</f>
        <v>JSNY-JS0002-01</v>
      </c>
      <c r="C9154" s="11" t="str">
        <f>IFERROR(INDEX({"北京中裕世纪大酒店";"江苏利特尔绿色包装股份有限公司";"常州市金坛沃德丰电子科技有限公司"},MATCH(D9154,{"BJ_zhongyu";"JS_WX_liteer";"JS_CZ_wodefeng"},0)),"")</f>
        <v>常州市金坛沃德丰电子科技有限公司</v>
      </c>
      <c r="D9154" s="11" t="str">
        <f>[1]动作!$G9153</f>
        <v>JS_CZ_wodefeng</v>
      </c>
      <c r="E9154" s="11" t="str">
        <f>[1]动作!$D9153</f>
        <v>电表故障</v>
      </c>
      <c r="F9154" s="11" t="s">
        <v>45</v>
      </c>
      <c r="G9154" s="12">
        <f>[1]动作!$A9153+[1]动作!$B9153</f>
        <v>43215.935254629629</v>
      </c>
      <c r="H9154" s="12"/>
      <c r="I9154" s="11"/>
    </row>
    <row r="9155" spans="1:9" hidden="1" x14ac:dyDescent="0.3">
      <c r="A9155" s="24">
        <v>9153</v>
      </c>
      <c r="B9155" s="11" t="str">
        <f>IFERROR(INDEX({"JSNY-BJ0001-01";"JSNY-JS0022-01";"JSNY-JS0002-01"},MATCH(D9155,{"BJ_zhongyu";"JS_WX_liteer";"JS_CZ_wodefeng"},0)),"")</f>
        <v>JSNY-JS0002-01</v>
      </c>
      <c r="C9155" s="11" t="str">
        <f>IFERROR(INDEX({"北京中裕世纪大酒店";"江苏利特尔绿色包装股份有限公司";"常州市金坛沃德丰电子科技有限公司"},MATCH(D9155,{"BJ_zhongyu";"JS_WX_liteer";"JS_CZ_wodefeng"},0)),"")</f>
        <v>常州市金坛沃德丰电子科技有限公司</v>
      </c>
      <c r="D9155" s="11" t="str">
        <f>[1]动作!$G9154</f>
        <v>JS_CZ_wodefeng</v>
      </c>
      <c r="E9155" s="11" t="str">
        <f>[1]动作!$D9154</f>
        <v>电表故障</v>
      </c>
      <c r="F9155" s="11" t="s">
        <v>45</v>
      </c>
      <c r="G9155" s="12">
        <f>[1]动作!$A9154+[1]动作!$B9154</f>
        <v>43215.936701388891</v>
      </c>
      <c r="H9155" s="12"/>
      <c r="I9155" s="11"/>
    </row>
    <row r="9156" spans="1:9" hidden="1" x14ac:dyDescent="0.3">
      <c r="A9156" s="24">
        <v>9154</v>
      </c>
      <c r="B9156" s="11" t="str">
        <f>IFERROR(INDEX({"JSNY-BJ0001-01";"JSNY-JS0022-01";"JSNY-JS0002-01"},MATCH(D9156,{"BJ_zhongyu";"JS_WX_liteer";"JS_CZ_wodefeng"},0)),"")</f>
        <v>JSNY-JS0002-01</v>
      </c>
      <c r="C9156" s="11" t="str">
        <f>IFERROR(INDEX({"北京中裕世纪大酒店";"江苏利特尔绿色包装股份有限公司";"常州市金坛沃德丰电子科技有限公司"},MATCH(D9156,{"BJ_zhongyu";"JS_WX_liteer";"JS_CZ_wodefeng"},0)),"")</f>
        <v>常州市金坛沃德丰电子科技有限公司</v>
      </c>
      <c r="D9156" s="11" t="str">
        <f>[1]动作!$G9155</f>
        <v>JS_CZ_wodefeng</v>
      </c>
      <c r="E9156" s="11" t="str">
        <f>[1]动作!$D9155</f>
        <v>电表故障</v>
      </c>
      <c r="F9156" s="11" t="s">
        <v>45</v>
      </c>
      <c r="G9156" s="12">
        <f>[1]动作!$A9155+[1]动作!$B9155</f>
        <v>43215.938275462962</v>
      </c>
      <c r="H9156" s="12"/>
      <c r="I9156" s="11"/>
    </row>
    <row r="9157" spans="1:9" hidden="1" x14ac:dyDescent="0.3">
      <c r="A9157" s="24">
        <v>9155</v>
      </c>
      <c r="B9157" s="11" t="str">
        <f>IFERROR(INDEX({"JSNY-BJ0001-01";"JSNY-JS0022-01";"JSNY-JS0002-01"},MATCH(D9157,{"BJ_zhongyu";"JS_WX_liteer";"JS_CZ_wodefeng"},0)),"")</f>
        <v>JSNY-JS0002-01</v>
      </c>
      <c r="C9157" s="11" t="str">
        <f>IFERROR(INDEX({"北京中裕世纪大酒店";"江苏利特尔绿色包装股份有限公司";"常州市金坛沃德丰电子科技有限公司"},MATCH(D9157,{"BJ_zhongyu";"JS_WX_liteer";"JS_CZ_wodefeng"},0)),"")</f>
        <v>常州市金坛沃德丰电子科技有限公司</v>
      </c>
      <c r="D9157" s="11" t="str">
        <f>[1]动作!$G9156</f>
        <v>JS_CZ_wodefeng</v>
      </c>
      <c r="E9157" s="11" t="str">
        <f>[1]动作!$D9156</f>
        <v>电表故障</v>
      </c>
      <c r="F9157" s="11" t="s">
        <v>45</v>
      </c>
      <c r="G9157" s="12">
        <f>[1]动作!$A9156+[1]动作!$B9156</f>
        <v>43215.940648148149</v>
      </c>
      <c r="H9157" s="12"/>
      <c r="I9157" s="11"/>
    </row>
    <row r="9158" spans="1:9" hidden="1" x14ac:dyDescent="0.3">
      <c r="A9158" s="24">
        <v>9156</v>
      </c>
      <c r="B9158" s="11" t="str">
        <f>IFERROR(INDEX({"JSNY-BJ0001-01";"JSNY-JS0022-01";"JSNY-JS0002-01"},MATCH(D9158,{"BJ_zhongyu";"JS_WX_liteer";"JS_CZ_wodefeng"},0)),"")</f>
        <v>JSNY-JS0002-01</v>
      </c>
      <c r="C9158" s="11" t="str">
        <f>IFERROR(INDEX({"北京中裕世纪大酒店";"江苏利特尔绿色包装股份有限公司";"常州市金坛沃德丰电子科技有限公司"},MATCH(D9158,{"BJ_zhongyu";"JS_WX_liteer";"JS_CZ_wodefeng"},0)),"")</f>
        <v>常州市金坛沃德丰电子科技有限公司</v>
      </c>
      <c r="D9158" s="11" t="str">
        <f>[1]动作!$G9157</f>
        <v>JS_CZ_wodefeng</v>
      </c>
      <c r="E9158" s="11" t="str">
        <f>[1]动作!$D9157</f>
        <v>电表故障</v>
      </c>
      <c r="F9158" s="11" t="s">
        <v>45</v>
      </c>
      <c r="G9158" s="12">
        <f>[1]动作!$A9157+[1]动作!$B9157</f>
        <v>43215.940763888888</v>
      </c>
      <c r="H9158" s="12"/>
      <c r="I9158" s="11"/>
    </row>
    <row r="9159" spans="1:9" hidden="1" x14ac:dyDescent="0.3">
      <c r="A9159" s="24">
        <v>9157</v>
      </c>
      <c r="B9159" s="11" t="str">
        <f>IFERROR(INDEX({"JSNY-BJ0001-01";"JSNY-JS0022-01";"JSNY-JS0002-01"},MATCH(D9159,{"BJ_zhongyu";"JS_WX_liteer";"JS_CZ_wodefeng"},0)),"")</f>
        <v>JSNY-JS0002-01</v>
      </c>
      <c r="C9159" s="11" t="str">
        <f>IFERROR(INDEX({"北京中裕世纪大酒店";"江苏利特尔绿色包装股份有限公司";"常州市金坛沃德丰电子科技有限公司"},MATCH(D9159,{"BJ_zhongyu";"JS_WX_liteer";"JS_CZ_wodefeng"},0)),"")</f>
        <v>常州市金坛沃德丰电子科技有限公司</v>
      </c>
      <c r="D9159" s="11" t="str">
        <f>[1]动作!$G9158</f>
        <v>JS_CZ_wodefeng</v>
      </c>
      <c r="E9159" s="11" t="str">
        <f>[1]动作!$D9158</f>
        <v>电表故障</v>
      </c>
      <c r="F9159" s="11" t="s">
        <v>45</v>
      </c>
      <c r="G9159" s="12">
        <f>[1]动作!$A9158+[1]动作!$B9158</f>
        <v>43215.942210648151</v>
      </c>
      <c r="H9159" s="12"/>
      <c r="I9159" s="11"/>
    </row>
    <row r="9160" spans="1:9" hidden="1" x14ac:dyDescent="0.3">
      <c r="A9160" s="24">
        <v>9158</v>
      </c>
      <c r="B9160" s="11" t="str">
        <f>IFERROR(INDEX({"JSNY-BJ0001-01";"JSNY-JS0022-01";"JSNY-JS0002-01"},MATCH(D9160,{"BJ_zhongyu";"JS_WX_liteer";"JS_CZ_wodefeng"},0)),"")</f>
        <v>JSNY-JS0002-01</v>
      </c>
      <c r="C9160" s="11" t="str">
        <f>IFERROR(INDEX({"北京中裕世纪大酒店";"江苏利特尔绿色包装股份有限公司";"常州市金坛沃德丰电子科技有限公司"},MATCH(D9160,{"BJ_zhongyu";"JS_WX_liteer";"JS_CZ_wodefeng"},0)),"")</f>
        <v>常州市金坛沃德丰电子科技有限公司</v>
      </c>
      <c r="D9160" s="11" t="str">
        <f>[1]动作!$G9159</f>
        <v>JS_CZ_wodefeng</v>
      </c>
      <c r="E9160" s="11" t="str">
        <f>[1]动作!$D9159</f>
        <v>电表故障</v>
      </c>
      <c r="F9160" s="11" t="s">
        <v>45</v>
      </c>
      <c r="G9160" s="12">
        <f>[1]动作!$A9159+[1]动作!$B9159</f>
        <v>43215.945914351854</v>
      </c>
      <c r="H9160" s="12"/>
      <c r="I9160" s="11"/>
    </row>
    <row r="9161" spans="1:9" hidden="1" x14ac:dyDescent="0.3">
      <c r="A9161" s="24">
        <v>9159</v>
      </c>
      <c r="B9161" s="11" t="str">
        <f>IFERROR(INDEX({"JSNY-BJ0001-01";"JSNY-JS0022-01";"JSNY-JS0002-01"},MATCH(D9161,{"BJ_zhongyu";"JS_WX_liteer";"JS_CZ_wodefeng"},0)),"")</f>
        <v>JSNY-JS0002-01</v>
      </c>
      <c r="C9161" s="11" t="str">
        <f>IFERROR(INDEX({"北京中裕世纪大酒店";"江苏利特尔绿色包装股份有限公司";"常州市金坛沃德丰电子科技有限公司"},MATCH(D9161,{"BJ_zhongyu";"JS_WX_liteer";"JS_CZ_wodefeng"},0)),"")</f>
        <v>常州市金坛沃德丰电子科技有限公司</v>
      </c>
      <c r="D9161" s="11" t="str">
        <f>[1]动作!$G9160</f>
        <v>JS_CZ_wodefeng</v>
      </c>
      <c r="E9161" s="11" t="str">
        <f>[1]动作!$D9160</f>
        <v>电表故障</v>
      </c>
      <c r="F9161" s="11" t="s">
        <v>45</v>
      </c>
      <c r="G9161" s="12">
        <f>[1]动作!$A9160+[1]动作!$B9160</f>
        <v>43215.947418981479</v>
      </c>
      <c r="H9161" s="12"/>
      <c r="I9161" s="11"/>
    </row>
    <row r="9162" spans="1:9" hidden="1" x14ac:dyDescent="0.3">
      <c r="A9162" s="24">
        <v>9160</v>
      </c>
      <c r="B9162" s="11" t="str">
        <f>IFERROR(INDEX({"JSNY-BJ0001-01";"JSNY-JS0022-01";"JSNY-JS0002-01"},MATCH(D9162,{"BJ_zhongyu";"JS_WX_liteer";"JS_CZ_wodefeng"},0)),"")</f>
        <v>JSNY-JS0002-01</v>
      </c>
      <c r="C9162" s="11" t="str">
        <f>IFERROR(INDEX({"北京中裕世纪大酒店";"江苏利特尔绿色包装股份有限公司";"常州市金坛沃德丰电子科技有限公司"},MATCH(D9162,{"BJ_zhongyu";"JS_WX_liteer";"JS_CZ_wodefeng"},0)),"")</f>
        <v>常州市金坛沃德丰电子科技有限公司</v>
      </c>
      <c r="D9162" s="11" t="str">
        <f>[1]动作!$G9161</f>
        <v>JS_CZ_wodefeng</v>
      </c>
      <c r="E9162" s="11" t="str">
        <f>[1]动作!$D9161</f>
        <v>电表故障</v>
      </c>
      <c r="F9162" s="11" t="s">
        <v>45</v>
      </c>
      <c r="G9162" s="12">
        <f>[1]动作!$A9161+[1]动作!$B9161</f>
        <v>43215.947546296295</v>
      </c>
      <c r="H9162" s="12"/>
      <c r="I9162" s="11"/>
    </row>
    <row r="9163" spans="1:9" hidden="1" x14ac:dyDescent="0.3">
      <c r="A9163" s="24">
        <v>9161</v>
      </c>
      <c r="B9163" s="11" t="str">
        <f>IFERROR(INDEX({"JSNY-BJ0001-01";"JSNY-JS0022-01";"JSNY-JS0002-01"},MATCH(D9163,{"BJ_zhongyu";"JS_WX_liteer";"JS_CZ_wodefeng"},0)),"")</f>
        <v>JSNY-JS0002-01</v>
      </c>
      <c r="C9163" s="11" t="str">
        <f>IFERROR(INDEX({"北京中裕世纪大酒店";"江苏利特尔绿色包装股份有限公司";"常州市金坛沃德丰电子科技有限公司"},MATCH(D9163,{"BJ_zhongyu";"JS_WX_liteer";"JS_CZ_wodefeng"},0)),"")</f>
        <v>常州市金坛沃德丰电子科技有限公司</v>
      </c>
      <c r="D9163" s="11" t="str">
        <f>[1]动作!$G9162</f>
        <v>JS_CZ_wodefeng</v>
      </c>
      <c r="E9163" s="11" t="str">
        <f>[1]动作!$D9162</f>
        <v>电表故障</v>
      </c>
      <c r="F9163" s="11" t="s">
        <v>45</v>
      </c>
      <c r="G9163" s="12">
        <f>[1]动作!$A9162+[1]动作!$B9162</f>
        <v>43215.95003472222</v>
      </c>
      <c r="H9163" s="12"/>
      <c r="I9163" s="11"/>
    </row>
    <row r="9164" spans="1:9" hidden="1" x14ac:dyDescent="0.3">
      <c r="A9164" s="24">
        <v>9162</v>
      </c>
      <c r="B9164" s="11" t="str">
        <f>IFERROR(INDEX({"JSNY-BJ0001-01";"JSNY-JS0022-01";"JSNY-JS0002-01"},MATCH(D9164,{"BJ_zhongyu";"JS_WX_liteer";"JS_CZ_wodefeng"},0)),"")</f>
        <v>JSNY-JS0002-01</v>
      </c>
      <c r="C9164" s="11" t="str">
        <f>IFERROR(INDEX({"北京中裕世纪大酒店";"江苏利特尔绿色包装股份有限公司";"常州市金坛沃德丰电子科技有限公司"},MATCH(D9164,{"BJ_zhongyu";"JS_WX_liteer";"JS_CZ_wodefeng"},0)),"")</f>
        <v>常州市金坛沃德丰电子科技有限公司</v>
      </c>
      <c r="D9164" s="11" t="str">
        <f>[1]动作!$G9163</f>
        <v>JS_CZ_wodefeng</v>
      </c>
      <c r="E9164" s="11" t="str">
        <f>[1]动作!$D9163</f>
        <v>电表故障</v>
      </c>
      <c r="F9164" s="11" t="s">
        <v>45</v>
      </c>
      <c r="G9164" s="12">
        <f>[1]动作!$A9163+[1]动作!$B9163</f>
        <v>43215.952523148146</v>
      </c>
      <c r="H9164" s="12"/>
      <c r="I9164" s="11"/>
    </row>
    <row r="9165" spans="1:9" hidden="1" x14ac:dyDescent="0.3">
      <c r="A9165" s="24">
        <v>9163</v>
      </c>
      <c r="B9165" s="11" t="str">
        <f>IFERROR(INDEX({"JSNY-BJ0001-01";"JSNY-JS0022-01";"JSNY-JS0002-01"},MATCH(D9165,{"BJ_zhongyu";"JS_WX_liteer";"JS_CZ_wodefeng"},0)),"")</f>
        <v>JSNY-JS0002-01</v>
      </c>
      <c r="C9165" s="11" t="str">
        <f>IFERROR(INDEX({"北京中裕世纪大酒店";"江苏利特尔绿色包装股份有限公司";"常州市金坛沃德丰电子科技有限公司"},MATCH(D9165,{"BJ_zhongyu";"JS_WX_liteer";"JS_CZ_wodefeng"},0)),"")</f>
        <v>常州市金坛沃德丰电子科技有限公司</v>
      </c>
      <c r="D9165" s="11" t="str">
        <f>[1]动作!$G9164</f>
        <v>JS_CZ_wodefeng</v>
      </c>
      <c r="E9165" s="11" t="str">
        <f>[1]动作!$D9164</f>
        <v>电表故障</v>
      </c>
      <c r="F9165" s="11" t="s">
        <v>45</v>
      </c>
      <c r="G9165" s="12">
        <f>[1]动作!$A9164+[1]动作!$B9164</f>
        <v>43215.952696759261</v>
      </c>
      <c r="H9165" s="12"/>
      <c r="I9165" s="11"/>
    </row>
    <row r="9166" spans="1:9" hidden="1" x14ac:dyDescent="0.3">
      <c r="A9166" s="24">
        <v>9164</v>
      </c>
      <c r="B9166" s="11" t="str">
        <f>IFERROR(INDEX({"JSNY-BJ0001-01";"JSNY-JS0022-01";"JSNY-JS0002-01"},MATCH(D9166,{"BJ_zhongyu";"JS_WX_liteer";"JS_CZ_wodefeng"},0)),"")</f>
        <v>JSNY-JS0002-01</v>
      </c>
      <c r="C9166" s="11" t="str">
        <f>IFERROR(INDEX({"北京中裕世纪大酒店";"江苏利特尔绿色包装股份有限公司";"常州市金坛沃德丰电子科技有限公司"},MATCH(D9166,{"BJ_zhongyu";"JS_WX_liteer";"JS_CZ_wodefeng"},0)),"")</f>
        <v>常州市金坛沃德丰电子科技有限公司</v>
      </c>
      <c r="D9166" s="11" t="str">
        <f>[1]动作!$G9165</f>
        <v>JS_CZ_wodefeng</v>
      </c>
      <c r="E9166" s="11" t="str">
        <f>[1]动作!$D9165</f>
        <v>电表故障</v>
      </c>
      <c r="F9166" s="11" t="s">
        <v>45</v>
      </c>
      <c r="G9166" s="12">
        <f>[1]动作!$A9165+[1]动作!$B9165</f>
        <v>43215.953969907408</v>
      </c>
      <c r="H9166" s="12"/>
      <c r="I9166" s="11"/>
    </row>
    <row r="9167" spans="1:9" hidden="1" x14ac:dyDescent="0.3">
      <c r="A9167" s="24">
        <v>9165</v>
      </c>
      <c r="B9167" s="11" t="str">
        <f>IFERROR(INDEX({"JSNY-BJ0001-01";"JSNY-JS0022-01";"JSNY-JS0002-01"},MATCH(D9167,{"BJ_zhongyu";"JS_WX_liteer";"JS_CZ_wodefeng"},0)),"")</f>
        <v>JSNY-JS0002-01</v>
      </c>
      <c r="C9167" s="11" t="str">
        <f>IFERROR(INDEX({"北京中裕世纪大酒店";"江苏利特尔绿色包装股份有限公司";"常州市金坛沃德丰电子科技有限公司"},MATCH(D9167,{"BJ_zhongyu";"JS_WX_liteer";"JS_CZ_wodefeng"},0)),"")</f>
        <v>常州市金坛沃德丰电子科技有限公司</v>
      </c>
      <c r="D9167" s="11" t="str">
        <f>[1]动作!$G9166</f>
        <v>JS_CZ_wodefeng</v>
      </c>
      <c r="E9167" s="11" t="str">
        <f>[1]动作!$D9166</f>
        <v>电表故障</v>
      </c>
      <c r="F9167" s="11" t="s">
        <v>45</v>
      </c>
      <c r="G9167" s="12">
        <f>[1]动作!$A9166+[1]动作!$B9166</f>
        <v>43215.955300925925</v>
      </c>
      <c r="H9167" s="12"/>
      <c r="I9167" s="11"/>
    </row>
    <row r="9168" spans="1:9" hidden="1" x14ac:dyDescent="0.3">
      <c r="A9168" s="24">
        <v>9166</v>
      </c>
      <c r="B9168" s="11" t="str">
        <f>IFERROR(INDEX({"JSNY-BJ0001-01";"JSNY-JS0022-01";"JSNY-JS0002-01"},MATCH(D9168,{"BJ_zhongyu";"JS_WX_liteer";"JS_CZ_wodefeng"},0)),"")</f>
        <v>JSNY-JS0002-01</v>
      </c>
      <c r="C9168" s="11" t="str">
        <f>IFERROR(INDEX({"北京中裕世纪大酒店";"江苏利特尔绿色包装股份有限公司";"常州市金坛沃德丰电子科技有限公司"},MATCH(D9168,{"BJ_zhongyu";"JS_WX_liteer";"JS_CZ_wodefeng"},0)),"")</f>
        <v>常州市金坛沃德丰电子科技有限公司</v>
      </c>
      <c r="D9168" s="11" t="str">
        <f>[1]动作!$G9167</f>
        <v>JS_CZ_wodefeng</v>
      </c>
      <c r="E9168" s="11" t="str">
        <f>[1]动作!$D9167</f>
        <v>电表故障</v>
      </c>
      <c r="F9168" s="11" t="s">
        <v>45</v>
      </c>
      <c r="G9168" s="12">
        <f>[1]动作!$A9167+[1]动作!$B9167</f>
        <v>43215.957789351851</v>
      </c>
      <c r="H9168" s="12"/>
      <c r="I9168" s="11"/>
    </row>
    <row r="9169" spans="1:9" hidden="1" x14ac:dyDescent="0.3">
      <c r="A9169" s="24">
        <v>9167</v>
      </c>
      <c r="B9169" s="11" t="str">
        <f>IFERROR(INDEX({"JSNY-BJ0001-01";"JSNY-JS0022-01";"JSNY-JS0002-01"},MATCH(D9169,{"BJ_zhongyu";"JS_WX_liteer";"JS_CZ_wodefeng"},0)),"")</f>
        <v>JSNY-JS0002-01</v>
      </c>
      <c r="C9169" s="11" t="str">
        <f>IFERROR(INDEX({"北京中裕世纪大酒店";"江苏利特尔绿色包装股份有限公司";"常州市金坛沃德丰电子科技有限公司"},MATCH(D9169,{"BJ_zhongyu";"JS_WX_liteer";"JS_CZ_wodefeng"},0)),"")</f>
        <v>常州市金坛沃德丰电子科技有限公司</v>
      </c>
      <c r="D9169" s="11" t="str">
        <f>[1]动作!$G9168</f>
        <v>JS_CZ_wodefeng</v>
      </c>
      <c r="E9169" s="11" t="str">
        <f>[1]动作!$D9168</f>
        <v>电表故障</v>
      </c>
      <c r="F9169" s="11" t="s">
        <v>45</v>
      </c>
      <c r="G9169" s="12">
        <f>[1]动作!$A9168+[1]动作!$B9168</f>
        <v>43215.958020833335</v>
      </c>
      <c r="H9169" s="12"/>
      <c r="I9169" s="11"/>
    </row>
    <row r="9170" spans="1:9" hidden="1" x14ac:dyDescent="0.3">
      <c r="A9170" s="24">
        <v>9168</v>
      </c>
      <c r="B9170" s="11" t="str">
        <f>IFERROR(INDEX({"JSNY-BJ0001-01";"JSNY-JS0022-01";"JSNY-JS0002-01"},MATCH(D9170,{"BJ_zhongyu";"JS_WX_liteer";"JS_CZ_wodefeng"},0)),"")</f>
        <v>JSNY-JS0002-01</v>
      </c>
      <c r="C9170" s="11" t="str">
        <f>IFERROR(INDEX({"北京中裕世纪大酒店";"江苏利特尔绿色包装股份有限公司";"常州市金坛沃德丰电子科技有限公司"},MATCH(D9170,{"BJ_zhongyu";"JS_WX_liteer";"JS_CZ_wodefeng"},0)),"")</f>
        <v>常州市金坛沃德丰电子科技有限公司</v>
      </c>
      <c r="D9170" s="11" t="str">
        <f>[1]动作!$G9169</f>
        <v>JS_CZ_wodefeng</v>
      </c>
      <c r="E9170" s="11" t="str">
        <f>[1]动作!$D9169</f>
        <v>电表故障</v>
      </c>
      <c r="F9170" s="11" t="s">
        <v>45</v>
      </c>
      <c r="G9170" s="12">
        <f>[1]动作!$A9169+[1]动作!$B9169</f>
        <v>43215.958136574074</v>
      </c>
      <c r="H9170" s="12"/>
      <c r="I9170" s="11"/>
    </row>
    <row r="9171" spans="1:9" hidden="1" x14ac:dyDescent="0.3">
      <c r="A9171" s="24">
        <v>9169</v>
      </c>
      <c r="B9171" s="11" t="str">
        <f>IFERROR(INDEX({"JSNY-BJ0001-01";"JSNY-JS0022-01";"JSNY-JS0002-01"},MATCH(D9171,{"BJ_zhongyu";"JS_WX_liteer";"JS_CZ_wodefeng"},0)),"")</f>
        <v>JSNY-JS0002-01</v>
      </c>
      <c r="C9171" s="11" t="str">
        <f>IFERROR(INDEX({"北京中裕世纪大酒店";"江苏利特尔绿色包装股份有限公司";"常州市金坛沃德丰电子科技有限公司"},MATCH(D9171,{"BJ_zhongyu";"JS_WX_liteer";"JS_CZ_wodefeng"},0)),"")</f>
        <v>常州市金坛沃德丰电子科技有限公司</v>
      </c>
      <c r="D9171" s="11" t="str">
        <f>[1]动作!$G9170</f>
        <v>JS_CZ_wodefeng</v>
      </c>
      <c r="E9171" s="11" t="str">
        <f>[1]动作!$D9170</f>
        <v>电表故障</v>
      </c>
      <c r="F9171" s="11" t="s">
        <v>45</v>
      </c>
      <c r="G9171" s="12">
        <f>[1]动作!$A9170+[1]动作!$B9170</f>
        <v>43215.958310185182</v>
      </c>
      <c r="H9171" s="12"/>
      <c r="I9171" s="11"/>
    </row>
    <row r="9172" spans="1:9" hidden="1" x14ac:dyDescent="0.3">
      <c r="A9172" s="24">
        <v>9170</v>
      </c>
      <c r="B9172" s="11" t="str">
        <f>IFERROR(INDEX({"JSNY-BJ0001-01";"JSNY-JS0022-01";"JSNY-JS0002-01"},MATCH(D9172,{"BJ_zhongyu";"JS_WX_liteer";"JS_CZ_wodefeng"},0)),"")</f>
        <v>JSNY-JS0002-01</v>
      </c>
      <c r="C9172" s="11" t="str">
        <f>IFERROR(INDEX({"北京中裕世纪大酒店";"江苏利特尔绿色包装股份有限公司";"常州市金坛沃德丰电子科技有限公司"},MATCH(D9172,{"BJ_zhongyu";"JS_WX_liteer";"JS_CZ_wodefeng"},0)),"")</f>
        <v>常州市金坛沃德丰电子科技有限公司</v>
      </c>
      <c r="D9172" s="11" t="str">
        <f>[1]动作!$G9171</f>
        <v>JS_CZ_wodefeng</v>
      </c>
      <c r="E9172" s="11" t="str">
        <f>[1]动作!$D9171</f>
        <v>电表故障</v>
      </c>
      <c r="F9172" s="11" t="s">
        <v>45</v>
      </c>
      <c r="G9172" s="12">
        <f>[1]动作!$A9171+[1]动作!$B9171</f>
        <v>43215.959409722222</v>
      </c>
      <c r="H9172" s="12"/>
      <c r="I9172" s="11"/>
    </row>
    <row r="9173" spans="1:9" hidden="1" x14ac:dyDescent="0.3">
      <c r="A9173" s="24">
        <v>9171</v>
      </c>
      <c r="B9173" s="11" t="str">
        <f>IFERROR(INDEX({"JSNY-BJ0001-01";"JSNY-JS0022-01";"JSNY-JS0002-01"},MATCH(D9173,{"BJ_zhongyu";"JS_WX_liteer";"JS_CZ_wodefeng"},0)),"")</f>
        <v>JSNY-JS0002-01</v>
      </c>
      <c r="C9173" s="11" t="str">
        <f>IFERROR(INDEX({"北京中裕世纪大酒店";"江苏利特尔绿色包装股份有限公司";"常州市金坛沃德丰电子科技有限公司"},MATCH(D9173,{"BJ_zhongyu";"JS_WX_liteer";"JS_CZ_wodefeng"},0)),"")</f>
        <v>常州市金坛沃德丰电子科技有限公司</v>
      </c>
      <c r="D9173" s="11" t="str">
        <f>[1]动作!$G9172</f>
        <v>JS_CZ_wodefeng</v>
      </c>
      <c r="E9173" s="11" t="str">
        <f>[1]动作!$D9172</f>
        <v>电表故障</v>
      </c>
      <c r="F9173" s="11" t="s">
        <v>45</v>
      </c>
      <c r="G9173" s="12">
        <f>[1]动作!$A9172+[1]动作!$B9172</f>
        <v>43215.961793981478</v>
      </c>
      <c r="H9173" s="12"/>
      <c r="I9173" s="11"/>
    </row>
    <row r="9174" spans="1:9" hidden="1" x14ac:dyDescent="0.3">
      <c r="A9174" s="24">
        <v>9172</v>
      </c>
      <c r="B9174" s="11" t="str">
        <f>IFERROR(INDEX({"JSNY-BJ0001-01";"JSNY-JS0022-01";"JSNY-JS0002-01"},MATCH(D9174,{"BJ_zhongyu";"JS_WX_liteer";"JS_CZ_wodefeng"},0)),"")</f>
        <v>JSNY-JS0002-01</v>
      </c>
      <c r="C9174" s="11" t="str">
        <f>IFERROR(INDEX({"北京中裕世纪大酒店";"江苏利特尔绿色包装股份有限公司";"常州市金坛沃德丰电子科技有限公司"},MATCH(D9174,{"BJ_zhongyu";"JS_WX_liteer";"JS_CZ_wodefeng"},0)),"")</f>
        <v>常州市金坛沃德丰电子科技有限公司</v>
      </c>
      <c r="D9174" s="11" t="str">
        <f>[1]动作!$G9173</f>
        <v>JS_CZ_wodefeng</v>
      </c>
      <c r="E9174" s="11" t="str">
        <f>[1]动作!$D9173</f>
        <v>电表故障</v>
      </c>
      <c r="F9174" s="11" t="s">
        <v>45</v>
      </c>
      <c r="G9174" s="12">
        <f>[1]动作!$A9173+[1]动作!$B9173</f>
        <v>43215.963356481479</v>
      </c>
      <c r="H9174" s="12"/>
      <c r="I9174" s="11"/>
    </row>
    <row r="9175" spans="1:9" hidden="1" x14ac:dyDescent="0.3">
      <c r="A9175" s="24">
        <v>9173</v>
      </c>
      <c r="B9175" s="11" t="str">
        <f>IFERROR(INDEX({"JSNY-BJ0001-01";"JSNY-JS0022-01";"JSNY-JS0002-01"},MATCH(D9175,{"BJ_zhongyu";"JS_WX_liteer";"JS_CZ_wodefeng"},0)),"")</f>
        <v>JSNY-JS0002-01</v>
      </c>
      <c r="C9175" s="11" t="str">
        <f>IFERROR(INDEX({"北京中裕世纪大酒店";"江苏利特尔绿色包装股份有限公司";"常州市金坛沃德丰电子科技有限公司"},MATCH(D9175,{"BJ_zhongyu";"JS_WX_liteer";"JS_CZ_wodefeng"},0)),"")</f>
        <v>常州市金坛沃德丰电子科技有限公司</v>
      </c>
      <c r="D9175" s="11" t="str">
        <f>[1]动作!$G9174</f>
        <v>JS_CZ_wodefeng</v>
      </c>
      <c r="E9175" s="11" t="str">
        <f>[1]动作!$D9174</f>
        <v>电表故障</v>
      </c>
      <c r="F9175" s="11" t="s">
        <v>45</v>
      </c>
      <c r="G9175" s="12">
        <f>[1]动作!$A9174+[1]动作!$B9174</f>
        <v>43215.964687500003</v>
      </c>
      <c r="H9175" s="12"/>
      <c r="I9175" s="11"/>
    </row>
    <row r="9176" spans="1:9" hidden="1" x14ac:dyDescent="0.3">
      <c r="A9176" s="24">
        <v>9174</v>
      </c>
      <c r="B9176" s="11" t="str">
        <f>IFERROR(INDEX({"JSNY-BJ0001-01";"JSNY-JS0022-01";"JSNY-JS0002-01"},MATCH(D9176,{"BJ_zhongyu";"JS_WX_liteer";"JS_CZ_wodefeng"},0)),"")</f>
        <v>JSNY-JS0002-01</v>
      </c>
      <c r="C9176" s="11" t="str">
        <f>IFERROR(INDEX({"北京中裕世纪大酒店";"江苏利特尔绿色包装股份有限公司";"常州市金坛沃德丰电子科技有限公司"},MATCH(D9176,{"BJ_zhongyu";"JS_WX_liteer";"JS_CZ_wodefeng"},0)),"")</f>
        <v>常州市金坛沃德丰电子科技有限公司</v>
      </c>
      <c r="D9176" s="11" t="str">
        <f>[1]动作!$G9175</f>
        <v>JS_CZ_wodefeng</v>
      </c>
      <c r="E9176" s="11" t="str">
        <f>[1]动作!$D9175</f>
        <v>电表故障</v>
      </c>
      <c r="F9176" s="11" t="s">
        <v>45</v>
      </c>
      <c r="G9176" s="12">
        <f>[1]动作!$A9175+[1]动作!$B9175</f>
        <v>43215.964803240742</v>
      </c>
      <c r="H9176" s="12"/>
      <c r="I9176" s="11"/>
    </row>
    <row r="9177" spans="1:9" hidden="1" x14ac:dyDescent="0.3">
      <c r="A9177" s="24">
        <v>9175</v>
      </c>
      <c r="B9177" s="11" t="str">
        <f>IFERROR(INDEX({"JSNY-BJ0001-01";"JSNY-JS0022-01";"JSNY-JS0002-01"},MATCH(D9177,{"BJ_zhongyu";"JS_WX_liteer";"JS_CZ_wodefeng"},0)),"")</f>
        <v>JSNY-JS0002-01</v>
      </c>
      <c r="C9177" s="11" t="str">
        <f>IFERROR(INDEX({"北京中裕世纪大酒店";"江苏利特尔绿色包装股份有限公司";"常州市金坛沃德丰电子科技有限公司"},MATCH(D9177,{"BJ_zhongyu";"JS_WX_liteer";"JS_CZ_wodefeng"},0)),"")</f>
        <v>常州市金坛沃德丰电子科技有限公司</v>
      </c>
      <c r="D9177" s="11" t="str">
        <f>[1]动作!$G9176</f>
        <v>JS_CZ_wodefeng</v>
      </c>
      <c r="E9177" s="11" t="str">
        <f>[1]动作!$D9176</f>
        <v>电表故障</v>
      </c>
      <c r="F9177" s="11" t="s">
        <v>45</v>
      </c>
      <c r="G9177" s="12">
        <f>[1]动作!$A9176+[1]动作!$B9176</f>
        <v>43215.964918981481</v>
      </c>
      <c r="H9177" s="12"/>
      <c r="I9177" s="11"/>
    </row>
    <row r="9178" spans="1:9" hidden="1" x14ac:dyDescent="0.3">
      <c r="A9178" s="24">
        <v>9176</v>
      </c>
      <c r="B9178" s="11" t="str">
        <f>IFERROR(INDEX({"JSNY-BJ0001-01";"JSNY-JS0022-01";"JSNY-JS0002-01"},MATCH(D9178,{"BJ_zhongyu";"JS_WX_liteer";"JS_CZ_wodefeng"},0)),"")</f>
        <v>JSNY-JS0002-01</v>
      </c>
      <c r="C9178" s="11" t="str">
        <f>IFERROR(INDEX({"北京中裕世纪大酒店";"江苏利特尔绿色包装股份有限公司";"常州市金坛沃德丰电子科技有限公司"},MATCH(D9178,{"BJ_zhongyu";"JS_WX_liteer";"JS_CZ_wodefeng"},0)),"")</f>
        <v>常州市金坛沃德丰电子科技有限公司</v>
      </c>
      <c r="D9178" s="11" t="str">
        <f>[1]动作!$G9177</f>
        <v>JS_CZ_wodefeng</v>
      </c>
      <c r="E9178" s="11" t="str">
        <f>[1]动作!$D9177</f>
        <v>电表故障</v>
      </c>
      <c r="F9178" s="11" t="s">
        <v>45</v>
      </c>
      <c r="G9178" s="12">
        <f>[1]动作!$A9177+[1]动作!$B9177</f>
        <v>43215.968807870369</v>
      </c>
      <c r="H9178" s="12"/>
      <c r="I9178" s="11"/>
    </row>
    <row r="9179" spans="1:9" hidden="1" x14ac:dyDescent="0.3">
      <c r="A9179" s="24">
        <v>9177</v>
      </c>
      <c r="B9179" s="11" t="str">
        <f>IFERROR(INDEX({"JSNY-BJ0001-01";"JSNY-JS0022-01";"JSNY-JS0002-01"},MATCH(D9179,{"BJ_zhongyu";"JS_WX_liteer";"JS_CZ_wodefeng"},0)),"")</f>
        <v>JSNY-JS0002-01</v>
      </c>
      <c r="C9179" s="11" t="str">
        <f>IFERROR(INDEX({"北京中裕世纪大酒店";"江苏利特尔绿色包装股份有限公司";"常州市金坛沃德丰电子科技有限公司"},MATCH(D9179,{"BJ_zhongyu";"JS_WX_liteer";"JS_CZ_wodefeng"},0)),"")</f>
        <v>常州市金坛沃德丰电子科技有限公司</v>
      </c>
      <c r="D9179" s="11" t="str">
        <f>[1]动作!$G9178</f>
        <v>JS_CZ_wodefeng</v>
      </c>
      <c r="E9179" s="11" t="str">
        <f>[1]动作!$D9178</f>
        <v>电表故障</v>
      </c>
      <c r="F9179" s="11" t="s">
        <v>45</v>
      </c>
      <c r="G9179" s="12">
        <f>[1]动作!$A9178+[1]动作!$B9178</f>
        <v>43215.970196759263</v>
      </c>
      <c r="H9179" s="12"/>
      <c r="I9179" s="11"/>
    </row>
    <row r="9180" spans="1:9" hidden="1" x14ac:dyDescent="0.3">
      <c r="A9180" s="24">
        <v>9178</v>
      </c>
      <c r="B9180" s="11" t="str">
        <f>IFERROR(INDEX({"JSNY-BJ0001-01";"JSNY-JS0022-01";"JSNY-JS0002-01"},MATCH(D9180,{"BJ_zhongyu";"JS_WX_liteer";"JS_CZ_wodefeng"},0)),"")</f>
        <v>JSNY-JS0002-01</v>
      </c>
      <c r="C9180" s="11" t="str">
        <f>IFERROR(INDEX({"北京中裕世纪大酒店";"江苏利特尔绿色包装股份有限公司";"常州市金坛沃德丰电子科技有限公司"},MATCH(D9180,{"BJ_zhongyu";"JS_WX_liteer";"JS_CZ_wodefeng"},0)),"")</f>
        <v>常州市金坛沃德丰电子科技有限公司</v>
      </c>
      <c r="D9180" s="11" t="str">
        <f>[1]动作!$G9179</f>
        <v>JS_CZ_wodefeng</v>
      </c>
      <c r="E9180" s="11" t="str">
        <f>[1]动作!$D9179</f>
        <v>电表故障</v>
      </c>
      <c r="F9180" s="11" t="s">
        <v>45</v>
      </c>
      <c r="G9180" s="12">
        <f>[1]动作!$A9179+[1]动作!$B9179</f>
        <v>43215.970312500001</v>
      </c>
      <c r="H9180" s="12"/>
      <c r="I9180" s="11"/>
    </row>
    <row r="9181" spans="1:9" hidden="1" x14ac:dyDescent="0.3">
      <c r="A9181" s="24">
        <v>9179</v>
      </c>
      <c r="B9181" s="11" t="str">
        <f>IFERROR(INDEX({"JSNY-BJ0001-01";"JSNY-JS0022-01";"JSNY-JS0002-01"},MATCH(D9181,{"BJ_zhongyu";"JS_WX_liteer";"JS_CZ_wodefeng"},0)),"")</f>
        <v>JSNY-JS0002-01</v>
      </c>
      <c r="C9181" s="11" t="str">
        <f>IFERROR(INDEX({"北京中裕世纪大酒店";"江苏利特尔绿色包装股份有限公司";"常州市金坛沃德丰电子科技有限公司"},MATCH(D9181,{"BJ_zhongyu";"JS_WX_liteer";"JS_CZ_wodefeng"},0)),"")</f>
        <v>常州市金坛沃德丰电子科技有限公司</v>
      </c>
      <c r="D9181" s="11" t="str">
        <f>[1]动作!$G9180</f>
        <v>JS_CZ_wodefeng</v>
      </c>
      <c r="E9181" s="11" t="str">
        <f>[1]动作!$D9180</f>
        <v>电表故障</v>
      </c>
      <c r="F9181" s="11" t="s">
        <v>45</v>
      </c>
      <c r="G9181" s="12">
        <f>[1]动作!$A9180+[1]动作!$B9180</f>
        <v>43215.971701388888</v>
      </c>
      <c r="H9181" s="12"/>
      <c r="I9181" s="11"/>
    </row>
    <row r="9182" spans="1:9" hidden="1" x14ac:dyDescent="0.3">
      <c r="A9182" s="24">
        <v>9180</v>
      </c>
      <c r="B9182" s="11" t="str">
        <f>IFERROR(INDEX({"JSNY-BJ0001-01";"JSNY-JS0022-01";"JSNY-JS0002-01"},MATCH(D9182,{"BJ_zhongyu";"JS_WX_liteer";"JS_CZ_wodefeng"},0)),"")</f>
        <v>JSNY-JS0002-01</v>
      </c>
      <c r="C9182" s="11" t="str">
        <f>IFERROR(INDEX({"北京中裕世纪大酒店";"江苏利特尔绿色包装股份有限公司";"常州市金坛沃德丰电子科技有限公司"},MATCH(D9182,{"BJ_zhongyu";"JS_WX_liteer";"JS_CZ_wodefeng"},0)),"")</f>
        <v>常州市金坛沃德丰电子科技有限公司</v>
      </c>
      <c r="D9182" s="11" t="str">
        <f>[1]动作!$G9181</f>
        <v>JS_CZ_wodefeng</v>
      </c>
      <c r="E9182" s="11" t="str">
        <f>[1]动作!$D9181</f>
        <v>电表故障</v>
      </c>
      <c r="F9182" s="11" t="s">
        <v>45</v>
      </c>
      <c r="G9182" s="12">
        <f>[1]动作!$A9181+[1]动作!$B9181</f>
        <v>43215.972743055558</v>
      </c>
      <c r="H9182" s="12"/>
      <c r="I9182" s="11"/>
    </row>
    <row r="9183" spans="1:9" hidden="1" x14ac:dyDescent="0.3">
      <c r="A9183" s="24">
        <v>9181</v>
      </c>
      <c r="B9183" s="11" t="str">
        <f>IFERROR(INDEX({"JSNY-BJ0001-01";"JSNY-JS0022-01";"JSNY-JS0002-01"},MATCH(D9183,{"BJ_zhongyu";"JS_WX_liteer";"JS_CZ_wodefeng"},0)),"")</f>
        <v>JSNY-JS0002-01</v>
      </c>
      <c r="C9183" s="11" t="str">
        <f>IFERROR(INDEX({"北京中裕世纪大酒店";"江苏利特尔绿色包装股份有限公司";"常州市金坛沃德丰电子科技有限公司"},MATCH(D9183,{"BJ_zhongyu";"JS_WX_liteer";"JS_CZ_wodefeng"},0)),"")</f>
        <v>常州市金坛沃德丰电子科技有限公司</v>
      </c>
      <c r="D9183" s="11" t="str">
        <f>[1]动作!$G9182</f>
        <v>JS_CZ_wodefeng</v>
      </c>
      <c r="E9183" s="11" t="str">
        <f>[1]动作!$D9182</f>
        <v>电表故障</v>
      </c>
      <c r="F9183" s="11" t="s">
        <v>45</v>
      </c>
      <c r="G9183" s="12">
        <f>[1]动作!$A9182+[1]动作!$B9182</f>
        <v>43215.974305555559</v>
      </c>
      <c r="H9183" s="12"/>
      <c r="I9183" s="11"/>
    </row>
    <row r="9184" spans="1:9" hidden="1" x14ac:dyDescent="0.3">
      <c r="A9184" s="24">
        <v>9182</v>
      </c>
      <c r="B9184" s="11" t="str">
        <f>IFERROR(INDEX({"JSNY-BJ0001-01";"JSNY-JS0022-01";"JSNY-JS0002-01"},MATCH(D9184,{"BJ_zhongyu";"JS_WX_liteer";"JS_CZ_wodefeng"},0)),"")</f>
        <v>JSNY-JS0002-01</v>
      </c>
      <c r="C9184" s="11" t="str">
        <f>IFERROR(INDEX({"北京中裕世纪大酒店";"江苏利特尔绿色包装股份有限公司";"常州市金坛沃德丰电子科技有限公司"},MATCH(D9184,{"BJ_zhongyu";"JS_WX_liteer";"JS_CZ_wodefeng"},0)),"")</f>
        <v>常州市金坛沃德丰电子科技有限公司</v>
      </c>
      <c r="D9184" s="11" t="str">
        <f>[1]动作!$G9183</f>
        <v>JS_CZ_wodefeng</v>
      </c>
      <c r="E9184" s="11" t="str">
        <f>[1]动作!$D9183</f>
        <v>电表故障</v>
      </c>
      <c r="F9184" s="11" t="s">
        <v>45</v>
      </c>
      <c r="G9184" s="12">
        <f>[1]动作!$A9183+[1]动作!$B9183</f>
        <v>43215.975416666668</v>
      </c>
      <c r="H9184" s="12"/>
      <c r="I9184" s="11"/>
    </row>
    <row r="9185" spans="1:9" hidden="1" x14ac:dyDescent="0.3">
      <c r="A9185" s="24">
        <v>9183</v>
      </c>
      <c r="B9185" s="11" t="str">
        <f>IFERROR(INDEX({"JSNY-BJ0001-01";"JSNY-JS0022-01";"JSNY-JS0002-01"},MATCH(D9185,{"BJ_zhongyu";"JS_WX_liteer";"JS_CZ_wodefeng"},0)),"")</f>
        <v>JSNY-JS0002-01</v>
      </c>
      <c r="C9185" s="11" t="str">
        <f>IFERROR(INDEX({"北京中裕世纪大酒店";"江苏利特尔绿色包装股份有限公司";"常州市金坛沃德丰电子科技有限公司"},MATCH(D9185,{"BJ_zhongyu";"JS_WX_liteer";"JS_CZ_wodefeng"},0)),"")</f>
        <v>常州市金坛沃德丰电子科技有限公司</v>
      </c>
      <c r="D9185" s="11" t="str">
        <f>[1]动作!$G9184</f>
        <v>JS_CZ_wodefeng</v>
      </c>
      <c r="E9185" s="11" t="str">
        <f>[1]动作!$D9184</f>
        <v>电表故障</v>
      </c>
      <c r="F9185" s="11" t="s">
        <v>45</v>
      </c>
      <c r="G9185" s="12">
        <f>[1]动作!$A9184+[1]动作!$B9184</f>
        <v>43215.975636574076</v>
      </c>
      <c r="H9185" s="12"/>
      <c r="I9185" s="11"/>
    </row>
    <row r="9186" spans="1:9" hidden="1" x14ac:dyDescent="0.3">
      <c r="A9186" s="24">
        <v>9184</v>
      </c>
      <c r="B9186" s="11" t="str">
        <f>IFERROR(INDEX({"JSNY-BJ0001-01";"JSNY-JS0022-01";"JSNY-JS0002-01"},MATCH(D9186,{"BJ_zhongyu";"JS_WX_liteer";"JS_CZ_wodefeng"},0)),"")</f>
        <v>JSNY-JS0002-01</v>
      </c>
      <c r="C9186" s="11" t="str">
        <f>IFERROR(INDEX({"北京中裕世纪大酒店";"江苏利特尔绿色包装股份有限公司";"常州市金坛沃德丰电子科技有限公司"},MATCH(D9186,{"BJ_zhongyu";"JS_WX_liteer";"JS_CZ_wodefeng"},0)),"")</f>
        <v>常州市金坛沃德丰电子科技有限公司</v>
      </c>
      <c r="D9186" s="11" t="str">
        <f>[1]动作!$G9185</f>
        <v>JS_CZ_wodefeng</v>
      </c>
      <c r="E9186" s="11" t="str">
        <f>[1]动作!$D9185</f>
        <v>电表故障</v>
      </c>
      <c r="F9186" s="11" t="s">
        <v>45</v>
      </c>
      <c r="G9186" s="12">
        <f>[1]动作!$A9185+[1]动作!$B9185</f>
        <v>43215.975763888891</v>
      </c>
      <c r="H9186" s="12"/>
      <c r="I9186" s="11"/>
    </row>
    <row r="9187" spans="1:9" hidden="1" x14ac:dyDescent="0.3">
      <c r="A9187" s="24">
        <v>9185</v>
      </c>
      <c r="B9187" s="11" t="str">
        <f>IFERROR(INDEX({"JSNY-BJ0001-01";"JSNY-JS0022-01";"JSNY-JS0002-01"},MATCH(D9187,{"BJ_zhongyu";"JS_WX_liteer";"JS_CZ_wodefeng"},0)),"")</f>
        <v>JSNY-JS0002-01</v>
      </c>
      <c r="C9187" s="11" t="str">
        <f>IFERROR(INDEX({"北京中裕世纪大酒店";"江苏利特尔绿色包装股份有限公司";"常州市金坛沃德丰电子科技有限公司"},MATCH(D9187,{"BJ_zhongyu";"JS_WX_liteer";"JS_CZ_wodefeng"},0)),"")</f>
        <v>常州市金坛沃德丰电子科技有限公司</v>
      </c>
      <c r="D9187" s="11" t="str">
        <f>[1]动作!$G9186</f>
        <v>JS_CZ_wodefeng</v>
      </c>
      <c r="E9187" s="11" t="str">
        <f>[1]动作!$D9186</f>
        <v>电表故障</v>
      </c>
      <c r="F9187" s="11" t="s">
        <v>45</v>
      </c>
      <c r="G9187" s="12">
        <f>[1]动作!$A9186+[1]动作!$B9186</f>
        <v>43215.975868055553</v>
      </c>
      <c r="H9187" s="12"/>
      <c r="I9187" s="11"/>
    </row>
    <row r="9188" spans="1:9" hidden="1" x14ac:dyDescent="0.3">
      <c r="A9188" s="24">
        <v>9186</v>
      </c>
      <c r="B9188" s="11" t="str">
        <f>IFERROR(INDEX({"JSNY-BJ0001-01";"JSNY-JS0022-01";"JSNY-JS0002-01"},MATCH(D9188,{"BJ_zhongyu";"JS_WX_liteer";"JS_CZ_wodefeng"},0)),"")</f>
        <v>JSNY-JS0002-01</v>
      </c>
      <c r="C9188" s="11" t="str">
        <f>IFERROR(INDEX({"北京中裕世纪大酒店";"江苏利特尔绿色包装股份有限公司";"常州市金坛沃德丰电子科技有限公司"},MATCH(D9188,{"BJ_zhongyu";"JS_WX_liteer";"JS_CZ_wodefeng"},0)),"")</f>
        <v>常州市金坛沃德丰电子科技有限公司</v>
      </c>
      <c r="D9188" s="11" t="str">
        <f>[1]动作!$G9187</f>
        <v>JS_CZ_wodefeng</v>
      </c>
      <c r="E9188" s="11" t="str">
        <f>[1]动作!$D9187</f>
        <v>电表故障</v>
      </c>
      <c r="F9188" s="11" t="s">
        <v>45</v>
      </c>
      <c r="G9188" s="12">
        <f>[1]动作!$A9187+[1]动作!$B9187</f>
        <v>43215.976805555554</v>
      </c>
      <c r="H9188" s="12"/>
      <c r="I9188" s="11"/>
    </row>
    <row r="9189" spans="1:9" hidden="1" x14ac:dyDescent="0.3">
      <c r="A9189" s="24">
        <v>9187</v>
      </c>
      <c r="B9189" s="11" t="str">
        <f>IFERROR(INDEX({"JSNY-BJ0001-01";"JSNY-JS0022-01";"JSNY-JS0002-01"},MATCH(D9189,{"BJ_zhongyu";"JS_WX_liteer";"JS_CZ_wodefeng"},0)),"")</f>
        <v>JSNY-JS0002-01</v>
      </c>
      <c r="C9189" s="11" t="str">
        <f>IFERROR(INDEX({"北京中裕世纪大酒店";"江苏利特尔绿色包装股份有限公司";"常州市金坛沃德丰电子科技有限公司"},MATCH(D9189,{"BJ_zhongyu";"JS_WX_liteer";"JS_CZ_wodefeng"},0)),"")</f>
        <v>常州市金坛沃德丰电子科技有限公司</v>
      </c>
      <c r="D9189" s="11" t="str">
        <f>[1]动作!$G9188</f>
        <v>JS_CZ_wodefeng</v>
      </c>
      <c r="E9189" s="11" t="str">
        <f>[1]动作!$D9188</f>
        <v>电表故障</v>
      </c>
      <c r="F9189" s="11" t="s">
        <v>45</v>
      </c>
      <c r="G9189" s="12">
        <f>[1]动作!$A9188+[1]动作!$B9188</f>
        <v>43215.978252314817</v>
      </c>
      <c r="H9189" s="12"/>
      <c r="I9189" s="11"/>
    </row>
    <row r="9190" spans="1:9" hidden="1" x14ac:dyDescent="0.3">
      <c r="A9190" s="24">
        <v>9188</v>
      </c>
      <c r="B9190" s="11" t="str">
        <f>IFERROR(INDEX({"JSNY-BJ0001-01";"JSNY-JS0022-01";"JSNY-JS0002-01"},MATCH(D9190,{"BJ_zhongyu";"JS_WX_liteer";"JS_CZ_wodefeng"},0)),"")</f>
        <v>JSNY-JS0002-01</v>
      </c>
      <c r="C9190" s="11" t="str">
        <f>IFERROR(INDEX({"北京中裕世纪大酒店";"江苏利特尔绿色包装股份有限公司";"常州市金坛沃德丰电子科技有限公司"},MATCH(D9190,{"BJ_zhongyu";"JS_WX_liteer";"JS_CZ_wodefeng"},0)),"")</f>
        <v>常州市金坛沃德丰电子科技有限公司</v>
      </c>
      <c r="D9190" s="11" t="str">
        <f>[1]动作!$G9189</f>
        <v>JS_CZ_wodefeng</v>
      </c>
      <c r="E9190" s="11" t="str">
        <f>[1]动作!$D9189</f>
        <v>电表故障</v>
      </c>
      <c r="F9190" s="11" t="s">
        <v>45</v>
      </c>
      <c r="G9190" s="12">
        <f>[1]动作!$A9189+[1]动作!$B9189</f>
        <v>43215.980914351851</v>
      </c>
      <c r="H9190" s="12"/>
      <c r="I9190" s="11"/>
    </row>
    <row r="9191" spans="1:9" hidden="1" x14ac:dyDescent="0.3">
      <c r="A9191" s="24">
        <v>9189</v>
      </c>
      <c r="B9191" s="11" t="str">
        <f>IFERROR(INDEX({"JSNY-BJ0001-01";"JSNY-JS0022-01";"JSNY-JS0002-01"},MATCH(D9191,{"BJ_zhongyu";"JS_WX_liteer";"JS_CZ_wodefeng"},0)),"")</f>
        <v>JSNY-JS0002-01</v>
      </c>
      <c r="C9191" s="11" t="str">
        <f>IFERROR(INDEX({"北京中裕世纪大酒店";"江苏利特尔绿色包装股份有限公司";"常州市金坛沃德丰电子科技有限公司"},MATCH(D9191,{"BJ_zhongyu";"JS_WX_liteer";"JS_CZ_wodefeng"},0)),"")</f>
        <v>常州市金坛沃德丰电子科技有限公司</v>
      </c>
      <c r="D9191" s="11" t="str">
        <f>[1]动作!$G9190</f>
        <v>JS_CZ_wodefeng</v>
      </c>
      <c r="E9191" s="11" t="str">
        <f>[1]动作!$D9190</f>
        <v>电表故障</v>
      </c>
      <c r="F9191" s="11" t="s">
        <v>45</v>
      </c>
      <c r="G9191" s="12">
        <f>[1]动作!$A9190+[1]动作!$B9190</f>
        <v>43215.981030092589</v>
      </c>
      <c r="H9191" s="12"/>
      <c r="I9191" s="11"/>
    </row>
    <row r="9192" spans="1:9" hidden="1" x14ac:dyDescent="0.3">
      <c r="A9192" s="24">
        <v>9190</v>
      </c>
      <c r="B9192" s="11" t="str">
        <f>IFERROR(INDEX({"JSNY-BJ0001-01";"JSNY-JS0022-01";"JSNY-JS0002-01"},MATCH(D9192,{"BJ_zhongyu";"JS_WX_liteer";"JS_CZ_wodefeng"},0)),"")</f>
        <v>JSNY-JS0002-01</v>
      </c>
      <c r="C9192" s="11" t="str">
        <f>IFERROR(INDEX({"北京中裕世纪大酒店";"江苏利特尔绿色包装股份有限公司";"常州市金坛沃德丰电子科技有限公司"},MATCH(D9192,{"BJ_zhongyu";"JS_WX_liteer";"JS_CZ_wodefeng"},0)),"")</f>
        <v>常州市金坛沃德丰电子科技有限公司</v>
      </c>
      <c r="D9192" s="11" t="str">
        <f>[1]动作!$G9191</f>
        <v>JS_CZ_wodefeng</v>
      </c>
      <c r="E9192" s="11" t="str">
        <f>[1]动作!$D9191</f>
        <v>电表故障</v>
      </c>
      <c r="F9192" s="11" t="s">
        <v>45</v>
      </c>
      <c r="G9192" s="12">
        <f>[1]动作!$A9191+[1]动作!$B9191</f>
        <v>43215.982071759259</v>
      </c>
      <c r="H9192" s="12"/>
      <c r="I9192" s="11"/>
    </row>
    <row r="9193" spans="1:9" hidden="1" x14ac:dyDescent="0.3">
      <c r="A9193" s="24">
        <v>9191</v>
      </c>
      <c r="B9193" s="11" t="str">
        <f>IFERROR(INDEX({"JSNY-BJ0001-01";"JSNY-JS0022-01";"JSNY-JS0002-01"},MATCH(D9193,{"BJ_zhongyu";"JS_WX_liteer";"JS_CZ_wodefeng"},0)),"")</f>
        <v>JSNY-JS0002-01</v>
      </c>
      <c r="C9193" s="11" t="str">
        <f>IFERROR(INDEX({"北京中裕世纪大酒店";"江苏利特尔绿色包装股份有限公司";"常州市金坛沃德丰电子科技有限公司"},MATCH(D9193,{"BJ_zhongyu";"JS_WX_liteer";"JS_CZ_wodefeng"},0)),"")</f>
        <v>常州市金坛沃德丰电子科技有限公司</v>
      </c>
      <c r="D9193" s="11" t="str">
        <f>[1]动作!$G9192</f>
        <v>JS_CZ_wodefeng</v>
      </c>
      <c r="E9193" s="11" t="str">
        <f>[1]动作!$D9192</f>
        <v>电表故障</v>
      </c>
      <c r="F9193" s="11" t="s">
        <v>45</v>
      </c>
      <c r="G9193" s="12">
        <f>[1]动作!$A9192+[1]动作!$B9192</f>
        <v>43215.982187499998</v>
      </c>
      <c r="H9193" s="12"/>
      <c r="I9193" s="11"/>
    </row>
    <row r="9194" spans="1:9" hidden="1" x14ac:dyDescent="0.3">
      <c r="A9194" s="24">
        <v>9192</v>
      </c>
      <c r="B9194" s="11" t="str">
        <f>IFERROR(INDEX({"JSNY-BJ0001-01";"JSNY-JS0022-01";"JSNY-JS0002-01"},MATCH(D9194,{"BJ_zhongyu";"JS_WX_liteer";"JS_CZ_wodefeng"},0)),"")</f>
        <v>JSNY-JS0002-01</v>
      </c>
      <c r="C9194" s="11" t="str">
        <f>IFERROR(INDEX({"北京中裕世纪大酒店";"江苏利特尔绿色包装股份有限公司";"常州市金坛沃德丰电子科技有限公司"},MATCH(D9194,{"BJ_zhongyu";"JS_WX_liteer";"JS_CZ_wodefeng"},0)),"")</f>
        <v>常州市金坛沃德丰电子科技有限公司</v>
      </c>
      <c r="D9194" s="11" t="str">
        <f>[1]动作!$G9193</f>
        <v>JS_CZ_wodefeng</v>
      </c>
      <c r="E9194" s="11" t="str">
        <f>[1]动作!$D9193</f>
        <v>电表故障</v>
      </c>
      <c r="F9194" s="11" t="s">
        <v>45</v>
      </c>
      <c r="G9194" s="12">
        <f>[1]动作!$A9193+[1]动作!$B9193</f>
        <v>43215.983518518522</v>
      </c>
      <c r="H9194" s="12"/>
      <c r="I9194" s="11"/>
    </row>
    <row r="9195" spans="1:9" hidden="1" x14ac:dyDescent="0.3">
      <c r="A9195" s="24">
        <v>9193</v>
      </c>
      <c r="B9195" s="11" t="str">
        <f>IFERROR(INDEX({"JSNY-BJ0001-01";"JSNY-JS0022-01";"JSNY-JS0002-01"},MATCH(D9195,{"BJ_zhongyu";"JS_WX_liteer";"JS_CZ_wodefeng"},0)),"")</f>
        <v>JSNY-JS0002-01</v>
      </c>
      <c r="C9195" s="11" t="str">
        <f>IFERROR(INDEX({"北京中裕世纪大酒店";"江苏利特尔绿色包装股份有限公司";"常州市金坛沃德丰电子科技有限公司"},MATCH(D9195,{"BJ_zhongyu";"JS_WX_liteer";"JS_CZ_wodefeng"},0)),"")</f>
        <v>常州市金坛沃德丰电子科技有限公司</v>
      </c>
      <c r="D9195" s="11" t="str">
        <f>[1]动作!$G9194</f>
        <v>JS_CZ_wodefeng</v>
      </c>
      <c r="E9195" s="11" t="str">
        <f>[1]动作!$D9194</f>
        <v>电表故障</v>
      </c>
      <c r="F9195" s="11" t="s">
        <v>45</v>
      </c>
      <c r="G9195" s="12">
        <f>[1]动作!$A9194+[1]动作!$B9194</f>
        <v>43215.985891203702</v>
      </c>
      <c r="H9195" s="12"/>
      <c r="I9195" s="11"/>
    </row>
    <row r="9196" spans="1:9" hidden="1" x14ac:dyDescent="0.3">
      <c r="A9196" s="24">
        <v>9194</v>
      </c>
      <c r="B9196" s="11" t="str">
        <f>IFERROR(INDEX({"JSNY-BJ0001-01";"JSNY-JS0022-01";"JSNY-JS0002-01"},MATCH(D9196,{"BJ_zhongyu";"JS_WX_liteer";"JS_CZ_wodefeng"},0)),"")</f>
        <v>JSNY-JS0002-01</v>
      </c>
      <c r="C9196" s="11" t="str">
        <f>IFERROR(INDEX({"北京中裕世纪大酒店";"江苏利特尔绿色包装股份有限公司";"常州市金坛沃德丰电子科技有限公司"},MATCH(D9196,{"BJ_zhongyu";"JS_WX_liteer";"JS_CZ_wodefeng"},0)),"")</f>
        <v>常州市金坛沃德丰电子科技有限公司</v>
      </c>
      <c r="D9196" s="11" t="str">
        <f>[1]动作!$G9195</f>
        <v>JS_CZ_wodefeng</v>
      </c>
      <c r="E9196" s="11" t="str">
        <f>[1]动作!$D9195</f>
        <v>电表故障</v>
      </c>
      <c r="F9196" s="11" t="s">
        <v>45</v>
      </c>
      <c r="G9196" s="12">
        <f>[1]动作!$A9195+[1]动作!$B9195</f>
        <v>43215.986006944448</v>
      </c>
      <c r="H9196" s="12"/>
      <c r="I9196" s="11"/>
    </row>
    <row r="9197" spans="1:9" hidden="1" x14ac:dyDescent="0.3">
      <c r="A9197" s="24">
        <v>9195</v>
      </c>
      <c r="B9197" s="11" t="str">
        <f>IFERROR(INDEX({"JSNY-BJ0001-01";"JSNY-JS0022-01";"JSNY-JS0002-01"},MATCH(D9197,{"BJ_zhongyu";"JS_WX_liteer";"JS_CZ_wodefeng"},0)),"")</f>
        <v>JSNY-JS0002-01</v>
      </c>
      <c r="C9197" s="11" t="str">
        <f>IFERROR(INDEX({"北京中裕世纪大酒店";"江苏利特尔绿色包装股份有限公司";"常州市金坛沃德丰电子科技有限公司"},MATCH(D9197,{"BJ_zhongyu";"JS_WX_liteer";"JS_CZ_wodefeng"},0)),"")</f>
        <v>常州市金坛沃德丰电子科技有限公司</v>
      </c>
      <c r="D9197" s="11" t="str">
        <f>[1]动作!$G9196</f>
        <v>JS_CZ_wodefeng</v>
      </c>
      <c r="E9197" s="11" t="str">
        <f>[1]动作!$D9196</f>
        <v>电表故障</v>
      </c>
      <c r="F9197" s="11" t="s">
        <v>45</v>
      </c>
      <c r="G9197" s="12">
        <f>[1]动作!$A9196+[1]动作!$B9196</f>
        <v>43215.98710648148</v>
      </c>
      <c r="H9197" s="12"/>
      <c r="I9197" s="11"/>
    </row>
    <row r="9198" spans="1:9" hidden="1" x14ac:dyDescent="0.3">
      <c r="A9198" s="24">
        <v>9196</v>
      </c>
      <c r="B9198" s="11" t="str">
        <f>IFERROR(INDEX({"JSNY-BJ0001-01";"JSNY-JS0022-01";"JSNY-JS0002-01"},MATCH(D9198,{"BJ_zhongyu";"JS_WX_liteer";"JS_CZ_wodefeng"},0)),"")</f>
        <v>JSNY-JS0002-01</v>
      </c>
      <c r="C9198" s="11" t="str">
        <f>IFERROR(INDEX({"北京中裕世纪大酒店";"江苏利特尔绿色包装股份有限公司";"常州市金坛沃德丰电子科技有限公司"},MATCH(D9198,{"BJ_zhongyu";"JS_WX_liteer";"JS_CZ_wodefeng"},0)),"")</f>
        <v>常州市金坛沃德丰电子科技有限公司</v>
      </c>
      <c r="D9198" s="11" t="str">
        <f>[1]动作!$G9197</f>
        <v>JS_CZ_wodefeng</v>
      </c>
      <c r="E9198" s="11" t="str">
        <f>[1]动作!$D9197</f>
        <v>电表故障</v>
      </c>
      <c r="F9198" s="11" t="s">
        <v>45</v>
      </c>
      <c r="G9198" s="12">
        <f>[1]动作!$A9197+[1]动作!$B9197</f>
        <v>43215.989942129629</v>
      </c>
      <c r="H9198" s="12"/>
      <c r="I9198" s="11"/>
    </row>
    <row r="9199" spans="1:9" hidden="1" x14ac:dyDescent="0.3">
      <c r="A9199" s="24">
        <v>9197</v>
      </c>
      <c r="B9199" s="11" t="str">
        <f>IFERROR(INDEX({"JSNY-BJ0001-01";"JSNY-JS0022-01";"JSNY-JS0002-01"},MATCH(D9199,{"BJ_zhongyu";"JS_WX_liteer";"JS_CZ_wodefeng"},0)),"")</f>
        <v>JSNY-JS0002-01</v>
      </c>
      <c r="C9199" s="11" t="str">
        <f>IFERROR(INDEX({"北京中裕世纪大酒店";"江苏利特尔绿色包装股份有限公司";"常州市金坛沃德丰电子科技有限公司"},MATCH(D9199,{"BJ_zhongyu";"JS_WX_liteer";"JS_CZ_wodefeng"},0)),"")</f>
        <v>常州市金坛沃德丰电子科技有限公司</v>
      </c>
      <c r="D9199" s="11" t="str">
        <f>[1]动作!$G9198</f>
        <v>JS_CZ_wodefeng</v>
      </c>
      <c r="E9199" s="11" t="str">
        <f>[1]动作!$D9198</f>
        <v>电表故障</v>
      </c>
      <c r="F9199" s="11" t="s">
        <v>45</v>
      </c>
      <c r="G9199" s="12">
        <f>[1]动作!$A9198+[1]动作!$B9198</f>
        <v>43215.992314814815</v>
      </c>
      <c r="H9199" s="12"/>
      <c r="I9199" s="11"/>
    </row>
    <row r="9200" spans="1:9" hidden="1" x14ac:dyDescent="0.3">
      <c r="A9200" s="24">
        <v>9198</v>
      </c>
      <c r="B9200" s="11" t="str">
        <f>IFERROR(INDEX({"JSNY-BJ0001-01";"JSNY-JS0022-01";"JSNY-JS0002-01"},MATCH(D9200,{"BJ_zhongyu";"JS_WX_liteer";"JS_CZ_wodefeng"},0)),"")</f>
        <v>JSNY-JS0002-01</v>
      </c>
      <c r="C9200" s="11" t="str">
        <f>IFERROR(INDEX({"北京中裕世纪大酒店";"江苏利特尔绿色包装股份有限公司";"常州市金坛沃德丰电子科技有限公司"},MATCH(D9200,{"BJ_zhongyu";"JS_WX_liteer";"JS_CZ_wodefeng"},0)),"")</f>
        <v>常州市金坛沃德丰电子科技有限公司</v>
      </c>
      <c r="D9200" s="11" t="str">
        <f>[1]动作!$G9199</f>
        <v>JS_CZ_wodefeng</v>
      </c>
      <c r="E9200" s="11" t="str">
        <f>[1]动作!$D9199</f>
        <v>电表故障</v>
      </c>
      <c r="F9200" s="11" t="s">
        <v>45</v>
      </c>
      <c r="G9200" s="12">
        <f>[1]动作!$A9199+[1]动作!$B9199</f>
        <v>43215.992442129631</v>
      </c>
      <c r="H9200" s="12"/>
      <c r="I9200" s="11"/>
    </row>
    <row r="9201" spans="1:9" hidden="1" x14ac:dyDescent="0.3">
      <c r="A9201" s="24">
        <v>9199</v>
      </c>
      <c r="B9201" s="11" t="str">
        <f>IFERROR(INDEX({"JSNY-BJ0001-01";"JSNY-JS0022-01";"JSNY-JS0002-01"},MATCH(D9201,{"BJ_zhongyu";"JS_WX_liteer";"JS_CZ_wodefeng"},0)),"")</f>
        <v>JSNY-JS0002-01</v>
      </c>
      <c r="C9201" s="11" t="str">
        <f>IFERROR(INDEX({"北京中裕世纪大酒店";"江苏利特尔绿色包装股份有限公司";"常州市金坛沃德丰电子科技有限公司"},MATCH(D9201,{"BJ_zhongyu";"JS_WX_liteer";"JS_CZ_wodefeng"},0)),"")</f>
        <v>常州市金坛沃德丰电子科技有限公司</v>
      </c>
      <c r="D9201" s="11" t="str">
        <f>[1]动作!$G9200</f>
        <v>JS_CZ_wodefeng</v>
      </c>
      <c r="E9201" s="11" t="str">
        <f>[1]动作!$D9200</f>
        <v>电表故障</v>
      </c>
      <c r="F9201" s="11" t="s">
        <v>45</v>
      </c>
      <c r="G9201" s="12">
        <f>[1]动作!$A9200+[1]动作!$B9200</f>
        <v>43215.992847222224</v>
      </c>
      <c r="H9201" s="12"/>
      <c r="I9201" s="11"/>
    </row>
    <row r="9202" spans="1:9" hidden="1" x14ac:dyDescent="0.3">
      <c r="A9202" s="24">
        <v>9200</v>
      </c>
      <c r="B9202" s="11" t="str">
        <f>IFERROR(INDEX({"JSNY-BJ0001-01";"JSNY-JS0022-01";"JSNY-JS0002-01"},MATCH(D9202,{"BJ_zhongyu";"JS_WX_liteer";"JS_CZ_wodefeng"},0)),"")</f>
        <v>JSNY-JS0002-01</v>
      </c>
      <c r="C9202" s="11" t="str">
        <f>IFERROR(INDEX({"北京中裕世纪大酒店";"江苏利特尔绿色包装股份有限公司";"常州市金坛沃德丰电子科技有限公司"},MATCH(D9202,{"BJ_zhongyu";"JS_WX_liteer";"JS_CZ_wodefeng"},0)),"")</f>
        <v>常州市金坛沃德丰电子科技有限公司</v>
      </c>
      <c r="D9202" s="11" t="str">
        <f>[1]动作!$G9201</f>
        <v>JS_CZ_wodefeng</v>
      </c>
      <c r="E9202" s="11" t="str">
        <f>[1]动作!$D9201</f>
        <v>电表故障</v>
      </c>
      <c r="F9202" s="11" t="s">
        <v>45</v>
      </c>
      <c r="G9202" s="12">
        <f>[1]动作!$A9201+[1]动作!$B9201</f>
        <v>43215.993888888886</v>
      </c>
      <c r="H9202" s="12"/>
      <c r="I9202" s="11"/>
    </row>
    <row r="9203" spans="1:9" hidden="1" x14ac:dyDescent="0.3">
      <c r="A9203" s="24">
        <v>9201</v>
      </c>
      <c r="B9203" s="11" t="str">
        <f>IFERROR(INDEX({"JSNY-BJ0001-01";"JSNY-JS0022-01";"JSNY-JS0002-01"},MATCH(D9203,{"BJ_zhongyu";"JS_WX_liteer";"JS_CZ_wodefeng"},0)),"")</f>
        <v>JSNY-JS0002-01</v>
      </c>
      <c r="C9203" s="11" t="str">
        <f>IFERROR(INDEX({"北京中裕世纪大酒店";"江苏利特尔绿色包装股份有限公司";"常州市金坛沃德丰电子科技有限公司"},MATCH(D9203,{"BJ_zhongyu";"JS_WX_liteer";"JS_CZ_wodefeng"},0)),"")</f>
        <v>常州市金坛沃德丰电子科技有限公司</v>
      </c>
      <c r="D9203" s="11" t="str">
        <f>[1]动作!$G9202</f>
        <v>JS_CZ_wodefeng</v>
      </c>
      <c r="E9203" s="11" t="str">
        <f>[1]动作!$D9202</f>
        <v>电表故障</v>
      </c>
      <c r="F9203" s="11" t="s">
        <v>45</v>
      </c>
      <c r="G9203" s="12">
        <f>[1]动作!$A9202+[1]动作!$B9202</f>
        <v>43215.995219907411</v>
      </c>
      <c r="H9203" s="12"/>
      <c r="I9203" s="11"/>
    </row>
    <row r="9204" spans="1:9" hidden="1" x14ac:dyDescent="0.3">
      <c r="A9204" s="24">
        <v>9202</v>
      </c>
      <c r="B9204" s="11" t="str">
        <f>IFERROR(INDEX({"JSNY-BJ0001-01";"JSNY-JS0022-01";"JSNY-JS0002-01"},MATCH(D9204,{"BJ_zhongyu";"JS_WX_liteer";"JS_CZ_wodefeng"},0)),"")</f>
        <v>JSNY-JS0002-01</v>
      </c>
      <c r="C9204" s="11" t="str">
        <f>IFERROR(INDEX({"北京中裕世纪大酒店";"江苏利特尔绿色包装股份有限公司";"常州市金坛沃德丰电子科技有限公司"},MATCH(D9204,{"BJ_zhongyu";"JS_WX_liteer";"JS_CZ_wodefeng"},0)),"")</f>
        <v>常州市金坛沃德丰电子科技有限公司</v>
      </c>
      <c r="D9204" s="11" t="str">
        <f>[1]动作!$G9203</f>
        <v>JS_CZ_wodefeng</v>
      </c>
      <c r="E9204" s="11" t="str">
        <f>[1]动作!$D9203</f>
        <v>电表故障</v>
      </c>
      <c r="F9204" s="11" t="s">
        <v>45</v>
      </c>
      <c r="G9204" s="12">
        <f>[1]动作!$A9203+[1]动作!$B9203</f>
        <v>43215.997708333336</v>
      </c>
      <c r="H9204" s="12"/>
      <c r="I9204" s="11"/>
    </row>
    <row r="9205" spans="1:9" hidden="1" x14ac:dyDescent="0.3">
      <c r="A9205" s="24">
        <v>9203</v>
      </c>
      <c r="B9205" s="11" t="str">
        <f>IFERROR(INDEX({"JSNY-BJ0001-01";"JSNY-JS0022-01";"JSNY-JS0002-01"},MATCH(D9205,{"BJ_zhongyu";"JS_WX_liteer";"JS_CZ_wodefeng"},0)),"")</f>
        <v>JSNY-JS0002-01</v>
      </c>
      <c r="C9205" s="11" t="str">
        <f>IFERROR(INDEX({"北京中裕世纪大酒店";"江苏利特尔绿色包装股份有限公司";"常州市金坛沃德丰电子科技有限公司"},MATCH(D9205,{"BJ_zhongyu";"JS_WX_liteer";"JS_CZ_wodefeng"},0)),"")</f>
        <v>常州市金坛沃德丰电子科技有限公司</v>
      </c>
      <c r="D9205" s="11" t="str">
        <f>[1]动作!$G9204</f>
        <v>JS_CZ_wodefeng</v>
      </c>
      <c r="E9205" s="11" t="str">
        <f>[1]动作!$D9204</f>
        <v>电表故障</v>
      </c>
      <c r="F9205" s="11" t="s">
        <v>45</v>
      </c>
      <c r="G9205" s="12">
        <f>[1]动作!$A9204+[1]动作!$B9204</f>
        <v>43216.001643518517</v>
      </c>
      <c r="H9205" s="12"/>
      <c r="I9205" s="11"/>
    </row>
    <row r="9206" spans="1:9" hidden="1" x14ac:dyDescent="0.3">
      <c r="A9206" s="24">
        <v>9204</v>
      </c>
      <c r="B9206" s="11" t="str">
        <f>IFERROR(INDEX({"JSNY-BJ0001-01";"JSNY-JS0022-01";"JSNY-JS0002-01"},MATCH(D9206,{"BJ_zhongyu";"JS_WX_liteer";"JS_CZ_wodefeng"},0)),"")</f>
        <v>JSNY-JS0002-01</v>
      </c>
      <c r="C9206" s="11" t="str">
        <f>IFERROR(INDEX({"北京中裕世纪大酒店";"江苏利特尔绿色包装股份有限公司";"常州市金坛沃德丰电子科技有限公司"},MATCH(D9206,{"BJ_zhongyu";"JS_WX_liteer";"JS_CZ_wodefeng"},0)),"")</f>
        <v>常州市金坛沃德丰电子科技有限公司</v>
      </c>
      <c r="D9206" s="11" t="str">
        <f>[1]动作!$G9205</f>
        <v>JS_CZ_wodefeng</v>
      </c>
      <c r="E9206" s="11" t="str">
        <f>[1]动作!$D9205</f>
        <v>电表故障</v>
      </c>
      <c r="F9206" s="11" t="s">
        <v>45</v>
      </c>
      <c r="G9206" s="12">
        <f>[1]动作!$A9205+[1]动作!$B9205</f>
        <v>43216.002754629626</v>
      </c>
      <c r="H9206" s="12"/>
      <c r="I9206" s="11"/>
    </row>
    <row r="9207" spans="1:9" hidden="1" x14ac:dyDescent="0.3">
      <c r="A9207" s="24">
        <v>9205</v>
      </c>
      <c r="B9207" s="11" t="str">
        <f>IFERROR(INDEX({"JSNY-BJ0001-01";"JSNY-JS0022-01";"JSNY-JS0002-01"},MATCH(D9207,{"BJ_zhongyu";"JS_WX_liteer";"JS_CZ_wodefeng"},0)),"")</f>
        <v>JSNY-JS0002-01</v>
      </c>
      <c r="C9207" s="11" t="str">
        <f>IFERROR(INDEX({"北京中裕世纪大酒店";"江苏利特尔绿色包装股份有限公司";"常州市金坛沃德丰电子科技有限公司"},MATCH(D9207,{"BJ_zhongyu";"JS_WX_liteer";"JS_CZ_wodefeng"},0)),"")</f>
        <v>常州市金坛沃德丰电子科技有限公司</v>
      </c>
      <c r="D9207" s="11" t="str">
        <f>[1]动作!$G9206</f>
        <v>JS_CZ_wodefeng</v>
      </c>
      <c r="E9207" s="11" t="str">
        <f>[1]动作!$D9206</f>
        <v>电表故障</v>
      </c>
      <c r="F9207" s="11" t="s">
        <v>45</v>
      </c>
      <c r="G9207" s="12">
        <f>[1]动作!$A9206+[1]动作!$B9206</f>
        <v>43216.002974537034</v>
      </c>
      <c r="H9207" s="12"/>
      <c r="I9207" s="11"/>
    </row>
    <row r="9208" spans="1:9" hidden="1" x14ac:dyDescent="0.3">
      <c r="A9208" s="24">
        <v>9206</v>
      </c>
      <c r="B9208" s="11" t="str">
        <f>IFERROR(INDEX({"JSNY-BJ0001-01";"JSNY-JS0022-01";"JSNY-JS0002-01"},MATCH(D9208,{"BJ_zhongyu";"JS_WX_liteer";"JS_CZ_wodefeng"},0)),"")</f>
        <v>JSNY-JS0002-01</v>
      </c>
      <c r="C9208" s="11" t="str">
        <f>IFERROR(INDEX({"北京中裕世纪大酒店";"江苏利特尔绿色包装股份有限公司";"常州市金坛沃德丰电子科技有限公司"},MATCH(D9208,{"BJ_zhongyu";"JS_WX_liteer";"JS_CZ_wodefeng"},0)),"")</f>
        <v>常州市金坛沃德丰电子科技有限公司</v>
      </c>
      <c r="D9208" s="11" t="str">
        <f>[1]动作!$G9207</f>
        <v>JS_CZ_wodefeng</v>
      </c>
      <c r="E9208" s="11" t="str">
        <f>[1]动作!$D9207</f>
        <v>电表故障</v>
      </c>
      <c r="F9208" s="11" t="s">
        <v>45</v>
      </c>
      <c r="G9208" s="12">
        <f>[1]动作!$A9207+[1]动作!$B9207</f>
        <v>43216.00309027778</v>
      </c>
      <c r="H9208" s="12"/>
      <c r="I9208" s="11"/>
    </row>
    <row r="9209" spans="1:9" hidden="1" x14ac:dyDescent="0.3">
      <c r="A9209" s="24">
        <v>9207</v>
      </c>
      <c r="B9209" s="11" t="str">
        <f>IFERROR(INDEX({"JSNY-BJ0001-01";"JSNY-JS0022-01";"JSNY-JS0002-01"},MATCH(D9209,{"BJ_zhongyu";"JS_WX_liteer";"JS_CZ_wodefeng"},0)),"")</f>
        <v>JSNY-JS0002-01</v>
      </c>
      <c r="C9209" s="11" t="str">
        <f>IFERROR(INDEX({"北京中裕世纪大酒店";"江苏利特尔绿色包装股份有限公司";"常州市金坛沃德丰电子科技有限公司"},MATCH(D9209,{"BJ_zhongyu";"JS_WX_liteer";"JS_CZ_wodefeng"},0)),"")</f>
        <v>常州市金坛沃德丰电子科技有限公司</v>
      </c>
      <c r="D9209" s="11" t="str">
        <f>[1]动作!$G9208</f>
        <v>JS_CZ_wodefeng</v>
      </c>
      <c r="E9209" s="11" t="str">
        <f>[1]动作!$D9208</f>
        <v>电表故障</v>
      </c>
      <c r="F9209" s="11" t="s">
        <v>45</v>
      </c>
      <c r="G9209" s="12">
        <f>[1]动作!$A9208+[1]动作!$B9208</f>
        <v>43216.003217592595</v>
      </c>
      <c r="H9209" s="12"/>
      <c r="I9209" s="11"/>
    </row>
    <row r="9210" spans="1:9" hidden="1" x14ac:dyDescent="0.3">
      <c r="A9210" s="24">
        <v>9208</v>
      </c>
      <c r="B9210" s="11" t="str">
        <f>IFERROR(INDEX({"JSNY-BJ0001-01";"JSNY-JS0022-01";"JSNY-JS0002-01"},MATCH(D9210,{"BJ_zhongyu";"JS_WX_liteer";"JS_CZ_wodefeng"},0)),"")</f>
        <v>JSNY-JS0002-01</v>
      </c>
      <c r="C9210" s="11" t="str">
        <f>IFERROR(INDEX({"北京中裕世纪大酒店";"江苏利特尔绿色包装股份有限公司";"常州市金坛沃德丰电子科技有限公司"},MATCH(D9210,{"BJ_zhongyu";"JS_WX_liteer";"JS_CZ_wodefeng"},0)),"")</f>
        <v>常州市金坛沃德丰电子科技有限公司</v>
      </c>
      <c r="D9210" s="11" t="str">
        <f>[1]动作!$G9209</f>
        <v>JS_CZ_wodefeng</v>
      </c>
      <c r="E9210" s="11" t="str">
        <f>[1]动作!$D9209</f>
        <v>电表故障</v>
      </c>
      <c r="F9210" s="11" t="s">
        <v>45</v>
      </c>
      <c r="G9210" s="12">
        <f>[1]动作!$A9209+[1]动作!$B9209</f>
        <v>43216.004143518519</v>
      </c>
      <c r="H9210" s="12"/>
      <c r="I9210" s="11"/>
    </row>
    <row r="9211" spans="1:9" hidden="1" x14ac:dyDescent="0.3">
      <c r="A9211" s="24">
        <v>9209</v>
      </c>
      <c r="B9211" s="11" t="str">
        <f>IFERROR(INDEX({"JSNY-BJ0001-01";"JSNY-JS0022-01";"JSNY-JS0002-01"},MATCH(D9211,{"BJ_zhongyu";"JS_WX_liteer";"JS_CZ_wodefeng"},0)),"")</f>
        <v>JSNY-JS0002-01</v>
      </c>
      <c r="C9211" s="11" t="str">
        <f>IFERROR(INDEX({"北京中裕世纪大酒店";"江苏利特尔绿色包装股份有限公司";"常州市金坛沃德丰电子科技有限公司"},MATCH(D9211,{"BJ_zhongyu";"JS_WX_liteer";"JS_CZ_wodefeng"},0)),"")</f>
        <v>常州市金坛沃德丰电子科技有限公司</v>
      </c>
      <c r="D9211" s="11" t="str">
        <f>[1]动作!$G9210</f>
        <v>JS_CZ_wodefeng</v>
      </c>
      <c r="E9211" s="11" t="str">
        <f>[1]动作!$D9210</f>
        <v>电表故障</v>
      </c>
      <c r="F9211" s="11" t="s">
        <v>45</v>
      </c>
      <c r="G9211" s="12">
        <f>[1]动作!$A9210+[1]动作!$B9210</f>
        <v>43216.005590277775</v>
      </c>
      <c r="H9211" s="12"/>
      <c r="I9211" s="11"/>
    </row>
    <row r="9212" spans="1:9" hidden="1" x14ac:dyDescent="0.3">
      <c r="A9212" s="24">
        <v>9210</v>
      </c>
      <c r="B9212" s="11" t="str">
        <f>IFERROR(INDEX({"JSNY-BJ0001-01";"JSNY-JS0022-01";"JSNY-JS0002-01"},MATCH(D9212,{"BJ_zhongyu";"JS_WX_liteer";"JS_CZ_wodefeng"},0)),"")</f>
        <v>JSNY-JS0002-01</v>
      </c>
      <c r="C9212" s="11" t="str">
        <f>IFERROR(INDEX({"北京中裕世纪大酒店";"江苏利特尔绿色包装股份有限公司";"常州市金坛沃德丰电子科技有限公司"},MATCH(D9212,{"BJ_zhongyu";"JS_WX_liteer";"JS_CZ_wodefeng"},0)),"")</f>
        <v>常州市金坛沃德丰电子科技有限公司</v>
      </c>
      <c r="D9212" s="11" t="str">
        <f>[1]动作!$G9211</f>
        <v>JS_CZ_wodefeng</v>
      </c>
      <c r="E9212" s="11" t="str">
        <f>[1]动作!$D9211</f>
        <v>电表故障</v>
      </c>
      <c r="F9212" s="11" t="s">
        <v>45</v>
      </c>
      <c r="G9212" s="12">
        <f>[1]动作!$A9211+[1]动作!$B9211</f>
        <v>43216.007789351854</v>
      </c>
      <c r="H9212" s="12"/>
      <c r="I9212" s="11"/>
    </row>
    <row r="9213" spans="1:9" hidden="1" x14ac:dyDescent="0.3">
      <c r="A9213" s="24">
        <v>9211</v>
      </c>
      <c r="B9213" s="11" t="str">
        <f>IFERROR(INDEX({"JSNY-BJ0001-01";"JSNY-JS0022-01";"JSNY-JS0002-01"},MATCH(D9213,{"BJ_zhongyu";"JS_WX_liteer";"JS_CZ_wodefeng"},0)),"")</f>
        <v>JSNY-JS0002-01</v>
      </c>
      <c r="C9213" s="11" t="str">
        <f>IFERROR(INDEX({"北京中裕世纪大酒店";"江苏利特尔绿色包装股份有限公司";"常州市金坛沃德丰电子科技有限公司"},MATCH(D9213,{"BJ_zhongyu";"JS_WX_liteer";"JS_CZ_wodefeng"},0)),"")</f>
        <v>常州市金坛沃德丰电子科技有限公司</v>
      </c>
      <c r="D9213" s="11" t="str">
        <f>[1]动作!$G9212</f>
        <v>JS_CZ_wodefeng</v>
      </c>
      <c r="E9213" s="11" t="str">
        <f>[1]动作!$D9212</f>
        <v>电表故障</v>
      </c>
      <c r="F9213" s="11" t="s">
        <v>45</v>
      </c>
      <c r="G9213" s="12">
        <f>[1]动作!$A9212+[1]动作!$B9212</f>
        <v>43216.007905092592</v>
      </c>
      <c r="H9213" s="12"/>
      <c r="I9213" s="11"/>
    </row>
    <row r="9214" spans="1:9" hidden="1" x14ac:dyDescent="0.3">
      <c r="A9214" s="24">
        <v>9212</v>
      </c>
      <c r="B9214" s="11" t="str">
        <f>IFERROR(INDEX({"JSNY-BJ0001-01";"JSNY-JS0022-01";"JSNY-JS0002-01"},MATCH(D9214,{"BJ_zhongyu";"JS_WX_liteer";"JS_CZ_wodefeng"},0)),"")</f>
        <v>JSNY-JS0002-01</v>
      </c>
      <c r="C9214" s="11" t="str">
        <f>IFERROR(INDEX({"北京中裕世纪大酒店";"江苏利特尔绿色包装股份有限公司";"常州市金坛沃德丰电子科技有限公司"},MATCH(D9214,{"BJ_zhongyu";"JS_WX_liteer";"JS_CZ_wodefeng"},0)),"")</f>
        <v>常州市金坛沃德丰电子科技有限公司</v>
      </c>
      <c r="D9214" s="11" t="str">
        <f>[1]动作!$G9213</f>
        <v>JS_CZ_wodefeng</v>
      </c>
      <c r="E9214" s="11" t="str">
        <f>[1]动作!$D9213</f>
        <v>电表故障</v>
      </c>
      <c r="F9214" s="11" t="s">
        <v>45</v>
      </c>
      <c r="G9214" s="12">
        <f>[1]动作!$A9213+[1]动作!$B9213</f>
        <v>43216.008136574077</v>
      </c>
      <c r="H9214" s="12"/>
      <c r="I9214" s="11"/>
    </row>
    <row r="9215" spans="1:9" hidden="1" x14ac:dyDescent="0.3">
      <c r="A9215" s="24">
        <v>9213</v>
      </c>
      <c r="B9215" s="11" t="str">
        <f>IFERROR(INDEX({"JSNY-BJ0001-01";"JSNY-JS0022-01";"JSNY-JS0002-01"},MATCH(D9215,{"BJ_zhongyu";"JS_WX_liteer";"JS_CZ_wodefeng"},0)),"")</f>
        <v>JSNY-JS0002-01</v>
      </c>
      <c r="C9215" s="11" t="str">
        <f>IFERROR(INDEX({"北京中裕世纪大酒店";"江苏利特尔绿色包装股份有限公司";"常州市金坛沃德丰电子科技有限公司"},MATCH(D9215,{"BJ_zhongyu";"JS_WX_liteer";"JS_CZ_wodefeng"},0)),"")</f>
        <v>常州市金坛沃德丰电子科技有限公司</v>
      </c>
      <c r="D9215" s="11" t="str">
        <f>[1]动作!$G9214</f>
        <v>JS_CZ_wodefeng</v>
      </c>
      <c r="E9215" s="11" t="str">
        <f>[1]动作!$D9214</f>
        <v>电表故障</v>
      </c>
      <c r="F9215" s="11" t="s">
        <v>45</v>
      </c>
      <c r="G9215" s="12">
        <f>[1]动作!$A9214+[1]动作!$B9214</f>
        <v>43216.009409722225</v>
      </c>
      <c r="H9215" s="12"/>
      <c r="I9215" s="11"/>
    </row>
    <row r="9216" spans="1:9" hidden="1" x14ac:dyDescent="0.3">
      <c r="A9216" s="24">
        <v>9214</v>
      </c>
      <c r="B9216" s="11" t="str">
        <f>IFERROR(INDEX({"JSNY-BJ0001-01";"JSNY-JS0022-01";"JSNY-JS0002-01"},MATCH(D9216,{"BJ_zhongyu";"JS_WX_liteer";"JS_CZ_wodefeng"},0)),"")</f>
        <v>JSNY-JS0002-01</v>
      </c>
      <c r="C9216" s="11" t="str">
        <f>IFERROR(INDEX({"北京中裕世纪大酒店";"江苏利特尔绿色包装股份有限公司";"常州市金坛沃德丰电子科技有限公司"},MATCH(D9216,{"BJ_zhongyu";"JS_WX_liteer";"JS_CZ_wodefeng"},0)),"")</f>
        <v>常州市金坛沃德丰电子科技有限公司</v>
      </c>
      <c r="D9216" s="11" t="str">
        <f>[1]动作!$G9215</f>
        <v>JS_CZ_wodefeng</v>
      </c>
      <c r="E9216" s="11" t="str">
        <f>[1]动作!$D9215</f>
        <v>电表故障</v>
      </c>
      <c r="F9216" s="11" t="s">
        <v>45</v>
      </c>
      <c r="G9216" s="12">
        <f>[1]动作!$A9215+[1]动作!$B9215</f>
        <v>43216.011782407404</v>
      </c>
      <c r="H9216" s="12"/>
      <c r="I9216" s="11"/>
    </row>
    <row r="9217" spans="1:9" hidden="1" x14ac:dyDescent="0.3">
      <c r="A9217" s="24">
        <v>9215</v>
      </c>
      <c r="B9217" s="11" t="str">
        <f>IFERROR(INDEX({"JSNY-BJ0001-01";"JSNY-JS0022-01";"JSNY-JS0002-01"},MATCH(D9217,{"BJ_zhongyu";"JS_WX_liteer";"JS_CZ_wodefeng"},0)),"")</f>
        <v>JSNY-JS0002-01</v>
      </c>
      <c r="C9217" s="11" t="str">
        <f>IFERROR(INDEX({"北京中裕世纪大酒店";"江苏利特尔绿色包装股份有限公司";"常州市金坛沃德丰电子科技有限公司"},MATCH(D9217,{"BJ_zhongyu";"JS_WX_liteer";"JS_CZ_wodefeng"},0)),"")</f>
        <v>常州市金坛沃德丰电子科技有限公司</v>
      </c>
      <c r="D9217" s="11" t="str">
        <f>[1]动作!$G9216</f>
        <v>JS_CZ_wodefeng</v>
      </c>
      <c r="E9217" s="11" t="str">
        <f>[1]动作!$D9216</f>
        <v>电表故障</v>
      </c>
      <c r="F9217" s="11" t="s">
        <v>45</v>
      </c>
      <c r="G9217" s="12">
        <f>[1]动作!$A9216+[1]动作!$B9216</f>
        <v>43216.013229166667</v>
      </c>
      <c r="H9217" s="12"/>
      <c r="I9217" s="11"/>
    </row>
    <row r="9218" spans="1:9" hidden="1" x14ac:dyDescent="0.3">
      <c r="A9218" s="24">
        <v>9216</v>
      </c>
      <c r="B9218" s="11" t="str">
        <f>IFERROR(INDEX({"JSNY-BJ0001-01";"JSNY-JS0022-01";"JSNY-JS0002-01"},MATCH(D9218,{"BJ_zhongyu";"JS_WX_liteer";"JS_CZ_wodefeng"},0)),"")</f>
        <v>JSNY-JS0002-01</v>
      </c>
      <c r="C9218" s="11" t="str">
        <f>IFERROR(INDEX({"北京中裕世纪大酒店";"江苏利特尔绿色包装股份有限公司";"常州市金坛沃德丰电子科技有限公司"},MATCH(D9218,{"BJ_zhongyu";"JS_WX_liteer";"JS_CZ_wodefeng"},0)),"")</f>
        <v>常州市金坛沃德丰电子科技有限公司</v>
      </c>
      <c r="D9218" s="11" t="str">
        <f>[1]动作!$G9217</f>
        <v>JS_CZ_wodefeng</v>
      </c>
      <c r="E9218" s="11" t="str">
        <f>[1]动作!$D9217</f>
        <v>电表故障</v>
      </c>
      <c r="F9218" s="11" t="s">
        <v>45</v>
      </c>
      <c r="G9218" s="12">
        <f>[1]动作!$A9217+[1]动作!$B9217</f>
        <v>43216.013344907406</v>
      </c>
      <c r="H9218" s="12"/>
      <c r="I9218" s="11"/>
    </row>
    <row r="9219" spans="1:9" hidden="1" x14ac:dyDescent="0.3">
      <c r="A9219" s="24">
        <v>9217</v>
      </c>
      <c r="B9219" s="11" t="str">
        <f>IFERROR(INDEX({"JSNY-BJ0001-01";"JSNY-JS0022-01";"JSNY-JS0002-01"},MATCH(D9219,{"BJ_zhongyu";"JS_WX_liteer";"JS_CZ_wodefeng"},0)),"")</f>
        <v>JSNY-JS0002-01</v>
      </c>
      <c r="C9219" s="11" t="str">
        <f>IFERROR(INDEX({"北京中裕世纪大酒店";"江苏利特尔绿色包装股份有限公司";"常州市金坛沃德丰电子科技有限公司"},MATCH(D9219,{"BJ_zhongyu";"JS_WX_liteer";"JS_CZ_wodefeng"},0)),"")</f>
        <v>常州市金坛沃德丰电子科技有限公司</v>
      </c>
      <c r="D9219" s="11" t="str">
        <f>[1]动作!$G9218</f>
        <v>JS_CZ_wodefeng</v>
      </c>
      <c r="E9219" s="11" t="str">
        <f>[1]动作!$D9218</f>
        <v>电表故障</v>
      </c>
      <c r="F9219" s="11" t="s">
        <v>45</v>
      </c>
      <c r="G9219" s="12">
        <f>[1]动作!$A9218+[1]动作!$B9218</f>
        <v>43216.017280092594</v>
      </c>
      <c r="H9219" s="12"/>
      <c r="I9219" s="11"/>
    </row>
    <row r="9220" spans="1:9" hidden="1" x14ac:dyDescent="0.3">
      <c r="A9220" s="24">
        <v>9218</v>
      </c>
      <c r="B9220" s="11" t="str">
        <f>IFERROR(INDEX({"JSNY-BJ0001-01";"JSNY-JS0022-01";"JSNY-JS0002-01"},MATCH(D9220,{"BJ_zhongyu";"JS_WX_liteer";"JS_CZ_wodefeng"},0)),"")</f>
        <v>JSNY-JS0002-01</v>
      </c>
      <c r="C9220" s="11" t="str">
        <f>IFERROR(INDEX({"北京中裕世纪大酒店";"江苏利特尔绿色包装股份有限公司";"常州市金坛沃德丰电子科技有限公司"},MATCH(D9220,{"BJ_zhongyu";"JS_WX_liteer";"JS_CZ_wodefeng"},0)),"")</f>
        <v>常州市金坛沃德丰电子科技有限公司</v>
      </c>
      <c r="D9220" s="11" t="str">
        <f>[1]动作!$G9219</f>
        <v>JS_CZ_wodefeng</v>
      </c>
      <c r="E9220" s="11" t="str">
        <f>[1]动作!$D9219</f>
        <v>电表故障</v>
      </c>
      <c r="F9220" s="11" t="s">
        <v>45</v>
      </c>
      <c r="G9220" s="12">
        <f>[1]动作!$A9219+[1]动作!$B9219</f>
        <v>43216.019837962966</v>
      </c>
      <c r="H9220" s="12"/>
      <c r="I9220" s="11"/>
    </row>
    <row r="9221" spans="1:9" hidden="1" x14ac:dyDescent="0.3">
      <c r="A9221" s="24">
        <v>9219</v>
      </c>
      <c r="B9221" s="11" t="str">
        <f>IFERROR(INDEX({"JSNY-BJ0001-01";"JSNY-JS0022-01";"JSNY-JS0002-01"},MATCH(D9221,{"BJ_zhongyu";"JS_WX_liteer";"JS_CZ_wodefeng"},0)),"")</f>
        <v>JSNY-JS0002-01</v>
      </c>
      <c r="C9221" s="11" t="str">
        <f>IFERROR(INDEX({"北京中裕世纪大酒店";"江苏利特尔绿色包装股份有限公司";"常州市金坛沃德丰电子科技有限公司"},MATCH(D9221,{"BJ_zhongyu";"JS_WX_liteer";"JS_CZ_wodefeng"},0)),"")</f>
        <v>常州市金坛沃德丰电子科技有限公司</v>
      </c>
      <c r="D9221" s="11" t="str">
        <f>[1]动作!$G9220</f>
        <v>JS_CZ_wodefeng</v>
      </c>
      <c r="E9221" s="11" t="str">
        <f>[1]动作!$D9220</f>
        <v>电表故障</v>
      </c>
      <c r="F9221" s="11" t="s">
        <v>45</v>
      </c>
      <c r="G9221" s="12">
        <f>[1]动作!$A9220+[1]动作!$B9220</f>
        <v>43216.025057870371</v>
      </c>
      <c r="H9221" s="12"/>
      <c r="I9221" s="11"/>
    </row>
    <row r="9222" spans="1:9" hidden="1" x14ac:dyDescent="0.3">
      <c r="A9222" s="24">
        <v>9220</v>
      </c>
      <c r="B9222" s="11" t="str">
        <f>IFERROR(INDEX({"JSNY-BJ0001-01";"JSNY-JS0022-01";"JSNY-JS0002-01"},MATCH(D9222,{"BJ_zhongyu";"JS_WX_liteer";"JS_CZ_wodefeng"},0)),"")</f>
        <v>JSNY-JS0002-01</v>
      </c>
      <c r="C9222" s="11" t="str">
        <f>IFERROR(INDEX({"北京中裕世纪大酒店";"江苏利特尔绿色包装股份有限公司";"常州市金坛沃德丰电子科技有限公司"},MATCH(D9222,{"BJ_zhongyu";"JS_WX_liteer";"JS_CZ_wodefeng"},0)),"")</f>
        <v>常州市金坛沃德丰电子科技有限公司</v>
      </c>
      <c r="D9222" s="11" t="str">
        <f>[1]动作!$G9221</f>
        <v>JS_CZ_wodefeng</v>
      </c>
      <c r="E9222" s="11" t="str">
        <f>[1]动作!$D9221</f>
        <v>电表故障</v>
      </c>
      <c r="F9222" s="11" t="s">
        <v>45</v>
      </c>
      <c r="G9222" s="12">
        <f>[1]动作!$A9221+[1]动作!$B9221</f>
        <v>43216.025173611109</v>
      </c>
      <c r="H9222" s="12"/>
      <c r="I9222" s="11"/>
    </row>
    <row r="9223" spans="1:9" hidden="1" x14ac:dyDescent="0.3">
      <c r="A9223" s="24">
        <v>9221</v>
      </c>
      <c r="B9223" s="11" t="str">
        <f>IFERROR(INDEX({"JSNY-BJ0001-01";"JSNY-JS0022-01";"JSNY-JS0002-01"},MATCH(D9223,{"BJ_zhongyu";"JS_WX_liteer";"JS_CZ_wodefeng"},0)),"")</f>
        <v>JSNY-JS0002-01</v>
      </c>
      <c r="C9223" s="11" t="str">
        <f>IFERROR(INDEX({"北京中裕世纪大酒店";"江苏利特尔绿色包装股份有限公司";"常州市金坛沃德丰电子科技有限公司"},MATCH(D9223,{"BJ_zhongyu";"JS_WX_liteer";"JS_CZ_wodefeng"},0)),"")</f>
        <v>常州市金坛沃德丰电子科技有限公司</v>
      </c>
      <c r="D9223" s="11" t="str">
        <f>[1]动作!$G9222</f>
        <v>JS_CZ_wodefeng</v>
      </c>
      <c r="E9223" s="11" t="str">
        <f>[1]动作!$D9222</f>
        <v>电表故障</v>
      </c>
      <c r="F9223" s="11" t="s">
        <v>45</v>
      </c>
      <c r="G9223" s="12">
        <f>[1]动作!$A9222+[1]动作!$B9222</f>
        <v>43216.026620370372</v>
      </c>
      <c r="H9223" s="12"/>
      <c r="I9223" s="11"/>
    </row>
    <row r="9224" spans="1:9" hidden="1" x14ac:dyDescent="0.3">
      <c r="A9224" s="24">
        <v>9222</v>
      </c>
      <c r="B9224" s="11" t="str">
        <f>IFERROR(INDEX({"JSNY-BJ0001-01";"JSNY-JS0022-01";"JSNY-JS0002-01"},MATCH(D9224,{"BJ_zhongyu";"JS_WX_liteer";"JS_CZ_wodefeng"},0)),"")</f>
        <v>JSNY-JS0002-01</v>
      </c>
      <c r="C9224" s="11" t="str">
        <f>IFERROR(INDEX({"北京中裕世纪大酒店";"江苏利特尔绿色包装股份有限公司";"常州市金坛沃德丰电子科技有限公司"},MATCH(D9224,{"BJ_zhongyu";"JS_WX_liteer";"JS_CZ_wodefeng"},0)),"")</f>
        <v>常州市金坛沃德丰电子科技有限公司</v>
      </c>
      <c r="D9224" s="11" t="str">
        <f>[1]动作!$G9223</f>
        <v>JS_CZ_wodefeng</v>
      </c>
      <c r="E9224" s="11" t="str">
        <f>[1]动作!$D9223</f>
        <v>电表故障</v>
      </c>
      <c r="F9224" s="11" t="s">
        <v>45</v>
      </c>
      <c r="G9224" s="12">
        <f>[1]动作!$A9223+[1]动作!$B9223</f>
        <v>43216.028993055559</v>
      </c>
      <c r="H9224" s="12"/>
      <c r="I9224" s="11"/>
    </row>
    <row r="9225" spans="1:9" hidden="1" x14ac:dyDescent="0.3">
      <c r="A9225" s="24">
        <v>9223</v>
      </c>
      <c r="B9225" s="11" t="str">
        <f>IFERROR(INDEX({"JSNY-BJ0001-01";"JSNY-JS0022-01";"JSNY-JS0002-01"},MATCH(D9225,{"BJ_zhongyu";"JS_WX_liteer";"JS_CZ_wodefeng"},0)),"")</f>
        <v>JSNY-JS0002-01</v>
      </c>
      <c r="C9225" s="11" t="str">
        <f>IFERROR(INDEX({"北京中裕世纪大酒店";"江苏利特尔绿色包装股份有限公司";"常州市金坛沃德丰电子科技有限公司"},MATCH(D9225,{"BJ_zhongyu";"JS_WX_liteer";"JS_CZ_wodefeng"},0)),"")</f>
        <v>常州市金坛沃德丰电子科技有限公司</v>
      </c>
      <c r="D9225" s="11" t="str">
        <f>[1]动作!$G9224</f>
        <v>JS_CZ_wodefeng</v>
      </c>
      <c r="E9225" s="11" t="str">
        <f>[1]动作!$D9224</f>
        <v>电表故障</v>
      </c>
      <c r="F9225" s="11" t="s">
        <v>45</v>
      </c>
      <c r="G9225" s="12">
        <f>[1]动作!$A9224+[1]动作!$B9224</f>
        <v>43216.030324074076</v>
      </c>
      <c r="H9225" s="12"/>
      <c r="I9225" s="11"/>
    </row>
    <row r="9226" spans="1:9" hidden="1" x14ac:dyDescent="0.3">
      <c r="A9226" s="24">
        <v>9224</v>
      </c>
      <c r="B9226" s="11" t="str">
        <f>IFERROR(INDEX({"JSNY-BJ0001-01";"JSNY-JS0022-01";"JSNY-JS0002-01"},MATCH(D9226,{"BJ_zhongyu";"JS_WX_liteer";"JS_CZ_wodefeng"},0)),"")</f>
        <v>JSNY-JS0002-01</v>
      </c>
      <c r="C9226" s="11" t="str">
        <f>IFERROR(INDEX({"北京中裕世纪大酒店";"江苏利特尔绿色包装股份有限公司";"常州市金坛沃德丰电子科技有限公司"},MATCH(D9226,{"BJ_zhongyu";"JS_WX_liteer";"JS_CZ_wodefeng"},0)),"")</f>
        <v>常州市金坛沃德丰电子科技有限公司</v>
      </c>
      <c r="D9226" s="11" t="str">
        <f>[1]动作!$G9225</f>
        <v>JS_CZ_wodefeng</v>
      </c>
      <c r="E9226" s="11" t="str">
        <f>[1]动作!$D9225</f>
        <v>电表故障</v>
      </c>
      <c r="F9226" s="11" t="s">
        <v>45</v>
      </c>
      <c r="G9226" s="12">
        <f>[1]动作!$A9225+[1]动作!$B9225</f>
        <v>43216.030439814815</v>
      </c>
      <c r="H9226" s="12"/>
      <c r="I9226" s="11"/>
    </row>
    <row r="9227" spans="1:9" hidden="1" x14ac:dyDescent="0.3">
      <c r="A9227" s="24">
        <v>9225</v>
      </c>
      <c r="B9227" s="11" t="str">
        <f>IFERROR(INDEX({"JSNY-BJ0001-01";"JSNY-JS0022-01";"JSNY-JS0002-01"},MATCH(D9227,{"BJ_zhongyu";"JS_WX_liteer";"JS_CZ_wodefeng"},0)),"")</f>
        <v>JSNY-JS0002-01</v>
      </c>
      <c r="C9227" s="11" t="str">
        <f>IFERROR(INDEX({"北京中裕世纪大酒店";"江苏利特尔绿色包装股份有限公司";"常州市金坛沃德丰电子科技有限公司"},MATCH(D9227,{"BJ_zhongyu";"JS_WX_liteer";"JS_CZ_wodefeng"},0)),"")</f>
        <v>常州市金坛沃德丰电子科技有限公司</v>
      </c>
      <c r="D9227" s="11" t="str">
        <f>[1]动作!$G9226</f>
        <v>JS_CZ_wodefeng</v>
      </c>
      <c r="E9227" s="11" t="str">
        <f>[1]动作!$D9226</f>
        <v>电表故障</v>
      </c>
      <c r="F9227" s="11" t="s">
        <v>45</v>
      </c>
      <c r="G9227" s="12">
        <f>[1]动作!$A9226+[1]动作!$B9226</f>
        <v>43216.030555555553</v>
      </c>
      <c r="H9227" s="12"/>
      <c r="I9227" s="11"/>
    </row>
    <row r="9228" spans="1:9" hidden="1" x14ac:dyDescent="0.3">
      <c r="A9228" s="24">
        <v>9226</v>
      </c>
      <c r="B9228" s="11" t="str">
        <f>IFERROR(INDEX({"JSNY-BJ0001-01";"JSNY-JS0022-01";"JSNY-JS0002-01"},MATCH(D9228,{"BJ_zhongyu";"JS_WX_liteer";"JS_CZ_wodefeng"},0)),"")</f>
        <v>JSNY-JS0002-01</v>
      </c>
      <c r="C9228" s="11" t="str">
        <f>IFERROR(INDEX({"北京中裕世纪大酒店";"江苏利特尔绿色包装股份有限公司";"常州市金坛沃德丰电子科技有限公司"},MATCH(D9228,{"BJ_zhongyu";"JS_WX_liteer";"JS_CZ_wodefeng"},0)),"")</f>
        <v>常州市金坛沃德丰电子科技有限公司</v>
      </c>
      <c r="D9228" s="11" t="str">
        <f>[1]动作!$G9227</f>
        <v>JS_CZ_wodefeng</v>
      </c>
      <c r="E9228" s="11" t="str">
        <f>[1]动作!$D9227</f>
        <v>电表故障</v>
      </c>
      <c r="F9228" s="11" t="s">
        <v>45</v>
      </c>
      <c r="G9228" s="12">
        <f>[1]动作!$A9227+[1]动作!$B9227</f>
        <v>43216.033217592594</v>
      </c>
      <c r="H9228" s="12"/>
      <c r="I9228" s="11"/>
    </row>
    <row r="9229" spans="1:9" hidden="1" x14ac:dyDescent="0.3">
      <c r="A9229" s="24">
        <v>9227</v>
      </c>
      <c r="B9229" s="11" t="str">
        <f>IFERROR(INDEX({"JSNY-BJ0001-01";"JSNY-JS0022-01";"JSNY-JS0002-01"},MATCH(D9229,{"BJ_zhongyu";"JS_WX_liteer";"JS_CZ_wodefeng"},0)),"")</f>
        <v>JSNY-JS0002-01</v>
      </c>
      <c r="C9229" s="11" t="str">
        <f>IFERROR(INDEX({"北京中裕世纪大酒店";"江苏利特尔绿色包装股份有限公司";"常州市金坛沃德丰电子科技有限公司"},MATCH(D9229,{"BJ_zhongyu";"JS_WX_liteer";"JS_CZ_wodefeng"},0)),"")</f>
        <v>常州市金坛沃德丰电子科技有限公司</v>
      </c>
      <c r="D9229" s="11" t="str">
        <f>[1]动作!$G9228</f>
        <v>JS_CZ_wodefeng</v>
      </c>
      <c r="E9229" s="11" t="str">
        <f>[1]动作!$D9228</f>
        <v>电表故障</v>
      </c>
      <c r="F9229" s="11" t="s">
        <v>45</v>
      </c>
      <c r="G9229" s="12">
        <f>[1]动作!$A9228+[1]动作!$B9228</f>
        <v>43216.035601851851</v>
      </c>
      <c r="H9229" s="12"/>
      <c r="I9229" s="11"/>
    </row>
    <row r="9230" spans="1:9" hidden="1" x14ac:dyDescent="0.3">
      <c r="A9230" s="24">
        <v>9228</v>
      </c>
      <c r="B9230" s="11" t="str">
        <f>IFERROR(INDEX({"JSNY-BJ0001-01";"JSNY-JS0022-01";"JSNY-JS0002-01"},MATCH(D9230,{"BJ_zhongyu";"JS_WX_liteer";"JS_CZ_wodefeng"},0)),"")</f>
        <v>JSNY-JS0002-01</v>
      </c>
      <c r="C9230" s="11" t="str">
        <f>IFERROR(INDEX({"北京中裕世纪大酒店";"江苏利特尔绿色包装股份有限公司";"常州市金坛沃德丰电子科技有限公司"},MATCH(D9230,{"BJ_zhongyu";"JS_WX_liteer";"JS_CZ_wodefeng"},0)),"")</f>
        <v>常州市金坛沃德丰电子科技有限公司</v>
      </c>
      <c r="D9230" s="11" t="str">
        <f>[1]动作!$G9229</f>
        <v>JS_CZ_wodefeng</v>
      </c>
      <c r="E9230" s="11" t="str">
        <f>[1]动作!$D9229</f>
        <v>电表故障</v>
      </c>
      <c r="F9230" s="11" t="s">
        <v>45</v>
      </c>
      <c r="G9230" s="12">
        <f>[1]动作!$A9229+[1]动作!$B9229</f>
        <v>43216.036932870367</v>
      </c>
      <c r="H9230" s="12"/>
      <c r="I9230" s="11"/>
    </row>
    <row r="9231" spans="1:9" hidden="1" x14ac:dyDescent="0.3">
      <c r="A9231" s="24">
        <v>9229</v>
      </c>
      <c r="B9231" s="11" t="str">
        <f>IFERROR(INDEX({"JSNY-BJ0001-01";"JSNY-JS0022-01";"JSNY-JS0002-01"},MATCH(D9231,{"BJ_zhongyu";"JS_WX_liteer";"JS_CZ_wodefeng"},0)),"")</f>
        <v>JSNY-JS0002-01</v>
      </c>
      <c r="C9231" s="11" t="str">
        <f>IFERROR(INDEX({"北京中裕世纪大酒店";"江苏利特尔绿色包装股份有限公司";"常州市金坛沃德丰电子科技有限公司"},MATCH(D9231,{"BJ_zhongyu";"JS_WX_liteer";"JS_CZ_wodefeng"},0)),"")</f>
        <v>常州市金坛沃德丰电子科技有限公司</v>
      </c>
      <c r="D9231" s="11" t="str">
        <f>[1]动作!$G9230</f>
        <v>JS_CZ_wodefeng</v>
      </c>
      <c r="E9231" s="11" t="str">
        <f>[1]动作!$D9230</f>
        <v>电表故障</v>
      </c>
      <c r="F9231" s="11" t="s">
        <v>45</v>
      </c>
      <c r="G9231" s="12">
        <f>[1]动作!$A9230+[1]动作!$B9230</f>
        <v>43216.037048611113</v>
      </c>
      <c r="H9231" s="12"/>
      <c r="I9231" s="11"/>
    </row>
    <row r="9232" spans="1:9" hidden="1" x14ac:dyDescent="0.3">
      <c r="A9232" s="24">
        <v>9230</v>
      </c>
      <c r="B9232" s="11" t="str">
        <f>IFERROR(INDEX({"JSNY-BJ0001-01";"JSNY-JS0022-01";"JSNY-JS0002-01"},MATCH(D9232,{"BJ_zhongyu";"JS_WX_liteer";"JS_CZ_wodefeng"},0)),"")</f>
        <v>JSNY-JS0002-01</v>
      </c>
      <c r="C9232" s="11" t="str">
        <f>IFERROR(INDEX({"北京中裕世纪大酒店";"江苏利特尔绿色包装股份有限公司";"常州市金坛沃德丰电子科技有限公司"},MATCH(D9232,{"BJ_zhongyu";"JS_WX_liteer";"JS_CZ_wodefeng"},0)),"")</f>
        <v>常州市金坛沃德丰电子科技有限公司</v>
      </c>
      <c r="D9232" s="11" t="str">
        <f>[1]动作!$G9231</f>
        <v>JS_CZ_wodefeng</v>
      </c>
      <c r="E9232" s="11" t="str">
        <f>[1]动作!$D9231</f>
        <v>电表故障</v>
      </c>
      <c r="F9232" s="11" t="s">
        <v>45</v>
      </c>
      <c r="G9232" s="12">
        <f>[1]动作!$A9231+[1]动作!$B9231</f>
        <v>43216.037164351852</v>
      </c>
      <c r="H9232" s="12"/>
      <c r="I9232" s="11"/>
    </row>
    <row r="9233" spans="1:9" hidden="1" x14ac:dyDescent="0.3">
      <c r="A9233" s="24">
        <v>9231</v>
      </c>
      <c r="B9233" s="11" t="str">
        <f>IFERROR(INDEX({"JSNY-BJ0001-01";"JSNY-JS0022-01";"JSNY-JS0002-01"},MATCH(D9233,{"BJ_zhongyu";"JS_WX_liteer";"JS_CZ_wodefeng"},0)),"")</f>
        <v>JSNY-JS0002-01</v>
      </c>
      <c r="C9233" s="11" t="str">
        <f>IFERROR(INDEX({"北京中裕世纪大酒店";"江苏利特尔绿色包装股份有限公司";"常州市金坛沃德丰电子科技有限公司"},MATCH(D9233,{"BJ_zhongyu";"JS_WX_liteer";"JS_CZ_wodefeng"},0)),"")</f>
        <v>常州市金坛沃德丰电子科技有限公司</v>
      </c>
      <c r="D9233" s="11" t="str">
        <f>[1]动作!$G9232</f>
        <v>JS_CZ_wodefeng</v>
      </c>
      <c r="E9233" s="11" t="str">
        <f>[1]动作!$D9232</f>
        <v>电表故障</v>
      </c>
      <c r="F9233" s="11" t="s">
        <v>45</v>
      </c>
      <c r="G9233" s="12">
        <f>[1]动作!$A9232+[1]动作!$B9232</f>
        <v>43216.042430555557</v>
      </c>
      <c r="H9233" s="12"/>
      <c r="I9233" s="11"/>
    </row>
    <row r="9234" spans="1:9" hidden="1" x14ac:dyDescent="0.3">
      <c r="A9234" s="24">
        <v>9232</v>
      </c>
      <c r="B9234" s="11" t="str">
        <f>IFERROR(INDEX({"JSNY-BJ0001-01";"JSNY-JS0022-01";"JSNY-JS0002-01"},MATCH(D9234,{"BJ_zhongyu";"JS_WX_liteer";"JS_CZ_wodefeng"},0)),"")</f>
        <v>JSNY-JS0002-01</v>
      </c>
      <c r="C9234" s="11" t="str">
        <f>IFERROR(INDEX({"北京中裕世纪大酒店";"江苏利特尔绿色包装股份有限公司";"常州市金坛沃德丰电子科技有限公司"},MATCH(D9234,{"BJ_zhongyu";"JS_WX_liteer";"JS_CZ_wodefeng"},0)),"")</f>
        <v>常州市金坛沃德丰电子科技有限公司</v>
      </c>
      <c r="D9234" s="11" t="str">
        <f>[1]动作!$G9233</f>
        <v>JS_CZ_wodefeng</v>
      </c>
      <c r="E9234" s="11" t="str">
        <f>[1]动作!$D9233</f>
        <v>电表故障</v>
      </c>
      <c r="F9234" s="11" t="s">
        <v>45</v>
      </c>
      <c r="G9234" s="12">
        <f>[1]动作!$A9233+[1]动作!$B9233</f>
        <v>43216.043483796297</v>
      </c>
      <c r="H9234" s="12"/>
      <c r="I9234" s="11"/>
    </row>
    <row r="9235" spans="1:9" hidden="1" x14ac:dyDescent="0.3">
      <c r="A9235" s="24">
        <v>9233</v>
      </c>
      <c r="B9235" s="11" t="str">
        <f>IFERROR(INDEX({"JSNY-BJ0001-01";"JSNY-JS0022-01";"JSNY-JS0002-01"},MATCH(D9235,{"BJ_zhongyu";"JS_WX_liteer";"JS_CZ_wodefeng"},0)),"")</f>
        <v>JSNY-JS0002-01</v>
      </c>
      <c r="C9235" s="11" t="str">
        <f>IFERROR(INDEX({"北京中裕世纪大酒店";"江苏利特尔绿色包装股份有限公司";"常州市金坛沃德丰电子科技有限公司"},MATCH(D9235,{"BJ_zhongyu";"JS_WX_liteer";"JS_CZ_wodefeng"},0)),"")</f>
        <v>常州市金坛沃德丰电子科技有限公司</v>
      </c>
      <c r="D9235" s="11" t="str">
        <f>[1]动作!$G9234</f>
        <v>JS_CZ_wodefeng</v>
      </c>
      <c r="E9235" s="11" t="str">
        <f>[1]动作!$D9234</f>
        <v>电表故障</v>
      </c>
      <c r="F9235" s="11" t="s">
        <v>45</v>
      </c>
      <c r="G9235" s="12">
        <f>[1]动作!$A9234+[1]动作!$B9234</f>
        <v>43216.043587962966</v>
      </c>
      <c r="H9235" s="12"/>
      <c r="I9235" s="11"/>
    </row>
    <row r="9236" spans="1:9" hidden="1" x14ac:dyDescent="0.3">
      <c r="A9236" s="24">
        <v>9234</v>
      </c>
      <c r="B9236" s="11" t="str">
        <f>IFERROR(INDEX({"JSNY-BJ0001-01";"JSNY-JS0022-01";"JSNY-JS0002-01"},MATCH(D9236,{"BJ_zhongyu";"JS_WX_liteer";"JS_CZ_wodefeng"},0)),"")</f>
        <v>JSNY-JS0002-01</v>
      </c>
      <c r="C9236" s="11" t="str">
        <f>IFERROR(INDEX({"北京中裕世纪大酒店";"江苏利特尔绿色包装股份有限公司";"常州市金坛沃德丰电子科技有限公司"},MATCH(D9236,{"BJ_zhongyu";"JS_WX_liteer";"JS_CZ_wodefeng"},0)),"")</f>
        <v>常州市金坛沃德丰电子科技有限公司</v>
      </c>
      <c r="D9236" s="11" t="str">
        <f>[1]动作!$G9235</f>
        <v>JS_CZ_wodefeng</v>
      </c>
      <c r="E9236" s="11" t="str">
        <f>[1]动作!$D9235</f>
        <v>电表故障</v>
      </c>
      <c r="F9236" s="11" t="s">
        <v>45</v>
      </c>
      <c r="G9236" s="12">
        <f>[1]动作!$A9235+[1]动作!$B9235</f>
        <v>43216.045034722221</v>
      </c>
      <c r="H9236" s="12"/>
      <c r="I9236" s="11"/>
    </row>
    <row r="9237" spans="1:9" hidden="1" x14ac:dyDescent="0.3">
      <c r="A9237" s="24">
        <v>9235</v>
      </c>
      <c r="B9237" s="11" t="str">
        <f>IFERROR(INDEX({"JSNY-BJ0001-01";"JSNY-JS0022-01";"JSNY-JS0002-01"},MATCH(D9237,{"BJ_zhongyu";"JS_WX_liteer";"JS_CZ_wodefeng"},0)),"")</f>
        <v>JSNY-JS0002-01</v>
      </c>
      <c r="C9237" s="11" t="str">
        <f>IFERROR(INDEX({"北京中裕世纪大酒店";"江苏利特尔绿色包装股份有限公司";"常州市金坛沃德丰电子科技有限公司"},MATCH(D9237,{"BJ_zhongyu";"JS_WX_liteer";"JS_CZ_wodefeng"},0)),"")</f>
        <v>常州市金坛沃德丰电子科技有限公司</v>
      </c>
      <c r="D9237" s="11" t="str">
        <f>[1]动作!$G9236</f>
        <v>JS_CZ_wodefeng</v>
      </c>
      <c r="E9237" s="11" t="str">
        <f>[1]动作!$D9236</f>
        <v>电表故障</v>
      </c>
      <c r="F9237" s="11" t="s">
        <v>45</v>
      </c>
      <c r="G9237" s="12">
        <f>[1]动作!$A9236+[1]动作!$B9236</f>
        <v>43216.046087962961</v>
      </c>
      <c r="H9237" s="12"/>
      <c r="I9237" s="11"/>
    </row>
    <row r="9238" spans="1:9" hidden="1" x14ac:dyDescent="0.3">
      <c r="A9238" s="24">
        <v>9236</v>
      </c>
      <c r="B9238" s="11" t="str">
        <f>IFERROR(INDEX({"JSNY-BJ0001-01";"JSNY-JS0022-01";"JSNY-JS0002-01"},MATCH(D9238,{"BJ_zhongyu";"JS_WX_liteer";"JS_CZ_wodefeng"},0)),"")</f>
        <v>JSNY-JS0002-01</v>
      </c>
      <c r="C9238" s="11" t="str">
        <f>IFERROR(INDEX({"北京中裕世纪大酒店";"江苏利特尔绿色包装股份有限公司";"常州市金坛沃德丰电子科技有限公司"},MATCH(D9238,{"BJ_zhongyu";"JS_WX_liteer";"JS_CZ_wodefeng"},0)),"")</f>
        <v>常州市金坛沃德丰电子科技有限公司</v>
      </c>
      <c r="D9238" s="11" t="str">
        <f>[1]动作!$G9237</f>
        <v>JS_CZ_wodefeng</v>
      </c>
      <c r="E9238" s="11" t="str">
        <f>[1]动作!$D9237</f>
        <v>电表故障</v>
      </c>
      <c r="F9238" s="11" t="s">
        <v>45</v>
      </c>
      <c r="G9238" s="12">
        <f>[1]动作!$A9237+[1]动作!$B9237</f>
        <v>43216.047418981485</v>
      </c>
      <c r="H9238" s="12"/>
      <c r="I9238" s="11"/>
    </row>
    <row r="9239" spans="1:9" hidden="1" x14ac:dyDescent="0.3">
      <c r="A9239" s="24">
        <v>9237</v>
      </c>
      <c r="B9239" s="11" t="str">
        <f>IFERROR(INDEX({"JSNY-BJ0001-01";"JSNY-JS0022-01";"JSNY-JS0002-01"},MATCH(D9239,{"BJ_zhongyu";"JS_WX_liteer";"JS_CZ_wodefeng"},0)),"")</f>
        <v>JSNY-JS0002-01</v>
      </c>
      <c r="C9239" s="11" t="str">
        <f>IFERROR(INDEX({"北京中裕世纪大酒店";"江苏利特尔绿色包装股份有限公司";"常州市金坛沃德丰电子科技有限公司"},MATCH(D9239,{"BJ_zhongyu";"JS_WX_liteer";"JS_CZ_wodefeng"},0)),"")</f>
        <v>常州市金坛沃德丰电子科技有限公司</v>
      </c>
      <c r="D9239" s="11" t="str">
        <f>[1]动作!$G9238</f>
        <v>JS_CZ_wodefeng</v>
      </c>
      <c r="E9239" s="11" t="str">
        <f>[1]动作!$D9238</f>
        <v>电表故障</v>
      </c>
      <c r="F9239" s="11" t="s">
        <v>45</v>
      </c>
      <c r="G9239" s="12">
        <f>[1]动作!$A9238+[1]动作!$B9238</f>
        <v>43216.047534722224</v>
      </c>
      <c r="H9239" s="12"/>
      <c r="I9239" s="11"/>
    </row>
    <row r="9240" spans="1:9" hidden="1" x14ac:dyDescent="0.3">
      <c r="A9240" s="24">
        <v>9238</v>
      </c>
      <c r="B9240" s="11" t="str">
        <f>IFERROR(INDEX({"JSNY-BJ0001-01";"JSNY-JS0022-01";"JSNY-JS0002-01"},MATCH(D9240,{"BJ_zhongyu";"JS_WX_liteer";"JS_CZ_wodefeng"},0)),"")</f>
        <v>JSNY-JS0002-01</v>
      </c>
      <c r="C9240" s="11" t="str">
        <f>IFERROR(INDEX({"北京中裕世纪大酒店";"江苏利特尔绿色包装股份有限公司";"常州市金坛沃德丰电子科技有限公司"},MATCH(D9240,{"BJ_zhongyu";"JS_WX_liteer";"JS_CZ_wodefeng"},0)),"")</f>
        <v>常州市金坛沃德丰电子科技有限公司</v>
      </c>
      <c r="D9240" s="11" t="str">
        <f>[1]动作!$G9239</f>
        <v>JS_CZ_wodefeng</v>
      </c>
      <c r="E9240" s="11" t="str">
        <f>[1]动作!$D9239</f>
        <v>电表故障</v>
      </c>
      <c r="F9240" s="11" t="s">
        <v>45</v>
      </c>
      <c r="G9240" s="12">
        <f>[1]动作!$A9239+[1]动作!$B9239</f>
        <v>43216.048402777778</v>
      </c>
      <c r="H9240" s="12"/>
      <c r="I9240" s="11"/>
    </row>
    <row r="9241" spans="1:9" hidden="1" x14ac:dyDescent="0.3">
      <c r="A9241" s="24">
        <v>9239</v>
      </c>
      <c r="B9241" s="11" t="str">
        <f>IFERROR(INDEX({"JSNY-BJ0001-01";"JSNY-JS0022-01";"JSNY-JS0002-01"},MATCH(D9241,{"BJ_zhongyu";"JS_WX_liteer";"JS_CZ_wodefeng"},0)),"")</f>
        <v>JSNY-JS0002-01</v>
      </c>
      <c r="C9241" s="11" t="str">
        <f>IFERROR(INDEX({"北京中裕世纪大酒店";"江苏利特尔绿色包装股份有限公司";"常州市金坛沃德丰电子科技有限公司"},MATCH(D9241,{"BJ_zhongyu";"JS_WX_liteer";"JS_CZ_wodefeng"},0)),"")</f>
        <v>常州市金坛沃德丰电子科技有限公司</v>
      </c>
      <c r="D9241" s="11" t="str">
        <f>[1]动作!$G9240</f>
        <v>JS_CZ_wodefeng</v>
      </c>
      <c r="E9241" s="11" t="str">
        <f>[1]动作!$D9240</f>
        <v>电表故障</v>
      </c>
      <c r="F9241" s="11" t="s">
        <v>45</v>
      </c>
      <c r="G9241" s="12">
        <f>[1]动作!$A9240+[1]动作!$B9240</f>
        <v>43216.048518518517</v>
      </c>
      <c r="H9241" s="12"/>
      <c r="I9241" s="11"/>
    </row>
    <row r="9242" spans="1:9" hidden="1" x14ac:dyDescent="0.3">
      <c r="A9242" s="24">
        <v>9240</v>
      </c>
      <c r="B9242" s="11" t="str">
        <f>IFERROR(INDEX({"JSNY-BJ0001-01";"JSNY-JS0022-01";"JSNY-JS0002-01"},MATCH(D9242,{"BJ_zhongyu";"JS_WX_liteer";"JS_CZ_wodefeng"},0)),"")</f>
        <v>JSNY-JS0002-01</v>
      </c>
      <c r="C9242" s="11" t="str">
        <f>IFERROR(INDEX({"北京中裕世纪大酒店";"江苏利特尔绿色包装股份有限公司";"常州市金坛沃德丰电子科技有限公司"},MATCH(D9242,{"BJ_zhongyu";"JS_WX_liteer";"JS_CZ_wodefeng"},0)),"")</f>
        <v>常州市金坛沃德丰电子科技有限公司</v>
      </c>
      <c r="D9242" s="11" t="str">
        <f>[1]动作!$G9241</f>
        <v>JS_CZ_wodefeng</v>
      </c>
      <c r="E9242" s="11" t="str">
        <f>[1]动作!$D9241</f>
        <v>电表故障</v>
      </c>
      <c r="F9242" s="11" t="s">
        <v>45</v>
      </c>
      <c r="G9242" s="12">
        <f>[1]动作!$A9241+[1]动作!$B9241</f>
        <v>43216.050023148149</v>
      </c>
      <c r="H9242" s="12"/>
      <c r="I9242" s="11"/>
    </row>
    <row r="9243" spans="1:9" hidden="1" x14ac:dyDescent="0.3">
      <c r="A9243" s="24">
        <v>9241</v>
      </c>
      <c r="B9243" s="11" t="str">
        <f>IFERROR(INDEX({"JSNY-BJ0001-01";"JSNY-JS0022-01";"JSNY-JS0002-01"},MATCH(D9243,{"BJ_zhongyu";"JS_WX_liteer";"JS_CZ_wodefeng"},0)),"")</f>
        <v>JSNY-JS0002-01</v>
      </c>
      <c r="C9243" s="11" t="str">
        <f>IFERROR(INDEX({"北京中裕世纪大酒店";"江苏利特尔绿色包装股份有限公司";"常州市金坛沃德丰电子科技有限公司"},MATCH(D9243,{"BJ_zhongyu";"JS_WX_liteer";"JS_CZ_wodefeng"},0)),"")</f>
        <v>常州市金坛沃德丰电子科技有限公司</v>
      </c>
      <c r="D9243" s="11" t="str">
        <f>[1]动作!$G9242</f>
        <v>JS_CZ_wodefeng</v>
      </c>
      <c r="E9243" s="11" t="str">
        <f>[1]动作!$D9242</f>
        <v>电表故障</v>
      </c>
      <c r="F9243" s="11" t="s">
        <v>45</v>
      </c>
      <c r="G9243" s="12">
        <f>[1]动作!$A9242+[1]动作!$B9242</f>
        <v>43216.052395833336</v>
      </c>
      <c r="H9243" s="12"/>
      <c r="I9243" s="11"/>
    </row>
    <row r="9244" spans="1:9" hidden="1" x14ac:dyDescent="0.3">
      <c r="A9244" s="24">
        <v>9242</v>
      </c>
      <c r="B9244" s="11" t="str">
        <f>IFERROR(INDEX({"JSNY-BJ0001-01";"JSNY-JS0022-01";"JSNY-JS0002-01"},MATCH(D9244,{"BJ_zhongyu";"JS_WX_liteer";"JS_CZ_wodefeng"},0)),"")</f>
        <v>JSNY-JS0002-01</v>
      </c>
      <c r="C9244" s="11" t="str">
        <f>IFERROR(INDEX({"北京中裕世纪大酒店";"江苏利特尔绿色包装股份有限公司";"常州市金坛沃德丰电子科技有限公司"},MATCH(D9244,{"BJ_zhongyu";"JS_WX_liteer";"JS_CZ_wodefeng"},0)),"")</f>
        <v>常州市金坛沃德丰电子科技有限公司</v>
      </c>
      <c r="D9244" s="11" t="str">
        <f>[1]动作!$G9243</f>
        <v>JS_CZ_wodefeng</v>
      </c>
      <c r="E9244" s="11" t="str">
        <f>[1]动作!$D9243</f>
        <v>电表故障</v>
      </c>
      <c r="F9244" s="11" t="s">
        <v>45</v>
      </c>
      <c r="G9244" s="12">
        <f>[1]动作!$A9243+[1]动作!$B9243</f>
        <v>43216.053969907407</v>
      </c>
      <c r="H9244" s="12"/>
      <c r="I9244" s="11"/>
    </row>
    <row r="9245" spans="1:9" hidden="1" x14ac:dyDescent="0.3">
      <c r="A9245" s="24">
        <v>9243</v>
      </c>
      <c r="B9245" s="11" t="str">
        <f>IFERROR(INDEX({"JSNY-BJ0001-01";"JSNY-JS0022-01";"JSNY-JS0002-01"},MATCH(D9245,{"BJ_zhongyu";"JS_WX_liteer";"JS_CZ_wodefeng"},0)),"")</f>
        <v>JSNY-JS0002-01</v>
      </c>
      <c r="C9245" s="11" t="str">
        <f>IFERROR(INDEX({"北京中裕世纪大酒店";"江苏利特尔绿色包装股份有限公司";"常州市金坛沃德丰电子科技有限公司"},MATCH(D9245,{"BJ_zhongyu";"JS_WX_liteer";"JS_CZ_wodefeng"},0)),"")</f>
        <v>常州市金坛沃德丰电子科技有限公司</v>
      </c>
      <c r="D9245" s="11" t="str">
        <f>[1]动作!$G9244</f>
        <v>JS_CZ_wodefeng</v>
      </c>
      <c r="E9245" s="11" t="str">
        <f>[1]动作!$D9244</f>
        <v>电表故障</v>
      </c>
      <c r="F9245" s="11" t="s">
        <v>45</v>
      </c>
      <c r="G9245" s="12">
        <f>[1]动作!$A9244+[1]动作!$B9244</f>
        <v>43216.057789351849</v>
      </c>
      <c r="H9245" s="12"/>
      <c r="I9245" s="11"/>
    </row>
    <row r="9246" spans="1:9" hidden="1" x14ac:dyDescent="0.3">
      <c r="A9246" s="24">
        <v>9244</v>
      </c>
      <c r="B9246" s="11" t="str">
        <f>IFERROR(INDEX({"JSNY-BJ0001-01";"JSNY-JS0022-01";"JSNY-JS0002-01"},MATCH(D9246,{"BJ_zhongyu";"JS_WX_liteer";"JS_CZ_wodefeng"},0)),"")</f>
        <v>JSNY-JS0002-01</v>
      </c>
      <c r="C9246" s="11" t="str">
        <f>IFERROR(INDEX({"北京中裕世纪大酒店";"江苏利特尔绿色包装股份有限公司";"常州市金坛沃德丰电子科技有限公司"},MATCH(D9246,{"BJ_zhongyu";"JS_WX_liteer";"JS_CZ_wodefeng"},0)),"")</f>
        <v>常州市金坛沃德丰电子科技有限公司</v>
      </c>
      <c r="D9246" s="11" t="str">
        <f>[1]动作!$G9245</f>
        <v>JS_CZ_wodefeng</v>
      </c>
      <c r="E9246" s="11" t="str">
        <f>[1]动作!$D9245</f>
        <v>电表故障</v>
      </c>
      <c r="F9246" s="11" t="s">
        <v>45</v>
      </c>
      <c r="G9246" s="12">
        <f>[1]动作!$A9245+[1]动作!$B9245</f>
        <v>43216.058888888889</v>
      </c>
      <c r="H9246" s="12"/>
      <c r="I9246" s="11"/>
    </row>
    <row r="9247" spans="1:9" hidden="1" x14ac:dyDescent="0.3">
      <c r="A9247" s="24">
        <v>9245</v>
      </c>
      <c r="B9247" s="11" t="str">
        <f>IFERROR(INDEX({"JSNY-BJ0001-01";"JSNY-JS0022-01";"JSNY-JS0002-01"},MATCH(D9247,{"BJ_zhongyu";"JS_WX_liteer";"JS_CZ_wodefeng"},0)),"")</f>
        <v>JSNY-JS0002-01</v>
      </c>
      <c r="C9247" s="11" t="str">
        <f>IFERROR(INDEX({"北京中裕世纪大酒店";"江苏利特尔绿色包装股份有限公司";"常州市金坛沃德丰电子科技有限公司"},MATCH(D9247,{"BJ_zhongyu";"JS_WX_liteer";"JS_CZ_wodefeng"},0)),"")</f>
        <v>常州市金坛沃德丰电子科技有限公司</v>
      </c>
      <c r="D9247" s="11" t="str">
        <f>[1]动作!$G9246</f>
        <v>JS_CZ_wodefeng</v>
      </c>
      <c r="E9247" s="11" t="str">
        <f>[1]动作!$D9246</f>
        <v>电表故障</v>
      </c>
      <c r="F9247" s="11" t="s">
        <v>45</v>
      </c>
      <c r="G9247" s="12">
        <f>[1]动作!$A9246+[1]动作!$B9246</f>
        <v>43216.059120370373</v>
      </c>
      <c r="H9247" s="12"/>
      <c r="I9247" s="11"/>
    </row>
    <row r="9248" spans="1:9" hidden="1" x14ac:dyDescent="0.3">
      <c r="A9248" s="24">
        <v>9246</v>
      </c>
      <c r="B9248" s="11" t="str">
        <f>IFERROR(INDEX({"JSNY-BJ0001-01";"JSNY-JS0022-01";"JSNY-JS0002-01"},MATCH(D9248,{"BJ_zhongyu";"JS_WX_liteer";"JS_CZ_wodefeng"},0)),"")</f>
        <v>JSNY-JS0002-01</v>
      </c>
      <c r="C9248" s="11" t="str">
        <f>IFERROR(INDEX({"北京中裕世纪大酒店";"江苏利特尔绿色包装股份有限公司";"常州市金坛沃德丰电子科技有限公司"},MATCH(D9248,{"BJ_zhongyu";"JS_WX_liteer";"JS_CZ_wodefeng"},0)),"")</f>
        <v>常州市金坛沃德丰电子科技有限公司</v>
      </c>
      <c r="D9248" s="11" t="str">
        <f>[1]动作!$G9247</f>
        <v>JS_CZ_wodefeng</v>
      </c>
      <c r="E9248" s="11" t="str">
        <f>[1]动作!$D9247</f>
        <v>电表故障</v>
      </c>
      <c r="F9248" s="11" t="s">
        <v>45</v>
      </c>
      <c r="G9248" s="12">
        <f>[1]动作!$A9247+[1]动作!$B9247</f>
        <v>43216.059236111112</v>
      </c>
      <c r="H9248" s="12"/>
      <c r="I9248" s="11"/>
    </row>
    <row r="9249" spans="1:9" hidden="1" x14ac:dyDescent="0.3">
      <c r="A9249" s="24">
        <v>9247</v>
      </c>
      <c r="B9249" s="11" t="str">
        <f>IFERROR(INDEX({"JSNY-BJ0001-01";"JSNY-JS0022-01";"JSNY-JS0002-01"},MATCH(D9249,{"BJ_zhongyu";"JS_WX_liteer";"JS_CZ_wodefeng"},0)),"")</f>
        <v>JSNY-JS0002-01</v>
      </c>
      <c r="C9249" s="11" t="str">
        <f>IFERROR(INDEX({"北京中裕世纪大酒店";"江苏利特尔绿色包装股份有限公司";"常州市金坛沃德丰电子科技有限公司"},MATCH(D9249,{"BJ_zhongyu";"JS_WX_liteer";"JS_CZ_wodefeng"},0)),"")</f>
        <v>常州市金坛沃德丰电子科技有限公司</v>
      </c>
      <c r="D9249" s="11" t="str">
        <f>[1]动作!$G9248</f>
        <v>JS_CZ_wodefeng</v>
      </c>
      <c r="E9249" s="11" t="str">
        <f>[1]动作!$D9248</f>
        <v>电表故障</v>
      </c>
      <c r="F9249" s="11" t="s">
        <v>45</v>
      </c>
      <c r="G9249" s="12">
        <f>[1]动作!$A9248+[1]动作!$B9248</f>
        <v>43216.059351851851</v>
      </c>
      <c r="H9249" s="12"/>
      <c r="I9249" s="11"/>
    </row>
    <row r="9250" spans="1:9" hidden="1" x14ac:dyDescent="0.3">
      <c r="A9250" s="24">
        <v>9248</v>
      </c>
      <c r="B9250" s="11" t="str">
        <f>IFERROR(INDEX({"JSNY-BJ0001-01";"JSNY-JS0022-01";"JSNY-JS0002-01"},MATCH(D9250,{"BJ_zhongyu";"JS_WX_liteer";"JS_CZ_wodefeng"},0)),"")</f>
        <v>JSNY-JS0002-01</v>
      </c>
      <c r="C9250" s="11" t="str">
        <f>IFERROR(INDEX({"北京中裕世纪大酒店";"江苏利特尔绿色包装股份有限公司";"常州市金坛沃德丰电子科技有限公司"},MATCH(D9250,{"BJ_zhongyu";"JS_WX_liteer";"JS_CZ_wodefeng"},0)),"")</f>
        <v>常州市金坛沃德丰电子科技有限公司</v>
      </c>
      <c r="D9250" s="11" t="str">
        <f>[1]动作!$G9249</f>
        <v>JS_CZ_wodefeng</v>
      </c>
      <c r="E9250" s="11" t="str">
        <f>[1]动作!$D9249</f>
        <v>电表故障</v>
      </c>
      <c r="F9250" s="11" t="s">
        <v>45</v>
      </c>
      <c r="G9250" s="12">
        <f>[1]动作!$A9249+[1]动作!$B9249</f>
        <v>43216.061736111114</v>
      </c>
      <c r="H9250" s="12"/>
      <c r="I9250" s="11"/>
    </row>
    <row r="9251" spans="1:9" hidden="1" x14ac:dyDescent="0.3">
      <c r="A9251" s="24">
        <v>9249</v>
      </c>
      <c r="B9251" s="11" t="str">
        <f>IFERROR(INDEX({"JSNY-BJ0001-01";"JSNY-JS0022-01";"JSNY-JS0002-01"},MATCH(D9251,{"BJ_zhongyu";"JS_WX_liteer";"JS_CZ_wodefeng"},0)),"")</f>
        <v>JSNY-JS0002-01</v>
      </c>
      <c r="C9251" s="11" t="str">
        <f>IFERROR(INDEX({"北京中裕世纪大酒店";"江苏利特尔绿色包装股份有限公司";"常州市金坛沃德丰电子科技有限公司"},MATCH(D9251,{"BJ_zhongyu";"JS_WX_liteer";"JS_CZ_wodefeng"},0)),"")</f>
        <v>常州市金坛沃德丰电子科技有限公司</v>
      </c>
      <c r="D9251" s="11" t="str">
        <f>[1]动作!$G9250</f>
        <v>JS_CZ_wodefeng</v>
      </c>
      <c r="E9251" s="11" t="str">
        <f>[1]动作!$D9250</f>
        <v>电表故障</v>
      </c>
      <c r="F9251" s="11" t="s">
        <v>45</v>
      </c>
      <c r="G9251" s="12">
        <f>[1]动作!$A9250+[1]动作!$B9250</f>
        <v>43216.064398148148</v>
      </c>
      <c r="H9251" s="12"/>
      <c r="I9251" s="11"/>
    </row>
    <row r="9252" spans="1:9" hidden="1" x14ac:dyDescent="0.3">
      <c r="A9252" s="24">
        <v>9250</v>
      </c>
      <c r="B9252" s="11" t="str">
        <f>IFERROR(INDEX({"JSNY-BJ0001-01";"JSNY-JS0022-01";"JSNY-JS0002-01"},MATCH(D9252,{"BJ_zhongyu";"JS_WX_liteer";"JS_CZ_wodefeng"},0)),"")</f>
        <v>JSNY-JS0002-01</v>
      </c>
      <c r="C9252" s="11" t="str">
        <f>IFERROR(INDEX({"北京中裕世纪大酒店";"江苏利特尔绿色包装股份有限公司";"常州市金坛沃德丰电子科技有限公司"},MATCH(D9252,{"BJ_zhongyu";"JS_WX_liteer";"JS_CZ_wodefeng"},0)),"")</f>
        <v>常州市金坛沃德丰电子科技有限公司</v>
      </c>
      <c r="D9252" s="11" t="str">
        <f>[1]动作!$G9251</f>
        <v>JS_CZ_wodefeng</v>
      </c>
      <c r="E9252" s="11" t="str">
        <f>[1]动作!$D9251</f>
        <v>电表故障</v>
      </c>
      <c r="F9252" s="11" t="s">
        <v>45</v>
      </c>
      <c r="G9252" s="12">
        <f>[1]动作!$A9251+[1]动作!$B9251</f>
        <v>43216.065671296295</v>
      </c>
      <c r="H9252" s="12"/>
      <c r="I9252" s="11"/>
    </row>
    <row r="9253" spans="1:9" hidden="1" x14ac:dyDescent="0.3">
      <c r="A9253" s="24">
        <v>9251</v>
      </c>
      <c r="B9253" s="11" t="str">
        <f>IFERROR(INDEX({"JSNY-BJ0001-01";"JSNY-JS0022-01";"JSNY-JS0002-01"},MATCH(D9253,{"BJ_zhongyu";"JS_WX_liteer";"JS_CZ_wodefeng"},0)),"")</f>
        <v>JSNY-JS0002-01</v>
      </c>
      <c r="C9253" s="11" t="str">
        <f>IFERROR(INDEX({"北京中裕世纪大酒店";"江苏利特尔绿色包装股份有限公司";"常州市金坛沃德丰电子科技有限公司"},MATCH(D9253,{"BJ_zhongyu";"JS_WX_liteer";"JS_CZ_wodefeng"},0)),"")</f>
        <v>常州市金坛沃德丰电子科技有限公司</v>
      </c>
      <c r="D9253" s="11" t="str">
        <f>[1]动作!$G9252</f>
        <v>JS_CZ_wodefeng</v>
      </c>
      <c r="E9253" s="11" t="str">
        <f>[1]动作!$D9252</f>
        <v>电表故障</v>
      </c>
      <c r="F9253" s="11" t="s">
        <v>45</v>
      </c>
      <c r="G9253" s="12">
        <f>[1]动作!$A9252+[1]动作!$B9252</f>
        <v>43216.065787037034</v>
      </c>
      <c r="H9253" s="12"/>
      <c r="I9253" s="11"/>
    </row>
    <row r="9254" spans="1:9" hidden="1" x14ac:dyDescent="0.3">
      <c r="A9254" s="24">
        <v>9252</v>
      </c>
      <c r="B9254" s="11" t="str">
        <f>IFERROR(INDEX({"JSNY-BJ0001-01";"JSNY-JS0022-01";"JSNY-JS0002-01"},MATCH(D9254,{"BJ_zhongyu";"JS_WX_liteer";"JS_CZ_wodefeng"},0)),"")</f>
        <v>JSNY-JS0002-01</v>
      </c>
      <c r="C9254" s="11" t="str">
        <f>IFERROR(INDEX({"北京中裕世纪大酒店";"江苏利特尔绿色包装股份有限公司";"常州市金坛沃德丰电子科技有限公司"},MATCH(D9254,{"BJ_zhongyu";"JS_WX_liteer";"JS_CZ_wodefeng"},0)),"")</f>
        <v>常州市金坛沃德丰电子科技有限公司</v>
      </c>
      <c r="D9254" s="11" t="str">
        <f>[1]动作!$G9253</f>
        <v>JS_CZ_wodefeng</v>
      </c>
      <c r="E9254" s="11" t="str">
        <f>[1]动作!$D9253</f>
        <v>电表故障</v>
      </c>
      <c r="F9254" s="11" t="s">
        <v>45</v>
      </c>
      <c r="G9254" s="12">
        <f>[1]动作!$A9253+[1]动作!$B9253</f>
        <v>43216.067233796297</v>
      </c>
      <c r="H9254" s="12"/>
      <c r="I9254" s="11"/>
    </row>
    <row r="9255" spans="1:9" hidden="1" x14ac:dyDescent="0.3">
      <c r="A9255" s="24">
        <v>9253</v>
      </c>
      <c r="B9255" s="11" t="str">
        <f>IFERROR(INDEX({"JSNY-BJ0001-01";"JSNY-JS0022-01";"JSNY-JS0002-01"},MATCH(D9255,{"BJ_zhongyu";"JS_WX_liteer";"JS_CZ_wodefeng"},0)),"")</f>
        <v>JSNY-JS0002-01</v>
      </c>
      <c r="C9255" s="11" t="str">
        <f>IFERROR(INDEX({"北京中裕世纪大酒店";"江苏利特尔绿色包装股份有限公司";"常州市金坛沃德丰电子科技有限公司"},MATCH(D9255,{"BJ_zhongyu";"JS_WX_liteer";"JS_CZ_wodefeng"},0)),"")</f>
        <v>常州市金坛沃德丰电子科技有限公司</v>
      </c>
      <c r="D9255" s="11" t="str">
        <f>[1]动作!$G9254</f>
        <v>JS_CZ_wodefeng</v>
      </c>
      <c r="E9255" s="11" t="str">
        <f>[1]动作!$D9254</f>
        <v>电表故障</v>
      </c>
      <c r="F9255" s="11" t="s">
        <v>45</v>
      </c>
      <c r="G9255" s="12">
        <f>[1]动作!$A9254+[1]动作!$B9254</f>
        <v>43216.06925925926</v>
      </c>
      <c r="H9255" s="12"/>
      <c r="I9255" s="11"/>
    </row>
    <row r="9256" spans="1:9" hidden="1" x14ac:dyDescent="0.3">
      <c r="A9256" s="24">
        <v>9254</v>
      </c>
      <c r="B9256" s="11" t="str">
        <f>IFERROR(INDEX({"JSNY-BJ0001-01";"JSNY-JS0022-01";"JSNY-JS0002-01"},MATCH(D9256,{"BJ_zhongyu";"JS_WX_liteer";"JS_CZ_wodefeng"},0)),"")</f>
        <v>JSNY-JS0002-01</v>
      </c>
      <c r="C9256" s="11" t="str">
        <f>IFERROR(INDEX({"北京中裕世纪大酒店";"江苏利特尔绿色包装股份有限公司";"常州市金坛沃德丰电子科技有限公司"},MATCH(D9256,{"BJ_zhongyu";"JS_WX_liteer";"JS_CZ_wodefeng"},0)),"")</f>
        <v>常州市金坛沃德丰电子科技有限公司</v>
      </c>
      <c r="D9256" s="11" t="str">
        <f>[1]动作!$G9255</f>
        <v>JS_CZ_wodefeng</v>
      </c>
      <c r="E9256" s="11" t="str">
        <f>[1]动作!$D9255</f>
        <v>电表故障</v>
      </c>
      <c r="F9256" s="11" t="s">
        <v>45</v>
      </c>
      <c r="G9256" s="12">
        <f>[1]动作!$A9255+[1]动作!$B9255</f>
        <v>43216.069374999999</v>
      </c>
      <c r="H9256" s="12"/>
      <c r="I9256" s="11"/>
    </row>
    <row r="9257" spans="1:9" hidden="1" x14ac:dyDescent="0.3">
      <c r="A9257" s="24">
        <v>9255</v>
      </c>
      <c r="B9257" s="11" t="str">
        <f>IFERROR(INDEX({"JSNY-BJ0001-01";"JSNY-JS0022-01";"JSNY-JS0002-01"},MATCH(D9257,{"BJ_zhongyu";"JS_WX_liteer";"JS_CZ_wodefeng"},0)),"")</f>
        <v>JSNY-JS0002-01</v>
      </c>
      <c r="C9257" s="11" t="str">
        <f>IFERROR(INDEX({"北京中裕世纪大酒店";"江苏利特尔绿色包装股份有限公司";"常州市金坛沃德丰电子科技有限公司"},MATCH(D9257,{"BJ_zhongyu";"JS_WX_liteer";"JS_CZ_wodefeng"},0)),"")</f>
        <v>常州市金坛沃德丰电子科技有限公司</v>
      </c>
      <c r="D9257" s="11" t="str">
        <f>[1]动作!$G9256</f>
        <v>JS_CZ_wodefeng</v>
      </c>
      <c r="E9257" s="11" t="str">
        <f>[1]动作!$D9256</f>
        <v>电表故障</v>
      </c>
      <c r="F9257" s="11" t="s">
        <v>45</v>
      </c>
      <c r="G9257" s="12">
        <f>[1]动作!$A9256+[1]动作!$B9256</f>
        <v>43216.0703587963</v>
      </c>
      <c r="H9257" s="12"/>
      <c r="I9257" s="11"/>
    </row>
    <row r="9258" spans="1:9" hidden="1" x14ac:dyDescent="0.3">
      <c r="A9258" s="24">
        <v>9256</v>
      </c>
      <c r="B9258" s="11" t="str">
        <f>IFERROR(INDEX({"JSNY-BJ0001-01";"JSNY-JS0022-01";"JSNY-JS0002-01"},MATCH(D9258,{"BJ_zhongyu";"JS_WX_liteer";"JS_CZ_wodefeng"},0)),"")</f>
        <v>JSNY-JS0002-01</v>
      </c>
      <c r="C9258" s="11" t="str">
        <f>IFERROR(INDEX({"北京中裕世纪大酒店";"江苏利特尔绿色包装股份有限公司";"常州市金坛沃德丰电子科技有限公司"},MATCH(D9258,{"BJ_zhongyu";"JS_WX_liteer";"JS_CZ_wodefeng"},0)),"")</f>
        <v>常州市金坛沃德丰电子科技有限公司</v>
      </c>
      <c r="D9258" s="11" t="str">
        <f>[1]动作!$G9257</f>
        <v>JS_CZ_wodefeng</v>
      </c>
      <c r="E9258" s="11" t="str">
        <f>[1]动作!$D9257</f>
        <v>电表故障</v>
      </c>
      <c r="F9258" s="11" t="s">
        <v>45</v>
      </c>
      <c r="G9258" s="12">
        <f>[1]动作!$A9257+[1]动作!$B9257</f>
        <v>43216.070543981485</v>
      </c>
      <c r="H9258" s="12"/>
      <c r="I9258" s="11"/>
    </row>
    <row r="9259" spans="1:9" hidden="1" x14ac:dyDescent="0.3">
      <c r="A9259" s="24">
        <v>9257</v>
      </c>
      <c r="B9259" s="11" t="str">
        <f>IFERROR(INDEX({"JSNY-BJ0001-01";"JSNY-JS0022-01";"JSNY-JS0002-01"},MATCH(D9259,{"BJ_zhongyu";"JS_WX_liteer";"JS_CZ_wodefeng"},0)),"")</f>
        <v>JSNY-JS0002-01</v>
      </c>
      <c r="C9259" s="11" t="str">
        <f>IFERROR(INDEX({"北京中裕世纪大酒店";"江苏利特尔绿色包装股份有限公司";"常州市金坛沃德丰电子科技有限公司"},MATCH(D9259,{"BJ_zhongyu";"JS_WX_liteer";"JS_CZ_wodefeng"},0)),"")</f>
        <v>常州市金坛沃德丰电子科技有限公司</v>
      </c>
      <c r="D9259" s="11" t="str">
        <f>[1]动作!$G9258</f>
        <v>JS_CZ_wodefeng</v>
      </c>
      <c r="E9259" s="11" t="str">
        <f>[1]动作!$D9258</f>
        <v>电表故障</v>
      </c>
      <c r="F9259" s="11" t="s">
        <v>45</v>
      </c>
      <c r="G9259" s="12">
        <f>[1]动作!$A9258+[1]动作!$B9258</f>
        <v>43216.070775462962</v>
      </c>
      <c r="H9259" s="12"/>
      <c r="I9259" s="11"/>
    </row>
    <row r="9260" spans="1:9" hidden="1" x14ac:dyDescent="0.3">
      <c r="A9260" s="24">
        <v>9258</v>
      </c>
      <c r="B9260" s="11" t="str">
        <f>IFERROR(INDEX({"JSNY-BJ0001-01";"JSNY-JS0022-01";"JSNY-JS0002-01"},MATCH(D9260,{"BJ_zhongyu";"JS_WX_liteer";"JS_CZ_wodefeng"},0)),"")</f>
        <v>JSNY-JS0002-01</v>
      </c>
      <c r="C9260" s="11" t="str">
        <f>IFERROR(INDEX({"北京中裕世纪大酒店";"江苏利特尔绿色包装股份有限公司";"常州市金坛沃德丰电子科技有限公司"},MATCH(D9260,{"BJ_zhongyu";"JS_WX_liteer";"JS_CZ_wodefeng"},0)),"")</f>
        <v>常州市金坛沃德丰电子科技有限公司</v>
      </c>
      <c r="D9260" s="11" t="str">
        <f>[1]动作!$G9259</f>
        <v>JS_CZ_wodefeng</v>
      </c>
      <c r="E9260" s="11" t="str">
        <f>[1]动作!$D9259</f>
        <v>电表故障</v>
      </c>
      <c r="F9260" s="11" t="s">
        <v>45</v>
      </c>
      <c r="G9260" s="12">
        <f>[1]动作!$A9259+[1]动作!$B9259</f>
        <v>43216.071817129632</v>
      </c>
      <c r="H9260" s="12"/>
      <c r="I9260" s="11"/>
    </row>
    <row r="9261" spans="1:9" hidden="1" x14ac:dyDescent="0.3">
      <c r="A9261" s="24">
        <v>9259</v>
      </c>
      <c r="B9261" s="11" t="str">
        <f>IFERROR(INDEX({"JSNY-BJ0001-01";"JSNY-JS0022-01";"JSNY-JS0002-01"},MATCH(D9261,{"BJ_zhongyu";"JS_WX_liteer";"JS_CZ_wodefeng"},0)),"")</f>
        <v>JSNY-JS0002-01</v>
      </c>
      <c r="C9261" s="11" t="str">
        <f>IFERROR(INDEX({"北京中裕世纪大酒店";"江苏利特尔绿色包装股份有限公司";"常州市金坛沃德丰电子科技有限公司"},MATCH(D9261,{"BJ_zhongyu";"JS_WX_liteer";"JS_CZ_wodefeng"},0)),"")</f>
        <v>常州市金坛沃德丰电子科技有限公司</v>
      </c>
      <c r="D9261" s="11" t="str">
        <f>[1]动作!$G9260</f>
        <v>JS_CZ_wodefeng</v>
      </c>
      <c r="E9261" s="11" t="str">
        <f>[1]动作!$D9260</f>
        <v>电表故障</v>
      </c>
      <c r="F9261" s="11" t="s">
        <v>45</v>
      </c>
      <c r="G9261" s="12">
        <f>[1]动作!$A9260+[1]动作!$B9260</f>
        <v>43216.074189814812</v>
      </c>
      <c r="H9261" s="12"/>
      <c r="I9261" s="11"/>
    </row>
    <row r="9262" spans="1:9" hidden="1" x14ac:dyDescent="0.3">
      <c r="A9262" s="24">
        <v>9260</v>
      </c>
      <c r="B9262" s="11" t="str">
        <f>IFERROR(INDEX({"JSNY-BJ0001-01";"JSNY-JS0022-01";"JSNY-JS0002-01"},MATCH(D9262,{"BJ_zhongyu";"JS_WX_liteer";"JS_CZ_wodefeng"},0)),"")</f>
        <v>JSNY-JS0002-01</v>
      </c>
      <c r="C9262" s="11" t="str">
        <f>IFERROR(INDEX({"北京中裕世纪大酒店";"江苏利特尔绿色包装股份有限公司";"常州市金坛沃德丰电子科技有限公司"},MATCH(D9262,{"BJ_zhongyu";"JS_WX_liteer";"JS_CZ_wodefeng"},0)),"")</f>
        <v>常州市金坛沃德丰电子科技有限公司</v>
      </c>
      <c r="D9262" s="11" t="str">
        <f>[1]动作!$G9261</f>
        <v>JS_CZ_wodefeng</v>
      </c>
      <c r="E9262" s="11" t="str">
        <f>[1]动作!$D9261</f>
        <v>电表故障</v>
      </c>
      <c r="F9262" s="11" t="s">
        <v>45</v>
      </c>
      <c r="G9262" s="12">
        <f>[1]动作!$A9261+[1]动作!$B9261</f>
        <v>43216.074305555558</v>
      </c>
      <c r="H9262" s="12"/>
      <c r="I9262" s="11"/>
    </row>
    <row r="9263" spans="1:9" hidden="1" x14ac:dyDescent="0.3">
      <c r="A9263" s="24">
        <v>9261</v>
      </c>
      <c r="B9263" s="11" t="str">
        <f>IFERROR(INDEX({"JSNY-BJ0001-01";"JSNY-JS0022-01";"JSNY-JS0002-01"},MATCH(D9263,{"BJ_zhongyu";"JS_WX_liteer";"JS_CZ_wodefeng"},0)),"")</f>
        <v>JSNY-JS0002-01</v>
      </c>
      <c r="C9263" s="11" t="str">
        <f>IFERROR(INDEX({"北京中裕世纪大酒店";"江苏利特尔绿色包装股份有限公司";"常州市金坛沃德丰电子科技有限公司"},MATCH(D9263,{"BJ_zhongyu";"JS_WX_liteer";"JS_CZ_wodefeng"},0)),"")</f>
        <v>常州市金坛沃德丰电子科技有限公司</v>
      </c>
      <c r="D9263" s="11" t="str">
        <f>[1]动作!$G9262</f>
        <v>JS_CZ_wodefeng</v>
      </c>
      <c r="E9263" s="11" t="str">
        <f>[1]动作!$D9262</f>
        <v>电表故障</v>
      </c>
      <c r="F9263" s="11" t="s">
        <v>45</v>
      </c>
      <c r="G9263" s="12">
        <f>[1]动作!$A9262+[1]动作!$B9262</f>
        <v>43216.074479166666</v>
      </c>
      <c r="H9263" s="12"/>
      <c r="I9263" s="11"/>
    </row>
    <row r="9264" spans="1:9" hidden="1" x14ac:dyDescent="0.3">
      <c r="A9264" s="24">
        <v>9262</v>
      </c>
      <c r="B9264" s="11" t="str">
        <f>IFERROR(INDEX({"JSNY-BJ0001-01";"JSNY-JS0022-01";"JSNY-JS0002-01"},MATCH(D9264,{"BJ_zhongyu";"JS_WX_liteer";"JS_CZ_wodefeng"},0)),"")</f>
        <v>JSNY-JS0002-01</v>
      </c>
      <c r="C9264" s="11" t="str">
        <f>IFERROR(INDEX({"北京中裕世纪大酒店";"江苏利特尔绿色包装股份有限公司";"常州市金坛沃德丰电子科技有限公司"},MATCH(D9264,{"BJ_zhongyu";"JS_WX_liteer";"JS_CZ_wodefeng"},0)),"")</f>
        <v>常州市金坛沃德丰电子科技有限公司</v>
      </c>
      <c r="D9264" s="11" t="str">
        <f>[1]动作!$G9263</f>
        <v>JS_CZ_wodefeng</v>
      </c>
      <c r="E9264" s="11" t="str">
        <f>[1]动作!$D9263</f>
        <v>电表故障</v>
      </c>
      <c r="F9264" s="11" t="s">
        <v>45</v>
      </c>
      <c r="G9264" s="12">
        <f>[1]动作!$A9263+[1]动作!$B9263</f>
        <v>43216.075752314813</v>
      </c>
      <c r="H9264" s="12"/>
      <c r="I9264" s="11"/>
    </row>
    <row r="9265" spans="1:9" hidden="1" x14ac:dyDescent="0.3">
      <c r="A9265" s="24">
        <v>9263</v>
      </c>
      <c r="B9265" s="11" t="str">
        <f>IFERROR(INDEX({"JSNY-BJ0001-01";"JSNY-JS0022-01";"JSNY-JS0002-01"},MATCH(D9265,{"BJ_zhongyu";"JS_WX_liteer";"JS_CZ_wodefeng"},0)),"")</f>
        <v>JSNY-JS0002-01</v>
      </c>
      <c r="C9265" s="11" t="str">
        <f>IFERROR(INDEX({"北京中裕世纪大酒店";"江苏利特尔绿色包装股份有限公司";"常州市金坛沃德丰电子科技有限公司"},MATCH(D9265,{"BJ_zhongyu";"JS_WX_liteer";"JS_CZ_wodefeng"},0)),"")</f>
        <v>常州市金坛沃德丰电子科技有限公司</v>
      </c>
      <c r="D9265" s="11" t="str">
        <f>[1]动作!$G9264</f>
        <v>JS_CZ_wodefeng</v>
      </c>
      <c r="E9265" s="11" t="str">
        <f>[1]动作!$D9264</f>
        <v>电表故障</v>
      </c>
      <c r="F9265" s="11" t="s">
        <v>45</v>
      </c>
      <c r="G9265" s="12">
        <f>[1]动作!$A9264+[1]动作!$B9264</f>
        <v>43216.079583333332</v>
      </c>
      <c r="H9265" s="12"/>
      <c r="I9265" s="11"/>
    </row>
    <row r="9266" spans="1:9" hidden="1" x14ac:dyDescent="0.3">
      <c r="A9266" s="24">
        <v>9264</v>
      </c>
      <c r="B9266" s="11" t="str">
        <f>IFERROR(INDEX({"JSNY-BJ0001-01";"JSNY-JS0022-01";"JSNY-JS0002-01"},MATCH(D9266,{"BJ_zhongyu";"JS_WX_liteer";"JS_CZ_wodefeng"},0)),"")</f>
        <v>JSNY-JS0002-01</v>
      </c>
      <c r="C9266" s="11" t="str">
        <f>IFERROR(INDEX({"北京中裕世纪大酒店";"江苏利特尔绿色包装股份有限公司";"常州市金坛沃德丰电子科技有限公司"},MATCH(D9266,{"BJ_zhongyu";"JS_WX_liteer";"JS_CZ_wodefeng"},0)),"")</f>
        <v>常州市金坛沃德丰电子科技有限公司</v>
      </c>
      <c r="D9266" s="11" t="str">
        <f>[1]动作!$G9265</f>
        <v>JS_CZ_wodefeng</v>
      </c>
      <c r="E9266" s="11" t="str">
        <f>[1]动作!$D9265</f>
        <v>电表故障</v>
      </c>
      <c r="F9266" s="11" t="s">
        <v>45</v>
      </c>
      <c r="G9266" s="12">
        <f>[1]动作!$A9265+[1]动作!$B9265</f>
        <v>43216.080914351849</v>
      </c>
      <c r="H9266" s="12"/>
      <c r="I9266" s="11"/>
    </row>
    <row r="9267" spans="1:9" hidden="1" x14ac:dyDescent="0.3">
      <c r="A9267" s="24">
        <v>9265</v>
      </c>
      <c r="B9267" s="11" t="str">
        <f>IFERROR(INDEX({"JSNY-BJ0001-01";"JSNY-JS0022-01";"JSNY-JS0002-01"},MATCH(D9267,{"BJ_zhongyu";"JS_WX_liteer";"JS_CZ_wodefeng"},0)),"")</f>
        <v>JSNY-JS0002-01</v>
      </c>
      <c r="C9267" s="11" t="str">
        <f>IFERROR(INDEX({"北京中裕世纪大酒店";"江苏利特尔绿色包装股份有限公司";"常州市金坛沃德丰电子科技有限公司"},MATCH(D9267,{"BJ_zhongyu";"JS_WX_liteer";"JS_CZ_wodefeng"},0)),"")</f>
        <v>常州市金坛沃德丰电子科技有限公司</v>
      </c>
      <c r="D9267" s="11" t="str">
        <f>[1]动作!$G9266</f>
        <v>JS_CZ_wodefeng</v>
      </c>
      <c r="E9267" s="11" t="str">
        <f>[1]动作!$D9266</f>
        <v>电表故障</v>
      </c>
      <c r="F9267" s="11" t="s">
        <v>45</v>
      </c>
      <c r="G9267" s="12">
        <f>[1]动作!$A9266+[1]动作!$B9266</f>
        <v>43216.081030092595</v>
      </c>
      <c r="H9267" s="12"/>
      <c r="I9267" s="11"/>
    </row>
    <row r="9268" spans="1:9" hidden="1" x14ac:dyDescent="0.3">
      <c r="A9268" s="24">
        <v>9266</v>
      </c>
      <c r="B9268" s="11" t="str">
        <f>IFERROR(INDEX({"JSNY-BJ0001-01";"JSNY-JS0022-01";"JSNY-JS0002-01"},MATCH(D9268,{"BJ_zhongyu";"JS_WX_liteer";"JS_CZ_wodefeng"},0)),"")</f>
        <v>JSNY-JS0002-01</v>
      </c>
      <c r="C9268" s="11" t="str">
        <f>IFERROR(INDEX({"北京中裕世纪大酒店";"江苏利特尔绿色包装股份有限公司";"常州市金坛沃德丰电子科技有限公司"},MATCH(D9268,{"BJ_zhongyu";"JS_WX_liteer";"JS_CZ_wodefeng"},0)),"")</f>
        <v>常州市金坛沃德丰电子科技有限公司</v>
      </c>
      <c r="D9268" s="11" t="str">
        <f>[1]动作!$G9267</f>
        <v>JS_CZ_wodefeng</v>
      </c>
      <c r="E9268" s="11" t="str">
        <f>[1]动作!$D9267</f>
        <v>电表故障</v>
      </c>
      <c r="F9268" s="11" t="s">
        <v>45</v>
      </c>
      <c r="G9268" s="12">
        <f>[1]动作!$A9267+[1]动作!$B9267</f>
        <v>43216.081145833334</v>
      </c>
      <c r="H9268" s="12"/>
      <c r="I9268" s="11"/>
    </row>
    <row r="9269" spans="1:9" hidden="1" x14ac:dyDescent="0.3">
      <c r="A9269" s="24">
        <v>9267</v>
      </c>
      <c r="B9269" s="11" t="str">
        <f>IFERROR(INDEX({"JSNY-BJ0001-01";"JSNY-JS0022-01";"JSNY-JS0002-01"},MATCH(D9269,{"BJ_zhongyu";"JS_WX_liteer";"JS_CZ_wodefeng"},0)),"")</f>
        <v>JSNY-JS0002-01</v>
      </c>
      <c r="C9269" s="11" t="str">
        <f>IFERROR(INDEX({"北京中裕世纪大酒店";"江苏利特尔绿色包装股份有限公司";"常州市金坛沃德丰电子科技有限公司"},MATCH(D9269,{"BJ_zhongyu";"JS_WX_liteer";"JS_CZ_wodefeng"},0)),"")</f>
        <v>常州市金坛沃德丰电子科技有限公司</v>
      </c>
      <c r="D9269" s="11" t="str">
        <f>[1]动作!$G9268</f>
        <v>JS_CZ_wodefeng</v>
      </c>
      <c r="E9269" s="11" t="str">
        <f>[1]动作!$D9268</f>
        <v>电表故障</v>
      </c>
      <c r="F9269" s="11" t="s">
        <v>45</v>
      </c>
      <c r="G9269" s="12">
        <f>[1]动作!$A9268+[1]动作!$B9268</f>
        <v>43216.083518518521</v>
      </c>
      <c r="H9269" s="12"/>
      <c r="I9269" s="11"/>
    </row>
    <row r="9270" spans="1:9" hidden="1" x14ac:dyDescent="0.3">
      <c r="A9270" s="24">
        <v>9268</v>
      </c>
      <c r="B9270" s="11" t="str">
        <f>IFERROR(INDEX({"JSNY-BJ0001-01";"JSNY-JS0022-01";"JSNY-JS0002-01"},MATCH(D9270,{"BJ_zhongyu";"JS_WX_liteer";"JS_CZ_wodefeng"},0)),"")</f>
        <v>JSNY-JS0002-01</v>
      </c>
      <c r="C9270" s="11" t="str">
        <f>IFERROR(INDEX({"北京中裕世纪大酒店";"江苏利特尔绿色包装股份有限公司";"常州市金坛沃德丰电子科技有限公司"},MATCH(D9270,{"BJ_zhongyu";"JS_WX_liteer";"JS_CZ_wodefeng"},0)),"")</f>
        <v>常州市金坛沃德丰电子科技有限公司</v>
      </c>
      <c r="D9270" s="11" t="str">
        <f>[1]动作!$G9269</f>
        <v>JS_CZ_wodefeng</v>
      </c>
      <c r="E9270" s="11" t="str">
        <f>[1]动作!$D9269</f>
        <v>电表故障</v>
      </c>
      <c r="F9270" s="11" t="s">
        <v>45</v>
      </c>
      <c r="G9270" s="12">
        <f>[1]动作!$A9269+[1]动作!$B9269</f>
        <v>43216.08966435185</v>
      </c>
      <c r="H9270" s="12"/>
      <c r="I9270" s="11"/>
    </row>
    <row r="9271" spans="1:9" hidden="1" x14ac:dyDescent="0.3">
      <c r="A9271" s="24">
        <v>9269</v>
      </c>
      <c r="B9271" s="11" t="str">
        <f>IFERROR(INDEX({"JSNY-BJ0001-01";"JSNY-JS0022-01";"JSNY-JS0002-01"},MATCH(D9271,{"BJ_zhongyu";"JS_WX_liteer";"JS_CZ_wodefeng"},0)),"")</f>
        <v>JSNY-JS0002-01</v>
      </c>
      <c r="C9271" s="11" t="str">
        <f>IFERROR(INDEX({"北京中裕世纪大酒店";"江苏利特尔绿色包装股份有限公司";"常州市金坛沃德丰电子科技有限公司"},MATCH(D9271,{"BJ_zhongyu";"JS_WX_liteer";"JS_CZ_wodefeng"},0)),"")</f>
        <v>常州市金坛沃德丰电子科技有限公司</v>
      </c>
      <c r="D9271" s="11" t="str">
        <f>[1]动作!$G9270</f>
        <v>JS_CZ_wodefeng</v>
      </c>
      <c r="E9271" s="11" t="str">
        <f>[1]动作!$D9270</f>
        <v>电表故障</v>
      </c>
      <c r="F9271" s="11" t="s">
        <v>45</v>
      </c>
      <c r="G9271" s="12">
        <f>[1]动作!$A9270+[1]动作!$B9270</f>
        <v>43216.090995370374</v>
      </c>
      <c r="H9271" s="12"/>
      <c r="I9271" s="11"/>
    </row>
    <row r="9272" spans="1:9" hidden="1" x14ac:dyDescent="0.3">
      <c r="A9272" s="24">
        <v>9270</v>
      </c>
      <c r="B9272" s="11" t="str">
        <f>IFERROR(INDEX({"JSNY-BJ0001-01";"JSNY-JS0022-01";"JSNY-JS0002-01"},MATCH(D9272,{"BJ_zhongyu";"JS_WX_liteer";"JS_CZ_wodefeng"},0)),"")</f>
        <v>JSNY-JS0002-01</v>
      </c>
      <c r="C9272" s="11" t="str">
        <f>IFERROR(INDEX({"北京中裕世纪大酒店";"江苏利特尔绿色包装股份有限公司";"常州市金坛沃德丰电子科技有限公司"},MATCH(D9272,{"BJ_zhongyu";"JS_WX_liteer";"JS_CZ_wodefeng"},0)),"")</f>
        <v>常州市金坛沃德丰电子科技有限公司</v>
      </c>
      <c r="D9272" s="11" t="str">
        <f>[1]动作!$G9271</f>
        <v>JS_CZ_wodefeng</v>
      </c>
      <c r="E9272" s="11" t="str">
        <f>[1]动作!$D9271</f>
        <v>电表故障</v>
      </c>
      <c r="F9272" s="11" t="s">
        <v>45</v>
      </c>
      <c r="G9272" s="12">
        <f>[1]动作!$A9271+[1]动作!$B9271</f>
        <v>43216.091111111113</v>
      </c>
      <c r="H9272" s="12"/>
      <c r="I9272" s="11"/>
    </row>
    <row r="9273" spans="1:9" hidden="1" x14ac:dyDescent="0.3">
      <c r="A9273" s="24">
        <v>9271</v>
      </c>
      <c r="B9273" s="11" t="str">
        <f>IFERROR(INDEX({"JSNY-BJ0001-01";"JSNY-JS0022-01";"JSNY-JS0002-01"},MATCH(D9273,{"BJ_zhongyu";"JS_WX_liteer";"JS_CZ_wodefeng"},0)),"")</f>
        <v>JSNY-JS0002-01</v>
      </c>
      <c r="C9273" s="11" t="str">
        <f>IFERROR(INDEX({"北京中裕世纪大酒店";"江苏利特尔绿色包装股份有限公司";"常州市金坛沃德丰电子科技有限公司"},MATCH(D9273,{"BJ_zhongyu";"JS_WX_liteer";"JS_CZ_wodefeng"},0)),"")</f>
        <v>常州市金坛沃德丰电子科技有限公司</v>
      </c>
      <c r="D9273" s="11" t="str">
        <f>[1]动作!$G9272</f>
        <v>JS_CZ_wodefeng</v>
      </c>
      <c r="E9273" s="11" t="str">
        <f>[1]动作!$D9272</f>
        <v>电表故障</v>
      </c>
      <c r="F9273" s="11" t="s">
        <v>45</v>
      </c>
      <c r="G9273" s="12">
        <f>[1]动作!$A9272+[1]动作!$B9272</f>
        <v>43216.091226851851</v>
      </c>
      <c r="H9273" s="12"/>
      <c r="I9273" s="11"/>
    </row>
    <row r="9274" spans="1:9" hidden="1" x14ac:dyDescent="0.3">
      <c r="A9274" s="24">
        <v>9272</v>
      </c>
      <c r="B9274" s="11" t="str">
        <f>IFERROR(INDEX({"JSNY-BJ0001-01";"JSNY-JS0022-01";"JSNY-JS0002-01"},MATCH(D9274,{"BJ_zhongyu";"JS_WX_liteer";"JS_CZ_wodefeng"},0)),"")</f>
        <v>JSNY-JS0002-01</v>
      </c>
      <c r="C9274" s="11" t="str">
        <f>IFERROR(INDEX({"北京中裕世纪大酒店";"江苏利特尔绿色包装股份有限公司";"常州市金坛沃德丰电子科技有限公司"},MATCH(D9274,{"BJ_zhongyu";"JS_WX_liteer";"JS_CZ_wodefeng"},0)),"")</f>
        <v>常州市金坛沃德丰电子科技有限公司</v>
      </c>
      <c r="D9274" s="11" t="str">
        <f>[1]动作!$G9273</f>
        <v>JS_CZ_wodefeng</v>
      </c>
      <c r="E9274" s="11" t="str">
        <f>[1]动作!$D9273</f>
        <v>电表故障</v>
      </c>
      <c r="F9274" s="11" t="s">
        <v>45</v>
      </c>
      <c r="G9274" s="12">
        <f>[1]动作!$A9273+[1]动作!$B9273</f>
        <v>43216.092326388891</v>
      </c>
      <c r="H9274" s="12"/>
      <c r="I9274" s="11"/>
    </row>
    <row r="9275" spans="1:9" hidden="1" x14ac:dyDescent="0.3">
      <c r="A9275" s="24">
        <v>9273</v>
      </c>
      <c r="B9275" s="11" t="str">
        <f>IFERROR(INDEX({"JSNY-BJ0001-01";"JSNY-JS0022-01";"JSNY-JS0002-01"},MATCH(D9275,{"BJ_zhongyu";"JS_WX_liteer";"JS_CZ_wodefeng"},0)),"")</f>
        <v>JSNY-JS0002-01</v>
      </c>
      <c r="C9275" s="11" t="str">
        <f>IFERROR(INDEX({"北京中裕世纪大酒店";"江苏利特尔绿色包装股份有限公司";"常州市金坛沃德丰电子科技有限公司"},MATCH(D9275,{"BJ_zhongyu";"JS_WX_liteer";"JS_CZ_wodefeng"},0)),"")</f>
        <v>常州市金坛沃德丰电子科技有限公司</v>
      </c>
      <c r="D9275" s="11" t="str">
        <f>[1]动作!$G9274</f>
        <v>JS_CZ_wodefeng</v>
      </c>
      <c r="E9275" s="11" t="str">
        <f>[1]动作!$D9274</f>
        <v>电表故障</v>
      </c>
      <c r="F9275" s="11" t="s">
        <v>45</v>
      </c>
      <c r="G9275" s="12">
        <f>[1]动作!$A9274+[1]动作!$B9274</f>
        <v>43216.096620370372</v>
      </c>
      <c r="H9275" s="12"/>
      <c r="I9275" s="11"/>
    </row>
    <row r="9276" spans="1:9" hidden="1" x14ac:dyDescent="0.3">
      <c r="A9276" s="24">
        <v>9274</v>
      </c>
      <c r="B9276" s="11" t="str">
        <f>IFERROR(INDEX({"JSNY-BJ0001-01";"JSNY-JS0022-01";"JSNY-JS0002-01"},MATCH(D9276,{"BJ_zhongyu";"JS_WX_liteer";"JS_CZ_wodefeng"},0)),"")</f>
        <v>JSNY-JS0002-01</v>
      </c>
      <c r="C9276" s="11" t="str">
        <f>IFERROR(INDEX({"北京中裕世纪大酒店";"江苏利特尔绿色包装股份有限公司";"常州市金坛沃德丰电子科技有限公司"},MATCH(D9276,{"BJ_zhongyu";"JS_WX_liteer";"JS_CZ_wodefeng"},0)),"")</f>
        <v>常州市金坛沃德丰电子科技有限公司</v>
      </c>
      <c r="D9276" s="11" t="str">
        <f>[1]动作!$G9275</f>
        <v>JS_CZ_wodefeng</v>
      </c>
      <c r="E9276" s="11" t="str">
        <f>[1]动作!$D9275</f>
        <v>电表故障</v>
      </c>
      <c r="F9276" s="11" t="s">
        <v>45</v>
      </c>
      <c r="G9276" s="12">
        <f>[1]动作!$A9275+[1]动作!$B9275</f>
        <v>43216.097604166665</v>
      </c>
      <c r="H9276" s="12"/>
      <c r="I9276" s="11"/>
    </row>
    <row r="9277" spans="1:9" hidden="1" x14ac:dyDescent="0.3">
      <c r="A9277" s="24">
        <v>9275</v>
      </c>
      <c r="B9277" s="11" t="str">
        <f>IFERROR(INDEX({"JSNY-BJ0001-01";"JSNY-JS0022-01";"JSNY-JS0002-01"},MATCH(D9277,{"BJ_zhongyu";"JS_WX_liteer";"JS_CZ_wodefeng"},0)),"")</f>
        <v>JSNY-JS0002-01</v>
      </c>
      <c r="C9277" s="11" t="str">
        <f>IFERROR(INDEX({"北京中裕世纪大酒店";"江苏利特尔绿色包装股份有限公司";"常州市金坛沃德丰电子科技有限公司"},MATCH(D9277,{"BJ_zhongyu";"JS_WX_liteer";"JS_CZ_wodefeng"},0)),"")</f>
        <v>常州市金坛沃德丰电子科技有限公司</v>
      </c>
      <c r="D9277" s="11" t="str">
        <f>[1]动作!$G9276</f>
        <v>JS_CZ_wodefeng</v>
      </c>
      <c r="E9277" s="11" t="str">
        <f>[1]动作!$D9276</f>
        <v>电表故障</v>
      </c>
      <c r="F9277" s="11" t="s">
        <v>45</v>
      </c>
      <c r="G9277" s="12">
        <f>[1]动作!$A9276+[1]动作!$B9276</f>
        <v>43216.09783564815</v>
      </c>
      <c r="H9277" s="12"/>
      <c r="I9277" s="11"/>
    </row>
    <row r="9278" spans="1:9" hidden="1" x14ac:dyDescent="0.3">
      <c r="A9278" s="24">
        <v>9276</v>
      </c>
      <c r="B9278" s="11" t="str">
        <f>IFERROR(INDEX({"JSNY-BJ0001-01";"JSNY-JS0022-01";"JSNY-JS0002-01"},MATCH(D9278,{"BJ_zhongyu";"JS_WX_liteer";"JS_CZ_wodefeng"},0)),"")</f>
        <v>JSNY-JS0002-01</v>
      </c>
      <c r="C9278" s="11" t="str">
        <f>IFERROR(INDEX({"北京中裕世纪大酒店";"江苏利特尔绿色包装股份有限公司";"常州市金坛沃德丰电子科技有限公司"},MATCH(D9278,{"BJ_zhongyu";"JS_WX_liteer";"JS_CZ_wodefeng"},0)),"")</f>
        <v>常州市金坛沃德丰电子科技有限公司</v>
      </c>
      <c r="D9278" s="11" t="str">
        <f>[1]动作!$G9277</f>
        <v>JS_CZ_wodefeng</v>
      </c>
      <c r="E9278" s="11" t="str">
        <f>[1]动作!$D9277</f>
        <v>电表故障</v>
      </c>
      <c r="F9278" s="11" t="s">
        <v>45</v>
      </c>
      <c r="G9278" s="12">
        <f>[1]动作!$A9277+[1]动作!$B9277</f>
        <v>43216.098067129627</v>
      </c>
      <c r="H9278" s="12"/>
      <c r="I9278" s="11"/>
    </row>
    <row r="9279" spans="1:9" hidden="1" x14ac:dyDescent="0.3">
      <c r="A9279" s="24">
        <v>9277</v>
      </c>
      <c r="B9279" s="11" t="str">
        <f>IFERROR(INDEX({"JSNY-BJ0001-01";"JSNY-JS0022-01";"JSNY-JS0002-01"},MATCH(D9279,{"BJ_zhongyu";"JS_WX_liteer";"JS_CZ_wodefeng"},0)),"")</f>
        <v>JSNY-JS0002-01</v>
      </c>
      <c r="C9279" s="11" t="str">
        <f>IFERROR(INDEX({"北京中裕世纪大酒店";"江苏利特尔绿色包装股份有限公司";"常州市金坛沃德丰电子科技有限公司"},MATCH(D9279,{"BJ_zhongyu";"JS_WX_liteer";"JS_CZ_wodefeng"},0)),"")</f>
        <v>常州市金坛沃德丰电子科技有限公司</v>
      </c>
      <c r="D9279" s="11" t="str">
        <f>[1]动作!$G9278</f>
        <v>JS_CZ_wodefeng</v>
      </c>
      <c r="E9279" s="11" t="str">
        <f>[1]动作!$D9278</f>
        <v>电表故障</v>
      </c>
      <c r="F9279" s="11" t="s">
        <v>45</v>
      </c>
      <c r="G9279" s="12">
        <f>[1]动作!$A9278+[1]动作!$B9278</f>
        <v>43216.098182870373</v>
      </c>
      <c r="H9279" s="12"/>
      <c r="I9279" s="11"/>
    </row>
    <row r="9280" spans="1:9" hidden="1" x14ac:dyDescent="0.3">
      <c r="A9280" s="24">
        <v>9278</v>
      </c>
      <c r="B9280" s="11" t="str">
        <f>IFERROR(INDEX({"JSNY-BJ0001-01";"JSNY-JS0022-01";"JSNY-JS0002-01"},MATCH(D9280,{"BJ_zhongyu";"JS_WX_liteer";"JS_CZ_wodefeng"},0)),"")</f>
        <v>JSNY-JS0002-01</v>
      </c>
      <c r="C9280" s="11" t="str">
        <f>IFERROR(INDEX({"北京中裕世纪大酒店";"江苏利特尔绿色包装股份有限公司";"常州市金坛沃德丰电子科技有限公司"},MATCH(D9280,{"BJ_zhongyu";"JS_WX_liteer";"JS_CZ_wodefeng"},0)),"")</f>
        <v>常州市金坛沃德丰电子科技有限公司</v>
      </c>
      <c r="D9280" s="11" t="str">
        <f>[1]动作!$G9279</f>
        <v>JS_CZ_wodefeng</v>
      </c>
      <c r="E9280" s="11" t="str">
        <f>[1]动作!$D9279</f>
        <v>电表故障</v>
      </c>
      <c r="F9280" s="11" t="s">
        <v>45</v>
      </c>
      <c r="G9280" s="12">
        <f>[1]动作!$A9279+[1]动作!$B9279</f>
        <v>43216.098298611112</v>
      </c>
      <c r="H9280" s="12"/>
      <c r="I9280" s="11"/>
    </row>
    <row r="9281" spans="1:9" hidden="1" x14ac:dyDescent="0.3">
      <c r="A9281" s="24">
        <v>9279</v>
      </c>
      <c r="B9281" s="11" t="str">
        <f>IFERROR(INDEX({"JSNY-BJ0001-01";"JSNY-JS0022-01";"JSNY-JS0002-01"},MATCH(D9281,{"BJ_zhongyu";"JS_WX_liteer";"JS_CZ_wodefeng"},0)),"")</f>
        <v>JSNY-JS0002-01</v>
      </c>
      <c r="C9281" s="11" t="str">
        <f>IFERROR(INDEX({"北京中裕世纪大酒店";"江苏利特尔绿色包装股份有限公司";"常州市金坛沃德丰电子科技有限公司"},MATCH(D9281,{"BJ_zhongyu";"JS_WX_liteer";"JS_CZ_wodefeng"},0)),"")</f>
        <v>常州市金坛沃德丰电子科技有限公司</v>
      </c>
      <c r="D9281" s="11" t="str">
        <f>[1]动作!$G9280</f>
        <v>JS_CZ_wodefeng</v>
      </c>
      <c r="E9281" s="11" t="str">
        <f>[1]动作!$D9280</f>
        <v>电表故障</v>
      </c>
      <c r="F9281" s="11" t="s">
        <v>45</v>
      </c>
      <c r="G9281" s="12">
        <f>[1]动作!$A9280+[1]动作!$B9280</f>
        <v>43216.100682870368</v>
      </c>
      <c r="H9281" s="12"/>
      <c r="I9281" s="11"/>
    </row>
    <row r="9282" spans="1:9" hidden="1" x14ac:dyDescent="0.3">
      <c r="A9282" s="24">
        <v>9280</v>
      </c>
      <c r="B9282" s="11" t="str">
        <f>IFERROR(INDEX({"JSNY-BJ0001-01";"JSNY-JS0022-01";"JSNY-JS0002-01"},MATCH(D9282,{"BJ_zhongyu";"JS_WX_liteer";"JS_CZ_wodefeng"},0)),"")</f>
        <v>JSNY-JS0002-01</v>
      </c>
      <c r="C9282" s="11" t="str">
        <f>IFERROR(INDEX({"北京中裕世纪大酒店";"江苏利特尔绿色包装股份有限公司";"常州市金坛沃德丰电子科技有限公司"},MATCH(D9282,{"BJ_zhongyu";"JS_WX_liteer";"JS_CZ_wodefeng"},0)),"")</f>
        <v>常州市金坛沃德丰电子科技有限公司</v>
      </c>
      <c r="D9282" s="11" t="str">
        <f>[1]动作!$G9281</f>
        <v>JS_CZ_wodefeng</v>
      </c>
      <c r="E9282" s="11" t="str">
        <f>[1]动作!$D9281</f>
        <v>电表故障</v>
      </c>
      <c r="F9282" s="11" t="s">
        <v>45</v>
      </c>
      <c r="G9282" s="12">
        <f>[1]动作!$A9281+[1]动作!$B9281</f>
        <v>43216.103171296294</v>
      </c>
      <c r="H9282" s="12"/>
      <c r="I9282" s="11"/>
    </row>
    <row r="9283" spans="1:9" hidden="1" x14ac:dyDescent="0.3">
      <c r="A9283" s="24">
        <v>9281</v>
      </c>
      <c r="B9283" s="11" t="str">
        <f>IFERROR(INDEX({"JSNY-BJ0001-01";"JSNY-JS0022-01";"JSNY-JS0002-01"},MATCH(D9283,{"BJ_zhongyu";"JS_WX_liteer";"JS_CZ_wodefeng"},0)),"")</f>
        <v>JSNY-JS0002-01</v>
      </c>
      <c r="C9283" s="11" t="str">
        <f>IFERROR(INDEX({"北京中裕世纪大酒店";"江苏利特尔绿色包装股份有限公司";"常州市金坛沃德丰电子科技有限公司"},MATCH(D9283,{"BJ_zhongyu";"JS_WX_liteer";"JS_CZ_wodefeng"},0)),"")</f>
        <v>常州市金坛沃德丰电子科技有限公司</v>
      </c>
      <c r="D9283" s="11" t="str">
        <f>[1]动作!$G9282</f>
        <v>JS_CZ_wodefeng</v>
      </c>
      <c r="E9283" s="11" t="str">
        <f>[1]动作!$D9282</f>
        <v>电表故障</v>
      </c>
      <c r="F9283" s="11" t="s">
        <v>45</v>
      </c>
      <c r="G9283" s="12">
        <f>[1]动作!$A9282+[1]动作!$B9282</f>
        <v>43216.10328703704</v>
      </c>
      <c r="H9283" s="12"/>
      <c r="I9283" s="11"/>
    </row>
    <row r="9284" spans="1:9" hidden="1" x14ac:dyDescent="0.3">
      <c r="A9284" s="24">
        <v>9282</v>
      </c>
      <c r="B9284" s="11" t="str">
        <f>IFERROR(INDEX({"JSNY-BJ0001-01";"JSNY-JS0022-01";"JSNY-JS0002-01"},MATCH(D9284,{"BJ_zhongyu";"JS_WX_liteer";"JS_CZ_wodefeng"},0)),"")</f>
        <v>JSNY-JS0002-01</v>
      </c>
      <c r="C9284" s="11" t="str">
        <f>IFERROR(INDEX({"北京中裕世纪大酒店";"江苏利特尔绿色包装股份有限公司";"常州市金坛沃德丰电子科技有限公司"},MATCH(D9284,{"BJ_zhongyu";"JS_WX_liteer";"JS_CZ_wodefeng"},0)),"")</f>
        <v>常州市金坛沃德丰电子科技有限公司</v>
      </c>
      <c r="D9284" s="11" t="str">
        <f>[1]动作!$G9283</f>
        <v>JS_CZ_wodefeng</v>
      </c>
      <c r="E9284" s="11" t="str">
        <f>[1]动作!$D9283</f>
        <v>电表故障</v>
      </c>
      <c r="F9284" s="11" t="s">
        <v>45</v>
      </c>
      <c r="G9284" s="12">
        <f>[1]动作!$A9283+[1]动作!$B9283</f>
        <v>43216.103460648148</v>
      </c>
      <c r="H9284" s="12"/>
      <c r="I9284" s="11"/>
    </row>
    <row r="9285" spans="1:9" hidden="1" x14ac:dyDescent="0.3">
      <c r="A9285" s="24">
        <v>9283</v>
      </c>
      <c r="B9285" s="11" t="str">
        <f>IFERROR(INDEX({"JSNY-BJ0001-01";"JSNY-JS0022-01";"JSNY-JS0002-01"},MATCH(D9285,{"BJ_zhongyu";"JS_WX_liteer";"JS_CZ_wodefeng"},0)),"")</f>
        <v>JSNY-JS0002-01</v>
      </c>
      <c r="C9285" s="11" t="str">
        <f>IFERROR(INDEX({"北京中裕世纪大酒店";"江苏利特尔绿色包装股份有限公司";"常州市金坛沃德丰电子科技有限公司"},MATCH(D9285,{"BJ_zhongyu";"JS_WX_liteer";"JS_CZ_wodefeng"},0)),"")</f>
        <v>常州市金坛沃德丰电子科技有限公司</v>
      </c>
      <c r="D9285" s="11" t="str">
        <f>[1]动作!$G9284</f>
        <v>JS_CZ_wodefeng</v>
      </c>
      <c r="E9285" s="11" t="str">
        <f>[1]动作!$D9284</f>
        <v>电表故障</v>
      </c>
      <c r="F9285" s="11" t="s">
        <v>45</v>
      </c>
      <c r="G9285" s="12">
        <f>[1]动作!$A9284+[1]动作!$B9284</f>
        <v>43216.108449074076</v>
      </c>
      <c r="H9285" s="12"/>
      <c r="I9285" s="11"/>
    </row>
    <row r="9286" spans="1:9" hidden="1" x14ac:dyDescent="0.3">
      <c r="A9286" s="24">
        <v>9284</v>
      </c>
      <c r="B9286" s="11" t="str">
        <f>IFERROR(INDEX({"JSNY-BJ0001-01";"JSNY-JS0022-01";"JSNY-JS0002-01"},MATCH(D9286,{"BJ_zhongyu";"JS_WX_liteer";"JS_CZ_wodefeng"},0)),"")</f>
        <v>JSNY-JS0002-01</v>
      </c>
      <c r="C9286" s="11" t="str">
        <f>IFERROR(INDEX({"北京中裕世纪大酒店";"江苏利特尔绿色包装股份有限公司";"常州市金坛沃德丰电子科技有限公司"},MATCH(D9286,{"BJ_zhongyu";"JS_WX_liteer";"JS_CZ_wodefeng"},0)),"")</f>
        <v>常州市金坛沃德丰电子科技有限公司</v>
      </c>
      <c r="D9286" s="11" t="str">
        <f>[1]动作!$G9285</f>
        <v>JS_CZ_wodefeng</v>
      </c>
      <c r="E9286" s="11" t="str">
        <f>[1]动作!$D9285</f>
        <v>电表故障</v>
      </c>
      <c r="F9286" s="11" t="s">
        <v>45</v>
      </c>
      <c r="G9286" s="12">
        <f>[1]动作!$A9285+[1]动作!$B9285</f>
        <v>43216.109780092593</v>
      </c>
      <c r="H9286" s="12"/>
      <c r="I9286" s="11"/>
    </row>
    <row r="9287" spans="1:9" hidden="1" x14ac:dyDescent="0.3">
      <c r="A9287" s="24">
        <v>9285</v>
      </c>
      <c r="B9287" s="11" t="str">
        <f>IFERROR(INDEX({"JSNY-BJ0001-01";"JSNY-JS0022-01";"JSNY-JS0002-01"},MATCH(D9287,{"BJ_zhongyu";"JS_WX_liteer";"JS_CZ_wodefeng"},0)),"")</f>
        <v>JSNY-JS0002-01</v>
      </c>
      <c r="C9287" s="11" t="str">
        <f>IFERROR(INDEX({"北京中裕世纪大酒店";"江苏利特尔绿色包装股份有限公司";"常州市金坛沃德丰电子科技有限公司"},MATCH(D9287,{"BJ_zhongyu";"JS_WX_liteer";"JS_CZ_wodefeng"},0)),"")</f>
        <v>常州市金坛沃德丰电子科技有限公司</v>
      </c>
      <c r="D9287" s="11" t="str">
        <f>[1]动作!$G9286</f>
        <v>JS_CZ_wodefeng</v>
      </c>
      <c r="E9287" s="11" t="str">
        <f>[1]动作!$D9286</f>
        <v>电表故障</v>
      </c>
      <c r="F9287" s="11" t="s">
        <v>45</v>
      </c>
      <c r="G9287" s="12">
        <f>[1]动作!$A9286+[1]动作!$B9286</f>
        <v>43216.109895833331</v>
      </c>
      <c r="H9287" s="12"/>
      <c r="I9287" s="11"/>
    </row>
    <row r="9288" spans="1:9" hidden="1" x14ac:dyDescent="0.3">
      <c r="A9288" s="24">
        <v>9286</v>
      </c>
      <c r="B9288" s="11" t="str">
        <f>IFERROR(INDEX({"JSNY-BJ0001-01";"JSNY-JS0022-01";"JSNY-JS0002-01"},MATCH(D9288,{"BJ_zhongyu";"JS_WX_liteer";"JS_CZ_wodefeng"},0)),"")</f>
        <v>JSNY-JS0002-01</v>
      </c>
      <c r="C9288" s="11" t="str">
        <f>IFERROR(INDEX({"北京中裕世纪大酒店";"江苏利特尔绿色包装股份有限公司";"常州市金坛沃德丰电子科技有限公司"},MATCH(D9288,{"BJ_zhongyu";"JS_WX_liteer";"JS_CZ_wodefeng"},0)),"")</f>
        <v>常州市金坛沃德丰电子科技有限公司</v>
      </c>
      <c r="D9288" s="11" t="str">
        <f>[1]动作!$G9287</f>
        <v>JS_CZ_wodefeng</v>
      </c>
      <c r="E9288" s="11" t="str">
        <f>[1]动作!$D9287</f>
        <v>电表故障</v>
      </c>
      <c r="F9288" s="11" t="s">
        <v>45</v>
      </c>
      <c r="G9288" s="12">
        <f>[1]动作!$A9287+[1]动作!$B9287</f>
        <v>43216.113958333335</v>
      </c>
      <c r="H9288" s="12"/>
      <c r="I9288" s="11"/>
    </row>
    <row r="9289" spans="1:9" hidden="1" x14ac:dyDescent="0.3">
      <c r="A9289" s="24">
        <v>9287</v>
      </c>
      <c r="B9289" s="11" t="str">
        <f>IFERROR(INDEX({"JSNY-BJ0001-01";"JSNY-JS0022-01";"JSNY-JS0002-01"},MATCH(D9289,{"BJ_zhongyu";"JS_WX_liteer";"JS_CZ_wodefeng"},0)),"")</f>
        <v>JSNY-JS0002-01</v>
      </c>
      <c r="C9289" s="11" t="str">
        <f>IFERROR(INDEX({"北京中裕世纪大酒店";"江苏利特尔绿色包装股份有限公司";"常州市金坛沃德丰电子科技有限公司"},MATCH(D9289,{"BJ_zhongyu";"JS_WX_liteer";"JS_CZ_wodefeng"},0)),"")</f>
        <v>常州市金坛沃德丰电子科技有限公司</v>
      </c>
      <c r="D9289" s="11" t="str">
        <f>[1]动作!$G9288</f>
        <v>JS_CZ_wodefeng</v>
      </c>
      <c r="E9289" s="11" t="str">
        <f>[1]动作!$D9288</f>
        <v>电表故障</v>
      </c>
      <c r="F9289" s="11" t="s">
        <v>45</v>
      </c>
      <c r="G9289" s="12">
        <f>[1]动作!$A9288+[1]动作!$B9288</f>
        <v>43216.115046296298</v>
      </c>
      <c r="H9289" s="12"/>
      <c r="I9289" s="11"/>
    </row>
    <row r="9290" spans="1:9" hidden="1" x14ac:dyDescent="0.3">
      <c r="A9290" s="24">
        <v>9288</v>
      </c>
      <c r="B9290" s="11" t="str">
        <f>IFERROR(INDEX({"JSNY-BJ0001-01";"JSNY-JS0022-01";"JSNY-JS0002-01"},MATCH(D9290,{"BJ_zhongyu";"JS_WX_liteer";"JS_CZ_wodefeng"},0)),"")</f>
        <v>JSNY-JS0002-01</v>
      </c>
      <c r="C9290" s="11" t="str">
        <f>IFERROR(INDEX({"北京中裕世纪大酒店";"江苏利特尔绿色包装股份有限公司";"常州市金坛沃德丰电子科技有限公司"},MATCH(D9290,{"BJ_zhongyu";"JS_WX_liteer";"JS_CZ_wodefeng"},0)),"")</f>
        <v>常州市金坛沃德丰电子科技有限公司</v>
      </c>
      <c r="D9290" s="11" t="str">
        <f>[1]动作!$G9289</f>
        <v>JS_CZ_wodefeng</v>
      </c>
      <c r="E9290" s="11" t="str">
        <f>[1]动作!$D9289</f>
        <v>电表故障</v>
      </c>
      <c r="F9290" s="11" t="s">
        <v>45</v>
      </c>
      <c r="G9290" s="12">
        <f>[1]动作!$A9289+[1]动作!$B9289</f>
        <v>43216.115277777775</v>
      </c>
      <c r="H9290" s="12"/>
      <c r="I9290" s="11"/>
    </row>
    <row r="9291" spans="1:9" hidden="1" x14ac:dyDescent="0.3">
      <c r="A9291" s="24">
        <v>9289</v>
      </c>
      <c r="B9291" s="11" t="str">
        <f>IFERROR(INDEX({"JSNY-BJ0001-01";"JSNY-JS0022-01";"JSNY-JS0002-01"},MATCH(D9291,{"BJ_zhongyu";"JS_WX_liteer";"JS_CZ_wodefeng"},0)),"")</f>
        <v>JSNY-JS0002-01</v>
      </c>
      <c r="C9291" s="11" t="str">
        <f>IFERROR(INDEX({"北京中裕世纪大酒店";"江苏利特尔绿色包装股份有限公司";"常州市金坛沃德丰电子科技有限公司"},MATCH(D9291,{"BJ_zhongyu";"JS_WX_liteer";"JS_CZ_wodefeng"},0)),"")</f>
        <v>常州市金坛沃德丰电子科技有限公司</v>
      </c>
      <c r="D9291" s="11" t="str">
        <f>[1]动作!$G9290</f>
        <v>JS_CZ_wodefeng</v>
      </c>
      <c r="E9291" s="11" t="str">
        <f>[1]动作!$D9290</f>
        <v>电表故障</v>
      </c>
      <c r="F9291" s="11" t="s">
        <v>45</v>
      </c>
      <c r="G9291" s="12">
        <f>[1]动作!$A9290+[1]动作!$B9290</f>
        <v>43216.115393518521</v>
      </c>
      <c r="H9291" s="12"/>
      <c r="I9291" s="11"/>
    </row>
    <row r="9292" spans="1:9" hidden="1" x14ac:dyDescent="0.3">
      <c r="A9292" s="24">
        <v>9290</v>
      </c>
      <c r="B9292" s="11" t="str">
        <f>IFERROR(INDEX({"JSNY-BJ0001-01";"JSNY-JS0022-01";"JSNY-JS0002-01"},MATCH(D9292,{"BJ_zhongyu";"JS_WX_liteer";"JS_CZ_wodefeng"},0)),"")</f>
        <v>JSNY-JS0002-01</v>
      </c>
      <c r="C9292" s="11" t="str">
        <f>IFERROR(INDEX({"北京中裕世纪大酒店";"江苏利特尔绿色包装股份有限公司";"常州市金坛沃德丰电子科技有限公司"},MATCH(D9292,{"BJ_zhongyu";"JS_WX_liteer";"JS_CZ_wodefeng"},0)),"")</f>
        <v>常州市金坛沃德丰电子科技有限公司</v>
      </c>
      <c r="D9292" s="11" t="str">
        <f>[1]动作!$G9291</f>
        <v>JS_CZ_wodefeng</v>
      </c>
      <c r="E9292" s="11" t="str">
        <f>[1]动作!$D9291</f>
        <v>电表故障</v>
      </c>
      <c r="F9292" s="11" t="s">
        <v>45</v>
      </c>
      <c r="G9292" s="12">
        <f>[1]动作!$A9291+[1]动作!$B9291</f>
        <v>43216.11550925926</v>
      </c>
      <c r="H9292" s="12"/>
      <c r="I9292" s="11"/>
    </row>
    <row r="9293" spans="1:9" hidden="1" x14ac:dyDescent="0.3">
      <c r="A9293" s="24">
        <v>9291</v>
      </c>
      <c r="B9293" s="11" t="str">
        <f>IFERROR(INDEX({"JSNY-BJ0001-01";"JSNY-JS0022-01";"JSNY-JS0002-01"},MATCH(D9293,{"BJ_zhongyu";"JS_WX_liteer";"JS_CZ_wodefeng"},0)),"")</f>
        <v>JSNY-JS0002-01</v>
      </c>
      <c r="C9293" s="11" t="str">
        <f>IFERROR(INDEX({"北京中裕世纪大酒店";"江苏利特尔绿色包装股份有限公司";"常州市金坛沃德丰电子科技有限公司"},MATCH(D9293,{"BJ_zhongyu";"JS_WX_liteer";"JS_CZ_wodefeng"},0)),"")</f>
        <v>常州市金坛沃德丰电子科技有限公司</v>
      </c>
      <c r="D9293" s="11" t="str">
        <f>[1]动作!$G9292</f>
        <v>JS_CZ_wodefeng</v>
      </c>
      <c r="E9293" s="11" t="str">
        <f>[1]动作!$D9292</f>
        <v>电表故障</v>
      </c>
      <c r="F9293" s="11" t="s">
        <v>45</v>
      </c>
      <c r="G9293" s="12">
        <f>[1]动作!$A9292+[1]动作!$B9292</f>
        <v>43216.116620370369</v>
      </c>
      <c r="H9293" s="12"/>
      <c r="I9293" s="11"/>
    </row>
    <row r="9294" spans="1:9" hidden="1" x14ac:dyDescent="0.3">
      <c r="A9294" s="24">
        <v>9292</v>
      </c>
      <c r="B9294" s="11" t="str">
        <f>IFERROR(INDEX({"JSNY-BJ0001-01";"JSNY-JS0022-01";"JSNY-JS0002-01"},MATCH(D9294,{"BJ_zhongyu";"JS_WX_liteer";"JS_CZ_wodefeng"},0)),"")</f>
        <v>JSNY-JS0002-01</v>
      </c>
      <c r="C9294" s="11" t="str">
        <f>IFERROR(INDEX({"北京中裕世纪大酒店";"江苏利特尔绿色包装股份有限公司";"常州市金坛沃德丰电子科技有限公司"},MATCH(D9294,{"BJ_zhongyu";"JS_WX_liteer";"JS_CZ_wodefeng"},0)),"")</f>
        <v>常州市金坛沃德丰电子科技有限公司</v>
      </c>
      <c r="D9294" s="11" t="str">
        <f>[1]动作!$G9293</f>
        <v>JS_CZ_wodefeng</v>
      </c>
      <c r="E9294" s="11" t="str">
        <f>[1]动作!$D9293</f>
        <v>电表故障</v>
      </c>
      <c r="F9294" s="11" t="s">
        <v>45</v>
      </c>
      <c r="G9294" s="12">
        <f>[1]动作!$A9293+[1]动作!$B9293</f>
        <v>43216.120150462964</v>
      </c>
      <c r="H9294" s="12"/>
      <c r="I9294" s="11"/>
    </row>
    <row r="9295" spans="1:9" hidden="1" x14ac:dyDescent="0.3">
      <c r="A9295" s="24">
        <v>9293</v>
      </c>
      <c r="B9295" s="11" t="str">
        <f>IFERROR(INDEX({"JSNY-BJ0001-01";"JSNY-JS0022-01";"JSNY-JS0002-01"},MATCH(D9295,{"BJ_zhongyu";"JS_WX_liteer";"JS_CZ_wodefeng"},0)),"")</f>
        <v>JSNY-JS0002-01</v>
      </c>
      <c r="C9295" s="11" t="str">
        <f>IFERROR(INDEX({"北京中裕世纪大酒店";"江苏利特尔绿色包装股份有限公司";"常州市金坛沃德丰电子科技有限公司"},MATCH(D9295,{"BJ_zhongyu";"JS_WX_liteer";"JS_CZ_wodefeng"},0)),"")</f>
        <v>常州市金坛沃德丰电子科技有限公司</v>
      </c>
      <c r="D9295" s="11" t="str">
        <f>[1]动作!$G9294</f>
        <v>JS_CZ_wodefeng</v>
      </c>
      <c r="E9295" s="11" t="str">
        <f>[1]动作!$D9294</f>
        <v>电表故障</v>
      </c>
      <c r="F9295" s="11" t="s">
        <v>45</v>
      </c>
      <c r="G9295" s="12">
        <f>[1]动作!$A9294+[1]动作!$B9294</f>
        <v>43216.124085648145</v>
      </c>
      <c r="H9295" s="12"/>
      <c r="I9295" s="11"/>
    </row>
    <row r="9296" spans="1:9" hidden="1" x14ac:dyDescent="0.3">
      <c r="A9296" s="24">
        <v>9294</v>
      </c>
      <c r="B9296" s="11" t="str">
        <f>IFERROR(INDEX({"JSNY-BJ0001-01";"JSNY-JS0022-01";"JSNY-JS0002-01"},MATCH(D9296,{"BJ_zhongyu";"JS_WX_liteer";"JS_CZ_wodefeng"},0)),"")</f>
        <v>JSNY-JS0002-01</v>
      </c>
      <c r="C9296" s="11" t="str">
        <f>IFERROR(INDEX({"北京中裕世纪大酒店";"江苏利特尔绿色包装股份有限公司";"常州市金坛沃德丰电子科技有限公司"},MATCH(D9296,{"BJ_zhongyu";"JS_WX_liteer";"JS_CZ_wodefeng"},0)),"")</f>
        <v>常州市金坛沃德丰电子科技有限公司</v>
      </c>
      <c r="D9296" s="11" t="str">
        <f>[1]动作!$G9295</f>
        <v>JS_CZ_wodefeng</v>
      </c>
      <c r="E9296" s="11" t="str">
        <f>[1]动作!$D9295</f>
        <v>电表故障</v>
      </c>
      <c r="F9296" s="11" t="s">
        <v>45</v>
      </c>
      <c r="G9296" s="12">
        <f>[1]动作!$A9295+[1]动作!$B9295</f>
        <v>43216.125648148147</v>
      </c>
      <c r="H9296" s="12"/>
      <c r="I9296" s="11"/>
    </row>
    <row r="9297" spans="1:9" hidden="1" x14ac:dyDescent="0.3">
      <c r="A9297" s="24">
        <v>9295</v>
      </c>
      <c r="B9297" s="11" t="str">
        <f>IFERROR(INDEX({"JSNY-BJ0001-01";"JSNY-JS0022-01";"JSNY-JS0002-01"},MATCH(D9297,{"BJ_zhongyu";"JS_WX_liteer";"JS_CZ_wodefeng"},0)),"")</f>
        <v>JSNY-JS0002-01</v>
      </c>
      <c r="C9297" s="11" t="str">
        <f>IFERROR(INDEX({"北京中裕世纪大酒店";"江苏利特尔绿色包装股份有限公司";"常州市金坛沃德丰电子科技有限公司"},MATCH(D9297,{"BJ_zhongyu";"JS_WX_liteer";"JS_CZ_wodefeng"},0)),"")</f>
        <v>常州市金坛沃德丰电子科技有限公司</v>
      </c>
      <c r="D9297" s="11" t="str">
        <f>[1]动作!$G9296</f>
        <v>JS_CZ_wodefeng</v>
      </c>
      <c r="E9297" s="11" t="str">
        <f>[1]动作!$D9296</f>
        <v>电表故障</v>
      </c>
      <c r="F9297" s="11" t="s">
        <v>45</v>
      </c>
      <c r="G9297" s="12">
        <f>[1]动作!$A9296+[1]动作!$B9296</f>
        <v>43216.126759259256</v>
      </c>
      <c r="H9297" s="12"/>
      <c r="I9297" s="11"/>
    </row>
    <row r="9298" spans="1:9" hidden="1" x14ac:dyDescent="0.3">
      <c r="A9298" s="24">
        <v>9296</v>
      </c>
      <c r="B9298" s="11" t="str">
        <f>IFERROR(INDEX({"JSNY-BJ0001-01";"JSNY-JS0022-01";"JSNY-JS0002-01"},MATCH(D9298,{"BJ_zhongyu";"JS_WX_liteer";"JS_CZ_wodefeng"},0)),"")</f>
        <v>JSNY-JS0002-01</v>
      </c>
      <c r="C9298" s="11" t="str">
        <f>IFERROR(INDEX({"北京中裕世纪大酒店";"江苏利特尔绿色包装股份有限公司";"常州市金坛沃德丰电子科技有限公司"},MATCH(D9298,{"BJ_zhongyu";"JS_WX_liteer";"JS_CZ_wodefeng"},0)),"")</f>
        <v>常州市金坛沃德丰电子科技有限公司</v>
      </c>
      <c r="D9298" s="11" t="str">
        <f>[1]动作!$G9297</f>
        <v>JS_CZ_wodefeng</v>
      </c>
      <c r="E9298" s="11" t="str">
        <f>[1]动作!$D9297</f>
        <v>电表故障</v>
      </c>
      <c r="F9298" s="11" t="s">
        <v>45</v>
      </c>
      <c r="G9298" s="12">
        <f>[1]动作!$A9297+[1]动作!$B9297</f>
        <v>43216.126979166664</v>
      </c>
      <c r="H9298" s="12"/>
      <c r="I9298" s="11"/>
    </row>
    <row r="9299" spans="1:9" hidden="1" x14ac:dyDescent="0.3">
      <c r="A9299" s="24">
        <v>9297</v>
      </c>
      <c r="B9299" s="11" t="str">
        <f>IFERROR(INDEX({"JSNY-BJ0001-01";"JSNY-JS0022-01";"JSNY-JS0002-01"},MATCH(D9299,{"BJ_zhongyu";"JS_WX_liteer";"JS_CZ_wodefeng"},0)),"")</f>
        <v>JSNY-JS0002-01</v>
      </c>
      <c r="C9299" s="11" t="str">
        <f>IFERROR(INDEX({"北京中裕世纪大酒店";"江苏利特尔绿色包装股份有限公司";"常州市金坛沃德丰电子科技有限公司"},MATCH(D9299,{"BJ_zhongyu";"JS_WX_liteer";"JS_CZ_wodefeng"},0)),"")</f>
        <v>常州市金坛沃德丰电子科技有限公司</v>
      </c>
      <c r="D9299" s="11" t="str">
        <f>[1]动作!$G9298</f>
        <v>JS_CZ_wodefeng</v>
      </c>
      <c r="E9299" s="11" t="str">
        <f>[1]动作!$D9298</f>
        <v>电表故障</v>
      </c>
      <c r="F9299" s="11" t="s">
        <v>45</v>
      </c>
      <c r="G9299" s="12">
        <f>[1]动作!$A9298+[1]动作!$B9298</f>
        <v>43216.127847222226</v>
      </c>
      <c r="H9299" s="12"/>
      <c r="I9299" s="11"/>
    </row>
    <row r="9300" spans="1:9" hidden="1" x14ac:dyDescent="0.3">
      <c r="A9300" s="24">
        <v>9298</v>
      </c>
      <c r="B9300" s="11" t="str">
        <f>IFERROR(INDEX({"JSNY-BJ0001-01";"JSNY-JS0022-01";"JSNY-JS0002-01"},MATCH(D9300,{"BJ_zhongyu";"JS_WX_liteer";"JS_CZ_wodefeng"},0)),"")</f>
        <v>JSNY-JS0002-01</v>
      </c>
      <c r="C9300" s="11" t="str">
        <f>IFERROR(INDEX({"北京中裕世纪大酒店";"江苏利特尔绿色包装股份有限公司";"常州市金坛沃德丰电子科技有限公司"},MATCH(D9300,{"BJ_zhongyu";"JS_WX_liteer";"JS_CZ_wodefeng"},0)),"")</f>
        <v>常州市金坛沃德丰电子科技有限公司</v>
      </c>
      <c r="D9300" s="11" t="str">
        <f>[1]动作!$G9299</f>
        <v>JS_CZ_wodefeng</v>
      </c>
      <c r="E9300" s="11" t="str">
        <f>[1]动作!$D9299</f>
        <v>电表故障</v>
      </c>
      <c r="F9300" s="11" t="s">
        <v>45</v>
      </c>
      <c r="G9300" s="12">
        <f>[1]动作!$A9299+[1]动作!$B9299</f>
        <v>43216.130694444444</v>
      </c>
      <c r="H9300" s="12"/>
      <c r="I9300" s="11"/>
    </row>
    <row r="9301" spans="1:9" hidden="1" x14ac:dyDescent="0.3">
      <c r="A9301" s="24">
        <v>9299</v>
      </c>
      <c r="B9301" s="11" t="str">
        <f>IFERROR(INDEX({"JSNY-BJ0001-01";"JSNY-JS0022-01";"JSNY-JS0002-01"},MATCH(D9301,{"BJ_zhongyu";"JS_WX_liteer";"JS_CZ_wodefeng"},0)),"")</f>
        <v>JSNY-JS0002-01</v>
      </c>
      <c r="C9301" s="11" t="str">
        <f>IFERROR(INDEX({"北京中裕世纪大酒店";"江苏利特尔绿色包装股份有限公司";"常州市金坛沃德丰电子科技有限公司"},MATCH(D9301,{"BJ_zhongyu";"JS_WX_liteer";"JS_CZ_wodefeng"},0)),"")</f>
        <v>常州市金坛沃德丰电子科技有限公司</v>
      </c>
      <c r="D9301" s="11" t="str">
        <f>[1]动作!$G9300</f>
        <v>JS_CZ_wodefeng</v>
      </c>
      <c r="E9301" s="11" t="str">
        <f>[1]动作!$D9300</f>
        <v>电表故障</v>
      </c>
      <c r="F9301" s="11" t="s">
        <v>45</v>
      </c>
      <c r="G9301" s="12">
        <f>[1]动作!$A9300+[1]动作!$B9300</f>
        <v>43216.130810185183</v>
      </c>
      <c r="H9301" s="12"/>
      <c r="I9301" s="11"/>
    </row>
    <row r="9302" spans="1:9" hidden="1" x14ac:dyDescent="0.3">
      <c r="A9302" s="24">
        <v>9300</v>
      </c>
      <c r="B9302" s="11" t="str">
        <f>IFERROR(INDEX({"JSNY-BJ0001-01";"JSNY-JS0022-01";"JSNY-JS0002-01"},MATCH(D9302,{"BJ_zhongyu";"JS_WX_liteer";"JS_CZ_wodefeng"},0)),"")</f>
        <v>JSNY-JS0002-01</v>
      </c>
      <c r="C9302" s="11" t="str">
        <f>IFERROR(INDEX({"北京中裕世纪大酒店";"江苏利特尔绿色包装股份有限公司";"常州市金坛沃德丰电子科技有限公司"},MATCH(D9302,{"BJ_zhongyu";"JS_WX_liteer";"JS_CZ_wodefeng"},0)),"")</f>
        <v>常州市金坛沃德丰电子科技有限公司</v>
      </c>
      <c r="D9302" s="11" t="str">
        <f>[1]动作!$G9301</f>
        <v>JS_CZ_wodefeng</v>
      </c>
      <c r="E9302" s="11" t="str">
        <f>[1]动作!$D9301</f>
        <v>电表故障</v>
      </c>
      <c r="F9302" s="11" t="s">
        <v>45</v>
      </c>
      <c r="G9302" s="12">
        <f>[1]动作!$A9301+[1]动作!$B9301</f>
        <v>43216.132256944446</v>
      </c>
      <c r="H9302" s="12"/>
      <c r="I9302" s="11"/>
    </row>
    <row r="9303" spans="1:9" hidden="1" x14ac:dyDescent="0.3">
      <c r="A9303" s="24">
        <v>9301</v>
      </c>
      <c r="B9303" s="11" t="str">
        <f>IFERROR(INDEX({"JSNY-BJ0001-01";"JSNY-JS0022-01";"JSNY-JS0002-01"},MATCH(D9303,{"BJ_zhongyu";"JS_WX_liteer";"JS_CZ_wodefeng"},0)),"")</f>
        <v>JSNY-JS0002-01</v>
      </c>
      <c r="C9303" s="11" t="str">
        <f>IFERROR(INDEX({"北京中裕世纪大酒店";"江苏利特尔绿色包装股份有限公司";"常州市金坛沃德丰电子科技有限公司"},MATCH(D9303,{"BJ_zhongyu";"JS_WX_liteer";"JS_CZ_wodefeng"},0)),"")</f>
        <v>常州市金坛沃德丰电子科技有限公司</v>
      </c>
      <c r="D9303" s="11" t="str">
        <f>[1]动作!$G9302</f>
        <v>JS_CZ_wodefeng</v>
      </c>
      <c r="E9303" s="11" t="str">
        <f>[1]动作!$D9302</f>
        <v>电表故障</v>
      </c>
      <c r="F9303" s="11" t="s">
        <v>45</v>
      </c>
      <c r="G9303" s="12">
        <f>[1]动作!$A9302+[1]动作!$B9302</f>
        <v>43216.134629629632</v>
      </c>
      <c r="H9303" s="12"/>
      <c r="I9303" s="11"/>
    </row>
    <row r="9304" spans="1:9" hidden="1" x14ac:dyDescent="0.3">
      <c r="A9304" s="24">
        <v>9302</v>
      </c>
      <c r="B9304" s="11" t="str">
        <f>IFERROR(INDEX({"JSNY-BJ0001-01";"JSNY-JS0022-01";"JSNY-JS0002-01"},MATCH(D9304,{"BJ_zhongyu";"JS_WX_liteer";"JS_CZ_wodefeng"},0)),"")</f>
        <v>JSNY-JS0002-01</v>
      </c>
      <c r="C9304" s="11" t="str">
        <f>IFERROR(INDEX({"北京中裕世纪大酒店";"江苏利特尔绿色包装股份有限公司";"常州市金坛沃德丰电子科技有限公司"},MATCH(D9304,{"BJ_zhongyu";"JS_WX_liteer";"JS_CZ_wodefeng"},0)),"")</f>
        <v>常州市金坛沃德丰电子科技有限公司</v>
      </c>
      <c r="D9304" s="11" t="str">
        <f>[1]动作!$G9303</f>
        <v>JS_CZ_wodefeng</v>
      </c>
      <c r="E9304" s="11" t="str">
        <f>[1]动作!$D9303</f>
        <v>电表故障</v>
      </c>
      <c r="F9304" s="11" t="s">
        <v>45</v>
      </c>
      <c r="G9304" s="12">
        <f>[1]动作!$A9303+[1]动作!$B9303</f>
        <v>43216.136076388888</v>
      </c>
      <c r="H9304" s="12"/>
      <c r="I9304" s="11"/>
    </row>
    <row r="9305" spans="1:9" hidden="1" x14ac:dyDescent="0.3">
      <c r="A9305" s="24">
        <v>9303</v>
      </c>
      <c r="B9305" s="11" t="str">
        <f>IFERROR(INDEX({"JSNY-BJ0001-01";"JSNY-JS0022-01";"JSNY-JS0002-01"},MATCH(D9305,{"BJ_zhongyu";"JS_WX_liteer";"JS_CZ_wodefeng"},0)),"")</f>
        <v>JSNY-JS0002-01</v>
      </c>
      <c r="C9305" s="11" t="str">
        <f>IFERROR(INDEX({"北京中裕世纪大酒店";"江苏利特尔绿色包装股份有限公司";"常州市金坛沃德丰电子科技有限公司"},MATCH(D9305,{"BJ_zhongyu";"JS_WX_liteer";"JS_CZ_wodefeng"},0)),"")</f>
        <v>常州市金坛沃德丰电子科技有限公司</v>
      </c>
      <c r="D9305" s="11" t="str">
        <f>[1]动作!$G9304</f>
        <v>JS_CZ_wodefeng</v>
      </c>
      <c r="E9305" s="11" t="str">
        <f>[1]动作!$D9304</f>
        <v>电表故障</v>
      </c>
      <c r="F9305" s="11" t="s">
        <v>45</v>
      </c>
      <c r="G9305" s="12">
        <f>[1]动作!$A9304+[1]动作!$B9304</f>
        <v>43216.136192129627</v>
      </c>
      <c r="H9305" s="12"/>
      <c r="I9305" s="11"/>
    </row>
    <row r="9306" spans="1:9" hidden="1" x14ac:dyDescent="0.3">
      <c r="A9306" s="24">
        <v>9304</v>
      </c>
      <c r="B9306" s="11" t="str">
        <f>IFERROR(INDEX({"JSNY-BJ0001-01";"JSNY-JS0022-01";"JSNY-JS0002-01"},MATCH(D9306,{"BJ_zhongyu";"JS_WX_liteer";"JS_CZ_wodefeng"},0)),"")</f>
        <v>JSNY-JS0002-01</v>
      </c>
      <c r="C9306" s="11" t="str">
        <f>IFERROR(INDEX({"北京中裕世纪大酒店";"江苏利特尔绿色包装股份有限公司";"常州市金坛沃德丰电子科技有限公司"},MATCH(D9306,{"BJ_zhongyu";"JS_WX_liteer";"JS_CZ_wodefeng"},0)),"")</f>
        <v>常州市金坛沃德丰电子科技有限公司</v>
      </c>
      <c r="D9306" s="11" t="str">
        <f>[1]动作!$G9305</f>
        <v>JS_CZ_wodefeng</v>
      </c>
      <c r="E9306" s="11" t="str">
        <f>[1]动作!$D9305</f>
        <v>电表故障</v>
      </c>
      <c r="F9306" s="11" t="s">
        <v>45</v>
      </c>
      <c r="G9306" s="12">
        <f>[1]动作!$A9305+[1]动作!$B9305</f>
        <v>43216.137291666666</v>
      </c>
      <c r="H9306" s="12"/>
      <c r="I9306" s="11"/>
    </row>
    <row r="9307" spans="1:9" hidden="1" x14ac:dyDescent="0.3">
      <c r="A9307" s="24">
        <v>9305</v>
      </c>
      <c r="B9307" s="11" t="str">
        <f>IFERROR(INDEX({"JSNY-BJ0001-01";"JSNY-JS0022-01";"JSNY-JS0002-01"},MATCH(D9307,{"BJ_zhongyu";"JS_WX_liteer";"JS_CZ_wodefeng"},0)),"")</f>
        <v>JSNY-JS0002-01</v>
      </c>
      <c r="C9307" s="11" t="str">
        <f>IFERROR(INDEX({"北京中裕世纪大酒店";"江苏利特尔绿色包装股份有限公司";"常州市金坛沃德丰电子科技有限公司"},MATCH(D9307,{"BJ_zhongyu";"JS_WX_liteer";"JS_CZ_wodefeng"},0)),"")</f>
        <v>常州市金坛沃德丰电子科技有限公司</v>
      </c>
      <c r="D9307" s="11" t="str">
        <f>[1]动作!$G9306</f>
        <v>JS_CZ_wodefeng</v>
      </c>
      <c r="E9307" s="11" t="str">
        <f>[1]动作!$D9306</f>
        <v>电表故障</v>
      </c>
      <c r="F9307" s="11" t="s">
        <v>45</v>
      </c>
      <c r="G9307" s="12">
        <f>[1]动作!$A9306+[1]动作!$B9306</f>
        <v>43216.13753472222</v>
      </c>
      <c r="H9307" s="12"/>
      <c r="I9307" s="11"/>
    </row>
    <row r="9308" spans="1:9" hidden="1" x14ac:dyDescent="0.3">
      <c r="A9308" s="24">
        <v>9306</v>
      </c>
      <c r="B9308" s="11" t="str">
        <f>IFERROR(INDEX({"JSNY-BJ0001-01";"JSNY-JS0022-01";"JSNY-JS0002-01"},MATCH(D9308,{"BJ_zhongyu";"JS_WX_liteer";"JS_CZ_wodefeng"},0)),"")</f>
        <v>JSNY-JS0002-01</v>
      </c>
      <c r="C9308" s="11" t="str">
        <f>IFERROR(INDEX({"北京中裕世纪大酒店";"江苏利特尔绿色包装股份有限公司";"常州市金坛沃德丰电子科技有限公司"},MATCH(D9308,{"BJ_zhongyu";"JS_WX_liteer";"JS_CZ_wodefeng"},0)),"")</f>
        <v>常州市金坛沃德丰电子科技有限公司</v>
      </c>
      <c r="D9308" s="11" t="str">
        <f>[1]动作!$G9307</f>
        <v>JS_CZ_wodefeng</v>
      </c>
      <c r="E9308" s="11" t="str">
        <f>[1]动作!$D9307</f>
        <v>电表故障</v>
      </c>
      <c r="F9308" s="11" t="s">
        <v>45</v>
      </c>
      <c r="G9308" s="12">
        <f>[1]动作!$A9307+[1]动作!$B9307</f>
        <v>43216.138865740744</v>
      </c>
      <c r="H9308" s="12"/>
      <c r="I9308" s="11"/>
    </row>
    <row r="9309" spans="1:9" hidden="1" x14ac:dyDescent="0.3">
      <c r="A9309" s="24">
        <v>9307</v>
      </c>
      <c r="B9309" s="11" t="str">
        <f>IFERROR(INDEX({"JSNY-BJ0001-01";"JSNY-JS0022-01";"JSNY-JS0002-01"},MATCH(D9309,{"BJ_zhongyu";"JS_WX_liteer";"JS_CZ_wodefeng"},0)),"")</f>
        <v>JSNY-JS0002-01</v>
      </c>
      <c r="C9309" s="11" t="str">
        <f>IFERROR(INDEX({"北京中裕世纪大酒店";"江苏利特尔绿色包装股份有限公司";"常州市金坛沃德丰电子科技有限公司"},MATCH(D9309,{"BJ_zhongyu";"JS_WX_liteer";"JS_CZ_wodefeng"},0)),"")</f>
        <v>常州市金坛沃德丰电子科技有限公司</v>
      </c>
      <c r="D9309" s="11" t="str">
        <f>[1]动作!$G9308</f>
        <v>JS_CZ_wodefeng</v>
      </c>
      <c r="E9309" s="11" t="str">
        <f>[1]动作!$D9308</f>
        <v>电表故障</v>
      </c>
      <c r="F9309" s="11" t="s">
        <v>45</v>
      </c>
      <c r="G9309" s="12">
        <f>[1]动作!$A9308+[1]动作!$B9308</f>
        <v>43216.141643518517</v>
      </c>
      <c r="H9309" s="12"/>
      <c r="I9309" s="11"/>
    </row>
    <row r="9310" spans="1:9" hidden="1" x14ac:dyDescent="0.3">
      <c r="A9310" s="24">
        <v>9308</v>
      </c>
      <c r="B9310" s="11" t="str">
        <f>IFERROR(INDEX({"JSNY-BJ0001-01";"JSNY-JS0022-01";"JSNY-JS0002-01"},MATCH(D9310,{"BJ_zhongyu";"JS_WX_liteer";"JS_CZ_wodefeng"},0)),"")</f>
        <v>JSNY-JS0002-01</v>
      </c>
      <c r="C9310" s="11" t="str">
        <f>IFERROR(INDEX({"北京中裕世纪大酒店";"江苏利特尔绿色包装股份有限公司";"常州市金坛沃德丰电子科技有限公司"},MATCH(D9310,{"BJ_zhongyu";"JS_WX_liteer";"JS_CZ_wodefeng"},0)),"")</f>
        <v>常州市金坛沃德丰电子科技有限公司</v>
      </c>
      <c r="D9310" s="11" t="str">
        <f>[1]动作!$G9309</f>
        <v>JS_CZ_wodefeng</v>
      </c>
      <c r="E9310" s="11" t="str">
        <f>[1]动作!$D9309</f>
        <v>电表故障</v>
      </c>
      <c r="F9310" s="11" t="s">
        <v>45</v>
      </c>
      <c r="G9310" s="12">
        <f>[1]动作!$A9309+[1]动作!$B9309</f>
        <v>43216.144143518519</v>
      </c>
      <c r="H9310" s="12"/>
      <c r="I9310" s="11"/>
    </row>
    <row r="9311" spans="1:9" hidden="1" x14ac:dyDescent="0.3">
      <c r="A9311" s="24">
        <v>9309</v>
      </c>
      <c r="B9311" s="11" t="str">
        <f>IFERROR(INDEX({"JSNY-BJ0001-01";"JSNY-JS0022-01";"JSNY-JS0002-01"},MATCH(D9311,{"BJ_zhongyu";"JS_WX_liteer";"JS_CZ_wodefeng"},0)),"")</f>
        <v>JSNY-JS0002-01</v>
      </c>
      <c r="C9311" s="11" t="str">
        <f>IFERROR(INDEX({"北京中裕世纪大酒店";"江苏利特尔绿色包装股份有限公司";"常州市金坛沃德丰电子科技有限公司"},MATCH(D9311,{"BJ_zhongyu";"JS_WX_liteer";"JS_CZ_wodefeng"},0)),"")</f>
        <v>常州市金坛沃德丰电子科技有限公司</v>
      </c>
      <c r="D9311" s="11" t="str">
        <f>[1]动作!$G9310</f>
        <v>JS_CZ_wodefeng</v>
      </c>
      <c r="E9311" s="11" t="str">
        <f>[1]动作!$D9310</f>
        <v>电表故障</v>
      </c>
      <c r="F9311" s="11" t="s">
        <v>45</v>
      </c>
      <c r="G9311" s="12">
        <f>[1]动作!$A9310+[1]动作!$B9310</f>
        <v>43216.144317129627</v>
      </c>
      <c r="H9311" s="12"/>
      <c r="I9311" s="11"/>
    </row>
    <row r="9312" spans="1:9" hidden="1" x14ac:dyDescent="0.3">
      <c r="A9312" s="24">
        <v>9310</v>
      </c>
      <c r="B9312" s="11" t="str">
        <f>IFERROR(INDEX({"JSNY-BJ0001-01";"JSNY-JS0022-01";"JSNY-JS0002-01"},MATCH(D9312,{"BJ_zhongyu";"JS_WX_liteer";"JS_CZ_wodefeng"},0)),"")</f>
        <v>JSNY-JS0002-01</v>
      </c>
      <c r="C9312" s="11" t="str">
        <f>IFERROR(INDEX({"北京中裕世纪大酒店";"江苏利特尔绿色包装股份有限公司";"常州市金坛沃德丰电子科技有限公司"},MATCH(D9312,{"BJ_zhongyu";"JS_WX_liteer";"JS_CZ_wodefeng"},0)),"")</f>
        <v>常州市金坛沃德丰电子科技有限公司</v>
      </c>
      <c r="D9312" s="11" t="str">
        <f>[1]动作!$G9311</f>
        <v>JS_CZ_wodefeng</v>
      </c>
      <c r="E9312" s="11" t="str">
        <f>[1]动作!$D9311</f>
        <v>电表故障</v>
      </c>
      <c r="F9312" s="11" t="s">
        <v>45</v>
      </c>
      <c r="G9312" s="12">
        <f>[1]动作!$A9311+[1]动作!$B9311</f>
        <v>43216.145590277774</v>
      </c>
      <c r="H9312" s="12"/>
      <c r="I9312" s="11"/>
    </row>
    <row r="9313" spans="1:9" hidden="1" x14ac:dyDescent="0.3">
      <c r="A9313" s="24">
        <v>9311</v>
      </c>
      <c r="B9313" s="11" t="str">
        <f>IFERROR(INDEX({"JSNY-BJ0001-01";"JSNY-JS0022-01";"JSNY-JS0002-01"},MATCH(D9313,{"BJ_zhongyu";"JS_WX_liteer";"JS_CZ_wodefeng"},0)),"")</f>
        <v>JSNY-JS0002-01</v>
      </c>
      <c r="C9313" s="11" t="str">
        <f>IFERROR(INDEX({"北京中裕世纪大酒店";"江苏利特尔绿色包装股份有限公司";"常州市金坛沃德丰电子科技有限公司"},MATCH(D9313,{"BJ_zhongyu";"JS_WX_liteer";"JS_CZ_wodefeng"},0)),"")</f>
        <v>常州市金坛沃德丰电子科技有限公司</v>
      </c>
      <c r="D9313" s="11" t="str">
        <f>[1]动作!$G9312</f>
        <v>JS_CZ_wodefeng</v>
      </c>
      <c r="E9313" s="11" t="str">
        <f>[1]动作!$D9312</f>
        <v>电表故障</v>
      </c>
      <c r="F9313" s="11" t="s">
        <v>45</v>
      </c>
      <c r="G9313" s="12">
        <f>[1]动作!$A9312+[1]动作!$B9312</f>
        <v>43216.149641203701</v>
      </c>
      <c r="H9313" s="12"/>
      <c r="I9313" s="11"/>
    </row>
    <row r="9314" spans="1:9" hidden="1" x14ac:dyDescent="0.3">
      <c r="A9314" s="24">
        <v>9312</v>
      </c>
      <c r="B9314" s="11" t="str">
        <f>IFERROR(INDEX({"JSNY-BJ0001-01";"JSNY-JS0022-01";"JSNY-JS0002-01"},MATCH(D9314,{"BJ_zhongyu";"JS_WX_liteer";"JS_CZ_wodefeng"},0)),"")</f>
        <v>JSNY-JS0002-01</v>
      </c>
      <c r="C9314" s="11" t="str">
        <f>IFERROR(INDEX({"北京中裕世纪大酒店";"江苏利特尔绿色包装股份有限公司";"常州市金坛沃德丰电子科技有限公司"},MATCH(D9314,{"BJ_zhongyu";"JS_WX_liteer";"JS_CZ_wodefeng"},0)),"")</f>
        <v>常州市金坛沃德丰电子科技有限公司</v>
      </c>
      <c r="D9314" s="11" t="str">
        <f>[1]动作!$G9313</f>
        <v>JS_CZ_wodefeng</v>
      </c>
      <c r="E9314" s="11" t="str">
        <f>[1]动作!$D9313</f>
        <v>电表故障</v>
      </c>
      <c r="F9314" s="11" t="s">
        <v>45</v>
      </c>
      <c r="G9314" s="12">
        <f>[1]动作!$A9313+[1]动作!$B9313</f>
        <v>43216.151030092595</v>
      </c>
      <c r="H9314" s="12"/>
      <c r="I9314" s="11"/>
    </row>
    <row r="9315" spans="1:9" hidden="1" x14ac:dyDescent="0.3">
      <c r="A9315" s="24">
        <v>9313</v>
      </c>
      <c r="B9315" s="11" t="str">
        <f>IFERROR(INDEX({"JSNY-BJ0001-01";"JSNY-JS0022-01";"JSNY-JS0002-01"},MATCH(D9315,{"BJ_zhongyu";"JS_WX_liteer";"JS_CZ_wodefeng"},0)),"")</f>
        <v>JSNY-JS0002-01</v>
      </c>
      <c r="C9315" s="11" t="str">
        <f>IFERROR(INDEX({"北京中裕世纪大酒店";"江苏利特尔绿色包装股份有限公司";"常州市金坛沃德丰电子科技有限公司"},MATCH(D9315,{"BJ_zhongyu";"JS_WX_liteer";"JS_CZ_wodefeng"},0)),"")</f>
        <v>常州市金坛沃德丰电子科技有限公司</v>
      </c>
      <c r="D9315" s="11" t="str">
        <f>[1]动作!$G9314</f>
        <v>JS_CZ_wodefeng</v>
      </c>
      <c r="E9315" s="11" t="str">
        <f>[1]动作!$D9314</f>
        <v>电表故障</v>
      </c>
      <c r="F9315" s="11" t="s">
        <v>45</v>
      </c>
      <c r="G9315" s="12">
        <f>[1]动作!$A9314+[1]动作!$B9314</f>
        <v>43216.153402777774</v>
      </c>
      <c r="H9315" s="12"/>
      <c r="I9315" s="11"/>
    </row>
    <row r="9316" spans="1:9" hidden="1" x14ac:dyDescent="0.3">
      <c r="A9316" s="24">
        <v>9314</v>
      </c>
      <c r="B9316" s="11" t="str">
        <f>IFERROR(INDEX({"JSNY-BJ0001-01";"JSNY-JS0022-01";"JSNY-JS0002-01"},MATCH(D9316,{"BJ_zhongyu";"JS_WX_liteer";"JS_CZ_wodefeng"},0)),"")</f>
        <v>JSNY-JS0002-01</v>
      </c>
      <c r="C9316" s="11" t="str">
        <f>IFERROR(INDEX({"北京中裕世纪大酒店";"江苏利特尔绿色包装股份有限公司";"常州市金坛沃德丰电子科技有限公司"},MATCH(D9316,{"BJ_zhongyu";"JS_WX_liteer";"JS_CZ_wodefeng"},0)),"")</f>
        <v>常州市金坛沃德丰电子科技有限公司</v>
      </c>
      <c r="D9316" s="11" t="str">
        <f>[1]动作!$G9315</f>
        <v>JS_CZ_wodefeng</v>
      </c>
      <c r="E9316" s="11" t="str">
        <f>[1]动作!$D9315</f>
        <v>电表故障</v>
      </c>
      <c r="F9316" s="11" t="s">
        <v>45</v>
      </c>
      <c r="G9316" s="12">
        <f>[1]动作!$A9315+[1]动作!$B9315</f>
        <v>43216.154849537037</v>
      </c>
      <c r="H9316" s="12"/>
      <c r="I9316" s="11"/>
    </row>
    <row r="9317" spans="1:9" hidden="1" x14ac:dyDescent="0.3">
      <c r="A9317" s="24">
        <v>9315</v>
      </c>
      <c r="B9317" s="11" t="str">
        <f>IFERROR(INDEX({"JSNY-BJ0001-01";"JSNY-JS0022-01";"JSNY-JS0002-01"},MATCH(D9317,{"BJ_zhongyu";"JS_WX_liteer";"JS_CZ_wodefeng"},0)),"")</f>
        <v>JSNY-JS0002-01</v>
      </c>
      <c r="C9317" s="11" t="str">
        <f>IFERROR(INDEX({"北京中裕世纪大酒店";"江苏利特尔绿色包装股份有限公司";"常州市金坛沃德丰电子科技有限公司"},MATCH(D9317,{"BJ_zhongyu";"JS_WX_liteer";"JS_CZ_wodefeng"},0)),"")</f>
        <v>常州市金坛沃德丰电子科技有限公司</v>
      </c>
      <c r="D9317" s="11" t="str">
        <f>[1]动作!$G9316</f>
        <v>JS_CZ_wodefeng</v>
      </c>
      <c r="E9317" s="11" t="str">
        <f>[1]动作!$D9316</f>
        <v>电表故障</v>
      </c>
      <c r="F9317" s="11" t="s">
        <v>45</v>
      </c>
      <c r="G9317" s="12">
        <f>[1]动作!$A9316+[1]动作!$B9316</f>
        <v>43216.154976851853</v>
      </c>
      <c r="H9317" s="12"/>
      <c r="I9317" s="11"/>
    </row>
    <row r="9318" spans="1:9" hidden="1" x14ac:dyDescent="0.3">
      <c r="A9318" s="24">
        <v>9316</v>
      </c>
      <c r="B9318" s="11" t="str">
        <f>IFERROR(INDEX({"JSNY-BJ0001-01";"JSNY-JS0022-01";"JSNY-JS0002-01"},MATCH(D9318,{"BJ_zhongyu";"JS_WX_liteer";"JS_CZ_wodefeng"},0)),"")</f>
        <v>JSNY-JS0002-01</v>
      </c>
      <c r="C9318" s="11" t="str">
        <f>IFERROR(INDEX({"北京中裕世纪大酒店";"江苏利特尔绿色包装股份有限公司";"常州市金坛沃德丰电子科技有限公司"},MATCH(D9318,{"BJ_zhongyu";"JS_WX_liteer";"JS_CZ_wodefeng"},0)),"")</f>
        <v>常州市金坛沃德丰电子科技有限公司</v>
      </c>
      <c r="D9318" s="11" t="str">
        <f>[1]动作!$G9317</f>
        <v>JS_CZ_wodefeng</v>
      </c>
      <c r="E9318" s="11" t="str">
        <f>[1]动作!$D9317</f>
        <v>电表故障</v>
      </c>
      <c r="F9318" s="11" t="s">
        <v>45</v>
      </c>
      <c r="G9318" s="12">
        <f>[1]动作!$A9317+[1]动作!$B9317</f>
        <v>43216.156307870369</v>
      </c>
      <c r="H9318" s="12"/>
      <c r="I9318" s="11"/>
    </row>
    <row r="9319" spans="1:9" hidden="1" x14ac:dyDescent="0.3">
      <c r="A9319" s="24">
        <v>9317</v>
      </c>
      <c r="B9319" s="11" t="str">
        <f>IFERROR(INDEX({"JSNY-BJ0001-01";"JSNY-JS0022-01";"JSNY-JS0002-01"},MATCH(D9319,{"BJ_zhongyu";"JS_WX_liteer";"JS_CZ_wodefeng"},0)),"")</f>
        <v>JSNY-JS0002-01</v>
      </c>
      <c r="C9319" s="11" t="str">
        <f>IFERROR(INDEX({"北京中裕世纪大酒店";"江苏利特尔绿色包装股份有限公司";"常州市金坛沃德丰电子科技有限公司"},MATCH(D9319,{"BJ_zhongyu";"JS_WX_liteer";"JS_CZ_wodefeng"},0)),"")</f>
        <v>常州市金坛沃德丰电子科技有限公司</v>
      </c>
      <c r="D9319" s="11" t="str">
        <f>[1]动作!$G9318</f>
        <v>JS_CZ_wodefeng</v>
      </c>
      <c r="E9319" s="11" t="str">
        <f>[1]动作!$D9318</f>
        <v>电表故障</v>
      </c>
      <c r="F9319" s="11" t="s">
        <v>45</v>
      </c>
      <c r="G9319" s="12">
        <f>[1]动作!$A9318+[1]动作!$B9318</f>
        <v>43216.156423611108</v>
      </c>
      <c r="H9319" s="12"/>
      <c r="I9319" s="11"/>
    </row>
    <row r="9320" spans="1:9" hidden="1" x14ac:dyDescent="0.3">
      <c r="A9320" s="24">
        <v>9318</v>
      </c>
      <c r="B9320" s="11" t="str">
        <f>IFERROR(INDEX({"JSNY-BJ0001-01";"JSNY-JS0022-01";"JSNY-JS0002-01"},MATCH(D9320,{"BJ_zhongyu";"JS_WX_liteer";"JS_CZ_wodefeng"},0)),"")</f>
        <v>JSNY-JS0002-01</v>
      </c>
      <c r="C9320" s="11" t="str">
        <f>IFERROR(INDEX({"北京中裕世纪大酒店";"江苏利特尔绿色包装股份有限公司";"常州市金坛沃德丰电子科技有限公司"},MATCH(D9320,{"BJ_zhongyu";"JS_WX_liteer";"JS_CZ_wodefeng"},0)),"")</f>
        <v>常州市金坛沃德丰电子科技有限公司</v>
      </c>
      <c r="D9320" s="11" t="str">
        <f>[1]动作!$G9319</f>
        <v>JS_CZ_wodefeng</v>
      </c>
      <c r="E9320" s="11" t="str">
        <f>[1]动作!$D9319</f>
        <v>电表故障</v>
      </c>
      <c r="F9320" s="11" t="s">
        <v>45</v>
      </c>
      <c r="G9320" s="12">
        <f>[1]动作!$A9319+[1]动作!$B9319</f>
        <v>43216.156539351854</v>
      </c>
      <c r="H9320" s="12"/>
      <c r="I9320" s="11"/>
    </row>
    <row r="9321" spans="1:9" hidden="1" x14ac:dyDescent="0.3">
      <c r="A9321" s="24">
        <v>9319</v>
      </c>
      <c r="B9321" s="11" t="str">
        <f>IFERROR(INDEX({"JSNY-BJ0001-01";"JSNY-JS0022-01";"JSNY-JS0002-01"},MATCH(D9321,{"BJ_zhongyu";"JS_WX_liteer";"JS_CZ_wodefeng"},0)),"")</f>
        <v>JSNY-JS0002-01</v>
      </c>
      <c r="C9321" s="11" t="str">
        <f>IFERROR(INDEX({"北京中裕世纪大酒店";"江苏利特尔绿色包装股份有限公司";"常州市金坛沃德丰电子科技有限公司"},MATCH(D9321,{"BJ_zhongyu";"JS_WX_liteer";"JS_CZ_wodefeng"},0)),"")</f>
        <v>常州市金坛沃德丰电子科技有限公司</v>
      </c>
      <c r="D9321" s="11" t="str">
        <f>[1]动作!$G9320</f>
        <v>JS_CZ_wodefeng</v>
      </c>
      <c r="E9321" s="11" t="str">
        <f>[1]动作!$D9320</f>
        <v>电表故障</v>
      </c>
      <c r="F9321" s="11" t="s">
        <v>45</v>
      </c>
      <c r="G9321" s="12">
        <f>[1]动作!$A9320+[1]动作!$B9320</f>
        <v>43216.160474537035</v>
      </c>
      <c r="H9321" s="12"/>
      <c r="I9321" s="11"/>
    </row>
    <row r="9322" spans="1:9" hidden="1" x14ac:dyDescent="0.3">
      <c r="A9322" s="24">
        <v>9320</v>
      </c>
      <c r="B9322" s="11" t="str">
        <f>IFERROR(INDEX({"JSNY-BJ0001-01";"JSNY-JS0022-01";"JSNY-JS0002-01"},MATCH(D9322,{"BJ_zhongyu";"JS_WX_liteer";"JS_CZ_wodefeng"},0)),"")</f>
        <v>JSNY-JS0002-01</v>
      </c>
      <c r="C9322" s="11" t="str">
        <f>IFERROR(INDEX({"北京中裕世纪大酒店";"江苏利特尔绿色包装股份有限公司";"常州市金坛沃德丰电子科技有限公司"},MATCH(D9322,{"BJ_zhongyu";"JS_WX_liteer";"JS_CZ_wodefeng"},0)),"")</f>
        <v>常州市金坛沃德丰电子科技有限公司</v>
      </c>
      <c r="D9322" s="11" t="str">
        <f>[1]动作!$G9321</f>
        <v>JS_CZ_wodefeng</v>
      </c>
      <c r="E9322" s="11" t="str">
        <f>[1]动作!$D9321</f>
        <v>电表故障</v>
      </c>
      <c r="F9322" s="11" t="s">
        <v>45</v>
      </c>
      <c r="G9322" s="12">
        <f>[1]动作!$A9321+[1]动作!$B9321</f>
        <v>43216.161400462966</v>
      </c>
      <c r="H9322" s="12"/>
      <c r="I9322" s="11"/>
    </row>
    <row r="9323" spans="1:9" hidden="1" x14ac:dyDescent="0.3">
      <c r="A9323" s="24">
        <v>9321</v>
      </c>
      <c r="B9323" s="11" t="str">
        <f>IFERROR(INDEX({"JSNY-BJ0001-01";"JSNY-JS0022-01";"JSNY-JS0002-01"},MATCH(D9323,{"BJ_zhongyu";"JS_WX_liteer";"JS_CZ_wodefeng"},0)),"")</f>
        <v>JSNY-JS0002-01</v>
      </c>
      <c r="C9323" s="11" t="str">
        <f>IFERROR(INDEX({"北京中裕世纪大酒店";"江苏利特尔绿色包装股份有限公司";"常州市金坛沃德丰电子科技有限公司"},MATCH(D9323,{"BJ_zhongyu";"JS_WX_liteer";"JS_CZ_wodefeng"},0)),"")</f>
        <v>常州市金坛沃德丰电子科技有限公司</v>
      </c>
      <c r="D9323" s="11" t="str">
        <f>[1]动作!$G9322</f>
        <v>JS_CZ_wodefeng</v>
      </c>
      <c r="E9323" s="11" t="str">
        <f>[1]动作!$D9322</f>
        <v>电表故障</v>
      </c>
      <c r="F9323" s="11" t="s">
        <v>45</v>
      </c>
      <c r="G9323" s="12">
        <f>[1]动作!$A9322+[1]动作!$B9322</f>
        <v>43216.161516203705</v>
      </c>
      <c r="H9323" s="12"/>
      <c r="I9323" s="11"/>
    </row>
    <row r="9324" spans="1:9" hidden="1" x14ac:dyDescent="0.3">
      <c r="A9324" s="24">
        <v>9322</v>
      </c>
      <c r="B9324" s="11" t="str">
        <f>IFERROR(INDEX({"JSNY-BJ0001-01";"JSNY-JS0022-01";"JSNY-JS0002-01"},MATCH(D9324,{"BJ_zhongyu";"JS_WX_liteer";"JS_CZ_wodefeng"},0)),"")</f>
        <v>JSNY-JS0002-01</v>
      </c>
      <c r="C9324" s="11" t="str">
        <f>IFERROR(INDEX({"北京中裕世纪大酒店";"江苏利特尔绿色包装股份有限公司";"常州市金坛沃德丰电子科技有限公司"},MATCH(D9324,{"BJ_zhongyu";"JS_WX_liteer";"JS_CZ_wodefeng"},0)),"")</f>
        <v>常州市金坛沃德丰电子科技有限公司</v>
      </c>
      <c r="D9324" s="11" t="str">
        <f>[1]动作!$G9323</f>
        <v>JS_CZ_wodefeng</v>
      </c>
      <c r="E9324" s="11" t="str">
        <f>[1]动作!$D9323</f>
        <v>电表故障</v>
      </c>
      <c r="F9324" s="11" t="s">
        <v>45</v>
      </c>
      <c r="G9324" s="12">
        <f>[1]动作!$A9323+[1]动作!$B9323</f>
        <v>43216.162731481483</v>
      </c>
      <c r="H9324" s="12"/>
      <c r="I9324" s="11"/>
    </row>
    <row r="9325" spans="1:9" hidden="1" x14ac:dyDescent="0.3">
      <c r="A9325" s="24">
        <v>9323</v>
      </c>
      <c r="B9325" s="11" t="str">
        <f>IFERROR(INDEX({"JSNY-BJ0001-01";"JSNY-JS0022-01";"JSNY-JS0002-01"},MATCH(D9325,{"BJ_zhongyu";"JS_WX_liteer";"JS_CZ_wodefeng"},0)),"")</f>
        <v>JSNY-JS0002-01</v>
      </c>
      <c r="C9325" s="11" t="str">
        <f>IFERROR(INDEX({"北京中裕世纪大酒店";"江苏利特尔绿色包装股份有限公司";"常州市金坛沃德丰电子科技有限公司"},MATCH(D9325,{"BJ_zhongyu";"JS_WX_liteer";"JS_CZ_wodefeng"},0)),"")</f>
        <v>常州市金坛沃德丰电子科技有限公司</v>
      </c>
      <c r="D9325" s="11" t="str">
        <f>[1]动作!$G9324</f>
        <v>JS_CZ_wodefeng</v>
      </c>
      <c r="E9325" s="11" t="str">
        <f>[1]动作!$D9324</f>
        <v>电表故障</v>
      </c>
      <c r="F9325" s="11" t="s">
        <v>45</v>
      </c>
      <c r="G9325" s="12">
        <f>[1]动作!$A9324+[1]动作!$B9324</f>
        <v>43216.163888888892</v>
      </c>
      <c r="H9325" s="12"/>
      <c r="I9325" s="11"/>
    </row>
    <row r="9326" spans="1:9" hidden="1" x14ac:dyDescent="0.3">
      <c r="A9326" s="24">
        <v>9324</v>
      </c>
      <c r="B9326" s="11" t="str">
        <f>IFERROR(INDEX({"JSNY-BJ0001-01";"JSNY-JS0022-01";"JSNY-JS0002-01"},MATCH(D9326,{"BJ_zhongyu";"JS_WX_liteer";"JS_CZ_wodefeng"},0)),"")</f>
        <v>JSNY-JS0002-01</v>
      </c>
      <c r="C9326" s="11" t="str">
        <f>IFERROR(INDEX({"北京中裕世纪大酒店";"江苏利特尔绿色包装股份有限公司";"常州市金坛沃德丰电子科技有限公司"},MATCH(D9326,{"BJ_zhongyu";"JS_WX_liteer";"JS_CZ_wodefeng"},0)),"")</f>
        <v>常州市金坛沃德丰电子科技有限公司</v>
      </c>
      <c r="D9326" s="11" t="str">
        <f>[1]动作!$G9325</f>
        <v>JS_CZ_wodefeng</v>
      </c>
      <c r="E9326" s="11" t="str">
        <f>[1]动作!$D9325</f>
        <v>电表故障</v>
      </c>
      <c r="F9326" s="11" t="s">
        <v>45</v>
      </c>
      <c r="G9326" s="12">
        <f>[1]动作!$A9325+[1]动作!$B9325</f>
        <v>43216.165347222224</v>
      </c>
      <c r="H9326" s="12"/>
      <c r="I9326" s="11"/>
    </row>
    <row r="9327" spans="1:9" hidden="1" x14ac:dyDescent="0.3">
      <c r="A9327" s="24">
        <v>9325</v>
      </c>
      <c r="B9327" s="11" t="str">
        <f>IFERROR(INDEX({"JSNY-BJ0001-01";"JSNY-JS0022-01";"JSNY-JS0002-01"},MATCH(D9327,{"BJ_zhongyu";"JS_WX_liteer";"JS_CZ_wodefeng"},0)),"")</f>
        <v>JSNY-JS0002-01</v>
      </c>
      <c r="C9327" s="11" t="str">
        <f>IFERROR(INDEX({"北京中裕世纪大酒店";"江苏利特尔绿色包装股份有限公司";"常州市金坛沃德丰电子科技有限公司"},MATCH(D9327,{"BJ_zhongyu";"JS_WX_liteer";"JS_CZ_wodefeng"},0)),"")</f>
        <v>常州市金坛沃德丰电子科技有限公司</v>
      </c>
      <c r="D9327" s="11" t="str">
        <f>[1]动作!$G9326</f>
        <v>JS_CZ_wodefeng</v>
      </c>
      <c r="E9327" s="11" t="str">
        <f>[1]动作!$D9326</f>
        <v>电表故障</v>
      </c>
      <c r="F9327" s="11" t="s">
        <v>45</v>
      </c>
      <c r="G9327" s="12">
        <f>[1]动作!$A9326+[1]动作!$B9326</f>
        <v>43216.166319444441</v>
      </c>
      <c r="H9327" s="12"/>
      <c r="I9327" s="11"/>
    </row>
    <row r="9328" spans="1:9" hidden="1" x14ac:dyDescent="0.3">
      <c r="A9328" s="24">
        <v>9326</v>
      </c>
      <c r="B9328" s="11" t="str">
        <f>IFERROR(INDEX({"JSNY-BJ0001-01";"JSNY-JS0022-01";"JSNY-JS0002-01"},MATCH(D9328,{"BJ_zhongyu";"JS_WX_liteer";"JS_CZ_wodefeng"},0)),"")</f>
        <v>JSNY-JS0002-01</v>
      </c>
      <c r="C9328" s="11" t="str">
        <f>IFERROR(INDEX({"北京中裕世纪大酒店";"江苏利特尔绿色包装股份有限公司";"常州市金坛沃德丰电子科技有限公司"},MATCH(D9328,{"BJ_zhongyu";"JS_WX_liteer";"JS_CZ_wodefeng"},0)),"")</f>
        <v>常州市金坛沃德丰电子科技有限公司</v>
      </c>
      <c r="D9328" s="11" t="str">
        <f>[1]动作!$G9327</f>
        <v>JS_CZ_wodefeng</v>
      </c>
      <c r="E9328" s="11" t="str">
        <f>[1]动作!$D9327</f>
        <v>电表故障</v>
      </c>
      <c r="F9328" s="11" t="s">
        <v>45</v>
      </c>
      <c r="G9328" s="12">
        <f>[1]动作!$A9327+[1]动作!$B9327</f>
        <v>43216.169398148151</v>
      </c>
      <c r="H9328" s="12"/>
      <c r="I9328" s="11"/>
    </row>
    <row r="9329" spans="1:9" hidden="1" x14ac:dyDescent="0.3">
      <c r="A9329" s="24">
        <v>9327</v>
      </c>
      <c r="B9329" s="11" t="str">
        <f>IFERROR(INDEX({"JSNY-BJ0001-01";"JSNY-JS0022-01";"JSNY-JS0002-01"},MATCH(D9329,{"BJ_zhongyu";"JS_WX_liteer";"JS_CZ_wodefeng"},0)),"")</f>
        <v>JSNY-JS0002-01</v>
      </c>
      <c r="C9329" s="11" t="str">
        <f>IFERROR(INDEX({"北京中裕世纪大酒店";"江苏利特尔绿色包装股份有限公司";"常州市金坛沃德丰电子科技有限公司"},MATCH(D9329,{"BJ_zhongyu";"JS_WX_liteer";"JS_CZ_wodefeng"},0)),"")</f>
        <v>常州市金坛沃德丰电子科技有限公司</v>
      </c>
      <c r="D9329" s="11" t="str">
        <f>[1]动作!$G9328</f>
        <v>JS_CZ_wodefeng</v>
      </c>
      <c r="E9329" s="11" t="str">
        <f>[1]动作!$D9328</f>
        <v>电表故障</v>
      </c>
      <c r="F9329" s="11" t="s">
        <v>45</v>
      </c>
      <c r="G9329" s="12">
        <f>[1]动作!$A9328+[1]动作!$B9328</f>
        <v>43216.170324074075</v>
      </c>
      <c r="H9329" s="12"/>
      <c r="I9329" s="11"/>
    </row>
    <row r="9330" spans="1:9" hidden="1" x14ac:dyDescent="0.3">
      <c r="A9330" s="24">
        <v>9328</v>
      </c>
      <c r="B9330" s="11" t="str">
        <f>IFERROR(INDEX({"JSNY-BJ0001-01";"JSNY-JS0022-01";"JSNY-JS0002-01"},MATCH(D9330,{"BJ_zhongyu";"JS_WX_liteer";"JS_CZ_wodefeng"},0)),"")</f>
        <v>JSNY-JS0002-01</v>
      </c>
      <c r="C9330" s="11" t="str">
        <f>IFERROR(INDEX({"北京中裕世纪大酒店";"江苏利特尔绿色包装股份有限公司";"常州市金坛沃德丰电子科技有限公司"},MATCH(D9330,{"BJ_zhongyu";"JS_WX_liteer";"JS_CZ_wodefeng"},0)),"")</f>
        <v>常州市金坛沃德丰电子科技有限公司</v>
      </c>
      <c r="D9330" s="11" t="str">
        <f>[1]动作!$G9329</f>
        <v>JS_CZ_wodefeng</v>
      </c>
      <c r="E9330" s="11" t="str">
        <f>[1]动作!$D9329</f>
        <v>电表故障</v>
      </c>
      <c r="F9330" s="11" t="s">
        <v>45</v>
      </c>
      <c r="G9330" s="12">
        <f>[1]动作!$A9329+[1]动作!$B9329</f>
        <v>43216.171770833331</v>
      </c>
      <c r="H9330" s="12"/>
      <c r="I9330" s="11"/>
    </row>
    <row r="9331" spans="1:9" hidden="1" x14ac:dyDescent="0.3">
      <c r="A9331" s="24">
        <v>9329</v>
      </c>
      <c r="B9331" s="11" t="str">
        <f>IFERROR(INDEX({"JSNY-BJ0001-01";"JSNY-JS0022-01";"JSNY-JS0002-01"},MATCH(D9331,{"BJ_zhongyu";"JS_WX_liteer";"JS_CZ_wodefeng"},0)),"")</f>
        <v>JSNY-JS0002-01</v>
      </c>
      <c r="C9331" s="11" t="str">
        <f>IFERROR(INDEX({"北京中裕世纪大酒店";"江苏利特尔绿色包装股份有限公司";"常州市金坛沃德丰电子科技有限公司"},MATCH(D9331,{"BJ_zhongyu";"JS_WX_liteer";"JS_CZ_wodefeng"},0)),"")</f>
        <v>常州市金坛沃德丰电子科技有限公司</v>
      </c>
      <c r="D9331" s="11" t="str">
        <f>[1]动作!$G9330</f>
        <v>JS_CZ_wodefeng</v>
      </c>
      <c r="E9331" s="11" t="str">
        <f>[1]动作!$D9330</f>
        <v>电表故障</v>
      </c>
      <c r="F9331" s="11" t="s">
        <v>45</v>
      </c>
      <c r="G9331" s="12">
        <f>[1]动作!$A9330+[1]动作!$B9330</f>
        <v>43216.173217592594</v>
      </c>
      <c r="H9331" s="12"/>
      <c r="I9331" s="11"/>
    </row>
    <row r="9332" spans="1:9" hidden="1" x14ac:dyDescent="0.3">
      <c r="A9332" s="24">
        <v>9330</v>
      </c>
      <c r="B9332" s="11" t="str">
        <f>IFERROR(INDEX({"JSNY-BJ0001-01";"JSNY-JS0022-01";"JSNY-JS0002-01"},MATCH(D9332,{"BJ_zhongyu";"JS_WX_liteer";"JS_CZ_wodefeng"},0)),"")</f>
        <v>JSNY-JS0002-01</v>
      </c>
      <c r="C9332" s="11" t="str">
        <f>IFERROR(INDEX({"北京中裕世纪大酒店";"江苏利特尔绿色包装股份有限公司";"常州市金坛沃德丰电子科技有限公司"},MATCH(D9332,{"BJ_zhongyu";"JS_WX_liteer";"JS_CZ_wodefeng"},0)),"")</f>
        <v>常州市金坛沃德丰电子科技有限公司</v>
      </c>
      <c r="D9332" s="11" t="str">
        <f>[1]动作!$G9331</f>
        <v>JS_CZ_wodefeng</v>
      </c>
      <c r="E9332" s="11" t="str">
        <f>[1]动作!$D9331</f>
        <v>电表故障</v>
      </c>
      <c r="F9332" s="11" t="s">
        <v>45</v>
      </c>
      <c r="G9332" s="12">
        <f>[1]动作!$A9331+[1]动作!$B9331</f>
        <v>43216.175532407404</v>
      </c>
      <c r="H9332" s="12"/>
      <c r="I9332" s="11"/>
    </row>
    <row r="9333" spans="1:9" hidden="1" x14ac:dyDescent="0.3">
      <c r="A9333" s="24">
        <v>9331</v>
      </c>
      <c r="B9333" s="11" t="str">
        <f>IFERROR(INDEX({"JSNY-BJ0001-01";"JSNY-JS0022-01";"JSNY-JS0002-01"},MATCH(D9333,{"BJ_zhongyu";"JS_WX_liteer";"JS_CZ_wodefeng"},0)),"")</f>
        <v>JSNY-JS0002-01</v>
      </c>
      <c r="C9333" s="11" t="str">
        <f>IFERROR(INDEX({"北京中裕世纪大酒店";"江苏利特尔绿色包装股份有限公司";"常州市金坛沃德丰电子科技有限公司"},MATCH(D9333,{"BJ_zhongyu";"JS_WX_liteer";"JS_CZ_wodefeng"},0)),"")</f>
        <v>常州市金坛沃德丰电子科技有限公司</v>
      </c>
      <c r="D9333" s="11" t="str">
        <f>[1]动作!$G9332</f>
        <v>JS_CZ_wodefeng</v>
      </c>
      <c r="E9333" s="11" t="str">
        <f>[1]动作!$D9332</f>
        <v>电表故障</v>
      </c>
      <c r="F9333" s="11" t="s">
        <v>45</v>
      </c>
      <c r="G9333" s="12">
        <f>[1]动作!$A9332+[1]动作!$B9332</f>
        <v>43216.176921296297</v>
      </c>
      <c r="H9333" s="12"/>
      <c r="I9333" s="11"/>
    </row>
    <row r="9334" spans="1:9" hidden="1" x14ac:dyDescent="0.3">
      <c r="A9334" s="24">
        <v>9332</v>
      </c>
      <c r="B9334" s="11" t="str">
        <f>IFERROR(INDEX({"JSNY-BJ0001-01";"JSNY-JS0022-01";"JSNY-JS0002-01"},MATCH(D9334,{"BJ_zhongyu";"JS_WX_liteer";"JS_CZ_wodefeng"},0)),"")</f>
        <v>JSNY-JS0002-01</v>
      </c>
      <c r="C9334" s="11" t="str">
        <f>IFERROR(INDEX({"北京中裕世纪大酒店";"江苏利特尔绿色包装股份有限公司";"常州市金坛沃德丰电子科技有限公司"},MATCH(D9334,{"BJ_zhongyu";"JS_WX_liteer";"JS_CZ_wodefeng"},0)),"")</f>
        <v>常州市金坛沃德丰电子科技有限公司</v>
      </c>
      <c r="D9334" s="11" t="str">
        <f>[1]动作!$G9333</f>
        <v>JS_CZ_wodefeng</v>
      </c>
      <c r="E9334" s="11" t="str">
        <f>[1]动作!$D9333</f>
        <v>电表故障</v>
      </c>
      <c r="F9334" s="11" t="s">
        <v>45</v>
      </c>
      <c r="G9334" s="12">
        <f>[1]动作!$A9333+[1]动作!$B9333</f>
        <v>43216.179537037038</v>
      </c>
      <c r="H9334" s="12"/>
      <c r="I9334" s="11"/>
    </row>
    <row r="9335" spans="1:9" hidden="1" x14ac:dyDescent="0.3">
      <c r="A9335" s="24">
        <v>9333</v>
      </c>
      <c r="B9335" s="11" t="str">
        <f>IFERROR(INDEX({"JSNY-BJ0001-01";"JSNY-JS0022-01";"JSNY-JS0002-01"},MATCH(D9335,{"BJ_zhongyu";"JS_WX_liteer";"JS_CZ_wodefeng"},0)),"")</f>
        <v>JSNY-JS0002-01</v>
      </c>
      <c r="C9335" s="11" t="str">
        <f>IFERROR(INDEX({"北京中裕世纪大酒店";"江苏利特尔绿色包装股份有限公司";"常州市金坛沃德丰电子科技有限公司"},MATCH(D9335,{"BJ_zhongyu";"JS_WX_liteer";"JS_CZ_wodefeng"},0)),"")</f>
        <v>常州市金坛沃德丰电子科技有限公司</v>
      </c>
      <c r="D9335" s="11" t="str">
        <f>[1]动作!$G9334</f>
        <v>JS_CZ_wodefeng</v>
      </c>
      <c r="E9335" s="11" t="str">
        <f>[1]动作!$D9334</f>
        <v>电表故障</v>
      </c>
      <c r="F9335" s="11" t="s">
        <v>45</v>
      </c>
      <c r="G9335" s="12">
        <f>[1]动作!$A9334+[1]动作!$B9334</f>
        <v>43216.181793981479</v>
      </c>
      <c r="H9335" s="12"/>
      <c r="I9335" s="11"/>
    </row>
    <row r="9336" spans="1:9" hidden="1" x14ac:dyDescent="0.3">
      <c r="A9336" s="24">
        <v>9334</v>
      </c>
      <c r="B9336" s="11" t="str">
        <f>IFERROR(INDEX({"JSNY-BJ0001-01";"JSNY-JS0022-01";"JSNY-JS0002-01"},MATCH(D9336,{"BJ_zhongyu";"JS_WX_liteer";"JS_CZ_wodefeng"},0)),"")</f>
        <v>JSNY-JS0002-01</v>
      </c>
      <c r="C9336" s="11" t="str">
        <f>IFERROR(INDEX({"北京中裕世纪大酒店";"江苏利特尔绿色包装股份有限公司";"常州市金坛沃德丰电子科技有限公司"},MATCH(D9336,{"BJ_zhongyu";"JS_WX_liteer";"JS_CZ_wodefeng"},0)),"")</f>
        <v>常州市金坛沃德丰电子科技有限公司</v>
      </c>
      <c r="D9336" s="11" t="str">
        <f>[1]动作!$G9335</f>
        <v>JS_CZ_wodefeng</v>
      </c>
      <c r="E9336" s="11" t="str">
        <f>[1]动作!$D9335</f>
        <v>电表故障</v>
      </c>
      <c r="F9336" s="11" t="s">
        <v>45</v>
      </c>
      <c r="G9336" s="12">
        <f>[1]动作!$A9335+[1]动作!$B9335</f>
        <v>43216.182025462964</v>
      </c>
      <c r="H9336" s="12"/>
      <c r="I9336" s="11"/>
    </row>
    <row r="9337" spans="1:9" hidden="1" x14ac:dyDescent="0.3">
      <c r="A9337" s="24">
        <v>9335</v>
      </c>
      <c r="B9337" s="11" t="str">
        <f>IFERROR(INDEX({"JSNY-BJ0001-01";"JSNY-JS0022-01";"JSNY-JS0002-01"},MATCH(D9337,{"BJ_zhongyu";"JS_WX_liteer";"JS_CZ_wodefeng"},0)),"")</f>
        <v>JSNY-JS0002-01</v>
      </c>
      <c r="C9337" s="11" t="str">
        <f>IFERROR(INDEX({"北京中裕世纪大酒店";"江苏利特尔绿色包装股份有限公司";"常州市金坛沃德丰电子科技有限公司"},MATCH(D9337,{"BJ_zhongyu";"JS_WX_liteer";"JS_CZ_wodefeng"},0)),"")</f>
        <v>常州市金坛沃德丰电子科技有限公司</v>
      </c>
      <c r="D9337" s="11" t="str">
        <f>[1]动作!$G9336</f>
        <v>JS_CZ_wodefeng</v>
      </c>
      <c r="E9337" s="11" t="str">
        <f>[1]动作!$D9336</f>
        <v>电表故障</v>
      </c>
      <c r="F9337" s="11" t="s">
        <v>45</v>
      </c>
      <c r="G9337" s="12">
        <f>[1]动作!$A9336+[1]动作!$B9336</f>
        <v>43216.182141203702</v>
      </c>
      <c r="H9337" s="12"/>
      <c r="I9337" s="11"/>
    </row>
    <row r="9338" spans="1:9" hidden="1" x14ac:dyDescent="0.3">
      <c r="A9338" s="24">
        <v>9336</v>
      </c>
      <c r="B9338" s="11" t="str">
        <f>IFERROR(INDEX({"JSNY-BJ0001-01";"JSNY-JS0022-01";"JSNY-JS0002-01"},MATCH(D9338,{"BJ_zhongyu";"JS_WX_liteer";"JS_CZ_wodefeng"},0)),"")</f>
        <v>JSNY-JS0002-01</v>
      </c>
      <c r="C9338" s="11" t="str">
        <f>IFERROR(INDEX({"北京中裕世纪大酒店";"江苏利特尔绿色包装股份有限公司";"常州市金坛沃德丰电子科技有限公司"},MATCH(D9338,{"BJ_zhongyu";"JS_WX_liteer";"JS_CZ_wodefeng"},0)),"")</f>
        <v>常州市金坛沃德丰电子科技有限公司</v>
      </c>
      <c r="D9338" s="11" t="str">
        <f>[1]动作!$G9337</f>
        <v>JS_CZ_wodefeng</v>
      </c>
      <c r="E9338" s="11" t="str">
        <f>[1]动作!$D9337</f>
        <v>电表故障</v>
      </c>
      <c r="F9338" s="11" t="s">
        <v>45</v>
      </c>
      <c r="G9338" s="12">
        <f>[1]动作!$A9337+[1]动作!$B9337</f>
        <v>43216.182314814818</v>
      </c>
      <c r="H9338" s="12"/>
      <c r="I9338" s="11"/>
    </row>
    <row r="9339" spans="1:9" hidden="1" x14ac:dyDescent="0.3">
      <c r="A9339" s="24">
        <v>9337</v>
      </c>
      <c r="B9339" s="11" t="str">
        <f>IFERROR(INDEX({"JSNY-BJ0001-01";"JSNY-JS0022-01";"JSNY-JS0002-01"},MATCH(D9339,{"BJ_zhongyu";"JS_WX_liteer";"JS_CZ_wodefeng"},0)),"")</f>
        <v>JSNY-JS0002-01</v>
      </c>
      <c r="C9339" s="11" t="str">
        <f>IFERROR(INDEX({"北京中裕世纪大酒店";"江苏利特尔绿色包装股份有限公司";"常州市金坛沃德丰电子科技有限公司"},MATCH(D9339,{"BJ_zhongyu";"JS_WX_liteer";"JS_CZ_wodefeng"},0)),"")</f>
        <v>常州市金坛沃德丰电子科技有限公司</v>
      </c>
      <c r="D9339" s="11" t="str">
        <f>[1]动作!$G9338</f>
        <v>JS_CZ_wodefeng</v>
      </c>
      <c r="E9339" s="11" t="str">
        <f>[1]动作!$D9338</f>
        <v>电表故障</v>
      </c>
      <c r="F9339" s="11" t="s">
        <v>45</v>
      </c>
      <c r="G9339" s="12">
        <f>[1]动作!$A9338+[1]动作!$B9338</f>
        <v>43216.182430555556</v>
      </c>
      <c r="H9339" s="12"/>
      <c r="I9339" s="11"/>
    </row>
    <row r="9340" spans="1:9" hidden="1" x14ac:dyDescent="0.3">
      <c r="A9340" s="24">
        <v>9338</v>
      </c>
      <c r="B9340" s="11" t="str">
        <f>IFERROR(INDEX({"JSNY-BJ0001-01";"JSNY-JS0022-01";"JSNY-JS0002-01"},MATCH(D9340,{"BJ_zhongyu";"JS_WX_liteer";"JS_CZ_wodefeng"},0)),"")</f>
        <v>JSNY-JS0002-01</v>
      </c>
      <c r="C9340" s="11" t="str">
        <f>IFERROR(INDEX({"北京中裕世纪大酒店";"江苏利特尔绿色包装股份有限公司";"常州市金坛沃德丰电子科技有限公司"},MATCH(D9340,{"BJ_zhongyu";"JS_WX_liteer";"JS_CZ_wodefeng"},0)),"")</f>
        <v>常州市金坛沃德丰电子科技有限公司</v>
      </c>
      <c r="D9340" s="11" t="str">
        <f>[1]动作!$G9339</f>
        <v>JS_CZ_wodefeng</v>
      </c>
      <c r="E9340" s="11" t="str">
        <f>[1]动作!$D9339</f>
        <v>电表故障</v>
      </c>
      <c r="F9340" s="11" t="s">
        <v>45</v>
      </c>
      <c r="G9340" s="12">
        <f>[1]动作!$A9339+[1]动作!$B9339</f>
        <v>43216.18341435185</v>
      </c>
      <c r="H9340" s="12"/>
      <c r="I9340" s="11"/>
    </row>
    <row r="9341" spans="1:9" hidden="1" x14ac:dyDescent="0.3">
      <c r="A9341" s="24">
        <v>9339</v>
      </c>
      <c r="B9341" s="11" t="str">
        <f>IFERROR(INDEX({"JSNY-BJ0001-01";"JSNY-JS0022-01";"JSNY-JS0002-01"},MATCH(D9341,{"BJ_zhongyu";"JS_WX_liteer";"JS_CZ_wodefeng"},0)),"")</f>
        <v>JSNY-JS0002-01</v>
      </c>
      <c r="C9341" s="11" t="str">
        <f>IFERROR(INDEX({"北京中裕世纪大酒店";"江苏利特尔绿色包装股份有限公司";"常州市金坛沃德丰电子科技有限公司"},MATCH(D9341,{"BJ_zhongyu";"JS_WX_liteer";"JS_CZ_wodefeng"},0)),"")</f>
        <v>常州市金坛沃德丰电子科技有限公司</v>
      </c>
      <c r="D9341" s="11" t="str">
        <f>[1]动作!$G9340</f>
        <v>JS_CZ_wodefeng</v>
      </c>
      <c r="E9341" s="11" t="str">
        <f>[1]动作!$D9340</f>
        <v>电表故障</v>
      </c>
      <c r="F9341" s="11" t="s">
        <v>45</v>
      </c>
      <c r="G9341" s="12">
        <f>[1]动作!$A9340+[1]动作!$B9340</f>
        <v>43216.184918981482</v>
      </c>
      <c r="H9341" s="12"/>
      <c r="I9341" s="11"/>
    </row>
    <row r="9342" spans="1:9" hidden="1" x14ac:dyDescent="0.3">
      <c r="A9342" s="24">
        <v>9340</v>
      </c>
      <c r="B9342" s="11" t="str">
        <f>IFERROR(INDEX({"JSNY-BJ0001-01";"JSNY-JS0022-01";"JSNY-JS0002-01"},MATCH(D9342,{"BJ_zhongyu";"JS_WX_liteer";"JS_CZ_wodefeng"},0)),"")</f>
        <v>JSNY-JS0002-01</v>
      </c>
      <c r="C9342" s="11" t="str">
        <f>IFERROR(INDEX({"北京中裕世纪大酒店";"江苏利特尔绿色包装股份有限公司";"常州市金坛沃德丰电子科技有限公司"},MATCH(D9342,{"BJ_zhongyu";"JS_WX_liteer";"JS_CZ_wodefeng"},0)),"")</f>
        <v>常州市金坛沃德丰电子科技有限公司</v>
      </c>
      <c r="D9342" s="11" t="str">
        <f>[1]动作!$G9341</f>
        <v>JS_CZ_wodefeng</v>
      </c>
      <c r="E9342" s="11" t="str">
        <f>[1]动作!$D9341</f>
        <v>电表故障</v>
      </c>
      <c r="F9342" s="11" t="s">
        <v>45</v>
      </c>
      <c r="G9342" s="12">
        <f>[1]动作!$A9341+[1]动作!$B9341</f>
        <v>43216.187650462962</v>
      </c>
      <c r="H9342" s="12"/>
      <c r="I9342" s="11"/>
    </row>
    <row r="9343" spans="1:9" hidden="1" x14ac:dyDescent="0.3">
      <c r="A9343" s="24">
        <v>9341</v>
      </c>
      <c r="B9343" s="11" t="str">
        <f>IFERROR(INDEX({"JSNY-BJ0001-01";"JSNY-JS0022-01";"JSNY-JS0002-01"},MATCH(D9343,{"BJ_zhongyu";"JS_WX_liteer";"JS_CZ_wodefeng"},0)),"")</f>
        <v>JSNY-JS0002-01</v>
      </c>
      <c r="C9343" s="11" t="str">
        <f>IFERROR(INDEX({"北京中裕世纪大酒店";"江苏利特尔绿色包装股份有限公司";"常州市金坛沃德丰电子科技有限公司"},MATCH(D9343,{"BJ_zhongyu";"JS_WX_liteer";"JS_CZ_wodefeng"},0)),"")</f>
        <v>常州市金坛沃德丰电子科技有限公司</v>
      </c>
      <c r="D9343" s="11" t="str">
        <f>[1]动作!$G9342</f>
        <v>JS_CZ_wodefeng</v>
      </c>
      <c r="E9343" s="11" t="str">
        <f>[1]动作!$D9342</f>
        <v>电表故障</v>
      </c>
      <c r="F9343" s="11" t="s">
        <v>45</v>
      </c>
      <c r="G9343" s="12">
        <f>[1]动作!$A9342+[1]动作!$B9342</f>
        <v>43216.188923611109</v>
      </c>
      <c r="H9343" s="12"/>
      <c r="I9343" s="11"/>
    </row>
    <row r="9344" spans="1:9" hidden="1" x14ac:dyDescent="0.3">
      <c r="A9344" s="24">
        <v>9342</v>
      </c>
      <c r="B9344" s="11" t="str">
        <f>IFERROR(INDEX({"JSNY-BJ0001-01";"JSNY-JS0022-01";"JSNY-JS0002-01"},MATCH(D9344,{"BJ_zhongyu";"JS_WX_liteer";"JS_CZ_wodefeng"},0)),"")</f>
        <v>JSNY-JS0002-01</v>
      </c>
      <c r="C9344" s="11" t="str">
        <f>IFERROR(INDEX({"北京中裕世纪大酒店";"江苏利特尔绿色包装股份有限公司";"常州市金坛沃德丰电子科技有限公司"},MATCH(D9344,{"BJ_zhongyu";"JS_WX_liteer";"JS_CZ_wodefeng"},0)),"")</f>
        <v>常州市金坛沃德丰电子科技有限公司</v>
      </c>
      <c r="D9344" s="11" t="str">
        <f>[1]动作!$G9343</f>
        <v>JS_CZ_wodefeng</v>
      </c>
      <c r="E9344" s="11" t="str">
        <f>[1]动作!$D9343</f>
        <v>电表故障</v>
      </c>
      <c r="F9344" s="11" t="s">
        <v>45</v>
      </c>
      <c r="G9344" s="12">
        <f>[1]动作!$A9343+[1]动作!$B9343</f>
        <v>43216.189212962963</v>
      </c>
      <c r="H9344" s="12"/>
      <c r="I9344" s="11"/>
    </row>
    <row r="9345" spans="1:9" hidden="1" x14ac:dyDescent="0.3">
      <c r="A9345" s="24">
        <v>9343</v>
      </c>
      <c r="B9345" s="11" t="str">
        <f>IFERROR(INDEX({"JSNY-BJ0001-01";"JSNY-JS0022-01";"JSNY-JS0002-01"},MATCH(D9345,{"BJ_zhongyu";"JS_WX_liteer";"JS_CZ_wodefeng"},0)),"")</f>
        <v>JSNY-JS0002-01</v>
      </c>
      <c r="C9345" s="11" t="str">
        <f>IFERROR(INDEX({"北京中裕世纪大酒店";"江苏利特尔绿色包装股份有限公司";"常州市金坛沃德丰电子科技有限公司"},MATCH(D9345,{"BJ_zhongyu";"JS_WX_liteer";"JS_CZ_wodefeng"},0)),"")</f>
        <v>常州市金坛沃德丰电子科技有限公司</v>
      </c>
      <c r="D9345" s="11" t="str">
        <f>[1]动作!$G9344</f>
        <v>JS_CZ_wodefeng</v>
      </c>
      <c r="E9345" s="11" t="str">
        <f>[1]动作!$D9344</f>
        <v>电表故障</v>
      </c>
      <c r="F9345" s="11" t="s">
        <v>45</v>
      </c>
      <c r="G9345" s="12">
        <f>[1]动作!$A9344+[1]动作!$B9344</f>
        <v>43216.190486111111</v>
      </c>
      <c r="H9345" s="12"/>
      <c r="I9345" s="11"/>
    </row>
    <row r="9346" spans="1:9" hidden="1" x14ac:dyDescent="0.3">
      <c r="A9346" s="24">
        <v>9344</v>
      </c>
      <c r="B9346" s="11" t="str">
        <f>IFERROR(INDEX({"JSNY-BJ0001-01";"JSNY-JS0022-01";"JSNY-JS0002-01"},MATCH(D9346,{"BJ_zhongyu";"JS_WX_liteer";"JS_CZ_wodefeng"},0)),"")</f>
        <v>JSNY-JS0002-01</v>
      </c>
      <c r="C9346" s="11" t="str">
        <f>IFERROR(INDEX({"北京中裕世纪大酒店";"江苏利特尔绿色包装股份有限公司";"常州市金坛沃德丰电子科技有限公司"},MATCH(D9346,{"BJ_zhongyu";"JS_WX_liteer";"JS_CZ_wodefeng"},0)),"")</f>
        <v>常州市金坛沃德丰电子科技有限公司</v>
      </c>
      <c r="D9346" s="11" t="str">
        <f>[1]动作!$G9345</f>
        <v>JS_CZ_wodefeng</v>
      </c>
      <c r="E9346" s="11" t="str">
        <f>[1]动作!$D9345</f>
        <v>电表故障</v>
      </c>
      <c r="F9346" s="11" t="s">
        <v>45</v>
      </c>
      <c r="G9346" s="12">
        <f>[1]动作!$A9345+[1]动作!$B9345</f>
        <v>43216.192627314813</v>
      </c>
      <c r="H9346" s="12"/>
      <c r="I9346" s="11"/>
    </row>
    <row r="9347" spans="1:9" hidden="1" x14ac:dyDescent="0.3">
      <c r="A9347" s="24">
        <v>9345</v>
      </c>
      <c r="B9347" s="11" t="str">
        <f>IFERROR(INDEX({"JSNY-BJ0001-01";"JSNY-JS0022-01";"JSNY-JS0002-01"},MATCH(D9347,{"BJ_zhongyu";"JS_WX_liteer";"JS_CZ_wodefeng"},0)),"")</f>
        <v>JSNY-JS0002-01</v>
      </c>
      <c r="C9347" s="11" t="str">
        <f>IFERROR(INDEX({"北京中裕世纪大酒店";"江苏利特尔绿色包装股份有限公司";"常州市金坛沃德丰电子科技有限公司"},MATCH(D9347,{"BJ_zhongyu";"JS_WX_liteer";"JS_CZ_wodefeng"},0)),"")</f>
        <v>常州市金坛沃德丰电子科技有限公司</v>
      </c>
      <c r="D9347" s="11" t="str">
        <f>[1]动作!$G9346</f>
        <v>JS_CZ_wodefeng</v>
      </c>
      <c r="E9347" s="11" t="str">
        <f>[1]动作!$D9346</f>
        <v>电表故障</v>
      </c>
      <c r="F9347" s="11" t="s">
        <v>45</v>
      </c>
      <c r="G9347" s="12">
        <f>[1]动作!$A9346+[1]动作!$B9346</f>
        <v>43216.193958333337</v>
      </c>
      <c r="H9347" s="12"/>
      <c r="I9347" s="11"/>
    </row>
    <row r="9348" spans="1:9" hidden="1" x14ac:dyDescent="0.3">
      <c r="A9348" s="24">
        <v>9346</v>
      </c>
      <c r="B9348" s="11" t="str">
        <f>IFERROR(INDEX({"JSNY-BJ0001-01";"JSNY-JS0022-01";"JSNY-JS0002-01"},MATCH(D9348,{"BJ_zhongyu";"JS_WX_liteer";"JS_CZ_wodefeng"},0)),"")</f>
        <v>JSNY-BJ0001-01</v>
      </c>
      <c r="C9348" s="11" t="str">
        <f>IFERROR(INDEX({"北京中裕世纪大酒店";"江苏利特尔绿色包装股份有限公司";"常州市金坛沃德丰电子科技有限公司"},MATCH(D9348,{"BJ_zhongyu";"JS_WX_liteer";"JS_CZ_wodefeng"},0)),"")</f>
        <v>北京中裕世纪大酒店</v>
      </c>
      <c r="D9348" s="11" t="str">
        <f>[1]动作!$G9347</f>
        <v>BJ_zhongyu</v>
      </c>
      <c r="E9348" s="11" t="str">
        <f>[1]动作!$D9347</f>
        <v>分系统3故障状态</v>
      </c>
      <c r="F9348" s="11" t="s">
        <v>178</v>
      </c>
      <c r="G9348" s="12">
        <f>[1]动作!$A9347+[1]动作!$B9347</f>
        <v>43216.195289351854</v>
      </c>
      <c r="H9348" s="12"/>
      <c r="I9348" s="11"/>
    </row>
    <row r="9349" spans="1:9" hidden="1" x14ac:dyDescent="0.3">
      <c r="A9349" s="24">
        <v>9347</v>
      </c>
      <c r="B9349" s="11" t="str">
        <f>IFERROR(INDEX({"JSNY-BJ0001-01";"JSNY-JS0022-01";"JSNY-JS0002-01"},MATCH(D9349,{"BJ_zhongyu";"JS_WX_liteer";"JS_CZ_wodefeng"},0)),"")</f>
        <v>JSNY-BJ0001-01</v>
      </c>
      <c r="C9349" s="11" t="str">
        <f>IFERROR(INDEX({"北京中裕世纪大酒店";"江苏利特尔绿色包装股份有限公司";"常州市金坛沃德丰电子科技有限公司"},MATCH(D9349,{"BJ_zhongyu";"JS_WX_liteer";"JS_CZ_wodefeng"},0)),"")</f>
        <v>北京中裕世纪大酒店</v>
      </c>
      <c r="D9349" s="11" t="str">
        <f>[1]动作!$G9348</f>
        <v>BJ_zhongyu</v>
      </c>
      <c r="E9349" s="11" t="str">
        <f>[1]动作!$D9348</f>
        <v>分系统3BCMS2故障状态</v>
      </c>
      <c r="F9349" s="11" t="s">
        <v>177</v>
      </c>
      <c r="G9349" s="12">
        <f>[1]动作!$A9348+[1]动作!$B9348</f>
        <v>43216.195289351854</v>
      </c>
      <c r="H9349" s="12"/>
      <c r="I9349" s="11"/>
    </row>
    <row r="9350" spans="1:9" hidden="1" x14ac:dyDescent="0.3">
      <c r="A9350" s="24">
        <v>9348</v>
      </c>
      <c r="B9350" s="11" t="str">
        <f>IFERROR(INDEX({"JSNY-BJ0001-01";"JSNY-JS0022-01";"JSNY-JS0002-01"},MATCH(D9350,{"BJ_zhongyu";"JS_WX_liteer";"JS_CZ_wodefeng"},0)),"")</f>
        <v>JSNY-BJ0001-01</v>
      </c>
      <c r="C9350" s="11" t="str">
        <f>IFERROR(INDEX({"北京中裕世纪大酒店";"江苏利特尔绿色包装股份有限公司";"常州市金坛沃德丰电子科技有限公司"},MATCH(D9350,{"BJ_zhongyu";"JS_WX_liteer";"JS_CZ_wodefeng"},0)),"")</f>
        <v>北京中裕世纪大酒店</v>
      </c>
      <c r="D9350" s="11" t="str">
        <f>[1]动作!$G9349</f>
        <v>BJ_zhongyu</v>
      </c>
      <c r="E9350" s="11" t="str">
        <f>[1]动作!$D9349</f>
        <v>分系统3BCMS2故障状态</v>
      </c>
      <c r="F9350" s="11" t="s">
        <v>177</v>
      </c>
      <c r="G9350" s="12">
        <f>[1]动作!$A9349+[1]动作!$B9349</f>
        <v>43216.195520833331</v>
      </c>
      <c r="H9350" s="12"/>
      <c r="I9350" s="11"/>
    </row>
    <row r="9351" spans="1:9" hidden="1" x14ac:dyDescent="0.3">
      <c r="A9351" s="24">
        <v>9349</v>
      </c>
      <c r="B9351" s="11" t="str">
        <f>IFERROR(INDEX({"JSNY-BJ0001-01";"JSNY-JS0022-01";"JSNY-JS0002-01"},MATCH(D9351,{"BJ_zhongyu";"JS_WX_liteer";"JS_CZ_wodefeng"},0)),"")</f>
        <v>JSNY-BJ0001-01</v>
      </c>
      <c r="C9351" s="11" t="str">
        <f>IFERROR(INDEX({"北京中裕世纪大酒店";"江苏利特尔绿色包装股份有限公司";"常州市金坛沃德丰电子科技有限公司"},MATCH(D9351,{"BJ_zhongyu";"JS_WX_liteer";"JS_CZ_wodefeng"},0)),"")</f>
        <v>北京中裕世纪大酒店</v>
      </c>
      <c r="D9351" s="11" t="str">
        <f>[1]动作!$G9350</f>
        <v>BJ_zhongyu</v>
      </c>
      <c r="E9351" s="11" t="str">
        <f>[1]动作!$D9350</f>
        <v>分系统3故障状态</v>
      </c>
      <c r="F9351" s="11" t="s">
        <v>178</v>
      </c>
      <c r="G9351" s="12">
        <f>[1]动作!$A9350+[1]动作!$B9350</f>
        <v>43216.19604166667</v>
      </c>
      <c r="H9351" s="12"/>
      <c r="I9351" s="11"/>
    </row>
    <row r="9352" spans="1:9" hidden="1" x14ac:dyDescent="0.3">
      <c r="A9352" s="24">
        <v>9350</v>
      </c>
      <c r="B9352" s="11" t="str">
        <f>IFERROR(INDEX({"JSNY-BJ0001-01";"JSNY-JS0022-01";"JSNY-JS0002-01"},MATCH(D9352,{"BJ_zhongyu";"JS_WX_liteer";"JS_CZ_wodefeng"},0)),"")</f>
        <v>JSNY-BJ0001-01</v>
      </c>
      <c r="C9352" s="11" t="str">
        <f>IFERROR(INDEX({"北京中裕世纪大酒店";"江苏利特尔绿色包装股份有限公司";"常州市金坛沃德丰电子科技有限公司"},MATCH(D9352,{"BJ_zhongyu";"JS_WX_liteer";"JS_CZ_wodefeng"},0)),"")</f>
        <v>北京中裕世纪大酒店</v>
      </c>
      <c r="D9352" s="11" t="str">
        <f>[1]动作!$G9351</f>
        <v>BJ_zhongyu</v>
      </c>
      <c r="E9352" s="11" t="str">
        <f>[1]动作!$D9351</f>
        <v>分系统3BCMS2故障状态</v>
      </c>
      <c r="F9352" s="11" t="s">
        <v>177</v>
      </c>
      <c r="G9352" s="12">
        <f>[1]动作!$A9351+[1]动作!$B9351</f>
        <v>43216.19604166667</v>
      </c>
      <c r="H9352" s="12"/>
      <c r="I9352" s="11"/>
    </row>
    <row r="9353" spans="1:9" hidden="1" x14ac:dyDescent="0.3">
      <c r="A9353" s="24">
        <v>9351</v>
      </c>
      <c r="B9353" s="11" t="str">
        <f>IFERROR(INDEX({"JSNY-BJ0001-01";"JSNY-JS0022-01";"JSNY-JS0002-01"},MATCH(D9353,{"BJ_zhongyu";"JS_WX_liteer";"JS_CZ_wodefeng"},0)),"")</f>
        <v>JSNY-BJ0001-01</v>
      </c>
      <c r="C9353" s="11" t="str">
        <f>IFERROR(INDEX({"北京中裕世纪大酒店";"江苏利特尔绿色包装股份有限公司";"常州市金坛沃德丰电子科技有限公司"},MATCH(D9353,{"BJ_zhongyu";"JS_WX_liteer";"JS_CZ_wodefeng"},0)),"")</f>
        <v>北京中裕世纪大酒店</v>
      </c>
      <c r="D9353" s="11" t="str">
        <f>[1]动作!$G9352</f>
        <v>BJ_zhongyu</v>
      </c>
      <c r="E9353" s="11" t="str">
        <f>[1]动作!$D9352</f>
        <v>分系统3故障状态</v>
      </c>
      <c r="F9353" s="11" t="s">
        <v>178</v>
      </c>
      <c r="G9353" s="12">
        <f>[1]动作!$A9352+[1]动作!$B9352</f>
        <v>43216.197083333333</v>
      </c>
      <c r="H9353" s="12"/>
      <c r="I9353" s="11"/>
    </row>
    <row r="9354" spans="1:9" hidden="1" x14ac:dyDescent="0.3">
      <c r="A9354" s="24">
        <v>9352</v>
      </c>
      <c r="B9354" s="11" t="str">
        <f>IFERROR(INDEX({"JSNY-BJ0001-01";"JSNY-JS0022-01";"JSNY-JS0002-01"},MATCH(D9354,{"BJ_zhongyu";"JS_WX_liteer";"JS_CZ_wodefeng"},0)),"")</f>
        <v>JSNY-BJ0001-01</v>
      </c>
      <c r="C9354" s="11" t="str">
        <f>IFERROR(INDEX({"北京中裕世纪大酒店";"江苏利特尔绿色包装股份有限公司";"常州市金坛沃德丰电子科技有限公司"},MATCH(D9354,{"BJ_zhongyu";"JS_WX_liteer";"JS_CZ_wodefeng"},0)),"")</f>
        <v>北京中裕世纪大酒店</v>
      </c>
      <c r="D9354" s="11" t="str">
        <f>[1]动作!$G9353</f>
        <v>BJ_zhongyu</v>
      </c>
      <c r="E9354" s="11" t="str">
        <f>[1]动作!$D9353</f>
        <v>分系统3BCMS2故障状态</v>
      </c>
      <c r="F9354" s="11" t="s">
        <v>177</v>
      </c>
      <c r="G9354" s="12">
        <f>[1]动作!$A9353+[1]动作!$B9353</f>
        <v>43216.197083333333</v>
      </c>
      <c r="H9354" s="12"/>
      <c r="I9354" s="11"/>
    </row>
    <row r="9355" spans="1:9" hidden="1" x14ac:dyDescent="0.3">
      <c r="A9355" s="24">
        <v>9353</v>
      </c>
      <c r="B9355" s="11" t="str">
        <f>IFERROR(INDEX({"JSNY-BJ0001-01";"JSNY-JS0022-01";"JSNY-JS0002-01"},MATCH(D9355,{"BJ_zhongyu";"JS_WX_liteer";"JS_CZ_wodefeng"},0)),"")</f>
        <v>JSNY-JS0002-01</v>
      </c>
      <c r="C9355" s="11" t="str">
        <f>IFERROR(INDEX({"北京中裕世纪大酒店";"江苏利特尔绿色包装股份有限公司";"常州市金坛沃德丰电子科技有限公司"},MATCH(D9355,{"BJ_zhongyu";"JS_WX_liteer";"JS_CZ_wodefeng"},0)),"")</f>
        <v>常州市金坛沃德丰电子科技有限公司</v>
      </c>
      <c r="D9355" s="11" t="str">
        <f>[1]动作!$G9354</f>
        <v>JS_CZ_wodefeng</v>
      </c>
      <c r="E9355" s="11" t="str">
        <f>[1]动作!$D9354</f>
        <v>电表故障</v>
      </c>
      <c r="F9355" s="11" t="s">
        <v>45</v>
      </c>
      <c r="G9355" s="12">
        <f>[1]动作!$A9354+[1]动作!$B9354</f>
        <v>43216.197847222225</v>
      </c>
      <c r="H9355" s="12"/>
      <c r="I9355" s="11"/>
    </row>
    <row r="9356" spans="1:9" hidden="1" x14ac:dyDescent="0.3">
      <c r="A9356" s="24">
        <v>9354</v>
      </c>
      <c r="B9356" s="11" t="str">
        <f>IFERROR(INDEX({"JSNY-BJ0001-01";"JSNY-JS0022-01";"JSNY-JS0002-01"},MATCH(D9356,{"BJ_zhongyu";"JS_WX_liteer";"JS_CZ_wodefeng"},0)),"")</f>
        <v>JSNY-JS0002-01</v>
      </c>
      <c r="C9356" s="11" t="str">
        <f>IFERROR(INDEX({"北京中裕世纪大酒店";"江苏利特尔绿色包装股份有限公司";"常州市金坛沃德丰电子科技有限公司"},MATCH(D9356,{"BJ_zhongyu";"JS_WX_liteer";"JS_CZ_wodefeng"},0)),"")</f>
        <v>常州市金坛沃德丰电子科技有限公司</v>
      </c>
      <c r="D9356" s="11" t="str">
        <f>[1]动作!$G9355</f>
        <v>JS_CZ_wodefeng</v>
      </c>
      <c r="E9356" s="11" t="str">
        <f>[1]动作!$D9355</f>
        <v>电表故障</v>
      </c>
      <c r="F9356" s="11" t="s">
        <v>45</v>
      </c>
      <c r="G9356" s="12">
        <f>[1]动作!$A9355+[1]动作!$B9355</f>
        <v>43216.199178240742</v>
      </c>
      <c r="H9356" s="12"/>
      <c r="I9356" s="11"/>
    </row>
    <row r="9357" spans="1:9" hidden="1" x14ac:dyDescent="0.3">
      <c r="A9357" s="24">
        <v>9355</v>
      </c>
      <c r="B9357" s="11" t="str">
        <f>IFERROR(INDEX({"JSNY-BJ0001-01";"JSNY-JS0022-01";"JSNY-JS0002-01"},MATCH(D9357,{"BJ_zhongyu";"JS_WX_liteer";"JS_CZ_wodefeng"},0)),"")</f>
        <v>JSNY-JS0002-01</v>
      </c>
      <c r="C9357" s="11" t="str">
        <f>IFERROR(INDEX({"北京中裕世纪大酒店";"江苏利特尔绿色包装股份有限公司";"常州市金坛沃德丰电子科技有限公司"},MATCH(D9357,{"BJ_zhongyu";"JS_WX_liteer";"JS_CZ_wodefeng"},0)),"")</f>
        <v>常州市金坛沃德丰电子科技有限公司</v>
      </c>
      <c r="D9357" s="11" t="str">
        <f>[1]动作!$G9356</f>
        <v>JS_CZ_wodefeng</v>
      </c>
      <c r="E9357" s="11" t="str">
        <f>[1]动作!$D9356</f>
        <v>电表故障</v>
      </c>
      <c r="F9357" s="11" t="s">
        <v>45</v>
      </c>
      <c r="G9357" s="12">
        <f>[1]动作!$A9356+[1]动作!$B9356</f>
        <v>43216.199293981481</v>
      </c>
      <c r="H9357" s="12"/>
      <c r="I9357" s="11"/>
    </row>
    <row r="9358" spans="1:9" hidden="1" x14ac:dyDescent="0.3">
      <c r="A9358" s="24">
        <v>9356</v>
      </c>
      <c r="B9358" s="11" t="str">
        <f>IFERROR(INDEX({"JSNY-BJ0001-01";"JSNY-JS0022-01";"JSNY-JS0002-01"},MATCH(D9358,{"BJ_zhongyu";"JS_WX_liteer";"JS_CZ_wodefeng"},0)),"")</f>
        <v>JSNY-JS0002-01</v>
      </c>
      <c r="C9358" s="11" t="str">
        <f>IFERROR(INDEX({"北京中裕世纪大酒店";"江苏利特尔绿色包装股份有限公司";"常州市金坛沃德丰电子科技有限公司"},MATCH(D9358,{"BJ_zhongyu";"JS_WX_liteer";"JS_CZ_wodefeng"},0)),"")</f>
        <v>常州市金坛沃德丰电子科技有限公司</v>
      </c>
      <c r="D9358" s="11" t="str">
        <f>[1]动作!$G9357</f>
        <v>JS_CZ_wodefeng</v>
      </c>
      <c r="E9358" s="11" t="str">
        <f>[1]动作!$D9357</f>
        <v>电表故障</v>
      </c>
      <c r="F9358" s="11" t="s">
        <v>45</v>
      </c>
      <c r="G9358" s="12">
        <f>[1]动作!$A9357+[1]动作!$B9357</f>
        <v>43216.19940972222</v>
      </c>
      <c r="H9358" s="12"/>
      <c r="I9358" s="11"/>
    </row>
    <row r="9359" spans="1:9" hidden="1" x14ac:dyDescent="0.3">
      <c r="A9359" s="24">
        <v>9357</v>
      </c>
      <c r="B9359" s="11" t="str">
        <f>IFERROR(INDEX({"JSNY-BJ0001-01";"JSNY-JS0022-01";"JSNY-JS0002-01"},MATCH(D9359,{"BJ_zhongyu";"JS_WX_liteer";"JS_CZ_wodefeng"},0)),"")</f>
        <v>JSNY-BJ0001-01</v>
      </c>
      <c r="C9359" s="11" t="str">
        <f>IFERROR(INDEX({"北京中裕世纪大酒店";"江苏利特尔绿色包装股份有限公司";"常州市金坛沃德丰电子科技有限公司"},MATCH(D9359,{"BJ_zhongyu";"JS_WX_liteer";"JS_CZ_wodefeng"},0)),"")</f>
        <v>北京中裕世纪大酒店</v>
      </c>
      <c r="D9359" s="11" t="str">
        <f>[1]动作!$G9358</f>
        <v>BJ_zhongyu</v>
      </c>
      <c r="E9359" s="11" t="str">
        <f>[1]动作!$D9358</f>
        <v>分系统3故障状态</v>
      </c>
      <c r="F9359" s="11" t="s">
        <v>178</v>
      </c>
      <c r="G9359" s="12">
        <f>[1]动作!$A9358+[1]动作!$B9358</f>
        <v>43216.199756944443</v>
      </c>
      <c r="H9359" s="12"/>
      <c r="I9359" s="11"/>
    </row>
    <row r="9360" spans="1:9" hidden="1" x14ac:dyDescent="0.3">
      <c r="A9360" s="24">
        <v>9358</v>
      </c>
      <c r="B9360" s="11" t="str">
        <f>IFERROR(INDEX({"JSNY-BJ0001-01";"JSNY-JS0022-01";"JSNY-JS0002-01"},MATCH(D9360,{"BJ_zhongyu";"JS_WX_liteer";"JS_CZ_wodefeng"},0)),"")</f>
        <v>JSNY-BJ0001-01</v>
      </c>
      <c r="C9360" s="11" t="str">
        <f>IFERROR(INDEX({"北京中裕世纪大酒店";"江苏利特尔绿色包装股份有限公司";"常州市金坛沃德丰电子科技有限公司"},MATCH(D9360,{"BJ_zhongyu";"JS_WX_liteer";"JS_CZ_wodefeng"},0)),"")</f>
        <v>北京中裕世纪大酒店</v>
      </c>
      <c r="D9360" s="11" t="str">
        <f>[1]动作!$G9359</f>
        <v>BJ_zhongyu</v>
      </c>
      <c r="E9360" s="11" t="str">
        <f>[1]动作!$D9359</f>
        <v>分系统3BCMS2故障状态</v>
      </c>
      <c r="F9360" s="11" t="s">
        <v>177</v>
      </c>
      <c r="G9360" s="12">
        <f>[1]动作!$A9359+[1]动作!$B9359</f>
        <v>43216.199756944443</v>
      </c>
      <c r="H9360" s="12"/>
      <c r="I9360" s="11"/>
    </row>
    <row r="9361" spans="1:9" hidden="1" x14ac:dyDescent="0.3">
      <c r="A9361" s="24">
        <v>9359</v>
      </c>
      <c r="B9361" s="11" t="str">
        <f>IFERROR(INDEX({"JSNY-BJ0001-01";"JSNY-JS0022-01";"JSNY-JS0002-01"},MATCH(D9361,{"BJ_zhongyu";"JS_WX_liteer";"JS_CZ_wodefeng"},0)),"")</f>
        <v>JSNY-JS0002-01</v>
      </c>
      <c r="C9361" s="11" t="str">
        <f>IFERROR(INDEX({"北京中裕世纪大酒店";"江苏利特尔绿色包装股份有限公司";"常州市金坛沃德丰电子科技有限公司"},MATCH(D9361,{"BJ_zhongyu";"JS_WX_liteer";"JS_CZ_wodefeng"},0)),"")</f>
        <v>常州市金坛沃德丰电子科技有限公司</v>
      </c>
      <c r="D9361" s="11" t="str">
        <f>[1]动作!$G9360</f>
        <v>JS_CZ_wodefeng</v>
      </c>
      <c r="E9361" s="11" t="str">
        <f>[1]动作!$D9360</f>
        <v>电表故障</v>
      </c>
      <c r="F9361" s="11" t="s">
        <v>45</v>
      </c>
      <c r="G9361" s="12">
        <f>[1]动作!$A9360+[1]动作!$B9360</f>
        <v>43216.200509259259</v>
      </c>
      <c r="H9361" s="12"/>
      <c r="I9361" s="11"/>
    </row>
    <row r="9362" spans="1:9" hidden="1" x14ac:dyDescent="0.3">
      <c r="A9362" s="24">
        <v>9360</v>
      </c>
      <c r="B9362" s="11" t="str">
        <f>IFERROR(INDEX({"JSNY-BJ0001-01";"JSNY-JS0022-01";"JSNY-JS0002-01"},MATCH(D9362,{"BJ_zhongyu";"JS_WX_liteer";"JS_CZ_wodefeng"},0)),"")</f>
        <v>JSNY-JS0002-01</v>
      </c>
      <c r="C9362" s="11" t="str">
        <f>IFERROR(INDEX({"北京中裕世纪大酒店";"江苏利特尔绿色包装股份有限公司";"常州市金坛沃德丰电子科技有限公司"},MATCH(D9362,{"BJ_zhongyu";"JS_WX_liteer";"JS_CZ_wodefeng"},0)),"")</f>
        <v>常州市金坛沃德丰电子科技有限公司</v>
      </c>
      <c r="D9362" s="11" t="str">
        <f>[1]动作!$G9361</f>
        <v>JS_CZ_wodefeng</v>
      </c>
      <c r="E9362" s="11" t="str">
        <f>[1]动作!$D9361</f>
        <v>电表故障</v>
      </c>
      <c r="F9362" s="11" t="s">
        <v>45</v>
      </c>
      <c r="G9362" s="12">
        <f>[1]动作!$A9361+[1]动作!$B9361</f>
        <v>43216.201782407406</v>
      </c>
      <c r="H9362" s="12"/>
      <c r="I9362" s="11"/>
    </row>
    <row r="9363" spans="1:9" hidden="1" x14ac:dyDescent="0.3">
      <c r="A9363" s="24">
        <v>9361</v>
      </c>
      <c r="B9363" s="11" t="str">
        <f>IFERROR(INDEX({"JSNY-BJ0001-01";"JSNY-JS0022-01";"JSNY-JS0002-01"},MATCH(D9363,{"BJ_zhongyu";"JS_WX_liteer";"JS_CZ_wodefeng"},0)),"")</f>
        <v>JSNY-BJ0001-01</v>
      </c>
      <c r="C9363" s="11" t="str">
        <f>IFERROR(INDEX({"北京中裕世纪大酒店";"江苏利特尔绿色包装股份有限公司";"常州市金坛沃德丰电子科技有限公司"},MATCH(D9363,{"BJ_zhongyu";"JS_WX_liteer";"JS_CZ_wodefeng"},0)),"")</f>
        <v>北京中裕世纪大酒店</v>
      </c>
      <c r="D9363" s="11" t="str">
        <f>[1]动作!$G9362</f>
        <v>BJ_zhongyu</v>
      </c>
      <c r="E9363" s="11" t="str">
        <f>[1]动作!$D9362</f>
        <v>分系统3故障状态</v>
      </c>
      <c r="F9363" s="11" t="s">
        <v>178</v>
      </c>
      <c r="G9363" s="12">
        <f>[1]动作!$A9362+[1]动作!$B9362</f>
        <v>43216.20212962963</v>
      </c>
      <c r="H9363" s="12"/>
      <c r="I9363" s="11"/>
    </row>
    <row r="9364" spans="1:9" hidden="1" x14ac:dyDescent="0.3">
      <c r="A9364" s="24">
        <v>9362</v>
      </c>
      <c r="B9364" s="11" t="str">
        <f>IFERROR(INDEX({"JSNY-BJ0001-01";"JSNY-JS0022-01";"JSNY-JS0002-01"},MATCH(D9364,{"BJ_zhongyu";"JS_WX_liteer";"JS_CZ_wodefeng"},0)),"")</f>
        <v>JSNY-BJ0001-01</v>
      </c>
      <c r="C9364" s="11" t="str">
        <f>IFERROR(INDEX({"北京中裕世纪大酒店";"江苏利特尔绿色包装股份有限公司";"常州市金坛沃德丰电子科技有限公司"},MATCH(D9364,{"BJ_zhongyu";"JS_WX_liteer";"JS_CZ_wodefeng"},0)),"")</f>
        <v>北京中裕世纪大酒店</v>
      </c>
      <c r="D9364" s="11" t="str">
        <f>[1]动作!$G9363</f>
        <v>BJ_zhongyu</v>
      </c>
      <c r="E9364" s="11" t="str">
        <f>[1]动作!$D9363</f>
        <v>分系统3BCMS2故障状态</v>
      </c>
      <c r="F9364" s="11" t="s">
        <v>177</v>
      </c>
      <c r="G9364" s="12">
        <f>[1]动作!$A9363+[1]动作!$B9363</f>
        <v>43216.20212962963</v>
      </c>
      <c r="H9364" s="12"/>
      <c r="I9364" s="11"/>
    </row>
    <row r="9365" spans="1:9" hidden="1" x14ac:dyDescent="0.3">
      <c r="A9365" s="24">
        <v>9363</v>
      </c>
      <c r="B9365" s="11" t="str">
        <f>IFERROR(INDEX({"JSNY-BJ0001-01";"JSNY-JS0022-01";"JSNY-JS0002-01"},MATCH(D9365,{"BJ_zhongyu";"JS_WX_liteer";"JS_CZ_wodefeng"},0)),"")</f>
        <v>JSNY-BJ0001-01</v>
      </c>
      <c r="C9365" s="11" t="str">
        <f>IFERROR(INDEX({"北京中裕世纪大酒店";"江苏利特尔绿色包装股份有限公司";"常州市金坛沃德丰电子科技有限公司"},MATCH(D9365,{"BJ_zhongyu";"JS_WX_liteer";"JS_CZ_wodefeng"},0)),"")</f>
        <v>北京中裕世纪大酒店</v>
      </c>
      <c r="D9365" s="11" t="str">
        <f>[1]动作!$G9364</f>
        <v>BJ_zhongyu</v>
      </c>
      <c r="E9365" s="11" t="str">
        <f>[1]动作!$D9364</f>
        <v>分系统3故障状态</v>
      </c>
      <c r="F9365" s="11" t="s">
        <v>178</v>
      </c>
      <c r="G9365" s="12">
        <f>[1]动作!$A9364+[1]动作!$B9364</f>
        <v>43216.204270833332</v>
      </c>
      <c r="H9365" s="12"/>
      <c r="I9365" s="11"/>
    </row>
    <row r="9366" spans="1:9" hidden="1" x14ac:dyDescent="0.3">
      <c r="A9366" s="24">
        <v>9364</v>
      </c>
      <c r="B9366" s="11" t="str">
        <f>IFERROR(INDEX({"JSNY-BJ0001-01";"JSNY-JS0022-01";"JSNY-JS0002-01"},MATCH(D9366,{"BJ_zhongyu";"JS_WX_liteer";"JS_CZ_wodefeng"},0)),"")</f>
        <v>JSNY-BJ0001-01</v>
      </c>
      <c r="C9366" s="11" t="str">
        <f>IFERROR(INDEX({"北京中裕世纪大酒店";"江苏利特尔绿色包装股份有限公司";"常州市金坛沃德丰电子科技有限公司"},MATCH(D9366,{"BJ_zhongyu";"JS_WX_liteer";"JS_CZ_wodefeng"},0)),"")</f>
        <v>北京中裕世纪大酒店</v>
      </c>
      <c r="D9366" s="11" t="str">
        <f>[1]动作!$G9365</f>
        <v>BJ_zhongyu</v>
      </c>
      <c r="E9366" s="11" t="str">
        <f>[1]动作!$D9365</f>
        <v>分系统3BCMS2故障状态</v>
      </c>
      <c r="F9366" s="11" t="s">
        <v>177</v>
      </c>
      <c r="G9366" s="12">
        <f>[1]动作!$A9365+[1]动作!$B9365</f>
        <v>43216.204270833332</v>
      </c>
      <c r="H9366" s="12"/>
      <c r="I9366" s="11"/>
    </row>
    <row r="9367" spans="1:9" hidden="1" x14ac:dyDescent="0.3">
      <c r="A9367" s="24">
        <v>9365</v>
      </c>
      <c r="B9367" s="11" t="str">
        <f>IFERROR(INDEX({"JSNY-BJ0001-01";"JSNY-JS0022-01";"JSNY-JS0002-01"},MATCH(D9367,{"BJ_zhongyu";"JS_WX_liteer";"JS_CZ_wodefeng"},0)),"")</f>
        <v>JSNY-JS0002-01</v>
      </c>
      <c r="C9367" s="11" t="str">
        <f>IFERROR(INDEX({"北京中裕世纪大酒店";"江苏利特尔绿色包装股份有限公司";"常州市金坛沃德丰电子科技有限公司"},MATCH(D9367,{"BJ_zhongyu";"JS_WX_liteer";"JS_CZ_wodefeng"},0)),"")</f>
        <v>常州市金坛沃德丰电子科技有限公司</v>
      </c>
      <c r="D9367" s="11" t="str">
        <f>[1]动作!$G9366</f>
        <v>JS_CZ_wodefeng</v>
      </c>
      <c r="E9367" s="11" t="str">
        <f>[1]动作!$D9366</f>
        <v>电表故障</v>
      </c>
      <c r="F9367" s="11" t="s">
        <v>45</v>
      </c>
      <c r="G9367" s="12">
        <f>[1]动作!$A9366+[1]动作!$B9366</f>
        <v>43216.204456018517</v>
      </c>
      <c r="H9367" s="12"/>
      <c r="I9367" s="11"/>
    </row>
    <row r="9368" spans="1:9" hidden="1" x14ac:dyDescent="0.3">
      <c r="A9368" s="24">
        <v>9366</v>
      </c>
      <c r="B9368" s="11" t="str">
        <f>IFERROR(INDEX({"JSNY-BJ0001-01";"JSNY-JS0022-01";"JSNY-JS0002-01"},MATCH(D9368,{"BJ_zhongyu";"JS_WX_liteer";"JS_CZ_wodefeng"},0)),"")</f>
        <v>JSNY-JS0002-01</v>
      </c>
      <c r="C9368" s="11" t="str">
        <f>IFERROR(INDEX({"北京中裕世纪大酒店";"江苏利特尔绿色包装股份有限公司";"常州市金坛沃德丰电子科技有限公司"},MATCH(D9368,{"BJ_zhongyu";"JS_WX_liteer";"JS_CZ_wodefeng"},0)),"")</f>
        <v>常州市金坛沃德丰电子科技有限公司</v>
      </c>
      <c r="D9368" s="11" t="str">
        <f>[1]动作!$G9367</f>
        <v>JS_CZ_wodefeng</v>
      </c>
      <c r="E9368" s="11" t="str">
        <f>[1]动作!$D9367</f>
        <v>电表故障</v>
      </c>
      <c r="F9368" s="11" t="s">
        <v>45</v>
      </c>
      <c r="G9368" s="12">
        <f>[1]动作!$A9367+[1]动作!$B9367</f>
        <v>43216.204675925925</v>
      </c>
      <c r="H9368" s="12"/>
      <c r="I9368" s="11"/>
    </row>
    <row r="9369" spans="1:9" hidden="1" x14ac:dyDescent="0.3">
      <c r="A9369" s="24">
        <v>9367</v>
      </c>
      <c r="B9369" s="11" t="str">
        <f>IFERROR(INDEX({"JSNY-BJ0001-01";"JSNY-JS0022-01";"JSNY-JS0002-01"},MATCH(D9369,{"BJ_zhongyu";"JS_WX_liteer";"JS_CZ_wodefeng"},0)),"")</f>
        <v>JSNY-JS0002-01</v>
      </c>
      <c r="C9369" s="11" t="str">
        <f>IFERROR(INDEX({"北京中裕世纪大酒店";"江苏利特尔绿色包装股份有限公司";"常州市金坛沃德丰电子科技有限公司"},MATCH(D9369,{"BJ_zhongyu";"JS_WX_liteer";"JS_CZ_wodefeng"},0)),"")</f>
        <v>常州市金坛沃德丰电子科技有限公司</v>
      </c>
      <c r="D9369" s="11" t="str">
        <f>[1]动作!$G9368</f>
        <v>JS_CZ_wodefeng</v>
      </c>
      <c r="E9369" s="11" t="str">
        <f>[1]动作!$D9368</f>
        <v>电表故障</v>
      </c>
      <c r="F9369" s="11" t="s">
        <v>45</v>
      </c>
      <c r="G9369" s="12">
        <f>[1]动作!$A9368+[1]动作!$B9368</f>
        <v>43216.20480324074</v>
      </c>
      <c r="H9369" s="12"/>
      <c r="I9369" s="11"/>
    </row>
    <row r="9370" spans="1:9" hidden="1" x14ac:dyDescent="0.3">
      <c r="A9370" s="24">
        <v>9368</v>
      </c>
      <c r="B9370" s="11" t="str">
        <f>IFERROR(INDEX({"JSNY-BJ0001-01";"JSNY-JS0022-01";"JSNY-JS0002-01"},MATCH(D9370,{"BJ_zhongyu";"JS_WX_liteer";"JS_CZ_wodefeng"},0)),"")</f>
        <v>JSNY-JS0002-01</v>
      </c>
      <c r="C9370" s="11" t="str">
        <f>IFERROR(INDEX({"北京中裕世纪大酒店";"江苏利特尔绿色包装股份有限公司";"常州市金坛沃德丰电子科技有限公司"},MATCH(D9370,{"BJ_zhongyu";"JS_WX_liteer";"JS_CZ_wodefeng"},0)),"")</f>
        <v>常州市金坛沃德丰电子科技有限公司</v>
      </c>
      <c r="D9370" s="11" t="str">
        <f>[1]动作!$G9369</f>
        <v>JS_CZ_wodefeng</v>
      </c>
      <c r="E9370" s="11" t="str">
        <f>[1]动作!$D9369</f>
        <v>电表故障</v>
      </c>
      <c r="F9370" s="11" t="s">
        <v>45</v>
      </c>
      <c r="G9370" s="12">
        <f>[1]动作!$A9369+[1]动作!$B9369</f>
        <v>43216.20584490741</v>
      </c>
      <c r="H9370" s="12"/>
      <c r="I9370" s="11"/>
    </row>
    <row r="9371" spans="1:9" hidden="1" x14ac:dyDescent="0.3">
      <c r="A9371" s="24">
        <v>9369</v>
      </c>
      <c r="B9371" s="11" t="str">
        <f>IFERROR(INDEX({"JSNY-BJ0001-01";"JSNY-JS0022-01";"JSNY-JS0002-01"},MATCH(D9371,{"BJ_zhongyu";"JS_WX_liteer";"JS_CZ_wodefeng"},0)),"")</f>
        <v>JSNY-BJ0001-01</v>
      </c>
      <c r="C9371" s="11" t="str">
        <f>IFERROR(INDEX({"北京中裕世纪大酒店";"江苏利特尔绿色包装股份有限公司";"常州市金坛沃德丰电子科技有限公司"},MATCH(D9371,{"BJ_zhongyu";"JS_WX_liteer";"JS_CZ_wodefeng"},0)),"")</f>
        <v>北京中裕世纪大酒店</v>
      </c>
      <c r="D9371" s="11" t="str">
        <f>[1]动作!$G9370</f>
        <v>BJ_zhongyu</v>
      </c>
      <c r="E9371" s="11" t="str">
        <f>[1]动作!$D9370</f>
        <v>分系统3故障状态</v>
      </c>
      <c r="F9371" s="11" t="s">
        <v>178</v>
      </c>
      <c r="G9371" s="12">
        <f>[1]动作!$A9370+[1]动作!$B9370</f>
        <v>43216.206469907411</v>
      </c>
      <c r="H9371" s="12"/>
      <c r="I9371" s="11"/>
    </row>
    <row r="9372" spans="1:9" hidden="1" x14ac:dyDescent="0.3">
      <c r="A9372" s="24">
        <v>9370</v>
      </c>
      <c r="B9372" s="11" t="str">
        <f>IFERROR(INDEX({"JSNY-BJ0001-01";"JSNY-JS0022-01";"JSNY-JS0002-01"},MATCH(D9372,{"BJ_zhongyu";"JS_WX_liteer";"JS_CZ_wodefeng"},0)),"")</f>
        <v>JSNY-BJ0001-01</v>
      </c>
      <c r="C9372" s="11" t="str">
        <f>IFERROR(INDEX({"北京中裕世纪大酒店";"江苏利特尔绿色包装股份有限公司";"常州市金坛沃德丰电子科技有限公司"},MATCH(D9372,{"BJ_zhongyu";"JS_WX_liteer";"JS_CZ_wodefeng"},0)),"")</f>
        <v>北京中裕世纪大酒店</v>
      </c>
      <c r="D9372" s="11" t="str">
        <f>[1]动作!$G9371</f>
        <v>BJ_zhongyu</v>
      </c>
      <c r="E9372" s="11" t="str">
        <f>[1]动作!$D9371</f>
        <v>分系统3BCMS2故障状态</v>
      </c>
      <c r="F9372" s="11" t="s">
        <v>177</v>
      </c>
      <c r="G9372" s="12">
        <f>[1]动作!$A9371+[1]动作!$B9371</f>
        <v>43216.206469907411</v>
      </c>
      <c r="H9372" s="12"/>
      <c r="I9372" s="11"/>
    </row>
    <row r="9373" spans="1:9" hidden="1" x14ac:dyDescent="0.3">
      <c r="A9373" s="24">
        <v>9371</v>
      </c>
      <c r="B9373" s="11" t="str">
        <f>IFERROR(INDEX({"JSNY-BJ0001-01";"JSNY-JS0022-01";"JSNY-JS0002-01"},MATCH(D9373,{"BJ_zhongyu";"JS_WX_liteer";"JS_CZ_wodefeng"},0)),"")</f>
        <v>JSNY-JS0002-01</v>
      </c>
      <c r="C9373" s="11" t="str">
        <f>IFERROR(INDEX({"北京中裕世纪大酒店";"江苏利特尔绿色包装股份有限公司";"常州市金坛沃德丰电子科技有限公司"},MATCH(D9373,{"BJ_zhongyu";"JS_WX_liteer";"JS_CZ_wodefeng"},0)),"")</f>
        <v>常州市金坛沃德丰电子科技有限公司</v>
      </c>
      <c r="D9373" s="11" t="str">
        <f>[1]动作!$G9372</f>
        <v>JS_CZ_wodefeng</v>
      </c>
      <c r="E9373" s="11" t="str">
        <f>[1]动作!$D9372</f>
        <v>电表故障</v>
      </c>
      <c r="F9373" s="11" t="s">
        <v>45</v>
      </c>
      <c r="G9373" s="12">
        <f>[1]动作!$A9372+[1]动作!$B9372</f>
        <v>43216.208622685182</v>
      </c>
      <c r="H9373" s="12"/>
      <c r="I9373" s="11"/>
    </row>
    <row r="9374" spans="1:9" hidden="1" x14ac:dyDescent="0.3">
      <c r="A9374" s="24">
        <v>9372</v>
      </c>
      <c r="B9374" s="11" t="str">
        <f>IFERROR(INDEX({"JSNY-BJ0001-01";"JSNY-JS0022-01";"JSNY-JS0002-01"},MATCH(D9374,{"BJ_zhongyu";"JS_WX_liteer";"JS_CZ_wodefeng"},0)),"")</f>
        <v>JSNY-BJ0001-01</v>
      </c>
      <c r="C9374" s="11" t="str">
        <f>IFERROR(INDEX({"北京中裕世纪大酒店";"江苏利特尔绿色包装股份有限公司";"常州市金坛沃德丰电子科技有限公司"},MATCH(D9374,{"BJ_zhongyu";"JS_WX_liteer";"JS_CZ_wodefeng"},0)),"")</f>
        <v>北京中裕世纪大酒店</v>
      </c>
      <c r="D9374" s="11" t="str">
        <f>[1]动作!$G9373</f>
        <v>BJ_zhongyu</v>
      </c>
      <c r="E9374" s="11" t="str">
        <f>[1]动作!$D9373</f>
        <v>分系统3故障状态</v>
      </c>
      <c r="F9374" s="11" t="s">
        <v>178</v>
      </c>
      <c r="G9374" s="12">
        <f>[1]动作!$A9373+[1]动作!$B9373</f>
        <v>43216.209085648145</v>
      </c>
      <c r="H9374" s="12"/>
      <c r="I9374" s="11"/>
    </row>
    <row r="9375" spans="1:9" hidden="1" x14ac:dyDescent="0.3">
      <c r="A9375" s="24">
        <v>9373</v>
      </c>
      <c r="B9375" s="11" t="str">
        <f>IFERROR(INDEX({"JSNY-BJ0001-01";"JSNY-JS0022-01";"JSNY-JS0002-01"},MATCH(D9375,{"BJ_zhongyu";"JS_WX_liteer";"JS_CZ_wodefeng"},0)),"")</f>
        <v>JSNY-BJ0001-01</v>
      </c>
      <c r="C9375" s="11" t="str">
        <f>IFERROR(INDEX({"北京中裕世纪大酒店";"江苏利特尔绿色包装股份有限公司";"常州市金坛沃德丰电子科技有限公司"},MATCH(D9375,{"BJ_zhongyu";"JS_WX_liteer";"JS_CZ_wodefeng"},0)),"")</f>
        <v>北京中裕世纪大酒店</v>
      </c>
      <c r="D9375" s="11" t="str">
        <f>[1]动作!$G9374</f>
        <v>BJ_zhongyu</v>
      </c>
      <c r="E9375" s="11" t="str">
        <f>[1]动作!$D9374</f>
        <v>分系统3BCMS2故障状态</v>
      </c>
      <c r="F9375" s="11" t="s">
        <v>177</v>
      </c>
      <c r="G9375" s="12">
        <f>[1]动作!$A9374+[1]动作!$B9374</f>
        <v>43216.209085648145</v>
      </c>
      <c r="H9375" s="12"/>
      <c r="I9375" s="11"/>
    </row>
    <row r="9376" spans="1:9" hidden="1" x14ac:dyDescent="0.3">
      <c r="A9376" s="24">
        <v>9374</v>
      </c>
      <c r="B9376" s="11" t="str">
        <f>IFERROR(INDEX({"JSNY-BJ0001-01";"JSNY-JS0022-01";"JSNY-JS0002-01"},MATCH(D9376,{"BJ_zhongyu";"JS_WX_liteer";"JS_CZ_wodefeng"},0)),"")</f>
        <v>JSNY-JS0002-01</v>
      </c>
      <c r="C9376" s="11" t="str">
        <f>IFERROR(INDEX({"北京中裕世纪大酒店";"江苏利特尔绿色包装股份有限公司";"常州市金坛沃德丰电子科技有限公司"},MATCH(D9376,{"BJ_zhongyu";"JS_WX_liteer";"JS_CZ_wodefeng"},0)),"")</f>
        <v>常州市金坛沃德丰电子科技有限公司</v>
      </c>
      <c r="D9376" s="11" t="str">
        <f>[1]动作!$G9375</f>
        <v>JS_CZ_wodefeng</v>
      </c>
      <c r="E9376" s="11" t="str">
        <f>[1]动作!$D9375</f>
        <v>电表故障</v>
      </c>
      <c r="F9376" s="11" t="s">
        <v>45</v>
      </c>
      <c r="G9376" s="12">
        <f>[1]动作!$A9375+[1]动作!$B9375</f>
        <v>43216.211168981485</v>
      </c>
      <c r="H9376" s="12"/>
      <c r="I9376" s="11"/>
    </row>
    <row r="9377" spans="1:9" hidden="1" x14ac:dyDescent="0.3">
      <c r="A9377" s="24">
        <v>9375</v>
      </c>
      <c r="B9377" s="11" t="str">
        <f>IFERROR(INDEX({"JSNY-BJ0001-01";"JSNY-JS0022-01";"JSNY-JS0002-01"},MATCH(D9377,{"BJ_zhongyu";"JS_WX_liteer";"JS_CZ_wodefeng"},0)),"")</f>
        <v>JSNY-JS0002-01</v>
      </c>
      <c r="C9377" s="11" t="str">
        <f>IFERROR(INDEX({"北京中裕世纪大酒店";"江苏利特尔绿色包装股份有限公司";"常州市金坛沃德丰电子科技有限公司"},MATCH(D9377,{"BJ_zhongyu";"JS_WX_liteer";"JS_CZ_wodefeng"},0)),"")</f>
        <v>常州市金坛沃德丰电子科技有限公司</v>
      </c>
      <c r="D9377" s="11" t="str">
        <f>[1]动作!$G9376</f>
        <v>JS_CZ_wodefeng</v>
      </c>
      <c r="E9377" s="11" t="str">
        <f>[1]动作!$D9376</f>
        <v>电表故障</v>
      </c>
      <c r="F9377" s="11" t="s">
        <v>45</v>
      </c>
      <c r="G9377" s="12">
        <f>[1]动作!$A9376+[1]动作!$B9376</f>
        <v>43216.211284722223</v>
      </c>
      <c r="H9377" s="12"/>
      <c r="I9377" s="11"/>
    </row>
    <row r="9378" spans="1:9" hidden="1" x14ac:dyDescent="0.3">
      <c r="A9378" s="24">
        <v>9376</v>
      </c>
      <c r="B9378" s="11" t="str">
        <f>IFERROR(INDEX({"JSNY-BJ0001-01";"JSNY-JS0022-01";"JSNY-JS0002-01"},MATCH(D9378,{"BJ_zhongyu";"JS_WX_liteer";"JS_CZ_wodefeng"},0)),"")</f>
        <v>JSNY-JS0002-01</v>
      </c>
      <c r="C9378" s="11" t="str">
        <f>IFERROR(INDEX({"北京中裕世纪大酒店";"江苏利特尔绿色包装股份有限公司";"常州市金坛沃德丰电子科技有限公司"},MATCH(D9378,{"BJ_zhongyu";"JS_WX_liteer";"JS_CZ_wodefeng"},0)),"")</f>
        <v>常州市金坛沃德丰电子科技有限公司</v>
      </c>
      <c r="D9378" s="11" t="str">
        <f>[1]动作!$G9377</f>
        <v>JS_CZ_wodefeng</v>
      </c>
      <c r="E9378" s="11" t="str">
        <f>[1]动作!$D9377</f>
        <v>电表故障</v>
      </c>
      <c r="F9378" s="11" t="s">
        <v>45</v>
      </c>
      <c r="G9378" s="12">
        <f>[1]动作!$A9377+[1]动作!$B9377</f>
        <v>43216.211458333331</v>
      </c>
      <c r="H9378" s="12"/>
      <c r="I9378" s="11"/>
    </row>
    <row r="9379" spans="1:9" hidden="1" x14ac:dyDescent="0.3">
      <c r="A9379" s="24">
        <v>9377</v>
      </c>
      <c r="B9379" s="11" t="str">
        <f>IFERROR(INDEX({"JSNY-BJ0001-01";"JSNY-JS0022-01";"JSNY-JS0002-01"},MATCH(D9379,{"BJ_zhongyu";"JS_WX_liteer";"JS_CZ_wodefeng"},0)),"")</f>
        <v>JSNY-BJ0001-01</v>
      </c>
      <c r="C9379" s="11" t="str">
        <f>IFERROR(INDEX({"北京中裕世纪大酒店";"江苏利特尔绿色包装股份有限公司";"常州市金坛沃德丰电子科技有限公司"},MATCH(D9379,{"BJ_zhongyu";"JS_WX_liteer";"JS_CZ_wodefeng"},0)),"")</f>
        <v>北京中裕世纪大酒店</v>
      </c>
      <c r="D9379" s="11" t="str">
        <f>[1]动作!$G9378</f>
        <v>BJ_zhongyu</v>
      </c>
      <c r="E9379" s="11" t="str">
        <f>[1]动作!$D9378</f>
        <v>分系统3故障状态</v>
      </c>
      <c r="F9379" s="11" t="s">
        <v>178</v>
      </c>
      <c r="G9379" s="12">
        <f>[1]动作!$A9378+[1]动作!$B9378</f>
        <v>43216.211921296293</v>
      </c>
      <c r="H9379" s="12"/>
      <c r="I9379" s="11"/>
    </row>
    <row r="9380" spans="1:9" hidden="1" x14ac:dyDescent="0.3">
      <c r="A9380" s="24">
        <v>9378</v>
      </c>
      <c r="B9380" s="11" t="str">
        <f>IFERROR(INDEX({"JSNY-BJ0001-01";"JSNY-JS0022-01";"JSNY-JS0002-01"},MATCH(D9380,{"BJ_zhongyu";"JS_WX_liteer";"JS_CZ_wodefeng"},0)),"")</f>
        <v>JSNY-BJ0001-01</v>
      </c>
      <c r="C9380" s="11" t="str">
        <f>IFERROR(INDEX({"北京中裕世纪大酒店";"江苏利特尔绿色包装股份有限公司";"常州市金坛沃德丰电子科技有限公司"},MATCH(D9380,{"BJ_zhongyu";"JS_WX_liteer";"JS_CZ_wodefeng"},0)),"")</f>
        <v>北京中裕世纪大酒店</v>
      </c>
      <c r="D9380" s="11" t="str">
        <f>[1]动作!$G9379</f>
        <v>BJ_zhongyu</v>
      </c>
      <c r="E9380" s="11" t="str">
        <f>[1]动作!$D9379</f>
        <v>分系统3BCMS2故障状态</v>
      </c>
      <c r="F9380" s="11" t="s">
        <v>177</v>
      </c>
      <c r="G9380" s="12">
        <f>[1]动作!$A9379+[1]动作!$B9379</f>
        <v>43216.211921296293</v>
      </c>
      <c r="H9380" s="12"/>
      <c r="I9380" s="11"/>
    </row>
    <row r="9381" spans="1:9" hidden="1" x14ac:dyDescent="0.3">
      <c r="A9381" s="24">
        <v>9379</v>
      </c>
      <c r="B9381" s="11" t="str">
        <f>IFERROR(INDEX({"JSNY-BJ0001-01";"JSNY-JS0022-01";"JSNY-JS0002-01"},MATCH(D9381,{"BJ_zhongyu";"JS_WX_liteer";"JS_CZ_wodefeng"},0)),"")</f>
        <v>JSNY-JS0002-01</v>
      </c>
      <c r="C9381" s="11" t="str">
        <f>IFERROR(INDEX({"北京中裕世纪大酒店";"江苏利特尔绿色包装股份有限公司";"常州市金坛沃德丰电子科技有限公司"},MATCH(D9381,{"BJ_zhongyu";"JS_WX_liteer";"JS_CZ_wodefeng"},0)),"")</f>
        <v>常州市金坛沃德丰电子科技有限公司</v>
      </c>
      <c r="D9381" s="11" t="str">
        <f>[1]动作!$G9380</f>
        <v>JS_CZ_wodefeng</v>
      </c>
      <c r="E9381" s="11" t="str">
        <f>[1]动作!$D9380</f>
        <v>电表故障</v>
      </c>
      <c r="F9381" s="11" t="s">
        <v>45</v>
      </c>
      <c r="G9381" s="12">
        <f>[1]动作!$A9380+[1]动作!$B9380</f>
        <v>43216.212743055556</v>
      </c>
      <c r="H9381" s="12"/>
      <c r="I9381" s="11"/>
    </row>
    <row r="9382" spans="1:9" hidden="1" x14ac:dyDescent="0.3">
      <c r="A9382" s="24">
        <v>9380</v>
      </c>
      <c r="B9382" s="11" t="str">
        <f>IFERROR(INDEX({"JSNY-BJ0001-01";"JSNY-JS0022-01";"JSNY-JS0002-01"},MATCH(D9382,{"BJ_zhongyu";"JS_WX_liteer";"JS_CZ_wodefeng"},0)),"")</f>
        <v>JSNY-BJ0001-01</v>
      </c>
      <c r="C9382" s="11" t="str">
        <f>IFERROR(INDEX({"北京中裕世纪大酒店";"江苏利特尔绿色包装股份有限公司";"常州市金坛沃德丰电子科技有限公司"},MATCH(D9382,{"BJ_zhongyu";"JS_WX_liteer";"JS_CZ_wodefeng"},0)),"")</f>
        <v>北京中裕世纪大酒店</v>
      </c>
      <c r="D9382" s="11" t="str">
        <f>[1]动作!$G9381</f>
        <v>BJ_zhongyu</v>
      </c>
      <c r="E9382" s="11" t="str">
        <f>[1]动作!$D9381</f>
        <v>分系统3BCMS2故障状态</v>
      </c>
      <c r="F9382" s="11" t="s">
        <v>177</v>
      </c>
      <c r="G9382" s="12">
        <f>[1]动作!$A9381+[1]动作!$B9381</f>
        <v>43216.213958333334</v>
      </c>
      <c r="H9382" s="12"/>
      <c r="I9382" s="11"/>
    </row>
    <row r="9383" spans="1:9" hidden="1" x14ac:dyDescent="0.3">
      <c r="A9383" s="24">
        <v>9381</v>
      </c>
      <c r="B9383" s="11" t="str">
        <f>IFERROR(INDEX({"JSNY-BJ0001-01";"JSNY-JS0022-01";"JSNY-JS0002-01"},MATCH(D9383,{"BJ_zhongyu";"JS_WX_liteer";"JS_CZ_wodefeng"},0)),"")</f>
        <v>JSNY-BJ0001-01</v>
      </c>
      <c r="C9383" s="11" t="str">
        <f>IFERROR(INDEX({"北京中裕世纪大酒店";"江苏利特尔绿色包装股份有限公司";"常州市金坛沃德丰电子科技有限公司"},MATCH(D9383,{"BJ_zhongyu";"JS_WX_liteer";"JS_CZ_wodefeng"},0)),"")</f>
        <v>北京中裕世纪大酒店</v>
      </c>
      <c r="D9383" s="11" t="str">
        <f>[1]动作!$G9382</f>
        <v>BJ_zhongyu</v>
      </c>
      <c r="E9383" s="11" t="str">
        <f>[1]动作!$D9382</f>
        <v>分系统3BCMS2故障状态</v>
      </c>
      <c r="F9383" s="11" t="s">
        <v>177</v>
      </c>
      <c r="G9383" s="12">
        <f>[1]动作!$A9382+[1]动作!$B9382</f>
        <v>43216.214189814818</v>
      </c>
      <c r="H9383" s="12"/>
      <c r="I9383" s="11"/>
    </row>
    <row r="9384" spans="1:9" hidden="1" x14ac:dyDescent="0.3">
      <c r="A9384" s="24">
        <v>9382</v>
      </c>
      <c r="B9384" s="11" t="str">
        <f>IFERROR(INDEX({"JSNY-BJ0001-01";"JSNY-JS0022-01";"JSNY-JS0002-01"},MATCH(D9384,{"BJ_zhongyu";"JS_WX_liteer";"JS_CZ_wodefeng"},0)),"")</f>
        <v>JSNY-BJ0001-01</v>
      </c>
      <c r="C9384" s="11" t="str">
        <f>IFERROR(INDEX({"北京中裕世纪大酒店";"江苏利特尔绿色包装股份有限公司";"常州市金坛沃德丰电子科技有限公司"},MATCH(D9384,{"BJ_zhongyu";"JS_WX_liteer";"JS_CZ_wodefeng"},0)),"")</f>
        <v>北京中裕世纪大酒店</v>
      </c>
      <c r="D9384" s="11" t="str">
        <f>[1]动作!$G9383</f>
        <v>BJ_zhongyu</v>
      </c>
      <c r="E9384" s="11" t="str">
        <f>[1]动作!$D9383</f>
        <v>分系统3故障状态</v>
      </c>
      <c r="F9384" s="11" t="s">
        <v>178</v>
      </c>
      <c r="G9384" s="12">
        <f>[1]动作!$A9383+[1]动作!$B9383</f>
        <v>43216.214884259258</v>
      </c>
      <c r="H9384" s="12"/>
      <c r="I9384" s="11"/>
    </row>
    <row r="9385" spans="1:9" hidden="1" x14ac:dyDescent="0.3">
      <c r="A9385" s="24">
        <v>9383</v>
      </c>
      <c r="B9385" s="11" t="str">
        <f>IFERROR(INDEX({"JSNY-BJ0001-01";"JSNY-JS0022-01";"JSNY-JS0002-01"},MATCH(D9385,{"BJ_zhongyu";"JS_WX_liteer";"JS_CZ_wodefeng"},0)),"")</f>
        <v>JSNY-BJ0001-01</v>
      </c>
      <c r="C9385" s="11" t="str">
        <f>IFERROR(INDEX({"北京中裕世纪大酒店";"江苏利特尔绿色包装股份有限公司";"常州市金坛沃德丰电子科技有限公司"},MATCH(D9385,{"BJ_zhongyu";"JS_WX_liteer";"JS_CZ_wodefeng"},0)),"")</f>
        <v>北京中裕世纪大酒店</v>
      </c>
      <c r="D9385" s="11" t="str">
        <f>[1]动作!$G9384</f>
        <v>BJ_zhongyu</v>
      </c>
      <c r="E9385" s="11" t="str">
        <f>[1]动作!$D9384</f>
        <v>分系统3BCMS2故障状态</v>
      </c>
      <c r="F9385" s="11" t="s">
        <v>177</v>
      </c>
      <c r="G9385" s="12">
        <f>[1]动作!$A9384+[1]动作!$B9384</f>
        <v>43216.214884259258</v>
      </c>
      <c r="H9385" s="12"/>
      <c r="I9385" s="11"/>
    </row>
    <row r="9386" spans="1:9" hidden="1" x14ac:dyDescent="0.3">
      <c r="A9386" s="24">
        <v>9384</v>
      </c>
      <c r="B9386" s="11" t="str">
        <f>IFERROR(INDEX({"JSNY-BJ0001-01";"JSNY-JS0022-01";"JSNY-JS0002-01"},MATCH(D9386,{"BJ_zhongyu";"JS_WX_liteer";"JS_CZ_wodefeng"},0)),"")</f>
        <v>JSNY-JS0002-01</v>
      </c>
      <c r="C9386" s="11" t="str">
        <f>IFERROR(INDEX({"北京中裕世纪大酒店";"江苏利特尔绿色包装股份有限公司";"常州市金坛沃德丰电子科技有限公司"},MATCH(D9386,{"BJ_zhongyu";"JS_WX_liteer";"JS_CZ_wodefeng"},0)),"")</f>
        <v>常州市金坛沃德丰电子科技有限公司</v>
      </c>
      <c r="D9386" s="11" t="str">
        <f>[1]动作!$G9385</f>
        <v>JS_CZ_wodefeng</v>
      </c>
      <c r="E9386" s="11" t="str">
        <f>[1]动作!$D9385</f>
        <v>电表故障</v>
      </c>
      <c r="F9386" s="11" t="s">
        <v>45</v>
      </c>
      <c r="G9386" s="12">
        <f>[1]动作!$A9385+[1]动作!$B9385</f>
        <v>43216.216678240744</v>
      </c>
      <c r="H9386" s="12"/>
      <c r="I9386" s="11"/>
    </row>
    <row r="9387" spans="1:9" hidden="1" x14ac:dyDescent="0.3">
      <c r="A9387" s="24">
        <v>9385</v>
      </c>
      <c r="B9387" s="11" t="str">
        <f>IFERROR(INDEX({"JSNY-BJ0001-01";"JSNY-JS0022-01";"JSNY-JS0002-01"},MATCH(D9387,{"BJ_zhongyu";"JS_WX_liteer";"JS_CZ_wodefeng"},0)),"")</f>
        <v>JSNY-JS0002-01</v>
      </c>
      <c r="C9387" s="11" t="str">
        <f>IFERROR(INDEX({"北京中裕世纪大酒店";"江苏利特尔绿色包装股份有限公司";"常州市金坛沃德丰电子科技有限公司"},MATCH(D9387,{"BJ_zhongyu";"JS_WX_liteer";"JS_CZ_wodefeng"},0)),"")</f>
        <v>常州市金坛沃德丰电子科技有限公司</v>
      </c>
      <c r="D9387" s="11" t="str">
        <f>[1]动作!$G9386</f>
        <v>JS_CZ_wodefeng</v>
      </c>
      <c r="E9387" s="11" t="str">
        <f>[1]动作!$D9386</f>
        <v>电表故障</v>
      </c>
      <c r="F9387" s="11" t="s">
        <v>45</v>
      </c>
      <c r="G9387" s="12">
        <f>[1]动作!$A9386+[1]动作!$B9386</f>
        <v>43216.216793981483</v>
      </c>
      <c r="H9387" s="12"/>
      <c r="I9387" s="11"/>
    </row>
    <row r="9388" spans="1:9" hidden="1" x14ac:dyDescent="0.3">
      <c r="A9388" s="24">
        <v>9386</v>
      </c>
      <c r="B9388" s="11" t="str">
        <f>IFERROR(INDEX({"JSNY-BJ0001-01";"JSNY-JS0022-01";"JSNY-JS0002-01"},MATCH(D9388,{"BJ_zhongyu";"JS_WX_liteer";"JS_CZ_wodefeng"},0)),"")</f>
        <v>JSNY-JS0002-01</v>
      </c>
      <c r="C9388" s="11" t="str">
        <f>IFERROR(INDEX({"北京中裕世纪大酒店";"江苏利特尔绿色包装股份有限公司";"常州市金坛沃德丰电子科技有限公司"},MATCH(D9388,{"BJ_zhongyu";"JS_WX_liteer";"JS_CZ_wodefeng"},0)),"")</f>
        <v>常州市金坛沃德丰电子科技有限公司</v>
      </c>
      <c r="D9388" s="11" t="str">
        <f>[1]动作!$G9387</f>
        <v>JS_CZ_wodefeng</v>
      </c>
      <c r="E9388" s="11" t="str">
        <f>[1]动作!$D9387</f>
        <v>电表故障</v>
      </c>
      <c r="F9388" s="11" t="s">
        <v>45</v>
      </c>
      <c r="G9388" s="12">
        <f>[1]动作!$A9387+[1]动作!$B9387</f>
        <v>43216.218009259261</v>
      </c>
      <c r="H9388" s="12"/>
      <c r="I9388" s="11"/>
    </row>
    <row r="9389" spans="1:9" hidden="1" x14ac:dyDescent="0.3">
      <c r="A9389" s="24">
        <v>9387</v>
      </c>
      <c r="B9389" s="11" t="str">
        <f>IFERROR(INDEX({"JSNY-BJ0001-01";"JSNY-JS0022-01";"JSNY-JS0002-01"},MATCH(D9389,{"BJ_zhongyu";"JS_WX_liteer";"JS_CZ_wodefeng"},0)),"")</f>
        <v>JSNY-BJ0001-01</v>
      </c>
      <c r="C9389" s="11" t="str">
        <f>IFERROR(INDEX({"北京中裕世纪大酒店";"江苏利特尔绿色包装股份有限公司";"常州市金坛沃德丰电子科技有限公司"},MATCH(D9389,{"BJ_zhongyu";"JS_WX_liteer";"JS_CZ_wodefeng"},0)),"")</f>
        <v>北京中裕世纪大酒店</v>
      </c>
      <c r="D9389" s="11" t="str">
        <f>[1]动作!$G9388</f>
        <v>BJ_zhongyu</v>
      </c>
      <c r="E9389" s="11" t="str">
        <f>[1]动作!$D9388</f>
        <v>分系统3故障状态</v>
      </c>
      <c r="F9389" s="11" t="s">
        <v>178</v>
      </c>
      <c r="G9389" s="12">
        <f>[1]动作!$A9388+[1]动作!$B9388</f>
        <v>43216.218819444446</v>
      </c>
      <c r="H9389" s="12"/>
      <c r="I9389" s="11"/>
    </row>
    <row r="9390" spans="1:9" hidden="1" x14ac:dyDescent="0.3">
      <c r="A9390" s="24">
        <v>9388</v>
      </c>
      <c r="B9390" s="11" t="str">
        <f>IFERROR(INDEX({"JSNY-BJ0001-01";"JSNY-JS0022-01";"JSNY-JS0002-01"},MATCH(D9390,{"BJ_zhongyu";"JS_WX_liteer";"JS_CZ_wodefeng"},0)),"")</f>
        <v>JSNY-BJ0001-01</v>
      </c>
      <c r="C9390" s="11" t="str">
        <f>IFERROR(INDEX({"北京中裕世纪大酒店";"江苏利特尔绿色包装股份有限公司";"常州市金坛沃德丰电子科技有限公司"},MATCH(D9390,{"BJ_zhongyu";"JS_WX_liteer";"JS_CZ_wodefeng"},0)),"")</f>
        <v>北京中裕世纪大酒店</v>
      </c>
      <c r="D9390" s="11" t="str">
        <f>[1]动作!$G9389</f>
        <v>BJ_zhongyu</v>
      </c>
      <c r="E9390" s="11" t="str">
        <f>[1]动作!$D9389</f>
        <v>分系统3BCMS2故障状态</v>
      </c>
      <c r="F9390" s="11" t="s">
        <v>177</v>
      </c>
      <c r="G9390" s="12">
        <f>[1]动作!$A9389+[1]动作!$B9389</f>
        <v>43216.218819444446</v>
      </c>
      <c r="H9390" s="12"/>
      <c r="I9390" s="11"/>
    </row>
    <row r="9391" spans="1:9" hidden="1" x14ac:dyDescent="0.3">
      <c r="A9391" s="24">
        <v>9389</v>
      </c>
      <c r="B9391" s="11" t="str">
        <f>IFERROR(INDEX({"JSNY-BJ0001-01";"JSNY-JS0022-01";"JSNY-JS0002-01"},MATCH(D9391,{"BJ_zhongyu";"JS_WX_liteer";"JS_CZ_wodefeng"},0)),"")</f>
        <v>JSNY-JS0002-01</v>
      </c>
      <c r="C9391" s="11" t="str">
        <f>IFERROR(INDEX({"北京中裕世纪大酒店";"江苏利特尔绿色包装股份有限公司";"常州市金坛沃德丰电子科技有限公司"},MATCH(D9391,{"BJ_zhongyu";"JS_WX_liteer";"JS_CZ_wodefeng"},0)),"")</f>
        <v>常州市金坛沃德丰电子科技有限公司</v>
      </c>
      <c r="D9391" s="11" t="str">
        <f>[1]动作!$G9390</f>
        <v>JS_CZ_wodefeng</v>
      </c>
      <c r="E9391" s="11" t="str">
        <f>[1]动作!$D9390</f>
        <v>电表故障</v>
      </c>
      <c r="F9391" s="11" t="s">
        <v>45</v>
      </c>
      <c r="G9391" s="12">
        <f>[1]动作!$A9390+[1]动作!$B9390</f>
        <v>43216.221365740741</v>
      </c>
      <c r="H9391" s="12"/>
      <c r="I9391" s="11"/>
    </row>
    <row r="9392" spans="1:9" hidden="1" x14ac:dyDescent="0.3">
      <c r="A9392" s="24">
        <v>9390</v>
      </c>
      <c r="B9392" s="11" t="str">
        <f>IFERROR(INDEX({"JSNY-BJ0001-01";"JSNY-JS0022-01";"JSNY-JS0002-01"},MATCH(D9392,{"BJ_zhongyu";"JS_WX_liteer";"JS_CZ_wodefeng"},0)),"")</f>
        <v>JSNY-JS0002-01</v>
      </c>
      <c r="C9392" s="11" t="str">
        <f>IFERROR(INDEX({"北京中裕世纪大酒店";"江苏利特尔绿色包装股份有限公司";"常州市金坛沃德丰电子科技有限公司"},MATCH(D9392,{"BJ_zhongyu";"JS_WX_liteer";"JS_CZ_wodefeng"},0)),"")</f>
        <v>常州市金坛沃德丰电子科技有限公司</v>
      </c>
      <c r="D9392" s="11" t="str">
        <f>[1]动作!$G9391</f>
        <v>JS_CZ_wodefeng</v>
      </c>
      <c r="E9392" s="11" t="str">
        <f>[1]动作!$D9391</f>
        <v>电表故障</v>
      </c>
      <c r="F9392" s="11" t="s">
        <v>45</v>
      </c>
      <c r="G9392" s="12">
        <f>[1]动作!$A9391+[1]动作!$B9391</f>
        <v>43216.221597222226</v>
      </c>
      <c r="H9392" s="12"/>
      <c r="I9392" s="11"/>
    </row>
    <row r="9393" spans="1:9" hidden="1" x14ac:dyDescent="0.3">
      <c r="A9393" s="24">
        <v>9391</v>
      </c>
      <c r="B9393" s="11" t="str">
        <f>IFERROR(INDEX({"JSNY-BJ0001-01";"JSNY-JS0022-01";"JSNY-JS0002-01"},MATCH(D9393,{"BJ_zhongyu";"JS_WX_liteer";"JS_CZ_wodefeng"},0)),"")</f>
        <v>JSNY-JS0002-01</v>
      </c>
      <c r="C9393" s="11" t="str">
        <f>IFERROR(INDEX({"北京中裕世纪大酒店";"江苏利特尔绿色包装股份有限公司";"常州市金坛沃德丰电子科技有限公司"},MATCH(D9393,{"BJ_zhongyu";"JS_WX_liteer";"JS_CZ_wodefeng"},0)),"")</f>
        <v>常州市金坛沃德丰电子科技有限公司</v>
      </c>
      <c r="D9393" s="11" t="str">
        <f>[1]动作!$G9392</f>
        <v>JS_CZ_wodefeng</v>
      </c>
      <c r="E9393" s="11" t="str">
        <f>[1]动作!$D9392</f>
        <v>电表故障</v>
      </c>
      <c r="F9393" s="11" t="s">
        <v>45</v>
      </c>
      <c r="G9393" s="12">
        <f>[1]动作!$A9392+[1]动作!$B9392</f>
        <v>43216.22184027778</v>
      </c>
      <c r="H9393" s="12"/>
      <c r="I9393" s="11"/>
    </row>
    <row r="9394" spans="1:9" hidden="1" x14ac:dyDescent="0.3">
      <c r="A9394" s="24">
        <v>9392</v>
      </c>
      <c r="B9394" s="11" t="str">
        <f>IFERROR(INDEX({"JSNY-BJ0001-01";"JSNY-JS0022-01";"JSNY-JS0002-01"},MATCH(D9394,{"BJ_zhongyu";"JS_WX_liteer";"JS_CZ_wodefeng"},0)),"")</f>
        <v>JSNY-BJ0001-01</v>
      </c>
      <c r="C9394" s="11" t="str">
        <f>IFERROR(INDEX({"北京中裕世纪大酒店";"江苏利特尔绿色包装股份有限公司";"常州市金坛沃德丰电子科技有限公司"},MATCH(D9394,{"BJ_zhongyu";"JS_WX_liteer";"JS_CZ_wodefeng"},0)),"")</f>
        <v>北京中裕世纪大酒店</v>
      </c>
      <c r="D9394" s="11" t="str">
        <f>[1]动作!$G9393</f>
        <v>BJ_zhongyu</v>
      </c>
      <c r="E9394" s="11" t="str">
        <f>[1]动作!$D9393</f>
        <v>分系统3故障状态</v>
      </c>
      <c r="F9394" s="11" t="s">
        <v>178</v>
      </c>
      <c r="G9394" s="12">
        <f>[1]动作!$A9393+[1]动作!$B9393</f>
        <v>43216.221886574072</v>
      </c>
      <c r="H9394" s="12"/>
      <c r="I9394" s="11"/>
    </row>
    <row r="9395" spans="1:9" hidden="1" x14ac:dyDescent="0.3">
      <c r="A9395" s="24">
        <v>9393</v>
      </c>
      <c r="B9395" s="11" t="str">
        <f>IFERROR(INDEX({"JSNY-BJ0001-01";"JSNY-JS0022-01";"JSNY-JS0002-01"},MATCH(D9395,{"BJ_zhongyu";"JS_WX_liteer";"JS_CZ_wodefeng"},0)),"")</f>
        <v>JSNY-BJ0001-01</v>
      </c>
      <c r="C9395" s="11" t="str">
        <f>IFERROR(INDEX({"北京中裕世纪大酒店";"江苏利特尔绿色包装股份有限公司";"常州市金坛沃德丰电子科技有限公司"},MATCH(D9395,{"BJ_zhongyu";"JS_WX_liteer";"JS_CZ_wodefeng"},0)),"")</f>
        <v>北京中裕世纪大酒店</v>
      </c>
      <c r="D9395" s="11" t="str">
        <f>[1]动作!$G9394</f>
        <v>BJ_zhongyu</v>
      </c>
      <c r="E9395" s="11" t="str">
        <f>[1]动作!$D9394</f>
        <v>分系统3BCMS2故障状态</v>
      </c>
      <c r="F9395" s="11" t="s">
        <v>177</v>
      </c>
      <c r="G9395" s="12">
        <f>[1]动作!$A9394+[1]动作!$B9394</f>
        <v>43216.221886574072</v>
      </c>
      <c r="H9395" s="12"/>
      <c r="I9395" s="11"/>
    </row>
    <row r="9396" spans="1:9" hidden="1" x14ac:dyDescent="0.3">
      <c r="A9396" s="24">
        <v>9394</v>
      </c>
      <c r="B9396" s="11" t="str">
        <f>IFERROR(INDEX({"JSNY-BJ0001-01";"JSNY-JS0022-01";"JSNY-JS0002-01"},MATCH(D9396,{"BJ_zhongyu";"JS_WX_liteer";"JS_CZ_wodefeng"},0)),"")</f>
        <v>JSNY-JS0002-01</v>
      </c>
      <c r="C9396" s="11" t="str">
        <f>IFERROR(INDEX({"北京中裕世纪大酒店";"江苏利特尔绿色包装股份有限公司";"常州市金坛沃德丰电子科技有限公司"},MATCH(D9396,{"BJ_zhongyu";"JS_WX_liteer";"JS_CZ_wodefeng"},0)),"")</f>
        <v>常州市金坛沃德丰电子科技有限公司</v>
      </c>
      <c r="D9396" s="11" t="str">
        <f>[1]动作!$G9395</f>
        <v>JS_CZ_wodefeng</v>
      </c>
      <c r="E9396" s="11" t="str">
        <f>[1]动作!$D9395</f>
        <v>电表故障</v>
      </c>
      <c r="F9396" s="11" t="s">
        <v>45</v>
      </c>
      <c r="G9396" s="12">
        <f>[1]动作!$A9395+[1]动作!$B9395</f>
        <v>43216.221956018519</v>
      </c>
      <c r="H9396" s="12"/>
      <c r="I9396" s="11"/>
    </row>
    <row r="9397" spans="1:9" hidden="1" x14ac:dyDescent="0.3">
      <c r="A9397" s="24">
        <v>9395</v>
      </c>
      <c r="B9397" s="11" t="str">
        <f>IFERROR(INDEX({"JSNY-BJ0001-01";"JSNY-JS0022-01";"JSNY-JS0002-01"},MATCH(D9397,{"BJ_zhongyu";"JS_WX_liteer";"JS_CZ_wodefeng"},0)),"")</f>
        <v>JSNY-JS0002-01</v>
      </c>
      <c r="C9397" s="11" t="str">
        <f>IFERROR(INDEX({"北京中裕世纪大酒店";"江苏利特尔绿色包装股份有限公司";"常州市金坛沃德丰电子科技有限公司"},MATCH(D9397,{"BJ_zhongyu";"JS_WX_liteer";"JS_CZ_wodefeng"},0)),"")</f>
        <v>常州市金坛沃德丰电子科技有限公司</v>
      </c>
      <c r="D9397" s="11" t="str">
        <f>[1]动作!$G9396</f>
        <v>JS_CZ_wodefeng</v>
      </c>
      <c r="E9397" s="11" t="str">
        <f>[1]动作!$D9396</f>
        <v>电表故障</v>
      </c>
      <c r="F9397" s="11" t="s">
        <v>45</v>
      </c>
      <c r="G9397" s="12">
        <f>[1]动作!$A9396+[1]动作!$B9396</f>
        <v>43216.222071759257</v>
      </c>
      <c r="H9397" s="12"/>
      <c r="I9397" s="11"/>
    </row>
    <row r="9398" spans="1:9" hidden="1" x14ac:dyDescent="0.3">
      <c r="A9398" s="24">
        <v>9396</v>
      </c>
      <c r="B9398" s="11" t="str">
        <f>IFERROR(INDEX({"JSNY-BJ0001-01";"JSNY-JS0022-01";"JSNY-JS0002-01"},MATCH(D9398,{"BJ_zhongyu";"JS_WX_liteer";"JS_CZ_wodefeng"},0)),"")</f>
        <v>JSNY-JS0002-01</v>
      </c>
      <c r="C9398" s="11" t="str">
        <f>IFERROR(INDEX({"北京中裕世纪大酒店";"江苏利特尔绿色包装股份有限公司";"常州市金坛沃德丰电子科技有限公司"},MATCH(D9398,{"BJ_zhongyu";"JS_WX_liteer";"JS_CZ_wodefeng"},0)),"")</f>
        <v>常州市金坛沃德丰电子科技有限公司</v>
      </c>
      <c r="D9398" s="11" t="str">
        <f>[1]动作!$G9397</f>
        <v>JS_CZ_wodefeng</v>
      </c>
      <c r="E9398" s="11" t="str">
        <f>[1]动作!$D9397</f>
        <v>电表故障</v>
      </c>
      <c r="F9398" s="11" t="s">
        <v>45</v>
      </c>
      <c r="G9398" s="12">
        <f>[1]动作!$A9397+[1]动作!$B9397</f>
        <v>43216.223171296297</v>
      </c>
      <c r="H9398" s="12"/>
      <c r="I9398" s="11"/>
    </row>
    <row r="9399" spans="1:9" hidden="1" x14ac:dyDescent="0.3">
      <c r="A9399" s="24">
        <v>9397</v>
      </c>
      <c r="B9399" s="11" t="str">
        <f>IFERROR(INDEX({"JSNY-BJ0001-01";"JSNY-JS0022-01";"JSNY-JS0002-01"},MATCH(D9399,{"BJ_zhongyu";"JS_WX_liteer";"JS_CZ_wodefeng"},0)),"")</f>
        <v>JSNY-JS0002-01</v>
      </c>
      <c r="C9399" s="11" t="str">
        <f>IFERROR(INDEX({"北京中裕世纪大酒店";"江苏利特尔绿色包装股份有限公司";"常州市金坛沃德丰电子科技有限公司"},MATCH(D9399,{"BJ_zhongyu";"JS_WX_liteer";"JS_CZ_wodefeng"},0)),"")</f>
        <v>常州市金坛沃德丰电子科技有限公司</v>
      </c>
      <c r="D9399" s="11" t="str">
        <f>[1]动作!$G9398</f>
        <v>JS_CZ_wodefeng</v>
      </c>
      <c r="E9399" s="11" t="str">
        <f>[1]动作!$D9398</f>
        <v>电表故障</v>
      </c>
      <c r="F9399" s="11" t="s">
        <v>45</v>
      </c>
      <c r="G9399" s="12">
        <f>[1]动作!$A9398+[1]动作!$B9398</f>
        <v>43216.224444444444</v>
      </c>
      <c r="H9399" s="12"/>
      <c r="I9399" s="11"/>
    </row>
    <row r="9400" spans="1:9" hidden="1" x14ac:dyDescent="0.3">
      <c r="A9400" s="24">
        <v>9398</v>
      </c>
      <c r="B9400" s="11" t="str">
        <f>IFERROR(INDEX({"JSNY-BJ0001-01";"JSNY-JS0022-01";"JSNY-JS0002-01"},MATCH(D9400,{"BJ_zhongyu";"JS_WX_liteer";"JS_CZ_wodefeng"},0)),"")</f>
        <v>JSNY-BJ0001-01</v>
      </c>
      <c r="C9400" s="11" t="str">
        <f>IFERROR(INDEX({"北京中裕世纪大酒店";"江苏利特尔绿色包装股份有限公司";"常州市金坛沃德丰电子科技有限公司"},MATCH(D9400,{"BJ_zhongyu";"JS_WX_liteer";"JS_CZ_wodefeng"},0)),"")</f>
        <v>北京中裕世纪大酒店</v>
      </c>
      <c r="D9400" s="11" t="str">
        <f>[1]动作!$G9399</f>
        <v>BJ_zhongyu</v>
      </c>
      <c r="E9400" s="11" t="str">
        <f>[1]动作!$D9399</f>
        <v>分系统3故障状态</v>
      </c>
      <c r="F9400" s="11" t="s">
        <v>178</v>
      </c>
      <c r="G9400" s="12">
        <f>[1]动作!$A9399+[1]动作!$B9399</f>
        <v>43216.225717592592</v>
      </c>
      <c r="H9400" s="12"/>
      <c r="I9400" s="11"/>
    </row>
    <row r="9401" spans="1:9" hidden="1" x14ac:dyDescent="0.3">
      <c r="A9401" s="24">
        <v>9399</v>
      </c>
      <c r="B9401" s="11" t="str">
        <f>IFERROR(INDEX({"JSNY-BJ0001-01";"JSNY-JS0022-01";"JSNY-JS0002-01"},MATCH(D9401,{"BJ_zhongyu";"JS_WX_liteer";"JS_CZ_wodefeng"},0)),"")</f>
        <v>JSNY-BJ0001-01</v>
      </c>
      <c r="C9401" s="11" t="str">
        <f>IFERROR(INDEX({"北京中裕世纪大酒店";"江苏利特尔绿色包装股份有限公司";"常州市金坛沃德丰电子科技有限公司"},MATCH(D9401,{"BJ_zhongyu";"JS_WX_liteer";"JS_CZ_wodefeng"},0)),"")</f>
        <v>北京中裕世纪大酒店</v>
      </c>
      <c r="D9401" s="11" t="str">
        <f>[1]动作!$G9400</f>
        <v>BJ_zhongyu</v>
      </c>
      <c r="E9401" s="11" t="str">
        <f>[1]动作!$D9400</f>
        <v>分系统3BCMS2故障状态</v>
      </c>
      <c r="F9401" s="11" t="s">
        <v>177</v>
      </c>
      <c r="G9401" s="12">
        <f>[1]动作!$A9400+[1]动作!$B9400</f>
        <v>43216.225717592592</v>
      </c>
      <c r="H9401" s="12"/>
      <c r="I9401" s="11"/>
    </row>
    <row r="9402" spans="1:9" hidden="1" x14ac:dyDescent="0.3">
      <c r="A9402" s="24">
        <v>9400</v>
      </c>
      <c r="B9402" s="11" t="str">
        <f>IFERROR(INDEX({"JSNY-BJ0001-01";"JSNY-JS0022-01";"JSNY-JS0002-01"},MATCH(D9402,{"BJ_zhongyu";"JS_WX_liteer";"JS_CZ_wodefeng"},0)),"")</f>
        <v>JSNY-JS0002-01</v>
      </c>
      <c r="C9402" s="11" t="str">
        <f>IFERROR(INDEX({"北京中裕世纪大酒店";"江苏利特尔绿色包装股份有限公司";"常州市金坛沃德丰电子科技有限公司"},MATCH(D9402,{"BJ_zhongyu";"JS_WX_liteer";"JS_CZ_wodefeng"},0)),"")</f>
        <v>常州市金坛沃德丰电子科技有限公司</v>
      </c>
      <c r="D9402" s="11" t="str">
        <f>[1]动作!$G9401</f>
        <v>JS_CZ_wodefeng</v>
      </c>
      <c r="E9402" s="11" t="str">
        <f>[1]动作!$D9401</f>
        <v>电表故障</v>
      </c>
      <c r="F9402" s="11" t="s">
        <v>45</v>
      </c>
      <c r="G9402" s="12">
        <f>[1]动作!$A9401+[1]动作!$B9401</f>
        <v>43216.228263888886</v>
      </c>
      <c r="H9402" s="12"/>
      <c r="I9402" s="11"/>
    </row>
    <row r="9403" spans="1:9" hidden="1" x14ac:dyDescent="0.3">
      <c r="A9403" s="24">
        <v>9401</v>
      </c>
      <c r="B9403" s="11" t="str">
        <f>IFERROR(INDEX({"JSNY-BJ0001-01";"JSNY-JS0022-01";"JSNY-JS0002-01"},MATCH(D9403,{"BJ_zhongyu";"JS_WX_liteer";"JS_CZ_wodefeng"},0)),"")</f>
        <v>JSNY-BJ0001-01</v>
      </c>
      <c r="C9403" s="11" t="str">
        <f>IFERROR(INDEX({"北京中裕世纪大酒店";"江苏利特尔绿色包装股份有限公司";"常州市金坛沃德丰电子科技有限公司"},MATCH(D9403,{"BJ_zhongyu";"JS_WX_liteer";"JS_CZ_wodefeng"},0)),"")</f>
        <v>北京中裕世纪大酒店</v>
      </c>
      <c r="D9403" s="11" t="str">
        <f>[1]动作!$G9402</f>
        <v>BJ_zhongyu</v>
      </c>
      <c r="E9403" s="11" t="str">
        <f>[1]动作!$D9402</f>
        <v>分系统3BCMS2故障状态</v>
      </c>
      <c r="F9403" s="11" t="s">
        <v>177</v>
      </c>
      <c r="G9403" s="12">
        <f>[1]动作!$A9402+[1]动作!$B9402</f>
        <v>43216.228379629632</v>
      </c>
      <c r="H9403" s="12"/>
      <c r="I9403" s="11"/>
    </row>
    <row r="9404" spans="1:9" hidden="1" x14ac:dyDescent="0.3">
      <c r="A9404" s="24">
        <v>9402</v>
      </c>
      <c r="B9404" s="11" t="str">
        <f>IFERROR(INDEX({"JSNY-BJ0001-01";"JSNY-JS0022-01";"JSNY-JS0002-01"},MATCH(D9404,{"BJ_zhongyu";"JS_WX_liteer";"JS_CZ_wodefeng"},0)),"")</f>
        <v>JSNY-BJ0001-01</v>
      </c>
      <c r="C9404" s="11" t="str">
        <f>IFERROR(INDEX({"北京中裕世纪大酒店";"江苏利特尔绿色包装股份有限公司";"常州市金坛沃德丰电子科技有限公司"},MATCH(D9404,{"BJ_zhongyu";"JS_WX_liteer";"JS_CZ_wodefeng"},0)),"")</f>
        <v>北京中裕世纪大酒店</v>
      </c>
      <c r="D9404" s="11" t="str">
        <f>[1]动作!$G9403</f>
        <v>BJ_zhongyu</v>
      </c>
      <c r="E9404" s="11" t="str">
        <f>[1]动作!$D9403</f>
        <v>分系统3故障状态</v>
      </c>
      <c r="F9404" s="11" t="s">
        <v>178</v>
      </c>
      <c r="G9404" s="12">
        <f>[1]动作!$A9403+[1]动作!$B9403</f>
        <v>43216.229074074072</v>
      </c>
      <c r="H9404" s="12"/>
      <c r="I9404" s="11"/>
    </row>
    <row r="9405" spans="1:9" hidden="1" x14ac:dyDescent="0.3">
      <c r="A9405" s="24">
        <v>9403</v>
      </c>
      <c r="B9405" s="11" t="str">
        <f>IFERROR(INDEX({"JSNY-BJ0001-01";"JSNY-JS0022-01";"JSNY-JS0002-01"},MATCH(D9405,{"BJ_zhongyu";"JS_WX_liteer";"JS_CZ_wodefeng"},0)),"")</f>
        <v>JSNY-BJ0001-01</v>
      </c>
      <c r="C9405" s="11" t="str">
        <f>IFERROR(INDEX({"北京中裕世纪大酒店";"江苏利特尔绿色包装股份有限公司";"常州市金坛沃德丰电子科技有限公司"},MATCH(D9405,{"BJ_zhongyu";"JS_WX_liteer";"JS_CZ_wodefeng"},0)),"")</f>
        <v>北京中裕世纪大酒店</v>
      </c>
      <c r="D9405" s="11" t="str">
        <f>[1]动作!$G9404</f>
        <v>BJ_zhongyu</v>
      </c>
      <c r="E9405" s="11" t="str">
        <f>[1]动作!$D9404</f>
        <v>分系统3BCMS2故障状态</v>
      </c>
      <c r="F9405" s="11" t="s">
        <v>177</v>
      </c>
      <c r="G9405" s="12">
        <f>[1]动作!$A9404+[1]动作!$B9404</f>
        <v>43216.229074074072</v>
      </c>
      <c r="H9405" s="12"/>
      <c r="I9405" s="11"/>
    </row>
    <row r="9406" spans="1:9" hidden="1" x14ac:dyDescent="0.3">
      <c r="A9406" s="24">
        <v>9404</v>
      </c>
      <c r="B9406" s="11" t="str">
        <f>IFERROR(INDEX({"JSNY-BJ0001-01";"JSNY-JS0022-01";"JSNY-JS0002-01"},MATCH(D9406,{"BJ_zhongyu";"JS_WX_liteer";"JS_CZ_wodefeng"},0)),"")</f>
        <v>JSNY-JS0002-01</v>
      </c>
      <c r="C9406" s="11" t="str">
        <f>IFERROR(INDEX({"北京中裕世纪大酒店";"江苏利特尔绿色包装股份有限公司";"常州市金坛沃德丰电子科技有限公司"},MATCH(D9406,{"BJ_zhongyu";"JS_WX_liteer";"JS_CZ_wodefeng"},0)),"")</f>
        <v>常州市金坛沃德丰电子科技有限公司</v>
      </c>
      <c r="D9406" s="11" t="str">
        <f>[1]动作!$G9405</f>
        <v>JS_CZ_wodefeng</v>
      </c>
      <c r="E9406" s="11" t="str">
        <f>[1]动作!$D9405</f>
        <v>电表故障</v>
      </c>
      <c r="F9406" s="11" t="s">
        <v>45</v>
      </c>
      <c r="G9406" s="12">
        <f>[1]动作!$A9405+[1]动作!$B9405</f>
        <v>43216.230636574073</v>
      </c>
      <c r="H9406" s="12"/>
      <c r="I9406" s="11"/>
    </row>
    <row r="9407" spans="1:9" hidden="1" x14ac:dyDescent="0.3">
      <c r="A9407" s="24">
        <v>9405</v>
      </c>
      <c r="B9407" s="11" t="str">
        <f>IFERROR(INDEX({"JSNY-BJ0001-01";"JSNY-JS0022-01";"JSNY-JS0002-01"},MATCH(D9407,{"BJ_zhongyu";"JS_WX_liteer";"JS_CZ_wodefeng"},0)),"")</f>
        <v>JSNY-BJ0001-01</v>
      </c>
      <c r="C9407" s="11" t="str">
        <f>IFERROR(INDEX({"北京中裕世纪大酒店";"江苏利特尔绿色包装股份有限公司";"常州市金坛沃德丰电子科技有限公司"},MATCH(D9407,{"BJ_zhongyu";"JS_WX_liteer";"JS_CZ_wodefeng"},0)),"")</f>
        <v>北京中裕世纪大酒店</v>
      </c>
      <c r="D9407" s="11" t="str">
        <f>[1]动作!$G9406</f>
        <v>BJ_zhongyu</v>
      </c>
      <c r="E9407" s="11" t="str">
        <f>[1]动作!$D9406</f>
        <v>分系统3BCMS2故障状态</v>
      </c>
      <c r="F9407" s="11" t="s">
        <v>177</v>
      </c>
      <c r="G9407" s="12">
        <f>[1]动作!$A9406+[1]动作!$B9406</f>
        <v>43216.231215277781</v>
      </c>
      <c r="H9407" s="12"/>
      <c r="I9407" s="11"/>
    </row>
    <row r="9408" spans="1:9" hidden="1" x14ac:dyDescent="0.3">
      <c r="A9408" s="24">
        <v>9406</v>
      </c>
      <c r="B9408" s="11" t="str">
        <f>IFERROR(INDEX({"JSNY-BJ0001-01";"JSNY-JS0022-01";"JSNY-JS0002-01"},MATCH(D9408,{"BJ_zhongyu";"JS_WX_liteer";"JS_CZ_wodefeng"},0)),"")</f>
        <v>JSNY-JS0002-01</v>
      </c>
      <c r="C9408" s="11" t="str">
        <f>IFERROR(INDEX({"北京中裕世纪大酒店";"江苏利特尔绿色包装股份有限公司";"常州市金坛沃德丰电子科技有限公司"},MATCH(D9408,{"BJ_zhongyu";"JS_WX_liteer";"JS_CZ_wodefeng"},0)),"")</f>
        <v>常州市金坛沃德丰电子科技有限公司</v>
      </c>
      <c r="D9408" s="11" t="str">
        <f>[1]动作!$G9407</f>
        <v>JS_CZ_wodefeng</v>
      </c>
      <c r="E9408" s="11" t="str">
        <f>[1]动作!$D9407</f>
        <v>电表故障</v>
      </c>
      <c r="F9408" s="11" t="s">
        <v>45</v>
      </c>
      <c r="G9408" s="12">
        <f>[1]动作!$A9407+[1]动作!$B9407</f>
        <v>43216.232094907406</v>
      </c>
      <c r="H9408" s="12"/>
      <c r="I9408" s="11"/>
    </row>
    <row r="9409" spans="1:9" hidden="1" x14ac:dyDescent="0.3">
      <c r="A9409" s="24">
        <v>9407</v>
      </c>
      <c r="B9409" s="11" t="str">
        <f>IFERROR(INDEX({"JSNY-BJ0001-01";"JSNY-JS0022-01";"JSNY-JS0002-01"},MATCH(D9409,{"BJ_zhongyu";"JS_WX_liteer";"JS_CZ_wodefeng"},0)),"")</f>
        <v>JSNY-BJ0001-01</v>
      </c>
      <c r="C9409" s="11" t="str">
        <f>IFERROR(INDEX({"北京中裕世纪大酒店";"江苏利特尔绿色包装股份有限公司";"常州市金坛沃德丰电子科技有限公司"},MATCH(D9409,{"BJ_zhongyu";"JS_WX_liteer";"JS_CZ_wodefeng"},0)),"")</f>
        <v>北京中裕世纪大酒店</v>
      </c>
      <c r="D9409" s="11" t="str">
        <f>[1]动作!$G9408</f>
        <v>BJ_zhongyu</v>
      </c>
      <c r="E9409" s="11" t="str">
        <f>[1]动作!$D9408</f>
        <v>分系统3故障状态</v>
      </c>
      <c r="F9409" s="11" t="s">
        <v>178</v>
      </c>
      <c r="G9409" s="12">
        <f>[1]动作!$A9408+[1]动作!$B9408</f>
        <v>43216.232210648152</v>
      </c>
      <c r="H9409" s="12"/>
      <c r="I9409" s="11"/>
    </row>
    <row r="9410" spans="1:9" hidden="1" x14ac:dyDescent="0.3">
      <c r="A9410" s="24">
        <v>9408</v>
      </c>
      <c r="B9410" s="11" t="str">
        <f>IFERROR(INDEX({"JSNY-BJ0001-01";"JSNY-JS0022-01";"JSNY-JS0002-01"},MATCH(D9410,{"BJ_zhongyu";"JS_WX_liteer";"JS_CZ_wodefeng"},0)),"")</f>
        <v>JSNY-BJ0001-01</v>
      </c>
      <c r="C9410" s="11" t="str">
        <f>IFERROR(INDEX({"北京中裕世纪大酒店";"江苏利特尔绿色包装股份有限公司";"常州市金坛沃德丰电子科技有限公司"},MATCH(D9410,{"BJ_zhongyu";"JS_WX_liteer";"JS_CZ_wodefeng"},0)),"")</f>
        <v>北京中裕世纪大酒店</v>
      </c>
      <c r="D9410" s="11" t="str">
        <f>[1]动作!$G9409</f>
        <v>BJ_zhongyu</v>
      </c>
      <c r="E9410" s="11" t="str">
        <f>[1]动作!$D9409</f>
        <v>分系统3BCMS2故障状态</v>
      </c>
      <c r="F9410" s="11" t="s">
        <v>177</v>
      </c>
      <c r="G9410" s="12">
        <f>[1]动作!$A9409+[1]动作!$B9409</f>
        <v>43216.232210648152</v>
      </c>
      <c r="H9410" s="12"/>
      <c r="I9410" s="11"/>
    </row>
    <row r="9411" spans="1:9" hidden="1" x14ac:dyDescent="0.3">
      <c r="A9411" s="24">
        <v>9409</v>
      </c>
      <c r="B9411" s="11" t="str">
        <f>IFERROR(INDEX({"JSNY-BJ0001-01";"JSNY-JS0022-01";"JSNY-JS0002-01"},MATCH(D9411,{"BJ_zhongyu";"JS_WX_liteer";"JS_CZ_wodefeng"},0)),"")</f>
        <v>JSNY-JS0002-01</v>
      </c>
      <c r="C9411" s="11" t="str">
        <f>IFERROR(INDEX({"北京中裕世纪大酒店";"江苏利特尔绿色包装股份有限公司";"常州市金坛沃德丰电子科技有限公司"},MATCH(D9411,{"BJ_zhongyu";"JS_WX_liteer";"JS_CZ_wodefeng"},0)),"")</f>
        <v>常州市金坛沃德丰电子科技有限公司</v>
      </c>
      <c r="D9411" s="11" t="str">
        <f>[1]动作!$G9410</f>
        <v>JS_CZ_wodefeng</v>
      </c>
      <c r="E9411" s="11" t="str">
        <f>[1]动作!$D9410</f>
        <v>电表故障</v>
      </c>
      <c r="F9411" s="11" t="s">
        <v>45</v>
      </c>
      <c r="G9411" s="12">
        <f>[1]动作!$A9410+[1]动作!$B9410</f>
        <v>43216.233541666668</v>
      </c>
      <c r="H9411" s="12"/>
      <c r="I9411" s="11"/>
    </row>
    <row r="9412" spans="1:9" hidden="1" x14ac:dyDescent="0.3">
      <c r="A9412" s="24">
        <v>9410</v>
      </c>
      <c r="B9412" s="11" t="str">
        <f>IFERROR(INDEX({"JSNY-BJ0001-01";"JSNY-JS0022-01";"JSNY-JS0002-01"},MATCH(D9412,{"BJ_zhongyu";"JS_WX_liteer";"JS_CZ_wodefeng"},0)),"")</f>
        <v>JSNY-JS0002-01</v>
      </c>
      <c r="C9412" s="11" t="str">
        <f>IFERROR(INDEX({"北京中裕世纪大酒店";"江苏利特尔绿色包装股份有限公司";"常州市金坛沃德丰电子科技有限公司"},MATCH(D9412,{"BJ_zhongyu";"JS_WX_liteer";"JS_CZ_wodefeng"},0)),"")</f>
        <v>常州市金坛沃德丰电子科技有限公司</v>
      </c>
      <c r="D9412" s="11" t="str">
        <f>[1]动作!$G9411</f>
        <v>JS_CZ_wodefeng</v>
      </c>
      <c r="E9412" s="11" t="str">
        <f>[1]动作!$D9411</f>
        <v>电表故障</v>
      </c>
      <c r="F9412" s="11" t="s">
        <v>45</v>
      </c>
      <c r="G9412" s="12">
        <f>[1]动作!$A9411+[1]动作!$B9411</f>
        <v>43216.233657407407</v>
      </c>
      <c r="H9412" s="12"/>
      <c r="I9412" s="11"/>
    </row>
    <row r="9413" spans="1:9" hidden="1" x14ac:dyDescent="0.3">
      <c r="A9413" s="24">
        <v>9411</v>
      </c>
      <c r="B9413" s="11" t="str">
        <f>IFERROR(INDEX({"JSNY-BJ0001-01";"JSNY-JS0022-01";"JSNY-JS0002-01"},MATCH(D9413,{"BJ_zhongyu";"JS_WX_liteer";"JS_CZ_wodefeng"},0)),"")</f>
        <v>JSNY-JS0002-01</v>
      </c>
      <c r="C9413" s="11" t="str">
        <f>IFERROR(INDEX({"北京中裕世纪大酒店";"江苏利特尔绿色包装股份有限公司";"常州市金坛沃德丰电子科技有限公司"},MATCH(D9413,{"BJ_zhongyu";"JS_WX_liteer";"JS_CZ_wodefeng"},0)),"")</f>
        <v>常州市金坛沃德丰电子科技有限公司</v>
      </c>
      <c r="D9413" s="11" t="str">
        <f>[1]动作!$G9412</f>
        <v>JS_CZ_wodefeng</v>
      </c>
      <c r="E9413" s="11" t="str">
        <f>[1]动作!$D9412</f>
        <v>电表故障</v>
      </c>
      <c r="F9413" s="11" t="s">
        <v>45</v>
      </c>
      <c r="G9413" s="12">
        <f>[1]动作!$A9412+[1]动作!$B9412</f>
        <v>43216.234872685185</v>
      </c>
      <c r="H9413" s="12"/>
      <c r="I9413" s="11"/>
    </row>
    <row r="9414" spans="1:9" hidden="1" x14ac:dyDescent="0.3">
      <c r="A9414" s="24">
        <v>9412</v>
      </c>
      <c r="B9414" s="11" t="str">
        <f>IFERROR(INDEX({"JSNY-BJ0001-01";"JSNY-JS0022-01";"JSNY-JS0002-01"},MATCH(D9414,{"BJ_zhongyu";"JS_WX_liteer";"JS_CZ_wodefeng"},0)),"")</f>
        <v>JSNY-BJ0001-01</v>
      </c>
      <c r="C9414" s="11" t="str">
        <f>IFERROR(INDEX({"北京中裕世纪大酒店";"江苏利特尔绿色包装股份有限公司";"常州市金坛沃德丰电子科技有限公司"},MATCH(D9414,{"BJ_zhongyu";"JS_WX_liteer";"JS_CZ_wodefeng"},0)),"")</f>
        <v>北京中裕世纪大酒店</v>
      </c>
      <c r="D9414" s="11" t="str">
        <f>[1]动作!$G9413</f>
        <v>BJ_zhongyu</v>
      </c>
      <c r="E9414" s="11" t="str">
        <f>[1]动作!$D9413</f>
        <v>分系统3故障状态</v>
      </c>
      <c r="F9414" s="11" t="s">
        <v>178</v>
      </c>
      <c r="G9414" s="12">
        <f>[1]动作!$A9413+[1]动作!$B9413</f>
        <v>43216.234930555554</v>
      </c>
      <c r="H9414" s="12"/>
      <c r="I9414" s="11"/>
    </row>
    <row r="9415" spans="1:9" hidden="1" x14ac:dyDescent="0.3">
      <c r="A9415" s="24">
        <v>9413</v>
      </c>
      <c r="B9415" s="11" t="str">
        <f>IFERROR(INDEX({"JSNY-BJ0001-01";"JSNY-JS0022-01";"JSNY-JS0002-01"},MATCH(D9415,{"BJ_zhongyu";"JS_WX_liteer";"JS_CZ_wodefeng"},0)),"")</f>
        <v>JSNY-BJ0001-01</v>
      </c>
      <c r="C9415" s="11" t="str">
        <f>IFERROR(INDEX({"北京中裕世纪大酒店";"江苏利特尔绿色包装股份有限公司";"常州市金坛沃德丰电子科技有限公司"},MATCH(D9415,{"BJ_zhongyu";"JS_WX_liteer";"JS_CZ_wodefeng"},0)),"")</f>
        <v>北京中裕世纪大酒店</v>
      </c>
      <c r="D9415" s="11" t="str">
        <f>[1]动作!$G9414</f>
        <v>BJ_zhongyu</v>
      </c>
      <c r="E9415" s="11" t="str">
        <f>[1]动作!$D9414</f>
        <v>分系统3BCMS2故障状态</v>
      </c>
      <c r="F9415" s="11" t="s">
        <v>177</v>
      </c>
      <c r="G9415" s="12">
        <f>[1]动作!$A9414+[1]动作!$B9414</f>
        <v>43216.234930555554</v>
      </c>
      <c r="H9415" s="12"/>
      <c r="I9415" s="11"/>
    </row>
    <row r="9416" spans="1:9" hidden="1" x14ac:dyDescent="0.3">
      <c r="A9416" s="24">
        <v>9414</v>
      </c>
      <c r="B9416" s="11" t="str">
        <f>IFERROR(INDEX({"JSNY-BJ0001-01";"JSNY-JS0022-01";"JSNY-JS0002-01"},MATCH(D9416,{"BJ_zhongyu";"JS_WX_liteer";"JS_CZ_wodefeng"},0)),"")</f>
        <v>JSNY-BJ0001-01</v>
      </c>
      <c r="C9416" s="11" t="str">
        <f>IFERROR(INDEX({"北京中裕世纪大酒店";"江苏利特尔绿色包装股份有限公司";"常州市金坛沃德丰电子科技有限公司"},MATCH(D9416,{"BJ_zhongyu";"JS_WX_liteer";"JS_CZ_wodefeng"},0)),"")</f>
        <v>北京中裕世纪大酒店</v>
      </c>
      <c r="D9416" s="11" t="str">
        <f>[1]动作!$G9415</f>
        <v>BJ_zhongyu</v>
      </c>
      <c r="E9416" s="11" t="str">
        <f>[1]动作!$D9415</f>
        <v>分系统3故障状态</v>
      </c>
      <c r="F9416" s="11" t="s">
        <v>178</v>
      </c>
      <c r="G9416" s="12">
        <f>[1]动作!$A9415+[1]动作!$B9415</f>
        <v>43216.23741898148</v>
      </c>
      <c r="H9416" s="12"/>
      <c r="I9416" s="11"/>
    </row>
    <row r="9417" spans="1:9" hidden="1" x14ac:dyDescent="0.3">
      <c r="A9417" s="24">
        <v>9415</v>
      </c>
      <c r="B9417" s="11" t="str">
        <f>IFERROR(INDEX({"JSNY-BJ0001-01";"JSNY-JS0022-01";"JSNY-JS0002-01"},MATCH(D9417,{"BJ_zhongyu";"JS_WX_liteer";"JS_CZ_wodefeng"},0)),"")</f>
        <v>JSNY-BJ0001-01</v>
      </c>
      <c r="C9417" s="11" t="str">
        <f>IFERROR(INDEX({"北京中裕世纪大酒店";"江苏利特尔绿色包装股份有限公司";"常州市金坛沃德丰电子科技有限公司"},MATCH(D9417,{"BJ_zhongyu";"JS_WX_liteer";"JS_CZ_wodefeng"},0)),"")</f>
        <v>北京中裕世纪大酒店</v>
      </c>
      <c r="D9417" s="11" t="str">
        <f>[1]动作!$G9416</f>
        <v>BJ_zhongyu</v>
      </c>
      <c r="E9417" s="11" t="str">
        <f>[1]动作!$D9416</f>
        <v>分系统3BCMS2故障状态</v>
      </c>
      <c r="F9417" s="11" t="s">
        <v>177</v>
      </c>
      <c r="G9417" s="12">
        <f>[1]动作!$A9416+[1]动作!$B9416</f>
        <v>43216.23741898148</v>
      </c>
      <c r="H9417" s="12"/>
      <c r="I9417" s="11"/>
    </row>
    <row r="9418" spans="1:9" hidden="1" x14ac:dyDescent="0.3">
      <c r="A9418" s="24">
        <v>9416</v>
      </c>
      <c r="B9418" s="11" t="str">
        <f>IFERROR(INDEX({"JSNY-BJ0001-01";"JSNY-JS0022-01";"JSNY-JS0002-01"},MATCH(D9418,{"BJ_zhongyu";"JS_WX_liteer";"JS_CZ_wodefeng"},0)),"")</f>
        <v>JSNY-JS0002-01</v>
      </c>
      <c r="C9418" s="11" t="str">
        <f>IFERROR(INDEX({"北京中裕世纪大酒店";"江苏利特尔绿色包装股份有限公司";"常州市金坛沃德丰电子科技有限公司"},MATCH(D9418,{"BJ_zhongyu";"JS_WX_liteer";"JS_CZ_wodefeng"},0)),"")</f>
        <v>常州市金坛沃德丰电子科技有限公司</v>
      </c>
      <c r="D9418" s="11" t="str">
        <f>[1]动作!$G9417</f>
        <v>JS_CZ_wodefeng</v>
      </c>
      <c r="E9418" s="11" t="str">
        <f>[1]动作!$D9417</f>
        <v>电表故障</v>
      </c>
      <c r="F9418" s="11" t="s">
        <v>45</v>
      </c>
      <c r="G9418" s="12">
        <f>[1]动作!$A9417+[1]动作!$B9417</f>
        <v>43216.237488425926</v>
      </c>
      <c r="H9418" s="12"/>
      <c r="I9418" s="11"/>
    </row>
    <row r="9419" spans="1:9" hidden="1" x14ac:dyDescent="0.3">
      <c r="A9419" s="24">
        <v>9417</v>
      </c>
      <c r="B9419" s="11" t="str">
        <f>IFERROR(INDEX({"JSNY-BJ0001-01";"JSNY-JS0022-01";"JSNY-JS0002-01"},MATCH(D9419,{"BJ_zhongyu";"JS_WX_liteer";"JS_CZ_wodefeng"},0)),"")</f>
        <v>JSNY-JS0002-01</v>
      </c>
      <c r="C9419" s="11" t="str">
        <f>IFERROR(INDEX({"北京中裕世纪大酒店";"江苏利特尔绿色包装股份有限公司";"常州市金坛沃德丰电子科技有限公司"},MATCH(D9419,{"BJ_zhongyu";"JS_WX_liteer";"JS_CZ_wodefeng"},0)),"")</f>
        <v>常州市金坛沃德丰电子科技有限公司</v>
      </c>
      <c r="D9419" s="11" t="str">
        <f>[1]动作!$G9418</f>
        <v>JS_CZ_wodefeng</v>
      </c>
      <c r="E9419" s="11" t="str">
        <f>[1]动作!$D9418</f>
        <v>电表故障</v>
      </c>
      <c r="F9419" s="11" t="s">
        <v>45</v>
      </c>
      <c r="G9419" s="12">
        <f>[1]动作!$A9418+[1]动作!$B9418</f>
        <v>43216.238993055558</v>
      </c>
      <c r="H9419" s="12"/>
      <c r="I9419" s="11"/>
    </row>
    <row r="9420" spans="1:9" hidden="1" x14ac:dyDescent="0.3">
      <c r="A9420" s="24">
        <v>9418</v>
      </c>
      <c r="B9420" s="11" t="str">
        <f>IFERROR(INDEX({"JSNY-BJ0001-01";"JSNY-JS0022-01";"JSNY-JS0002-01"},MATCH(D9420,{"BJ_zhongyu";"JS_WX_liteer";"JS_CZ_wodefeng"},0)),"")</f>
        <v>JSNY-JS0002-01</v>
      </c>
      <c r="C9420" s="11" t="str">
        <f>IFERROR(INDEX({"北京中裕世纪大酒店";"江苏利特尔绿色包装股份有限公司";"常州市金坛沃德丰电子科技有限公司"},MATCH(D9420,{"BJ_zhongyu";"JS_WX_liteer";"JS_CZ_wodefeng"},0)),"")</f>
        <v>常州市金坛沃德丰电子科技有限公司</v>
      </c>
      <c r="D9420" s="11" t="str">
        <f>[1]动作!$G9419</f>
        <v>JS_CZ_wodefeng</v>
      </c>
      <c r="E9420" s="11" t="str">
        <f>[1]动作!$D9419</f>
        <v>电表故障</v>
      </c>
      <c r="F9420" s="11" t="s">
        <v>45</v>
      </c>
      <c r="G9420" s="12">
        <f>[1]动作!$A9419+[1]动作!$B9419</f>
        <v>43216.23909722222</v>
      </c>
      <c r="H9420" s="12"/>
      <c r="I9420" s="11"/>
    </row>
    <row r="9421" spans="1:9" hidden="1" x14ac:dyDescent="0.3">
      <c r="A9421" s="24">
        <v>9419</v>
      </c>
      <c r="B9421" s="11" t="str">
        <f>IFERROR(INDEX({"JSNY-BJ0001-01";"JSNY-JS0022-01";"JSNY-JS0002-01"},MATCH(D9421,{"BJ_zhongyu";"JS_WX_liteer";"JS_CZ_wodefeng"},0)),"")</f>
        <v>JSNY-JS0002-01</v>
      </c>
      <c r="C9421" s="11" t="str">
        <f>IFERROR(INDEX({"北京中裕世纪大酒店";"江苏利特尔绿色包装股份有限公司";"常州市金坛沃德丰电子科技有限公司"},MATCH(D9421,{"BJ_zhongyu";"JS_WX_liteer";"JS_CZ_wodefeng"},0)),"")</f>
        <v>常州市金坛沃德丰电子科技有限公司</v>
      </c>
      <c r="D9421" s="11" t="str">
        <f>[1]动作!$G9420</f>
        <v>JS_CZ_wodefeng</v>
      </c>
      <c r="E9421" s="11" t="str">
        <f>[1]动作!$D9420</f>
        <v>电表故障</v>
      </c>
      <c r="F9421" s="11" t="s">
        <v>45</v>
      </c>
      <c r="G9421" s="12">
        <f>[1]动作!$A9420+[1]动作!$B9420</f>
        <v>43216.239976851852</v>
      </c>
      <c r="H9421" s="12"/>
      <c r="I9421" s="11"/>
    </row>
    <row r="9422" spans="1:9" hidden="1" x14ac:dyDescent="0.3">
      <c r="A9422" s="24">
        <v>9420</v>
      </c>
      <c r="B9422" s="11" t="str">
        <f>IFERROR(INDEX({"JSNY-BJ0001-01";"JSNY-JS0022-01";"JSNY-JS0002-01"},MATCH(D9422,{"BJ_zhongyu";"JS_WX_liteer";"JS_CZ_wodefeng"},0)),"")</f>
        <v>JSNY-BJ0001-01</v>
      </c>
      <c r="C9422" s="11" t="str">
        <f>IFERROR(INDEX({"北京中裕世纪大酒店";"江苏利特尔绿色包装股份有限公司";"常州市金坛沃德丰电子科技有限公司"},MATCH(D9422,{"BJ_zhongyu";"JS_WX_liteer";"JS_CZ_wodefeng"},0)),"")</f>
        <v>北京中裕世纪大酒店</v>
      </c>
      <c r="D9422" s="11" t="str">
        <f>[1]动作!$G9421</f>
        <v>BJ_zhongyu</v>
      </c>
      <c r="E9422" s="11" t="str">
        <f>[1]动作!$D9421</f>
        <v>分系统3故障状态</v>
      </c>
      <c r="F9422" s="11" t="s">
        <v>178</v>
      </c>
      <c r="G9422" s="12">
        <f>[1]动作!$A9421+[1]动作!$B9421</f>
        <v>43216.240081018521</v>
      </c>
      <c r="H9422" s="12"/>
      <c r="I9422" s="11"/>
    </row>
    <row r="9423" spans="1:9" hidden="1" x14ac:dyDescent="0.3">
      <c r="A9423" s="24">
        <v>9421</v>
      </c>
      <c r="B9423" s="11" t="str">
        <f>IFERROR(INDEX({"JSNY-BJ0001-01";"JSNY-JS0022-01";"JSNY-JS0002-01"},MATCH(D9423,{"BJ_zhongyu";"JS_WX_liteer";"JS_CZ_wodefeng"},0)),"")</f>
        <v>JSNY-BJ0001-01</v>
      </c>
      <c r="C9423" s="11" t="str">
        <f>IFERROR(INDEX({"北京中裕世纪大酒店";"江苏利特尔绿色包装股份有限公司";"常州市金坛沃德丰电子科技有限公司"},MATCH(D9423,{"BJ_zhongyu";"JS_WX_liteer";"JS_CZ_wodefeng"},0)),"")</f>
        <v>北京中裕世纪大酒店</v>
      </c>
      <c r="D9423" s="11" t="str">
        <f>[1]动作!$G9422</f>
        <v>BJ_zhongyu</v>
      </c>
      <c r="E9423" s="11" t="str">
        <f>[1]动作!$D9422</f>
        <v>分系统3BCMS2故障状态</v>
      </c>
      <c r="F9423" s="11" t="s">
        <v>177</v>
      </c>
      <c r="G9423" s="12">
        <f>[1]动作!$A9422+[1]动作!$B9422</f>
        <v>43216.240081018521</v>
      </c>
      <c r="H9423" s="12"/>
      <c r="I9423" s="11"/>
    </row>
    <row r="9424" spans="1:9" hidden="1" x14ac:dyDescent="0.3">
      <c r="A9424" s="24">
        <v>9422</v>
      </c>
      <c r="B9424" s="11" t="str">
        <f>IFERROR(INDEX({"JSNY-BJ0001-01";"JSNY-JS0022-01";"JSNY-JS0002-01"},MATCH(D9424,{"BJ_zhongyu";"JS_WX_liteer";"JS_CZ_wodefeng"},0)),"")</f>
        <v>JSNY-BJ0001-01</v>
      </c>
      <c r="C9424" s="11" t="str">
        <f>IFERROR(INDEX({"北京中裕世纪大酒店";"江苏利特尔绿色包装股份有限公司";"常州市金坛沃德丰电子科技有限公司"},MATCH(D9424,{"BJ_zhongyu";"JS_WX_liteer";"JS_CZ_wodefeng"},0)),"")</f>
        <v>北京中裕世纪大酒店</v>
      </c>
      <c r="D9424" s="11" t="str">
        <f>[1]动作!$G9423</f>
        <v>BJ_zhongyu</v>
      </c>
      <c r="E9424" s="11" t="str">
        <f>[1]动作!$D9423</f>
        <v>分系统3故障状态</v>
      </c>
      <c r="F9424" s="11" t="s">
        <v>178</v>
      </c>
      <c r="G9424" s="12">
        <f>[1]动作!$A9423+[1]动作!$B9423</f>
        <v>43216.242407407408</v>
      </c>
      <c r="H9424" s="12"/>
      <c r="I9424" s="11"/>
    </row>
    <row r="9425" spans="1:9" hidden="1" x14ac:dyDescent="0.3">
      <c r="A9425" s="24">
        <v>9423</v>
      </c>
      <c r="B9425" s="11" t="str">
        <f>IFERROR(INDEX({"JSNY-BJ0001-01";"JSNY-JS0022-01";"JSNY-JS0002-01"},MATCH(D9425,{"BJ_zhongyu";"JS_WX_liteer";"JS_CZ_wodefeng"},0)),"")</f>
        <v>JSNY-BJ0001-01</v>
      </c>
      <c r="C9425" s="11" t="str">
        <f>IFERROR(INDEX({"北京中裕世纪大酒店";"江苏利特尔绿色包装股份有限公司";"常州市金坛沃德丰电子科技有限公司"},MATCH(D9425,{"BJ_zhongyu";"JS_WX_liteer";"JS_CZ_wodefeng"},0)),"")</f>
        <v>北京中裕世纪大酒店</v>
      </c>
      <c r="D9425" s="11" t="str">
        <f>[1]动作!$G9424</f>
        <v>BJ_zhongyu</v>
      </c>
      <c r="E9425" s="11" t="str">
        <f>[1]动作!$D9424</f>
        <v>分系统3BCMS2故障状态</v>
      </c>
      <c r="F9425" s="11" t="s">
        <v>177</v>
      </c>
      <c r="G9425" s="12">
        <f>[1]动作!$A9424+[1]动作!$B9424</f>
        <v>43216.242407407408</v>
      </c>
      <c r="H9425" s="12"/>
      <c r="I9425" s="11"/>
    </row>
    <row r="9426" spans="1:9" hidden="1" x14ac:dyDescent="0.3">
      <c r="A9426" s="24">
        <v>9424</v>
      </c>
      <c r="B9426" s="11" t="str">
        <f>IFERROR(INDEX({"JSNY-BJ0001-01";"JSNY-JS0022-01";"JSNY-JS0002-01"},MATCH(D9426,{"BJ_zhongyu";"JS_WX_liteer";"JS_CZ_wodefeng"},0)),"")</f>
        <v>JSNY-JS0002-01</v>
      </c>
      <c r="C9426" s="11" t="str">
        <f>IFERROR(INDEX({"北京中裕世纪大酒店";"江苏利特尔绿色包装股份有限公司";"常州市金坛沃德丰电子科技有限公司"},MATCH(D9426,{"BJ_zhongyu";"JS_WX_liteer";"JS_CZ_wodefeng"},0)),"")</f>
        <v>常州市金坛沃德丰电子科技有限公司</v>
      </c>
      <c r="D9426" s="11" t="str">
        <f>[1]动作!$G9425</f>
        <v>JS_CZ_wodefeng</v>
      </c>
      <c r="E9426" s="11" t="str">
        <f>[1]动作!$D9425</f>
        <v>电表故障</v>
      </c>
      <c r="F9426" s="11" t="s">
        <v>45</v>
      </c>
      <c r="G9426" s="12">
        <f>[1]动作!$A9425+[1]动作!$B9425</f>
        <v>43216.24391203704</v>
      </c>
      <c r="H9426" s="12"/>
      <c r="I9426" s="11"/>
    </row>
    <row r="9427" spans="1:9" hidden="1" x14ac:dyDescent="0.3">
      <c r="A9427" s="24">
        <v>9425</v>
      </c>
      <c r="B9427" s="11" t="str">
        <f>IFERROR(INDEX({"JSNY-BJ0001-01";"JSNY-JS0022-01";"JSNY-JS0002-01"},MATCH(D9427,{"BJ_zhongyu";"JS_WX_liteer";"JS_CZ_wodefeng"},0)),"")</f>
        <v>JSNY-BJ0001-01</v>
      </c>
      <c r="C9427" s="11" t="str">
        <f>IFERROR(INDEX({"北京中裕世纪大酒店";"江苏利特尔绿色包装股份有限公司";"常州市金坛沃德丰电子科技有限公司"},MATCH(D9427,{"BJ_zhongyu";"JS_WX_liteer";"JS_CZ_wodefeng"},0)),"")</f>
        <v>北京中裕世纪大酒店</v>
      </c>
      <c r="D9427" s="11" t="str">
        <f>[1]动作!$G9426</f>
        <v>BJ_zhongyu</v>
      </c>
      <c r="E9427" s="11" t="str">
        <f>[1]动作!$D9426</f>
        <v>分系统3故障状态</v>
      </c>
      <c r="F9427" s="11" t="s">
        <v>178</v>
      </c>
      <c r="G9427" s="12">
        <f>[1]动作!$A9426+[1]动作!$B9426</f>
        <v>43216.245185185187</v>
      </c>
      <c r="H9427" s="12"/>
      <c r="I9427" s="11"/>
    </row>
    <row r="9428" spans="1:9" hidden="1" x14ac:dyDescent="0.3">
      <c r="A9428" s="24">
        <v>9426</v>
      </c>
      <c r="B9428" s="11" t="str">
        <f>IFERROR(INDEX({"JSNY-BJ0001-01";"JSNY-JS0022-01";"JSNY-JS0002-01"},MATCH(D9428,{"BJ_zhongyu";"JS_WX_liteer";"JS_CZ_wodefeng"},0)),"")</f>
        <v>JSNY-BJ0001-01</v>
      </c>
      <c r="C9428" s="11" t="str">
        <f>IFERROR(INDEX({"北京中裕世纪大酒店";"江苏利特尔绿色包装股份有限公司";"常州市金坛沃德丰电子科技有限公司"},MATCH(D9428,{"BJ_zhongyu";"JS_WX_liteer";"JS_CZ_wodefeng"},0)),"")</f>
        <v>北京中裕世纪大酒店</v>
      </c>
      <c r="D9428" s="11" t="str">
        <f>[1]动作!$G9427</f>
        <v>BJ_zhongyu</v>
      </c>
      <c r="E9428" s="11" t="str">
        <f>[1]动作!$D9427</f>
        <v>分系统3BCMS2故障状态</v>
      </c>
      <c r="F9428" s="11" t="s">
        <v>177</v>
      </c>
      <c r="G9428" s="12">
        <f>[1]动作!$A9427+[1]动作!$B9427</f>
        <v>43216.245185185187</v>
      </c>
      <c r="H9428" s="12"/>
      <c r="I9428" s="11"/>
    </row>
    <row r="9429" spans="1:9" hidden="1" x14ac:dyDescent="0.3">
      <c r="A9429" s="24">
        <v>9427</v>
      </c>
      <c r="B9429" s="11" t="str">
        <f>IFERROR(INDEX({"JSNY-BJ0001-01";"JSNY-JS0022-01";"JSNY-JS0002-01"},MATCH(D9429,{"BJ_zhongyu";"JS_WX_liteer";"JS_CZ_wodefeng"},0)),"")</f>
        <v>JSNY-JS0002-01</v>
      </c>
      <c r="C9429" s="11" t="str">
        <f>IFERROR(INDEX({"北京中裕世纪大酒店";"江苏利特尔绿色包装股份有限公司";"常州市金坛沃德丰电子科技有限公司"},MATCH(D9429,{"BJ_zhongyu";"JS_WX_liteer";"JS_CZ_wodefeng"},0)),"")</f>
        <v>常州市金坛沃德丰电子科技有限公司</v>
      </c>
      <c r="D9429" s="11" t="str">
        <f>[1]动作!$G9428</f>
        <v>JS_CZ_wodefeng</v>
      </c>
      <c r="E9429" s="11" t="str">
        <f>[1]动作!$D9428</f>
        <v>电表故障</v>
      </c>
      <c r="F9429" s="11" t="s">
        <v>45</v>
      </c>
      <c r="G9429" s="12">
        <f>[1]动作!$A9428+[1]动作!$B9428</f>
        <v>43216.245486111111</v>
      </c>
      <c r="H9429" s="12"/>
      <c r="I9429" s="11"/>
    </row>
    <row r="9430" spans="1:9" hidden="1" x14ac:dyDescent="0.3">
      <c r="A9430" s="24">
        <v>9428</v>
      </c>
      <c r="B9430" s="11" t="str">
        <f>IFERROR(INDEX({"JSNY-BJ0001-01";"JSNY-JS0022-01";"JSNY-JS0002-01"},MATCH(D9430,{"BJ_zhongyu";"JS_WX_liteer";"JS_CZ_wodefeng"},0)),"")</f>
        <v>JSNY-JS0002-01</v>
      </c>
      <c r="C9430" s="11" t="str">
        <f>IFERROR(INDEX({"北京中裕世纪大酒店";"江苏利特尔绿色包装股份有限公司";"常州市金坛沃德丰电子科技有限公司"},MATCH(D9430,{"BJ_zhongyu";"JS_WX_liteer";"JS_CZ_wodefeng"},0)),"")</f>
        <v>常州市金坛沃德丰电子科技有限公司</v>
      </c>
      <c r="D9430" s="11" t="str">
        <f>[1]动作!$G9429</f>
        <v>JS_CZ_wodefeng</v>
      </c>
      <c r="E9430" s="11" t="str">
        <f>[1]动作!$D9429</f>
        <v>电表故障</v>
      </c>
      <c r="F9430" s="11" t="s">
        <v>45</v>
      </c>
      <c r="G9430" s="12">
        <f>[1]动作!$A9429+[1]动作!$B9429</f>
        <v>43216.246817129628</v>
      </c>
      <c r="H9430" s="12"/>
      <c r="I9430" s="11"/>
    </row>
    <row r="9431" spans="1:9" hidden="1" x14ac:dyDescent="0.3">
      <c r="A9431" s="24">
        <v>9429</v>
      </c>
      <c r="B9431" s="11" t="str">
        <f>IFERROR(INDEX({"JSNY-BJ0001-01";"JSNY-JS0022-01";"JSNY-JS0002-01"},MATCH(D9431,{"BJ_zhongyu";"JS_WX_liteer";"JS_CZ_wodefeng"},0)),"")</f>
        <v>JSNY-BJ0001-01</v>
      </c>
      <c r="C9431" s="11" t="str">
        <f>IFERROR(INDEX({"北京中裕世纪大酒店";"江苏利特尔绿色包装股份有限公司";"常州市金坛沃德丰电子科技有限公司"},MATCH(D9431,{"BJ_zhongyu";"JS_WX_liteer";"JS_CZ_wodefeng"},0)),"")</f>
        <v>北京中裕世纪大酒店</v>
      </c>
      <c r="D9431" s="11" t="str">
        <f>[1]动作!$G9430</f>
        <v>BJ_zhongyu</v>
      </c>
      <c r="E9431" s="11" t="str">
        <f>[1]动作!$D9430</f>
        <v>分系统3BCMS2故障状态</v>
      </c>
      <c r="F9431" s="11" t="s">
        <v>177</v>
      </c>
      <c r="G9431" s="12">
        <f>[1]动作!$A9430+[1]动作!$B9430</f>
        <v>43216.246979166666</v>
      </c>
      <c r="H9431" s="12"/>
      <c r="I9431" s="11"/>
    </row>
    <row r="9432" spans="1:9" hidden="1" x14ac:dyDescent="0.3">
      <c r="A9432" s="24">
        <v>9430</v>
      </c>
      <c r="B9432" s="11" t="str">
        <f>IFERROR(INDEX({"JSNY-BJ0001-01";"JSNY-JS0022-01";"JSNY-JS0002-01"},MATCH(D9432,{"BJ_zhongyu";"JS_WX_liteer";"JS_CZ_wodefeng"},0)),"")</f>
        <v>JSNY-BJ0001-01</v>
      </c>
      <c r="C9432" s="11" t="str">
        <f>IFERROR(INDEX({"北京中裕世纪大酒店";"江苏利特尔绿色包装股份有限公司";"常州市金坛沃德丰电子科技有限公司"},MATCH(D9432,{"BJ_zhongyu";"JS_WX_liteer";"JS_CZ_wodefeng"},0)),"")</f>
        <v>北京中裕世纪大酒店</v>
      </c>
      <c r="D9432" s="11" t="str">
        <f>[1]动作!$G9431</f>
        <v>BJ_zhongyu</v>
      </c>
      <c r="E9432" s="11" t="str">
        <f>[1]动作!$D9431</f>
        <v>分系统3故障状态</v>
      </c>
      <c r="F9432" s="11" t="s">
        <v>178</v>
      </c>
      <c r="G9432" s="12">
        <f>[1]动作!$A9431+[1]动作!$B9431</f>
        <v>43216.248032407406</v>
      </c>
      <c r="H9432" s="12"/>
      <c r="I9432" s="11"/>
    </row>
    <row r="9433" spans="1:9" hidden="1" x14ac:dyDescent="0.3">
      <c r="A9433" s="24">
        <v>9431</v>
      </c>
      <c r="B9433" s="11" t="str">
        <f>IFERROR(INDEX({"JSNY-BJ0001-01";"JSNY-JS0022-01";"JSNY-JS0002-01"},MATCH(D9433,{"BJ_zhongyu";"JS_WX_liteer";"JS_CZ_wodefeng"},0)),"")</f>
        <v>JSNY-BJ0001-01</v>
      </c>
      <c r="C9433" s="11" t="str">
        <f>IFERROR(INDEX({"北京中裕世纪大酒店";"江苏利特尔绿色包装股份有限公司";"常州市金坛沃德丰电子科技有限公司"},MATCH(D9433,{"BJ_zhongyu";"JS_WX_liteer";"JS_CZ_wodefeng"},0)),"")</f>
        <v>北京中裕世纪大酒店</v>
      </c>
      <c r="D9433" s="11" t="str">
        <f>[1]动作!$G9432</f>
        <v>BJ_zhongyu</v>
      </c>
      <c r="E9433" s="11" t="str">
        <f>[1]动作!$D9432</f>
        <v>分系统3BCMS2故障状态</v>
      </c>
      <c r="F9433" s="11" t="s">
        <v>177</v>
      </c>
      <c r="G9433" s="12">
        <f>[1]动作!$A9432+[1]动作!$B9432</f>
        <v>43216.248032407406</v>
      </c>
      <c r="H9433" s="12"/>
      <c r="I9433" s="11"/>
    </row>
    <row r="9434" spans="1:9" hidden="1" x14ac:dyDescent="0.3">
      <c r="A9434" s="24">
        <v>9432</v>
      </c>
      <c r="B9434" s="11" t="str">
        <f>IFERROR(INDEX({"JSNY-BJ0001-01";"JSNY-JS0022-01";"JSNY-JS0002-01"},MATCH(D9434,{"BJ_zhongyu";"JS_WX_liteer";"JS_CZ_wodefeng"},0)),"")</f>
        <v>JSNY-JS0002-01</v>
      </c>
      <c r="C9434" s="11" t="str">
        <f>IFERROR(INDEX({"北京中裕世纪大酒店";"江苏利特尔绿色包装股份有限公司";"常州市金坛沃德丰电子科技有限公司"},MATCH(D9434,{"BJ_zhongyu";"JS_WX_liteer";"JS_CZ_wodefeng"},0)),"")</f>
        <v>常州市金坛沃德丰电子科技有限公司</v>
      </c>
      <c r="D9434" s="11" t="str">
        <f>[1]动作!$G9433</f>
        <v>JS_CZ_wodefeng</v>
      </c>
      <c r="E9434" s="11" t="str">
        <f>[1]动作!$D9433</f>
        <v>电表故障</v>
      </c>
      <c r="F9434" s="11" t="s">
        <v>45</v>
      </c>
      <c r="G9434" s="12">
        <f>[1]动作!$A9433+[1]动作!$B9433</f>
        <v>43216.249189814815</v>
      </c>
      <c r="H9434" s="12"/>
      <c r="I9434" s="11"/>
    </row>
    <row r="9435" spans="1:9" hidden="1" x14ac:dyDescent="0.3">
      <c r="A9435" s="24">
        <v>9433</v>
      </c>
      <c r="B9435" s="11" t="str">
        <f>IFERROR(INDEX({"JSNY-BJ0001-01";"JSNY-JS0022-01";"JSNY-JS0002-01"},MATCH(D9435,{"BJ_zhongyu";"JS_WX_liteer";"JS_CZ_wodefeng"},0)),"")</f>
        <v>JSNY-JS0002-01</v>
      </c>
      <c r="C9435" s="11" t="str">
        <f>IFERROR(INDEX({"北京中裕世纪大酒店";"江苏利特尔绿色包装股份有限公司";"常州市金坛沃德丰电子科技有限公司"},MATCH(D9435,{"BJ_zhongyu";"JS_WX_liteer";"JS_CZ_wodefeng"},0)),"")</f>
        <v>常州市金坛沃德丰电子科技有限公司</v>
      </c>
      <c r="D9435" s="11" t="str">
        <f>[1]动作!$G9434</f>
        <v>JS_CZ_wodefeng</v>
      </c>
      <c r="E9435" s="11" t="str">
        <f>[1]动作!$D9434</f>
        <v>电表故障</v>
      </c>
      <c r="F9435" s="11" t="s">
        <v>45</v>
      </c>
      <c r="G9435" s="12">
        <f>[1]动作!$A9434+[1]动作!$B9434</f>
        <v>43216.250416666669</v>
      </c>
      <c r="H9435" s="12"/>
      <c r="I9435" s="11"/>
    </row>
    <row r="9436" spans="1:9" hidden="1" x14ac:dyDescent="0.3">
      <c r="A9436" s="24">
        <v>9434</v>
      </c>
      <c r="B9436" s="11" t="str">
        <f>IFERROR(INDEX({"JSNY-BJ0001-01";"JSNY-JS0022-01";"JSNY-JS0002-01"},MATCH(D9436,{"BJ_zhongyu";"JS_WX_liteer";"JS_CZ_wodefeng"},0)),"")</f>
        <v>JSNY-JS0002-01</v>
      </c>
      <c r="C9436" s="11" t="str">
        <f>IFERROR(INDEX({"北京中裕世纪大酒店";"江苏利特尔绿色包装股份有限公司";"常州市金坛沃德丰电子科技有限公司"},MATCH(D9436,{"BJ_zhongyu";"JS_WX_liteer";"JS_CZ_wodefeng"},0)),"")</f>
        <v>常州市金坛沃德丰电子科技有限公司</v>
      </c>
      <c r="D9436" s="11" t="str">
        <f>[1]动作!$G9435</f>
        <v>JS_CZ_wodefeng</v>
      </c>
      <c r="E9436" s="11" t="str">
        <f>[1]动作!$D9435</f>
        <v>电表故障</v>
      </c>
      <c r="F9436" s="11" t="s">
        <v>45</v>
      </c>
      <c r="G9436" s="12">
        <f>[1]动作!$A9435+[1]动作!$B9435</f>
        <v>43216.250648148147</v>
      </c>
      <c r="H9436" s="12"/>
      <c r="I9436" s="11"/>
    </row>
    <row r="9437" spans="1:9" hidden="1" x14ac:dyDescent="0.3">
      <c r="A9437" s="24">
        <v>9435</v>
      </c>
      <c r="B9437" s="11" t="str">
        <f>IFERROR(INDEX({"JSNY-BJ0001-01";"JSNY-JS0022-01";"JSNY-JS0002-01"},MATCH(D9437,{"BJ_zhongyu";"JS_WX_liteer";"JS_CZ_wodefeng"},0)),"")</f>
        <v>JSNY-JS0002-01</v>
      </c>
      <c r="C9437" s="11" t="str">
        <f>IFERROR(INDEX({"北京中裕世纪大酒店";"江苏利特尔绿色包装股份有限公司";"常州市金坛沃德丰电子科技有限公司"},MATCH(D9437,{"BJ_zhongyu";"JS_WX_liteer";"JS_CZ_wodefeng"},0)),"")</f>
        <v>常州市金坛沃德丰电子科技有限公司</v>
      </c>
      <c r="D9437" s="11" t="str">
        <f>[1]动作!$G9436</f>
        <v>JS_CZ_wodefeng</v>
      </c>
      <c r="E9437" s="11" t="str">
        <f>[1]动作!$D9436</f>
        <v>电表故障</v>
      </c>
      <c r="F9437" s="11" t="s">
        <v>45</v>
      </c>
      <c r="G9437" s="12">
        <f>[1]动作!$A9436+[1]动作!$B9436</f>
        <v>43216.250763888886</v>
      </c>
      <c r="H9437" s="12"/>
      <c r="I9437" s="11"/>
    </row>
    <row r="9438" spans="1:9" hidden="1" x14ac:dyDescent="0.3">
      <c r="A9438" s="24">
        <v>9436</v>
      </c>
      <c r="B9438" s="11" t="str">
        <f>IFERROR(INDEX({"JSNY-BJ0001-01";"JSNY-JS0022-01";"JSNY-JS0002-01"},MATCH(D9438,{"BJ_zhongyu";"JS_WX_liteer";"JS_CZ_wodefeng"},0)),"")</f>
        <v>JSNY-BJ0001-01</v>
      </c>
      <c r="C9438" s="11" t="str">
        <f>IFERROR(INDEX({"北京中裕世纪大酒店";"江苏利特尔绿色包装股份有限公司";"常州市金坛沃德丰电子科技有限公司"},MATCH(D9438,{"BJ_zhongyu";"JS_WX_liteer";"JS_CZ_wodefeng"},0)),"")</f>
        <v>北京中裕世纪大酒店</v>
      </c>
      <c r="D9438" s="11" t="str">
        <f>[1]动作!$G9437</f>
        <v>BJ_zhongyu</v>
      </c>
      <c r="E9438" s="11" t="str">
        <f>[1]动作!$D9437</f>
        <v>分系统3故障状态</v>
      </c>
      <c r="F9438" s="11" t="s">
        <v>178</v>
      </c>
      <c r="G9438" s="12">
        <f>[1]动作!$A9437+[1]动作!$B9437</f>
        <v>43216.250821759262</v>
      </c>
      <c r="H9438" s="12"/>
      <c r="I9438" s="11"/>
    </row>
    <row r="9439" spans="1:9" hidden="1" x14ac:dyDescent="0.3">
      <c r="A9439" s="24">
        <v>9437</v>
      </c>
      <c r="B9439" s="11" t="str">
        <f>IFERROR(INDEX({"JSNY-BJ0001-01";"JSNY-JS0022-01";"JSNY-JS0002-01"},MATCH(D9439,{"BJ_zhongyu";"JS_WX_liteer";"JS_CZ_wodefeng"},0)),"")</f>
        <v>JSNY-BJ0001-01</v>
      </c>
      <c r="C9439" s="11" t="str">
        <f>IFERROR(INDEX({"北京中裕世纪大酒店";"江苏利特尔绿色包装股份有限公司";"常州市金坛沃德丰电子科技有限公司"},MATCH(D9439,{"BJ_zhongyu";"JS_WX_liteer";"JS_CZ_wodefeng"},0)),"")</f>
        <v>北京中裕世纪大酒店</v>
      </c>
      <c r="D9439" s="11" t="str">
        <f>[1]动作!$G9438</f>
        <v>BJ_zhongyu</v>
      </c>
      <c r="E9439" s="11" t="str">
        <f>[1]动作!$D9438</f>
        <v>分系统3BCMS2故障状态</v>
      </c>
      <c r="F9439" s="11" t="s">
        <v>177</v>
      </c>
      <c r="G9439" s="12">
        <f>[1]动作!$A9438+[1]动作!$B9438</f>
        <v>43216.250821759262</v>
      </c>
      <c r="H9439" s="12"/>
      <c r="I9439" s="11"/>
    </row>
    <row r="9440" spans="1:9" hidden="1" x14ac:dyDescent="0.3">
      <c r="A9440" s="24">
        <v>9438</v>
      </c>
      <c r="B9440" s="11" t="str">
        <f>IFERROR(INDEX({"JSNY-BJ0001-01";"JSNY-JS0022-01";"JSNY-JS0002-01"},MATCH(D9440,{"BJ_zhongyu";"JS_WX_liteer";"JS_CZ_wodefeng"},0)),"")</f>
        <v>JSNY-JS0002-01</v>
      </c>
      <c r="C9440" s="11" t="str">
        <f>IFERROR(INDEX({"北京中裕世纪大酒店";"江苏利特尔绿色包装股份有限公司";"常州市金坛沃德丰电子科技有限公司"},MATCH(D9440,{"BJ_zhongyu";"JS_WX_liteer";"JS_CZ_wodefeng"},0)),"")</f>
        <v>常州市金坛沃德丰电子科技有限公司</v>
      </c>
      <c r="D9440" s="11" t="str">
        <f>[1]动作!$G9439</f>
        <v>JS_CZ_wodefeng</v>
      </c>
      <c r="E9440" s="11" t="str">
        <f>[1]动作!$D9439</f>
        <v>电表故障</v>
      </c>
      <c r="F9440" s="11" t="s">
        <v>45</v>
      </c>
      <c r="G9440" s="12">
        <f>[1]动作!$A9439+[1]动作!$B9439</f>
        <v>43216.251805555556</v>
      </c>
      <c r="H9440" s="12"/>
      <c r="I9440" s="11"/>
    </row>
    <row r="9441" spans="1:9" hidden="1" x14ac:dyDescent="0.3">
      <c r="A9441" s="24">
        <v>9439</v>
      </c>
      <c r="B9441" s="11" t="str">
        <f>IFERROR(INDEX({"JSNY-BJ0001-01";"JSNY-JS0022-01";"JSNY-JS0002-01"},MATCH(D9441,{"BJ_zhongyu";"JS_WX_liteer";"JS_CZ_wodefeng"},0)),"")</f>
        <v>JSNY-JS0002-01</v>
      </c>
      <c r="C9441" s="11" t="str">
        <f>IFERROR(INDEX({"北京中裕世纪大酒店";"江苏利特尔绿色包装股份有限公司";"常州市金坛沃德丰电子科技有限公司"},MATCH(D9441,{"BJ_zhongyu";"JS_WX_liteer";"JS_CZ_wodefeng"},0)),"")</f>
        <v>常州市金坛沃德丰电子科技有限公司</v>
      </c>
      <c r="D9441" s="11" t="str">
        <f>[1]动作!$G9440</f>
        <v>JS_CZ_wodefeng</v>
      </c>
      <c r="E9441" s="11" t="str">
        <f>[1]动作!$D9440</f>
        <v>电表故障</v>
      </c>
      <c r="F9441" s="11" t="s">
        <v>45</v>
      </c>
      <c r="G9441" s="12">
        <f>[1]动作!$A9440+[1]动作!$B9440</f>
        <v>43216.253252314818</v>
      </c>
      <c r="H9441" s="12"/>
      <c r="I9441" s="11"/>
    </row>
    <row r="9442" spans="1:9" hidden="1" x14ac:dyDescent="0.3">
      <c r="A9442" s="24">
        <v>9440</v>
      </c>
      <c r="B9442" s="11" t="str">
        <f>IFERROR(INDEX({"JSNY-BJ0001-01";"JSNY-JS0022-01";"JSNY-JS0002-01"},MATCH(D9442,{"BJ_zhongyu";"JS_WX_liteer";"JS_CZ_wodefeng"},0)),"")</f>
        <v>JSNY-BJ0001-01</v>
      </c>
      <c r="C9442" s="11" t="str">
        <f>IFERROR(INDEX({"北京中裕世纪大酒店";"江苏利特尔绿色包装股份有限公司";"常州市金坛沃德丰电子科技有限公司"},MATCH(D9442,{"BJ_zhongyu";"JS_WX_liteer";"JS_CZ_wodefeng"},0)),"")</f>
        <v>北京中裕世纪大酒店</v>
      </c>
      <c r="D9442" s="11" t="str">
        <f>[1]动作!$G9441</f>
        <v>BJ_zhongyu</v>
      </c>
      <c r="E9442" s="11" t="str">
        <f>[1]动作!$D9441</f>
        <v>分系统3故障状态</v>
      </c>
      <c r="F9442" s="11" t="s">
        <v>178</v>
      </c>
      <c r="G9442" s="12">
        <f>[1]动作!$A9441+[1]动作!$B9441</f>
        <v>43216.25371527778</v>
      </c>
      <c r="H9442" s="12"/>
      <c r="I9442" s="11"/>
    </row>
    <row r="9443" spans="1:9" hidden="1" x14ac:dyDescent="0.3">
      <c r="A9443" s="24">
        <v>9441</v>
      </c>
      <c r="B9443" s="11" t="str">
        <f>IFERROR(INDEX({"JSNY-BJ0001-01";"JSNY-JS0022-01";"JSNY-JS0002-01"},MATCH(D9443,{"BJ_zhongyu";"JS_WX_liteer";"JS_CZ_wodefeng"},0)),"")</f>
        <v>JSNY-BJ0001-01</v>
      </c>
      <c r="C9443" s="11" t="str">
        <f>IFERROR(INDEX({"北京中裕世纪大酒店";"江苏利特尔绿色包装股份有限公司";"常州市金坛沃德丰电子科技有限公司"},MATCH(D9443,{"BJ_zhongyu";"JS_WX_liteer";"JS_CZ_wodefeng"},0)),"")</f>
        <v>北京中裕世纪大酒店</v>
      </c>
      <c r="D9443" s="11" t="str">
        <f>[1]动作!$G9442</f>
        <v>BJ_zhongyu</v>
      </c>
      <c r="E9443" s="11" t="str">
        <f>[1]动作!$D9442</f>
        <v>分系统3BCMS2故障状态</v>
      </c>
      <c r="F9443" s="11" t="s">
        <v>177</v>
      </c>
      <c r="G9443" s="12">
        <f>[1]动作!$A9442+[1]动作!$B9442</f>
        <v>43216.25371527778</v>
      </c>
      <c r="H9443" s="12"/>
      <c r="I9443" s="11"/>
    </row>
    <row r="9444" spans="1:9" hidden="1" x14ac:dyDescent="0.3">
      <c r="A9444" s="24">
        <v>9442</v>
      </c>
      <c r="B9444" s="11" t="str">
        <f>IFERROR(INDEX({"JSNY-BJ0001-01";"JSNY-JS0022-01";"JSNY-JS0002-01"},MATCH(D9444,{"BJ_zhongyu";"JS_WX_liteer";"JS_CZ_wodefeng"},0)),"")</f>
        <v>JSNY-BJ0001-01</v>
      </c>
      <c r="C9444" s="11" t="str">
        <f>IFERROR(INDEX({"北京中裕世纪大酒店";"江苏利特尔绿色包装股份有限公司";"常州市金坛沃德丰电子科技有限公司"},MATCH(D9444,{"BJ_zhongyu";"JS_WX_liteer";"JS_CZ_wodefeng"},0)),"")</f>
        <v>北京中裕世纪大酒店</v>
      </c>
      <c r="D9444" s="11" t="str">
        <f>[1]动作!$G9443</f>
        <v>BJ_zhongyu</v>
      </c>
      <c r="E9444" s="11" t="str">
        <f>[1]动作!$D9443</f>
        <v>分系统3故障状态</v>
      </c>
      <c r="F9444" s="11" t="s">
        <v>178</v>
      </c>
      <c r="G9444" s="12">
        <f>[1]动作!$A9443+[1]动作!$B9443</f>
        <v>43216.256631944445</v>
      </c>
      <c r="H9444" s="12"/>
      <c r="I9444" s="11"/>
    </row>
    <row r="9445" spans="1:9" hidden="1" x14ac:dyDescent="0.3">
      <c r="A9445" s="24">
        <v>9443</v>
      </c>
      <c r="B9445" s="11" t="str">
        <f>IFERROR(INDEX({"JSNY-BJ0001-01";"JSNY-JS0022-01";"JSNY-JS0002-01"},MATCH(D9445,{"BJ_zhongyu";"JS_WX_liteer";"JS_CZ_wodefeng"},0)),"")</f>
        <v>JSNY-BJ0001-01</v>
      </c>
      <c r="C9445" s="11" t="str">
        <f>IFERROR(INDEX({"北京中裕世纪大酒店";"江苏利特尔绿色包装股份有限公司";"常州市金坛沃德丰电子科技有限公司"},MATCH(D9445,{"BJ_zhongyu";"JS_WX_liteer";"JS_CZ_wodefeng"},0)),"")</f>
        <v>北京中裕世纪大酒店</v>
      </c>
      <c r="D9445" s="11" t="str">
        <f>[1]动作!$G9444</f>
        <v>BJ_zhongyu</v>
      </c>
      <c r="E9445" s="11" t="str">
        <f>[1]动作!$D9444</f>
        <v>分系统3BCMS2故障状态</v>
      </c>
      <c r="F9445" s="11" t="s">
        <v>177</v>
      </c>
      <c r="G9445" s="12">
        <f>[1]动作!$A9444+[1]动作!$B9444</f>
        <v>43216.256631944445</v>
      </c>
      <c r="H9445" s="12"/>
      <c r="I9445" s="11"/>
    </row>
    <row r="9446" spans="1:9" hidden="1" x14ac:dyDescent="0.3">
      <c r="A9446" s="24">
        <v>9444</v>
      </c>
      <c r="B9446" s="11" t="str">
        <f>IFERROR(INDEX({"JSNY-BJ0001-01";"JSNY-JS0022-01";"JSNY-JS0002-01"},MATCH(D9446,{"BJ_zhongyu";"JS_WX_liteer";"JS_CZ_wodefeng"},0)),"")</f>
        <v>JSNY-JS0002-01</v>
      </c>
      <c r="C9446" s="11" t="str">
        <f>IFERROR(INDEX({"北京中裕世纪大酒店";"江苏利特尔绿色包装股份有限公司";"常州市金坛沃德丰电子科技有限公司"},MATCH(D9446,{"BJ_zhongyu";"JS_WX_liteer";"JS_CZ_wodefeng"},0)),"")</f>
        <v>常州市金坛沃德丰电子科技有限公司</v>
      </c>
      <c r="D9446" s="11" t="str">
        <f>[1]动作!$G9445</f>
        <v>JS_CZ_wodefeng</v>
      </c>
      <c r="E9446" s="11" t="str">
        <f>[1]动作!$D9445</f>
        <v>电表故障</v>
      </c>
      <c r="F9446" s="11" t="s">
        <v>45</v>
      </c>
      <c r="G9446" s="12">
        <f>[1]动作!$A9445+[1]动作!$B9445</f>
        <v>43216.257071759261</v>
      </c>
      <c r="H9446" s="12"/>
      <c r="I9446" s="11"/>
    </row>
    <row r="9447" spans="1:9" hidden="1" x14ac:dyDescent="0.3">
      <c r="A9447" s="24">
        <v>9445</v>
      </c>
      <c r="B9447" s="11" t="str">
        <f>IFERROR(INDEX({"JSNY-BJ0001-01";"JSNY-JS0022-01";"JSNY-JS0002-01"},MATCH(D9447,{"BJ_zhongyu";"JS_WX_liteer";"JS_CZ_wodefeng"},0)),"")</f>
        <v>JSNY-JS0002-01</v>
      </c>
      <c r="C9447" s="11" t="str">
        <f>IFERROR(INDEX({"北京中裕世纪大酒店";"江苏利特尔绿色包装股份有限公司";"常州市金坛沃德丰电子科技有限公司"},MATCH(D9447,{"BJ_zhongyu";"JS_WX_liteer";"JS_CZ_wodefeng"},0)),"")</f>
        <v>常州市金坛沃德丰电子科技有限公司</v>
      </c>
      <c r="D9447" s="11" t="str">
        <f>[1]动作!$G9446</f>
        <v>JS_CZ_wodefeng</v>
      </c>
      <c r="E9447" s="11" t="str">
        <f>[1]动作!$D9446</f>
        <v>电表故障</v>
      </c>
      <c r="F9447" s="11" t="s">
        <v>45</v>
      </c>
      <c r="G9447" s="12">
        <f>[1]动作!$A9446+[1]动作!$B9446</f>
        <v>43216.257187499999</v>
      </c>
      <c r="H9447" s="12"/>
      <c r="I9447" s="11"/>
    </row>
    <row r="9448" spans="1:9" hidden="1" x14ac:dyDescent="0.3">
      <c r="A9448" s="24">
        <v>9446</v>
      </c>
      <c r="B9448" s="11" t="str">
        <f>IFERROR(INDEX({"JSNY-BJ0001-01";"JSNY-JS0022-01";"JSNY-JS0002-01"},MATCH(D9448,{"BJ_zhongyu";"JS_WX_liteer";"JS_CZ_wodefeng"},0)),"")</f>
        <v>JSNY-JS0002-01</v>
      </c>
      <c r="C9448" s="11" t="str">
        <f>IFERROR(INDEX({"北京中裕世纪大酒店";"江苏利特尔绿色包装股份有限公司";"常州市金坛沃德丰电子科技有限公司"},MATCH(D9448,{"BJ_zhongyu";"JS_WX_liteer";"JS_CZ_wodefeng"},0)),"")</f>
        <v>常州市金坛沃德丰电子科技有限公司</v>
      </c>
      <c r="D9448" s="11" t="str">
        <f>[1]动作!$G9447</f>
        <v>JS_CZ_wodefeng</v>
      </c>
      <c r="E9448" s="11" t="str">
        <f>[1]动作!$D9447</f>
        <v>电表故障</v>
      </c>
      <c r="F9448" s="11" t="s">
        <v>45</v>
      </c>
      <c r="G9448" s="12">
        <f>[1]动作!$A9447+[1]动作!$B9447</f>
        <v>43216.257430555554</v>
      </c>
      <c r="H9448" s="12"/>
      <c r="I9448" s="11"/>
    </row>
    <row r="9449" spans="1:9" hidden="1" x14ac:dyDescent="0.3">
      <c r="A9449" s="24">
        <v>9447</v>
      </c>
      <c r="B9449" s="11" t="str">
        <f>IFERROR(INDEX({"JSNY-BJ0001-01";"JSNY-JS0022-01";"JSNY-JS0002-01"},MATCH(D9449,{"BJ_zhongyu";"JS_WX_liteer";"JS_CZ_wodefeng"},0)),"")</f>
        <v>JSNY-JS0002-01</v>
      </c>
      <c r="C9449" s="11" t="str">
        <f>IFERROR(INDEX({"北京中裕世纪大酒店";"江苏利特尔绿色包装股份有限公司";"常州市金坛沃德丰电子科技有限公司"},MATCH(D9449,{"BJ_zhongyu";"JS_WX_liteer";"JS_CZ_wodefeng"},0)),"")</f>
        <v>常州市金坛沃德丰电子科技有限公司</v>
      </c>
      <c r="D9449" s="11" t="str">
        <f>[1]动作!$G9448</f>
        <v>JS_CZ_wodefeng</v>
      </c>
      <c r="E9449" s="11" t="str">
        <f>[1]动作!$D9448</f>
        <v>电表故障</v>
      </c>
      <c r="F9449" s="11" t="s">
        <v>45</v>
      </c>
      <c r="G9449" s="12">
        <f>[1]动作!$A9448+[1]动作!$B9448</f>
        <v>43216.259386574071</v>
      </c>
      <c r="H9449" s="12"/>
      <c r="I9449" s="11"/>
    </row>
    <row r="9450" spans="1:9" hidden="1" x14ac:dyDescent="0.3">
      <c r="A9450" s="24">
        <v>9448</v>
      </c>
      <c r="B9450" s="11" t="str">
        <f>IFERROR(INDEX({"JSNY-BJ0001-01";"JSNY-JS0022-01";"JSNY-JS0002-01"},MATCH(D9450,{"BJ_zhongyu";"JS_WX_liteer";"JS_CZ_wodefeng"},0)),"")</f>
        <v>JSNY-BJ0001-01</v>
      </c>
      <c r="C9450" s="11" t="str">
        <f>IFERROR(INDEX({"北京中裕世纪大酒店";"江苏利特尔绿色包装股份有限公司";"常州市金坛沃德丰电子科技有限公司"},MATCH(D9450,{"BJ_zhongyu";"JS_WX_liteer";"JS_CZ_wodefeng"},0)),"")</f>
        <v>北京中裕世纪大酒店</v>
      </c>
      <c r="D9450" s="11" t="str">
        <f>[1]动作!$G9449</f>
        <v>BJ_zhongyu</v>
      </c>
      <c r="E9450" s="11" t="str">
        <f>[1]动作!$D9449</f>
        <v>分系统3故障状态</v>
      </c>
      <c r="F9450" s="11" t="s">
        <v>178</v>
      </c>
      <c r="G9450" s="12">
        <f>[1]动作!$A9449+[1]动作!$B9449</f>
        <v>43216.259409722225</v>
      </c>
      <c r="H9450" s="12"/>
      <c r="I9450" s="11"/>
    </row>
    <row r="9451" spans="1:9" hidden="1" x14ac:dyDescent="0.3">
      <c r="A9451" s="24">
        <v>9449</v>
      </c>
      <c r="B9451" s="11" t="str">
        <f>IFERROR(INDEX({"JSNY-BJ0001-01";"JSNY-JS0022-01";"JSNY-JS0002-01"},MATCH(D9451,{"BJ_zhongyu";"JS_WX_liteer";"JS_CZ_wodefeng"},0)),"")</f>
        <v>JSNY-BJ0001-01</v>
      </c>
      <c r="C9451" s="11" t="str">
        <f>IFERROR(INDEX({"北京中裕世纪大酒店";"江苏利特尔绿色包装股份有限公司";"常州市金坛沃德丰电子科技有限公司"},MATCH(D9451,{"BJ_zhongyu";"JS_WX_liteer";"JS_CZ_wodefeng"},0)),"")</f>
        <v>北京中裕世纪大酒店</v>
      </c>
      <c r="D9451" s="11" t="str">
        <f>[1]动作!$G9450</f>
        <v>BJ_zhongyu</v>
      </c>
      <c r="E9451" s="11" t="str">
        <f>[1]动作!$D9450</f>
        <v>分系统3BCMS2故障状态</v>
      </c>
      <c r="F9451" s="11" t="s">
        <v>177</v>
      </c>
      <c r="G9451" s="12">
        <f>[1]动作!$A9450+[1]动作!$B9450</f>
        <v>43216.259409722225</v>
      </c>
      <c r="H9451" s="12"/>
      <c r="I9451" s="11"/>
    </row>
    <row r="9452" spans="1:9" hidden="1" x14ac:dyDescent="0.3">
      <c r="A9452" s="24">
        <v>9450</v>
      </c>
      <c r="B9452" s="11" t="str">
        <f>IFERROR(INDEX({"JSNY-BJ0001-01";"JSNY-JS0022-01";"JSNY-JS0002-01"},MATCH(D9452,{"BJ_zhongyu";"JS_WX_liteer";"JS_CZ_wodefeng"},0)),"")</f>
        <v>JSNY-JS0002-01</v>
      </c>
      <c r="C9452" s="11" t="str">
        <f>IFERROR(INDEX({"北京中裕世纪大酒店";"江苏利特尔绿色包装股份有限公司";"常州市金坛沃德丰电子科技有限公司"},MATCH(D9452,{"BJ_zhongyu";"JS_WX_liteer";"JS_CZ_wodefeng"},0)),"")</f>
        <v>常州市金坛沃德丰电子科技有限公司</v>
      </c>
      <c r="D9452" s="11" t="str">
        <f>[1]动作!$G9451</f>
        <v>JS_CZ_wodefeng</v>
      </c>
      <c r="E9452" s="11" t="str">
        <f>[1]动作!$D9451</f>
        <v>电表故障</v>
      </c>
      <c r="F9452" s="11" t="s">
        <v>45</v>
      </c>
      <c r="G9452" s="12">
        <f>[1]动作!$A9451+[1]动作!$B9451</f>
        <v>43216.260891203703</v>
      </c>
      <c r="H9452" s="12"/>
      <c r="I9452" s="11"/>
    </row>
    <row r="9453" spans="1:9" hidden="1" x14ac:dyDescent="0.3">
      <c r="A9453" s="24">
        <v>9451</v>
      </c>
      <c r="B9453" s="11" t="str">
        <f>IFERROR(INDEX({"JSNY-BJ0001-01";"JSNY-JS0022-01";"JSNY-JS0002-01"},MATCH(D9453,{"BJ_zhongyu";"JS_WX_liteer";"JS_CZ_wodefeng"},0)),"")</f>
        <v>JSNY-JS0002-01</v>
      </c>
      <c r="C9453" s="11" t="str">
        <f>IFERROR(INDEX({"北京中裕世纪大酒店";"江苏利特尔绿色包装股份有限公司";"常州市金坛沃德丰电子科技有限公司"},MATCH(D9453,{"BJ_zhongyu";"JS_WX_liteer";"JS_CZ_wodefeng"},0)),"")</f>
        <v>常州市金坛沃德丰电子科技有限公司</v>
      </c>
      <c r="D9453" s="11" t="str">
        <f>[1]动作!$G9452</f>
        <v>JS_CZ_wodefeng</v>
      </c>
      <c r="E9453" s="11" t="str">
        <f>[1]动作!$D9452</f>
        <v>电表故障</v>
      </c>
      <c r="F9453" s="11" t="s">
        <v>45</v>
      </c>
      <c r="G9453" s="12">
        <f>[1]动作!$A9452+[1]动作!$B9452</f>
        <v>43216.261006944442</v>
      </c>
      <c r="H9453" s="12"/>
      <c r="I9453" s="11"/>
    </row>
    <row r="9454" spans="1:9" hidden="1" x14ac:dyDescent="0.3">
      <c r="A9454" s="24">
        <v>9452</v>
      </c>
      <c r="B9454" s="11" t="str">
        <f>IFERROR(INDEX({"JSNY-BJ0001-01";"JSNY-JS0022-01";"JSNY-JS0002-01"},MATCH(D9454,{"BJ_zhongyu";"JS_WX_liteer";"JS_CZ_wodefeng"},0)),"")</f>
        <v>JSNY-BJ0001-01</v>
      </c>
      <c r="C9454" s="11" t="str">
        <f>IFERROR(INDEX({"北京中裕世纪大酒店";"江苏利特尔绿色包装股份有限公司";"常州市金坛沃德丰电子科技有限公司"},MATCH(D9454,{"BJ_zhongyu";"JS_WX_liteer";"JS_CZ_wodefeng"},0)),"")</f>
        <v>北京中裕世纪大酒店</v>
      </c>
      <c r="D9454" s="11" t="str">
        <f>[1]动作!$G9453</f>
        <v>BJ_zhongyu</v>
      </c>
      <c r="E9454" s="11" t="str">
        <f>[1]动作!$D9453</f>
        <v>分系统3故障状态</v>
      </c>
      <c r="F9454" s="11" t="s">
        <v>178</v>
      </c>
      <c r="G9454" s="12">
        <f>[1]动作!$A9453+[1]动作!$B9453</f>
        <v>43216.262002314812</v>
      </c>
      <c r="H9454" s="12"/>
      <c r="I9454" s="11"/>
    </row>
    <row r="9455" spans="1:9" hidden="1" x14ac:dyDescent="0.3">
      <c r="A9455" s="24">
        <v>9453</v>
      </c>
      <c r="B9455" s="11" t="str">
        <f>IFERROR(INDEX({"JSNY-BJ0001-01";"JSNY-JS0022-01";"JSNY-JS0002-01"},MATCH(D9455,{"BJ_zhongyu";"JS_WX_liteer";"JS_CZ_wodefeng"},0)),"")</f>
        <v>JSNY-BJ0001-01</v>
      </c>
      <c r="C9455" s="11" t="str">
        <f>IFERROR(INDEX({"北京中裕世纪大酒店";"江苏利特尔绿色包装股份有限公司";"常州市金坛沃德丰电子科技有限公司"},MATCH(D9455,{"BJ_zhongyu";"JS_WX_liteer";"JS_CZ_wodefeng"},0)),"")</f>
        <v>北京中裕世纪大酒店</v>
      </c>
      <c r="D9455" s="11" t="str">
        <f>[1]动作!$G9454</f>
        <v>BJ_zhongyu</v>
      </c>
      <c r="E9455" s="11" t="str">
        <f>[1]动作!$D9454</f>
        <v>分系统3BCMS2故障状态</v>
      </c>
      <c r="F9455" s="11" t="s">
        <v>177</v>
      </c>
      <c r="G9455" s="12">
        <f>[1]动作!$A9454+[1]动作!$B9454</f>
        <v>43216.262002314812</v>
      </c>
      <c r="H9455" s="12"/>
      <c r="I9455" s="11"/>
    </row>
    <row r="9456" spans="1:9" hidden="1" x14ac:dyDescent="0.3">
      <c r="A9456" s="24">
        <v>9454</v>
      </c>
      <c r="B9456" s="11" t="str">
        <f>IFERROR(INDEX({"JSNY-BJ0001-01";"JSNY-JS0022-01";"JSNY-JS0002-01"},MATCH(D9456,{"BJ_zhongyu";"JS_WX_liteer";"JS_CZ_wodefeng"},0)),"")</f>
        <v>JSNY-JS0002-01</v>
      </c>
      <c r="C9456" s="11" t="str">
        <f>IFERROR(INDEX({"北京中裕世纪大酒店";"江苏利特尔绿色包装股份有限公司";"常州市金坛沃德丰电子科技有限公司"},MATCH(D9456,{"BJ_zhongyu";"JS_WX_liteer";"JS_CZ_wodefeng"},0)),"")</f>
        <v>常州市金坛沃德丰电子科技有限公司</v>
      </c>
      <c r="D9456" s="11" t="str">
        <f>[1]动作!$G9455</f>
        <v>JS_CZ_wodefeng</v>
      </c>
      <c r="E9456" s="11" t="str">
        <f>[1]动作!$D9455</f>
        <v>电表故障</v>
      </c>
      <c r="F9456" s="11" t="s">
        <v>45</v>
      </c>
      <c r="G9456" s="12">
        <f>[1]动作!$A9455+[1]动作!$B9455</f>
        <v>43216.262349537035</v>
      </c>
      <c r="H9456" s="12"/>
      <c r="I9456" s="11"/>
    </row>
    <row r="9457" spans="1:9" hidden="1" x14ac:dyDescent="0.3">
      <c r="A9457" s="24">
        <v>9455</v>
      </c>
      <c r="B9457" s="11" t="str">
        <f>IFERROR(INDEX({"JSNY-BJ0001-01";"JSNY-JS0022-01";"JSNY-JS0002-01"},MATCH(D9457,{"BJ_zhongyu";"JS_WX_liteer";"JS_CZ_wodefeng"},0)),"")</f>
        <v>JSNY-BJ0001-01</v>
      </c>
      <c r="C9457" s="11" t="str">
        <f>IFERROR(INDEX({"北京中裕世纪大酒店";"江苏利特尔绿色包装股份有限公司";"常州市金坛沃德丰电子科技有限公司"},MATCH(D9457,{"BJ_zhongyu";"JS_WX_liteer";"JS_CZ_wodefeng"},0)),"")</f>
        <v>北京中裕世纪大酒店</v>
      </c>
      <c r="D9457" s="11" t="str">
        <f>[1]动作!$G9456</f>
        <v>BJ_zhongyu</v>
      </c>
      <c r="E9457" s="11" t="str">
        <f>[1]动作!$D9456</f>
        <v>分系统3故障状态</v>
      </c>
      <c r="F9457" s="11" t="s">
        <v>178</v>
      </c>
      <c r="G9457" s="12">
        <f>[1]动作!$A9456+[1]动作!$B9456</f>
        <v>43216.264027777775</v>
      </c>
      <c r="H9457" s="12"/>
      <c r="I9457" s="11"/>
    </row>
    <row r="9458" spans="1:9" hidden="1" x14ac:dyDescent="0.3">
      <c r="A9458" s="24">
        <v>9456</v>
      </c>
      <c r="B9458" s="11" t="str">
        <f>IFERROR(INDEX({"JSNY-BJ0001-01";"JSNY-JS0022-01";"JSNY-JS0002-01"},MATCH(D9458,{"BJ_zhongyu";"JS_WX_liteer";"JS_CZ_wodefeng"},0)),"")</f>
        <v>JSNY-BJ0001-01</v>
      </c>
      <c r="C9458" s="11" t="str">
        <f>IFERROR(INDEX({"北京中裕世纪大酒店";"江苏利特尔绿色包装股份有限公司";"常州市金坛沃德丰电子科技有限公司"},MATCH(D9458,{"BJ_zhongyu";"JS_WX_liteer";"JS_CZ_wodefeng"},0)),"")</f>
        <v>北京中裕世纪大酒店</v>
      </c>
      <c r="D9458" s="11" t="str">
        <f>[1]动作!$G9457</f>
        <v>BJ_zhongyu</v>
      </c>
      <c r="E9458" s="11" t="str">
        <f>[1]动作!$D9457</f>
        <v>分系统3PCS故障状态</v>
      </c>
      <c r="F9458" s="11" t="s">
        <v>176</v>
      </c>
      <c r="G9458" s="12">
        <f>[1]动作!$A9457+[1]动作!$B9457</f>
        <v>43216.264027777775</v>
      </c>
      <c r="H9458" s="12"/>
      <c r="I9458" s="11"/>
    </row>
    <row r="9459" spans="1:9" hidden="1" x14ac:dyDescent="0.3">
      <c r="A9459" s="24">
        <v>9457</v>
      </c>
      <c r="B9459" s="11" t="str">
        <f>IFERROR(INDEX({"JSNY-BJ0001-01";"JSNY-JS0022-01";"JSNY-JS0002-01"},MATCH(D9459,{"BJ_zhongyu";"JS_WX_liteer";"JS_CZ_wodefeng"},0)),"")</f>
        <v>JSNY-JS0002-01</v>
      </c>
      <c r="C9459" s="11" t="str">
        <f>IFERROR(INDEX({"北京中裕世纪大酒店";"江苏利特尔绿色包装股份有限公司";"常州市金坛沃德丰电子科技有限公司"},MATCH(D9459,{"BJ_zhongyu";"JS_WX_liteer";"JS_CZ_wodefeng"},0)),"")</f>
        <v>常州市金坛沃德丰电子科技有限公司</v>
      </c>
      <c r="D9459" s="11" t="str">
        <f>[1]动作!$G9458</f>
        <v>JS_CZ_wodefeng</v>
      </c>
      <c r="E9459" s="11" t="str">
        <f>[1]动作!$D9458</f>
        <v>电表故障</v>
      </c>
      <c r="F9459" s="11" t="s">
        <v>45</v>
      </c>
      <c r="G9459" s="12">
        <f>[1]动作!$A9458+[1]动作!$B9458</f>
        <v>43216.264953703707</v>
      </c>
      <c r="H9459" s="12"/>
      <c r="I9459" s="11"/>
    </row>
    <row r="9460" spans="1:9" hidden="1" x14ac:dyDescent="0.3">
      <c r="A9460" s="24">
        <v>9458</v>
      </c>
      <c r="B9460" s="11" t="str">
        <f>IFERROR(INDEX({"JSNY-BJ0001-01";"JSNY-JS0022-01";"JSNY-JS0002-01"},MATCH(D9460,{"BJ_zhongyu";"JS_WX_liteer";"JS_CZ_wodefeng"},0)),"")</f>
        <v>JSNY-BJ0001-01</v>
      </c>
      <c r="C9460" s="11" t="str">
        <f>IFERROR(INDEX({"北京中裕世纪大酒店";"江苏利特尔绿色包装股份有限公司";"常州市金坛沃德丰电子科技有限公司"},MATCH(D9460,{"BJ_zhongyu";"JS_WX_liteer";"JS_CZ_wodefeng"},0)),"")</f>
        <v>北京中裕世纪大酒店</v>
      </c>
      <c r="D9460" s="11" t="str">
        <f>[1]动作!$G9459</f>
        <v>BJ_zhongyu</v>
      </c>
      <c r="E9460" s="11" t="str">
        <f>[1]动作!$D9459</f>
        <v>分系统3故障状态</v>
      </c>
      <c r="F9460" s="11" t="s">
        <v>178</v>
      </c>
      <c r="G9460" s="12">
        <f>[1]动作!$A9459+[1]动作!$B9459</f>
        <v>43216.265185185184</v>
      </c>
      <c r="H9460" s="12"/>
      <c r="I9460" s="11"/>
    </row>
    <row r="9461" spans="1:9" hidden="1" x14ac:dyDescent="0.3">
      <c r="A9461" s="24">
        <v>9459</v>
      </c>
      <c r="B9461" s="11" t="str">
        <f>IFERROR(INDEX({"JSNY-BJ0001-01";"JSNY-JS0022-01";"JSNY-JS0002-01"},MATCH(D9461,{"BJ_zhongyu";"JS_WX_liteer";"JS_CZ_wodefeng"},0)),"")</f>
        <v>JSNY-BJ0001-01</v>
      </c>
      <c r="C9461" s="11" t="str">
        <f>IFERROR(INDEX({"北京中裕世纪大酒店";"江苏利特尔绿色包装股份有限公司";"常州市金坛沃德丰电子科技有限公司"},MATCH(D9461,{"BJ_zhongyu";"JS_WX_liteer";"JS_CZ_wodefeng"},0)),"")</f>
        <v>北京中裕世纪大酒店</v>
      </c>
      <c r="D9461" s="11" t="str">
        <f>[1]动作!$G9460</f>
        <v>BJ_zhongyu</v>
      </c>
      <c r="E9461" s="11" t="str">
        <f>[1]动作!$D9460</f>
        <v>分系统3BCMS2故障状态</v>
      </c>
      <c r="F9461" s="11" t="s">
        <v>177</v>
      </c>
      <c r="G9461" s="12">
        <f>[1]动作!$A9460+[1]动作!$B9460</f>
        <v>43216.265185185184</v>
      </c>
      <c r="H9461" s="12"/>
      <c r="I9461" s="11"/>
    </row>
    <row r="9462" spans="1:9" hidden="1" x14ac:dyDescent="0.3">
      <c r="A9462" s="24">
        <v>9460</v>
      </c>
      <c r="B9462" s="11" t="str">
        <f>IFERROR(INDEX({"JSNY-BJ0001-01";"JSNY-JS0022-01";"JSNY-JS0002-01"},MATCH(D9462,{"BJ_zhongyu";"JS_WX_liteer";"JS_CZ_wodefeng"},0)),"")</f>
        <v>JSNY-JS0002-01</v>
      </c>
      <c r="C9462" s="11" t="str">
        <f>IFERROR(INDEX({"北京中裕世纪大酒店";"江苏利特尔绿色包装股份有限公司";"常州市金坛沃德丰电子科技有限公司"},MATCH(D9462,{"BJ_zhongyu";"JS_WX_liteer";"JS_CZ_wodefeng"},0)),"")</f>
        <v>常州市金坛沃德丰电子科技有限公司</v>
      </c>
      <c r="D9462" s="11" t="str">
        <f>[1]动作!$G9461</f>
        <v>JS_CZ_wodefeng</v>
      </c>
      <c r="E9462" s="11" t="str">
        <f>[1]动作!$D9461</f>
        <v>电表故障</v>
      </c>
      <c r="F9462" s="11" t="s">
        <v>45</v>
      </c>
      <c r="G9462" s="12">
        <f>[1]动作!$A9461+[1]动作!$B9461</f>
        <v>43216.266516203701</v>
      </c>
      <c r="H9462" s="12"/>
      <c r="I9462" s="11"/>
    </row>
    <row r="9463" spans="1:9" hidden="1" x14ac:dyDescent="0.3">
      <c r="A9463" s="24">
        <v>9461</v>
      </c>
      <c r="B9463" s="11" t="str">
        <f>IFERROR(INDEX({"JSNY-BJ0001-01";"JSNY-JS0022-01";"JSNY-JS0002-01"},MATCH(D9463,{"BJ_zhongyu";"JS_WX_liteer";"JS_CZ_wodefeng"},0)),"")</f>
        <v>JSNY-JS0002-01</v>
      </c>
      <c r="C9463" s="11" t="str">
        <f>IFERROR(INDEX({"北京中裕世纪大酒店";"江苏利特尔绿色包装股份有限公司";"常州市金坛沃德丰电子科技有限公司"},MATCH(D9463,{"BJ_zhongyu";"JS_WX_liteer";"JS_CZ_wodefeng"},0)),"")</f>
        <v>常州市金坛沃德丰电子科技有限公司</v>
      </c>
      <c r="D9463" s="11" t="str">
        <f>[1]动作!$G9462</f>
        <v>JS_CZ_wodefeng</v>
      </c>
      <c r="E9463" s="11" t="str">
        <f>[1]动作!$D9462</f>
        <v>电表故障</v>
      </c>
      <c r="F9463" s="11" t="s">
        <v>45</v>
      </c>
      <c r="G9463" s="12">
        <f>[1]动作!$A9462+[1]动作!$B9462</f>
        <v>43216.267847222225</v>
      </c>
      <c r="H9463" s="12"/>
      <c r="I9463" s="11"/>
    </row>
    <row r="9464" spans="1:9" hidden="1" x14ac:dyDescent="0.3">
      <c r="A9464" s="24">
        <v>9462</v>
      </c>
      <c r="B9464" s="11" t="str">
        <f>IFERROR(INDEX({"JSNY-BJ0001-01";"JSNY-JS0022-01";"JSNY-JS0002-01"},MATCH(D9464,{"BJ_zhongyu";"JS_WX_liteer";"JS_CZ_wodefeng"},0)),"")</f>
        <v>JSNY-JS0002-01</v>
      </c>
      <c r="C9464" s="11" t="str">
        <f>IFERROR(INDEX({"北京中裕世纪大酒店";"江苏利特尔绿色包装股份有限公司";"常州市金坛沃德丰电子科技有限公司"},MATCH(D9464,{"BJ_zhongyu";"JS_WX_liteer";"JS_CZ_wodefeng"},0)),"")</f>
        <v>常州市金坛沃德丰电子科技有限公司</v>
      </c>
      <c r="D9464" s="11" t="str">
        <f>[1]动作!$G9463</f>
        <v>JS_CZ_wodefeng</v>
      </c>
      <c r="E9464" s="11" t="str">
        <f>[1]动作!$D9463</f>
        <v>电表故障</v>
      </c>
      <c r="F9464" s="11" t="s">
        <v>45</v>
      </c>
      <c r="G9464" s="12">
        <f>[1]动作!$A9463+[1]动作!$B9463</f>
        <v>43216.267962962964</v>
      </c>
      <c r="H9464" s="12"/>
      <c r="I9464" s="11"/>
    </row>
    <row r="9465" spans="1:9" hidden="1" x14ac:dyDescent="0.3">
      <c r="A9465" s="24">
        <v>9463</v>
      </c>
      <c r="B9465" s="11" t="str">
        <f>IFERROR(INDEX({"JSNY-BJ0001-01";"JSNY-JS0022-01";"JSNY-JS0002-01"},MATCH(D9465,{"BJ_zhongyu";"JS_WX_liteer";"JS_CZ_wodefeng"},0)),"")</f>
        <v>JSNY-JS0002-01</v>
      </c>
      <c r="C9465" s="11" t="str">
        <f>IFERROR(INDEX({"北京中裕世纪大酒店";"江苏利特尔绿色包装股份有限公司";"常州市金坛沃德丰电子科技有限公司"},MATCH(D9465,{"BJ_zhongyu";"JS_WX_liteer";"JS_CZ_wodefeng"},0)),"")</f>
        <v>常州市金坛沃德丰电子科技有限公司</v>
      </c>
      <c r="D9465" s="11" t="str">
        <f>[1]动作!$G9464</f>
        <v>JS_CZ_wodefeng</v>
      </c>
      <c r="E9465" s="11" t="str">
        <f>[1]动作!$D9464</f>
        <v>电表故障</v>
      </c>
      <c r="F9465" s="11" t="s">
        <v>45</v>
      </c>
      <c r="G9465" s="12">
        <f>[1]动作!$A9464+[1]动作!$B9464</f>
        <v>43216.268078703702</v>
      </c>
      <c r="H9465" s="12"/>
      <c r="I9465" s="11"/>
    </row>
    <row r="9466" spans="1:9" hidden="1" x14ac:dyDescent="0.3">
      <c r="A9466" s="24">
        <v>9464</v>
      </c>
      <c r="B9466" s="11" t="str">
        <f>IFERROR(INDEX({"JSNY-BJ0001-01";"JSNY-JS0022-01";"JSNY-JS0002-01"},MATCH(D9466,{"BJ_zhongyu";"JS_WX_liteer";"JS_CZ_wodefeng"},0)),"")</f>
        <v>JSNY-BJ0001-01</v>
      </c>
      <c r="C9466" s="11" t="str">
        <f>IFERROR(INDEX({"北京中裕世纪大酒店";"江苏利特尔绿色包装股份有限公司";"常州市金坛沃德丰电子科技有限公司"},MATCH(D9466,{"BJ_zhongyu";"JS_WX_liteer";"JS_CZ_wodefeng"},0)),"")</f>
        <v>北京中裕世纪大酒店</v>
      </c>
      <c r="D9466" s="11" t="str">
        <f>[1]动作!$G9465</f>
        <v>BJ_zhongyu</v>
      </c>
      <c r="E9466" s="11" t="str">
        <f>[1]动作!$D9465</f>
        <v>分系统3故障状态</v>
      </c>
      <c r="F9466" s="11" t="s">
        <v>178</v>
      </c>
      <c r="G9466" s="12">
        <f>[1]动作!$A9465+[1]动作!$B9465</f>
        <v>43216.269062500003</v>
      </c>
      <c r="H9466" s="12"/>
      <c r="I9466" s="11"/>
    </row>
    <row r="9467" spans="1:9" hidden="1" x14ac:dyDescent="0.3">
      <c r="A9467" s="24">
        <v>9465</v>
      </c>
      <c r="B9467" s="11" t="str">
        <f>IFERROR(INDEX({"JSNY-BJ0001-01";"JSNY-JS0022-01";"JSNY-JS0002-01"},MATCH(D9467,{"BJ_zhongyu";"JS_WX_liteer";"JS_CZ_wodefeng"},0)),"")</f>
        <v>JSNY-BJ0001-01</v>
      </c>
      <c r="C9467" s="11" t="str">
        <f>IFERROR(INDEX({"北京中裕世纪大酒店";"江苏利特尔绿色包装股份有限公司";"常州市金坛沃德丰电子科技有限公司"},MATCH(D9467,{"BJ_zhongyu";"JS_WX_liteer";"JS_CZ_wodefeng"},0)),"")</f>
        <v>北京中裕世纪大酒店</v>
      </c>
      <c r="D9467" s="11" t="str">
        <f>[1]动作!$G9466</f>
        <v>BJ_zhongyu</v>
      </c>
      <c r="E9467" s="11" t="str">
        <f>[1]动作!$D9466</f>
        <v>分系统3BCMS2故障状态</v>
      </c>
      <c r="F9467" s="11" t="s">
        <v>177</v>
      </c>
      <c r="G9467" s="12">
        <f>[1]动作!$A9466+[1]动作!$B9466</f>
        <v>43216.269062500003</v>
      </c>
      <c r="H9467" s="12"/>
      <c r="I9467" s="11"/>
    </row>
    <row r="9468" spans="1:9" hidden="1" x14ac:dyDescent="0.3">
      <c r="A9468" s="24">
        <v>9466</v>
      </c>
      <c r="B9468" s="11" t="str">
        <f>IFERROR(INDEX({"JSNY-BJ0001-01";"JSNY-JS0022-01";"JSNY-JS0002-01"},MATCH(D9468,{"BJ_zhongyu";"JS_WX_liteer";"JS_CZ_wodefeng"},0)),"")</f>
        <v>JSNY-JS0002-01</v>
      </c>
      <c r="C9468" s="11" t="str">
        <f>IFERROR(INDEX({"北京中裕世纪大酒店";"江苏利特尔绿色包装股份有限公司";"常州市金坛沃德丰电子科技有限公司"},MATCH(D9468,{"BJ_zhongyu";"JS_WX_liteer";"JS_CZ_wodefeng"},0)),"")</f>
        <v>常州市金坛沃德丰电子科技有限公司</v>
      </c>
      <c r="D9468" s="11" t="str">
        <f>[1]动作!$G9467</f>
        <v>JS_CZ_wodefeng</v>
      </c>
      <c r="E9468" s="11" t="str">
        <f>[1]动作!$D9467</f>
        <v>电表故障</v>
      </c>
      <c r="F9468" s="11" t="s">
        <v>45</v>
      </c>
      <c r="G9468" s="12">
        <f>[1]动作!$A9467+[1]动作!$B9467</f>
        <v>43216.270405092589</v>
      </c>
      <c r="H9468" s="12"/>
      <c r="I9468" s="11"/>
    </row>
    <row r="9469" spans="1:9" hidden="1" x14ac:dyDescent="0.3">
      <c r="A9469" s="24">
        <v>9467</v>
      </c>
      <c r="B9469" s="11" t="str">
        <f>IFERROR(INDEX({"JSNY-BJ0001-01";"JSNY-JS0022-01";"JSNY-JS0002-01"},MATCH(D9469,{"BJ_zhongyu";"JS_WX_liteer";"JS_CZ_wodefeng"},0)),"")</f>
        <v>JSNY-BJ0001-01</v>
      </c>
      <c r="C9469" s="11" t="str">
        <f>IFERROR(INDEX({"北京中裕世纪大酒店";"江苏利特尔绿色包装股份有限公司";"常州市金坛沃德丰电子科技有限公司"},MATCH(D9469,{"BJ_zhongyu";"JS_WX_liteer";"JS_CZ_wodefeng"},0)),"")</f>
        <v>北京中裕世纪大酒店</v>
      </c>
      <c r="D9469" s="11" t="str">
        <f>[1]动作!$G9468</f>
        <v>BJ_zhongyu</v>
      </c>
      <c r="E9469" s="11" t="str">
        <f>[1]动作!$D9468</f>
        <v>分系统3BCMS2故障状态</v>
      </c>
      <c r="F9469" s="11" t="s">
        <v>177</v>
      </c>
      <c r="G9469" s="12">
        <f>[1]动作!$A9468+[1]动作!$B9468</f>
        <v>43216.270694444444</v>
      </c>
      <c r="H9469" s="12"/>
      <c r="I9469" s="11"/>
    </row>
    <row r="9470" spans="1:9" hidden="1" x14ac:dyDescent="0.3">
      <c r="A9470" s="24">
        <v>9468</v>
      </c>
      <c r="B9470" s="11" t="str">
        <f>IFERROR(INDEX({"JSNY-BJ0001-01";"JSNY-JS0022-01";"JSNY-JS0002-01"},MATCH(D9470,{"BJ_zhongyu";"JS_WX_liteer";"JS_CZ_wodefeng"},0)),"")</f>
        <v>JSNY-BJ0001-01</v>
      </c>
      <c r="C9470" s="11" t="str">
        <f>IFERROR(INDEX({"北京中裕世纪大酒店";"江苏利特尔绿色包装股份有限公司";"常州市金坛沃德丰电子科技有限公司"},MATCH(D9470,{"BJ_zhongyu";"JS_WX_liteer";"JS_CZ_wodefeng"},0)),"")</f>
        <v>北京中裕世纪大酒店</v>
      </c>
      <c r="D9470" s="11" t="str">
        <f>[1]动作!$G9469</f>
        <v>BJ_zhongyu</v>
      </c>
      <c r="E9470" s="11" t="str">
        <f>[1]动作!$D9469</f>
        <v>分系统3故障状态</v>
      </c>
      <c r="F9470" s="11" t="s">
        <v>178</v>
      </c>
      <c r="G9470" s="12">
        <f>[1]动作!$A9469+[1]动作!$B9469</f>
        <v>43216.271793981483</v>
      </c>
      <c r="H9470" s="12"/>
      <c r="I9470" s="11"/>
    </row>
    <row r="9471" spans="1:9" hidden="1" x14ac:dyDescent="0.3">
      <c r="A9471" s="24">
        <v>9469</v>
      </c>
      <c r="B9471" s="11" t="str">
        <f>IFERROR(INDEX({"JSNY-BJ0001-01";"JSNY-JS0022-01";"JSNY-JS0002-01"},MATCH(D9471,{"BJ_zhongyu";"JS_WX_liteer";"JS_CZ_wodefeng"},0)),"")</f>
        <v>JSNY-BJ0001-01</v>
      </c>
      <c r="C9471" s="11" t="str">
        <f>IFERROR(INDEX({"北京中裕世纪大酒店";"江苏利特尔绿色包装股份有限公司";"常州市金坛沃德丰电子科技有限公司"},MATCH(D9471,{"BJ_zhongyu";"JS_WX_liteer";"JS_CZ_wodefeng"},0)),"")</f>
        <v>北京中裕世纪大酒店</v>
      </c>
      <c r="D9471" s="11" t="str">
        <f>[1]动作!$G9470</f>
        <v>BJ_zhongyu</v>
      </c>
      <c r="E9471" s="11" t="str">
        <f>[1]动作!$D9470</f>
        <v>分系统3BCMS2故障状态</v>
      </c>
      <c r="F9471" s="11" t="s">
        <v>177</v>
      </c>
      <c r="G9471" s="12">
        <f>[1]动作!$A9470+[1]动作!$B9470</f>
        <v>43216.271793981483</v>
      </c>
      <c r="H9471" s="12"/>
      <c r="I9471" s="11"/>
    </row>
    <row r="9472" spans="1:9" hidden="1" x14ac:dyDescent="0.3">
      <c r="A9472" s="24">
        <v>9470</v>
      </c>
      <c r="B9472" s="11" t="str">
        <f>IFERROR(INDEX({"JSNY-BJ0001-01";"JSNY-JS0022-01";"JSNY-JS0002-01"},MATCH(D9472,{"BJ_zhongyu";"JS_WX_liteer";"JS_CZ_wodefeng"},0)),"")</f>
        <v>JSNY-JS0002-01</v>
      </c>
      <c r="C9472" s="11" t="str">
        <f>IFERROR(INDEX({"北京中裕世纪大酒店";"江苏利特尔绿色包装股份有限公司";"常州市金坛沃德丰电子科技有限公司"},MATCH(D9472,{"BJ_zhongyu";"JS_WX_liteer";"JS_CZ_wodefeng"},0)),"")</f>
        <v>常州市金坛沃德丰电子科技有限公司</v>
      </c>
      <c r="D9472" s="11" t="str">
        <f>[1]动作!$G9471</f>
        <v>JS_CZ_wodefeng</v>
      </c>
      <c r="E9472" s="11" t="str">
        <f>[1]动作!$D9471</f>
        <v>电表故障</v>
      </c>
      <c r="F9472" s="11" t="s">
        <v>45</v>
      </c>
      <c r="G9472" s="12">
        <f>[1]动作!$A9471+[1]动作!$B9471</f>
        <v>43216.27306712963</v>
      </c>
      <c r="H9472" s="12"/>
      <c r="I9472" s="11"/>
    </row>
    <row r="9473" spans="1:9" hidden="1" x14ac:dyDescent="0.3">
      <c r="A9473" s="24">
        <v>9471</v>
      </c>
      <c r="B9473" s="11" t="str">
        <f>IFERROR(INDEX({"JSNY-BJ0001-01";"JSNY-JS0022-01";"JSNY-JS0002-01"},MATCH(D9473,{"BJ_zhongyu";"JS_WX_liteer";"JS_CZ_wodefeng"},0)),"")</f>
        <v>JSNY-JS0002-01</v>
      </c>
      <c r="C9473" s="11" t="str">
        <f>IFERROR(INDEX({"北京中裕世纪大酒店";"江苏利特尔绿色包装股份有限公司";"常州市金坛沃德丰电子科技有限公司"},MATCH(D9473,{"BJ_zhongyu";"JS_WX_liteer";"JS_CZ_wodefeng"},0)),"")</f>
        <v>常州市金坛沃德丰电子科技有限公司</v>
      </c>
      <c r="D9473" s="11" t="str">
        <f>[1]动作!$G9472</f>
        <v>JS_CZ_wodefeng</v>
      </c>
      <c r="E9473" s="11" t="str">
        <f>[1]动作!$D9472</f>
        <v>电表故障</v>
      </c>
      <c r="F9473" s="11" t="s">
        <v>45</v>
      </c>
      <c r="G9473" s="12">
        <f>[1]动作!$A9472+[1]动作!$B9472</f>
        <v>43216.274340277778</v>
      </c>
      <c r="H9473" s="12"/>
      <c r="I9473" s="11"/>
    </row>
    <row r="9474" spans="1:9" hidden="1" x14ac:dyDescent="0.3">
      <c r="A9474" s="24">
        <v>9472</v>
      </c>
      <c r="B9474" s="11" t="str">
        <f>IFERROR(INDEX({"JSNY-BJ0001-01";"JSNY-JS0022-01";"JSNY-JS0002-01"},MATCH(D9474,{"BJ_zhongyu";"JS_WX_liteer";"JS_CZ_wodefeng"},0)),"")</f>
        <v>JSNY-JS0002-01</v>
      </c>
      <c r="C9474" s="11" t="str">
        <f>IFERROR(INDEX({"北京中裕世纪大酒店";"江苏利特尔绿色包装股份有限公司";"常州市金坛沃德丰电子科技有限公司"},MATCH(D9474,{"BJ_zhongyu";"JS_WX_liteer";"JS_CZ_wodefeng"},0)),"")</f>
        <v>常州市金坛沃德丰电子科技有限公司</v>
      </c>
      <c r="D9474" s="11" t="str">
        <f>[1]动作!$G9473</f>
        <v>JS_CZ_wodefeng</v>
      </c>
      <c r="E9474" s="11" t="str">
        <f>[1]动作!$D9473</f>
        <v>电表故障</v>
      </c>
      <c r="F9474" s="11" t="s">
        <v>45</v>
      </c>
      <c r="G9474" s="12">
        <f>[1]动作!$A9473+[1]动作!$B9473</f>
        <v>43216.274456018517</v>
      </c>
      <c r="H9474" s="12"/>
      <c r="I9474" s="11"/>
    </row>
    <row r="9475" spans="1:9" hidden="1" x14ac:dyDescent="0.3">
      <c r="A9475" s="24">
        <v>9473</v>
      </c>
      <c r="B9475" s="11" t="str">
        <f>IFERROR(INDEX({"JSNY-BJ0001-01";"JSNY-JS0022-01";"JSNY-JS0002-01"},MATCH(D9475,{"BJ_zhongyu";"JS_WX_liteer";"JS_CZ_wodefeng"},0)),"")</f>
        <v>JSNY-BJ0001-01</v>
      </c>
      <c r="C9475" s="11" t="str">
        <f>IFERROR(INDEX({"北京中裕世纪大酒店";"江苏利特尔绿色包装股份有限公司";"常州市金坛沃德丰电子科技有限公司"},MATCH(D9475,{"BJ_zhongyu";"JS_WX_liteer";"JS_CZ_wodefeng"},0)),"")</f>
        <v>北京中裕世纪大酒店</v>
      </c>
      <c r="D9475" s="11" t="str">
        <f>[1]动作!$G9474</f>
        <v>BJ_zhongyu</v>
      </c>
      <c r="E9475" s="11" t="str">
        <f>[1]动作!$D9474</f>
        <v>分系统3故障状态</v>
      </c>
      <c r="F9475" s="11" t="s">
        <v>178</v>
      </c>
      <c r="G9475" s="12">
        <f>[1]动作!$A9474+[1]动作!$B9474</f>
        <v>43216.274976851855</v>
      </c>
      <c r="H9475" s="12"/>
      <c r="I9475" s="11"/>
    </row>
    <row r="9476" spans="1:9" hidden="1" x14ac:dyDescent="0.3">
      <c r="A9476" s="24">
        <v>9474</v>
      </c>
      <c r="B9476" s="11" t="str">
        <f>IFERROR(INDEX({"JSNY-BJ0001-01";"JSNY-JS0022-01";"JSNY-JS0002-01"},MATCH(D9476,{"BJ_zhongyu";"JS_WX_liteer";"JS_CZ_wodefeng"},0)),"")</f>
        <v>JSNY-BJ0001-01</v>
      </c>
      <c r="C9476" s="11" t="str">
        <f>IFERROR(INDEX({"北京中裕世纪大酒店";"江苏利特尔绿色包装股份有限公司";"常州市金坛沃德丰电子科技有限公司"},MATCH(D9476,{"BJ_zhongyu";"JS_WX_liteer";"JS_CZ_wodefeng"},0)),"")</f>
        <v>北京中裕世纪大酒店</v>
      </c>
      <c r="D9476" s="11" t="str">
        <f>[1]动作!$G9475</f>
        <v>BJ_zhongyu</v>
      </c>
      <c r="E9476" s="11" t="str">
        <f>[1]动作!$D9475</f>
        <v>分系统3BCMS2故障状态</v>
      </c>
      <c r="F9476" s="11" t="s">
        <v>177</v>
      </c>
      <c r="G9476" s="12">
        <f>[1]动作!$A9475+[1]动作!$B9475</f>
        <v>43216.274976851855</v>
      </c>
      <c r="H9476" s="12"/>
      <c r="I9476" s="11"/>
    </row>
    <row r="9477" spans="1:9" hidden="1" x14ac:dyDescent="0.3">
      <c r="A9477" s="24">
        <v>9475</v>
      </c>
      <c r="B9477" s="11" t="str">
        <f>IFERROR(INDEX({"JSNY-BJ0001-01";"JSNY-JS0022-01";"JSNY-JS0002-01"},MATCH(D9477,{"BJ_zhongyu";"JS_WX_liteer";"JS_CZ_wodefeng"},0)),"")</f>
        <v>JSNY-JS0002-01</v>
      </c>
      <c r="C9477" s="11" t="str">
        <f>IFERROR(INDEX({"北京中裕世纪大酒店";"江苏利特尔绿色包装股份有限公司";"常州市金坛沃德丰电子科技有限公司"},MATCH(D9477,{"BJ_zhongyu";"JS_WX_liteer";"JS_CZ_wodefeng"},0)),"")</f>
        <v>常州市金坛沃德丰电子科技有限公司</v>
      </c>
      <c r="D9477" s="11" t="str">
        <f>[1]动作!$G9476</f>
        <v>JS_CZ_wodefeng</v>
      </c>
      <c r="E9477" s="11" t="str">
        <f>[1]动作!$D9476</f>
        <v>电表故障</v>
      </c>
      <c r="F9477" s="11" t="s">
        <v>45</v>
      </c>
      <c r="G9477" s="12">
        <f>[1]动作!$A9476+[1]动作!$B9476</f>
        <v>43216.275902777779</v>
      </c>
      <c r="H9477" s="12"/>
      <c r="I9477" s="11"/>
    </row>
    <row r="9478" spans="1:9" hidden="1" x14ac:dyDescent="0.3">
      <c r="A9478" s="24">
        <v>9476</v>
      </c>
      <c r="B9478" s="11" t="str">
        <f>IFERROR(INDEX({"JSNY-BJ0001-01";"JSNY-JS0022-01";"JSNY-JS0002-01"},MATCH(D9478,{"BJ_zhongyu";"JS_WX_liteer";"JS_CZ_wodefeng"},0)),"")</f>
        <v>JSNY-BJ0001-01</v>
      </c>
      <c r="C9478" s="11" t="str">
        <f>IFERROR(INDEX({"北京中裕世纪大酒店";"江苏利特尔绿色包装股份有限公司";"常州市金坛沃德丰电子科技有限公司"},MATCH(D9478,{"BJ_zhongyu";"JS_WX_liteer";"JS_CZ_wodefeng"},0)),"")</f>
        <v>北京中裕世纪大酒店</v>
      </c>
      <c r="D9478" s="11" t="str">
        <f>[1]动作!$G9477</f>
        <v>BJ_zhongyu</v>
      </c>
      <c r="E9478" s="11" t="str">
        <f>[1]动作!$D9477</f>
        <v>分系统3BCMS2故障状态</v>
      </c>
      <c r="F9478" s="11" t="s">
        <v>177</v>
      </c>
      <c r="G9478" s="12">
        <f>[1]动作!$A9477+[1]动作!$B9477</f>
        <v>43216.276597222219</v>
      </c>
      <c r="H9478" s="12"/>
      <c r="I9478" s="11"/>
    </row>
    <row r="9479" spans="1:9" hidden="1" x14ac:dyDescent="0.3">
      <c r="A9479" s="24">
        <v>9477</v>
      </c>
      <c r="B9479" s="11" t="str">
        <f>IFERROR(INDEX({"JSNY-BJ0001-01";"JSNY-JS0022-01";"JSNY-JS0002-01"},MATCH(D9479,{"BJ_zhongyu";"JS_WX_liteer";"JS_CZ_wodefeng"},0)),"")</f>
        <v>JSNY-BJ0001-01</v>
      </c>
      <c r="C9479" s="11" t="str">
        <f>IFERROR(INDEX({"北京中裕世纪大酒店";"江苏利特尔绿色包装股份有限公司";"常州市金坛沃德丰电子科技有限公司"},MATCH(D9479,{"BJ_zhongyu";"JS_WX_liteer";"JS_CZ_wodefeng"},0)),"")</f>
        <v>北京中裕世纪大酒店</v>
      </c>
      <c r="D9479" s="11" t="str">
        <f>[1]动作!$G9478</f>
        <v>BJ_zhongyu</v>
      </c>
      <c r="E9479" s="11" t="str">
        <f>[1]动作!$D9478</f>
        <v>分系统3故障状态</v>
      </c>
      <c r="F9479" s="11" t="s">
        <v>178</v>
      </c>
      <c r="G9479" s="12">
        <f>[1]动作!$A9478+[1]动作!$B9478</f>
        <v>43216.277581018519</v>
      </c>
      <c r="H9479" s="12"/>
      <c r="I9479" s="11"/>
    </row>
    <row r="9480" spans="1:9" hidden="1" x14ac:dyDescent="0.3">
      <c r="A9480" s="24">
        <v>9478</v>
      </c>
      <c r="B9480" s="11" t="str">
        <f>IFERROR(INDEX({"JSNY-BJ0001-01";"JSNY-JS0022-01";"JSNY-JS0002-01"},MATCH(D9480,{"BJ_zhongyu";"JS_WX_liteer";"JS_CZ_wodefeng"},0)),"")</f>
        <v>JSNY-BJ0001-01</v>
      </c>
      <c r="C9480" s="11" t="str">
        <f>IFERROR(INDEX({"北京中裕世纪大酒店";"江苏利特尔绿色包装股份有限公司";"常州市金坛沃德丰电子科技有限公司"},MATCH(D9480,{"BJ_zhongyu";"JS_WX_liteer";"JS_CZ_wodefeng"},0)),"")</f>
        <v>北京中裕世纪大酒店</v>
      </c>
      <c r="D9480" s="11" t="str">
        <f>[1]动作!$G9479</f>
        <v>BJ_zhongyu</v>
      </c>
      <c r="E9480" s="11" t="str">
        <f>[1]动作!$D9479</f>
        <v>分系统3BCMS2故障状态</v>
      </c>
      <c r="F9480" s="11" t="s">
        <v>177</v>
      </c>
      <c r="G9480" s="12">
        <f>[1]动作!$A9479+[1]动作!$B9479</f>
        <v>43216.277581018519</v>
      </c>
      <c r="H9480" s="12"/>
      <c r="I9480" s="11"/>
    </row>
    <row r="9481" spans="1:9" hidden="1" x14ac:dyDescent="0.3">
      <c r="A9481" s="24">
        <v>9479</v>
      </c>
      <c r="B9481" s="11" t="str">
        <f>IFERROR(INDEX({"JSNY-BJ0001-01";"JSNY-JS0022-01";"JSNY-JS0002-01"},MATCH(D9481,{"BJ_zhongyu";"JS_WX_liteer";"JS_CZ_wodefeng"},0)),"")</f>
        <v>JSNY-JS0002-01</v>
      </c>
      <c r="C9481" s="11" t="str">
        <f>IFERROR(INDEX({"北京中裕世纪大酒店";"江苏利特尔绿色包装股份有限公司";"常州市金坛沃德丰电子科技有限公司"},MATCH(D9481,{"BJ_zhongyu";"JS_WX_liteer";"JS_CZ_wodefeng"},0)),"")</f>
        <v>常州市金坛沃德丰电子科技有限公司</v>
      </c>
      <c r="D9481" s="11" t="str">
        <f>[1]动作!$G9480</f>
        <v>JS_CZ_wodefeng</v>
      </c>
      <c r="E9481" s="11" t="str">
        <f>[1]动作!$D9480</f>
        <v>电表故障</v>
      </c>
      <c r="F9481" s="11" t="s">
        <v>45</v>
      </c>
      <c r="G9481" s="12">
        <f>[1]动作!$A9480+[1]动作!$B9480</f>
        <v>43216.278275462966</v>
      </c>
      <c r="H9481" s="12"/>
      <c r="I9481" s="11"/>
    </row>
    <row r="9482" spans="1:9" hidden="1" x14ac:dyDescent="0.3">
      <c r="A9482" s="24">
        <v>9480</v>
      </c>
      <c r="B9482" s="11" t="str">
        <f>IFERROR(INDEX({"JSNY-BJ0001-01";"JSNY-JS0022-01";"JSNY-JS0002-01"},MATCH(D9482,{"BJ_zhongyu";"JS_WX_liteer";"JS_CZ_wodefeng"},0)),"")</f>
        <v>JSNY-BJ0001-01</v>
      </c>
      <c r="C9482" s="11" t="str">
        <f>IFERROR(INDEX({"北京中裕世纪大酒店";"江苏利特尔绿色包装股份有限公司";"常州市金坛沃德丰电子科技有限公司"},MATCH(D9482,{"BJ_zhongyu";"JS_WX_liteer";"JS_CZ_wodefeng"},0)),"")</f>
        <v>北京中裕世纪大酒店</v>
      </c>
      <c r="D9482" s="11" t="str">
        <f>[1]动作!$G9481</f>
        <v>BJ_zhongyu</v>
      </c>
      <c r="E9482" s="11" t="str">
        <f>[1]动作!$D9481</f>
        <v>分系统3BCMS2故障状态</v>
      </c>
      <c r="F9482" s="11" t="s">
        <v>177</v>
      </c>
      <c r="G9482" s="12">
        <f>[1]动作!$A9481+[1]动作!$B9481</f>
        <v>43216.279560185183</v>
      </c>
      <c r="H9482" s="12"/>
      <c r="I9482" s="11"/>
    </row>
    <row r="9483" spans="1:9" hidden="1" x14ac:dyDescent="0.3">
      <c r="A9483" s="24">
        <v>9481</v>
      </c>
      <c r="B9483" s="11" t="str">
        <f>IFERROR(INDEX({"JSNY-BJ0001-01";"JSNY-JS0022-01";"JSNY-JS0002-01"},MATCH(D9483,{"BJ_zhongyu";"JS_WX_liteer";"JS_CZ_wodefeng"},0)),"")</f>
        <v>JSNY-JS0002-01</v>
      </c>
      <c r="C9483" s="11" t="str">
        <f>IFERROR(INDEX({"北京中裕世纪大酒店";"江苏利特尔绿色包装股份有限公司";"常州市金坛沃德丰电子科技有限公司"},MATCH(D9483,{"BJ_zhongyu";"JS_WX_liteer";"JS_CZ_wodefeng"},0)),"")</f>
        <v>常州市金坛沃德丰电子科技有限公司</v>
      </c>
      <c r="D9483" s="11" t="str">
        <f>[1]动作!$G9482</f>
        <v>JS_CZ_wodefeng</v>
      </c>
      <c r="E9483" s="11" t="str">
        <f>[1]动作!$D9482</f>
        <v>电表故障</v>
      </c>
      <c r="F9483" s="11" t="s">
        <v>45</v>
      </c>
      <c r="G9483" s="12">
        <f>[1]动作!$A9482+[1]动作!$B9482</f>
        <v>43216.279849537037</v>
      </c>
      <c r="H9483" s="12"/>
      <c r="I9483" s="11"/>
    </row>
    <row r="9484" spans="1:9" hidden="1" x14ac:dyDescent="0.3">
      <c r="A9484" s="24">
        <v>9482</v>
      </c>
      <c r="B9484" s="11" t="str">
        <f>IFERROR(INDEX({"JSNY-BJ0001-01";"JSNY-JS0022-01";"JSNY-JS0002-01"},MATCH(D9484,{"BJ_zhongyu";"JS_WX_liteer";"JS_CZ_wodefeng"},0)),"")</f>
        <v>JSNY-BJ0001-01</v>
      </c>
      <c r="C9484" s="11" t="str">
        <f>IFERROR(INDEX({"北京中裕世纪大酒店";"江苏利特尔绿色包装股份有限公司";"常州市金坛沃德丰电子科技有限公司"},MATCH(D9484,{"BJ_zhongyu";"JS_WX_liteer";"JS_CZ_wodefeng"},0)),"")</f>
        <v>北京中裕世纪大酒店</v>
      </c>
      <c r="D9484" s="11" t="str">
        <f>[1]动作!$G9483</f>
        <v>BJ_zhongyu</v>
      </c>
      <c r="E9484" s="11" t="str">
        <f>[1]动作!$D9483</f>
        <v>分系统3故障状态</v>
      </c>
      <c r="F9484" s="11" t="s">
        <v>178</v>
      </c>
      <c r="G9484" s="12">
        <f>[1]动作!$A9483+[1]动作!$B9483</f>
        <v>43216.280659722222</v>
      </c>
      <c r="H9484" s="12"/>
      <c r="I9484" s="11"/>
    </row>
    <row r="9485" spans="1:9" hidden="1" x14ac:dyDescent="0.3">
      <c r="A9485" s="24">
        <v>9483</v>
      </c>
      <c r="B9485" s="11" t="str">
        <f>IFERROR(INDEX({"JSNY-BJ0001-01";"JSNY-JS0022-01";"JSNY-JS0002-01"},MATCH(D9485,{"BJ_zhongyu";"JS_WX_liteer";"JS_CZ_wodefeng"},0)),"")</f>
        <v>JSNY-BJ0001-01</v>
      </c>
      <c r="C9485" s="11" t="str">
        <f>IFERROR(INDEX({"北京中裕世纪大酒店";"江苏利特尔绿色包装股份有限公司";"常州市金坛沃德丰电子科技有限公司"},MATCH(D9485,{"BJ_zhongyu";"JS_WX_liteer";"JS_CZ_wodefeng"},0)),"")</f>
        <v>北京中裕世纪大酒店</v>
      </c>
      <c r="D9485" s="11" t="str">
        <f>[1]动作!$G9484</f>
        <v>BJ_zhongyu</v>
      </c>
      <c r="E9485" s="11" t="str">
        <f>[1]动作!$D9484</f>
        <v>分系统3BCMS2故障状态</v>
      </c>
      <c r="F9485" s="11" t="s">
        <v>177</v>
      </c>
      <c r="G9485" s="12">
        <f>[1]动作!$A9484+[1]动作!$B9484</f>
        <v>43216.280659722222</v>
      </c>
      <c r="H9485" s="12"/>
      <c r="I9485" s="11"/>
    </row>
    <row r="9486" spans="1:9" hidden="1" x14ac:dyDescent="0.3">
      <c r="A9486" s="24">
        <v>9484</v>
      </c>
      <c r="B9486" s="11" t="str">
        <f>IFERROR(INDEX({"JSNY-BJ0001-01";"JSNY-JS0022-01";"JSNY-JS0002-01"},MATCH(D9486,{"BJ_zhongyu";"JS_WX_liteer";"JS_CZ_wodefeng"},0)),"")</f>
        <v>JSNY-JS0002-01</v>
      </c>
      <c r="C9486" s="11" t="str">
        <f>IFERROR(INDEX({"北京中裕世纪大酒店";"江苏利特尔绿色包装股份有限公司";"常州市金坛沃德丰电子科技有限公司"},MATCH(D9486,{"BJ_zhongyu";"JS_WX_liteer";"JS_CZ_wodefeng"},0)),"")</f>
        <v>常州市金坛沃德丰电子科技有限公司</v>
      </c>
      <c r="D9486" s="11" t="str">
        <f>[1]动作!$G9485</f>
        <v>JS_CZ_wodefeng</v>
      </c>
      <c r="E9486" s="11" t="str">
        <f>[1]动作!$D9485</f>
        <v>电表故障</v>
      </c>
      <c r="F9486" s="11" t="s">
        <v>45</v>
      </c>
      <c r="G9486" s="12">
        <f>[1]动作!$A9485+[1]动作!$B9485</f>
        <v>43216.2812962963</v>
      </c>
      <c r="H9486" s="12"/>
      <c r="I9486" s="11"/>
    </row>
    <row r="9487" spans="1:9" hidden="1" x14ac:dyDescent="0.3">
      <c r="A9487" s="24">
        <v>9485</v>
      </c>
      <c r="B9487" s="11" t="str">
        <f>IFERROR(INDEX({"JSNY-BJ0001-01";"JSNY-JS0022-01";"JSNY-JS0002-01"},MATCH(D9487,{"BJ_zhongyu";"JS_WX_liteer";"JS_CZ_wodefeng"},0)),"")</f>
        <v>JSNY-BJ0001-01</v>
      </c>
      <c r="C9487" s="11" t="str">
        <f>IFERROR(INDEX({"北京中裕世纪大酒店";"江苏利特尔绿色包装股份有限公司";"常州市金坛沃德丰电子科技有限公司"},MATCH(D9487,{"BJ_zhongyu";"JS_WX_liteer";"JS_CZ_wodefeng"},0)),"")</f>
        <v>北京中裕世纪大酒店</v>
      </c>
      <c r="D9487" s="11" t="str">
        <f>[1]动作!$G9486</f>
        <v>BJ_zhongyu</v>
      </c>
      <c r="E9487" s="11" t="str">
        <f>[1]动作!$D9486</f>
        <v>分系统3BCMS2故障状态</v>
      </c>
      <c r="F9487" s="11" t="s">
        <v>177</v>
      </c>
      <c r="G9487" s="12">
        <f>[1]动作!$A9486+[1]动作!$B9486</f>
        <v>43216.282916666663</v>
      </c>
      <c r="H9487" s="12"/>
      <c r="I9487" s="11"/>
    </row>
    <row r="9488" spans="1:9" hidden="1" x14ac:dyDescent="0.3">
      <c r="A9488" s="24">
        <v>9486</v>
      </c>
      <c r="B9488" s="11" t="str">
        <f>IFERROR(INDEX({"JSNY-BJ0001-01";"JSNY-JS0022-01";"JSNY-JS0002-01"},MATCH(D9488,{"BJ_zhongyu";"JS_WX_liteer";"JS_CZ_wodefeng"},0)),"")</f>
        <v>JSNY-JS0002-01</v>
      </c>
      <c r="C9488" s="11" t="str">
        <f>IFERROR(INDEX({"北京中裕世纪大酒店";"江苏利特尔绿色包装股份有限公司";"常州市金坛沃德丰电子科技有限公司"},MATCH(D9488,{"BJ_zhongyu";"JS_WX_liteer";"JS_CZ_wodefeng"},0)),"")</f>
        <v>常州市金坛沃德丰电子科技有限公司</v>
      </c>
      <c r="D9488" s="11" t="str">
        <f>[1]动作!$G9487</f>
        <v>JS_CZ_wodefeng</v>
      </c>
      <c r="E9488" s="11" t="str">
        <f>[1]动作!$D9487</f>
        <v>电表故障</v>
      </c>
      <c r="F9488" s="11" t="s">
        <v>45</v>
      </c>
      <c r="G9488" s="12">
        <f>[1]动作!$A9487+[1]动作!$B9487</f>
        <v>43216.283668981479</v>
      </c>
      <c r="H9488" s="12"/>
      <c r="I9488" s="11"/>
    </row>
    <row r="9489" spans="1:9" hidden="1" x14ac:dyDescent="0.3">
      <c r="A9489" s="24">
        <v>9487</v>
      </c>
      <c r="B9489" s="11" t="str">
        <f>IFERROR(INDEX({"JSNY-BJ0001-01";"JSNY-JS0022-01";"JSNY-JS0002-01"},MATCH(D9489,{"BJ_zhongyu";"JS_WX_liteer";"JS_CZ_wodefeng"},0)),"")</f>
        <v>JSNY-BJ0001-01</v>
      </c>
      <c r="C9489" s="11" t="str">
        <f>IFERROR(INDEX({"北京中裕世纪大酒店";"江苏利特尔绿色包装股份有限公司";"常州市金坛沃德丰电子科技有限公司"},MATCH(D9489,{"BJ_zhongyu";"JS_WX_liteer";"JS_CZ_wodefeng"},0)),"")</f>
        <v>北京中裕世纪大酒店</v>
      </c>
      <c r="D9489" s="11" t="str">
        <f>[1]动作!$G9488</f>
        <v>BJ_zhongyu</v>
      </c>
      <c r="E9489" s="11" t="str">
        <f>[1]动作!$D9488</f>
        <v>分系统3告警状态</v>
      </c>
      <c r="F9489" s="11" t="s">
        <v>178</v>
      </c>
      <c r="G9489" s="12">
        <f>[1]动作!$A9488+[1]动作!$B9488</f>
        <v>43216.283900462964</v>
      </c>
      <c r="H9489" s="12"/>
      <c r="I9489" s="11"/>
    </row>
    <row r="9490" spans="1:9" hidden="1" x14ac:dyDescent="0.3">
      <c r="A9490" s="24">
        <v>9488</v>
      </c>
      <c r="B9490" s="11" t="str">
        <f>IFERROR(INDEX({"JSNY-BJ0001-01";"JSNY-JS0022-01";"JSNY-JS0002-01"},MATCH(D9490,{"BJ_zhongyu";"JS_WX_liteer";"JS_CZ_wodefeng"},0)),"")</f>
        <v>JSNY-BJ0001-01</v>
      </c>
      <c r="C9490" s="11" t="str">
        <f>IFERROR(INDEX({"北京中裕世纪大酒店";"江苏利特尔绿色包装股份有限公司";"常州市金坛沃德丰电子科技有限公司"},MATCH(D9490,{"BJ_zhongyu";"JS_WX_liteer";"JS_CZ_wodefeng"},0)),"")</f>
        <v>北京中裕世纪大酒店</v>
      </c>
      <c r="D9490" s="11" t="str">
        <f>[1]动作!$G9489</f>
        <v>BJ_zhongyu</v>
      </c>
      <c r="E9490" s="11" t="str">
        <f>[1]动作!$D9489</f>
        <v>分系统3故障状态</v>
      </c>
      <c r="F9490" s="11" t="s">
        <v>178</v>
      </c>
      <c r="G9490" s="12">
        <f>[1]动作!$A9489+[1]动作!$B9489</f>
        <v>43216.283900462964</v>
      </c>
      <c r="H9490" s="12"/>
      <c r="I9490" s="11"/>
    </row>
    <row r="9491" spans="1:9" hidden="1" x14ac:dyDescent="0.3">
      <c r="A9491" s="24">
        <v>9489</v>
      </c>
      <c r="B9491" s="11" t="str">
        <f>IFERROR(INDEX({"JSNY-BJ0001-01";"JSNY-JS0022-01";"JSNY-JS0002-01"},MATCH(D9491,{"BJ_zhongyu";"JS_WX_liteer";"JS_CZ_wodefeng"},0)),"")</f>
        <v>JSNY-BJ0001-01</v>
      </c>
      <c r="C9491" s="11" t="str">
        <f>IFERROR(INDEX({"北京中裕世纪大酒店";"江苏利特尔绿色包装股份有限公司";"常州市金坛沃德丰电子科技有限公司"},MATCH(D9491,{"BJ_zhongyu";"JS_WX_liteer";"JS_CZ_wodefeng"},0)),"")</f>
        <v>北京中裕世纪大酒店</v>
      </c>
      <c r="D9491" s="11" t="str">
        <f>[1]动作!$G9490</f>
        <v>BJ_zhongyu</v>
      </c>
      <c r="E9491" s="11" t="str">
        <f>[1]动作!$D9490</f>
        <v>分系统3PCS告警状态</v>
      </c>
      <c r="F9491" s="11" t="s">
        <v>176</v>
      </c>
      <c r="G9491" s="12">
        <f>[1]动作!$A9490+[1]动作!$B9490</f>
        <v>43216.283900462964</v>
      </c>
      <c r="H9491" s="12"/>
      <c r="I9491" s="11"/>
    </row>
    <row r="9492" spans="1:9" hidden="1" x14ac:dyDescent="0.3">
      <c r="A9492" s="24">
        <v>9490</v>
      </c>
      <c r="B9492" s="11" t="str">
        <f>IFERROR(INDEX({"JSNY-BJ0001-01";"JSNY-JS0022-01";"JSNY-JS0002-01"},MATCH(D9492,{"BJ_zhongyu";"JS_WX_liteer";"JS_CZ_wodefeng"},0)),"")</f>
        <v>JSNY-BJ0001-01</v>
      </c>
      <c r="C9492" s="11" t="str">
        <f>IFERROR(INDEX({"北京中裕世纪大酒店";"江苏利特尔绿色包装股份有限公司";"常州市金坛沃德丰电子科技有限公司"},MATCH(D9492,{"BJ_zhongyu";"JS_WX_liteer";"JS_CZ_wodefeng"},0)),"")</f>
        <v>北京中裕世纪大酒店</v>
      </c>
      <c r="D9492" s="11" t="str">
        <f>[1]动作!$G9491</f>
        <v>BJ_zhongyu</v>
      </c>
      <c r="E9492" s="11" t="str">
        <f>[1]动作!$D9491</f>
        <v>分系统3BCMS2故障状态</v>
      </c>
      <c r="F9492" s="11" t="s">
        <v>177</v>
      </c>
      <c r="G9492" s="12">
        <f>[1]动作!$A9491+[1]动作!$B9491</f>
        <v>43216.283900462964</v>
      </c>
      <c r="H9492" s="12"/>
      <c r="I9492" s="11"/>
    </row>
    <row r="9493" spans="1:9" hidden="1" x14ac:dyDescent="0.3">
      <c r="A9493" s="24">
        <v>9491</v>
      </c>
      <c r="B9493" s="11" t="str">
        <f>IFERROR(INDEX({"JSNY-BJ0001-01";"JSNY-JS0022-01";"JSNY-JS0002-01"},MATCH(D9493,{"BJ_zhongyu";"JS_WX_liteer";"JS_CZ_wodefeng"},0)),"")</f>
        <v>JSNY-JS0002-01</v>
      </c>
      <c r="C9493" s="11" t="str">
        <f>IFERROR(INDEX({"北京中裕世纪大酒店";"江苏利特尔绿色包装股份有限公司";"常州市金坛沃德丰电子科技有限公司"},MATCH(D9493,{"BJ_zhongyu";"JS_WX_liteer";"JS_CZ_wodefeng"},0)),"")</f>
        <v>常州市金坛沃德丰电子科技有限公司</v>
      </c>
      <c r="D9493" s="11" t="str">
        <f>[1]动作!$G9492</f>
        <v>JS_CZ_wodefeng</v>
      </c>
      <c r="E9493" s="11" t="str">
        <f>[1]动作!$D9492</f>
        <v>电表故障</v>
      </c>
      <c r="F9493" s="11" t="s">
        <v>45</v>
      </c>
      <c r="G9493" s="12">
        <f>[1]动作!$A9492+[1]动作!$B9492</f>
        <v>43216.285173611112</v>
      </c>
      <c r="H9493" s="12"/>
      <c r="I9493" s="11"/>
    </row>
    <row r="9494" spans="1:9" hidden="1" x14ac:dyDescent="0.3">
      <c r="A9494" s="24">
        <v>9492</v>
      </c>
      <c r="B9494" s="11" t="str">
        <f>IFERROR(INDEX({"JSNY-BJ0001-01";"JSNY-JS0022-01";"JSNY-JS0002-01"},MATCH(D9494,{"BJ_zhongyu";"JS_WX_liteer";"JS_CZ_wodefeng"},0)),"")</f>
        <v>JSNY-JS0002-01</v>
      </c>
      <c r="C9494" s="11" t="str">
        <f>IFERROR(INDEX({"北京中裕世纪大酒店";"江苏利特尔绿色包装股份有限公司";"常州市金坛沃德丰电子科技有限公司"},MATCH(D9494,{"BJ_zhongyu";"JS_WX_liteer";"JS_CZ_wodefeng"},0)),"")</f>
        <v>常州市金坛沃德丰电子科技有限公司</v>
      </c>
      <c r="D9494" s="11" t="str">
        <f>[1]动作!$G9493</f>
        <v>JS_CZ_wodefeng</v>
      </c>
      <c r="E9494" s="11" t="str">
        <f>[1]动作!$D9493</f>
        <v>电表故障</v>
      </c>
      <c r="F9494" s="11" t="s">
        <v>45</v>
      </c>
      <c r="G9494" s="12">
        <f>[1]动作!$A9493+[1]动作!$B9493</f>
        <v>43216.285300925927</v>
      </c>
      <c r="H9494" s="12"/>
      <c r="I9494" s="11"/>
    </row>
    <row r="9495" spans="1:9" hidden="1" x14ac:dyDescent="0.3">
      <c r="A9495" s="24">
        <v>9493</v>
      </c>
      <c r="B9495" s="11" t="str">
        <f>IFERROR(INDEX({"JSNY-BJ0001-01";"JSNY-JS0022-01";"JSNY-JS0002-01"},MATCH(D9495,{"BJ_zhongyu";"JS_WX_liteer";"JS_CZ_wodefeng"},0)),"")</f>
        <v>JSNY-BJ0001-01</v>
      </c>
      <c r="C9495" s="11" t="str">
        <f>IFERROR(INDEX({"北京中裕世纪大酒店";"江苏利特尔绿色包装股份有限公司";"常州市金坛沃德丰电子科技有限公司"},MATCH(D9495,{"BJ_zhongyu";"JS_WX_liteer";"JS_CZ_wodefeng"},0)),"")</f>
        <v>北京中裕世纪大酒店</v>
      </c>
      <c r="D9495" s="11" t="str">
        <f>[1]动作!$G9494</f>
        <v>BJ_zhongyu</v>
      </c>
      <c r="E9495" s="11" t="str">
        <f>[1]动作!$D9494</f>
        <v>分系统3BCMS2故障状态</v>
      </c>
      <c r="F9495" s="11" t="s">
        <v>177</v>
      </c>
      <c r="G9495" s="12">
        <f>[1]动作!$A9494+[1]动作!$B9494</f>
        <v>43216.285810185182</v>
      </c>
      <c r="H9495" s="12"/>
      <c r="I9495" s="11"/>
    </row>
    <row r="9496" spans="1:9" hidden="1" x14ac:dyDescent="0.3">
      <c r="A9496" s="24">
        <v>9494</v>
      </c>
      <c r="B9496" s="11" t="str">
        <f>IFERROR(INDEX({"JSNY-BJ0001-01";"JSNY-JS0022-01";"JSNY-JS0002-01"},MATCH(D9496,{"BJ_zhongyu";"JS_WX_liteer";"JS_CZ_wodefeng"},0)),"")</f>
        <v>JSNY-JS0002-01</v>
      </c>
      <c r="C9496" s="11" t="str">
        <f>IFERROR(INDEX({"北京中裕世纪大酒店";"江苏利特尔绿色包装股份有限公司";"常州市金坛沃德丰电子科技有限公司"},MATCH(D9496,{"BJ_zhongyu";"JS_WX_liteer";"JS_CZ_wodefeng"},0)),"")</f>
        <v>常州市金坛沃德丰电子科技有限公司</v>
      </c>
      <c r="D9496" s="11" t="str">
        <f>[1]动作!$G9495</f>
        <v>JS_CZ_wodefeng</v>
      </c>
      <c r="E9496" s="11" t="str">
        <f>[1]动作!$D9495</f>
        <v>电表故障</v>
      </c>
      <c r="F9496" s="11" t="s">
        <v>45</v>
      </c>
      <c r="G9496" s="12">
        <f>[1]动作!$A9495+[1]动作!$B9495</f>
        <v>43216.286631944444</v>
      </c>
      <c r="H9496" s="12"/>
      <c r="I9496" s="11"/>
    </row>
    <row r="9497" spans="1:9" hidden="1" x14ac:dyDescent="0.3">
      <c r="A9497" s="24">
        <v>9495</v>
      </c>
      <c r="B9497" s="11" t="str">
        <f>IFERROR(INDEX({"JSNY-BJ0001-01";"JSNY-JS0022-01";"JSNY-JS0002-01"},MATCH(D9497,{"BJ_zhongyu";"JS_WX_liteer";"JS_CZ_wodefeng"},0)),"")</f>
        <v>JSNY-BJ0001-01</v>
      </c>
      <c r="C9497" s="11" t="str">
        <f>IFERROR(INDEX({"北京中裕世纪大酒店";"江苏利特尔绿色包装股份有限公司";"常州市金坛沃德丰电子科技有限公司"},MATCH(D9497,{"BJ_zhongyu";"JS_WX_liteer";"JS_CZ_wodefeng"},0)),"")</f>
        <v>北京中裕世纪大酒店</v>
      </c>
      <c r="D9497" s="11" t="str">
        <f>[1]动作!$G9496</f>
        <v>BJ_zhongyu</v>
      </c>
      <c r="E9497" s="11" t="str">
        <f>[1]动作!$D9496</f>
        <v>分系统3故障状态</v>
      </c>
      <c r="F9497" s="11" t="s">
        <v>178</v>
      </c>
      <c r="G9497" s="12">
        <f>[1]动作!$A9496+[1]动作!$B9496</f>
        <v>43216.286805555559</v>
      </c>
      <c r="H9497" s="12"/>
      <c r="I9497" s="11"/>
    </row>
    <row r="9498" spans="1:9" hidden="1" x14ac:dyDescent="0.3">
      <c r="A9498" s="24">
        <v>9496</v>
      </c>
      <c r="B9498" s="11" t="str">
        <f>IFERROR(INDEX({"JSNY-BJ0001-01";"JSNY-JS0022-01";"JSNY-JS0002-01"},MATCH(D9498,{"BJ_zhongyu";"JS_WX_liteer";"JS_CZ_wodefeng"},0)),"")</f>
        <v>JSNY-BJ0001-01</v>
      </c>
      <c r="C9498" s="11" t="str">
        <f>IFERROR(INDEX({"北京中裕世纪大酒店";"江苏利特尔绿色包装股份有限公司";"常州市金坛沃德丰电子科技有限公司"},MATCH(D9498,{"BJ_zhongyu";"JS_WX_liteer";"JS_CZ_wodefeng"},0)),"")</f>
        <v>北京中裕世纪大酒店</v>
      </c>
      <c r="D9498" s="11" t="str">
        <f>[1]动作!$G9497</f>
        <v>BJ_zhongyu</v>
      </c>
      <c r="E9498" s="11" t="str">
        <f>[1]动作!$D9497</f>
        <v>分系统3BCMS2故障状态</v>
      </c>
      <c r="F9498" s="11" t="s">
        <v>177</v>
      </c>
      <c r="G9498" s="12">
        <f>[1]动作!$A9497+[1]动作!$B9497</f>
        <v>43216.286805555559</v>
      </c>
      <c r="H9498" s="12"/>
      <c r="I9498" s="11"/>
    </row>
    <row r="9499" spans="1:9" hidden="1" x14ac:dyDescent="0.3">
      <c r="A9499" s="24">
        <v>9497</v>
      </c>
      <c r="B9499" s="11" t="str">
        <f>IFERROR(INDEX({"JSNY-BJ0001-01";"JSNY-JS0022-01";"JSNY-JS0002-01"},MATCH(D9499,{"BJ_zhongyu";"JS_WX_liteer";"JS_CZ_wodefeng"},0)),"")</f>
        <v>JSNY-BJ0001-01</v>
      </c>
      <c r="C9499" s="11" t="str">
        <f>IFERROR(INDEX({"北京中裕世纪大酒店";"江苏利特尔绿色包装股份有限公司";"常州市金坛沃德丰电子科技有限公司"},MATCH(D9499,{"BJ_zhongyu";"JS_WX_liteer";"JS_CZ_wodefeng"},0)),"")</f>
        <v>北京中裕世纪大酒店</v>
      </c>
      <c r="D9499" s="11" t="str">
        <f>[1]动作!$G9498</f>
        <v>BJ_zhongyu</v>
      </c>
      <c r="E9499" s="11" t="str">
        <f>[1]动作!$D9498</f>
        <v>分系统3BCMS2故障状态</v>
      </c>
      <c r="F9499" s="11" t="s">
        <v>177</v>
      </c>
      <c r="G9499" s="12">
        <f>[1]动作!$A9498+[1]动作!$B9498</f>
        <v>43216.288888888892</v>
      </c>
      <c r="H9499" s="12"/>
      <c r="I9499" s="11"/>
    </row>
    <row r="9500" spans="1:9" hidden="1" x14ac:dyDescent="0.3">
      <c r="A9500" s="24">
        <v>9498</v>
      </c>
      <c r="B9500" s="11" t="str">
        <f>IFERROR(INDEX({"JSNY-BJ0001-01";"JSNY-JS0022-01";"JSNY-JS0002-01"},MATCH(D9500,{"BJ_zhongyu";"JS_WX_liteer";"JS_CZ_wodefeng"},0)),"")</f>
        <v>JSNY-JS0002-01</v>
      </c>
      <c r="C9500" s="11" t="str">
        <f>IFERROR(INDEX({"北京中裕世纪大酒店";"江苏利特尔绿色包装股份有限公司";"常州市金坛沃德丰电子科技有限公司"},MATCH(D9500,{"BJ_zhongyu";"JS_WX_liteer";"JS_CZ_wodefeng"},0)),"")</f>
        <v>常州市金坛沃德丰电子科技有限公司</v>
      </c>
      <c r="D9500" s="11" t="str">
        <f>[1]动作!$G9499</f>
        <v>JS_CZ_wodefeng</v>
      </c>
      <c r="E9500" s="11" t="str">
        <f>[1]动作!$D9499</f>
        <v>电表故障</v>
      </c>
      <c r="F9500" s="11" t="s">
        <v>45</v>
      </c>
      <c r="G9500" s="12">
        <f>[1]动作!$A9499+[1]动作!$B9499</f>
        <v>43216.289236111108</v>
      </c>
      <c r="H9500" s="12"/>
      <c r="I9500" s="11"/>
    </row>
    <row r="9501" spans="1:9" hidden="1" x14ac:dyDescent="0.3">
      <c r="A9501" s="24">
        <v>9499</v>
      </c>
      <c r="B9501" s="11" t="str">
        <f>IFERROR(INDEX({"JSNY-BJ0001-01";"JSNY-JS0022-01";"JSNY-JS0002-01"},MATCH(D9501,{"BJ_zhongyu";"JS_WX_liteer";"JS_CZ_wodefeng"},0)),"")</f>
        <v>JSNY-BJ0001-01</v>
      </c>
      <c r="C9501" s="11" t="str">
        <f>IFERROR(INDEX({"北京中裕世纪大酒店";"江苏利特尔绿色包装股份有限公司";"常州市金坛沃德丰电子科技有限公司"},MATCH(D9501,{"BJ_zhongyu";"JS_WX_liteer";"JS_CZ_wodefeng"},0)),"")</f>
        <v>北京中裕世纪大酒店</v>
      </c>
      <c r="D9501" s="11" t="str">
        <f>[1]动作!$G9500</f>
        <v>BJ_zhongyu</v>
      </c>
      <c r="E9501" s="11" t="str">
        <f>[1]动作!$D9500</f>
        <v>分系统3故障状态</v>
      </c>
      <c r="F9501" s="11" t="s">
        <v>178</v>
      </c>
      <c r="G9501" s="12">
        <f>[1]动作!$A9500+[1]动作!$B9500</f>
        <v>43216.289930555555</v>
      </c>
      <c r="H9501" s="12"/>
      <c r="I9501" s="11"/>
    </row>
    <row r="9502" spans="1:9" hidden="1" x14ac:dyDescent="0.3">
      <c r="A9502" s="24">
        <v>9500</v>
      </c>
      <c r="B9502" s="11" t="str">
        <f>IFERROR(INDEX({"JSNY-BJ0001-01";"JSNY-JS0022-01";"JSNY-JS0002-01"},MATCH(D9502,{"BJ_zhongyu";"JS_WX_liteer";"JS_CZ_wodefeng"},0)),"")</f>
        <v>JSNY-BJ0001-01</v>
      </c>
      <c r="C9502" s="11" t="str">
        <f>IFERROR(INDEX({"北京中裕世纪大酒店";"江苏利特尔绿色包装股份有限公司";"常州市金坛沃德丰电子科技有限公司"},MATCH(D9502,{"BJ_zhongyu";"JS_WX_liteer";"JS_CZ_wodefeng"},0)),"")</f>
        <v>北京中裕世纪大酒店</v>
      </c>
      <c r="D9502" s="11" t="str">
        <f>[1]动作!$G9501</f>
        <v>BJ_zhongyu</v>
      </c>
      <c r="E9502" s="11" t="str">
        <f>[1]动作!$D9501</f>
        <v>分系统3BCMS2故障状态</v>
      </c>
      <c r="F9502" s="11" t="s">
        <v>177</v>
      </c>
      <c r="G9502" s="12">
        <f>[1]动作!$A9501+[1]动作!$B9501</f>
        <v>43216.289930555555</v>
      </c>
      <c r="H9502" s="12"/>
      <c r="I9502" s="11"/>
    </row>
    <row r="9503" spans="1:9" hidden="1" x14ac:dyDescent="0.3">
      <c r="A9503" s="24">
        <v>9501</v>
      </c>
      <c r="B9503" s="11" t="str">
        <f>IFERROR(INDEX({"JSNY-BJ0001-01";"JSNY-JS0022-01";"JSNY-JS0002-01"},MATCH(D9503,{"BJ_zhongyu";"JS_WX_liteer";"JS_CZ_wodefeng"},0)),"")</f>
        <v>JSNY-JS0002-01</v>
      </c>
      <c r="C9503" s="11" t="str">
        <f>IFERROR(INDEX({"北京中裕世纪大酒店";"江苏利特尔绿色包装股份有限公司";"常州市金坛沃德丰电子科技有限公司"},MATCH(D9503,{"BJ_zhongyu";"JS_WX_liteer";"JS_CZ_wodefeng"},0)),"")</f>
        <v>常州市金坛沃德丰电子科技有限公司</v>
      </c>
      <c r="D9503" s="11" t="str">
        <f>[1]动作!$G9502</f>
        <v>JS_CZ_wodefeng</v>
      </c>
      <c r="E9503" s="11" t="str">
        <f>[1]动作!$D9502</f>
        <v>电表故障</v>
      </c>
      <c r="F9503" s="11" t="s">
        <v>45</v>
      </c>
      <c r="G9503" s="12">
        <f>[1]动作!$A9502+[1]动作!$B9502</f>
        <v>43216.291608796295</v>
      </c>
      <c r="H9503" s="12"/>
      <c r="I9503" s="11"/>
    </row>
    <row r="9504" spans="1:9" hidden="1" x14ac:dyDescent="0.3">
      <c r="A9504" s="24">
        <v>9502</v>
      </c>
      <c r="B9504" s="11" t="str">
        <f>IFERROR(INDEX({"JSNY-BJ0001-01";"JSNY-JS0022-01";"JSNY-JS0002-01"},MATCH(D9504,{"BJ_zhongyu";"JS_WX_liteer";"JS_CZ_wodefeng"},0)),"")</f>
        <v>JSNY-JS0002-01</v>
      </c>
      <c r="C9504" s="11" t="str">
        <f>IFERROR(INDEX({"北京中裕世纪大酒店";"江苏利特尔绿色包装股份有限公司";"常州市金坛沃德丰电子科技有限公司"},MATCH(D9504,{"BJ_zhongyu";"JS_WX_liteer";"JS_CZ_wodefeng"},0)),"")</f>
        <v>常州市金坛沃德丰电子科技有限公司</v>
      </c>
      <c r="D9504" s="11" t="str">
        <f>[1]动作!$G9503</f>
        <v>JS_CZ_wodefeng</v>
      </c>
      <c r="E9504" s="11" t="str">
        <f>[1]动作!$D9503</f>
        <v>电表故障</v>
      </c>
      <c r="F9504" s="11" t="s">
        <v>45</v>
      </c>
      <c r="G9504" s="12">
        <f>[1]动作!$A9503+[1]动作!$B9503</f>
        <v>43216.291724537034</v>
      </c>
      <c r="H9504" s="12"/>
      <c r="I9504" s="11"/>
    </row>
    <row r="9505" spans="1:9" hidden="1" x14ac:dyDescent="0.3">
      <c r="A9505" s="24">
        <v>9503</v>
      </c>
      <c r="B9505" s="11" t="str">
        <f>IFERROR(INDEX({"JSNY-BJ0001-01";"JSNY-JS0022-01";"JSNY-JS0002-01"},MATCH(D9505,{"BJ_zhongyu";"JS_WX_liteer";"JS_CZ_wodefeng"},0)),"")</f>
        <v>JSNY-JS0002-01</v>
      </c>
      <c r="C9505" s="11" t="str">
        <f>IFERROR(INDEX({"北京中裕世纪大酒店";"江苏利特尔绿色包装股份有限公司";"常州市金坛沃德丰电子科技有限公司"},MATCH(D9505,{"BJ_zhongyu";"JS_WX_liteer";"JS_CZ_wodefeng"},0)),"")</f>
        <v>常州市金坛沃德丰电子科技有限公司</v>
      </c>
      <c r="D9505" s="11" t="str">
        <f>[1]动作!$G9504</f>
        <v>JS_CZ_wodefeng</v>
      </c>
      <c r="E9505" s="11" t="str">
        <f>[1]动作!$D9504</f>
        <v>电表故障</v>
      </c>
      <c r="F9505" s="11" t="s">
        <v>45</v>
      </c>
      <c r="G9505" s="12">
        <f>[1]动作!$A9504+[1]动作!$B9504</f>
        <v>43216.291898148149</v>
      </c>
      <c r="H9505" s="12"/>
      <c r="I9505" s="11"/>
    </row>
    <row r="9506" spans="1:9" hidden="1" x14ac:dyDescent="0.3">
      <c r="A9506" s="24">
        <v>9504</v>
      </c>
      <c r="B9506" s="11" t="str">
        <f>IFERROR(INDEX({"JSNY-BJ0001-01";"JSNY-JS0022-01";"JSNY-JS0002-01"},MATCH(D9506,{"BJ_zhongyu";"JS_WX_liteer";"JS_CZ_wodefeng"},0)),"")</f>
        <v>JSNY-JS0002-01</v>
      </c>
      <c r="C9506" s="11" t="str">
        <f>IFERROR(INDEX({"北京中裕世纪大酒店";"江苏利特尔绿色包装股份有限公司";"常州市金坛沃德丰电子科技有限公司"},MATCH(D9506,{"BJ_zhongyu";"JS_WX_liteer";"JS_CZ_wodefeng"},0)),"")</f>
        <v>常州市金坛沃德丰电子科技有限公司</v>
      </c>
      <c r="D9506" s="11" t="str">
        <f>[1]动作!$G9505</f>
        <v>JS_CZ_wodefeng</v>
      </c>
      <c r="E9506" s="11" t="str">
        <f>[1]动作!$D9505</f>
        <v>电表故障</v>
      </c>
      <c r="F9506" s="11" t="s">
        <v>45</v>
      </c>
      <c r="G9506" s="12">
        <f>[1]动作!$A9505+[1]动作!$B9505</f>
        <v>43216.292013888888</v>
      </c>
      <c r="H9506" s="12"/>
      <c r="I9506" s="11"/>
    </row>
    <row r="9507" spans="1:9" hidden="1" x14ac:dyDescent="0.3">
      <c r="A9507" s="24">
        <v>9505</v>
      </c>
      <c r="B9507" s="11" t="str">
        <f>IFERROR(INDEX({"JSNY-BJ0001-01";"JSNY-JS0022-01";"JSNY-JS0002-01"},MATCH(D9507,{"BJ_zhongyu";"JS_WX_liteer";"JS_CZ_wodefeng"},0)),"")</f>
        <v>JSNY-JS0002-01</v>
      </c>
      <c r="C9507" s="11" t="str">
        <f>IFERROR(INDEX({"北京中裕世纪大酒店";"江苏利特尔绿色包装股份有限公司";"常州市金坛沃德丰电子科技有限公司"},MATCH(D9507,{"BJ_zhongyu";"JS_WX_liteer";"JS_CZ_wodefeng"},0)),"")</f>
        <v>常州市金坛沃德丰电子科技有限公司</v>
      </c>
      <c r="D9507" s="11" t="str">
        <f>[1]动作!$G9506</f>
        <v>JS_CZ_wodefeng</v>
      </c>
      <c r="E9507" s="11" t="str">
        <f>[1]动作!$D9506</f>
        <v>电表故障</v>
      </c>
      <c r="F9507" s="11" t="s">
        <v>45</v>
      </c>
      <c r="G9507" s="12">
        <f>[1]动作!$A9506+[1]动作!$B9506</f>
        <v>43216.292141203703</v>
      </c>
      <c r="H9507" s="12"/>
      <c r="I9507" s="11"/>
    </row>
    <row r="9508" spans="1:9" hidden="1" x14ac:dyDescent="0.3">
      <c r="A9508" s="24">
        <v>9506</v>
      </c>
      <c r="B9508" s="11" t="str">
        <f>IFERROR(INDEX({"JSNY-BJ0001-01";"JSNY-JS0022-01";"JSNY-JS0002-01"},MATCH(D9508,{"BJ_zhongyu";"JS_WX_liteer";"JS_CZ_wodefeng"},0)),"")</f>
        <v>JSNY-JS0002-01</v>
      </c>
      <c r="C9508" s="11" t="str">
        <f>IFERROR(INDEX({"北京中裕世纪大酒店";"江苏利特尔绿色包装股份有限公司";"常州市金坛沃德丰电子科技有限公司"},MATCH(D9508,{"BJ_zhongyu";"JS_WX_liteer";"JS_CZ_wodefeng"},0)),"")</f>
        <v>常州市金坛沃德丰电子科技有限公司</v>
      </c>
      <c r="D9508" s="11" t="str">
        <f>[1]动作!$G9507</f>
        <v>JS_CZ_wodefeng</v>
      </c>
      <c r="E9508" s="11" t="str">
        <f>[1]动作!$D9507</f>
        <v>电表故障</v>
      </c>
      <c r="F9508" s="11" t="s">
        <v>45</v>
      </c>
      <c r="G9508" s="12">
        <f>[1]动作!$A9507+[1]动作!$B9507</f>
        <v>43216.293414351851</v>
      </c>
      <c r="H9508" s="12"/>
      <c r="I9508" s="11"/>
    </row>
    <row r="9509" spans="1:9" hidden="1" x14ac:dyDescent="0.3">
      <c r="A9509" s="24">
        <v>9507</v>
      </c>
      <c r="B9509" s="11" t="str">
        <f>IFERROR(INDEX({"JSNY-BJ0001-01";"JSNY-JS0022-01";"JSNY-JS0002-01"},MATCH(D9509,{"BJ_zhongyu";"JS_WX_liteer";"JS_CZ_wodefeng"},0)),"")</f>
        <v>JSNY-JS0002-01</v>
      </c>
      <c r="C9509" s="11" t="str">
        <f>IFERROR(INDEX({"北京中裕世纪大酒店";"江苏利特尔绿色包装股份有限公司";"常州市金坛沃德丰电子科技有限公司"},MATCH(D9509,{"BJ_zhongyu";"JS_WX_liteer";"JS_CZ_wodefeng"},0)),"")</f>
        <v>常州市金坛沃德丰电子科技有限公司</v>
      </c>
      <c r="D9509" s="11" t="str">
        <f>[1]动作!$G9508</f>
        <v>JS_CZ_wodefeng</v>
      </c>
      <c r="E9509" s="11" t="str">
        <f>[1]动作!$D9508</f>
        <v>电表故障</v>
      </c>
      <c r="F9509" s="11" t="s">
        <v>45</v>
      </c>
      <c r="G9509" s="12">
        <f>[1]动作!$A9508+[1]动作!$B9508</f>
        <v>43216.29451388889</v>
      </c>
      <c r="H9509" s="12"/>
      <c r="I9509" s="11"/>
    </row>
    <row r="9510" spans="1:9" hidden="1" x14ac:dyDescent="0.3">
      <c r="A9510" s="24">
        <v>9508</v>
      </c>
      <c r="B9510" s="11" t="str">
        <f>IFERROR(INDEX({"JSNY-BJ0001-01";"JSNY-JS0022-01";"JSNY-JS0002-01"},MATCH(D9510,{"BJ_zhongyu";"JS_WX_liteer";"JS_CZ_wodefeng"},0)),"")</f>
        <v>JSNY-BJ0001-01</v>
      </c>
      <c r="C9510" s="11" t="str">
        <f>IFERROR(INDEX({"北京中裕世纪大酒店";"江苏利特尔绿色包装股份有限公司";"常州市金坛沃德丰电子科技有限公司"},MATCH(D9510,{"BJ_zhongyu";"JS_WX_liteer";"JS_CZ_wodefeng"},0)),"")</f>
        <v>北京中裕世纪大酒店</v>
      </c>
      <c r="D9510" s="11" t="str">
        <f>[1]动作!$G9509</f>
        <v>BJ_zhongyu</v>
      </c>
      <c r="E9510" s="11" t="str">
        <f>[1]动作!$D9509</f>
        <v>分系统3故障状态</v>
      </c>
      <c r="F9510" s="11" t="s">
        <v>178</v>
      </c>
      <c r="G9510" s="12">
        <f>[1]动作!$A9509+[1]动作!$B9509</f>
        <v>43216.295324074075</v>
      </c>
      <c r="H9510" s="12"/>
      <c r="I9510" s="11"/>
    </row>
    <row r="9511" spans="1:9" hidden="1" x14ac:dyDescent="0.3">
      <c r="A9511" s="24">
        <v>9509</v>
      </c>
      <c r="B9511" s="11" t="str">
        <f>IFERROR(INDEX({"JSNY-BJ0001-01";"JSNY-JS0022-01";"JSNY-JS0002-01"},MATCH(D9511,{"BJ_zhongyu";"JS_WX_liteer";"JS_CZ_wodefeng"},0)),"")</f>
        <v>JSNY-BJ0001-01</v>
      </c>
      <c r="C9511" s="11" t="str">
        <f>IFERROR(INDEX({"北京中裕世纪大酒店";"江苏利特尔绿色包装股份有限公司";"常州市金坛沃德丰电子科技有限公司"},MATCH(D9511,{"BJ_zhongyu";"JS_WX_liteer";"JS_CZ_wodefeng"},0)),"")</f>
        <v>北京中裕世纪大酒店</v>
      </c>
      <c r="D9511" s="11" t="str">
        <f>[1]动作!$G9510</f>
        <v>BJ_zhongyu</v>
      </c>
      <c r="E9511" s="11" t="str">
        <f>[1]动作!$D9510</f>
        <v>分系统3BCMS2故障状态</v>
      </c>
      <c r="F9511" s="11" t="s">
        <v>177</v>
      </c>
      <c r="G9511" s="12">
        <f>[1]动作!$A9510+[1]动作!$B9510</f>
        <v>43216.295324074075</v>
      </c>
      <c r="H9511" s="12"/>
      <c r="I9511" s="11"/>
    </row>
    <row r="9512" spans="1:9" hidden="1" x14ac:dyDescent="0.3">
      <c r="A9512" s="24">
        <v>9510</v>
      </c>
      <c r="B9512" s="11" t="str">
        <f>IFERROR(INDEX({"JSNY-BJ0001-01";"JSNY-JS0022-01";"JSNY-JS0002-01"},MATCH(D9512,{"BJ_zhongyu";"JS_WX_liteer";"JS_CZ_wodefeng"},0)),"")</f>
        <v>JSNY-JS0002-01</v>
      </c>
      <c r="C9512" s="11" t="str">
        <f>IFERROR(INDEX({"北京中裕世纪大酒店";"江苏利特尔绿色包装股份有限公司";"常州市金坛沃德丰电子科技有限公司"},MATCH(D9512,{"BJ_zhongyu";"JS_WX_liteer";"JS_CZ_wodefeng"},0)),"")</f>
        <v>常州市金坛沃德丰电子科技有限公司</v>
      </c>
      <c r="D9512" s="11" t="str">
        <f>[1]动作!$G9511</f>
        <v>JS_CZ_wodefeng</v>
      </c>
      <c r="E9512" s="11" t="str">
        <f>[1]动作!$D9511</f>
        <v>电表故障</v>
      </c>
      <c r="F9512" s="11" t="s">
        <v>45</v>
      </c>
      <c r="G9512" s="12">
        <f>[1]动作!$A9511+[1]动作!$B9511</f>
        <v>43216.297002314815</v>
      </c>
      <c r="H9512" s="12"/>
      <c r="I9512" s="11"/>
    </row>
    <row r="9513" spans="1:9" hidden="1" x14ac:dyDescent="0.3">
      <c r="A9513" s="24">
        <v>9511</v>
      </c>
      <c r="B9513" s="11" t="str">
        <f>IFERROR(INDEX({"JSNY-BJ0001-01";"JSNY-JS0022-01";"JSNY-JS0002-01"},MATCH(D9513,{"BJ_zhongyu";"JS_WX_liteer";"JS_CZ_wodefeng"},0)),"")</f>
        <v>JSNY-JS0002-01</v>
      </c>
      <c r="C9513" s="11" t="str">
        <f>IFERROR(INDEX({"北京中裕世纪大酒店";"江苏利特尔绿色包装股份有限公司";"常州市金坛沃德丰电子科技有限公司"},MATCH(D9513,{"BJ_zhongyu";"JS_WX_liteer";"JS_CZ_wodefeng"},0)),"")</f>
        <v>常州市金坛沃德丰电子科技有限公司</v>
      </c>
      <c r="D9513" s="11" t="str">
        <f>[1]动作!$G9512</f>
        <v>JS_CZ_wodefeng</v>
      </c>
      <c r="E9513" s="11" t="str">
        <f>[1]动作!$D9512</f>
        <v>电表故障</v>
      </c>
      <c r="F9513" s="11" t="s">
        <v>45</v>
      </c>
      <c r="G9513" s="12">
        <f>[1]动作!$A9512+[1]动作!$B9512</f>
        <v>43216.297118055554</v>
      </c>
      <c r="H9513" s="12"/>
      <c r="I9513" s="11"/>
    </row>
    <row r="9514" spans="1:9" hidden="1" x14ac:dyDescent="0.3">
      <c r="A9514" s="24">
        <v>9512</v>
      </c>
      <c r="B9514" s="11" t="str">
        <f>IFERROR(INDEX({"JSNY-BJ0001-01";"JSNY-JS0022-01";"JSNY-JS0002-01"},MATCH(D9514,{"BJ_zhongyu";"JS_WX_liteer";"JS_CZ_wodefeng"},0)),"")</f>
        <v>JSNY-JS0002-01</v>
      </c>
      <c r="C9514" s="11" t="str">
        <f>IFERROR(INDEX({"北京中裕世纪大酒店";"江苏利特尔绿色包装股份有限公司";"常州市金坛沃德丰电子科技有限公司"},MATCH(D9514,{"BJ_zhongyu";"JS_WX_liteer";"JS_CZ_wodefeng"},0)),"")</f>
        <v>常州市金坛沃德丰电子科技有限公司</v>
      </c>
      <c r="D9514" s="11" t="str">
        <f>[1]动作!$G9513</f>
        <v>JS_CZ_wodefeng</v>
      </c>
      <c r="E9514" s="11" t="str">
        <f>[1]动作!$D9513</f>
        <v>电表故障</v>
      </c>
      <c r="F9514" s="11" t="s">
        <v>45</v>
      </c>
      <c r="G9514" s="12">
        <f>[1]动作!$A9513+[1]动作!$B9513</f>
        <v>43216.298564814817</v>
      </c>
      <c r="H9514" s="12"/>
      <c r="I9514" s="11"/>
    </row>
    <row r="9515" spans="1:9" hidden="1" x14ac:dyDescent="0.3">
      <c r="A9515" s="24">
        <v>9513</v>
      </c>
      <c r="B9515" s="11" t="str">
        <f>IFERROR(INDEX({"JSNY-BJ0001-01";"JSNY-JS0022-01";"JSNY-JS0002-01"},MATCH(D9515,{"BJ_zhongyu";"JS_WX_liteer";"JS_CZ_wodefeng"},0)),"")</f>
        <v>JSNY-JS0002-01</v>
      </c>
      <c r="C9515" s="11" t="str">
        <f>IFERROR(INDEX({"北京中裕世纪大酒店";"江苏利特尔绿色包装股份有限公司";"常州市金坛沃德丰电子科技有限公司"},MATCH(D9515,{"BJ_zhongyu";"JS_WX_liteer";"JS_CZ_wodefeng"},0)),"")</f>
        <v>常州市金坛沃德丰电子科技有限公司</v>
      </c>
      <c r="D9515" s="11" t="str">
        <f>[1]动作!$G9514</f>
        <v>JS_CZ_wodefeng</v>
      </c>
      <c r="E9515" s="11" t="str">
        <f>[1]动作!$D9514</f>
        <v>电表故障</v>
      </c>
      <c r="F9515" s="11" t="s">
        <v>45</v>
      </c>
      <c r="G9515" s="12">
        <f>[1]动作!$A9514+[1]动作!$B9514</f>
        <v>43216.300949074073</v>
      </c>
      <c r="H9515" s="12"/>
      <c r="I9515" s="11"/>
    </row>
    <row r="9516" spans="1:9" hidden="1" x14ac:dyDescent="0.3">
      <c r="A9516" s="24">
        <v>9514</v>
      </c>
      <c r="B9516" s="11" t="str">
        <f>IFERROR(INDEX({"JSNY-BJ0001-01";"JSNY-JS0022-01";"JSNY-JS0002-01"},MATCH(D9516,{"BJ_zhongyu";"JS_WX_liteer";"JS_CZ_wodefeng"},0)),"")</f>
        <v>JSNY-JS0002-01</v>
      </c>
      <c r="C9516" s="11" t="str">
        <f>IFERROR(INDEX({"北京中裕世纪大酒店";"江苏利特尔绿色包装股份有限公司";"常州市金坛沃德丰电子科技有限公司"},MATCH(D9516,{"BJ_zhongyu";"JS_WX_liteer";"JS_CZ_wodefeng"},0)),"")</f>
        <v>常州市金坛沃德丰电子科技有限公司</v>
      </c>
      <c r="D9516" s="11" t="str">
        <f>[1]动作!$G9515</f>
        <v>JS_CZ_wodefeng</v>
      </c>
      <c r="E9516" s="11" t="str">
        <f>[1]动作!$D9515</f>
        <v>电表故障</v>
      </c>
      <c r="F9516" s="11" t="s">
        <v>45</v>
      </c>
      <c r="G9516" s="12">
        <f>[1]动作!$A9515+[1]动作!$B9515</f>
        <v>43216.30228009259</v>
      </c>
      <c r="H9516" s="12"/>
      <c r="I9516" s="11"/>
    </row>
    <row r="9517" spans="1:9" hidden="1" x14ac:dyDescent="0.3">
      <c r="A9517" s="24">
        <v>9515</v>
      </c>
      <c r="B9517" s="11" t="str">
        <f>IFERROR(INDEX({"JSNY-BJ0001-01";"JSNY-JS0022-01";"JSNY-JS0002-01"},MATCH(D9517,{"BJ_zhongyu";"JS_WX_liteer";"JS_CZ_wodefeng"},0)),"")</f>
        <v>JSNY-JS0002-01</v>
      </c>
      <c r="C9517" s="11" t="str">
        <f>IFERROR(INDEX({"北京中裕世纪大酒店";"江苏利特尔绿色包装股份有限公司";"常州市金坛沃德丰电子科技有限公司"},MATCH(D9517,{"BJ_zhongyu";"JS_WX_liteer";"JS_CZ_wodefeng"},0)),"")</f>
        <v>常州市金坛沃德丰电子科技有限公司</v>
      </c>
      <c r="D9517" s="11" t="str">
        <f>[1]动作!$G9516</f>
        <v>JS_CZ_wodefeng</v>
      </c>
      <c r="E9517" s="11" t="str">
        <f>[1]动作!$D9516</f>
        <v>电表故障</v>
      </c>
      <c r="F9517" s="11" t="s">
        <v>45</v>
      </c>
      <c r="G9517" s="12">
        <f>[1]动作!$A9516+[1]动作!$B9516</f>
        <v>43216.303553240738</v>
      </c>
      <c r="H9517" s="12"/>
      <c r="I9517" s="11"/>
    </row>
    <row r="9518" spans="1:9" hidden="1" x14ac:dyDescent="0.3">
      <c r="A9518" s="24">
        <v>9516</v>
      </c>
      <c r="B9518" s="11" t="str">
        <f>IFERROR(INDEX({"JSNY-BJ0001-01";"JSNY-JS0022-01";"JSNY-JS0002-01"},MATCH(D9518,{"BJ_zhongyu";"JS_WX_liteer";"JS_CZ_wodefeng"},0)),"")</f>
        <v>JSNY-JS0002-01</v>
      </c>
      <c r="C9518" s="11" t="str">
        <f>IFERROR(INDEX({"北京中裕世纪大酒店";"江苏利特尔绿色包装股份有限公司";"常州市金坛沃德丰电子科技有限公司"},MATCH(D9518,{"BJ_zhongyu";"JS_WX_liteer";"JS_CZ_wodefeng"},0)),"")</f>
        <v>常州市金坛沃德丰电子科技有限公司</v>
      </c>
      <c r="D9518" s="11" t="str">
        <f>[1]动作!$G9517</f>
        <v>JS_CZ_wodefeng</v>
      </c>
      <c r="E9518" s="11" t="str">
        <f>[1]动作!$D9517</f>
        <v>电表故障</v>
      </c>
      <c r="F9518" s="11" t="s">
        <v>45</v>
      </c>
      <c r="G9518" s="12">
        <f>[1]动作!$A9517+[1]动作!$B9517</f>
        <v>43216.303784722222</v>
      </c>
      <c r="H9518" s="12"/>
      <c r="I9518" s="11"/>
    </row>
    <row r="9519" spans="1:9" hidden="1" x14ac:dyDescent="0.3">
      <c r="A9519" s="24">
        <v>9517</v>
      </c>
      <c r="B9519" s="11" t="str">
        <f>IFERROR(INDEX({"JSNY-BJ0001-01";"JSNY-JS0022-01";"JSNY-JS0002-01"},MATCH(D9519,{"BJ_zhongyu";"JS_WX_liteer";"JS_CZ_wodefeng"},0)),"")</f>
        <v>JSNY-JS0002-01</v>
      </c>
      <c r="C9519" s="11" t="str">
        <f>IFERROR(INDEX({"北京中裕世纪大酒店";"江苏利特尔绿色包装股份有限公司";"常州市金坛沃德丰电子科技有限公司"},MATCH(D9519,{"BJ_zhongyu";"JS_WX_liteer";"JS_CZ_wodefeng"},0)),"")</f>
        <v>常州市金坛沃德丰电子科技有限公司</v>
      </c>
      <c r="D9519" s="11" t="str">
        <f>[1]动作!$G9518</f>
        <v>JS_CZ_wodefeng</v>
      </c>
      <c r="E9519" s="11" t="str">
        <f>[1]动作!$D9518</f>
        <v>电表故障</v>
      </c>
      <c r="F9519" s="11" t="s">
        <v>45</v>
      </c>
      <c r="G9519" s="12">
        <f>[1]动作!$A9518+[1]动作!$B9518</f>
        <v>43216.303900462961</v>
      </c>
      <c r="H9519" s="12"/>
      <c r="I9519" s="11"/>
    </row>
    <row r="9520" spans="1:9" hidden="1" x14ac:dyDescent="0.3">
      <c r="A9520" s="24">
        <v>9518</v>
      </c>
      <c r="B9520" s="11" t="str">
        <f>IFERROR(INDEX({"JSNY-BJ0001-01";"JSNY-JS0022-01";"JSNY-JS0002-01"},MATCH(D9520,{"BJ_zhongyu";"JS_WX_liteer";"JS_CZ_wodefeng"},0)),"")</f>
        <v>JSNY-JS0002-01</v>
      </c>
      <c r="C9520" s="11" t="str">
        <f>IFERROR(INDEX({"北京中裕世纪大酒店";"江苏利特尔绿色包装股份有限公司";"常州市金坛沃德丰电子科技有限公司"},MATCH(D9520,{"BJ_zhongyu";"JS_WX_liteer";"JS_CZ_wodefeng"},0)),"")</f>
        <v>常州市金坛沃德丰电子科技有限公司</v>
      </c>
      <c r="D9520" s="11" t="str">
        <f>[1]动作!$G9519</f>
        <v>JS_CZ_wodefeng</v>
      </c>
      <c r="E9520" s="11" t="str">
        <f>[1]动作!$D9519</f>
        <v>电表故障</v>
      </c>
      <c r="F9520" s="11" t="s">
        <v>45</v>
      </c>
      <c r="G9520" s="12">
        <f>[1]动作!$A9519+[1]动作!$B9519</f>
        <v>43216.304016203707</v>
      </c>
      <c r="H9520" s="12"/>
      <c r="I9520" s="11"/>
    </row>
    <row r="9521" spans="1:9" hidden="1" x14ac:dyDescent="0.3">
      <c r="A9521" s="24">
        <v>9519</v>
      </c>
      <c r="B9521" s="11" t="str">
        <f>IFERROR(INDEX({"JSNY-BJ0001-01";"JSNY-JS0022-01";"JSNY-JS0002-01"},MATCH(D9521,{"BJ_zhongyu";"JS_WX_liteer";"JS_CZ_wodefeng"},0)),"")</f>
        <v>JSNY-JS0002-01</v>
      </c>
      <c r="C9521" s="11" t="str">
        <f>IFERROR(INDEX({"北京中裕世纪大酒店";"江苏利特尔绿色包装股份有限公司";"常州市金坛沃德丰电子科技有限公司"},MATCH(D9521,{"BJ_zhongyu";"JS_WX_liteer";"JS_CZ_wodefeng"},0)),"")</f>
        <v>常州市金坛沃德丰电子科技有限公司</v>
      </c>
      <c r="D9521" s="11" t="str">
        <f>[1]动作!$G9520</f>
        <v>JS_CZ_wodefeng</v>
      </c>
      <c r="E9521" s="11" t="str">
        <f>[1]动作!$D9520</f>
        <v>电表故障</v>
      </c>
      <c r="F9521" s="11" t="s">
        <v>45</v>
      </c>
      <c r="G9521" s="12">
        <f>[1]动作!$A9520+[1]动作!$B9520</f>
        <v>43216.306331018517</v>
      </c>
      <c r="H9521" s="12"/>
      <c r="I9521" s="11"/>
    </row>
    <row r="9522" spans="1:9" hidden="1" x14ac:dyDescent="0.3">
      <c r="A9522" s="24">
        <v>9520</v>
      </c>
      <c r="B9522" s="11" t="str">
        <f>IFERROR(INDEX({"JSNY-BJ0001-01";"JSNY-JS0022-01";"JSNY-JS0002-01"},MATCH(D9522,{"BJ_zhongyu";"JS_WX_liteer";"JS_CZ_wodefeng"},0)),"")</f>
        <v>JSNY-JS0002-01</v>
      </c>
      <c r="C9522" s="11" t="str">
        <f>IFERROR(INDEX({"北京中裕世纪大酒店";"江苏利特尔绿色包装股份有限公司";"常州市金坛沃德丰电子科技有限公司"},MATCH(D9522,{"BJ_zhongyu";"JS_WX_liteer";"JS_CZ_wodefeng"},0)),"")</f>
        <v>常州市金坛沃德丰电子科技有限公司</v>
      </c>
      <c r="D9522" s="11" t="str">
        <f>[1]动作!$G9521</f>
        <v>JS_CZ_wodefeng</v>
      </c>
      <c r="E9522" s="11" t="str">
        <f>[1]动作!$D9521</f>
        <v>电表故障</v>
      </c>
      <c r="F9522" s="11" t="s">
        <v>45</v>
      </c>
      <c r="G9522" s="12">
        <f>[1]动作!$A9521+[1]动作!$B9521</f>
        <v>43216.307430555556</v>
      </c>
      <c r="H9522" s="12"/>
      <c r="I9522" s="11"/>
    </row>
    <row r="9523" spans="1:9" hidden="1" x14ac:dyDescent="0.3">
      <c r="A9523" s="24">
        <v>9521</v>
      </c>
      <c r="B9523" s="11" t="str">
        <f>IFERROR(INDEX({"JSNY-BJ0001-01";"JSNY-JS0022-01";"JSNY-JS0002-01"},MATCH(D9523,{"BJ_zhongyu";"JS_WX_liteer";"JS_CZ_wodefeng"},0)),"")</f>
        <v>JSNY-JS0002-01</v>
      </c>
      <c r="C9523" s="11" t="str">
        <f>IFERROR(INDEX({"北京中裕世纪大酒店";"江苏利特尔绿色包装股份有限公司";"常州市金坛沃德丰电子科技有限公司"},MATCH(D9523,{"BJ_zhongyu";"JS_WX_liteer";"JS_CZ_wodefeng"},0)),"")</f>
        <v>常州市金坛沃德丰电子科技有限公司</v>
      </c>
      <c r="D9523" s="11" t="str">
        <f>[1]动作!$G9522</f>
        <v>JS_CZ_wodefeng</v>
      </c>
      <c r="E9523" s="11" t="str">
        <f>[1]动作!$D9522</f>
        <v>电表故障</v>
      </c>
      <c r="F9523" s="11" t="s">
        <v>45</v>
      </c>
      <c r="G9523" s="12">
        <f>[1]动作!$A9522+[1]动作!$B9522</f>
        <v>43216.308703703704</v>
      </c>
      <c r="H9523" s="12"/>
      <c r="I9523" s="11"/>
    </row>
    <row r="9524" spans="1:9" hidden="1" x14ac:dyDescent="0.3">
      <c r="A9524" s="24">
        <v>9522</v>
      </c>
      <c r="B9524" s="11" t="str">
        <f>IFERROR(INDEX({"JSNY-BJ0001-01";"JSNY-JS0022-01";"JSNY-JS0002-01"},MATCH(D9524,{"BJ_zhongyu";"JS_WX_liteer";"JS_CZ_wodefeng"},0)),"")</f>
        <v>JSNY-JS0002-01</v>
      </c>
      <c r="C9524" s="11" t="str">
        <f>IFERROR(INDEX({"北京中裕世纪大酒店";"江苏利特尔绿色包装股份有限公司";"常州市金坛沃德丰电子科技有限公司"},MATCH(D9524,{"BJ_zhongyu";"JS_WX_liteer";"JS_CZ_wodefeng"},0)),"")</f>
        <v>常州市金坛沃德丰电子科技有限公司</v>
      </c>
      <c r="D9524" s="11" t="str">
        <f>[1]动作!$G9523</f>
        <v>JS_CZ_wodefeng</v>
      </c>
      <c r="E9524" s="11" t="str">
        <f>[1]动作!$D9523</f>
        <v>电表故障</v>
      </c>
      <c r="F9524" s="11" t="s">
        <v>45</v>
      </c>
      <c r="G9524" s="12">
        <f>[1]动作!$A9523+[1]动作!$B9523</f>
        <v>43216.308831018519</v>
      </c>
      <c r="H9524" s="12"/>
      <c r="I9524" s="11"/>
    </row>
    <row r="9525" spans="1:9" hidden="1" x14ac:dyDescent="0.3">
      <c r="A9525" s="24">
        <v>9523</v>
      </c>
      <c r="B9525" s="11" t="str">
        <f>IFERROR(INDEX({"JSNY-BJ0001-01";"JSNY-JS0022-01";"JSNY-JS0002-01"},MATCH(D9525,{"BJ_zhongyu";"JS_WX_liteer";"JS_CZ_wodefeng"},0)),"")</f>
        <v>JSNY-JS0002-01</v>
      </c>
      <c r="C9525" s="11" t="str">
        <f>IFERROR(INDEX({"北京中裕世纪大酒店";"江苏利特尔绿色包装股份有限公司";"常州市金坛沃德丰电子科技有限公司"},MATCH(D9525,{"BJ_zhongyu";"JS_WX_liteer";"JS_CZ_wodefeng"},0)),"")</f>
        <v>常州市金坛沃德丰电子科技有限公司</v>
      </c>
      <c r="D9525" s="11" t="str">
        <f>[1]动作!$G9524</f>
        <v>JS_CZ_wodefeng</v>
      </c>
      <c r="E9525" s="11" t="str">
        <f>[1]动作!$D9524</f>
        <v>电表故障</v>
      </c>
      <c r="F9525" s="11" t="s">
        <v>45</v>
      </c>
      <c r="G9525" s="12">
        <f>[1]动作!$A9524+[1]动作!$B9524</f>
        <v>43216.309004629627</v>
      </c>
      <c r="H9525" s="12"/>
      <c r="I9525" s="11"/>
    </row>
    <row r="9526" spans="1:9" hidden="1" x14ac:dyDescent="0.3">
      <c r="A9526" s="24">
        <v>9524</v>
      </c>
      <c r="B9526" s="11" t="str">
        <f>IFERROR(INDEX({"JSNY-BJ0001-01";"JSNY-JS0022-01";"JSNY-JS0002-01"},MATCH(D9526,{"BJ_zhongyu";"JS_WX_liteer";"JS_CZ_wodefeng"},0)),"")</f>
        <v>JSNY-JS0002-01</v>
      </c>
      <c r="C9526" s="11" t="str">
        <f>IFERROR(INDEX({"北京中裕世纪大酒店";"江苏利特尔绿色包装股份有限公司";"常州市金坛沃德丰电子科技有限公司"},MATCH(D9526,{"BJ_zhongyu";"JS_WX_liteer";"JS_CZ_wodefeng"},0)),"")</f>
        <v>常州市金坛沃德丰电子科技有限公司</v>
      </c>
      <c r="D9526" s="11" t="str">
        <f>[1]动作!$G9525</f>
        <v>JS_CZ_wodefeng</v>
      </c>
      <c r="E9526" s="11" t="str">
        <f>[1]动作!$D9525</f>
        <v>电表故障</v>
      </c>
      <c r="F9526" s="11" t="s">
        <v>45</v>
      </c>
      <c r="G9526" s="12">
        <f>[1]动作!$A9525+[1]动作!$B9525</f>
        <v>43216.310277777775</v>
      </c>
      <c r="H9526" s="12"/>
      <c r="I9526" s="11"/>
    </row>
    <row r="9527" spans="1:9" hidden="1" x14ac:dyDescent="0.3">
      <c r="A9527" s="24">
        <v>9525</v>
      </c>
      <c r="B9527" s="11" t="str">
        <f>IFERROR(INDEX({"JSNY-BJ0001-01";"JSNY-JS0022-01";"JSNY-JS0002-01"},MATCH(D9527,{"BJ_zhongyu";"JS_WX_liteer";"JS_CZ_wodefeng"},0)),"")</f>
        <v>JSNY-JS0002-01</v>
      </c>
      <c r="C9527" s="11" t="str">
        <f>IFERROR(INDEX({"北京中裕世纪大酒店";"江苏利特尔绿色包装股份有限公司";"常州市金坛沃德丰电子科技有限公司"},MATCH(D9527,{"BJ_zhongyu";"JS_WX_liteer";"JS_CZ_wodefeng"},0)),"")</f>
        <v>常州市金坛沃德丰电子科技有限公司</v>
      </c>
      <c r="D9527" s="11" t="str">
        <f>[1]动作!$G9526</f>
        <v>JS_CZ_wodefeng</v>
      </c>
      <c r="E9527" s="11" t="str">
        <f>[1]动作!$D9526</f>
        <v>电表故障</v>
      </c>
      <c r="F9527" s="11" t="s">
        <v>45</v>
      </c>
      <c r="G9527" s="12">
        <f>[1]动作!$A9526+[1]动作!$B9526</f>
        <v>43216.314097222225</v>
      </c>
      <c r="H9527" s="12"/>
      <c r="I9527" s="11"/>
    </row>
    <row r="9528" spans="1:9" hidden="1" x14ac:dyDescent="0.3">
      <c r="A9528" s="24">
        <v>9526</v>
      </c>
      <c r="B9528" s="11" t="str">
        <f>IFERROR(INDEX({"JSNY-BJ0001-01";"JSNY-JS0022-01";"JSNY-JS0002-01"},MATCH(D9528,{"BJ_zhongyu";"JS_WX_liteer";"JS_CZ_wodefeng"},0)),"")</f>
        <v>JSNY-JS0002-01</v>
      </c>
      <c r="C9528" s="11" t="str">
        <f>IFERROR(INDEX({"北京中裕世纪大酒店";"江苏利特尔绿色包装股份有限公司";"常州市金坛沃德丰电子科技有限公司"},MATCH(D9528,{"BJ_zhongyu";"JS_WX_liteer";"JS_CZ_wodefeng"},0)),"")</f>
        <v>常州市金坛沃德丰电子科技有限公司</v>
      </c>
      <c r="D9528" s="11" t="str">
        <f>[1]动作!$G9527</f>
        <v>JS_CZ_wodefeng</v>
      </c>
      <c r="E9528" s="11" t="str">
        <f>[1]动作!$D9527</f>
        <v>电表故障</v>
      </c>
      <c r="F9528" s="11" t="s">
        <v>45</v>
      </c>
      <c r="G9528" s="12">
        <f>[1]动作!$A9527+[1]动作!$B9527</f>
        <v>43216.314212962963</v>
      </c>
      <c r="H9528" s="12"/>
      <c r="I9528" s="11"/>
    </row>
    <row r="9529" spans="1:9" hidden="1" x14ac:dyDescent="0.3">
      <c r="A9529" s="24">
        <v>9527</v>
      </c>
      <c r="B9529" s="11" t="str">
        <f>IFERROR(INDEX({"JSNY-BJ0001-01";"JSNY-JS0022-01";"JSNY-JS0002-01"},MATCH(D9529,{"BJ_zhongyu";"JS_WX_liteer";"JS_CZ_wodefeng"},0)),"")</f>
        <v>JSNY-JS0002-01</v>
      </c>
      <c r="C9529" s="11" t="str">
        <f>IFERROR(INDEX({"北京中裕世纪大酒店";"江苏利特尔绿色包装股份有限公司";"常州市金坛沃德丰电子科技有限公司"},MATCH(D9529,{"BJ_zhongyu";"JS_WX_liteer";"JS_CZ_wodefeng"},0)),"")</f>
        <v>常州市金坛沃德丰电子科技有限公司</v>
      </c>
      <c r="D9529" s="11" t="str">
        <f>[1]动作!$G9528</f>
        <v>JS_CZ_wodefeng</v>
      </c>
      <c r="E9529" s="11" t="str">
        <f>[1]动作!$D9528</f>
        <v>电表故障</v>
      </c>
      <c r="F9529" s="11" t="s">
        <v>45</v>
      </c>
      <c r="G9529" s="12">
        <f>[1]动作!$A9528+[1]动作!$B9528</f>
        <v>43216.31554398148</v>
      </c>
      <c r="H9529" s="12"/>
      <c r="I9529" s="11"/>
    </row>
    <row r="9530" spans="1:9" hidden="1" x14ac:dyDescent="0.3">
      <c r="A9530" s="24">
        <v>9528</v>
      </c>
      <c r="B9530" s="11" t="str">
        <f>IFERROR(INDEX({"JSNY-BJ0001-01";"JSNY-JS0022-01";"JSNY-JS0002-01"},MATCH(D9530,{"BJ_zhongyu";"JS_WX_liteer";"JS_CZ_wodefeng"},0)),"")</f>
        <v>JSNY-JS0002-01</v>
      </c>
      <c r="C9530" s="11" t="str">
        <f>IFERROR(INDEX({"北京中裕世纪大酒店";"江苏利特尔绿色包装股份有限公司";"常州市金坛沃德丰电子科技有限公司"},MATCH(D9530,{"BJ_zhongyu";"JS_WX_liteer";"JS_CZ_wodefeng"},0)),"")</f>
        <v>常州市金坛沃德丰电子科技有限公司</v>
      </c>
      <c r="D9530" s="11" t="str">
        <f>[1]动作!$G9529</f>
        <v>JS_CZ_wodefeng</v>
      </c>
      <c r="E9530" s="11" t="str">
        <f>[1]动作!$D9529</f>
        <v>电表故障</v>
      </c>
      <c r="F9530" s="11" t="s">
        <v>45</v>
      </c>
      <c r="G9530" s="12">
        <f>[1]动作!$A9529+[1]动作!$B9529</f>
        <v>43216.316412037035</v>
      </c>
      <c r="H9530" s="12"/>
      <c r="I9530" s="11"/>
    </row>
    <row r="9531" spans="1:9" hidden="1" x14ac:dyDescent="0.3">
      <c r="A9531" s="24">
        <v>9529</v>
      </c>
      <c r="B9531" s="11" t="str">
        <f>IFERROR(INDEX({"JSNY-BJ0001-01";"JSNY-JS0022-01";"JSNY-JS0002-01"},MATCH(D9531,{"BJ_zhongyu";"JS_WX_liteer";"JS_CZ_wodefeng"},0)),"")</f>
        <v>JSNY-JS0002-01</v>
      </c>
      <c r="C9531" s="11" t="str">
        <f>IFERROR(INDEX({"北京中裕世纪大酒店";"江苏利特尔绿色包装股份有限公司";"常州市金坛沃德丰电子科技有限公司"},MATCH(D9531,{"BJ_zhongyu";"JS_WX_liteer";"JS_CZ_wodefeng"},0)),"")</f>
        <v>常州市金坛沃德丰电子科技有限公司</v>
      </c>
      <c r="D9531" s="11" t="str">
        <f>[1]动作!$G9530</f>
        <v>JS_CZ_wodefeng</v>
      </c>
      <c r="E9531" s="11" t="str">
        <f>[1]动作!$D9530</f>
        <v>电表故障</v>
      </c>
      <c r="F9531" s="11" t="s">
        <v>45</v>
      </c>
      <c r="G9531" s="12">
        <f>[1]动作!$A9530+[1]动作!$B9530</f>
        <v>43216.318958333337</v>
      </c>
      <c r="H9531" s="12"/>
      <c r="I9531" s="11"/>
    </row>
    <row r="9532" spans="1:9" hidden="1" x14ac:dyDescent="0.3">
      <c r="A9532" s="24">
        <v>9530</v>
      </c>
      <c r="B9532" s="11" t="str">
        <f>IFERROR(INDEX({"JSNY-BJ0001-01";"JSNY-JS0022-01";"JSNY-JS0002-01"},MATCH(D9532,{"BJ_zhongyu";"JS_WX_liteer";"JS_CZ_wodefeng"},0)),"")</f>
        <v>JSNY-JS0002-01</v>
      </c>
      <c r="C9532" s="11" t="str">
        <f>IFERROR(INDEX({"北京中裕世纪大酒店";"江苏利特尔绿色包装股份有限公司";"常州市金坛沃德丰电子科技有限公司"},MATCH(D9532,{"BJ_zhongyu";"JS_WX_liteer";"JS_CZ_wodefeng"},0)),"")</f>
        <v>常州市金坛沃德丰电子科技有限公司</v>
      </c>
      <c r="D9532" s="11" t="str">
        <f>[1]动作!$G9531</f>
        <v>JS_CZ_wodefeng</v>
      </c>
      <c r="E9532" s="11" t="str">
        <f>[1]动作!$D9531</f>
        <v>电表故障</v>
      </c>
      <c r="F9532" s="11" t="s">
        <v>45</v>
      </c>
      <c r="G9532" s="12">
        <f>[1]动作!$A9531+[1]动作!$B9531</f>
        <v>43216.320405092592</v>
      </c>
      <c r="H9532" s="12"/>
      <c r="I9532" s="11"/>
    </row>
    <row r="9533" spans="1:9" hidden="1" x14ac:dyDescent="0.3">
      <c r="A9533" s="24">
        <v>9531</v>
      </c>
      <c r="B9533" s="11" t="str">
        <f>IFERROR(INDEX({"JSNY-BJ0001-01";"JSNY-JS0022-01";"JSNY-JS0002-01"},MATCH(D9533,{"BJ_zhongyu";"JS_WX_liteer";"JS_CZ_wodefeng"},0)),"")</f>
        <v>JSNY-JS0002-01</v>
      </c>
      <c r="C9533" s="11" t="str">
        <f>IFERROR(INDEX({"北京中裕世纪大酒店";"江苏利特尔绿色包装股份有限公司";"常州市金坛沃德丰电子科技有限公司"},MATCH(D9533,{"BJ_zhongyu";"JS_WX_liteer";"JS_CZ_wodefeng"},0)),"")</f>
        <v>常州市金坛沃德丰电子科技有限公司</v>
      </c>
      <c r="D9533" s="11" t="str">
        <f>[1]动作!$G9532</f>
        <v>JS_CZ_wodefeng</v>
      </c>
      <c r="E9533" s="11" t="str">
        <f>[1]动作!$D9532</f>
        <v>电表故障</v>
      </c>
      <c r="F9533" s="11" t="s">
        <v>45</v>
      </c>
      <c r="G9533" s="12">
        <f>[1]动作!$A9532+[1]动作!$B9532</f>
        <v>43216.321967592594</v>
      </c>
      <c r="H9533" s="12"/>
      <c r="I9533" s="11"/>
    </row>
    <row r="9534" spans="1:9" hidden="1" x14ac:dyDescent="0.3">
      <c r="A9534" s="24">
        <v>9532</v>
      </c>
      <c r="B9534" s="11" t="str">
        <f>IFERROR(INDEX({"JSNY-BJ0001-01";"JSNY-JS0022-01";"JSNY-JS0002-01"},MATCH(D9534,{"BJ_zhongyu";"JS_WX_liteer";"JS_CZ_wodefeng"},0)),"")</f>
        <v>JSNY-JS0002-01</v>
      </c>
      <c r="C9534" s="11" t="str">
        <f>IFERROR(INDEX({"北京中裕世纪大酒店";"江苏利特尔绿色包装股份有限公司";"常州市金坛沃德丰电子科技有限公司"},MATCH(D9534,{"BJ_zhongyu";"JS_WX_liteer";"JS_CZ_wodefeng"},0)),"")</f>
        <v>常州市金坛沃德丰电子科技有限公司</v>
      </c>
      <c r="D9534" s="11" t="str">
        <f>[1]动作!$G9533</f>
        <v>JS_CZ_wodefeng</v>
      </c>
      <c r="E9534" s="11" t="str">
        <f>[1]动作!$D9533</f>
        <v>电表故障</v>
      </c>
      <c r="F9534" s="11" t="s">
        <v>45</v>
      </c>
      <c r="G9534" s="12">
        <f>[1]动作!$A9533+[1]动作!$B9533</f>
        <v>43216.323425925926</v>
      </c>
      <c r="H9534" s="12"/>
      <c r="I9534" s="11"/>
    </row>
    <row r="9535" spans="1:9" hidden="1" x14ac:dyDescent="0.3">
      <c r="A9535" s="24">
        <v>9533</v>
      </c>
      <c r="B9535" s="11" t="str">
        <f>IFERROR(INDEX({"JSNY-BJ0001-01";"JSNY-JS0022-01";"JSNY-JS0002-01"},MATCH(D9535,{"BJ_zhongyu";"JS_WX_liteer";"JS_CZ_wodefeng"},0)),"")</f>
        <v>JSNY-JS0002-01</v>
      </c>
      <c r="C9535" s="11" t="str">
        <f>IFERROR(INDEX({"北京中裕世纪大酒店";"江苏利特尔绿色包装股份有限公司";"常州市金坛沃德丰电子科技有限公司"},MATCH(D9535,{"BJ_zhongyu";"JS_WX_liteer";"JS_CZ_wodefeng"},0)),"")</f>
        <v>常州市金坛沃德丰电子科技有限公司</v>
      </c>
      <c r="D9535" s="11" t="str">
        <f>[1]动作!$G9534</f>
        <v>JS_CZ_wodefeng</v>
      </c>
      <c r="E9535" s="11" t="str">
        <f>[1]动作!$D9534</f>
        <v>电表故障</v>
      </c>
      <c r="F9535" s="11" t="s">
        <v>45</v>
      </c>
      <c r="G9535" s="12">
        <f>[1]动作!$A9534+[1]动作!$B9534</f>
        <v>43216.325509259259</v>
      </c>
      <c r="H9535" s="12"/>
      <c r="I9535" s="11"/>
    </row>
    <row r="9536" spans="1:9" hidden="1" x14ac:dyDescent="0.3">
      <c r="A9536" s="24">
        <v>9534</v>
      </c>
      <c r="B9536" s="11" t="str">
        <f>IFERROR(INDEX({"JSNY-BJ0001-01";"JSNY-JS0022-01";"JSNY-JS0002-01"},MATCH(D9536,{"BJ_zhongyu";"JS_WX_liteer";"JS_CZ_wodefeng"},0)),"")</f>
        <v>JSNY-JS0002-01</v>
      </c>
      <c r="C9536" s="11" t="str">
        <f>IFERROR(INDEX({"北京中裕世纪大酒店";"江苏利特尔绿色包装股份有限公司";"常州市金坛沃德丰电子科技有限公司"},MATCH(D9536,{"BJ_zhongyu";"JS_WX_liteer";"JS_CZ_wodefeng"},0)),"")</f>
        <v>常州市金坛沃德丰电子科技有限公司</v>
      </c>
      <c r="D9536" s="11" t="str">
        <f>[1]动作!$G9535</f>
        <v>JS_CZ_wodefeng</v>
      </c>
      <c r="E9536" s="11" t="str">
        <f>[1]动作!$D9535</f>
        <v>电表故障</v>
      </c>
      <c r="F9536" s="11" t="s">
        <v>45</v>
      </c>
      <c r="G9536" s="12">
        <f>[1]动作!$A9535+[1]动作!$B9535</f>
        <v>43216.325624999998</v>
      </c>
      <c r="H9536" s="12"/>
      <c r="I9536" s="11"/>
    </row>
    <row r="9537" spans="1:9" hidden="1" x14ac:dyDescent="0.3">
      <c r="A9537" s="24">
        <v>9535</v>
      </c>
      <c r="B9537" s="11" t="str">
        <f>IFERROR(INDEX({"JSNY-BJ0001-01";"JSNY-JS0022-01";"JSNY-JS0002-01"},MATCH(D9537,{"BJ_zhongyu";"JS_WX_liteer";"JS_CZ_wodefeng"},0)),"")</f>
        <v>JSNY-JS0002-01</v>
      </c>
      <c r="C9537" s="11" t="str">
        <f>IFERROR(INDEX({"北京中裕世纪大酒店";"江苏利特尔绿色包装股份有限公司";"常州市金坛沃德丰电子科技有限公司"},MATCH(D9537,{"BJ_zhongyu";"JS_WX_liteer";"JS_CZ_wodefeng"},0)),"")</f>
        <v>常州市金坛沃德丰电子科技有限公司</v>
      </c>
      <c r="D9537" s="11" t="str">
        <f>[1]动作!$G9536</f>
        <v>JS_CZ_wodefeng</v>
      </c>
      <c r="E9537" s="11" t="str">
        <f>[1]动作!$D9536</f>
        <v>电表故障</v>
      </c>
      <c r="F9537" s="11" t="s">
        <v>45</v>
      </c>
      <c r="G9537" s="12">
        <f>[1]动作!$A9536+[1]动作!$B9536</f>
        <v>43216.325740740744</v>
      </c>
      <c r="H9537" s="12"/>
      <c r="I9537" s="11"/>
    </row>
    <row r="9538" spans="1:9" hidden="1" x14ac:dyDescent="0.3">
      <c r="A9538" s="24">
        <v>9536</v>
      </c>
      <c r="B9538" s="11" t="str">
        <f>IFERROR(INDEX({"JSNY-BJ0001-01";"JSNY-JS0022-01";"JSNY-JS0002-01"},MATCH(D9538,{"BJ_zhongyu";"JS_WX_liteer";"JS_CZ_wodefeng"},0)),"")</f>
        <v>JSNY-JS0002-01</v>
      </c>
      <c r="C9538" s="11" t="str">
        <f>IFERROR(INDEX({"北京中裕世纪大酒店";"江苏利特尔绿色包装股份有限公司";"常州市金坛沃德丰电子科技有限公司"},MATCH(D9538,{"BJ_zhongyu";"JS_WX_liteer";"JS_CZ_wodefeng"},0)),"")</f>
        <v>常州市金坛沃德丰电子科技有限公司</v>
      </c>
      <c r="D9538" s="11" t="str">
        <f>[1]动作!$G9537</f>
        <v>JS_CZ_wodefeng</v>
      </c>
      <c r="E9538" s="11" t="str">
        <f>[1]动作!$D9537</f>
        <v>电表故障</v>
      </c>
      <c r="F9538" s="11" t="s">
        <v>45</v>
      </c>
      <c r="G9538" s="12">
        <f>[1]动作!$A9537+[1]动作!$B9537</f>
        <v>43216.327141203707</v>
      </c>
      <c r="H9538" s="12"/>
      <c r="I9538" s="11"/>
    </row>
    <row r="9539" spans="1:9" hidden="1" x14ac:dyDescent="0.3">
      <c r="A9539" s="24">
        <v>9537</v>
      </c>
      <c r="B9539" s="11" t="str">
        <f>IFERROR(INDEX({"JSNY-BJ0001-01";"JSNY-JS0022-01";"JSNY-JS0002-01"},MATCH(D9539,{"BJ_zhongyu";"JS_WX_liteer";"JS_CZ_wodefeng"},0)),"")</f>
        <v>JSNY-JS0002-01</v>
      </c>
      <c r="C9539" s="11" t="str">
        <f>IFERROR(INDEX({"北京中裕世纪大酒店";"江苏利特尔绿色包装股份有限公司";"常州市金坛沃德丰电子科技有限公司"},MATCH(D9539,{"BJ_zhongyu";"JS_WX_liteer";"JS_CZ_wodefeng"},0)),"")</f>
        <v>常州市金坛沃德丰电子科技有限公司</v>
      </c>
      <c r="D9539" s="11" t="str">
        <f>[1]动作!$G9538</f>
        <v>JS_CZ_wodefeng</v>
      </c>
      <c r="E9539" s="11" t="str">
        <f>[1]动作!$D9538</f>
        <v>电表故障</v>
      </c>
      <c r="F9539" s="11" t="s">
        <v>45</v>
      </c>
      <c r="G9539" s="12">
        <f>[1]动作!$A9538+[1]动作!$B9538</f>
        <v>43216.329745370371</v>
      </c>
      <c r="H9539" s="12"/>
      <c r="I9539" s="11"/>
    </row>
    <row r="9540" spans="1:9" hidden="1" x14ac:dyDescent="0.3">
      <c r="A9540" s="24">
        <v>9538</v>
      </c>
      <c r="B9540" s="11" t="str">
        <f>IFERROR(INDEX({"JSNY-BJ0001-01";"JSNY-JS0022-01";"JSNY-JS0002-01"},MATCH(D9540,{"BJ_zhongyu";"JS_WX_liteer";"JS_CZ_wodefeng"},0)),"")</f>
        <v>JSNY-JS0002-01</v>
      </c>
      <c r="C9540" s="11" t="str">
        <f>IFERROR(INDEX({"北京中裕世纪大酒店";"江苏利特尔绿色包装股份有限公司";"常州市金坛沃德丰电子科技有限公司"},MATCH(D9540,{"BJ_zhongyu";"JS_WX_liteer";"JS_CZ_wodefeng"},0)),"")</f>
        <v>常州市金坛沃德丰电子科技有限公司</v>
      </c>
      <c r="D9540" s="11" t="str">
        <f>[1]动作!$G9539</f>
        <v>JS_CZ_wodefeng</v>
      </c>
      <c r="E9540" s="11" t="str">
        <f>[1]动作!$D9539</f>
        <v>电表故障</v>
      </c>
      <c r="F9540" s="11" t="s">
        <v>45</v>
      </c>
      <c r="G9540" s="12">
        <f>[1]动作!$A9539+[1]动作!$B9539</f>
        <v>43216.332638888889</v>
      </c>
      <c r="H9540" s="12"/>
      <c r="I9540" s="11"/>
    </row>
    <row r="9541" spans="1:9" hidden="1" x14ac:dyDescent="0.3">
      <c r="A9541" s="24">
        <v>9539</v>
      </c>
      <c r="B9541" s="11" t="str">
        <f>IFERROR(INDEX({"JSNY-BJ0001-01";"JSNY-JS0022-01";"JSNY-JS0002-01"},MATCH(D9541,{"BJ_zhongyu";"JS_WX_liteer";"JS_CZ_wodefeng"},0)),"")</f>
        <v>JSNY-JS0002-01</v>
      </c>
      <c r="C9541" s="11" t="str">
        <f>IFERROR(INDEX({"北京中裕世纪大酒店";"江苏利特尔绿色包装股份有限公司";"常州市金坛沃德丰电子科技有限公司"},MATCH(D9541,{"BJ_zhongyu";"JS_WX_liteer";"JS_CZ_wodefeng"},0)),"")</f>
        <v>常州市金坛沃德丰电子科技有限公司</v>
      </c>
      <c r="D9541" s="11" t="str">
        <f>[1]动作!$G9540</f>
        <v>JS_CZ_wodefeng</v>
      </c>
      <c r="E9541" s="11" t="str">
        <f>[1]动作!$D9540</f>
        <v>电表故障</v>
      </c>
      <c r="F9541" s="11" t="s">
        <v>45</v>
      </c>
      <c r="G9541" s="12">
        <f>[1]动作!$A9540+[1]动作!$B9540</f>
        <v>43216.333738425928</v>
      </c>
      <c r="H9541" s="12"/>
      <c r="I9541" s="11"/>
    </row>
    <row r="9542" spans="1:9" hidden="1" x14ac:dyDescent="0.3">
      <c r="A9542" s="24">
        <v>9540</v>
      </c>
      <c r="B9542" s="11" t="str">
        <f>IFERROR(INDEX({"JSNY-BJ0001-01";"JSNY-JS0022-01";"JSNY-JS0002-01"},MATCH(D9542,{"BJ_zhongyu";"JS_WX_liteer";"JS_CZ_wodefeng"},0)),"")</f>
        <v>JSNY-JS0002-01</v>
      </c>
      <c r="C9542" s="11" t="str">
        <f>IFERROR(INDEX({"北京中裕世纪大酒店";"江苏利特尔绿色包装股份有限公司";"常州市金坛沃德丰电子科技有限公司"},MATCH(D9542,{"BJ_zhongyu";"JS_WX_liteer";"JS_CZ_wodefeng"},0)),"")</f>
        <v>常州市金坛沃德丰电子科技有限公司</v>
      </c>
      <c r="D9542" s="11" t="str">
        <f>[1]动作!$G9541</f>
        <v>JS_CZ_wodefeng</v>
      </c>
      <c r="E9542" s="11" t="str">
        <f>[1]动作!$D9541</f>
        <v>电表故障</v>
      </c>
      <c r="F9542" s="11" t="s">
        <v>45</v>
      </c>
      <c r="G9542" s="12">
        <f>[1]动作!$A9541+[1]动作!$B9541</f>
        <v>43216.333912037036</v>
      </c>
      <c r="H9542" s="12"/>
      <c r="I9542" s="11"/>
    </row>
    <row r="9543" spans="1:9" hidden="1" x14ac:dyDescent="0.3">
      <c r="A9543" s="24">
        <v>9541</v>
      </c>
      <c r="B9543" s="11" t="str">
        <f>IFERROR(INDEX({"JSNY-BJ0001-01";"JSNY-JS0022-01";"JSNY-JS0002-01"},MATCH(D9543,{"BJ_zhongyu";"JS_WX_liteer";"JS_CZ_wodefeng"},0)),"")</f>
        <v>JSNY-JS0002-01</v>
      </c>
      <c r="C9543" s="11" t="str">
        <f>IFERROR(INDEX({"北京中裕世纪大酒店";"江苏利特尔绿色包装股份有限公司";"常州市金坛沃德丰电子科技有限公司"},MATCH(D9543,{"BJ_zhongyu";"JS_WX_liteer";"JS_CZ_wodefeng"},0)),"")</f>
        <v>常州市金坛沃德丰电子科技有限公司</v>
      </c>
      <c r="D9543" s="11" t="str">
        <f>[1]动作!$G9542</f>
        <v>JS_CZ_wodefeng</v>
      </c>
      <c r="E9543" s="11" t="str">
        <f>[1]动作!$D9542</f>
        <v>电表故障</v>
      </c>
      <c r="F9543" s="11" t="s">
        <v>45</v>
      </c>
      <c r="G9543" s="12">
        <f>[1]动作!$A9542+[1]动作!$B9542</f>
        <v>43216.334155092591</v>
      </c>
      <c r="H9543" s="12"/>
      <c r="I9543" s="11"/>
    </row>
    <row r="9544" spans="1:9" hidden="1" x14ac:dyDescent="0.3">
      <c r="A9544" s="24">
        <v>9542</v>
      </c>
      <c r="B9544" s="11" t="str">
        <f>IFERROR(INDEX({"JSNY-BJ0001-01";"JSNY-JS0022-01";"JSNY-JS0002-01"},MATCH(D9544,{"BJ_zhongyu";"JS_WX_liteer";"JS_CZ_wodefeng"},0)),"")</f>
        <v>JSNY-JS0002-01</v>
      </c>
      <c r="C9544" s="11" t="str">
        <f>IFERROR(INDEX({"北京中裕世纪大酒店";"江苏利特尔绿色包装股份有限公司";"常州市金坛沃德丰电子科技有限公司"},MATCH(D9544,{"BJ_zhongyu";"JS_WX_liteer";"JS_CZ_wodefeng"},0)),"")</f>
        <v>常州市金坛沃德丰电子科技有限公司</v>
      </c>
      <c r="D9544" s="11" t="str">
        <f>[1]动作!$G9543</f>
        <v>JS_CZ_wodefeng</v>
      </c>
      <c r="E9544" s="11" t="str">
        <f>[1]动作!$D9543</f>
        <v>电表故障</v>
      </c>
      <c r="F9544" s="11" t="s">
        <v>45</v>
      </c>
      <c r="G9544" s="12">
        <f>[1]动作!$A9543+[1]动作!$B9543</f>
        <v>43216.3358912037</v>
      </c>
      <c r="H9544" s="12"/>
      <c r="I9544" s="11"/>
    </row>
    <row r="9545" spans="1:9" hidden="1" x14ac:dyDescent="0.3">
      <c r="A9545" s="24">
        <v>9543</v>
      </c>
      <c r="B9545" s="11" t="str">
        <f>IFERROR(INDEX({"JSNY-BJ0001-01";"JSNY-JS0022-01";"JSNY-JS0002-01"},MATCH(D9545,{"BJ_zhongyu";"JS_WX_liteer";"JS_CZ_wodefeng"},0)),"")</f>
        <v>JSNY-JS0002-01</v>
      </c>
      <c r="C9545" s="11" t="str">
        <f>IFERROR(INDEX({"北京中裕世纪大酒店";"江苏利特尔绿色包装股份有限公司";"常州市金坛沃德丰电子科技有限公司"},MATCH(D9545,{"BJ_zhongyu";"JS_WX_liteer";"JS_CZ_wodefeng"},0)),"")</f>
        <v>常州市金坛沃德丰电子科技有限公司</v>
      </c>
      <c r="D9545" s="11" t="str">
        <f>[1]动作!$G9544</f>
        <v>JS_CZ_wodefeng</v>
      </c>
      <c r="E9545" s="11" t="str">
        <f>[1]动作!$D9544</f>
        <v>电表故障</v>
      </c>
      <c r="F9545" s="11" t="s">
        <v>45</v>
      </c>
      <c r="G9545" s="12">
        <f>[1]动作!$A9544+[1]动作!$B9544</f>
        <v>43216.337395833332</v>
      </c>
      <c r="H9545" s="12"/>
      <c r="I9545" s="11"/>
    </row>
    <row r="9546" spans="1:9" hidden="1" x14ac:dyDescent="0.3">
      <c r="A9546" s="24">
        <v>9544</v>
      </c>
      <c r="B9546" s="11" t="str">
        <f>IFERROR(INDEX({"JSNY-BJ0001-01";"JSNY-JS0022-01";"JSNY-JS0002-01"},MATCH(D9546,{"BJ_zhongyu";"JS_WX_liteer";"JS_CZ_wodefeng"},0)),"")</f>
        <v>JSNY-JS0002-01</v>
      </c>
      <c r="C9546" s="11" t="str">
        <f>IFERROR(INDEX({"北京中裕世纪大酒店";"江苏利特尔绿色包装股份有限公司";"常州市金坛沃德丰电子科技有限公司"},MATCH(D9546,{"BJ_zhongyu";"JS_WX_liteer";"JS_CZ_wodefeng"},0)),"")</f>
        <v>常州市金坛沃德丰电子科技有限公司</v>
      </c>
      <c r="D9546" s="11" t="str">
        <f>[1]动作!$G9545</f>
        <v>JS_CZ_wodefeng</v>
      </c>
      <c r="E9546" s="11" t="str">
        <f>[1]动作!$D9545</f>
        <v>电表故障</v>
      </c>
      <c r="F9546" s="11" t="s">
        <v>45</v>
      </c>
      <c r="G9546" s="12">
        <f>[1]动作!$A9545+[1]动作!$B9545</f>
        <v>43216.337511574071</v>
      </c>
      <c r="H9546" s="12"/>
      <c r="I9546" s="11"/>
    </row>
    <row r="9547" spans="1:9" hidden="1" x14ac:dyDescent="0.3">
      <c r="A9547" s="24">
        <v>9545</v>
      </c>
      <c r="B9547" s="11" t="str">
        <f>IFERROR(INDEX({"JSNY-BJ0001-01";"JSNY-JS0022-01";"JSNY-JS0002-01"},MATCH(D9547,{"BJ_zhongyu";"JS_WX_liteer";"JS_CZ_wodefeng"},0)),"")</f>
        <v>JSNY-JS0002-01</v>
      </c>
      <c r="C9547" s="11" t="str">
        <f>IFERROR(INDEX({"北京中裕世纪大酒店";"江苏利特尔绿色包装股份有限公司";"常州市金坛沃德丰电子科技有限公司"},MATCH(D9547,{"BJ_zhongyu";"JS_WX_liteer";"JS_CZ_wodefeng"},0)),"")</f>
        <v>常州市金坛沃德丰电子科技有限公司</v>
      </c>
      <c r="D9547" s="11" t="str">
        <f>[1]动作!$G9546</f>
        <v>JS_CZ_wodefeng</v>
      </c>
      <c r="E9547" s="11" t="str">
        <f>[1]动作!$D9546</f>
        <v>电表故障</v>
      </c>
      <c r="F9547" s="11" t="s">
        <v>45</v>
      </c>
      <c r="G9547" s="12">
        <f>[1]动作!$A9546+[1]动作!$B9546</f>
        <v>43216.340173611112</v>
      </c>
      <c r="H9547" s="12"/>
      <c r="I9547" s="11"/>
    </row>
    <row r="9548" spans="1:9" hidden="1" x14ac:dyDescent="0.3">
      <c r="A9548" s="24">
        <v>9546</v>
      </c>
      <c r="B9548" s="11" t="str">
        <f>IFERROR(INDEX({"JSNY-BJ0001-01";"JSNY-JS0022-01";"JSNY-JS0002-01"},MATCH(D9548,{"BJ_zhongyu";"JS_WX_liteer";"JS_CZ_wodefeng"},0)),"")</f>
        <v>JSNY-JS0002-01</v>
      </c>
      <c r="C9548" s="11" t="str">
        <f>IFERROR(INDEX({"北京中裕世纪大酒店";"江苏利特尔绿色包装股份有限公司";"常州市金坛沃德丰电子科技有限公司"},MATCH(D9548,{"BJ_zhongyu";"JS_WX_liteer";"JS_CZ_wodefeng"},0)),"")</f>
        <v>常州市金坛沃德丰电子科技有限公司</v>
      </c>
      <c r="D9548" s="11" t="str">
        <f>[1]动作!$G9547</f>
        <v>JS_CZ_wodefeng</v>
      </c>
      <c r="E9548" s="11" t="str">
        <f>[1]动作!$D9547</f>
        <v>电表故障</v>
      </c>
      <c r="F9548" s="11" t="s">
        <v>45</v>
      </c>
      <c r="G9548" s="12">
        <f>[1]动作!$A9547+[1]动作!$B9547</f>
        <v>43216.343009259261</v>
      </c>
      <c r="H9548" s="12"/>
      <c r="I9548" s="11"/>
    </row>
    <row r="9549" spans="1:9" hidden="1" x14ac:dyDescent="0.3">
      <c r="A9549" s="24">
        <v>9547</v>
      </c>
      <c r="B9549" s="11" t="str">
        <f>IFERROR(INDEX({"JSNY-BJ0001-01";"JSNY-JS0022-01";"JSNY-JS0002-01"},MATCH(D9549,{"BJ_zhongyu";"JS_WX_liteer";"JS_CZ_wodefeng"},0)),"")</f>
        <v>JSNY-JS0002-01</v>
      </c>
      <c r="C9549" s="11" t="str">
        <f>IFERROR(INDEX({"北京中裕世纪大酒店";"江苏利特尔绿色包装股份有限公司";"常州市金坛沃德丰电子科技有限公司"},MATCH(D9549,{"BJ_zhongyu";"JS_WX_liteer";"JS_CZ_wodefeng"},0)),"")</f>
        <v>常州市金坛沃德丰电子科技有限公司</v>
      </c>
      <c r="D9549" s="11" t="str">
        <f>[1]动作!$G9548</f>
        <v>JS_CZ_wodefeng</v>
      </c>
      <c r="E9549" s="11" t="str">
        <f>[1]动作!$D9548</f>
        <v>电表故障</v>
      </c>
      <c r="F9549" s="11" t="s">
        <v>45</v>
      </c>
      <c r="G9549" s="12">
        <f>[1]动作!$A9548+[1]动作!$B9548</f>
        <v>43216.34412037037</v>
      </c>
      <c r="H9549" s="12"/>
      <c r="I9549" s="11"/>
    </row>
    <row r="9550" spans="1:9" hidden="1" x14ac:dyDescent="0.3">
      <c r="A9550" s="24">
        <v>9548</v>
      </c>
      <c r="B9550" s="11" t="str">
        <f>IFERROR(INDEX({"JSNY-BJ0001-01";"JSNY-JS0022-01";"JSNY-JS0002-01"},MATCH(D9550,{"BJ_zhongyu";"JS_WX_liteer";"JS_CZ_wodefeng"},0)),"")</f>
        <v>JSNY-JS0002-01</v>
      </c>
      <c r="C9550" s="11" t="str">
        <f>IFERROR(INDEX({"北京中裕世纪大酒店";"江苏利特尔绿色包装股份有限公司";"常州市金坛沃德丰电子科技有限公司"},MATCH(D9550,{"BJ_zhongyu";"JS_WX_liteer";"JS_CZ_wodefeng"},0)),"")</f>
        <v>常州市金坛沃德丰电子科技有限公司</v>
      </c>
      <c r="D9550" s="11" t="str">
        <f>[1]动作!$G9549</f>
        <v>JS_CZ_wodefeng</v>
      </c>
      <c r="E9550" s="11" t="str">
        <f>[1]动作!$D9549</f>
        <v>电表故障</v>
      </c>
      <c r="F9550" s="11" t="s">
        <v>45</v>
      </c>
      <c r="G9550" s="12">
        <f>[1]动作!$A9549+[1]动作!$B9549</f>
        <v>43216.344351851854</v>
      </c>
      <c r="H9550" s="12"/>
      <c r="I9550" s="11"/>
    </row>
    <row r="9551" spans="1:9" hidden="1" x14ac:dyDescent="0.3">
      <c r="A9551" s="24">
        <v>9549</v>
      </c>
      <c r="B9551" s="11" t="str">
        <f>IFERROR(INDEX({"JSNY-BJ0001-01";"JSNY-JS0022-01";"JSNY-JS0002-01"},MATCH(D9551,{"BJ_zhongyu";"JS_WX_liteer";"JS_CZ_wodefeng"},0)),"")</f>
        <v>JSNY-JS0002-01</v>
      </c>
      <c r="C9551" s="11" t="str">
        <f>IFERROR(INDEX({"北京中裕世纪大酒店";"江苏利特尔绿色包装股份有限公司";"常州市金坛沃德丰电子科技有限公司"},MATCH(D9551,{"BJ_zhongyu";"JS_WX_liteer";"JS_CZ_wodefeng"},0)),"")</f>
        <v>常州市金坛沃德丰电子科技有限公司</v>
      </c>
      <c r="D9551" s="11" t="str">
        <f>[1]动作!$G9550</f>
        <v>JS_CZ_wodefeng</v>
      </c>
      <c r="E9551" s="11" t="str">
        <f>[1]动作!$D9550</f>
        <v>电表故障</v>
      </c>
      <c r="F9551" s="11" t="s">
        <v>45</v>
      </c>
      <c r="G9551" s="12">
        <f>[1]动作!$A9550+[1]动作!$B9550</f>
        <v>43216.344467592593</v>
      </c>
      <c r="H9551" s="12"/>
      <c r="I9551" s="11"/>
    </row>
    <row r="9552" spans="1:9" hidden="1" x14ac:dyDescent="0.3">
      <c r="A9552" s="24">
        <v>9550</v>
      </c>
      <c r="B9552" s="11" t="str">
        <f>IFERROR(INDEX({"JSNY-BJ0001-01";"JSNY-JS0022-01";"JSNY-JS0002-01"},MATCH(D9552,{"BJ_zhongyu";"JS_WX_liteer";"JS_CZ_wodefeng"},0)),"")</f>
        <v>JSNY-JS0002-01</v>
      </c>
      <c r="C9552" s="11" t="str">
        <f>IFERROR(INDEX({"北京中裕世纪大酒店";"江苏利特尔绿色包装股份有限公司";"常州市金坛沃德丰电子科技有限公司"},MATCH(D9552,{"BJ_zhongyu";"JS_WX_liteer";"JS_CZ_wodefeng"},0)),"")</f>
        <v>常州市金坛沃德丰电子科技有限公司</v>
      </c>
      <c r="D9552" s="11" t="str">
        <f>[1]动作!$G9551</f>
        <v>JS_CZ_wodefeng</v>
      </c>
      <c r="E9552" s="11" t="str">
        <f>[1]动作!$D9551</f>
        <v>电表故障</v>
      </c>
      <c r="F9552" s="11" t="s">
        <v>45</v>
      </c>
      <c r="G9552" s="12">
        <f>[1]动作!$A9551+[1]动作!$B9551</f>
        <v>43216.344583333332</v>
      </c>
      <c r="H9552" s="12"/>
      <c r="I9552" s="11"/>
    </row>
    <row r="9553" spans="1:9" hidden="1" x14ac:dyDescent="0.3">
      <c r="A9553" s="24">
        <v>9551</v>
      </c>
      <c r="B9553" s="11" t="str">
        <f>IFERROR(INDEX({"JSNY-BJ0001-01";"JSNY-JS0022-01";"JSNY-JS0002-01"},MATCH(D9553,{"BJ_zhongyu";"JS_WX_liteer";"JS_CZ_wodefeng"},0)),"")</f>
        <v>JSNY-JS0002-01</v>
      </c>
      <c r="C9553" s="11" t="str">
        <f>IFERROR(INDEX({"北京中裕世纪大酒店";"江苏利特尔绿色包装股份有限公司";"常州市金坛沃德丰电子科技有限公司"},MATCH(D9553,{"BJ_zhongyu";"JS_WX_liteer";"JS_CZ_wodefeng"},0)),"")</f>
        <v>常州市金坛沃德丰电子科技有限公司</v>
      </c>
      <c r="D9553" s="11" t="str">
        <f>[1]动作!$G9552</f>
        <v>JS_CZ_wodefeng</v>
      </c>
      <c r="E9553" s="11" t="str">
        <f>[1]动作!$D9552</f>
        <v>电表故障</v>
      </c>
      <c r="F9553" s="11" t="s">
        <v>45</v>
      </c>
      <c r="G9553" s="12">
        <f>[1]动作!$A9552+[1]动作!$B9552</f>
        <v>43216.345625000002</v>
      </c>
      <c r="H9553" s="12"/>
      <c r="I9553" s="11"/>
    </row>
    <row r="9554" spans="1:9" hidden="1" x14ac:dyDescent="0.3">
      <c r="A9554" s="24">
        <v>9552</v>
      </c>
      <c r="B9554" s="11" t="str">
        <f>IFERROR(INDEX({"JSNY-BJ0001-01";"JSNY-JS0022-01";"JSNY-JS0002-01"},MATCH(D9554,{"BJ_zhongyu";"JS_WX_liteer";"JS_CZ_wodefeng"},0)),"")</f>
        <v>JSNY-JS0002-01</v>
      </c>
      <c r="C9554" s="11" t="str">
        <f>IFERROR(INDEX({"北京中裕世纪大酒店";"江苏利特尔绿色包装股份有限公司";"常州市金坛沃德丰电子科技有限公司"},MATCH(D9554,{"BJ_zhongyu";"JS_WX_liteer";"JS_CZ_wodefeng"},0)),"")</f>
        <v>常州市金坛沃德丰电子科技有限公司</v>
      </c>
      <c r="D9554" s="11" t="str">
        <f>[1]动作!$G9553</f>
        <v>JS_CZ_wodefeng</v>
      </c>
      <c r="E9554" s="11" t="str">
        <f>[1]动作!$D9553</f>
        <v>电表故障</v>
      </c>
      <c r="F9554" s="11" t="s">
        <v>45</v>
      </c>
      <c r="G9554" s="12">
        <f>[1]动作!$A9553+[1]动作!$B9553</f>
        <v>43216.349502314813</v>
      </c>
      <c r="H9554" s="12"/>
      <c r="I9554" s="11"/>
    </row>
    <row r="9555" spans="1:9" hidden="1" x14ac:dyDescent="0.3">
      <c r="A9555" s="24">
        <v>9553</v>
      </c>
      <c r="B9555" s="11" t="str">
        <f>IFERROR(INDEX({"JSNY-BJ0001-01";"JSNY-JS0022-01";"JSNY-JS0002-01"},MATCH(D9555,{"BJ_zhongyu";"JS_WX_liteer";"JS_CZ_wodefeng"},0)),"")</f>
        <v>JSNY-JS0002-01</v>
      </c>
      <c r="C9555" s="11" t="str">
        <f>IFERROR(INDEX({"北京中裕世纪大酒店";"江苏利特尔绿色包装股份有限公司";"常州市金坛沃德丰电子科技有限公司"},MATCH(D9555,{"BJ_zhongyu";"JS_WX_liteer";"JS_CZ_wodefeng"},0)),"")</f>
        <v>常州市金坛沃德丰电子科技有限公司</v>
      </c>
      <c r="D9555" s="11" t="str">
        <f>[1]动作!$G9554</f>
        <v>JS_CZ_wodefeng</v>
      </c>
      <c r="E9555" s="11" t="str">
        <f>[1]动作!$D9554</f>
        <v>电表故障</v>
      </c>
      <c r="F9555" s="11" t="s">
        <v>45</v>
      </c>
      <c r="G9555" s="12">
        <f>[1]动作!$A9554+[1]动作!$B9554</f>
        <v>43216.349629629629</v>
      </c>
      <c r="H9555" s="12"/>
      <c r="I9555" s="11"/>
    </row>
    <row r="9556" spans="1:9" hidden="1" x14ac:dyDescent="0.3">
      <c r="A9556" s="24">
        <v>9554</v>
      </c>
      <c r="B9556" s="11" t="str">
        <f>IFERROR(INDEX({"JSNY-BJ0001-01";"JSNY-JS0022-01";"JSNY-JS0002-01"},MATCH(D9556,{"BJ_zhongyu";"JS_WX_liteer";"JS_CZ_wodefeng"},0)),"")</f>
        <v>JSNY-JS0002-01</v>
      </c>
      <c r="C9556" s="11" t="str">
        <f>IFERROR(INDEX({"北京中裕世纪大酒店";"江苏利特尔绿色包装股份有限公司";"常州市金坛沃德丰电子科技有限公司"},MATCH(D9556,{"BJ_zhongyu";"JS_WX_liteer";"JS_CZ_wodefeng"},0)),"")</f>
        <v>常州市金坛沃德丰电子科技有限公司</v>
      </c>
      <c r="D9556" s="11" t="str">
        <f>[1]动作!$G9555</f>
        <v>JS_CZ_wodefeng</v>
      </c>
      <c r="E9556" s="11" t="str">
        <f>[1]动作!$D9555</f>
        <v>电表故障</v>
      </c>
      <c r="F9556" s="11" t="s">
        <v>45</v>
      </c>
      <c r="G9556" s="12">
        <f>[1]动作!$A9555+[1]动作!$B9555</f>
        <v>43216.350960648146</v>
      </c>
      <c r="H9556" s="12"/>
      <c r="I9556" s="11"/>
    </row>
    <row r="9557" spans="1:9" hidden="1" x14ac:dyDescent="0.3">
      <c r="A9557" s="24">
        <v>9555</v>
      </c>
      <c r="B9557" s="11" t="str">
        <f>IFERROR(INDEX({"JSNY-BJ0001-01";"JSNY-JS0022-01";"JSNY-JS0002-01"},MATCH(D9557,{"BJ_zhongyu";"JS_WX_liteer";"JS_CZ_wodefeng"},0)),"")</f>
        <v>JSNY-JS0002-01</v>
      </c>
      <c r="C9557" s="11" t="str">
        <f>IFERROR(INDEX({"北京中裕世纪大酒店";"江苏利特尔绿色包装股份有限公司";"常州市金坛沃德丰电子科技有限公司"},MATCH(D9557,{"BJ_zhongyu";"JS_WX_liteer";"JS_CZ_wodefeng"},0)),"")</f>
        <v>常州市金坛沃德丰电子科技有限公司</v>
      </c>
      <c r="D9557" s="11" t="str">
        <f>[1]动作!$G9556</f>
        <v>JS_CZ_wodefeng</v>
      </c>
      <c r="E9557" s="11" t="str">
        <f>[1]动作!$D9556</f>
        <v>电表故障</v>
      </c>
      <c r="F9557" s="11" t="s">
        <v>45</v>
      </c>
      <c r="G9557" s="12">
        <f>[1]动作!$A9556+[1]动作!$B9556</f>
        <v>43216.351076388892</v>
      </c>
      <c r="H9557" s="12"/>
      <c r="I9557" s="11"/>
    </row>
    <row r="9558" spans="1:9" hidden="1" x14ac:dyDescent="0.3">
      <c r="A9558" s="24">
        <v>9556</v>
      </c>
      <c r="B9558" s="11" t="str">
        <f>IFERROR(INDEX({"JSNY-BJ0001-01";"JSNY-JS0022-01";"JSNY-JS0002-01"},MATCH(D9558,{"BJ_zhongyu";"JS_WX_liteer";"JS_CZ_wodefeng"},0)),"")</f>
        <v>JSNY-JS0002-01</v>
      </c>
      <c r="C9558" s="11" t="str">
        <f>IFERROR(INDEX({"北京中裕世纪大酒店";"江苏利特尔绿色包装股份有限公司";"常州市金坛沃德丰电子科技有限公司"},MATCH(D9558,{"BJ_zhongyu";"JS_WX_liteer";"JS_CZ_wodefeng"},0)),"")</f>
        <v>常州市金坛沃德丰电子科技有限公司</v>
      </c>
      <c r="D9558" s="11" t="str">
        <f>[1]动作!$G9557</f>
        <v>JS_CZ_wodefeng</v>
      </c>
      <c r="E9558" s="11" t="str">
        <f>[1]动作!$D9557</f>
        <v>电表故障</v>
      </c>
      <c r="F9558" s="11" t="s">
        <v>45</v>
      </c>
      <c r="G9558" s="12">
        <f>[1]动作!$A9557+[1]动作!$B9557</f>
        <v>43216.353564814817</v>
      </c>
      <c r="H9558" s="12"/>
      <c r="I9558" s="11"/>
    </row>
    <row r="9559" spans="1:9" hidden="1" x14ac:dyDescent="0.3">
      <c r="A9559" s="24">
        <v>9557</v>
      </c>
      <c r="B9559" s="11" t="str">
        <f>IFERROR(INDEX({"JSNY-BJ0001-01";"JSNY-JS0022-01";"JSNY-JS0002-01"},MATCH(D9559,{"BJ_zhongyu";"JS_WX_liteer";"JS_CZ_wodefeng"},0)),"")</f>
        <v>JSNY-JS0002-01</v>
      </c>
      <c r="C9559" s="11" t="str">
        <f>IFERROR(INDEX({"北京中裕世纪大酒店";"江苏利特尔绿色包装股份有限公司";"常州市金坛沃德丰电子科技有限公司"},MATCH(D9559,{"BJ_zhongyu";"JS_WX_liteer";"JS_CZ_wodefeng"},0)),"")</f>
        <v>常州市金坛沃德丰电子科技有限公司</v>
      </c>
      <c r="D9559" s="11" t="str">
        <f>[1]动作!$G9558</f>
        <v>JS_CZ_wodefeng</v>
      </c>
      <c r="E9559" s="11" t="str">
        <f>[1]动作!$D9558</f>
        <v>电表故障</v>
      </c>
      <c r="F9559" s="11" t="s">
        <v>45</v>
      </c>
      <c r="G9559" s="12">
        <f>[1]动作!$A9558+[1]动作!$B9558</f>
        <v>43216.355011574073</v>
      </c>
      <c r="H9559" s="12"/>
      <c r="I9559" s="11"/>
    </row>
    <row r="9560" spans="1:9" hidden="1" x14ac:dyDescent="0.3">
      <c r="A9560" s="24">
        <v>9558</v>
      </c>
      <c r="B9560" s="11" t="str">
        <f>IFERROR(INDEX({"JSNY-BJ0001-01";"JSNY-JS0022-01";"JSNY-JS0002-01"},MATCH(D9560,{"BJ_zhongyu";"JS_WX_liteer";"JS_CZ_wodefeng"},0)),"")</f>
        <v>JSNY-JS0002-01</v>
      </c>
      <c r="C9560" s="11" t="str">
        <f>IFERROR(INDEX({"北京中裕世纪大酒店";"江苏利特尔绿色包装股份有限公司";"常州市金坛沃德丰电子科技有限公司"},MATCH(D9560,{"BJ_zhongyu";"JS_WX_liteer";"JS_CZ_wodefeng"},0)),"")</f>
        <v>常州市金坛沃德丰电子科技有限公司</v>
      </c>
      <c r="D9560" s="11" t="str">
        <f>[1]动作!$G9559</f>
        <v>JS_CZ_wodefeng</v>
      </c>
      <c r="E9560" s="11" t="str">
        <f>[1]动作!$D9559</f>
        <v>电表故障</v>
      </c>
      <c r="F9560" s="11" t="s">
        <v>45</v>
      </c>
      <c r="G9560" s="12">
        <f>[1]动作!$A9559+[1]动作!$B9559</f>
        <v>43216.355127314811</v>
      </c>
      <c r="H9560" s="12"/>
      <c r="I9560" s="11"/>
    </row>
    <row r="9561" spans="1:9" hidden="1" x14ac:dyDescent="0.3">
      <c r="A9561" s="24">
        <v>9559</v>
      </c>
      <c r="B9561" s="11" t="str">
        <f>IFERROR(INDEX({"JSNY-BJ0001-01";"JSNY-JS0022-01";"JSNY-JS0002-01"},MATCH(D9561,{"BJ_zhongyu";"JS_WX_liteer";"JS_CZ_wodefeng"},0)),"")</f>
        <v>JSNY-JS0002-01</v>
      </c>
      <c r="C9561" s="11" t="str">
        <f>IFERROR(INDEX({"北京中裕世纪大酒店";"江苏利特尔绿色包装股份有限公司";"常州市金坛沃德丰电子科技有限公司"},MATCH(D9561,{"BJ_zhongyu";"JS_WX_liteer";"JS_CZ_wodefeng"},0)),"")</f>
        <v>常州市金坛沃德丰电子科技有限公司</v>
      </c>
      <c r="D9561" s="11" t="str">
        <f>[1]动作!$G9560</f>
        <v>JS_CZ_wodefeng</v>
      </c>
      <c r="E9561" s="11" t="str">
        <f>[1]动作!$D9560</f>
        <v>电表故障</v>
      </c>
      <c r="F9561" s="11" t="s">
        <v>45</v>
      </c>
      <c r="G9561" s="12">
        <f>[1]动作!$A9560+[1]动作!$B9560</f>
        <v>43216.356053240743</v>
      </c>
      <c r="H9561" s="12"/>
      <c r="I9561" s="11"/>
    </row>
    <row r="9562" spans="1:9" hidden="1" x14ac:dyDescent="0.3">
      <c r="A9562" s="24">
        <v>9560</v>
      </c>
      <c r="B9562" s="11" t="str">
        <f>IFERROR(INDEX({"JSNY-BJ0001-01";"JSNY-JS0022-01";"JSNY-JS0002-01"},MATCH(D9562,{"BJ_zhongyu";"JS_WX_liteer";"JS_CZ_wodefeng"},0)),"")</f>
        <v>JSNY-JS0002-01</v>
      </c>
      <c r="C9562" s="11" t="str">
        <f>IFERROR(INDEX({"北京中裕世纪大酒店";"江苏利特尔绿色包装股份有限公司";"常州市金坛沃德丰电子科技有限公司"},MATCH(D9562,{"BJ_zhongyu";"JS_WX_liteer";"JS_CZ_wodefeng"},0)),"")</f>
        <v>常州市金坛沃德丰电子科技有限公司</v>
      </c>
      <c r="D9562" s="11" t="str">
        <f>[1]动作!$G9561</f>
        <v>JS_CZ_wodefeng</v>
      </c>
      <c r="E9562" s="11" t="str">
        <f>[1]动作!$D9561</f>
        <v>电表故障</v>
      </c>
      <c r="F9562" s="11" t="s">
        <v>45</v>
      </c>
      <c r="G9562" s="12">
        <f>[1]动作!$A9561+[1]动作!$B9561</f>
        <v>43216.356238425928</v>
      </c>
      <c r="H9562" s="12"/>
      <c r="I9562" s="11"/>
    </row>
    <row r="9563" spans="1:9" hidden="1" x14ac:dyDescent="0.3">
      <c r="A9563" s="24">
        <v>9561</v>
      </c>
      <c r="B9563" s="11" t="str">
        <f>IFERROR(INDEX({"JSNY-BJ0001-01";"JSNY-JS0022-01";"JSNY-JS0002-01"},MATCH(D9563,{"BJ_zhongyu";"JS_WX_liteer";"JS_CZ_wodefeng"},0)),"")</f>
        <v>JSNY-JS0002-01</v>
      </c>
      <c r="C9563" s="11" t="str">
        <f>IFERROR(INDEX({"北京中裕世纪大酒店";"江苏利特尔绿色包装股份有限公司";"常州市金坛沃德丰电子科技有限公司"},MATCH(D9563,{"BJ_zhongyu";"JS_WX_liteer";"JS_CZ_wodefeng"},0)),"")</f>
        <v>常州市金坛沃德丰电子科技有限公司</v>
      </c>
      <c r="D9563" s="11" t="str">
        <f>[1]动作!$G9562</f>
        <v>JS_CZ_wodefeng</v>
      </c>
      <c r="E9563" s="11" t="str">
        <f>[1]动作!$D9562</f>
        <v>电表故障</v>
      </c>
      <c r="F9563" s="11" t="s">
        <v>45</v>
      </c>
      <c r="G9563" s="12">
        <f>[1]动作!$A9562+[1]动作!$B9562</f>
        <v>43216.356469907405</v>
      </c>
      <c r="H9563" s="12"/>
      <c r="I9563" s="11"/>
    </row>
    <row r="9564" spans="1:9" hidden="1" x14ac:dyDescent="0.3">
      <c r="A9564" s="24">
        <v>9562</v>
      </c>
      <c r="B9564" s="11" t="str">
        <f>IFERROR(INDEX({"JSNY-BJ0001-01";"JSNY-JS0022-01";"JSNY-JS0002-01"},MATCH(D9564,{"BJ_zhongyu";"JS_WX_liteer";"JS_CZ_wodefeng"},0)),"")</f>
        <v>JSNY-JS0002-01</v>
      </c>
      <c r="C9564" s="11" t="str">
        <f>IFERROR(INDEX({"北京中裕世纪大酒店";"江苏利特尔绿色包装股份有限公司";"常州市金坛沃德丰电子科技有限公司"},MATCH(D9564,{"BJ_zhongyu";"JS_WX_liteer";"JS_CZ_wodefeng"},0)),"")</f>
        <v>常州市金坛沃德丰电子科技有限公司</v>
      </c>
      <c r="D9564" s="11" t="str">
        <f>[1]动作!$G9563</f>
        <v>JS_CZ_wodefeng</v>
      </c>
      <c r="E9564" s="11" t="str">
        <f>[1]动作!$D9563</f>
        <v>电表故障</v>
      </c>
      <c r="F9564" s="11" t="s">
        <v>45</v>
      </c>
      <c r="G9564" s="12">
        <f>[1]动作!$A9563+[1]动作!$B9563</f>
        <v>43216.356585648151</v>
      </c>
      <c r="H9564" s="12"/>
      <c r="I9564" s="11"/>
    </row>
    <row r="9565" spans="1:9" hidden="1" x14ac:dyDescent="0.3">
      <c r="A9565" s="24">
        <v>9563</v>
      </c>
      <c r="B9565" s="11" t="str">
        <f>IFERROR(INDEX({"JSNY-BJ0001-01";"JSNY-JS0022-01";"JSNY-JS0002-01"},MATCH(D9565,{"BJ_zhongyu";"JS_WX_liteer";"JS_CZ_wodefeng"},0)),"")</f>
        <v>JSNY-JS0002-01</v>
      </c>
      <c r="C9565" s="11" t="str">
        <f>IFERROR(INDEX({"北京中裕世纪大酒店";"江苏利特尔绿色包装股份有限公司";"常州市金坛沃德丰电子科技有限公司"},MATCH(D9565,{"BJ_zhongyu";"JS_WX_liteer";"JS_CZ_wodefeng"},0)),"")</f>
        <v>常州市金坛沃德丰电子科技有限公司</v>
      </c>
      <c r="D9565" s="11" t="str">
        <f>[1]动作!$G9564</f>
        <v>JS_CZ_wodefeng</v>
      </c>
      <c r="E9565" s="11" t="str">
        <f>[1]动作!$D9564</f>
        <v>电表故障</v>
      </c>
      <c r="F9565" s="11" t="s">
        <v>45</v>
      </c>
      <c r="G9565" s="12">
        <f>[1]动作!$A9564+[1]动作!$B9564</f>
        <v>43216.361331018517</v>
      </c>
      <c r="H9565" s="12"/>
      <c r="I9565" s="11"/>
    </row>
    <row r="9566" spans="1:9" hidden="1" x14ac:dyDescent="0.3">
      <c r="A9566" s="24">
        <v>9564</v>
      </c>
      <c r="B9566" s="11" t="str">
        <f>IFERROR(INDEX({"JSNY-BJ0001-01";"JSNY-JS0022-01";"JSNY-JS0002-01"},MATCH(D9566,{"BJ_zhongyu";"JS_WX_liteer";"JS_CZ_wodefeng"},0)),"")</f>
        <v>JSNY-JS0002-01</v>
      </c>
      <c r="C9566" s="11" t="str">
        <f>IFERROR(INDEX({"北京中裕世纪大酒店";"江苏利特尔绿色包装股份有限公司";"常州市金坛沃德丰电子科技有限公司"},MATCH(D9566,{"BJ_zhongyu";"JS_WX_liteer";"JS_CZ_wodefeng"},0)),"")</f>
        <v>常州市金坛沃德丰电子科技有限公司</v>
      </c>
      <c r="D9566" s="11" t="str">
        <f>[1]动作!$G9565</f>
        <v>JS_CZ_wodefeng</v>
      </c>
      <c r="E9566" s="11" t="str">
        <f>[1]动作!$D9565</f>
        <v>电表故障</v>
      </c>
      <c r="F9566" s="11" t="s">
        <v>45</v>
      </c>
      <c r="G9566" s="12">
        <f>[1]动作!$A9565+[1]动作!$B9565</f>
        <v>43216.361446759256</v>
      </c>
      <c r="H9566" s="12"/>
      <c r="I9566" s="11"/>
    </row>
    <row r="9567" spans="1:9" hidden="1" x14ac:dyDescent="0.3">
      <c r="A9567" s="24">
        <v>9565</v>
      </c>
      <c r="B9567" s="11" t="str">
        <f>IFERROR(INDEX({"JSNY-BJ0001-01";"JSNY-JS0022-01";"JSNY-JS0002-01"},MATCH(D9567,{"BJ_zhongyu";"JS_WX_liteer";"JS_CZ_wodefeng"},0)),"")</f>
        <v>JSNY-JS0002-01</v>
      </c>
      <c r="C9567" s="11" t="str">
        <f>IFERROR(INDEX({"北京中裕世纪大酒店";"江苏利特尔绿色包装股份有限公司";"常州市金坛沃德丰电子科技有限公司"},MATCH(D9567,{"BJ_zhongyu";"JS_WX_liteer";"JS_CZ_wodefeng"},0)),"")</f>
        <v>常州市金坛沃德丰电子科技有限公司</v>
      </c>
      <c r="D9567" s="11" t="str">
        <f>[1]动作!$G9566</f>
        <v>JS_CZ_wodefeng</v>
      </c>
      <c r="E9567" s="11" t="str">
        <f>[1]动作!$D9566</f>
        <v>电表故障</v>
      </c>
      <c r="F9567" s="11" t="s">
        <v>45</v>
      </c>
      <c r="G9567" s="12">
        <f>[1]动作!$A9566+[1]动作!$B9566</f>
        <v>43216.361620370371</v>
      </c>
      <c r="H9567" s="12"/>
      <c r="I9567" s="11"/>
    </row>
    <row r="9568" spans="1:9" hidden="1" x14ac:dyDescent="0.3">
      <c r="A9568" s="24">
        <v>9566</v>
      </c>
      <c r="B9568" s="11" t="str">
        <f>IFERROR(INDEX({"JSNY-BJ0001-01";"JSNY-JS0022-01";"JSNY-JS0002-01"},MATCH(D9568,{"BJ_zhongyu";"JS_WX_liteer";"JS_CZ_wodefeng"},0)),"")</f>
        <v>JSNY-JS0002-01</v>
      </c>
      <c r="C9568" s="11" t="str">
        <f>IFERROR(INDEX({"北京中裕世纪大酒店";"江苏利特尔绿色包装股份有限公司";"常州市金坛沃德丰电子科技有限公司"},MATCH(D9568,{"BJ_zhongyu";"JS_WX_liteer";"JS_CZ_wodefeng"},0)),"")</f>
        <v>常州市金坛沃德丰电子科技有限公司</v>
      </c>
      <c r="D9568" s="11" t="str">
        <f>[1]动作!$G9567</f>
        <v>JS_CZ_wodefeng</v>
      </c>
      <c r="E9568" s="11" t="str">
        <f>[1]动作!$D9567</f>
        <v>电表故障</v>
      </c>
      <c r="F9568" s="11" t="s">
        <v>45</v>
      </c>
      <c r="G9568" s="12">
        <f>[1]动作!$A9567+[1]动作!$B9567</f>
        <v>43216.362905092596</v>
      </c>
      <c r="H9568" s="12"/>
      <c r="I9568" s="11"/>
    </row>
    <row r="9569" spans="1:9" hidden="1" x14ac:dyDescent="0.3">
      <c r="A9569" s="24">
        <v>9567</v>
      </c>
      <c r="B9569" s="11" t="str">
        <f>IFERROR(INDEX({"JSNY-BJ0001-01";"JSNY-JS0022-01";"JSNY-JS0002-01"},MATCH(D9569,{"BJ_zhongyu";"JS_WX_liteer";"JS_CZ_wodefeng"},0)),"")</f>
        <v>JSNY-JS0002-01</v>
      </c>
      <c r="C9569" s="11" t="str">
        <f>IFERROR(INDEX({"北京中裕世纪大酒店";"江苏利特尔绿色包装股份有限公司";"常州市金坛沃德丰电子科技有限公司"},MATCH(D9569,{"BJ_zhongyu";"JS_WX_liteer";"JS_CZ_wodefeng"},0)),"")</f>
        <v>常州市金坛沃德丰电子科技有限公司</v>
      </c>
      <c r="D9569" s="11" t="str">
        <f>[1]动作!$G9568</f>
        <v>JS_CZ_wodefeng</v>
      </c>
      <c r="E9569" s="11" t="str">
        <f>[1]动作!$D9568</f>
        <v>电表故障</v>
      </c>
      <c r="F9569" s="11" t="s">
        <v>45</v>
      </c>
      <c r="G9569" s="12">
        <f>[1]动作!$A9568+[1]动作!$B9568</f>
        <v>43216.36446759259</v>
      </c>
      <c r="H9569" s="12"/>
      <c r="I9569" s="11"/>
    </row>
    <row r="9570" spans="1:9" hidden="1" x14ac:dyDescent="0.3">
      <c r="A9570" s="24">
        <v>9568</v>
      </c>
      <c r="B9570" s="11" t="str">
        <f>IFERROR(INDEX({"JSNY-BJ0001-01";"JSNY-JS0022-01";"JSNY-JS0002-01"},MATCH(D9570,{"BJ_zhongyu";"JS_WX_liteer";"JS_CZ_wodefeng"},0)),"")</f>
        <v>JSNY-JS0002-01</v>
      </c>
      <c r="C9570" s="11" t="str">
        <f>IFERROR(INDEX({"北京中裕世纪大酒店";"江苏利特尔绿色包装股份有限公司";"常州市金坛沃德丰电子科技有限公司"},MATCH(D9570,{"BJ_zhongyu";"JS_WX_liteer";"JS_CZ_wodefeng"},0)),"")</f>
        <v>常州市金坛沃德丰电子科技有限公司</v>
      </c>
      <c r="D9570" s="11" t="str">
        <f>[1]动作!$G9569</f>
        <v>JS_CZ_wodefeng</v>
      </c>
      <c r="E9570" s="11" t="str">
        <f>[1]动作!$D9569</f>
        <v>电表故障</v>
      </c>
      <c r="F9570" s="11" t="s">
        <v>45</v>
      </c>
      <c r="G9570" s="12">
        <f>[1]动作!$A9569+[1]动作!$B9569</f>
        <v>43216.366840277777</v>
      </c>
      <c r="H9570" s="12"/>
      <c r="I9570" s="11"/>
    </row>
    <row r="9571" spans="1:9" hidden="1" x14ac:dyDescent="0.3">
      <c r="A9571" s="24">
        <v>9569</v>
      </c>
      <c r="B9571" s="11" t="str">
        <f>IFERROR(INDEX({"JSNY-BJ0001-01";"JSNY-JS0022-01";"JSNY-JS0002-01"},MATCH(D9571,{"BJ_zhongyu";"JS_WX_liteer";"JS_CZ_wodefeng"},0)),"")</f>
        <v>JSNY-JS0002-01</v>
      </c>
      <c r="C9571" s="11" t="str">
        <f>IFERROR(INDEX({"北京中裕世纪大酒店";"江苏利特尔绿色包装股份有限公司";"常州市金坛沃德丰电子科技有限公司"},MATCH(D9571,{"BJ_zhongyu";"JS_WX_liteer";"JS_CZ_wodefeng"},0)),"")</f>
        <v>常州市金坛沃德丰电子科技有限公司</v>
      </c>
      <c r="D9571" s="11" t="str">
        <f>[1]动作!$G9570</f>
        <v>JS_CZ_wodefeng</v>
      </c>
      <c r="E9571" s="11" t="str">
        <f>[1]动作!$D9570</f>
        <v>电表故障</v>
      </c>
      <c r="F9571" s="11" t="s">
        <v>45</v>
      </c>
      <c r="G9571" s="12">
        <f>[1]动作!$A9570+[1]动作!$B9570</f>
        <v>43216.368402777778</v>
      </c>
      <c r="H9571" s="12"/>
      <c r="I9571" s="11"/>
    </row>
    <row r="9572" spans="1:9" hidden="1" x14ac:dyDescent="0.3">
      <c r="A9572" s="24">
        <v>9570</v>
      </c>
      <c r="B9572" s="11" t="str">
        <f>IFERROR(INDEX({"JSNY-BJ0001-01";"JSNY-JS0022-01";"JSNY-JS0002-01"},MATCH(D9572,{"BJ_zhongyu";"JS_WX_liteer";"JS_CZ_wodefeng"},0)),"")</f>
        <v>JSNY-JS0002-01</v>
      </c>
      <c r="C9572" s="11" t="str">
        <f>IFERROR(INDEX({"北京中裕世纪大酒店";"江苏利特尔绿色包装股份有限公司";"常州市金坛沃德丰电子科技有限公司"},MATCH(D9572,{"BJ_zhongyu";"JS_WX_liteer";"JS_CZ_wodefeng"},0)),"")</f>
        <v>常州市金坛沃德丰电子科技有限公司</v>
      </c>
      <c r="D9572" s="11" t="str">
        <f>[1]动作!$G9571</f>
        <v>JS_CZ_wodefeng</v>
      </c>
      <c r="E9572" s="11" t="str">
        <f>[1]动作!$D9571</f>
        <v>电表故障</v>
      </c>
      <c r="F9572" s="11" t="s">
        <v>45</v>
      </c>
      <c r="G9572" s="12">
        <f>[1]动作!$A9571+[1]动作!$B9571</f>
        <v>43216.371076388888</v>
      </c>
      <c r="H9572" s="12"/>
      <c r="I9572" s="11"/>
    </row>
    <row r="9573" spans="1:9" hidden="1" x14ac:dyDescent="0.3">
      <c r="A9573" s="24">
        <v>9571</v>
      </c>
      <c r="B9573" s="11" t="str">
        <f>IFERROR(INDEX({"JSNY-BJ0001-01";"JSNY-JS0022-01";"JSNY-JS0002-01"},MATCH(D9573,{"BJ_zhongyu";"JS_WX_liteer";"JS_CZ_wodefeng"},0)),"")</f>
        <v>JSNY-JS0002-01</v>
      </c>
      <c r="C9573" s="11" t="str">
        <f>IFERROR(INDEX({"北京中裕世纪大酒店";"江苏利特尔绿色包装股份有限公司";"常州市金坛沃德丰电子科技有限公司"},MATCH(D9573,{"BJ_zhongyu";"JS_WX_liteer";"JS_CZ_wodefeng"},0)),"")</f>
        <v>常州市金坛沃德丰电子科技有限公司</v>
      </c>
      <c r="D9573" s="11" t="str">
        <f>[1]动作!$G9572</f>
        <v>JS_CZ_wodefeng</v>
      </c>
      <c r="E9573" s="11" t="str">
        <f>[1]动作!$D9572</f>
        <v>电表故障</v>
      </c>
      <c r="F9573" s="11" t="s">
        <v>45</v>
      </c>
      <c r="G9573" s="12">
        <f>[1]动作!$A9572+[1]动作!$B9572</f>
        <v>43216.373159722221</v>
      </c>
      <c r="H9573" s="12"/>
      <c r="I9573" s="11"/>
    </row>
    <row r="9574" spans="1:9" hidden="1" x14ac:dyDescent="0.3">
      <c r="A9574" s="24">
        <v>9572</v>
      </c>
      <c r="B9574" s="11" t="str">
        <f>IFERROR(INDEX({"JSNY-BJ0001-01";"JSNY-JS0022-01";"JSNY-JS0002-01"},MATCH(D9574,{"BJ_zhongyu";"JS_WX_liteer";"JS_CZ_wodefeng"},0)),"")</f>
        <v>JSNY-JS0002-01</v>
      </c>
      <c r="C9574" s="11" t="str">
        <f>IFERROR(INDEX({"北京中裕世纪大酒店";"江苏利特尔绿色包装股份有限公司";"常州市金坛沃德丰电子科技有限公司"},MATCH(D9574,{"BJ_zhongyu";"JS_WX_liteer";"JS_CZ_wodefeng"},0)),"")</f>
        <v>常州市金坛沃德丰电子科技有限公司</v>
      </c>
      <c r="D9574" s="11" t="str">
        <f>[1]动作!$G9573</f>
        <v>JS_CZ_wodefeng</v>
      </c>
      <c r="E9574" s="11" t="str">
        <f>[1]动作!$D9573</f>
        <v>电表故障</v>
      </c>
      <c r="F9574" s="11" t="s">
        <v>45</v>
      </c>
      <c r="G9574" s="12">
        <f>[1]动作!$A9573+[1]动作!$B9573</f>
        <v>43216.37327546296</v>
      </c>
      <c r="H9574" s="12"/>
      <c r="I9574" s="11"/>
    </row>
    <row r="9575" spans="1:9" hidden="1" x14ac:dyDescent="0.3">
      <c r="A9575" s="24">
        <v>9573</v>
      </c>
      <c r="B9575" s="11" t="str">
        <f>IFERROR(INDEX({"JSNY-BJ0001-01";"JSNY-JS0022-01";"JSNY-JS0002-01"},MATCH(D9575,{"BJ_zhongyu";"JS_WX_liteer";"JS_CZ_wodefeng"},0)),"")</f>
        <v>JSNY-JS0002-01</v>
      </c>
      <c r="C9575" s="11" t="str">
        <f>IFERROR(INDEX({"北京中裕世纪大酒店";"江苏利特尔绿色包装股份有限公司";"常州市金坛沃德丰电子科技有限公司"},MATCH(D9575,{"BJ_zhongyu";"JS_WX_liteer";"JS_CZ_wodefeng"},0)),"")</f>
        <v>常州市金坛沃德丰电子科技有限公司</v>
      </c>
      <c r="D9575" s="11" t="str">
        <f>[1]动作!$G9574</f>
        <v>JS_CZ_wodefeng</v>
      </c>
      <c r="E9575" s="11" t="str">
        <f>[1]动作!$D9574</f>
        <v>电表故障</v>
      </c>
      <c r="F9575" s="11" t="s">
        <v>45</v>
      </c>
      <c r="G9575" s="12">
        <f>[1]动作!$A9574+[1]动作!$B9574</f>
        <v>43216.373391203706</v>
      </c>
      <c r="H9575" s="12"/>
      <c r="I9575" s="11"/>
    </row>
    <row r="9576" spans="1:9" hidden="1" x14ac:dyDescent="0.3">
      <c r="A9576" s="24">
        <v>9574</v>
      </c>
      <c r="B9576" s="11" t="str">
        <f>IFERROR(INDEX({"JSNY-BJ0001-01";"JSNY-JS0022-01";"JSNY-JS0002-01"},MATCH(D9576,{"BJ_zhongyu";"JS_WX_liteer";"JS_CZ_wodefeng"},0)),"")</f>
        <v>JSNY-JS0002-01</v>
      </c>
      <c r="C9576" s="11" t="str">
        <f>IFERROR(INDEX({"北京中裕世纪大酒店";"江苏利特尔绿色包装股份有限公司";"常州市金坛沃德丰电子科技有限公司"},MATCH(D9576,{"BJ_zhongyu";"JS_WX_liteer";"JS_CZ_wodefeng"},0)),"")</f>
        <v>常州市金坛沃德丰电子科技有限公司</v>
      </c>
      <c r="D9576" s="11" t="str">
        <f>[1]动作!$G9575</f>
        <v>JS_CZ_wodefeng</v>
      </c>
      <c r="E9576" s="11" t="str">
        <f>[1]动作!$D9575</f>
        <v>电表故障</v>
      </c>
      <c r="F9576" s="11" t="s">
        <v>45</v>
      </c>
      <c r="G9576" s="12">
        <f>[1]动作!$A9575+[1]动作!$B9575</f>
        <v>43216.378425925926</v>
      </c>
      <c r="H9576" s="12"/>
      <c r="I9576" s="11"/>
    </row>
    <row r="9577" spans="1:9" hidden="1" x14ac:dyDescent="0.3">
      <c r="A9577" s="24">
        <v>9575</v>
      </c>
      <c r="B9577" s="11" t="str">
        <f>IFERROR(INDEX({"JSNY-BJ0001-01";"JSNY-JS0022-01";"JSNY-JS0002-01"},MATCH(D9577,{"BJ_zhongyu";"JS_WX_liteer";"JS_CZ_wodefeng"},0)),"")</f>
        <v>JSNY-JS0002-01</v>
      </c>
      <c r="C9577" s="11" t="str">
        <f>IFERROR(INDEX({"北京中裕世纪大酒店";"江苏利特尔绿色包装股份有限公司";"常州市金坛沃德丰电子科技有限公司"},MATCH(D9577,{"BJ_zhongyu";"JS_WX_liteer";"JS_CZ_wodefeng"},0)),"")</f>
        <v>常州市金坛沃德丰电子科技有限公司</v>
      </c>
      <c r="D9577" s="11" t="str">
        <f>[1]动作!$G9576</f>
        <v>JS_CZ_wodefeng</v>
      </c>
      <c r="E9577" s="11" t="str">
        <f>[1]动作!$D9576</f>
        <v>电表故障</v>
      </c>
      <c r="F9577" s="11" t="s">
        <v>45</v>
      </c>
      <c r="G9577" s="12">
        <f>[1]动作!$A9576+[1]动作!$B9576</f>
        <v>43216.378657407404</v>
      </c>
      <c r="H9577" s="12"/>
      <c r="I9577" s="11"/>
    </row>
    <row r="9578" spans="1:9" hidden="1" x14ac:dyDescent="0.3">
      <c r="A9578" s="24">
        <v>9576</v>
      </c>
      <c r="B9578" s="11" t="str">
        <f>IFERROR(INDEX({"JSNY-BJ0001-01";"JSNY-JS0022-01";"JSNY-JS0002-01"},MATCH(D9578,{"BJ_zhongyu";"JS_WX_liteer";"JS_CZ_wodefeng"},0)),"")</f>
        <v>JSNY-JS0002-01</v>
      </c>
      <c r="C9578" s="11" t="str">
        <f>IFERROR(INDEX({"北京中裕世纪大酒店";"江苏利特尔绿色包装股份有限公司";"常州市金坛沃德丰电子科技有限公司"},MATCH(D9578,{"BJ_zhongyu";"JS_WX_liteer";"JS_CZ_wodefeng"},0)),"")</f>
        <v>常州市金坛沃德丰电子科技有限公司</v>
      </c>
      <c r="D9578" s="11" t="str">
        <f>[1]动作!$G9577</f>
        <v>JS_CZ_wodefeng</v>
      </c>
      <c r="E9578" s="11" t="str">
        <f>[1]动作!$D9577</f>
        <v>电表故障</v>
      </c>
      <c r="F9578" s="11" t="s">
        <v>45</v>
      </c>
      <c r="G9578" s="12">
        <f>[1]动作!$A9577+[1]动作!$B9577</f>
        <v>43216.378784722219</v>
      </c>
      <c r="H9578" s="12"/>
      <c r="I9578" s="11"/>
    </row>
    <row r="9579" spans="1:9" hidden="1" x14ac:dyDescent="0.3">
      <c r="A9579" s="24">
        <v>9577</v>
      </c>
      <c r="B9579" s="11" t="str">
        <f>IFERROR(INDEX({"JSNY-BJ0001-01";"JSNY-JS0022-01";"JSNY-JS0002-01"},MATCH(D9579,{"BJ_zhongyu";"JS_WX_liteer";"JS_CZ_wodefeng"},0)),"")</f>
        <v>JSNY-JS0002-01</v>
      </c>
      <c r="C9579" s="11" t="str">
        <f>IFERROR(INDEX({"北京中裕世纪大酒店";"江苏利特尔绿色包装股份有限公司";"常州市金坛沃德丰电子科技有限公司"},MATCH(D9579,{"BJ_zhongyu";"JS_WX_liteer";"JS_CZ_wodefeng"},0)),"")</f>
        <v>常州市金坛沃德丰电子科技有限公司</v>
      </c>
      <c r="D9579" s="11" t="str">
        <f>[1]动作!$G9578</f>
        <v>JS_CZ_wodefeng</v>
      </c>
      <c r="E9579" s="11" t="str">
        <f>[1]动作!$D9578</f>
        <v>电表故障</v>
      </c>
      <c r="F9579" s="11" t="s">
        <v>45</v>
      </c>
      <c r="G9579" s="12">
        <f>[1]动作!$A9578+[1]动作!$B9578</f>
        <v>43216.378888888888</v>
      </c>
      <c r="H9579" s="12"/>
      <c r="I9579" s="11"/>
    </row>
    <row r="9580" spans="1:9" hidden="1" x14ac:dyDescent="0.3">
      <c r="A9580" s="24">
        <v>9578</v>
      </c>
      <c r="B9580" s="11" t="str">
        <f>IFERROR(INDEX({"JSNY-BJ0001-01";"JSNY-JS0022-01";"JSNY-JS0002-01"},MATCH(D9580,{"BJ_zhongyu";"JS_WX_liteer";"JS_CZ_wodefeng"},0)),"")</f>
        <v>JSNY-JS0002-01</v>
      </c>
      <c r="C9580" s="11" t="str">
        <f>IFERROR(INDEX({"北京中裕世纪大酒店";"江苏利特尔绿色包装股份有限公司";"常州市金坛沃德丰电子科技有限公司"},MATCH(D9580,{"BJ_zhongyu";"JS_WX_liteer";"JS_CZ_wodefeng"},0)),"")</f>
        <v>常州市金坛沃德丰电子科技有限公司</v>
      </c>
      <c r="D9580" s="11" t="str">
        <f>[1]动作!$G9579</f>
        <v>JS_CZ_wodefeng</v>
      </c>
      <c r="E9580" s="11" t="str">
        <f>[1]动作!$D9579</f>
        <v>电表故障</v>
      </c>
      <c r="F9580" s="11" t="s">
        <v>45</v>
      </c>
      <c r="G9580" s="12">
        <f>[1]动作!$A9579+[1]动作!$B9579</f>
        <v>43216.380231481482</v>
      </c>
      <c r="H9580" s="12"/>
      <c r="I9580" s="11"/>
    </row>
    <row r="9581" spans="1:9" hidden="1" x14ac:dyDescent="0.3">
      <c r="A9581" s="24">
        <v>9579</v>
      </c>
      <c r="B9581" s="11" t="str">
        <f>IFERROR(INDEX({"JSNY-BJ0001-01";"JSNY-JS0022-01";"JSNY-JS0002-01"},MATCH(D9581,{"BJ_zhongyu";"JS_WX_liteer";"JS_CZ_wodefeng"},0)),"")</f>
        <v>JSNY-JS0002-01</v>
      </c>
      <c r="C9581" s="11" t="str">
        <f>IFERROR(INDEX({"北京中裕世纪大酒店";"江苏利特尔绿色包装股份有限公司";"常州市金坛沃德丰电子科技有限公司"},MATCH(D9581,{"BJ_zhongyu";"JS_WX_liteer";"JS_CZ_wodefeng"},0)),"")</f>
        <v>常州市金坛沃德丰电子科技有限公司</v>
      </c>
      <c r="D9581" s="11" t="str">
        <f>[1]动作!$G9580</f>
        <v>JS_CZ_wodefeng</v>
      </c>
      <c r="E9581" s="11" t="str">
        <f>[1]动作!$D9580</f>
        <v>电表故障</v>
      </c>
      <c r="F9581" s="11" t="s">
        <v>45</v>
      </c>
      <c r="G9581" s="12">
        <f>[1]动作!$A9580+[1]动作!$B9580</f>
        <v>43216.382372685184</v>
      </c>
      <c r="H9581" s="12"/>
      <c r="I9581" s="11"/>
    </row>
    <row r="9582" spans="1:9" hidden="1" x14ac:dyDescent="0.3">
      <c r="A9582" s="24">
        <v>9580</v>
      </c>
      <c r="B9582" s="11" t="str">
        <f>IFERROR(INDEX({"JSNY-BJ0001-01";"JSNY-JS0022-01";"JSNY-JS0002-01"},MATCH(D9582,{"BJ_zhongyu";"JS_WX_liteer";"JS_CZ_wodefeng"},0)),"")</f>
        <v>JSNY-JS0002-01</v>
      </c>
      <c r="C9582" s="11" t="str">
        <f>IFERROR(INDEX({"北京中裕世纪大酒店";"江苏利特尔绿色包装股份有限公司";"常州市金坛沃德丰电子科技有限公司"},MATCH(D9582,{"BJ_zhongyu";"JS_WX_liteer";"JS_CZ_wodefeng"},0)),"")</f>
        <v>常州市金坛沃德丰电子科技有限公司</v>
      </c>
      <c r="D9582" s="11" t="str">
        <f>[1]动作!$G9581</f>
        <v>JS_CZ_wodefeng</v>
      </c>
      <c r="E9582" s="11" t="str">
        <f>[1]动作!$D9581</f>
        <v>电表故障</v>
      </c>
      <c r="F9582" s="11" t="s">
        <v>45</v>
      </c>
      <c r="G9582" s="12">
        <f>[1]动作!$A9581+[1]动作!$B9581</f>
        <v>43216.383356481485</v>
      </c>
      <c r="H9582" s="12"/>
      <c r="I9582" s="11"/>
    </row>
    <row r="9583" spans="1:9" hidden="1" x14ac:dyDescent="0.3">
      <c r="A9583" s="24">
        <v>9581</v>
      </c>
      <c r="B9583" s="11" t="str">
        <f>IFERROR(INDEX({"JSNY-BJ0001-01";"JSNY-JS0022-01";"JSNY-JS0002-01"},MATCH(D9583,{"BJ_zhongyu";"JS_WX_liteer";"JS_CZ_wodefeng"},0)),"")</f>
        <v>JSNY-JS0002-01</v>
      </c>
      <c r="C9583" s="11" t="str">
        <f>IFERROR(INDEX({"北京中裕世纪大酒店";"江苏利特尔绿色包装股份有限公司";"常州市金坛沃德丰电子科技有限公司"},MATCH(D9583,{"BJ_zhongyu";"JS_WX_liteer";"JS_CZ_wodefeng"},0)),"")</f>
        <v>常州市金坛沃德丰电子科技有限公司</v>
      </c>
      <c r="D9583" s="11" t="str">
        <f>[1]动作!$G9582</f>
        <v>JS_CZ_wodefeng</v>
      </c>
      <c r="E9583" s="11" t="str">
        <f>[1]动作!$D9582</f>
        <v>电表故障</v>
      </c>
      <c r="F9583" s="11" t="s">
        <v>45</v>
      </c>
      <c r="G9583" s="12">
        <f>[1]动作!$A9582+[1]动作!$B9582</f>
        <v>43216.38480324074</v>
      </c>
      <c r="H9583" s="12"/>
      <c r="I9583" s="11"/>
    </row>
    <row r="9584" spans="1:9" hidden="1" x14ac:dyDescent="0.3">
      <c r="A9584" s="24">
        <v>9582</v>
      </c>
      <c r="B9584" s="11" t="str">
        <f>IFERROR(INDEX({"JSNY-BJ0001-01";"JSNY-JS0022-01";"JSNY-JS0002-01"},MATCH(D9584,{"BJ_zhongyu";"JS_WX_liteer";"JS_CZ_wodefeng"},0)),"")</f>
        <v>JSNY-JS0002-01</v>
      </c>
      <c r="C9584" s="11" t="str">
        <f>IFERROR(INDEX({"北京中裕世纪大酒店";"江苏利特尔绿色包装股份有限公司";"常州市金坛沃德丰电子科技有限公司"},MATCH(D9584,{"BJ_zhongyu";"JS_WX_liteer";"JS_CZ_wodefeng"},0)),"")</f>
        <v>常州市金坛沃德丰电子科技有限公司</v>
      </c>
      <c r="D9584" s="11" t="str">
        <f>[1]动作!$G9583</f>
        <v>JS_CZ_wodefeng</v>
      </c>
      <c r="E9584" s="11" t="str">
        <f>[1]动作!$D9583</f>
        <v>电表故障</v>
      </c>
      <c r="F9584" s="11" t="s">
        <v>45</v>
      </c>
      <c r="G9584" s="12">
        <f>[1]动作!$A9583+[1]动作!$B9583</f>
        <v>43216.386250000003</v>
      </c>
      <c r="H9584" s="12"/>
      <c r="I9584" s="11"/>
    </row>
    <row r="9585" spans="1:9" hidden="1" x14ac:dyDescent="0.3">
      <c r="A9585" s="24">
        <v>9583</v>
      </c>
      <c r="B9585" s="11" t="str">
        <f>IFERROR(INDEX({"JSNY-BJ0001-01";"JSNY-JS0022-01";"JSNY-JS0002-01"},MATCH(D9585,{"BJ_zhongyu";"JS_WX_liteer";"JS_CZ_wodefeng"},0)),"")</f>
        <v>JSNY-JS0002-01</v>
      </c>
      <c r="C9585" s="11" t="str">
        <f>IFERROR(INDEX({"北京中裕世纪大酒店";"江苏利特尔绿色包装股份有限公司";"常州市金坛沃德丰电子科技有限公司"},MATCH(D9585,{"BJ_zhongyu";"JS_WX_liteer";"JS_CZ_wodefeng"},0)),"")</f>
        <v>常州市金坛沃德丰电子科技有限公司</v>
      </c>
      <c r="D9585" s="11" t="str">
        <f>[1]动作!$G9584</f>
        <v>JS_CZ_wodefeng</v>
      </c>
      <c r="E9585" s="11" t="str">
        <f>[1]动作!$D9584</f>
        <v>电表故障</v>
      </c>
      <c r="F9585" s="11" t="s">
        <v>45</v>
      </c>
      <c r="G9585" s="12">
        <f>[1]动作!$A9584+[1]动作!$B9584</f>
        <v>43216.38863425926</v>
      </c>
      <c r="H9585" s="12"/>
      <c r="I9585" s="11"/>
    </row>
    <row r="9586" spans="1:9" hidden="1" x14ac:dyDescent="0.3">
      <c r="A9586" s="24">
        <v>9584</v>
      </c>
      <c r="B9586" s="11" t="str">
        <f>IFERROR(INDEX({"JSNY-BJ0001-01";"JSNY-JS0022-01";"JSNY-JS0002-01"},MATCH(D9586,{"BJ_zhongyu";"JS_WX_liteer";"JS_CZ_wodefeng"},0)),"")</f>
        <v>JSNY-JS0002-01</v>
      </c>
      <c r="C9586" s="11" t="str">
        <f>IFERROR(INDEX({"北京中裕世纪大酒店";"江苏利特尔绿色包装股份有限公司";"常州市金坛沃德丰电子科技有限公司"},MATCH(D9586,{"BJ_zhongyu";"JS_WX_liteer";"JS_CZ_wodefeng"},0)),"")</f>
        <v>常州市金坛沃德丰电子科技有限公司</v>
      </c>
      <c r="D9586" s="11" t="str">
        <f>[1]动作!$G9585</f>
        <v>JS_CZ_wodefeng</v>
      </c>
      <c r="E9586" s="11" t="str">
        <f>[1]动作!$D9585</f>
        <v>电表故障</v>
      </c>
      <c r="F9586" s="11" t="s">
        <v>45</v>
      </c>
      <c r="G9586" s="12">
        <f>[1]动作!$A9585+[1]动作!$B9585</f>
        <v>43216.388749999998</v>
      </c>
      <c r="H9586" s="12"/>
      <c r="I9586" s="11"/>
    </row>
    <row r="9587" spans="1:9" hidden="1" x14ac:dyDescent="0.3">
      <c r="A9587" s="24">
        <v>9585</v>
      </c>
      <c r="B9587" s="11" t="str">
        <f>IFERROR(INDEX({"JSNY-BJ0001-01";"JSNY-JS0022-01";"JSNY-JS0002-01"},MATCH(D9587,{"BJ_zhongyu";"JS_WX_liteer";"JS_CZ_wodefeng"},0)),"")</f>
        <v>JSNY-JS0002-01</v>
      </c>
      <c r="C9587" s="11" t="str">
        <f>IFERROR(INDEX({"北京中裕世纪大酒店";"江苏利特尔绿色包装股份有限公司";"常州市金坛沃德丰电子科技有限公司"},MATCH(D9587,{"BJ_zhongyu";"JS_WX_liteer";"JS_CZ_wodefeng"},0)),"")</f>
        <v>常州市金坛沃德丰电子科技有限公司</v>
      </c>
      <c r="D9587" s="11" t="str">
        <f>[1]动作!$G9586</f>
        <v>JS_CZ_wodefeng</v>
      </c>
      <c r="E9587" s="11" t="str">
        <f>[1]动作!$D9586</f>
        <v>电表故障</v>
      </c>
      <c r="F9587" s="11" t="s">
        <v>45</v>
      </c>
      <c r="G9587" s="12">
        <f>[1]动作!$A9586+[1]动作!$B9586</f>
        <v>43216.390196759261</v>
      </c>
      <c r="H9587" s="12"/>
      <c r="I9587" s="11"/>
    </row>
    <row r="9588" spans="1:9" hidden="1" x14ac:dyDescent="0.3">
      <c r="A9588" s="24">
        <v>9586</v>
      </c>
      <c r="B9588" s="11" t="str">
        <f>IFERROR(INDEX({"JSNY-BJ0001-01";"JSNY-JS0022-01";"JSNY-JS0002-01"},MATCH(D9588,{"BJ_zhongyu";"JS_WX_liteer";"JS_CZ_wodefeng"},0)),"")</f>
        <v>JSNY-JS0002-01</v>
      </c>
      <c r="C9588" s="11" t="str">
        <f>IFERROR(INDEX({"北京中裕世纪大酒店";"江苏利特尔绿色包装股份有限公司";"常州市金坛沃德丰电子科技有限公司"},MATCH(D9588,{"BJ_zhongyu";"JS_WX_liteer";"JS_CZ_wodefeng"},0)),"")</f>
        <v>常州市金坛沃德丰电子科技有限公司</v>
      </c>
      <c r="D9588" s="11" t="str">
        <f>[1]动作!$G9587</f>
        <v>JS_CZ_wodefeng</v>
      </c>
      <c r="E9588" s="11" t="str">
        <f>[1]动作!$D9587</f>
        <v>电表故障</v>
      </c>
      <c r="F9588" s="11" t="s">
        <v>45</v>
      </c>
      <c r="G9588" s="12">
        <f>[1]动作!$A9587+[1]动作!$B9587</f>
        <v>43216.395231481481</v>
      </c>
      <c r="H9588" s="12"/>
      <c r="I9588" s="11"/>
    </row>
    <row r="9589" spans="1:9" hidden="1" x14ac:dyDescent="0.3">
      <c r="A9589" s="24">
        <v>9587</v>
      </c>
      <c r="B9589" s="11" t="str">
        <f>IFERROR(INDEX({"JSNY-BJ0001-01";"JSNY-JS0022-01";"JSNY-JS0002-01"},MATCH(D9589,{"BJ_zhongyu";"JS_WX_liteer";"JS_CZ_wodefeng"},0)),"")</f>
        <v>JSNY-JS0002-01</v>
      </c>
      <c r="C9589" s="11" t="str">
        <f>IFERROR(INDEX({"北京中裕世纪大酒店";"江苏利特尔绿色包装股份有限公司";"常州市金坛沃德丰电子科技有限公司"},MATCH(D9589,{"BJ_zhongyu";"JS_WX_liteer";"JS_CZ_wodefeng"},0)),"")</f>
        <v>常州市金坛沃德丰电子科技有限公司</v>
      </c>
      <c r="D9589" s="11" t="str">
        <f>[1]动作!$G9588</f>
        <v>JS_CZ_wodefeng</v>
      </c>
      <c r="E9589" s="11" t="str">
        <f>[1]动作!$D9588</f>
        <v>电表故障</v>
      </c>
      <c r="F9589" s="11" t="s">
        <v>45</v>
      </c>
      <c r="G9589" s="12">
        <f>[1]动作!$A9588+[1]动作!$B9588</f>
        <v>43216.39534722222</v>
      </c>
      <c r="H9589" s="12"/>
      <c r="I9589" s="11"/>
    </row>
    <row r="9590" spans="1:9" hidden="1" x14ac:dyDescent="0.3">
      <c r="A9590" s="24">
        <v>9588</v>
      </c>
      <c r="B9590" s="11" t="str">
        <f>IFERROR(INDEX({"JSNY-BJ0001-01";"JSNY-JS0022-01";"JSNY-JS0002-01"},MATCH(D9590,{"BJ_zhongyu";"JS_WX_liteer";"JS_CZ_wodefeng"},0)),"")</f>
        <v>JSNY-JS0002-01</v>
      </c>
      <c r="C9590" s="11" t="str">
        <f>IFERROR(INDEX({"北京中裕世纪大酒店";"江苏利特尔绿色包装股份有限公司";"常州市金坛沃德丰电子科技有限公司"},MATCH(D9590,{"BJ_zhongyu";"JS_WX_liteer";"JS_CZ_wodefeng"},0)),"")</f>
        <v>常州市金坛沃德丰电子科技有限公司</v>
      </c>
      <c r="D9590" s="11" t="str">
        <f>[1]动作!$G9589</f>
        <v>JS_CZ_wodefeng</v>
      </c>
      <c r="E9590" s="11" t="str">
        <f>[1]动作!$D9589</f>
        <v>电表故障</v>
      </c>
      <c r="F9590" s="11" t="s">
        <v>45</v>
      </c>
      <c r="G9590" s="12">
        <f>[1]动作!$A9589+[1]动作!$B9589</f>
        <v>43216.395578703705</v>
      </c>
      <c r="H9590" s="12"/>
      <c r="I9590" s="11"/>
    </row>
    <row r="9591" spans="1:9" hidden="1" x14ac:dyDescent="0.3">
      <c r="A9591" s="24">
        <v>9589</v>
      </c>
      <c r="B9591" s="11" t="str">
        <f>IFERROR(INDEX({"JSNY-BJ0001-01";"JSNY-JS0022-01";"JSNY-JS0002-01"},MATCH(D9591,{"BJ_zhongyu";"JS_WX_liteer";"JS_CZ_wodefeng"},0)),"")</f>
        <v>JSNY-JS0002-01</v>
      </c>
      <c r="C9591" s="11" t="str">
        <f>IFERROR(INDEX({"北京中裕世纪大酒店";"江苏利特尔绿色包装股份有限公司";"常州市金坛沃德丰电子科技有限公司"},MATCH(D9591,{"BJ_zhongyu";"JS_WX_liteer";"JS_CZ_wodefeng"},0)),"")</f>
        <v>常州市金坛沃德丰电子科技有限公司</v>
      </c>
      <c r="D9591" s="11" t="str">
        <f>[1]动作!$G9590</f>
        <v>JS_CZ_wodefeng</v>
      </c>
      <c r="E9591" s="11" t="str">
        <f>[1]动作!$D9590</f>
        <v>电表故障</v>
      </c>
      <c r="F9591" s="11" t="s">
        <v>45</v>
      </c>
      <c r="G9591" s="12">
        <f>[1]动作!$A9590+[1]动作!$B9590</f>
        <v>43216.395694444444</v>
      </c>
      <c r="H9591" s="12"/>
      <c r="I9591" s="11"/>
    </row>
    <row r="9592" spans="1:9" hidden="1" x14ac:dyDescent="0.3">
      <c r="A9592" s="24">
        <v>9590</v>
      </c>
      <c r="B9592" s="11" t="str">
        <f>IFERROR(INDEX({"JSNY-BJ0001-01";"JSNY-JS0022-01";"JSNY-JS0002-01"},MATCH(D9592,{"BJ_zhongyu";"JS_WX_liteer";"JS_CZ_wodefeng"},0)),"")</f>
        <v>JSNY-JS0002-01</v>
      </c>
      <c r="C9592" s="11" t="str">
        <f>IFERROR(INDEX({"北京中裕世纪大酒店";"江苏利特尔绿色包装股份有限公司";"常州市金坛沃德丰电子科技有限公司"},MATCH(D9592,{"BJ_zhongyu";"JS_WX_liteer";"JS_CZ_wodefeng"},0)),"")</f>
        <v>常州市金坛沃德丰电子科技有限公司</v>
      </c>
      <c r="D9592" s="11" t="str">
        <f>[1]动作!$G9591</f>
        <v>JS_CZ_wodefeng</v>
      </c>
      <c r="E9592" s="11" t="str">
        <f>[1]动作!$D9591</f>
        <v>电表故障</v>
      </c>
      <c r="F9592" s="11" t="s">
        <v>45</v>
      </c>
      <c r="G9592" s="12">
        <f>[1]动作!$A9591+[1]动作!$B9591</f>
        <v>43216.39912037037</v>
      </c>
      <c r="H9592" s="12"/>
      <c r="I9592" s="11"/>
    </row>
    <row r="9593" spans="1:9" hidden="1" x14ac:dyDescent="0.3">
      <c r="A9593" s="24">
        <v>9591</v>
      </c>
      <c r="B9593" s="11" t="str">
        <f>IFERROR(INDEX({"JSNY-BJ0001-01";"JSNY-JS0022-01";"JSNY-JS0002-01"},MATCH(D9593,{"BJ_zhongyu";"JS_WX_liteer";"JS_CZ_wodefeng"},0)),"")</f>
        <v>JSNY-JS0002-01</v>
      </c>
      <c r="C9593" s="11" t="str">
        <f>IFERROR(INDEX({"北京中裕世纪大酒店";"江苏利特尔绿色包装股份有限公司";"常州市金坛沃德丰电子科技有限公司"},MATCH(D9593,{"BJ_zhongyu";"JS_WX_liteer";"JS_CZ_wodefeng"},0)),"")</f>
        <v>常州市金坛沃德丰电子科技有限公司</v>
      </c>
      <c r="D9593" s="11" t="str">
        <f>[1]动作!$G9592</f>
        <v>JS_CZ_wodefeng</v>
      </c>
      <c r="E9593" s="11" t="str">
        <f>[1]动作!$D9592</f>
        <v>电表故障</v>
      </c>
      <c r="F9593" s="11" t="s">
        <v>45</v>
      </c>
      <c r="G9593" s="12">
        <f>[1]动作!$A9592+[1]动作!$B9592</f>
        <v>43216.400451388887</v>
      </c>
      <c r="H9593" s="12"/>
      <c r="I9593" s="11"/>
    </row>
    <row r="9594" spans="1:9" hidden="1" x14ac:dyDescent="0.3">
      <c r="A9594" s="24">
        <v>9592</v>
      </c>
      <c r="B9594" s="11" t="str">
        <f>IFERROR(INDEX({"JSNY-BJ0001-01";"JSNY-JS0022-01";"JSNY-JS0002-01"},MATCH(D9594,{"BJ_zhongyu";"JS_WX_liteer";"JS_CZ_wodefeng"},0)),"")</f>
        <v>JSNY-JS0002-01</v>
      </c>
      <c r="C9594" s="11" t="str">
        <f>IFERROR(INDEX({"北京中裕世纪大酒店";"江苏利特尔绿色包装股份有限公司";"常州市金坛沃德丰电子科技有限公司"},MATCH(D9594,{"BJ_zhongyu";"JS_WX_liteer";"JS_CZ_wodefeng"},0)),"")</f>
        <v>常州市金坛沃德丰电子科技有限公司</v>
      </c>
      <c r="D9594" s="11" t="str">
        <f>[1]动作!$G9593</f>
        <v>JS_CZ_wodefeng</v>
      </c>
      <c r="E9594" s="11" t="str">
        <f>[1]动作!$D9593</f>
        <v>电表故障</v>
      </c>
      <c r="F9594" s="11" t="s">
        <v>45</v>
      </c>
      <c r="G9594" s="12">
        <f>[1]动作!$A9593+[1]动作!$B9593</f>
        <v>43216.400567129633</v>
      </c>
      <c r="H9594" s="12"/>
      <c r="I9594" s="11"/>
    </row>
    <row r="9595" spans="1:9" hidden="1" x14ac:dyDescent="0.3">
      <c r="A9595" s="24">
        <v>9593</v>
      </c>
      <c r="B9595" s="11" t="str">
        <f>IFERROR(INDEX({"JSNY-BJ0001-01";"JSNY-JS0022-01";"JSNY-JS0002-01"},MATCH(D9595,{"BJ_zhongyu";"JS_WX_liteer";"JS_CZ_wodefeng"},0)),"")</f>
        <v>JSNY-JS0002-01</v>
      </c>
      <c r="C9595" s="11" t="str">
        <f>IFERROR(INDEX({"北京中裕世纪大酒店";"江苏利特尔绿色包装股份有限公司";"常州市金坛沃德丰电子科技有限公司"},MATCH(D9595,{"BJ_zhongyu";"JS_WX_liteer";"JS_CZ_wodefeng"},0)),"")</f>
        <v>常州市金坛沃德丰电子科技有限公司</v>
      </c>
      <c r="D9595" s="11" t="str">
        <f>[1]动作!$G9594</f>
        <v>JS_CZ_wodefeng</v>
      </c>
      <c r="E9595" s="11" t="str">
        <f>[1]动作!$D9594</f>
        <v>电表故障</v>
      </c>
      <c r="F9595" s="11" t="s">
        <v>45</v>
      </c>
      <c r="G9595" s="12">
        <f>[1]动作!$A9594+[1]动作!$B9594</f>
        <v>43216.400682870371</v>
      </c>
      <c r="H9595" s="12"/>
      <c r="I9595" s="11"/>
    </row>
    <row r="9596" spans="1:9" hidden="1" x14ac:dyDescent="0.3">
      <c r="A9596" s="24">
        <v>9594</v>
      </c>
      <c r="B9596" s="11" t="str">
        <f>IFERROR(INDEX({"JSNY-BJ0001-01";"JSNY-JS0022-01";"JSNY-JS0002-01"},MATCH(D9596,{"BJ_zhongyu";"JS_WX_liteer";"JS_CZ_wodefeng"},0)),"")</f>
        <v>JSNY-JS0002-01</v>
      </c>
      <c r="C9596" s="11" t="str">
        <f>IFERROR(INDEX({"北京中裕世纪大酒店";"江苏利特尔绿色包装股份有限公司";"常州市金坛沃德丰电子科技有限公司"},MATCH(D9596,{"BJ_zhongyu";"JS_WX_liteer";"JS_CZ_wodefeng"},0)),"")</f>
        <v>常州市金坛沃德丰电子科技有限公司</v>
      </c>
      <c r="D9596" s="11" t="str">
        <f>[1]动作!$G9595</f>
        <v>JS_CZ_wodefeng</v>
      </c>
      <c r="E9596" s="11" t="str">
        <f>[1]动作!$D9595</f>
        <v>电表故障</v>
      </c>
      <c r="F9596" s="11" t="s">
        <v>45</v>
      </c>
      <c r="G9596" s="12">
        <f>[1]动作!$A9595+[1]动作!$B9595</f>
        <v>43216.405555555553</v>
      </c>
      <c r="H9596" s="12"/>
      <c r="I9596" s="11"/>
    </row>
    <row r="9597" spans="1:9" hidden="1" x14ac:dyDescent="0.3">
      <c r="A9597" s="24">
        <v>9595</v>
      </c>
      <c r="B9597" s="11" t="str">
        <f>IFERROR(INDEX({"JSNY-BJ0001-01";"JSNY-JS0022-01";"JSNY-JS0002-01"},MATCH(D9597,{"BJ_zhongyu";"JS_WX_liteer";"JS_CZ_wodefeng"},0)),"")</f>
        <v>JSNY-JS0002-01</v>
      </c>
      <c r="C9597" s="11" t="str">
        <f>IFERROR(INDEX({"北京中裕世纪大酒店";"江苏利特尔绿色包装股份有限公司";"常州市金坛沃德丰电子科技有限公司"},MATCH(D9597,{"BJ_zhongyu";"JS_WX_liteer";"JS_CZ_wodefeng"},0)),"")</f>
        <v>常州市金坛沃德丰电子科技有限公司</v>
      </c>
      <c r="D9597" s="11" t="str">
        <f>[1]动作!$G9596</f>
        <v>JS_CZ_wodefeng</v>
      </c>
      <c r="E9597" s="11" t="str">
        <f>[1]动作!$D9596</f>
        <v>电表故障</v>
      </c>
      <c r="F9597" s="11" t="s">
        <v>45</v>
      </c>
      <c r="G9597" s="12">
        <f>[1]动作!$A9596+[1]动作!$B9596</f>
        <v>43216.407060185185</v>
      </c>
      <c r="H9597" s="12"/>
      <c r="I9597" s="11"/>
    </row>
    <row r="9598" spans="1:9" hidden="1" x14ac:dyDescent="0.3">
      <c r="A9598" s="24">
        <v>9596</v>
      </c>
      <c r="B9598" s="11" t="str">
        <f>IFERROR(INDEX({"JSNY-BJ0001-01";"JSNY-JS0022-01";"JSNY-JS0002-01"},MATCH(D9598,{"BJ_zhongyu";"JS_WX_liteer";"JS_CZ_wodefeng"},0)),"")</f>
        <v>JSNY-JS0002-01</v>
      </c>
      <c r="C9598" s="11" t="str">
        <f>IFERROR(INDEX({"北京中裕世纪大酒店";"江苏利特尔绿色包装股份有限公司";"常州市金坛沃德丰电子科技有限公司"},MATCH(D9598,{"BJ_zhongyu";"JS_WX_liteer";"JS_CZ_wodefeng"},0)),"")</f>
        <v>常州市金坛沃德丰电子科技有限公司</v>
      </c>
      <c r="D9598" s="11" t="str">
        <f>[1]动作!$G9597</f>
        <v>JS_CZ_wodefeng</v>
      </c>
      <c r="E9598" s="11" t="str">
        <f>[1]动作!$D9597</f>
        <v>电表故障</v>
      </c>
      <c r="F9598" s="11" t="s">
        <v>45</v>
      </c>
      <c r="G9598" s="12">
        <f>[1]动作!$A9597+[1]动作!$B9597</f>
        <v>43216.407175925924</v>
      </c>
      <c r="H9598" s="12"/>
      <c r="I9598" s="11"/>
    </row>
    <row r="9599" spans="1:9" hidden="1" x14ac:dyDescent="0.3">
      <c r="A9599" s="24">
        <v>9597</v>
      </c>
      <c r="B9599" s="11" t="str">
        <f>IFERROR(INDEX({"JSNY-BJ0001-01";"JSNY-JS0022-01";"JSNY-JS0002-01"},MATCH(D9599,{"BJ_zhongyu";"JS_WX_liteer";"JS_CZ_wodefeng"},0)),"")</f>
        <v>JSNY-JS0002-01</v>
      </c>
      <c r="C9599" s="11" t="str">
        <f>IFERROR(INDEX({"北京中裕世纪大酒店";"江苏利特尔绿色包装股份有限公司";"常州市金坛沃德丰电子科技有限公司"},MATCH(D9599,{"BJ_zhongyu";"JS_WX_liteer";"JS_CZ_wodefeng"},0)),"")</f>
        <v>常州市金坛沃德丰电子科技有限公司</v>
      </c>
      <c r="D9599" s="11" t="str">
        <f>[1]动作!$G9598</f>
        <v>JS_CZ_wodefeng</v>
      </c>
      <c r="E9599" s="11" t="str">
        <f>[1]动作!$D9598</f>
        <v>电表故障</v>
      </c>
      <c r="F9599" s="11" t="s">
        <v>45</v>
      </c>
      <c r="G9599" s="12">
        <f>[1]动作!$A9598+[1]动作!$B9598</f>
        <v>43216.40729166667</v>
      </c>
      <c r="H9599" s="12"/>
      <c r="I9599" s="11"/>
    </row>
    <row r="9600" spans="1:9" hidden="1" x14ac:dyDescent="0.3">
      <c r="A9600" s="24">
        <v>9598</v>
      </c>
      <c r="B9600" s="11" t="str">
        <f>IFERROR(INDEX({"JSNY-BJ0001-01";"JSNY-JS0022-01";"JSNY-JS0002-01"},MATCH(D9600,{"BJ_zhongyu";"JS_WX_liteer";"JS_CZ_wodefeng"},0)),"")</f>
        <v>JSNY-JS0002-01</v>
      </c>
      <c r="C9600" s="11" t="str">
        <f>IFERROR(INDEX({"北京中裕世纪大酒店";"江苏利特尔绿色包装股份有限公司";"常州市金坛沃德丰电子科技有限公司"},MATCH(D9600,{"BJ_zhongyu";"JS_WX_liteer";"JS_CZ_wodefeng"},0)),"")</f>
        <v>常州市金坛沃德丰电子科技有限公司</v>
      </c>
      <c r="D9600" s="11" t="str">
        <f>[1]动作!$G9599</f>
        <v>JS_CZ_wodefeng</v>
      </c>
      <c r="E9600" s="11" t="str">
        <f>[1]动作!$D9599</f>
        <v>电表故障</v>
      </c>
      <c r="F9600" s="11" t="s">
        <v>45</v>
      </c>
      <c r="G9600" s="12">
        <f>[1]动作!$A9599+[1]动作!$B9599</f>
        <v>43216.40966435185</v>
      </c>
      <c r="H9600" s="12"/>
      <c r="I9600" s="11"/>
    </row>
    <row r="9601" spans="1:9" hidden="1" x14ac:dyDescent="0.3">
      <c r="A9601" s="24">
        <v>9599</v>
      </c>
      <c r="B9601" s="11" t="str">
        <f>IFERROR(INDEX({"JSNY-BJ0001-01";"JSNY-JS0022-01";"JSNY-JS0002-01"},MATCH(D9601,{"BJ_zhongyu";"JS_WX_liteer";"JS_CZ_wodefeng"},0)),"")</f>
        <v>JSNY-JS0002-01</v>
      </c>
      <c r="C9601" s="11" t="str">
        <f>IFERROR(INDEX({"北京中裕世纪大酒店";"江苏利特尔绿色包装股份有限公司";"常州市金坛沃德丰电子科技有限公司"},MATCH(D9601,{"BJ_zhongyu";"JS_WX_liteer";"JS_CZ_wodefeng"},0)),"")</f>
        <v>常州市金坛沃德丰电子科技有限公司</v>
      </c>
      <c r="D9601" s="11" t="str">
        <f>[1]动作!$G9600</f>
        <v>JS_CZ_wodefeng</v>
      </c>
      <c r="E9601" s="11" t="str">
        <f>[1]动作!$D9600</f>
        <v>电表故障</v>
      </c>
      <c r="F9601" s="11" t="s">
        <v>45</v>
      </c>
      <c r="G9601" s="12">
        <f>[1]动作!$A9600+[1]动作!$B9600</f>
        <v>43216.410995370374</v>
      </c>
      <c r="H9601" s="12"/>
      <c r="I9601" s="11"/>
    </row>
    <row r="9602" spans="1:9" hidden="1" x14ac:dyDescent="0.3">
      <c r="A9602" s="24">
        <v>9600</v>
      </c>
      <c r="B9602" s="11" t="str">
        <f>IFERROR(INDEX({"JSNY-BJ0001-01";"JSNY-JS0022-01";"JSNY-JS0002-01"},MATCH(D9602,{"BJ_zhongyu";"JS_WX_liteer";"JS_CZ_wodefeng"},0)),"")</f>
        <v>JSNY-JS0002-01</v>
      </c>
      <c r="C9602" s="11" t="str">
        <f>IFERROR(INDEX({"北京中裕世纪大酒店";"江苏利特尔绿色包装股份有限公司";"常州市金坛沃德丰电子科技有限公司"},MATCH(D9602,{"BJ_zhongyu";"JS_WX_liteer";"JS_CZ_wodefeng"},0)),"")</f>
        <v>常州市金坛沃德丰电子科技有限公司</v>
      </c>
      <c r="D9602" s="11" t="str">
        <f>[1]动作!$G9601</f>
        <v>JS_CZ_wodefeng</v>
      </c>
      <c r="E9602" s="11" t="str">
        <f>[1]动作!$D9601</f>
        <v>电表故障</v>
      </c>
      <c r="F9602" s="11" t="s">
        <v>45</v>
      </c>
      <c r="G9602" s="12">
        <f>[1]动作!$A9601+[1]动作!$B9601</f>
        <v>43216.411111111112</v>
      </c>
      <c r="H9602" s="12"/>
      <c r="I9602" s="11"/>
    </row>
    <row r="9603" spans="1:9" hidden="1" x14ac:dyDescent="0.3">
      <c r="A9603" s="24">
        <v>9601</v>
      </c>
      <c r="B9603" s="11" t="str">
        <f>IFERROR(INDEX({"JSNY-BJ0001-01";"JSNY-JS0022-01";"JSNY-JS0002-01"},MATCH(D9603,{"BJ_zhongyu";"JS_WX_liteer";"JS_CZ_wodefeng"},0)),"")</f>
        <v>JSNY-JS0002-01</v>
      </c>
      <c r="C9603" s="11" t="str">
        <f>IFERROR(INDEX({"北京中裕世纪大酒店";"江苏利特尔绿色包装股份有限公司";"常州市金坛沃德丰电子科技有限公司"},MATCH(D9603,{"BJ_zhongyu";"JS_WX_liteer";"JS_CZ_wodefeng"},0)),"")</f>
        <v>常州市金坛沃德丰电子科技有限公司</v>
      </c>
      <c r="D9603" s="11" t="str">
        <f>[1]动作!$G9602</f>
        <v>JS_CZ_wodefeng</v>
      </c>
      <c r="E9603" s="11" t="str">
        <f>[1]动作!$D9602</f>
        <v>电表故障</v>
      </c>
      <c r="F9603" s="11" t="s">
        <v>45</v>
      </c>
      <c r="G9603" s="12">
        <f>[1]动作!$A9602+[1]动作!$B9602</f>
        <v>43216.411226851851</v>
      </c>
      <c r="H9603" s="12"/>
      <c r="I9603" s="11"/>
    </row>
    <row r="9604" spans="1:9" hidden="1" x14ac:dyDescent="0.3">
      <c r="A9604" s="24">
        <v>9602</v>
      </c>
      <c r="B9604" s="11" t="str">
        <f>IFERROR(INDEX({"JSNY-BJ0001-01";"JSNY-JS0022-01";"JSNY-JS0002-01"},MATCH(D9604,{"BJ_zhongyu";"JS_WX_liteer";"JS_CZ_wodefeng"},0)),"")</f>
        <v>JSNY-JS0002-01</v>
      </c>
      <c r="C9604" s="11" t="str">
        <f>IFERROR(INDEX({"北京中裕世纪大酒店";"江苏利特尔绿色包装股份有限公司";"常州市金坛沃德丰电子科技有限公司"},MATCH(D9604,{"BJ_zhongyu";"JS_WX_liteer";"JS_CZ_wodefeng"},0)),"")</f>
        <v>常州市金坛沃德丰电子科技有限公司</v>
      </c>
      <c r="D9604" s="11" t="str">
        <f>[1]动作!$G9603</f>
        <v>JS_CZ_wodefeng</v>
      </c>
      <c r="E9604" s="11" t="str">
        <f>[1]动作!$D9603</f>
        <v>电表故障</v>
      </c>
      <c r="F9604" s="11" t="s">
        <v>45</v>
      </c>
      <c r="G9604" s="12">
        <f>[1]动作!$A9603+[1]动作!$B9603</f>
        <v>43216.413726851853</v>
      </c>
      <c r="H9604" s="12"/>
      <c r="I9604" s="11"/>
    </row>
    <row r="9605" spans="1:9" hidden="1" x14ac:dyDescent="0.3">
      <c r="A9605" s="24">
        <v>9603</v>
      </c>
      <c r="B9605" s="11" t="str">
        <f>IFERROR(INDEX({"JSNY-BJ0001-01";"JSNY-JS0022-01";"JSNY-JS0002-01"},MATCH(D9605,{"BJ_zhongyu";"JS_WX_liteer";"JS_CZ_wodefeng"},0)),"")</f>
        <v>JSNY-JS0002-01</v>
      </c>
      <c r="C9605" s="11" t="str">
        <f>IFERROR(INDEX({"北京中裕世纪大酒店";"江苏利特尔绿色包装股份有限公司";"常州市金坛沃德丰电子科技有限公司"},MATCH(D9605,{"BJ_zhongyu";"JS_WX_liteer";"JS_CZ_wodefeng"},0)),"")</f>
        <v>常州市金坛沃德丰电子科技有限公司</v>
      </c>
      <c r="D9605" s="11" t="str">
        <f>[1]动作!$G9604</f>
        <v>JS_CZ_wodefeng</v>
      </c>
      <c r="E9605" s="11" t="str">
        <f>[1]动作!$D9604</f>
        <v>电表故障</v>
      </c>
      <c r="F9605" s="11" t="s">
        <v>45</v>
      </c>
      <c r="G9605" s="12">
        <f>[1]动作!$A9604+[1]动作!$B9604</f>
        <v>43216.413900462961</v>
      </c>
      <c r="H9605" s="12"/>
      <c r="I9605" s="11"/>
    </row>
    <row r="9606" spans="1:9" hidden="1" x14ac:dyDescent="0.3">
      <c r="A9606" s="24">
        <v>9604</v>
      </c>
      <c r="B9606" s="11" t="str">
        <f>IFERROR(INDEX({"JSNY-BJ0001-01";"JSNY-JS0022-01";"JSNY-JS0002-01"},MATCH(D9606,{"BJ_zhongyu";"JS_WX_liteer";"JS_CZ_wodefeng"},0)),"")</f>
        <v>JSNY-JS0002-01</v>
      </c>
      <c r="C9606" s="11" t="str">
        <f>IFERROR(INDEX({"北京中裕世纪大酒店";"江苏利特尔绿色包装股份有限公司";"常州市金坛沃德丰电子科技有限公司"},MATCH(D9606,{"BJ_zhongyu";"JS_WX_liteer";"JS_CZ_wodefeng"},0)),"")</f>
        <v>常州市金坛沃德丰电子科技有限公司</v>
      </c>
      <c r="D9606" s="11" t="str">
        <f>[1]动作!$G9605</f>
        <v>JS_CZ_wodefeng</v>
      </c>
      <c r="E9606" s="11" t="str">
        <f>[1]动作!$D9605</f>
        <v>电表故障</v>
      </c>
      <c r="F9606" s="11" t="s">
        <v>45</v>
      </c>
      <c r="G9606" s="12">
        <f>[1]动作!$A9605+[1]动作!$B9605</f>
        <v>43216.416504629633</v>
      </c>
      <c r="H9606" s="12"/>
      <c r="I9606" s="11"/>
    </row>
    <row r="9607" spans="1:9" hidden="1" x14ac:dyDescent="0.3">
      <c r="A9607" s="24">
        <v>9605</v>
      </c>
      <c r="B9607" s="11" t="str">
        <f>IFERROR(INDEX({"JSNY-BJ0001-01";"JSNY-JS0022-01";"JSNY-JS0002-01"},MATCH(D9607,{"BJ_zhongyu";"JS_WX_liteer";"JS_CZ_wodefeng"},0)),"")</f>
        <v>JSNY-JS0002-01</v>
      </c>
      <c r="C9607" s="11" t="str">
        <f>IFERROR(INDEX({"北京中裕世纪大酒店";"江苏利特尔绿色包装股份有限公司";"常州市金坛沃德丰电子科技有限公司"},MATCH(D9607,{"BJ_zhongyu";"JS_WX_liteer";"JS_CZ_wodefeng"},0)),"")</f>
        <v>常州市金坛沃德丰电子科技有限公司</v>
      </c>
      <c r="D9607" s="11" t="str">
        <f>[1]动作!$G9606</f>
        <v>JS_CZ_wodefeng</v>
      </c>
      <c r="E9607" s="11" t="str">
        <f>[1]动作!$D9606</f>
        <v>电表故障</v>
      </c>
      <c r="F9607" s="11" t="s">
        <v>45</v>
      </c>
      <c r="G9607" s="12">
        <f>[1]动作!$A9606+[1]动作!$B9606</f>
        <v>43216.417372685188</v>
      </c>
      <c r="H9607" s="12"/>
      <c r="I9607" s="11"/>
    </row>
    <row r="9608" spans="1:9" hidden="1" x14ac:dyDescent="0.3">
      <c r="A9608" s="24">
        <v>9606</v>
      </c>
      <c r="B9608" s="11" t="str">
        <f>IFERROR(INDEX({"JSNY-BJ0001-01";"JSNY-JS0022-01";"JSNY-JS0002-01"},MATCH(D9608,{"BJ_zhongyu";"JS_WX_liteer";"JS_CZ_wodefeng"},0)),"")</f>
        <v>JSNY-JS0002-01</v>
      </c>
      <c r="C9608" s="11" t="str">
        <f>IFERROR(INDEX({"北京中裕世纪大酒店";"江苏利特尔绿色包装股份有限公司";"常州市金坛沃德丰电子科技有限公司"},MATCH(D9608,{"BJ_zhongyu";"JS_WX_liteer";"JS_CZ_wodefeng"},0)),"")</f>
        <v>常州市金坛沃德丰电子科技有限公司</v>
      </c>
      <c r="D9608" s="11" t="str">
        <f>[1]动作!$G9607</f>
        <v>JS_CZ_wodefeng</v>
      </c>
      <c r="E9608" s="11" t="str">
        <f>[1]动作!$D9607</f>
        <v>电表故障</v>
      </c>
      <c r="F9608" s="11" t="s">
        <v>45</v>
      </c>
      <c r="G9608" s="12">
        <f>[1]动作!$A9607+[1]动作!$B9607</f>
        <v>43216.417488425926</v>
      </c>
      <c r="H9608" s="12"/>
      <c r="I9608" s="11"/>
    </row>
    <row r="9609" spans="1:9" hidden="1" x14ac:dyDescent="0.3">
      <c r="A9609" s="24">
        <v>9607</v>
      </c>
      <c r="B9609" s="11" t="str">
        <f>IFERROR(INDEX({"JSNY-BJ0001-01";"JSNY-JS0022-01";"JSNY-JS0002-01"},MATCH(D9609,{"BJ_zhongyu";"JS_WX_liteer";"JS_CZ_wodefeng"},0)),"")</f>
        <v>JSNY-JS0002-01</v>
      </c>
      <c r="C9609" s="11" t="str">
        <f>IFERROR(INDEX({"北京中裕世纪大酒店";"江苏利特尔绿色包装股份有限公司";"常州市金坛沃德丰电子科技有限公司"},MATCH(D9609,{"BJ_zhongyu";"JS_WX_liteer";"JS_CZ_wodefeng"},0)),"")</f>
        <v>常州市金坛沃德丰电子科技有限公司</v>
      </c>
      <c r="D9609" s="11" t="str">
        <f>[1]动作!$G9608</f>
        <v>JS_CZ_wodefeng</v>
      </c>
      <c r="E9609" s="11" t="str">
        <f>[1]动作!$D9608</f>
        <v>电表故障</v>
      </c>
      <c r="F9609" s="11" t="s">
        <v>45</v>
      </c>
      <c r="G9609" s="12">
        <f>[1]动作!$A9608+[1]动作!$B9608</f>
        <v>43216.418993055559</v>
      </c>
      <c r="H9609" s="12"/>
      <c r="I9609" s="11"/>
    </row>
    <row r="9610" spans="1:9" hidden="1" x14ac:dyDescent="0.3">
      <c r="A9610" s="24">
        <v>9608</v>
      </c>
      <c r="B9610" s="11" t="str">
        <f>IFERROR(INDEX({"JSNY-BJ0001-01";"JSNY-JS0022-01";"JSNY-JS0002-01"},MATCH(D9610,{"BJ_zhongyu";"JS_WX_liteer";"JS_CZ_wodefeng"},0)),"")</f>
        <v>JSNY-BJ0001-01</v>
      </c>
      <c r="C9610" s="11" t="str">
        <f>IFERROR(INDEX({"北京中裕世纪大酒店";"江苏利特尔绿色包装股份有限公司";"常州市金坛沃德丰电子科技有限公司"},MATCH(D9610,{"BJ_zhongyu";"JS_WX_liteer";"JS_CZ_wodefeng"},0)),"")</f>
        <v>北京中裕世纪大酒店</v>
      </c>
      <c r="D9610" s="11" t="str">
        <f>[1]动作!$G9609</f>
        <v>BJ_zhongyu</v>
      </c>
      <c r="E9610" s="11" t="str">
        <f>[1]动作!$D9609</f>
        <v>分系统3故障状态</v>
      </c>
      <c r="F9610" s="11" t="s">
        <v>178</v>
      </c>
      <c r="G9610" s="12">
        <f>[1]动作!$A9609+[1]动作!$B9609</f>
        <v>43216.421481481484</v>
      </c>
      <c r="H9610" s="12"/>
      <c r="I9610" s="11"/>
    </row>
    <row r="9611" spans="1:9" hidden="1" x14ac:dyDescent="0.3">
      <c r="A9611" s="24">
        <v>9609</v>
      </c>
      <c r="B9611" s="11" t="str">
        <f>IFERROR(INDEX({"JSNY-BJ0001-01";"JSNY-JS0022-01";"JSNY-JS0002-01"},MATCH(D9611,{"BJ_zhongyu";"JS_WX_liteer";"JS_CZ_wodefeng"},0)),"")</f>
        <v>JSNY-BJ0001-01</v>
      </c>
      <c r="C9611" s="11" t="str">
        <f>IFERROR(INDEX({"北京中裕世纪大酒店";"江苏利特尔绿色包装股份有限公司";"常州市金坛沃德丰电子科技有限公司"},MATCH(D9611,{"BJ_zhongyu";"JS_WX_liteer";"JS_CZ_wodefeng"},0)),"")</f>
        <v>北京中裕世纪大酒店</v>
      </c>
      <c r="D9611" s="11" t="str">
        <f>[1]动作!$G9610</f>
        <v>BJ_zhongyu</v>
      </c>
      <c r="E9611" s="11" t="str">
        <f>[1]动作!$D9610</f>
        <v>分系统3BCMS2故障状态</v>
      </c>
      <c r="F9611" s="11" t="s">
        <v>177</v>
      </c>
      <c r="G9611" s="12">
        <f>[1]动作!$A9610+[1]动作!$B9610</f>
        <v>43216.421481481484</v>
      </c>
      <c r="H9611" s="12"/>
      <c r="I9611" s="11"/>
    </row>
    <row r="9612" spans="1:9" hidden="1" x14ac:dyDescent="0.3">
      <c r="A9612" s="24">
        <v>9610</v>
      </c>
      <c r="B9612" s="11" t="str">
        <f>IFERROR(INDEX({"JSNY-BJ0001-01";"JSNY-JS0022-01";"JSNY-JS0002-01"},MATCH(D9612,{"BJ_zhongyu";"JS_WX_liteer";"JS_CZ_wodefeng"},0)),"")</f>
        <v>JSNY-JS0002-01</v>
      </c>
      <c r="C9612" s="11" t="str">
        <f>IFERROR(INDEX({"北京中裕世纪大酒店";"江苏利特尔绿色包装股份有限公司";"常州市金坛沃德丰电子科技有限公司"},MATCH(D9612,{"BJ_zhongyu";"JS_WX_liteer";"JS_CZ_wodefeng"},0)),"")</f>
        <v>常州市金坛沃德丰电子科技有限公司</v>
      </c>
      <c r="D9612" s="11" t="str">
        <f>[1]动作!$G9611</f>
        <v>JS_CZ_wodefeng</v>
      </c>
      <c r="E9612" s="11" t="str">
        <f>[1]动作!$D9611</f>
        <v>电表故障</v>
      </c>
      <c r="F9612" s="11" t="s">
        <v>45</v>
      </c>
      <c r="G9612" s="12">
        <f>[1]动作!$A9611+[1]动作!$B9611</f>
        <v>43216.42292824074</v>
      </c>
      <c r="H9612" s="12"/>
      <c r="I9612" s="11"/>
    </row>
    <row r="9613" spans="1:9" hidden="1" x14ac:dyDescent="0.3">
      <c r="A9613" s="24">
        <v>9611</v>
      </c>
      <c r="B9613" s="11" t="str">
        <f>IFERROR(INDEX({"JSNY-BJ0001-01";"JSNY-JS0022-01";"JSNY-JS0002-01"},MATCH(D9613,{"BJ_zhongyu";"JS_WX_liteer";"JS_CZ_wodefeng"},0)),"")</f>
        <v>JSNY-JS0002-01</v>
      </c>
      <c r="C9613" s="11" t="str">
        <f>IFERROR(INDEX({"北京中裕世纪大酒店";"江苏利特尔绿色包装股份有限公司";"常州市金坛沃德丰电子科技有限公司"},MATCH(D9613,{"BJ_zhongyu";"JS_WX_liteer";"JS_CZ_wodefeng"},0)),"")</f>
        <v>常州市金坛沃德丰电子科技有限公司</v>
      </c>
      <c r="D9613" s="11" t="str">
        <f>[1]动作!$G9612</f>
        <v>JS_CZ_wodefeng</v>
      </c>
      <c r="E9613" s="11" t="str">
        <f>[1]动作!$D9612</f>
        <v>电表故障</v>
      </c>
      <c r="F9613" s="11" t="s">
        <v>45</v>
      </c>
      <c r="G9613" s="12">
        <f>[1]动作!$A9612+[1]动作!$B9612</f>
        <v>43216.424039351848</v>
      </c>
      <c r="H9613" s="12"/>
      <c r="I9613" s="11"/>
    </row>
    <row r="9614" spans="1:9" hidden="1" x14ac:dyDescent="0.3">
      <c r="A9614" s="24">
        <v>9612</v>
      </c>
      <c r="B9614" s="11" t="str">
        <f>IFERROR(INDEX({"JSNY-BJ0001-01";"JSNY-JS0022-01";"JSNY-JS0002-01"},MATCH(D9614,{"BJ_zhongyu";"JS_WX_liteer";"JS_CZ_wodefeng"},0)),"")</f>
        <v>JSNY-JS0002-01</v>
      </c>
      <c r="C9614" s="11" t="str">
        <f>IFERROR(INDEX({"北京中裕世纪大酒店";"江苏利特尔绿色包装股份有限公司";"常州市金坛沃德丰电子科技有限公司"},MATCH(D9614,{"BJ_zhongyu";"JS_WX_liteer";"JS_CZ_wodefeng"},0)),"")</f>
        <v>常州市金坛沃德丰电子科技有限公司</v>
      </c>
      <c r="D9614" s="11" t="str">
        <f>[1]动作!$G9613</f>
        <v>JS_CZ_wodefeng</v>
      </c>
      <c r="E9614" s="11" t="str">
        <f>[1]动作!$D9613</f>
        <v>电表故障</v>
      </c>
      <c r="F9614" s="11" t="s">
        <v>45</v>
      </c>
      <c r="G9614" s="12">
        <f>[1]动作!$A9613+[1]动作!$B9613</f>
        <v>43216.424270833333</v>
      </c>
      <c r="H9614" s="12"/>
      <c r="I9614" s="11"/>
    </row>
    <row r="9615" spans="1:9" hidden="1" x14ac:dyDescent="0.3">
      <c r="A9615" s="24">
        <v>9613</v>
      </c>
      <c r="B9615" s="11" t="str">
        <f>IFERROR(INDEX({"JSNY-BJ0001-01";"JSNY-JS0022-01";"JSNY-JS0002-01"},MATCH(D9615,{"BJ_zhongyu";"JS_WX_liteer";"JS_CZ_wodefeng"},0)),"")</f>
        <v>JSNY-JS0002-01</v>
      </c>
      <c r="C9615" s="11" t="str">
        <f>IFERROR(INDEX({"北京中裕世纪大酒店";"江苏利特尔绿色包装股份有限公司";"常州市金坛沃德丰电子科技有限公司"},MATCH(D9615,{"BJ_zhongyu";"JS_WX_liteer";"JS_CZ_wodefeng"},0)),"")</f>
        <v>常州市金坛沃德丰电子科技有限公司</v>
      </c>
      <c r="D9615" s="11" t="str">
        <f>[1]动作!$G9614</f>
        <v>JS_CZ_wodefeng</v>
      </c>
      <c r="E9615" s="11" t="str">
        <f>[1]动作!$D9614</f>
        <v>电表故障</v>
      </c>
      <c r="F9615" s="11" t="s">
        <v>45</v>
      </c>
      <c r="G9615" s="12">
        <f>[1]动作!$A9614+[1]动作!$B9614</f>
        <v>43216.424386574072</v>
      </c>
      <c r="H9615" s="12"/>
      <c r="I9615" s="11"/>
    </row>
    <row r="9616" spans="1:9" hidden="1" x14ac:dyDescent="0.3">
      <c r="A9616" s="24">
        <v>9614</v>
      </c>
      <c r="B9616" s="11" t="str">
        <f>IFERROR(INDEX({"JSNY-BJ0001-01";"JSNY-JS0022-01";"JSNY-JS0002-01"},MATCH(D9616,{"BJ_zhongyu";"JS_WX_liteer";"JS_CZ_wodefeng"},0)),"")</f>
        <v>JSNY-JS0002-01</v>
      </c>
      <c r="C9616" s="11" t="str">
        <f>IFERROR(INDEX({"北京中裕世纪大酒店";"江苏利特尔绿色包装股份有限公司";"常州市金坛沃德丰电子科技有限公司"},MATCH(D9616,{"BJ_zhongyu";"JS_WX_liteer";"JS_CZ_wodefeng"},0)),"")</f>
        <v>常州市金坛沃德丰电子科技有限公司</v>
      </c>
      <c r="D9616" s="11" t="str">
        <f>[1]动作!$G9615</f>
        <v>JS_CZ_wodefeng</v>
      </c>
      <c r="E9616" s="11" t="str">
        <f>[1]动作!$D9615</f>
        <v>电表故障</v>
      </c>
      <c r="F9616" s="11" t="s">
        <v>45</v>
      </c>
      <c r="G9616" s="12">
        <f>[1]动作!$A9615+[1]动作!$B9615</f>
        <v>43216.424502314818</v>
      </c>
      <c r="H9616" s="12"/>
      <c r="I9616" s="11"/>
    </row>
    <row r="9617" spans="1:9" hidden="1" x14ac:dyDescent="0.3">
      <c r="A9617" s="24">
        <v>9615</v>
      </c>
      <c r="B9617" s="11" t="str">
        <f>IFERROR(INDEX({"JSNY-BJ0001-01";"JSNY-JS0022-01";"JSNY-JS0002-01"},MATCH(D9617,{"BJ_zhongyu";"JS_WX_liteer";"JS_CZ_wodefeng"},0)),"")</f>
        <v>JSNY-JS0002-01</v>
      </c>
      <c r="C9617" s="11" t="str">
        <f>IFERROR(INDEX({"北京中裕世纪大酒店";"江苏利特尔绿色包装股份有限公司";"常州市金坛沃德丰电子科技有限公司"},MATCH(D9617,{"BJ_zhongyu";"JS_WX_liteer";"JS_CZ_wodefeng"},0)),"")</f>
        <v>常州市金坛沃德丰电子科技有限公司</v>
      </c>
      <c r="D9617" s="11" t="str">
        <f>[1]动作!$G9616</f>
        <v>JS_CZ_wodefeng</v>
      </c>
      <c r="E9617" s="11" t="str">
        <f>[1]动作!$D9616</f>
        <v>电表故障</v>
      </c>
      <c r="F9617" s="11" t="s">
        <v>45</v>
      </c>
      <c r="G9617" s="12">
        <f>[1]动作!$A9616+[1]动作!$B9616</f>
        <v>43216.425312500003</v>
      </c>
      <c r="H9617" s="12"/>
      <c r="I9617" s="11"/>
    </row>
    <row r="9618" spans="1:9" hidden="1" x14ac:dyDescent="0.3">
      <c r="A9618" s="24">
        <v>9616</v>
      </c>
      <c r="B9618" s="11" t="str">
        <f>IFERROR(INDEX({"JSNY-BJ0001-01";"JSNY-JS0022-01";"JSNY-JS0002-01"},MATCH(D9618,{"BJ_zhongyu";"JS_WX_liteer";"JS_CZ_wodefeng"},0)),"")</f>
        <v>JSNY-JS0002-01</v>
      </c>
      <c r="C9618" s="11" t="str">
        <f>IFERROR(INDEX({"北京中裕世纪大酒店";"江苏利特尔绿色包装股份有限公司";"常州市金坛沃德丰电子科技有限公司"},MATCH(D9618,{"BJ_zhongyu";"JS_WX_liteer";"JS_CZ_wodefeng"},0)),"")</f>
        <v>常州市金坛沃德丰电子科技有限公司</v>
      </c>
      <c r="D9618" s="11" t="str">
        <f>[1]动作!$G9617</f>
        <v>JS_CZ_wodefeng</v>
      </c>
      <c r="E9618" s="11" t="str">
        <f>[1]动作!$D9617</f>
        <v>电表故障</v>
      </c>
      <c r="F9618" s="11" t="s">
        <v>45</v>
      </c>
      <c r="G9618" s="12">
        <f>[1]动作!$A9617+[1]动作!$B9617</f>
        <v>43216.427858796298</v>
      </c>
      <c r="H9618" s="12"/>
      <c r="I9618" s="11"/>
    </row>
    <row r="9619" spans="1:9" hidden="1" x14ac:dyDescent="0.3">
      <c r="A9619" s="24">
        <v>9617</v>
      </c>
      <c r="B9619" s="11" t="str">
        <f>IFERROR(INDEX({"JSNY-BJ0001-01";"JSNY-JS0022-01";"JSNY-JS0002-01"},MATCH(D9619,{"BJ_zhongyu";"JS_WX_liteer";"JS_CZ_wodefeng"},0)),"")</f>
        <v>JSNY-JS0002-01</v>
      </c>
      <c r="C9619" s="11" t="str">
        <f>IFERROR(INDEX({"北京中裕世纪大酒店";"江苏利特尔绿色包装股份有限公司";"常州市金坛沃德丰电子科技有限公司"},MATCH(D9619,{"BJ_zhongyu";"JS_WX_liteer";"JS_CZ_wodefeng"},0)),"")</f>
        <v>常州市金坛沃德丰电子科技有限公司</v>
      </c>
      <c r="D9619" s="11" t="str">
        <f>[1]动作!$G9618</f>
        <v>JS_CZ_wodefeng</v>
      </c>
      <c r="E9619" s="11" t="str">
        <f>[1]动作!$D9618</f>
        <v>电表故障</v>
      </c>
      <c r="F9619" s="11" t="s">
        <v>45</v>
      </c>
      <c r="G9619" s="12">
        <f>[1]动作!$A9618+[1]动作!$B9618</f>
        <v>43216.427974537037</v>
      </c>
      <c r="H9619" s="12"/>
      <c r="I9619" s="11"/>
    </row>
    <row r="9620" spans="1:9" hidden="1" x14ac:dyDescent="0.3">
      <c r="A9620" s="24">
        <v>9618</v>
      </c>
      <c r="B9620" s="11" t="str">
        <f>IFERROR(INDEX({"JSNY-BJ0001-01";"JSNY-JS0022-01";"JSNY-JS0002-01"},MATCH(D9620,{"BJ_zhongyu";"JS_WX_liteer";"JS_CZ_wodefeng"},0)),"")</f>
        <v>JSNY-JS0002-01</v>
      </c>
      <c r="C9620" s="11" t="str">
        <f>IFERROR(INDEX({"北京中裕世纪大酒店";"江苏利特尔绿色包装股份有限公司";"常州市金坛沃德丰电子科技有限公司"},MATCH(D9620,{"BJ_zhongyu";"JS_WX_liteer";"JS_CZ_wodefeng"},0)),"")</f>
        <v>常州市金坛沃德丰电子科技有限公司</v>
      </c>
      <c r="D9620" s="11" t="str">
        <f>[1]动作!$G9619</f>
        <v>JS_CZ_wodefeng</v>
      </c>
      <c r="E9620" s="11" t="str">
        <f>[1]动作!$D9619</f>
        <v>电表故障</v>
      </c>
      <c r="F9620" s="11" t="s">
        <v>45</v>
      </c>
      <c r="G9620" s="12">
        <f>[1]动作!$A9619+[1]动作!$B9619</f>
        <v>43216.432951388888</v>
      </c>
      <c r="H9620" s="12"/>
      <c r="I9620" s="11"/>
    </row>
    <row r="9621" spans="1:9" hidden="1" x14ac:dyDescent="0.3">
      <c r="A9621" s="24">
        <v>9619</v>
      </c>
      <c r="B9621" s="11" t="str">
        <f>IFERROR(INDEX({"JSNY-BJ0001-01";"JSNY-JS0022-01";"JSNY-JS0002-01"},MATCH(D9621,{"BJ_zhongyu";"JS_WX_liteer";"JS_CZ_wodefeng"},0)),"")</f>
        <v>JSNY-JS0002-01</v>
      </c>
      <c r="C9621" s="11" t="str">
        <f>IFERROR(INDEX({"北京中裕世纪大酒店";"江苏利特尔绿色包装股份有限公司";"常州市金坛沃德丰电子科技有限公司"},MATCH(D9621,{"BJ_zhongyu";"JS_WX_liteer";"JS_CZ_wodefeng"},0)),"")</f>
        <v>常州市金坛沃德丰电子科技有限公司</v>
      </c>
      <c r="D9621" s="11" t="str">
        <f>[1]动作!$G9620</f>
        <v>JS_CZ_wodefeng</v>
      </c>
      <c r="E9621" s="11" t="str">
        <f>[1]动作!$D9620</f>
        <v>电表故障</v>
      </c>
      <c r="F9621" s="11" t="s">
        <v>45</v>
      </c>
      <c r="G9621" s="12">
        <f>[1]动作!$A9620+[1]动作!$B9620</f>
        <v>43216.434236111112</v>
      </c>
      <c r="H9621" s="12"/>
      <c r="I9621" s="11"/>
    </row>
    <row r="9622" spans="1:9" hidden="1" x14ac:dyDescent="0.3">
      <c r="A9622" s="24">
        <v>9620</v>
      </c>
      <c r="B9622" s="11" t="str">
        <f>IFERROR(INDEX({"JSNY-BJ0001-01";"JSNY-JS0022-01";"JSNY-JS0002-01"},MATCH(D9622,{"BJ_zhongyu";"JS_WX_liteer";"JS_CZ_wodefeng"},0)),"")</f>
        <v>JSNY-JS0002-01</v>
      </c>
      <c r="C9622" s="11" t="str">
        <f>IFERROR(INDEX({"北京中裕世纪大酒店";"江苏利特尔绿色包装股份有限公司";"常州市金坛沃德丰电子科技有限公司"},MATCH(D9622,{"BJ_zhongyu";"JS_WX_liteer";"JS_CZ_wodefeng"},0)),"")</f>
        <v>常州市金坛沃德丰电子科技有限公司</v>
      </c>
      <c r="D9622" s="11" t="str">
        <f>[1]动作!$G9621</f>
        <v>JS_CZ_wodefeng</v>
      </c>
      <c r="E9622" s="11" t="str">
        <f>[1]动作!$D9621</f>
        <v>电表故障</v>
      </c>
      <c r="F9622" s="11" t="s">
        <v>45</v>
      </c>
      <c r="G9622" s="12">
        <f>[1]动作!$A9621+[1]动作!$B9621</f>
        <v>43216.434351851851</v>
      </c>
      <c r="H9622" s="12"/>
      <c r="I9622" s="11"/>
    </row>
    <row r="9623" spans="1:9" hidden="1" x14ac:dyDescent="0.3">
      <c r="A9623" s="24">
        <v>9621</v>
      </c>
      <c r="B9623" s="11" t="str">
        <f>IFERROR(INDEX({"JSNY-BJ0001-01";"JSNY-JS0022-01";"JSNY-JS0002-01"},MATCH(D9623,{"BJ_zhongyu";"JS_WX_liteer";"JS_CZ_wodefeng"},0)),"")</f>
        <v>JSNY-JS0002-01</v>
      </c>
      <c r="C9623" s="11" t="str">
        <f>IFERROR(INDEX({"北京中裕世纪大酒店";"江苏利特尔绿色包装股份有限公司";"常州市金坛沃德丰电子科技有限公司"},MATCH(D9623,{"BJ_zhongyu";"JS_WX_liteer";"JS_CZ_wodefeng"},0)),"")</f>
        <v>常州市金坛沃德丰电子科技有限公司</v>
      </c>
      <c r="D9623" s="11" t="str">
        <f>[1]动作!$G9622</f>
        <v>JS_CZ_wodefeng</v>
      </c>
      <c r="E9623" s="11" t="str">
        <f>[1]动作!$D9622</f>
        <v>电表故障</v>
      </c>
      <c r="F9623" s="11" t="s">
        <v>45</v>
      </c>
      <c r="G9623" s="12">
        <f>[1]动作!$A9622+[1]动作!$B9622</f>
        <v>43216.435798611114</v>
      </c>
      <c r="H9623" s="12"/>
      <c r="I9623" s="11"/>
    </row>
    <row r="9624" spans="1:9" hidden="1" x14ac:dyDescent="0.3">
      <c r="A9624" s="24">
        <v>9622</v>
      </c>
      <c r="B9624" s="11" t="str">
        <f>IFERROR(INDEX({"JSNY-BJ0001-01";"JSNY-JS0022-01";"JSNY-JS0002-01"},MATCH(D9624,{"BJ_zhongyu";"JS_WX_liteer";"JS_CZ_wodefeng"},0)),"")</f>
        <v>JSNY-JS0002-01</v>
      </c>
      <c r="C9624" s="11" t="str">
        <f>IFERROR(INDEX({"北京中裕世纪大酒店";"江苏利特尔绿色包装股份有限公司";"常州市金坛沃德丰电子科技有限公司"},MATCH(D9624,{"BJ_zhongyu";"JS_WX_liteer";"JS_CZ_wodefeng"},0)),"")</f>
        <v>常州市金坛沃德丰电子科技有限公司</v>
      </c>
      <c r="D9624" s="11" t="str">
        <f>[1]动作!$G9623</f>
        <v>JS_CZ_wodefeng</v>
      </c>
      <c r="E9624" s="11" t="str">
        <f>[1]动作!$D9623</f>
        <v>电表故障</v>
      </c>
      <c r="F9624" s="11" t="s">
        <v>45</v>
      </c>
      <c r="G9624" s="12">
        <f>[1]动作!$A9623+[1]动作!$B9623</f>
        <v>43216.441192129627</v>
      </c>
      <c r="H9624" s="12"/>
      <c r="I9624" s="11"/>
    </row>
    <row r="9625" spans="1:9" hidden="1" x14ac:dyDescent="0.3">
      <c r="A9625" s="24">
        <v>9623</v>
      </c>
      <c r="B9625" s="11" t="str">
        <f>IFERROR(INDEX({"JSNY-BJ0001-01";"JSNY-JS0022-01";"JSNY-JS0002-01"},MATCH(D9625,{"BJ_zhongyu";"JS_WX_liteer";"JS_CZ_wodefeng"},0)),"")</f>
        <v>JSNY-JS0002-01</v>
      </c>
      <c r="C9625" s="11" t="str">
        <f>IFERROR(INDEX({"北京中裕世纪大酒店";"江苏利特尔绿色包装股份有限公司";"常州市金坛沃德丰电子科技有限公司"},MATCH(D9625,{"BJ_zhongyu";"JS_WX_liteer";"JS_CZ_wodefeng"},0)),"")</f>
        <v>常州市金坛沃德丰电子科技有限公司</v>
      </c>
      <c r="D9625" s="11" t="str">
        <f>[1]动作!$G9624</f>
        <v>JS_CZ_wodefeng</v>
      </c>
      <c r="E9625" s="11" t="str">
        <f>[1]动作!$D9624</f>
        <v>电表故障</v>
      </c>
      <c r="F9625" s="11" t="s">
        <v>45</v>
      </c>
      <c r="G9625" s="12">
        <f>[1]动作!$A9624+[1]动作!$B9624</f>
        <v>43216.443564814814</v>
      </c>
      <c r="H9625" s="12"/>
      <c r="I9625" s="11"/>
    </row>
    <row r="9626" spans="1:9" hidden="1" x14ac:dyDescent="0.3">
      <c r="A9626" s="24">
        <v>9624</v>
      </c>
      <c r="B9626" s="11" t="str">
        <f>IFERROR(INDEX({"JSNY-BJ0001-01";"JSNY-JS0022-01";"JSNY-JS0002-01"},MATCH(D9626,{"BJ_zhongyu";"JS_WX_liteer";"JS_CZ_wodefeng"},0)),"")</f>
        <v>JSNY-JS0002-01</v>
      </c>
      <c r="C9626" s="11" t="str">
        <f>IFERROR(INDEX({"北京中裕世纪大酒店";"江苏利特尔绿色包装股份有限公司";"常州市金坛沃德丰电子科技有限公司"},MATCH(D9626,{"BJ_zhongyu";"JS_WX_liteer";"JS_CZ_wodefeng"},0)),"")</f>
        <v>常州市金坛沃德丰电子科技有限公司</v>
      </c>
      <c r="D9626" s="11" t="str">
        <f>[1]动作!$G9625</f>
        <v>JS_CZ_wodefeng</v>
      </c>
      <c r="E9626" s="11" t="str">
        <f>[1]动作!$D9625</f>
        <v>电表故障</v>
      </c>
      <c r="F9626" s="11" t="s">
        <v>45</v>
      </c>
      <c r="G9626" s="12">
        <f>[1]动作!$A9625+[1]动作!$B9625</f>
        <v>43216.444895833331</v>
      </c>
      <c r="H9626" s="12"/>
      <c r="I9626" s="11"/>
    </row>
    <row r="9627" spans="1:9" hidden="1" x14ac:dyDescent="0.3">
      <c r="A9627" s="24">
        <v>9625</v>
      </c>
      <c r="B9627" s="11" t="str">
        <f>IFERROR(INDEX({"JSNY-BJ0001-01";"JSNY-JS0022-01";"JSNY-JS0002-01"},MATCH(D9627,{"BJ_zhongyu";"JS_WX_liteer";"JS_CZ_wodefeng"},0)),"")</f>
        <v>JSNY-JS0002-01</v>
      </c>
      <c r="C9627" s="11" t="str">
        <f>IFERROR(INDEX({"北京中裕世纪大酒店";"江苏利特尔绿色包装股份有限公司";"常州市金坛沃德丰电子科技有限公司"},MATCH(D9627,{"BJ_zhongyu";"JS_WX_liteer";"JS_CZ_wodefeng"},0)),"")</f>
        <v>常州市金坛沃德丰电子科技有限公司</v>
      </c>
      <c r="D9627" s="11" t="str">
        <f>[1]动作!$G9626</f>
        <v>JS_CZ_wodefeng</v>
      </c>
      <c r="E9627" s="11" t="str">
        <f>[1]动作!$D9626</f>
        <v>电表故障</v>
      </c>
      <c r="F9627" s="11" t="s">
        <v>45</v>
      </c>
      <c r="G9627" s="12">
        <f>[1]动作!$A9626+[1]动作!$B9626</f>
        <v>43216.445011574076</v>
      </c>
      <c r="H9627" s="12"/>
      <c r="I9627" s="11"/>
    </row>
    <row r="9628" spans="1:9" hidden="1" x14ac:dyDescent="0.3">
      <c r="A9628" s="24">
        <v>9626</v>
      </c>
      <c r="B9628" s="11" t="str">
        <f>IFERROR(INDEX({"JSNY-BJ0001-01";"JSNY-JS0022-01";"JSNY-JS0002-01"},MATCH(D9628,{"BJ_zhongyu";"JS_WX_liteer";"JS_CZ_wodefeng"},0)),"")</f>
        <v>JSNY-JS0002-01</v>
      </c>
      <c r="C9628" s="11" t="str">
        <f>IFERROR(INDEX({"北京中裕世纪大酒店";"江苏利特尔绿色包装股份有限公司";"常州市金坛沃德丰电子科技有限公司"},MATCH(D9628,{"BJ_zhongyu";"JS_WX_liteer";"JS_CZ_wodefeng"},0)),"")</f>
        <v>常州市金坛沃德丰电子科技有限公司</v>
      </c>
      <c r="D9628" s="11" t="str">
        <f>[1]动作!$G9627</f>
        <v>JS_CZ_wodefeng</v>
      </c>
      <c r="E9628" s="11" t="str">
        <f>[1]动作!$D9627</f>
        <v>电表故障</v>
      </c>
      <c r="F9628" s="11" t="s">
        <v>45</v>
      </c>
      <c r="G9628" s="12">
        <f>[1]动作!$A9627+[1]动作!$B9627</f>
        <v>43216.445127314815</v>
      </c>
      <c r="H9628" s="12"/>
      <c r="I9628" s="11"/>
    </row>
    <row r="9629" spans="1:9" hidden="1" x14ac:dyDescent="0.3">
      <c r="A9629" s="24">
        <v>9627</v>
      </c>
      <c r="B9629" s="11" t="str">
        <f>IFERROR(INDEX({"JSNY-BJ0001-01";"JSNY-JS0022-01";"JSNY-JS0002-01"},MATCH(D9629,{"BJ_zhongyu";"JS_WX_liteer";"JS_CZ_wodefeng"},0)),"")</f>
        <v>JSNY-JS0002-01</v>
      </c>
      <c r="C9629" s="11" t="str">
        <f>IFERROR(INDEX({"北京中裕世纪大酒店";"江苏利特尔绿色包装股份有限公司";"常州市金坛沃德丰电子科技有限公司"},MATCH(D9629,{"BJ_zhongyu";"JS_WX_liteer";"JS_CZ_wodefeng"},0)),"")</f>
        <v>常州市金坛沃德丰电子科技有限公司</v>
      </c>
      <c r="D9629" s="11" t="str">
        <f>[1]动作!$G9628</f>
        <v>JS_CZ_wodefeng</v>
      </c>
      <c r="E9629" s="11" t="str">
        <f>[1]动作!$D9628</f>
        <v>电表故障</v>
      </c>
      <c r="F9629" s="11" t="s">
        <v>45</v>
      </c>
      <c r="G9629" s="12">
        <f>[1]动作!$A9628+[1]动作!$B9628</f>
        <v>43216.447511574072</v>
      </c>
      <c r="H9629" s="12"/>
      <c r="I9629" s="11"/>
    </row>
    <row r="9630" spans="1:9" hidden="1" x14ac:dyDescent="0.3">
      <c r="A9630" s="24">
        <v>9628</v>
      </c>
      <c r="B9630" s="11" t="str">
        <f>IFERROR(INDEX({"JSNY-BJ0001-01";"JSNY-JS0022-01";"JSNY-JS0002-01"},MATCH(D9630,{"BJ_zhongyu";"JS_WX_liteer";"JS_CZ_wodefeng"},0)),"")</f>
        <v>JSNY-JS0002-01</v>
      </c>
      <c r="C9630" s="11" t="str">
        <f>IFERROR(INDEX({"北京中裕世纪大酒店";"江苏利特尔绿色包装股份有限公司";"常州市金坛沃德丰电子科技有限公司"},MATCH(D9630,{"BJ_zhongyu";"JS_WX_liteer";"JS_CZ_wodefeng"},0)),"")</f>
        <v>常州市金坛沃德丰电子科技有限公司</v>
      </c>
      <c r="D9630" s="11" t="str">
        <f>[1]动作!$G9629</f>
        <v>JS_CZ_wodefeng</v>
      </c>
      <c r="E9630" s="11" t="str">
        <f>[1]动作!$D9629</f>
        <v>电表故障</v>
      </c>
      <c r="F9630" s="11" t="s">
        <v>45</v>
      </c>
      <c r="G9630" s="12">
        <f>[1]动作!$A9629+[1]动作!$B9629</f>
        <v>43216.450520833336</v>
      </c>
      <c r="H9630" s="12"/>
      <c r="I9630" s="11"/>
    </row>
    <row r="9631" spans="1:9" hidden="1" x14ac:dyDescent="0.3">
      <c r="A9631" s="24">
        <v>9629</v>
      </c>
      <c r="B9631" s="11" t="str">
        <f>IFERROR(INDEX({"JSNY-BJ0001-01";"JSNY-JS0022-01";"JSNY-JS0002-01"},MATCH(D9631,{"BJ_zhongyu";"JS_WX_liteer";"JS_CZ_wodefeng"},0)),"")</f>
        <v>JSNY-JS0002-01</v>
      </c>
      <c r="C9631" s="11" t="str">
        <f>IFERROR(INDEX({"北京中裕世纪大酒店";"江苏利特尔绿色包装股份有限公司";"常州市金坛沃德丰电子科技有限公司"},MATCH(D9631,{"BJ_zhongyu";"JS_WX_liteer";"JS_CZ_wodefeng"},0)),"")</f>
        <v>常州市金坛沃德丰电子科技有限公司</v>
      </c>
      <c r="D9631" s="11" t="str">
        <f>[1]动作!$G9630</f>
        <v>JS_CZ_wodefeng</v>
      </c>
      <c r="E9631" s="11" t="str">
        <f>[1]动作!$D9630</f>
        <v>电表故障</v>
      </c>
      <c r="F9631" s="11" t="s">
        <v>45</v>
      </c>
      <c r="G9631" s="12">
        <f>[1]动作!$A9630+[1]动作!$B9630</f>
        <v>43216.455277777779</v>
      </c>
      <c r="H9631" s="12"/>
      <c r="I9631" s="11"/>
    </row>
    <row r="9632" spans="1:9" hidden="1" x14ac:dyDescent="0.3">
      <c r="A9632" s="24">
        <v>9630</v>
      </c>
      <c r="B9632" s="11" t="str">
        <f>IFERROR(INDEX({"JSNY-BJ0001-01";"JSNY-JS0022-01";"JSNY-JS0002-01"},MATCH(D9632,{"BJ_zhongyu";"JS_WX_liteer";"JS_CZ_wodefeng"},0)),"")</f>
        <v>JSNY-JS0002-01</v>
      </c>
      <c r="C9632" s="11" t="str">
        <f>IFERROR(INDEX({"北京中裕世纪大酒店";"江苏利特尔绿色包装股份有限公司";"常州市金坛沃德丰电子科技有限公司"},MATCH(D9632,{"BJ_zhongyu";"JS_WX_liteer";"JS_CZ_wodefeng"},0)),"")</f>
        <v>常州市金坛沃德丰电子科技有限公司</v>
      </c>
      <c r="D9632" s="11" t="str">
        <f>[1]动作!$G9631</f>
        <v>JS_CZ_wodefeng</v>
      </c>
      <c r="E9632" s="11" t="str">
        <f>[1]动作!$D9631</f>
        <v>电表故障</v>
      </c>
      <c r="F9632" s="11" t="s">
        <v>45</v>
      </c>
      <c r="G9632" s="12">
        <f>[1]动作!$A9631+[1]动作!$B9631</f>
        <v>43216.456724537034</v>
      </c>
      <c r="H9632" s="12"/>
      <c r="I9632" s="11"/>
    </row>
    <row r="9633" spans="1:9" hidden="1" x14ac:dyDescent="0.3">
      <c r="A9633" s="24">
        <v>9631</v>
      </c>
      <c r="B9633" s="11" t="str">
        <f>IFERROR(INDEX({"JSNY-BJ0001-01";"JSNY-JS0022-01";"JSNY-JS0002-01"},MATCH(D9633,{"BJ_zhongyu";"JS_WX_liteer";"JS_CZ_wodefeng"},0)),"")</f>
        <v>JSNY-JS0002-01</v>
      </c>
      <c r="C9633" s="11" t="str">
        <f>IFERROR(INDEX({"北京中裕世纪大酒店";"江苏利特尔绿色包装股份有限公司";"常州市金坛沃德丰电子科技有限公司"},MATCH(D9633,{"BJ_zhongyu";"JS_WX_liteer";"JS_CZ_wodefeng"},0)),"")</f>
        <v>常州市金坛沃德丰电子科技有限公司</v>
      </c>
      <c r="D9633" s="11" t="str">
        <f>[1]动作!$G9632</f>
        <v>JS_CZ_wodefeng</v>
      </c>
      <c r="E9633" s="11" t="str">
        <f>[1]动作!$D9632</f>
        <v>电表故障</v>
      </c>
      <c r="F9633" s="11" t="s">
        <v>45</v>
      </c>
      <c r="G9633" s="12">
        <f>[1]动作!$A9632+[1]动作!$B9632</f>
        <v>43216.45684027778</v>
      </c>
      <c r="H9633" s="12"/>
      <c r="I9633" s="11"/>
    </row>
    <row r="9634" spans="1:9" hidden="1" x14ac:dyDescent="0.3">
      <c r="A9634" s="24">
        <v>9632</v>
      </c>
      <c r="B9634" s="11" t="str">
        <f>IFERROR(INDEX({"JSNY-BJ0001-01";"JSNY-JS0022-01";"JSNY-JS0002-01"},MATCH(D9634,{"BJ_zhongyu";"JS_WX_liteer";"JS_CZ_wodefeng"},0)),"")</f>
        <v>JSNY-JS0002-01</v>
      </c>
      <c r="C9634" s="11" t="str">
        <f>IFERROR(INDEX({"北京中裕世纪大酒店";"江苏利特尔绿色包装股份有限公司";"常州市金坛沃德丰电子科技有限公司"},MATCH(D9634,{"BJ_zhongyu";"JS_WX_liteer";"JS_CZ_wodefeng"},0)),"")</f>
        <v>常州市金坛沃德丰电子科技有限公司</v>
      </c>
      <c r="D9634" s="11" t="str">
        <f>[1]动作!$G9633</f>
        <v>JS_CZ_wodefeng</v>
      </c>
      <c r="E9634" s="11" t="str">
        <f>[1]动作!$D9633</f>
        <v>电表故障</v>
      </c>
      <c r="F9634" s="11" t="s">
        <v>45</v>
      </c>
      <c r="G9634" s="12">
        <f>[1]动作!$A9633+[1]动作!$B9633</f>
        <v>43216.457939814813</v>
      </c>
      <c r="H9634" s="12"/>
      <c r="I9634" s="11"/>
    </row>
    <row r="9635" spans="1:9" hidden="1" x14ac:dyDescent="0.3">
      <c r="A9635" s="24">
        <v>9633</v>
      </c>
      <c r="B9635" s="11" t="str">
        <f>IFERROR(INDEX({"JSNY-BJ0001-01";"JSNY-JS0022-01";"JSNY-JS0002-01"},MATCH(D9635,{"BJ_zhongyu";"JS_WX_liteer";"JS_CZ_wodefeng"},0)),"")</f>
        <v>JSNY-JS0002-01</v>
      </c>
      <c r="C9635" s="11" t="str">
        <f>IFERROR(INDEX({"北京中裕世纪大酒店";"江苏利特尔绿色包装股份有限公司";"常州市金坛沃德丰电子科技有限公司"},MATCH(D9635,{"BJ_zhongyu";"JS_WX_liteer";"JS_CZ_wodefeng"},0)),"")</f>
        <v>常州市金坛沃德丰电子科技有限公司</v>
      </c>
      <c r="D9635" s="11" t="str">
        <f>[1]动作!$G9634</f>
        <v>JS_CZ_wodefeng</v>
      </c>
      <c r="E9635" s="11" t="str">
        <f>[1]动作!$D9634</f>
        <v>电表故障</v>
      </c>
      <c r="F9635" s="11" t="s">
        <v>45</v>
      </c>
      <c r="G9635" s="12">
        <f>[1]动作!$A9634+[1]动作!$B9634</f>
        <v>43216.458402777775</v>
      </c>
      <c r="H9635" s="12"/>
      <c r="I9635" s="11"/>
    </row>
    <row r="9636" spans="1:9" hidden="1" x14ac:dyDescent="0.3">
      <c r="A9636" s="24">
        <v>9634</v>
      </c>
      <c r="B9636" s="11" t="str">
        <f>IFERROR(INDEX({"JSNY-BJ0001-01";"JSNY-JS0022-01";"JSNY-JS0002-01"},MATCH(D9636,{"BJ_zhongyu";"JS_WX_liteer";"JS_CZ_wodefeng"},0)),"")</f>
        <v>JSNY-JS0002-01</v>
      </c>
      <c r="C9636" s="11" t="str">
        <f>IFERROR(INDEX({"北京中裕世纪大酒店";"江苏利特尔绿色包装股份有限公司";"常州市金坛沃德丰电子科技有限公司"},MATCH(D9636,{"BJ_zhongyu";"JS_WX_liteer";"JS_CZ_wodefeng"},0)),"")</f>
        <v>常州市金坛沃德丰电子科技有限公司</v>
      </c>
      <c r="D9636" s="11" t="str">
        <f>[1]动作!$G9635</f>
        <v>JS_CZ_wodefeng</v>
      </c>
      <c r="E9636" s="11" t="str">
        <f>[1]动作!$D9635</f>
        <v>电表故障</v>
      </c>
      <c r="F9636" s="11" t="s">
        <v>45</v>
      </c>
      <c r="G9636" s="12">
        <f>[1]动作!$A9635+[1]动作!$B9635</f>
        <v>43216.461712962962</v>
      </c>
      <c r="H9636" s="12"/>
      <c r="I9636" s="11"/>
    </row>
    <row r="9637" spans="1:9" hidden="1" x14ac:dyDescent="0.3">
      <c r="A9637" s="24">
        <v>9635</v>
      </c>
      <c r="B9637" s="11" t="str">
        <f>IFERROR(INDEX({"JSNY-BJ0001-01";"JSNY-JS0022-01";"JSNY-JS0002-01"},MATCH(D9637,{"BJ_zhongyu";"JS_WX_liteer";"JS_CZ_wodefeng"},0)),"")</f>
        <v>JSNY-JS0002-01</v>
      </c>
      <c r="C9637" s="11" t="str">
        <f>IFERROR(INDEX({"北京中裕世纪大酒店";"江苏利特尔绿色包装股份有限公司";"常州市金坛沃德丰电子科技有限公司"},MATCH(D9637,{"BJ_zhongyu";"JS_WX_liteer";"JS_CZ_wodefeng"},0)),"")</f>
        <v>常州市金坛沃德丰电子科技有限公司</v>
      </c>
      <c r="D9637" s="11" t="str">
        <f>[1]动作!$G9636</f>
        <v>JS_CZ_wodefeng</v>
      </c>
      <c r="E9637" s="11" t="str">
        <f>[1]动作!$D9636</f>
        <v>电表故障</v>
      </c>
      <c r="F9637" s="11" t="s">
        <v>45</v>
      </c>
      <c r="G9637" s="12">
        <f>[1]动作!$A9636+[1]动作!$B9636</f>
        <v>43216.461817129632</v>
      </c>
      <c r="H9637" s="12"/>
      <c r="I9637" s="11"/>
    </row>
    <row r="9638" spans="1:9" hidden="1" x14ac:dyDescent="0.3">
      <c r="A9638" s="24">
        <v>9636</v>
      </c>
      <c r="B9638" s="11" t="str">
        <f>IFERROR(INDEX({"JSNY-BJ0001-01";"JSNY-JS0022-01";"JSNY-JS0002-01"},MATCH(D9638,{"BJ_zhongyu";"JS_WX_liteer";"JS_CZ_wodefeng"},0)),"")</f>
        <v>JSNY-JS0002-01</v>
      </c>
      <c r="C9638" s="11" t="str">
        <f>IFERROR(INDEX({"北京中裕世纪大酒店";"江苏利特尔绿色包装股份有限公司";"常州市金坛沃德丰电子科技有限公司"},MATCH(D9638,{"BJ_zhongyu";"JS_WX_liteer";"JS_CZ_wodefeng"},0)),"")</f>
        <v>常州市金坛沃德丰电子科技有限公司</v>
      </c>
      <c r="D9638" s="11" t="str">
        <f>[1]动作!$G9637</f>
        <v>JS_CZ_wodefeng</v>
      </c>
      <c r="E9638" s="11" t="str">
        <f>[1]动作!$D9637</f>
        <v>电表故障</v>
      </c>
      <c r="F9638" s="11" t="s">
        <v>45</v>
      </c>
      <c r="G9638" s="12">
        <f>[1]动作!$A9637+[1]动作!$B9637</f>
        <v>43216.463159722225</v>
      </c>
      <c r="H9638" s="12"/>
      <c r="I9638" s="11"/>
    </row>
    <row r="9639" spans="1:9" hidden="1" x14ac:dyDescent="0.3">
      <c r="A9639" s="24">
        <v>9637</v>
      </c>
      <c r="B9639" s="11" t="str">
        <f>IFERROR(INDEX({"JSNY-BJ0001-01";"JSNY-JS0022-01";"JSNY-JS0002-01"},MATCH(D9639,{"BJ_zhongyu";"JS_WX_liteer";"JS_CZ_wodefeng"},0)),"")</f>
        <v>JSNY-JS0002-01</v>
      </c>
      <c r="C9639" s="11" t="str">
        <f>IFERROR(INDEX({"北京中裕世纪大酒店";"江苏利特尔绿色包装股份有限公司";"常州市金坛沃德丰电子科技有限公司"},MATCH(D9639,{"BJ_zhongyu";"JS_WX_liteer";"JS_CZ_wodefeng"},0)),"")</f>
        <v>常州市金坛沃德丰电子科技有限公司</v>
      </c>
      <c r="D9639" s="11" t="str">
        <f>[1]动作!$G9638</f>
        <v>JS_CZ_wodefeng</v>
      </c>
      <c r="E9639" s="11" t="str">
        <f>[1]动作!$D9638</f>
        <v>空调故障</v>
      </c>
      <c r="F9639" s="11" t="s">
        <v>178</v>
      </c>
      <c r="G9639" s="12">
        <f>[1]动作!$A9638+[1]动作!$B9638</f>
        <v>43216.466168981482</v>
      </c>
      <c r="H9639" s="12"/>
      <c r="I9639" s="11"/>
    </row>
    <row r="9640" spans="1:9" hidden="1" x14ac:dyDescent="0.3">
      <c r="A9640" s="24">
        <v>9638</v>
      </c>
      <c r="B9640" s="11" t="str">
        <f>IFERROR(INDEX({"JSNY-BJ0001-01";"JSNY-JS0022-01";"JSNY-JS0002-01"},MATCH(D9640,{"BJ_zhongyu";"JS_WX_liteer";"JS_CZ_wodefeng"},0)),"")</f>
        <v>JSNY-JS0002-01</v>
      </c>
      <c r="C9640" s="11" t="str">
        <f>IFERROR(INDEX({"北京中裕世纪大酒店";"江苏利特尔绿色包装股份有限公司";"常州市金坛沃德丰电子科技有限公司"},MATCH(D9640,{"BJ_zhongyu";"JS_WX_liteer";"JS_CZ_wodefeng"},0)),"")</f>
        <v>常州市金坛沃德丰电子科技有限公司</v>
      </c>
      <c r="D9640" s="11" t="str">
        <f>[1]动作!$G9639</f>
        <v>JS_CZ_wodefeng</v>
      </c>
      <c r="E9640" s="11" t="str">
        <f>[1]动作!$D9639</f>
        <v>电表故障</v>
      </c>
      <c r="F9640" s="11" t="s">
        <v>45</v>
      </c>
      <c r="G9640" s="12">
        <f>[1]动作!$A9639+[1]动作!$B9639</f>
        <v>43216.468668981484</v>
      </c>
      <c r="H9640" s="12"/>
      <c r="I9640" s="11"/>
    </row>
    <row r="9641" spans="1:9" hidden="1" x14ac:dyDescent="0.3">
      <c r="A9641" s="24">
        <v>9639</v>
      </c>
      <c r="B9641" s="11" t="str">
        <f>IFERROR(INDEX({"JSNY-BJ0001-01";"JSNY-JS0022-01";"JSNY-JS0002-01"},MATCH(D9641,{"BJ_zhongyu";"JS_WX_liteer";"JS_CZ_wodefeng"},0)),"")</f>
        <v>JSNY-JS0002-01</v>
      </c>
      <c r="C9641" s="11" t="str">
        <f>IFERROR(INDEX({"北京中裕世纪大酒店";"江苏利特尔绿色包装股份有限公司";"常州市金坛沃德丰电子科技有限公司"},MATCH(D9641,{"BJ_zhongyu";"JS_WX_liteer";"JS_CZ_wodefeng"},0)),"")</f>
        <v>常州市金坛沃德丰电子科技有限公司</v>
      </c>
      <c r="D9641" s="11" t="str">
        <f>[1]动作!$G9640</f>
        <v>JS_CZ_wodefeng</v>
      </c>
      <c r="E9641" s="11" t="str">
        <f>[1]动作!$D9640</f>
        <v>电表故障</v>
      </c>
      <c r="F9641" s="11" t="s">
        <v>45</v>
      </c>
      <c r="G9641" s="12">
        <f>[1]动作!$A9640+[1]动作!$B9640</f>
        <v>43216.468784722223</v>
      </c>
      <c r="H9641" s="12"/>
      <c r="I9641" s="11"/>
    </row>
    <row r="9642" spans="1:9" hidden="1" x14ac:dyDescent="0.3">
      <c r="A9642" s="24">
        <v>9640</v>
      </c>
      <c r="B9642" s="11" t="str">
        <f>IFERROR(INDEX({"JSNY-BJ0001-01";"JSNY-JS0022-01";"JSNY-JS0002-01"},MATCH(D9642,{"BJ_zhongyu";"JS_WX_liteer";"JS_CZ_wodefeng"},0)),"")</f>
        <v>JSNY-JS0002-01</v>
      </c>
      <c r="C9642" s="11" t="str">
        <f>IFERROR(INDEX({"北京中裕世纪大酒店";"江苏利特尔绿色包装股份有限公司";"常州市金坛沃德丰电子科技有限公司"},MATCH(D9642,{"BJ_zhongyu";"JS_WX_liteer";"JS_CZ_wodefeng"},0)),"")</f>
        <v>常州市金坛沃德丰电子科技有限公司</v>
      </c>
      <c r="D9642" s="11" t="str">
        <f>[1]动作!$G9641</f>
        <v>JS_CZ_wodefeng</v>
      </c>
      <c r="E9642" s="11" t="str">
        <f>[1]动作!$D9641</f>
        <v>电表故障</v>
      </c>
      <c r="F9642" s="11" t="s">
        <v>45</v>
      </c>
      <c r="G9642" s="12">
        <f>[1]动作!$A9641+[1]动作!$B9641</f>
        <v>43216.469826388886</v>
      </c>
      <c r="H9642" s="12"/>
      <c r="I9642" s="11"/>
    </row>
    <row r="9643" spans="1:9" hidden="1" x14ac:dyDescent="0.3">
      <c r="A9643" s="24">
        <v>9641</v>
      </c>
      <c r="B9643" s="11" t="str">
        <f>IFERROR(INDEX({"JSNY-BJ0001-01";"JSNY-JS0022-01";"JSNY-JS0002-01"},MATCH(D9643,{"BJ_zhongyu";"JS_WX_liteer";"JS_CZ_wodefeng"},0)),"")</f>
        <v>JSNY-JS0002-01</v>
      </c>
      <c r="C9643" s="11" t="str">
        <f>IFERROR(INDEX({"北京中裕世纪大酒店";"江苏利特尔绿色包装股份有限公司";"常州市金坛沃德丰电子科技有限公司"},MATCH(D9643,{"BJ_zhongyu";"JS_WX_liteer";"JS_CZ_wodefeng"},0)),"")</f>
        <v>常州市金坛沃德丰电子科技有限公司</v>
      </c>
      <c r="D9643" s="11" t="str">
        <f>[1]动作!$G9642</f>
        <v>JS_CZ_wodefeng</v>
      </c>
      <c r="E9643" s="11" t="str">
        <f>[1]动作!$D9642</f>
        <v>电表故障</v>
      </c>
      <c r="F9643" s="11" t="s">
        <v>45</v>
      </c>
      <c r="G9643" s="12">
        <f>[1]动作!$A9642+[1]动作!$B9642</f>
        <v>43216.47</v>
      </c>
      <c r="H9643" s="12"/>
      <c r="I9643" s="11"/>
    </row>
    <row r="9644" spans="1:9" hidden="1" x14ac:dyDescent="0.3">
      <c r="A9644" s="24">
        <v>9642</v>
      </c>
      <c r="B9644" s="11" t="str">
        <f>IFERROR(INDEX({"JSNY-BJ0001-01";"JSNY-JS0022-01";"JSNY-JS0002-01"},MATCH(D9644,{"BJ_zhongyu";"JS_WX_liteer";"JS_CZ_wodefeng"},0)),"")</f>
        <v>JSNY-JS0002-01</v>
      </c>
      <c r="C9644" s="11" t="str">
        <f>IFERROR(INDEX({"北京中裕世纪大酒店";"江苏利特尔绿色包装股份有限公司";"常州市金坛沃德丰电子科技有限公司"},MATCH(D9644,{"BJ_zhongyu";"JS_WX_liteer";"JS_CZ_wodefeng"},0)),"")</f>
        <v>常州市金坛沃德丰电子科技有限公司</v>
      </c>
      <c r="D9644" s="11" t="str">
        <f>[1]动作!$G9643</f>
        <v>JS_CZ_wodefeng</v>
      </c>
      <c r="E9644" s="11" t="str">
        <f>[1]动作!$D9643</f>
        <v>电表故障</v>
      </c>
      <c r="F9644" s="11" t="s">
        <v>45</v>
      </c>
      <c r="G9644" s="12">
        <f>[1]动作!$A9643+[1]动作!$B9643</f>
        <v>43216.470231481479</v>
      </c>
      <c r="H9644" s="12"/>
      <c r="I9644" s="11"/>
    </row>
    <row r="9645" spans="1:9" hidden="1" x14ac:dyDescent="0.3">
      <c r="A9645" s="24">
        <v>9643</v>
      </c>
      <c r="B9645" s="11" t="str">
        <f>IFERROR(INDEX({"JSNY-BJ0001-01";"JSNY-JS0022-01";"JSNY-JS0002-01"},MATCH(D9645,{"BJ_zhongyu";"JS_WX_liteer";"JS_CZ_wodefeng"},0)),"")</f>
        <v>JSNY-JS0002-01</v>
      </c>
      <c r="C9645" s="11" t="str">
        <f>IFERROR(INDEX({"北京中裕世纪大酒店";"江苏利特尔绿色包装股份有限公司";"常州市金坛沃德丰电子科技有限公司"},MATCH(D9645,{"BJ_zhongyu";"JS_WX_liteer";"JS_CZ_wodefeng"},0)),"")</f>
        <v>常州市金坛沃德丰电子科技有限公司</v>
      </c>
      <c r="D9645" s="11" t="str">
        <f>[1]动作!$G9644</f>
        <v>JS_CZ_wodefeng</v>
      </c>
      <c r="E9645" s="11" t="str">
        <f>[1]动作!$D9644</f>
        <v>电表故障</v>
      </c>
      <c r="F9645" s="11" t="s">
        <v>45</v>
      </c>
      <c r="G9645" s="12">
        <f>[1]动作!$A9644+[1]动作!$B9644</f>
        <v>43216.470347222225</v>
      </c>
      <c r="H9645" s="12"/>
      <c r="I9645" s="11"/>
    </row>
    <row r="9646" spans="1:9" hidden="1" x14ac:dyDescent="0.3">
      <c r="A9646" s="24">
        <v>9644</v>
      </c>
      <c r="B9646" s="11" t="str">
        <f>IFERROR(INDEX({"JSNY-BJ0001-01";"JSNY-JS0022-01";"JSNY-JS0002-01"},MATCH(D9646,{"BJ_zhongyu";"JS_WX_liteer";"JS_CZ_wodefeng"},0)),"")</f>
        <v>JSNY-BJ0001-01</v>
      </c>
      <c r="C9646" s="11" t="str">
        <f>IFERROR(INDEX({"北京中裕世纪大酒店";"江苏利特尔绿色包装股份有限公司";"常州市金坛沃德丰电子科技有限公司"},MATCH(D9646,{"BJ_zhongyu";"JS_WX_liteer";"JS_CZ_wodefeng"},0)),"")</f>
        <v>北京中裕世纪大酒店</v>
      </c>
      <c r="D9646" s="11" t="str">
        <f>[1]动作!$G9645</f>
        <v>BJ_zhongyu</v>
      </c>
      <c r="E9646" s="11" t="str">
        <f>[1]动作!$D9645</f>
        <v>分系统3故障状态</v>
      </c>
      <c r="F9646" s="11" t="s">
        <v>178</v>
      </c>
      <c r="G9646" s="12">
        <f>[1]动作!$A9645+[1]动作!$B9645</f>
        <v>43216.471747685187</v>
      </c>
      <c r="H9646" s="12"/>
      <c r="I9646" s="11"/>
    </row>
    <row r="9647" spans="1:9" hidden="1" x14ac:dyDescent="0.3">
      <c r="A9647" s="24">
        <v>9645</v>
      </c>
      <c r="B9647" s="11" t="str">
        <f>IFERROR(INDEX({"JSNY-BJ0001-01";"JSNY-JS0022-01";"JSNY-JS0002-01"},MATCH(D9647,{"BJ_zhongyu";"JS_WX_liteer";"JS_CZ_wodefeng"},0)),"")</f>
        <v>JSNY-BJ0001-01</v>
      </c>
      <c r="C9647" s="11" t="str">
        <f>IFERROR(INDEX({"北京中裕世纪大酒店";"江苏利特尔绿色包装股份有限公司";"常州市金坛沃德丰电子科技有限公司"},MATCH(D9647,{"BJ_zhongyu";"JS_WX_liteer";"JS_CZ_wodefeng"},0)),"")</f>
        <v>北京中裕世纪大酒店</v>
      </c>
      <c r="D9647" s="11" t="str">
        <f>[1]动作!$G9646</f>
        <v>BJ_zhongyu</v>
      </c>
      <c r="E9647" s="11" t="str">
        <f>[1]动作!$D9646</f>
        <v>分系统3BCMS2故障状态</v>
      </c>
      <c r="F9647" s="11" t="s">
        <v>177</v>
      </c>
      <c r="G9647" s="12">
        <f>[1]动作!$A9646+[1]动作!$B9646</f>
        <v>43216.471747685187</v>
      </c>
      <c r="H9647" s="12"/>
      <c r="I9647" s="11"/>
    </row>
    <row r="9648" spans="1:9" hidden="1" x14ac:dyDescent="0.3">
      <c r="A9648" s="24">
        <v>9646</v>
      </c>
      <c r="B9648" s="11" t="str">
        <f>IFERROR(INDEX({"JSNY-BJ0001-01";"JSNY-JS0022-01";"JSNY-JS0002-01"},MATCH(D9648,{"BJ_zhongyu";"JS_WX_liteer";"JS_CZ_wodefeng"},0)),"")</f>
        <v>JSNY-JS0002-01</v>
      </c>
      <c r="C9648" s="11" t="str">
        <f>IFERROR(INDEX({"北京中裕世纪大酒店";"江苏利特尔绿色包装股份有限公司";"常州市金坛沃德丰电子科技有限公司"},MATCH(D9648,{"BJ_zhongyu";"JS_WX_liteer";"JS_CZ_wodefeng"},0)),"")</f>
        <v>常州市金坛沃德丰电子科技有限公司</v>
      </c>
      <c r="D9648" s="11" t="str">
        <f>[1]动作!$G9647</f>
        <v>JS_CZ_wodefeng</v>
      </c>
      <c r="E9648" s="11" t="str">
        <f>[1]动作!$D9647</f>
        <v>电表故障</v>
      </c>
      <c r="F9648" s="11" t="s">
        <v>45</v>
      </c>
      <c r="G9648" s="12">
        <f>[1]动作!$A9647+[1]动作!$B9647</f>
        <v>43216.473541666666</v>
      </c>
      <c r="H9648" s="12"/>
      <c r="I9648" s="11"/>
    </row>
    <row r="9649" spans="1:9" hidden="1" x14ac:dyDescent="0.3">
      <c r="A9649" s="24">
        <v>9647</v>
      </c>
      <c r="B9649" s="11" t="str">
        <f>IFERROR(INDEX({"JSNY-BJ0001-01";"JSNY-JS0022-01";"JSNY-JS0002-01"},MATCH(D9649,{"BJ_zhongyu";"JS_WX_liteer";"JS_CZ_wodefeng"},0)),"")</f>
        <v>JSNY-JS0002-01</v>
      </c>
      <c r="C9649" s="11" t="str">
        <f>IFERROR(INDEX({"北京中裕世纪大酒店";"江苏利特尔绿色包装股份有限公司";"常州市金坛沃德丰电子科技有限公司"},MATCH(D9649,{"BJ_zhongyu";"JS_WX_liteer";"JS_CZ_wodefeng"},0)),"")</f>
        <v>常州市金坛沃德丰电子科技有限公司</v>
      </c>
      <c r="D9649" s="11" t="str">
        <f>[1]动作!$G9648</f>
        <v>JS_CZ_wodefeng</v>
      </c>
      <c r="E9649" s="11" t="str">
        <f>[1]动作!$D9648</f>
        <v>电表故障</v>
      </c>
      <c r="F9649" s="11" t="s">
        <v>45</v>
      </c>
      <c r="G9649" s="12">
        <f>[1]动作!$A9648+[1]动作!$B9648</f>
        <v>43216.473657407405</v>
      </c>
      <c r="H9649" s="12"/>
      <c r="I9649" s="11"/>
    </row>
    <row r="9650" spans="1:9" hidden="1" x14ac:dyDescent="0.3">
      <c r="A9650" s="24">
        <v>9648</v>
      </c>
      <c r="B9650" s="11" t="str">
        <f>IFERROR(INDEX({"JSNY-BJ0001-01";"JSNY-JS0022-01";"JSNY-JS0002-01"},MATCH(D9650,{"BJ_zhongyu";"JS_WX_liteer";"JS_CZ_wodefeng"},0)),"")</f>
        <v>JSNY-JS0002-01</v>
      </c>
      <c r="C9650" s="11" t="str">
        <f>IFERROR(INDEX({"北京中裕世纪大酒店";"江苏利特尔绿色包装股份有限公司";"常州市金坛沃德丰电子科技有限公司"},MATCH(D9650,{"BJ_zhongyu";"JS_WX_liteer";"JS_CZ_wodefeng"},0)),"")</f>
        <v>常州市金坛沃德丰电子科技有限公司</v>
      </c>
      <c r="D9650" s="11" t="str">
        <f>[1]动作!$G9649</f>
        <v>JS_CZ_wodefeng</v>
      </c>
      <c r="E9650" s="11" t="str">
        <f>[1]动作!$D9649</f>
        <v>电表故障</v>
      </c>
      <c r="F9650" s="11" t="s">
        <v>45</v>
      </c>
      <c r="G9650" s="12">
        <f>[1]动作!$A9649+[1]动作!$B9649</f>
        <v>43216.47383101852</v>
      </c>
      <c r="H9650" s="12"/>
      <c r="I9650" s="11"/>
    </row>
    <row r="9651" spans="1:9" hidden="1" x14ac:dyDescent="0.3">
      <c r="A9651" s="24">
        <v>9649</v>
      </c>
      <c r="B9651" s="11" t="str">
        <f>IFERROR(INDEX({"JSNY-BJ0001-01";"JSNY-JS0022-01";"JSNY-JS0002-01"},MATCH(D9651,{"BJ_zhongyu";"JS_WX_liteer";"JS_CZ_wodefeng"},0)),"")</f>
        <v>JSNY-JS0002-01</v>
      </c>
      <c r="C9651" s="11" t="str">
        <f>IFERROR(INDEX({"北京中裕世纪大酒店";"江苏利特尔绿色包装股份有限公司";"常州市金坛沃德丰电子科技有限公司"},MATCH(D9651,{"BJ_zhongyu";"JS_WX_liteer";"JS_CZ_wodefeng"},0)),"")</f>
        <v>常州市金坛沃德丰电子科技有限公司</v>
      </c>
      <c r="D9651" s="11" t="str">
        <f>[1]动作!$G9650</f>
        <v>JS_CZ_wodefeng</v>
      </c>
      <c r="E9651" s="11" t="str">
        <f>[1]动作!$D9650</f>
        <v>电表故障</v>
      </c>
      <c r="F9651" s="11" t="s">
        <v>45</v>
      </c>
      <c r="G9651" s="12">
        <f>[1]动作!$A9650+[1]动作!$B9650</f>
        <v>43216.475104166668</v>
      </c>
      <c r="H9651" s="12"/>
      <c r="I9651" s="11"/>
    </row>
    <row r="9652" spans="1:9" hidden="1" x14ac:dyDescent="0.3">
      <c r="A9652" s="24">
        <v>9650</v>
      </c>
      <c r="B9652" s="11" t="str">
        <f>IFERROR(INDEX({"JSNY-BJ0001-01";"JSNY-JS0022-01";"JSNY-JS0002-01"},MATCH(D9652,{"BJ_zhongyu";"JS_WX_liteer";"JS_CZ_wodefeng"},0)),"")</f>
        <v>JSNY-JS0002-01</v>
      </c>
      <c r="C9652" s="11" t="str">
        <f>IFERROR(INDEX({"北京中裕世纪大酒店";"江苏利特尔绿色包装股份有限公司";"常州市金坛沃德丰电子科技有限公司"},MATCH(D9652,{"BJ_zhongyu";"JS_WX_liteer";"JS_CZ_wodefeng"},0)),"")</f>
        <v>常州市金坛沃德丰电子科技有限公司</v>
      </c>
      <c r="D9652" s="11" t="str">
        <f>[1]动作!$G9651</f>
        <v>JS_CZ_wodefeng</v>
      </c>
      <c r="E9652" s="11" t="str">
        <f>[1]动作!$D9651</f>
        <v>电表故障</v>
      </c>
      <c r="F9652" s="11" t="s">
        <v>45</v>
      </c>
      <c r="G9652" s="12">
        <f>[1]动作!$A9651+[1]动作!$B9651</f>
        <v>43216.480381944442</v>
      </c>
      <c r="H9652" s="12"/>
      <c r="I9652" s="11"/>
    </row>
    <row r="9653" spans="1:9" hidden="1" x14ac:dyDescent="0.3">
      <c r="A9653" s="24">
        <v>9651</v>
      </c>
      <c r="B9653" s="11" t="str">
        <f>IFERROR(INDEX({"JSNY-BJ0001-01";"JSNY-JS0022-01";"JSNY-JS0002-01"},MATCH(D9653,{"BJ_zhongyu";"JS_WX_liteer";"JS_CZ_wodefeng"},0)),"")</f>
        <v>JSNY-JS0002-01</v>
      </c>
      <c r="C9653" s="11" t="str">
        <f>IFERROR(INDEX({"北京中裕世纪大酒店";"江苏利特尔绿色包装股份有限公司";"常州市金坛沃德丰电子科技有限公司"},MATCH(D9653,{"BJ_zhongyu";"JS_WX_liteer";"JS_CZ_wodefeng"},0)),"")</f>
        <v>常州市金坛沃德丰电子科技有限公司</v>
      </c>
      <c r="D9653" s="11" t="str">
        <f>[1]动作!$G9652</f>
        <v>JS_CZ_wodefeng</v>
      </c>
      <c r="E9653" s="11" t="str">
        <f>[1]动作!$D9652</f>
        <v>电表故障</v>
      </c>
      <c r="F9653" s="11" t="s">
        <v>45</v>
      </c>
      <c r="G9653" s="12">
        <f>[1]动作!$A9652+[1]动作!$B9652</f>
        <v>43216.480613425927</v>
      </c>
      <c r="H9653" s="12"/>
      <c r="I9653" s="11"/>
    </row>
    <row r="9654" spans="1:9" hidden="1" x14ac:dyDescent="0.3">
      <c r="A9654" s="24">
        <v>9652</v>
      </c>
      <c r="B9654" s="11" t="str">
        <f>IFERROR(INDEX({"JSNY-BJ0001-01";"JSNY-JS0022-01";"JSNY-JS0002-01"},MATCH(D9654,{"BJ_zhongyu";"JS_WX_liteer";"JS_CZ_wodefeng"},0)),"")</f>
        <v>JSNY-JS0002-01</v>
      </c>
      <c r="C9654" s="11" t="str">
        <f>IFERROR(INDEX({"北京中裕世纪大酒店";"江苏利特尔绿色包装股份有限公司";"常州市金坛沃德丰电子科技有限公司"},MATCH(D9654,{"BJ_zhongyu";"JS_WX_liteer";"JS_CZ_wodefeng"},0)),"")</f>
        <v>常州市金坛沃德丰电子科技有限公司</v>
      </c>
      <c r="D9654" s="11" t="str">
        <f>[1]动作!$G9653</f>
        <v>JS_CZ_wodefeng</v>
      </c>
      <c r="E9654" s="11" t="str">
        <f>[1]动作!$D9653</f>
        <v>电表故障</v>
      </c>
      <c r="F9654" s="11" t="s">
        <v>45</v>
      </c>
      <c r="G9654" s="12">
        <f>[1]动作!$A9653+[1]动作!$B9653</f>
        <v>43216.481712962966</v>
      </c>
      <c r="H9654" s="12"/>
      <c r="I9654" s="11"/>
    </row>
    <row r="9655" spans="1:9" hidden="1" x14ac:dyDescent="0.3">
      <c r="A9655" s="24">
        <v>9653</v>
      </c>
      <c r="B9655" s="11" t="str">
        <f>IFERROR(INDEX({"JSNY-BJ0001-01";"JSNY-JS0022-01";"JSNY-JS0002-01"},MATCH(D9655,{"BJ_zhongyu";"JS_WX_liteer";"JS_CZ_wodefeng"},0)),"")</f>
        <v>JSNY-JS0002-01</v>
      </c>
      <c r="C9655" s="11" t="str">
        <f>IFERROR(INDEX({"北京中裕世纪大酒店";"江苏利特尔绿色包装股份有限公司";"常州市金坛沃德丰电子科技有限公司"},MATCH(D9655,{"BJ_zhongyu";"JS_WX_liteer";"JS_CZ_wodefeng"},0)),"")</f>
        <v>常州市金坛沃德丰电子科技有限公司</v>
      </c>
      <c r="D9655" s="11" t="str">
        <f>[1]动作!$G9654</f>
        <v>JS_CZ_wodefeng</v>
      </c>
      <c r="E9655" s="11" t="str">
        <f>[1]动作!$D9654</f>
        <v>电表故障</v>
      </c>
      <c r="F9655" s="11" t="s">
        <v>45</v>
      </c>
      <c r="G9655" s="12">
        <f>[1]动作!$A9654+[1]动作!$B9654</f>
        <v>43216.484027777777</v>
      </c>
      <c r="H9655" s="12"/>
      <c r="I9655" s="11"/>
    </row>
    <row r="9656" spans="1:9" hidden="1" x14ac:dyDescent="0.3">
      <c r="A9656" s="24">
        <v>9654</v>
      </c>
      <c r="B9656" s="11" t="str">
        <f>IFERROR(INDEX({"JSNY-BJ0001-01";"JSNY-JS0022-01";"JSNY-JS0002-01"},MATCH(D9656,{"BJ_zhongyu";"JS_WX_liteer";"JS_CZ_wodefeng"},0)),"")</f>
        <v>JSNY-JS0002-01</v>
      </c>
      <c r="C9656" s="11" t="str">
        <f>IFERROR(INDEX({"北京中裕世纪大酒店";"江苏利特尔绿色包装股份有限公司";"常州市金坛沃德丰电子科技有限公司"},MATCH(D9656,{"BJ_zhongyu";"JS_WX_liteer";"JS_CZ_wodefeng"},0)),"")</f>
        <v>常州市金坛沃德丰电子科技有限公司</v>
      </c>
      <c r="D9656" s="11" t="str">
        <f>[1]动作!$G9655</f>
        <v>JS_CZ_wodefeng</v>
      </c>
      <c r="E9656" s="11" t="str">
        <f>[1]动作!$D9655</f>
        <v>电表故障</v>
      </c>
      <c r="F9656" s="11" t="s">
        <v>45</v>
      </c>
      <c r="G9656" s="12">
        <f>[1]动作!$A9655+[1]动作!$B9655</f>
        <v>43216.485474537039</v>
      </c>
      <c r="H9656" s="12"/>
      <c r="I9656" s="11"/>
    </row>
    <row r="9657" spans="1:9" hidden="1" x14ac:dyDescent="0.3">
      <c r="A9657" s="24">
        <v>9655</v>
      </c>
      <c r="B9657" s="11" t="str">
        <f>IFERROR(INDEX({"JSNY-BJ0001-01";"JSNY-JS0022-01";"JSNY-JS0002-01"},MATCH(D9657,{"BJ_zhongyu";"JS_WX_liteer";"JS_CZ_wodefeng"},0)),"")</f>
        <v>JSNY-JS0002-01</v>
      </c>
      <c r="C9657" s="11" t="str">
        <f>IFERROR(INDEX({"北京中裕世纪大酒店";"江苏利特尔绿色包装股份有限公司";"常州市金坛沃德丰电子科技有限公司"},MATCH(D9657,{"BJ_zhongyu";"JS_WX_liteer";"JS_CZ_wodefeng"},0)),"")</f>
        <v>常州市金坛沃德丰电子科技有限公司</v>
      </c>
      <c r="D9657" s="11" t="str">
        <f>[1]动作!$G9656</f>
        <v>JS_CZ_wodefeng</v>
      </c>
      <c r="E9657" s="11" t="str">
        <f>[1]动作!$D9656</f>
        <v>电表故障</v>
      </c>
      <c r="F9657" s="11" t="s">
        <v>45</v>
      </c>
      <c r="G9657" s="12">
        <f>[1]动作!$A9656+[1]动作!$B9656</f>
        <v>43216.485601851855</v>
      </c>
      <c r="H9657" s="12"/>
      <c r="I9657" s="11"/>
    </row>
    <row r="9658" spans="1:9" hidden="1" x14ac:dyDescent="0.3">
      <c r="A9658" s="24">
        <v>9656</v>
      </c>
      <c r="B9658" s="11" t="str">
        <f>IFERROR(INDEX({"JSNY-BJ0001-01";"JSNY-JS0022-01";"JSNY-JS0002-01"},MATCH(D9658,{"BJ_zhongyu";"JS_WX_liteer";"JS_CZ_wodefeng"},0)),"")</f>
        <v>JSNY-JS0002-01</v>
      </c>
      <c r="C9658" s="11" t="str">
        <f>IFERROR(INDEX({"北京中裕世纪大酒店";"江苏利特尔绿色包装股份有限公司";"常州市金坛沃德丰电子科技有限公司"},MATCH(D9658,{"BJ_zhongyu";"JS_WX_liteer";"JS_CZ_wodefeng"},0)),"")</f>
        <v>常州市金坛沃德丰电子科技有限公司</v>
      </c>
      <c r="D9658" s="11" t="str">
        <f>[1]动作!$G9657</f>
        <v>JS_CZ_wodefeng</v>
      </c>
      <c r="E9658" s="11" t="str">
        <f>[1]动作!$D9657</f>
        <v>电表故障</v>
      </c>
      <c r="F9658" s="11" t="s">
        <v>45</v>
      </c>
      <c r="G9658" s="12">
        <f>[1]动作!$A9657+[1]动作!$B9657</f>
        <v>43216.486932870372</v>
      </c>
      <c r="H9658" s="12"/>
      <c r="I9658" s="11"/>
    </row>
    <row r="9659" spans="1:9" hidden="1" x14ac:dyDescent="0.3">
      <c r="A9659" s="24">
        <v>9657</v>
      </c>
      <c r="B9659" s="11" t="str">
        <f>IFERROR(INDEX({"JSNY-BJ0001-01";"JSNY-JS0022-01";"JSNY-JS0002-01"},MATCH(D9659,{"BJ_zhongyu";"JS_WX_liteer";"JS_CZ_wodefeng"},0)),"")</f>
        <v>JSNY-JS0002-01</v>
      </c>
      <c r="C9659" s="11" t="str">
        <f>IFERROR(INDEX({"北京中裕世纪大酒店";"江苏利特尔绿色包装股份有限公司";"常州市金坛沃德丰电子科技有限公司"},MATCH(D9659,{"BJ_zhongyu";"JS_WX_liteer";"JS_CZ_wodefeng"},0)),"")</f>
        <v>常州市金坛沃德丰电子科技有限公司</v>
      </c>
      <c r="D9659" s="11" t="str">
        <f>[1]动作!$G9658</f>
        <v>JS_CZ_wodefeng</v>
      </c>
      <c r="E9659" s="11" t="str">
        <f>[1]动作!$D9658</f>
        <v>电表故障</v>
      </c>
      <c r="F9659" s="11" t="s">
        <v>45</v>
      </c>
      <c r="G9659" s="12">
        <f>[1]动作!$A9658+[1]动作!$B9658</f>
        <v>43216.48704861111</v>
      </c>
      <c r="H9659" s="12"/>
      <c r="I9659" s="11"/>
    </row>
    <row r="9660" spans="1:9" hidden="1" x14ac:dyDescent="0.3">
      <c r="A9660" s="24">
        <v>9658</v>
      </c>
      <c r="B9660" s="11" t="str">
        <f>IFERROR(INDEX({"JSNY-BJ0001-01";"JSNY-JS0022-01";"JSNY-JS0002-01"},MATCH(D9660,{"BJ_zhongyu";"JS_WX_liteer";"JS_CZ_wodefeng"},0)),"")</f>
        <v>JSNY-JS0002-01</v>
      </c>
      <c r="C9660" s="11" t="str">
        <f>IFERROR(INDEX({"北京中裕世纪大酒店";"江苏利特尔绿色包装股份有限公司";"常州市金坛沃德丰电子科技有限公司"},MATCH(D9660,{"BJ_zhongyu";"JS_WX_liteer";"JS_CZ_wodefeng"},0)),"")</f>
        <v>常州市金坛沃德丰电子科技有限公司</v>
      </c>
      <c r="D9660" s="11" t="str">
        <f>[1]动作!$G9659</f>
        <v>JS_CZ_wodefeng</v>
      </c>
      <c r="E9660" s="11" t="str">
        <f>[1]动作!$D9659</f>
        <v>电表故障</v>
      </c>
      <c r="F9660" s="11" t="s">
        <v>45</v>
      </c>
      <c r="G9660" s="12">
        <f>[1]动作!$A9659+[1]动作!$B9659</f>
        <v>43216.488263888888</v>
      </c>
      <c r="H9660" s="12"/>
      <c r="I9660" s="11"/>
    </row>
    <row r="9661" spans="1:9" hidden="1" x14ac:dyDescent="0.3">
      <c r="A9661" s="24">
        <v>9659</v>
      </c>
      <c r="B9661" s="11" t="str">
        <f>IFERROR(INDEX({"JSNY-BJ0001-01";"JSNY-JS0022-01";"JSNY-JS0002-01"},MATCH(D9661,{"BJ_zhongyu";"JS_WX_liteer";"JS_CZ_wodefeng"},0)),"")</f>
        <v>JSNY-JS0002-01</v>
      </c>
      <c r="C9661" s="11" t="str">
        <f>IFERROR(INDEX({"北京中裕世纪大酒店";"江苏利特尔绿色包装股份有限公司";"常州市金坛沃德丰电子科技有限公司"},MATCH(D9661,{"BJ_zhongyu";"JS_WX_liteer";"JS_CZ_wodefeng"},0)),"")</f>
        <v>常州市金坛沃德丰电子科技有限公司</v>
      </c>
      <c r="D9661" s="11" t="str">
        <f>[1]动作!$G9660</f>
        <v>JS_CZ_wodefeng</v>
      </c>
      <c r="E9661" s="11" t="str">
        <f>[1]动作!$D9660</f>
        <v>电表故障</v>
      </c>
      <c r="F9661" s="11" t="s">
        <v>45</v>
      </c>
      <c r="G9661" s="12">
        <f>[1]动作!$A9660+[1]动作!$B9660</f>
        <v>43216.489537037036</v>
      </c>
      <c r="H9661" s="12"/>
      <c r="I9661" s="11"/>
    </row>
    <row r="9662" spans="1:9" hidden="1" x14ac:dyDescent="0.3">
      <c r="A9662" s="24">
        <v>9660</v>
      </c>
      <c r="B9662" s="11" t="str">
        <f>IFERROR(INDEX({"JSNY-BJ0001-01";"JSNY-JS0022-01";"JSNY-JS0002-01"},MATCH(D9662,{"BJ_zhongyu";"JS_WX_liteer";"JS_CZ_wodefeng"},0)),"")</f>
        <v>JSNY-JS0002-01</v>
      </c>
      <c r="C9662" s="11" t="str">
        <f>IFERROR(INDEX({"北京中裕世纪大酒店";"江苏利特尔绿色包装股份有限公司";"常州市金坛沃德丰电子科技有限公司"},MATCH(D9662,{"BJ_zhongyu";"JS_WX_liteer";"JS_CZ_wodefeng"},0)),"")</f>
        <v>常州市金坛沃德丰电子科技有限公司</v>
      </c>
      <c r="D9662" s="11" t="str">
        <f>[1]动作!$G9661</f>
        <v>JS_CZ_wodefeng</v>
      </c>
      <c r="E9662" s="11" t="str">
        <f>[1]动作!$D9661</f>
        <v>电表故障</v>
      </c>
      <c r="F9662" s="11" t="s">
        <v>45</v>
      </c>
      <c r="G9662" s="12">
        <f>[1]动作!$A9661+[1]动作!$B9661</f>
        <v>43216.490983796299</v>
      </c>
      <c r="H9662" s="12"/>
      <c r="I9662" s="11"/>
    </row>
    <row r="9663" spans="1:9" hidden="1" x14ac:dyDescent="0.3">
      <c r="A9663" s="24">
        <v>9661</v>
      </c>
      <c r="B9663" s="11" t="str">
        <f>IFERROR(INDEX({"JSNY-BJ0001-01";"JSNY-JS0022-01";"JSNY-JS0002-01"},MATCH(D9663,{"BJ_zhongyu";"JS_WX_liteer";"JS_CZ_wodefeng"},0)),"")</f>
        <v>JSNY-JS0002-01</v>
      </c>
      <c r="C9663" s="11" t="str">
        <f>IFERROR(INDEX({"北京中裕世纪大酒店";"江苏利特尔绿色包装股份有限公司";"常州市金坛沃德丰电子科技有限公司"},MATCH(D9663,{"BJ_zhongyu";"JS_WX_liteer";"JS_CZ_wodefeng"},0)),"")</f>
        <v>常州市金坛沃德丰电子科技有限公司</v>
      </c>
      <c r="D9663" s="11" t="str">
        <f>[1]动作!$G9662</f>
        <v>JS_CZ_wodefeng</v>
      </c>
      <c r="E9663" s="11" t="str">
        <f>[1]动作!$D9662</f>
        <v>电表故障</v>
      </c>
      <c r="F9663" s="11" t="s">
        <v>45</v>
      </c>
      <c r="G9663" s="12">
        <f>[1]动作!$A9662+[1]动作!$B9662</f>
        <v>43216.492199074077</v>
      </c>
      <c r="H9663" s="12"/>
      <c r="I9663" s="11"/>
    </row>
    <row r="9664" spans="1:9" hidden="1" x14ac:dyDescent="0.3">
      <c r="A9664" s="24">
        <v>9662</v>
      </c>
      <c r="B9664" s="11" t="str">
        <f>IFERROR(INDEX({"JSNY-BJ0001-01";"JSNY-JS0022-01";"JSNY-JS0002-01"},MATCH(D9664,{"BJ_zhongyu";"JS_WX_liteer";"JS_CZ_wodefeng"},0)),"")</f>
        <v>JSNY-JS0002-01</v>
      </c>
      <c r="C9664" s="11" t="str">
        <f>IFERROR(INDEX({"北京中裕世纪大酒店";"江苏利特尔绿色包装股份有限公司";"常州市金坛沃德丰电子科技有限公司"},MATCH(D9664,{"BJ_zhongyu";"JS_WX_liteer";"JS_CZ_wodefeng"},0)),"")</f>
        <v>常州市金坛沃德丰电子科技有限公司</v>
      </c>
      <c r="D9664" s="11" t="str">
        <f>[1]动作!$G9663</f>
        <v>JS_CZ_wodefeng</v>
      </c>
      <c r="E9664" s="11" t="str">
        <f>[1]动作!$D9663</f>
        <v>电表故障</v>
      </c>
      <c r="F9664" s="11" t="s">
        <v>45</v>
      </c>
      <c r="G9664" s="12">
        <f>[1]动作!$A9663+[1]动作!$B9663</f>
        <v>43216.492314814815</v>
      </c>
      <c r="H9664" s="12"/>
      <c r="I9664" s="11"/>
    </row>
    <row r="9665" spans="1:9" hidden="1" x14ac:dyDescent="0.3">
      <c r="A9665" s="24">
        <v>9663</v>
      </c>
      <c r="B9665" s="11" t="str">
        <f>IFERROR(INDEX({"JSNY-BJ0001-01";"JSNY-JS0022-01";"JSNY-JS0002-01"},MATCH(D9665,{"BJ_zhongyu";"JS_WX_liteer";"JS_CZ_wodefeng"},0)),"")</f>
        <v>JSNY-JS0002-01</v>
      </c>
      <c r="C9665" s="11" t="str">
        <f>IFERROR(INDEX({"北京中裕世纪大酒店";"江苏利特尔绿色包装股份有限公司";"常州市金坛沃德丰电子科技有限公司"},MATCH(D9665,{"BJ_zhongyu";"JS_WX_liteer";"JS_CZ_wodefeng"},0)),"")</f>
        <v>常州市金坛沃德丰电子科技有限公司</v>
      </c>
      <c r="D9665" s="11" t="str">
        <f>[1]动作!$G9664</f>
        <v>JS_CZ_wodefeng</v>
      </c>
      <c r="E9665" s="11" t="str">
        <f>[1]动作!$D9664</f>
        <v>电表故障</v>
      </c>
      <c r="F9665" s="11" t="s">
        <v>45</v>
      </c>
      <c r="G9665" s="12">
        <f>[1]动作!$A9664+[1]动作!$B9664</f>
        <v>43216.492442129631</v>
      </c>
      <c r="H9665" s="12"/>
      <c r="I9665" s="11"/>
    </row>
    <row r="9666" spans="1:9" hidden="1" x14ac:dyDescent="0.3">
      <c r="A9666" s="24">
        <v>9664</v>
      </c>
      <c r="B9666" s="11" t="str">
        <f>IFERROR(INDEX({"JSNY-BJ0001-01";"JSNY-JS0022-01";"JSNY-JS0002-01"},MATCH(D9666,{"BJ_zhongyu";"JS_WX_liteer";"JS_CZ_wodefeng"},0)),"")</f>
        <v>JSNY-JS0002-01</v>
      </c>
      <c r="C9666" s="11" t="str">
        <f>IFERROR(INDEX({"北京中裕世纪大酒店";"江苏利特尔绿色包装股份有限公司";"常州市金坛沃德丰电子科技有限公司"},MATCH(D9666,{"BJ_zhongyu";"JS_WX_liteer";"JS_CZ_wodefeng"},0)),"")</f>
        <v>常州市金坛沃德丰电子科技有限公司</v>
      </c>
      <c r="D9666" s="11" t="str">
        <f>[1]动作!$G9665</f>
        <v>JS_CZ_wodefeng</v>
      </c>
      <c r="E9666" s="11" t="str">
        <f>[1]动作!$D9665</f>
        <v>电表故障</v>
      </c>
      <c r="F9666" s="11" t="s">
        <v>45</v>
      </c>
      <c r="G9666" s="12">
        <f>[1]动作!$A9665+[1]动作!$B9665</f>
        <v>43216.493310185186</v>
      </c>
      <c r="H9666" s="12"/>
      <c r="I9666" s="11"/>
    </row>
    <row r="9667" spans="1:9" hidden="1" x14ac:dyDescent="0.3">
      <c r="A9667" s="24">
        <v>9665</v>
      </c>
      <c r="B9667" s="11" t="str">
        <f>IFERROR(INDEX({"JSNY-BJ0001-01";"JSNY-JS0022-01";"JSNY-JS0002-01"},MATCH(D9667,{"BJ_zhongyu";"JS_WX_liteer";"JS_CZ_wodefeng"},0)),"")</f>
        <v>JSNY-JS0002-01</v>
      </c>
      <c r="C9667" s="11" t="str">
        <f>IFERROR(INDEX({"北京中裕世纪大酒店";"江苏利特尔绿色包装股份有限公司";"常州市金坛沃德丰电子科技有限公司"},MATCH(D9667,{"BJ_zhongyu";"JS_WX_liteer";"JS_CZ_wodefeng"},0)),"")</f>
        <v>常州市金坛沃德丰电子科技有限公司</v>
      </c>
      <c r="D9667" s="11" t="str">
        <f>[1]动作!$G9666</f>
        <v>JS_CZ_wodefeng</v>
      </c>
      <c r="E9667" s="11" t="str">
        <f>[1]动作!$D9666</f>
        <v>电表故障</v>
      </c>
      <c r="F9667" s="11" t="s">
        <v>45</v>
      </c>
      <c r="G9667" s="12">
        <f>[1]动作!$A9666+[1]动作!$B9666</f>
        <v>43216.497303240743</v>
      </c>
      <c r="H9667" s="12"/>
      <c r="I9667" s="11"/>
    </row>
    <row r="9668" spans="1:9" hidden="1" x14ac:dyDescent="0.3">
      <c r="A9668" s="24">
        <v>9666</v>
      </c>
      <c r="B9668" s="11" t="str">
        <f>IFERROR(INDEX({"JSNY-BJ0001-01";"JSNY-JS0022-01";"JSNY-JS0002-01"},MATCH(D9668,{"BJ_zhongyu";"JS_WX_liteer";"JS_CZ_wodefeng"},0)),"")</f>
        <v>JSNY-JS0002-01</v>
      </c>
      <c r="C9668" s="11" t="str">
        <f>IFERROR(INDEX({"北京中裕世纪大酒店";"江苏利特尔绿色包装股份有限公司";"常州市金坛沃德丰电子科技有限公司"},MATCH(D9668,{"BJ_zhongyu";"JS_WX_liteer";"JS_CZ_wodefeng"},0)),"")</f>
        <v>常州市金坛沃德丰电子科技有限公司</v>
      </c>
      <c r="D9668" s="11" t="str">
        <f>[1]动作!$G9667</f>
        <v>JS_CZ_wodefeng</v>
      </c>
      <c r="E9668" s="11" t="str">
        <f>[1]动作!$D9667</f>
        <v>电表故障</v>
      </c>
      <c r="F9668" s="11" t="s">
        <v>45</v>
      </c>
      <c r="G9668" s="12">
        <f>[1]动作!$A9667+[1]动作!$B9667</f>
        <v>43216.498865740738</v>
      </c>
      <c r="H9668" s="12"/>
      <c r="I9668" s="11"/>
    </row>
    <row r="9669" spans="1:9" hidden="1" x14ac:dyDescent="0.3">
      <c r="A9669" s="24">
        <v>9667</v>
      </c>
      <c r="B9669" s="11" t="str">
        <f>IFERROR(INDEX({"JSNY-BJ0001-01";"JSNY-JS0022-01";"JSNY-JS0002-01"},MATCH(D9669,{"BJ_zhongyu";"JS_WX_liteer";"JS_CZ_wodefeng"},0)),"")</f>
        <v>JSNY-JS0002-01</v>
      </c>
      <c r="C9669" s="11" t="str">
        <f>IFERROR(INDEX({"北京中裕世纪大酒店";"江苏利特尔绿色包装股份有限公司";"常州市金坛沃德丰电子科技有限公司"},MATCH(D9669,{"BJ_zhongyu";"JS_WX_liteer";"JS_CZ_wodefeng"},0)),"")</f>
        <v>常州市金坛沃德丰电子科技有限公司</v>
      </c>
      <c r="D9669" s="11" t="str">
        <f>[1]动作!$G9668</f>
        <v>JS_CZ_wodefeng</v>
      </c>
      <c r="E9669" s="11" t="str">
        <f>[1]动作!$D9668</f>
        <v>电表故障</v>
      </c>
      <c r="F9669" s="11" t="s">
        <v>45</v>
      </c>
      <c r="G9669" s="12">
        <f>[1]动作!$A9668+[1]动作!$B9668</f>
        <v>43216.500439814816</v>
      </c>
      <c r="H9669" s="12"/>
      <c r="I9669" s="11"/>
    </row>
    <row r="9670" spans="1:9" hidden="1" x14ac:dyDescent="0.3">
      <c r="A9670" s="24">
        <v>9668</v>
      </c>
      <c r="B9670" s="11" t="str">
        <f>IFERROR(INDEX({"JSNY-BJ0001-01";"JSNY-JS0022-01";"JSNY-JS0002-01"},MATCH(D9670,{"BJ_zhongyu";"JS_WX_liteer";"JS_CZ_wodefeng"},0)),"")</f>
        <v>JSNY-JS0002-01</v>
      </c>
      <c r="C9670" s="11" t="str">
        <f>IFERROR(INDEX({"北京中裕世纪大酒店";"江苏利特尔绿色包装股份有限公司";"常州市金坛沃德丰电子科技有限公司"},MATCH(D9670,{"BJ_zhongyu";"JS_WX_liteer";"JS_CZ_wodefeng"},0)),"")</f>
        <v>常州市金坛沃德丰电子科技有限公司</v>
      </c>
      <c r="D9670" s="11" t="str">
        <f>[1]动作!$G9669</f>
        <v>JS_CZ_wodefeng</v>
      </c>
      <c r="E9670" s="11" t="str">
        <f>[1]动作!$D9669</f>
        <v>电表故障</v>
      </c>
      <c r="F9670" s="11" t="s">
        <v>45</v>
      </c>
      <c r="G9670" s="12">
        <f>[1]动作!$A9669+[1]动作!$B9669</f>
        <v>43216.502349537041</v>
      </c>
      <c r="H9670" s="12"/>
      <c r="I9670" s="11"/>
    </row>
    <row r="9671" spans="1:9" hidden="1" x14ac:dyDescent="0.3">
      <c r="A9671" s="24">
        <v>9669</v>
      </c>
      <c r="B9671" s="11" t="str">
        <f>IFERROR(INDEX({"JSNY-BJ0001-01";"JSNY-JS0022-01";"JSNY-JS0002-01"},MATCH(D9671,{"BJ_zhongyu";"JS_WX_liteer";"JS_CZ_wodefeng"},0)),"")</f>
        <v>JSNY-JS0002-01</v>
      </c>
      <c r="C9671" s="11" t="str">
        <f>IFERROR(INDEX({"北京中裕世纪大酒店";"江苏利特尔绿色包装股份有限公司";"常州市金坛沃德丰电子科技有限公司"},MATCH(D9671,{"BJ_zhongyu";"JS_WX_liteer";"JS_CZ_wodefeng"},0)),"")</f>
        <v>常州市金坛沃德丰电子科技有限公司</v>
      </c>
      <c r="D9671" s="11" t="str">
        <f>[1]动作!$G9670</f>
        <v>JS_CZ_wodefeng</v>
      </c>
      <c r="E9671" s="11" t="str">
        <f>[1]动作!$D9670</f>
        <v>电表故障</v>
      </c>
      <c r="F9671" s="11" t="s">
        <v>45</v>
      </c>
      <c r="G9671" s="12">
        <f>[1]动作!$A9670+[1]动作!$B9670</f>
        <v>43216.502465277779</v>
      </c>
      <c r="H9671" s="12"/>
      <c r="I9671" s="11"/>
    </row>
    <row r="9672" spans="1:9" hidden="1" x14ac:dyDescent="0.3">
      <c r="A9672" s="24">
        <v>9670</v>
      </c>
      <c r="B9672" s="11" t="str">
        <f>IFERROR(INDEX({"JSNY-BJ0001-01";"JSNY-JS0022-01";"JSNY-JS0002-01"},MATCH(D9672,{"BJ_zhongyu";"JS_WX_liteer";"JS_CZ_wodefeng"},0)),"")</f>
        <v>JSNY-JS0002-01</v>
      </c>
      <c r="C9672" s="11" t="str">
        <f>IFERROR(INDEX({"北京中裕世纪大酒店";"江苏利特尔绿色包装股份有限公司";"常州市金坛沃德丰电子科技有限公司"},MATCH(D9672,{"BJ_zhongyu";"JS_WX_liteer";"JS_CZ_wodefeng"},0)),"")</f>
        <v>常州市金坛沃德丰电子科技有限公司</v>
      </c>
      <c r="D9672" s="11" t="str">
        <f>[1]动作!$G9671</f>
        <v>JS_CZ_wodefeng</v>
      </c>
      <c r="E9672" s="11" t="str">
        <f>[1]动作!$D9671</f>
        <v>电表故障</v>
      </c>
      <c r="F9672" s="11" t="s">
        <v>45</v>
      </c>
      <c r="G9672" s="12">
        <f>[1]动作!$A9671+[1]动作!$B9671</f>
        <v>43216.502696759257</v>
      </c>
      <c r="H9672" s="12"/>
      <c r="I9672" s="11"/>
    </row>
    <row r="9673" spans="1:9" hidden="1" x14ac:dyDescent="0.3">
      <c r="A9673" s="24">
        <v>9671</v>
      </c>
      <c r="B9673" s="11" t="str">
        <f>IFERROR(INDEX({"JSNY-BJ0001-01";"JSNY-JS0022-01";"JSNY-JS0002-01"},MATCH(D9673,{"BJ_zhongyu";"JS_WX_liteer";"JS_CZ_wodefeng"},0)),"")</f>
        <v>JSNY-JS0002-01</v>
      </c>
      <c r="C9673" s="11" t="str">
        <f>IFERROR(INDEX({"北京中裕世纪大酒店";"江苏利特尔绿色包装股份有限公司";"常州市金坛沃德丰电子科技有限公司"},MATCH(D9673,{"BJ_zhongyu";"JS_WX_liteer";"JS_CZ_wodefeng"},0)),"")</f>
        <v>常州市金坛沃德丰电子科技有限公司</v>
      </c>
      <c r="D9673" s="11" t="str">
        <f>[1]动作!$G9672</f>
        <v>JS_CZ_wodefeng</v>
      </c>
      <c r="E9673" s="11" t="str">
        <f>[1]动作!$D9672</f>
        <v>电表故障</v>
      </c>
      <c r="F9673" s="11" t="s">
        <v>45</v>
      </c>
      <c r="G9673" s="12">
        <f>[1]动作!$A9672+[1]动作!$B9672</f>
        <v>43216.503854166665</v>
      </c>
      <c r="H9673" s="12"/>
      <c r="I9673" s="11"/>
    </row>
    <row r="9674" spans="1:9" hidden="1" x14ac:dyDescent="0.3">
      <c r="A9674" s="24">
        <v>9672</v>
      </c>
      <c r="B9674" s="11" t="str">
        <f>IFERROR(INDEX({"JSNY-BJ0001-01";"JSNY-JS0022-01";"JSNY-JS0002-01"},MATCH(D9674,{"BJ_zhongyu";"JS_WX_liteer";"JS_CZ_wodefeng"},0)),"")</f>
        <v>JSNY-JS0002-01</v>
      </c>
      <c r="C9674" s="11" t="str">
        <f>IFERROR(INDEX({"北京中裕世纪大酒店";"江苏利特尔绿色包装股份有限公司";"常州市金坛沃德丰电子科技有限公司"},MATCH(D9674,{"BJ_zhongyu";"JS_WX_liteer";"JS_CZ_wodefeng"},0)),"")</f>
        <v>常州市金坛沃德丰电子科技有限公司</v>
      </c>
      <c r="D9674" s="11" t="str">
        <f>[1]动作!$G9673</f>
        <v>JS_CZ_wodefeng</v>
      </c>
      <c r="E9674" s="11" t="str">
        <f>[1]动作!$D9673</f>
        <v>电表故障</v>
      </c>
      <c r="F9674" s="11" t="s">
        <v>45</v>
      </c>
      <c r="G9674" s="12">
        <f>[1]动作!$A9673+[1]动作!$B9673</f>
        <v>43216.505300925928</v>
      </c>
      <c r="H9674" s="12"/>
      <c r="I9674" s="11"/>
    </row>
    <row r="9675" spans="1:9" hidden="1" x14ac:dyDescent="0.3">
      <c r="A9675" s="24">
        <v>9673</v>
      </c>
      <c r="B9675" s="11" t="str">
        <f>IFERROR(INDEX({"JSNY-BJ0001-01";"JSNY-JS0022-01";"JSNY-JS0002-01"},MATCH(D9675,{"BJ_zhongyu";"JS_WX_liteer";"JS_CZ_wodefeng"},0)),"")</f>
        <v>JSNY-JS0002-01</v>
      </c>
      <c r="C9675" s="11" t="str">
        <f>IFERROR(INDEX({"北京中裕世纪大酒店";"江苏利特尔绿色包装股份有限公司";"常州市金坛沃德丰电子科技有限公司"},MATCH(D9675,{"BJ_zhongyu";"JS_WX_liteer";"JS_CZ_wodefeng"},0)),"")</f>
        <v>常州市金坛沃德丰电子科技有限公司</v>
      </c>
      <c r="D9675" s="11" t="str">
        <f>[1]动作!$G9674</f>
        <v>JS_CZ_wodefeng</v>
      </c>
      <c r="E9675" s="11" t="str">
        <f>[1]动作!$D9674</f>
        <v>电表故障</v>
      </c>
      <c r="F9675" s="11" t="s">
        <v>45</v>
      </c>
      <c r="G9675" s="12">
        <f>[1]动作!$A9674+[1]动作!$B9674</f>
        <v>43216.507800925923</v>
      </c>
      <c r="H9675" s="12"/>
      <c r="I9675" s="11"/>
    </row>
    <row r="9676" spans="1:9" hidden="1" x14ac:dyDescent="0.3">
      <c r="A9676" s="24">
        <v>9674</v>
      </c>
      <c r="B9676" s="11" t="str">
        <f>IFERROR(INDEX({"JSNY-BJ0001-01";"JSNY-JS0022-01";"JSNY-JS0002-01"},MATCH(D9676,{"BJ_zhongyu";"JS_WX_liteer";"JS_CZ_wodefeng"},0)),"")</f>
        <v>JSNY-JS0002-01</v>
      </c>
      <c r="C9676" s="11" t="str">
        <f>IFERROR(INDEX({"北京中裕世纪大酒店";"江苏利特尔绿色包装股份有限公司";"常州市金坛沃德丰电子科技有限公司"},MATCH(D9676,{"BJ_zhongyu";"JS_WX_liteer";"JS_CZ_wodefeng"},0)),"")</f>
        <v>常州市金坛沃德丰电子科技有限公司</v>
      </c>
      <c r="D9676" s="11" t="str">
        <f>[1]动作!$G9675</f>
        <v>JS_CZ_wodefeng</v>
      </c>
      <c r="E9676" s="11" t="str">
        <f>[1]动作!$D9675</f>
        <v>电表故障</v>
      </c>
      <c r="F9676" s="11" t="s">
        <v>45</v>
      </c>
      <c r="G9676" s="12">
        <f>[1]动作!$A9675+[1]动作!$B9675</f>
        <v>43216.508900462963</v>
      </c>
      <c r="H9676" s="12"/>
      <c r="I9676" s="11"/>
    </row>
    <row r="9677" spans="1:9" hidden="1" x14ac:dyDescent="0.3">
      <c r="A9677" s="24">
        <v>9675</v>
      </c>
      <c r="B9677" s="11" t="str">
        <f>IFERROR(INDEX({"JSNY-BJ0001-01";"JSNY-JS0022-01";"JSNY-JS0002-01"},MATCH(D9677,{"BJ_zhongyu";"JS_WX_liteer";"JS_CZ_wodefeng"},0)),"")</f>
        <v>JSNY-JS0002-01</v>
      </c>
      <c r="C9677" s="11" t="str">
        <f>IFERROR(INDEX({"北京中裕世纪大酒店";"江苏利特尔绿色包装股份有限公司";"常州市金坛沃德丰电子科技有限公司"},MATCH(D9677,{"BJ_zhongyu";"JS_WX_liteer";"JS_CZ_wodefeng"},0)),"")</f>
        <v>常州市金坛沃德丰电子科技有限公司</v>
      </c>
      <c r="D9677" s="11" t="str">
        <f>[1]动作!$G9676</f>
        <v>JS_CZ_wodefeng</v>
      </c>
      <c r="E9677" s="11" t="str">
        <f>[1]动作!$D9676</f>
        <v>电表故障</v>
      </c>
      <c r="F9677" s="11" t="s">
        <v>45</v>
      </c>
      <c r="G9677" s="12">
        <f>[1]动作!$A9676+[1]动作!$B9676</f>
        <v>43216.509131944447</v>
      </c>
      <c r="H9677" s="12"/>
      <c r="I9677" s="11"/>
    </row>
    <row r="9678" spans="1:9" hidden="1" x14ac:dyDescent="0.3">
      <c r="A9678" s="24">
        <v>9676</v>
      </c>
      <c r="B9678" s="11" t="str">
        <f>IFERROR(INDEX({"JSNY-BJ0001-01";"JSNY-JS0022-01";"JSNY-JS0002-01"},MATCH(D9678,{"BJ_zhongyu";"JS_WX_liteer";"JS_CZ_wodefeng"},0)),"")</f>
        <v>JSNY-JS0002-01</v>
      </c>
      <c r="C9678" s="11" t="str">
        <f>IFERROR(INDEX({"北京中裕世纪大酒店";"江苏利特尔绿色包装股份有限公司";"常州市金坛沃德丰电子科技有限公司"},MATCH(D9678,{"BJ_zhongyu";"JS_WX_liteer";"JS_CZ_wodefeng"},0)),"")</f>
        <v>常州市金坛沃德丰电子科技有限公司</v>
      </c>
      <c r="D9678" s="11" t="str">
        <f>[1]动作!$G9677</f>
        <v>JS_CZ_wodefeng</v>
      </c>
      <c r="E9678" s="11" t="str">
        <f>[1]动作!$D9677</f>
        <v>电表故障</v>
      </c>
      <c r="F9678" s="11" t="s">
        <v>45</v>
      </c>
      <c r="G9678" s="12">
        <f>[1]动作!$A9677+[1]动作!$B9677</f>
        <v>43216.509247685186</v>
      </c>
      <c r="H9678" s="12"/>
      <c r="I9678" s="11"/>
    </row>
    <row r="9679" spans="1:9" hidden="1" x14ac:dyDescent="0.3">
      <c r="A9679" s="24">
        <v>9677</v>
      </c>
      <c r="B9679" s="11" t="str">
        <f>IFERROR(INDEX({"JSNY-BJ0001-01";"JSNY-JS0022-01";"JSNY-JS0002-01"},MATCH(D9679,{"BJ_zhongyu";"JS_WX_liteer";"JS_CZ_wodefeng"},0)),"")</f>
        <v>JSNY-JS0002-01</v>
      </c>
      <c r="C9679" s="11" t="str">
        <f>IFERROR(INDEX({"北京中裕世纪大酒店";"江苏利特尔绿色包装股份有限公司";"常州市金坛沃德丰电子科技有限公司"},MATCH(D9679,{"BJ_zhongyu";"JS_WX_liteer";"JS_CZ_wodefeng"},0)),"")</f>
        <v>常州市金坛沃德丰电子科技有限公司</v>
      </c>
      <c r="D9679" s="11" t="str">
        <f>[1]动作!$G9678</f>
        <v>JS_CZ_wodefeng</v>
      </c>
      <c r="E9679" s="11" t="str">
        <f>[1]动作!$D9678</f>
        <v>电表故障</v>
      </c>
      <c r="F9679" s="11" t="s">
        <v>45</v>
      </c>
      <c r="G9679" s="12">
        <f>[1]动作!$A9678+[1]动作!$B9678</f>
        <v>43216.509363425925</v>
      </c>
      <c r="H9679" s="12"/>
      <c r="I9679" s="11"/>
    </row>
    <row r="9680" spans="1:9" hidden="1" x14ac:dyDescent="0.3">
      <c r="A9680" s="24">
        <v>9678</v>
      </c>
      <c r="B9680" s="11" t="str">
        <f>IFERROR(INDEX({"JSNY-BJ0001-01";"JSNY-JS0022-01";"JSNY-JS0002-01"},MATCH(D9680,{"BJ_zhongyu";"JS_WX_liteer";"JS_CZ_wodefeng"},0)),"")</f>
        <v>JSNY-JS0002-01</v>
      </c>
      <c r="C9680" s="11" t="str">
        <f>IFERROR(INDEX({"北京中裕世纪大酒店";"江苏利特尔绿色包装股份有限公司";"常州市金坛沃德丰电子科技有限公司"},MATCH(D9680,{"BJ_zhongyu";"JS_WX_liteer";"JS_CZ_wodefeng"},0)),"")</f>
        <v>常州市金坛沃德丰电子科技有限公司</v>
      </c>
      <c r="D9680" s="11" t="str">
        <f>[1]动作!$G9679</f>
        <v>JS_CZ_wodefeng</v>
      </c>
      <c r="E9680" s="11" t="str">
        <f>[1]动作!$D9679</f>
        <v>电表故障</v>
      </c>
      <c r="F9680" s="11" t="s">
        <v>45</v>
      </c>
      <c r="G9680" s="12">
        <f>[1]动作!$A9679+[1]动作!$B9679</f>
        <v>43216.510462962964</v>
      </c>
      <c r="H9680" s="12"/>
      <c r="I9680" s="11"/>
    </row>
    <row r="9681" spans="1:9" hidden="1" x14ac:dyDescent="0.3">
      <c r="A9681" s="24">
        <v>9679</v>
      </c>
      <c r="B9681" s="11" t="str">
        <f>IFERROR(INDEX({"JSNY-BJ0001-01";"JSNY-JS0022-01";"JSNY-JS0002-01"},MATCH(D9681,{"BJ_zhongyu";"JS_WX_liteer";"JS_CZ_wodefeng"},0)),"")</f>
        <v>JSNY-JS0002-01</v>
      </c>
      <c r="C9681" s="11" t="str">
        <f>IFERROR(INDEX({"北京中裕世纪大酒店";"江苏利特尔绿色包装股份有限公司";"常州市金坛沃德丰电子科技有限公司"},MATCH(D9681,{"BJ_zhongyu";"JS_WX_liteer";"JS_CZ_wodefeng"},0)),"")</f>
        <v>常州市金坛沃德丰电子科技有限公司</v>
      </c>
      <c r="D9681" s="11" t="str">
        <f>[1]动作!$G9680</f>
        <v>JS_CZ_wodefeng</v>
      </c>
      <c r="E9681" s="11" t="str">
        <f>[1]动作!$D9680</f>
        <v>电表故障</v>
      </c>
      <c r="F9681" s="11" t="s">
        <v>45</v>
      </c>
      <c r="G9681" s="12">
        <f>[1]动作!$A9680+[1]动作!$B9680</f>
        <v>43216.511736111112</v>
      </c>
      <c r="H9681" s="12"/>
      <c r="I9681" s="11"/>
    </row>
    <row r="9682" spans="1:9" hidden="1" x14ac:dyDescent="0.3">
      <c r="A9682" s="24">
        <v>9680</v>
      </c>
      <c r="B9682" s="11" t="str">
        <f>IFERROR(INDEX({"JSNY-BJ0001-01";"JSNY-JS0022-01";"JSNY-JS0002-01"},MATCH(D9682,{"BJ_zhongyu";"JS_WX_liteer";"JS_CZ_wodefeng"},0)),"")</f>
        <v>JSNY-JS0002-01</v>
      </c>
      <c r="C9682" s="11" t="str">
        <f>IFERROR(INDEX({"北京中裕世纪大酒店";"江苏利特尔绿色包装股份有限公司";"常州市金坛沃德丰电子科技有限公司"},MATCH(D9682,{"BJ_zhongyu";"JS_WX_liteer";"JS_CZ_wodefeng"},0)),"")</f>
        <v>常州市金坛沃德丰电子科技有限公司</v>
      </c>
      <c r="D9682" s="11" t="str">
        <f>[1]动作!$G9681</f>
        <v>JS_CZ_wodefeng</v>
      </c>
      <c r="E9682" s="11" t="str">
        <f>[1]动作!$D9681</f>
        <v>电表故障</v>
      </c>
      <c r="F9682" s="11" t="s">
        <v>45</v>
      </c>
      <c r="G9682" s="12">
        <f>[1]动作!$A9681+[1]动作!$B9681</f>
        <v>43216.512777777774</v>
      </c>
      <c r="H9682" s="12"/>
      <c r="I9682" s="11"/>
    </row>
    <row r="9683" spans="1:9" hidden="1" x14ac:dyDescent="0.3">
      <c r="A9683" s="24">
        <v>9681</v>
      </c>
      <c r="B9683" s="11" t="str">
        <f>IFERROR(INDEX({"JSNY-BJ0001-01";"JSNY-JS0022-01";"JSNY-JS0002-01"},MATCH(D9683,{"BJ_zhongyu";"JS_WX_liteer";"JS_CZ_wodefeng"},0)),"")</f>
        <v>JSNY-JS0002-01</v>
      </c>
      <c r="C9683" s="11" t="str">
        <f>IFERROR(INDEX({"北京中裕世纪大酒店";"江苏利特尔绿色包装股份有限公司";"常州市金坛沃德丰电子科技有限公司"},MATCH(D9683,{"BJ_zhongyu";"JS_WX_liteer";"JS_CZ_wodefeng"},0)),"")</f>
        <v>常州市金坛沃德丰电子科技有限公司</v>
      </c>
      <c r="D9683" s="11" t="str">
        <f>[1]动作!$G9682</f>
        <v>JS_CZ_wodefeng</v>
      </c>
      <c r="E9683" s="11" t="str">
        <f>[1]动作!$D9682</f>
        <v>电表故障</v>
      </c>
      <c r="F9683" s="11" t="s">
        <v>45</v>
      </c>
      <c r="G9683" s="12">
        <f>[1]动作!$A9682+[1]动作!$B9682</f>
        <v>43216.514224537037</v>
      </c>
      <c r="H9683" s="12"/>
      <c r="I9683" s="11"/>
    </row>
    <row r="9684" spans="1:9" hidden="1" x14ac:dyDescent="0.3">
      <c r="A9684" s="24">
        <v>9682</v>
      </c>
      <c r="B9684" s="11" t="str">
        <f>IFERROR(INDEX({"JSNY-BJ0001-01";"JSNY-JS0022-01";"JSNY-JS0002-01"},MATCH(D9684,{"BJ_zhongyu";"JS_WX_liteer";"JS_CZ_wodefeng"},0)),"")</f>
        <v>JSNY-JS0002-01</v>
      </c>
      <c r="C9684" s="11" t="str">
        <f>IFERROR(INDEX({"北京中裕世纪大酒店";"江苏利特尔绿色包装股份有限公司";"常州市金坛沃德丰电子科技有限公司"},MATCH(D9684,{"BJ_zhongyu";"JS_WX_liteer";"JS_CZ_wodefeng"},0)),"")</f>
        <v>常州市金坛沃德丰电子科技有限公司</v>
      </c>
      <c r="D9684" s="11" t="str">
        <f>[1]动作!$G9683</f>
        <v>JS_CZ_wodefeng</v>
      </c>
      <c r="E9684" s="11" t="str">
        <f>[1]动作!$D9683</f>
        <v>电表故障</v>
      </c>
      <c r="F9684" s="11" t="s">
        <v>45</v>
      </c>
      <c r="G9684" s="12">
        <f>[1]动作!$A9683+[1]动作!$B9683</f>
        <v>43216.515451388892</v>
      </c>
      <c r="H9684" s="12"/>
      <c r="I9684" s="11"/>
    </row>
    <row r="9685" spans="1:9" hidden="1" x14ac:dyDescent="0.3">
      <c r="A9685" s="24">
        <v>9683</v>
      </c>
      <c r="B9685" s="11" t="str">
        <f>IFERROR(INDEX({"JSNY-BJ0001-01";"JSNY-JS0022-01";"JSNY-JS0002-01"},MATCH(D9685,{"BJ_zhongyu";"JS_WX_liteer";"JS_CZ_wodefeng"},0)),"")</f>
        <v>JSNY-JS0002-01</v>
      </c>
      <c r="C9685" s="11" t="str">
        <f>IFERROR(INDEX({"北京中裕世纪大酒店";"江苏利特尔绿色包装股份有限公司";"常州市金坛沃德丰电子科技有限公司"},MATCH(D9685,{"BJ_zhongyu";"JS_WX_liteer";"JS_CZ_wodefeng"},0)),"")</f>
        <v>常州市金坛沃德丰电子科技有限公司</v>
      </c>
      <c r="D9685" s="11" t="str">
        <f>[1]动作!$G9684</f>
        <v>JS_CZ_wodefeng</v>
      </c>
      <c r="E9685" s="11" t="str">
        <f>[1]动作!$D9684</f>
        <v>电表故障</v>
      </c>
      <c r="F9685" s="11" t="s">
        <v>45</v>
      </c>
      <c r="G9685" s="12">
        <f>[1]动作!$A9684+[1]动作!$B9684</f>
        <v>43216.515682870369</v>
      </c>
      <c r="H9685" s="12"/>
      <c r="I9685" s="11"/>
    </row>
    <row r="9686" spans="1:9" hidden="1" x14ac:dyDescent="0.3">
      <c r="A9686" s="24">
        <v>9684</v>
      </c>
      <c r="B9686" s="11" t="str">
        <f>IFERROR(INDEX({"JSNY-BJ0001-01";"JSNY-JS0022-01";"JSNY-JS0002-01"},MATCH(D9686,{"BJ_zhongyu";"JS_WX_liteer";"JS_CZ_wodefeng"},0)),"")</f>
        <v>JSNY-JS0002-01</v>
      </c>
      <c r="C9686" s="11" t="str">
        <f>IFERROR(INDEX({"北京中裕世纪大酒店";"江苏利特尔绿色包装股份有限公司";"常州市金坛沃德丰电子科技有限公司"},MATCH(D9686,{"BJ_zhongyu";"JS_WX_liteer";"JS_CZ_wodefeng"},0)),"")</f>
        <v>常州市金坛沃德丰电子科技有限公司</v>
      </c>
      <c r="D9686" s="11" t="str">
        <f>[1]动作!$G9685</f>
        <v>JS_CZ_wodefeng</v>
      </c>
      <c r="E9686" s="11" t="str">
        <f>[1]动作!$D9685</f>
        <v>电表故障</v>
      </c>
      <c r="F9686" s="11" t="s">
        <v>45</v>
      </c>
      <c r="G9686" s="12">
        <f>[1]动作!$A9685+[1]动作!$B9685</f>
        <v>43216.516724537039</v>
      </c>
      <c r="H9686" s="12"/>
      <c r="I9686" s="11"/>
    </row>
    <row r="9687" spans="1:9" hidden="1" x14ac:dyDescent="0.3">
      <c r="A9687" s="24">
        <v>9685</v>
      </c>
      <c r="B9687" s="11" t="str">
        <f>IFERROR(INDEX({"JSNY-BJ0001-01";"JSNY-JS0022-01";"JSNY-JS0002-01"},MATCH(D9687,{"BJ_zhongyu";"JS_WX_liteer";"JS_CZ_wodefeng"},0)),"")</f>
        <v>JSNY-JS0002-01</v>
      </c>
      <c r="C9687" s="11" t="str">
        <f>IFERROR(INDEX({"北京中裕世纪大酒店";"江苏利特尔绿色包装股份有限公司";"常州市金坛沃德丰电子科技有限公司"},MATCH(D9687,{"BJ_zhongyu";"JS_WX_liteer";"JS_CZ_wodefeng"},0)),"")</f>
        <v>常州市金坛沃德丰电子科技有限公司</v>
      </c>
      <c r="D9687" s="11" t="str">
        <f>[1]动作!$G9686</f>
        <v>JS_CZ_wodefeng</v>
      </c>
      <c r="E9687" s="11" t="str">
        <f>[1]动作!$D9686</f>
        <v>电表故障</v>
      </c>
      <c r="F9687" s="11" t="s">
        <v>45</v>
      </c>
      <c r="G9687" s="12">
        <f>[1]动作!$A9686+[1]动作!$B9686</f>
        <v>43216.519097222219</v>
      </c>
      <c r="H9687" s="12"/>
      <c r="I9687" s="11"/>
    </row>
    <row r="9688" spans="1:9" hidden="1" x14ac:dyDescent="0.3">
      <c r="A9688" s="24">
        <v>9686</v>
      </c>
      <c r="B9688" s="11" t="str">
        <f>IFERROR(INDEX({"JSNY-BJ0001-01";"JSNY-JS0022-01";"JSNY-JS0002-01"},MATCH(D9688,{"BJ_zhongyu";"JS_WX_liteer";"JS_CZ_wodefeng"},0)),"")</f>
        <v>JSNY-JS0002-01</v>
      </c>
      <c r="C9688" s="11" t="str">
        <f>IFERROR(INDEX({"北京中裕世纪大酒店";"江苏利特尔绿色包装股份有限公司";"常州市金坛沃德丰电子科技有限公司"},MATCH(D9688,{"BJ_zhongyu";"JS_WX_liteer";"JS_CZ_wodefeng"},0)),"")</f>
        <v>常州市金坛沃德丰电子科技有限公司</v>
      </c>
      <c r="D9688" s="11" t="str">
        <f>[1]动作!$G9687</f>
        <v>JS_CZ_wodefeng</v>
      </c>
      <c r="E9688" s="11" t="str">
        <f>[1]动作!$D9687</f>
        <v>电表故障</v>
      </c>
      <c r="F9688" s="11" t="s">
        <v>45</v>
      </c>
      <c r="G9688" s="12">
        <f>[1]动作!$A9687+[1]动作!$B9687</f>
        <v>43216.519212962965</v>
      </c>
      <c r="H9688" s="12"/>
      <c r="I9688" s="11"/>
    </row>
    <row r="9689" spans="1:9" hidden="1" x14ac:dyDescent="0.3">
      <c r="A9689" s="24">
        <v>9687</v>
      </c>
      <c r="B9689" s="11" t="str">
        <f>IFERROR(INDEX({"JSNY-BJ0001-01";"JSNY-JS0022-01";"JSNY-JS0002-01"},MATCH(D9689,{"BJ_zhongyu";"JS_WX_liteer";"JS_CZ_wodefeng"},0)),"")</f>
        <v>JSNY-JS0002-01</v>
      </c>
      <c r="C9689" s="11" t="str">
        <f>IFERROR(INDEX({"北京中裕世纪大酒店";"江苏利特尔绿色包装股份有限公司";"常州市金坛沃德丰电子科技有限公司"},MATCH(D9689,{"BJ_zhongyu";"JS_WX_liteer";"JS_CZ_wodefeng"},0)),"")</f>
        <v>常州市金坛沃德丰电子科技有限公司</v>
      </c>
      <c r="D9689" s="11" t="str">
        <f>[1]动作!$G9688</f>
        <v>JS_CZ_wodefeng</v>
      </c>
      <c r="E9689" s="11" t="str">
        <f>[1]动作!$D9688</f>
        <v>电表故障</v>
      </c>
      <c r="F9689" s="11" t="s">
        <v>45</v>
      </c>
      <c r="G9689" s="12">
        <f>[1]动作!$A9688+[1]动作!$B9688</f>
        <v>43216.51939814815</v>
      </c>
      <c r="H9689" s="12"/>
      <c r="I9689" s="11"/>
    </row>
    <row r="9690" spans="1:9" hidden="1" x14ac:dyDescent="0.3">
      <c r="A9690" s="24">
        <v>9688</v>
      </c>
      <c r="B9690" s="11" t="str">
        <f>IFERROR(INDEX({"JSNY-BJ0001-01";"JSNY-JS0022-01";"JSNY-JS0002-01"},MATCH(D9690,{"BJ_zhongyu";"JS_WX_liteer";"JS_CZ_wodefeng"},0)),"")</f>
        <v>JSNY-JS0002-01</v>
      </c>
      <c r="C9690" s="11" t="str">
        <f>IFERROR(INDEX({"北京中裕世纪大酒店";"江苏利特尔绿色包装股份有限公司";"常州市金坛沃德丰电子科技有限公司"},MATCH(D9690,{"BJ_zhongyu";"JS_WX_liteer";"JS_CZ_wodefeng"},0)),"")</f>
        <v>常州市金坛沃德丰电子科技有限公司</v>
      </c>
      <c r="D9690" s="11" t="str">
        <f>[1]动作!$G9689</f>
        <v>JS_CZ_wodefeng</v>
      </c>
      <c r="E9690" s="11" t="str">
        <f>[1]动作!$D9689</f>
        <v>电表故障</v>
      </c>
      <c r="F9690" s="11" t="s">
        <v>45</v>
      </c>
      <c r="G9690" s="12">
        <f>[1]动作!$A9689+[1]动作!$B9689</f>
        <v>43216.519618055558</v>
      </c>
      <c r="H9690" s="12"/>
      <c r="I9690" s="11"/>
    </row>
    <row r="9691" spans="1:9" hidden="1" x14ac:dyDescent="0.3">
      <c r="A9691" s="24">
        <v>9689</v>
      </c>
      <c r="B9691" s="11" t="str">
        <f>IFERROR(INDEX({"JSNY-BJ0001-01";"JSNY-JS0022-01";"JSNY-JS0002-01"},MATCH(D9691,{"BJ_zhongyu";"JS_WX_liteer";"JS_CZ_wodefeng"},0)),"")</f>
        <v>JSNY-JS0002-01</v>
      </c>
      <c r="C9691" s="11" t="str">
        <f>IFERROR(INDEX({"北京中裕世纪大酒店";"江苏利特尔绿色包装股份有限公司";"常州市金坛沃德丰电子科技有限公司"},MATCH(D9691,{"BJ_zhongyu";"JS_WX_liteer";"JS_CZ_wodefeng"},0)),"")</f>
        <v>常州市金坛沃德丰电子科技有限公司</v>
      </c>
      <c r="D9691" s="11" t="str">
        <f>[1]动作!$G9690</f>
        <v>JS_CZ_wodefeng</v>
      </c>
      <c r="E9691" s="11" t="str">
        <f>[1]动作!$D9690</f>
        <v>电表故障</v>
      </c>
      <c r="F9691" s="11" t="s">
        <v>45</v>
      </c>
      <c r="G9691" s="12">
        <f>[1]动作!$A9690+[1]动作!$B9690</f>
        <v>43216.519733796296</v>
      </c>
      <c r="H9691" s="12"/>
      <c r="I9691" s="11"/>
    </row>
    <row r="9692" spans="1:9" hidden="1" x14ac:dyDescent="0.3">
      <c r="A9692" s="24">
        <v>9690</v>
      </c>
      <c r="B9692" s="11" t="str">
        <f>IFERROR(INDEX({"JSNY-BJ0001-01";"JSNY-JS0022-01";"JSNY-JS0002-01"},MATCH(D9692,{"BJ_zhongyu";"JS_WX_liteer";"JS_CZ_wodefeng"},0)),"")</f>
        <v>JSNY-JS0002-01</v>
      </c>
      <c r="C9692" s="11" t="str">
        <f>IFERROR(INDEX({"北京中裕世纪大酒店";"江苏利特尔绿色包装股份有限公司";"常州市金坛沃德丰电子科技有限公司"},MATCH(D9692,{"BJ_zhongyu";"JS_WX_liteer";"JS_CZ_wodefeng"},0)),"")</f>
        <v>常州市金坛沃德丰电子科技有限公司</v>
      </c>
      <c r="D9692" s="11" t="str">
        <f>[1]动作!$G9691</f>
        <v>JS_CZ_wodefeng</v>
      </c>
      <c r="E9692" s="11" t="str">
        <f>[1]动作!$D9691</f>
        <v>电表故障</v>
      </c>
      <c r="F9692" s="11" t="s">
        <v>45</v>
      </c>
      <c r="G9692" s="12">
        <f>[1]动作!$A9691+[1]动作!$B9691</f>
        <v>43216.520671296297</v>
      </c>
      <c r="H9692" s="12"/>
      <c r="I9692" s="11"/>
    </row>
    <row r="9693" spans="1:9" hidden="1" x14ac:dyDescent="0.3">
      <c r="A9693" s="24">
        <v>9691</v>
      </c>
      <c r="B9693" s="11" t="str">
        <f>IFERROR(INDEX({"JSNY-BJ0001-01";"JSNY-JS0022-01";"JSNY-JS0002-01"},MATCH(D9693,{"BJ_zhongyu";"JS_WX_liteer";"JS_CZ_wodefeng"},0)),"")</f>
        <v>JSNY-JS0002-01</v>
      </c>
      <c r="C9693" s="11" t="str">
        <f>IFERROR(INDEX({"北京中裕世纪大酒店";"江苏利特尔绿色包装股份有限公司";"常州市金坛沃德丰电子科技有限公司"},MATCH(D9693,{"BJ_zhongyu";"JS_WX_liteer";"JS_CZ_wodefeng"},0)),"")</f>
        <v>常州市金坛沃德丰电子科技有限公司</v>
      </c>
      <c r="D9693" s="11" t="str">
        <f>[1]动作!$G9692</f>
        <v>JS_CZ_wodefeng</v>
      </c>
      <c r="E9693" s="11" t="str">
        <f>[1]动作!$D9692</f>
        <v>电表故障</v>
      </c>
      <c r="F9693" s="11" t="s">
        <v>45</v>
      </c>
      <c r="G9693" s="12">
        <f>[1]动作!$A9692+[1]动作!$B9692</f>
        <v>43216.522233796299</v>
      </c>
      <c r="H9693" s="12"/>
      <c r="I9693" s="11"/>
    </row>
    <row r="9694" spans="1:9" hidden="1" x14ac:dyDescent="0.3">
      <c r="A9694" s="24">
        <v>9692</v>
      </c>
      <c r="B9694" s="11" t="str">
        <f>IFERROR(INDEX({"JSNY-BJ0001-01";"JSNY-JS0022-01";"JSNY-JS0002-01"},MATCH(D9694,{"BJ_zhongyu";"JS_WX_liteer";"JS_CZ_wodefeng"},0)),"")</f>
        <v>JSNY-JS0002-01</v>
      </c>
      <c r="C9694" s="11" t="str">
        <f>IFERROR(INDEX({"北京中裕世纪大酒店";"江苏利特尔绿色包装股份有限公司";"常州市金坛沃德丰电子科技有限公司"},MATCH(D9694,{"BJ_zhongyu";"JS_WX_liteer";"JS_CZ_wodefeng"},0)),"")</f>
        <v>常州市金坛沃德丰电子科技有限公司</v>
      </c>
      <c r="D9694" s="11" t="str">
        <f>[1]动作!$G9693</f>
        <v>JS_CZ_wodefeng</v>
      </c>
      <c r="E9694" s="11" t="str">
        <f>[1]动作!$D9693</f>
        <v>电表故障</v>
      </c>
      <c r="F9694" s="11" t="s">
        <v>45</v>
      </c>
      <c r="G9694" s="12">
        <f>[1]动作!$A9693+[1]动作!$B9693</f>
        <v>43216.526238425926</v>
      </c>
      <c r="H9694" s="12"/>
      <c r="I9694" s="11"/>
    </row>
    <row r="9695" spans="1:9" hidden="1" x14ac:dyDescent="0.3">
      <c r="A9695" s="24">
        <v>9693</v>
      </c>
      <c r="B9695" s="11" t="str">
        <f>IFERROR(INDEX({"JSNY-BJ0001-01";"JSNY-JS0022-01";"JSNY-JS0002-01"},MATCH(D9695,{"BJ_zhongyu";"JS_WX_liteer";"JS_CZ_wodefeng"},0)),"")</f>
        <v>JSNY-JS0002-01</v>
      </c>
      <c r="C9695" s="11" t="str">
        <f>IFERROR(INDEX({"北京中裕世纪大酒店";"江苏利特尔绿色包装股份有限公司";"常州市金坛沃德丰电子科技有限公司"},MATCH(D9695,{"BJ_zhongyu";"JS_WX_liteer";"JS_CZ_wodefeng"},0)),"")</f>
        <v>常州市金坛沃德丰电子科技有限公司</v>
      </c>
      <c r="D9695" s="11" t="str">
        <f>[1]动作!$G9694</f>
        <v>JS_CZ_wodefeng</v>
      </c>
      <c r="E9695" s="11" t="str">
        <f>[1]动作!$D9694</f>
        <v>电表故障</v>
      </c>
      <c r="F9695" s="11" t="s">
        <v>45</v>
      </c>
      <c r="G9695" s="12">
        <f>[1]动作!$A9694+[1]动作!$B9694</f>
        <v>43216.526354166665</v>
      </c>
      <c r="H9695" s="12"/>
      <c r="I9695" s="11"/>
    </row>
    <row r="9696" spans="1:9" hidden="1" x14ac:dyDescent="0.3">
      <c r="A9696" s="24">
        <v>9694</v>
      </c>
      <c r="B9696" s="11" t="str">
        <f>IFERROR(INDEX({"JSNY-BJ0001-01";"JSNY-JS0022-01";"JSNY-JS0002-01"},MATCH(D9696,{"BJ_zhongyu";"JS_WX_liteer";"JS_CZ_wodefeng"},0)),"")</f>
        <v>JSNY-JS0002-01</v>
      </c>
      <c r="C9696" s="11" t="str">
        <f>IFERROR(INDEX({"北京中裕世纪大酒店";"江苏利特尔绿色包装股份有限公司";"常州市金坛沃德丰电子科技有限公司"},MATCH(D9696,{"BJ_zhongyu";"JS_WX_liteer";"JS_CZ_wodefeng"},0)),"")</f>
        <v>常州市金坛沃德丰电子科技有限公司</v>
      </c>
      <c r="D9696" s="11" t="str">
        <f>[1]动作!$G9695</f>
        <v>JS_CZ_wodefeng</v>
      </c>
      <c r="E9696" s="11" t="str">
        <f>[1]动作!$D9695</f>
        <v>电表故障</v>
      </c>
      <c r="F9696" s="11" t="s">
        <v>45</v>
      </c>
      <c r="G9696" s="12">
        <f>[1]动作!$A9695+[1]动作!$B9695</f>
        <v>43216.526469907411</v>
      </c>
      <c r="H9696" s="12"/>
      <c r="I9696" s="11"/>
    </row>
    <row r="9697" spans="1:9" hidden="1" x14ac:dyDescent="0.3">
      <c r="A9697" s="24">
        <v>9695</v>
      </c>
      <c r="B9697" s="11" t="str">
        <f>IFERROR(INDEX({"JSNY-BJ0001-01";"JSNY-JS0022-01";"JSNY-JS0002-01"},MATCH(D9697,{"BJ_zhongyu";"JS_WX_liteer";"JS_CZ_wodefeng"},0)),"")</f>
        <v>JSNY-JS0002-01</v>
      </c>
      <c r="C9697" s="11" t="str">
        <f>IFERROR(INDEX({"北京中裕世纪大酒店";"江苏利特尔绿色包装股份有限公司";"常州市金坛沃德丰电子科技有限公司"},MATCH(D9697,{"BJ_zhongyu";"JS_WX_liteer";"JS_CZ_wodefeng"},0)),"")</f>
        <v>常州市金坛沃德丰电子科技有限公司</v>
      </c>
      <c r="D9697" s="11" t="str">
        <f>[1]动作!$G9696</f>
        <v>JS_CZ_wodefeng</v>
      </c>
      <c r="E9697" s="11" t="str">
        <f>[1]动作!$D9696</f>
        <v>电表故障</v>
      </c>
      <c r="F9697" s="11" t="s">
        <v>45</v>
      </c>
      <c r="G9697" s="12">
        <f>[1]动作!$A9696+[1]动作!$B9696</f>
        <v>43216.529710648145</v>
      </c>
      <c r="H9697" s="12"/>
      <c r="I9697" s="11"/>
    </row>
    <row r="9698" spans="1:9" hidden="1" x14ac:dyDescent="0.3">
      <c r="A9698" s="24">
        <v>9696</v>
      </c>
      <c r="B9698" s="11" t="str">
        <f>IFERROR(INDEX({"JSNY-BJ0001-01";"JSNY-JS0022-01";"JSNY-JS0002-01"},MATCH(D9698,{"BJ_zhongyu";"JS_WX_liteer";"JS_CZ_wodefeng"},0)),"")</f>
        <v>JSNY-JS0002-01</v>
      </c>
      <c r="C9698" s="11" t="str">
        <f>IFERROR(INDEX({"北京中裕世纪大酒店";"江苏利特尔绿色包装股份有限公司";"常州市金坛沃德丰电子科技有限公司"},MATCH(D9698,{"BJ_zhongyu";"JS_WX_liteer";"JS_CZ_wodefeng"},0)),"")</f>
        <v>常州市金坛沃德丰电子科技有限公司</v>
      </c>
      <c r="D9698" s="11" t="str">
        <f>[1]动作!$G9697</f>
        <v>JS_CZ_wodefeng</v>
      </c>
      <c r="E9698" s="11" t="str">
        <f>[1]动作!$D9697</f>
        <v>电表故障</v>
      </c>
      <c r="F9698" s="11" t="s">
        <v>45</v>
      </c>
      <c r="G9698" s="12">
        <f>[1]动作!$A9697+[1]动作!$B9697</f>
        <v>43216.52988425926</v>
      </c>
      <c r="H9698" s="12"/>
      <c r="I9698" s="11"/>
    </row>
    <row r="9699" spans="1:9" hidden="1" x14ac:dyDescent="0.3">
      <c r="A9699" s="24">
        <v>9697</v>
      </c>
      <c r="B9699" s="11" t="str">
        <f>IFERROR(INDEX({"JSNY-BJ0001-01";"JSNY-JS0022-01";"JSNY-JS0002-01"},MATCH(D9699,{"BJ_zhongyu";"JS_WX_liteer";"JS_CZ_wodefeng"},0)),"")</f>
        <v>JSNY-JS0002-01</v>
      </c>
      <c r="C9699" s="11" t="str">
        <f>IFERROR(INDEX({"北京中裕世纪大酒店";"江苏利特尔绿色包装股份有限公司";"常州市金坛沃德丰电子科技有限公司"},MATCH(D9699,{"BJ_zhongyu";"JS_WX_liteer";"JS_CZ_wodefeng"},0)),"")</f>
        <v>常州市金坛沃德丰电子科技有限公司</v>
      </c>
      <c r="D9699" s="11" t="str">
        <f>[1]动作!$G9698</f>
        <v>JS_CZ_wodefeng</v>
      </c>
      <c r="E9699" s="11" t="str">
        <f>[1]动作!$D9698</f>
        <v>电表故障</v>
      </c>
      <c r="F9699" s="11" t="s">
        <v>45</v>
      </c>
      <c r="G9699" s="12">
        <f>[1]动作!$A9698+[1]动作!$B9698</f>
        <v>43216.531157407408</v>
      </c>
      <c r="H9699" s="12"/>
      <c r="I9699" s="11"/>
    </row>
    <row r="9700" spans="1:9" hidden="1" x14ac:dyDescent="0.3">
      <c r="A9700" s="24">
        <v>9698</v>
      </c>
      <c r="B9700" s="11" t="str">
        <f>IFERROR(INDEX({"JSNY-BJ0001-01";"JSNY-JS0022-01";"JSNY-JS0002-01"},MATCH(D9700,{"BJ_zhongyu";"JS_WX_liteer";"JS_CZ_wodefeng"},0)),"")</f>
        <v>JSNY-JS0002-01</v>
      </c>
      <c r="C9700" s="11" t="str">
        <f>IFERROR(INDEX({"北京中裕世纪大酒店";"江苏利特尔绿色包装股份有限公司";"常州市金坛沃德丰电子科技有限公司"},MATCH(D9700,{"BJ_zhongyu";"JS_WX_liteer";"JS_CZ_wodefeng"},0)),"")</f>
        <v>常州市金坛沃德丰电子科技有限公司</v>
      </c>
      <c r="D9700" s="11" t="str">
        <f>[1]动作!$G9699</f>
        <v>JS_CZ_wodefeng</v>
      </c>
      <c r="E9700" s="11" t="str">
        <f>[1]动作!$D9699</f>
        <v>电表故障</v>
      </c>
      <c r="F9700" s="11" t="s">
        <v>45</v>
      </c>
      <c r="G9700" s="12">
        <f>[1]动作!$A9699+[1]动作!$B9699</f>
        <v>43216.536203703705</v>
      </c>
      <c r="H9700" s="12"/>
      <c r="I9700" s="11"/>
    </row>
    <row r="9701" spans="1:9" hidden="1" x14ac:dyDescent="0.3">
      <c r="A9701" s="24">
        <v>9699</v>
      </c>
      <c r="B9701" s="11" t="str">
        <f>IFERROR(INDEX({"JSNY-BJ0001-01";"JSNY-JS0022-01";"JSNY-JS0002-01"},MATCH(D9701,{"BJ_zhongyu";"JS_WX_liteer";"JS_CZ_wodefeng"},0)),"")</f>
        <v>JSNY-JS0002-01</v>
      </c>
      <c r="C9701" s="11" t="str">
        <f>IFERROR(INDEX({"北京中裕世纪大酒店";"江苏利特尔绿色包装股份有限公司";"常州市金坛沃德丰电子科技有限公司"},MATCH(D9701,{"BJ_zhongyu";"JS_WX_liteer";"JS_CZ_wodefeng"},0)),"")</f>
        <v>常州市金坛沃德丰电子科技有限公司</v>
      </c>
      <c r="D9701" s="11" t="str">
        <f>[1]动作!$G9700</f>
        <v>JS_CZ_wodefeng</v>
      </c>
      <c r="E9701" s="11" t="str">
        <f>[1]动作!$D9700</f>
        <v>电表故障</v>
      </c>
      <c r="F9701" s="11" t="s">
        <v>45</v>
      </c>
      <c r="G9701" s="12">
        <f>[1]动作!$A9700+[1]动作!$B9700</f>
        <v>43216.536319444444</v>
      </c>
      <c r="H9701" s="12"/>
      <c r="I9701" s="11"/>
    </row>
    <row r="9702" spans="1:9" hidden="1" x14ac:dyDescent="0.3">
      <c r="A9702" s="24">
        <v>9700</v>
      </c>
      <c r="B9702" s="11" t="str">
        <f>IFERROR(INDEX({"JSNY-BJ0001-01";"JSNY-JS0022-01";"JSNY-JS0002-01"},MATCH(D9702,{"BJ_zhongyu";"JS_WX_liteer";"JS_CZ_wodefeng"},0)),"")</f>
        <v>JSNY-JS0002-01</v>
      </c>
      <c r="C9702" s="11" t="str">
        <f>IFERROR(INDEX({"北京中裕世纪大酒店";"江苏利特尔绿色包装股份有限公司";"常州市金坛沃德丰电子科技有限公司"},MATCH(D9702,{"BJ_zhongyu";"JS_WX_liteer";"JS_CZ_wodefeng"},0)),"")</f>
        <v>常州市金坛沃德丰电子科技有限公司</v>
      </c>
      <c r="D9702" s="11" t="str">
        <f>[1]动作!$G9701</f>
        <v>JS_CZ_wodefeng</v>
      </c>
      <c r="E9702" s="11" t="str">
        <f>[1]动作!$D9701</f>
        <v>电表故障</v>
      </c>
      <c r="F9702" s="11" t="s">
        <v>45</v>
      </c>
      <c r="G9702" s="12">
        <f>[1]动作!$A9701+[1]动作!$B9701</f>
        <v>43216.536550925928</v>
      </c>
      <c r="H9702" s="12"/>
      <c r="I9702" s="11"/>
    </row>
    <row r="9703" spans="1:9" hidden="1" x14ac:dyDescent="0.3">
      <c r="A9703" s="24">
        <v>9701</v>
      </c>
      <c r="B9703" s="11" t="str">
        <f>IFERROR(INDEX({"JSNY-BJ0001-01";"JSNY-JS0022-01";"JSNY-JS0002-01"},MATCH(D9703,{"BJ_zhongyu";"JS_WX_liteer";"JS_CZ_wodefeng"},0)),"")</f>
        <v>JSNY-JS0002-01</v>
      </c>
      <c r="C9703" s="11" t="str">
        <f>IFERROR(INDEX({"北京中裕世纪大酒店";"江苏利特尔绿色包装股份有限公司";"常州市金坛沃德丰电子科技有限公司"},MATCH(D9703,{"BJ_zhongyu";"JS_WX_liteer";"JS_CZ_wodefeng"},0)),"")</f>
        <v>常州市金坛沃德丰电子科技有限公司</v>
      </c>
      <c r="D9703" s="11" t="str">
        <f>[1]动作!$G9702</f>
        <v>JS_CZ_wodefeng</v>
      </c>
      <c r="E9703" s="11" t="str">
        <f>[1]动作!$D9702</f>
        <v>电表故障</v>
      </c>
      <c r="F9703" s="11" t="s">
        <v>45</v>
      </c>
      <c r="G9703" s="12">
        <f>[1]动作!$A9702+[1]动作!$B9702</f>
        <v>43216.537534722222</v>
      </c>
      <c r="H9703" s="12"/>
      <c r="I9703" s="11"/>
    </row>
    <row r="9704" spans="1:9" hidden="1" x14ac:dyDescent="0.3">
      <c r="A9704" s="24">
        <v>9702</v>
      </c>
      <c r="B9704" s="11" t="str">
        <f>IFERROR(INDEX({"JSNY-BJ0001-01";"JSNY-JS0022-01";"JSNY-JS0002-01"},MATCH(D9704,{"BJ_zhongyu";"JS_WX_liteer";"JS_CZ_wodefeng"},0)),"")</f>
        <v>JSNY-JS0002-01</v>
      </c>
      <c r="C9704" s="11" t="str">
        <f>IFERROR(INDEX({"北京中裕世纪大酒店";"江苏利特尔绿色包装股份有限公司";"常州市金坛沃德丰电子科技有限公司"},MATCH(D9704,{"BJ_zhongyu";"JS_WX_liteer";"JS_CZ_wodefeng"},0)),"")</f>
        <v>常州市金坛沃德丰电子科技有限公司</v>
      </c>
      <c r="D9704" s="11" t="str">
        <f>[1]动作!$G9703</f>
        <v>JS_CZ_wodefeng</v>
      </c>
      <c r="E9704" s="11" t="str">
        <f>[1]动作!$D9703</f>
        <v>电表故障</v>
      </c>
      <c r="F9704" s="11" t="s">
        <v>45</v>
      </c>
      <c r="G9704" s="12">
        <f>[1]动作!$A9703+[1]动作!$B9703</f>
        <v>43216.540081018517</v>
      </c>
      <c r="H9704" s="12"/>
      <c r="I9704" s="11"/>
    </row>
    <row r="9705" spans="1:9" hidden="1" x14ac:dyDescent="0.3">
      <c r="A9705" s="24">
        <v>9703</v>
      </c>
      <c r="B9705" s="11" t="str">
        <f>IFERROR(INDEX({"JSNY-BJ0001-01";"JSNY-JS0022-01";"JSNY-JS0002-01"},MATCH(D9705,{"BJ_zhongyu";"JS_WX_liteer";"JS_CZ_wodefeng"},0)),"")</f>
        <v>JSNY-JS0002-01</v>
      </c>
      <c r="C9705" s="11" t="str">
        <f>IFERROR(INDEX({"北京中裕世纪大酒店";"江苏利特尔绿色包装股份有限公司";"常州市金坛沃德丰电子科技有限公司"},MATCH(D9705,{"BJ_zhongyu";"JS_WX_liteer";"JS_CZ_wodefeng"},0)),"")</f>
        <v>常州市金坛沃德丰电子科技有限公司</v>
      </c>
      <c r="D9705" s="11" t="str">
        <f>[1]动作!$G9704</f>
        <v>JS_CZ_wodefeng</v>
      </c>
      <c r="E9705" s="11" t="str">
        <f>[1]动作!$D9704</f>
        <v>电表故障</v>
      </c>
      <c r="F9705" s="11" t="s">
        <v>45</v>
      </c>
      <c r="G9705" s="12">
        <f>[1]动作!$A9704+[1]动作!$B9704</f>
        <v>43216.541643518518</v>
      </c>
      <c r="H9705" s="12"/>
      <c r="I9705" s="11"/>
    </row>
    <row r="9706" spans="1:9" hidden="1" x14ac:dyDescent="0.3">
      <c r="A9706" s="24">
        <v>9704</v>
      </c>
      <c r="B9706" s="11" t="str">
        <f>IFERROR(INDEX({"JSNY-BJ0001-01";"JSNY-JS0022-01";"JSNY-JS0002-01"},MATCH(D9706,{"BJ_zhongyu";"JS_WX_liteer";"JS_CZ_wodefeng"},0)),"")</f>
        <v>JSNY-JS0002-01</v>
      </c>
      <c r="C9706" s="11" t="str">
        <f>IFERROR(INDEX({"北京中裕世纪大酒店";"江苏利特尔绿色包装股份有限公司";"常州市金坛沃德丰电子科技有限公司"},MATCH(D9706,{"BJ_zhongyu";"JS_WX_liteer";"JS_CZ_wodefeng"},0)),"")</f>
        <v>常州市金坛沃德丰电子科技有限公司</v>
      </c>
      <c r="D9706" s="11" t="str">
        <f>[1]动作!$G9705</f>
        <v>JS_CZ_wodefeng</v>
      </c>
      <c r="E9706" s="11" t="str">
        <f>[1]动作!$D9705</f>
        <v>电表故障</v>
      </c>
      <c r="F9706" s="11" t="s">
        <v>45</v>
      </c>
      <c r="G9706" s="12">
        <f>[1]动作!$A9705+[1]动作!$B9705</f>
        <v>43216.542569444442</v>
      </c>
      <c r="H9706" s="12"/>
      <c r="I9706" s="11"/>
    </row>
    <row r="9707" spans="1:9" hidden="1" x14ac:dyDescent="0.3">
      <c r="A9707" s="24">
        <v>9705</v>
      </c>
      <c r="B9707" s="11" t="str">
        <f>IFERROR(INDEX({"JSNY-BJ0001-01";"JSNY-JS0022-01";"JSNY-JS0002-01"},MATCH(D9707,{"BJ_zhongyu";"JS_WX_liteer";"JS_CZ_wodefeng"},0)),"")</f>
        <v>JSNY-JS0002-01</v>
      </c>
      <c r="C9707" s="11" t="str">
        <f>IFERROR(INDEX({"北京中裕世纪大酒店";"江苏利特尔绿色包装股份有限公司";"常州市金坛沃德丰电子科技有限公司"},MATCH(D9707,{"BJ_zhongyu";"JS_WX_liteer";"JS_CZ_wodefeng"},0)),"")</f>
        <v>常州市金坛沃德丰电子科技有限公司</v>
      </c>
      <c r="D9707" s="11" t="str">
        <f>[1]动作!$G9706</f>
        <v>JS_CZ_wodefeng</v>
      </c>
      <c r="E9707" s="11" t="str">
        <f>[1]动作!$D9706</f>
        <v>电表故障</v>
      </c>
      <c r="F9707" s="11" t="s">
        <v>45</v>
      </c>
      <c r="G9707" s="12">
        <f>[1]动作!$A9706+[1]动作!$B9706</f>
        <v>43216.542743055557</v>
      </c>
      <c r="H9707" s="12"/>
      <c r="I9707" s="11"/>
    </row>
    <row r="9708" spans="1:9" hidden="1" x14ac:dyDescent="0.3">
      <c r="A9708" s="24">
        <v>9706</v>
      </c>
      <c r="B9708" s="11" t="str">
        <f>IFERROR(INDEX({"JSNY-BJ0001-01";"JSNY-JS0022-01";"JSNY-JS0002-01"},MATCH(D9708,{"BJ_zhongyu";"JS_WX_liteer";"JS_CZ_wodefeng"},0)),"")</f>
        <v>JSNY-JS0002-01</v>
      </c>
      <c r="C9708" s="11" t="str">
        <f>IFERROR(INDEX({"北京中裕世纪大酒店";"江苏利特尔绿色包装股份有限公司";"常州市金坛沃德丰电子科技有限公司"},MATCH(D9708,{"BJ_zhongyu";"JS_WX_liteer";"JS_CZ_wodefeng"},0)),"")</f>
        <v>常州市金坛沃德丰电子科技有限公司</v>
      </c>
      <c r="D9708" s="11" t="str">
        <f>[1]动作!$G9707</f>
        <v>JS_CZ_wodefeng</v>
      </c>
      <c r="E9708" s="11" t="str">
        <f>[1]动作!$D9707</f>
        <v>电表故障</v>
      </c>
      <c r="F9708" s="11" t="s">
        <v>45</v>
      </c>
      <c r="G9708" s="12">
        <f>[1]动作!$A9707+[1]动作!$B9707</f>
        <v>43216.542974537035</v>
      </c>
      <c r="H9708" s="12"/>
      <c r="I9708" s="11"/>
    </row>
    <row r="9709" spans="1:9" hidden="1" x14ac:dyDescent="0.3">
      <c r="A9709" s="24">
        <v>9707</v>
      </c>
      <c r="B9709" s="11" t="str">
        <f>IFERROR(INDEX({"JSNY-BJ0001-01";"JSNY-JS0022-01";"JSNY-JS0002-01"},MATCH(D9709,{"BJ_zhongyu";"JS_WX_liteer";"JS_CZ_wodefeng"},0)),"")</f>
        <v>JSNY-JS0002-01</v>
      </c>
      <c r="C9709" s="11" t="str">
        <f>IFERROR(INDEX({"北京中裕世纪大酒店";"江苏利特尔绿色包装股份有限公司";"常州市金坛沃德丰电子科技有限公司"},MATCH(D9709,{"BJ_zhongyu";"JS_WX_liteer";"JS_CZ_wodefeng"},0)),"")</f>
        <v>常州市金坛沃德丰电子科技有限公司</v>
      </c>
      <c r="D9709" s="11" t="str">
        <f>[1]动作!$G9708</f>
        <v>JS_CZ_wodefeng</v>
      </c>
      <c r="E9709" s="11" t="str">
        <f>[1]动作!$D9708</f>
        <v>电表故障</v>
      </c>
      <c r="F9709" s="11" t="s">
        <v>45</v>
      </c>
      <c r="G9709" s="12">
        <f>[1]动作!$A9708+[1]动作!$B9708</f>
        <v>43216.543090277781</v>
      </c>
      <c r="H9709" s="12"/>
      <c r="I9709" s="11"/>
    </row>
    <row r="9710" spans="1:9" hidden="1" x14ac:dyDescent="0.3">
      <c r="A9710" s="24">
        <v>9708</v>
      </c>
      <c r="B9710" s="11" t="str">
        <f>IFERROR(INDEX({"JSNY-BJ0001-01";"JSNY-JS0022-01";"JSNY-JS0002-01"},MATCH(D9710,{"BJ_zhongyu";"JS_WX_liteer";"JS_CZ_wodefeng"},0)),"")</f>
        <v>JSNY-JS0002-01</v>
      </c>
      <c r="C9710" s="11" t="str">
        <f>IFERROR(INDEX({"北京中裕世纪大酒店";"江苏利特尔绿色包装股份有限公司";"常州市金坛沃德丰电子科技有限公司"},MATCH(D9710,{"BJ_zhongyu";"JS_WX_liteer";"JS_CZ_wodefeng"},0)),"")</f>
        <v>常州市金坛沃德丰电子科技有限公司</v>
      </c>
      <c r="D9710" s="11" t="str">
        <f>[1]动作!$G9709</f>
        <v>JS_CZ_wodefeng</v>
      </c>
      <c r="E9710" s="11" t="str">
        <f>[1]动作!$D9709</f>
        <v>电表故障</v>
      </c>
      <c r="F9710" s="11" t="s">
        <v>45</v>
      </c>
      <c r="G9710" s="12">
        <f>[1]动作!$A9709+[1]动作!$B9709</f>
        <v>43216.543217592596</v>
      </c>
      <c r="H9710" s="12"/>
      <c r="I9710" s="11"/>
    </row>
    <row r="9711" spans="1:9" hidden="1" x14ac:dyDescent="0.3">
      <c r="A9711" s="24">
        <v>9709</v>
      </c>
      <c r="B9711" s="11" t="str">
        <f>IFERROR(INDEX({"JSNY-BJ0001-01";"JSNY-JS0022-01";"JSNY-JS0002-01"},MATCH(D9711,{"BJ_zhongyu";"JS_WX_liteer";"JS_CZ_wodefeng"},0)),"")</f>
        <v>JSNY-JS0002-01</v>
      </c>
      <c r="C9711" s="11" t="str">
        <f>IFERROR(INDEX({"北京中裕世纪大酒店";"江苏利特尔绿色包装股份有限公司";"常州市金坛沃德丰电子科技有限公司"},MATCH(D9711,{"BJ_zhongyu";"JS_WX_liteer";"JS_CZ_wodefeng"},0)),"")</f>
        <v>常州市金坛沃德丰电子科技有限公司</v>
      </c>
      <c r="D9711" s="11" t="str">
        <f>[1]动作!$G9710</f>
        <v>JS_CZ_wodefeng</v>
      </c>
      <c r="E9711" s="11" t="str">
        <f>[1]动作!$D9710</f>
        <v>电表故障</v>
      </c>
      <c r="F9711" s="11" t="s">
        <v>45</v>
      </c>
      <c r="G9711" s="12">
        <f>[1]动作!$A9710+[1]动作!$B9710</f>
        <v>43216.546631944446</v>
      </c>
      <c r="H9711" s="12"/>
      <c r="I9711" s="11"/>
    </row>
    <row r="9712" spans="1:9" hidden="1" x14ac:dyDescent="0.3">
      <c r="A9712" s="24">
        <v>9710</v>
      </c>
      <c r="B9712" s="11" t="str">
        <f>IFERROR(INDEX({"JSNY-BJ0001-01";"JSNY-JS0022-01";"JSNY-JS0002-01"},MATCH(D9712,{"BJ_zhongyu";"JS_WX_liteer";"JS_CZ_wodefeng"},0)),"")</f>
        <v>JSNY-JS0002-01</v>
      </c>
      <c r="C9712" s="11" t="str">
        <f>IFERROR(INDEX({"北京中裕世纪大酒店";"江苏利特尔绿色包装股份有限公司";"常州市金坛沃德丰电子科技有限公司"},MATCH(D9712,{"BJ_zhongyu";"JS_WX_liteer";"JS_CZ_wodefeng"},0)),"")</f>
        <v>常州市金坛沃德丰电子科技有限公司</v>
      </c>
      <c r="D9712" s="11" t="str">
        <f>[1]动作!$G9711</f>
        <v>JS_CZ_wodefeng</v>
      </c>
      <c r="E9712" s="11" t="str">
        <f>[1]动作!$D9711</f>
        <v>电表故障</v>
      </c>
      <c r="F9712" s="11" t="s">
        <v>45</v>
      </c>
      <c r="G9712" s="12">
        <f>[1]动作!$A9711+[1]动作!$B9711</f>
        <v>43216.548078703701</v>
      </c>
      <c r="H9712" s="12"/>
      <c r="I9712" s="11"/>
    </row>
    <row r="9713" spans="1:9" hidden="1" x14ac:dyDescent="0.3">
      <c r="A9713" s="24">
        <v>9711</v>
      </c>
      <c r="B9713" s="11" t="str">
        <f>IFERROR(INDEX({"JSNY-BJ0001-01";"JSNY-JS0022-01";"JSNY-JS0002-01"},MATCH(D9713,{"BJ_zhongyu";"JS_WX_liteer";"JS_CZ_wodefeng"},0)),"")</f>
        <v>JSNY-JS0002-01</v>
      </c>
      <c r="C9713" s="11" t="str">
        <f>IFERROR(INDEX({"北京中裕世纪大酒店";"江苏利特尔绿色包装股份有限公司";"常州市金坛沃德丰电子科技有限公司"},MATCH(D9713,{"BJ_zhongyu";"JS_WX_liteer";"JS_CZ_wodefeng"},0)),"")</f>
        <v>常州市金坛沃德丰电子科技有限公司</v>
      </c>
      <c r="D9713" s="11" t="str">
        <f>[1]动作!$G9712</f>
        <v>JS_CZ_wodefeng</v>
      </c>
      <c r="E9713" s="11" t="str">
        <f>[1]动作!$D9712</f>
        <v>电表故障</v>
      </c>
      <c r="F9713" s="11" t="s">
        <v>45</v>
      </c>
      <c r="G9713" s="12">
        <f>[1]动作!$A9712+[1]动作!$B9712</f>
        <v>43216.550567129627</v>
      </c>
      <c r="H9713" s="12"/>
      <c r="I9713" s="11"/>
    </row>
    <row r="9714" spans="1:9" hidden="1" x14ac:dyDescent="0.3">
      <c r="A9714" s="24">
        <v>9712</v>
      </c>
      <c r="B9714" s="11" t="str">
        <f>IFERROR(INDEX({"JSNY-BJ0001-01";"JSNY-JS0022-01";"JSNY-JS0002-01"},MATCH(D9714,{"BJ_zhongyu";"JS_WX_liteer";"JS_CZ_wodefeng"},0)),"")</f>
        <v>JSNY-JS0002-01</v>
      </c>
      <c r="C9714" s="11" t="str">
        <f>IFERROR(INDEX({"北京中裕世纪大酒店";"江苏利特尔绿色包装股份有限公司";"常州市金坛沃德丰电子科技有限公司"},MATCH(D9714,{"BJ_zhongyu";"JS_WX_liteer";"JS_CZ_wodefeng"},0)),"")</f>
        <v>常州市金坛沃德丰电子科技有限公司</v>
      </c>
      <c r="D9714" s="11" t="str">
        <f>[1]动作!$G9713</f>
        <v>JS_CZ_wodefeng</v>
      </c>
      <c r="E9714" s="11" t="str">
        <f>[1]动作!$D9713</f>
        <v>电表故障</v>
      </c>
      <c r="F9714" s="11" t="s">
        <v>45</v>
      </c>
      <c r="G9714" s="12">
        <f>[1]动作!$A9713+[1]动作!$B9713</f>
        <v>43216.551493055558</v>
      </c>
      <c r="H9714" s="12"/>
      <c r="I9714" s="11"/>
    </row>
    <row r="9715" spans="1:9" hidden="1" x14ac:dyDescent="0.3">
      <c r="A9715" s="24">
        <v>9713</v>
      </c>
      <c r="B9715" s="11" t="str">
        <f>IFERROR(INDEX({"JSNY-BJ0001-01";"JSNY-JS0022-01";"JSNY-JS0002-01"},MATCH(D9715,{"BJ_zhongyu";"JS_WX_liteer";"JS_CZ_wodefeng"},0)),"")</f>
        <v>JSNY-JS0002-01</v>
      </c>
      <c r="C9715" s="11" t="str">
        <f>IFERROR(INDEX({"北京中裕世纪大酒店";"江苏利特尔绿色包装股份有限公司";"常州市金坛沃德丰电子科技有限公司"},MATCH(D9715,{"BJ_zhongyu";"JS_WX_liteer";"JS_CZ_wodefeng"},0)),"")</f>
        <v>常州市金坛沃德丰电子科技有限公司</v>
      </c>
      <c r="D9715" s="11" t="str">
        <f>[1]动作!$G9714</f>
        <v>JS_CZ_wodefeng</v>
      </c>
      <c r="E9715" s="11" t="str">
        <f>[1]动作!$D9714</f>
        <v>电表故障</v>
      </c>
      <c r="F9715" s="11" t="s">
        <v>45</v>
      </c>
      <c r="G9715" s="12">
        <f>[1]动作!$A9714+[1]动作!$B9714</f>
        <v>43216.551666666666</v>
      </c>
      <c r="H9715" s="12"/>
      <c r="I9715" s="11"/>
    </row>
    <row r="9716" spans="1:9" hidden="1" x14ac:dyDescent="0.3">
      <c r="A9716" s="24">
        <v>9714</v>
      </c>
      <c r="B9716" s="11" t="str">
        <f>IFERROR(INDEX({"JSNY-BJ0001-01";"JSNY-JS0022-01";"JSNY-JS0002-01"},MATCH(D9716,{"BJ_zhongyu";"JS_WX_liteer";"JS_CZ_wodefeng"},0)),"")</f>
        <v>JSNY-JS0002-01</v>
      </c>
      <c r="C9716" s="11" t="str">
        <f>IFERROR(INDEX({"北京中裕世纪大酒店";"江苏利特尔绿色包装股份有限公司";"常州市金坛沃德丰电子科技有限公司"},MATCH(D9716,{"BJ_zhongyu";"JS_WX_liteer";"JS_CZ_wodefeng"},0)),"")</f>
        <v>常州市金坛沃德丰电子科技有限公司</v>
      </c>
      <c r="D9716" s="11" t="str">
        <f>[1]动作!$G9715</f>
        <v>JS_CZ_wodefeng</v>
      </c>
      <c r="E9716" s="11" t="str">
        <f>[1]动作!$D9715</f>
        <v>电表故障</v>
      </c>
      <c r="F9716" s="11" t="s">
        <v>45</v>
      </c>
      <c r="G9716" s="12">
        <f>[1]动作!$A9715+[1]动作!$B9715</f>
        <v>43216.552951388891</v>
      </c>
      <c r="H9716" s="12"/>
      <c r="I9716" s="11"/>
    </row>
    <row r="9717" spans="1:9" hidden="1" x14ac:dyDescent="0.3">
      <c r="A9717" s="24">
        <v>9715</v>
      </c>
      <c r="B9717" s="11" t="str">
        <f>IFERROR(INDEX({"JSNY-BJ0001-01";"JSNY-JS0022-01";"JSNY-JS0002-01"},MATCH(D9717,{"BJ_zhongyu";"JS_WX_liteer";"JS_CZ_wodefeng"},0)),"")</f>
        <v>JSNY-JS0002-01</v>
      </c>
      <c r="C9717" s="11" t="str">
        <f>IFERROR(INDEX({"北京中裕世纪大酒店";"江苏利特尔绿色包装股份有限公司";"常州市金坛沃德丰电子科技有限公司"},MATCH(D9717,{"BJ_zhongyu";"JS_WX_liteer";"JS_CZ_wodefeng"},0)),"")</f>
        <v>常州市金坛沃德丰电子科技有限公司</v>
      </c>
      <c r="D9717" s="11" t="str">
        <f>[1]动作!$G9716</f>
        <v>JS_CZ_wodefeng</v>
      </c>
      <c r="E9717" s="11" t="str">
        <f>[1]动作!$D9716</f>
        <v>电表故障</v>
      </c>
      <c r="F9717" s="11" t="s">
        <v>45</v>
      </c>
      <c r="G9717" s="12">
        <f>[1]动作!$A9716+[1]动作!$B9716</f>
        <v>43216.553067129629</v>
      </c>
      <c r="H9717" s="12"/>
      <c r="I9717" s="11"/>
    </row>
    <row r="9718" spans="1:9" hidden="1" x14ac:dyDescent="0.3">
      <c r="A9718" s="24">
        <v>9716</v>
      </c>
      <c r="B9718" s="11" t="str">
        <f>IFERROR(INDEX({"JSNY-BJ0001-01";"JSNY-JS0022-01";"JSNY-JS0002-01"},MATCH(D9718,{"BJ_zhongyu";"JS_WX_liteer";"JS_CZ_wodefeng"},0)),"")</f>
        <v>JSNY-JS0002-01</v>
      </c>
      <c r="C9718" s="11" t="str">
        <f>IFERROR(INDEX({"北京中裕世纪大酒店";"江苏利特尔绿色包装股份有限公司";"常州市金坛沃德丰电子科技有限公司"},MATCH(D9718,{"BJ_zhongyu";"JS_WX_liteer";"JS_CZ_wodefeng"},0)),"")</f>
        <v>常州市金坛沃德丰电子科技有限公司</v>
      </c>
      <c r="D9718" s="11" t="str">
        <f>[1]动作!$G9717</f>
        <v>JS_CZ_wodefeng</v>
      </c>
      <c r="E9718" s="11" t="str">
        <f>[1]动作!$D9717</f>
        <v>电表故障</v>
      </c>
      <c r="F9718" s="11" t="s">
        <v>45</v>
      </c>
      <c r="G9718" s="12">
        <f>[1]动作!$A9717+[1]动作!$B9717</f>
        <v>43216.554513888892</v>
      </c>
      <c r="H9718" s="12"/>
      <c r="I9718" s="11"/>
    </row>
    <row r="9719" spans="1:9" hidden="1" x14ac:dyDescent="0.3">
      <c r="A9719" s="24">
        <v>9717</v>
      </c>
      <c r="B9719" s="11" t="str">
        <f>IFERROR(INDEX({"JSNY-BJ0001-01";"JSNY-JS0022-01";"JSNY-JS0002-01"},MATCH(D9719,{"BJ_zhongyu";"JS_WX_liteer";"JS_CZ_wodefeng"},0)),"")</f>
        <v>JSNY-JS0002-01</v>
      </c>
      <c r="C9719" s="11" t="str">
        <f>IFERROR(INDEX({"北京中裕世纪大酒店";"江苏利特尔绿色包装股份有限公司";"常州市金坛沃德丰电子科技有限公司"},MATCH(D9719,{"BJ_zhongyu";"JS_WX_liteer";"JS_CZ_wodefeng"},0)),"")</f>
        <v>常州市金坛沃德丰电子科技有限公司</v>
      </c>
      <c r="D9719" s="11" t="str">
        <f>[1]动作!$G9718</f>
        <v>JS_CZ_wodefeng</v>
      </c>
      <c r="E9719" s="11" t="str">
        <f>[1]动作!$D9718</f>
        <v>电表故障</v>
      </c>
      <c r="F9719" s="11" t="s">
        <v>45</v>
      </c>
      <c r="G9719" s="12">
        <f>[1]动作!$A9718+[1]动作!$B9718</f>
        <v>43216.557187500002</v>
      </c>
      <c r="H9719" s="12"/>
      <c r="I9719" s="11"/>
    </row>
    <row r="9720" spans="1:9" hidden="1" x14ac:dyDescent="0.3">
      <c r="A9720" s="24">
        <v>9718</v>
      </c>
      <c r="B9720" s="11" t="str">
        <f>IFERROR(INDEX({"JSNY-BJ0001-01";"JSNY-JS0022-01";"JSNY-JS0002-01"},MATCH(D9720,{"BJ_zhongyu";"JS_WX_liteer";"JS_CZ_wodefeng"},0)),"")</f>
        <v>JSNY-JS0002-01</v>
      </c>
      <c r="C9720" s="11" t="str">
        <f>IFERROR(INDEX({"北京中裕世纪大酒店";"江苏利特尔绿色包装股份有限公司";"常州市金坛沃德丰电子科技有限公司"},MATCH(D9720,{"BJ_zhongyu";"JS_WX_liteer";"JS_CZ_wodefeng"},0)),"")</f>
        <v>常州市金坛沃德丰电子科技有限公司</v>
      </c>
      <c r="D9720" s="11" t="str">
        <f>[1]动作!$G9719</f>
        <v>JS_CZ_wodefeng</v>
      </c>
      <c r="E9720" s="11" t="str">
        <f>[1]动作!$D9719</f>
        <v>空调故障</v>
      </c>
      <c r="F9720" s="11" t="s">
        <v>178</v>
      </c>
      <c r="G9720" s="12">
        <f>[1]动作!$A9719+[1]动作!$B9719</f>
        <v>43216.557696759257</v>
      </c>
      <c r="H9720" s="12"/>
      <c r="I9720" s="11"/>
    </row>
    <row r="9721" spans="1:9" hidden="1" x14ac:dyDescent="0.3">
      <c r="A9721" s="24">
        <v>9719</v>
      </c>
      <c r="B9721" s="11" t="str">
        <f>IFERROR(INDEX({"JSNY-BJ0001-01";"JSNY-JS0022-01";"JSNY-JS0002-01"},MATCH(D9721,{"BJ_zhongyu";"JS_WX_liteer";"JS_CZ_wodefeng"},0)),"")</f>
        <v>JSNY-JS0002-01</v>
      </c>
      <c r="C9721" s="11" t="str">
        <f>IFERROR(INDEX({"北京中裕世纪大酒店";"江苏利特尔绿色包装股份有限公司";"常州市金坛沃德丰电子科技有限公司"},MATCH(D9721,{"BJ_zhongyu";"JS_WX_liteer";"JS_CZ_wodefeng"},0)),"")</f>
        <v>常州市金坛沃德丰电子科技有限公司</v>
      </c>
      <c r="D9721" s="11" t="str">
        <f>[1]动作!$G9720</f>
        <v>JS_CZ_wodefeng</v>
      </c>
      <c r="E9721" s="11" t="str">
        <f>[1]动作!$D9720</f>
        <v>电表故障</v>
      </c>
      <c r="F9721" s="11" t="s">
        <v>45</v>
      </c>
      <c r="G9721" s="12">
        <f>[1]动作!$A9720+[1]动作!$B9720</f>
        <v>43216.558506944442</v>
      </c>
      <c r="H9721" s="12"/>
      <c r="I9721" s="11"/>
    </row>
    <row r="9722" spans="1:9" hidden="1" x14ac:dyDescent="0.3">
      <c r="A9722" s="24">
        <v>9720</v>
      </c>
      <c r="B9722" s="11" t="str">
        <f>IFERROR(INDEX({"JSNY-BJ0001-01";"JSNY-JS0022-01";"JSNY-JS0002-01"},MATCH(D9722,{"BJ_zhongyu";"JS_WX_liteer";"JS_CZ_wodefeng"},0)),"")</f>
        <v>JSNY-JS0002-01</v>
      </c>
      <c r="C9722" s="11" t="str">
        <f>IFERROR(INDEX({"北京中裕世纪大酒店";"江苏利特尔绿色包装股份有限公司";"常州市金坛沃德丰电子科技有限公司"},MATCH(D9722,{"BJ_zhongyu";"JS_WX_liteer";"JS_CZ_wodefeng"},0)),"")</f>
        <v>常州市金坛沃德丰电子科技有限公司</v>
      </c>
      <c r="D9722" s="11" t="str">
        <f>[1]动作!$G9721</f>
        <v>JS_CZ_wodefeng</v>
      </c>
      <c r="E9722" s="11" t="str">
        <f>[1]动作!$D9721</f>
        <v>电表故障</v>
      </c>
      <c r="F9722" s="11" t="s">
        <v>45</v>
      </c>
      <c r="G9722" s="12">
        <f>[1]动作!$A9721+[1]动作!$B9721</f>
        <v>43216.559560185182</v>
      </c>
      <c r="H9722" s="12"/>
      <c r="I9722" s="11"/>
    </row>
    <row r="9723" spans="1:9" hidden="1" x14ac:dyDescent="0.3">
      <c r="A9723" s="24">
        <v>9721</v>
      </c>
      <c r="B9723" s="11" t="str">
        <f>IFERROR(INDEX({"JSNY-BJ0001-01";"JSNY-JS0022-01";"JSNY-JS0002-01"},MATCH(D9723,{"BJ_zhongyu";"JS_WX_liteer";"JS_CZ_wodefeng"},0)),"")</f>
        <v>JSNY-JS0002-01</v>
      </c>
      <c r="C9723" s="11" t="str">
        <f>IFERROR(INDEX({"北京中裕世纪大酒店";"江苏利特尔绿色包装股份有限公司";"常州市金坛沃德丰电子科技有限公司"},MATCH(D9723,{"BJ_zhongyu";"JS_WX_liteer";"JS_CZ_wodefeng"},0)),"")</f>
        <v>常州市金坛沃德丰电子科技有限公司</v>
      </c>
      <c r="D9723" s="11" t="str">
        <f>[1]动作!$G9722</f>
        <v>JS_CZ_wodefeng</v>
      </c>
      <c r="E9723" s="11" t="str">
        <f>[1]动作!$D9722</f>
        <v>电表故障</v>
      </c>
      <c r="F9723" s="11" t="s">
        <v>45</v>
      </c>
      <c r="G9723" s="12">
        <f>[1]动作!$A9722+[1]动作!$B9722</f>
        <v>43216.559675925928</v>
      </c>
      <c r="H9723" s="12"/>
      <c r="I9723" s="11"/>
    </row>
    <row r="9724" spans="1:9" hidden="1" x14ac:dyDescent="0.3">
      <c r="A9724" s="24">
        <v>9722</v>
      </c>
      <c r="B9724" s="11" t="str">
        <f>IFERROR(INDEX({"JSNY-BJ0001-01";"JSNY-JS0022-01";"JSNY-JS0002-01"},MATCH(D9724,{"BJ_zhongyu";"JS_WX_liteer";"JS_CZ_wodefeng"},0)),"")</f>
        <v>JSNY-JS0002-01</v>
      </c>
      <c r="C9724" s="11" t="str">
        <f>IFERROR(INDEX({"北京中裕世纪大酒店";"江苏利特尔绿色包装股份有限公司";"常州市金坛沃德丰电子科技有限公司"},MATCH(D9724,{"BJ_zhongyu";"JS_WX_liteer";"JS_CZ_wodefeng"},0)),"")</f>
        <v>常州市金坛沃德丰电子科技有限公司</v>
      </c>
      <c r="D9724" s="11" t="str">
        <f>[1]动作!$G9723</f>
        <v>JS_CZ_wodefeng</v>
      </c>
      <c r="E9724" s="11" t="str">
        <f>[1]动作!$D9723</f>
        <v>电表故障</v>
      </c>
      <c r="F9724" s="11" t="s">
        <v>45</v>
      </c>
      <c r="G9724" s="12">
        <f>[1]动作!$A9723+[1]动作!$B9723</f>
        <v>43216.559849537036</v>
      </c>
      <c r="H9724" s="12"/>
      <c r="I9724" s="11"/>
    </row>
    <row r="9725" spans="1:9" hidden="1" x14ac:dyDescent="0.3">
      <c r="A9725" s="24">
        <v>9723</v>
      </c>
      <c r="B9725" s="11" t="str">
        <f>IFERROR(INDEX({"JSNY-BJ0001-01";"JSNY-JS0022-01";"JSNY-JS0002-01"},MATCH(D9725,{"BJ_zhongyu";"JS_WX_liteer";"JS_CZ_wodefeng"},0)),"")</f>
        <v>JSNY-JS0002-01</v>
      </c>
      <c r="C9725" s="11" t="str">
        <f>IFERROR(INDEX({"北京中裕世纪大酒店";"江苏利特尔绿色包装股份有限公司";"常州市金坛沃德丰电子科技有限公司"},MATCH(D9725,{"BJ_zhongyu";"JS_WX_liteer";"JS_CZ_wodefeng"},0)),"")</f>
        <v>常州市金坛沃德丰电子科技有限公司</v>
      </c>
      <c r="D9725" s="11" t="str">
        <f>[1]动作!$G9724</f>
        <v>JS_CZ_wodefeng</v>
      </c>
      <c r="E9725" s="11" t="str">
        <f>[1]动作!$D9724</f>
        <v>电表故障</v>
      </c>
      <c r="F9725" s="11" t="s">
        <v>45</v>
      </c>
      <c r="G9725" s="12">
        <f>[1]动作!$A9724+[1]动作!$B9724</f>
        <v>43216.561122685183</v>
      </c>
      <c r="H9725" s="12"/>
      <c r="I9725" s="11"/>
    </row>
    <row r="9726" spans="1:9" hidden="1" x14ac:dyDescent="0.3">
      <c r="A9726" s="24">
        <v>9724</v>
      </c>
      <c r="B9726" s="11" t="str">
        <f>IFERROR(INDEX({"JSNY-BJ0001-01";"JSNY-JS0022-01";"JSNY-JS0002-01"},MATCH(D9726,{"BJ_zhongyu";"JS_WX_liteer";"JS_CZ_wodefeng"},0)),"")</f>
        <v>JSNY-JS0002-01</v>
      </c>
      <c r="C9726" s="11" t="str">
        <f>IFERROR(INDEX({"北京中裕世纪大酒店";"江苏利特尔绿色包装股份有限公司";"常州市金坛沃德丰电子科技有限公司"},MATCH(D9726,{"BJ_zhongyu";"JS_WX_liteer";"JS_CZ_wodefeng"},0)),"")</f>
        <v>常州市金坛沃德丰电子科技有限公司</v>
      </c>
      <c r="D9726" s="11" t="str">
        <f>[1]动作!$G9725</f>
        <v>JS_CZ_wodefeng</v>
      </c>
      <c r="E9726" s="11" t="str">
        <f>[1]动作!$D9725</f>
        <v>电表故障</v>
      </c>
      <c r="F9726" s="11" t="s">
        <v>45</v>
      </c>
      <c r="G9726" s="12">
        <f>[1]动作!$A9725+[1]动作!$B9725</f>
        <v>43216.565185185187</v>
      </c>
      <c r="H9726" s="12"/>
      <c r="I9726" s="11"/>
    </row>
    <row r="9727" spans="1:9" hidden="1" x14ac:dyDescent="0.3">
      <c r="A9727" s="24">
        <v>9725</v>
      </c>
      <c r="B9727" s="11" t="str">
        <f>IFERROR(INDEX({"JSNY-BJ0001-01";"JSNY-JS0022-01";"JSNY-JS0002-01"},MATCH(D9727,{"BJ_zhongyu";"JS_WX_liteer";"JS_CZ_wodefeng"},0)),"")</f>
        <v>JSNY-JS0002-01</v>
      </c>
      <c r="C9727" s="11" t="str">
        <f>IFERROR(INDEX({"北京中裕世纪大酒店";"江苏利特尔绿色包装股份有限公司";"常州市金坛沃德丰电子科技有限公司"},MATCH(D9727,{"BJ_zhongyu";"JS_WX_liteer";"JS_CZ_wodefeng"},0)),"")</f>
        <v>常州市金坛沃德丰电子科技有限公司</v>
      </c>
      <c r="D9727" s="11" t="str">
        <f>[1]动作!$G9726</f>
        <v>JS_CZ_wodefeng</v>
      </c>
      <c r="E9727" s="11" t="str">
        <f>[1]动作!$D9726</f>
        <v>电表故障</v>
      </c>
      <c r="F9727" s="11" t="s">
        <v>45</v>
      </c>
      <c r="G9727" s="12">
        <f>[1]动作!$A9726+[1]动作!$B9726</f>
        <v>43216.56622685185</v>
      </c>
      <c r="H9727" s="12"/>
      <c r="I9727" s="11"/>
    </row>
    <row r="9728" spans="1:9" hidden="1" x14ac:dyDescent="0.3">
      <c r="A9728" s="24">
        <v>9726</v>
      </c>
      <c r="B9728" s="11" t="str">
        <f>IFERROR(INDEX({"JSNY-BJ0001-01";"JSNY-JS0022-01";"JSNY-JS0002-01"},MATCH(D9728,{"BJ_zhongyu";"JS_WX_liteer";"JS_CZ_wodefeng"},0)),"")</f>
        <v>JSNY-JS0002-01</v>
      </c>
      <c r="C9728" s="11" t="str">
        <f>IFERROR(INDEX({"北京中裕世纪大酒店";"江苏利特尔绿色包装股份有限公司";"常州市金坛沃德丰电子科技有限公司"},MATCH(D9728,{"BJ_zhongyu";"JS_WX_liteer";"JS_CZ_wodefeng"},0)),"")</f>
        <v>常州市金坛沃德丰电子科技有限公司</v>
      </c>
      <c r="D9728" s="11" t="str">
        <f>[1]动作!$G9727</f>
        <v>JS_CZ_wodefeng</v>
      </c>
      <c r="E9728" s="11" t="str">
        <f>[1]动作!$D9727</f>
        <v>电表故障</v>
      </c>
      <c r="F9728" s="11" t="s">
        <v>45</v>
      </c>
      <c r="G9728" s="12">
        <f>[1]动作!$A9727+[1]动作!$B9727</f>
        <v>43216.566458333335</v>
      </c>
      <c r="H9728" s="12"/>
      <c r="I9728" s="11"/>
    </row>
    <row r="9729" spans="1:9" hidden="1" x14ac:dyDescent="0.3">
      <c r="A9729" s="24">
        <v>9727</v>
      </c>
      <c r="B9729" s="11" t="str">
        <f>IFERROR(INDEX({"JSNY-BJ0001-01";"JSNY-JS0022-01";"JSNY-JS0002-01"},MATCH(D9729,{"BJ_zhongyu";"JS_WX_liteer";"JS_CZ_wodefeng"},0)),"")</f>
        <v>JSNY-JS0002-01</v>
      </c>
      <c r="C9729" s="11" t="str">
        <f>IFERROR(INDEX({"北京中裕世纪大酒店";"江苏利特尔绿色包装股份有限公司";"常州市金坛沃德丰电子科技有限公司"},MATCH(D9729,{"BJ_zhongyu";"JS_WX_liteer";"JS_CZ_wodefeng"},0)),"")</f>
        <v>常州市金坛沃德丰电子科技有限公司</v>
      </c>
      <c r="D9729" s="11" t="str">
        <f>[1]动作!$G9728</f>
        <v>JS_CZ_wodefeng</v>
      </c>
      <c r="E9729" s="11" t="str">
        <f>[1]动作!$D9728</f>
        <v>电表故障</v>
      </c>
      <c r="F9729" s="11" t="s">
        <v>45</v>
      </c>
      <c r="G9729" s="12">
        <f>[1]动作!$A9728+[1]动作!$B9728</f>
        <v>43216.568888888891</v>
      </c>
      <c r="H9729" s="12"/>
      <c r="I9729" s="11"/>
    </row>
    <row r="9730" spans="1:9" hidden="1" x14ac:dyDescent="0.3">
      <c r="A9730" s="24">
        <v>9728</v>
      </c>
      <c r="B9730" s="11" t="str">
        <f>IFERROR(INDEX({"JSNY-BJ0001-01";"JSNY-JS0022-01";"JSNY-JS0002-01"},MATCH(D9730,{"BJ_zhongyu";"JS_WX_liteer";"JS_CZ_wodefeng"},0)),"")</f>
        <v>JSNY-JS0002-01</v>
      </c>
      <c r="C9730" s="11" t="str">
        <f>IFERROR(INDEX({"北京中裕世纪大酒店";"江苏利特尔绿色包装股份有限公司";"常州市金坛沃德丰电子科技有限公司"},MATCH(D9730,{"BJ_zhongyu";"JS_WX_liteer";"JS_CZ_wodefeng"},0)),"")</f>
        <v>常州市金坛沃德丰电子科技有限公司</v>
      </c>
      <c r="D9730" s="11" t="str">
        <f>[1]动作!$G9729</f>
        <v>JS_CZ_wodefeng</v>
      </c>
      <c r="E9730" s="11" t="str">
        <f>[1]动作!$D9729</f>
        <v>电表故障</v>
      </c>
      <c r="F9730" s="11" t="s">
        <v>45</v>
      </c>
      <c r="G9730" s="12">
        <f>[1]动作!$A9729+[1]动作!$B9729</f>
        <v>43216.570462962962</v>
      </c>
      <c r="H9730" s="12"/>
      <c r="I9730" s="11"/>
    </row>
    <row r="9731" spans="1:9" hidden="1" x14ac:dyDescent="0.3">
      <c r="A9731" s="24">
        <v>9729</v>
      </c>
      <c r="B9731" s="11" t="str">
        <f>IFERROR(INDEX({"JSNY-BJ0001-01";"JSNY-JS0022-01";"JSNY-JS0002-01"},MATCH(D9731,{"BJ_zhongyu";"JS_WX_liteer";"JS_CZ_wodefeng"},0)),"")</f>
        <v>JSNY-JS0002-01</v>
      </c>
      <c r="C9731" s="11" t="str">
        <f>IFERROR(INDEX({"北京中裕世纪大酒店";"江苏利特尔绿色包装股份有限公司";"常州市金坛沃德丰电子科技有限公司"},MATCH(D9731,{"BJ_zhongyu";"JS_WX_liteer";"JS_CZ_wodefeng"},0)),"")</f>
        <v>常州市金坛沃德丰电子科技有限公司</v>
      </c>
      <c r="D9731" s="11" t="str">
        <f>[1]动作!$G9730</f>
        <v>JS_CZ_wodefeng</v>
      </c>
      <c r="E9731" s="11" t="str">
        <f>[1]动作!$D9730</f>
        <v>电表故障</v>
      </c>
      <c r="F9731" s="11" t="s">
        <v>45</v>
      </c>
      <c r="G9731" s="12">
        <f>[1]动作!$A9730+[1]动作!$B9730</f>
        <v>43216.571562500001</v>
      </c>
      <c r="H9731" s="12"/>
      <c r="I9731" s="11"/>
    </row>
    <row r="9732" spans="1:9" hidden="1" x14ac:dyDescent="0.3">
      <c r="A9732" s="24">
        <v>9730</v>
      </c>
      <c r="B9732" s="11" t="str">
        <f>IFERROR(INDEX({"JSNY-BJ0001-01";"JSNY-JS0022-01";"JSNY-JS0002-01"},MATCH(D9732,{"BJ_zhongyu";"JS_WX_liteer";"JS_CZ_wodefeng"},0)),"")</f>
        <v>JSNY-JS0002-01</v>
      </c>
      <c r="C9732" s="11" t="str">
        <f>IFERROR(INDEX({"北京中裕世纪大酒店";"江苏利特尔绿色包装股份有限公司";"常州市金坛沃德丰电子科技有限公司"},MATCH(D9732,{"BJ_zhongyu";"JS_WX_liteer";"JS_CZ_wodefeng"},0)),"")</f>
        <v>常州市金坛沃德丰电子科技有限公司</v>
      </c>
      <c r="D9732" s="11" t="str">
        <f>[1]动作!$G9731</f>
        <v>JS_CZ_wodefeng</v>
      </c>
      <c r="E9732" s="11" t="str">
        <f>[1]动作!$D9731</f>
        <v>电表故障</v>
      </c>
      <c r="F9732" s="11" t="s">
        <v>45</v>
      </c>
      <c r="G9732" s="12">
        <f>[1]动作!$A9731+[1]动作!$B9731</f>
        <v>43216.571793981479</v>
      </c>
      <c r="H9732" s="12"/>
      <c r="I9732" s="11"/>
    </row>
    <row r="9733" spans="1:9" hidden="1" x14ac:dyDescent="0.3">
      <c r="A9733" s="24">
        <v>9731</v>
      </c>
      <c r="B9733" s="11" t="str">
        <f>IFERROR(INDEX({"JSNY-BJ0001-01";"JSNY-JS0022-01";"JSNY-JS0002-01"},MATCH(D9733,{"BJ_zhongyu";"JS_WX_liteer";"JS_CZ_wodefeng"},0)),"")</f>
        <v>JSNY-JS0002-01</v>
      </c>
      <c r="C9733" s="11" t="str">
        <f>IFERROR(INDEX({"北京中裕世纪大酒店";"江苏利特尔绿色包装股份有限公司";"常州市金坛沃德丰电子科技有限公司"},MATCH(D9733,{"BJ_zhongyu";"JS_WX_liteer";"JS_CZ_wodefeng"},0)),"")</f>
        <v>常州市金坛沃德丰电子科技有限公司</v>
      </c>
      <c r="D9733" s="11" t="str">
        <f>[1]动作!$G9732</f>
        <v>JS_CZ_wodefeng</v>
      </c>
      <c r="E9733" s="11" t="str">
        <f>[1]动作!$D9732</f>
        <v>电表故障</v>
      </c>
      <c r="F9733" s="11" t="s">
        <v>45</v>
      </c>
      <c r="G9733" s="12">
        <f>[1]动作!$A9732+[1]动作!$B9732</f>
        <v>43216.571909722225</v>
      </c>
      <c r="H9733" s="12"/>
      <c r="I9733" s="11"/>
    </row>
    <row r="9734" spans="1:9" hidden="1" x14ac:dyDescent="0.3">
      <c r="A9734" s="24">
        <v>9732</v>
      </c>
      <c r="B9734" s="11" t="str">
        <f>IFERROR(INDEX({"JSNY-BJ0001-01";"JSNY-JS0022-01";"JSNY-JS0002-01"},MATCH(D9734,{"BJ_zhongyu";"JS_WX_liteer";"JS_CZ_wodefeng"},0)),"")</f>
        <v>JSNY-JS0002-01</v>
      </c>
      <c r="C9734" s="11" t="str">
        <f>IFERROR(INDEX({"北京中裕世纪大酒店";"江苏利特尔绿色包装股份有限公司";"常州市金坛沃德丰电子科技有限公司"},MATCH(D9734,{"BJ_zhongyu";"JS_WX_liteer";"JS_CZ_wodefeng"},0)),"")</f>
        <v>常州市金坛沃德丰电子科技有限公司</v>
      </c>
      <c r="D9734" s="11" t="str">
        <f>[1]动作!$G9733</f>
        <v>JS_CZ_wodefeng</v>
      </c>
      <c r="E9734" s="11" t="str">
        <f>[1]动作!$D9733</f>
        <v>电表故障</v>
      </c>
      <c r="F9734" s="11" t="s">
        <v>45</v>
      </c>
      <c r="G9734" s="12">
        <f>[1]动作!$A9733+[1]动作!$B9733</f>
        <v>43216.572025462963</v>
      </c>
      <c r="H9734" s="12"/>
      <c r="I9734" s="11"/>
    </row>
    <row r="9735" spans="1:9" hidden="1" x14ac:dyDescent="0.3">
      <c r="A9735" s="24">
        <v>9733</v>
      </c>
      <c r="B9735" s="11" t="str">
        <f>IFERROR(INDEX({"JSNY-BJ0001-01";"JSNY-JS0022-01";"JSNY-JS0002-01"},MATCH(D9735,{"BJ_zhongyu";"JS_WX_liteer";"JS_CZ_wodefeng"},0)),"")</f>
        <v>JSNY-BJ0001-01</v>
      </c>
      <c r="C9735" s="11" t="str">
        <f>IFERROR(INDEX({"北京中裕世纪大酒店";"江苏利特尔绿色包装股份有限公司";"常州市金坛沃德丰电子科技有限公司"},MATCH(D9735,{"BJ_zhongyu";"JS_WX_liteer";"JS_CZ_wodefeng"},0)),"")</f>
        <v>北京中裕世纪大酒店</v>
      </c>
      <c r="D9735" s="11" t="str">
        <f>[1]动作!$G9734</f>
        <v>BJ_zhongyu</v>
      </c>
      <c r="E9735" s="11" t="str">
        <f>[1]动作!$D9734</f>
        <v>分系统3告警状态</v>
      </c>
      <c r="F9735" s="11" t="s">
        <v>178</v>
      </c>
      <c r="G9735" s="12">
        <f>[1]动作!$A9734+[1]动作!$B9734</f>
        <v>43216.57439814815</v>
      </c>
      <c r="H9735" s="12"/>
      <c r="I9735" s="11"/>
    </row>
    <row r="9736" spans="1:9" hidden="1" x14ac:dyDescent="0.3">
      <c r="A9736" s="24">
        <v>9734</v>
      </c>
      <c r="B9736" s="11" t="str">
        <f>IFERROR(INDEX({"JSNY-BJ0001-01";"JSNY-JS0022-01";"JSNY-JS0002-01"},MATCH(D9736,{"BJ_zhongyu";"JS_WX_liteer";"JS_CZ_wodefeng"},0)),"")</f>
        <v>JSNY-BJ0001-01</v>
      </c>
      <c r="C9736" s="11" t="str">
        <f>IFERROR(INDEX({"北京中裕世纪大酒店";"江苏利特尔绿色包装股份有限公司";"常州市金坛沃德丰电子科技有限公司"},MATCH(D9736,{"BJ_zhongyu";"JS_WX_liteer";"JS_CZ_wodefeng"},0)),"")</f>
        <v>北京中裕世纪大酒店</v>
      </c>
      <c r="D9736" s="11" t="str">
        <f>[1]动作!$G9735</f>
        <v>BJ_zhongyu</v>
      </c>
      <c r="E9736" s="11" t="str">
        <f>[1]动作!$D9735</f>
        <v>分系统3PCS告警状态</v>
      </c>
      <c r="F9736" s="11" t="s">
        <v>176</v>
      </c>
      <c r="G9736" s="12">
        <f>[1]动作!$A9735+[1]动作!$B9735</f>
        <v>43216.57439814815</v>
      </c>
      <c r="H9736" s="12"/>
      <c r="I9736" s="11"/>
    </row>
    <row r="9737" spans="1:9" hidden="1" x14ac:dyDescent="0.3">
      <c r="A9737" s="24">
        <v>9735</v>
      </c>
      <c r="B9737" s="11" t="str">
        <f>IFERROR(INDEX({"JSNY-BJ0001-01";"JSNY-JS0022-01";"JSNY-JS0002-01"},MATCH(D9737,{"BJ_zhongyu";"JS_WX_liteer";"JS_CZ_wodefeng"},0)),"")</f>
        <v>JSNY-BJ0001-01</v>
      </c>
      <c r="C9737" s="11" t="str">
        <f>IFERROR(INDEX({"北京中裕世纪大酒店";"江苏利特尔绿色包装股份有限公司";"常州市金坛沃德丰电子科技有限公司"},MATCH(D9737,{"BJ_zhongyu";"JS_WX_liteer";"JS_CZ_wodefeng"},0)),"")</f>
        <v>北京中裕世纪大酒店</v>
      </c>
      <c r="D9737" s="11" t="str">
        <f>[1]动作!$G9736</f>
        <v>BJ_zhongyu</v>
      </c>
      <c r="E9737" s="11" t="str">
        <f>[1]动作!$D9736</f>
        <v>分系统3故障状态</v>
      </c>
      <c r="F9737" s="11" t="s">
        <v>178</v>
      </c>
      <c r="G9737" s="12">
        <f>[1]动作!$A9736+[1]动作!$B9736</f>
        <v>43216.575324074074</v>
      </c>
      <c r="H9737" s="12"/>
      <c r="I9737" s="11"/>
    </row>
    <row r="9738" spans="1:9" hidden="1" x14ac:dyDescent="0.3">
      <c r="A9738" s="24">
        <v>9736</v>
      </c>
      <c r="B9738" s="11" t="str">
        <f>IFERROR(INDEX({"JSNY-BJ0001-01";"JSNY-JS0022-01";"JSNY-JS0002-01"},MATCH(D9738,{"BJ_zhongyu";"JS_WX_liteer";"JS_CZ_wodefeng"},0)),"")</f>
        <v>JSNY-BJ0001-01</v>
      </c>
      <c r="C9738" s="11" t="str">
        <f>IFERROR(INDEX({"北京中裕世纪大酒店";"江苏利特尔绿色包装股份有限公司";"常州市金坛沃德丰电子科技有限公司"},MATCH(D9738,{"BJ_zhongyu";"JS_WX_liteer";"JS_CZ_wodefeng"},0)),"")</f>
        <v>北京中裕世纪大酒店</v>
      </c>
      <c r="D9738" s="11" t="str">
        <f>[1]动作!$G9737</f>
        <v>BJ_zhongyu</v>
      </c>
      <c r="E9738" s="11" t="str">
        <f>[1]动作!$D9737</f>
        <v>分系统3BCMS2故障状态</v>
      </c>
      <c r="F9738" s="11" t="s">
        <v>177</v>
      </c>
      <c r="G9738" s="12">
        <f>[1]动作!$A9737+[1]动作!$B9737</f>
        <v>43216.575324074074</v>
      </c>
      <c r="H9738" s="12"/>
      <c r="I9738" s="11"/>
    </row>
    <row r="9739" spans="1:9" hidden="1" x14ac:dyDescent="0.3">
      <c r="A9739" s="24">
        <v>9737</v>
      </c>
      <c r="B9739" s="11" t="str">
        <f>IFERROR(INDEX({"JSNY-BJ0001-01";"JSNY-JS0022-01";"JSNY-JS0002-01"},MATCH(D9739,{"BJ_zhongyu";"JS_WX_liteer";"JS_CZ_wodefeng"},0)),"")</f>
        <v>JSNY-JS0002-01</v>
      </c>
      <c r="C9739" s="11" t="str">
        <f>IFERROR(INDEX({"北京中裕世纪大酒店";"江苏利特尔绿色包装股份有限公司";"常州市金坛沃德丰电子科技有限公司"},MATCH(D9739,{"BJ_zhongyu";"JS_WX_liteer";"JS_CZ_wodefeng"},0)),"")</f>
        <v>常州市金坛沃德丰电子科技有限公司</v>
      </c>
      <c r="D9739" s="11" t="str">
        <f>[1]动作!$G9738</f>
        <v>JS_CZ_wodefeng</v>
      </c>
      <c r="E9739" s="11" t="str">
        <f>[1]动作!$D9738</f>
        <v>电表故障</v>
      </c>
      <c r="F9739" s="11" t="s">
        <v>45</v>
      </c>
      <c r="G9739" s="12">
        <f>[1]动作!$A9738+[1]动作!$B9738</f>
        <v>43216.576655092591</v>
      </c>
      <c r="H9739" s="12"/>
      <c r="I9739" s="11"/>
    </row>
    <row r="9740" spans="1:9" hidden="1" x14ac:dyDescent="0.3">
      <c r="A9740" s="24">
        <v>9738</v>
      </c>
      <c r="B9740" s="11" t="str">
        <f>IFERROR(INDEX({"JSNY-BJ0001-01";"JSNY-JS0022-01";"JSNY-JS0002-01"},MATCH(D9740,{"BJ_zhongyu";"JS_WX_liteer";"JS_CZ_wodefeng"},0)),"")</f>
        <v>JSNY-JS0002-01</v>
      </c>
      <c r="C9740" s="11" t="str">
        <f>IFERROR(INDEX({"北京中裕世纪大酒店";"江苏利特尔绿色包装股份有限公司";"常州市金坛沃德丰电子科技有限公司"},MATCH(D9740,{"BJ_zhongyu";"JS_WX_liteer";"JS_CZ_wodefeng"},0)),"")</f>
        <v>常州市金坛沃德丰电子科技有限公司</v>
      </c>
      <c r="D9740" s="11" t="str">
        <f>[1]动作!$G9739</f>
        <v>JS_CZ_wodefeng</v>
      </c>
      <c r="E9740" s="11" t="str">
        <f>[1]动作!$D9739</f>
        <v>电表故障</v>
      </c>
      <c r="F9740" s="11" t="s">
        <v>45</v>
      </c>
      <c r="G9740" s="12">
        <f>[1]动作!$A9739+[1]动作!$B9739</f>
        <v>43216.576770833337</v>
      </c>
      <c r="H9740" s="12"/>
      <c r="I9740" s="11"/>
    </row>
    <row r="9741" spans="1:9" hidden="1" x14ac:dyDescent="0.3">
      <c r="A9741" s="24">
        <v>9739</v>
      </c>
      <c r="B9741" s="11" t="str">
        <f>IFERROR(INDEX({"JSNY-BJ0001-01";"JSNY-JS0022-01";"JSNY-JS0002-01"},MATCH(D9741,{"BJ_zhongyu";"JS_WX_liteer";"JS_CZ_wodefeng"},0)),"")</f>
        <v>JSNY-BJ0001-01</v>
      </c>
      <c r="C9741" s="11" t="str">
        <f>IFERROR(INDEX({"北京中裕世纪大酒店";"江苏利特尔绿色包装股份有限公司";"常州市金坛沃德丰电子科技有限公司"},MATCH(D9741,{"BJ_zhongyu";"JS_WX_liteer";"JS_CZ_wodefeng"},0)),"")</f>
        <v>北京中裕世纪大酒店</v>
      </c>
      <c r="D9741" s="11" t="str">
        <f>[1]动作!$G9740</f>
        <v>BJ_zhongyu</v>
      </c>
      <c r="E9741" s="11" t="str">
        <f>[1]动作!$D9740</f>
        <v>分系统3故障状态</v>
      </c>
      <c r="F9741" s="11" t="s">
        <v>178</v>
      </c>
      <c r="G9741" s="12">
        <f>[1]动作!$A9740+[1]动作!$B9740</f>
        <v>43216.577696759261</v>
      </c>
      <c r="H9741" s="12"/>
      <c r="I9741" s="11"/>
    </row>
    <row r="9742" spans="1:9" hidden="1" x14ac:dyDescent="0.3">
      <c r="A9742" s="24">
        <v>9740</v>
      </c>
      <c r="B9742" s="11" t="str">
        <f>IFERROR(INDEX({"JSNY-BJ0001-01";"JSNY-JS0022-01";"JSNY-JS0002-01"},MATCH(D9742,{"BJ_zhongyu";"JS_WX_liteer";"JS_CZ_wodefeng"},0)),"")</f>
        <v>JSNY-BJ0001-01</v>
      </c>
      <c r="C9742" s="11" t="str">
        <f>IFERROR(INDEX({"北京中裕世纪大酒店";"江苏利特尔绿色包装股份有限公司";"常州市金坛沃德丰电子科技有限公司"},MATCH(D9742,{"BJ_zhongyu";"JS_WX_liteer";"JS_CZ_wodefeng"},0)),"")</f>
        <v>北京中裕世纪大酒店</v>
      </c>
      <c r="D9742" s="11" t="str">
        <f>[1]动作!$G9741</f>
        <v>BJ_zhongyu</v>
      </c>
      <c r="E9742" s="11" t="str">
        <f>[1]动作!$D9741</f>
        <v>分系统3BCMS2故障状态</v>
      </c>
      <c r="F9742" s="11" t="s">
        <v>177</v>
      </c>
      <c r="G9742" s="12">
        <f>[1]动作!$A9741+[1]动作!$B9741</f>
        <v>43216.577696759261</v>
      </c>
      <c r="H9742" s="12"/>
      <c r="I9742" s="11"/>
    </row>
    <row r="9743" spans="1:9" hidden="1" x14ac:dyDescent="0.3">
      <c r="A9743" s="24">
        <v>9741</v>
      </c>
      <c r="B9743" s="11" t="str">
        <f>IFERROR(INDEX({"JSNY-BJ0001-01";"JSNY-JS0022-01";"JSNY-JS0002-01"},MATCH(D9743,{"BJ_zhongyu";"JS_WX_liteer";"JS_CZ_wodefeng"},0)),"")</f>
        <v>JSNY-JS0002-01</v>
      </c>
      <c r="C9743" s="11" t="str">
        <f>IFERROR(INDEX({"北京中裕世纪大酒店";"江苏利特尔绿色包装股份有限公司";"常州市金坛沃德丰电子科技有限公司"},MATCH(D9743,{"BJ_zhongyu";"JS_WX_liteer";"JS_CZ_wodefeng"},0)),"")</f>
        <v>常州市金坛沃德丰电子科技有限公司</v>
      </c>
      <c r="D9743" s="11" t="str">
        <f>[1]动作!$G9742</f>
        <v>JS_CZ_wodefeng</v>
      </c>
      <c r="E9743" s="11" t="str">
        <f>[1]动作!$D9742</f>
        <v>电表故障</v>
      </c>
      <c r="F9743" s="11" t="s">
        <v>45</v>
      </c>
      <c r="G9743" s="12">
        <f>[1]动作!$A9742+[1]动作!$B9742</f>
        <v>43216.578217592592</v>
      </c>
      <c r="H9743" s="12"/>
      <c r="I9743" s="11"/>
    </row>
    <row r="9744" spans="1:9" hidden="1" x14ac:dyDescent="0.3">
      <c r="A9744" s="24">
        <v>9742</v>
      </c>
      <c r="B9744" s="11" t="str">
        <f>IFERROR(INDEX({"JSNY-BJ0001-01";"JSNY-JS0022-01";"JSNY-JS0002-01"},MATCH(D9744,{"BJ_zhongyu";"JS_WX_liteer";"JS_CZ_wodefeng"},0)),"")</f>
        <v>JSNY-BJ0001-01</v>
      </c>
      <c r="C9744" s="11" t="str">
        <f>IFERROR(INDEX({"北京中裕世纪大酒店";"江苏利特尔绿色包装股份有限公司";"常州市金坛沃德丰电子科技有限公司"},MATCH(D9744,{"BJ_zhongyu";"JS_WX_liteer";"JS_CZ_wodefeng"},0)),"")</f>
        <v>北京中裕世纪大酒店</v>
      </c>
      <c r="D9744" s="11" t="str">
        <f>[1]动作!$G9743</f>
        <v>BJ_zhongyu</v>
      </c>
      <c r="E9744" s="11" t="str">
        <f>[1]动作!$D9743</f>
        <v>分系统3BCMS2故障状态</v>
      </c>
      <c r="F9744" s="11" t="s">
        <v>177</v>
      </c>
      <c r="G9744" s="12">
        <f>[1]动作!$A9743+[1]动作!$B9743</f>
        <v>43216.580358796295</v>
      </c>
      <c r="H9744" s="12"/>
      <c r="I9744" s="11"/>
    </row>
    <row r="9745" spans="1:9" hidden="1" x14ac:dyDescent="0.3">
      <c r="A9745" s="24">
        <v>9743</v>
      </c>
      <c r="B9745" s="11" t="str">
        <f>IFERROR(INDEX({"JSNY-BJ0001-01";"JSNY-JS0022-01";"JSNY-JS0002-01"},MATCH(D9745,{"BJ_zhongyu";"JS_WX_liteer";"JS_CZ_wodefeng"},0)),"")</f>
        <v>JSNY-JS0002-01</v>
      </c>
      <c r="C9745" s="11" t="str">
        <f>IFERROR(INDEX({"北京中裕世纪大酒店";"江苏利特尔绿色包装股份有限公司";"常州市金坛沃德丰电子科技有限公司"},MATCH(D9745,{"BJ_zhongyu";"JS_WX_liteer";"JS_CZ_wodefeng"},0)),"")</f>
        <v>常州市金坛沃德丰电子科技有限公司</v>
      </c>
      <c r="D9745" s="11" t="str">
        <f>[1]动作!$G9744</f>
        <v>JS_CZ_wodefeng</v>
      </c>
      <c r="E9745" s="11" t="str">
        <f>[1]动作!$D9744</f>
        <v>电表故障</v>
      </c>
      <c r="F9745" s="11" t="s">
        <v>45</v>
      </c>
      <c r="G9745" s="12">
        <f>[1]动作!$A9744+[1]动作!$B9744</f>
        <v>43216.580601851849</v>
      </c>
      <c r="H9745" s="12"/>
      <c r="I9745" s="11"/>
    </row>
    <row r="9746" spans="1:9" hidden="1" x14ac:dyDescent="0.3">
      <c r="A9746" s="24">
        <v>9744</v>
      </c>
      <c r="B9746" s="11" t="str">
        <f>IFERROR(INDEX({"JSNY-BJ0001-01";"JSNY-JS0022-01";"JSNY-JS0002-01"},MATCH(D9746,{"BJ_zhongyu";"JS_WX_liteer";"JS_CZ_wodefeng"},0)),"")</f>
        <v>JSNY-BJ0001-01</v>
      </c>
      <c r="C9746" s="11" t="str">
        <f>IFERROR(INDEX({"北京中裕世纪大酒店";"江苏利特尔绿色包装股份有限公司";"常州市金坛沃德丰电子科技有限公司"},MATCH(D9746,{"BJ_zhongyu";"JS_WX_liteer";"JS_CZ_wodefeng"},0)),"")</f>
        <v>北京中裕世纪大酒店</v>
      </c>
      <c r="D9746" s="11" t="str">
        <f>[1]动作!$G9745</f>
        <v>BJ_zhongyu</v>
      </c>
      <c r="E9746" s="11" t="str">
        <f>[1]动作!$D9745</f>
        <v>分系统3故障状态</v>
      </c>
      <c r="F9746" s="11" t="s">
        <v>178</v>
      </c>
      <c r="G9746" s="12">
        <f>[1]动作!$A9745+[1]动作!$B9745</f>
        <v>43216.581284722219</v>
      </c>
      <c r="H9746" s="12"/>
      <c r="I9746" s="11"/>
    </row>
    <row r="9747" spans="1:9" hidden="1" x14ac:dyDescent="0.3">
      <c r="A9747" s="24">
        <v>9745</v>
      </c>
      <c r="B9747" s="11" t="str">
        <f>IFERROR(INDEX({"JSNY-BJ0001-01";"JSNY-JS0022-01";"JSNY-JS0002-01"},MATCH(D9747,{"BJ_zhongyu";"JS_WX_liteer";"JS_CZ_wodefeng"},0)),"")</f>
        <v>JSNY-BJ0001-01</v>
      </c>
      <c r="C9747" s="11" t="str">
        <f>IFERROR(INDEX({"北京中裕世纪大酒店";"江苏利特尔绿色包装股份有限公司";"常州市金坛沃德丰电子科技有限公司"},MATCH(D9747,{"BJ_zhongyu";"JS_WX_liteer";"JS_CZ_wodefeng"},0)),"")</f>
        <v>北京中裕世纪大酒店</v>
      </c>
      <c r="D9747" s="11" t="str">
        <f>[1]动作!$G9746</f>
        <v>BJ_zhongyu</v>
      </c>
      <c r="E9747" s="11" t="str">
        <f>[1]动作!$D9746</f>
        <v>分系统3BCMS2故障状态</v>
      </c>
      <c r="F9747" s="11" t="s">
        <v>177</v>
      </c>
      <c r="G9747" s="12">
        <f>[1]动作!$A9746+[1]动作!$B9746</f>
        <v>43216.581284722219</v>
      </c>
      <c r="H9747" s="12"/>
      <c r="I9747" s="11"/>
    </row>
    <row r="9748" spans="1:9" hidden="1" x14ac:dyDescent="0.3">
      <c r="A9748" s="24">
        <v>9746</v>
      </c>
      <c r="B9748" s="11" t="str">
        <f>IFERROR(INDEX({"JSNY-BJ0001-01";"JSNY-JS0022-01";"JSNY-JS0002-01"},MATCH(D9748,{"BJ_zhongyu";"JS_WX_liteer";"JS_CZ_wodefeng"},0)),"")</f>
        <v>JSNY-JS0002-01</v>
      </c>
      <c r="C9748" s="11" t="str">
        <f>IFERROR(INDEX({"北京中裕世纪大酒店";"江苏利特尔绿色包装股份有限公司";"常州市金坛沃德丰电子科技有限公司"},MATCH(D9748,{"BJ_zhongyu";"JS_WX_liteer";"JS_CZ_wodefeng"},0)),"")</f>
        <v>常州市金坛沃德丰电子科技有限公司</v>
      </c>
      <c r="D9748" s="11" t="str">
        <f>[1]动作!$G9747</f>
        <v>JS_CZ_wodefeng</v>
      </c>
      <c r="E9748" s="11" t="str">
        <f>[1]动作!$D9747</f>
        <v>电表故障</v>
      </c>
      <c r="F9748" s="11" t="s">
        <v>45</v>
      </c>
      <c r="G9748" s="12">
        <f>[1]动作!$A9747+[1]动作!$B9747</f>
        <v>43216.582048611112</v>
      </c>
      <c r="H9748" s="12"/>
      <c r="I9748" s="11"/>
    </row>
    <row r="9749" spans="1:9" hidden="1" x14ac:dyDescent="0.3">
      <c r="A9749" s="24">
        <v>9747</v>
      </c>
      <c r="B9749" s="11" t="str">
        <f>IFERROR(INDEX({"JSNY-BJ0001-01";"JSNY-JS0022-01";"JSNY-JS0002-01"},MATCH(D9749,{"BJ_zhongyu";"JS_WX_liteer";"JS_CZ_wodefeng"},0)),"")</f>
        <v>JSNY-JS0002-01</v>
      </c>
      <c r="C9749" s="11" t="str">
        <f>IFERROR(INDEX({"北京中裕世纪大酒店";"江苏利特尔绿色包装股份有限公司";"常州市金坛沃德丰电子科技有限公司"},MATCH(D9749,{"BJ_zhongyu";"JS_WX_liteer";"JS_CZ_wodefeng"},0)),"")</f>
        <v>常州市金坛沃德丰电子科技有限公司</v>
      </c>
      <c r="D9749" s="11" t="str">
        <f>[1]动作!$G9748</f>
        <v>JS_CZ_wodefeng</v>
      </c>
      <c r="E9749" s="11" t="str">
        <f>[1]动作!$D9748</f>
        <v>电表故障</v>
      </c>
      <c r="F9749" s="11" t="s">
        <v>45</v>
      </c>
      <c r="G9749" s="12">
        <f>[1]动作!$A9748+[1]动作!$B9748</f>
        <v>43216.58216435185</v>
      </c>
      <c r="H9749" s="12"/>
      <c r="I9749" s="11"/>
    </row>
    <row r="9750" spans="1:9" hidden="1" x14ac:dyDescent="0.3">
      <c r="A9750" s="24">
        <v>9748</v>
      </c>
      <c r="B9750" s="11" t="str">
        <f>IFERROR(INDEX({"JSNY-BJ0001-01";"JSNY-JS0022-01";"JSNY-JS0002-01"},MATCH(D9750,{"BJ_zhongyu";"JS_WX_liteer";"JS_CZ_wodefeng"},0)),"")</f>
        <v>JSNY-BJ0001-01</v>
      </c>
      <c r="C9750" s="11" t="str">
        <f>IFERROR(INDEX({"北京中裕世纪大酒店";"江苏利特尔绿色包装股份有限公司";"常州市金坛沃德丰电子科技有限公司"},MATCH(D9750,{"BJ_zhongyu";"JS_WX_liteer";"JS_CZ_wodefeng"},0)),"")</f>
        <v>北京中裕世纪大酒店</v>
      </c>
      <c r="D9750" s="11" t="str">
        <f>[1]动作!$G9749</f>
        <v>BJ_zhongyu</v>
      </c>
      <c r="E9750" s="11" t="str">
        <f>[1]动作!$D9749</f>
        <v>分系统3告警状态</v>
      </c>
      <c r="F9750" s="11" t="s">
        <v>178</v>
      </c>
      <c r="G9750" s="12">
        <f>[1]动作!$A9749+[1]动作!$B9749</f>
        <v>43216.584189814814</v>
      </c>
      <c r="H9750" s="12"/>
      <c r="I9750" s="11"/>
    </row>
    <row r="9751" spans="1:9" hidden="1" x14ac:dyDescent="0.3">
      <c r="A9751" s="24">
        <v>9749</v>
      </c>
      <c r="B9751" s="11" t="str">
        <f>IFERROR(INDEX({"JSNY-BJ0001-01";"JSNY-JS0022-01";"JSNY-JS0002-01"},MATCH(D9751,{"BJ_zhongyu";"JS_WX_liteer";"JS_CZ_wodefeng"},0)),"")</f>
        <v>JSNY-BJ0001-01</v>
      </c>
      <c r="C9751" s="11" t="str">
        <f>IFERROR(INDEX({"北京中裕世纪大酒店";"江苏利特尔绿色包装股份有限公司";"常州市金坛沃德丰电子科技有限公司"},MATCH(D9751,{"BJ_zhongyu";"JS_WX_liteer";"JS_CZ_wodefeng"},0)),"")</f>
        <v>北京中裕世纪大酒店</v>
      </c>
      <c r="D9751" s="11" t="str">
        <f>[1]动作!$G9750</f>
        <v>BJ_zhongyu</v>
      </c>
      <c r="E9751" s="11" t="str">
        <f>[1]动作!$D9750</f>
        <v>分系统3PCS告警状态</v>
      </c>
      <c r="F9751" s="11" t="s">
        <v>176</v>
      </c>
      <c r="G9751" s="12">
        <f>[1]动作!$A9750+[1]动作!$B9750</f>
        <v>43216.584189814814</v>
      </c>
      <c r="H9751" s="12"/>
      <c r="I9751" s="11"/>
    </row>
    <row r="9752" spans="1:9" hidden="1" x14ac:dyDescent="0.3">
      <c r="A9752" s="24">
        <v>9750</v>
      </c>
      <c r="B9752" s="11" t="str">
        <f>IFERROR(INDEX({"JSNY-BJ0001-01";"JSNY-JS0022-01";"JSNY-JS0002-01"},MATCH(D9752,{"BJ_zhongyu";"JS_WX_liteer";"JS_CZ_wodefeng"},0)),"")</f>
        <v>JSNY-BJ0001-01</v>
      </c>
      <c r="C9752" s="11" t="str">
        <f>IFERROR(INDEX({"北京中裕世纪大酒店";"江苏利特尔绿色包装股份有限公司";"常州市金坛沃德丰电子科技有限公司"},MATCH(D9752,{"BJ_zhongyu";"JS_WX_liteer";"JS_CZ_wodefeng"},0)),"")</f>
        <v>北京中裕世纪大酒店</v>
      </c>
      <c r="D9752" s="11" t="str">
        <f>[1]动作!$G9751</f>
        <v>BJ_zhongyu</v>
      </c>
      <c r="E9752" s="11" t="str">
        <f>[1]动作!$D9751</f>
        <v>分系统3故障状态</v>
      </c>
      <c r="F9752" s="11" t="s">
        <v>178</v>
      </c>
      <c r="G9752" s="12">
        <f>[1]动作!$A9751+[1]动作!$B9751</f>
        <v>43216.584999999999</v>
      </c>
      <c r="H9752" s="12"/>
      <c r="I9752" s="11"/>
    </row>
    <row r="9753" spans="1:9" hidden="1" x14ac:dyDescent="0.3">
      <c r="A9753" s="24">
        <v>9751</v>
      </c>
      <c r="B9753" s="11" t="str">
        <f>IFERROR(INDEX({"JSNY-BJ0001-01";"JSNY-JS0022-01";"JSNY-JS0002-01"},MATCH(D9753,{"BJ_zhongyu";"JS_WX_liteer";"JS_CZ_wodefeng"},0)),"")</f>
        <v>JSNY-BJ0001-01</v>
      </c>
      <c r="C9753" s="11" t="str">
        <f>IFERROR(INDEX({"北京中裕世纪大酒店";"江苏利特尔绿色包装股份有限公司";"常州市金坛沃德丰电子科技有限公司"},MATCH(D9753,{"BJ_zhongyu";"JS_WX_liteer";"JS_CZ_wodefeng"},0)),"")</f>
        <v>北京中裕世纪大酒店</v>
      </c>
      <c r="D9753" s="11" t="str">
        <f>[1]动作!$G9752</f>
        <v>BJ_zhongyu</v>
      </c>
      <c r="E9753" s="11" t="str">
        <f>[1]动作!$D9752</f>
        <v>分系统3BCMS2故障状态</v>
      </c>
      <c r="F9753" s="11" t="s">
        <v>177</v>
      </c>
      <c r="G9753" s="12">
        <f>[1]动作!$A9752+[1]动作!$B9752</f>
        <v>43216.584999999999</v>
      </c>
      <c r="H9753" s="12"/>
      <c r="I9753" s="11"/>
    </row>
    <row r="9754" spans="1:9" hidden="1" x14ac:dyDescent="0.3">
      <c r="A9754" s="24">
        <v>9752</v>
      </c>
      <c r="B9754" s="11" t="str">
        <f>IFERROR(INDEX({"JSNY-BJ0001-01";"JSNY-JS0022-01";"JSNY-JS0002-01"},MATCH(D9754,{"BJ_zhongyu";"JS_WX_liteer";"JS_CZ_wodefeng"},0)),"")</f>
        <v>JSNY-JS0002-01</v>
      </c>
      <c r="C9754" s="11" t="str">
        <f>IFERROR(INDEX({"北京中裕世纪大酒店";"江苏利特尔绿色包装股份有限公司";"常州市金坛沃德丰电子科技有限公司"},MATCH(D9754,{"BJ_zhongyu";"JS_WX_liteer";"JS_CZ_wodefeng"},0)),"")</f>
        <v>常州市金坛沃德丰电子科技有限公司</v>
      </c>
      <c r="D9754" s="11" t="str">
        <f>[1]动作!$G9753</f>
        <v>JS_CZ_wodefeng</v>
      </c>
      <c r="E9754" s="11" t="str">
        <f>[1]动作!$D9753</f>
        <v>电表故障</v>
      </c>
      <c r="F9754" s="11" t="s">
        <v>45</v>
      </c>
      <c r="G9754" s="12">
        <f>[1]动作!$A9753+[1]动作!$B9753</f>
        <v>43216.587210648147</v>
      </c>
      <c r="H9754" s="12"/>
      <c r="I9754" s="11"/>
    </row>
    <row r="9755" spans="1:9" hidden="1" x14ac:dyDescent="0.3">
      <c r="A9755" s="24">
        <v>9753</v>
      </c>
      <c r="B9755" s="11" t="str">
        <f>IFERROR(INDEX({"JSNY-BJ0001-01";"JSNY-JS0022-01";"JSNY-JS0002-01"},MATCH(D9755,{"BJ_zhongyu";"JS_WX_liteer";"JS_CZ_wodefeng"},0)),"")</f>
        <v>JSNY-BJ0001-01</v>
      </c>
      <c r="C9755" s="11" t="str">
        <f>IFERROR(INDEX({"北京中裕世纪大酒店";"江苏利特尔绿色包装股份有限公司";"常州市金坛沃德丰电子科技有限公司"},MATCH(D9755,{"BJ_zhongyu";"JS_WX_liteer";"JS_CZ_wodefeng"},0)),"")</f>
        <v>北京中裕世纪大酒店</v>
      </c>
      <c r="D9755" s="11" t="str">
        <f>[1]动作!$G9754</f>
        <v>BJ_zhongyu</v>
      </c>
      <c r="E9755" s="11" t="str">
        <f>[1]动作!$D9754</f>
        <v>分系统3BCMS2故障状态</v>
      </c>
      <c r="F9755" s="11" t="s">
        <v>177</v>
      </c>
      <c r="G9755" s="12">
        <f>[1]动作!$A9754+[1]动作!$B9754</f>
        <v>43216.58766203704</v>
      </c>
      <c r="H9755" s="12"/>
      <c r="I9755" s="11"/>
    </row>
    <row r="9756" spans="1:9" hidden="1" x14ac:dyDescent="0.3">
      <c r="A9756" s="24">
        <v>9754</v>
      </c>
      <c r="B9756" s="11" t="str">
        <f>IFERROR(INDEX({"JSNY-BJ0001-01";"JSNY-JS0022-01";"JSNY-JS0002-01"},MATCH(D9756,{"BJ_zhongyu";"JS_WX_liteer";"JS_CZ_wodefeng"},0)),"")</f>
        <v>JSNY-BJ0001-01</v>
      </c>
      <c r="C9756" s="11" t="str">
        <f>IFERROR(INDEX({"北京中裕世纪大酒店";"江苏利特尔绿色包装股份有限公司";"常州市金坛沃德丰电子科技有限公司"},MATCH(D9756,{"BJ_zhongyu";"JS_WX_liteer";"JS_CZ_wodefeng"},0)),"")</f>
        <v>北京中裕世纪大酒店</v>
      </c>
      <c r="D9756" s="11" t="str">
        <f>[1]动作!$G9755</f>
        <v>BJ_zhongyu</v>
      </c>
      <c r="E9756" s="11" t="str">
        <f>[1]动作!$D9755</f>
        <v>分系统3故障状态</v>
      </c>
      <c r="F9756" s="11" t="s">
        <v>178</v>
      </c>
      <c r="G9756" s="12">
        <f>[1]动作!$A9755+[1]动作!$B9755</f>
        <v>43216.588472222225</v>
      </c>
      <c r="H9756" s="12"/>
      <c r="I9756" s="11"/>
    </row>
    <row r="9757" spans="1:9" hidden="1" x14ac:dyDescent="0.3">
      <c r="A9757" s="24">
        <v>9755</v>
      </c>
      <c r="B9757" s="11" t="str">
        <f>IFERROR(INDEX({"JSNY-BJ0001-01";"JSNY-JS0022-01";"JSNY-JS0002-01"},MATCH(D9757,{"BJ_zhongyu";"JS_WX_liteer";"JS_CZ_wodefeng"},0)),"")</f>
        <v>JSNY-BJ0001-01</v>
      </c>
      <c r="C9757" s="11" t="str">
        <f>IFERROR(INDEX({"北京中裕世纪大酒店";"江苏利特尔绿色包装股份有限公司";"常州市金坛沃德丰电子科技有限公司"},MATCH(D9757,{"BJ_zhongyu";"JS_WX_liteer";"JS_CZ_wodefeng"},0)),"")</f>
        <v>北京中裕世纪大酒店</v>
      </c>
      <c r="D9757" s="11" t="str">
        <f>[1]动作!$G9756</f>
        <v>BJ_zhongyu</v>
      </c>
      <c r="E9757" s="11" t="str">
        <f>[1]动作!$D9756</f>
        <v>分系统3BCMS2故障状态</v>
      </c>
      <c r="F9757" s="11" t="s">
        <v>177</v>
      </c>
      <c r="G9757" s="12">
        <f>[1]动作!$A9756+[1]动作!$B9756</f>
        <v>43216.588472222225</v>
      </c>
      <c r="H9757" s="12"/>
      <c r="I9757" s="11"/>
    </row>
    <row r="9758" spans="1:9" hidden="1" x14ac:dyDescent="0.3">
      <c r="A9758" s="24">
        <v>9756</v>
      </c>
      <c r="B9758" s="11" t="str">
        <f>IFERROR(INDEX({"JSNY-BJ0001-01";"JSNY-JS0022-01";"JSNY-JS0002-01"},MATCH(D9758,{"BJ_zhongyu";"JS_WX_liteer";"JS_CZ_wodefeng"},0)),"")</f>
        <v>JSNY-JS0002-01</v>
      </c>
      <c r="C9758" s="11" t="str">
        <f>IFERROR(INDEX({"北京中裕世纪大酒店";"江苏利特尔绿色包装股份有限公司";"常州市金坛沃德丰电子科技有限公司"},MATCH(D9758,{"BJ_zhongyu";"JS_WX_liteer";"JS_CZ_wodefeng"},0)),"")</f>
        <v>常州市金坛沃德丰电子科技有限公司</v>
      </c>
      <c r="D9758" s="11" t="str">
        <f>[1]动作!$G9757</f>
        <v>JS_CZ_wodefeng</v>
      </c>
      <c r="E9758" s="11" t="str">
        <f>[1]动作!$D9757</f>
        <v>电表故障</v>
      </c>
      <c r="F9758" s="11" t="s">
        <v>45</v>
      </c>
      <c r="G9758" s="12">
        <f>[1]动作!$A9757+[1]动作!$B9757</f>
        <v>43216.588761574072</v>
      </c>
      <c r="H9758" s="12"/>
      <c r="I9758" s="11"/>
    </row>
    <row r="9759" spans="1:9" hidden="1" x14ac:dyDescent="0.3">
      <c r="A9759" s="24">
        <v>9757</v>
      </c>
      <c r="B9759" s="11" t="str">
        <f>IFERROR(INDEX({"JSNY-BJ0001-01";"JSNY-JS0022-01";"JSNY-JS0002-01"},MATCH(D9759,{"BJ_zhongyu";"JS_WX_liteer";"JS_CZ_wodefeng"},0)),"")</f>
        <v>JSNY-BJ0001-01</v>
      </c>
      <c r="C9759" s="11" t="str">
        <f>IFERROR(INDEX({"北京中裕世纪大酒店";"江苏利特尔绿色包装股份有限公司";"常州市金坛沃德丰电子科技有限公司"},MATCH(D9759,{"BJ_zhongyu";"JS_WX_liteer";"JS_CZ_wodefeng"},0)),"")</f>
        <v>北京中裕世纪大酒店</v>
      </c>
      <c r="D9759" s="11" t="str">
        <f>[1]动作!$G9758</f>
        <v>BJ_zhongyu</v>
      </c>
      <c r="E9759" s="11" t="str">
        <f>[1]动作!$D9758</f>
        <v>分系统3BCMS2故障状态</v>
      </c>
      <c r="F9759" s="11" t="s">
        <v>177</v>
      </c>
      <c r="G9759" s="12">
        <f>[1]动作!$A9758+[1]动作!$B9758</f>
        <v>43216.59097222222</v>
      </c>
      <c r="H9759" s="12"/>
      <c r="I9759" s="11"/>
    </row>
    <row r="9760" spans="1:9" hidden="1" x14ac:dyDescent="0.3">
      <c r="A9760" s="24">
        <v>9758</v>
      </c>
      <c r="B9760" s="11" t="str">
        <f>IFERROR(INDEX({"JSNY-BJ0001-01";"JSNY-JS0022-01";"JSNY-JS0002-01"},MATCH(D9760,{"BJ_zhongyu";"JS_WX_liteer";"JS_CZ_wodefeng"},0)),"")</f>
        <v>JSNY-BJ0001-01</v>
      </c>
      <c r="C9760" s="11" t="str">
        <f>IFERROR(INDEX({"北京中裕世纪大酒店";"江苏利特尔绿色包装股份有限公司";"常州市金坛沃德丰电子科技有限公司"},MATCH(D9760,{"BJ_zhongyu";"JS_WX_liteer";"JS_CZ_wodefeng"},0)),"")</f>
        <v>北京中裕世纪大酒店</v>
      </c>
      <c r="D9760" s="11" t="str">
        <f>[1]动作!$G9759</f>
        <v>BJ_zhongyu</v>
      </c>
      <c r="E9760" s="11" t="str">
        <f>[1]动作!$D9759</f>
        <v>分系统3告警状态</v>
      </c>
      <c r="F9760" s="11" t="s">
        <v>178</v>
      </c>
      <c r="G9760" s="12">
        <f>[1]动作!$A9759+[1]动作!$B9759</f>
        <v>43216.591145833336</v>
      </c>
      <c r="H9760" s="12"/>
      <c r="I9760" s="11"/>
    </row>
    <row r="9761" spans="1:9" hidden="1" x14ac:dyDescent="0.3">
      <c r="A9761" s="24">
        <v>9759</v>
      </c>
      <c r="B9761" s="11" t="str">
        <f>IFERROR(INDEX({"JSNY-BJ0001-01";"JSNY-JS0022-01";"JSNY-JS0002-01"},MATCH(D9761,{"BJ_zhongyu";"JS_WX_liteer";"JS_CZ_wodefeng"},0)),"")</f>
        <v>JSNY-BJ0001-01</v>
      </c>
      <c r="C9761" s="11" t="str">
        <f>IFERROR(INDEX({"北京中裕世纪大酒店";"江苏利特尔绿色包装股份有限公司";"常州市金坛沃德丰电子科技有限公司"},MATCH(D9761,{"BJ_zhongyu";"JS_WX_liteer";"JS_CZ_wodefeng"},0)),"")</f>
        <v>北京中裕世纪大酒店</v>
      </c>
      <c r="D9761" s="11" t="str">
        <f>[1]动作!$G9760</f>
        <v>BJ_zhongyu</v>
      </c>
      <c r="E9761" s="11" t="str">
        <f>[1]动作!$D9760</f>
        <v>分系统3PCS告警状态</v>
      </c>
      <c r="F9761" s="11" t="s">
        <v>176</v>
      </c>
      <c r="G9761" s="12">
        <f>[1]动作!$A9760+[1]动作!$B9760</f>
        <v>43216.591145833336</v>
      </c>
      <c r="H9761" s="12"/>
      <c r="I9761" s="11"/>
    </row>
    <row r="9762" spans="1:9" hidden="1" x14ac:dyDescent="0.3">
      <c r="A9762" s="24">
        <v>9760</v>
      </c>
      <c r="B9762" s="11" t="str">
        <f>IFERROR(INDEX({"JSNY-BJ0001-01";"JSNY-JS0022-01";"JSNY-JS0002-01"},MATCH(D9762,{"BJ_zhongyu";"JS_WX_liteer";"JS_CZ_wodefeng"},0)),"")</f>
        <v>JSNY-BJ0001-01</v>
      </c>
      <c r="C9762" s="11" t="str">
        <f>IFERROR(INDEX({"北京中裕世纪大酒店";"江苏利特尔绿色包装股份有限公司";"常州市金坛沃德丰电子科技有限公司"},MATCH(D9762,{"BJ_zhongyu";"JS_WX_liteer";"JS_CZ_wodefeng"},0)),"")</f>
        <v>北京中裕世纪大酒店</v>
      </c>
      <c r="D9762" s="11" t="str">
        <f>[1]动作!$G9761</f>
        <v>BJ_zhongyu</v>
      </c>
      <c r="E9762" s="11" t="str">
        <f>[1]动作!$D9761</f>
        <v>分系统3故障状态</v>
      </c>
      <c r="F9762" s="11" t="s">
        <v>178</v>
      </c>
      <c r="G9762" s="12">
        <f>[1]动作!$A9761+[1]动作!$B9761</f>
        <v>43216.591840277775</v>
      </c>
      <c r="H9762" s="12"/>
      <c r="I9762" s="11"/>
    </row>
    <row r="9763" spans="1:9" hidden="1" x14ac:dyDescent="0.3">
      <c r="A9763" s="24">
        <v>9761</v>
      </c>
      <c r="B9763" s="11" t="str">
        <f>IFERROR(INDEX({"JSNY-BJ0001-01";"JSNY-JS0022-01";"JSNY-JS0002-01"},MATCH(D9763,{"BJ_zhongyu";"JS_WX_liteer";"JS_CZ_wodefeng"},0)),"")</f>
        <v>JSNY-BJ0001-01</v>
      </c>
      <c r="C9763" s="11" t="str">
        <f>IFERROR(INDEX({"北京中裕世纪大酒店";"江苏利特尔绿色包装股份有限公司";"常州市金坛沃德丰电子科技有限公司"},MATCH(D9763,{"BJ_zhongyu";"JS_WX_liteer";"JS_CZ_wodefeng"},0)),"")</f>
        <v>北京中裕世纪大酒店</v>
      </c>
      <c r="D9763" s="11" t="str">
        <f>[1]动作!$G9762</f>
        <v>BJ_zhongyu</v>
      </c>
      <c r="E9763" s="11" t="str">
        <f>[1]动作!$D9762</f>
        <v>分系统3BCMS2故障状态</v>
      </c>
      <c r="F9763" s="11" t="s">
        <v>177</v>
      </c>
      <c r="G9763" s="12">
        <f>[1]动作!$A9762+[1]动作!$B9762</f>
        <v>43216.591840277775</v>
      </c>
      <c r="H9763" s="12"/>
      <c r="I9763" s="11"/>
    </row>
    <row r="9764" spans="1:9" hidden="1" x14ac:dyDescent="0.3">
      <c r="A9764" s="24">
        <v>9762</v>
      </c>
      <c r="B9764" s="11" t="str">
        <f>IFERROR(INDEX({"JSNY-BJ0001-01";"JSNY-JS0022-01";"JSNY-JS0002-01"},MATCH(D9764,{"BJ_zhongyu";"JS_WX_liteer";"JS_CZ_wodefeng"},0)),"")</f>
        <v>JSNY-JS0002-01</v>
      </c>
      <c r="C9764" s="11" t="str">
        <f>IFERROR(INDEX({"北京中裕世纪大酒店";"江苏利特尔绿色包装股份有限公司";"常州市金坛沃德丰电子科技有限公司"},MATCH(D9764,{"BJ_zhongyu";"JS_WX_liteer";"JS_CZ_wodefeng"},0)),"")</f>
        <v>常州市金坛沃德丰电子科技有限公司</v>
      </c>
      <c r="D9764" s="11" t="str">
        <f>[1]动作!$G9763</f>
        <v>JS_CZ_wodefeng</v>
      </c>
      <c r="E9764" s="11" t="str">
        <f>[1]动作!$D9763</f>
        <v>电表故障</v>
      </c>
      <c r="F9764" s="11" t="s">
        <v>45</v>
      </c>
      <c r="G9764" s="12">
        <f>[1]动作!$A9763+[1]动作!$B9763</f>
        <v>43216.592592592591</v>
      </c>
      <c r="H9764" s="12"/>
      <c r="I9764" s="11"/>
    </row>
    <row r="9765" spans="1:9" hidden="1" x14ac:dyDescent="0.3">
      <c r="A9765" s="24">
        <v>9763</v>
      </c>
      <c r="B9765" s="11" t="str">
        <f>IFERROR(INDEX({"JSNY-BJ0001-01";"JSNY-JS0022-01";"JSNY-JS0002-01"},MATCH(D9765,{"BJ_zhongyu";"JS_WX_liteer";"JS_CZ_wodefeng"},0)),"")</f>
        <v>JSNY-JS0002-01</v>
      </c>
      <c r="C9765" s="11" t="str">
        <f>IFERROR(INDEX({"北京中裕世纪大酒店";"江苏利特尔绿色包装股份有限公司";"常州市金坛沃德丰电子科技有限公司"},MATCH(D9765,{"BJ_zhongyu";"JS_WX_liteer";"JS_CZ_wodefeng"},0)),"")</f>
        <v>常州市金坛沃德丰电子科技有限公司</v>
      </c>
      <c r="D9765" s="11" t="str">
        <f>[1]动作!$G9764</f>
        <v>JS_CZ_wodefeng</v>
      </c>
      <c r="E9765" s="11" t="str">
        <f>[1]动作!$D9764</f>
        <v>电表故障</v>
      </c>
      <c r="F9765" s="11" t="s">
        <v>45</v>
      </c>
      <c r="G9765" s="12">
        <f>[1]动作!$A9764+[1]动作!$B9764</f>
        <v>43216.59270833333</v>
      </c>
      <c r="H9765" s="12"/>
      <c r="I9765" s="11"/>
    </row>
    <row r="9766" spans="1:9" hidden="1" x14ac:dyDescent="0.3">
      <c r="A9766" s="24">
        <v>9764</v>
      </c>
      <c r="B9766" s="11" t="str">
        <f>IFERROR(INDEX({"JSNY-BJ0001-01";"JSNY-JS0022-01";"JSNY-JS0002-01"},MATCH(D9766,{"BJ_zhongyu";"JS_WX_liteer";"JS_CZ_wodefeng"},0)),"")</f>
        <v>JSNY-JS0002-01</v>
      </c>
      <c r="C9766" s="11" t="str">
        <f>IFERROR(INDEX({"北京中裕世纪大酒店";"江苏利特尔绿色包装股份有限公司";"常州市金坛沃德丰电子科技有限公司"},MATCH(D9766,{"BJ_zhongyu";"JS_WX_liteer";"JS_CZ_wodefeng"},0)),"")</f>
        <v>常州市金坛沃德丰电子科技有限公司</v>
      </c>
      <c r="D9766" s="11" t="str">
        <f>[1]动作!$G9765</f>
        <v>JS_CZ_wodefeng</v>
      </c>
      <c r="E9766" s="11" t="str">
        <f>[1]动作!$D9765</f>
        <v>电表故障</v>
      </c>
      <c r="F9766" s="11" t="s">
        <v>45</v>
      </c>
      <c r="G9766" s="12">
        <f>[1]动作!$A9765+[1]动作!$B9765</f>
        <v>43216.594155092593</v>
      </c>
      <c r="H9766" s="12"/>
      <c r="I9766" s="11"/>
    </row>
    <row r="9767" spans="1:9" hidden="1" x14ac:dyDescent="0.3">
      <c r="A9767" s="24">
        <v>9765</v>
      </c>
      <c r="B9767" s="11" t="str">
        <f>IFERROR(INDEX({"JSNY-BJ0001-01";"JSNY-JS0022-01";"JSNY-JS0002-01"},MATCH(D9767,{"BJ_zhongyu";"JS_WX_liteer";"JS_CZ_wodefeng"},0)),"")</f>
        <v>JSNY-BJ0001-01</v>
      </c>
      <c r="C9767" s="11" t="str">
        <f>IFERROR(INDEX({"北京中裕世纪大酒店";"江苏利特尔绿色包装股份有限公司";"常州市金坛沃德丰电子科技有限公司"},MATCH(D9767,{"BJ_zhongyu";"JS_WX_liteer";"JS_CZ_wodefeng"},0)),"")</f>
        <v>北京中裕世纪大酒店</v>
      </c>
      <c r="D9767" s="11" t="str">
        <f>[1]动作!$G9766</f>
        <v>BJ_zhongyu</v>
      </c>
      <c r="E9767" s="11" t="str">
        <f>[1]动作!$D9766</f>
        <v>分系统3故障状态</v>
      </c>
      <c r="F9767" s="11" t="s">
        <v>178</v>
      </c>
      <c r="G9767" s="12">
        <f>[1]动作!$A9766+[1]动作!$B9766</f>
        <v>43216.595312500001</v>
      </c>
      <c r="H9767" s="12"/>
      <c r="I9767" s="11"/>
    </row>
    <row r="9768" spans="1:9" hidden="1" x14ac:dyDescent="0.3">
      <c r="A9768" s="24">
        <v>9766</v>
      </c>
      <c r="B9768" s="11" t="str">
        <f>IFERROR(INDEX({"JSNY-BJ0001-01";"JSNY-JS0022-01";"JSNY-JS0002-01"},MATCH(D9768,{"BJ_zhongyu";"JS_WX_liteer";"JS_CZ_wodefeng"},0)),"")</f>
        <v>JSNY-BJ0001-01</v>
      </c>
      <c r="C9768" s="11" t="str">
        <f>IFERROR(INDEX({"北京中裕世纪大酒店";"江苏利特尔绿色包装股份有限公司";"常州市金坛沃德丰电子科技有限公司"},MATCH(D9768,{"BJ_zhongyu";"JS_WX_liteer";"JS_CZ_wodefeng"},0)),"")</f>
        <v>北京中裕世纪大酒店</v>
      </c>
      <c r="D9768" s="11" t="str">
        <f>[1]动作!$G9767</f>
        <v>BJ_zhongyu</v>
      </c>
      <c r="E9768" s="11" t="str">
        <f>[1]动作!$D9767</f>
        <v>分系统3BCMS2故障状态</v>
      </c>
      <c r="F9768" s="11" t="s">
        <v>177</v>
      </c>
      <c r="G9768" s="12">
        <f>[1]动作!$A9767+[1]动作!$B9767</f>
        <v>43216.595312500001</v>
      </c>
      <c r="H9768" s="12"/>
      <c r="I9768" s="11"/>
    </row>
    <row r="9769" spans="1:9" hidden="1" x14ac:dyDescent="0.3">
      <c r="A9769" s="24">
        <v>9767</v>
      </c>
      <c r="B9769" s="11" t="str">
        <f>IFERROR(INDEX({"JSNY-BJ0001-01";"JSNY-JS0022-01";"JSNY-JS0002-01"},MATCH(D9769,{"BJ_zhongyu";"JS_WX_liteer";"JS_CZ_wodefeng"},0)),"")</f>
        <v>JSNY-JS0002-01</v>
      </c>
      <c r="C9769" s="11" t="str">
        <f>IFERROR(INDEX({"北京中裕世纪大酒店";"江苏利特尔绿色包装股份有限公司";"常州市金坛沃德丰电子科技有限公司"},MATCH(D9769,{"BJ_zhongyu";"JS_WX_liteer";"JS_CZ_wodefeng"},0)),"")</f>
        <v>常州市金坛沃德丰电子科技有限公司</v>
      </c>
      <c r="D9769" s="11" t="str">
        <f>[1]动作!$G9768</f>
        <v>JS_CZ_wodefeng</v>
      </c>
      <c r="E9769" s="11" t="str">
        <f>[1]动作!$D9768</f>
        <v>电表故障</v>
      </c>
      <c r="F9769" s="11" t="s">
        <v>45</v>
      </c>
      <c r="G9769" s="12">
        <f>[1]动作!$A9768+[1]动作!$B9768</f>
        <v>43216.59920138889</v>
      </c>
      <c r="H9769" s="12"/>
      <c r="I9769" s="11"/>
    </row>
    <row r="9770" spans="1:9" hidden="1" x14ac:dyDescent="0.3">
      <c r="A9770" s="24">
        <v>9768</v>
      </c>
      <c r="B9770" s="11" t="str">
        <f>IFERROR(INDEX({"JSNY-BJ0001-01";"JSNY-JS0022-01";"JSNY-JS0002-01"},MATCH(D9770,{"BJ_zhongyu";"JS_WX_liteer";"JS_CZ_wodefeng"},0)),"")</f>
        <v>JSNY-JS0002-01</v>
      </c>
      <c r="C9770" s="11" t="str">
        <f>IFERROR(INDEX({"北京中裕世纪大酒店";"江苏利特尔绿色包装股份有限公司";"常州市金坛沃德丰电子科技有限公司"},MATCH(D9770,{"BJ_zhongyu";"JS_WX_liteer";"JS_CZ_wodefeng"},0)),"")</f>
        <v>常州市金坛沃德丰电子科技有限公司</v>
      </c>
      <c r="D9770" s="11" t="str">
        <f>[1]动作!$G9769</f>
        <v>JS_CZ_wodefeng</v>
      </c>
      <c r="E9770" s="11" t="str">
        <f>[1]动作!$D9769</f>
        <v>电表故障</v>
      </c>
      <c r="F9770" s="11" t="s">
        <v>45</v>
      </c>
      <c r="G9770" s="12">
        <f>[1]动作!$A9769+[1]动作!$B9769</f>
        <v>43216.599317129629</v>
      </c>
      <c r="H9770" s="12"/>
      <c r="I9770" s="11"/>
    </row>
    <row r="9771" spans="1:9" hidden="1" x14ac:dyDescent="0.3">
      <c r="A9771" s="24">
        <v>9769</v>
      </c>
      <c r="B9771" s="11" t="str">
        <f>IFERROR(INDEX({"JSNY-BJ0001-01";"JSNY-JS0022-01";"JSNY-JS0002-01"},MATCH(D9771,{"BJ_zhongyu";"JS_WX_liteer";"JS_CZ_wodefeng"},0)),"")</f>
        <v>JSNY-BJ0001-01</v>
      </c>
      <c r="C9771" s="11" t="str">
        <f>IFERROR(INDEX({"北京中裕世纪大酒店";"江苏利特尔绿色包装股份有限公司";"常州市金坛沃德丰电子科技有限公司"},MATCH(D9771,{"BJ_zhongyu";"JS_WX_liteer";"JS_CZ_wodefeng"},0)),"")</f>
        <v>北京中裕世纪大酒店</v>
      </c>
      <c r="D9771" s="11" t="str">
        <f>[1]动作!$G9770</f>
        <v>BJ_zhongyu</v>
      </c>
      <c r="E9771" s="11" t="str">
        <f>[1]动作!$D9770</f>
        <v>分系统3告警状态</v>
      </c>
      <c r="F9771" s="11" t="s">
        <v>178</v>
      </c>
      <c r="G9771" s="12">
        <f>[1]动作!$A9770+[1]动作!$B9770</f>
        <v>43216.599710648145</v>
      </c>
      <c r="H9771" s="12"/>
      <c r="I9771" s="11"/>
    </row>
    <row r="9772" spans="1:9" hidden="1" x14ac:dyDescent="0.3">
      <c r="A9772" s="24">
        <v>9770</v>
      </c>
      <c r="B9772" s="11" t="str">
        <f>IFERROR(INDEX({"JSNY-BJ0001-01";"JSNY-JS0022-01";"JSNY-JS0002-01"},MATCH(D9772,{"BJ_zhongyu";"JS_WX_liteer";"JS_CZ_wodefeng"},0)),"")</f>
        <v>JSNY-BJ0001-01</v>
      </c>
      <c r="C9772" s="11" t="str">
        <f>IFERROR(INDEX({"北京中裕世纪大酒店";"江苏利特尔绿色包装股份有限公司";"常州市金坛沃德丰电子科技有限公司"},MATCH(D9772,{"BJ_zhongyu";"JS_WX_liteer";"JS_CZ_wodefeng"},0)),"")</f>
        <v>北京中裕世纪大酒店</v>
      </c>
      <c r="D9772" s="11" t="str">
        <f>[1]动作!$G9771</f>
        <v>BJ_zhongyu</v>
      </c>
      <c r="E9772" s="11" t="str">
        <f>[1]动作!$D9771</f>
        <v>分系统3故障状态</v>
      </c>
      <c r="F9772" s="11" t="s">
        <v>178</v>
      </c>
      <c r="G9772" s="12">
        <f>[1]动作!$A9771+[1]动作!$B9771</f>
        <v>43216.599710648145</v>
      </c>
      <c r="H9772" s="12"/>
      <c r="I9772" s="11"/>
    </row>
    <row r="9773" spans="1:9" hidden="1" x14ac:dyDescent="0.3">
      <c r="A9773" s="24">
        <v>9771</v>
      </c>
      <c r="B9773" s="11" t="str">
        <f>IFERROR(INDEX({"JSNY-BJ0001-01";"JSNY-JS0022-01";"JSNY-JS0002-01"},MATCH(D9773,{"BJ_zhongyu";"JS_WX_liteer";"JS_CZ_wodefeng"},0)),"")</f>
        <v>JSNY-BJ0001-01</v>
      </c>
      <c r="C9773" s="11" t="str">
        <f>IFERROR(INDEX({"北京中裕世纪大酒店";"江苏利特尔绿色包装股份有限公司";"常州市金坛沃德丰电子科技有限公司"},MATCH(D9773,{"BJ_zhongyu";"JS_WX_liteer";"JS_CZ_wodefeng"},0)),"")</f>
        <v>北京中裕世纪大酒店</v>
      </c>
      <c r="D9773" s="11" t="str">
        <f>[1]动作!$G9772</f>
        <v>BJ_zhongyu</v>
      </c>
      <c r="E9773" s="11" t="str">
        <f>[1]动作!$D9772</f>
        <v>分系统3PCS告警状态</v>
      </c>
      <c r="F9773" s="11" t="s">
        <v>176</v>
      </c>
      <c r="G9773" s="12">
        <f>[1]动作!$A9772+[1]动作!$B9772</f>
        <v>43216.599710648145</v>
      </c>
      <c r="H9773" s="12"/>
      <c r="I9773" s="11"/>
    </row>
    <row r="9774" spans="1:9" hidden="1" x14ac:dyDescent="0.3">
      <c r="A9774" s="24">
        <v>9772</v>
      </c>
      <c r="B9774" s="11" t="str">
        <f>IFERROR(INDEX({"JSNY-BJ0001-01";"JSNY-JS0022-01";"JSNY-JS0002-01"},MATCH(D9774,{"BJ_zhongyu";"JS_WX_liteer";"JS_CZ_wodefeng"},0)),"")</f>
        <v>JSNY-BJ0001-01</v>
      </c>
      <c r="C9774" s="11" t="str">
        <f>IFERROR(INDEX({"北京中裕世纪大酒店";"江苏利特尔绿色包装股份有限公司";"常州市金坛沃德丰电子科技有限公司"},MATCH(D9774,{"BJ_zhongyu";"JS_WX_liteer";"JS_CZ_wodefeng"},0)),"")</f>
        <v>北京中裕世纪大酒店</v>
      </c>
      <c r="D9774" s="11" t="str">
        <f>[1]动作!$G9773</f>
        <v>BJ_zhongyu</v>
      </c>
      <c r="E9774" s="11" t="str">
        <f>[1]动作!$D9773</f>
        <v>分系统3BCMS2故障状态</v>
      </c>
      <c r="F9774" s="11" t="s">
        <v>177</v>
      </c>
      <c r="G9774" s="12">
        <f>[1]动作!$A9773+[1]动作!$B9773</f>
        <v>43216.599710648145</v>
      </c>
      <c r="H9774" s="12"/>
      <c r="I9774" s="11"/>
    </row>
    <row r="9775" spans="1:9" hidden="1" x14ac:dyDescent="0.3">
      <c r="A9775" s="24">
        <v>9773</v>
      </c>
      <c r="B9775" s="11" t="str">
        <f>IFERROR(INDEX({"JSNY-BJ0001-01";"JSNY-JS0022-01";"JSNY-JS0002-01"},MATCH(D9775,{"BJ_zhongyu";"JS_WX_liteer";"JS_CZ_wodefeng"},0)),"")</f>
        <v>JSNY-BJ0001-01</v>
      </c>
      <c r="C9775" s="11" t="str">
        <f>IFERROR(INDEX({"北京中裕世纪大酒店";"江苏利特尔绿色包装股份有限公司";"常州市金坛沃德丰电子科技有限公司"},MATCH(D9775,{"BJ_zhongyu";"JS_WX_liteer";"JS_CZ_wodefeng"},0)),"")</f>
        <v>北京中裕世纪大酒店</v>
      </c>
      <c r="D9775" s="11" t="str">
        <f>[1]动作!$G9774</f>
        <v>BJ_zhongyu</v>
      </c>
      <c r="E9775" s="11" t="str">
        <f>[1]动作!$D9774</f>
        <v>分系统3故障状态</v>
      </c>
      <c r="F9775" s="11" t="s">
        <v>178</v>
      </c>
      <c r="G9775" s="12">
        <f>[1]动作!$A9774+[1]动作!$B9774</f>
        <v>43216.603425925925</v>
      </c>
      <c r="H9775" s="12"/>
      <c r="I9775" s="11"/>
    </row>
    <row r="9776" spans="1:9" hidden="1" x14ac:dyDescent="0.3">
      <c r="A9776" s="24">
        <v>9774</v>
      </c>
      <c r="B9776" s="11" t="str">
        <f>IFERROR(INDEX({"JSNY-BJ0001-01";"JSNY-JS0022-01";"JSNY-JS0002-01"},MATCH(D9776,{"BJ_zhongyu";"JS_WX_liteer";"JS_CZ_wodefeng"},0)),"")</f>
        <v>JSNY-BJ0001-01</v>
      </c>
      <c r="C9776" s="11" t="str">
        <f>IFERROR(INDEX({"北京中裕世纪大酒店";"江苏利特尔绿色包装股份有限公司";"常州市金坛沃德丰电子科技有限公司"},MATCH(D9776,{"BJ_zhongyu";"JS_WX_liteer";"JS_CZ_wodefeng"},0)),"")</f>
        <v>北京中裕世纪大酒店</v>
      </c>
      <c r="D9776" s="11" t="str">
        <f>[1]动作!$G9775</f>
        <v>BJ_zhongyu</v>
      </c>
      <c r="E9776" s="11" t="str">
        <f>[1]动作!$D9775</f>
        <v>分系统3BCMS2故障状态</v>
      </c>
      <c r="F9776" s="11" t="s">
        <v>177</v>
      </c>
      <c r="G9776" s="12">
        <f>[1]动作!$A9775+[1]动作!$B9775</f>
        <v>43216.603425925925</v>
      </c>
      <c r="H9776" s="12"/>
      <c r="I9776" s="11"/>
    </row>
    <row r="9777" spans="1:9" hidden="1" x14ac:dyDescent="0.3">
      <c r="A9777" s="24">
        <v>9775</v>
      </c>
      <c r="B9777" s="11" t="str">
        <f>IFERROR(INDEX({"JSNY-BJ0001-01";"JSNY-JS0022-01";"JSNY-JS0002-01"},MATCH(D9777,{"BJ_zhongyu";"JS_WX_liteer";"JS_CZ_wodefeng"},0)),"")</f>
        <v>JSNY-JS0002-01</v>
      </c>
      <c r="C9777" s="11" t="str">
        <f>IFERROR(INDEX({"北京中裕世纪大酒店";"江苏利特尔绿色包装股份有限公司";"常州市金坛沃德丰电子科技有限公司"},MATCH(D9777,{"BJ_zhongyu";"JS_WX_liteer";"JS_CZ_wodefeng"},0)),"")</f>
        <v>常州市金坛沃德丰电子科技有限公司</v>
      </c>
      <c r="D9777" s="11" t="str">
        <f>[1]动作!$G9776</f>
        <v>JS_CZ_wodefeng</v>
      </c>
      <c r="E9777" s="11" t="str">
        <f>[1]动作!$D9776</f>
        <v>电表故障</v>
      </c>
      <c r="F9777" s="11" t="s">
        <v>45</v>
      </c>
      <c r="G9777" s="12">
        <f>[1]动作!$A9776+[1]动作!$B9776</f>
        <v>43216.605740740742</v>
      </c>
      <c r="H9777" s="12"/>
      <c r="I9777" s="11"/>
    </row>
    <row r="9778" spans="1:9" hidden="1" x14ac:dyDescent="0.3">
      <c r="A9778" s="24">
        <v>9776</v>
      </c>
      <c r="B9778" s="11" t="str">
        <f>IFERROR(INDEX({"JSNY-BJ0001-01";"JSNY-JS0022-01";"JSNY-JS0002-01"},MATCH(D9778,{"BJ_zhongyu";"JS_WX_liteer";"JS_CZ_wodefeng"},0)),"")</f>
        <v>JSNY-JS0002-01</v>
      </c>
      <c r="C9778" s="11" t="str">
        <f>IFERROR(INDEX({"北京中裕世纪大酒店";"江苏利特尔绿色包装股份有限公司";"常州市金坛沃德丰电子科技有限公司"},MATCH(D9778,{"BJ_zhongyu";"JS_WX_liteer";"JS_CZ_wodefeng"},0)),"")</f>
        <v>常州市金坛沃德丰电子科技有限公司</v>
      </c>
      <c r="D9778" s="11" t="str">
        <f>[1]动作!$G9777</f>
        <v>JS_CZ_wodefeng</v>
      </c>
      <c r="E9778" s="11" t="str">
        <f>[1]动作!$D9777</f>
        <v>电表故障</v>
      </c>
      <c r="F9778" s="11" t="s">
        <v>45</v>
      </c>
      <c r="G9778" s="12">
        <f>[1]动作!$A9777+[1]动作!$B9777</f>
        <v>43216.605914351851</v>
      </c>
      <c r="H9778" s="12"/>
      <c r="I9778" s="11"/>
    </row>
    <row r="9779" spans="1:9" hidden="1" x14ac:dyDescent="0.3">
      <c r="A9779" s="24">
        <v>9777</v>
      </c>
      <c r="B9779" s="11" t="str">
        <f>IFERROR(INDEX({"JSNY-BJ0001-01";"JSNY-JS0022-01";"JSNY-JS0002-01"},MATCH(D9779,{"BJ_zhongyu";"JS_WX_liteer";"JS_CZ_wodefeng"},0)),"")</f>
        <v>JSNY-JS0002-01</v>
      </c>
      <c r="C9779" s="11" t="str">
        <f>IFERROR(INDEX({"北京中裕世纪大酒店";"江苏利特尔绿色包装股份有限公司";"常州市金坛沃德丰电子科技有限公司"},MATCH(D9779,{"BJ_zhongyu";"JS_WX_liteer";"JS_CZ_wodefeng"},0)),"")</f>
        <v>常州市金坛沃德丰电子科技有限公司</v>
      </c>
      <c r="D9779" s="11" t="str">
        <f>[1]动作!$G9778</f>
        <v>JS_CZ_wodefeng</v>
      </c>
      <c r="E9779" s="11" t="str">
        <f>[1]动作!$D9778</f>
        <v>电表故障</v>
      </c>
      <c r="F9779" s="11" t="s">
        <v>45</v>
      </c>
      <c r="G9779" s="12">
        <f>[1]动作!$A9778+[1]动作!$B9778</f>
        <v>43216.606145833335</v>
      </c>
      <c r="H9779" s="12"/>
      <c r="I9779" s="11"/>
    </row>
    <row r="9780" spans="1:9" hidden="1" x14ac:dyDescent="0.3">
      <c r="A9780" s="24">
        <v>9778</v>
      </c>
      <c r="B9780" s="11" t="str">
        <f>IFERROR(INDEX({"JSNY-BJ0001-01";"JSNY-JS0022-01";"JSNY-JS0002-01"},MATCH(D9780,{"BJ_zhongyu";"JS_WX_liteer";"JS_CZ_wodefeng"},0)),"")</f>
        <v>JSNY-JS0002-01</v>
      </c>
      <c r="C9780" s="11" t="str">
        <f>IFERROR(INDEX({"北京中裕世纪大酒店";"江苏利特尔绿色包装股份有限公司";"常州市金坛沃德丰电子科技有限公司"},MATCH(D9780,{"BJ_zhongyu";"JS_WX_liteer";"JS_CZ_wodefeng"},0)),"")</f>
        <v>常州市金坛沃德丰电子科技有限公司</v>
      </c>
      <c r="D9780" s="11" t="str">
        <f>[1]动作!$G9779</f>
        <v>JS_CZ_wodefeng</v>
      </c>
      <c r="E9780" s="11" t="str">
        <f>[1]动作!$D9779</f>
        <v>电表故障</v>
      </c>
      <c r="F9780" s="11" t="s">
        <v>45</v>
      </c>
      <c r="G9780" s="12">
        <f>[1]动作!$A9779+[1]动作!$B9779</f>
        <v>43216.606261574074</v>
      </c>
      <c r="H9780" s="12"/>
      <c r="I9780" s="11"/>
    </row>
    <row r="9781" spans="1:9" hidden="1" x14ac:dyDescent="0.3">
      <c r="A9781" s="24">
        <v>9779</v>
      </c>
      <c r="B9781" s="11" t="str">
        <f>IFERROR(INDEX({"JSNY-BJ0001-01";"JSNY-JS0022-01";"JSNY-JS0002-01"},MATCH(D9781,{"BJ_zhongyu";"JS_WX_liteer";"JS_CZ_wodefeng"},0)),"")</f>
        <v>JSNY-BJ0001-01</v>
      </c>
      <c r="C9781" s="11" t="str">
        <f>IFERROR(INDEX({"北京中裕世纪大酒店";"江苏利特尔绿色包装股份有限公司";"常州市金坛沃德丰电子科技有限公司"},MATCH(D9781,{"BJ_zhongyu";"JS_WX_liteer";"JS_CZ_wodefeng"},0)),"")</f>
        <v>北京中裕世纪大酒店</v>
      </c>
      <c r="D9781" s="11" t="str">
        <f>[1]动作!$G9780</f>
        <v>BJ_zhongyu</v>
      </c>
      <c r="E9781" s="11" t="str">
        <f>[1]动作!$D9780</f>
        <v>分系统3故障状态</v>
      </c>
      <c r="F9781" s="11" t="s">
        <v>178</v>
      </c>
      <c r="G9781" s="12">
        <f>[1]动作!$A9780+[1]动作!$B9780</f>
        <v>43216.607418981483</v>
      </c>
      <c r="H9781" s="12"/>
      <c r="I9781" s="11"/>
    </row>
    <row r="9782" spans="1:9" hidden="1" x14ac:dyDescent="0.3">
      <c r="A9782" s="24">
        <v>9780</v>
      </c>
      <c r="B9782" s="11" t="str">
        <f>IFERROR(INDEX({"JSNY-BJ0001-01";"JSNY-JS0022-01";"JSNY-JS0002-01"},MATCH(D9782,{"BJ_zhongyu";"JS_WX_liteer";"JS_CZ_wodefeng"},0)),"")</f>
        <v>JSNY-BJ0001-01</v>
      </c>
      <c r="C9782" s="11" t="str">
        <f>IFERROR(INDEX({"北京中裕世纪大酒店";"江苏利特尔绿色包装股份有限公司";"常州市金坛沃德丰电子科技有限公司"},MATCH(D9782,{"BJ_zhongyu";"JS_WX_liteer";"JS_CZ_wodefeng"},0)),"")</f>
        <v>北京中裕世纪大酒店</v>
      </c>
      <c r="D9782" s="11" t="str">
        <f>[1]动作!$G9781</f>
        <v>BJ_zhongyu</v>
      </c>
      <c r="E9782" s="11" t="str">
        <f>[1]动作!$D9781</f>
        <v>分系统3BCMS2故障状态</v>
      </c>
      <c r="F9782" s="11" t="s">
        <v>177</v>
      </c>
      <c r="G9782" s="12">
        <f>[1]动作!$A9781+[1]动作!$B9781</f>
        <v>43216.607418981483</v>
      </c>
      <c r="H9782" s="12"/>
      <c r="I9782" s="11"/>
    </row>
    <row r="9783" spans="1:9" hidden="1" x14ac:dyDescent="0.3">
      <c r="A9783" s="24">
        <v>9781</v>
      </c>
      <c r="B9783" s="11" t="str">
        <f>IFERROR(INDEX({"JSNY-BJ0001-01";"JSNY-JS0022-01";"JSNY-JS0002-01"},MATCH(D9783,{"BJ_zhongyu";"JS_WX_liteer";"JS_CZ_wodefeng"},0)),"")</f>
        <v>JSNY-JS0002-01</v>
      </c>
      <c r="C9783" s="11" t="str">
        <f>IFERROR(INDEX({"北京中裕世纪大酒店";"江苏利特尔绿色包装股份有限公司";"常州市金坛沃德丰电子科技有限公司"},MATCH(D9783,{"BJ_zhongyu";"JS_WX_liteer";"JS_CZ_wodefeng"},0)),"")</f>
        <v>常州市金坛沃德丰电子科技有限公司</v>
      </c>
      <c r="D9783" s="11" t="str">
        <f>[1]动作!$G9782</f>
        <v>JS_CZ_wodefeng</v>
      </c>
      <c r="E9783" s="11" t="str">
        <f>[1]动作!$D9782</f>
        <v>电表故障</v>
      </c>
      <c r="F9783" s="11" t="s">
        <v>45</v>
      </c>
      <c r="G9783" s="12">
        <f>[1]动作!$A9782+[1]动作!$B9782</f>
        <v>43216.608518518522</v>
      </c>
      <c r="H9783" s="12"/>
      <c r="I9783" s="11"/>
    </row>
    <row r="9784" spans="1:9" hidden="1" x14ac:dyDescent="0.3">
      <c r="A9784" s="24">
        <v>9782</v>
      </c>
      <c r="B9784" s="11" t="str">
        <f>IFERROR(INDEX({"JSNY-BJ0001-01";"JSNY-JS0022-01";"JSNY-JS0002-01"},MATCH(D9784,{"BJ_zhongyu";"JS_WX_liteer";"JS_CZ_wodefeng"},0)),"")</f>
        <v>JSNY-JS0002-01</v>
      </c>
      <c r="C9784" s="11" t="str">
        <f>IFERROR(INDEX({"北京中裕世纪大酒店";"江苏利特尔绿色包装股份有限公司";"常州市金坛沃德丰电子科技有限公司"},MATCH(D9784,{"BJ_zhongyu";"JS_WX_liteer";"JS_CZ_wodefeng"},0)),"")</f>
        <v>常州市金坛沃德丰电子科技有限公司</v>
      </c>
      <c r="D9784" s="11" t="str">
        <f>[1]动作!$G9783</f>
        <v>JS_CZ_wodefeng</v>
      </c>
      <c r="E9784" s="11" t="str">
        <f>[1]动作!$D9783</f>
        <v>电表故障</v>
      </c>
      <c r="F9784" s="11" t="s">
        <v>45</v>
      </c>
      <c r="G9784" s="12">
        <f>[1]动作!$A9783+[1]动作!$B9783</f>
        <v>43216.609513888892</v>
      </c>
      <c r="H9784" s="12"/>
      <c r="I9784" s="11"/>
    </row>
    <row r="9785" spans="1:9" hidden="1" x14ac:dyDescent="0.3">
      <c r="A9785" s="24">
        <v>9783</v>
      </c>
      <c r="B9785" s="11" t="str">
        <f>IFERROR(INDEX({"JSNY-BJ0001-01";"JSNY-JS0022-01";"JSNY-JS0002-01"},MATCH(D9785,{"BJ_zhongyu";"JS_WX_liteer";"JS_CZ_wodefeng"},0)),"")</f>
        <v>JSNY-BJ0001-01</v>
      </c>
      <c r="C9785" s="11" t="str">
        <f>IFERROR(INDEX({"北京中裕世纪大酒店";"江苏利特尔绿色包装股份有限公司";"常州市金坛沃德丰电子科技有限公司"},MATCH(D9785,{"BJ_zhongyu";"JS_WX_liteer";"JS_CZ_wodefeng"},0)),"")</f>
        <v>北京中裕世纪大酒店</v>
      </c>
      <c r="D9785" s="11" t="str">
        <f>[1]动作!$G9784</f>
        <v>BJ_zhongyu</v>
      </c>
      <c r="E9785" s="11" t="str">
        <f>[1]动作!$D9784</f>
        <v>分系统3BCMS2故障状态</v>
      </c>
      <c r="F9785" s="11" t="s">
        <v>177</v>
      </c>
      <c r="G9785" s="12">
        <f>[1]动作!$A9784+[1]动作!$B9784</f>
        <v>43216.610729166663</v>
      </c>
      <c r="H9785" s="12"/>
      <c r="I9785" s="11"/>
    </row>
    <row r="9786" spans="1:9" hidden="1" x14ac:dyDescent="0.3">
      <c r="A9786" s="24">
        <v>9784</v>
      </c>
      <c r="B9786" s="11" t="str">
        <f>IFERROR(INDEX({"JSNY-BJ0001-01";"JSNY-JS0022-01";"JSNY-JS0002-01"},MATCH(D9786,{"BJ_zhongyu";"JS_WX_liteer";"JS_CZ_wodefeng"},0)),"")</f>
        <v>JSNY-BJ0001-01</v>
      </c>
      <c r="C9786" s="11" t="str">
        <f>IFERROR(INDEX({"北京中裕世纪大酒店";"江苏利特尔绿色包装股份有限公司";"常州市金坛沃德丰电子科技有限公司"},MATCH(D9786,{"BJ_zhongyu";"JS_WX_liteer";"JS_CZ_wodefeng"},0)),"")</f>
        <v>北京中裕世纪大酒店</v>
      </c>
      <c r="D9786" s="11" t="str">
        <f>[1]动作!$G9785</f>
        <v>BJ_zhongyu</v>
      </c>
      <c r="E9786" s="11" t="str">
        <f>[1]动作!$D9785</f>
        <v>分系统3BCMS2故障状态</v>
      </c>
      <c r="F9786" s="11" t="s">
        <v>177</v>
      </c>
      <c r="G9786" s="12">
        <f>[1]动作!$A9785+[1]动作!$B9785</f>
        <v>43216.610902777778</v>
      </c>
      <c r="H9786" s="12"/>
      <c r="I9786" s="11"/>
    </row>
    <row r="9787" spans="1:9" hidden="1" x14ac:dyDescent="0.3">
      <c r="A9787" s="24">
        <v>9785</v>
      </c>
      <c r="B9787" s="11" t="str">
        <f>IFERROR(INDEX({"JSNY-BJ0001-01";"JSNY-JS0022-01";"JSNY-JS0002-01"},MATCH(D9787,{"BJ_zhongyu";"JS_WX_liteer";"JS_CZ_wodefeng"},0)),"")</f>
        <v>JSNY-JS0002-01</v>
      </c>
      <c r="C9787" s="11" t="str">
        <f>IFERROR(INDEX({"北京中裕世纪大酒店";"江苏利特尔绿色包装股份有限公司";"常州市金坛沃德丰电子科技有限公司"},MATCH(D9787,{"BJ_zhongyu";"JS_WX_liteer";"JS_CZ_wodefeng"},0)),"")</f>
        <v>常州市金坛沃德丰电子科技有限公司</v>
      </c>
      <c r="D9787" s="11" t="str">
        <f>[1]动作!$G9786</f>
        <v>JS_CZ_wodefeng</v>
      </c>
      <c r="E9787" s="11" t="str">
        <f>[1]动作!$D9786</f>
        <v>电表故障</v>
      </c>
      <c r="F9787" s="11" t="s">
        <v>45</v>
      </c>
      <c r="G9787" s="12">
        <f>[1]动作!$A9786+[1]动作!$B9786</f>
        <v>43216.611018518517</v>
      </c>
      <c r="H9787" s="12"/>
      <c r="I9787" s="11"/>
    </row>
    <row r="9788" spans="1:9" hidden="1" x14ac:dyDescent="0.3">
      <c r="A9788" s="24">
        <v>9786</v>
      </c>
      <c r="B9788" s="11" t="str">
        <f>IFERROR(INDEX({"JSNY-BJ0001-01";"JSNY-JS0022-01";"JSNY-JS0002-01"},MATCH(D9788,{"BJ_zhongyu";"JS_WX_liteer";"JS_CZ_wodefeng"},0)),"")</f>
        <v>JSNY-BJ0001-01</v>
      </c>
      <c r="C9788" s="11" t="str">
        <f>IFERROR(INDEX({"北京中裕世纪大酒店";"江苏利特尔绿色包装股份有限公司";"常州市金坛沃德丰电子科技有限公司"},MATCH(D9788,{"BJ_zhongyu";"JS_WX_liteer";"JS_CZ_wodefeng"},0)),"")</f>
        <v>北京中裕世纪大酒店</v>
      </c>
      <c r="D9788" s="11" t="str">
        <f>[1]动作!$G9787</f>
        <v>BJ_zhongyu</v>
      </c>
      <c r="E9788" s="11" t="str">
        <f>[1]动作!$D9787</f>
        <v>分系统3故障状态</v>
      </c>
      <c r="F9788" s="11" t="s">
        <v>178</v>
      </c>
      <c r="G9788" s="12">
        <f>[1]动作!$A9787+[1]动作!$B9787</f>
        <v>43216.611770833333</v>
      </c>
      <c r="H9788" s="12"/>
      <c r="I9788" s="11"/>
    </row>
    <row r="9789" spans="1:9" hidden="1" x14ac:dyDescent="0.3">
      <c r="A9789" s="24">
        <v>9787</v>
      </c>
      <c r="B9789" s="11" t="str">
        <f>IFERROR(INDEX({"JSNY-BJ0001-01";"JSNY-JS0022-01";"JSNY-JS0002-01"},MATCH(D9789,{"BJ_zhongyu";"JS_WX_liteer";"JS_CZ_wodefeng"},0)),"")</f>
        <v>JSNY-BJ0001-01</v>
      </c>
      <c r="C9789" s="11" t="str">
        <f>IFERROR(INDEX({"北京中裕世纪大酒店";"江苏利特尔绿色包装股份有限公司";"常州市金坛沃德丰电子科技有限公司"},MATCH(D9789,{"BJ_zhongyu";"JS_WX_liteer";"JS_CZ_wodefeng"},0)),"")</f>
        <v>北京中裕世纪大酒店</v>
      </c>
      <c r="D9789" s="11" t="str">
        <f>[1]动作!$G9788</f>
        <v>BJ_zhongyu</v>
      </c>
      <c r="E9789" s="11" t="str">
        <f>[1]动作!$D9788</f>
        <v>分系统3BCMS2故障状态</v>
      </c>
      <c r="F9789" s="11" t="s">
        <v>177</v>
      </c>
      <c r="G9789" s="12">
        <f>[1]动作!$A9788+[1]动作!$B9788</f>
        <v>43216.611770833333</v>
      </c>
      <c r="H9789" s="12"/>
      <c r="I9789" s="11"/>
    </row>
    <row r="9790" spans="1:9" hidden="1" x14ac:dyDescent="0.3">
      <c r="A9790" s="24">
        <v>9788</v>
      </c>
      <c r="B9790" s="11" t="str">
        <f>IFERROR(INDEX({"JSNY-BJ0001-01";"JSNY-JS0022-01";"JSNY-JS0002-01"},MATCH(D9790,{"BJ_zhongyu";"JS_WX_liteer";"JS_CZ_wodefeng"},0)),"")</f>
        <v>JSNY-JS0002-01</v>
      </c>
      <c r="C9790" s="11" t="str">
        <f>IFERROR(INDEX({"北京中裕世纪大酒店";"江苏利特尔绿色包装股份有限公司";"常州市金坛沃德丰电子科技有限公司"},MATCH(D9790,{"BJ_zhongyu";"JS_WX_liteer";"JS_CZ_wodefeng"},0)),"")</f>
        <v>常州市金坛沃德丰电子科技有限公司</v>
      </c>
      <c r="D9790" s="11" t="str">
        <f>[1]动作!$G9789</f>
        <v>JS_CZ_wodefeng</v>
      </c>
      <c r="E9790" s="11" t="str">
        <f>[1]动作!$D9789</f>
        <v>电表故障</v>
      </c>
      <c r="F9790" s="11" t="s">
        <v>45</v>
      </c>
      <c r="G9790" s="12">
        <f>[1]动作!$A9789+[1]动作!$B9789</f>
        <v>43216.614953703705</v>
      </c>
      <c r="H9790" s="12"/>
      <c r="I9790" s="11"/>
    </row>
    <row r="9791" spans="1:9" hidden="1" x14ac:dyDescent="0.3">
      <c r="A9791" s="24">
        <v>9789</v>
      </c>
      <c r="B9791" s="11" t="str">
        <f>IFERROR(INDEX({"JSNY-BJ0001-01";"JSNY-JS0022-01";"JSNY-JS0002-01"},MATCH(D9791,{"BJ_zhongyu";"JS_WX_liteer";"JS_CZ_wodefeng"},0)),"")</f>
        <v>JSNY-JS0002-01</v>
      </c>
      <c r="C9791" s="11" t="str">
        <f>IFERROR(INDEX({"北京中裕世纪大酒店";"江苏利特尔绿色包装股份有限公司";"常州市金坛沃德丰电子科技有限公司"},MATCH(D9791,{"BJ_zhongyu";"JS_WX_liteer";"JS_CZ_wodefeng"},0)),"")</f>
        <v>常州市金坛沃德丰电子科技有限公司</v>
      </c>
      <c r="D9791" s="11" t="str">
        <f>[1]动作!$G9790</f>
        <v>JS_CZ_wodefeng</v>
      </c>
      <c r="E9791" s="11" t="str">
        <f>[1]动作!$D9790</f>
        <v>电表故障</v>
      </c>
      <c r="F9791" s="11" t="s">
        <v>45</v>
      </c>
      <c r="G9791" s="12">
        <f>[1]动作!$A9790+[1]动作!$B9790</f>
        <v>43216.616284722222</v>
      </c>
      <c r="H9791" s="12"/>
      <c r="I9791" s="11"/>
    </row>
    <row r="9792" spans="1:9" hidden="1" x14ac:dyDescent="0.3">
      <c r="A9792" s="24">
        <v>9790</v>
      </c>
      <c r="B9792" s="11" t="str">
        <f>IFERROR(INDEX({"JSNY-BJ0001-01";"JSNY-JS0022-01";"JSNY-JS0002-01"},MATCH(D9792,{"BJ_zhongyu";"JS_WX_liteer";"JS_CZ_wodefeng"},0)),"")</f>
        <v>JSNY-JS0002-01</v>
      </c>
      <c r="C9792" s="11" t="str">
        <f>IFERROR(INDEX({"北京中裕世纪大酒店";"江苏利特尔绿色包装股份有限公司";"常州市金坛沃德丰电子科技有限公司"},MATCH(D9792,{"BJ_zhongyu";"JS_WX_liteer";"JS_CZ_wodefeng"},0)),"")</f>
        <v>常州市金坛沃德丰电子科技有限公司</v>
      </c>
      <c r="D9792" s="11" t="str">
        <f>[1]动作!$G9791</f>
        <v>JS_CZ_wodefeng</v>
      </c>
      <c r="E9792" s="11" t="str">
        <f>[1]动作!$D9791</f>
        <v>电表故障</v>
      </c>
      <c r="F9792" s="11" t="s">
        <v>45</v>
      </c>
      <c r="G9792" s="12">
        <f>[1]动作!$A9791+[1]动作!$B9791</f>
        <v>43216.616400462961</v>
      </c>
      <c r="H9792" s="12"/>
      <c r="I9792" s="11"/>
    </row>
    <row r="9793" spans="1:9" hidden="1" x14ac:dyDescent="0.3">
      <c r="A9793" s="24">
        <v>9791</v>
      </c>
      <c r="B9793" s="11" t="str">
        <f>IFERROR(INDEX({"JSNY-BJ0001-01";"JSNY-JS0022-01";"JSNY-JS0002-01"},MATCH(D9793,{"BJ_zhongyu";"JS_WX_liteer";"JS_CZ_wodefeng"},0)),"")</f>
        <v>JSNY-BJ0001-01</v>
      </c>
      <c r="C9793" s="11" t="str">
        <f>IFERROR(INDEX({"北京中裕世纪大酒店";"江苏利特尔绿色包装股份有限公司";"常州市金坛沃德丰电子科技有限公司"},MATCH(D9793,{"BJ_zhongyu";"JS_WX_liteer";"JS_CZ_wodefeng"},0)),"")</f>
        <v>北京中裕世纪大酒店</v>
      </c>
      <c r="D9793" s="11" t="str">
        <f>[1]动作!$G9792</f>
        <v>BJ_zhongyu</v>
      </c>
      <c r="E9793" s="11" t="str">
        <f>[1]动作!$D9792</f>
        <v>分系统3故障状态</v>
      </c>
      <c r="F9793" s="11" t="s">
        <v>178</v>
      </c>
      <c r="G9793" s="12">
        <f>[1]动作!$A9792+[1]动作!$B9792</f>
        <v>43216.61645833333</v>
      </c>
      <c r="H9793" s="12"/>
      <c r="I9793" s="11"/>
    </row>
    <row r="9794" spans="1:9" hidden="1" x14ac:dyDescent="0.3">
      <c r="A9794" s="24">
        <v>9792</v>
      </c>
      <c r="B9794" s="11" t="str">
        <f>IFERROR(INDEX({"JSNY-BJ0001-01";"JSNY-JS0022-01";"JSNY-JS0002-01"},MATCH(D9794,{"BJ_zhongyu";"JS_WX_liteer";"JS_CZ_wodefeng"},0)),"")</f>
        <v>JSNY-BJ0001-01</v>
      </c>
      <c r="C9794" s="11" t="str">
        <f>IFERROR(INDEX({"北京中裕世纪大酒店";"江苏利特尔绿色包装股份有限公司";"常州市金坛沃德丰电子科技有限公司"},MATCH(D9794,{"BJ_zhongyu";"JS_WX_liteer";"JS_CZ_wodefeng"},0)),"")</f>
        <v>北京中裕世纪大酒店</v>
      </c>
      <c r="D9794" s="11" t="str">
        <f>[1]动作!$G9793</f>
        <v>BJ_zhongyu</v>
      </c>
      <c r="E9794" s="11" t="str">
        <f>[1]动作!$D9793</f>
        <v>分系统3BCMS2故障状态</v>
      </c>
      <c r="F9794" s="11" t="s">
        <v>177</v>
      </c>
      <c r="G9794" s="12">
        <f>[1]动作!$A9793+[1]动作!$B9793</f>
        <v>43216.61645833333</v>
      </c>
      <c r="H9794" s="12"/>
      <c r="I9794" s="11"/>
    </row>
    <row r="9795" spans="1:9" hidden="1" x14ac:dyDescent="0.3">
      <c r="A9795" s="24">
        <v>9793</v>
      </c>
      <c r="B9795" s="11" t="str">
        <f>IFERROR(INDEX({"JSNY-BJ0001-01";"JSNY-JS0022-01";"JSNY-JS0002-01"},MATCH(D9795,{"BJ_zhongyu";"JS_WX_liteer";"JS_CZ_wodefeng"},0)),"")</f>
        <v>JSNY-JS0002-01</v>
      </c>
      <c r="C9795" s="11" t="str">
        <f>IFERROR(INDEX({"北京中裕世纪大酒店";"江苏利特尔绿色包装股份有限公司";"常州市金坛沃德丰电子科技有限公司"},MATCH(D9795,{"BJ_zhongyu";"JS_WX_liteer";"JS_CZ_wodefeng"},0)),"")</f>
        <v>常州市金坛沃德丰电子科技有限公司</v>
      </c>
      <c r="D9795" s="11" t="str">
        <f>[1]动作!$G9794</f>
        <v>JS_CZ_wodefeng</v>
      </c>
      <c r="E9795" s="11" t="str">
        <f>[1]动作!$D9794</f>
        <v>电表故障</v>
      </c>
      <c r="F9795" s="11" t="s">
        <v>45</v>
      </c>
      <c r="G9795" s="12">
        <f>[1]动作!$A9794+[1]动作!$B9794</f>
        <v>43216.616516203707</v>
      </c>
      <c r="H9795" s="12"/>
      <c r="I9795" s="11"/>
    </row>
    <row r="9796" spans="1:9" hidden="1" x14ac:dyDescent="0.3">
      <c r="A9796" s="24">
        <v>9794</v>
      </c>
      <c r="B9796" s="11" t="str">
        <f>IFERROR(INDEX({"JSNY-BJ0001-01";"JSNY-JS0022-01";"JSNY-JS0002-01"},MATCH(D9796,{"BJ_zhongyu";"JS_WX_liteer";"JS_CZ_wodefeng"},0)),"")</f>
        <v>JSNY-JS0002-01</v>
      </c>
      <c r="C9796" s="11" t="str">
        <f>IFERROR(INDEX({"北京中裕世纪大酒店";"江苏利特尔绿色包装股份有限公司";"常州市金坛沃德丰电子科技有限公司"},MATCH(D9796,{"BJ_zhongyu";"JS_WX_liteer";"JS_CZ_wodefeng"},0)),"")</f>
        <v>常州市金坛沃德丰电子科技有限公司</v>
      </c>
      <c r="D9796" s="11" t="str">
        <f>[1]动作!$G9795</f>
        <v>JS_CZ_wodefeng</v>
      </c>
      <c r="E9796" s="11" t="str">
        <f>[1]动作!$D9795</f>
        <v>电表故障</v>
      </c>
      <c r="F9796" s="11" t="s">
        <v>45</v>
      </c>
      <c r="G9796" s="12">
        <f>[1]动作!$A9795+[1]动作!$B9795</f>
        <v>43216.61755787037</v>
      </c>
      <c r="H9796" s="12"/>
      <c r="I9796" s="11"/>
    </row>
    <row r="9797" spans="1:9" hidden="1" x14ac:dyDescent="0.3">
      <c r="A9797" s="24">
        <v>9795</v>
      </c>
      <c r="B9797" s="11" t="str">
        <f>IFERROR(INDEX({"JSNY-BJ0001-01";"JSNY-JS0022-01";"JSNY-JS0002-01"},MATCH(D9797,{"BJ_zhongyu";"JS_WX_liteer";"JS_CZ_wodefeng"},0)),"")</f>
        <v>JSNY-JS0002-01</v>
      </c>
      <c r="C9797" s="11" t="str">
        <f>IFERROR(INDEX({"北京中裕世纪大酒店";"江苏利特尔绿色包装股份有限公司";"常州市金坛沃德丰电子科技有限公司"},MATCH(D9797,{"BJ_zhongyu";"JS_WX_liteer";"JS_CZ_wodefeng"},0)),"")</f>
        <v>常州市金坛沃德丰电子科技有限公司</v>
      </c>
      <c r="D9797" s="11" t="str">
        <f>[1]动作!$G9796</f>
        <v>JS_CZ_wodefeng</v>
      </c>
      <c r="E9797" s="11" t="str">
        <f>[1]动作!$D9796</f>
        <v>电表故障</v>
      </c>
      <c r="F9797" s="11" t="s">
        <v>45</v>
      </c>
      <c r="G9797" s="12">
        <f>[1]动作!$A9796+[1]动作!$B9796</f>
        <v>43216.619884259257</v>
      </c>
      <c r="H9797" s="12"/>
      <c r="I9797" s="11"/>
    </row>
    <row r="9798" spans="1:9" hidden="1" x14ac:dyDescent="0.3">
      <c r="A9798" s="24">
        <v>9796</v>
      </c>
      <c r="B9798" s="11" t="str">
        <f>IFERROR(INDEX({"JSNY-BJ0001-01";"JSNY-JS0022-01";"JSNY-JS0002-01"},MATCH(D9798,{"BJ_zhongyu";"JS_WX_liteer";"JS_CZ_wodefeng"},0)),"")</f>
        <v>JSNY-BJ0001-01</v>
      </c>
      <c r="C9798" s="11" t="str">
        <f>IFERROR(INDEX({"北京中裕世纪大酒店";"江苏利特尔绿色包装股份有限公司";"常州市金坛沃德丰电子科技有限公司"},MATCH(D9798,{"BJ_zhongyu";"JS_WX_liteer";"JS_CZ_wodefeng"},0)),"")</f>
        <v>北京中裕世纪大酒店</v>
      </c>
      <c r="D9798" s="11" t="str">
        <f>[1]动作!$G9797</f>
        <v>BJ_zhongyu</v>
      </c>
      <c r="E9798" s="11" t="str">
        <f>[1]动作!$D9797</f>
        <v>分系统3故障状态</v>
      </c>
      <c r="F9798" s="11" t="s">
        <v>178</v>
      </c>
      <c r="G9798" s="12">
        <f>[1]动作!$A9797+[1]动作!$B9797</f>
        <v>43216.621157407404</v>
      </c>
      <c r="H9798" s="12"/>
      <c r="I9798" s="11"/>
    </row>
    <row r="9799" spans="1:9" hidden="1" x14ac:dyDescent="0.3">
      <c r="A9799" s="24">
        <v>9797</v>
      </c>
      <c r="B9799" s="11" t="str">
        <f>IFERROR(INDEX({"JSNY-BJ0001-01";"JSNY-JS0022-01";"JSNY-JS0002-01"},MATCH(D9799,{"BJ_zhongyu";"JS_WX_liteer";"JS_CZ_wodefeng"},0)),"")</f>
        <v>JSNY-BJ0001-01</v>
      </c>
      <c r="C9799" s="11" t="str">
        <f>IFERROR(INDEX({"北京中裕世纪大酒店";"江苏利特尔绿色包装股份有限公司";"常州市金坛沃德丰电子科技有限公司"},MATCH(D9799,{"BJ_zhongyu";"JS_WX_liteer";"JS_CZ_wodefeng"},0)),"")</f>
        <v>北京中裕世纪大酒店</v>
      </c>
      <c r="D9799" s="11" t="str">
        <f>[1]动作!$G9798</f>
        <v>BJ_zhongyu</v>
      </c>
      <c r="E9799" s="11" t="str">
        <f>[1]动作!$D9798</f>
        <v>分系统3BCMS2故障状态</v>
      </c>
      <c r="F9799" s="11" t="s">
        <v>177</v>
      </c>
      <c r="G9799" s="12">
        <f>[1]动作!$A9798+[1]动作!$B9798</f>
        <v>43216.621157407404</v>
      </c>
      <c r="H9799" s="12"/>
      <c r="I9799" s="11"/>
    </row>
    <row r="9800" spans="1:9" hidden="1" x14ac:dyDescent="0.3">
      <c r="A9800" s="24">
        <v>9798</v>
      </c>
      <c r="B9800" s="11" t="str">
        <f>IFERROR(INDEX({"JSNY-BJ0001-01";"JSNY-JS0022-01";"JSNY-JS0002-01"},MATCH(D9800,{"BJ_zhongyu";"JS_WX_liteer";"JS_CZ_wodefeng"},0)),"")</f>
        <v>JSNY-JS0002-01</v>
      </c>
      <c r="C9800" s="11" t="str">
        <f>IFERROR(INDEX({"北京中裕世纪大酒店";"江苏利特尔绿色包装股份有限公司";"常州市金坛沃德丰电子科技有限公司"},MATCH(D9800,{"BJ_zhongyu";"JS_WX_liteer";"JS_CZ_wodefeng"},0)),"")</f>
        <v>常州市金坛沃德丰电子科技有限公司</v>
      </c>
      <c r="D9800" s="11" t="str">
        <f>[1]动作!$G9799</f>
        <v>JS_CZ_wodefeng</v>
      </c>
      <c r="E9800" s="11" t="str">
        <f>[1]动作!$D9799</f>
        <v>电表故障</v>
      </c>
      <c r="F9800" s="11" t="s">
        <v>45</v>
      </c>
      <c r="G9800" s="12">
        <f>[1]动作!$A9799+[1]动作!$B9799</f>
        <v>43216.621388888889</v>
      </c>
      <c r="H9800" s="12"/>
      <c r="I9800" s="11"/>
    </row>
    <row r="9801" spans="1:9" hidden="1" x14ac:dyDescent="0.3">
      <c r="A9801" s="24">
        <v>9799</v>
      </c>
      <c r="B9801" s="11" t="str">
        <f>IFERROR(INDEX({"JSNY-BJ0001-01";"JSNY-JS0022-01";"JSNY-JS0002-01"},MATCH(D9801,{"BJ_zhongyu";"JS_WX_liteer";"JS_CZ_wodefeng"},0)),"")</f>
        <v>JSNY-JS0002-01</v>
      </c>
      <c r="C9801" s="11" t="str">
        <f>IFERROR(INDEX({"北京中裕世纪大酒店";"江苏利特尔绿色包装股份有限公司";"常州市金坛沃德丰电子科技有限公司"},MATCH(D9801,{"BJ_zhongyu";"JS_WX_liteer";"JS_CZ_wodefeng"},0)),"")</f>
        <v>常州市金坛沃德丰电子科技有限公司</v>
      </c>
      <c r="D9801" s="11" t="str">
        <f>[1]动作!$G9800</f>
        <v>JS_CZ_wodefeng</v>
      </c>
      <c r="E9801" s="11" t="str">
        <f>[1]动作!$D9800</f>
        <v>电表故障</v>
      </c>
      <c r="F9801" s="11" t="s">
        <v>45</v>
      </c>
      <c r="G9801" s="12">
        <f>[1]动作!$A9800+[1]动作!$B9800</f>
        <v>43216.621504629627</v>
      </c>
      <c r="H9801" s="12"/>
      <c r="I9801" s="11"/>
    </row>
    <row r="9802" spans="1:9" hidden="1" x14ac:dyDescent="0.3">
      <c r="A9802" s="24">
        <v>9800</v>
      </c>
      <c r="B9802" s="11" t="str">
        <f>IFERROR(INDEX({"JSNY-BJ0001-01";"JSNY-JS0022-01";"JSNY-JS0002-01"},MATCH(D9802,{"BJ_zhongyu";"JS_WX_liteer";"JS_CZ_wodefeng"},0)),"")</f>
        <v>JSNY-JS0002-01</v>
      </c>
      <c r="C9802" s="11" t="str">
        <f>IFERROR(INDEX({"北京中裕世纪大酒店";"江苏利特尔绿色包装股份有限公司";"常州市金坛沃德丰电子科技有限公司"},MATCH(D9802,{"BJ_zhongyu";"JS_WX_liteer";"JS_CZ_wodefeng"},0)),"")</f>
        <v>常州市金坛沃德丰电子科技有限公司</v>
      </c>
      <c r="D9802" s="11" t="str">
        <f>[1]动作!$G9801</f>
        <v>JS_CZ_wodefeng</v>
      </c>
      <c r="E9802" s="11" t="str">
        <f>[1]动作!$D9801</f>
        <v>电表故障</v>
      </c>
      <c r="F9802" s="11" t="s">
        <v>45</v>
      </c>
      <c r="G9802" s="12">
        <f>[1]动作!$A9801+[1]动作!$B9801</f>
        <v>43216.622604166667</v>
      </c>
      <c r="H9802" s="12"/>
      <c r="I9802" s="11"/>
    </row>
    <row r="9803" spans="1:9" hidden="1" x14ac:dyDescent="0.3">
      <c r="A9803" s="24">
        <v>9801</v>
      </c>
      <c r="B9803" s="11" t="str">
        <f>IFERROR(INDEX({"JSNY-BJ0001-01";"JSNY-JS0022-01";"JSNY-JS0002-01"},MATCH(D9803,{"BJ_zhongyu";"JS_WX_liteer";"JS_CZ_wodefeng"},0)),"")</f>
        <v>JSNY-JS0002-01</v>
      </c>
      <c r="C9803" s="11" t="str">
        <f>IFERROR(INDEX({"北京中裕世纪大酒店";"江苏利特尔绿色包装股份有限公司";"常州市金坛沃德丰电子科技有限公司"},MATCH(D9803,{"BJ_zhongyu";"JS_WX_liteer";"JS_CZ_wodefeng"},0)),"")</f>
        <v>常州市金坛沃德丰电子科技有限公司</v>
      </c>
      <c r="D9803" s="11" t="str">
        <f>[1]动作!$G9802</f>
        <v>JS_CZ_wodefeng</v>
      </c>
      <c r="E9803" s="11" t="str">
        <f>[1]动作!$D9802</f>
        <v>电表故障</v>
      </c>
      <c r="F9803" s="11" t="s">
        <v>45</v>
      </c>
      <c r="G9803" s="12">
        <f>[1]动作!$A9802+[1]动作!$B9802</f>
        <v>43216.622835648152</v>
      </c>
      <c r="H9803" s="12"/>
      <c r="I9803" s="11"/>
    </row>
    <row r="9804" spans="1:9" hidden="1" x14ac:dyDescent="0.3">
      <c r="A9804" s="24">
        <v>9802</v>
      </c>
      <c r="B9804" s="11" t="str">
        <f>IFERROR(INDEX({"JSNY-BJ0001-01";"JSNY-JS0022-01";"JSNY-JS0002-01"},MATCH(D9804,{"BJ_zhongyu";"JS_WX_liteer";"JS_CZ_wodefeng"},0)),"")</f>
        <v>JSNY-JS0002-01</v>
      </c>
      <c r="C9804" s="11" t="str">
        <f>IFERROR(INDEX({"北京中裕世纪大酒店";"江苏利特尔绿色包装股份有限公司";"常州市金坛沃德丰电子科技有限公司"},MATCH(D9804,{"BJ_zhongyu";"JS_WX_liteer";"JS_CZ_wodefeng"},0)),"")</f>
        <v>常州市金坛沃德丰电子科技有限公司</v>
      </c>
      <c r="D9804" s="11" t="str">
        <f>[1]动作!$G9803</f>
        <v>JS_CZ_wodefeng</v>
      </c>
      <c r="E9804" s="11" t="str">
        <f>[1]动作!$D9803</f>
        <v>电表故障</v>
      </c>
      <c r="F9804" s="11" t="s">
        <v>45</v>
      </c>
      <c r="G9804" s="12">
        <f>[1]动作!$A9803+[1]动作!$B9803</f>
        <v>43216.623877314814</v>
      </c>
      <c r="H9804" s="12"/>
      <c r="I9804" s="11"/>
    </row>
    <row r="9805" spans="1:9" hidden="1" x14ac:dyDescent="0.3">
      <c r="A9805" s="24">
        <v>9803</v>
      </c>
      <c r="B9805" s="11" t="str">
        <f>IFERROR(INDEX({"JSNY-BJ0001-01";"JSNY-JS0022-01";"JSNY-JS0002-01"},MATCH(D9805,{"BJ_zhongyu";"JS_WX_liteer";"JS_CZ_wodefeng"},0)),"")</f>
        <v>JSNY-BJ0001-01</v>
      </c>
      <c r="C9805" s="11" t="str">
        <f>IFERROR(INDEX({"北京中裕世纪大酒店";"江苏利特尔绿色包装股份有限公司";"常州市金坛沃德丰电子科技有限公司"},MATCH(D9805,{"BJ_zhongyu";"JS_WX_liteer";"JS_CZ_wodefeng"},0)),"")</f>
        <v>北京中裕世纪大酒店</v>
      </c>
      <c r="D9805" s="11" t="str">
        <f>[1]动作!$G9804</f>
        <v>BJ_zhongyu</v>
      </c>
      <c r="E9805" s="11" t="str">
        <f>[1]动作!$D9804</f>
        <v>分系统3故障状态</v>
      </c>
      <c r="F9805" s="11" t="s">
        <v>178</v>
      </c>
      <c r="G9805" s="12">
        <f>[1]动作!$A9804+[1]动作!$B9804</f>
        <v>43216.625439814816</v>
      </c>
      <c r="H9805" s="12"/>
      <c r="I9805" s="11"/>
    </row>
    <row r="9806" spans="1:9" hidden="1" x14ac:dyDescent="0.3">
      <c r="A9806" s="24">
        <v>9804</v>
      </c>
      <c r="B9806" s="11" t="str">
        <f>IFERROR(INDEX({"JSNY-BJ0001-01";"JSNY-JS0022-01";"JSNY-JS0002-01"},MATCH(D9806,{"BJ_zhongyu";"JS_WX_liteer";"JS_CZ_wodefeng"},0)),"")</f>
        <v>JSNY-BJ0001-01</v>
      </c>
      <c r="C9806" s="11" t="str">
        <f>IFERROR(INDEX({"北京中裕世纪大酒店";"江苏利特尔绿色包装股份有限公司";"常州市金坛沃德丰电子科技有限公司"},MATCH(D9806,{"BJ_zhongyu";"JS_WX_liteer";"JS_CZ_wodefeng"},0)),"")</f>
        <v>北京中裕世纪大酒店</v>
      </c>
      <c r="D9806" s="11" t="str">
        <f>[1]动作!$G9805</f>
        <v>BJ_zhongyu</v>
      </c>
      <c r="E9806" s="11" t="str">
        <f>[1]动作!$D9805</f>
        <v>分系统3BCMS2故障状态</v>
      </c>
      <c r="F9806" s="11" t="s">
        <v>177</v>
      </c>
      <c r="G9806" s="12">
        <f>[1]动作!$A9805+[1]动作!$B9805</f>
        <v>43216.625439814816</v>
      </c>
      <c r="H9806" s="12"/>
      <c r="I9806" s="11"/>
    </row>
    <row r="9807" spans="1:9" hidden="1" x14ac:dyDescent="0.3">
      <c r="A9807" s="24">
        <v>9805</v>
      </c>
      <c r="B9807" s="11" t="str">
        <f>IFERROR(INDEX({"JSNY-BJ0001-01";"JSNY-JS0022-01";"JSNY-JS0002-01"},MATCH(D9807,{"BJ_zhongyu";"JS_WX_liteer";"JS_CZ_wodefeng"},0)),"")</f>
        <v>JSNY-JS0002-01</v>
      </c>
      <c r="C9807" s="11" t="str">
        <f>IFERROR(INDEX({"北京中裕世纪大酒店";"江苏利特尔绿色包装股份有限公司";"常州市金坛沃德丰电子科技有限公司"},MATCH(D9807,{"BJ_zhongyu";"JS_WX_liteer";"JS_CZ_wodefeng"},0)),"")</f>
        <v>常州市金坛沃德丰电子科技有限公司</v>
      </c>
      <c r="D9807" s="11" t="str">
        <f>[1]动作!$G9806</f>
        <v>JS_CZ_wodefeng</v>
      </c>
      <c r="E9807" s="11" t="str">
        <f>[1]动作!$D9806</f>
        <v>电表故障</v>
      </c>
      <c r="F9807" s="11" t="s">
        <v>45</v>
      </c>
      <c r="G9807" s="12">
        <f>[1]动作!$A9806+[1]动作!$B9806</f>
        <v>43216.626782407409</v>
      </c>
      <c r="H9807" s="12"/>
      <c r="I9807" s="11"/>
    </row>
    <row r="9808" spans="1:9" hidden="1" x14ac:dyDescent="0.3">
      <c r="A9808" s="24">
        <v>9806</v>
      </c>
      <c r="B9808" s="11" t="str">
        <f>IFERROR(INDEX({"JSNY-BJ0001-01";"JSNY-JS0022-01";"JSNY-JS0002-01"},MATCH(D9808,{"BJ_zhongyu";"JS_WX_liteer";"JS_CZ_wodefeng"},0)),"")</f>
        <v>JSNY-JS0002-01</v>
      </c>
      <c r="C9808" s="11" t="str">
        <f>IFERROR(INDEX({"北京中裕世纪大酒店";"江苏利特尔绿色包装股份有限公司";"常州市金坛沃德丰电子科技有限公司"},MATCH(D9808,{"BJ_zhongyu";"JS_WX_liteer";"JS_CZ_wodefeng"},0)),"")</f>
        <v>常州市金坛沃德丰电子科技有限公司</v>
      </c>
      <c r="D9808" s="11" t="str">
        <f>[1]动作!$G9807</f>
        <v>JS_CZ_wodefeng</v>
      </c>
      <c r="E9808" s="11" t="str">
        <f>[1]动作!$D9807</f>
        <v>电表故障</v>
      </c>
      <c r="F9808" s="11" t="s">
        <v>45</v>
      </c>
      <c r="G9808" s="12">
        <f>[1]动作!$A9807+[1]动作!$B9807</f>
        <v>43216.626898148148</v>
      </c>
      <c r="H9808" s="12"/>
      <c r="I9808" s="11"/>
    </row>
    <row r="9809" spans="1:9" hidden="1" x14ac:dyDescent="0.3">
      <c r="A9809" s="24">
        <v>9807</v>
      </c>
      <c r="B9809" s="11" t="str">
        <f>IFERROR(INDEX({"JSNY-BJ0001-01";"JSNY-JS0022-01";"JSNY-JS0002-01"},MATCH(D9809,{"BJ_zhongyu";"JS_WX_liteer";"JS_CZ_wodefeng"},0)),"")</f>
        <v>JSNY-JS0002-01</v>
      </c>
      <c r="C9809" s="11" t="str">
        <f>IFERROR(INDEX({"北京中裕世纪大酒店";"江苏利特尔绿色包装股份有限公司";"常州市金坛沃德丰电子科技有限公司"},MATCH(D9809,{"BJ_zhongyu";"JS_WX_liteer";"JS_CZ_wodefeng"},0)),"")</f>
        <v>常州市金坛沃德丰电子科技有限公司</v>
      </c>
      <c r="D9809" s="11" t="str">
        <f>[1]动作!$G9808</f>
        <v>JS_CZ_wodefeng</v>
      </c>
      <c r="E9809" s="11" t="str">
        <f>[1]动作!$D9808</f>
        <v>电表故障</v>
      </c>
      <c r="F9809" s="11" t="s">
        <v>45</v>
      </c>
      <c r="G9809" s="12">
        <f>[1]动作!$A9808+[1]动作!$B9808</f>
        <v>43216.627824074072</v>
      </c>
      <c r="H9809" s="12"/>
      <c r="I9809" s="11"/>
    </row>
    <row r="9810" spans="1:9" hidden="1" x14ac:dyDescent="0.3">
      <c r="A9810" s="24">
        <v>9808</v>
      </c>
      <c r="B9810" s="11" t="str">
        <f>IFERROR(INDEX({"JSNY-BJ0001-01";"JSNY-JS0022-01";"JSNY-JS0002-01"},MATCH(D9810,{"BJ_zhongyu";"JS_WX_liteer";"JS_CZ_wodefeng"},0)),"")</f>
        <v>JSNY-BJ0001-01</v>
      </c>
      <c r="C9810" s="11" t="str">
        <f>IFERROR(INDEX({"北京中裕世纪大酒店";"江苏利特尔绿色包装股份有限公司";"常州市金坛沃德丰电子科技有限公司"},MATCH(D9810,{"BJ_zhongyu";"JS_WX_liteer";"JS_CZ_wodefeng"},0)),"")</f>
        <v>北京中裕世纪大酒店</v>
      </c>
      <c r="D9810" s="11" t="str">
        <f>[1]动作!$G9809</f>
        <v>BJ_zhongyu</v>
      </c>
      <c r="E9810" s="11" t="str">
        <f>[1]动作!$D9809</f>
        <v>分系统3故障状态</v>
      </c>
      <c r="F9810" s="11" t="s">
        <v>178</v>
      </c>
      <c r="G9810" s="12">
        <f>[1]动作!$A9809+[1]动作!$B9809</f>
        <v>43216.628460648149</v>
      </c>
      <c r="H9810" s="12"/>
      <c r="I9810" s="11"/>
    </row>
    <row r="9811" spans="1:9" hidden="1" x14ac:dyDescent="0.3">
      <c r="A9811" s="24">
        <v>9809</v>
      </c>
      <c r="B9811" s="11" t="str">
        <f>IFERROR(INDEX({"JSNY-BJ0001-01";"JSNY-JS0022-01";"JSNY-JS0002-01"},MATCH(D9811,{"BJ_zhongyu";"JS_WX_liteer";"JS_CZ_wodefeng"},0)),"")</f>
        <v>JSNY-BJ0001-01</v>
      </c>
      <c r="C9811" s="11" t="str">
        <f>IFERROR(INDEX({"北京中裕世纪大酒店";"江苏利特尔绿色包装股份有限公司";"常州市金坛沃德丰电子科技有限公司"},MATCH(D9811,{"BJ_zhongyu";"JS_WX_liteer";"JS_CZ_wodefeng"},0)),"")</f>
        <v>北京中裕世纪大酒店</v>
      </c>
      <c r="D9811" s="11" t="str">
        <f>[1]动作!$G9810</f>
        <v>BJ_zhongyu</v>
      </c>
      <c r="E9811" s="11" t="str">
        <f>[1]动作!$D9810</f>
        <v>分系统3BCMS2故障状态</v>
      </c>
      <c r="F9811" s="11" t="s">
        <v>177</v>
      </c>
      <c r="G9811" s="12">
        <f>[1]动作!$A9810+[1]动作!$B9810</f>
        <v>43216.628460648149</v>
      </c>
      <c r="H9811" s="12"/>
      <c r="I9811" s="11"/>
    </row>
    <row r="9812" spans="1:9" hidden="1" x14ac:dyDescent="0.3">
      <c r="A9812" s="24">
        <v>9810</v>
      </c>
      <c r="B9812" s="11" t="str">
        <f>IFERROR(INDEX({"JSNY-BJ0001-01";"JSNY-JS0022-01";"JSNY-JS0002-01"},MATCH(D9812,{"BJ_zhongyu";"JS_WX_liteer";"JS_CZ_wodefeng"},0)),"")</f>
        <v>JSNY-JS0002-01</v>
      </c>
      <c r="C9812" s="11" t="str">
        <f>IFERROR(INDEX({"北京中裕世纪大酒店";"江苏利特尔绿色包装股份有限公司";"常州市金坛沃德丰电子科技有限公司"},MATCH(D9812,{"BJ_zhongyu";"JS_WX_liteer";"JS_CZ_wodefeng"},0)),"")</f>
        <v>常州市金坛沃德丰电子科技有限公司</v>
      </c>
      <c r="D9812" s="11" t="str">
        <f>[1]动作!$G9811</f>
        <v>JS_CZ_wodefeng</v>
      </c>
      <c r="E9812" s="11" t="str">
        <f>[1]动作!$D9811</f>
        <v>电表故障</v>
      </c>
      <c r="F9812" s="11" t="s">
        <v>45</v>
      </c>
      <c r="G9812" s="12">
        <f>[1]动作!$A9811+[1]动作!$B9811</f>
        <v>43216.629386574074</v>
      </c>
      <c r="H9812" s="12"/>
      <c r="I9812" s="11"/>
    </row>
    <row r="9813" spans="1:9" hidden="1" x14ac:dyDescent="0.3">
      <c r="A9813" s="24">
        <v>9811</v>
      </c>
      <c r="B9813" s="11" t="str">
        <f>IFERROR(INDEX({"JSNY-BJ0001-01";"JSNY-JS0022-01";"JSNY-JS0002-01"},MATCH(D9813,{"BJ_zhongyu";"JS_WX_liteer";"JS_CZ_wodefeng"},0)),"")</f>
        <v>JSNY-BJ0001-01</v>
      </c>
      <c r="C9813" s="11" t="str">
        <f>IFERROR(INDEX({"北京中裕世纪大酒店";"江苏利特尔绿色包装股份有限公司";"常州市金坛沃德丰电子科技有限公司"},MATCH(D9813,{"BJ_zhongyu";"JS_WX_liteer";"JS_CZ_wodefeng"},0)),"")</f>
        <v>北京中裕世纪大酒店</v>
      </c>
      <c r="D9813" s="11" t="str">
        <f>[1]动作!$G9812</f>
        <v>BJ_zhongyu</v>
      </c>
      <c r="E9813" s="11" t="str">
        <f>[1]动作!$D9812</f>
        <v>分系统3故障状态</v>
      </c>
      <c r="F9813" s="11" t="s">
        <v>178</v>
      </c>
      <c r="G9813" s="12">
        <f>[1]动作!$A9812+[1]动作!$B9812</f>
        <v>43216.631412037037</v>
      </c>
      <c r="H9813" s="12"/>
      <c r="I9813" s="11"/>
    </row>
    <row r="9814" spans="1:9" hidden="1" x14ac:dyDescent="0.3">
      <c r="A9814" s="24">
        <v>9812</v>
      </c>
      <c r="B9814" s="11" t="str">
        <f>IFERROR(INDEX({"JSNY-BJ0001-01";"JSNY-JS0022-01";"JSNY-JS0002-01"},MATCH(D9814,{"BJ_zhongyu";"JS_WX_liteer";"JS_CZ_wodefeng"},0)),"")</f>
        <v>JSNY-BJ0001-01</v>
      </c>
      <c r="C9814" s="11" t="str">
        <f>IFERROR(INDEX({"北京中裕世纪大酒店";"江苏利特尔绿色包装股份有限公司";"常州市金坛沃德丰电子科技有限公司"},MATCH(D9814,{"BJ_zhongyu";"JS_WX_liteer";"JS_CZ_wodefeng"},0)),"")</f>
        <v>北京中裕世纪大酒店</v>
      </c>
      <c r="D9814" s="11" t="str">
        <f>[1]动作!$G9813</f>
        <v>BJ_zhongyu</v>
      </c>
      <c r="E9814" s="11" t="str">
        <f>[1]动作!$D9813</f>
        <v>分系统3BCMS2故障状态</v>
      </c>
      <c r="F9814" s="11" t="s">
        <v>177</v>
      </c>
      <c r="G9814" s="12">
        <f>[1]动作!$A9813+[1]动作!$B9813</f>
        <v>43216.631412037037</v>
      </c>
      <c r="H9814" s="12"/>
      <c r="I9814" s="11"/>
    </row>
    <row r="9815" spans="1:9" hidden="1" x14ac:dyDescent="0.3">
      <c r="A9815" s="24">
        <v>9813</v>
      </c>
      <c r="B9815" s="11" t="str">
        <f>IFERROR(INDEX({"JSNY-BJ0001-01";"JSNY-JS0022-01";"JSNY-JS0002-01"},MATCH(D9815,{"BJ_zhongyu";"JS_WX_liteer";"JS_CZ_wodefeng"},0)),"")</f>
        <v>JSNY-JS0002-01</v>
      </c>
      <c r="C9815" s="11" t="str">
        <f>IFERROR(INDEX({"北京中裕世纪大酒店";"江苏利特尔绿色包装股份有限公司";"常州市金坛沃德丰电子科技有限公司"},MATCH(D9815,{"BJ_zhongyu";"JS_WX_liteer";"JS_CZ_wodefeng"},0)),"")</f>
        <v>常州市金坛沃德丰电子科技有限公司</v>
      </c>
      <c r="D9815" s="11" t="str">
        <f>[1]动作!$G9814</f>
        <v>JS_CZ_wodefeng</v>
      </c>
      <c r="E9815" s="11" t="str">
        <f>[1]动作!$D9814</f>
        <v>电表故障</v>
      </c>
      <c r="F9815" s="11" t="s">
        <v>45</v>
      </c>
      <c r="G9815" s="12">
        <f>[1]动作!$A9814+[1]动作!$B9814</f>
        <v>43216.633263888885</v>
      </c>
      <c r="H9815" s="12"/>
      <c r="I9815" s="11"/>
    </row>
    <row r="9816" spans="1:9" hidden="1" x14ac:dyDescent="0.3">
      <c r="A9816" s="24">
        <v>9814</v>
      </c>
      <c r="B9816" s="11" t="str">
        <f>IFERROR(INDEX({"JSNY-BJ0001-01";"JSNY-JS0022-01";"JSNY-JS0002-01"},MATCH(D9816,{"BJ_zhongyu";"JS_WX_liteer";"JS_CZ_wodefeng"},0)),"")</f>
        <v>JSNY-JS0002-01</v>
      </c>
      <c r="C9816" s="11" t="str">
        <f>IFERROR(INDEX({"北京中裕世纪大酒店";"江苏利特尔绿色包装股份有限公司";"常州市金坛沃德丰电子科技有限公司"},MATCH(D9816,{"BJ_zhongyu";"JS_WX_liteer";"JS_CZ_wodefeng"},0)),"")</f>
        <v>常州市金坛沃德丰电子科技有限公司</v>
      </c>
      <c r="D9816" s="11" t="str">
        <f>[1]动作!$G9815</f>
        <v>JS_CZ_wodefeng</v>
      </c>
      <c r="E9816" s="11" t="str">
        <f>[1]动作!$D9815</f>
        <v>电表故障</v>
      </c>
      <c r="F9816" s="11" t="s">
        <v>45</v>
      </c>
      <c r="G9816" s="12">
        <f>[1]动作!$A9815+[1]动作!$B9815</f>
        <v>43216.633379629631</v>
      </c>
      <c r="H9816" s="12"/>
      <c r="I9816" s="11"/>
    </row>
    <row r="9817" spans="1:9" hidden="1" x14ac:dyDescent="0.3">
      <c r="A9817" s="24">
        <v>9815</v>
      </c>
      <c r="B9817" s="11" t="str">
        <f>IFERROR(INDEX({"JSNY-BJ0001-01";"JSNY-JS0022-01";"JSNY-JS0002-01"},MATCH(D9817,{"BJ_zhongyu";"JS_WX_liteer";"JS_CZ_wodefeng"},0)),"")</f>
        <v>JSNY-BJ0001-01</v>
      </c>
      <c r="C9817" s="11" t="str">
        <f>IFERROR(INDEX({"北京中裕世纪大酒店";"江苏利特尔绿色包装股份有限公司";"常州市金坛沃德丰电子科技有限公司"},MATCH(D9817,{"BJ_zhongyu";"JS_WX_liteer";"JS_CZ_wodefeng"},0)),"")</f>
        <v>北京中裕世纪大酒店</v>
      </c>
      <c r="D9817" s="11" t="str">
        <f>[1]动作!$G9816</f>
        <v>BJ_zhongyu</v>
      </c>
      <c r="E9817" s="11" t="str">
        <f>[1]动作!$D9816</f>
        <v>分系统3故障状态</v>
      </c>
      <c r="F9817" s="11" t="s">
        <v>178</v>
      </c>
      <c r="G9817" s="12">
        <f>[1]动作!$A9816+[1]动作!$B9816</f>
        <v>43216.634363425925</v>
      </c>
      <c r="H9817" s="12"/>
      <c r="I9817" s="11"/>
    </row>
    <row r="9818" spans="1:9" hidden="1" x14ac:dyDescent="0.3">
      <c r="A9818" s="24">
        <v>9816</v>
      </c>
      <c r="B9818" s="11" t="str">
        <f>IFERROR(INDEX({"JSNY-BJ0001-01";"JSNY-JS0022-01";"JSNY-JS0002-01"},MATCH(D9818,{"BJ_zhongyu";"JS_WX_liteer";"JS_CZ_wodefeng"},0)),"")</f>
        <v>JSNY-BJ0001-01</v>
      </c>
      <c r="C9818" s="11" t="str">
        <f>IFERROR(INDEX({"北京中裕世纪大酒店";"江苏利特尔绿色包装股份有限公司";"常州市金坛沃德丰电子科技有限公司"},MATCH(D9818,{"BJ_zhongyu";"JS_WX_liteer";"JS_CZ_wodefeng"},0)),"")</f>
        <v>北京中裕世纪大酒店</v>
      </c>
      <c r="D9818" s="11" t="str">
        <f>[1]动作!$G9817</f>
        <v>BJ_zhongyu</v>
      </c>
      <c r="E9818" s="11" t="str">
        <f>[1]动作!$D9817</f>
        <v>分系统3BCMS2故障状态</v>
      </c>
      <c r="F9818" s="11" t="s">
        <v>177</v>
      </c>
      <c r="G9818" s="12">
        <f>[1]动作!$A9817+[1]动作!$B9817</f>
        <v>43216.634363425925</v>
      </c>
      <c r="H9818" s="12"/>
      <c r="I9818" s="11"/>
    </row>
    <row r="9819" spans="1:9" hidden="1" x14ac:dyDescent="0.3">
      <c r="A9819" s="24">
        <v>9817</v>
      </c>
      <c r="B9819" s="11" t="str">
        <f>IFERROR(INDEX({"JSNY-BJ0001-01";"JSNY-JS0022-01";"JSNY-JS0002-01"},MATCH(D9819,{"BJ_zhongyu";"JS_WX_liteer";"JS_CZ_wodefeng"},0)),"")</f>
        <v>JSNY-JS0002-01</v>
      </c>
      <c r="C9819" s="11" t="str">
        <f>IFERROR(INDEX({"北京中裕世纪大酒店";"江苏利特尔绿色包装股份有限公司";"常州市金坛沃德丰电子科技有限公司"},MATCH(D9819,{"BJ_zhongyu";"JS_WX_liteer";"JS_CZ_wodefeng"},0)),"")</f>
        <v>常州市金坛沃德丰电子科技有限公司</v>
      </c>
      <c r="D9819" s="11" t="str">
        <f>[1]动作!$G9818</f>
        <v>JS_CZ_wodefeng</v>
      </c>
      <c r="E9819" s="11" t="str">
        <f>[1]动作!$D9818</f>
        <v>电表故障</v>
      </c>
      <c r="F9819" s="11" t="s">
        <v>45</v>
      </c>
      <c r="G9819" s="12">
        <f>[1]动作!$A9818+[1]动作!$B9818</f>
        <v>43216.63559027778</v>
      </c>
      <c r="H9819" s="12"/>
      <c r="I9819" s="11"/>
    </row>
    <row r="9820" spans="1:9" hidden="1" x14ac:dyDescent="0.3">
      <c r="A9820" s="24">
        <v>9818</v>
      </c>
      <c r="B9820" s="11" t="str">
        <f>IFERROR(INDEX({"JSNY-BJ0001-01";"JSNY-JS0022-01";"JSNY-JS0002-01"},MATCH(D9820,{"BJ_zhongyu";"JS_WX_liteer";"JS_CZ_wodefeng"},0)),"")</f>
        <v>JSNY-JS0002-01</v>
      </c>
      <c r="C9820" s="11" t="str">
        <f>IFERROR(INDEX({"北京中裕世纪大酒店";"江苏利特尔绿色包装股份有限公司";"常州市金坛沃德丰电子科技有限公司"},MATCH(D9820,{"BJ_zhongyu";"JS_WX_liteer";"JS_CZ_wodefeng"},0)),"")</f>
        <v>常州市金坛沃德丰电子科技有限公司</v>
      </c>
      <c r="D9820" s="11" t="str">
        <f>[1]动作!$G9819</f>
        <v>JS_CZ_wodefeng</v>
      </c>
      <c r="E9820" s="11" t="str">
        <f>[1]动作!$D9819</f>
        <v>电表故障</v>
      </c>
      <c r="F9820" s="11" t="s">
        <v>45</v>
      </c>
      <c r="G9820" s="12">
        <f>[1]动作!$A9819+[1]动作!$B9819</f>
        <v>43216.636921296296</v>
      </c>
      <c r="H9820" s="12"/>
      <c r="I9820" s="11"/>
    </row>
    <row r="9821" spans="1:9" hidden="1" x14ac:dyDescent="0.3">
      <c r="A9821" s="24">
        <v>9819</v>
      </c>
      <c r="B9821" s="11" t="str">
        <f>IFERROR(INDEX({"JSNY-BJ0001-01";"JSNY-JS0022-01";"JSNY-JS0002-01"},MATCH(D9821,{"BJ_zhongyu";"JS_WX_liteer";"JS_CZ_wodefeng"},0)),"")</f>
        <v>JSNY-JS0002-01</v>
      </c>
      <c r="C9821" s="11" t="str">
        <f>IFERROR(INDEX({"北京中裕世纪大酒店";"江苏利特尔绿色包装股份有限公司";"常州市金坛沃德丰电子科技有限公司"},MATCH(D9821,{"BJ_zhongyu";"JS_WX_liteer";"JS_CZ_wodefeng"},0)),"")</f>
        <v>常州市金坛沃德丰电子科技有限公司</v>
      </c>
      <c r="D9821" s="11" t="str">
        <f>[1]动作!$G9820</f>
        <v>JS_CZ_wodefeng</v>
      </c>
      <c r="E9821" s="11" t="str">
        <f>[1]动作!$D9820</f>
        <v>电表故障</v>
      </c>
      <c r="F9821" s="11" t="s">
        <v>45</v>
      </c>
      <c r="G9821" s="12">
        <f>[1]动作!$A9820+[1]动作!$B9820</f>
        <v>43216.637037037035</v>
      </c>
      <c r="H9821" s="12"/>
      <c r="I9821" s="11"/>
    </row>
    <row r="9822" spans="1:9" hidden="1" x14ac:dyDescent="0.3">
      <c r="A9822" s="24">
        <v>9820</v>
      </c>
      <c r="B9822" s="11" t="str">
        <f>IFERROR(INDEX({"JSNY-BJ0001-01";"JSNY-JS0022-01";"JSNY-JS0002-01"},MATCH(D9822,{"BJ_zhongyu";"JS_WX_liteer";"JS_CZ_wodefeng"},0)),"")</f>
        <v>JSNY-JS0002-01</v>
      </c>
      <c r="C9822" s="11" t="str">
        <f>IFERROR(INDEX({"北京中裕世纪大酒店";"江苏利特尔绿色包装股份有限公司";"常州市金坛沃德丰电子科技有限公司"},MATCH(D9822,{"BJ_zhongyu";"JS_WX_liteer";"JS_CZ_wodefeng"},0)),"")</f>
        <v>常州市金坛沃德丰电子科技有限公司</v>
      </c>
      <c r="D9822" s="11" t="str">
        <f>[1]动作!$G9821</f>
        <v>JS_CZ_wodefeng</v>
      </c>
      <c r="E9822" s="11" t="str">
        <f>[1]动作!$D9821</f>
        <v>电表故障</v>
      </c>
      <c r="F9822" s="11" t="s">
        <v>45</v>
      </c>
      <c r="G9822" s="12">
        <f>[1]动作!$A9821+[1]动作!$B9821</f>
        <v>43216.637152777781</v>
      </c>
      <c r="H9822" s="12"/>
      <c r="I9822" s="11"/>
    </row>
    <row r="9823" spans="1:9" hidden="1" x14ac:dyDescent="0.3">
      <c r="A9823" s="24">
        <v>9821</v>
      </c>
      <c r="B9823" s="11" t="str">
        <f>IFERROR(INDEX({"JSNY-BJ0001-01";"JSNY-JS0022-01";"JSNY-JS0002-01"},MATCH(D9823,{"BJ_zhongyu";"JS_WX_liteer";"JS_CZ_wodefeng"},0)),"")</f>
        <v>JSNY-BJ0001-01</v>
      </c>
      <c r="C9823" s="11" t="str">
        <f>IFERROR(INDEX({"北京中裕世纪大酒店";"江苏利特尔绿色包装股份有限公司";"常州市金坛沃德丰电子科技有限公司"},MATCH(D9823,{"BJ_zhongyu";"JS_WX_liteer";"JS_CZ_wodefeng"},0)),"")</f>
        <v>北京中裕世纪大酒店</v>
      </c>
      <c r="D9823" s="11" t="str">
        <f>[1]动作!$G9822</f>
        <v>BJ_zhongyu</v>
      </c>
      <c r="E9823" s="11" t="str">
        <f>[1]动作!$D9822</f>
        <v>分系统3故障状态</v>
      </c>
      <c r="F9823" s="11" t="s">
        <v>178</v>
      </c>
      <c r="G9823" s="12">
        <f>[1]动作!$A9822+[1]动作!$B9822</f>
        <v>43216.637499999997</v>
      </c>
      <c r="H9823" s="12"/>
      <c r="I9823" s="11"/>
    </row>
    <row r="9824" spans="1:9" hidden="1" x14ac:dyDescent="0.3">
      <c r="A9824" s="24">
        <v>9822</v>
      </c>
      <c r="B9824" s="11" t="str">
        <f>IFERROR(INDEX({"JSNY-BJ0001-01";"JSNY-JS0022-01";"JSNY-JS0002-01"},MATCH(D9824,{"BJ_zhongyu";"JS_WX_liteer";"JS_CZ_wodefeng"},0)),"")</f>
        <v>JSNY-BJ0001-01</v>
      </c>
      <c r="C9824" s="11" t="str">
        <f>IFERROR(INDEX({"北京中裕世纪大酒店";"江苏利特尔绿色包装股份有限公司";"常州市金坛沃德丰电子科技有限公司"},MATCH(D9824,{"BJ_zhongyu";"JS_WX_liteer";"JS_CZ_wodefeng"},0)),"")</f>
        <v>北京中裕世纪大酒店</v>
      </c>
      <c r="D9824" s="11" t="str">
        <f>[1]动作!$G9823</f>
        <v>BJ_zhongyu</v>
      </c>
      <c r="E9824" s="11" t="str">
        <f>[1]动作!$D9823</f>
        <v>分系统3BCMS2故障状态</v>
      </c>
      <c r="F9824" s="11" t="s">
        <v>177</v>
      </c>
      <c r="G9824" s="12">
        <f>[1]动作!$A9823+[1]动作!$B9823</f>
        <v>43216.637499999997</v>
      </c>
      <c r="H9824" s="12"/>
      <c r="I9824" s="11"/>
    </row>
    <row r="9825" spans="1:9" hidden="1" x14ac:dyDescent="0.3">
      <c r="A9825" s="24">
        <v>9823</v>
      </c>
      <c r="B9825" s="11" t="str">
        <f>IFERROR(INDEX({"JSNY-BJ0001-01";"JSNY-JS0022-01";"JSNY-JS0002-01"},MATCH(D9825,{"BJ_zhongyu";"JS_WX_liteer";"JS_CZ_wodefeng"},0)),"")</f>
        <v>JSNY-JS0002-01</v>
      </c>
      <c r="C9825" s="11" t="str">
        <f>IFERROR(INDEX({"北京中裕世纪大酒店";"江苏利特尔绿色包装股份有限公司";"常州市金坛沃德丰电子科技有限公司"},MATCH(D9825,{"BJ_zhongyu";"JS_WX_liteer";"JS_CZ_wodefeng"},0)),"")</f>
        <v>常州市金坛沃德丰电子科技有限公司</v>
      </c>
      <c r="D9825" s="11" t="str">
        <f>[1]动作!$G9824</f>
        <v>JS_CZ_wodefeng</v>
      </c>
      <c r="E9825" s="11" t="str">
        <f>[1]动作!$D9824</f>
        <v>电表故障</v>
      </c>
      <c r="F9825" s="11" t="s">
        <v>45</v>
      </c>
      <c r="G9825" s="12">
        <f>[1]动作!$A9824+[1]动作!$B9824</f>
        <v>43216.638483796298</v>
      </c>
      <c r="H9825" s="12"/>
      <c r="I9825" s="11"/>
    </row>
    <row r="9826" spans="1:9" hidden="1" x14ac:dyDescent="0.3">
      <c r="A9826" s="24">
        <v>9824</v>
      </c>
      <c r="B9826" s="11" t="str">
        <f>IFERROR(INDEX({"JSNY-BJ0001-01";"JSNY-JS0022-01";"JSNY-JS0002-01"},MATCH(D9826,{"BJ_zhongyu";"JS_WX_liteer";"JS_CZ_wodefeng"},0)),"")</f>
        <v>JSNY-JS0002-01</v>
      </c>
      <c r="C9826" s="11" t="str">
        <f>IFERROR(INDEX({"北京中裕世纪大酒店";"江苏利特尔绿色包装股份有限公司";"常州市金坛沃德丰电子科技有限公司"},MATCH(D9826,{"BJ_zhongyu";"JS_WX_liteer";"JS_CZ_wodefeng"},0)),"")</f>
        <v>常州市金坛沃德丰电子科技有限公司</v>
      </c>
      <c r="D9826" s="11" t="str">
        <f>[1]动作!$G9825</f>
        <v>JS_CZ_wodefeng</v>
      </c>
      <c r="E9826" s="11" t="str">
        <f>[1]动作!$D9825</f>
        <v>电表故障</v>
      </c>
      <c r="F9826" s="11" t="s">
        <v>45</v>
      </c>
      <c r="G9826" s="12">
        <f>[1]动作!$A9825+[1]动作!$B9825</f>
        <v>43216.639814814815</v>
      </c>
      <c r="H9826" s="12"/>
      <c r="I9826" s="11"/>
    </row>
    <row r="9827" spans="1:9" hidden="1" x14ac:dyDescent="0.3">
      <c r="A9827" s="24">
        <v>9825</v>
      </c>
      <c r="B9827" s="11" t="str">
        <f>IFERROR(INDEX({"JSNY-BJ0001-01";"JSNY-JS0022-01";"JSNY-JS0002-01"},MATCH(D9827,{"BJ_zhongyu";"JS_WX_liteer";"JS_CZ_wodefeng"},0)),"")</f>
        <v>JSNY-BJ0001-01</v>
      </c>
      <c r="C9827" s="11" t="str">
        <f>IFERROR(INDEX({"北京中裕世纪大酒店";"江苏利特尔绿色包装股份有限公司";"常州市金坛沃德丰电子科技有限公司"},MATCH(D9827,{"BJ_zhongyu";"JS_WX_liteer";"JS_CZ_wodefeng"},0)),"")</f>
        <v>北京中裕世纪大酒店</v>
      </c>
      <c r="D9827" s="11" t="str">
        <f>[1]动作!$G9826</f>
        <v>BJ_zhongyu</v>
      </c>
      <c r="E9827" s="11" t="str">
        <f>[1]动作!$D9826</f>
        <v>分系统3故障状态</v>
      </c>
      <c r="F9827" s="11" t="s">
        <v>178</v>
      </c>
      <c r="G9827" s="12">
        <f>[1]动作!$A9826+[1]动作!$B9826</f>
        <v>43216.640509259261</v>
      </c>
      <c r="H9827" s="12"/>
      <c r="I9827" s="11"/>
    </row>
    <row r="9828" spans="1:9" hidden="1" x14ac:dyDescent="0.3">
      <c r="A9828" s="24">
        <v>9826</v>
      </c>
      <c r="B9828" s="11" t="str">
        <f>IFERROR(INDEX({"JSNY-BJ0001-01";"JSNY-JS0022-01";"JSNY-JS0002-01"},MATCH(D9828,{"BJ_zhongyu";"JS_WX_liteer";"JS_CZ_wodefeng"},0)),"")</f>
        <v>JSNY-BJ0001-01</v>
      </c>
      <c r="C9828" s="11" t="str">
        <f>IFERROR(INDEX({"北京中裕世纪大酒店";"江苏利特尔绿色包装股份有限公司";"常州市金坛沃德丰电子科技有限公司"},MATCH(D9828,{"BJ_zhongyu";"JS_WX_liteer";"JS_CZ_wodefeng"},0)),"")</f>
        <v>北京中裕世纪大酒店</v>
      </c>
      <c r="D9828" s="11" t="str">
        <f>[1]动作!$G9827</f>
        <v>BJ_zhongyu</v>
      </c>
      <c r="E9828" s="11" t="str">
        <f>[1]动作!$D9827</f>
        <v>分系统3BCMS2故障状态</v>
      </c>
      <c r="F9828" s="11" t="s">
        <v>177</v>
      </c>
      <c r="G9828" s="12">
        <f>[1]动作!$A9827+[1]动作!$B9827</f>
        <v>43216.640509259261</v>
      </c>
      <c r="H9828" s="12"/>
      <c r="I9828" s="11"/>
    </row>
    <row r="9829" spans="1:9" hidden="1" x14ac:dyDescent="0.3">
      <c r="A9829" s="24">
        <v>9827</v>
      </c>
      <c r="B9829" s="11" t="str">
        <f>IFERROR(INDEX({"JSNY-BJ0001-01";"JSNY-JS0022-01";"JSNY-JS0002-01"},MATCH(D9829,{"BJ_zhongyu";"JS_WX_liteer";"JS_CZ_wodefeng"},0)),"")</f>
        <v>JSNY-JS0002-01</v>
      </c>
      <c r="C9829" s="11" t="str">
        <f>IFERROR(INDEX({"北京中裕世纪大酒店";"江苏利特尔绿色包装股份有限公司";"常州市金坛沃德丰电子科技有限公司"},MATCH(D9829,{"BJ_zhongyu";"JS_WX_liteer";"JS_CZ_wodefeng"},0)),"")</f>
        <v>常州市金坛沃德丰电子科技有限公司</v>
      </c>
      <c r="D9829" s="11" t="str">
        <f>[1]动作!$G9828</f>
        <v>JS_CZ_wodefeng</v>
      </c>
      <c r="E9829" s="11" t="str">
        <f>[1]动作!$D9828</f>
        <v>电表故障</v>
      </c>
      <c r="F9829" s="11" t="s">
        <v>45</v>
      </c>
      <c r="G9829" s="12">
        <f>[1]动作!$A9828+[1]动作!$B9828</f>
        <v>43216.641087962962</v>
      </c>
      <c r="H9829" s="12"/>
      <c r="I9829" s="11"/>
    </row>
    <row r="9830" spans="1:9" hidden="1" x14ac:dyDescent="0.3">
      <c r="A9830" s="24">
        <v>9828</v>
      </c>
      <c r="B9830" s="11" t="str">
        <f>IFERROR(INDEX({"JSNY-BJ0001-01";"JSNY-JS0022-01";"JSNY-JS0002-01"},MATCH(D9830,{"BJ_zhongyu";"JS_WX_liteer";"JS_CZ_wodefeng"},0)),"")</f>
        <v>JSNY-BJ0001-01</v>
      </c>
      <c r="C9830" s="11" t="str">
        <f>IFERROR(INDEX({"北京中裕世纪大酒店";"江苏利特尔绿色包装股份有限公司";"常州市金坛沃德丰电子科技有限公司"},MATCH(D9830,{"BJ_zhongyu";"JS_WX_liteer";"JS_CZ_wodefeng"},0)),"")</f>
        <v>北京中裕世纪大酒店</v>
      </c>
      <c r="D9830" s="11" t="str">
        <f>[1]动作!$G9829</f>
        <v>BJ_zhongyu</v>
      </c>
      <c r="E9830" s="11" t="str">
        <f>[1]动作!$D9829</f>
        <v>分系统3故障状态</v>
      </c>
      <c r="F9830" s="11" t="s">
        <v>178</v>
      </c>
      <c r="G9830" s="12">
        <f>[1]动作!$A9829+[1]动作!$B9829</f>
        <v>43216.64334490741</v>
      </c>
      <c r="H9830" s="12"/>
      <c r="I9830" s="11"/>
    </row>
    <row r="9831" spans="1:9" hidden="1" x14ac:dyDescent="0.3">
      <c r="A9831" s="24">
        <v>9829</v>
      </c>
      <c r="B9831" s="11" t="str">
        <f>IFERROR(INDEX({"JSNY-BJ0001-01";"JSNY-JS0022-01";"JSNY-JS0002-01"},MATCH(D9831,{"BJ_zhongyu";"JS_WX_liteer";"JS_CZ_wodefeng"},0)),"")</f>
        <v>JSNY-BJ0001-01</v>
      </c>
      <c r="C9831" s="11" t="str">
        <f>IFERROR(INDEX({"北京中裕世纪大酒店";"江苏利特尔绿色包装股份有限公司";"常州市金坛沃德丰电子科技有限公司"},MATCH(D9831,{"BJ_zhongyu";"JS_WX_liteer";"JS_CZ_wodefeng"},0)),"")</f>
        <v>北京中裕世纪大酒店</v>
      </c>
      <c r="D9831" s="11" t="str">
        <f>[1]动作!$G9830</f>
        <v>BJ_zhongyu</v>
      </c>
      <c r="E9831" s="11" t="str">
        <f>[1]动作!$D9830</f>
        <v>分系统3BCMS2故障状态</v>
      </c>
      <c r="F9831" s="11" t="s">
        <v>177</v>
      </c>
      <c r="G9831" s="12">
        <f>[1]动作!$A9830+[1]动作!$B9830</f>
        <v>43216.64334490741</v>
      </c>
      <c r="H9831" s="12"/>
      <c r="I9831" s="11"/>
    </row>
    <row r="9832" spans="1:9" hidden="1" x14ac:dyDescent="0.3">
      <c r="A9832" s="24">
        <v>9830</v>
      </c>
      <c r="B9832" s="11" t="str">
        <f>IFERROR(INDEX({"JSNY-BJ0001-01";"JSNY-JS0022-01";"JSNY-JS0002-01"},MATCH(D9832,{"BJ_zhongyu";"JS_WX_liteer";"JS_CZ_wodefeng"},0)),"")</f>
        <v>JSNY-JS0002-01</v>
      </c>
      <c r="C9832" s="11" t="str">
        <f>IFERROR(INDEX({"北京中裕世纪大酒店";"江苏利特尔绿色包装股份有限公司";"常州市金坛沃德丰电子科技有限公司"},MATCH(D9832,{"BJ_zhongyu";"JS_WX_liteer";"JS_CZ_wodefeng"},0)),"")</f>
        <v>常州市金坛沃德丰电子科技有限公司</v>
      </c>
      <c r="D9832" s="11" t="str">
        <f>[1]动作!$G9831</f>
        <v>JS_CZ_wodefeng</v>
      </c>
      <c r="E9832" s="11" t="str">
        <f>[1]动作!$D9831</f>
        <v>电表故障</v>
      </c>
      <c r="F9832" s="11" t="s">
        <v>45</v>
      </c>
      <c r="G9832" s="12">
        <f>[1]动作!$A9831+[1]动作!$B9831</f>
        <v>43216.643460648149</v>
      </c>
      <c r="H9832" s="12"/>
      <c r="I9832" s="11"/>
    </row>
    <row r="9833" spans="1:9" hidden="1" x14ac:dyDescent="0.3">
      <c r="A9833" s="24">
        <v>9831</v>
      </c>
      <c r="B9833" s="11" t="str">
        <f>IFERROR(INDEX({"JSNY-BJ0001-01";"JSNY-JS0022-01";"JSNY-JS0002-01"},MATCH(D9833,{"BJ_zhongyu";"JS_WX_liteer";"JS_CZ_wodefeng"},0)),"")</f>
        <v>JSNY-JS0002-01</v>
      </c>
      <c r="C9833" s="11" t="str">
        <f>IFERROR(INDEX({"北京中裕世纪大酒店";"江苏利特尔绿色包装股份有限公司";"常州市金坛沃德丰电子科技有限公司"},MATCH(D9833,{"BJ_zhongyu";"JS_WX_liteer";"JS_CZ_wodefeng"},0)),"")</f>
        <v>常州市金坛沃德丰电子科技有限公司</v>
      </c>
      <c r="D9833" s="11" t="str">
        <f>[1]动作!$G9832</f>
        <v>JS_CZ_wodefeng</v>
      </c>
      <c r="E9833" s="11" t="str">
        <f>[1]动作!$D9832</f>
        <v>电表故障</v>
      </c>
      <c r="F9833" s="11" t="s">
        <v>45</v>
      </c>
      <c r="G9833" s="12">
        <f>[1]动作!$A9832+[1]动作!$B9832</f>
        <v>43216.643576388888</v>
      </c>
      <c r="H9833" s="12"/>
      <c r="I9833" s="11"/>
    </row>
    <row r="9834" spans="1:9" hidden="1" x14ac:dyDescent="0.3">
      <c r="A9834" s="24">
        <v>9832</v>
      </c>
      <c r="B9834" s="11" t="str">
        <f>IFERROR(INDEX({"JSNY-BJ0001-01";"JSNY-JS0022-01";"JSNY-JS0002-01"},MATCH(D9834,{"BJ_zhongyu";"JS_WX_liteer";"JS_CZ_wodefeng"},0)),"")</f>
        <v>JSNY-BJ0001-01</v>
      </c>
      <c r="C9834" s="11" t="str">
        <f>IFERROR(INDEX({"北京中裕世纪大酒店";"江苏利特尔绿色包装股份有限公司";"常州市金坛沃德丰电子科技有限公司"},MATCH(D9834,{"BJ_zhongyu";"JS_WX_liteer";"JS_CZ_wodefeng"},0)),"")</f>
        <v>北京中裕世纪大酒店</v>
      </c>
      <c r="D9834" s="11" t="str">
        <f>[1]动作!$G9833</f>
        <v>BJ_zhongyu</v>
      </c>
      <c r="E9834" s="11" t="str">
        <f>[1]动作!$D9833</f>
        <v>分系统3故障状态</v>
      </c>
      <c r="F9834" s="11" t="s">
        <v>178</v>
      </c>
      <c r="G9834" s="12">
        <f>[1]动作!$A9833+[1]动作!$B9833</f>
        <v>43216.646249999998</v>
      </c>
      <c r="H9834" s="12"/>
      <c r="I9834" s="11"/>
    </row>
    <row r="9835" spans="1:9" hidden="1" x14ac:dyDescent="0.3">
      <c r="A9835" s="24">
        <v>9833</v>
      </c>
      <c r="B9835" s="11" t="str">
        <f>IFERROR(INDEX({"JSNY-BJ0001-01";"JSNY-JS0022-01";"JSNY-JS0002-01"},MATCH(D9835,{"BJ_zhongyu";"JS_WX_liteer";"JS_CZ_wodefeng"},0)),"")</f>
        <v>JSNY-BJ0001-01</v>
      </c>
      <c r="C9835" s="11" t="str">
        <f>IFERROR(INDEX({"北京中裕世纪大酒店";"江苏利特尔绿色包装股份有限公司";"常州市金坛沃德丰电子科技有限公司"},MATCH(D9835,{"BJ_zhongyu";"JS_WX_liteer";"JS_CZ_wodefeng"},0)),"")</f>
        <v>北京中裕世纪大酒店</v>
      </c>
      <c r="D9835" s="11" t="str">
        <f>[1]动作!$G9834</f>
        <v>BJ_zhongyu</v>
      </c>
      <c r="E9835" s="11" t="str">
        <f>[1]动作!$D9834</f>
        <v>分系统3BCMS2故障状态</v>
      </c>
      <c r="F9835" s="11" t="s">
        <v>177</v>
      </c>
      <c r="G9835" s="12">
        <f>[1]动作!$A9834+[1]动作!$B9834</f>
        <v>43216.646249999998</v>
      </c>
      <c r="H9835" s="12"/>
      <c r="I9835" s="11"/>
    </row>
    <row r="9836" spans="1:9" hidden="1" x14ac:dyDescent="0.3">
      <c r="A9836" s="24">
        <v>9834</v>
      </c>
      <c r="B9836" s="11" t="str">
        <f>IFERROR(INDEX({"JSNY-BJ0001-01";"JSNY-JS0022-01";"JSNY-JS0002-01"},MATCH(D9836,{"BJ_zhongyu";"JS_WX_liteer";"JS_CZ_wodefeng"},0)),"")</f>
        <v>JSNY-JS0002-01</v>
      </c>
      <c r="C9836" s="11" t="str">
        <f>IFERROR(INDEX({"北京中裕世纪大酒店";"江苏利特尔绿色包装股份有限公司";"常州市金坛沃德丰电子科技有限公司"},MATCH(D9836,{"BJ_zhongyu";"JS_WX_liteer";"JS_CZ_wodefeng"},0)),"")</f>
        <v>常州市金坛沃德丰电子科技有限公司</v>
      </c>
      <c r="D9836" s="11" t="str">
        <f>[1]动作!$G9835</f>
        <v>JS_CZ_wodefeng</v>
      </c>
      <c r="E9836" s="11" t="str">
        <f>[1]动作!$D9835</f>
        <v>电表故障</v>
      </c>
      <c r="F9836" s="11" t="s">
        <v>45</v>
      </c>
      <c r="G9836" s="12">
        <f>[1]动作!$A9835+[1]动作!$B9835</f>
        <v>43216.647233796299</v>
      </c>
      <c r="H9836" s="12"/>
      <c r="I9836" s="11"/>
    </row>
    <row r="9837" spans="1:9" hidden="1" x14ac:dyDescent="0.3">
      <c r="A9837" s="24">
        <v>9835</v>
      </c>
      <c r="B9837" s="11" t="str">
        <f>IFERROR(INDEX({"JSNY-BJ0001-01";"JSNY-JS0022-01";"JSNY-JS0002-01"},MATCH(D9837,{"BJ_zhongyu";"JS_WX_liteer";"JS_CZ_wodefeng"},0)),"")</f>
        <v>JSNY-JS0002-01</v>
      </c>
      <c r="C9837" s="11" t="str">
        <f>IFERROR(INDEX({"北京中裕世纪大酒店";"江苏利特尔绿色包装股份有限公司";"常州市金坛沃德丰电子科技有限公司"},MATCH(D9837,{"BJ_zhongyu";"JS_WX_liteer";"JS_CZ_wodefeng"},0)),"")</f>
        <v>常州市金坛沃德丰电子科技有限公司</v>
      </c>
      <c r="D9837" s="11" t="str">
        <f>[1]动作!$G9836</f>
        <v>JS_CZ_wodefeng</v>
      </c>
      <c r="E9837" s="11" t="str">
        <f>[1]动作!$D9836</f>
        <v>电表故障</v>
      </c>
      <c r="F9837" s="11" t="s">
        <v>45</v>
      </c>
      <c r="G9837" s="12">
        <f>[1]动作!$A9836+[1]动作!$B9836</f>
        <v>43216.648680555554</v>
      </c>
      <c r="H9837" s="12"/>
      <c r="I9837" s="11"/>
    </row>
    <row r="9838" spans="1:9" hidden="1" x14ac:dyDescent="0.3">
      <c r="A9838" s="24">
        <v>9836</v>
      </c>
      <c r="B9838" s="11" t="str">
        <f>IFERROR(INDEX({"JSNY-BJ0001-01";"JSNY-JS0022-01";"JSNY-JS0002-01"},MATCH(D9838,{"BJ_zhongyu";"JS_WX_liteer";"JS_CZ_wodefeng"},0)),"")</f>
        <v>JSNY-JS0002-01</v>
      </c>
      <c r="C9838" s="11" t="str">
        <f>IFERROR(INDEX({"北京中裕世纪大酒店";"江苏利特尔绿色包装股份有限公司";"常州市金坛沃德丰电子科技有限公司"},MATCH(D9838,{"BJ_zhongyu";"JS_WX_liteer";"JS_CZ_wodefeng"},0)),"")</f>
        <v>常州市金坛沃德丰电子科技有限公司</v>
      </c>
      <c r="D9838" s="11" t="str">
        <f>[1]动作!$G9837</f>
        <v>JS_CZ_wodefeng</v>
      </c>
      <c r="E9838" s="11" t="str">
        <f>[1]动作!$D9837</f>
        <v>电表故障</v>
      </c>
      <c r="F9838" s="11" t="s">
        <v>45</v>
      </c>
      <c r="G9838" s="12">
        <f>[1]动作!$A9837+[1]动作!$B9837</f>
        <v>43216.648796296293</v>
      </c>
      <c r="H9838" s="12"/>
      <c r="I9838" s="11"/>
    </row>
    <row r="9839" spans="1:9" hidden="1" x14ac:dyDescent="0.3">
      <c r="A9839" s="24">
        <v>9837</v>
      </c>
      <c r="B9839" s="11" t="str">
        <f>IFERROR(INDEX({"JSNY-BJ0001-01";"JSNY-JS0022-01";"JSNY-JS0002-01"},MATCH(D9839,{"BJ_zhongyu";"JS_WX_liteer";"JS_CZ_wodefeng"},0)),"")</f>
        <v>JSNY-BJ0001-01</v>
      </c>
      <c r="C9839" s="11" t="str">
        <f>IFERROR(INDEX({"北京中裕世纪大酒店";"江苏利特尔绿色包装股份有限公司";"常州市金坛沃德丰电子科技有限公司"},MATCH(D9839,{"BJ_zhongyu";"JS_WX_liteer";"JS_CZ_wodefeng"},0)),"")</f>
        <v>北京中裕世纪大酒店</v>
      </c>
      <c r="D9839" s="11" t="str">
        <f>[1]动作!$G9838</f>
        <v>BJ_zhongyu</v>
      </c>
      <c r="E9839" s="11" t="str">
        <f>[1]动作!$D9838</f>
        <v>分系统3故障状态</v>
      </c>
      <c r="F9839" s="11" t="s">
        <v>178</v>
      </c>
      <c r="G9839" s="12">
        <f>[1]动作!$A9838+[1]动作!$B9838</f>
        <v>43216.649027777778</v>
      </c>
      <c r="H9839" s="12"/>
      <c r="I9839" s="11"/>
    </row>
    <row r="9840" spans="1:9" hidden="1" x14ac:dyDescent="0.3">
      <c r="A9840" s="24">
        <v>9838</v>
      </c>
      <c r="B9840" s="11" t="str">
        <f>IFERROR(INDEX({"JSNY-BJ0001-01";"JSNY-JS0022-01";"JSNY-JS0002-01"},MATCH(D9840,{"BJ_zhongyu";"JS_WX_liteer";"JS_CZ_wodefeng"},0)),"")</f>
        <v>JSNY-BJ0001-01</v>
      </c>
      <c r="C9840" s="11" t="str">
        <f>IFERROR(INDEX({"北京中裕世纪大酒店";"江苏利特尔绿色包装股份有限公司";"常州市金坛沃德丰电子科技有限公司"},MATCH(D9840,{"BJ_zhongyu";"JS_WX_liteer";"JS_CZ_wodefeng"},0)),"")</f>
        <v>北京中裕世纪大酒店</v>
      </c>
      <c r="D9840" s="11" t="str">
        <f>[1]动作!$G9839</f>
        <v>BJ_zhongyu</v>
      </c>
      <c r="E9840" s="11" t="str">
        <f>[1]动作!$D9839</f>
        <v>分系统3BCMS2故障状态</v>
      </c>
      <c r="F9840" s="11" t="s">
        <v>177</v>
      </c>
      <c r="G9840" s="12">
        <f>[1]动作!$A9839+[1]动作!$B9839</f>
        <v>43216.649027777778</v>
      </c>
      <c r="H9840" s="12"/>
      <c r="I9840" s="11"/>
    </row>
    <row r="9841" spans="1:9" hidden="1" x14ac:dyDescent="0.3">
      <c r="A9841" s="24">
        <v>9839</v>
      </c>
      <c r="B9841" s="11" t="str">
        <f>IFERROR(INDEX({"JSNY-BJ0001-01";"JSNY-JS0022-01";"JSNY-JS0002-01"},MATCH(D9841,{"BJ_zhongyu";"JS_WX_liteer";"JS_CZ_wodefeng"},0)),"")</f>
        <v>JSNY-JS0002-01</v>
      </c>
      <c r="C9841" s="11" t="str">
        <f>IFERROR(INDEX({"北京中裕世纪大酒店";"江苏利特尔绿色包装股份有限公司";"常州市金坛沃德丰电子科技有限公司"},MATCH(D9841,{"BJ_zhongyu";"JS_WX_liteer";"JS_CZ_wodefeng"},0)),"")</f>
        <v>常州市金坛沃德丰电子科技有限公司</v>
      </c>
      <c r="D9841" s="11" t="str">
        <f>[1]动作!$G9840</f>
        <v>JS_CZ_wodefeng</v>
      </c>
      <c r="E9841" s="11" t="str">
        <f>[1]动作!$D9840</f>
        <v>电表故障</v>
      </c>
      <c r="F9841" s="11" t="s">
        <v>45</v>
      </c>
      <c r="G9841" s="12">
        <f>[1]动作!$A9840+[1]动作!$B9840</f>
        <v>43216.650127314817</v>
      </c>
      <c r="H9841" s="12"/>
      <c r="I9841" s="11"/>
    </row>
    <row r="9842" spans="1:9" hidden="1" x14ac:dyDescent="0.3">
      <c r="A9842" s="24">
        <v>9840</v>
      </c>
      <c r="B9842" s="11" t="str">
        <f>IFERROR(INDEX({"JSNY-BJ0001-01";"JSNY-JS0022-01";"JSNY-JS0002-01"},MATCH(D9842,{"BJ_zhongyu";"JS_WX_liteer";"JS_CZ_wodefeng"},0)),"")</f>
        <v>JSNY-JS0002-01</v>
      </c>
      <c r="C9842" s="11" t="str">
        <f>IFERROR(INDEX({"北京中裕世纪大酒店";"江苏利特尔绿色包装股份有限公司";"常州市金坛沃德丰电子科技有限公司"},MATCH(D9842,{"BJ_zhongyu";"JS_WX_liteer";"JS_CZ_wodefeng"},0)),"")</f>
        <v>常州市金坛沃德丰电子科技有限公司</v>
      </c>
      <c r="D9842" s="11" t="str">
        <f>[1]动作!$G9841</f>
        <v>JS_CZ_wodefeng</v>
      </c>
      <c r="E9842" s="11" t="str">
        <f>[1]动作!$D9841</f>
        <v>电表故障</v>
      </c>
      <c r="F9842" s="11" t="s">
        <v>45</v>
      </c>
      <c r="G9842" s="12">
        <f>[1]动作!$A9841+[1]动作!$B9841</f>
        <v>43216.650254629632</v>
      </c>
      <c r="H9842" s="12"/>
      <c r="I9842" s="11"/>
    </row>
    <row r="9843" spans="1:9" hidden="1" x14ac:dyDescent="0.3">
      <c r="A9843" s="24">
        <v>9841</v>
      </c>
      <c r="B9843" s="11" t="str">
        <f>IFERROR(INDEX({"JSNY-BJ0001-01";"JSNY-JS0022-01";"JSNY-JS0002-01"},MATCH(D9843,{"BJ_zhongyu";"JS_WX_liteer";"JS_CZ_wodefeng"},0)),"")</f>
        <v>JSNY-JS0002-01</v>
      </c>
      <c r="C9843" s="11" t="str">
        <f>IFERROR(INDEX({"北京中裕世纪大酒店";"江苏利特尔绿色包装股份有限公司";"常州市金坛沃德丰电子科技有限公司"},MATCH(D9843,{"BJ_zhongyu";"JS_WX_liteer";"JS_CZ_wodefeng"},0)),"")</f>
        <v>常州市金坛沃德丰电子科技有限公司</v>
      </c>
      <c r="D9843" s="11" t="str">
        <f>[1]动作!$G9842</f>
        <v>JS_CZ_wodefeng</v>
      </c>
      <c r="E9843" s="11" t="str">
        <f>[1]动作!$D9842</f>
        <v>电表故障</v>
      </c>
      <c r="F9843" s="11" t="s">
        <v>45</v>
      </c>
      <c r="G9843" s="12">
        <f>[1]动作!$A9842+[1]动作!$B9842</f>
        <v>43216.65116898148</v>
      </c>
      <c r="H9843" s="12"/>
      <c r="I9843" s="11"/>
    </row>
    <row r="9844" spans="1:9" hidden="1" x14ac:dyDescent="0.3">
      <c r="A9844" s="24">
        <v>9842</v>
      </c>
      <c r="B9844" s="11" t="str">
        <f>IFERROR(INDEX({"JSNY-BJ0001-01";"JSNY-JS0022-01";"JSNY-JS0002-01"},MATCH(D9844,{"BJ_zhongyu";"JS_WX_liteer";"JS_CZ_wodefeng"},0)),"")</f>
        <v>JSNY-BJ0001-01</v>
      </c>
      <c r="C9844" s="11" t="str">
        <f>IFERROR(INDEX({"北京中裕世纪大酒店";"江苏利特尔绿色包装股份有限公司";"常州市金坛沃德丰电子科技有限公司"},MATCH(D9844,{"BJ_zhongyu";"JS_WX_liteer";"JS_CZ_wodefeng"},0)),"")</f>
        <v>北京中裕世纪大酒店</v>
      </c>
      <c r="D9844" s="11" t="str">
        <f>[1]动作!$G9843</f>
        <v>BJ_zhongyu</v>
      </c>
      <c r="E9844" s="11" t="str">
        <f>[1]动作!$D9843</f>
        <v>分系统3故障状态</v>
      </c>
      <c r="F9844" s="11" t="s">
        <v>178</v>
      </c>
      <c r="G9844" s="12">
        <f>[1]动作!$A9843+[1]动作!$B9843</f>
        <v>43216.651747685188</v>
      </c>
      <c r="H9844" s="12"/>
      <c r="I9844" s="11"/>
    </row>
    <row r="9845" spans="1:9" hidden="1" x14ac:dyDescent="0.3">
      <c r="A9845" s="24">
        <v>9843</v>
      </c>
      <c r="B9845" s="11" t="str">
        <f>IFERROR(INDEX({"JSNY-BJ0001-01";"JSNY-JS0022-01";"JSNY-JS0002-01"},MATCH(D9845,{"BJ_zhongyu";"JS_WX_liteer";"JS_CZ_wodefeng"},0)),"")</f>
        <v>JSNY-BJ0001-01</v>
      </c>
      <c r="C9845" s="11" t="str">
        <f>IFERROR(INDEX({"北京中裕世纪大酒店";"江苏利特尔绿色包装股份有限公司";"常州市金坛沃德丰电子科技有限公司"},MATCH(D9845,{"BJ_zhongyu";"JS_WX_liteer";"JS_CZ_wodefeng"},0)),"")</f>
        <v>北京中裕世纪大酒店</v>
      </c>
      <c r="D9845" s="11" t="str">
        <f>[1]动作!$G9844</f>
        <v>BJ_zhongyu</v>
      </c>
      <c r="E9845" s="11" t="str">
        <f>[1]动作!$D9844</f>
        <v>分系统3BCMS2故障状态</v>
      </c>
      <c r="F9845" s="11" t="s">
        <v>177</v>
      </c>
      <c r="G9845" s="12">
        <f>[1]动作!$A9844+[1]动作!$B9844</f>
        <v>43216.651747685188</v>
      </c>
      <c r="H9845" s="12"/>
      <c r="I9845" s="11"/>
    </row>
    <row r="9846" spans="1:9" hidden="1" x14ac:dyDescent="0.3">
      <c r="A9846" s="24">
        <v>9844</v>
      </c>
      <c r="B9846" s="11" t="str">
        <f>IFERROR(INDEX({"JSNY-BJ0001-01";"JSNY-JS0022-01";"JSNY-JS0002-01"},MATCH(D9846,{"BJ_zhongyu";"JS_WX_liteer";"JS_CZ_wodefeng"},0)),"")</f>
        <v>JSNY-JS0002-01</v>
      </c>
      <c r="C9846" s="11" t="str">
        <f>IFERROR(INDEX({"北京中裕世纪大酒店";"江苏利特尔绿色包装股份有限公司";"常州市金坛沃德丰电子科技有限公司"},MATCH(D9846,{"BJ_zhongyu";"JS_WX_liteer";"JS_CZ_wodefeng"},0)),"")</f>
        <v>常州市金坛沃德丰电子科技有限公司</v>
      </c>
      <c r="D9846" s="11" t="str">
        <f>[1]动作!$G9845</f>
        <v>JS_CZ_wodefeng</v>
      </c>
      <c r="E9846" s="11" t="str">
        <f>[1]动作!$D9845</f>
        <v>电表故障</v>
      </c>
      <c r="F9846" s="11" t="s">
        <v>45</v>
      </c>
      <c r="G9846" s="12">
        <f>[1]动作!$A9845+[1]动作!$B9845</f>
        <v>43216.65384259259</v>
      </c>
      <c r="H9846" s="12"/>
      <c r="I9846" s="11"/>
    </row>
    <row r="9847" spans="1:9" hidden="1" x14ac:dyDescent="0.3">
      <c r="A9847" s="24">
        <v>9845</v>
      </c>
      <c r="B9847" s="11" t="str">
        <f>IFERROR(INDEX({"JSNY-BJ0001-01";"JSNY-JS0022-01";"JSNY-JS0002-01"},MATCH(D9847,{"BJ_zhongyu";"JS_WX_liteer";"JS_CZ_wodefeng"},0)),"")</f>
        <v>JSNY-JS0002-01</v>
      </c>
      <c r="C9847" s="11" t="str">
        <f>IFERROR(INDEX({"北京中裕世纪大酒店";"江苏利特尔绿色包装股份有限公司";"常州市金坛沃德丰电子科技有限公司"},MATCH(D9847,{"BJ_zhongyu";"JS_WX_liteer";"JS_CZ_wodefeng"},0)),"")</f>
        <v>常州市金坛沃德丰电子科技有限公司</v>
      </c>
      <c r="D9847" s="11" t="str">
        <f>[1]动作!$G9846</f>
        <v>JS_CZ_wodefeng</v>
      </c>
      <c r="E9847" s="11" t="str">
        <f>[1]动作!$D9846</f>
        <v>电表故障</v>
      </c>
      <c r="F9847" s="11" t="s">
        <v>45</v>
      </c>
      <c r="G9847" s="12">
        <f>[1]动作!$A9846+[1]动作!$B9846</f>
        <v>43216.653958333336</v>
      </c>
      <c r="H9847" s="12"/>
      <c r="I9847" s="11"/>
    </row>
    <row r="9848" spans="1:9" hidden="1" x14ac:dyDescent="0.3">
      <c r="A9848" s="24">
        <v>9846</v>
      </c>
      <c r="B9848" s="11" t="str">
        <f>IFERROR(INDEX({"JSNY-BJ0001-01";"JSNY-JS0022-01";"JSNY-JS0002-01"},MATCH(D9848,{"BJ_zhongyu";"JS_WX_liteer";"JS_CZ_wodefeng"},0)),"")</f>
        <v>JSNY-JS0002-01</v>
      </c>
      <c r="C9848" s="11" t="str">
        <f>IFERROR(INDEX({"北京中裕世纪大酒店";"江苏利特尔绿色包装股份有限公司";"常州市金坛沃德丰电子科技有限公司"},MATCH(D9848,{"BJ_zhongyu";"JS_WX_liteer";"JS_CZ_wodefeng"},0)),"")</f>
        <v>常州市金坛沃德丰电子科技有限公司</v>
      </c>
      <c r="D9848" s="11" t="str">
        <f>[1]动作!$G9847</f>
        <v>JS_CZ_wodefeng</v>
      </c>
      <c r="E9848" s="11" t="str">
        <f>[1]动作!$D9847</f>
        <v>电表故障</v>
      </c>
      <c r="F9848" s="11" t="s">
        <v>45</v>
      </c>
      <c r="G9848" s="12">
        <f>[1]动作!$A9847+[1]动作!$B9847</f>
        <v>43216.654074074075</v>
      </c>
      <c r="H9848" s="12"/>
      <c r="I9848" s="11"/>
    </row>
    <row r="9849" spans="1:9" hidden="1" x14ac:dyDescent="0.3">
      <c r="A9849" s="24">
        <v>9847</v>
      </c>
      <c r="B9849" s="11" t="str">
        <f>IFERROR(INDEX({"JSNY-BJ0001-01";"JSNY-JS0022-01";"JSNY-JS0002-01"},MATCH(D9849,{"BJ_zhongyu";"JS_WX_liteer";"JS_CZ_wodefeng"},0)),"")</f>
        <v>JSNY-BJ0001-01</v>
      </c>
      <c r="C9849" s="11" t="str">
        <f>IFERROR(INDEX({"北京中裕世纪大酒店";"江苏利特尔绿色包装股份有限公司";"常州市金坛沃德丰电子科技有限公司"},MATCH(D9849,{"BJ_zhongyu";"JS_WX_liteer";"JS_CZ_wodefeng"},0)),"")</f>
        <v>北京中裕世纪大酒店</v>
      </c>
      <c r="D9849" s="11" t="str">
        <f>[1]动作!$G9848</f>
        <v>BJ_zhongyu</v>
      </c>
      <c r="E9849" s="11" t="str">
        <f>[1]动作!$D9848</f>
        <v>分系统3故障状态</v>
      </c>
      <c r="F9849" s="11" t="s">
        <v>178</v>
      </c>
      <c r="G9849" s="12">
        <f>[1]动作!$A9848+[1]动作!$B9848</f>
        <v>43216.654594907406</v>
      </c>
      <c r="H9849" s="12"/>
      <c r="I9849" s="11"/>
    </row>
    <row r="9850" spans="1:9" hidden="1" x14ac:dyDescent="0.3">
      <c r="A9850" s="24">
        <v>9848</v>
      </c>
      <c r="B9850" s="11" t="str">
        <f>IFERROR(INDEX({"JSNY-BJ0001-01";"JSNY-JS0022-01";"JSNY-JS0002-01"},MATCH(D9850,{"BJ_zhongyu";"JS_WX_liteer";"JS_CZ_wodefeng"},0)),"")</f>
        <v>JSNY-BJ0001-01</v>
      </c>
      <c r="C9850" s="11" t="str">
        <f>IFERROR(INDEX({"北京中裕世纪大酒店";"江苏利特尔绿色包装股份有限公司";"常州市金坛沃德丰电子科技有限公司"},MATCH(D9850,{"BJ_zhongyu";"JS_WX_liteer";"JS_CZ_wodefeng"},0)),"")</f>
        <v>北京中裕世纪大酒店</v>
      </c>
      <c r="D9850" s="11" t="str">
        <f>[1]动作!$G9849</f>
        <v>BJ_zhongyu</v>
      </c>
      <c r="E9850" s="11" t="str">
        <f>[1]动作!$D9849</f>
        <v>分系统3BCMS2故障状态</v>
      </c>
      <c r="F9850" s="11" t="s">
        <v>177</v>
      </c>
      <c r="G9850" s="12">
        <f>[1]动作!$A9849+[1]动作!$B9849</f>
        <v>43216.654594907406</v>
      </c>
      <c r="H9850" s="12"/>
      <c r="I9850" s="11"/>
    </row>
    <row r="9851" spans="1:9" hidden="1" x14ac:dyDescent="0.3">
      <c r="A9851" s="24">
        <v>9849</v>
      </c>
      <c r="B9851" s="11" t="str">
        <f>IFERROR(INDEX({"JSNY-BJ0001-01";"JSNY-JS0022-01";"JSNY-JS0002-01"},MATCH(D9851,{"BJ_zhongyu";"JS_WX_liteer";"JS_CZ_wodefeng"},0)),"")</f>
        <v>JSNY-BJ0001-01</v>
      </c>
      <c r="C9851" s="11" t="str">
        <f>IFERROR(INDEX({"北京中裕世纪大酒店";"江苏利特尔绿色包装股份有限公司";"常州市金坛沃德丰电子科技有限公司"},MATCH(D9851,{"BJ_zhongyu";"JS_WX_liteer";"JS_CZ_wodefeng"},0)),"")</f>
        <v>北京中裕世纪大酒店</v>
      </c>
      <c r="D9851" s="11" t="str">
        <f>[1]动作!$G9850</f>
        <v>BJ_zhongyu</v>
      </c>
      <c r="E9851" s="11" t="str">
        <f>[1]动作!$D9850</f>
        <v>分系统3故障状态</v>
      </c>
      <c r="F9851" s="11" t="s">
        <v>178</v>
      </c>
      <c r="G9851" s="12">
        <f>[1]动作!$A9850+[1]动作!$B9850</f>
        <v>43216.657488425924</v>
      </c>
      <c r="H9851" s="12"/>
      <c r="I9851" s="11"/>
    </row>
    <row r="9852" spans="1:9" hidden="1" x14ac:dyDescent="0.3">
      <c r="A9852" s="24">
        <v>9850</v>
      </c>
      <c r="B9852" s="11" t="str">
        <f>IFERROR(INDEX({"JSNY-BJ0001-01";"JSNY-JS0022-01";"JSNY-JS0002-01"},MATCH(D9852,{"BJ_zhongyu";"JS_WX_liteer";"JS_CZ_wodefeng"},0)),"")</f>
        <v>JSNY-BJ0001-01</v>
      </c>
      <c r="C9852" s="11" t="str">
        <f>IFERROR(INDEX({"北京中裕世纪大酒店";"江苏利特尔绿色包装股份有限公司";"常州市金坛沃德丰电子科技有限公司"},MATCH(D9852,{"BJ_zhongyu";"JS_WX_liteer";"JS_CZ_wodefeng"},0)),"")</f>
        <v>北京中裕世纪大酒店</v>
      </c>
      <c r="D9852" s="11" t="str">
        <f>[1]动作!$G9851</f>
        <v>BJ_zhongyu</v>
      </c>
      <c r="E9852" s="11" t="str">
        <f>[1]动作!$D9851</f>
        <v>分系统3BCMS2故障状态</v>
      </c>
      <c r="F9852" s="11" t="s">
        <v>177</v>
      </c>
      <c r="G9852" s="12">
        <f>[1]动作!$A9851+[1]动作!$B9851</f>
        <v>43216.657488425924</v>
      </c>
      <c r="H9852" s="12"/>
      <c r="I9852" s="11"/>
    </row>
    <row r="9853" spans="1:9" hidden="1" x14ac:dyDescent="0.3">
      <c r="A9853" s="24">
        <v>9851</v>
      </c>
      <c r="B9853" s="11" t="str">
        <f>IFERROR(INDEX({"JSNY-BJ0001-01";"JSNY-JS0022-01";"JSNY-JS0002-01"},MATCH(D9853,{"BJ_zhongyu";"JS_WX_liteer";"JS_CZ_wodefeng"},0)),"")</f>
        <v>JSNY-JS0002-01</v>
      </c>
      <c r="C9853" s="11" t="str">
        <f>IFERROR(INDEX({"北京中裕世纪大酒店";"江苏利特尔绿色包装股份有限公司";"常州市金坛沃德丰电子科技有限公司"},MATCH(D9853,{"BJ_zhongyu";"JS_WX_liteer";"JS_CZ_wodefeng"},0)),"")</f>
        <v>常州市金坛沃德丰电子科技有限公司</v>
      </c>
      <c r="D9853" s="11" t="str">
        <f>[1]动作!$G9852</f>
        <v>JS_CZ_wodefeng</v>
      </c>
      <c r="E9853" s="11" t="str">
        <f>[1]动作!$D9852</f>
        <v>电表故障</v>
      </c>
      <c r="F9853" s="11" t="s">
        <v>45</v>
      </c>
      <c r="G9853" s="12">
        <f>[1]动作!$A9852+[1]动作!$B9852</f>
        <v>43216.658935185187</v>
      </c>
      <c r="H9853" s="12"/>
      <c r="I9853" s="11"/>
    </row>
    <row r="9854" spans="1:9" hidden="1" x14ac:dyDescent="0.3">
      <c r="A9854" s="24">
        <v>9852</v>
      </c>
      <c r="B9854" s="11" t="str">
        <f>IFERROR(INDEX({"JSNY-BJ0001-01";"JSNY-JS0022-01";"JSNY-JS0002-01"},MATCH(D9854,{"BJ_zhongyu";"JS_WX_liteer";"JS_CZ_wodefeng"},0)),"")</f>
        <v>JSNY-BJ0001-01</v>
      </c>
      <c r="C9854" s="11" t="str">
        <f>IFERROR(INDEX({"北京中裕世纪大酒店";"江苏利特尔绿色包装股份有限公司";"常州市金坛沃德丰电子科技有限公司"},MATCH(D9854,{"BJ_zhongyu";"JS_WX_liteer";"JS_CZ_wodefeng"},0)),"")</f>
        <v>北京中裕世纪大酒店</v>
      </c>
      <c r="D9854" s="11" t="str">
        <f>[1]动作!$G9853</f>
        <v>BJ_zhongyu</v>
      </c>
      <c r="E9854" s="11" t="str">
        <f>[1]动作!$D9853</f>
        <v>分系统3BCMS2故障状态</v>
      </c>
      <c r="F9854" s="11" t="s">
        <v>177</v>
      </c>
      <c r="G9854" s="12">
        <f>[1]动作!$A9853+[1]动作!$B9853</f>
        <v>43216.659224537034</v>
      </c>
      <c r="H9854" s="12"/>
      <c r="I9854" s="11"/>
    </row>
    <row r="9855" spans="1:9" hidden="1" x14ac:dyDescent="0.3">
      <c r="A9855" s="24">
        <v>9853</v>
      </c>
      <c r="B9855" s="11" t="str">
        <f>IFERROR(INDEX({"JSNY-BJ0001-01";"JSNY-JS0022-01";"JSNY-JS0002-01"},MATCH(D9855,{"BJ_zhongyu";"JS_WX_liteer";"JS_CZ_wodefeng"},0)),"")</f>
        <v>JSNY-BJ0001-01</v>
      </c>
      <c r="C9855" s="11" t="str">
        <f>IFERROR(INDEX({"北京中裕世纪大酒店";"江苏利特尔绿色包装股份有限公司";"常州市金坛沃德丰电子科技有限公司"},MATCH(D9855,{"BJ_zhongyu";"JS_WX_liteer";"JS_CZ_wodefeng"},0)),"")</f>
        <v>北京中裕世纪大酒店</v>
      </c>
      <c r="D9855" s="11" t="str">
        <f>[1]动作!$G9854</f>
        <v>BJ_zhongyu</v>
      </c>
      <c r="E9855" s="11" t="str">
        <f>[1]动作!$D9854</f>
        <v>分系统3告警状态</v>
      </c>
      <c r="F9855" s="11" t="s">
        <v>178</v>
      </c>
      <c r="G9855" s="12">
        <f>[1]动作!$A9854+[1]动作!$B9854</f>
        <v>43216.660150462965</v>
      </c>
      <c r="H9855" s="12"/>
      <c r="I9855" s="11"/>
    </row>
    <row r="9856" spans="1:9" hidden="1" x14ac:dyDescent="0.3">
      <c r="A9856" s="24">
        <v>9854</v>
      </c>
      <c r="B9856" s="11" t="str">
        <f>IFERROR(INDEX({"JSNY-BJ0001-01";"JSNY-JS0022-01";"JSNY-JS0002-01"},MATCH(D9856,{"BJ_zhongyu";"JS_WX_liteer";"JS_CZ_wodefeng"},0)),"")</f>
        <v>JSNY-BJ0001-01</v>
      </c>
      <c r="C9856" s="11" t="str">
        <f>IFERROR(INDEX({"北京中裕世纪大酒店";"江苏利特尔绿色包装股份有限公司";"常州市金坛沃德丰电子科技有限公司"},MATCH(D9856,{"BJ_zhongyu";"JS_WX_liteer";"JS_CZ_wodefeng"},0)),"")</f>
        <v>北京中裕世纪大酒店</v>
      </c>
      <c r="D9856" s="11" t="str">
        <f>[1]动作!$G9855</f>
        <v>BJ_zhongyu</v>
      </c>
      <c r="E9856" s="11" t="str">
        <f>[1]动作!$D9855</f>
        <v>分系统3故障状态</v>
      </c>
      <c r="F9856" s="11" t="s">
        <v>178</v>
      </c>
      <c r="G9856" s="12">
        <f>[1]动作!$A9855+[1]动作!$B9855</f>
        <v>43216.660150462965</v>
      </c>
      <c r="H9856" s="12"/>
      <c r="I9856" s="11"/>
    </row>
    <row r="9857" spans="1:9" hidden="1" x14ac:dyDescent="0.3">
      <c r="A9857" s="24">
        <v>9855</v>
      </c>
      <c r="B9857" s="11" t="str">
        <f>IFERROR(INDEX({"JSNY-BJ0001-01";"JSNY-JS0022-01";"JSNY-JS0002-01"},MATCH(D9857,{"BJ_zhongyu";"JS_WX_liteer";"JS_CZ_wodefeng"},0)),"")</f>
        <v>JSNY-BJ0001-01</v>
      </c>
      <c r="C9857" s="11" t="str">
        <f>IFERROR(INDEX({"北京中裕世纪大酒店";"江苏利特尔绿色包装股份有限公司";"常州市金坛沃德丰电子科技有限公司"},MATCH(D9857,{"BJ_zhongyu";"JS_WX_liteer";"JS_CZ_wodefeng"},0)),"")</f>
        <v>北京中裕世纪大酒店</v>
      </c>
      <c r="D9857" s="11" t="str">
        <f>[1]动作!$G9856</f>
        <v>BJ_zhongyu</v>
      </c>
      <c r="E9857" s="11" t="str">
        <f>[1]动作!$D9856</f>
        <v>分系统3PCS告警状态</v>
      </c>
      <c r="F9857" s="11" t="s">
        <v>176</v>
      </c>
      <c r="G9857" s="12">
        <f>[1]动作!$A9856+[1]动作!$B9856</f>
        <v>43216.660150462965</v>
      </c>
      <c r="H9857" s="12"/>
      <c r="I9857" s="11"/>
    </row>
    <row r="9858" spans="1:9" hidden="1" x14ac:dyDescent="0.3">
      <c r="A9858" s="24">
        <v>9856</v>
      </c>
      <c r="B9858" s="11" t="str">
        <f>IFERROR(INDEX({"JSNY-BJ0001-01";"JSNY-JS0022-01";"JSNY-JS0002-01"},MATCH(D9858,{"BJ_zhongyu";"JS_WX_liteer";"JS_CZ_wodefeng"},0)),"")</f>
        <v>JSNY-BJ0001-01</v>
      </c>
      <c r="C9858" s="11" t="str">
        <f>IFERROR(INDEX({"北京中裕世纪大酒店";"江苏利特尔绿色包装股份有限公司";"常州市金坛沃德丰电子科技有限公司"},MATCH(D9858,{"BJ_zhongyu";"JS_WX_liteer";"JS_CZ_wodefeng"},0)),"")</f>
        <v>北京中裕世纪大酒店</v>
      </c>
      <c r="D9858" s="11" t="str">
        <f>[1]动作!$G9857</f>
        <v>BJ_zhongyu</v>
      </c>
      <c r="E9858" s="11" t="str">
        <f>[1]动作!$D9857</f>
        <v>分系统3BCMS2故障状态</v>
      </c>
      <c r="F9858" s="11" t="s">
        <v>177</v>
      </c>
      <c r="G9858" s="12">
        <f>[1]动作!$A9857+[1]动作!$B9857</f>
        <v>43216.660150462965</v>
      </c>
      <c r="H9858" s="12"/>
      <c r="I9858" s="11"/>
    </row>
    <row r="9859" spans="1:9" hidden="1" x14ac:dyDescent="0.3">
      <c r="A9859" s="24">
        <v>9857</v>
      </c>
      <c r="B9859" s="11" t="str">
        <f>IFERROR(INDEX({"JSNY-BJ0001-01";"JSNY-JS0022-01";"JSNY-JS0002-01"},MATCH(D9859,{"BJ_zhongyu";"JS_WX_liteer";"JS_CZ_wodefeng"},0)),"")</f>
        <v>JSNY-JS0002-01</v>
      </c>
      <c r="C9859" s="11" t="str">
        <f>IFERROR(INDEX({"北京中裕世纪大酒店";"江苏利特尔绿色包装股份有限公司";"常州市金坛沃德丰电子科技有限公司"},MATCH(D9859,{"BJ_zhongyu";"JS_WX_liteer";"JS_CZ_wodefeng"},0)),"")</f>
        <v>常州市金坛沃德丰电子科技有限公司</v>
      </c>
      <c r="D9859" s="11" t="str">
        <f>[1]动作!$G9858</f>
        <v>JS_CZ_wodefeng</v>
      </c>
      <c r="E9859" s="11" t="str">
        <f>[1]动作!$D9858</f>
        <v>电表故障</v>
      </c>
      <c r="F9859" s="11" t="s">
        <v>45</v>
      </c>
      <c r="G9859" s="12">
        <f>[1]动作!$A9858+[1]动作!$B9858</f>
        <v>43216.660266203704</v>
      </c>
      <c r="H9859" s="12"/>
      <c r="I9859" s="11"/>
    </row>
    <row r="9860" spans="1:9" hidden="1" x14ac:dyDescent="0.3">
      <c r="A9860" s="24">
        <v>9858</v>
      </c>
      <c r="B9860" s="11" t="str">
        <f>IFERROR(INDEX({"JSNY-BJ0001-01";"JSNY-JS0022-01";"JSNY-JS0002-01"},MATCH(D9860,{"BJ_zhongyu";"JS_WX_liteer";"JS_CZ_wodefeng"},0)),"")</f>
        <v>JSNY-JS0002-01</v>
      </c>
      <c r="C9860" s="11" t="str">
        <f>IFERROR(INDEX({"北京中裕世纪大酒店";"江苏利特尔绿色包装股份有限公司";"常州市金坛沃德丰电子科技有限公司"},MATCH(D9860,{"BJ_zhongyu";"JS_WX_liteer";"JS_CZ_wodefeng"},0)),"")</f>
        <v>常州市金坛沃德丰电子科技有限公司</v>
      </c>
      <c r="D9860" s="11" t="str">
        <f>[1]动作!$G9859</f>
        <v>JS_CZ_wodefeng</v>
      </c>
      <c r="E9860" s="11" t="str">
        <f>[1]动作!$D9859</f>
        <v>电表故障</v>
      </c>
      <c r="F9860" s="11" t="s">
        <v>45</v>
      </c>
      <c r="G9860" s="12">
        <f>[1]动作!$A9859+[1]动作!$B9859</f>
        <v>43216.660381944443</v>
      </c>
      <c r="H9860" s="12"/>
      <c r="I9860" s="11"/>
    </row>
    <row r="9861" spans="1:9" hidden="1" x14ac:dyDescent="0.3">
      <c r="A9861" s="24">
        <v>9859</v>
      </c>
      <c r="B9861" s="11" t="str">
        <f>IFERROR(INDEX({"JSNY-BJ0001-01";"JSNY-JS0022-01";"JSNY-JS0002-01"},MATCH(D9861,{"BJ_zhongyu";"JS_WX_liteer";"JS_CZ_wodefeng"},0)),"")</f>
        <v>JSNY-JS0002-01</v>
      </c>
      <c r="C9861" s="11" t="str">
        <f>IFERROR(INDEX({"北京中裕世纪大酒店";"江苏利特尔绿色包装股份有限公司";"常州市金坛沃德丰电子科技有限公司"},MATCH(D9861,{"BJ_zhongyu";"JS_WX_liteer";"JS_CZ_wodefeng"},0)),"")</f>
        <v>常州市金坛沃德丰电子科技有限公司</v>
      </c>
      <c r="D9861" s="11" t="str">
        <f>[1]动作!$G9860</f>
        <v>JS_CZ_wodefeng</v>
      </c>
      <c r="E9861" s="11" t="str">
        <f>[1]动作!$D9860</f>
        <v>电表故障</v>
      </c>
      <c r="F9861" s="11" t="s">
        <v>45</v>
      </c>
      <c r="G9861" s="12">
        <f>[1]动作!$A9860+[1]动作!$B9860</f>
        <v>43216.660497685189</v>
      </c>
      <c r="H9861" s="12"/>
      <c r="I9861" s="11"/>
    </row>
    <row r="9862" spans="1:9" hidden="1" x14ac:dyDescent="0.3">
      <c r="A9862" s="24">
        <v>9860</v>
      </c>
      <c r="B9862" s="11" t="str">
        <f>IFERROR(INDEX({"JSNY-BJ0001-01";"JSNY-JS0022-01";"JSNY-JS0002-01"},MATCH(D9862,{"BJ_zhongyu";"JS_WX_liteer";"JS_CZ_wodefeng"},0)),"")</f>
        <v>JSNY-JS0002-01</v>
      </c>
      <c r="C9862" s="11" t="str">
        <f>IFERROR(INDEX({"北京中裕世纪大酒店";"江苏利特尔绿色包装股份有限公司";"常州市金坛沃德丰电子科技有限公司"},MATCH(D9862,{"BJ_zhongyu";"JS_WX_liteer";"JS_CZ_wodefeng"},0)),"")</f>
        <v>常州市金坛沃德丰电子科技有限公司</v>
      </c>
      <c r="D9862" s="11" t="str">
        <f>[1]动作!$G9861</f>
        <v>JS_CZ_wodefeng</v>
      </c>
      <c r="E9862" s="11" t="str">
        <f>[1]动作!$D9861</f>
        <v>电表故障</v>
      </c>
      <c r="F9862" s="11" t="s">
        <v>45</v>
      </c>
      <c r="G9862" s="12">
        <f>[1]动作!$A9861+[1]动作!$B9861</f>
        <v>43216.662870370368</v>
      </c>
      <c r="H9862" s="12"/>
      <c r="I9862" s="11"/>
    </row>
    <row r="9863" spans="1:9" hidden="1" x14ac:dyDescent="0.3">
      <c r="A9863" s="24">
        <v>9861</v>
      </c>
      <c r="B9863" s="11" t="str">
        <f>IFERROR(INDEX({"JSNY-BJ0001-01";"JSNY-JS0022-01";"JSNY-JS0002-01"},MATCH(D9863,{"BJ_zhongyu";"JS_WX_liteer";"JS_CZ_wodefeng"},0)),"")</f>
        <v>JSNY-BJ0001-01</v>
      </c>
      <c r="C9863" s="11" t="str">
        <f>IFERROR(INDEX({"北京中裕世纪大酒店";"江苏利特尔绿色包装股份有限公司";"常州市金坛沃德丰电子科技有限公司"},MATCH(D9863,{"BJ_zhongyu";"JS_WX_liteer";"JS_CZ_wodefeng"},0)),"")</f>
        <v>北京中裕世纪大酒店</v>
      </c>
      <c r="D9863" s="11" t="str">
        <f>[1]动作!$G9862</f>
        <v>BJ_zhongyu</v>
      </c>
      <c r="E9863" s="11" t="str">
        <f>[1]动作!$D9862</f>
        <v>分系统3故障状态</v>
      </c>
      <c r="F9863" s="11" t="s">
        <v>178</v>
      </c>
      <c r="G9863" s="12">
        <f>[1]动作!$A9862+[1]动作!$B9862</f>
        <v>43216.663124999999</v>
      </c>
      <c r="H9863" s="12"/>
      <c r="I9863" s="11"/>
    </row>
    <row r="9864" spans="1:9" hidden="1" x14ac:dyDescent="0.3">
      <c r="A9864" s="24">
        <v>9862</v>
      </c>
      <c r="B9864" s="11" t="str">
        <f>IFERROR(INDEX({"JSNY-BJ0001-01";"JSNY-JS0022-01";"JSNY-JS0002-01"},MATCH(D9864,{"BJ_zhongyu";"JS_WX_liteer";"JS_CZ_wodefeng"},0)),"")</f>
        <v>JSNY-BJ0001-01</v>
      </c>
      <c r="C9864" s="11" t="str">
        <f>IFERROR(INDEX({"北京中裕世纪大酒店";"江苏利特尔绿色包装股份有限公司";"常州市金坛沃德丰电子科技有限公司"},MATCH(D9864,{"BJ_zhongyu";"JS_WX_liteer";"JS_CZ_wodefeng"},0)),"")</f>
        <v>北京中裕世纪大酒店</v>
      </c>
      <c r="D9864" s="11" t="str">
        <f>[1]动作!$G9863</f>
        <v>BJ_zhongyu</v>
      </c>
      <c r="E9864" s="11" t="str">
        <f>[1]动作!$D9863</f>
        <v>分系统3BCMS2故障状态</v>
      </c>
      <c r="F9864" s="11" t="s">
        <v>177</v>
      </c>
      <c r="G9864" s="12">
        <f>[1]动作!$A9863+[1]动作!$B9863</f>
        <v>43216.663124999999</v>
      </c>
      <c r="H9864" s="12"/>
      <c r="I9864" s="11"/>
    </row>
    <row r="9865" spans="1:9" hidden="1" x14ac:dyDescent="0.3">
      <c r="A9865" s="24">
        <v>9863</v>
      </c>
      <c r="B9865" s="11" t="str">
        <f>IFERROR(INDEX({"JSNY-BJ0001-01";"JSNY-JS0022-01";"JSNY-JS0002-01"},MATCH(D9865,{"BJ_zhongyu";"JS_WX_liteer";"JS_CZ_wodefeng"},0)),"")</f>
        <v>JSNY-JS0002-01</v>
      </c>
      <c r="C9865" s="11" t="str">
        <f>IFERROR(INDEX({"北京中裕世纪大酒店";"江苏利特尔绿色包装股份有限公司";"常州市金坛沃德丰电子科技有限公司"},MATCH(D9865,{"BJ_zhongyu";"JS_WX_liteer";"JS_CZ_wodefeng"},0)),"")</f>
        <v>常州市金坛沃德丰电子科技有限公司</v>
      </c>
      <c r="D9865" s="11" t="str">
        <f>[1]动作!$G9864</f>
        <v>JS_CZ_wodefeng</v>
      </c>
      <c r="E9865" s="11" t="str">
        <f>[1]动作!$D9864</f>
        <v>电表故障</v>
      </c>
      <c r="F9865" s="11" t="s">
        <v>45</v>
      </c>
      <c r="G9865" s="12">
        <f>[1]动作!$A9864+[1]动作!$B9864</f>
        <v>43216.6643287037</v>
      </c>
      <c r="H9865" s="12"/>
      <c r="I9865" s="11"/>
    </row>
    <row r="9866" spans="1:9" hidden="1" x14ac:dyDescent="0.3">
      <c r="A9866" s="24">
        <v>9864</v>
      </c>
      <c r="B9866" s="11" t="str">
        <f>IFERROR(INDEX({"JSNY-BJ0001-01";"JSNY-JS0022-01";"JSNY-JS0002-01"},MATCH(D9866,{"BJ_zhongyu";"JS_WX_liteer";"JS_CZ_wodefeng"},0)),"")</f>
        <v>JSNY-JS0002-01</v>
      </c>
      <c r="C9866" s="11" t="str">
        <f>IFERROR(INDEX({"北京中裕世纪大酒店";"江苏利特尔绿色包装股份有限公司";"常州市金坛沃德丰电子科技有限公司"},MATCH(D9866,{"BJ_zhongyu";"JS_WX_liteer";"JS_CZ_wodefeng"},0)),"")</f>
        <v>常州市金坛沃德丰电子科技有限公司</v>
      </c>
      <c r="D9866" s="11" t="str">
        <f>[1]动作!$G9865</f>
        <v>JS_CZ_wodefeng</v>
      </c>
      <c r="E9866" s="11" t="str">
        <f>[1]动作!$D9865</f>
        <v>电表故障</v>
      </c>
      <c r="F9866" s="11" t="s">
        <v>45</v>
      </c>
      <c r="G9866" s="12">
        <f>[1]动作!$A9865+[1]动作!$B9865</f>
        <v>43216.665833333333</v>
      </c>
      <c r="H9866" s="12"/>
      <c r="I9866" s="11"/>
    </row>
    <row r="9867" spans="1:9" hidden="1" x14ac:dyDescent="0.3">
      <c r="A9867" s="24">
        <v>9865</v>
      </c>
      <c r="B9867" s="11" t="str">
        <f>IFERROR(INDEX({"JSNY-BJ0001-01";"JSNY-JS0022-01";"JSNY-JS0002-01"},MATCH(D9867,{"BJ_zhongyu";"JS_WX_liteer";"JS_CZ_wodefeng"},0)),"")</f>
        <v>JSNY-BJ0001-01</v>
      </c>
      <c r="C9867" s="11" t="str">
        <f>IFERROR(INDEX({"北京中裕世纪大酒店";"江苏利特尔绿色包装股份有限公司";"常州市金坛沃德丰电子科技有限公司"},MATCH(D9867,{"BJ_zhongyu";"JS_WX_liteer";"JS_CZ_wodefeng"},0)),"")</f>
        <v>北京中裕世纪大酒店</v>
      </c>
      <c r="D9867" s="11" t="str">
        <f>[1]动作!$G9866</f>
        <v>BJ_zhongyu</v>
      </c>
      <c r="E9867" s="11" t="str">
        <f>[1]动作!$D9866</f>
        <v>分系统3故障状态</v>
      </c>
      <c r="F9867" s="11" t="s">
        <v>178</v>
      </c>
      <c r="G9867" s="12">
        <f>[1]动作!$A9866+[1]动作!$B9866</f>
        <v>43216.666006944448</v>
      </c>
      <c r="H9867" s="12"/>
      <c r="I9867" s="11"/>
    </row>
    <row r="9868" spans="1:9" hidden="1" x14ac:dyDescent="0.3">
      <c r="A9868" s="24">
        <v>9866</v>
      </c>
      <c r="B9868" s="11" t="str">
        <f>IFERROR(INDEX({"JSNY-BJ0001-01";"JSNY-JS0022-01";"JSNY-JS0002-01"},MATCH(D9868,{"BJ_zhongyu";"JS_WX_liteer";"JS_CZ_wodefeng"},0)),"")</f>
        <v>JSNY-BJ0001-01</v>
      </c>
      <c r="C9868" s="11" t="str">
        <f>IFERROR(INDEX({"北京中裕世纪大酒店";"江苏利特尔绿色包装股份有限公司";"常州市金坛沃德丰电子科技有限公司"},MATCH(D9868,{"BJ_zhongyu";"JS_WX_liteer";"JS_CZ_wodefeng"},0)),"")</f>
        <v>北京中裕世纪大酒店</v>
      </c>
      <c r="D9868" s="11" t="str">
        <f>[1]动作!$G9867</f>
        <v>BJ_zhongyu</v>
      </c>
      <c r="E9868" s="11" t="str">
        <f>[1]动作!$D9867</f>
        <v>分系统3BCMS2故障状态</v>
      </c>
      <c r="F9868" s="11" t="s">
        <v>177</v>
      </c>
      <c r="G9868" s="12">
        <f>[1]动作!$A9867+[1]动作!$B9867</f>
        <v>43216.666006944448</v>
      </c>
      <c r="H9868" s="12"/>
      <c r="I9868" s="11"/>
    </row>
    <row r="9869" spans="1:9" hidden="1" x14ac:dyDescent="0.3">
      <c r="A9869" s="24">
        <v>9867</v>
      </c>
      <c r="B9869" s="11" t="str">
        <f>IFERROR(INDEX({"JSNY-BJ0001-01";"JSNY-JS0022-01";"JSNY-JS0002-01"},MATCH(D9869,{"BJ_zhongyu";"JS_WX_liteer";"JS_CZ_wodefeng"},0)),"")</f>
        <v>JSNY-JS0002-01</v>
      </c>
      <c r="C9869" s="11" t="str">
        <f>IFERROR(INDEX({"北京中裕世纪大酒店";"江苏利特尔绿色包装股份有限公司";"常州市金坛沃德丰电子科技有限公司"},MATCH(D9869,{"BJ_zhongyu";"JS_WX_liteer";"JS_CZ_wodefeng"},0)),"")</f>
        <v>常州市金坛沃德丰电子科技有限公司</v>
      </c>
      <c r="D9869" s="11" t="str">
        <f>[1]动作!$G9868</f>
        <v>JS_CZ_wodefeng</v>
      </c>
      <c r="E9869" s="11" t="str">
        <f>[1]动作!$D9868</f>
        <v>电表故障</v>
      </c>
      <c r="F9869" s="11" t="s">
        <v>45</v>
      </c>
      <c r="G9869" s="12">
        <f>[1]动作!$A9868+[1]动作!$B9868</f>
        <v>43216.667048611111</v>
      </c>
      <c r="H9869" s="12"/>
      <c r="I9869" s="11"/>
    </row>
    <row r="9870" spans="1:9" hidden="1" x14ac:dyDescent="0.3">
      <c r="A9870" s="24">
        <v>9868</v>
      </c>
      <c r="B9870" s="11" t="str">
        <f>IFERROR(INDEX({"JSNY-BJ0001-01";"JSNY-JS0022-01";"JSNY-JS0002-01"},MATCH(D9870,{"BJ_zhongyu";"JS_WX_liteer";"JS_CZ_wodefeng"},0)),"")</f>
        <v>JSNY-JS0002-01</v>
      </c>
      <c r="C9870" s="11" t="str">
        <f>IFERROR(INDEX({"北京中裕世纪大酒店";"江苏利特尔绿色包装股份有限公司";"常州市金坛沃德丰电子科技有限公司"},MATCH(D9870,{"BJ_zhongyu";"JS_WX_liteer";"JS_CZ_wodefeng"},0)),"")</f>
        <v>常州市金坛沃德丰电子科技有限公司</v>
      </c>
      <c r="D9870" s="11" t="str">
        <f>[1]动作!$G9869</f>
        <v>JS_CZ_wodefeng</v>
      </c>
      <c r="E9870" s="11" t="str">
        <f>[1]动作!$D9869</f>
        <v>电表故障</v>
      </c>
      <c r="F9870" s="11" t="s">
        <v>45</v>
      </c>
      <c r="G9870" s="12">
        <f>[1]动作!$A9869+[1]动作!$B9869</f>
        <v>43216.668321759258</v>
      </c>
      <c r="H9870" s="12"/>
      <c r="I9870" s="11"/>
    </row>
    <row r="9871" spans="1:9" hidden="1" x14ac:dyDescent="0.3">
      <c r="A9871" s="24">
        <v>9869</v>
      </c>
      <c r="B9871" s="11" t="str">
        <f>IFERROR(INDEX({"JSNY-BJ0001-01";"JSNY-JS0022-01";"JSNY-JS0002-01"},MATCH(D9871,{"BJ_zhongyu";"JS_WX_liteer";"JS_CZ_wodefeng"},0)),"")</f>
        <v>JSNY-BJ0001-01</v>
      </c>
      <c r="C9871" s="11" t="str">
        <f>IFERROR(INDEX({"北京中裕世纪大酒店";"江苏利特尔绿色包装股份有限公司";"常州市金坛沃德丰电子科技有限公司"},MATCH(D9871,{"BJ_zhongyu";"JS_WX_liteer";"JS_CZ_wodefeng"},0)),"")</f>
        <v>北京中裕世纪大酒店</v>
      </c>
      <c r="D9871" s="11" t="str">
        <f>[1]动作!$G9870</f>
        <v>BJ_zhongyu</v>
      </c>
      <c r="E9871" s="11" t="str">
        <f>[1]动作!$D9870</f>
        <v>分系统3故障状态</v>
      </c>
      <c r="F9871" s="11" t="s">
        <v>178</v>
      </c>
      <c r="G9871" s="12">
        <f>[1]动作!$A9870+[1]动作!$B9870</f>
        <v>43216.668842592589</v>
      </c>
      <c r="H9871" s="12"/>
      <c r="I9871" s="11"/>
    </row>
    <row r="9872" spans="1:9" hidden="1" x14ac:dyDescent="0.3">
      <c r="A9872" s="24">
        <v>9870</v>
      </c>
      <c r="B9872" s="11" t="str">
        <f>IFERROR(INDEX({"JSNY-BJ0001-01";"JSNY-JS0022-01";"JSNY-JS0002-01"},MATCH(D9872,{"BJ_zhongyu";"JS_WX_liteer";"JS_CZ_wodefeng"},0)),"")</f>
        <v>JSNY-BJ0001-01</v>
      </c>
      <c r="C9872" s="11" t="str">
        <f>IFERROR(INDEX({"北京中裕世纪大酒店";"江苏利特尔绿色包装股份有限公司";"常州市金坛沃德丰电子科技有限公司"},MATCH(D9872,{"BJ_zhongyu";"JS_WX_liteer";"JS_CZ_wodefeng"},0)),"")</f>
        <v>北京中裕世纪大酒店</v>
      </c>
      <c r="D9872" s="11" t="str">
        <f>[1]动作!$G9871</f>
        <v>BJ_zhongyu</v>
      </c>
      <c r="E9872" s="11" t="str">
        <f>[1]动作!$D9871</f>
        <v>分系统3BCMS2故障状态</v>
      </c>
      <c r="F9872" s="11" t="s">
        <v>177</v>
      </c>
      <c r="G9872" s="12">
        <f>[1]动作!$A9871+[1]动作!$B9871</f>
        <v>43216.668842592589</v>
      </c>
      <c r="H9872" s="12"/>
      <c r="I9872" s="11"/>
    </row>
    <row r="9873" spans="1:9" hidden="1" x14ac:dyDescent="0.3">
      <c r="A9873" s="24">
        <v>9871</v>
      </c>
      <c r="B9873" s="11" t="str">
        <f>IFERROR(INDEX({"JSNY-BJ0001-01";"JSNY-JS0022-01";"JSNY-JS0002-01"},MATCH(D9873,{"BJ_zhongyu";"JS_WX_liteer";"JS_CZ_wodefeng"},0)),"")</f>
        <v>JSNY-JS0002-01</v>
      </c>
      <c r="C9873" s="11" t="str">
        <f>IFERROR(INDEX({"北京中裕世纪大酒店";"江苏利特尔绿色包装股份有限公司";"常州市金坛沃德丰电子科技有限公司"},MATCH(D9873,{"BJ_zhongyu";"JS_WX_liteer";"JS_CZ_wodefeng"},0)),"")</f>
        <v>常州市金坛沃德丰电子科技有限公司</v>
      </c>
      <c r="D9873" s="11" t="str">
        <f>[1]动作!$G9872</f>
        <v>JS_CZ_wodefeng</v>
      </c>
      <c r="E9873" s="11" t="str">
        <f>[1]动作!$D9872</f>
        <v>电表故障</v>
      </c>
      <c r="F9873" s="11" t="s">
        <v>45</v>
      </c>
      <c r="G9873" s="12">
        <f>[1]动作!$A9872+[1]动作!$B9872</f>
        <v>43216.66988425926</v>
      </c>
      <c r="H9873" s="12"/>
      <c r="I9873" s="11"/>
    </row>
    <row r="9874" spans="1:9" hidden="1" x14ac:dyDescent="0.3">
      <c r="A9874" s="24">
        <v>9872</v>
      </c>
      <c r="B9874" s="11" t="str">
        <f>IFERROR(INDEX({"JSNY-BJ0001-01";"JSNY-JS0022-01";"JSNY-JS0002-01"},MATCH(D9874,{"BJ_zhongyu";"JS_WX_liteer";"JS_CZ_wodefeng"},0)),"")</f>
        <v>JSNY-JS0002-01</v>
      </c>
      <c r="C9874" s="11" t="str">
        <f>IFERROR(INDEX({"北京中裕世纪大酒店";"江苏利特尔绿色包装股份有限公司";"常州市金坛沃德丰电子科技有限公司"},MATCH(D9874,{"BJ_zhongyu";"JS_WX_liteer";"JS_CZ_wodefeng"},0)),"")</f>
        <v>常州市金坛沃德丰电子科技有限公司</v>
      </c>
      <c r="D9874" s="11" t="str">
        <f>[1]动作!$G9873</f>
        <v>JS_CZ_wodefeng</v>
      </c>
      <c r="E9874" s="11" t="str">
        <f>[1]动作!$D9873</f>
        <v>电表故障</v>
      </c>
      <c r="F9874" s="11" t="s">
        <v>45</v>
      </c>
      <c r="G9874" s="12">
        <f>[1]动作!$A9873+[1]动作!$B9873</f>
        <v>43216.670694444445</v>
      </c>
      <c r="H9874" s="12"/>
      <c r="I9874" s="11"/>
    </row>
    <row r="9875" spans="1:9" hidden="1" x14ac:dyDescent="0.3">
      <c r="A9875" s="24">
        <v>9873</v>
      </c>
      <c r="B9875" s="11" t="str">
        <f>IFERROR(INDEX({"JSNY-BJ0001-01";"JSNY-JS0022-01";"JSNY-JS0002-01"},MATCH(D9875,{"BJ_zhongyu";"JS_WX_liteer";"JS_CZ_wodefeng"},0)),"")</f>
        <v>JSNY-JS0002-01</v>
      </c>
      <c r="C9875" s="11" t="str">
        <f>IFERROR(INDEX({"北京中裕世纪大酒店";"江苏利特尔绿色包装股份有限公司";"常州市金坛沃德丰电子科技有限公司"},MATCH(D9875,{"BJ_zhongyu";"JS_WX_liteer";"JS_CZ_wodefeng"},0)),"")</f>
        <v>常州市金坛沃德丰电子科技有限公司</v>
      </c>
      <c r="D9875" s="11" t="str">
        <f>[1]动作!$G9874</f>
        <v>JS_CZ_wodefeng</v>
      </c>
      <c r="E9875" s="11" t="str">
        <f>[1]动作!$D9874</f>
        <v>电表故障</v>
      </c>
      <c r="F9875" s="11" t="s">
        <v>45</v>
      </c>
      <c r="G9875" s="12">
        <f>[1]动作!$A9874+[1]动作!$B9874</f>
        <v>43216.67082175926</v>
      </c>
      <c r="H9875" s="12"/>
      <c r="I9875" s="11"/>
    </row>
    <row r="9876" spans="1:9" hidden="1" x14ac:dyDescent="0.3">
      <c r="A9876" s="24">
        <v>9874</v>
      </c>
      <c r="B9876" s="11" t="str">
        <f>IFERROR(INDEX({"JSNY-BJ0001-01";"JSNY-JS0022-01";"JSNY-JS0002-01"},MATCH(D9876,{"BJ_zhongyu";"JS_WX_liteer";"JS_CZ_wodefeng"},0)),"")</f>
        <v>JSNY-JS0002-01</v>
      </c>
      <c r="C9876" s="11" t="str">
        <f>IFERROR(INDEX({"北京中裕世纪大酒店";"江苏利特尔绿色包装股份有限公司";"常州市金坛沃德丰电子科技有限公司"},MATCH(D9876,{"BJ_zhongyu";"JS_WX_liteer";"JS_CZ_wodefeng"},0)),"")</f>
        <v>常州市金坛沃德丰电子科技有限公司</v>
      </c>
      <c r="D9876" s="11" t="str">
        <f>[1]动作!$G9875</f>
        <v>JS_CZ_wodefeng</v>
      </c>
      <c r="E9876" s="11" t="str">
        <f>[1]动作!$D9875</f>
        <v>电表故障</v>
      </c>
      <c r="F9876" s="11" t="s">
        <v>45</v>
      </c>
      <c r="G9876" s="12">
        <f>[1]动作!$A9875+[1]动作!$B9875</f>
        <v>43216.670983796299</v>
      </c>
      <c r="H9876" s="12"/>
      <c r="I9876" s="11"/>
    </row>
    <row r="9877" spans="1:9" hidden="1" x14ac:dyDescent="0.3">
      <c r="A9877" s="24">
        <v>9875</v>
      </c>
      <c r="B9877" s="11" t="str">
        <f>IFERROR(INDEX({"JSNY-BJ0001-01";"JSNY-JS0022-01";"JSNY-JS0002-01"},MATCH(D9877,{"BJ_zhongyu";"JS_WX_liteer";"JS_CZ_wodefeng"},0)),"")</f>
        <v>JSNY-JS0002-01</v>
      </c>
      <c r="C9877" s="11" t="str">
        <f>IFERROR(INDEX({"北京中裕世纪大酒店";"江苏利特尔绿色包装股份有限公司";"常州市金坛沃德丰电子科技有限公司"},MATCH(D9877,{"BJ_zhongyu";"JS_WX_liteer";"JS_CZ_wodefeng"},0)),"")</f>
        <v>常州市金坛沃德丰电子科技有限公司</v>
      </c>
      <c r="D9877" s="11" t="str">
        <f>[1]动作!$G9876</f>
        <v>JS_CZ_wodefeng</v>
      </c>
      <c r="E9877" s="11" t="str">
        <f>[1]动作!$D9876</f>
        <v>电表故障</v>
      </c>
      <c r="F9877" s="11" t="s">
        <v>45</v>
      </c>
      <c r="G9877" s="12">
        <f>[1]动作!$A9876+[1]动作!$B9876</f>
        <v>43216.671215277776</v>
      </c>
      <c r="H9877" s="12"/>
      <c r="I9877" s="11"/>
    </row>
    <row r="9878" spans="1:9" hidden="1" x14ac:dyDescent="0.3">
      <c r="A9878" s="24">
        <v>9876</v>
      </c>
      <c r="B9878" s="11" t="str">
        <f>IFERROR(INDEX({"JSNY-BJ0001-01";"JSNY-JS0022-01";"JSNY-JS0002-01"},MATCH(D9878,{"BJ_zhongyu";"JS_WX_liteer";"JS_CZ_wodefeng"},0)),"")</f>
        <v>JSNY-JS0002-01</v>
      </c>
      <c r="C9878" s="11" t="str">
        <f>IFERROR(INDEX({"北京中裕世纪大酒店";"江苏利特尔绿色包装股份有限公司";"常州市金坛沃德丰电子科技有限公司"},MATCH(D9878,{"BJ_zhongyu";"JS_WX_liteer";"JS_CZ_wodefeng"},0)),"")</f>
        <v>常州市金坛沃德丰电子科技有限公司</v>
      </c>
      <c r="D9878" s="11" t="str">
        <f>[1]动作!$G9877</f>
        <v>JS_CZ_wodefeng</v>
      </c>
      <c r="E9878" s="11" t="str">
        <f>[1]动作!$D9877</f>
        <v>电表故障</v>
      </c>
      <c r="F9878" s="11" t="s">
        <v>45</v>
      </c>
      <c r="G9878" s="12">
        <f>[1]动作!$A9877+[1]动作!$B9877</f>
        <v>43216.671331018515</v>
      </c>
      <c r="H9878" s="12"/>
      <c r="I9878" s="11"/>
    </row>
    <row r="9879" spans="1:9" hidden="1" x14ac:dyDescent="0.3">
      <c r="A9879" s="24">
        <v>9877</v>
      </c>
      <c r="B9879" s="11" t="str">
        <f>IFERROR(INDEX({"JSNY-BJ0001-01";"JSNY-JS0022-01";"JSNY-JS0002-01"},MATCH(D9879,{"BJ_zhongyu";"JS_WX_liteer";"JS_CZ_wodefeng"},0)),"")</f>
        <v>JSNY-BJ0001-01</v>
      </c>
      <c r="C9879" s="11" t="str">
        <f>IFERROR(INDEX({"北京中裕世纪大酒店";"江苏利特尔绿色包装股份有限公司";"常州市金坛沃德丰电子科技有限公司"},MATCH(D9879,{"BJ_zhongyu";"JS_WX_liteer";"JS_CZ_wodefeng"},0)),"")</f>
        <v>北京中裕世纪大酒店</v>
      </c>
      <c r="D9879" s="11" t="str">
        <f>[1]动作!$G9878</f>
        <v>BJ_zhongyu</v>
      </c>
      <c r="E9879" s="11" t="str">
        <f>[1]动作!$D9878</f>
        <v>分系统3故障状态</v>
      </c>
      <c r="F9879" s="11" t="s">
        <v>178</v>
      </c>
      <c r="G9879" s="12">
        <f>[1]动作!$A9878+[1]动作!$B9878</f>
        <v>43216.671620370369</v>
      </c>
      <c r="H9879" s="12"/>
      <c r="I9879" s="11"/>
    </row>
    <row r="9880" spans="1:9" hidden="1" x14ac:dyDescent="0.3">
      <c r="A9880" s="24">
        <v>9878</v>
      </c>
      <c r="B9880" s="11" t="str">
        <f>IFERROR(INDEX({"JSNY-BJ0001-01";"JSNY-JS0022-01";"JSNY-JS0002-01"},MATCH(D9880,{"BJ_zhongyu";"JS_WX_liteer";"JS_CZ_wodefeng"},0)),"")</f>
        <v>JSNY-BJ0001-01</v>
      </c>
      <c r="C9880" s="11" t="str">
        <f>IFERROR(INDEX({"北京中裕世纪大酒店";"江苏利特尔绿色包装股份有限公司";"常州市金坛沃德丰电子科技有限公司"},MATCH(D9880,{"BJ_zhongyu";"JS_WX_liteer";"JS_CZ_wodefeng"},0)),"")</f>
        <v>北京中裕世纪大酒店</v>
      </c>
      <c r="D9880" s="11" t="str">
        <f>[1]动作!$G9879</f>
        <v>BJ_zhongyu</v>
      </c>
      <c r="E9880" s="11" t="str">
        <f>[1]动作!$D9879</f>
        <v>分系统3BCMS2故障状态</v>
      </c>
      <c r="F9880" s="11" t="s">
        <v>177</v>
      </c>
      <c r="G9880" s="12">
        <f>[1]动作!$A9879+[1]动作!$B9879</f>
        <v>43216.671620370369</v>
      </c>
      <c r="H9880" s="12"/>
      <c r="I9880" s="11"/>
    </row>
    <row r="9881" spans="1:9" hidden="1" x14ac:dyDescent="0.3">
      <c r="A9881" s="24">
        <v>9879</v>
      </c>
      <c r="B9881" s="11" t="str">
        <f>IFERROR(INDEX({"JSNY-BJ0001-01";"JSNY-JS0022-01";"JSNY-JS0002-01"},MATCH(D9881,{"BJ_zhongyu";"JS_WX_liteer";"JS_CZ_wodefeng"},0)),"")</f>
        <v>JSNY-JS0002-01</v>
      </c>
      <c r="C9881" s="11" t="str">
        <f>IFERROR(INDEX({"北京中裕世纪大酒店";"江苏利特尔绿色包装股份有限公司";"常州市金坛沃德丰电子科技有限公司"},MATCH(D9881,{"BJ_zhongyu";"JS_WX_liteer";"JS_CZ_wodefeng"},0)),"")</f>
        <v>常州市金坛沃德丰电子科技有限公司</v>
      </c>
      <c r="D9881" s="11" t="str">
        <f>[1]动作!$G9880</f>
        <v>JS_CZ_wodefeng</v>
      </c>
      <c r="E9881" s="11" t="str">
        <f>[1]动作!$D9880</f>
        <v>电表故障</v>
      </c>
      <c r="F9881" s="11" t="s">
        <v>45</v>
      </c>
      <c r="G9881" s="12">
        <f>[1]动作!$A9880+[1]动作!$B9880</f>
        <v>43216.672384259262</v>
      </c>
      <c r="H9881" s="12"/>
      <c r="I9881" s="11"/>
    </row>
    <row r="9882" spans="1:9" hidden="1" x14ac:dyDescent="0.3">
      <c r="A9882" s="24">
        <v>9880</v>
      </c>
      <c r="B9882" s="11" t="str">
        <f>IFERROR(INDEX({"JSNY-BJ0001-01";"JSNY-JS0022-01";"JSNY-JS0002-01"},MATCH(D9882,{"BJ_zhongyu";"JS_WX_liteer";"JS_CZ_wodefeng"},0)),"")</f>
        <v>JSNY-JS0002-01</v>
      </c>
      <c r="C9882" s="11" t="str">
        <f>IFERROR(INDEX({"北京中裕世纪大酒店";"江苏利特尔绿色包装股份有限公司";"常州市金坛沃德丰电子科技有限公司"},MATCH(D9882,{"BJ_zhongyu";"JS_WX_liteer";"JS_CZ_wodefeng"},0)),"")</f>
        <v>常州市金坛沃德丰电子科技有限公司</v>
      </c>
      <c r="D9882" s="11" t="str">
        <f>[1]动作!$G9881</f>
        <v>JS_CZ_wodefeng</v>
      </c>
      <c r="E9882" s="11" t="str">
        <f>[1]动作!$D9881</f>
        <v>电表故障</v>
      </c>
      <c r="F9882" s="11" t="s">
        <v>45</v>
      </c>
      <c r="G9882" s="12">
        <f>[1]动作!$A9881+[1]动作!$B9881</f>
        <v>43216.67359953704</v>
      </c>
      <c r="H9882" s="12"/>
      <c r="I9882" s="11"/>
    </row>
    <row r="9883" spans="1:9" hidden="1" x14ac:dyDescent="0.3">
      <c r="A9883" s="24">
        <v>9881</v>
      </c>
      <c r="B9883" s="11" t="str">
        <f>IFERROR(INDEX({"JSNY-BJ0001-01";"JSNY-JS0022-01";"JSNY-JS0002-01"},MATCH(D9883,{"BJ_zhongyu";"JS_WX_liteer";"JS_CZ_wodefeng"},0)),"")</f>
        <v>JSNY-BJ0001-01</v>
      </c>
      <c r="C9883" s="11" t="str">
        <f>IFERROR(INDEX({"北京中裕世纪大酒店";"江苏利特尔绿色包装股份有限公司";"常州市金坛沃德丰电子科技有限公司"},MATCH(D9883,{"BJ_zhongyu";"JS_WX_liteer";"JS_CZ_wodefeng"},0)),"")</f>
        <v>北京中裕世纪大酒店</v>
      </c>
      <c r="D9883" s="11" t="str">
        <f>[1]动作!$G9882</f>
        <v>BJ_zhongyu</v>
      </c>
      <c r="E9883" s="11" t="str">
        <f>[1]动作!$D9882</f>
        <v>分系统3故障状态</v>
      </c>
      <c r="F9883" s="11" t="s">
        <v>178</v>
      </c>
      <c r="G9883" s="12">
        <f>[1]动作!$A9882+[1]动作!$B9882</f>
        <v>43216.674467592595</v>
      </c>
      <c r="H9883" s="12"/>
      <c r="I9883" s="11"/>
    </row>
    <row r="9884" spans="1:9" hidden="1" x14ac:dyDescent="0.3">
      <c r="A9884" s="24">
        <v>9882</v>
      </c>
      <c r="B9884" s="11" t="str">
        <f>IFERROR(INDEX({"JSNY-BJ0001-01";"JSNY-JS0022-01";"JSNY-JS0002-01"},MATCH(D9884,{"BJ_zhongyu";"JS_WX_liteer";"JS_CZ_wodefeng"},0)),"")</f>
        <v>JSNY-BJ0001-01</v>
      </c>
      <c r="C9884" s="11" t="str">
        <f>IFERROR(INDEX({"北京中裕世纪大酒店";"江苏利特尔绿色包装股份有限公司";"常州市金坛沃德丰电子科技有限公司"},MATCH(D9884,{"BJ_zhongyu";"JS_WX_liteer";"JS_CZ_wodefeng"},0)),"")</f>
        <v>北京中裕世纪大酒店</v>
      </c>
      <c r="D9884" s="11" t="str">
        <f>[1]动作!$G9883</f>
        <v>BJ_zhongyu</v>
      </c>
      <c r="E9884" s="11" t="str">
        <f>[1]动作!$D9883</f>
        <v>分系统3BCMS2故障状态</v>
      </c>
      <c r="F9884" s="11" t="s">
        <v>177</v>
      </c>
      <c r="G9884" s="12">
        <f>[1]动作!$A9883+[1]动作!$B9883</f>
        <v>43216.674467592595</v>
      </c>
      <c r="H9884" s="12"/>
      <c r="I9884" s="11"/>
    </row>
    <row r="9885" spans="1:9" hidden="1" x14ac:dyDescent="0.3">
      <c r="A9885" s="24">
        <v>9883</v>
      </c>
      <c r="B9885" s="11" t="str">
        <f>IFERROR(INDEX({"JSNY-BJ0001-01";"JSNY-JS0022-01";"JSNY-JS0002-01"},MATCH(D9885,{"BJ_zhongyu";"JS_WX_liteer";"JS_CZ_wodefeng"},0)),"")</f>
        <v>JSNY-BJ0001-01</v>
      </c>
      <c r="C9885" s="11" t="str">
        <f>IFERROR(INDEX({"北京中裕世纪大酒店";"江苏利特尔绿色包装股份有限公司";"常州市金坛沃德丰电子科技有限公司"},MATCH(D9885,{"BJ_zhongyu";"JS_WX_liteer";"JS_CZ_wodefeng"},0)),"")</f>
        <v>北京中裕世纪大酒店</v>
      </c>
      <c r="D9885" s="11" t="str">
        <f>[1]动作!$G9884</f>
        <v>BJ_zhongyu</v>
      </c>
      <c r="E9885" s="11" t="str">
        <f>[1]动作!$D9884</f>
        <v>分系统3故障状态</v>
      </c>
      <c r="F9885" s="11" t="s">
        <v>178</v>
      </c>
      <c r="G9885" s="12">
        <f>[1]动作!$A9884+[1]动作!$B9884</f>
        <v>43216.677025462966</v>
      </c>
      <c r="H9885" s="12"/>
      <c r="I9885" s="11"/>
    </row>
    <row r="9886" spans="1:9" hidden="1" x14ac:dyDescent="0.3">
      <c r="A9886" s="24">
        <v>9884</v>
      </c>
      <c r="B9886" s="11" t="str">
        <f>IFERROR(INDEX({"JSNY-BJ0001-01";"JSNY-JS0022-01";"JSNY-JS0002-01"},MATCH(D9886,{"BJ_zhongyu";"JS_WX_liteer";"JS_CZ_wodefeng"},0)),"")</f>
        <v>JSNY-BJ0001-01</v>
      </c>
      <c r="C9886" s="11" t="str">
        <f>IFERROR(INDEX({"北京中裕世纪大酒店";"江苏利特尔绿色包装股份有限公司";"常州市金坛沃德丰电子科技有限公司"},MATCH(D9886,{"BJ_zhongyu";"JS_WX_liteer";"JS_CZ_wodefeng"},0)),"")</f>
        <v>北京中裕世纪大酒店</v>
      </c>
      <c r="D9886" s="11" t="str">
        <f>[1]动作!$G9885</f>
        <v>BJ_zhongyu</v>
      </c>
      <c r="E9886" s="11" t="str">
        <f>[1]动作!$D9885</f>
        <v>分系统3BCMS2故障状态</v>
      </c>
      <c r="F9886" s="11" t="s">
        <v>177</v>
      </c>
      <c r="G9886" s="12">
        <f>[1]动作!$A9885+[1]动作!$B9885</f>
        <v>43216.677025462966</v>
      </c>
      <c r="H9886" s="12"/>
      <c r="I9886" s="11"/>
    </row>
    <row r="9887" spans="1:9" hidden="1" x14ac:dyDescent="0.3">
      <c r="A9887" s="24">
        <v>9885</v>
      </c>
      <c r="B9887" s="11" t="str">
        <f>IFERROR(INDEX({"JSNY-BJ0001-01";"JSNY-JS0022-01";"JSNY-JS0002-01"},MATCH(D9887,{"BJ_zhongyu";"JS_WX_liteer";"JS_CZ_wodefeng"},0)),"")</f>
        <v>JSNY-JS0002-01</v>
      </c>
      <c r="C9887" s="11" t="str">
        <f>IFERROR(INDEX({"北京中裕世纪大酒店";"江苏利特尔绿色包装股份有限公司";"常州市金坛沃德丰电子科技有限公司"},MATCH(D9887,{"BJ_zhongyu";"JS_WX_liteer";"JS_CZ_wodefeng"},0)),"")</f>
        <v>常州市金坛沃德丰电子科技有限公司</v>
      </c>
      <c r="D9887" s="11" t="str">
        <f>[1]动作!$G9886</f>
        <v>JS_CZ_wodefeng</v>
      </c>
      <c r="E9887" s="11" t="str">
        <f>[1]动作!$D9886</f>
        <v>电表故障</v>
      </c>
      <c r="F9887" s="11" t="s">
        <v>45</v>
      </c>
      <c r="G9887" s="12">
        <f>[1]动作!$A9886+[1]动作!$B9886</f>
        <v>43216.677662037036</v>
      </c>
      <c r="H9887" s="12"/>
      <c r="I9887" s="11"/>
    </row>
    <row r="9888" spans="1:9" hidden="1" x14ac:dyDescent="0.3">
      <c r="A9888" s="24">
        <v>9886</v>
      </c>
      <c r="B9888" s="11" t="str">
        <f>IFERROR(INDEX({"JSNY-BJ0001-01";"JSNY-JS0022-01";"JSNY-JS0002-01"},MATCH(D9888,{"BJ_zhongyu";"JS_WX_liteer";"JS_CZ_wodefeng"},0)),"")</f>
        <v>JSNY-BJ0001-01</v>
      </c>
      <c r="C9888" s="11" t="str">
        <f>IFERROR(INDEX({"北京中裕世纪大酒店";"江苏利特尔绿色包装股份有限公司";"常州市金坛沃德丰电子科技有限公司"},MATCH(D9888,{"BJ_zhongyu";"JS_WX_liteer";"JS_CZ_wodefeng"},0)),"")</f>
        <v>北京中裕世纪大酒店</v>
      </c>
      <c r="D9888" s="11" t="str">
        <f>[1]动作!$G9887</f>
        <v>BJ_zhongyu</v>
      </c>
      <c r="E9888" s="11" t="str">
        <f>[1]动作!$D9887</f>
        <v>分系统3故障状态</v>
      </c>
      <c r="F9888" s="11" t="s">
        <v>178</v>
      </c>
      <c r="G9888" s="12">
        <f>[1]动作!$A9887+[1]动作!$B9887</f>
        <v>43216.679502314815</v>
      </c>
      <c r="H9888" s="12"/>
      <c r="I9888" s="11"/>
    </row>
    <row r="9889" spans="1:9" hidden="1" x14ac:dyDescent="0.3">
      <c r="A9889" s="24">
        <v>9887</v>
      </c>
      <c r="B9889" s="11" t="str">
        <f>IFERROR(INDEX({"JSNY-BJ0001-01";"JSNY-JS0022-01";"JSNY-JS0002-01"},MATCH(D9889,{"BJ_zhongyu";"JS_WX_liteer";"JS_CZ_wodefeng"},0)),"")</f>
        <v>JSNY-BJ0001-01</v>
      </c>
      <c r="C9889" s="11" t="str">
        <f>IFERROR(INDEX({"北京中裕世纪大酒店";"江苏利特尔绿色包装股份有限公司";"常州市金坛沃德丰电子科技有限公司"},MATCH(D9889,{"BJ_zhongyu";"JS_WX_liteer";"JS_CZ_wodefeng"},0)),"")</f>
        <v>北京中裕世纪大酒店</v>
      </c>
      <c r="D9889" s="11" t="str">
        <f>[1]动作!$G9888</f>
        <v>BJ_zhongyu</v>
      </c>
      <c r="E9889" s="11" t="str">
        <f>[1]动作!$D9888</f>
        <v>分系统3BCMS2故障状态</v>
      </c>
      <c r="F9889" s="11" t="s">
        <v>177</v>
      </c>
      <c r="G9889" s="12">
        <f>[1]动作!$A9888+[1]动作!$B9888</f>
        <v>43216.679502314815</v>
      </c>
      <c r="H9889" s="12"/>
      <c r="I9889" s="11"/>
    </row>
    <row r="9890" spans="1:9" hidden="1" x14ac:dyDescent="0.3">
      <c r="A9890" s="24">
        <v>9888</v>
      </c>
      <c r="B9890" s="11" t="str">
        <f>IFERROR(INDEX({"JSNY-BJ0001-01";"JSNY-JS0022-01";"JSNY-JS0002-01"},MATCH(D9890,{"BJ_zhongyu";"JS_WX_liteer";"JS_CZ_wodefeng"},0)),"")</f>
        <v>JSNY-JS0002-01</v>
      </c>
      <c r="C9890" s="11" t="str">
        <f>IFERROR(INDEX({"北京中裕世纪大酒店";"江苏利特尔绿色包装股份有限公司";"常州市金坛沃德丰电子科技有限公司"},MATCH(D9890,{"BJ_zhongyu";"JS_WX_liteer";"JS_CZ_wodefeng"},0)),"")</f>
        <v>常州市金坛沃德丰电子科技有限公司</v>
      </c>
      <c r="D9890" s="11" t="str">
        <f>[1]动作!$G9889</f>
        <v>JS_CZ_wodefeng</v>
      </c>
      <c r="E9890" s="11" t="str">
        <f>[1]动作!$D9889</f>
        <v>电表故障</v>
      </c>
      <c r="F9890" s="11" t="s">
        <v>45</v>
      </c>
      <c r="G9890" s="12">
        <f>[1]动作!$A9889+[1]动作!$B9889</f>
        <v>43216.680034722223</v>
      </c>
      <c r="H9890" s="12"/>
      <c r="I9890" s="11"/>
    </row>
    <row r="9891" spans="1:9" hidden="1" x14ac:dyDescent="0.3">
      <c r="A9891" s="24">
        <v>9889</v>
      </c>
      <c r="B9891" s="11" t="str">
        <f>IFERROR(INDEX({"JSNY-BJ0001-01";"JSNY-JS0022-01";"JSNY-JS0002-01"},MATCH(D9891,{"BJ_zhongyu";"JS_WX_liteer";"JS_CZ_wodefeng"},0)),"")</f>
        <v>JSNY-BJ0001-01</v>
      </c>
      <c r="C9891" s="11" t="str">
        <f>IFERROR(INDEX({"北京中裕世纪大酒店";"江苏利特尔绿色包装股份有限公司";"常州市金坛沃德丰电子科技有限公司"},MATCH(D9891,{"BJ_zhongyu";"JS_WX_liteer";"JS_CZ_wodefeng"},0)),"")</f>
        <v>北京中裕世纪大酒店</v>
      </c>
      <c r="D9891" s="11" t="str">
        <f>[1]动作!$G9890</f>
        <v>BJ_zhongyu</v>
      </c>
      <c r="E9891" s="11" t="str">
        <f>[1]动作!$D9890</f>
        <v>分系统3故障状态</v>
      </c>
      <c r="F9891" s="11" t="s">
        <v>178</v>
      </c>
      <c r="G9891" s="12">
        <f>[1]动作!$A9890+[1]动作!$B9890</f>
        <v>43216.681944444441</v>
      </c>
      <c r="H9891" s="12"/>
      <c r="I9891" s="11"/>
    </row>
    <row r="9892" spans="1:9" hidden="1" x14ac:dyDescent="0.3">
      <c r="A9892" s="24">
        <v>9890</v>
      </c>
      <c r="B9892" s="11" t="str">
        <f>IFERROR(INDEX({"JSNY-BJ0001-01";"JSNY-JS0022-01";"JSNY-JS0002-01"},MATCH(D9892,{"BJ_zhongyu";"JS_WX_liteer";"JS_CZ_wodefeng"},0)),"")</f>
        <v>JSNY-BJ0001-01</v>
      </c>
      <c r="C9892" s="11" t="str">
        <f>IFERROR(INDEX({"北京中裕世纪大酒店";"江苏利特尔绿色包装股份有限公司";"常州市金坛沃德丰电子科技有限公司"},MATCH(D9892,{"BJ_zhongyu";"JS_WX_liteer";"JS_CZ_wodefeng"},0)),"")</f>
        <v>北京中裕世纪大酒店</v>
      </c>
      <c r="D9892" s="11" t="str">
        <f>[1]动作!$G9891</f>
        <v>BJ_zhongyu</v>
      </c>
      <c r="E9892" s="11" t="str">
        <f>[1]动作!$D9891</f>
        <v>分系统3BCMS2故障状态</v>
      </c>
      <c r="F9892" s="11" t="s">
        <v>177</v>
      </c>
      <c r="G9892" s="12">
        <f>[1]动作!$A9891+[1]动作!$B9891</f>
        <v>43216.681944444441</v>
      </c>
      <c r="H9892" s="12"/>
      <c r="I9892" s="11"/>
    </row>
    <row r="9893" spans="1:9" hidden="1" x14ac:dyDescent="0.3">
      <c r="A9893" s="24">
        <v>9891</v>
      </c>
      <c r="B9893" s="11" t="str">
        <f>IFERROR(INDEX({"JSNY-BJ0001-01";"JSNY-JS0022-01";"JSNY-JS0002-01"},MATCH(D9893,{"BJ_zhongyu";"JS_WX_liteer";"JS_CZ_wodefeng"},0)),"")</f>
        <v>JSNY-JS0002-01</v>
      </c>
      <c r="C9893" s="11" t="str">
        <f>IFERROR(INDEX({"北京中裕世纪大酒店";"江苏利特尔绿色包装股份有限公司";"常州市金坛沃德丰电子科技有限公司"},MATCH(D9893,{"BJ_zhongyu";"JS_WX_liteer";"JS_CZ_wodefeng"},0)),"")</f>
        <v>常州市金坛沃德丰电子科技有限公司</v>
      </c>
      <c r="D9893" s="11" t="str">
        <f>[1]动作!$G9892</f>
        <v>JS_CZ_wodefeng</v>
      </c>
      <c r="E9893" s="11" t="str">
        <f>[1]动作!$D9892</f>
        <v>电表故障</v>
      </c>
      <c r="F9893" s="11" t="s">
        <v>45</v>
      </c>
      <c r="G9893" s="12">
        <f>[1]动作!$A9892+[1]动作!$B9892</f>
        <v>43216.682812500003</v>
      </c>
      <c r="H9893" s="12"/>
      <c r="I9893" s="11"/>
    </row>
    <row r="9894" spans="1:9" hidden="1" x14ac:dyDescent="0.3">
      <c r="A9894" s="24">
        <v>9892</v>
      </c>
      <c r="B9894" s="11" t="str">
        <f>IFERROR(INDEX({"JSNY-BJ0001-01";"JSNY-JS0022-01";"JSNY-JS0002-01"},MATCH(D9894,{"BJ_zhongyu";"JS_WX_liteer";"JS_CZ_wodefeng"},0)),"")</f>
        <v>JSNY-JS0002-01</v>
      </c>
      <c r="C9894" s="11" t="str">
        <f>IFERROR(INDEX({"北京中裕世纪大酒店";"江苏利特尔绿色包装股份有限公司";"常州市金坛沃德丰电子科技有限公司"},MATCH(D9894,{"BJ_zhongyu";"JS_WX_liteer";"JS_CZ_wodefeng"},0)),"")</f>
        <v>常州市金坛沃德丰电子科技有限公司</v>
      </c>
      <c r="D9894" s="11" t="str">
        <f>[1]动作!$G9893</f>
        <v>JS_CZ_wodefeng</v>
      </c>
      <c r="E9894" s="11" t="str">
        <f>[1]动作!$D9893</f>
        <v>电表故障</v>
      </c>
      <c r="F9894" s="11" t="s">
        <v>45</v>
      </c>
      <c r="G9894" s="12">
        <f>[1]动作!$A9893+[1]动作!$B9893</f>
        <v>43216.682928240742</v>
      </c>
      <c r="H9894" s="12"/>
      <c r="I9894" s="11"/>
    </row>
    <row r="9895" spans="1:9" hidden="1" x14ac:dyDescent="0.3">
      <c r="A9895" s="24">
        <v>9893</v>
      </c>
      <c r="B9895" s="11" t="str">
        <f>IFERROR(INDEX({"JSNY-BJ0001-01";"JSNY-JS0022-01";"JSNY-JS0002-01"},MATCH(D9895,{"BJ_zhongyu";"JS_WX_liteer";"JS_CZ_wodefeng"},0)),"")</f>
        <v>JSNY-BJ0001-01</v>
      </c>
      <c r="C9895" s="11" t="str">
        <f>IFERROR(INDEX({"北京中裕世纪大酒店";"江苏利特尔绿色包装股份有限公司";"常州市金坛沃德丰电子科技有限公司"},MATCH(D9895,{"BJ_zhongyu";"JS_WX_liteer";"JS_CZ_wodefeng"},0)),"")</f>
        <v>北京中裕世纪大酒店</v>
      </c>
      <c r="D9895" s="11" t="str">
        <f>[1]动作!$G9894</f>
        <v>BJ_zhongyu</v>
      </c>
      <c r="E9895" s="11" t="str">
        <f>[1]动作!$D9894</f>
        <v>分系统3故障状态</v>
      </c>
      <c r="F9895" s="11" t="s">
        <v>178</v>
      </c>
      <c r="G9895" s="12">
        <f>[1]动作!$A9894+[1]动作!$B9894</f>
        <v>43216.684259259258</v>
      </c>
      <c r="H9895" s="12"/>
      <c r="I9895" s="11"/>
    </row>
    <row r="9896" spans="1:9" hidden="1" x14ac:dyDescent="0.3">
      <c r="A9896" s="24">
        <v>9894</v>
      </c>
      <c r="B9896" s="11" t="str">
        <f>IFERROR(INDEX({"JSNY-BJ0001-01";"JSNY-JS0022-01";"JSNY-JS0002-01"},MATCH(D9896,{"BJ_zhongyu";"JS_WX_liteer";"JS_CZ_wodefeng"},0)),"")</f>
        <v>JSNY-BJ0001-01</v>
      </c>
      <c r="C9896" s="11" t="str">
        <f>IFERROR(INDEX({"北京中裕世纪大酒店";"江苏利特尔绿色包装股份有限公司";"常州市金坛沃德丰电子科技有限公司"},MATCH(D9896,{"BJ_zhongyu";"JS_WX_liteer";"JS_CZ_wodefeng"},0)),"")</f>
        <v>北京中裕世纪大酒店</v>
      </c>
      <c r="D9896" s="11" t="str">
        <f>[1]动作!$G9895</f>
        <v>BJ_zhongyu</v>
      </c>
      <c r="E9896" s="11" t="str">
        <f>[1]动作!$D9895</f>
        <v>分系统3BCMS2故障状态</v>
      </c>
      <c r="F9896" s="11" t="s">
        <v>177</v>
      </c>
      <c r="G9896" s="12">
        <f>[1]动作!$A9895+[1]动作!$B9895</f>
        <v>43216.684259259258</v>
      </c>
      <c r="H9896" s="12"/>
      <c r="I9896" s="11"/>
    </row>
    <row r="9897" spans="1:9" hidden="1" x14ac:dyDescent="0.3">
      <c r="A9897" s="24">
        <v>9895</v>
      </c>
      <c r="B9897" s="11" t="str">
        <f>IFERROR(INDEX({"JSNY-BJ0001-01";"JSNY-JS0022-01";"JSNY-JS0002-01"},MATCH(D9897,{"BJ_zhongyu";"JS_WX_liteer";"JS_CZ_wodefeng"},0)),"")</f>
        <v>JSNY-BJ0001-01</v>
      </c>
      <c r="C9897" s="11" t="str">
        <f>IFERROR(INDEX({"北京中裕世纪大酒店";"江苏利特尔绿色包装股份有限公司";"常州市金坛沃德丰电子科技有限公司"},MATCH(D9897,{"BJ_zhongyu";"JS_WX_liteer";"JS_CZ_wodefeng"},0)),"")</f>
        <v>北京中裕世纪大酒店</v>
      </c>
      <c r="D9897" s="11" t="str">
        <f>[1]动作!$G9896</f>
        <v>BJ_zhongyu</v>
      </c>
      <c r="E9897" s="11" t="str">
        <f>[1]动作!$D9896</f>
        <v>分系统3故障状态</v>
      </c>
      <c r="F9897" s="11" t="s">
        <v>178</v>
      </c>
      <c r="G9897" s="12">
        <f>[1]动作!$A9896+[1]动作!$B9896</f>
        <v>43216.686516203707</v>
      </c>
      <c r="H9897" s="12"/>
      <c r="I9897" s="11"/>
    </row>
    <row r="9898" spans="1:9" hidden="1" x14ac:dyDescent="0.3">
      <c r="A9898" s="24">
        <v>9896</v>
      </c>
      <c r="B9898" s="11" t="str">
        <f>IFERROR(INDEX({"JSNY-BJ0001-01";"JSNY-JS0022-01";"JSNY-JS0002-01"},MATCH(D9898,{"BJ_zhongyu";"JS_WX_liteer";"JS_CZ_wodefeng"},0)),"")</f>
        <v>JSNY-BJ0001-01</v>
      </c>
      <c r="C9898" s="11" t="str">
        <f>IFERROR(INDEX({"北京中裕世纪大酒店";"江苏利特尔绿色包装股份有限公司";"常州市金坛沃德丰电子科技有限公司"},MATCH(D9898,{"BJ_zhongyu";"JS_WX_liteer";"JS_CZ_wodefeng"},0)),"")</f>
        <v>北京中裕世纪大酒店</v>
      </c>
      <c r="D9898" s="11" t="str">
        <f>[1]动作!$G9897</f>
        <v>BJ_zhongyu</v>
      </c>
      <c r="E9898" s="11" t="str">
        <f>[1]动作!$D9897</f>
        <v>分系统3BCMS2故障状态</v>
      </c>
      <c r="F9898" s="11" t="s">
        <v>177</v>
      </c>
      <c r="G9898" s="12">
        <f>[1]动作!$A9897+[1]动作!$B9897</f>
        <v>43216.686516203707</v>
      </c>
      <c r="H9898" s="12"/>
      <c r="I9898" s="11"/>
    </row>
    <row r="9899" spans="1:9" hidden="1" x14ac:dyDescent="0.3">
      <c r="A9899" s="24">
        <v>9897</v>
      </c>
      <c r="B9899" s="11" t="str">
        <f>IFERROR(INDEX({"JSNY-BJ0001-01";"JSNY-JS0022-01";"JSNY-JS0002-01"},MATCH(D9899,{"BJ_zhongyu";"JS_WX_liteer";"JS_CZ_wodefeng"},0)),"")</f>
        <v>JSNY-JS0002-01</v>
      </c>
      <c r="C9899" s="11" t="str">
        <f>IFERROR(INDEX({"北京中裕世纪大酒店";"江苏利特尔绿色包装股份有限公司";"常州市金坛沃德丰电子科技有限公司"},MATCH(D9899,{"BJ_zhongyu";"JS_WX_liteer";"JS_CZ_wodefeng"},0)),"")</f>
        <v>常州市金坛沃德丰电子科技有限公司</v>
      </c>
      <c r="D9899" s="11" t="str">
        <f>[1]动作!$G9898</f>
        <v>JS_CZ_wodefeng</v>
      </c>
      <c r="E9899" s="11" t="str">
        <f>[1]动作!$D9898</f>
        <v>电表故障</v>
      </c>
      <c r="F9899" s="11" t="s">
        <v>45</v>
      </c>
      <c r="G9899" s="12">
        <f>[1]动作!$A9898+[1]动作!$B9898</f>
        <v>43216.687789351854</v>
      </c>
      <c r="H9899" s="12"/>
      <c r="I9899" s="11"/>
    </row>
    <row r="9900" spans="1:9" hidden="1" x14ac:dyDescent="0.3">
      <c r="A9900" s="24">
        <v>9898</v>
      </c>
      <c r="B9900" s="11" t="str">
        <f>IFERROR(INDEX({"JSNY-BJ0001-01";"JSNY-JS0022-01";"JSNY-JS0002-01"},MATCH(D9900,{"BJ_zhongyu";"JS_WX_liteer";"JS_CZ_wodefeng"},0)),"")</f>
        <v>JSNY-JS0002-01</v>
      </c>
      <c r="C9900" s="11" t="str">
        <f>IFERROR(INDEX({"北京中裕世纪大酒店";"江苏利特尔绿色包装股份有限公司";"常州市金坛沃德丰电子科技有限公司"},MATCH(D9900,{"BJ_zhongyu";"JS_WX_liteer";"JS_CZ_wodefeng"},0)),"")</f>
        <v>常州市金坛沃德丰电子科技有限公司</v>
      </c>
      <c r="D9900" s="11" t="str">
        <f>[1]动作!$G9899</f>
        <v>JS_CZ_wodefeng</v>
      </c>
      <c r="E9900" s="11" t="str">
        <f>[1]动作!$D9899</f>
        <v>电表故障</v>
      </c>
      <c r="F9900" s="11" t="s">
        <v>45</v>
      </c>
      <c r="G9900" s="12">
        <f>[1]动作!$A9899+[1]动作!$B9899</f>
        <v>43216.687905092593</v>
      </c>
      <c r="H9900" s="12"/>
      <c r="I9900" s="11"/>
    </row>
    <row r="9901" spans="1:9" hidden="1" x14ac:dyDescent="0.3">
      <c r="A9901" s="24">
        <v>9899</v>
      </c>
      <c r="B9901" s="11" t="str">
        <f>IFERROR(INDEX({"JSNY-BJ0001-01";"JSNY-JS0022-01";"JSNY-JS0002-01"},MATCH(D9901,{"BJ_zhongyu";"JS_WX_liteer";"JS_CZ_wodefeng"},0)),"")</f>
        <v>JSNY-BJ0001-01</v>
      </c>
      <c r="C9901" s="11" t="str">
        <f>IFERROR(INDEX({"北京中裕世纪大酒店";"江苏利特尔绿色包装股份有限公司";"常州市金坛沃德丰电子科技有限公司"},MATCH(D9901,{"BJ_zhongyu";"JS_WX_liteer";"JS_CZ_wodefeng"},0)),"")</f>
        <v>北京中裕世纪大酒店</v>
      </c>
      <c r="D9901" s="11" t="str">
        <f>[1]动作!$G9900</f>
        <v>BJ_zhongyu</v>
      </c>
      <c r="E9901" s="11" t="str">
        <f>[1]动作!$D9900</f>
        <v>分系统3故障状态</v>
      </c>
      <c r="F9901" s="11" t="s">
        <v>178</v>
      </c>
      <c r="G9901" s="12">
        <f>[1]动作!$A9900+[1]动作!$B9900</f>
        <v>43216.688888888886</v>
      </c>
      <c r="H9901" s="12"/>
      <c r="I9901" s="11"/>
    </row>
    <row r="9902" spans="1:9" hidden="1" x14ac:dyDescent="0.3">
      <c r="A9902" s="24">
        <v>9900</v>
      </c>
      <c r="B9902" s="11" t="str">
        <f>IFERROR(INDEX({"JSNY-BJ0001-01";"JSNY-JS0022-01";"JSNY-JS0002-01"},MATCH(D9902,{"BJ_zhongyu";"JS_WX_liteer";"JS_CZ_wodefeng"},0)),"")</f>
        <v>JSNY-BJ0001-01</v>
      </c>
      <c r="C9902" s="11" t="str">
        <f>IFERROR(INDEX({"北京中裕世纪大酒店";"江苏利特尔绿色包装股份有限公司";"常州市金坛沃德丰电子科技有限公司"},MATCH(D9902,{"BJ_zhongyu";"JS_WX_liteer";"JS_CZ_wodefeng"},0)),"")</f>
        <v>北京中裕世纪大酒店</v>
      </c>
      <c r="D9902" s="11" t="str">
        <f>[1]动作!$G9901</f>
        <v>BJ_zhongyu</v>
      </c>
      <c r="E9902" s="11" t="str">
        <f>[1]动作!$D9901</f>
        <v>分系统3BCMS2故障状态</v>
      </c>
      <c r="F9902" s="11" t="s">
        <v>177</v>
      </c>
      <c r="G9902" s="12">
        <f>[1]动作!$A9901+[1]动作!$B9901</f>
        <v>43216.688888888886</v>
      </c>
      <c r="H9902" s="12"/>
      <c r="I9902" s="11"/>
    </row>
    <row r="9903" spans="1:9" hidden="1" x14ac:dyDescent="0.3">
      <c r="A9903" s="24">
        <v>9901</v>
      </c>
      <c r="B9903" s="11" t="str">
        <f>IFERROR(INDEX({"JSNY-BJ0001-01";"JSNY-JS0022-01";"JSNY-JS0002-01"},MATCH(D9903,{"BJ_zhongyu";"JS_WX_liteer";"JS_CZ_wodefeng"},0)),"")</f>
        <v>JSNY-JS0002-01</v>
      </c>
      <c r="C9903" s="11" t="str">
        <f>IFERROR(INDEX({"北京中裕世纪大酒店";"江苏利特尔绿色包装股份有限公司";"常州市金坛沃德丰电子科技有限公司"},MATCH(D9903,{"BJ_zhongyu";"JS_WX_liteer";"JS_CZ_wodefeng"},0)),"")</f>
        <v>常州市金坛沃德丰电子科技有限公司</v>
      </c>
      <c r="D9903" s="11" t="str">
        <f>[1]动作!$G9902</f>
        <v>JS_CZ_wodefeng</v>
      </c>
      <c r="E9903" s="11" t="str">
        <f>[1]动作!$D9902</f>
        <v>电表故障</v>
      </c>
      <c r="F9903" s="11" t="s">
        <v>45</v>
      </c>
      <c r="G9903" s="12">
        <f>[1]动作!$A9902+[1]动作!$B9902</f>
        <v>43216.689363425925</v>
      </c>
      <c r="H9903" s="12"/>
      <c r="I9903" s="11"/>
    </row>
    <row r="9904" spans="1:9" hidden="1" x14ac:dyDescent="0.3">
      <c r="A9904" s="24">
        <v>9902</v>
      </c>
      <c r="B9904" s="11" t="str">
        <f>IFERROR(INDEX({"JSNY-BJ0001-01";"JSNY-JS0022-01";"JSNY-JS0002-01"},MATCH(D9904,{"BJ_zhongyu";"JS_WX_liteer";"JS_CZ_wodefeng"},0)),"")</f>
        <v>JSNY-BJ0001-01</v>
      </c>
      <c r="C9904" s="11" t="str">
        <f>IFERROR(INDEX({"北京中裕世纪大酒店";"江苏利特尔绿色包装股份有限公司";"常州市金坛沃德丰电子科技有限公司"},MATCH(D9904,{"BJ_zhongyu";"JS_WX_liteer";"JS_CZ_wodefeng"},0)),"")</f>
        <v>北京中裕世纪大酒店</v>
      </c>
      <c r="D9904" s="11" t="str">
        <f>[1]动作!$G9903</f>
        <v>BJ_zhongyu</v>
      </c>
      <c r="E9904" s="11" t="str">
        <f>[1]动作!$D9903</f>
        <v>分系统3故障状态</v>
      </c>
      <c r="F9904" s="11" t="s">
        <v>178</v>
      </c>
      <c r="G9904" s="12">
        <f>[1]动作!$A9903+[1]动作!$B9903</f>
        <v>43216.691157407404</v>
      </c>
      <c r="H9904" s="12"/>
      <c r="I9904" s="11"/>
    </row>
    <row r="9905" spans="1:9" hidden="1" x14ac:dyDescent="0.3">
      <c r="A9905" s="24">
        <v>9903</v>
      </c>
      <c r="B9905" s="11" t="str">
        <f>IFERROR(INDEX({"JSNY-BJ0001-01";"JSNY-JS0022-01";"JSNY-JS0002-01"},MATCH(D9905,{"BJ_zhongyu";"JS_WX_liteer";"JS_CZ_wodefeng"},0)),"")</f>
        <v>JSNY-BJ0001-01</v>
      </c>
      <c r="C9905" s="11" t="str">
        <f>IFERROR(INDEX({"北京中裕世纪大酒店";"江苏利特尔绿色包装股份有限公司";"常州市金坛沃德丰电子科技有限公司"},MATCH(D9905,{"BJ_zhongyu";"JS_WX_liteer";"JS_CZ_wodefeng"},0)),"")</f>
        <v>北京中裕世纪大酒店</v>
      </c>
      <c r="D9905" s="11" t="str">
        <f>[1]动作!$G9904</f>
        <v>BJ_zhongyu</v>
      </c>
      <c r="E9905" s="11" t="str">
        <f>[1]动作!$D9904</f>
        <v>分系统3BCMS2故障状态</v>
      </c>
      <c r="F9905" s="11" t="s">
        <v>177</v>
      </c>
      <c r="G9905" s="12">
        <f>[1]动作!$A9904+[1]动作!$B9904</f>
        <v>43216.691157407404</v>
      </c>
      <c r="H9905" s="12"/>
      <c r="I9905" s="11"/>
    </row>
    <row r="9906" spans="1:9" hidden="1" x14ac:dyDescent="0.3">
      <c r="A9906" s="24">
        <v>9904</v>
      </c>
      <c r="B9906" s="11" t="str">
        <f>IFERROR(INDEX({"JSNY-BJ0001-01";"JSNY-JS0022-01";"JSNY-JS0002-01"},MATCH(D9906,{"BJ_zhongyu";"JS_WX_liteer";"JS_CZ_wodefeng"},0)),"")</f>
        <v>JSNY-JS0002-01</v>
      </c>
      <c r="C9906" s="11" t="str">
        <f>IFERROR(INDEX({"北京中裕世纪大酒店";"江苏利特尔绿色包装股份有限公司";"常州市金坛沃德丰电子科技有限公司"},MATCH(D9906,{"BJ_zhongyu";"JS_WX_liteer";"JS_CZ_wodefeng"},0)),"")</f>
        <v>常州市金坛沃德丰电子科技有限公司</v>
      </c>
      <c r="D9906" s="11" t="str">
        <f>[1]动作!$G9905</f>
        <v>JS_CZ_wodefeng</v>
      </c>
      <c r="E9906" s="11" t="str">
        <f>[1]动作!$D9905</f>
        <v>电表故障</v>
      </c>
      <c r="F9906" s="11" t="s">
        <v>45</v>
      </c>
      <c r="G9906" s="12">
        <f>[1]动作!$A9905+[1]动作!$B9905</f>
        <v>43216.693182870367</v>
      </c>
      <c r="H9906" s="12"/>
      <c r="I9906" s="11"/>
    </row>
    <row r="9907" spans="1:9" hidden="1" x14ac:dyDescent="0.3">
      <c r="A9907" s="24">
        <v>9905</v>
      </c>
      <c r="B9907" s="11" t="str">
        <f>IFERROR(INDEX({"JSNY-BJ0001-01";"JSNY-JS0022-01";"JSNY-JS0002-01"},MATCH(D9907,{"BJ_zhongyu";"JS_WX_liteer";"JS_CZ_wodefeng"},0)),"")</f>
        <v>JSNY-BJ0001-01</v>
      </c>
      <c r="C9907" s="11" t="str">
        <f>IFERROR(INDEX({"北京中裕世纪大酒店";"江苏利特尔绿色包装股份有限公司";"常州市金坛沃德丰电子科技有限公司"},MATCH(D9907,{"BJ_zhongyu";"JS_WX_liteer";"JS_CZ_wodefeng"},0)),"")</f>
        <v>北京中裕世纪大酒店</v>
      </c>
      <c r="D9907" s="11" t="str">
        <f>[1]动作!$G9906</f>
        <v>BJ_zhongyu</v>
      </c>
      <c r="E9907" s="11" t="str">
        <f>[1]动作!$D9906</f>
        <v>分系统3故障状态</v>
      </c>
      <c r="F9907" s="11" t="s">
        <v>178</v>
      </c>
      <c r="G9907" s="12">
        <f>[1]动作!$A9906+[1]动作!$B9906</f>
        <v>43216.693414351852</v>
      </c>
      <c r="H9907" s="12"/>
      <c r="I9907" s="11"/>
    </row>
    <row r="9908" spans="1:9" hidden="1" x14ac:dyDescent="0.3">
      <c r="A9908" s="24">
        <v>9906</v>
      </c>
      <c r="B9908" s="11" t="str">
        <f>IFERROR(INDEX({"JSNY-BJ0001-01";"JSNY-JS0022-01";"JSNY-JS0002-01"},MATCH(D9908,{"BJ_zhongyu";"JS_WX_liteer";"JS_CZ_wodefeng"},0)),"")</f>
        <v>JSNY-BJ0001-01</v>
      </c>
      <c r="C9908" s="11" t="str">
        <f>IFERROR(INDEX({"北京中裕世纪大酒店";"江苏利特尔绿色包装股份有限公司";"常州市金坛沃德丰电子科技有限公司"},MATCH(D9908,{"BJ_zhongyu";"JS_WX_liteer";"JS_CZ_wodefeng"},0)),"")</f>
        <v>北京中裕世纪大酒店</v>
      </c>
      <c r="D9908" s="11" t="str">
        <f>[1]动作!$G9907</f>
        <v>BJ_zhongyu</v>
      </c>
      <c r="E9908" s="11" t="str">
        <f>[1]动作!$D9907</f>
        <v>分系统3BCMS2故障状态</v>
      </c>
      <c r="F9908" s="11" t="s">
        <v>177</v>
      </c>
      <c r="G9908" s="12">
        <f>[1]动作!$A9907+[1]动作!$B9907</f>
        <v>43216.693414351852</v>
      </c>
      <c r="H9908" s="12"/>
      <c r="I9908" s="11"/>
    </row>
    <row r="9909" spans="1:9" hidden="1" x14ac:dyDescent="0.3">
      <c r="A9909" s="24">
        <v>9907</v>
      </c>
      <c r="B9909" s="11" t="str">
        <f>IFERROR(INDEX({"JSNY-BJ0001-01";"JSNY-JS0022-01";"JSNY-JS0002-01"},MATCH(D9909,{"BJ_zhongyu";"JS_WX_liteer";"JS_CZ_wodefeng"},0)),"")</f>
        <v>JSNY-JS0002-01</v>
      </c>
      <c r="C9909" s="11" t="str">
        <f>IFERROR(INDEX({"北京中裕世纪大酒店";"江苏利特尔绿色包装股份有限公司";"常州市金坛沃德丰电子科技有限公司"},MATCH(D9909,{"BJ_zhongyu";"JS_WX_liteer";"JS_CZ_wodefeng"},0)),"")</f>
        <v>常州市金坛沃德丰电子科技有限公司</v>
      </c>
      <c r="D9909" s="11" t="str">
        <f>[1]动作!$G9908</f>
        <v>JS_CZ_wodefeng</v>
      </c>
      <c r="E9909" s="11" t="str">
        <f>[1]动作!$D9908</f>
        <v>电表故障</v>
      </c>
      <c r="F9909" s="11" t="s">
        <v>45</v>
      </c>
      <c r="G9909" s="12">
        <f>[1]动作!$A9908+[1]动作!$B9908</f>
        <v>43216.69462962963</v>
      </c>
      <c r="H9909" s="12"/>
      <c r="I9909" s="11"/>
    </row>
    <row r="9910" spans="1:9" hidden="1" x14ac:dyDescent="0.3">
      <c r="A9910" s="24">
        <v>9908</v>
      </c>
      <c r="B9910" s="11" t="str">
        <f>IFERROR(INDEX({"JSNY-BJ0001-01";"JSNY-JS0022-01";"JSNY-JS0002-01"},MATCH(D9910,{"BJ_zhongyu";"JS_WX_liteer";"JS_CZ_wodefeng"},0)),"")</f>
        <v>JSNY-JS0002-01</v>
      </c>
      <c r="C9910" s="11" t="str">
        <f>IFERROR(INDEX({"北京中裕世纪大酒店";"江苏利特尔绿色包装股份有限公司";"常州市金坛沃德丰电子科技有限公司"},MATCH(D9910,{"BJ_zhongyu";"JS_WX_liteer";"JS_CZ_wodefeng"},0)),"")</f>
        <v>常州市金坛沃德丰电子科技有限公司</v>
      </c>
      <c r="D9910" s="11" t="str">
        <f>[1]动作!$G9909</f>
        <v>JS_CZ_wodefeng</v>
      </c>
      <c r="E9910" s="11" t="str">
        <f>[1]动作!$D9909</f>
        <v>电表故障</v>
      </c>
      <c r="F9910" s="11" t="s">
        <v>45</v>
      </c>
      <c r="G9910" s="12">
        <f>[1]动作!$A9909+[1]动作!$B9909</f>
        <v>43216.695497685185</v>
      </c>
      <c r="H9910" s="12"/>
      <c r="I9910" s="11"/>
    </row>
    <row r="9911" spans="1:9" hidden="1" x14ac:dyDescent="0.3">
      <c r="A9911" s="24">
        <v>9909</v>
      </c>
      <c r="B9911" s="11" t="str">
        <f>IFERROR(INDEX({"JSNY-BJ0001-01";"JSNY-JS0022-01";"JSNY-JS0002-01"},MATCH(D9911,{"BJ_zhongyu";"JS_WX_liteer";"JS_CZ_wodefeng"},0)),"")</f>
        <v>JSNY-BJ0001-01</v>
      </c>
      <c r="C9911" s="11" t="str">
        <f>IFERROR(INDEX({"北京中裕世纪大酒店";"江苏利特尔绿色包装股份有限公司";"常州市金坛沃德丰电子科技有限公司"},MATCH(D9911,{"BJ_zhongyu";"JS_WX_liteer";"JS_CZ_wodefeng"},0)),"")</f>
        <v>北京中裕世纪大酒店</v>
      </c>
      <c r="D9911" s="11" t="str">
        <f>[1]动作!$G9910</f>
        <v>BJ_zhongyu</v>
      </c>
      <c r="E9911" s="11" t="str">
        <f>[1]动作!$D9910</f>
        <v>分系统3故障状态</v>
      </c>
      <c r="F9911" s="11" t="s">
        <v>178</v>
      </c>
      <c r="G9911" s="12">
        <f>[1]动作!$A9910+[1]动作!$B9910</f>
        <v>43216.695613425924</v>
      </c>
      <c r="H9911" s="12"/>
      <c r="I9911" s="11"/>
    </row>
    <row r="9912" spans="1:9" hidden="1" x14ac:dyDescent="0.3">
      <c r="A9912" s="24">
        <v>9910</v>
      </c>
      <c r="B9912" s="11" t="str">
        <f>IFERROR(INDEX({"JSNY-BJ0001-01";"JSNY-JS0022-01";"JSNY-JS0002-01"},MATCH(D9912,{"BJ_zhongyu";"JS_WX_liteer";"JS_CZ_wodefeng"},0)),"")</f>
        <v>JSNY-BJ0001-01</v>
      </c>
      <c r="C9912" s="11" t="str">
        <f>IFERROR(INDEX({"北京中裕世纪大酒店";"江苏利特尔绿色包装股份有限公司";"常州市金坛沃德丰电子科技有限公司"},MATCH(D9912,{"BJ_zhongyu";"JS_WX_liteer";"JS_CZ_wodefeng"},0)),"")</f>
        <v>北京中裕世纪大酒店</v>
      </c>
      <c r="D9912" s="11" t="str">
        <f>[1]动作!$G9911</f>
        <v>BJ_zhongyu</v>
      </c>
      <c r="E9912" s="11" t="str">
        <f>[1]动作!$D9911</f>
        <v>分系统3BCMS2故障状态</v>
      </c>
      <c r="F9912" s="11" t="s">
        <v>177</v>
      </c>
      <c r="G9912" s="12">
        <f>[1]动作!$A9911+[1]动作!$B9911</f>
        <v>43216.695613425924</v>
      </c>
      <c r="H9912" s="12"/>
      <c r="I9912" s="11"/>
    </row>
    <row r="9913" spans="1:9" hidden="1" x14ac:dyDescent="0.3">
      <c r="A9913" s="24">
        <v>9911</v>
      </c>
      <c r="B9913" s="11" t="str">
        <f>IFERROR(INDEX({"JSNY-BJ0001-01";"JSNY-JS0022-01";"JSNY-JS0002-01"},MATCH(D9913,{"BJ_zhongyu";"JS_WX_liteer";"JS_CZ_wodefeng"},0)),"")</f>
        <v>JSNY-BJ0001-01</v>
      </c>
      <c r="C9913" s="11" t="str">
        <f>IFERROR(INDEX({"北京中裕世纪大酒店";"江苏利特尔绿色包装股份有限公司";"常州市金坛沃德丰电子科技有限公司"},MATCH(D9913,{"BJ_zhongyu";"JS_WX_liteer";"JS_CZ_wodefeng"},0)),"")</f>
        <v>北京中裕世纪大酒店</v>
      </c>
      <c r="D9913" s="11" t="str">
        <f>[1]动作!$G9912</f>
        <v>BJ_zhongyu</v>
      </c>
      <c r="E9913" s="11" t="str">
        <f>[1]动作!$D9912</f>
        <v>分系统3故障状态</v>
      </c>
      <c r="F9913" s="11" t="s">
        <v>178</v>
      </c>
      <c r="G9913" s="12">
        <f>[1]动作!$A9912+[1]动作!$B9912</f>
        <v>43216.697824074072</v>
      </c>
      <c r="H9913" s="12"/>
      <c r="I9913" s="11"/>
    </row>
    <row r="9914" spans="1:9" hidden="1" x14ac:dyDescent="0.3">
      <c r="A9914" s="24">
        <v>9912</v>
      </c>
      <c r="B9914" s="11" t="str">
        <f>IFERROR(INDEX({"JSNY-BJ0001-01";"JSNY-JS0022-01";"JSNY-JS0002-01"},MATCH(D9914,{"BJ_zhongyu";"JS_WX_liteer";"JS_CZ_wodefeng"},0)),"")</f>
        <v>JSNY-BJ0001-01</v>
      </c>
      <c r="C9914" s="11" t="str">
        <f>IFERROR(INDEX({"北京中裕世纪大酒店";"江苏利特尔绿色包装股份有限公司";"常州市金坛沃德丰电子科技有限公司"},MATCH(D9914,{"BJ_zhongyu";"JS_WX_liteer";"JS_CZ_wodefeng"},0)),"")</f>
        <v>北京中裕世纪大酒店</v>
      </c>
      <c r="D9914" s="11" t="str">
        <f>[1]动作!$G9913</f>
        <v>BJ_zhongyu</v>
      </c>
      <c r="E9914" s="11" t="str">
        <f>[1]动作!$D9913</f>
        <v>分系统3BCMS2故障状态</v>
      </c>
      <c r="F9914" s="11" t="s">
        <v>177</v>
      </c>
      <c r="G9914" s="12">
        <f>[1]动作!$A9913+[1]动作!$B9913</f>
        <v>43216.697824074072</v>
      </c>
      <c r="H9914" s="12"/>
      <c r="I9914" s="11"/>
    </row>
    <row r="9915" spans="1:9" hidden="1" x14ac:dyDescent="0.3">
      <c r="A9915" s="24">
        <v>9913</v>
      </c>
      <c r="B9915" s="11" t="str">
        <f>IFERROR(INDEX({"JSNY-BJ0001-01";"JSNY-JS0022-01";"JSNY-JS0002-01"},MATCH(D9915,{"BJ_zhongyu";"JS_WX_liteer";"JS_CZ_wodefeng"},0)),"")</f>
        <v>JSNY-JS0002-01</v>
      </c>
      <c r="C9915" s="11" t="str">
        <f>IFERROR(INDEX({"北京中裕世纪大酒店";"江苏利特尔绿色包装股份有限公司";"常州市金坛沃德丰电子科技有限公司"},MATCH(D9915,{"BJ_zhongyu";"JS_WX_liteer";"JS_CZ_wodefeng"},0)),"")</f>
        <v>常州市金坛沃德丰电子科技有限公司</v>
      </c>
      <c r="D9915" s="11" t="str">
        <f>[1]动作!$G9914</f>
        <v>JS_CZ_wodefeng</v>
      </c>
      <c r="E9915" s="11" t="str">
        <f>[1]动作!$D9914</f>
        <v>电表故障</v>
      </c>
      <c r="F9915" s="11" t="s">
        <v>45</v>
      </c>
      <c r="G9915" s="12">
        <f>[1]动作!$A9914+[1]动作!$B9914</f>
        <v>43216.698460648149</v>
      </c>
      <c r="H9915" s="12"/>
      <c r="I9915" s="11"/>
    </row>
    <row r="9916" spans="1:9" hidden="1" x14ac:dyDescent="0.3">
      <c r="A9916" s="24">
        <v>9914</v>
      </c>
      <c r="B9916" s="11" t="str">
        <f>IFERROR(INDEX({"JSNY-BJ0001-01";"JSNY-JS0022-01";"JSNY-JS0002-01"},MATCH(D9916,{"BJ_zhongyu";"JS_WX_liteer";"JS_CZ_wodefeng"},0)),"")</f>
        <v>JSNY-BJ0001-01</v>
      </c>
      <c r="C9916" s="11" t="str">
        <f>IFERROR(INDEX({"北京中裕世纪大酒店";"江苏利特尔绿色包装股份有限公司";"常州市金坛沃德丰电子科技有限公司"},MATCH(D9916,{"BJ_zhongyu";"JS_WX_liteer";"JS_CZ_wodefeng"},0)),"")</f>
        <v>北京中裕世纪大酒店</v>
      </c>
      <c r="D9916" s="11" t="str">
        <f>[1]动作!$G9915</f>
        <v>BJ_zhongyu</v>
      </c>
      <c r="E9916" s="11" t="str">
        <f>[1]动作!$D9915</f>
        <v>分系统3故障状态</v>
      </c>
      <c r="F9916" s="11" t="s">
        <v>178</v>
      </c>
      <c r="G9916" s="12">
        <f>[1]动作!$A9915+[1]动作!$B9915</f>
        <v>43216.700138888889</v>
      </c>
      <c r="H9916" s="12"/>
      <c r="I9916" s="11"/>
    </row>
    <row r="9917" spans="1:9" hidden="1" x14ac:dyDescent="0.3">
      <c r="A9917" s="24">
        <v>9915</v>
      </c>
      <c r="B9917" s="11" t="str">
        <f>IFERROR(INDEX({"JSNY-BJ0001-01";"JSNY-JS0022-01";"JSNY-JS0002-01"},MATCH(D9917,{"BJ_zhongyu";"JS_WX_liteer";"JS_CZ_wodefeng"},0)),"")</f>
        <v>JSNY-BJ0001-01</v>
      </c>
      <c r="C9917" s="11" t="str">
        <f>IFERROR(INDEX({"北京中裕世纪大酒店";"江苏利特尔绿色包装股份有限公司";"常州市金坛沃德丰电子科技有限公司"},MATCH(D9917,{"BJ_zhongyu";"JS_WX_liteer";"JS_CZ_wodefeng"},0)),"")</f>
        <v>北京中裕世纪大酒店</v>
      </c>
      <c r="D9917" s="11" t="str">
        <f>[1]动作!$G9916</f>
        <v>BJ_zhongyu</v>
      </c>
      <c r="E9917" s="11" t="str">
        <f>[1]动作!$D9916</f>
        <v>分系统3BCMS2故障状态</v>
      </c>
      <c r="F9917" s="11" t="s">
        <v>177</v>
      </c>
      <c r="G9917" s="12">
        <f>[1]动作!$A9916+[1]动作!$B9916</f>
        <v>43216.700138888889</v>
      </c>
      <c r="H9917" s="12"/>
      <c r="I9917" s="11"/>
    </row>
    <row r="9918" spans="1:9" hidden="1" x14ac:dyDescent="0.3">
      <c r="A9918" s="24">
        <v>9916</v>
      </c>
      <c r="B9918" s="11" t="str">
        <f>IFERROR(INDEX({"JSNY-BJ0001-01";"JSNY-JS0022-01";"JSNY-JS0002-01"},MATCH(D9918,{"BJ_zhongyu";"JS_WX_liteer";"JS_CZ_wodefeng"},0)),"")</f>
        <v>JSNY-JS0002-01</v>
      </c>
      <c r="C9918" s="11" t="str">
        <f>IFERROR(INDEX({"北京中裕世纪大酒店";"江苏利特尔绿色包装股份有限公司";"常州市金坛沃德丰电子科技有限公司"},MATCH(D9918,{"BJ_zhongyu";"JS_WX_liteer";"JS_CZ_wodefeng"},0)),"")</f>
        <v>常州市金坛沃德丰电子科技有限公司</v>
      </c>
      <c r="D9918" s="11" t="str">
        <f>[1]动作!$G9917</f>
        <v>JS_CZ_wodefeng</v>
      </c>
      <c r="E9918" s="11" t="str">
        <f>[1]动作!$D9917</f>
        <v>电表故障</v>
      </c>
      <c r="F9918" s="11" t="s">
        <v>45</v>
      </c>
      <c r="G9918" s="12">
        <f>[1]动作!$A9917+[1]动作!$B9917</f>
        <v>43216.701192129629</v>
      </c>
      <c r="H9918" s="12"/>
      <c r="I9918" s="11"/>
    </row>
    <row r="9919" spans="1:9" hidden="1" x14ac:dyDescent="0.3">
      <c r="A9919" s="24">
        <v>9917</v>
      </c>
      <c r="B9919" s="11" t="str">
        <f>IFERROR(INDEX({"JSNY-BJ0001-01";"JSNY-JS0022-01";"JSNY-JS0002-01"},MATCH(D9919,{"BJ_zhongyu";"JS_WX_liteer";"JS_CZ_wodefeng"},0)),"")</f>
        <v>JSNY-JS0002-01</v>
      </c>
      <c r="C9919" s="11" t="str">
        <f>IFERROR(INDEX({"北京中裕世纪大酒店";"江苏利特尔绿色包装股份有限公司";"常州市金坛沃德丰电子科技有限公司"},MATCH(D9919,{"BJ_zhongyu";"JS_WX_liteer";"JS_CZ_wodefeng"},0)),"")</f>
        <v>常州市金坛沃德丰电子科技有限公司</v>
      </c>
      <c r="D9919" s="11" t="str">
        <f>[1]动作!$G9918</f>
        <v>JS_CZ_wodefeng</v>
      </c>
      <c r="E9919" s="11" t="str">
        <f>[1]动作!$D9918</f>
        <v>电表故障</v>
      </c>
      <c r="F9919" s="11" t="s">
        <v>45</v>
      </c>
      <c r="G9919" s="12">
        <f>[1]动作!$A9918+[1]动作!$B9918</f>
        <v>43216.702523148146</v>
      </c>
      <c r="H9919" s="12"/>
      <c r="I9919" s="11"/>
    </row>
    <row r="9920" spans="1:9" hidden="1" x14ac:dyDescent="0.3">
      <c r="A9920" s="24">
        <v>9918</v>
      </c>
      <c r="B9920" s="11" t="str">
        <f>IFERROR(INDEX({"JSNY-BJ0001-01";"JSNY-JS0022-01";"JSNY-JS0002-01"},MATCH(D9920,{"BJ_zhongyu";"JS_WX_liteer";"JS_CZ_wodefeng"},0)),"")</f>
        <v>JSNY-BJ0001-01</v>
      </c>
      <c r="C9920" s="11" t="str">
        <f>IFERROR(INDEX({"北京中裕世纪大酒店";"江苏利特尔绿色包装股份有限公司";"常州市金坛沃德丰电子科技有限公司"},MATCH(D9920,{"BJ_zhongyu";"JS_WX_liteer";"JS_CZ_wodefeng"},0)),"")</f>
        <v>北京中裕世纪大酒店</v>
      </c>
      <c r="D9920" s="11" t="str">
        <f>[1]动作!$G9919</f>
        <v>BJ_zhongyu</v>
      </c>
      <c r="E9920" s="11" t="str">
        <f>[1]动作!$D9919</f>
        <v>分系统3BCMS2故障状态</v>
      </c>
      <c r="F9920" s="11" t="s">
        <v>177</v>
      </c>
      <c r="G9920" s="12">
        <f>[1]动作!$A9919+[1]动作!$B9919</f>
        <v>43216.703159722223</v>
      </c>
      <c r="H9920" s="12"/>
      <c r="I9920" s="11"/>
    </row>
    <row r="9921" spans="1:9" hidden="1" x14ac:dyDescent="0.3">
      <c r="A9921" s="24">
        <v>9919</v>
      </c>
      <c r="B9921" s="11" t="str">
        <f>IFERROR(INDEX({"JSNY-BJ0001-01";"JSNY-JS0022-01";"JSNY-JS0002-01"},MATCH(D9921,{"BJ_zhongyu";"JS_WX_liteer";"JS_CZ_wodefeng"},0)),"")</f>
        <v>JSNY-JS0002-01</v>
      </c>
      <c r="C9921" s="11" t="str">
        <f>IFERROR(INDEX({"北京中裕世纪大酒店";"江苏利特尔绿色包装股份有限公司";"常州市金坛沃德丰电子科技有限公司"},MATCH(D9921,{"BJ_zhongyu";"JS_WX_liteer";"JS_CZ_wodefeng"},0)),"")</f>
        <v>常州市金坛沃德丰电子科技有限公司</v>
      </c>
      <c r="D9921" s="11" t="str">
        <f>[1]动作!$G9920</f>
        <v>JS_CZ_wodefeng</v>
      </c>
      <c r="E9921" s="11" t="str">
        <f>[1]动作!$D9920</f>
        <v>电表故障</v>
      </c>
      <c r="F9921" s="11" t="s">
        <v>45</v>
      </c>
      <c r="G9921" s="12">
        <f>[1]动作!$A9920+[1]动作!$B9920</f>
        <v>43216.704895833333</v>
      </c>
      <c r="H9921" s="12"/>
      <c r="I9921" s="11"/>
    </row>
    <row r="9922" spans="1:9" hidden="1" x14ac:dyDescent="0.3">
      <c r="A9922" s="24">
        <v>9920</v>
      </c>
      <c r="B9922" s="11" t="str">
        <f>IFERROR(INDEX({"JSNY-BJ0001-01";"JSNY-JS0022-01";"JSNY-JS0002-01"},MATCH(D9922,{"BJ_zhongyu";"JS_WX_liteer";"JS_CZ_wodefeng"},0)),"")</f>
        <v>JSNY-JS0002-01</v>
      </c>
      <c r="C9922" s="11" t="str">
        <f>IFERROR(INDEX({"北京中裕世纪大酒店";"江苏利特尔绿色包装股份有限公司";"常州市金坛沃德丰电子科技有限公司"},MATCH(D9922,{"BJ_zhongyu";"JS_WX_liteer";"JS_CZ_wodefeng"},0)),"")</f>
        <v>常州市金坛沃德丰电子科技有限公司</v>
      </c>
      <c r="D9922" s="11" t="str">
        <f>[1]动作!$G9921</f>
        <v>JS_CZ_wodefeng</v>
      </c>
      <c r="E9922" s="11" t="str">
        <f>[1]动作!$D9921</f>
        <v>电表故障</v>
      </c>
      <c r="F9922" s="11" t="s">
        <v>45</v>
      </c>
      <c r="G9922" s="12">
        <f>[1]动作!$A9921+[1]动作!$B9921</f>
        <v>43216.705011574071</v>
      </c>
      <c r="H9922" s="12"/>
      <c r="I9922" s="11"/>
    </row>
    <row r="9923" spans="1:9" hidden="1" x14ac:dyDescent="0.3">
      <c r="A9923" s="24">
        <v>9921</v>
      </c>
      <c r="B9923" s="11" t="str">
        <f>IFERROR(INDEX({"JSNY-BJ0001-01";"JSNY-JS0022-01";"JSNY-JS0002-01"},MATCH(D9923,{"BJ_zhongyu";"JS_WX_liteer";"JS_CZ_wodefeng"},0)),"")</f>
        <v>JSNY-JS0002-01</v>
      </c>
      <c r="C9923" s="11" t="str">
        <f>IFERROR(INDEX({"北京中裕世纪大酒店";"江苏利特尔绿色包装股份有限公司";"常州市金坛沃德丰电子科技有限公司"},MATCH(D9923,{"BJ_zhongyu";"JS_WX_liteer";"JS_CZ_wodefeng"},0)),"")</f>
        <v>常州市金坛沃德丰电子科技有限公司</v>
      </c>
      <c r="D9923" s="11" t="str">
        <f>[1]动作!$G9922</f>
        <v>JS_CZ_wodefeng</v>
      </c>
      <c r="E9923" s="11" t="str">
        <f>[1]动作!$D9922</f>
        <v>电表故障</v>
      </c>
      <c r="F9923" s="11" t="s">
        <v>45</v>
      </c>
      <c r="G9923" s="12">
        <f>[1]动作!$A9922+[1]动作!$B9922</f>
        <v>43216.705243055556</v>
      </c>
      <c r="H9923" s="12"/>
      <c r="I9923" s="11"/>
    </row>
    <row r="9924" spans="1:9" hidden="1" x14ac:dyDescent="0.3">
      <c r="A9924" s="24">
        <v>9922</v>
      </c>
      <c r="B9924" s="11" t="str">
        <f>IFERROR(INDEX({"JSNY-BJ0001-01";"JSNY-JS0022-01";"JSNY-JS0002-01"},MATCH(D9924,{"BJ_zhongyu";"JS_WX_liteer";"JS_CZ_wodefeng"},0)),"")</f>
        <v>JSNY-JS0002-01</v>
      </c>
      <c r="C9924" s="11" t="str">
        <f>IFERROR(INDEX({"北京中裕世纪大酒店";"江苏利特尔绿色包装股份有限公司";"常州市金坛沃德丰电子科技有限公司"},MATCH(D9924,{"BJ_zhongyu";"JS_WX_liteer";"JS_CZ_wodefeng"},0)),"")</f>
        <v>常州市金坛沃德丰电子科技有限公司</v>
      </c>
      <c r="D9924" s="11" t="str">
        <f>[1]动作!$G9923</f>
        <v>JS_CZ_wodefeng</v>
      </c>
      <c r="E9924" s="11" t="str">
        <f>[1]动作!$D9923</f>
        <v>电表故障</v>
      </c>
      <c r="F9924" s="11" t="s">
        <v>45</v>
      </c>
      <c r="G9924" s="12">
        <f>[1]动作!$A9923+[1]动作!$B9923</f>
        <v>43216.706516203703</v>
      </c>
      <c r="H9924" s="12"/>
      <c r="I9924" s="11"/>
    </row>
    <row r="9925" spans="1:9" hidden="1" x14ac:dyDescent="0.3">
      <c r="A9925" s="24">
        <v>9923</v>
      </c>
      <c r="B9925" s="11" t="str">
        <f>IFERROR(INDEX({"JSNY-BJ0001-01";"JSNY-JS0022-01";"JSNY-JS0002-01"},MATCH(D9925,{"BJ_zhongyu";"JS_WX_liteer";"JS_CZ_wodefeng"},0)),"")</f>
        <v>JSNY-JS0002-01</v>
      </c>
      <c r="C9925" s="11" t="str">
        <f>IFERROR(INDEX({"北京中裕世纪大酒店";"江苏利特尔绿色包装股份有限公司";"常州市金坛沃德丰电子科技有限公司"},MATCH(D9925,{"BJ_zhongyu";"JS_WX_liteer";"JS_CZ_wodefeng"},0)),"")</f>
        <v>常州市金坛沃德丰电子科技有限公司</v>
      </c>
      <c r="D9925" s="11" t="str">
        <f>[1]动作!$G9924</f>
        <v>JS_CZ_wodefeng</v>
      </c>
      <c r="E9925" s="11" t="str">
        <f>[1]动作!$D9924</f>
        <v>电表故障</v>
      </c>
      <c r="F9925" s="11" t="s">
        <v>45</v>
      </c>
      <c r="G9925" s="12">
        <f>[1]动作!$A9924+[1]动作!$B9924</f>
        <v>43216.712025462963</v>
      </c>
      <c r="H9925" s="12"/>
      <c r="I9925" s="11"/>
    </row>
    <row r="9926" spans="1:9" hidden="1" x14ac:dyDescent="0.3">
      <c r="A9926" s="24">
        <v>9924</v>
      </c>
      <c r="B9926" s="11" t="str">
        <f>IFERROR(INDEX({"JSNY-BJ0001-01";"JSNY-JS0022-01";"JSNY-JS0002-01"},MATCH(D9926,{"BJ_zhongyu";"JS_WX_liteer";"JS_CZ_wodefeng"},0)),"")</f>
        <v>JSNY-JS0002-01</v>
      </c>
      <c r="C9926" s="11" t="str">
        <f>IFERROR(INDEX({"北京中裕世纪大酒店";"江苏利特尔绿色包装股份有限公司";"常州市金坛沃德丰电子科技有限公司"},MATCH(D9926,{"BJ_zhongyu";"JS_WX_liteer";"JS_CZ_wodefeng"},0)),"")</f>
        <v>常州市金坛沃德丰电子科技有限公司</v>
      </c>
      <c r="D9926" s="11" t="str">
        <f>[1]动作!$G9925</f>
        <v>JS_CZ_wodefeng</v>
      </c>
      <c r="E9926" s="11" t="str">
        <f>[1]动作!$D9925</f>
        <v>电表故障</v>
      </c>
      <c r="F9926" s="11" t="s">
        <v>45</v>
      </c>
      <c r="G9926" s="12">
        <f>[1]动作!$A9925+[1]动作!$B9925</f>
        <v>43216.717361111114</v>
      </c>
      <c r="H9926" s="12"/>
      <c r="I9926" s="11"/>
    </row>
    <row r="9927" spans="1:9" hidden="1" x14ac:dyDescent="0.3">
      <c r="A9927" s="24">
        <v>9925</v>
      </c>
      <c r="B9927" s="11" t="str">
        <f>IFERROR(INDEX({"JSNY-BJ0001-01";"JSNY-JS0022-01";"JSNY-JS0002-01"},MATCH(D9927,{"BJ_zhongyu";"JS_WX_liteer";"JS_CZ_wodefeng"},0)),"")</f>
        <v>JSNY-JS0002-01</v>
      </c>
      <c r="C9927" s="11" t="str">
        <f>IFERROR(INDEX({"北京中裕世纪大酒店";"江苏利特尔绿色包装股份有限公司";"常州市金坛沃德丰电子科技有限公司"},MATCH(D9927,{"BJ_zhongyu";"JS_WX_liteer";"JS_CZ_wodefeng"},0)),"")</f>
        <v>常州市金坛沃德丰电子科技有限公司</v>
      </c>
      <c r="D9927" s="11" t="str">
        <f>[1]动作!$G9926</f>
        <v>JS_CZ_wodefeng</v>
      </c>
      <c r="E9927" s="11" t="str">
        <f>[1]动作!$D9926</f>
        <v>电表故障</v>
      </c>
      <c r="F9927" s="11" t="s">
        <v>45</v>
      </c>
      <c r="G9927" s="12">
        <f>[1]动作!$A9926+[1]动作!$B9926</f>
        <v>43216.717476851853</v>
      </c>
      <c r="H9927" s="12"/>
      <c r="I9927" s="11"/>
    </row>
    <row r="9928" spans="1:9" hidden="1" x14ac:dyDescent="0.3">
      <c r="A9928" s="24">
        <v>9926</v>
      </c>
      <c r="B9928" s="11" t="str">
        <f>IFERROR(INDEX({"JSNY-BJ0001-01";"JSNY-JS0022-01";"JSNY-JS0002-01"},MATCH(D9928,{"BJ_zhongyu";"JS_WX_liteer";"JS_CZ_wodefeng"},0)),"")</f>
        <v>JSNY-JS0002-01</v>
      </c>
      <c r="C9928" s="11" t="str">
        <f>IFERROR(INDEX({"北京中裕世纪大酒店";"江苏利特尔绿色包装股份有限公司";"常州市金坛沃德丰电子科技有限公司"},MATCH(D9928,{"BJ_zhongyu";"JS_WX_liteer";"JS_CZ_wodefeng"},0)),"")</f>
        <v>常州市金坛沃德丰电子科技有限公司</v>
      </c>
      <c r="D9928" s="11" t="str">
        <f>[1]动作!$G9927</f>
        <v>JS_CZ_wodefeng</v>
      </c>
      <c r="E9928" s="11" t="str">
        <f>[1]动作!$D9927</f>
        <v>电表故障</v>
      </c>
      <c r="F9928" s="11" t="s">
        <v>45</v>
      </c>
      <c r="G9928" s="12">
        <f>[1]动作!$A9927+[1]动作!$B9927</f>
        <v>43216.719039351854</v>
      </c>
      <c r="H9928" s="12"/>
      <c r="I9928" s="11"/>
    </row>
    <row r="9929" spans="1:9" hidden="1" x14ac:dyDescent="0.3">
      <c r="A9929" s="24">
        <v>9927</v>
      </c>
      <c r="B9929" s="11" t="str">
        <f>IFERROR(INDEX({"JSNY-BJ0001-01";"JSNY-JS0022-01";"JSNY-JS0002-01"},MATCH(D9929,{"BJ_zhongyu";"JS_WX_liteer";"JS_CZ_wodefeng"},0)),"")</f>
        <v>JSNY-JS0002-01</v>
      </c>
      <c r="C9929" s="11" t="str">
        <f>IFERROR(INDEX({"北京中裕世纪大酒店";"江苏利特尔绿色包装股份有限公司";"常州市金坛沃德丰电子科技有限公司"},MATCH(D9929,{"BJ_zhongyu";"JS_WX_liteer";"JS_CZ_wodefeng"},0)),"")</f>
        <v>常州市金坛沃德丰电子科技有限公司</v>
      </c>
      <c r="D9929" s="11" t="str">
        <f>[1]动作!$G9928</f>
        <v>JS_CZ_wodefeng</v>
      </c>
      <c r="E9929" s="11" t="str">
        <f>[1]动作!$D9928</f>
        <v>电表故障</v>
      </c>
      <c r="F9929" s="11" t="s">
        <v>45</v>
      </c>
      <c r="G9929" s="12">
        <f>[1]动作!$A9928+[1]动作!$B9928</f>
        <v>43216.721412037034</v>
      </c>
      <c r="H9929" s="12"/>
      <c r="I9929" s="11"/>
    </row>
    <row r="9930" spans="1:9" hidden="1" x14ac:dyDescent="0.3">
      <c r="A9930" s="24">
        <v>9928</v>
      </c>
      <c r="B9930" s="11" t="str">
        <f>IFERROR(INDEX({"JSNY-BJ0001-01";"JSNY-JS0022-01";"JSNY-JS0002-01"},MATCH(D9930,{"BJ_zhongyu";"JS_WX_liteer";"JS_CZ_wodefeng"},0)),"")</f>
        <v>JSNY-JS0002-01</v>
      </c>
      <c r="C9930" s="11" t="str">
        <f>IFERROR(INDEX({"北京中裕世纪大酒店";"江苏利特尔绿色包装股份有限公司";"常州市金坛沃德丰电子科技有限公司"},MATCH(D9930,{"BJ_zhongyu";"JS_WX_liteer";"JS_CZ_wodefeng"},0)),"")</f>
        <v>常州市金坛沃德丰电子科技有限公司</v>
      </c>
      <c r="D9930" s="11" t="str">
        <f>[1]动作!$G9929</f>
        <v>JS_CZ_wodefeng</v>
      </c>
      <c r="E9930" s="11" t="str">
        <f>[1]动作!$D9929</f>
        <v>电表故障</v>
      </c>
      <c r="F9930" s="11" t="s">
        <v>45</v>
      </c>
      <c r="G9930" s="12">
        <f>[1]动作!$A9929+[1]动作!$B9929</f>
        <v>43216.722858796296</v>
      </c>
      <c r="H9930" s="12"/>
      <c r="I9930" s="11"/>
    </row>
    <row r="9931" spans="1:9" hidden="1" x14ac:dyDescent="0.3">
      <c r="A9931" s="24">
        <v>9929</v>
      </c>
      <c r="B9931" s="11" t="str">
        <f>IFERROR(INDEX({"JSNY-BJ0001-01";"JSNY-JS0022-01";"JSNY-JS0002-01"},MATCH(D9931,{"BJ_zhongyu";"JS_WX_liteer";"JS_CZ_wodefeng"},0)),"")</f>
        <v>JSNY-JS0002-01</v>
      </c>
      <c r="C9931" s="11" t="str">
        <f>IFERROR(INDEX({"北京中裕世纪大酒店";"江苏利特尔绿色包装股份有限公司";"常州市金坛沃德丰电子科技有限公司"},MATCH(D9931,{"BJ_zhongyu";"JS_WX_liteer";"JS_CZ_wodefeng"},0)),"")</f>
        <v>常州市金坛沃德丰电子科技有限公司</v>
      </c>
      <c r="D9931" s="11" t="str">
        <f>[1]动作!$G9930</f>
        <v>JS_CZ_wodefeng</v>
      </c>
      <c r="E9931" s="11" t="str">
        <f>[1]动作!$D9930</f>
        <v>电表故障</v>
      </c>
      <c r="F9931" s="11" t="s">
        <v>45</v>
      </c>
      <c r="G9931" s="12">
        <f>[1]动作!$A9930+[1]动作!$B9930</f>
        <v>43216.722974537035</v>
      </c>
      <c r="H9931" s="12"/>
      <c r="I9931" s="11"/>
    </row>
    <row r="9932" spans="1:9" hidden="1" x14ac:dyDescent="0.3">
      <c r="A9932" s="24">
        <v>9930</v>
      </c>
      <c r="B9932" s="11" t="str">
        <f>IFERROR(INDEX({"JSNY-BJ0001-01";"JSNY-JS0022-01";"JSNY-JS0002-01"},MATCH(D9932,{"BJ_zhongyu";"JS_WX_liteer";"JS_CZ_wodefeng"},0)),"")</f>
        <v>JSNY-JS0002-01</v>
      </c>
      <c r="C9932" s="11" t="str">
        <f>IFERROR(INDEX({"北京中裕世纪大酒店";"江苏利特尔绿色包装股份有限公司";"常州市金坛沃德丰电子科技有限公司"},MATCH(D9932,{"BJ_zhongyu";"JS_WX_liteer";"JS_CZ_wodefeng"},0)),"")</f>
        <v>常州市金坛沃德丰电子科技有限公司</v>
      </c>
      <c r="D9932" s="11" t="str">
        <f>[1]动作!$G9931</f>
        <v>JS_CZ_wodefeng</v>
      </c>
      <c r="E9932" s="11" t="str">
        <f>[1]动作!$D9931</f>
        <v>电表故障</v>
      </c>
      <c r="F9932" s="11" t="s">
        <v>45</v>
      </c>
      <c r="G9932" s="12">
        <f>[1]动作!$A9931+[1]动作!$B9931</f>
        <v>43216.724074074074</v>
      </c>
      <c r="H9932" s="12"/>
      <c r="I9932" s="11"/>
    </row>
    <row r="9933" spans="1:9" hidden="1" x14ac:dyDescent="0.3">
      <c r="A9933" s="24">
        <v>9931</v>
      </c>
      <c r="B9933" s="11" t="str">
        <f>IFERROR(INDEX({"JSNY-BJ0001-01";"JSNY-JS0022-01";"JSNY-JS0002-01"},MATCH(D9933,{"BJ_zhongyu";"JS_WX_liteer";"JS_CZ_wodefeng"},0)),"")</f>
        <v>JSNY-JS0002-01</v>
      </c>
      <c r="C9933" s="11" t="str">
        <f>IFERROR(INDEX({"北京中裕世纪大酒店";"江苏利特尔绿色包装股份有限公司";"常州市金坛沃德丰电子科技有限公司"},MATCH(D9933,{"BJ_zhongyu";"JS_WX_liteer";"JS_CZ_wodefeng"},0)),"")</f>
        <v>常州市金坛沃德丰电子科技有限公司</v>
      </c>
      <c r="D9933" s="11" t="str">
        <f>[1]动作!$G9932</f>
        <v>JS_CZ_wodefeng</v>
      </c>
      <c r="E9933" s="11" t="str">
        <f>[1]动作!$D9932</f>
        <v>电表故障</v>
      </c>
      <c r="F9933" s="11" t="s">
        <v>45</v>
      </c>
      <c r="G9933" s="12">
        <f>[1]动作!$A9932+[1]动作!$B9932</f>
        <v>43216.726921296293</v>
      </c>
      <c r="H9933" s="12"/>
      <c r="I9933" s="11"/>
    </row>
    <row r="9934" spans="1:9" hidden="1" x14ac:dyDescent="0.3">
      <c r="A9934" s="24">
        <v>9932</v>
      </c>
      <c r="B9934" s="11" t="str">
        <f>IFERROR(INDEX({"JSNY-BJ0001-01";"JSNY-JS0022-01";"JSNY-JS0002-01"},MATCH(D9934,{"BJ_zhongyu";"JS_WX_liteer";"JS_CZ_wodefeng"},0)),"")</f>
        <v>JSNY-JS0002-01</v>
      </c>
      <c r="C9934" s="11" t="str">
        <f>IFERROR(INDEX({"北京中裕世纪大酒店";"江苏利特尔绿色包装股份有限公司";"常州市金坛沃德丰电子科技有限公司"},MATCH(D9934,{"BJ_zhongyu";"JS_WX_liteer";"JS_CZ_wodefeng"},0)),"")</f>
        <v>常州市金坛沃德丰电子科技有限公司</v>
      </c>
      <c r="D9934" s="11" t="str">
        <f>[1]动作!$G9933</f>
        <v>JS_CZ_wodefeng</v>
      </c>
      <c r="E9934" s="11" t="str">
        <f>[1]动作!$D9933</f>
        <v>电表故障</v>
      </c>
      <c r="F9934" s="11" t="s">
        <v>45</v>
      </c>
      <c r="G9934" s="12">
        <f>[1]动作!$A9933+[1]动作!$B9933</f>
        <v>43216.728252314817</v>
      </c>
      <c r="H9934" s="12"/>
      <c r="I9934" s="11"/>
    </row>
    <row r="9935" spans="1:9" hidden="1" x14ac:dyDescent="0.3">
      <c r="A9935" s="24">
        <v>9933</v>
      </c>
      <c r="B9935" s="11" t="str">
        <f>IFERROR(INDEX({"JSNY-BJ0001-01";"JSNY-JS0022-01";"JSNY-JS0002-01"},MATCH(D9935,{"BJ_zhongyu";"JS_WX_liteer";"JS_CZ_wodefeng"},0)),"")</f>
        <v>JSNY-JS0002-01</v>
      </c>
      <c r="C9935" s="11" t="str">
        <f>IFERROR(INDEX({"北京中裕世纪大酒店";"江苏利特尔绿色包装股份有限公司";"常州市金坛沃德丰电子科技有限公司"},MATCH(D9935,{"BJ_zhongyu";"JS_WX_liteer";"JS_CZ_wodefeng"},0)),"")</f>
        <v>常州市金坛沃德丰电子科技有限公司</v>
      </c>
      <c r="D9935" s="11" t="str">
        <f>[1]动作!$G9934</f>
        <v>JS_CZ_wodefeng</v>
      </c>
      <c r="E9935" s="11" t="str">
        <f>[1]动作!$D9934</f>
        <v>电表故障</v>
      </c>
      <c r="F9935" s="11" t="s">
        <v>45</v>
      </c>
      <c r="G9935" s="12">
        <f>[1]动作!$A9934+[1]动作!$B9934</f>
        <v>43216.72929398148</v>
      </c>
      <c r="H9935" s="12"/>
      <c r="I9935" s="11"/>
    </row>
    <row r="9936" spans="1:9" hidden="1" x14ac:dyDescent="0.3">
      <c r="A9936" s="24">
        <v>9934</v>
      </c>
      <c r="B9936" s="11" t="str">
        <f>IFERROR(INDEX({"JSNY-BJ0001-01";"JSNY-JS0022-01";"JSNY-JS0002-01"},MATCH(D9936,{"BJ_zhongyu";"JS_WX_liteer";"JS_CZ_wodefeng"},0)),"")</f>
        <v>JSNY-JS0002-01</v>
      </c>
      <c r="C9936" s="11" t="str">
        <f>IFERROR(INDEX({"北京中裕世纪大酒店";"江苏利特尔绿色包装股份有限公司";"常州市金坛沃德丰电子科技有限公司"},MATCH(D9936,{"BJ_zhongyu";"JS_WX_liteer";"JS_CZ_wodefeng"},0)),"")</f>
        <v>常州市金坛沃德丰电子科技有限公司</v>
      </c>
      <c r="D9936" s="11" t="str">
        <f>[1]动作!$G9935</f>
        <v>JS_CZ_wodefeng</v>
      </c>
      <c r="E9936" s="11" t="str">
        <f>[1]动作!$D9935</f>
        <v>电表故障</v>
      </c>
      <c r="F9936" s="11" t="s">
        <v>45</v>
      </c>
      <c r="G9936" s="12">
        <f>[1]动作!$A9935+[1]动作!$B9935</f>
        <v>43216.729409722226</v>
      </c>
      <c r="H9936" s="12"/>
      <c r="I9936" s="11"/>
    </row>
    <row r="9937" spans="1:9" hidden="1" x14ac:dyDescent="0.3">
      <c r="A9937" s="24">
        <v>9935</v>
      </c>
      <c r="B9937" s="11" t="str">
        <f>IFERROR(INDEX({"JSNY-BJ0001-01";"JSNY-JS0022-01";"JSNY-JS0002-01"},MATCH(D9937,{"BJ_zhongyu";"JS_WX_liteer";"JS_CZ_wodefeng"},0)),"")</f>
        <v>JSNY-JS0002-01</v>
      </c>
      <c r="C9937" s="11" t="str">
        <f>IFERROR(INDEX({"北京中裕世纪大酒店";"江苏利特尔绿色包装股份有限公司";"常州市金坛沃德丰电子科技有限公司"},MATCH(D9937,{"BJ_zhongyu";"JS_WX_liteer";"JS_CZ_wodefeng"},0)),"")</f>
        <v>常州市金坛沃德丰电子科技有限公司</v>
      </c>
      <c r="D9937" s="11" t="str">
        <f>[1]动作!$G9936</f>
        <v>JS_CZ_wodefeng</v>
      </c>
      <c r="E9937" s="11" t="str">
        <f>[1]动作!$D9936</f>
        <v>电表故障</v>
      </c>
      <c r="F9937" s="11" t="s">
        <v>45</v>
      </c>
      <c r="G9937" s="12">
        <f>[1]动作!$A9936+[1]动作!$B9936</f>
        <v>43216.733530092592</v>
      </c>
      <c r="H9937" s="12"/>
      <c r="I9937" s="11"/>
    </row>
    <row r="9938" spans="1:9" hidden="1" x14ac:dyDescent="0.3">
      <c r="A9938" s="24">
        <v>9936</v>
      </c>
      <c r="B9938" s="11" t="str">
        <f>IFERROR(INDEX({"JSNY-BJ0001-01";"JSNY-JS0022-01";"JSNY-JS0002-01"},MATCH(D9938,{"BJ_zhongyu";"JS_WX_liteer";"JS_CZ_wodefeng"},0)),"")</f>
        <v>JSNY-JS0002-01</v>
      </c>
      <c r="C9938" s="11" t="str">
        <f>IFERROR(INDEX({"北京中裕世纪大酒店";"江苏利特尔绿色包装股份有限公司";"常州市金坛沃德丰电子科技有限公司"},MATCH(D9938,{"BJ_zhongyu";"JS_WX_liteer";"JS_CZ_wodefeng"},0)),"")</f>
        <v>常州市金坛沃德丰电子科技有限公司</v>
      </c>
      <c r="D9938" s="11" t="str">
        <f>[1]动作!$G9937</f>
        <v>JS_CZ_wodefeng</v>
      </c>
      <c r="E9938" s="11" t="str">
        <f>[1]动作!$D9937</f>
        <v>电表故障</v>
      </c>
      <c r="F9938" s="11" t="s">
        <v>45</v>
      </c>
      <c r="G9938" s="12">
        <f>[1]动作!$A9937+[1]动作!$B9937</f>
        <v>43216.734629629631</v>
      </c>
      <c r="H9938" s="12"/>
      <c r="I9938" s="11"/>
    </row>
    <row r="9939" spans="1:9" hidden="1" x14ac:dyDescent="0.3">
      <c r="A9939" s="24">
        <v>9937</v>
      </c>
      <c r="B9939" s="11" t="str">
        <f>IFERROR(INDEX({"JSNY-BJ0001-01";"JSNY-JS0022-01";"JSNY-JS0002-01"},MATCH(D9939,{"BJ_zhongyu";"JS_WX_liteer";"JS_CZ_wodefeng"},0)),"")</f>
        <v>JSNY-JS0002-01</v>
      </c>
      <c r="C9939" s="11" t="str">
        <f>IFERROR(INDEX({"北京中裕世纪大酒店";"江苏利特尔绿色包装股份有限公司";"常州市金坛沃德丰电子科技有限公司"},MATCH(D9939,{"BJ_zhongyu";"JS_WX_liteer";"JS_CZ_wodefeng"},0)),"")</f>
        <v>常州市金坛沃德丰电子科技有限公司</v>
      </c>
      <c r="D9939" s="11" t="str">
        <f>[1]动作!$G9938</f>
        <v>JS_CZ_wodefeng</v>
      </c>
      <c r="E9939" s="11" t="str">
        <f>[1]动作!$D9938</f>
        <v>电表故障</v>
      </c>
      <c r="F9939" s="11" t="s">
        <v>45</v>
      </c>
      <c r="G9939" s="12">
        <f>[1]动作!$A9938+[1]动作!$B9938</f>
        <v>43216.734861111108</v>
      </c>
      <c r="H9939" s="12"/>
      <c r="I9939" s="11"/>
    </row>
    <row r="9940" spans="1:9" hidden="1" x14ac:dyDescent="0.3">
      <c r="A9940" s="24">
        <v>9938</v>
      </c>
      <c r="B9940" s="11" t="str">
        <f>IFERROR(INDEX({"JSNY-BJ0001-01";"JSNY-JS0022-01";"JSNY-JS0002-01"},MATCH(D9940,{"BJ_zhongyu";"JS_WX_liteer";"JS_CZ_wodefeng"},0)),"")</f>
        <v>JSNY-JS0002-01</v>
      </c>
      <c r="C9940" s="11" t="str">
        <f>IFERROR(INDEX({"北京中裕世纪大酒店";"江苏利特尔绿色包装股份有限公司";"常州市金坛沃德丰电子科技有限公司"},MATCH(D9940,{"BJ_zhongyu";"JS_WX_liteer";"JS_CZ_wodefeng"},0)),"")</f>
        <v>常州市金坛沃德丰电子科技有限公司</v>
      </c>
      <c r="D9940" s="11" t="str">
        <f>[1]动作!$G9939</f>
        <v>JS_CZ_wodefeng</v>
      </c>
      <c r="E9940" s="11" t="str">
        <f>[1]动作!$D9939</f>
        <v>电表故障</v>
      </c>
      <c r="F9940" s="11" t="s">
        <v>45</v>
      </c>
      <c r="G9940" s="12">
        <f>[1]动作!$A9939+[1]动作!$B9939</f>
        <v>43216.734976851854</v>
      </c>
      <c r="H9940" s="12"/>
      <c r="I9940" s="11"/>
    </row>
    <row r="9941" spans="1:9" hidden="1" x14ac:dyDescent="0.3">
      <c r="A9941" s="24">
        <v>9939</v>
      </c>
      <c r="B9941" s="11" t="str">
        <f>IFERROR(INDEX({"JSNY-BJ0001-01";"JSNY-JS0022-01";"JSNY-JS0002-01"},MATCH(D9941,{"BJ_zhongyu";"JS_WX_liteer";"JS_CZ_wodefeng"},0)),"")</f>
        <v>JSNY-JS0002-01</v>
      </c>
      <c r="C9941" s="11" t="str">
        <f>IFERROR(INDEX({"北京中裕世纪大酒店";"江苏利特尔绿色包装股份有限公司";"常州市金坛沃德丰电子科技有限公司"},MATCH(D9941,{"BJ_zhongyu";"JS_WX_liteer";"JS_CZ_wodefeng"},0)),"")</f>
        <v>常州市金坛沃德丰电子科技有限公司</v>
      </c>
      <c r="D9941" s="11" t="str">
        <f>[1]动作!$G9940</f>
        <v>JS_CZ_wodefeng</v>
      </c>
      <c r="E9941" s="11" t="str">
        <f>[1]动作!$D9940</f>
        <v>电表故障</v>
      </c>
      <c r="F9941" s="11" t="s">
        <v>45</v>
      </c>
      <c r="G9941" s="12">
        <f>[1]动作!$A9940+[1]动作!$B9940</f>
        <v>43216.73746527778</v>
      </c>
      <c r="H9941" s="12"/>
      <c r="I9941" s="11"/>
    </row>
    <row r="9942" spans="1:9" hidden="1" x14ac:dyDescent="0.3">
      <c r="A9942" s="24">
        <v>9940</v>
      </c>
      <c r="B9942" s="11" t="str">
        <f>IFERROR(INDEX({"JSNY-BJ0001-01";"JSNY-JS0022-01";"JSNY-JS0002-01"},MATCH(D9942,{"BJ_zhongyu";"JS_WX_liteer";"JS_CZ_wodefeng"},0)),"")</f>
        <v>JSNY-JS0002-01</v>
      </c>
      <c r="C9942" s="11" t="str">
        <f>IFERROR(INDEX({"北京中裕世纪大酒店";"江苏利特尔绿色包装股份有限公司";"常州市金坛沃德丰电子科技有限公司"},MATCH(D9942,{"BJ_zhongyu";"JS_WX_liteer";"JS_CZ_wodefeng"},0)),"")</f>
        <v>常州市金坛沃德丰电子科技有限公司</v>
      </c>
      <c r="D9942" s="11" t="str">
        <f>[1]动作!$G9941</f>
        <v>JS_CZ_wodefeng</v>
      </c>
      <c r="E9942" s="11" t="str">
        <f>[1]动作!$D9941</f>
        <v>电表故障</v>
      </c>
      <c r="F9942" s="11" t="s">
        <v>45</v>
      </c>
      <c r="G9942" s="12">
        <f>[1]动作!$A9941+[1]动作!$B9941</f>
        <v>43216.739837962959</v>
      </c>
      <c r="H9942" s="12"/>
      <c r="I9942" s="11"/>
    </row>
    <row r="9943" spans="1:9" hidden="1" x14ac:dyDescent="0.3">
      <c r="A9943" s="24">
        <v>9941</v>
      </c>
      <c r="B9943" s="11" t="str">
        <f>IFERROR(INDEX({"JSNY-BJ0001-01";"JSNY-JS0022-01";"JSNY-JS0002-01"},MATCH(D9943,{"BJ_zhongyu";"JS_WX_liteer";"JS_CZ_wodefeng"},0)),"")</f>
        <v>JSNY-JS0002-01</v>
      </c>
      <c r="C9943" s="11" t="str">
        <f>IFERROR(INDEX({"北京中裕世纪大酒店";"江苏利特尔绿色包装股份有限公司";"常州市金坛沃德丰电子科技有限公司"},MATCH(D9943,{"BJ_zhongyu";"JS_WX_liteer";"JS_CZ_wodefeng"},0)),"")</f>
        <v>常州市金坛沃德丰电子科技有限公司</v>
      </c>
      <c r="D9943" s="11" t="str">
        <f>[1]动作!$G9942</f>
        <v>JS_CZ_wodefeng</v>
      </c>
      <c r="E9943" s="11" t="str">
        <f>[1]动作!$D9942</f>
        <v>电表故障</v>
      </c>
      <c r="F9943" s="11" t="s">
        <v>45</v>
      </c>
      <c r="G9943" s="12">
        <f>[1]动作!$A9942+[1]动作!$B9942</f>
        <v>43216.739953703705</v>
      </c>
      <c r="H9943" s="12"/>
      <c r="I9943" s="11"/>
    </row>
    <row r="9944" spans="1:9" hidden="1" x14ac:dyDescent="0.3">
      <c r="A9944" s="24">
        <v>9942</v>
      </c>
      <c r="B9944" s="11" t="str">
        <f>IFERROR(INDEX({"JSNY-BJ0001-01";"JSNY-JS0022-01";"JSNY-JS0002-01"},MATCH(D9944,{"BJ_zhongyu";"JS_WX_liteer";"JS_CZ_wodefeng"},0)),"")</f>
        <v>JSNY-JS0002-01</v>
      </c>
      <c r="C9944" s="11" t="str">
        <f>IFERROR(INDEX({"北京中裕世纪大酒店";"江苏利特尔绿色包装股份有限公司";"常州市金坛沃德丰电子科技有限公司"},MATCH(D9944,{"BJ_zhongyu";"JS_WX_liteer";"JS_CZ_wodefeng"},0)),"")</f>
        <v>常州市金坛沃德丰电子科技有限公司</v>
      </c>
      <c r="D9944" s="11" t="str">
        <f>[1]动作!$G9943</f>
        <v>JS_CZ_wodefeng</v>
      </c>
      <c r="E9944" s="11" t="str">
        <f>[1]动作!$D9943</f>
        <v>电表故障</v>
      </c>
      <c r="F9944" s="11" t="s">
        <v>45</v>
      </c>
      <c r="G9944" s="12">
        <f>[1]动作!$A9943+[1]动作!$B9943</f>
        <v>43216.744826388887</v>
      </c>
      <c r="H9944" s="12"/>
      <c r="I9944" s="11"/>
    </row>
    <row r="9945" spans="1:9" hidden="1" x14ac:dyDescent="0.3">
      <c r="A9945" s="24">
        <v>9943</v>
      </c>
      <c r="B9945" s="11" t="str">
        <f>IFERROR(INDEX({"JSNY-BJ0001-01";"JSNY-JS0022-01";"JSNY-JS0002-01"},MATCH(D9945,{"BJ_zhongyu";"JS_WX_liteer";"JS_CZ_wodefeng"},0)),"")</f>
        <v>JSNY-JS0002-01</v>
      </c>
      <c r="C9945" s="11" t="str">
        <f>IFERROR(INDEX({"北京中裕世纪大酒店";"江苏利特尔绿色包装股份有限公司";"常州市金坛沃德丰电子科技有限公司"},MATCH(D9945,{"BJ_zhongyu";"JS_WX_liteer";"JS_CZ_wodefeng"},0)),"")</f>
        <v>常州市金坛沃德丰电子科技有限公司</v>
      </c>
      <c r="D9945" s="11" t="str">
        <f>[1]动作!$G9944</f>
        <v>JS_CZ_wodefeng</v>
      </c>
      <c r="E9945" s="11" t="str">
        <f>[1]动作!$D9944</f>
        <v>电表故障</v>
      </c>
      <c r="F9945" s="11" t="s">
        <v>45</v>
      </c>
      <c r="G9945" s="12">
        <f>[1]动作!$A9944+[1]动作!$B9944</f>
        <v>43216.744930555556</v>
      </c>
      <c r="H9945" s="12"/>
      <c r="I9945" s="11"/>
    </row>
    <row r="9946" spans="1:9" hidden="1" x14ac:dyDescent="0.3">
      <c r="A9946" s="24">
        <v>9944</v>
      </c>
      <c r="B9946" s="11" t="str">
        <f>IFERROR(INDEX({"JSNY-BJ0001-01";"JSNY-JS0022-01";"JSNY-JS0002-01"},MATCH(D9946,{"BJ_zhongyu";"JS_WX_liteer";"JS_CZ_wodefeng"},0)),"")</f>
        <v>JSNY-JS0002-01</v>
      </c>
      <c r="C9946" s="11" t="str">
        <f>IFERROR(INDEX({"北京中裕世纪大酒店";"江苏利特尔绿色包装股份有限公司";"常州市金坛沃德丰电子科技有限公司"},MATCH(D9946,{"BJ_zhongyu";"JS_WX_liteer";"JS_CZ_wodefeng"},0)),"")</f>
        <v>常州市金坛沃德丰电子科技有限公司</v>
      </c>
      <c r="D9946" s="11" t="str">
        <f>[1]动作!$G9945</f>
        <v>JS_CZ_wodefeng</v>
      </c>
      <c r="E9946" s="11" t="str">
        <f>[1]动作!$D9945</f>
        <v>电表故障</v>
      </c>
      <c r="F9946" s="11" t="s">
        <v>45</v>
      </c>
      <c r="G9946" s="12">
        <f>[1]动作!$A9945+[1]动作!$B9945</f>
        <v>43216.746388888889</v>
      </c>
      <c r="H9946" s="12"/>
      <c r="I9946" s="11"/>
    </row>
    <row r="9947" spans="1:9" hidden="1" x14ac:dyDescent="0.3">
      <c r="A9947" s="24">
        <v>9945</v>
      </c>
      <c r="B9947" s="11" t="str">
        <f>IFERROR(INDEX({"JSNY-BJ0001-01";"JSNY-JS0022-01";"JSNY-JS0002-01"},MATCH(D9947,{"BJ_zhongyu";"JS_WX_liteer";"JS_CZ_wodefeng"},0)),"")</f>
        <v>JSNY-JS0002-01</v>
      </c>
      <c r="C9947" s="11" t="str">
        <f>IFERROR(INDEX({"北京中裕世纪大酒店";"江苏利特尔绿色包装股份有限公司";"常州市金坛沃德丰电子科技有限公司"},MATCH(D9947,{"BJ_zhongyu";"JS_WX_liteer";"JS_CZ_wodefeng"},0)),"")</f>
        <v>常州市金坛沃德丰电子科技有限公司</v>
      </c>
      <c r="D9947" s="11" t="str">
        <f>[1]动作!$G9946</f>
        <v>JS_CZ_wodefeng</v>
      </c>
      <c r="E9947" s="11" t="str">
        <f>[1]动作!$D9946</f>
        <v>电表故障</v>
      </c>
      <c r="F9947" s="11" t="s">
        <v>45</v>
      </c>
      <c r="G9947" s="12">
        <f>[1]动作!$A9946+[1]动作!$B9946</f>
        <v>43216.748761574076</v>
      </c>
      <c r="H9947" s="12"/>
      <c r="I9947" s="11"/>
    </row>
    <row r="9948" spans="1:9" hidden="1" x14ac:dyDescent="0.3">
      <c r="A9948" s="24">
        <v>9946</v>
      </c>
      <c r="B9948" s="11" t="str">
        <f>IFERROR(INDEX({"JSNY-BJ0001-01";"JSNY-JS0022-01";"JSNY-JS0002-01"},MATCH(D9948,{"BJ_zhongyu";"JS_WX_liteer";"JS_CZ_wodefeng"},0)),"")</f>
        <v>JSNY-JS0002-01</v>
      </c>
      <c r="C9948" s="11" t="str">
        <f>IFERROR(INDEX({"北京中裕世纪大酒店";"江苏利特尔绿色包装股份有限公司";"常州市金坛沃德丰电子科技有限公司"},MATCH(D9948,{"BJ_zhongyu";"JS_WX_liteer";"JS_CZ_wodefeng"},0)),"")</f>
        <v>常州市金坛沃德丰电子科技有限公司</v>
      </c>
      <c r="D9948" s="11" t="str">
        <f>[1]动作!$G9947</f>
        <v>JS_CZ_wodefeng</v>
      </c>
      <c r="E9948" s="11" t="str">
        <f>[1]动作!$D9947</f>
        <v>电表故障</v>
      </c>
      <c r="F9948" s="11" t="s">
        <v>45</v>
      </c>
      <c r="G9948" s="12">
        <f>[1]动作!$A9947+[1]动作!$B9947</f>
        <v>43216.7502662037</v>
      </c>
      <c r="H9948" s="12"/>
      <c r="I9948" s="11"/>
    </row>
    <row r="9949" spans="1:9" hidden="1" x14ac:dyDescent="0.3">
      <c r="A9949" s="24">
        <v>9947</v>
      </c>
      <c r="B9949" s="11" t="str">
        <f>IFERROR(INDEX({"JSNY-BJ0001-01";"JSNY-JS0022-01";"JSNY-JS0002-01"},MATCH(D9949,{"BJ_zhongyu";"JS_WX_liteer";"JS_CZ_wodefeng"},0)),"")</f>
        <v>JSNY-JS0002-01</v>
      </c>
      <c r="C9949" s="11" t="str">
        <f>IFERROR(INDEX({"北京中裕世纪大酒店";"江苏利特尔绿色包装股份有限公司";"常州市金坛沃德丰电子科技有限公司"},MATCH(D9949,{"BJ_zhongyu";"JS_WX_liteer";"JS_CZ_wodefeng"},0)),"")</f>
        <v>常州市金坛沃德丰电子科技有限公司</v>
      </c>
      <c r="D9949" s="11" t="str">
        <f>[1]动作!$G9948</f>
        <v>JS_CZ_wodefeng</v>
      </c>
      <c r="E9949" s="11" t="str">
        <f>[1]动作!$D9948</f>
        <v>电表故障</v>
      </c>
      <c r="F9949" s="11" t="s">
        <v>45</v>
      </c>
      <c r="G9949" s="12">
        <f>[1]动作!$A9948+[1]动作!$B9948</f>
        <v>43216.751608796294</v>
      </c>
      <c r="H9949" s="12"/>
      <c r="I9949" s="11"/>
    </row>
    <row r="9950" spans="1:9" hidden="1" x14ac:dyDescent="0.3">
      <c r="A9950" s="24">
        <v>9948</v>
      </c>
      <c r="B9950" s="11" t="str">
        <f>IFERROR(INDEX({"JSNY-BJ0001-01";"JSNY-JS0022-01";"JSNY-JS0002-01"},MATCH(D9950,{"BJ_zhongyu";"JS_WX_liteer";"JS_CZ_wodefeng"},0)),"")</f>
        <v>JSNY-JS0002-01</v>
      </c>
      <c r="C9950" s="11" t="str">
        <f>IFERROR(INDEX({"北京中裕世纪大酒店";"江苏利特尔绿色包装股份有限公司";"常州市金坛沃德丰电子科技有限公司"},MATCH(D9950,{"BJ_zhongyu";"JS_WX_liteer";"JS_CZ_wodefeng"},0)),"")</f>
        <v>常州市金坛沃德丰电子科技有限公司</v>
      </c>
      <c r="D9950" s="11" t="str">
        <f>[1]动作!$G9949</f>
        <v>JS_CZ_wodefeng</v>
      </c>
      <c r="E9950" s="11" t="str">
        <f>[1]动作!$D9949</f>
        <v>电表故障</v>
      </c>
      <c r="F9950" s="11" t="s">
        <v>45</v>
      </c>
      <c r="G9950" s="12">
        <f>[1]动作!$A9949+[1]动作!$B9949</f>
        <v>43216.75172453704</v>
      </c>
      <c r="H9950" s="12"/>
      <c r="I9950" s="11"/>
    </row>
    <row r="9951" spans="1:9" hidden="1" x14ac:dyDescent="0.3">
      <c r="A9951" s="24">
        <v>9949</v>
      </c>
      <c r="B9951" s="11" t="str">
        <f>IFERROR(INDEX({"JSNY-BJ0001-01";"JSNY-JS0022-01";"JSNY-JS0002-01"},MATCH(D9951,{"BJ_zhongyu";"JS_WX_liteer";"JS_CZ_wodefeng"},0)),"")</f>
        <v>JSNY-JS0002-01</v>
      </c>
      <c r="C9951" s="11" t="str">
        <f>IFERROR(INDEX({"北京中裕世纪大酒店";"江苏利特尔绿色包装股份有限公司";"常州市金坛沃德丰电子科技有限公司"},MATCH(D9951,{"BJ_zhongyu";"JS_WX_liteer";"JS_CZ_wodefeng"},0)),"")</f>
        <v>常州市金坛沃德丰电子科技有限公司</v>
      </c>
      <c r="D9951" s="11" t="str">
        <f>[1]动作!$G9950</f>
        <v>JS_CZ_wodefeng</v>
      </c>
      <c r="E9951" s="11" t="str">
        <f>[1]动作!$D9950</f>
        <v>电表故障</v>
      </c>
      <c r="F9951" s="11" t="s">
        <v>45</v>
      </c>
      <c r="G9951" s="12">
        <f>[1]动作!$A9950+[1]动作!$B9950</f>
        <v>43216.751840277779</v>
      </c>
      <c r="H9951" s="12"/>
      <c r="I9951" s="11"/>
    </row>
    <row r="9952" spans="1:9" hidden="1" x14ac:dyDescent="0.3">
      <c r="A9952" s="24">
        <v>9950</v>
      </c>
      <c r="B9952" s="11" t="str">
        <f>IFERROR(INDEX({"JSNY-BJ0001-01";"JSNY-JS0022-01";"JSNY-JS0002-01"},MATCH(D9952,{"BJ_zhongyu";"JS_WX_liteer";"JS_CZ_wodefeng"},0)),"")</f>
        <v>JSNY-JS0002-01</v>
      </c>
      <c r="C9952" s="11" t="str">
        <f>IFERROR(INDEX({"北京中裕世纪大酒店";"江苏利特尔绿色包装股份有限公司";"常州市金坛沃德丰电子科技有限公司"},MATCH(D9952,{"BJ_zhongyu";"JS_WX_liteer";"JS_CZ_wodefeng"},0)),"")</f>
        <v>常州市金坛沃德丰电子科技有限公司</v>
      </c>
      <c r="D9952" s="11" t="str">
        <f>[1]动作!$G9951</f>
        <v>JS_CZ_wodefeng</v>
      </c>
      <c r="E9952" s="11" t="str">
        <f>[1]动作!$D9951</f>
        <v>电表故障</v>
      </c>
      <c r="F9952" s="11" t="s">
        <v>45</v>
      </c>
      <c r="G9952" s="12">
        <f>[1]动作!$A9951+[1]动作!$B9951</f>
        <v>43216.756527777776</v>
      </c>
      <c r="H9952" s="12"/>
      <c r="I9952" s="11"/>
    </row>
    <row r="9953" spans="1:9" hidden="1" x14ac:dyDescent="0.3">
      <c r="A9953" s="24">
        <v>9951</v>
      </c>
      <c r="B9953" s="11" t="str">
        <f>IFERROR(INDEX({"JSNY-BJ0001-01";"JSNY-JS0022-01";"JSNY-JS0002-01"},MATCH(D9953,{"BJ_zhongyu";"JS_WX_liteer";"JS_CZ_wodefeng"},0)),"")</f>
        <v>JSNY-JS0002-01</v>
      </c>
      <c r="C9953" s="11" t="str">
        <f>IFERROR(INDEX({"北京中裕世纪大酒店";"江苏利特尔绿色包装股份有限公司";"常州市金坛沃德丰电子科技有限公司"},MATCH(D9953,{"BJ_zhongyu";"JS_WX_liteer";"JS_CZ_wodefeng"},0)),"")</f>
        <v>常州市金坛沃德丰电子科技有限公司</v>
      </c>
      <c r="D9953" s="11" t="str">
        <f>[1]动作!$G9952</f>
        <v>JS_CZ_wodefeng</v>
      </c>
      <c r="E9953" s="11" t="str">
        <f>[1]动作!$D9952</f>
        <v>电表故障</v>
      </c>
      <c r="F9953" s="11" t="s">
        <v>45</v>
      </c>
      <c r="G9953" s="12">
        <f>[1]动作!$A9952+[1]动作!$B9952</f>
        <v>43216.756643518522</v>
      </c>
      <c r="H9953" s="12"/>
      <c r="I9953" s="11"/>
    </row>
    <row r="9954" spans="1:9" hidden="1" x14ac:dyDescent="0.3">
      <c r="A9954" s="24">
        <v>9952</v>
      </c>
      <c r="B9954" s="11" t="str">
        <f>IFERROR(INDEX({"JSNY-BJ0001-01";"JSNY-JS0022-01";"JSNY-JS0002-01"},MATCH(D9954,{"BJ_zhongyu";"JS_WX_liteer";"JS_CZ_wodefeng"},0)),"")</f>
        <v>JSNY-JS0002-01</v>
      </c>
      <c r="C9954" s="11" t="str">
        <f>IFERROR(INDEX({"北京中裕世纪大酒店";"江苏利特尔绿色包装股份有限公司";"常州市金坛沃德丰电子科技有限公司"},MATCH(D9954,{"BJ_zhongyu";"JS_WX_liteer";"JS_CZ_wodefeng"},0)),"")</f>
        <v>常州市金坛沃德丰电子科技有限公司</v>
      </c>
      <c r="D9954" s="11" t="str">
        <f>[1]动作!$G9953</f>
        <v>JS_CZ_wodefeng</v>
      </c>
      <c r="E9954" s="11" t="str">
        <f>[1]动作!$D9953</f>
        <v>电表故障</v>
      </c>
      <c r="F9954" s="11" t="s">
        <v>45</v>
      </c>
      <c r="G9954" s="12">
        <f>[1]动作!$A9953+[1]动作!$B9953</f>
        <v>43216.75681712963</v>
      </c>
      <c r="H9954" s="12"/>
      <c r="I9954" s="11"/>
    </row>
    <row r="9955" spans="1:9" hidden="1" x14ac:dyDescent="0.3">
      <c r="A9955" s="24">
        <v>9953</v>
      </c>
      <c r="B9955" s="11" t="str">
        <f>IFERROR(INDEX({"JSNY-BJ0001-01";"JSNY-JS0022-01";"JSNY-JS0002-01"},MATCH(D9955,{"BJ_zhongyu";"JS_WX_liteer";"JS_CZ_wodefeng"},0)),"")</f>
        <v>JSNY-JS0002-01</v>
      </c>
      <c r="C9955" s="11" t="str">
        <f>IFERROR(INDEX({"北京中裕世纪大酒店";"江苏利特尔绿色包装股份有限公司";"常州市金坛沃德丰电子科技有限公司"},MATCH(D9955,{"BJ_zhongyu";"JS_WX_liteer";"JS_CZ_wodefeng"},0)),"")</f>
        <v>常州市金坛沃德丰电子科技有限公司</v>
      </c>
      <c r="D9955" s="11" t="str">
        <f>[1]动作!$G9954</f>
        <v>JS_CZ_wodefeng</v>
      </c>
      <c r="E9955" s="11" t="str">
        <f>[1]动作!$D9954</f>
        <v>电表故障</v>
      </c>
      <c r="F9955" s="11" t="s">
        <v>45</v>
      </c>
      <c r="G9955" s="12">
        <f>[1]动作!$A9954+[1]动作!$B9954</f>
        <v>43216.757048611114</v>
      </c>
      <c r="H9955" s="12"/>
      <c r="I9955" s="11"/>
    </row>
    <row r="9956" spans="1:9" hidden="1" x14ac:dyDescent="0.3">
      <c r="A9956" s="24">
        <v>9954</v>
      </c>
      <c r="B9956" s="11" t="str">
        <f>IFERROR(INDEX({"JSNY-BJ0001-01";"JSNY-JS0022-01";"JSNY-JS0002-01"},MATCH(D9956,{"BJ_zhongyu";"JS_WX_liteer";"JS_CZ_wodefeng"},0)),"")</f>
        <v>JSNY-JS0002-01</v>
      </c>
      <c r="C9956" s="11" t="str">
        <f>IFERROR(INDEX({"北京中裕世纪大酒店";"江苏利特尔绿色包装股份有限公司";"常州市金坛沃德丰电子科技有限公司"},MATCH(D9956,{"BJ_zhongyu";"JS_WX_liteer";"JS_CZ_wodefeng"},0)),"")</f>
        <v>常州市金坛沃德丰电子科技有限公司</v>
      </c>
      <c r="D9956" s="11" t="str">
        <f>[1]动作!$G9955</f>
        <v>JS_CZ_wodefeng</v>
      </c>
      <c r="E9956" s="11" t="str">
        <f>[1]动作!$D9955</f>
        <v>电表故障</v>
      </c>
      <c r="F9956" s="11" t="s">
        <v>45</v>
      </c>
      <c r="G9956" s="12">
        <f>[1]动作!$A9955+[1]动作!$B9955</f>
        <v>43216.757164351853</v>
      </c>
      <c r="H9956" s="12"/>
      <c r="I9956" s="11"/>
    </row>
    <row r="9957" spans="1:9" hidden="1" x14ac:dyDescent="0.3">
      <c r="A9957" s="24">
        <v>9955</v>
      </c>
      <c r="B9957" s="11" t="str">
        <f>IFERROR(INDEX({"JSNY-BJ0001-01";"JSNY-JS0022-01";"JSNY-JS0002-01"},MATCH(D9957,{"BJ_zhongyu";"JS_WX_liteer";"JS_CZ_wodefeng"},0)),"")</f>
        <v>JSNY-JS0002-01</v>
      </c>
      <c r="C9957" s="11" t="str">
        <f>IFERROR(INDEX({"北京中裕世纪大酒店";"江苏利特尔绿色包装股份有限公司";"常州市金坛沃德丰电子科技有限公司"},MATCH(D9957,{"BJ_zhongyu";"JS_WX_liteer";"JS_CZ_wodefeng"},0)),"")</f>
        <v>常州市金坛沃德丰电子科技有限公司</v>
      </c>
      <c r="D9957" s="11" t="str">
        <f>[1]动作!$G9956</f>
        <v>JS_CZ_wodefeng</v>
      </c>
      <c r="E9957" s="11" t="str">
        <f>[1]动作!$D9956</f>
        <v>电表故障</v>
      </c>
      <c r="F9957" s="11" t="s">
        <v>45</v>
      </c>
      <c r="G9957" s="12">
        <f>[1]动作!$A9956+[1]动作!$B9956</f>
        <v>43216.759664351855</v>
      </c>
      <c r="H9957" s="12"/>
      <c r="I9957" s="11"/>
    </row>
    <row r="9958" spans="1:9" hidden="1" x14ac:dyDescent="0.3">
      <c r="A9958" s="24">
        <v>9956</v>
      </c>
      <c r="B9958" s="11" t="str">
        <f>IFERROR(INDEX({"JSNY-BJ0001-01";"JSNY-JS0022-01";"JSNY-JS0002-01"},MATCH(D9958,{"BJ_zhongyu";"JS_WX_liteer";"JS_CZ_wodefeng"},0)),"")</f>
        <v>JSNY-JS0002-01</v>
      </c>
      <c r="C9958" s="11" t="str">
        <f>IFERROR(INDEX({"北京中裕世纪大酒店";"江苏利特尔绿色包装股份有限公司";"常州市金坛沃德丰电子科技有限公司"},MATCH(D9958,{"BJ_zhongyu";"JS_WX_liteer";"JS_CZ_wodefeng"},0)),"")</f>
        <v>常州市金坛沃德丰电子科技有限公司</v>
      </c>
      <c r="D9958" s="11" t="str">
        <f>[1]动作!$G9957</f>
        <v>JS_CZ_wodefeng</v>
      </c>
      <c r="E9958" s="11" t="str">
        <f>[1]动作!$D9957</f>
        <v>电表故障</v>
      </c>
      <c r="F9958" s="11" t="s">
        <v>45</v>
      </c>
      <c r="G9958" s="12">
        <f>[1]动作!$A9957+[1]动作!$B9957</f>
        <v>43216.763611111113</v>
      </c>
      <c r="H9958" s="12"/>
      <c r="I9958" s="11"/>
    </row>
    <row r="9959" spans="1:9" hidden="1" x14ac:dyDescent="0.3">
      <c r="A9959" s="24">
        <v>9957</v>
      </c>
      <c r="B9959" s="11" t="str">
        <f>IFERROR(INDEX({"JSNY-BJ0001-01";"JSNY-JS0022-01";"JSNY-JS0002-01"},MATCH(D9959,{"BJ_zhongyu";"JS_WX_liteer";"JS_CZ_wodefeng"},0)),"")</f>
        <v>JSNY-JS0002-01</v>
      </c>
      <c r="C9959" s="11" t="str">
        <f>IFERROR(INDEX({"北京中裕世纪大酒店";"江苏利特尔绿色包装股份有限公司";"常州市金坛沃德丰电子科技有限公司"},MATCH(D9959,{"BJ_zhongyu";"JS_WX_liteer";"JS_CZ_wodefeng"},0)),"")</f>
        <v>常州市金坛沃德丰电子科技有限公司</v>
      </c>
      <c r="D9959" s="11" t="str">
        <f>[1]动作!$G9958</f>
        <v>JS_CZ_wodefeng</v>
      </c>
      <c r="E9959" s="11" t="str">
        <f>[1]动作!$D9958</f>
        <v>电表故障</v>
      </c>
      <c r="F9959" s="11" t="s">
        <v>45</v>
      </c>
      <c r="G9959" s="12">
        <f>[1]动作!$A9958+[1]动作!$B9958</f>
        <v>43216.763726851852</v>
      </c>
      <c r="H9959" s="12"/>
      <c r="I9959" s="11"/>
    </row>
    <row r="9960" spans="1:9" hidden="1" x14ac:dyDescent="0.3">
      <c r="A9960" s="24">
        <v>9958</v>
      </c>
      <c r="B9960" s="11" t="str">
        <f>IFERROR(INDEX({"JSNY-BJ0001-01";"JSNY-JS0022-01";"JSNY-JS0002-01"},MATCH(D9960,{"BJ_zhongyu";"JS_WX_liteer";"JS_CZ_wodefeng"},0)),"")</f>
        <v>JSNY-JS0002-01</v>
      </c>
      <c r="C9960" s="11" t="str">
        <f>IFERROR(INDEX({"北京中裕世纪大酒店";"江苏利特尔绿色包装股份有限公司";"常州市金坛沃德丰电子科技有限公司"},MATCH(D9960,{"BJ_zhongyu";"JS_WX_liteer";"JS_CZ_wodefeng"},0)),"")</f>
        <v>常州市金坛沃德丰电子科技有限公司</v>
      </c>
      <c r="D9960" s="11" t="str">
        <f>[1]动作!$G9959</f>
        <v>JS_CZ_wodefeng</v>
      </c>
      <c r="E9960" s="11" t="str">
        <f>[1]动作!$D9959</f>
        <v>电表故障</v>
      </c>
      <c r="F9960" s="11" t="s">
        <v>45</v>
      </c>
      <c r="G9960" s="12">
        <f>[1]动作!$A9959+[1]动作!$B9959</f>
        <v>43216.765173611115</v>
      </c>
      <c r="H9960" s="12"/>
      <c r="I9960" s="11"/>
    </row>
    <row r="9961" spans="1:9" hidden="1" x14ac:dyDescent="0.3">
      <c r="A9961" s="24">
        <v>9959</v>
      </c>
      <c r="B9961" s="11" t="str">
        <f>IFERROR(INDEX({"JSNY-BJ0001-01";"JSNY-JS0022-01";"JSNY-JS0002-01"},MATCH(D9961,{"BJ_zhongyu";"JS_WX_liteer";"JS_CZ_wodefeng"},0)),"")</f>
        <v>JSNY-JS0002-01</v>
      </c>
      <c r="C9961" s="11" t="str">
        <f>IFERROR(INDEX({"北京中裕世纪大酒店";"江苏利特尔绿色包装股份有限公司";"常州市金坛沃德丰电子科技有限公司"},MATCH(D9961,{"BJ_zhongyu";"JS_WX_liteer";"JS_CZ_wodefeng"},0)),"")</f>
        <v>常州市金坛沃德丰电子科技有限公司</v>
      </c>
      <c r="D9961" s="11" t="str">
        <f>[1]动作!$G9960</f>
        <v>JS_CZ_wodefeng</v>
      </c>
      <c r="E9961" s="11" t="str">
        <f>[1]动作!$D9960</f>
        <v>电表故障</v>
      </c>
      <c r="F9961" s="11" t="s">
        <v>45</v>
      </c>
      <c r="G9961" s="12">
        <f>[1]动作!$A9960+[1]动作!$B9960</f>
        <v>43216.766736111109</v>
      </c>
      <c r="H9961" s="12"/>
      <c r="I9961" s="11"/>
    </row>
    <row r="9962" spans="1:9" hidden="1" x14ac:dyDescent="0.3">
      <c r="A9962" s="24">
        <v>9960</v>
      </c>
      <c r="B9962" s="11" t="str">
        <f>IFERROR(INDEX({"JSNY-BJ0001-01";"JSNY-JS0022-01";"JSNY-JS0002-01"},MATCH(D9962,{"BJ_zhongyu";"JS_WX_liteer";"JS_CZ_wodefeng"},0)),"")</f>
        <v>JSNY-JS0002-01</v>
      </c>
      <c r="C9962" s="11" t="str">
        <f>IFERROR(INDEX({"北京中裕世纪大酒店";"江苏利特尔绿色包装股份有限公司";"常州市金坛沃德丰电子科技有限公司"},MATCH(D9962,{"BJ_zhongyu";"JS_WX_liteer";"JS_CZ_wodefeng"},0)),"")</f>
        <v>常州市金坛沃德丰电子科技有限公司</v>
      </c>
      <c r="D9962" s="11" t="str">
        <f>[1]动作!$G9961</f>
        <v>JS_CZ_wodefeng</v>
      </c>
      <c r="E9962" s="11" t="str">
        <f>[1]动作!$D9961</f>
        <v>电表故障</v>
      </c>
      <c r="F9962" s="11" t="s">
        <v>45</v>
      </c>
      <c r="G9962" s="12">
        <f>[1]动作!$A9961+[1]动作!$B9961</f>
        <v>43216.768993055557</v>
      </c>
      <c r="H9962" s="12"/>
      <c r="I9962" s="11"/>
    </row>
    <row r="9963" spans="1:9" hidden="1" x14ac:dyDescent="0.3">
      <c r="A9963" s="24">
        <v>9961</v>
      </c>
      <c r="B9963" s="11" t="str">
        <f>IFERROR(INDEX({"JSNY-BJ0001-01";"JSNY-JS0022-01";"JSNY-JS0002-01"},MATCH(D9963,{"BJ_zhongyu";"JS_WX_liteer";"JS_CZ_wodefeng"},0)),"")</f>
        <v>JSNY-JS0002-01</v>
      </c>
      <c r="C9963" s="11" t="str">
        <f>IFERROR(INDEX({"北京中裕世纪大酒店";"江苏利特尔绿色包装股份有限公司";"常州市金坛沃德丰电子科技有限公司"},MATCH(D9963,{"BJ_zhongyu";"JS_WX_liteer";"JS_CZ_wodefeng"},0)),"")</f>
        <v>常州市金坛沃德丰电子科技有限公司</v>
      </c>
      <c r="D9963" s="11" t="str">
        <f>[1]动作!$G9962</f>
        <v>JS_CZ_wodefeng</v>
      </c>
      <c r="E9963" s="11" t="str">
        <f>[1]动作!$D9962</f>
        <v>电表故障</v>
      </c>
      <c r="F9963" s="11" t="s">
        <v>45</v>
      </c>
      <c r="G9963" s="12">
        <f>[1]动作!$A9962+[1]动作!$B9962</f>
        <v>43216.770567129628</v>
      </c>
      <c r="H9963" s="12"/>
      <c r="I9963" s="11"/>
    </row>
    <row r="9964" spans="1:9" hidden="1" x14ac:dyDescent="0.3">
      <c r="A9964" s="24">
        <v>9962</v>
      </c>
      <c r="B9964" s="11" t="str">
        <f>IFERROR(INDEX({"JSNY-BJ0001-01";"JSNY-JS0022-01";"JSNY-JS0002-01"},MATCH(D9964,{"BJ_zhongyu";"JS_WX_liteer";"JS_CZ_wodefeng"},0)),"")</f>
        <v>JSNY-JS0002-01</v>
      </c>
      <c r="C9964" s="11" t="str">
        <f>IFERROR(INDEX({"北京中裕世纪大酒店";"江苏利特尔绿色包装股份有限公司";"常州市金坛沃德丰电子科技有限公司"},MATCH(D9964,{"BJ_zhongyu";"JS_WX_liteer";"JS_CZ_wodefeng"},0)),"")</f>
        <v>常州市金坛沃德丰电子科技有限公司</v>
      </c>
      <c r="D9964" s="11" t="str">
        <f>[1]动作!$G9963</f>
        <v>JS_CZ_wodefeng</v>
      </c>
      <c r="E9964" s="11" t="str">
        <f>[1]动作!$D9963</f>
        <v>电表故障</v>
      </c>
      <c r="F9964" s="11" t="s">
        <v>45</v>
      </c>
      <c r="G9964" s="12">
        <f>[1]动作!$A9963+[1]动作!$B9963</f>
        <v>43216.77542824074</v>
      </c>
      <c r="H9964" s="12"/>
      <c r="I9964" s="11"/>
    </row>
    <row r="9965" spans="1:9" hidden="1" x14ac:dyDescent="0.3">
      <c r="A9965" s="24">
        <v>9963</v>
      </c>
      <c r="B9965" s="11" t="str">
        <f>IFERROR(INDEX({"JSNY-BJ0001-01";"JSNY-JS0022-01";"JSNY-JS0002-01"},MATCH(D9965,{"BJ_zhongyu";"JS_WX_liteer";"JS_CZ_wodefeng"},0)),"")</f>
        <v>JSNY-JS0002-01</v>
      </c>
      <c r="C9965" s="11" t="str">
        <f>IFERROR(INDEX({"北京中裕世纪大酒店";"江苏利特尔绿色包装股份有限公司";"常州市金坛沃德丰电子科技有限公司"},MATCH(D9965,{"BJ_zhongyu";"JS_WX_liteer";"JS_CZ_wodefeng"},0)),"")</f>
        <v>常州市金坛沃德丰电子科技有限公司</v>
      </c>
      <c r="D9965" s="11" t="str">
        <f>[1]动作!$G9964</f>
        <v>JS_CZ_wodefeng</v>
      </c>
      <c r="E9965" s="11" t="str">
        <f>[1]动作!$D9964</f>
        <v>电表故障</v>
      </c>
      <c r="F9965" s="11" t="s">
        <v>45</v>
      </c>
      <c r="G9965" s="12">
        <f>[1]动作!$A9964+[1]动作!$B9964</f>
        <v>43216.775601851848</v>
      </c>
      <c r="H9965" s="12"/>
      <c r="I9965" s="11"/>
    </row>
    <row r="9966" spans="1:9" hidden="1" x14ac:dyDescent="0.3">
      <c r="A9966" s="24">
        <v>9964</v>
      </c>
      <c r="B9966" s="11" t="str">
        <f>IFERROR(INDEX({"JSNY-BJ0001-01";"JSNY-JS0022-01";"JSNY-JS0002-01"},MATCH(D9966,{"BJ_zhongyu";"JS_WX_liteer";"JS_CZ_wodefeng"},0)),"")</f>
        <v>JSNY-JS0002-01</v>
      </c>
      <c r="C9966" s="11" t="str">
        <f>IFERROR(INDEX({"北京中裕世纪大酒店";"江苏利特尔绿色包装股份有限公司";"常州市金坛沃德丰电子科技有限公司"},MATCH(D9966,{"BJ_zhongyu";"JS_WX_liteer";"JS_CZ_wodefeng"},0)),"")</f>
        <v>常州市金坛沃德丰电子科技有限公司</v>
      </c>
      <c r="D9966" s="11" t="str">
        <f>[1]动作!$G9965</f>
        <v>JS_CZ_wodefeng</v>
      </c>
      <c r="E9966" s="11" t="str">
        <f>[1]动作!$D9965</f>
        <v>电表故障</v>
      </c>
      <c r="F9966" s="11" t="s">
        <v>45</v>
      </c>
      <c r="G9966" s="12">
        <f>[1]动作!$A9965+[1]动作!$B9965</f>
        <v>43216.775833333333</v>
      </c>
      <c r="H9966" s="12"/>
      <c r="I9966" s="11"/>
    </row>
    <row r="9967" spans="1:9" hidden="1" x14ac:dyDescent="0.3">
      <c r="A9967" s="24">
        <v>9965</v>
      </c>
      <c r="B9967" s="11" t="str">
        <f>IFERROR(INDEX({"JSNY-BJ0001-01";"JSNY-JS0022-01";"JSNY-JS0002-01"},MATCH(D9967,{"BJ_zhongyu";"JS_WX_liteer";"JS_CZ_wodefeng"},0)),"")</f>
        <v>JSNY-JS0002-01</v>
      </c>
      <c r="C9967" s="11" t="str">
        <f>IFERROR(INDEX({"北京中裕世纪大酒店";"江苏利特尔绿色包装股份有限公司";"常州市金坛沃德丰电子科技有限公司"},MATCH(D9967,{"BJ_zhongyu";"JS_WX_liteer";"JS_CZ_wodefeng"},0)),"")</f>
        <v>常州市金坛沃德丰电子科技有限公司</v>
      </c>
      <c r="D9967" s="11" t="str">
        <f>[1]动作!$G9966</f>
        <v>JS_CZ_wodefeng</v>
      </c>
      <c r="E9967" s="11" t="str">
        <f>[1]动作!$D9966</f>
        <v>电表故障</v>
      </c>
      <c r="F9967" s="11" t="s">
        <v>45</v>
      </c>
      <c r="G9967" s="12">
        <f>[1]动作!$A9966+[1]动作!$B9966</f>
        <v>43216.775949074072</v>
      </c>
      <c r="H9967" s="12"/>
      <c r="I9967" s="11"/>
    </row>
    <row r="9968" spans="1:9" hidden="1" x14ac:dyDescent="0.3">
      <c r="A9968" s="24">
        <v>9966</v>
      </c>
      <c r="B9968" s="11" t="str">
        <f>IFERROR(INDEX({"JSNY-BJ0001-01";"JSNY-JS0022-01";"JSNY-JS0002-01"},MATCH(D9968,{"BJ_zhongyu";"JS_WX_liteer";"JS_CZ_wodefeng"},0)),"")</f>
        <v>JSNY-JS0002-01</v>
      </c>
      <c r="C9968" s="11" t="str">
        <f>IFERROR(INDEX({"北京中裕世纪大酒店";"江苏利特尔绿色包装股份有限公司";"常州市金坛沃德丰电子科技有限公司"},MATCH(D9968,{"BJ_zhongyu";"JS_WX_liteer";"JS_CZ_wodefeng"},0)),"")</f>
        <v>常州市金坛沃德丰电子科技有限公司</v>
      </c>
      <c r="D9968" s="11" t="str">
        <f>[1]动作!$G9967</f>
        <v>JS_CZ_wodefeng</v>
      </c>
      <c r="E9968" s="11" t="str">
        <f>[1]动作!$D9967</f>
        <v>电表故障</v>
      </c>
      <c r="F9968" s="11" t="s">
        <v>45</v>
      </c>
      <c r="G9968" s="12">
        <f>[1]动作!$A9967+[1]动作!$B9967</f>
        <v>43216.776076388887</v>
      </c>
      <c r="H9968" s="12"/>
      <c r="I9968" s="11"/>
    </row>
    <row r="9969" spans="1:10" hidden="1" x14ac:dyDescent="0.3">
      <c r="A9969" s="24">
        <v>9967</v>
      </c>
      <c r="B9969" s="11" t="str">
        <f>IFERROR(INDEX({"JSNY-BJ0001-01";"JSNY-JS0022-01";"JSNY-JS0002-01"},MATCH(D9969,{"BJ_zhongyu";"JS_WX_liteer";"JS_CZ_wodefeng"},0)),"")</f>
        <v>JSNY-JS0002-01</v>
      </c>
      <c r="C9969" s="11" t="str">
        <f>IFERROR(INDEX({"北京中裕世纪大酒店";"江苏利特尔绿色包装股份有限公司";"常州市金坛沃德丰电子科技有限公司"},MATCH(D9969,{"BJ_zhongyu";"JS_WX_liteer";"JS_CZ_wodefeng"},0)),"")</f>
        <v>常州市金坛沃德丰电子科技有限公司</v>
      </c>
      <c r="D9969" s="11" t="str">
        <f>[1]动作!$G9968</f>
        <v>JS_CZ_wodefeng</v>
      </c>
      <c r="E9969" s="11" t="str">
        <f>[1]动作!$D9968</f>
        <v>电表故障</v>
      </c>
      <c r="F9969" s="11" t="s">
        <v>45</v>
      </c>
      <c r="G9969" s="12">
        <f>[1]动作!$A9968+[1]动作!$B9968</f>
        <v>43216.778449074074</v>
      </c>
      <c r="H9969" s="12"/>
      <c r="I9969" s="11"/>
    </row>
    <row r="9970" spans="1:10" hidden="1" x14ac:dyDescent="0.3">
      <c r="A9970" s="24">
        <v>9968</v>
      </c>
      <c r="B9970" s="11" t="str">
        <f>IFERROR(INDEX({"JSNY-BJ0001-01";"JSNY-JS0022-01";"JSNY-JS0002-01"},MATCH(D9970,{"BJ_zhongyu";"JS_WX_liteer";"JS_CZ_wodefeng"},0)),"")</f>
        <v>JSNY-JS0002-01</v>
      </c>
      <c r="C9970" s="11" t="str">
        <f>IFERROR(INDEX({"北京中裕世纪大酒店";"江苏利特尔绿色包装股份有限公司";"常州市金坛沃德丰电子科技有限公司"},MATCH(D9970,{"BJ_zhongyu";"JS_WX_liteer";"JS_CZ_wodefeng"},0)),"")</f>
        <v>常州市金坛沃德丰电子科技有限公司</v>
      </c>
      <c r="D9970" s="11" t="str">
        <f>[1]动作!$G9969</f>
        <v>JS_CZ_wodefeng</v>
      </c>
      <c r="E9970" s="11" t="str">
        <f>[1]动作!$D9969</f>
        <v>电表故障</v>
      </c>
      <c r="F9970" s="11" t="s">
        <v>45</v>
      </c>
      <c r="G9970" s="12">
        <f>[1]动作!$A9969+[1]动作!$B9969</f>
        <v>43216.779374999998</v>
      </c>
      <c r="H9970" s="12"/>
      <c r="I9970" s="11"/>
    </row>
    <row r="9971" spans="1:10" hidden="1" x14ac:dyDescent="0.3">
      <c r="A9971" s="24">
        <v>9969</v>
      </c>
      <c r="B9971" s="11" t="str">
        <f>IFERROR(INDEX({"JSNY-BJ0001-01";"JSNY-JS0022-01";"JSNY-JS0002-01"},MATCH(D9971,{"BJ_zhongyu";"JS_WX_liteer";"JS_CZ_wodefeng"},0)),"")</f>
        <v>JSNY-JS0002-01</v>
      </c>
      <c r="C9971" s="11" t="str">
        <f>IFERROR(INDEX({"北京中裕世纪大酒店";"江苏利特尔绿色包装股份有限公司";"常州市金坛沃德丰电子科技有限公司"},MATCH(D9971,{"BJ_zhongyu";"JS_WX_liteer";"JS_CZ_wodefeng"},0)),"")</f>
        <v>常州市金坛沃德丰电子科技有限公司</v>
      </c>
      <c r="D9971" s="11" t="str">
        <f>[1]动作!$G9970</f>
        <v>JS_CZ_wodefeng</v>
      </c>
      <c r="E9971" s="11" t="str">
        <f>[1]动作!$D9970</f>
        <v>电表故障</v>
      </c>
      <c r="F9971" s="11" t="s">
        <v>45</v>
      </c>
      <c r="G9971" s="12">
        <f>[1]动作!$A9970+[1]动作!$B9970</f>
        <v>43216.785046296296</v>
      </c>
      <c r="H9971" s="12"/>
      <c r="I9971" s="11"/>
    </row>
    <row r="9972" spans="1:10" hidden="1" x14ac:dyDescent="0.3">
      <c r="A9972" s="24">
        <v>9970</v>
      </c>
      <c r="B9972" s="11" t="str">
        <f>IFERROR(INDEX({"JSNY-BJ0001-01";"JSNY-JS0022-01";"JSNY-JS0002-01"},MATCH(D9972,{"BJ_zhongyu";"JS_WX_liteer";"JS_CZ_wodefeng"},0)),"")</f>
        <v>JSNY-JS0002-01</v>
      </c>
      <c r="C9972" s="11" t="str">
        <f>IFERROR(INDEX({"北京中裕世纪大酒店";"江苏利特尔绿色包装股份有限公司";"常州市金坛沃德丰电子科技有限公司"},MATCH(D9972,{"BJ_zhongyu";"JS_WX_liteer";"JS_CZ_wodefeng"},0)),"")</f>
        <v>常州市金坛沃德丰电子科技有限公司</v>
      </c>
      <c r="D9972" s="11" t="str">
        <f>[1]动作!$G9971</f>
        <v>JS_CZ_wodefeng</v>
      </c>
      <c r="E9972" s="11" t="str">
        <f>[1]动作!$D9971</f>
        <v>电表故障</v>
      </c>
      <c r="F9972" s="11" t="s">
        <v>45</v>
      </c>
      <c r="G9972" s="12">
        <f>[1]动作!$A9971+[1]动作!$B9971</f>
        <v>43216.78597222222</v>
      </c>
      <c r="H9972" s="12"/>
      <c r="I9972" s="11"/>
    </row>
    <row r="9973" spans="1:10" hidden="1" x14ac:dyDescent="0.3">
      <c r="A9973" s="24">
        <v>9971</v>
      </c>
      <c r="B9973" s="11" t="str">
        <f>IFERROR(INDEX({"JSNY-BJ0001-01";"JSNY-JS0022-01";"JSNY-JS0002-01"},MATCH(D9973,{"BJ_zhongyu";"JS_WX_liteer";"JS_CZ_wodefeng"},0)),"")</f>
        <v>JSNY-JS0002-01</v>
      </c>
      <c r="C9973" s="11" t="str">
        <f>IFERROR(INDEX({"北京中裕世纪大酒店";"江苏利特尔绿色包装股份有限公司";"常州市金坛沃德丰电子科技有限公司"},MATCH(D9973,{"BJ_zhongyu";"JS_WX_liteer";"JS_CZ_wodefeng"},0)),"")</f>
        <v>常州市金坛沃德丰电子科技有限公司</v>
      </c>
      <c r="D9973" s="11" t="str">
        <f>[1]动作!$G9972</f>
        <v>JS_CZ_wodefeng</v>
      </c>
      <c r="E9973" s="11" t="str">
        <f>[1]动作!$D9972</f>
        <v>电表故障</v>
      </c>
      <c r="F9973" s="11" t="s">
        <v>45</v>
      </c>
      <c r="G9973" s="12">
        <f>[1]动作!$A9972+[1]动作!$B9972</f>
        <v>43216.786145833335</v>
      </c>
      <c r="H9973" s="12"/>
      <c r="I9973" s="11"/>
    </row>
    <row r="9974" spans="1:10" hidden="1" x14ac:dyDescent="0.3">
      <c r="A9974" s="25">
        <v>9972</v>
      </c>
      <c r="B9974" s="26" t="str">
        <f>IFERROR(INDEX({"JSNY-BJ0001-01";"JSNY-JS0022-01";"JSNY-JS0002-01"},MATCH(D9974,{"BJ_zhongyu";"JS_WX_liteer";"JS_CZ_wodefeng"},0)),"")</f>
        <v>JSNY-JS0002-01</v>
      </c>
      <c r="C9974" s="26" t="str">
        <f>IFERROR(INDEX({"北京中裕世纪大酒店";"江苏利特尔绿色包装股份有限公司";"常州市金坛沃德丰电子科技有限公司"},MATCH(D9974,{"BJ_zhongyu";"JS_WX_liteer";"JS_CZ_wodefeng"},0)),"")</f>
        <v>常州市金坛沃德丰电子科技有限公司</v>
      </c>
      <c r="D9974" s="11" t="str">
        <f>[1]动作!$G9973</f>
        <v>JS_CZ_wodefeng</v>
      </c>
      <c r="E9974" s="11" t="str">
        <f>[1]动作!$D9973</f>
        <v>电表故障</v>
      </c>
      <c r="F9974" s="11" t="s">
        <v>45</v>
      </c>
      <c r="G9974" s="12">
        <f>[1]动作!$A9973+[1]动作!$B9973</f>
        <v>43216.78638888889</v>
      </c>
      <c r="H9974" s="12"/>
      <c r="I9974" s="11"/>
    </row>
    <row r="9975" spans="1:10" hidden="1" x14ac:dyDescent="0.3">
      <c r="A9975" s="24">
        <v>9973</v>
      </c>
      <c r="B9975" s="11" t="str">
        <f>IFERROR(INDEX({"JSNY-BJ0001-01";"JSNY-JS0022-01";"JSNY-JS0002-01"},MATCH(D9975,{"BJ_zhongyu";"JS_WX_liteer";"JS_CZ_wodefeng"},0)),"")</f>
        <v>JSNY-JS0002-01</v>
      </c>
      <c r="C9975" s="11" t="str">
        <f>IFERROR(INDEX({"北京中裕世纪大酒店";"江苏利特尔绿色包装股份有限公司";"常州市金坛沃德丰电子科技有限公司"},MATCH(D9975,{"BJ_zhongyu";"JS_WX_liteer";"JS_CZ_wodefeng"},0)),"")</f>
        <v>常州市金坛沃德丰电子科技有限公司</v>
      </c>
      <c r="D9975" s="11" t="str">
        <f>[1]动作!$G9974</f>
        <v>JS_CZ_wodefeng</v>
      </c>
      <c r="E9975" s="11" t="str">
        <f>[1]动作!$D9974</f>
        <v>电表故障</v>
      </c>
      <c r="F9975" s="11" t="s">
        <v>45</v>
      </c>
      <c r="G9975" s="12">
        <f>[1]动作!$A9974+[1]动作!$B9974</f>
        <v>43216.786493055559</v>
      </c>
      <c r="H9975" s="12"/>
      <c r="I9975" s="11"/>
      <c r="J9975" s="34"/>
    </row>
    <row r="9976" spans="1:10" hidden="1" x14ac:dyDescent="0.3">
      <c r="A9976" s="27">
        <v>9974</v>
      </c>
      <c r="B9976" s="28" t="str">
        <f>IFERROR(INDEX({"JSNY-BJ0001-01";"JSNY-JS0022-01";"JSNY-JS0002-01"},MATCH(D9976,{"BJ_zhongyu";"JS_WX_liteer";"JS_CZ_wodefeng"},0)),"")</f>
        <v>JSNY-JS0002-01</v>
      </c>
      <c r="C9976" s="28" t="str">
        <f>IFERROR(INDEX({"北京中裕世纪大酒店";"江苏利特尔绿色包装股份有限公司";"常州市金坛沃德丰电子科技有限公司"},MATCH(D9976,{"BJ_zhongyu";"JS_WX_liteer";"JS_CZ_wodefeng"},0)),"")</f>
        <v>常州市金坛沃德丰电子科技有限公司</v>
      </c>
      <c r="D9976" s="11" t="str">
        <f>[1]动作!$G9975</f>
        <v>JS_CZ_wodefeng</v>
      </c>
      <c r="E9976" s="11" t="str">
        <f>[1]动作!$D9975</f>
        <v>电表故障</v>
      </c>
      <c r="F9976" s="11" t="s">
        <v>45</v>
      </c>
      <c r="G9976" s="12">
        <f>[1]动作!$A9975+[1]动作!$B9975</f>
        <v>43216.787418981483</v>
      </c>
      <c r="H9976" s="12"/>
      <c r="I9976" s="11"/>
    </row>
    <row r="9977" spans="1:10" hidden="1" x14ac:dyDescent="0.3">
      <c r="A9977" s="24">
        <v>9975</v>
      </c>
      <c r="B9977" s="11" t="str">
        <f>IFERROR(INDEX({"JSNY-BJ0001-01";"JSNY-JS0022-01";"JSNY-JS0002-01"},MATCH(D9977,{"BJ_zhongyu";"JS_WX_liteer";"JS_CZ_wodefeng"},0)),"")</f>
        <v>JSNY-JS0002-01</v>
      </c>
      <c r="C9977" s="11" t="str">
        <f>IFERROR(INDEX({"北京中裕世纪大酒店";"江苏利特尔绿色包装股份有限公司";"常州市金坛沃德丰电子科技有限公司"},MATCH(D9977,{"BJ_zhongyu";"JS_WX_liteer";"JS_CZ_wodefeng"},0)),"")</f>
        <v>常州市金坛沃德丰电子科技有限公司</v>
      </c>
      <c r="D9977" s="11" t="str">
        <f>[1]动作!$G9976</f>
        <v>JS_CZ_wodefeng</v>
      </c>
      <c r="E9977" s="11" t="str">
        <f>[1]动作!$D9976</f>
        <v>电表故障</v>
      </c>
      <c r="F9977" s="11" t="s">
        <v>45</v>
      </c>
      <c r="G9977" s="12">
        <f>[1]动作!$A9976+[1]动作!$B9976</f>
        <v>43216.787546296298</v>
      </c>
      <c r="H9977" s="12"/>
      <c r="I9977" s="11"/>
    </row>
    <row r="9978" spans="1:10" hidden="1" x14ac:dyDescent="0.3">
      <c r="A9978" s="24">
        <v>9976</v>
      </c>
      <c r="B9978" s="11" t="str">
        <f>IFERROR(INDEX({"JSNY-BJ0001-01";"JSNY-JS0022-01";"JSNY-JS0002-01"},MATCH(D9978,{"BJ_zhongyu";"JS_WX_liteer";"JS_CZ_wodefeng"},0)),"")</f>
        <v>JSNY-JS0002-01</v>
      </c>
      <c r="C9978" s="11" t="str">
        <f>IFERROR(INDEX({"北京中裕世纪大酒店";"江苏利特尔绿色包装股份有限公司";"常州市金坛沃德丰电子科技有限公司"},MATCH(D9978,{"BJ_zhongyu";"JS_WX_liteer";"JS_CZ_wodefeng"},0)),"")</f>
        <v>常州市金坛沃德丰电子科技有限公司</v>
      </c>
      <c r="D9978" s="11" t="str">
        <f>[1]动作!$G9977</f>
        <v>JS_CZ_wodefeng</v>
      </c>
      <c r="E9978" s="11" t="str">
        <f>[1]动作!$D9977</f>
        <v>电表故障</v>
      </c>
      <c r="F9978" s="11" t="s">
        <v>45</v>
      </c>
      <c r="G9978" s="12">
        <f>[1]动作!$A9977+[1]动作!$B9977</f>
        <v>43216.788993055554</v>
      </c>
      <c r="H9978" s="12"/>
      <c r="I9978" s="11"/>
    </row>
    <row r="9979" spans="1:10" hidden="1" x14ac:dyDescent="0.3">
      <c r="A9979" s="24">
        <v>9977</v>
      </c>
      <c r="B9979" s="11" t="str">
        <f>IFERROR(INDEX({"JSNY-BJ0001-01";"JSNY-JS0022-01";"JSNY-JS0002-01"},MATCH(D9979,{"BJ_zhongyu";"JS_WX_liteer";"JS_CZ_wodefeng"},0)),"")</f>
        <v>JSNY-JS0002-01</v>
      </c>
      <c r="C9979" s="11" t="str">
        <f>IFERROR(INDEX({"北京中裕世纪大酒店";"江苏利特尔绿色包装股份有限公司";"常州市金坛沃德丰电子科技有限公司"},MATCH(D9979,{"BJ_zhongyu";"JS_WX_liteer";"JS_CZ_wodefeng"},0)),"")</f>
        <v>常州市金坛沃德丰电子科技有限公司</v>
      </c>
      <c r="D9979" s="11" t="str">
        <f>[1]动作!$G9978</f>
        <v>JS_CZ_wodefeng</v>
      </c>
      <c r="E9979" s="11" t="str">
        <f>[1]动作!$D9978</f>
        <v>电表故障</v>
      </c>
      <c r="F9979" s="11" t="s">
        <v>45</v>
      </c>
      <c r="G9979" s="12">
        <f>[1]动作!$A9978+[1]动作!$B9978</f>
        <v>43216.792696759258</v>
      </c>
      <c r="H9979" s="12"/>
      <c r="I9979" s="11"/>
    </row>
    <row r="9980" spans="1:10" hidden="1" x14ac:dyDescent="0.3">
      <c r="A9980" s="24">
        <v>9978</v>
      </c>
      <c r="B9980" s="11" t="str">
        <f>IFERROR(INDEX({"JSNY-BJ0001-01";"JSNY-JS0022-01";"JSNY-JS0002-01"},MATCH(D9980,{"BJ_zhongyu";"JS_WX_liteer";"JS_CZ_wodefeng"},0)),"")</f>
        <v>JSNY-JS0002-01</v>
      </c>
      <c r="C9980" s="11" t="str">
        <f>IFERROR(INDEX({"北京中裕世纪大酒店";"江苏利特尔绿色包装股份有限公司";"常州市金坛沃德丰电子科技有限公司"},MATCH(D9980,{"BJ_zhongyu";"JS_WX_liteer";"JS_CZ_wodefeng"},0)),"")</f>
        <v>常州市金坛沃德丰电子科技有限公司</v>
      </c>
      <c r="D9980" s="11" t="str">
        <f>[1]动作!$G9979</f>
        <v>JS_CZ_wodefeng</v>
      </c>
      <c r="E9980" s="11" t="str">
        <f>[1]动作!$D9979</f>
        <v>电表故障</v>
      </c>
      <c r="F9980" s="11" t="s">
        <v>45</v>
      </c>
      <c r="G9980" s="12">
        <f>[1]动作!$A9979+[1]动作!$B9979</f>
        <v>43216.792812500003</v>
      </c>
      <c r="H9980" s="12"/>
      <c r="I9980" s="11"/>
    </row>
    <row r="9981" spans="1:10" hidden="1" x14ac:dyDescent="0.3">
      <c r="A9981" s="24">
        <v>9979</v>
      </c>
      <c r="B9981" s="11" t="str">
        <f>IFERROR(INDEX({"JSNY-BJ0001-01";"JSNY-JS0022-01";"JSNY-JS0002-01"},MATCH(D9981,{"BJ_zhongyu";"JS_WX_liteer";"JS_CZ_wodefeng"},0)),"")</f>
        <v>JSNY-JS0002-01</v>
      </c>
      <c r="C9981" s="11" t="str">
        <f>IFERROR(INDEX({"北京中裕世纪大酒店";"江苏利特尔绿色包装股份有限公司";"常州市金坛沃德丰电子科技有限公司"},MATCH(D9981,{"BJ_zhongyu";"JS_WX_liteer";"JS_CZ_wodefeng"},0)),"")</f>
        <v>常州市金坛沃德丰电子科技有限公司</v>
      </c>
      <c r="D9981" s="11" t="str">
        <f>[1]动作!$G9980</f>
        <v>JS_CZ_wodefeng</v>
      </c>
      <c r="E9981" s="11" t="str">
        <f>[1]动作!$D9980</f>
        <v>电表故障</v>
      </c>
      <c r="F9981" s="11" t="s">
        <v>45</v>
      </c>
      <c r="G9981" s="12">
        <f>[1]动作!$A9980+[1]动作!$B9980</f>
        <v>43216.794386574074</v>
      </c>
      <c r="H9981" s="12"/>
      <c r="I9981" s="11"/>
    </row>
    <row r="9982" spans="1:10" hidden="1" x14ac:dyDescent="0.3">
      <c r="A9982" s="24">
        <v>9980</v>
      </c>
      <c r="B9982" s="11" t="str">
        <f>IFERROR(INDEX({"JSNY-BJ0001-01";"JSNY-JS0022-01";"JSNY-JS0002-01"},MATCH(D9982,{"BJ_zhongyu";"JS_WX_liteer";"JS_CZ_wodefeng"},0)),"")</f>
        <v>JSNY-JS0002-01</v>
      </c>
      <c r="C9982" s="11" t="str">
        <f>IFERROR(INDEX({"北京中裕世纪大酒店";"江苏利特尔绿色包装股份有限公司";"常州市金坛沃德丰电子科技有限公司"},MATCH(D9982,{"BJ_zhongyu";"JS_WX_liteer";"JS_CZ_wodefeng"},0)),"")</f>
        <v>常州市金坛沃德丰电子科技有限公司</v>
      </c>
      <c r="D9982" s="11" t="str">
        <f>[1]动作!$G9981</f>
        <v>JS_CZ_wodefeng</v>
      </c>
      <c r="E9982" s="11" t="str">
        <f>[1]动作!$D9981</f>
        <v>电表故障</v>
      </c>
      <c r="F9982" s="11" t="s">
        <v>45</v>
      </c>
      <c r="G9982" s="12">
        <f>[1]动作!$A9981+[1]动作!$B9981</f>
        <v>43216.796759259261</v>
      </c>
      <c r="H9982" s="12"/>
      <c r="I9982" s="11"/>
    </row>
    <row r="9983" spans="1:10" hidden="1" x14ac:dyDescent="0.3">
      <c r="A9983" s="24">
        <v>9981</v>
      </c>
      <c r="B9983" s="11" t="str">
        <f>IFERROR(INDEX({"JSNY-BJ0001-01";"JSNY-JS0022-01";"JSNY-JS0002-01"},MATCH(D9983,{"BJ_zhongyu";"JS_WX_liteer";"JS_CZ_wodefeng"},0)),"")</f>
        <v>JSNY-JS0002-01</v>
      </c>
      <c r="C9983" s="11" t="str">
        <f>IFERROR(INDEX({"北京中裕世纪大酒店";"江苏利特尔绿色包装股份有限公司";"常州市金坛沃德丰电子科技有限公司"},MATCH(D9983,{"BJ_zhongyu";"JS_WX_liteer";"JS_CZ_wodefeng"},0)),"")</f>
        <v>常州市金坛沃德丰电子科技有限公司</v>
      </c>
      <c r="D9983" s="11" t="str">
        <f>[1]动作!$G9982</f>
        <v>JS_CZ_wodefeng</v>
      </c>
      <c r="E9983" s="11" t="str">
        <f>[1]动作!$D9982</f>
        <v>电表故障</v>
      </c>
      <c r="F9983" s="11" t="s">
        <v>45</v>
      </c>
      <c r="G9983" s="12">
        <f>[1]动作!$A9982+[1]动作!$B9982</f>
        <v>43216.797685185185</v>
      </c>
      <c r="H9983" s="12"/>
      <c r="I9983" s="11"/>
    </row>
    <row r="9984" spans="1:10" hidden="1" x14ac:dyDescent="0.3">
      <c r="A9984" s="25">
        <v>9982</v>
      </c>
      <c r="B9984" s="26" t="str">
        <f>IFERROR(INDEX({"JSNY-BJ0001-01";"JSNY-JS0022-01";"JSNY-JS0002-01"},MATCH(D9984,{"BJ_zhongyu";"JS_WX_liteer";"JS_CZ_wodefeng"},0)),"")</f>
        <v>JSNY-JS0002-01</v>
      </c>
      <c r="C9984" s="26" t="str">
        <f>IFERROR(INDEX({"北京中裕世纪大酒店";"江苏利特尔绿色包装股份有限公司";"常州市金坛沃德丰电子科技有限公司"},MATCH(D9984,{"BJ_zhongyu";"JS_WX_liteer";"JS_CZ_wodefeng"},0)),"")</f>
        <v>常州市金坛沃德丰电子科技有限公司</v>
      </c>
      <c r="D9984" s="11" t="str">
        <f>[1]动作!$G9983</f>
        <v>JS_CZ_wodefeng</v>
      </c>
      <c r="E9984" s="11" t="str">
        <f>[1]动作!$D9983</f>
        <v>电表故障</v>
      </c>
      <c r="F9984" s="11" t="s">
        <v>45</v>
      </c>
      <c r="G9984" s="12">
        <f>[1]动作!$A9983+[1]动作!$B9983</f>
        <v>43216.797858796293</v>
      </c>
      <c r="H9984" s="12"/>
      <c r="I9984" s="11"/>
    </row>
    <row r="9985" spans="1:10" hidden="1" x14ac:dyDescent="0.3">
      <c r="A9985" s="24">
        <v>9983</v>
      </c>
      <c r="B9985" s="11" t="str">
        <f>IFERROR(INDEX({"JSNY-BJ0001-01";"JSNY-JS0022-01";"JSNY-JS0002-01"},MATCH(D9985,{"BJ_zhongyu";"JS_WX_liteer";"JS_CZ_wodefeng"},0)),"")</f>
        <v>JSNY-JS0002-01</v>
      </c>
      <c r="C9985" s="11" t="str">
        <f>IFERROR(INDEX({"北京中裕世纪大酒店";"江苏利特尔绿色包装股份有限公司";"常州市金坛沃德丰电子科技有限公司"},MATCH(D9985,{"BJ_zhongyu";"JS_WX_liteer";"JS_CZ_wodefeng"},0)),"")</f>
        <v>常州市金坛沃德丰电子科技有限公司</v>
      </c>
      <c r="D9985" s="11" t="str">
        <f>[1]动作!$G9984</f>
        <v>JS_CZ_wodefeng</v>
      </c>
      <c r="E9985" s="11" t="str">
        <f>[1]动作!$D9984</f>
        <v>电表故障</v>
      </c>
      <c r="F9985" s="11" t="s">
        <v>45</v>
      </c>
      <c r="G9985" s="12">
        <f>[1]动作!$A9984+[1]动作!$B9984</f>
        <v>43216.798090277778</v>
      </c>
      <c r="H9985" s="12"/>
      <c r="I9985" s="11"/>
      <c r="J9985" s="34"/>
    </row>
    <row r="9986" spans="1:10" hidden="1" x14ac:dyDescent="0.3">
      <c r="A9986" s="27">
        <v>9984</v>
      </c>
      <c r="B9986" s="28" t="str">
        <f>IFERROR(INDEX({"JSNY-BJ0001-01";"JSNY-JS0022-01";"JSNY-JS0002-01"},MATCH(D9986,{"BJ_zhongyu";"JS_WX_liteer";"JS_CZ_wodefeng"},0)),"")</f>
        <v>JSNY-JS0002-01</v>
      </c>
      <c r="C9986" s="28" t="str">
        <f>IFERROR(INDEX({"北京中裕世纪大酒店";"江苏利特尔绿色包装股份有限公司";"常州市金坛沃德丰电子科技有限公司"},MATCH(D9986,{"BJ_zhongyu";"JS_WX_liteer";"JS_CZ_wodefeng"},0)),"")</f>
        <v>常州市金坛沃德丰电子科技有限公司</v>
      </c>
      <c r="D9986" s="11" t="str">
        <f>[1]动作!$G9985</f>
        <v>JS_CZ_wodefeng</v>
      </c>
      <c r="E9986" s="11" t="str">
        <f>[1]动作!$D9985</f>
        <v>电表故障</v>
      </c>
      <c r="F9986" s="11" t="s">
        <v>45</v>
      </c>
      <c r="G9986" s="12">
        <f>[1]动作!$A9985+[1]动作!$B9985</f>
        <v>43216.798206018517</v>
      </c>
      <c r="H9986" s="12"/>
      <c r="I9986" s="11"/>
    </row>
    <row r="9987" spans="1:10" hidden="1" x14ac:dyDescent="0.3">
      <c r="A9987" s="24">
        <v>9985</v>
      </c>
      <c r="B9987" s="11" t="str">
        <f>IFERROR(INDEX({"JSNY-BJ0001-01";"JSNY-JS0022-01";"JSNY-JS0002-01"},MATCH(D9987,{"BJ_zhongyu";"JS_WX_liteer";"JS_CZ_wodefeng"},0)),"")</f>
        <v>JSNY-JS0002-01</v>
      </c>
      <c r="C9987" s="11" t="str">
        <f>IFERROR(INDEX({"北京中裕世纪大酒店";"江苏利特尔绿色包装股份有限公司";"常州市金坛沃德丰电子科技有限公司"},MATCH(D9987,{"BJ_zhongyu";"JS_WX_liteer";"JS_CZ_wodefeng"},0)),"")</f>
        <v>常州市金坛沃德丰电子科技有限公司</v>
      </c>
      <c r="D9987" s="11" t="str">
        <f>[1]动作!$G9986</f>
        <v>JS_CZ_wodefeng</v>
      </c>
      <c r="E9987" s="11" t="str">
        <f>[1]动作!$D9986</f>
        <v>电表故障</v>
      </c>
      <c r="F9987" s="11" t="s">
        <v>45</v>
      </c>
      <c r="G9987" s="12">
        <f>[1]动作!$A9986+[1]动作!$B9986</f>
        <v>43216.798321759263</v>
      </c>
      <c r="H9987" s="12"/>
      <c r="I9987" s="11"/>
    </row>
    <row r="9988" spans="1:10" hidden="1" x14ac:dyDescent="0.3">
      <c r="A9988" s="24">
        <v>9986</v>
      </c>
      <c r="B9988" s="11" t="str">
        <f>IFERROR(INDEX({"JSNY-BJ0001-01";"JSNY-JS0022-01";"JSNY-JS0002-01"},MATCH(D9988,{"BJ_zhongyu";"JS_WX_liteer";"JS_CZ_wodefeng"},0)),"")</f>
        <v>JSNY-JS0002-01</v>
      </c>
      <c r="C9988" s="11" t="str">
        <f>IFERROR(INDEX({"北京中裕世纪大酒店";"江苏利特尔绿色包装股份有限公司";"常州市金坛沃德丰电子科技有限公司"},MATCH(D9988,{"BJ_zhongyu";"JS_WX_liteer";"JS_CZ_wodefeng"},0)),"")</f>
        <v>常州市金坛沃德丰电子科技有限公司</v>
      </c>
      <c r="D9988" s="11" t="str">
        <f>[1]动作!$G9987</f>
        <v>JS_CZ_wodefeng</v>
      </c>
      <c r="E9988" s="11" t="str">
        <f>[1]动作!$D9987</f>
        <v>电表故障</v>
      </c>
      <c r="F9988" s="11" t="s">
        <v>45</v>
      </c>
      <c r="G9988" s="12">
        <f>[1]动作!$A9987+[1]动作!$B9987</f>
        <v>43216.802268518521</v>
      </c>
      <c r="H9988" s="12"/>
      <c r="I9988" s="11"/>
    </row>
    <row r="9989" spans="1:10" hidden="1" x14ac:dyDescent="0.3">
      <c r="A9989" s="24">
        <v>9987</v>
      </c>
      <c r="B9989" s="11" t="str">
        <f>IFERROR(INDEX({"JSNY-BJ0001-01";"JSNY-JS0022-01";"JSNY-JS0002-01"},MATCH(D9989,{"BJ_zhongyu";"JS_WX_liteer";"JS_CZ_wodefeng"},0)),"")</f>
        <v>JSNY-JS0002-01</v>
      </c>
      <c r="C9989" s="11" t="str">
        <f>IFERROR(INDEX({"北京中裕世纪大酒店";"江苏利特尔绿色包装股份有限公司";"常州市金坛沃德丰电子科技有限公司"},MATCH(D9989,{"BJ_zhongyu";"JS_WX_liteer";"JS_CZ_wodefeng"},0)),"")</f>
        <v>常州市金坛沃德丰电子科技有限公司</v>
      </c>
      <c r="D9989" s="11" t="str">
        <f>[1]动作!$G9988</f>
        <v>JS_CZ_wodefeng</v>
      </c>
      <c r="E9989" s="11" t="str">
        <f>[1]动作!$D9988</f>
        <v>电表故障</v>
      </c>
      <c r="F9989" s="11" t="s">
        <v>45</v>
      </c>
      <c r="G9989" s="12">
        <f>[1]动作!$A9988+[1]动作!$B9988</f>
        <v>43216.804525462961</v>
      </c>
      <c r="H9989" s="12"/>
      <c r="I9989" s="11"/>
    </row>
    <row r="9990" spans="1:10" hidden="1" x14ac:dyDescent="0.3">
      <c r="A9990" s="24">
        <v>9988</v>
      </c>
      <c r="B9990" s="11" t="str">
        <f>IFERROR(INDEX({"JSNY-BJ0001-01";"JSNY-JS0022-01";"JSNY-JS0002-01"},MATCH(D9990,{"BJ_zhongyu";"JS_WX_liteer";"JS_CZ_wodefeng"},0)),"")</f>
        <v>JSNY-JS0002-01</v>
      </c>
      <c r="C9990" s="11" t="str">
        <f>IFERROR(INDEX({"北京中裕世纪大酒店";"江苏利特尔绿色包装股份有限公司";"常州市金坛沃德丰电子科技有限公司"},MATCH(D9990,{"BJ_zhongyu";"JS_WX_liteer";"JS_CZ_wodefeng"},0)),"")</f>
        <v>常州市金坛沃德丰电子科技有限公司</v>
      </c>
      <c r="D9990" s="11" t="str">
        <f>[1]动作!$G9989</f>
        <v>JS_CZ_wodefeng</v>
      </c>
      <c r="E9990" s="11" t="str">
        <f>[1]动作!$D9989</f>
        <v>电表故障</v>
      </c>
      <c r="F9990" s="11" t="s">
        <v>45</v>
      </c>
      <c r="G9990" s="12">
        <f>[1]动作!$A9989+[1]动作!$B9989</f>
        <v>43216.806898148148</v>
      </c>
      <c r="H9990" s="12"/>
      <c r="I9990" s="11"/>
    </row>
    <row r="9991" spans="1:10" hidden="1" x14ac:dyDescent="0.3">
      <c r="A9991" s="24">
        <v>9989</v>
      </c>
      <c r="B9991" s="11" t="str">
        <f>IFERROR(INDEX({"JSNY-BJ0001-01";"JSNY-JS0022-01";"JSNY-JS0002-01"},MATCH(D9991,{"BJ_zhongyu";"JS_WX_liteer";"JS_CZ_wodefeng"},0)),"")</f>
        <v>JSNY-JS0002-01</v>
      </c>
      <c r="C9991" s="11" t="str">
        <f>IFERROR(INDEX({"北京中裕世纪大酒店";"江苏利特尔绿色包装股份有限公司";"常州市金坛沃德丰电子科技有限公司"},MATCH(D9991,{"BJ_zhongyu";"JS_WX_liteer";"JS_CZ_wodefeng"},0)),"")</f>
        <v>常州市金坛沃德丰电子科技有限公司</v>
      </c>
      <c r="D9991" s="11" t="str">
        <f>[1]动作!$G9990</f>
        <v>JS_CZ_wodefeng</v>
      </c>
      <c r="E9991" s="11" t="str">
        <f>[1]动作!$D9990</f>
        <v>电表故障</v>
      </c>
      <c r="F9991" s="11" t="s">
        <v>45</v>
      </c>
      <c r="G9991" s="12">
        <f>[1]动作!$A9990+[1]动作!$B9990</f>
        <v>43216.80846064815</v>
      </c>
      <c r="H9991" s="12"/>
      <c r="I9991" s="11"/>
    </row>
    <row r="9992" spans="1:10" hidden="1" x14ac:dyDescent="0.3">
      <c r="A9992" s="24">
        <v>9990</v>
      </c>
      <c r="B9992" s="11" t="str">
        <f>IFERROR(INDEX({"JSNY-BJ0001-01";"JSNY-JS0022-01";"JSNY-JS0002-01"},MATCH(D9992,{"BJ_zhongyu";"JS_WX_liteer";"JS_CZ_wodefeng"},0)),"")</f>
        <v>JSNY-JS0002-01</v>
      </c>
      <c r="C9992" s="11" t="str">
        <f>IFERROR(INDEX({"北京中裕世纪大酒店";"江苏利特尔绿色包装股份有限公司";"常州市金坛沃德丰电子科技有限公司"},MATCH(D9992,{"BJ_zhongyu";"JS_WX_liteer";"JS_CZ_wodefeng"},0)),"")</f>
        <v>常州市金坛沃德丰电子科技有限公司</v>
      </c>
      <c r="D9992" s="11" t="str">
        <f>[1]动作!$G9991</f>
        <v>JS_CZ_wodefeng</v>
      </c>
      <c r="E9992" s="11" t="str">
        <f>[1]动作!$D9991</f>
        <v>电表故障</v>
      </c>
      <c r="F9992" s="11" t="s">
        <v>45</v>
      </c>
      <c r="G9992" s="12">
        <f>[1]动作!$A9991+[1]动作!$B9991</f>
        <v>43216.809803240743</v>
      </c>
      <c r="H9992" s="12"/>
      <c r="I9992" s="11"/>
    </row>
    <row r="9993" spans="1:10" hidden="1" x14ac:dyDescent="0.3">
      <c r="A9993" s="24">
        <v>9991</v>
      </c>
      <c r="B9993" s="11" t="str">
        <f>IFERROR(INDEX({"JSNY-BJ0001-01";"JSNY-JS0022-01";"JSNY-JS0002-01"},MATCH(D9993,{"BJ_zhongyu";"JS_WX_liteer";"JS_CZ_wodefeng"},0)),"")</f>
        <v>JSNY-JS0002-01</v>
      </c>
      <c r="C9993" s="11" t="str">
        <f>IFERROR(INDEX({"北京中裕世纪大酒店";"江苏利特尔绿色包装股份有限公司";"常州市金坛沃德丰电子科技有限公司"},MATCH(D9993,{"BJ_zhongyu";"JS_WX_liteer";"JS_CZ_wodefeng"},0)),"")</f>
        <v>常州市金坛沃德丰电子科技有限公司</v>
      </c>
      <c r="D9993" s="11" t="str">
        <f>[1]动作!$G9992</f>
        <v>JS_CZ_wodefeng</v>
      </c>
      <c r="E9993" s="11" t="str">
        <f>[1]动作!$D9992</f>
        <v>电表故障</v>
      </c>
      <c r="F9993" s="11" t="s">
        <v>45</v>
      </c>
      <c r="G9993" s="12">
        <f>[1]动作!$A9992+[1]动作!$B9992</f>
        <v>43216.809918981482</v>
      </c>
      <c r="H9993" s="12"/>
      <c r="I9993" s="11"/>
    </row>
    <row r="9994" spans="1:10" hidden="1" x14ac:dyDescent="0.3">
      <c r="A9994" s="24">
        <v>9992</v>
      </c>
      <c r="B9994" s="11" t="str">
        <f>IFERROR(INDEX({"JSNY-BJ0001-01";"JSNY-JS0022-01";"JSNY-JS0002-01"},MATCH(D9994,{"BJ_zhongyu";"JS_WX_liteer";"JS_CZ_wodefeng"},0)),"")</f>
        <v>JSNY-JS0002-01</v>
      </c>
      <c r="C9994" s="11" t="str">
        <f>IFERROR(INDEX({"北京中裕世纪大酒店";"江苏利特尔绿色包装股份有限公司";"常州市金坛沃德丰电子科技有限公司"},MATCH(D9994,{"BJ_zhongyu";"JS_WX_liteer";"JS_CZ_wodefeng"},0)),"")</f>
        <v>常州市金坛沃德丰电子科技有限公司</v>
      </c>
      <c r="D9994" s="11" t="str">
        <f>[1]动作!$G9993</f>
        <v>JS_CZ_wodefeng</v>
      </c>
      <c r="E9994" s="11" t="str">
        <f>[1]动作!$D9993</f>
        <v>电表故障</v>
      </c>
      <c r="F9994" s="11" t="s">
        <v>45</v>
      </c>
      <c r="G9994" s="12">
        <f>[1]动作!$A9993+[1]动作!$B9993</f>
        <v>43216.810034722221</v>
      </c>
      <c r="H9994" s="12"/>
      <c r="I9994" s="11"/>
    </row>
    <row r="9995" spans="1:10" hidden="1" x14ac:dyDescent="0.3">
      <c r="A9995" s="24">
        <v>9993</v>
      </c>
      <c r="B9995" s="11" t="str">
        <f>IFERROR(INDEX({"JSNY-BJ0001-01";"JSNY-JS0022-01";"JSNY-JS0002-01"},MATCH(D9995,{"BJ_zhongyu";"JS_WX_liteer";"JS_CZ_wodefeng"},0)),"")</f>
        <v>JSNY-JS0002-01</v>
      </c>
      <c r="C9995" s="11" t="str">
        <f>IFERROR(INDEX({"北京中裕世纪大酒店";"江苏利特尔绿色包装股份有限公司";"常州市金坛沃德丰电子科技有限公司"},MATCH(D9995,{"BJ_zhongyu";"JS_WX_liteer";"JS_CZ_wodefeng"},0)),"")</f>
        <v>常州市金坛沃德丰电子科技有限公司</v>
      </c>
      <c r="D9995" s="11" t="str">
        <f>[1]动作!$G9994</f>
        <v>JS_CZ_wodefeng</v>
      </c>
      <c r="E9995" s="11" t="str">
        <f>[1]动作!$D9994</f>
        <v>电表故障</v>
      </c>
      <c r="F9995" s="11" t="s">
        <v>45</v>
      </c>
      <c r="G9995" s="12">
        <f>[1]动作!$A9994+[1]动作!$B9994</f>
        <v>43216.811076388891</v>
      </c>
      <c r="H9995" s="12"/>
      <c r="I9995" s="11"/>
    </row>
    <row r="9996" spans="1:10" hidden="1" x14ac:dyDescent="0.3">
      <c r="A9996" s="24">
        <v>9994</v>
      </c>
      <c r="B9996" s="11" t="str">
        <f>IFERROR(INDEX({"JSNY-BJ0001-01";"JSNY-JS0022-01";"JSNY-JS0002-01"},MATCH(D9996,{"BJ_zhongyu";"JS_WX_liteer";"JS_CZ_wodefeng"},0)),"")</f>
        <v>JSNY-JS0002-01</v>
      </c>
      <c r="C9996" s="11" t="str">
        <f>IFERROR(INDEX({"北京中裕世纪大酒店";"江苏利特尔绿色包装股份有限公司";"常州市金坛沃德丰电子科技有限公司"},MATCH(D9996,{"BJ_zhongyu";"JS_WX_liteer";"JS_CZ_wodefeng"},0)),"")</f>
        <v>常州市金坛沃德丰电子科技有限公司</v>
      </c>
      <c r="D9996" s="11" t="str">
        <f>[1]动作!$G9995</f>
        <v>JS_CZ_wodefeng</v>
      </c>
      <c r="E9996" s="11" t="str">
        <f>[1]动作!$D9995</f>
        <v>电表故障</v>
      </c>
      <c r="F9996" s="11" t="s">
        <v>45</v>
      </c>
      <c r="G9996" s="12">
        <f>[1]动作!$A9995+[1]动作!$B9995</f>
        <v>43216.814837962964</v>
      </c>
      <c r="H9996" s="12"/>
      <c r="I9996" s="11"/>
    </row>
    <row r="9997" spans="1:10" hidden="1" x14ac:dyDescent="0.3">
      <c r="A9997" s="24">
        <v>9995</v>
      </c>
      <c r="B9997" s="11" t="str">
        <f>IFERROR(INDEX({"JSNY-BJ0001-01";"JSNY-JS0022-01";"JSNY-JS0002-01"},MATCH(D9997,{"BJ_zhongyu";"JS_WX_liteer";"JS_CZ_wodefeng"},0)),"")</f>
        <v>JSNY-JS0002-01</v>
      </c>
      <c r="C9997" s="11" t="str">
        <f>IFERROR(INDEX({"北京中裕世纪大酒店";"江苏利特尔绿色包装股份有限公司";"常州市金坛沃德丰电子科技有限公司"},MATCH(D9997,{"BJ_zhongyu";"JS_WX_liteer";"JS_CZ_wodefeng"},0)),"")</f>
        <v>常州市金坛沃德丰电子科技有限公司</v>
      </c>
      <c r="D9997" s="11" t="str">
        <f>[1]动作!$G9996</f>
        <v>JS_CZ_wodefeng</v>
      </c>
      <c r="E9997" s="11" t="str">
        <f>[1]动作!$D9996</f>
        <v>电表故障</v>
      </c>
      <c r="F9997" s="11" t="s">
        <v>45</v>
      </c>
      <c r="G9997" s="12">
        <f>[1]动作!$A9996+[1]动作!$B9996</f>
        <v>43216.815254629626</v>
      </c>
      <c r="H9997" s="12"/>
      <c r="I9997" s="11"/>
    </row>
    <row r="9998" spans="1:10" hidden="1" x14ac:dyDescent="0.3">
      <c r="A9998" s="24">
        <v>9996</v>
      </c>
      <c r="B9998" s="11" t="str">
        <f>IFERROR(INDEX({"JSNY-BJ0001-01";"JSNY-JS0022-01";"JSNY-JS0002-01"},MATCH(D9998,{"BJ_zhongyu";"JS_WX_liteer";"JS_CZ_wodefeng"},0)),"")</f>
        <v>JSNY-JS0002-01</v>
      </c>
      <c r="C9998" s="11" t="str">
        <f>IFERROR(INDEX({"北京中裕世纪大酒店";"江苏利特尔绿色包装股份有限公司";"常州市金坛沃德丰电子科技有限公司"},MATCH(D9998,{"BJ_zhongyu";"JS_WX_liteer";"JS_CZ_wodefeng"},0)),"")</f>
        <v>常州市金坛沃德丰电子科技有限公司</v>
      </c>
      <c r="D9998" s="11" t="str">
        <f>[1]动作!$G9997</f>
        <v>JS_CZ_wodefeng</v>
      </c>
      <c r="E9998" s="11" t="str">
        <f>[1]动作!$D9997</f>
        <v>电表故障</v>
      </c>
      <c r="F9998" s="11" t="s">
        <v>45</v>
      </c>
      <c r="G9998" s="12">
        <f>[1]动作!$A9997+[1]动作!$B9997</f>
        <v>43216.815370370372</v>
      </c>
      <c r="H9998" s="12"/>
      <c r="I9998" s="11"/>
    </row>
    <row r="9999" spans="1:10" hidden="1" x14ac:dyDescent="0.3">
      <c r="A9999" s="24">
        <v>9997</v>
      </c>
      <c r="B9999" s="11" t="str">
        <f>IFERROR(INDEX({"JSNY-BJ0001-01";"JSNY-JS0022-01";"JSNY-JS0002-01"},MATCH(D9999,{"BJ_zhongyu";"JS_WX_liteer";"JS_CZ_wodefeng"},0)),"")</f>
        <v>JSNY-JS0002-01</v>
      </c>
      <c r="C9999" s="11" t="str">
        <f>IFERROR(INDEX({"北京中裕世纪大酒店";"江苏利特尔绿色包装股份有限公司";"常州市金坛沃德丰电子科技有限公司"},MATCH(D9999,{"BJ_zhongyu";"JS_WX_liteer";"JS_CZ_wodefeng"},0)),"")</f>
        <v>常州市金坛沃德丰电子科技有限公司</v>
      </c>
      <c r="D9999" s="11" t="str">
        <f>[1]动作!$G9998</f>
        <v>JS_CZ_wodefeng</v>
      </c>
      <c r="E9999" s="11" t="str">
        <f>[1]动作!$D9998</f>
        <v>电表故障</v>
      </c>
      <c r="F9999" s="11" t="s">
        <v>45</v>
      </c>
      <c r="G9999" s="12">
        <f>[1]动作!$A9998+[1]动作!$B9998</f>
        <v>43216.81554398148</v>
      </c>
      <c r="H9999" s="12"/>
      <c r="I9999" s="11"/>
    </row>
    <row r="10000" spans="1:10" hidden="1" x14ac:dyDescent="0.3">
      <c r="A10000" s="24">
        <v>9998</v>
      </c>
      <c r="B10000" s="11" t="str">
        <f>IFERROR(INDEX({"JSNY-BJ0001-01";"JSNY-JS0022-01";"JSNY-JS0002-01"},MATCH(D10000,{"BJ_zhongyu";"JS_WX_liteer";"JS_CZ_wodefeng"},0)),"")</f>
        <v>JSNY-JS0002-01</v>
      </c>
      <c r="C10000" s="11" t="str">
        <f>IFERROR(INDEX({"北京中裕世纪大酒店";"江苏利特尔绿色包装股份有限公司";"常州市金坛沃德丰电子科技有限公司"},MATCH(D10000,{"BJ_zhongyu";"JS_WX_liteer";"JS_CZ_wodefeng"},0)),"")</f>
        <v>常州市金坛沃德丰电子科技有限公司</v>
      </c>
      <c r="D10000" s="11" t="str">
        <f>[1]动作!$G9999</f>
        <v>JS_CZ_wodefeng</v>
      </c>
      <c r="E10000" s="11" t="str">
        <f>[1]动作!$D9999</f>
        <v>电表故障</v>
      </c>
      <c r="F10000" s="11" t="s">
        <v>45</v>
      </c>
      <c r="G10000" s="12">
        <f>[1]动作!$A9999+[1]动作!$B9999</f>
        <v>43216.816643518519</v>
      </c>
      <c r="H10000" s="12"/>
      <c r="I10000" s="11"/>
    </row>
    <row r="10001" spans="1:9" hidden="1" x14ac:dyDescent="0.3">
      <c r="A10001" s="24">
        <v>9999</v>
      </c>
      <c r="B10001" s="11" t="str">
        <f>IFERROR(INDEX({"JSNY-BJ0001-01";"JSNY-JS0022-01";"JSNY-JS0002-01"},MATCH(D10001,{"BJ_zhongyu";"JS_WX_liteer";"JS_CZ_wodefeng"},0)),"")</f>
        <v>JSNY-JS0002-01</v>
      </c>
      <c r="C10001" s="11" t="str">
        <f>IFERROR(INDEX({"北京中裕世纪大酒店";"江苏利特尔绿色包装股份有限公司";"常州市金坛沃德丰电子科技有限公司"},MATCH(D10001,{"BJ_zhongyu";"JS_WX_liteer";"JS_CZ_wodefeng"},0)),"")</f>
        <v>常州市金坛沃德丰电子科技有限公司</v>
      </c>
      <c r="D10001" s="11" t="str">
        <f>[1]动作!$G10000</f>
        <v>JS_CZ_wodefeng</v>
      </c>
      <c r="E10001" s="11" t="str">
        <f>[1]动作!$D10000</f>
        <v>电表故障</v>
      </c>
      <c r="F10001" s="11" t="s">
        <v>45</v>
      </c>
      <c r="G10001" s="12">
        <f>[1]动作!$A10000+[1]动作!$B10000</f>
        <v>43216.819016203706</v>
      </c>
      <c r="H10001" s="12"/>
      <c r="I10001" s="11"/>
    </row>
    <row r="10002" spans="1:9" hidden="1" x14ac:dyDescent="0.3">
      <c r="A10002" s="24">
        <v>10000</v>
      </c>
      <c r="B10002" s="11" t="str">
        <f>IFERROR(INDEX({"JSNY-BJ0001-01";"JSNY-JS0022-01";"JSNY-JS0002-01"},MATCH(D10002,{"BJ_zhongyu";"JS_WX_liteer";"JS_CZ_wodefeng"},0)),"")</f>
        <v>JSNY-JS0002-01</v>
      </c>
      <c r="C10002" s="11" t="str">
        <f>IFERROR(INDEX({"北京中裕世纪大酒店";"江苏利特尔绿色包装股份有限公司";"常州市金坛沃德丰电子科技有限公司"},MATCH(D10002,{"BJ_zhongyu";"JS_WX_liteer";"JS_CZ_wodefeng"},0)),"")</f>
        <v>常州市金坛沃德丰电子科技有限公司</v>
      </c>
      <c r="D10002" s="11" t="str">
        <f>[1]动作!$G10001</f>
        <v>JS_CZ_wodefeng</v>
      </c>
      <c r="E10002" s="11" t="str">
        <f>[1]动作!$D10001</f>
        <v>电表故障</v>
      </c>
      <c r="F10002" s="11" t="s">
        <v>45</v>
      </c>
      <c r="G10002" s="12">
        <f>[1]动作!$A10001+[1]动作!$B10001</f>
        <v>43216.8205787037</v>
      </c>
      <c r="H10002" s="12"/>
      <c r="I10002" s="11"/>
    </row>
    <row r="10003" spans="1:9" hidden="1" x14ac:dyDescent="0.3">
      <c r="A10003" s="24">
        <v>10001</v>
      </c>
      <c r="B10003" s="11" t="str">
        <f>IFERROR(INDEX({"JSNY-BJ0001-01";"JSNY-JS0022-01";"JSNY-JS0002-01"},MATCH(D10003,{"BJ_zhongyu";"JS_WX_liteer";"JS_CZ_wodefeng"},0)),"")</f>
        <v>JSNY-JS0002-01</v>
      </c>
      <c r="C10003" s="11" t="str">
        <f>IFERROR(INDEX({"北京中裕世纪大酒店";"江苏利特尔绿色包装股份有限公司";"常州市金坛沃德丰电子科技有限公司"},MATCH(D10003,{"BJ_zhongyu";"JS_WX_liteer";"JS_CZ_wodefeng"},0)),"")</f>
        <v>常州市金坛沃德丰电子科技有限公司</v>
      </c>
      <c r="D10003" s="11" t="str">
        <f>[1]动作!$G10002</f>
        <v>JS_CZ_wodefeng</v>
      </c>
      <c r="E10003" s="11" t="str">
        <f>[1]动作!$D10002</f>
        <v>电表故障</v>
      </c>
      <c r="F10003" s="11" t="s">
        <v>45</v>
      </c>
      <c r="G10003" s="12">
        <f>[1]动作!$A10002+[1]动作!$B10002</f>
        <v>43216.822025462963</v>
      </c>
      <c r="H10003" s="12"/>
      <c r="I10003" s="11"/>
    </row>
    <row r="10004" spans="1:9" hidden="1" x14ac:dyDescent="0.3">
      <c r="A10004" s="24">
        <v>10002</v>
      </c>
      <c r="B10004" s="11" t="str">
        <f>IFERROR(INDEX({"JSNY-BJ0001-01";"JSNY-JS0022-01";"JSNY-JS0002-01"},MATCH(D10004,{"BJ_zhongyu";"JS_WX_liteer";"JS_CZ_wodefeng"},0)),"")</f>
        <v>JSNY-JS0002-01</v>
      </c>
      <c r="C10004" s="11" t="str">
        <f>IFERROR(INDEX({"北京中裕世纪大酒店";"江苏利特尔绿色包装股份有限公司";"常州市金坛沃德丰电子科技有限公司"},MATCH(D10004,{"BJ_zhongyu";"JS_WX_liteer";"JS_CZ_wodefeng"},0)),"")</f>
        <v>常州市金坛沃德丰电子科技有限公司</v>
      </c>
      <c r="D10004" s="11" t="str">
        <f>[1]动作!$G10003</f>
        <v>JS_CZ_wodefeng</v>
      </c>
      <c r="E10004" s="11" t="str">
        <f>[1]动作!$D10003</f>
        <v>电表故障</v>
      </c>
      <c r="F10004" s="11" t="s">
        <v>45</v>
      </c>
      <c r="G10004" s="12">
        <f>[1]动作!$A10003+[1]动作!$B10003</f>
        <v>43216.823240740741</v>
      </c>
      <c r="H10004" s="12"/>
      <c r="I10004" s="11"/>
    </row>
    <row r="10005" spans="1:9" hidden="1" x14ac:dyDescent="0.3">
      <c r="A10005" s="24">
        <v>10003</v>
      </c>
      <c r="B10005" s="11" t="str">
        <f>IFERROR(INDEX({"JSNY-BJ0001-01";"JSNY-JS0022-01";"JSNY-JS0002-01"},MATCH(D10005,{"BJ_zhongyu";"JS_WX_liteer";"JS_CZ_wodefeng"},0)),"")</f>
        <v>JSNY-JS0002-01</v>
      </c>
      <c r="C10005" s="11" t="str">
        <f>IFERROR(INDEX({"北京中裕世纪大酒店";"江苏利特尔绿色包装股份有限公司";"常州市金坛沃德丰电子科技有限公司"},MATCH(D10005,{"BJ_zhongyu";"JS_WX_liteer";"JS_CZ_wodefeng"},0)),"")</f>
        <v>常州市金坛沃德丰电子科技有限公司</v>
      </c>
      <c r="D10005" s="11" t="str">
        <f>[1]动作!$G10004</f>
        <v>JS_CZ_wodefeng</v>
      </c>
      <c r="E10005" s="11" t="str">
        <f>[1]动作!$D10004</f>
        <v>电表故障</v>
      </c>
      <c r="F10005" s="11" t="s">
        <v>45</v>
      </c>
      <c r="G10005" s="12">
        <f>[1]动作!$A10004+[1]动作!$B10004</f>
        <v>43216.824513888889</v>
      </c>
      <c r="H10005" s="12"/>
      <c r="I10005" s="11"/>
    </row>
    <row r="10006" spans="1:9" hidden="1" x14ac:dyDescent="0.3">
      <c r="A10006" s="24">
        <v>10004</v>
      </c>
      <c r="B10006" s="11" t="str">
        <f>IFERROR(INDEX({"JSNY-BJ0001-01";"JSNY-JS0022-01";"JSNY-JS0002-01"},MATCH(D10006,{"BJ_zhongyu";"JS_WX_liteer";"JS_CZ_wodefeng"},0)),"")</f>
        <v>JSNY-JS0002-01</v>
      </c>
      <c r="C10006" s="11" t="str">
        <f>IFERROR(INDEX({"北京中裕世纪大酒店";"江苏利特尔绿色包装股份有限公司";"常州市金坛沃德丰电子科技有限公司"},MATCH(D10006,{"BJ_zhongyu";"JS_WX_liteer";"JS_CZ_wodefeng"},0)),"")</f>
        <v>常州市金坛沃德丰电子科技有限公司</v>
      </c>
      <c r="D10006" s="11" t="str">
        <f>[1]动作!$G10005</f>
        <v>JS_CZ_wodefeng</v>
      </c>
      <c r="E10006" s="11" t="str">
        <f>[1]动作!$D10005</f>
        <v>电表故障</v>
      </c>
      <c r="F10006" s="11" t="s">
        <v>45</v>
      </c>
      <c r="G10006" s="12">
        <f>[1]动作!$A10005+[1]动作!$B10005</f>
        <v>43216.82608796296</v>
      </c>
      <c r="H10006" s="12"/>
      <c r="I10006" s="11"/>
    </row>
    <row r="10007" spans="1:9" hidden="1" x14ac:dyDescent="0.3">
      <c r="A10007" s="24">
        <v>10005</v>
      </c>
      <c r="B10007" s="11" t="str">
        <f>IFERROR(INDEX({"JSNY-BJ0001-01";"JSNY-JS0022-01";"JSNY-JS0002-01"},MATCH(D10007,{"BJ_zhongyu";"JS_WX_liteer";"JS_CZ_wodefeng"},0)),"")</f>
        <v>JSNY-JS0002-01</v>
      </c>
      <c r="C10007" s="11" t="str">
        <f>IFERROR(INDEX({"北京中裕世纪大酒店";"江苏利特尔绿色包装股份有限公司";"常州市金坛沃德丰电子科技有限公司"},MATCH(D10007,{"BJ_zhongyu";"JS_WX_liteer";"JS_CZ_wodefeng"},0)),"")</f>
        <v>常州市金坛沃德丰电子科技有限公司</v>
      </c>
      <c r="D10007" s="11" t="str">
        <f>[1]动作!$G10006</f>
        <v>JS_CZ_wodefeng</v>
      </c>
      <c r="E10007" s="11" t="str">
        <f>[1]动作!$D10006</f>
        <v>电表故障</v>
      </c>
      <c r="F10007" s="11" t="s">
        <v>45</v>
      </c>
      <c r="G10007" s="12">
        <f>[1]动作!$A10006+[1]动作!$B10006</f>
        <v>43216.82712962963</v>
      </c>
      <c r="H10007" s="12"/>
      <c r="I10007" s="11"/>
    </row>
    <row r="10008" spans="1:9" hidden="1" x14ac:dyDescent="0.3">
      <c r="A10008" s="24">
        <v>10006</v>
      </c>
      <c r="B10008" s="11" t="str">
        <f>IFERROR(INDEX({"JSNY-BJ0001-01";"JSNY-JS0022-01";"JSNY-JS0002-01"},MATCH(D10008,{"BJ_zhongyu";"JS_WX_liteer";"JS_CZ_wodefeng"},0)),"")</f>
        <v>JSNY-JS0002-01</v>
      </c>
      <c r="C10008" s="11" t="str">
        <f>IFERROR(INDEX({"北京中裕世纪大酒店";"江苏利特尔绿色包装股份有限公司";"常州市金坛沃德丰电子科技有限公司"},MATCH(D10008,{"BJ_zhongyu";"JS_WX_liteer";"JS_CZ_wodefeng"},0)),"")</f>
        <v>常州市金坛沃德丰电子科技有限公司</v>
      </c>
      <c r="D10008" s="11" t="str">
        <f>[1]动作!$G10007</f>
        <v>JS_CZ_wodefeng</v>
      </c>
      <c r="E10008" s="11" t="str">
        <f>[1]动作!$D10007</f>
        <v>电表故障</v>
      </c>
      <c r="F10008" s="11" t="s">
        <v>45</v>
      </c>
      <c r="G10008" s="12">
        <f>[1]动作!$A10007+[1]动作!$B10007</f>
        <v>43216.828287037039</v>
      </c>
      <c r="H10008" s="12"/>
      <c r="I10008" s="11"/>
    </row>
    <row r="10009" spans="1:9" hidden="1" x14ac:dyDescent="0.3">
      <c r="A10009" s="24">
        <v>10007</v>
      </c>
      <c r="B10009" s="11" t="str">
        <f>IFERROR(INDEX({"JSNY-BJ0001-01";"JSNY-JS0022-01";"JSNY-JS0002-01"},MATCH(D10009,{"BJ_zhongyu";"JS_WX_liteer";"JS_CZ_wodefeng"},0)),"")</f>
        <v>JSNY-JS0002-01</v>
      </c>
      <c r="C10009" s="11" t="str">
        <f>IFERROR(INDEX({"北京中裕世纪大酒店";"江苏利特尔绿色包装股份有限公司";"常州市金坛沃德丰电子科技有限公司"},MATCH(D10009,{"BJ_zhongyu";"JS_WX_liteer";"JS_CZ_wodefeng"},0)),"")</f>
        <v>常州市金坛沃德丰电子科技有限公司</v>
      </c>
      <c r="D10009" s="11" t="str">
        <f>[1]动作!$G10008</f>
        <v>JS_CZ_wodefeng</v>
      </c>
      <c r="E10009" s="11" t="str">
        <f>[1]动作!$D10008</f>
        <v>电表故障</v>
      </c>
      <c r="F10009" s="11" t="s">
        <v>45</v>
      </c>
      <c r="G10009" s="12">
        <f>[1]动作!$A10008+[1]动作!$B10008</f>
        <v>43216.832280092596</v>
      </c>
      <c r="H10009" s="12"/>
      <c r="I10009" s="11"/>
    </row>
    <row r="10010" spans="1:9" hidden="1" x14ac:dyDescent="0.3">
      <c r="A10010" s="24">
        <v>10008</v>
      </c>
      <c r="B10010" s="11" t="str">
        <f>IFERROR(INDEX({"JSNY-BJ0001-01";"JSNY-JS0022-01";"JSNY-JS0002-01"},MATCH(D10010,{"BJ_zhongyu";"JS_WX_liteer";"JS_CZ_wodefeng"},0)),"")</f>
        <v>JSNY-JS0002-01</v>
      </c>
      <c r="C10010" s="11" t="str">
        <f>IFERROR(INDEX({"北京中裕世纪大酒店";"江苏利特尔绿色包装股份有限公司";"常州市金坛沃德丰电子科技有限公司"},MATCH(D10010,{"BJ_zhongyu";"JS_WX_liteer";"JS_CZ_wodefeng"},0)),"")</f>
        <v>常州市金坛沃德丰电子科技有限公司</v>
      </c>
      <c r="D10010" s="11" t="str">
        <f>[1]动作!$G10009</f>
        <v>JS_CZ_wodefeng</v>
      </c>
      <c r="E10010" s="11" t="str">
        <f>[1]动作!$D10009</f>
        <v>电表故障</v>
      </c>
      <c r="F10010" s="11" t="s">
        <v>45</v>
      </c>
      <c r="G10010" s="12">
        <f>[1]动作!$A10009+[1]动作!$B10009</f>
        <v>43216.832395833335</v>
      </c>
      <c r="H10010" s="12"/>
      <c r="I10010" s="11"/>
    </row>
    <row r="10011" spans="1:9" hidden="1" x14ac:dyDescent="0.3">
      <c r="A10011" s="24">
        <v>10009</v>
      </c>
      <c r="B10011" s="11" t="str">
        <f>IFERROR(INDEX({"JSNY-BJ0001-01";"JSNY-JS0022-01";"JSNY-JS0002-01"},MATCH(D10011,{"BJ_zhongyu";"JS_WX_liteer";"JS_CZ_wodefeng"},0)),"")</f>
        <v>JSNY-JS0002-01</v>
      </c>
      <c r="C10011" s="11" t="str">
        <f>IFERROR(INDEX({"北京中裕世纪大酒店";"江苏利特尔绿色包装股份有限公司";"常州市金坛沃德丰电子科技有限公司"},MATCH(D10011,{"BJ_zhongyu";"JS_WX_liteer";"JS_CZ_wodefeng"},0)),"")</f>
        <v>常州市金坛沃德丰电子科技有限公司</v>
      </c>
      <c r="D10011" s="11" t="str">
        <f>[1]动作!$G10010</f>
        <v>JS_CZ_wodefeng</v>
      </c>
      <c r="E10011" s="11" t="str">
        <f>[1]动作!$D10010</f>
        <v>电表故障</v>
      </c>
      <c r="F10011" s="11" t="s">
        <v>45</v>
      </c>
      <c r="G10011" s="12">
        <f>[1]动作!$A10010+[1]动作!$B10010</f>
        <v>43216.83384259259</v>
      </c>
      <c r="H10011" s="12"/>
      <c r="I10011" s="11"/>
    </row>
    <row r="10012" spans="1:9" hidden="1" x14ac:dyDescent="0.3">
      <c r="A10012" s="24">
        <v>10010</v>
      </c>
      <c r="B10012" s="11" t="str">
        <f>IFERROR(INDEX({"JSNY-BJ0001-01";"JSNY-JS0022-01";"JSNY-JS0002-01"},MATCH(D10012,{"BJ_zhongyu";"JS_WX_liteer";"JS_CZ_wodefeng"},0)),"")</f>
        <v>JSNY-JS0002-01</v>
      </c>
      <c r="C10012" s="11" t="str">
        <f>IFERROR(INDEX({"北京中裕世纪大酒店";"江苏利特尔绿色包装股份有限公司";"常州市金坛沃德丰电子科技有限公司"},MATCH(D10012,{"BJ_zhongyu";"JS_WX_liteer";"JS_CZ_wodefeng"},0)),"")</f>
        <v>常州市金坛沃德丰电子科技有限公司</v>
      </c>
      <c r="D10012" s="11" t="str">
        <f>[1]动作!$G10011</f>
        <v>JS_CZ_wodefeng</v>
      </c>
      <c r="E10012" s="11" t="str">
        <f>[1]动作!$D10011</f>
        <v>电表故障</v>
      </c>
      <c r="F10012" s="11" t="s">
        <v>45</v>
      </c>
      <c r="G10012" s="12">
        <f>[1]动作!$A10011+[1]动作!$B10011</f>
        <v>43216.836226851854</v>
      </c>
      <c r="H10012" s="12"/>
      <c r="I10012" s="11"/>
    </row>
    <row r="10013" spans="1:9" hidden="1" x14ac:dyDescent="0.3">
      <c r="A10013" s="24">
        <v>10011</v>
      </c>
      <c r="B10013" s="11" t="str">
        <f>IFERROR(INDEX({"JSNY-BJ0001-01";"JSNY-JS0022-01";"JSNY-JS0002-01"},MATCH(D10013,{"BJ_zhongyu";"JS_WX_liteer";"JS_CZ_wodefeng"},0)),"")</f>
        <v>JSNY-JS0002-01</v>
      </c>
      <c r="C10013" s="11" t="str">
        <f>IFERROR(INDEX({"北京中裕世纪大酒店";"江苏利特尔绿色包装股份有限公司";"常州市金坛沃德丰电子科技有限公司"},MATCH(D10013,{"BJ_zhongyu";"JS_WX_liteer";"JS_CZ_wodefeng"},0)),"")</f>
        <v>常州市金坛沃德丰电子科技有限公司</v>
      </c>
      <c r="D10013" s="11" t="str">
        <f>[1]动作!$G10012</f>
        <v>JS_CZ_wodefeng</v>
      </c>
      <c r="E10013" s="11" t="str">
        <f>[1]动作!$D10012</f>
        <v>电表故障</v>
      </c>
      <c r="F10013" s="11" t="s">
        <v>45</v>
      </c>
      <c r="G10013" s="12">
        <f>[1]动作!$A10012+[1]动作!$B10012</f>
        <v>43216.837673611109</v>
      </c>
      <c r="H10013" s="12"/>
      <c r="I10013" s="11"/>
    </row>
    <row r="10014" spans="1:9" hidden="1" x14ac:dyDescent="0.3">
      <c r="A10014" s="24">
        <v>10012</v>
      </c>
      <c r="B10014" s="11" t="str">
        <f>IFERROR(INDEX({"JSNY-BJ0001-01";"JSNY-JS0022-01";"JSNY-JS0002-01"},MATCH(D10014,{"BJ_zhongyu";"JS_WX_liteer";"JS_CZ_wodefeng"},0)),"")</f>
        <v>JSNY-JS0002-01</v>
      </c>
      <c r="C10014" s="11" t="str">
        <f>IFERROR(INDEX({"北京中裕世纪大酒店";"江苏利特尔绿色包装股份有限公司";"常州市金坛沃德丰电子科技有限公司"},MATCH(D10014,{"BJ_zhongyu";"JS_WX_liteer";"JS_CZ_wodefeng"},0)),"")</f>
        <v>常州市金坛沃德丰电子科技有限公司</v>
      </c>
      <c r="D10014" s="11" t="str">
        <f>[1]动作!$G10013</f>
        <v>JS_CZ_wodefeng</v>
      </c>
      <c r="E10014" s="11" t="str">
        <f>[1]动作!$D10013</f>
        <v>电表故障</v>
      </c>
      <c r="F10014" s="11" t="s">
        <v>45</v>
      </c>
      <c r="G10014" s="12">
        <f>[1]动作!$A10013+[1]动作!$B10013</f>
        <v>43216.837847222225</v>
      </c>
      <c r="H10014" s="12"/>
      <c r="I10014" s="11"/>
    </row>
    <row r="10015" spans="1:9" hidden="1" x14ac:dyDescent="0.3">
      <c r="A10015" s="24">
        <v>10013</v>
      </c>
      <c r="B10015" s="11" t="str">
        <f>IFERROR(INDEX({"JSNY-BJ0001-01";"JSNY-JS0022-01";"JSNY-JS0002-01"},MATCH(D10015,{"BJ_zhongyu";"JS_WX_liteer";"JS_CZ_wodefeng"},0)),"")</f>
        <v>JSNY-JS0002-01</v>
      </c>
      <c r="C10015" s="11" t="str">
        <f>IFERROR(INDEX({"北京中裕世纪大酒店";"江苏利特尔绿色包装股份有限公司";"常州市金坛沃德丰电子科技有限公司"},MATCH(D10015,{"BJ_zhongyu";"JS_WX_liteer";"JS_CZ_wodefeng"},0)),"")</f>
        <v>常州市金坛沃德丰电子科技有限公司</v>
      </c>
      <c r="D10015" s="11" t="str">
        <f>[1]动作!$G10014</f>
        <v>JS_CZ_wodefeng</v>
      </c>
      <c r="E10015" s="11" t="str">
        <f>[1]动作!$D10014</f>
        <v>电表故障</v>
      </c>
      <c r="F10015" s="11" t="s">
        <v>45</v>
      </c>
      <c r="G10015" s="12">
        <f>[1]动作!$A10014+[1]动作!$B10014</f>
        <v>43216.837962962964</v>
      </c>
      <c r="H10015" s="12"/>
      <c r="I10015" s="11"/>
    </row>
    <row r="10016" spans="1:9" hidden="1" x14ac:dyDescent="0.3">
      <c r="A10016" s="24">
        <v>10014</v>
      </c>
      <c r="B10016" s="11" t="str">
        <f>IFERROR(INDEX({"JSNY-BJ0001-01";"JSNY-JS0022-01";"JSNY-JS0002-01"},MATCH(D10016,{"BJ_zhongyu";"JS_WX_liteer";"JS_CZ_wodefeng"},0)),"")</f>
        <v>JSNY-JS0002-01</v>
      </c>
      <c r="C10016" s="11" t="str">
        <f>IFERROR(INDEX({"北京中裕世纪大酒店";"江苏利特尔绿色包装股份有限公司";"常州市金坛沃德丰电子科技有限公司"},MATCH(D10016,{"BJ_zhongyu";"JS_WX_liteer";"JS_CZ_wodefeng"},0)),"")</f>
        <v>常州市金坛沃德丰电子科技有限公司</v>
      </c>
      <c r="D10016" s="11" t="str">
        <f>[1]动作!$G10015</f>
        <v>JS_CZ_wodefeng</v>
      </c>
      <c r="E10016" s="11" t="str">
        <f>[1]动作!$D10015</f>
        <v>电表故障</v>
      </c>
      <c r="F10016" s="11" t="s">
        <v>45</v>
      </c>
      <c r="G10016" s="12">
        <f>[1]动作!$A10015+[1]动作!$B10015</f>
        <v>43216.838946759257</v>
      </c>
      <c r="H10016" s="12"/>
      <c r="I10016" s="11"/>
    </row>
    <row r="10017" spans="1:9" hidden="1" x14ac:dyDescent="0.3">
      <c r="A10017" s="24">
        <v>10015</v>
      </c>
      <c r="B10017" s="11" t="str">
        <f>IFERROR(INDEX({"JSNY-BJ0001-01";"JSNY-JS0022-01";"JSNY-JS0002-01"},MATCH(D10017,{"BJ_zhongyu";"JS_WX_liteer";"JS_CZ_wodefeng"},0)),"")</f>
        <v>JSNY-JS0002-01</v>
      </c>
      <c r="C10017" s="11" t="str">
        <f>IFERROR(INDEX({"北京中裕世纪大酒店";"江苏利特尔绿色包装股份有限公司";"常州市金坛沃德丰电子科技有限公司"},MATCH(D10017,{"BJ_zhongyu";"JS_WX_liteer";"JS_CZ_wodefeng"},0)),"")</f>
        <v>常州市金坛沃德丰电子科技有限公司</v>
      </c>
      <c r="D10017" s="11" t="str">
        <f>[1]动作!$G10016</f>
        <v>JS_CZ_wodefeng</v>
      </c>
      <c r="E10017" s="11" t="str">
        <f>[1]动作!$D10016</f>
        <v>电表故障</v>
      </c>
      <c r="F10017" s="11" t="s">
        <v>45</v>
      </c>
      <c r="G10017" s="12">
        <f>[1]动作!$A10016+[1]动作!$B10016</f>
        <v>43216.839062500003</v>
      </c>
      <c r="H10017" s="12"/>
      <c r="I10017" s="11"/>
    </row>
    <row r="10018" spans="1:9" hidden="1" x14ac:dyDescent="0.3">
      <c r="A10018" s="24">
        <v>10016</v>
      </c>
      <c r="B10018" s="11" t="str">
        <f>IFERROR(INDEX({"JSNY-BJ0001-01";"JSNY-JS0022-01";"JSNY-JS0002-01"},MATCH(D10018,{"BJ_zhongyu";"JS_WX_liteer";"JS_CZ_wodefeng"},0)),"")</f>
        <v>JSNY-JS0002-01</v>
      </c>
      <c r="C10018" s="11" t="str">
        <f>IFERROR(INDEX({"北京中裕世纪大酒店";"江苏利特尔绿色包装股份有限公司";"常州市金坛沃德丰电子科技有限公司"},MATCH(D10018,{"BJ_zhongyu";"JS_WX_liteer";"JS_CZ_wodefeng"},0)),"")</f>
        <v>常州市金坛沃德丰电子科技有限公司</v>
      </c>
      <c r="D10018" s="11" t="str">
        <f>[1]动作!$G10017</f>
        <v>JS_CZ_wodefeng</v>
      </c>
      <c r="E10018" s="11" t="str">
        <f>[1]动作!$D10017</f>
        <v>电表故障</v>
      </c>
      <c r="F10018" s="11" t="s">
        <v>45</v>
      </c>
      <c r="G10018" s="12">
        <f>[1]动作!$A10017+[1]动作!$B10017</f>
        <v>43216.83929398148</v>
      </c>
      <c r="H10018" s="12"/>
      <c r="I10018" s="11"/>
    </row>
    <row r="10019" spans="1:9" hidden="1" x14ac:dyDescent="0.3">
      <c r="A10019" s="24">
        <v>10017</v>
      </c>
      <c r="B10019" s="11" t="str">
        <f>IFERROR(INDEX({"JSNY-BJ0001-01";"JSNY-JS0022-01";"JSNY-JS0002-01"},MATCH(D10019,{"BJ_zhongyu";"JS_WX_liteer";"JS_CZ_wodefeng"},0)),"")</f>
        <v>JSNY-JS0002-01</v>
      </c>
      <c r="C10019" s="11" t="str">
        <f>IFERROR(INDEX({"北京中裕世纪大酒店";"江苏利特尔绿色包装股份有限公司";"常州市金坛沃德丰电子科技有限公司"},MATCH(D10019,{"BJ_zhongyu";"JS_WX_liteer";"JS_CZ_wodefeng"},0)),"")</f>
        <v>常州市金坛沃德丰电子科技有限公司</v>
      </c>
      <c r="D10019" s="11" t="str">
        <f>[1]动作!$G10018</f>
        <v>JS_CZ_wodefeng</v>
      </c>
      <c r="E10019" s="11" t="str">
        <f>[1]动作!$D10018</f>
        <v>电表故障</v>
      </c>
      <c r="F10019" s="11" t="s">
        <v>45</v>
      </c>
      <c r="G10019" s="12">
        <f>[1]动作!$A10018+[1]动作!$B10018</f>
        <v>43216.840567129628</v>
      </c>
      <c r="H10019" s="12"/>
      <c r="I10019" s="11"/>
    </row>
    <row r="10020" spans="1:9" hidden="1" x14ac:dyDescent="0.3">
      <c r="A10020" s="24">
        <v>10018</v>
      </c>
      <c r="B10020" s="11" t="str">
        <f>IFERROR(INDEX({"JSNY-BJ0001-01";"JSNY-JS0022-01";"JSNY-JS0002-01"},MATCH(D10020,{"BJ_zhongyu";"JS_WX_liteer";"JS_CZ_wodefeng"},0)),"")</f>
        <v>JSNY-JS0002-01</v>
      </c>
      <c r="C10020" s="11" t="str">
        <f>IFERROR(INDEX({"北京中裕世纪大酒店";"江苏利特尔绿色包装股份有限公司";"常州市金坛沃德丰电子科技有限公司"},MATCH(D10020,{"BJ_zhongyu";"JS_WX_liteer";"JS_CZ_wodefeng"},0)),"")</f>
        <v>常州市金坛沃德丰电子科技有限公司</v>
      </c>
      <c r="D10020" s="11" t="str">
        <f>[1]动作!$G10019</f>
        <v>JS_CZ_wodefeng</v>
      </c>
      <c r="E10020" s="11" t="str">
        <f>[1]动作!$D10019</f>
        <v>电表故障</v>
      </c>
      <c r="F10020" s="11" t="s">
        <v>45</v>
      </c>
      <c r="G10020" s="12">
        <f>[1]动作!$A10019+[1]动作!$B10019</f>
        <v>43216.844571759262</v>
      </c>
      <c r="H10020" s="12"/>
      <c r="I10020" s="11"/>
    </row>
    <row r="10021" spans="1:9" hidden="1" x14ac:dyDescent="0.3">
      <c r="A10021" s="24">
        <v>10019</v>
      </c>
      <c r="B10021" s="11" t="str">
        <f>IFERROR(INDEX({"JSNY-BJ0001-01";"JSNY-JS0022-01";"JSNY-JS0002-01"},MATCH(D10021,{"BJ_zhongyu";"JS_WX_liteer";"JS_CZ_wodefeng"},0)),"")</f>
        <v>JSNY-JS0002-01</v>
      </c>
      <c r="C10021" s="11" t="str">
        <f>IFERROR(INDEX({"北京中裕世纪大酒店";"江苏利特尔绿色包装股份有限公司";"常州市金坛沃德丰电子科技有限公司"},MATCH(D10021,{"BJ_zhongyu";"JS_WX_liteer";"JS_CZ_wodefeng"},0)),"")</f>
        <v>常州市金坛沃德丰电子科技有限公司</v>
      </c>
      <c r="D10021" s="11" t="str">
        <f>[1]动作!$G10020</f>
        <v>JS_CZ_wodefeng</v>
      </c>
      <c r="E10021" s="11" t="str">
        <f>[1]动作!$D10020</f>
        <v>电表故障</v>
      </c>
      <c r="F10021" s="11" t="s">
        <v>45</v>
      </c>
      <c r="G10021" s="12">
        <f>[1]动作!$A10020+[1]动作!$B10020</f>
        <v>43216.845960648148</v>
      </c>
      <c r="H10021" s="12"/>
      <c r="I10021" s="11"/>
    </row>
    <row r="10022" spans="1:9" hidden="1" x14ac:dyDescent="0.3">
      <c r="A10022" s="24">
        <v>10020</v>
      </c>
      <c r="B10022" s="11" t="str">
        <f>IFERROR(INDEX({"JSNY-BJ0001-01";"JSNY-JS0022-01";"JSNY-JS0002-01"},MATCH(D10022,{"BJ_zhongyu";"JS_WX_liteer";"JS_CZ_wodefeng"},0)),"")</f>
        <v>JSNY-JS0002-01</v>
      </c>
      <c r="C10022" s="11" t="str">
        <f>IFERROR(INDEX({"北京中裕世纪大酒店";"江苏利特尔绿色包装股份有限公司";"常州市金坛沃德丰电子科技有限公司"},MATCH(D10022,{"BJ_zhongyu";"JS_WX_liteer";"JS_CZ_wodefeng"},0)),"")</f>
        <v>常州市金坛沃德丰电子科技有限公司</v>
      </c>
      <c r="D10022" s="11" t="str">
        <f>[1]动作!$G10021</f>
        <v>JS_CZ_wodefeng</v>
      </c>
      <c r="E10022" s="11" t="str">
        <f>[1]动作!$D10021</f>
        <v>电表故障</v>
      </c>
      <c r="F10022" s="11" t="s">
        <v>45</v>
      </c>
      <c r="G10022" s="12">
        <f>[1]动作!$A10021+[1]动作!$B10021</f>
        <v>43216.848333333335</v>
      </c>
      <c r="H10022" s="12"/>
      <c r="I10022" s="11"/>
    </row>
    <row r="10023" spans="1:9" hidden="1" x14ac:dyDescent="0.3">
      <c r="A10023" s="24">
        <v>10021</v>
      </c>
      <c r="B10023" s="11" t="str">
        <f>IFERROR(INDEX({"JSNY-BJ0001-01";"JSNY-JS0022-01";"JSNY-JS0002-01"},MATCH(D10023,{"BJ_zhongyu";"JS_WX_liteer";"JS_CZ_wodefeng"},0)),"")</f>
        <v>JSNY-JS0002-01</v>
      </c>
      <c r="C10023" s="11" t="str">
        <f>IFERROR(INDEX({"北京中裕世纪大酒店";"江苏利特尔绿色包装股份有限公司";"常州市金坛沃德丰电子科技有限公司"},MATCH(D10023,{"BJ_zhongyu";"JS_WX_liteer";"JS_CZ_wodefeng"},0)),"")</f>
        <v>常州市金坛沃德丰电子科技有限公司</v>
      </c>
      <c r="D10023" s="11" t="str">
        <f>[1]动作!$G10022</f>
        <v>JS_CZ_wodefeng</v>
      </c>
      <c r="E10023" s="11" t="str">
        <f>[1]动作!$D10022</f>
        <v>电表故障</v>
      </c>
      <c r="F10023" s="11" t="s">
        <v>45</v>
      </c>
      <c r="G10023" s="12">
        <f>[1]动作!$A10022+[1]动作!$B10022</f>
        <v>43216.849664351852</v>
      </c>
      <c r="H10023" s="12"/>
      <c r="I10023" s="11"/>
    </row>
    <row r="10024" spans="1:9" hidden="1" x14ac:dyDescent="0.3">
      <c r="A10024" s="24">
        <v>10022</v>
      </c>
      <c r="B10024" s="11" t="str">
        <f>IFERROR(INDEX({"JSNY-BJ0001-01";"JSNY-JS0022-01";"JSNY-JS0002-01"},MATCH(D10024,{"BJ_zhongyu";"JS_WX_liteer";"JS_CZ_wodefeng"},0)),"")</f>
        <v>JSNY-JS0002-01</v>
      </c>
      <c r="C10024" s="11" t="str">
        <f>IFERROR(INDEX({"北京中裕世纪大酒店";"江苏利特尔绿色包装股份有限公司";"常州市金坛沃德丰电子科技有限公司"},MATCH(D10024,{"BJ_zhongyu";"JS_WX_liteer";"JS_CZ_wodefeng"},0)),"")</f>
        <v>常州市金坛沃德丰电子科技有限公司</v>
      </c>
      <c r="D10024" s="11" t="str">
        <f>[1]动作!$G10023</f>
        <v>JS_CZ_wodefeng</v>
      </c>
      <c r="E10024" s="11" t="str">
        <f>[1]动作!$D10023</f>
        <v>电表故障</v>
      </c>
      <c r="F10024" s="11" t="s">
        <v>45</v>
      </c>
      <c r="G10024" s="12">
        <f>[1]动作!$A10023+[1]动作!$B10023</f>
        <v>43216.849780092591</v>
      </c>
      <c r="H10024" s="12"/>
      <c r="I10024" s="11"/>
    </row>
    <row r="10025" spans="1:9" hidden="1" x14ac:dyDescent="0.3">
      <c r="A10025" s="24">
        <v>10023</v>
      </c>
      <c r="B10025" s="11" t="str">
        <f>IFERROR(INDEX({"JSNY-BJ0001-01";"JSNY-JS0022-01";"JSNY-JS0002-01"},MATCH(D10025,{"BJ_zhongyu";"JS_WX_liteer";"JS_CZ_wodefeng"},0)),"")</f>
        <v>JSNY-JS0002-01</v>
      </c>
      <c r="C10025" s="11" t="str">
        <f>IFERROR(INDEX({"北京中裕世纪大酒店";"江苏利特尔绿色包装股份有限公司";"常州市金坛沃德丰电子科技有限公司"},MATCH(D10025,{"BJ_zhongyu";"JS_WX_liteer";"JS_CZ_wodefeng"},0)),"")</f>
        <v>常州市金坛沃德丰电子科技有限公司</v>
      </c>
      <c r="D10025" s="11" t="str">
        <f>[1]动作!$G10024</f>
        <v>JS_CZ_wodefeng</v>
      </c>
      <c r="E10025" s="11" t="str">
        <f>[1]动作!$D10024</f>
        <v>电表故障</v>
      </c>
      <c r="F10025" s="11" t="s">
        <v>45</v>
      </c>
      <c r="G10025" s="12">
        <f>[1]动作!$A10024+[1]动作!$B10024</f>
        <v>43216.849895833337</v>
      </c>
      <c r="H10025" s="12"/>
      <c r="I10025" s="11"/>
    </row>
    <row r="10026" spans="1:9" hidden="1" x14ac:dyDescent="0.3">
      <c r="A10026" s="24">
        <v>10024</v>
      </c>
      <c r="B10026" s="11" t="str">
        <f>IFERROR(INDEX({"JSNY-BJ0001-01";"JSNY-JS0022-01";"JSNY-JS0002-01"},MATCH(D10026,{"BJ_zhongyu";"JS_WX_liteer";"JS_CZ_wodefeng"},0)),"")</f>
        <v>JSNY-JS0002-01</v>
      </c>
      <c r="C10026" s="11" t="str">
        <f>IFERROR(INDEX({"北京中裕世纪大酒店";"江苏利特尔绿色包装股份有限公司";"常州市金坛沃德丰电子科技有限公司"},MATCH(D10026,{"BJ_zhongyu";"JS_WX_liteer";"JS_CZ_wodefeng"},0)),"")</f>
        <v>常州市金坛沃德丰电子科技有限公司</v>
      </c>
      <c r="D10026" s="11" t="str">
        <f>[1]动作!$G10025</f>
        <v>JS_CZ_wodefeng</v>
      </c>
      <c r="E10026" s="11" t="str">
        <f>[1]动作!$D10025</f>
        <v>电表故障</v>
      </c>
      <c r="F10026" s="11" t="s">
        <v>45</v>
      </c>
      <c r="G10026" s="12">
        <f>[1]动作!$A10025+[1]动作!$B10025</f>
        <v>43216.851006944446</v>
      </c>
      <c r="H10026" s="12"/>
      <c r="I10026" s="11"/>
    </row>
    <row r="10027" spans="1:9" hidden="1" x14ac:dyDescent="0.3">
      <c r="A10027" s="24">
        <v>10025</v>
      </c>
      <c r="B10027" s="11" t="str">
        <f>IFERROR(INDEX({"JSNY-BJ0001-01";"JSNY-JS0022-01";"JSNY-JS0002-01"},MATCH(D10027,{"BJ_zhongyu";"JS_WX_liteer";"JS_CZ_wodefeng"},0)),"")</f>
        <v>JSNY-JS0002-01</v>
      </c>
      <c r="C10027" s="11" t="str">
        <f>IFERROR(INDEX({"北京中裕世纪大酒店";"江苏利特尔绿色包装股份有限公司";"常州市金坛沃德丰电子科技有限公司"},MATCH(D10027,{"BJ_zhongyu";"JS_WX_liteer";"JS_CZ_wodefeng"},0)),"")</f>
        <v>常州市金坛沃德丰电子科技有限公司</v>
      </c>
      <c r="D10027" s="11" t="str">
        <f>[1]动作!$G10026</f>
        <v>JS_CZ_wodefeng</v>
      </c>
      <c r="E10027" s="11" t="str">
        <f>[1]动作!$D10026</f>
        <v>电表故障</v>
      </c>
      <c r="F10027" s="11" t="s">
        <v>45</v>
      </c>
      <c r="G10027" s="12">
        <f>[1]动作!$A10026+[1]动作!$B10026</f>
        <v>43216.851238425923</v>
      </c>
      <c r="H10027" s="12"/>
      <c r="I10027" s="11"/>
    </row>
    <row r="10028" spans="1:9" hidden="1" x14ac:dyDescent="0.3">
      <c r="A10028" s="24">
        <v>10026</v>
      </c>
      <c r="B10028" s="11" t="str">
        <f>IFERROR(INDEX({"JSNY-BJ0001-01";"JSNY-JS0022-01";"JSNY-JS0002-01"},MATCH(D10028,{"BJ_zhongyu";"JS_WX_liteer";"JS_CZ_wodefeng"},0)),"")</f>
        <v>JSNY-JS0002-01</v>
      </c>
      <c r="C10028" s="11" t="str">
        <f>IFERROR(INDEX({"北京中裕世纪大酒店";"江苏利特尔绿色包装股份有限公司";"常州市金坛沃德丰电子科技有限公司"},MATCH(D10028,{"BJ_zhongyu";"JS_WX_liteer";"JS_CZ_wodefeng"},0)),"")</f>
        <v>常州市金坛沃德丰电子科技有限公司</v>
      </c>
      <c r="D10028" s="11" t="str">
        <f>[1]动作!$G10027</f>
        <v>JS_CZ_wodefeng</v>
      </c>
      <c r="E10028" s="11" t="str">
        <f>[1]动作!$D10027</f>
        <v>电表故障</v>
      </c>
      <c r="F10028" s="11" t="s">
        <v>45</v>
      </c>
      <c r="G10028" s="12">
        <f>[1]动作!$A10027+[1]动作!$B10027</f>
        <v>43216.851354166669</v>
      </c>
      <c r="H10028" s="12"/>
      <c r="I10028" s="11"/>
    </row>
    <row r="10029" spans="1:9" hidden="1" x14ac:dyDescent="0.3">
      <c r="A10029" s="24">
        <v>10027</v>
      </c>
      <c r="B10029" s="11" t="str">
        <f>IFERROR(INDEX({"JSNY-BJ0001-01";"JSNY-JS0022-01";"JSNY-JS0002-01"},MATCH(D10029,{"BJ_zhongyu";"JS_WX_liteer";"JS_CZ_wodefeng"},0)),"")</f>
        <v>JSNY-JS0002-01</v>
      </c>
      <c r="C10029" s="11" t="str">
        <f>IFERROR(INDEX({"北京中裕世纪大酒店";"江苏利特尔绿色包装股份有限公司";"常州市金坛沃德丰电子科技有限公司"},MATCH(D10029,{"BJ_zhongyu";"JS_WX_liteer";"JS_CZ_wodefeng"},0)),"")</f>
        <v>常州市金坛沃德丰电子科技有限公司</v>
      </c>
      <c r="D10029" s="11" t="str">
        <f>[1]动作!$G10028</f>
        <v>JS_CZ_wodefeng</v>
      </c>
      <c r="E10029" s="11" t="str">
        <f>[1]动作!$D10028</f>
        <v>电表故障</v>
      </c>
      <c r="F10029" s="11" t="s">
        <v>45</v>
      </c>
      <c r="G10029" s="12">
        <f>[1]动作!$A10028+[1]动作!$B10028</f>
        <v>43216.852280092593</v>
      </c>
      <c r="H10029" s="12"/>
      <c r="I10029" s="11"/>
    </row>
    <row r="10030" spans="1:9" hidden="1" x14ac:dyDescent="0.3">
      <c r="A10030" s="24">
        <v>10028</v>
      </c>
      <c r="B10030" s="11" t="str">
        <f>IFERROR(INDEX({"JSNY-BJ0001-01";"JSNY-JS0022-01";"JSNY-JS0002-01"},MATCH(D10030,{"BJ_zhongyu";"JS_WX_liteer";"JS_CZ_wodefeng"},0)),"")</f>
        <v>JSNY-JS0002-01</v>
      </c>
      <c r="C10030" s="11" t="str">
        <f>IFERROR(INDEX({"北京中裕世纪大酒店";"江苏利特尔绿色包装股份有限公司";"常州市金坛沃德丰电子科技有限公司"},MATCH(D10030,{"BJ_zhongyu";"JS_WX_liteer";"JS_CZ_wodefeng"},0)),"")</f>
        <v>常州市金坛沃德丰电子科技有限公司</v>
      </c>
      <c r="D10030" s="11" t="str">
        <f>[1]动作!$G10029</f>
        <v>JS_CZ_wodefeng</v>
      </c>
      <c r="E10030" s="11" t="str">
        <f>[1]动作!$D10029</f>
        <v>电表故障</v>
      </c>
      <c r="F10030" s="11" t="s">
        <v>45</v>
      </c>
      <c r="G10030" s="12">
        <f>[1]动作!$A10029+[1]动作!$B10029</f>
        <v>43216.853842592594</v>
      </c>
      <c r="H10030" s="12"/>
      <c r="I10030" s="11"/>
    </row>
    <row r="10031" spans="1:9" hidden="1" x14ac:dyDescent="0.3">
      <c r="A10031" s="24">
        <v>10029</v>
      </c>
      <c r="B10031" s="11" t="str">
        <f>IFERROR(INDEX({"JSNY-BJ0001-01";"JSNY-JS0022-01";"JSNY-JS0002-01"},MATCH(D10031,{"BJ_zhongyu";"JS_WX_liteer";"JS_CZ_wodefeng"},0)),"")</f>
        <v>JSNY-JS0002-01</v>
      </c>
      <c r="C10031" s="11" t="str">
        <f>IFERROR(INDEX({"北京中裕世纪大酒店";"江苏利特尔绿色包装股份有限公司";"常州市金坛沃德丰电子科技有限公司"},MATCH(D10031,{"BJ_zhongyu";"JS_WX_liteer";"JS_CZ_wodefeng"},0)),"")</f>
        <v>常州市金坛沃德丰电子科技有限公司</v>
      </c>
      <c r="D10031" s="11" t="str">
        <f>[1]动作!$G10030</f>
        <v>JS_CZ_wodefeng</v>
      </c>
      <c r="E10031" s="11" t="str">
        <f>[1]动作!$D10030</f>
        <v>电表故障</v>
      </c>
      <c r="F10031" s="11" t="s">
        <v>45</v>
      </c>
      <c r="G10031" s="12">
        <f>[1]动作!$A10030+[1]动作!$B10030</f>
        <v>43216.854884259257</v>
      </c>
      <c r="H10031" s="12"/>
      <c r="I10031" s="11"/>
    </row>
    <row r="10032" spans="1:9" hidden="1" x14ac:dyDescent="0.3">
      <c r="A10032" s="24">
        <v>10030</v>
      </c>
      <c r="B10032" s="11" t="str">
        <f>IFERROR(INDEX({"JSNY-BJ0001-01";"JSNY-JS0022-01";"JSNY-JS0002-01"},MATCH(D10032,{"BJ_zhongyu";"JS_WX_liteer";"JS_CZ_wodefeng"},0)),"")</f>
        <v>JSNY-JS0002-01</v>
      </c>
      <c r="C10032" s="11" t="str">
        <f>IFERROR(INDEX({"北京中裕世纪大酒店";"江苏利特尔绿色包装股份有限公司";"常州市金坛沃德丰电子科技有限公司"},MATCH(D10032,{"BJ_zhongyu";"JS_WX_liteer";"JS_CZ_wodefeng"},0)),"")</f>
        <v>常州市金坛沃德丰电子科技有限公司</v>
      </c>
      <c r="D10032" s="11" t="str">
        <f>[1]动作!$G10031</f>
        <v>JS_CZ_wodefeng</v>
      </c>
      <c r="E10032" s="11" t="str">
        <f>[1]动作!$D10031</f>
        <v>电表故障</v>
      </c>
      <c r="F10032" s="11" t="s">
        <v>45</v>
      </c>
      <c r="G10032" s="12">
        <f>[1]动作!$A10031+[1]动作!$B10031</f>
        <v>43216.856504629628</v>
      </c>
      <c r="H10032" s="12"/>
      <c r="I10032" s="11"/>
    </row>
    <row r="10033" spans="1:9" hidden="1" x14ac:dyDescent="0.3">
      <c r="A10033" s="24">
        <v>10031</v>
      </c>
      <c r="B10033" s="11" t="str">
        <f>IFERROR(INDEX({"JSNY-BJ0001-01";"JSNY-JS0022-01";"JSNY-JS0002-01"},MATCH(D10033,{"BJ_zhongyu";"JS_WX_liteer";"JS_CZ_wodefeng"},0)),"")</f>
        <v>JSNY-JS0002-01</v>
      </c>
      <c r="C10033" s="11" t="str">
        <f>IFERROR(INDEX({"北京中裕世纪大酒店";"江苏利特尔绿色包装股份有限公司";"常州市金坛沃德丰电子科技有限公司"},MATCH(D10033,{"BJ_zhongyu";"JS_WX_liteer";"JS_CZ_wodefeng"},0)),"")</f>
        <v>常州市金坛沃德丰电子科技有限公司</v>
      </c>
      <c r="D10033" s="11" t="str">
        <f>[1]动作!$G10032</f>
        <v>JS_CZ_wodefeng</v>
      </c>
      <c r="E10033" s="11" t="str">
        <f>[1]动作!$D10032</f>
        <v>电表故障</v>
      </c>
      <c r="F10033" s="11" t="s">
        <v>45</v>
      </c>
      <c r="G10033" s="12">
        <f>[1]动作!$A10032+[1]动作!$B10032</f>
        <v>43216.85796296296</v>
      </c>
      <c r="H10033" s="12"/>
      <c r="I10033" s="11"/>
    </row>
    <row r="10034" spans="1:9" hidden="1" x14ac:dyDescent="0.3">
      <c r="A10034" s="24">
        <v>10032</v>
      </c>
      <c r="B10034" s="11" t="str">
        <f>IFERROR(INDEX({"JSNY-BJ0001-01";"JSNY-JS0022-01";"JSNY-JS0002-01"},MATCH(D10034,{"BJ_zhongyu";"JS_WX_liteer";"JS_CZ_wodefeng"},0)),"")</f>
        <v>JSNY-JS0002-01</v>
      </c>
      <c r="C10034" s="11" t="str">
        <f>IFERROR(INDEX({"北京中裕世纪大酒店";"江苏利特尔绿色包装股份有限公司";"常州市金坛沃德丰电子科技有限公司"},MATCH(D10034,{"BJ_zhongyu";"JS_WX_liteer";"JS_CZ_wodefeng"},0)),"")</f>
        <v>常州市金坛沃德丰电子科技有限公司</v>
      </c>
      <c r="D10034" s="11" t="str">
        <f>[1]动作!$G10033</f>
        <v>JS_CZ_wodefeng</v>
      </c>
      <c r="E10034" s="11" t="str">
        <f>[1]动作!$D10033</f>
        <v>电表故障</v>
      </c>
      <c r="F10034" s="11" t="s">
        <v>45</v>
      </c>
      <c r="G10034" s="12">
        <f>[1]动作!$A10033+[1]动作!$B10033</f>
        <v>43216.858078703706</v>
      </c>
      <c r="H10034" s="12"/>
      <c r="I10034" s="11"/>
    </row>
    <row r="10035" spans="1:9" hidden="1" x14ac:dyDescent="0.3">
      <c r="A10035" s="24">
        <v>10033</v>
      </c>
      <c r="B10035" s="11" t="str">
        <f>IFERROR(INDEX({"JSNY-BJ0001-01";"JSNY-JS0022-01";"JSNY-JS0002-01"},MATCH(D10035,{"BJ_zhongyu";"JS_WX_liteer";"JS_CZ_wodefeng"},0)),"")</f>
        <v>JSNY-JS0002-01</v>
      </c>
      <c r="C10035" s="11" t="str">
        <f>IFERROR(INDEX({"北京中裕世纪大酒店";"江苏利特尔绿色包装股份有限公司";"常州市金坛沃德丰电子科技有限公司"},MATCH(D10035,{"BJ_zhongyu";"JS_WX_liteer";"JS_CZ_wodefeng"},0)),"")</f>
        <v>常州市金坛沃德丰电子科技有限公司</v>
      </c>
      <c r="D10035" s="11" t="str">
        <f>[1]动作!$G10034</f>
        <v>JS_CZ_wodefeng</v>
      </c>
      <c r="E10035" s="11" t="str">
        <f>[1]动作!$D10034</f>
        <v>电表故障</v>
      </c>
      <c r="F10035" s="11" t="s">
        <v>45</v>
      </c>
      <c r="G10035" s="12">
        <f>[1]动作!$A10034+[1]动作!$B10034</f>
        <v>43216.860451388886</v>
      </c>
      <c r="H10035" s="12"/>
      <c r="I10035" s="11"/>
    </row>
    <row r="10036" spans="1:9" hidden="1" x14ac:dyDescent="0.3">
      <c r="A10036" s="24">
        <v>10034</v>
      </c>
      <c r="B10036" s="11" t="str">
        <f>IFERROR(INDEX({"JSNY-BJ0001-01";"JSNY-JS0022-01";"JSNY-JS0002-01"},MATCH(D10036,{"BJ_zhongyu";"JS_WX_liteer";"JS_CZ_wodefeng"},0)),"")</f>
        <v>JSNY-JS0002-01</v>
      </c>
      <c r="C10036" s="11" t="str">
        <f>IFERROR(INDEX({"北京中裕世纪大酒店";"江苏利特尔绿色包装股份有限公司";"常州市金坛沃德丰电子科技有限公司"},MATCH(D10036,{"BJ_zhongyu";"JS_WX_liteer";"JS_CZ_wodefeng"},0)),"")</f>
        <v>常州市金坛沃德丰电子科技有限公司</v>
      </c>
      <c r="D10036" s="11" t="str">
        <f>[1]动作!$G10035</f>
        <v>JS_CZ_wodefeng</v>
      </c>
      <c r="E10036" s="11" t="str">
        <f>[1]动作!$D10035</f>
        <v>电表故障</v>
      </c>
      <c r="F10036" s="11" t="s">
        <v>45</v>
      </c>
      <c r="G10036" s="12">
        <f>[1]动作!$A10035+[1]动作!$B10035</f>
        <v>43216.861898148149</v>
      </c>
      <c r="H10036" s="12"/>
      <c r="I10036" s="11"/>
    </row>
    <row r="10037" spans="1:9" hidden="1" x14ac:dyDescent="0.3">
      <c r="A10037" s="24">
        <v>10035</v>
      </c>
      <c r="B10037" s="11" t="str">
        <f>IFERROR(INDEX({"JSNY-BJ0001-01";"JSNY-JS0022-01";"JSNY-JS0002-01"},MATCH(D10037,{"BJ_zhongyu";"JS_WX_liteer";"JS_CZ_wodefeng"},0)),"")</f>
        <v>JSNY-JS0002-01</v>
      </c>
      <c r="C10037" s="11" t="str">
        <f>IFERROR(INDEX({"北京中裕世纪大酒店";"江苏利特尔绿色包装股份有限公司";"常州市金坛沃德丰电子科技有限公司"},MATCH(D10037,{"BJ_zhongyu";"JS_WX_liteer";"JS_CZ_wodefeng"},0)),"")</f>
        <v>常州市金坛沃德丰电子科技有限公司</v>
      </c>
      <c r="D10037" s="11" t="str">
        <f>[1]动作!$G10036</f>
        <v>JS_CZ_wodefeng</v>
      </c>
      <c r="E10037" s="11" t="str">
        <f>[1]动作!$D10036</f>
        <v>电表故障</v>
      </c>
      <c r="F10037" s="11" t="s">
        <v>45</v>
      </c>
      <c r="G10037" s="12">
        <f>[1]动作!$A10036+[1]动作!$B10036</f>
        <v>43216.863125000003</v>
      </c>
      <c r="H10037" s="12"/>
      <c r="I10037" s="11"/>
    </row>
    <row r="10038" spans="1:9" hidden="1" x14ac:dyDescent="0.3">
      <c r="A10038" s="24">
        <v>10036</v>
      </c>
      <c r="B10038" s="11" t="str">
        <f>IFERROR(INDEX({"JSNY-BJ0001-01";"JSNY-JS0022-01";"JSNY-JS0002-01"},MATCH(D10038,{"BJ_zhongyu";"JS_WX_liteer";"JS_CZ_wodefeng"},0)),"")</f>
        <v>JSNY-BJ0001-01</v>
      </c>
      <c r="C10038" s="11" t="str">
        <f>IFERROR(INDEX({"北京中裕世纪大酒店";"江苏利特尔绿色包装股份有限公司";"常州市金坛沃德丰电子科技有限公司"},MATCH(D10038,{"BJ_zhongyu";"JS_WX_liteer";"JS_CZ_wodefeng"},0)),"")</f>
        <v>北京中裕世纪大酒店</v>
      </c>
      <c r="D10038" s="11" t="str">
        <f>[1]动作!$G10037</f>
        <v>BJ_zhongyu</v>
      </c>
      <c r="E10038" s="11" t="str">
        <f>[1]动作!$D10037</f>
        <v>分系统2告警状态</v>
      </c>
      <c r="F10038" s="11" t="s">
        <v>178</v>
      </c>
      <c r="G10038" s="12">
        <f>[1]动作!$A10037+[1]动作!$B10037</f>
        <v>43216.864976851852</v>
      </c>
      <c r="H10038" s="12"/>
      <c r="I10038" s="11"/>
    </row>
    <row r="10039" spans="1:9" hidden="1" x14ac:dyDescent="0.3">
      <c r="A10039" s="24">
        <v>10037</v>
      </c>
      <c r="B10039" s="11" t="str">
        <f>IFERROR(INDEX({"JSNY-BJ0001-01";"JSNY-JS0022-01";"JSNY-JS0002-01"},MATCH(D10039,{"BJ_zhongyu";"JS_WX_liteer";"JS_CZ_wodefeng"},0)),"")</f>
        <v>JSNY-BJ0001-01</v>
      </c>
      <c r="C10039" s="11" t="str">
        <f>IFERROR(INDEX({"北京中裕世纪大酒店";"江苏利特尔绿色包装股份有限公司";"常州市金坛沃德丰电子科技有限公司"},MATCH(D10039,{"BJ_zhongyu";"JS_WX_liteer";"JS_CZ_wodefeng"},0)),"")</f>
        <v>北京中裕世纪大酒店</v>
      </c>
      <c r="D10039" s="11" t="str">
        <f>[1]动作!$G10038</f>
        <v>BJ_zhongyu</v>
      </c>
      <c r="E10039" s="11" t="str">
        <f>[1]动作!$D10038</f>
        <v>分系统2PCS告警状态</v>
      </c>
      <c r="F10039" s="11" t="s">
        <v>176</v>
      </c>
      <c r="G10039" s="12">
        <f>[1]动作!$A10038+[1]动作!$B10038</f>
        <v>43216.864976851852</v>
      </c>
      <c r="H10039" s="12"/>
      <c r="I10039" s="11"/>
    </row>
    <row r="10040" spans="1:9" hidden="1" x14ac:dyDescent="0.3">
      <c r="A10040" s="24">
        <v>10038</v>
      </c>
      <c r="B10040" s="11" t="str">
        <f>IFERROR(INDEX({"JSNY-BJ0001-01";"JSNY-JS0022-01";"JSNY-JS0002-01"},MATCH(D10040,{"BJ_zhongyu";"JS_WX_liteer";"JS_CZ_wodefeng"},0)),"")</f>
        <v>JSNY-JS0002-01</v>
      </c>
      <c r="C10040" s="11" t="str">
        <f>IFERROR(INDEX({"北京中裕世纪大酒店";"江苏利特尔绿色包装股份有限公司";"常州市金坛沃德丰电子科技有限公司"},MATCH(D10040,{"BJ_zhongyu";"JS_WX_liteer";"JS_CZ_wodefeng"},0)),"")</f>
        <v>常州市金坛沃德丰电子科技有限公司</v>
      </c>
      <c r="D10040" s="11" t="str">
        <f>[1]动作!$G10039</f>
        <v>JS_CZ_wodefeng</v>
      </c>
      <c r="E10040" s="11" t="str">
        <f>[1]动作!$D10039</f>
        <v>电表故障</v>
      </c>
      <c r="F10040" s="11" t="s">
        <v>45</v>
      </c>
      <c r="G10040" s="12">
        <f>[1]动作!$A10039+[1]动作!$B10039</f>
        <v>43216.866655092592</v>
      </c>
      <c r="H10040" s="12"/>
      <c r="I10040" s="11"/>
    </row>
    <row r="10041" spans="1:9" hidden="1" x14ac:dyDescent="0.3">
      <c r="A10041" s="24">
        <v>10039</v>
      </c>
      <c r="B10041" s="11" t="str">
        <f>IFERROR(INDEX({"JSNY-BJ0001-01";"JSNY-JS0022-01";"JSNY-JS0002-01"},MATCH(D10041,{"BJ_zhongyu";"JS_WX_liteer";"JS_CZ_wodefeng"},0)),"")</f>
        <v>JSNY-JS0002-01</v>
      </c>
      <c r="C10041" s="11" t="str">
        <f>IFERROR(INDEX({"北京中裕世纪大酒店";"江苏利特尔绿色包装股份有限公司";"常州市金坛沃德丰电子科技有限公司"},MATCH(D10041,{"BJ_zhongyu";"JS_WX_liteer";"JS_CZ_wodefeng"},0)),"")</f>
        <v>常州市金坛沃德丰电子科技有限公司</v>
      </c>
      <c r="D10041" s="11" t="str">
        <f>[1]动作!$G10040</f>
        <v>JS_CZ_wodefeng</v>
      </c>
      <c r="E10041" s="11" t="str">
        <f>[1]动作!$D10040</f>
        <v>电表故障</v>
      </c>
      <c r="F10041" s="11" t="s">
        <v>45</v>
      </c>
      <c r="G10041" s="12">
        <f>[1]动作!$A10040+[1]动作!$B10040</f>
        <v>43216.866770833331</v>
      </c>
      <c r="H10041" s="12"/>
      <c r="I10041" s="11"/>
    </row>
    <row r="10042" spans="1:9" hidden="1" x14ac:dyDescent="0.3">
      <c r="A10042" s="24">
        <v>10040</v>
      </c>
      <c r="B10042" s="11" t="str">
        <f>IFERROR(INDEX({"JSNY-BJ0001-01";"JSNY-JS0022-01";"JSNY-JS0002-01"},MATCH(D10042,{"BJ_zhongyu";"JS_WX_liteer";"JS_CZ_wodefeng"},0)),"")</f>
        <v>JSNY-JS0002-01</v>
      </c>
      <c r="C10042" s="11" t="str">
        <f>IFERROR(INDEX({"北京中裕世纪大酒店";"江苏利特尔绿色包装股份有限公司";"常州市金坛沃德丰电子科技有限公司"},MATCH(D10042,{"BJ_zhongyu";"JS_WX_liteer";"JS_CZ_wodefeng"},0)),"")</f>
        <v>常州市金坛沃德丰电子科技有限公司</v>
      </c>
      <c r="D10042" s="11" t="str">
        <f>[1]动作!$G10041</f>
        <v>JS_CZ_wodefeng</v>
      </c>
      <c r="E10042" s="11" t="str">
        <f>[1]动作!$D10041</f>
        <v>电表故障</v>
      </c>
      <c r="F10042" s="11" t="s">
        <v>45</v>
      </c>
      <c r="G10042" s="12">
        <f>[1]动作!$A10041+[1]动作!$B10041</f>
        <v>43216.866944444446</v>
      </c>
      <c r="H10042" s="12"/>
      <c r="I10042" s="11"/>
    </row>
    <row r="10043" spans="1:9" hidden="1" x14ac:dyDescent="0.3">
      <c r="A10043" s="24">
        <v>10041</v>
      </c>
      <c r="B10043" s="11" t="str">
        <f>IFERROR(INDEX({"JSNY-BJ0001-01";"JSNY-JS0022-01";"JSNY-JS0002-01"},MATCH(D10043,{"BJ_zhongyu";"JS_WX_liteer";"JS_CZ_wodefeng"},0)),"")</f>
        <v>JSNY-JS0002-01</v>
      </c>
      <c r="C10043" s="11" t="str">
        <f>IFERROR(INDEX({"北京中裕世纪大酒店";"江苏利特尔绿色包装股份有限公司";"常州市金坛沃德丰电子科技有限公司"},MATCH(D10043,{"BJ_zhongyu";"JS_WX_liteer";"JS_CZ_wodefeng"},0)),"")</f>
        <v>常州市金坛沃德丰电子科技有限公司</v>
      </c>
      <c r="D10043" s="11" t="str">
        <f>[1]动作!$G10042</f>
        <v>JS_CZ_wodefeng</v>
      </c>
      <c r="E10043" s="11" t="str">
        <f>[1]动作!$D10042</f>
        <v>电表故障</v>
      </c>
      <c r="F10043" s="11" t="s">
        <v>45</v>
      </c>
      <c r="G10043" s="12">
        <f>[1]动作!$A10042+[1]动作!$B10042</f>
        <v>43216.868217592593</v>
      </c>
      <c r="H10043" s="12"/>
      <c r="I10043" s="11"/>
    </row>
    <row r="10044" spans="1:9" hidden="1" x14ac:dyDescent="0.3">
      <c r="A10044" s="24">
        <v>10042</v>
      </c>
      <c r="B10044" s="11" t="str">
        <f>IFERROR(INDEX({"JSNY-BJ0001-01";"JSNY-JS0022-01";"JSNY-JS0002-01"},MATCH(D10044,{"BJ_zhongyu";"JS_WX_liteer";"JS_CZ_wodefeng"},0)),"")</f>
        <v>JSNY-JS0002-01</v>
      </c>
      <c r="C10044" s="11" t="str">
        <f>IFERROR(INDEX({"北京中裕世纪大酒店";"江苏利特尔绿色包装股份有限公司";"常州市金坛沃德丰电子科技有限公司"},MATCH(D10044,{"BJ_zhongyu";"JS_WX_liteer";"JS_CZ_wodefeng"},0)),"")</f>
        <v>常州市金坛沃德丰电子科技有限公司</v>
      </c>
      <c r="D10044" s="11" t="str">
        <f>[1]动作!$G10043</f>
        <v>JS_CZ_wodefeng</v>
      </c>
      <c r="E10044" s="11" t="str">
        <f>[1]动作!$D10043</f>
        <v>电表故障</v>
      </c>
      <c r="F10044" s="11" t="s">
        <v>45</v>
      </c>
      <c r="G10044" s="12">
        <f>[1]动作!$A10043+[1]动作!$B10043</f>
        <v>43216.868333333332</v>
      </c>
      <c r="H10044" s="12"/>
      <c r="I10044" s="11"/>
    </row>
    <row r="10045" spans="1:9" hidden="1" x14ac:dyDescent="0.3">
      <c r="A10045" s="24">
        <v>10043</v>
      </c>
      <c r="B10045" s="11" t="str">
        <f>IFERROR(INDEX({"JSNY-BJ0001-01";"JSNY-JS0022-01";"JSNY-JS0002-01"},MATCH(D10045,{"BJ_zhongyu";"JS_WX_liteer";"JS_CZ_wodefeng"},0)),"")</f>
        <v>JSNY-JS0002-01</v>
      </c>
      <c r="C10045" s="11" t="str">
        <f>IFERROR(INDEX({"北京中裕世纪大酒店";"江苏利特尔绿色包装股份有限公司";"常州市金坛沃德丰电子科技有限公司"},MATCH(D10045,{"BJ_zhongyu";"JS_WX_liteer";"JS_CZ_wodefeng"},0)),"")</f>
        <v>常州市金坛沃德丰电子科技有限公司</v>
      </c>
      <c r="D10045" s="11" t="str">
        <f>[1]动作!$G10044</f>
        <v>JS_CZ_wodefeng</v>
      </c>
      <c r="E10045" s="11" t="str">
        <f>[1]动作!$D10044</f>
        <v>电表故障</v>
      </c>
      <c r="F10045" s="11" t="s">
        <v>45</v>
      </c>
      <c r="G10045" s="12">
        <f>[1]动作!$A10044+[1]动作!$B10044</f>
        <v>43216.869780092595</v>
      </c>
      <c r="H10045" s="12"/>
      <c r="I10045" s="11"/>
    </row>
    <row r="10046" spans="1:9" hidden="1" x14ac:dyDescent="0.3">
      <c r="A10046" s="24">
        <v>10044</v>
      </c>
      <c r="B10046" s="11" t="str">
        <f>IFERROR(INDEX({"JSNY-BJ0001-01";"JSNY-JS0022-01";"JSNY-JS0002-01"},MATCH(D10046,{"BJ_zhongyu";"JS_WX_liteer";"JS_CZ_wodefeng"},0)),"")</f>
        <v>JSNY-JS0002-01</v>
      </c>
      <c r="C10046" s="11" t="str">
        <f>IFERROR(INDEX({"北京中裕世纪大酒店";"江苏利特尔绿色包装股份有限公司";"常州市金坛沃德丰电子科技有限公司"},MATCH(D10046,{"BJ_zhongyu";"JS_WX_liteer";"JS_CZ_wodefeng"},0)),"")</f>
        <v>常州市金坛沃德丰电子科技有限公司</v>
      </c>
      <c r="D10046" s="11" t="str">
        <f>[1]动作!$G10045</f>
        <v>JS_CZ_wodefeng</v>
      </c>
      <c r="E10046" s="11" t="str">
        <f>[1]动作!$D10045</f>
        <v>电表故障</v>
      </c>
      <c r="F10046" s="11" t="s">
        <v>45</v>
      </c>
      <c r="G10046" s="12">
        <f>[1]动作!$A10045+[1]动作!$B10045</f>
        <v>43216.872152777774</v>
      </c>
      <c r="H10046" s="12"/>
      <c r="I10046" s="11"/>
    </row>
    <row r="10047" spans="1:9" hidden="1" x14ac:dyDescent="0.3">
      <c r="A10047" s="24">
        <v>10045</v>
      </c>
      <c r="B10047" s="11" t="str">
        <f>IFERROR(INDEX({"JSNY-BJ0001-01";"JSNY-JS0022-01";"JSNY-JS0002-01"},MATCH(D10047,{"BJ_zhongyu";"JS_WX_liteer";"JS_CZ_wodefeng"},0)),"")</f>
        <v>JSNY-JS0002-01</v>
      </c>
      <c r="C10047" s="11" t="str">
        <f>IFERROR(INDEX({"北京中裕世纪大酒店";"江苏利特尔绿色包装股份有限公司";"常州市金坛沃德丰电子科技有限公司"},MATCH(D10047,{"BJ_zhongyu";"JS_WX_liteer";"JS_CZ_wodefeng"},0)),"")</f>
        <v>常州市金坛沃德丰电子科技有限公司</v>
      </c>
      <c r="D10047" s="11" t="str">
        <f>[1]动作!$G10046</f>
        <v>JS_CZ_wodefeng</v>
      </c>
      <c r="E10047" s="11" t="str">
        <f>[1]动作!$D10046</f>
        <v>电表故障</v>
      </c>
      <c r="F10047" s="11" t="s">
        <v>45</v>
      </c>
      <c r="G10047" s="12">
        <f>[1]动作!$A10046+[1]动作!$B10046</f>
        <v>43216.873611111114</v>
      </c>
      <c r="H10047" s="12"/>
      <c r="I10047" s="11"/>
    </row>
    <row r="10048" spans="1:9" hidden="1" x14ac:dyDescent="0.3">
      <c r="A10048" s="24">
        <v>10046</v>
      </c>
      <c r="B10048" s="11" t="str">
        <f>IFERROR(INDEX({"JSNY-BJ0001-01";"JSNY-JS0022-01";"JSNY-JS0002-01"},MATCH(D10048,{"BJ_zhongyu";"JS_WX_liteer";"JS_CZ_wodefeng"},0)),"")</f>
        <v>JSNY-JS0002-01</v>
      </c>
      <c r="C10048" s="11" t="str">
        <f>IFERROR(INDEX({"北京中裕世纪大酒店";"江苏利特尔绿色包装股份有限公司";"常州市金坛沃德丰电子科技有限公司"},MATCH(D10048,{"BJ_zhongyu";"JS_WX_liteer";"JS_CZ_wodefeng"},0)),"")</f>
        <v>常州市金坛沃德丰电子科技有限公司</v>
      </c>
      <c r="D10048" s="11" t="str">
        <f>[1]动作!$G10047</f>
        <v>JS_CZ_wodefeng</v>
      </c>
      <c r="E10048" s="11" t="str">
        <f>[1]动作!$D10047</f>
        <v>电表故障</v>
      </c>
      <c r="F10048" s="11" t="s">
        <v>45</v>
      </c>
      <c r="G10048" s="12">
        <f>[1]动作!$A10047+[1]动作!$B10047</f>
        <v>43216.879178240742</v>
      </c>
      <c r="H10048" s="12"/>
      <c r="I10048" s="11"/>
    </row>
    <row r="10049" spans="1:9" hidden="1" x14ac:dyDescent="0.3">
      <c r="A10049" s="24">
        <v>10047</v>
      </c>
      <c r="B10049" s="11" t="str">
        <f>IFERROR(INDEX({"JSNY-BJ0001-01";"JSNY-JS0022-01";"JSNY-JS0002-01"},MATCH(D10049,{"BJ_zhongyu";"JS_WX_liteer";"JS_CZ_wodefeng"},0)),"")</f>
        <v>JSNY-JS0002-01</v>
      </c>
      <c r="C10049" s="11" t="str">
        <f>IFERROR(INDEX({"北京中裕世纪大酒店";"江苏利特尔绿色包装股份有限公司";"常州市金坛沃德丰电子科技有限公司"},MATCH(D10049,{"BJ_zhongyu";"JS_WX_liteer";"JS_CZ_wodefeng"},0)),"")</f>
        <v>常州市金坛沃德丰电子科技有限公司</v>
      </c>
      <c r="D10049" s="11" t="str">
        <f>[1]动作!$G10048</f>
        <v>JS_CZ_wodefeng</v>
      </c>
      <c r="E10049" s="11" t="str">
        <f>[1]动作!$D10048</f>
        <v>电表故障</v>
      </c>
      <c r="F10049" s="11" t="s">
        <v>45</v>
      </c>
      <c r="G10049" s="12">
        <f>[1]动作!$A10048+[1]动作!$B10048</f>
        <v>43216.880277777775</v>
      </c>
      <c r="H10049" s="12"/>
      <c r="I10049" s="11"/>
    </row>
    <row r="10050" spans="1:9" hidden="1" x14ac:dyDescent="0.3">
      <c r="A10050" s="24">
        <v>10048</v>
      </c>
      <c r="B10050" s="11" t="str">
        <f>IFERROR(INDEX({"JSNY-BJ0001-01";"JSNY-JS0022-01";"JSNY-JS0002-01"},MATCH(D10050,{"BJ_zhongyu";"JS_WX_liteer";"JS_CZ_wodefeng"},0)),"")</f>
        <v>JSNY-JS0002-01</v>
      </c>
      <c r="C10050" s="11" t="str">
        <f>IFERROR(INDEX({"北京中裕世纪大酒店";"江苏利特尔绿色包装股份有限公司";"常州市金坛沃德丰电子科技有限公司"},MATCH(D10050,{"BJ_zhongyu";"JS_WX_liteer";"JS_CZ_wodefeng"},0)),"")</f>
        <v>常州市金坛沃德丰电子科技有限公司</v>
      </c>
      <c r="D10050" s="11" t="str">
        <f>[1]动作!$G10049</f>
        <v>JS_CZ_wodefeng</v>
      </c>
      <c r="E10050" s="11" t="str">
        <f>[1]动作!$D10049</f>
        <v>电表故障</v>
      </c>
      <c r="F10050" s="11" t="s">
        <v>45</v>
      </c>
      <c r="G10050" s="12">
        <f>[1]动作!$A10049+[1]动作!$B10049</f>
        <v>43216.880509259259</v>
      </c>
      <c r="H10050" s="12"/>
      <c r="I10050" s="11"/>
    </row>
    <row r="10051" spans="1:9" hidden="1" x14ac:dyDescent="0.3">
      <c r="A10051" s="24">
        <v>10049</v>
      </c>
      <c r="B10051" s="11" t="str">
        <f>IFERROR(INDEX({"JSNY-BJ0001-01";"JSNY-JS0022-01";"JSNY-JS0002-01"},MATCH(D10051,{"BJ_zhongyu";"JS_WX_liteer";"JS_CZ_wodefeng"},0)),"")</f>
        <v>JSNY-JS0002-01</v>
      </c>
      <c r="C10051" s="11" t="str">
        <f>IFERROR(INDEX({"北京中裕世纪大酒店";"江苏利特尔绿色包装股份有限公司";"常州市金坛沃德丰电子科技有限公司"},MATCH(D10051,{"BJ_zhongyu";"JS_WX_liteer";"JS_CZ_wodefeng"},0)),"")</f>
        <v>常州市金坛沃德丰电子科技有限公司</v>
      </c>
      <c r="D10051" s="11" t="str">
        <f>[1]动作!$G10050</f>
        <v>JS_CZ_wodefeng</v>
      </c>
      <c r="E10051" s="11" t="str">
        <f>[1]动作!$D10050</f>
        <v>电表故障</v>
      </c>
      <c r="F10051" s="11" t="s">
        <v>45</v>
      </c>
      <c r="G10051" s="12">
        <f>[1]动作!$A10050+[1]动作!$B10050</f>
        <v>43216.880624999998</v>
      </c>
      <c r="H10051" s="12"/>
      <c r="I10051" s="11"/>
    </row>
    <row r="10052" spans="1:9" hidden="1" x14ac:dyDescent="0.3">
      <c r="A10052" s="24">
        <v>10050</v>
      </c>
      <c r="B10052" s="11" t="str">
        <f>IFERROR(INDEX({"JSNY-BJ0001-01";"JSNY-JS0022-01";"JSNY-JS0002-01"},MATCH(D10052,{"BJ_zhongyu";"JS_WX_liteer";"JS_CZ_wodefeng"},0)),"")</f>
        <v>JSNY-JS0002-01</v>
      </c>
      <c r="C10052" s="11" t="str">
        <f>IFERROR(INDEX({"北京中裕世纪大酒店";"江苏利特尔绿色包装股份有限公司";"常州市金坛沃德丰电子科技有限公司"},MATCH(D10052,{"BJ_zhongyu";"JS_WX_liteer";"JS_CZ_wodefeng"},0)),"")</f>
        <v>常州市金坛沃德丰电子科技有限公司</v>
      </c>
      <c r="D10052" s="11" t="str">
        <f>[1]动作!$G10051</f>
        <v>JS_CZ_wodefeng</v>
      </c>
      <c r="E10052" s="11" t="str">
        <f>[1]动作!$D10051</f>
        <v>电表故障</v>
      </c>
      <c r="F10052" s="11" t="s">
        <v>45</v>
      </c>
      <c r="G10052" s="12">
        <f>[1]动作!$A10051+[1]动作!$B10051</f>
        <v>43216.882881944446</v>
      </c>
      <c r="H10052" s="12"/>
      <c r="I10052" s="11"/>
    </row>
    <row r="10053" spans="1:9" hidden="1" x14ac:dyDescent="0.3">
      <c r="A10053" s="24">
        <v>10051</v>
      </c>
      <c r="B10053" s="11" t="str">
        <f>IFERROR(INDEX({"JSNY-BJ0001-01";"JSNY-JS0022-01";"JSNY-JS0002-01"},MATCH(D10053,{"BJ_zhongyu";"JS_WX_liteer";"JS_CZ_wodefeng"},0)),"")</f>
        <v>JSNY-JS0002-01</v>
      </c>
      <c r="C10053" s="11" t="str">
        <f>IFERROR(INDEX({"北京中裕世纪大酒店";"江苏利特尔绿色包装股份有限公司";"常州市金坛沃德丰电子科技有限公司"},MATCH(D10053,{"BJ_zhongyu";"JS_WX_liteer";"JS_CZ_wodefeng"},0)),"")</f>
        <v>常州市金坛沃德丰电子科技有限公司</v>
      </c>
      <c r="D10053" s="11" t="str">
        <f>[1]动作!$G10052</f>
        <v>JS_CZ_wodefeng</v>
      </c>
      <c r="E10053" s="11" t="str">
        <f>[1]动作!$D10052</f>
        <v>电表故障</v>
      </c>
      <c r="F10053" s="11" t="s">
        <v>45</v>
      </c>
      <c r="G10053" s="12">
        <f>[1]动作!$A10052+[1]动作!$B10052</f>
        <v>43216.884155092594</v>
      </c>
      <c r="H10053" s="12"/>
      <c r="I10053" s="11"/>
    </row>
    <row r="10054" spans="1:9" hidden="1" x14ac:dyDescent="0.3">
      <c r="A10054" s="24">
        <v>10052</v>
      </c>
      <c r="B10054" s="11" t="str">
        <f>IFERROR(INDEX({"JSNY-BJ0001-01";"JSNY-JS0022-01";"JSNY-JS0002-01"},MATCH(D10054,{"BJ_zhongyu";"JS_WX_liteer";"JS_CZ_wodefeng"},0)),"")</f>
        <v>JSNY-JS0002-01</v>
      </c>
      <c r="C10054" s="11" t="str">
        <f>IFERROR(INDEX({"北京中裕世纪大酒店";"江苏利特尔绿色包装股份有限公司";"常州市金坛沃德丰电子科技有限公司"},MATCH(D10054,{"BJ_zhongyu";"JS_WX_liteer";"JS_CZ_wodefeng"},0)),"")</f>
        <v>常州市金坛沃德丰电子科技有限公司</v>
      </c>
      <c r="D10054" s="11" t="str">
        <f>[1]动作!$G10053</f>
        <v>JS_CZ_wodefeng</v>
      </c>
      <c r="E10054" s="11" t="str">
        <f>[1]动作!$D10053</f>
        <v>电表故障</v>
      </c>
      <c r="F10054" s="11" t="s">
        <v>45</v>
      </c>
      <c r="G10054" s="12">
        <f>[1]动作!$A10053+[1]动作!$B10053</f>
        <v>43216.884386574071</v>
      </c>
      <c r="H10054" s="12"/>
      <c r="I10054" s="11"/>
    </row>
    <row r="10055" spans="1:9" hidden="1" x14ac:dyDescent="0.3">
      <c r="A10055" s="24">
        <v>10053</v>
      </c>
      <c r="B10055" s="11" t="str">
        <f>IFERROR(INDEX({"JSNY-BJ0001-01";"JSNY-JS0022-01";"JSNY-JS0002-01"},MATCH(D10055,{"BJ_zhongyu";"JS_WX_liteer";"JS_CZ_wodefeng"},0)),"")</f>
        <v>JSNY-JS0002-01</v>
      </c>
      <c r="C10055" s="11" t="str">
        <f>IFERROR(INDEX({"北京中裕世纪大酒店";"江苏利特尔绿色包装股份有限公司";"常州市金坛沃德丰电子科技有限公司"},MATCH(D10055,{"BJ_zhongyu";"JS_WX_liteer";"JS_CZ_wodefeng"},0)),"")</f>
        <v>常州市金坛沃德丰电子科技有限公司</v>
      </c>
      <c r="D10055" s="11" t="str">
        <f>[1]动作!$G10054</f>
        <v>JS_CZ_wodefeng</v>
      </c>
      <c r="E10055" s="11" t="str">
        <f>[1]动作!$D10054</f>
        <v>电表故障</v>
      </c>
      <c r="F10055" s="11" t="s">
        <v>45</v>
      </c>
      <c r="G10055" s="12">
        <f>[1]动作!$A10054+[1]动作!$B10054</f>
        <v>43216.885428240741</v>
      </c>
      <c r="H10055" s="12"/>
      <c r="I10055" s="11"/>
    </row>
    <row r="10056" spans="1:9" hidden="1" x14ac:dyDescent="0.3">
      <c r="A10056" s="24">
        <v>10054</v>
      </c>
      <c r="B10056" s="11" t="str">
        <f>IFERROR(INDEX({"JSNY-BJ0001-01";"JSNY-JS0022-01";"JSNY-JS0002-01"},MATCH(D10056,{"BJ_zhongyu";"JS_WX_liteer";"JS_CZ_wodefeng"},0)),"")</f>
        <v>JSNY-JS0002-01</v>
      </c>
      <c r="C10056" s="11" t="str">
        <f>IFERROR(INDEX({"北京中裕世纪大酒店";"江苏利特尔绿色包装股份有限公司";"常州市金坛沃德丰电子科技有限公司"},MATCH(D10056,{"BJ_zhongyu";"JS_WX_liteer";"JS_CZ_wodefeng"},0)),"")</f>
        <v>常州市金坛沃德丰电子科技有限公司</v>
      </c>
      <c r="D10056" s="11" t="str">
        <f>[1]动作!$G10055</f>
        <v>JS_CZ_wodefeng</v>
      </c>
      <c r="E10056" s="11" t="str">
        <f>[1]动作!$D10055</f>
        <v>电表故障</v>
      </c>
      <c r="F10056" s="11" t="s">
        <v>45</v>
      </c>
      <c r="G10056" s="12">
        <f>[1]动作!$A10055+[1]动作!$B10055</f>
        <v>43216.886990740742</v>
      </c>
      <c r="H10056" s="12"/>
      <c r="I10056" s="11"/>
    </row>
    <row r="10057" spans="1:9" hidden="1" x14ac:dyDescent="0.3">
      <c r="A10057" s="24">
        <v>10055</v>
      </c>
      <c r="B10057" s="11" t="str">
        <f>IFERROR(INDEX({"JSNY-BJ0001-01";"JSNY-JS0022-01";"JSNY-JS0002-01"},MATCH(D10057,{"BJ_zhongyu";"JS_WX_liteer";"JS_CZ_wodefeng"},0)),"")</f>
        <v>JSNY-JS0002-01</v>
      </c>
      <c r="C10057" s="11" t="str">
        <f>IFERROR(INDEX({"北京中裕世纪大酒店";"江苏利特尔绿色包装股份有限公司";"常州市金坛沃德丰电子科技有限公司"},MATCH(D10057,{"BJ_zhongyu";"JS_WX_liteer";"JS_CZ_wodefeng"},0)),"")</f>
        <v>常州市金坛沃德丰电子科技有限公司</v>
      </c>
      <c r="D10057" s="11" t="str">
        <f>[1]动作!$G10056</f>
        <v>JS_CZ_wodefeng</v>
      </c>
      <c r="E10057" s="11" t="str">
        <f>[1]动作!$D10056</f>
        <v>电表故障</v>
      </c>
      <c r="F10057" s="11" t="s">
        <v>45</v>
      </c>
      <c r="G10057" s="12">
        <f>[1]动作!$A10056+[1]动作!$B10056</f>
        <v>43216.888553240744</v>
      </c>
      <c r="H10057" s="12"/>
      <c r="I10057" s="11"/>
    </row>
    <row r="10058" spans="1:9" hidden="1" x14ac:dyDescent="0.3">
      <c r="A10058" s="24">
        <v>10056</v>
      </c>
      <c r="B10058" s="11" t="str">
        <f>IFERROR(INDEX({"JSNY-BJ0001-01";"JSNY-JS0022-01";"JSNY-JS0002-01"},MATCH(D10058,{"BJ_zhongyu";"JS_WX_liteer";"JS_CZ_wodefeng"},0)),"")</f>
        <v>JSNY-JS0002-01</v>
      </c>
      <c r="C10058" s="11" t="str">
        <f>IFERROR(INDEX({"北京中裕世纪大酒店";"江苏利特尔绿色包装股份有限公司";"常州市金坛沃德丰电子科技有限公司"},MATCH(D10058,{"BJ_zhongyu";"JS_WX_liteer";"JS_CZ_wodefeng"},0)),"")</f>
        <v>常州市金坛沃德丰电子科技有限公司</v>
      </c>
      <c r="D10058" s="11" t="str">
        <f>[1]动作!$G10057</f>
        <v>JS_CZ_wodefeng</v>
      </c>
      <c r="E10058" s="11" t="str">
        <f>[1]动作!$D10057</f>
        <v>电表故障</v>
      </c>
      <c r="F10058" s="11" t="s">
        <v>45</v>
      </c>
      <c r="G10058" s="12">
        <f>[1]动作!$A10057+[1]动作!$B10057</f>
        <v>43216.890925925924</v>
      </c>
      <c r="H10058" s="12"/>
      <c r="I10058" s="11"/>
    </row>
    <row r="10059" spans="1:9" hidden="1" x14ac:dyDescent="0.3">
      <c r="A10059" s="24">
        <v>10057</v>
      </c>
      <c r="B10059" s="11" t="str">
        <f>IFERROR(INDEX({"JSNY-BJ0001-01";"JSNY-JS0022-01";"JSNY-JS0002-01"},MATCH(D10059,{"BJ_zhongyu";"JS_WX_liteer";"JS_CZ_wodefeng"},0)),"")</f>
        <v>JSNY-JS0002-01</v>
      </c>
      <c r="C10059" s="11" t="str">
        <f>IFERROR(INDEX({"北京中裕世纪大酒店";"江苏利特尔绿色包装股份有限公司";"常州市金坛沃德丰电子科技有限公司"},MATCH(D10059,{"BJ_zhongyu";"JS_WX_liteer";"JS_CZ_wodefeng"},0)),"")</f>
        <v>常州市金坛沃德丰电子科技有限公司</v>
      </c>
      <c r="D10059" s="11" t="str">
        <f>[1]动作!$G10058</f>
        <v>JS_CZ_wodefeng</v>
      </c>
      <c r="E10059" s="11" t="str">
        <f>[1]动作!$D10058</f>
        <v>电表故障</v>
      </c>
      <c r="F10059" s="11" t="s">
        <v>45</v>
      </c>
      <c r="G10059" s="12">
        <f>[1]动作!$A10058+[1]动作!$B10058</f>
        <v>43216.892025462963</v>
      </c>
      <c r="H10059" s="12"/>
      <c r="I10059" s="11"/>
    </row>
    <row r="10060" spans="1:9" hidden="1" x14ac:dyDescent="0.3">
      <c r="A10060" s="24">
        <v>10058</v>
      </c>
      <c r="B10060" s="11" t="str">
        <f>IFERROR(INDEX({"JSNY-BJ0001-01";"JSNY-JS0022-01";"JSNY-JS0002-01"},MATCH(D10060,{"BJ_zhongyu";"JS_WX_liteer";"JS_CZ_wodefeng"},0)),"")</f>
        <v>JSNY-JS0002-01</v>
      </c>
      <c r="C10060" s="11" t="str">
        <f>IFERROR(INDEX({"北京中裕世纪大酒店";"江苏利特尔绿色包装股份有限公司";"常州市金坛沃德丰电子科技有限公司"},MATCH(D10060,{"BJ_zhongyu";"JS_WX_liteer";"JS_CZ_wodefeng"},0)),"")</f>
        <v>常州市金坛沃德丰电子科技有限公司</v>
      </c>
      <c r="D10060" s="11" t="str">
        <f>[1]动作!$G10059</f>
        <v>JS_CZ_wodefeng</v>
      </c>
      <c r="E10060" s="11" t="str">
        <f>[1]动作!$D10059</f>
        <v>电表故障</v>
      </c>
      <c r="F10060" s="11" t="s">
        <v>45</v>
      </c>
      <c r="G10060" s="12">
        <f>[1]动作!$A10059+[1]动作!$B10059</f>
        <v>43216.892488425925</v>
      </c>
      <c r="H10060" s="12"/>
      <c r="I10060" s="11"/>
    </row>
    <row r="10061" spans="1:9" hidden="1" x14ac:dyDescent="0.3">
      <c r="A10061" s="24">
        <v>10059</v>
      </c>
      <c r="B10061" s="11" t="str">
        <f>IFERROR(INDEX({"JSNY-BJ0001-01";"JSNY-JS0022-01";"JSNY-JS0002-01"},MATCH(D10061,{"BJ_zhongyu";"JS_WX_liteer";"JS_CZ_wodefeng"},0)),"")</f>
        <v>JSNY-JS0002-01</v>
      </c>
      <c r="C10061" s="11" t="str">
        <f>IFERROR(INDEX({"北京中裕世纪大酒店";"江苏利特尔绿色包装股份有限公司";"常州市金坛沃德丰电子科技有限公司"},MATCH(D10061,{"BJ_zhongyu";"JS_WX_liteer";"JS_CZ_wodefeng"},0)),"")</f>
        <v>常州市金坛沃德丰电子科技有限公司</v>
      </c>
      <c r="D10061" s="11" t="str">
        <f>[1]动作!$G10060</f>
        <v>JS_CZ_wodefeng</v>
      </c>
      <c r="E10061" s="11" t="str">
        <f>[1]动作!$D10060</f>
        <v>电表故障</v>
      </c>
      <c r="F10061" s="11" t="s">
        <v>45</v>
      </c>
      <c r="G10061" s="12">
        <f>[1]动作!$A10060+[1]动作!$B10060</f>
        <v>43216.894872685189</v>
      </c>
      <c r="H10061" s="12"/>
      <c r="I10061" s="11"/>
    </row>
    <row r="10062" spans="1:9" hidden="1" x14ac:dyDescent="0.3">
      <c r="A10062" s="24">
        <v>10060</v>
      </c>
      <c r="B10062" s="11" t="str">
        <f>IFERROR(INDEX({"JSNY-BJ0001-01";"JSNY-JS0022-01";"JSNY-JS0002-01"},MATCH(D10062,{"BJ_zhongyu";"JS_WX_liteer";"JS_CZ_wodefeng"},0)),"")</f>
        <v>JSNY-JS0002-01</v>
      </c>
      <c r="C10062" s="11" t="str">
        <f>IFERROR(INDEX({"北京中裕世纪大酒店";"江苏利特尔绿色包装股份有限公司";"常州市金坛沃德丰电子科技有限公司"},MATCH(D10062,{"BJ_zhongyu";"JS_WX_liteer";"JS_CZ_wodefeng"},0)),"")</f>
        <v>常州市金坛沃德丰电子科技有限公司</v>
      </c>
      <c r="D10062" s="11" t="str">
        <f>[1]动作!$G10061</f>
        <v>JS_CZ_wodefeng</v>
      </c>
      <c r="E10062" s="11" t="str">
        <f>[1]动作!$D10061</f>
        <v>电表故障</v>
      </c>
      <c r="F10062" s="11" t="s">
        <v>45</v>
      </c>
      <c r="G10062" s="12">
        <f>[1]动作!$A10061+[1]动作!$B10061</f>
        <v>43216.89603009259</v>
      </c>
      <c r="H10062" s="12"/>
      <c r="I10062" s="11"/>
    </row>
    <row r="10063" spans="1:9" hidden="1" x14ac:dyDescent="0.3">
      <c r="A10063" s="24">
        <v>10061</v>
      </c>
      <c r="B10063" s="11" t="str">
        <f>IFERROR(INDEX({"JSNY-BJ0001-01";"JSNY-JS0022-01";"JSNY-JS0002-01"},MATCH(D10063,{"BJ_zhongyu";"JS_WX_liteer";"JS_CZ_wodefeng"},0)),"")</f>
        <v>JSNY-JS0002-01</v>
      </c>
      <c r="C10063" s="11" t="str">
        <f>IFERROR(INDEX({"北京中裕世纪大酒店";"江苏利特尔绿色包装股份有限公司";"常州市金坛沃德丰电子科技有限公司"},MATCH(D10063,{"BJ_zhongyu";"JS_WX_liteer";"JS_CZ_wodefeng"},0)),"")</f>
        <v>常州市金坛沃德丰电子科技有限公司</v>
      </c>
      <c r="D10063" s="11" t="str">
        <f>[1]动作!$G10062</f>
        <v>JS_CZ_wodefeng</v>
      </c>
      <c r="E10063" s="11" t="str">
        <f>[1]动作!$D10062</f>
        <v>电表故障</v>
      </c>
      <c r="F10063" s="11" t="s">
        <v>45</v>
      </c>
      <c r="G10063" s="12">
        <f>[1]动作!$A10062+[1]动作!$B10062</f>
        <v>43216.896261574075</v>
      </c>
      <c r="H10063" s="12"/>
      <c r="I10063" s="11"/>
    </row>
    <row r="10064" spans="1:9" hidden="1" x14ac:dyDescent="0.3">
      <c r="A10064" s="24">
        <v>10062</v>
      </c>
      <c r="B10064" s="11" t="str">
        <f>IFERROR(INDEX({"JSNY-BJ0001-01";"JSNY-JS0022-01";"JSNY-JS0002-01"},MATCH(D10064,{"BJ_zhongyu";"JS_WX_liteer";"JS_CZ_wodefeng"},0)),"")</f>
        <v>JSNY-JS0002-01</v>
      </c>
      <c r="C10064" s="11" t="str">
        <f>IFERROR(INDEX({"北京中裕世纪大酒店";"江苏利特尔绿色包装股份有限公司";"常州市金坛沃德丰电子科技有限公司"},MATCH(D10064,{"BJ_zhongyu";"JS_WX_liteer";"JS_CZ_wodefeng"},0)),"")</f>
        <v>常州市金坛沃德丰电子科技有限公司</v>
      </c>
      <c r="D10064" s="11" t="str">
        <f>[1]动作!$G10063</f>
        <v>JS_CZ_wodefeng</v>
      </c>
      <c r="E10064" s="11" t="str">
        <f>[1]动作!$D10063</f>
        <v>电表故障</v>
      </c>
      <c r="F10064" s="11" t="s">
        <v>45</v>
      </c>
      <c r="G10064" s="12">
        <f>[1]动作!$A10063+[1]动作!$B10063</f>
        <v>43216.897534722222</v>
      </c>
      <c r="H10064" s="12"/>
      <c r="I10064" s="11"/>
    </row>
    <row r="10065" spans="1:9" hidden="1" x14ac:dyDescent="0.3">
      <c r="A10065" s="24">
        <v>10063</v>
      </c>
      <c r="B10065" s="11" t="str">
        <f>IFERROR(INDEX({"JSNY-BJ0001-01";"JSNY-JS0022-01";"JSNY-JS0002-01"},MATCH(D10065,{"BJ_zhongyu";"JS_WX_liteer";"JS_CZ_wodefeng"},0)),"")</f>
        <v>JSNY-JS0002-01</v>
      </c>
      <c r="C10065" s="11" t="str">
        <f>IFERROR(INDEX({"北京中裕世纪大酒店";"江苏利特尔绿色包装股份有限公司";"常州市金坛沃德丰电子科技有限公司"},MATCH(D10065,{"BJ_zhongyu";"JS_WX_liteer";"JS_CZ_wodefeng"},0)),"")</f>
        <v>常州市金坛沃德丰电子科技有限公司</v>
      </c>
      <c r="D10065" s="11" t="str">
        <f>[1]动作!$G10064</f>
        <v>JS_CZ_wodefeng</v>
      </c>
      <c r="E10065" s="11" t="str">
        <f>[1]动作!$D10064</f>
        <v>电表故障</v>
      </c>
      <c r="F10065" s="11" t="s">
        <v>45</v>
      </c>
      <c r="G10065" s="12">
        <f>[1]动作!$A10064+[1]动作!$B10064</f>
        <v>43216.90148148148</v>
      </c>
      <c r="H10065" s="12"/>
      <c r="I10065" s="11"/>
    </row>
    <row r="10066" spans="1:9" hidden="1" x14ac:dyDescent="0.3">
      <c r="A10066" s="24">
        <v>10064</v>
      </c>
      <c r="B10066" s="11" t="str">
        <f>IFERROR(INDEX({"JSNY-BJ0001-01";"JSNY-JS0022-01";"JSNY-JS0002-01"},MATCH(D10066,{"BJ_zhongyu";"JS_WX_liteer";"JS_CZ_wodefeng"},0)),"")</f>
        <v>JSNY-JS0002-01</v>
      </c>
      <c r="C10066" s="11" t="str">
        <f>IFERROR(INDEX({"北京中裕世纪大酒店";"江苏利特尔绿色包装股份有限公司";"常州市金坛沃德丰电子科技有限公司"},MATCH(D10066,{"BJ_zhongyu";"JS_WX_liteer";"JS_CZ_wodefeng"},0)),"")</f>
        <v>常州市金坛沃德丰电子科技有限公司</v>
      </c>
      <c r="D10066" s="11" t="str">
        <f>[1]动作!$G10065</f>
        <v>JS_CZ_wodefeng</v>
      </c>
      <c r="E10066" s="11" t="str">
        <f>[1]动作!$D10065</f>
        <v>电表故障</v>
      </c>
      <c r="F10066" s="11" t="s">
        <v>45</v>
      </c>
      <c r="G10066" s="12">
        <f>[1]动作!$A10065+[1]动作!$B10065</f>
        <v>43216.903043981481</v>
      </c>
      <c r="H10066" s="12"/>
      <c r="I10066" s="11"/>
    </row>
    <row r="10067" spans="1:9" hidden="1" x14ac:dyDescent="0.3">
      <c r="A10067" s="24">
        <v>10065</v>
      </c>
      <c r="B10067" s="11" t="str">
        <f>IFERROR(INDEX({"JSNY-BJ0001-01";"JSNY-JS0022-01";"JSNY-JS0002-01"},MATCH(D10067,{"BJ_zhongyu";"JS_WX_liteer";"JS_CZ_wodefeng"},0)),"")</f>
        <v>JSNY-JS0002-01</v>
      </c>
      <c r="C10067" s="11" t="str">
        <f>IFERROR(INDEX({"北京中裕世纪大酒店";"江苏利特尔绿色包装股份有限公司";"常州市金坛沃德丰电子科技有限公司"},MATCH(D10067,{"BJ_zhongyu";"JS_WX_liteer";"JS_CZ_wodefeng"},0)),"")</f>
        <v>常州市金坛沃德丰电子科技有限公司</v>
      </c>
      <c r="D10067" s="11" t="str">
        <f>[1]动作!$G10066</f>
        <v>JS_CZ_wodefeng</v>
      </c>
      <c r="E10067" s="11" t="str">
        <f>[1]动作!$D10066</f>
        <v>电表故障</v>
      </c>
      <c r="F10067" s="11" t="s">
        <v>45</v>
      </c>
      <c r="G10067" s="12">
        <f>[1]动作!$A10066+[1]动作!$B10066</f>
        <v>43216.904143518521</v>
      </c>
      <c r="H10067" s="12"/>
      <c r="I10067" s="11"/>
    </row>
    <row r="10068" spans="1:9" hidden="1" x14ac:dyDescent="0.3">
      <c r="A10068" s="24">
        <v>10066</v>
      </c>
      <c r="B10068" s="11" t="str">
        <f>IFERROR(INDEX({"JSNY-BJ0001-01";"JSNY-JS0022-01";"JSNY-JS0002-01"},MATCH(D10068,{"BJ_zhongyu";"JS_WX_liteer";"JS_CZ_wodefeng"},0)),"")</f>
        <v>JSNY-BJ0001-01</v>
      </c>
      <c r="C10068" s="11" t="str">
        <f>IFERROR(INDEX({"北京中裕世纪大酒店";"江苏利特尔绿色包装股份有限公司";"常州市金坛沃德丰电子科技有限公司"},MATCH(D10068,{"BJ_zhongyu";"JS_WX_liteer";"JS_CZ_wodefeng"},0)),"")</f>
        <v>北京中裕世纪大酒店</v>
      </c>
      <c r="D10068" s="11" t="str">
        <f>[1]动作!$G10067</f>
        <v>BJ_zhongyu</v>
      </c>
      <c r="E10068" s="11" t="str">
        <f>[1]动作!$D10067</f>
        <v>分系统3故障状态</v>
      </c>
      <c r="F10068" s="11" t="s">
        <v>178</v>
      </c>
      <c r="G10068" s="12">
        <f>[1]动作!$A10067+[1]动作!$B10067</f>
        <v>43216.904606481483</v>
      </c>
      <c r="H10068" s="12"/>
      <c r="I10068" s="11"/>
    </row>
    <row r="10069" spans="1:9" hidden="1" x14ac:dyDescent="0.3">
      <c r="A10069" s="24">
        <v>10067</v>
      </c>
      <c r="B10069" s="11" t="str">
        <f>IFERROR(INDEX({"JSNY-BJ0001-01";"JSNY-JS0022-01";"JSNY-JS0002-01"},MATCH(D10069,{"BJ_zhongyu";"JS_WX_liteer";"JS_CZ_wodefeng"},0)),"")</f>
        <v>JSNY-BJ0001-01</v>
      </c>
      <c r="C10069" s="11" t="str">
        <f>IFERROR(INDEX({"北京中裕世纪大酒店";"江苏利特尔绿色包装股份有限公司";"常州市金坛沃德丰电子科技有限公司"},MATCH(D10069,{"BJ_zhongyu";"JS_WX_liteer";"JS_CZ_wodefeng"},0)),"")</f>
        <v>北京中裕世纪大酒店</v>
      </c>
      <c r="D10069" s="11" t="str">
        <f>[1]动作!$G10068</f>
        <v>BJ_zhongyu</v>
      </c>
      <c r="E10069" s="11" t="str">
        <f>[1]动作!$D10068</f>
        <v>分系统3BCMS2故障状态</v>
      </c>
      <c r="F10069" s="11" t="s">
        <v>177</v>
      </c>
      <c r="G10069" s="12">
        <f>[1]动作!$A10068+[1]动作!$B10068</f>
        <v>43216.904606481483</v>
      </c>
      <c r="H10069" s="12"/>
      <c r="I10069" s="11"/>
    </row>
    <row r="10070" spans="1:9" hidden="1" x14ac:dyDescent="0.3">
      <c r="A10070" s="24">
        <v>10068</v>
      </c>
      <c r="B10070" s="11" t="str">
        <f>IFERROR(INDEX({"JSNY-BJ0001-01";"JSNY-JS0022-01";"JSNY-JS0002-01"},MATCH(D10070,{"BJ_zhongyu";"JS_WX_liteer";"JS_CZ_wodefeng"},0)),"")</f>
        <v>JSNY-JS0002-01</v>
      </c>
      <c r="C10070" s="11" t="str">
        <f>IFERROR(INDEX({"北京中裕世纪大酒店";"江苏利特尔绿色包装股份有限公司";"常州市金坛沃德丰电子科技有限公司"},MATCH(D10070,{"BJ_zhongyu";"JS_WX_liteer";"JS_CZ_wodefeng"},0)),"")</f>
        <v>常州市金坛沃德丰电子科技有限公司</v>
      </c>
      <c r="D10070" s="11" t="str">
        <f>[1]动作!$G10069</f>
        <v>JS_CZ_wodefeng</v>
      </c>
      <c r="E10070" s="11" t="str">
        <f>[1]动作!$D10069</f>
        <v>电表故障</v>
      </c>
      <c r="F10070" s="11" t="s">
        <v>45</v>
      </c>
      <c r="G10070" s="12">
        <f>[1]动作!$A10069+[1]动作!$B10069</f>
        <v>43216.905949074076</v>
      </c>
      <c r="H10070" s="12"/>
      <c r="I10070" s="11"/>
    </row>
    <row r="10071" spans="1:9" hidden="1" x14ac:dyDescent="0.3">
      <c r="A10071" s="24">
        <v>10069</v>
      </c>
      <c r="B10071" s="11" t="str">
        <f>IFERROR(INDEX({"JSNY-BJ0001-01";"JSNY-JS0022-01";"JSNY-JS0002-01"},MATCH(D10071,{"BJ_zhongyu";"JS_WX_liteer";"JS_CZ_wodefeng"},0)),"")</f>
        <v>JSNY-JS0002-01</v>
      </c>
      <c r="C10071" s="11" t="str">
        <f>IFERROR(INDEX({"北京中裕世纪大酒店";"江苏利特尔绿色包装股份有限公司";"常州市金坛沃德丰电子科技有限公司"},MATCH(D10071,{"BJ_zhongyu";"JS_WX_liteer";"JS_CZ_wodefeng"},0)),"")</f>
        <v>常州市金坛沃德丰电子科技有限公司</v>
      </c>
      <c r="D10071" s="11" t="str">
        <f>[1]动作!$G10070</f>
        <v>JS_CZ_wodefeng</v>
      </c>
      <c r="E10071" s="11" t="str">
        <f>[1]动作!$D10070</f>
        <v>电表故障</v>
      </c>
      <c r="F10071" s="11" t="s">
        <v>45</v>
      </c>
      <c r="G10071" s="12">
        <f>[1]动作!$A10070+[1]动作!$B10070</f>
        <v>43216.907962962963</v>
      </c>
      <c r="H10071" s="12"/>
      <c r="I10071" s="11"/>
    </row>
    <row r="10072" spans="1:9" hidden="1" x14ac:dyDescent="0.3">
      <c r="A10072" s="24">
        <v>10070</v>
      </c>
      <c r="B10072" s="11" t="str">
        <f>IFERROR(INDEX({"JSNY-BJ0001-01";"JSNY-JS0022-01";"JSNY-JS0002-01"},MATCH(D10072,{"BJ_zhongyu";"JS_WX_liteer";"JS_CZ_wodefeng"},0)),"")</f>
        <v>JSNY-JS0002-01</v>
      </c>
      <c r="C10072" s="11" t="str">
        <f>IFERROR(INDEX({"北京中裕世纪大酒店";"江苏利特尔绿色包装股份有限公司";"常州市金坛沃德丰电子科技有限公司"},MATCH(D10072,{"BJ_zhongyu";"JS_WX_liteer";"JS_CZ_wodefeng"},0)),"")</f>
        <v>常州市金坛沃德丰电子科技有限公司</v>
      </c>
      <c r="D10072" s="11" t="str">
        <f>[1]动作!$G10071</f>
        <v>JS_CZ_wodefeng</v>
      </c>
      <c r="E10072" s="11" t="str">
        <f>[1]动作!$D10071</f>
        <v>电表故障</v>
      </c>
      <c r="F10072" s="11" t="s">
        <v>45</v>
      </c>
      <c r="G10072" s="12">
        <f>[1]动作!$A10071+[1]动作!$B10071</f>
        <v>43216.909363425926</v>
      </c>
      <c r="H10072" s="12"/>
      <c r="I10072" s="11"/>
    </row>
    <row r="10073" spans="1:9" hidden="1" x14ac:dyDescent="0.3">
      <c r="A10073" s="24">
        <v>10071</v>
      </c>
      <c r="B10073" s="11" t="str">
        <f>IFERROR(INDEX({"JSNY-BJ0001-01";"JSNY-JS0022-01";"JSNY-JS0002-01"},MATCH(D10073,{"BJ_zhongyu";"JS_WX_liteer";"JS_CZ_wodefeng"},0)),"")</f>
        <v>JSNY-JS0002-01</v>
      </c>
      <c r="C10073" s="11" t="str">
        <f>IFERROR(INDEX({"北京中裕世纪大酒店";"江苏利特尔绿色包装股份有限公司";"常州市金坛沃德丰电子科技有限公司"},MATCH(D10073,{"BJ_zhongyu";"JS_WX_liteer";"JS_CZ_wodefeng"},0)),"")</f>
        <v>常州市金坛沃德丰电子科技有限公司</v>
      </c>
      <c r="D10073" s="11" t="str">
        <f>[1]动作!$G10072</f>
        <v>JS_CZ_wodefeng</v>
      </c>
      <c r="E10073" s="11" t="str">
        <f>[1]动作!$D10072</f>
        <v>电表故障</v>
      </c>
      <c r="F10073" s="11" t="s">
        <v>45</v>
      </c>
      <c r="G10073" s="12">
        <f>[1]动作!$A10072+[1]动作!$B10072</f>
        <v>43216.909537037034</v>
      </c>
      <c r="H10073" s="12"/>
      <c r="I10073" s="11"/>
    </row>
    <row r="10074" spans="1:9" hidden="1" x14ac:dyDescent="0.3">
      <c r="A10074" s="24">
        <v>10072</v>
      </c>
      <c r="B10074" s="11" t="str">
        <f>IFERROR(INDEX({"JSNY-BJ0001-01";"JSNY-JS0022-01";"JSNY-JS0002-01"},MATCH(D10074,{"BJ_zhongyu";"JS_WX_liteer";"JS_CZ_wodefeng"},0)),"")</f>
        <v>JSNY-JS0002-01</v>
      </c>
      <c r="C10074" s="11" t="str">
        <f>IFERROR(INDEX({"北京中裕世纪大酒店";"江苏利特尔绿色包装股份有限公司";"常州市金坛沃德丰电子科技有限公司"},MATCH(D10074,{"BJ_zhongyu";"JS_WX_liteer";"JS_CZ_wodefeng"},0)),"")</f>
        <v>常州市金坛沃德丰电子科技有限公司</v>
      </c>
      <c r="D10074" s="11" t="str">
        <f>[1]动作!$G10073</f>
        <v>JS_CZ_wodefeng</v>
      </c>
      <c r="E10074" s="11" t="str">
        <f>[1]动作!$D10073</f>
        <v>电表故障</v>
      </c>
      <c r="F10074" s="11" t="s">
        <v>45</v>
      </c>
      <c r="G10074" s="12">
        <f>[1]动作!$A10073+[1]动作!$B10073</f>
        <v>43216.910810185182</v>
      </c>
      <c r="H10074" s="12"/>
      <c r="I10074" s="11"/>
    </row>
    <row r="10075" spans="1:9" hidden="1" x14ac:dyDescent="0.3">
      <c r="A10075" s="24">
        <v>10073</v>
      </c>
      <c r="B10075" s="11" t="str">
        <f>IFERROR(INDEX({"JSNY-BJ0001-01";"JSNY-JS0022-01";"JSNY-JS0002-01"},MATCH(D10075,{"BJ_zhongyu";"JS_WX_liteer";"JS_CZ_wodefeng"},0)),"")</f>
        <v>JSNY-JS0002-01</v>
      </c>
      <c r="C10075" s="11" t="str">
        <f>IFERROR(INDEX({"北京中裕世纪大酒店";"江苏利特尔绿色包装股份有限公司";"常州市金坛沃德丰电子科技有限公司"},MATCH(D10075,{"BJ_zhongyu";"JS_WX_liteer";"JS_CZ_wodefeng"},0)),"")</f>
        <v>常州市金坛沃德丰电子科技有限公司</v>
      </c>
      <c r="D10075" s="11" t="str">
        <f>[1]动作!$G10074</f>
        <v>JS_CZ_wodefeng</v>
      </c>
      <c r="E10075" s="11" t="str">
        <f>[1]动作!$D10074</f>
        <v>电表故障</v>
      </c>
      <c r="F10075" s="11" t="s">
        <v>45</v>
      </c>
      <c r="G10075" s="12">
        <f>[1]动作!$A10074+[1]动作!$B10074</f>
        <v>43216.913182870368</v>
      </c>
      <c r="H10075" s="12"/>
      <c r="I10075" s="11"/>
    </row>
    <row r="10076" spans="1:9" hidden="1" x14ac:dyDescent="0.3">
      <c r="A10076" s="24">
        <v>10074</v>
      </c>
      <c r="B10076" s="11" t="str">
        <f>IFERROR(INDEX({"JSNY-BJ0001-01";"JSNY-JS0022-01";"JSNY-JS0002-01"},MATCH(D10076,{"BJ_zhongyu";"JS_WX_liteer";"JS_CZ_wodefeng"},0)),"")</f>
        <v>JSNY-JS0002-01</v>
      </c>
      <c r="C10076" s="11" t="str">
        <f>IFERROR(INDEX({"北京中裕世纪大酒店";"江苏利特尔绿色包装股份有限公司";"常州市金坛沃德丰电子科技有限公司"},MATCH(D10076,{"BJ_zhongyu";"JS_WX_liteer";"JS_CZ_wodefeng"},0)),"")</f>
        <v>常州市金坛沃德丰电子科技有限公司</v>
      </c>
      <c r="D10076" s="11" t="str">
        <f>[1]动作!$G10075</f>
        <v>JS_CZ_wodefeng</v>
      </c>
      <c r="E10076" s="11" t="str">
        <f>[1]动作!$D10075</f>
        <v>电表故障</v>
      </c>
      <c r="F10076" s="11" t="s">
        <v>45</v>
      </c>
      <c r="G10076" s="12">
        <f>[1]动作!$A10075+[1]动作!$B10075</f>
        <v>43216.913298611114</v>
      </c>
      <c r="H10076" s="12"/>
      <c r="I10076" s="11"/>
    </row>
    <row r="10077" spans="1:9" hidden="1" x14ac:dyDescent="0.3">
      <c r="A10077" s="24">
        <v>10075</v>
      </c>
      <c r="B10077" s="11" t="str">
        <f>IFERROR(INDEX({"JSNY-BJ0001-01";"JSNY-JS0022-01";"JSNY-JS0002-01"},MATCH(D10077,{"BJ_zhongyu";"JS_WX_liteer";"JS_CZ_wodefeng"},0)),"")</f>
        <v>JSNY-JS0002-01</v>
      </c>
      <c r="C10077" s="11" t="str">
        <f>IFERROR(INDEX({"北京中裕世纪大酒店";"江苏利特尔绿色包装股份有限公司";"常州市金坛沃德丰电子科技有限公司"},MATCH(D10077,{"BJ_zhongyu";"JS_WX_liteer";"JS_CZ_wodefeng"},0)),"")</f>
        <v>常州市金坛沃德丰电子科技有限公司</v>
      </c>
      <c r="D10077" s="11" t="str">
        <f>[1]动作!$G10076</f>
        <v>JS_CZ_wodefeng</v>
      </c>
      <c r="E10077" s="11" t="str">
        <f>[1]动作!$D10076</f>
        <v>电表故障</v>
      </c>
      <c r="F10077" s="11" t="s">
        <v>45</v>
      </c>
      <c r="G10077" s="12">
        <f>[1]动作!$A10076+[1]动作!$B10076</f>
        <v>43216.913472222222</v>
      </c>
      <c r="H10077" s="12"/>
      <c r="I10077" s="11"/>
    </row>
    <row r="10078" spans="1:9" hidden="1" x14ac:dyDescent="0.3">
      <c r="A10078" s="24">
        <v>10076</v>
      </c>
      <c r="B10078" s="11" t="str">
        <f>IFERROR(INDEX({"JSNY-BJ0001-01";"JSNY-JS0022-01";"JSNY-JS0002-01"},MATCH(D10078,{"BJ_zhongyu";"JS_WX_liteer";"JS_CZ_wodefeng"},0)),"")</f>
        <v>JSNY-JS0002-01</v>
      </c>
      <c r="C10078" s="11" t="str">
        <f>IFERROR(INDEX({"北京中裕世纪大酒店";"江苏利特尔绿色包装股份有限公司";"常州市金坛沃德丰电子科技有限公司"},MATCH(D10078,{"BJ_zhongyu";"JS_WX_liteer";"JS_CZ_wodefeng"},0)),"")</f>
        <v>常州市金坛沃德丰电子科技有限公司</v>
      </c>
      <c r="D10078" s="11" t="str">
        <f>[1]动作!$G10077</f>
        <v>JS_CZ_wodefeng</v>
      </c>
      <c r="E10078" s="11" t="str">
        <f>[1]动作!$D10077</f>
        <v>电表故障</v>
      </c>
      <c r="F10078" s="11" t="s">
        <v>45</v>
      </c>
      <c r="G10078" s="12">
        <f>[1]动作!$A10077+[1]动作!$B10077</f>
        <v>43216.914513888885</v>
      </c>
      <c r="H10078" s="12"/>
      <c r="I10078" s="11"/>
    </row>
    <row r="10079" spans="1:9" hidden="1" x14ac:dyDescent="0.3">
      <c r="A10079" s="24">
        <v>10077</v>
      </c>
      <c r="B10079" s="11" t="str">
        <f>IFERROR(INDEX({"JSNY-BJ0001-01";"JSNY-JS0022-01";"JSNY-JS0002-01"},MATCH(D10079,{"BJ_zhongyu";"JS_WX_liteer";"JS_CZ_wodefeng"},0)),"")</f>
        <v>JSNY-JS0002-01</v>
      </c>
      <c r="C10079" s="11" t="str">
        <f>IFERROR(INDEX({"北京中裕世纪大酒店";"江苏利特尔绿色包装股份有限公司";"常州市金坛沃德丰电子科技有限公司"},MATCH(D10079,{"BJ_zhongyu";"JS_WX_liteer";"JS_CZ_wodefeng"},0)),"")</f>
        <v>常州市金坛沃德丰电子科技有限公司</v>
      </c>
      <c r="D10079" s="11" t="str">
        <f>[1]动作!$G10078</f>
        <v>JS_CZ_wodefeng</v>
      </c>
      <c r="E10079" s="11" t="str">
        <f>[1]动作!$D10078</f>
        <v>电表故障</v>
      </c>
      <c r="F10079" s="11" t="s">
        <v>45</v>
      </c>
      <c r="G10079" s="12">
        <f>[1]动作!$A10078+[1]动作!$B10078</f>
        <v>43216.916250000002</v>
      </c>
      <c r="H10079" s="12"/>
      <c r="I10079" s="11"/>
    </row>
    <row r="10080" spans="1:9" hidden="1" x14ac:dyDescent="0.3">
      <c r="A10080" s="24">
        <v>10078</v>
      </c>
      <c r="B10080" s="11" t="str">
        <f>IFERROR(INDEX({"JSNY-BJ0001-01";"JSNY-JS0022-01";"JSNY-JS0002-01"},MATCH(D10080,{"BJ_zhongyu";"JS_WX_liteer";"JS_CZ_wodefeng"},0)),"")</f>
        <v>JSNY-JS0002-01</v>
      </c>
      <c r="C10080" s="11" t="str">
        <f>IFERROR(INDEX({"北京中裕世纪大酒店";"江苏利特尔绿色包装股份有限公司";"常州市金坛沃德丰电子科技有限公司"},MATCH(D10080,{"BJ_zhongyu";"JS_WX_liteer";"JS_CZ_wodefeng"},0)),"")</f>
        <v>常州市金坛沃德丰电子科技有限公司</v>
      </c>
      <c r="D10080" s="11" t="str">
        <f>[1]动作!$G10079</f>
        <v>JS_CZ_wodefeng</v>
      </c>
      <c r="E10080" s="11" t="str">
        <f>[1]动作!$D10079</f>
        <v>电表故障</v>
      </c>
      <c r="F10080" s="11" t="s">
        <v>45</v>
      </c>
      <c r="G10080" s="12">
        <f>[1]动作!$A10079+[1]动作!$B10079</f>
        <v>43216.918634259258</v>
      </c>
      <c r="H10080" s="12"/>
      <c r="I10080" s="11"/>
    </row>
    <row r="10081" spans="1:9" hidden="1" x14ac:dyDescent="0.3">
      <c r="A10081" s="24">
        <v>10079</v>
      </c>
      <c r="B10081" s="11" t="str">
        <f>IFERROR(INDEX({"JSNY-BJ0001-01";"JSNY-JS0022-01";"JSNY-JS0002-01"},MATCH(D10081,{"BJ_zhongyu";"JS_WX_liteer";"JS_CZ_wodefeng"},0)),"")</f>
        <v>JSNY-JS0002-01</v>
      </c>
      <c r="C10081" s="11" t="str">
        <f>IFERROR(INDEX({"北京中裕世纪大酒店";"江苏利特尔绿色包装股份有限公司";"常州市金坛沃德丰电子科技有限公司"},MATCH(D10081,{"BJ_zhongyu";"JS_WX_liteer";"JS_CZ_wodefeng"},0)),"")</f>
        <v>常州市金坛沃德丰电子科技有限公司</v>
      </c>
      <c r="D10081" s="11" t="str">
        <f>[1]动作!$G10080</f>
        <v>JS_CZ_wodefeng</v>
      </c>
      <c r="E10081" s="11" t="str">
        <f>[1]动作!$D10080</f>
        <v>电表故障</v>
      </c>
      <c r="F10081" s="11" t="s">
        <v>45</v>
      </c>
      <c r="G10081" s="12">
        <f>[1]动作!$A10080+[1]动作!$B10080</f>
        <v>43216.920185185183</v>
      </c>
      <c r="H10081" s="12"/>
      <c r="I10081" s="11"/>
    </row>
    <row r="10082" spans="1:9" hidden="1" x14ac:dyDescent="0.3">
      <c r="A10082" s="24">
        <v>10080</v>
      </c>
      <c r="B10082" s="11" t="str">
        <f>IFERROR(INDEX({"JSNY-BJ0001-01";"JSNY-JS0022-01";"JSNY-JS0002-01"},MATCH(D10082,{"BJ_zhongyu";"JS_WX_liteer";"JS_CZ_wodefeng"},0)),"")</f>
        <v>JSNY-JS0002-01</v>
      </c>
      <c r="C10082" s="11" t="str">
        <f>IFERROR(INDEX({"北京中裕世纪大酒店";"江苏利特尔绿色包装股份有限公司";"常州市金坛沃德丰电子科技有限公司"},MATCH(D10082,{"BJ_zhongyu";"JS_WX_liteer";"JS_CZ_wodefeng"},0)),"")</f>
        <v>常州市金坛沃德丰电子科技有限公司</v>
      </c>
      <c r="D10082" s="11" t="str">
        <f>[1]动作!$G10081</f>
        <v>JS_CZ_wodefeng</v>
      </c>
      <c r="E10082" s="11" t="str">
        <f>[1]动作!$D10081</f>
        <v>电表故障</v>
      </c>
      <c r="F10082" s="11" t="s">
        <v>45</v>
      </c>
      <c r="G10082" s="12">
        <f>[1]动作!$A10081+[1]动作!$B10081</f>
        <v>43216.921759259261</v>
      </c>
      <c r="H10082" s="12"/>
      <c r="I10082" s="11"/>
    </row>
    <row r="10083" spans="1:9" hidden="1" x14ac:dyDescent="0.3">
      <c r="A10083" s="24">
        <v>10081</v>
      </c>
      <c r="B10083" s="11" t="str">
        <f>IFERROR(INDEX({"JSNY-BJ0001-01";"JSNY-JS0022-01";"JSNY-JS0002-01"},MATCH(D10083,{"BJ_zhongyu";"JS_WX_liteer";"JS_CZ_wodefeng"},0)),"")</f>
        <v>JSNY-JS0002-01</v>
      </c>
      <c r="C10083" s="11" t="str">
        <f>IFERROR(INDEX({"北京中裕世纪大酒店";"江苏利特尔绿色包装股份有限公司";"常州市金坛沃德丰电子科技有限公司"},MATCH(D10083,{"BJ_zhongyu";"JS_WX_liteer";"JS_CZ_wodefeng"},0)),"")</f>
        <v>常州市金坛沃德丰电子科技有限公司</v>
      </c>
      <c r="D10083" s="11" t="str">
        <f>[1]动作!$G10082</f>
        <v>JS_CZ_wodefeng</v>
      </c>
      <c r="E10083" s="11" t="str">
        <f>[1]动作!$D10082</f>
        <v>电表故障</v>
      </c>
      <c r="F10083" s="11" t="s">
        <v>45</v>
      </c>
      <c r="G10083" s="12">
        <f>[1]动作!$A10082+[1]动作!$B10082</f>
        <v>43216.924131944441</v>
      </c>
      <c r="H10083" s="12"/>
      <c r="I10083" s="11"/>
    </row>
    <row r="10084" spans="1:9" hidden="1" x14ac:dyDescent="0.3">
      <c r="A10084" s="24">
        <v>10082</v>
      </c>
      <c r="B10084" s="11" t="str">
        <f>IFERROR(INDEX({"JSNY-BJ0001-01";"JSNY-JS0022-01";"JSNY-JS0002-01"},MATCH(D10084,{"BJ_zhongyu";"JS_WX_liteer";"JS_CZ_wodefeng"},0)),"")</f>
        <v>JSNY-JS0002-01</v>
      </c>
      <c r="C10084" s="11" t="str">
        <f>IFERROR(INDEX({"北京中裕世纪大酒店";"江苏利特尔绿色包装股份有限公司";"常州市金坛沃德丰电子科技有限公司"},MATCH(D10084,{"BJ_zhongyu";"JS_WX_liteer";"JS_CZ_wodefeng"},0)),"")</f>
        <v>常州市金坛沃德丰电子科技有限公司</v>
      </c>
      <c r="D10084" s="11" t="str">
        <f>[1]动作!$G10083</f>
        <v>JS_CZ_wodefeng</v>
      </c>
      <c r="E10084" s="11" t="str">
        <f>[1]动作!$D10083</f>
        <v>电表故障</v>
      </c>
      <c r="F10084" s="11" t="s">
        <v>45</v>
      </c>
      <c r="G10084" s="12">
        <f>[1]动作!$A10083+[1]动作!$B10083</f>
        <v>43216.925057870372</v>
      </c>
      <c r="H10084" s="12"/>
      <c r="I10084" s="11"/>
    </row>
    <row r="10085" spans="1:9" hidden="1" x14ac:dyDescent="0.3">
      <c r="A10085" s="24">
        <v>10083</v>
      </c>
      <c r="B10085" s="11" t="str">
        <f>IFERROR(INDEX({"JSNY-BJ0001-01";"JSNY-JS0022-01";"JSNY-JS0002-01"},MATCH(D10085,{"BJ_zhongyu";"JS_WX_liteer";"JS_CZ_wodefeng"},0)),"")</f>
        <v>JSNY-JS0002-01</v>
      </c>
      <c r="C10085" s="11" t="str">
        <f>IFERROR(INDEX({"北京中裕世纪大酒店";"江苏利特尔绿色包装股份有限公司";"常州市金坛沃德丰电子科技有限公司"},MATCH(D10085,{"BJ_zhongyu";"JS_WX_liteer";"JS_CZ_wodefeng"},0)),"")</f>
        <v>常州市金坛沃德丰电子科技有限公司</v>
      </c>
      <c r="D10085" s="11" t="str">
        <f>[1]动作!$G10084</f>
        <v>JS_CZ_wodefeng</v>
      </c>
      <c r="E10085" s="11" t="str">
        <f>[1]动作!$D10084</f>
        <v>电表故障</v>
      </c>
      <c r="F10085" s="11" t="s">
        <v>45</v>
      </c>
      <c r="G10085" s="12">
        <f>[1]动作!$A10084+[1]动作!$B10084</f>
        <v>43216.925347222219</v>
      </c>
      <c r="H10085" s="12"/>
      <c r="I10085" s="11"/>
    </row>
    <row r="10086" spans="1:9" hidden="1" x14ac:dyDescent="0.3">
      <c r="A10086" s="24">
        <v>10084</v>
      </c>
      <c r="B10086" s="11" t="str">
        <f>IFERROR(INDEX({"JSNY-BJ0001-01";"JSNY-JS0022-01";"JSNY-JS0002-01"},MATCH(D10086,{"BJ_zhongyu";"JS_WX_liteer";"JS_CZ_wodefeng"},0)),"")</f>
        <v>JSNY-JS0002-01</v>
      </c>
      <c r="C10086" s="11" t="str">
        <f>IFERROR(INDEX({"北京中裕世纪大酒店";"江苏利特尔绿色包装股份有限公司";"常州市金坛沃德丰电子科技有限公司"},MATCH(D10086,{"BJ_zhongyu";"JS_WX_liteer";"JS_CZ_wodefeng"},0)),"")</f>
        <v>常州市金坛沃德丰电子科技有限公司</v>
      </c>
      <c r="D10086" s="11" t="str">
        <f>[1]动作!$G10085</f>
        <v>JS_CZ_wodefeng</v>
      </c>
      <c r="E10086" s="11" t="str">
        <f>[1]动作!$D10085</f>
        <v>电表故障</v>
      </c>
      <c r="F10086" s="11" t="s">
        <v>45</v>
      </c>
      <c r="G10086" s="12">
        <f>[1]动作!$A10085+[1]动作!$B10085</f>
        <v>43216.925462962965</v>
      </c>
      <c r="H10086" s="12"/>
      <c r="I10086" s="11"/>
    </row>
    <row r="10087" spans="1:9" hidden="1" x14ac:dyDescent="0.3">
      <c r="A10087" s="24">
        <v>10085</v>
      </c>
      <c r="B10087" s="11" t="str">
        <f>IFERROR(INDEX({"JSNY-BJ0001-01";"JSNY-JS0022-01";"JSNY-JS0002-01"},MATCH(D10087,{"BJ_zhongyu";"JS_WX_liteer";"JS_CZ_wodefeng"},0)),"")</f>
        <v>JSNY-JS0002-01</v>
      </c>
      <c r="C10087" s="11" t="str">
        <f>IFERROR(INDEX({"北京中裕世纪大酒店";"江苏利特尔绿色包装股份有限公司";"常州市金坛沃德丰电子科技有限公司"},MATCH(D10087,{"BJ_zhongyu";"JS_WX_liteer";"JS_CZ_wodefeng"},0)),"")</f>
        <v>常州市金坛沃德丰电子科技有限公司</v>
      </c>
      <c r="D10087" s="11" t="str">
        <f>[1]动作!$G10086</f>
        <v>JS_CZ_wodefeng</v>
      </c>
      <c r="E10087" s="11" t="str">
        <f>[1]动作!$D10086</f>
        <v>电表故障</v>
      </c>
      <c r="F10087" s="11" t="s">
        <v>45</v>
      </c>
      <c r="G10087" s="12">
        <f>[1]动作!$A10086+[1]动作!$B10086</f>
        <v>43216.929583333331</v>
      </c>
      <c r="H10087" s="12"/>
      <c r="I10087" s="11"/>
    </row>
    <row r="10088" spans="1:9" hidden="1" x14ac:dyDescent="0.3">
      <c r="A10088" s="24">
        <v>10086</v>
      </c>
      <c r="B10088" s="11" t="str">
        <f>IFERROR(INDEX({"JSNY-BJ0001-01";"JSNY-JS0022-01";"JSNY-JS0002-01"},MATCH(D10088,{"BJ_zhongyu";"JS_WX_liteer";"JS_CZ_wodefeng"},0)),"")</f>
        <v>JSNY-JS0002-01</v>
      </c>
      <c r="C10088" s="11" t="str">
        <f>IFERROR(INDEX({"北京中裕世纪大酒店";"江苏利特尔绿色包装股份有限公司";"常州市金坛沃德丰电子科技有限公司"},MATCH(D10088,{"BJ_zhongyu";"JS_WX_liteer";"JS_CZ_wodefeng"},0)),"")</f>
        <v>常州市金坛沃德丰电子科技有限公司</v>
      </c>
      <c r="D10088" s="11" t="str">
        <f>[1]动作!$G10087</f>
        <v>JS_CZ_wodefeng</v>
      </c>
      <c r="E10088" s="11" t="str">
        <f>[1]动作!$D10087</f>
        <v>电表故障</v>
      </c>
      <c r="F10088" s="11" t="s">
        <v>45</v>
      </c>
      <c r="G10088" s="12">
        <f>[1]动作!$A10087+[1]动作!$B10087</f>
        <v>43216.930567129632</v>
      </c>
      <c r="H10088" s="12"/>
      <c r="I10088" s="11"/>
    </row>
    <row r="10089" spans="1:9" hidden="1" x14ac:dyDescent="0.3">
      <c r="A10089" s="24">
        <v>10087</v>
      </c>
      <c r="B10089" s="11" t="str">
        <f>IFERROR(INDEX({"JSNY-BJ0001-01";"JSNY-JS0022-01";"JSNY-JS0002-01"},MATCH(D10089,{"BJ_zhongyu";"JS_WX_liteer";"JS_CZ_wodefeng"},0)),"")</f>
        <v>JSNY-JS0002-01</v>
      </c>
      <c r="C10089" s="11" t="str">
        <f>IFERROR(INDEX({"北京中裕世纪大酒店";"江苏利特尔绿色包装股份有限公司";"常州市金坛沃德丰电子科技有限公司"},MATCH(D10089,{"BJ_zhongyu";"JS_WX_liteer";"JS_CZ_wodefeng"},0)),"")</f>
        <v>常州市金坛沃德丰电子科技有限公司</v>
      </c>
      <c r="D10089" s="11" t="str">
        <f>[1]动作!$G10088</f>
        <v>JS_CZ_wodefeng</v>
      </c>
      <c r="E10089" s="11" t="str">
        <f>[1]动作!$D10088</f>
        <v>电表故障</v>
      </c>
      <c r="F10089" s="11" t="s">
        <v>45</v>
      </c>
      <c r="G10089" s="12">
        <f>[1]动作!$A10088+[1]动作!$B10088</f>
        <v>43216.930798611109</v>
      </c>
      <c r="H10089" s="12"/>
      <c r="I10089" s="11"/>
    </row>
    <row r="10090" spans="1:9" hidden="1" x14ac:dyDescent="0.3">
      <c r="A10090" s="24">
        <v>10088</v>
      </c>
      <c r="B10090" s="11" t="str">
        <f>IFERROR(INDEX({"JSNY-BJ0001-01";"JSNY-JS0022-01";"JSNY-JS0002-01"},MATCH(D10090,{"BJ_zhongyu";"JS_WX_liteer";"JS_CZ_wodefeng"},0)),"")</f>
        <v>JSNY-JS0002-01</v>
      </c>
      <c r="C10090" s="11" t="str">
        <f>IFERROR(INDEX({"北京中裕世纪大酒店";"江苏利特尔绿色包装股份有限公司";"常州市金坛沃德丰电子科技有限公司"},MATCH(D10090,{"BJ_zhongyu";"JS_WX_liteer";"JS_CZ_wodefeng"},0)),"")</f>
        <v>常州市金坛沃德丰电子科技有限公司</v>
      </c>
      <c r="D10090" s="11" t="str">
        <f>[1]动作!$G10089</f>
        <v>JS_CZ_wodefeng</v>
      </c>
      <c r="E10090" s="11" t="str">
        <f>[1]动作!$D10089</f>
        <v>电表故障</v>
      </c>
      <c r="F10090" s="11" t="s">
        <v>45</v>
      </c>
      <c r="G10090" s="12">
        <f>[1]动作!$A10089+[1]动作!$B10089</f>
        <v>43216.930914351855</v>
      </c>
      <c r="H10090" s="12"/>
      <c r="I10090" s="11"/>
    </row>
    <row r="10091" spans="1:9" hidden="1" x14ac:dyDescent="0.3">
      <c r="A10091" s="24">
        <v>10089</v>
      </c>
      <c r="B10091" s="11" t="str">
        <f>IFERROR(INDEX({"JSNY-BJ0001-01";"JSNY-JS0022-01";"JSNY-JS0002-01"},MATCH(D10091,{"BJ_zhongyu";"JS_WX_liteer";"JS_CZ_wodefeng"},0)),"")</f>
        <v>JSNY-JS0002-01</v>
      </c>
      <c r="C10091" s="11" t="str">
        <f>IFERROR(INDEX({"北京中裕世纪大酒店";"江苏利特尔绿色包装股份有限公司";"常州市金坛沃德丰电子科技有限公司"},MATCH(D10091,{"BJ_zhongyu";"JS_WX_liteer";"JS_CZ_wodefeng"},0)),"")</f>
        <v>常州市金坛沃德丰电子科技有限公司</v>
      </c>
      <c r="D10091" s="11" t="str">
        <f>[1]动作!$G10090</f>
        <v>JS_CZ_wodefeng</v>
      </c>
      <c r="E10091" s="11" t="str">
        <f>[1]动作!$D10090</f>
        <v>电表故障</v>
      </c>
      <c r="F10091" s="11" t="s">
        <v>45</v>
      </c>
      <c r="G10091" s="12">
        <f>[1]动作!$A10090+[1]动作!$B10090</f>
        <v>43216.931898148148</v>
      </c>
      <c r="H10091" s="12"/>
      <c r="I10091" s="11"/>
    </row>
    <row r="10092" spans="1:9" hidden="1" x14ac:dyDescent="0.3">
      <c r="A10092" s="24">
        <v>10090</v>
      </c>
      <c r="B10092" s="11" t="str">
        <f>IFERROR(INDEX({"JSNY-BJ0001-01";"JSNY-JS0022-01";"JSNY-JS0002-01"},MATCH(D10092,{"BJ_zhongyu";"JS_WX_liteer";"JS_CZ_wodefeng"},0)),"")</f>
        <v>JSNY-JS0002-01</v>
      </c>
      <c r="C10092" s="11" t="str">
        <f>IFERROR(INDEX({"北京中裕世纪大酒店";"江苏利特尔绿色包装股份有限公司";"常州市金坛沃德丰电子科技有限公司"},MATCH(D10092,{"BJ_zhongyu";"JS_WX_liteer";"JS_CZ_wodefeng"},0)),"")</f>
        <v>常州市金坛沃德丰电子科技有限公司</v>
      </c>
      <c r="D10092" s="11" t="str">
        <f>[1]动作!$G10091</f>
        <v>JS_CZ_wodefeng</v>
      </c>
      <c r="E10092" s="11" t="str">
        <f>[1]动作!$D10091</f>
        <v>电表故障</v>
      </c>
      <c r="F10092" s="11" t="s">
        <v>45</v>
      </c>
      <c r="G10092" s="12">
        <f>[1]动作!$A10091+[1]动作!$B10091</f>
        <v>43216.934270833335</v>
      </c>
      <c r="H10092" s="12"/>
      <c r="I10092" s="11"/>
    </row>
    <row r="10093" spans="1:9" hidden="1" x14ac:dyDescent="0.3">
      <c r="A10093" s="24">
        <v>10091</v>
      </c>
      <c r="B10093" s="11" t="str">
        <f>IFERROR(INDEX({"JSNY-BJ0001-01";"JSNY-JS0022-01";"JSNY-JS0002-01"},MATCH(D10093,{"BJ_zhongyu";"JS_WX_liteer";"JS_CZ_wodefeng"},0)),"")</f>
        <v>JSNY-JS0002-01</v>
      </c>
      <c r="C10093" s="11" t="str">
        <f>IFERROR(INDEX({"北京中裕世纪大酒店";"江苏利特尔绿色包装股份有限公司";"常州市金坛沃德丰电子科技有限公司"},MATCH(D10093,{"BJ_zhongyu";"JS_WX_liteer";"JS_CZ_wodefeng"},0)),"")</f>
        <v>常州市金坛沃德丰电子科技有限公司</v>
      </c>
      <c r="D10093" s="11" t="str">
        <f>[1]动作!$G10092</f>
        <v>JS_CZ_wodefeng</v>
      </c>
      <c r="E10093" s="11" t="str">
        <f>[1]动作!$D10092</f>
        <v>电表故障</v>
      </c>
      <c r="F10093" s="11" t="s">
        <v>45</v>
      </c>
      <c r="G10093" s="12">
        <f>[1]动作!$A10092+[1]动作!$B10092</f>
        <v>43216.935833333337</v>
      </c>
      <c r="H10093" s="12"/>
      <c r="I10093" s="11"/>
    </row>
    <row r="10094" spans="1:9" hidden="1" x14ac:dyDescent="0.3">
      <c r="A10094" s="24">
        <v>10092</v>
      </c>
      <c r="B10094" s="11" t="str">
        <f>IFERROR(INDEX({"JSNY-BJ0001-01";"JSNY-JS0022-01";"JSNY-JS0002-01"},MATCH(D10094,{"BJ_zhongyu";"JS_WX_liteer";"JS_CZ_wodefeng"},0)),"")</f>
        <v>JSNY-JS0002-01</v>
      </c>
      <c r="C10094" s="11" t="str">
        <f>IFERROR(INDEX({"北京中裕世纪大酒店";"江苏利特尔绿色包装股份有限公司";"常州市金坛沃德丰电子科技有限公司"},MATCH(D10094,{"BJ_zhongyu";"JS_WX_liteer";"JS_CZ_wodefeng"},0)),"")</f>
        <v>常州市金坛沃德丰电子科技有限公司</v>
      </c>
      <c r="D10094" s="11" t="str">
        <f>[1]动作!$G10093</f>
        <v>JS_CZ_wodefeng</v>
      </c>
      <c r="E10094" s="11" t="str">
        <f>[1]动作!$D10093</f>
        <v>电表故障</v>
      </c>
      <c r="F10094" s="11" t="s">
        <v>45</v>
      </c>
      <c r="G10094" s="12">
        <f>[1]动作!$A10093+[1]动作!$B10093</f>
        <v>43216.937164351853</v>
      </c>
      <c r="H10094" s="12"/>
      <c r="I10094" s="11"/>
    </row>
    <row r="10095" spans="1:9" hidden="1" x14ac:dyDescent="0.3">
      <c r="A10095" s="24">
        <v>10093</v>
      </c>
      <c r="B10095" s="11" t="str">
        <f>IFERROR(INDEX({"JSNY-BJ0001-01";"JSNY-JS0022-01";"JSNY-JS0002-01"},MATCH(D10095,{"BJ_zhongyu";"JS_WX_liteer";"JS_CZ_wodefeng"},0)),"")</f>
        <v>JSNY-JS0002-01</v>
      </c>
      <c r="C10095" s="11" t="str">
        <f>IFERROR(INDEX({"北京中裕世纪大酒店";"江苏利特尔绿色包装股份有限公司";"常州市金坛沃德丰电子科技有限公司"},MATCH(D10095,{"BJ_zhongyu";"JS_WX_liteer";"JS_CZ_wodefeng"},0)),"")</f>
        <v>常州市金坛沃德丰电子科技有限公司</v>
      </c>
      <c r="D10095" s="11" t="str">
        <f>[1]动作!$G10094</f>
        <v>JS_CZ_wodefeng</v>
      </c>
      <c r="E10095" s="11" t="str">
        <f>[1]动作!$D10094</f>
        <v>电表故障</v>
      </c>
      <c r="F10095" s="11" t="s">
        <v>45</v>
      </c>
      <c r="G10095" s="12">
        <f>[1]动作!$A10094+[1]动作!$B10094</f>
        <v>43216.941284722219</v>
      </c>
      <c r="H10095" s="12"/>
      <c r="I10095" s="11"/>
    </row>
    <row r="10096" spans="1:9" hidden="1" x14ac:dyDescent="0.3">
      <c r="A10096" s="24">
        <v>10094</v>
      </c>
      <c r="B10096" s="11" t="str">
        <f>IFERROR(INDEX({"JSNY-BJ0001-01";"JSNY-JS0022-01";"JSNY-JS0002-01"},MATCH(D10096,{"BJ_zhongyu";"JS_WX_liteer";"JS_CZ_wodefeng"},0)),"")</f>
        <v>JSNY-JS0002-01</v>
      </c>
      <c r="C10096" s="11" t="str">
        <f>IFERROR(INDEX({"北京中裕世纪大酒店";"江苏利特尔绿色包装股份有限公司";"常州市金坛沃德丰电子科技有限公司"},MATCH(D10096,{"BJ_zhongyu";"JS_WX_liteer";"JS_CZ_wodefeng"},0)),"")</f>
        <v>常州市金坛沃德丰电子科技有限公司</v>
      </c>
      <c r="D10096" s="11" t="str">
        <f>[1]动作!$G10095</f>
        <v>JS_CZ_wodefeng</v>
      </c>
      <c r="E10096" s="11" t="str">
        <f>[1]动作!$D10095</f>
        <v>电表故障</v>
      </c>
      <c r="F10096" s="11" t="s">
        <v>45</v>
      </c>
      <c r="G10096" s="12">
        <f>[1]动作!$A10095+[1]动作!$B10095</f>
        <v>43216.942210648151</v>
      </c>
      <c r="H10096" s="12"/>
      <c r="I10096" s="11"/>
    </row>
    <row r="10097" spans="1:9" hidden="1" x14ac:dyDescent="0.3">
      <c r="A10097" s="24">
        <v>10095</v>
      </c>
      <c r="B10097" s="11" t="str">
        <f>IFERROR(INDEX({"JSNY-BJ0001-01";"JSNY-JS0022-01";"JSNY-JS0002-01"},MATCH(D10097,{"BJ_zhongyu";"JS_WX_liteer";"JS_CZ_wodefeng"},0)),"")</f>
        <v>JSNY-JS0002-01</v>
      </c>
      <c r="C10097" s="11" t="str">
        <f>IFERROR(INDEX({"北京中裕世纪大酒店";"江苏利特尔绿色包装股份有限公司";"常州市金坛沃德丰电子科技有限公司"},MATCH(D10097,{"BJ_zhongyu";"JS_WX_liteer";"JS_CZ_wodefeng"},0)),"")</f>
        <v>常州市金坛沃德丰电子科技有限公司</v>
      </c>
      <c r="D10097" s="11" t="str">
        <f>[1]动作!$G10096</f>
        <v>JS_CZ_wodefeng</v>
      </c>
      <c r="E10097" s="11" t="str">
        <f>[1]动作!$D10096</f>
        <v>电表故障</v>
      </c>
      <c r="F10097" s="11" t="s">
        <v>45</v>
      </c>
      <c r="G10097" s="12">
        <f>[1]动作!$A10096+[1]动作!$B10096</f>
        <v>43216.942384259259</v>
      </c>
      <c r="H10097" s="12"/>
      <c r="I10097" s="11"/>
    </row>
    <row r="10098" spans="1:9" hidden="1" x14ac:dyDescent="0.3">
      <c r="A10098" s="24">
        <v>10096</v>
      </c>
      <c r="B10098" s="11" t="str">
        <f>IFERROR(INDEX({"JSNY-BJ0001-01";"JSNY-JS0022-01";"JSNY-JS0002-01"},MATCH(D10098,{"BJ_zhongyu";"JS_WX_liteer";"JS_CZ_wodefeng"},0)),"")</f>
        <v>JSNY-JS0002-01</v>
      </c>
      <c r="C10098" s="11" t="str">
        <f>IFERROR(INDEX({"北京中裕世纪大酒店";"江苏利特尔绿色包装股份有限公司";"常州市金坛沃德丰电子科技有限公司"},MATCH(D10098,{"BJ_zhongyu";"JS_WX_liteer";"JS_CZ_wodefeng"},0)),"")</f>
        <v>常州市金坛沃德丰电子科技有限公司</v>
      </c>
      <c r="D10098" s="11" t="str">
        <f>[1]动作!$G10097</f>
        <v>JS_CZ_wodefeng</v>
      </c>
      <c r="E10098" s="11" t="str">
        <f>[1]动作!$D10097</f>
        <v>电表故障</v>
      </c>
      <c r="F10098" s="11" t="s">
        <v>45</v>
      </c>
      <c r="G10098" s="12">
        <f>[1]动作!$A10097+[1]动作!$B10097</f>
        <v>43216.942615740743</v>
      </c>
      <c r="H10098" s="12"/>
      <c r="I10098" s="11"/>
    </row>
    <row r="10099" spans="1:9" hidden="1" x14ac:dyDescent="0.3">
      <c r="A10099" s="24">
        <v>10097</v>
      </c>
      <c r="B10099" s="11" t="str">
        <f>IFERROR(INDEX({"JSNY-BJ0001-01";"JSNY-JS0022-01";"JSNY-JS0002-01"},MATCH(D10099,{"BJ_zhongyu";"JS_WX_liteer";"JS_CZ_wodefeng"},0)),"")</f>
        <v>JSNY-JS0002-01</v>
      </c>
      <c r="C10099" s="11" t="str">
        <f>IFERROR(INDEX({"北京中裕世纪大酒店";"江苏利特尔绿色包装股份有限公司";"常州市金坛沃德丰电子科技有限公司"},MATCH(D10099,{"BJ_zhongyu";"JS_WX_liteer";"JS_CZ_wodefeng"},0)),"")</f>
        <v>常州市金坛沃德丰电子科技有限公司</v>
      </c>
      <c r="D10099" s="11" t="str">
        <f>[1]动作!$G10098</f>
        <v>JS_CZ_wodefeng</v>
      </c>
      <c r="E10099" s="11" t="str">
        <f>[1]动作!$D10098</f>
        <v>电表故障</v>
      </c>
      <c r="F10099" s="11" t="s">
        <v>45</v>
      </c>
      <c r="G10099" s="12">
        <f>[1]动作!$A10098+[1]动作!$B10098</f>
        <v>43216.942731481482</v>
      </c>
      <c r="H10099" s="12"/>
      <c r="I10099" s="11"/>
    </row>
    <row r="10100" spans="1:9" hidden="1" x14ac:dyDescent="0.3">
      <c r="A10100" s="24">
        <v>10098</v>
      </c>
      <c r="B10100" s="11" t="str">
        <f>IFERROR(INDEX({"JSNY-BJ0001-01";"JSNY-JS0022-01";"JSNY-JS0002-01"},MATCH(D10100,{"BJ_zhongyu";"JS_WX_liteer";"JS_CZ_wodefeng"},0)),"")</f>
        <v>JSNY-JS0002-01</v>
      </c>
      <c r="C10100" s="11" t="str">
        <f>IFERROR(INDEX({"北京中裕世纪大酒店";"江苏利特尔绿色包装股份有限公司";"常州市金坛沃德丰电子科技有限公司"},MATCH(D10100,{"BJ_zhongyu";"JS_WX_liteer";"JS_CZ_wodefeng"},0)),"")</f>
        <v>常州市金坛沃德丰电子科技有限公司</v>
      </c>
      <c r="D10100" s="11" t="str">
        <f>[1]动作!$G10099</f>
        <v>JS_CZ_wodefeng</v>
      </c>
      <c r="E10100" s="11" t="str">
        <f>[1]动作!$D10099</f>
        <v>电表故障</v>
      </c>
      <c r="F10100" s="11" t="s">
        <v>45</v>
      </c>
      <c r="G10100" s="12">
        <f>[1]动作!$A10099+[1]动作!$B10099</f>
        <v>43216.942847222221</v>
      </c>
      <c r="H10100" s="12"/>
      <c r="I10100" s="11"/>
    </row>
    <row r="10101" spans="1:9" hidden="1" x14ac:dyDescent="0.3">
      <c r="A10101" s="24">
        <v>10099</v>
      </c>
      <c r="B10101" s="11" t="str">
        <f>IFERROR(INDEX({"JSNY-BJ0001-01";"JSNY-JS0022-01";"JSNY-JS0002-01"},MATCH(D10101,{"BJ_zhongyu";"JS_WX_liteer";"JS_CZ_wodefeng"},0)),"")</f>
        <v>JSNY-JS0002-01</v>
      </c>
      <c r="C10101" s="11" t="str">
        <f>IFERROR(INDEX({"北京中裕世纪大酒店";"江苏利特尔绿色包装股份有限公司";"常州市金坛沃德丰电子科技有限公司"},MATCH(D10101,{"BJ_zhongyu";"JS_WX_liteer";"JS_CZ_wodefeng"},0)),"")</f>
        <v>常州市金坛沃德丰电子科技有限公司</v>
      </c>
      <c r="D10101" s="11" t="str">
        <f>[1]动作!$G10100</f>
        <v>JS_CZ_wodefeng</v>
      </c>
      <c r="E10101" s="11" t="str">
        <f>[1]动作!$D10100</f>
        <v>电表故障</v>
      </c>
      <c r="F10101" s="11" t="s">
        <v>45</v>
      </c>
      <c r="G10101" s="12">
        <f>[1]动作!$A10100+[1]动作!$B10100</f>
        <v>43216.946319444447</v>
      </c>
      <c r="H10101" s="12"/>
      <c r="I10101" s="11"/>
    </row>
    <row r="10102" spans="1:9" hidden="1" x14ac:dyDescent="0.3">
      <c r="A10102" s="24">
        <v>10100</v>
      </c>
      <c r="B10102" s="11" t="str">
        <f>IFERROR(INDEX({"JSNY-BJ0001-01";"JSNY-JS0022-01";"JSNY-JS0002-01"},MATCH(D10102,{"BJ_zhongyu";"JS_WX_liteer";"JS_CZ_wodefeng"},0)),"")</f>
        <v>JSNY-JS0002-01</v>
      </c>
      <c r="C10102" s="11" t="str">
        <f>IFERROR(INDEX({"北京中裕世纪大酒店";"江苏利特尔绿色包装股份有限公司";"常州市金坛沃德丰电子科技有限公司"},MATCH(D10102,{"BJ_zhongyu";"JS_WX_liteer";"JS_CZ_wodefeng"},0)),"")</f>
        <v>常州市金坛沃德丰电子科技有限公司</v>
      </c>
      <c r="D10102" s="11" t="str">
        <f>[1]动作!$G10101</f>
        <v>JS_CZ_wodefeng</v>
      </c>
      <c r="E10102" s="11" t="str">
        <f>[1]动作!$D10101</f>
        <v>电表故障</v>
      </c>
      <c r="F10102" s="11" t="s">
        <v>45</v>
      </c>
      <c r="G10102" s="12">
        <f>[1]动作!$A10101+[1]动作!$B10101</f>
        <v>43216.950671296298</v>
      </c>
      <c r="H10102" s="12"/>
      <c r="I10102" s="11"/>
    </row>
    <row r="10103" spans="1:9" hidden="1" x14ac:dyDescent="0.3">
      <c r="A10103" s="24">
        <v>10101</v>
      </c>
      <c r="B10103" s="11" t="str">
        <f>IFERROR(INDEX({"JSNY-BJ0001-01";"JSNY-JS0022-01";"JSNY-JS0002-01"},MATCH(D10103,{"BJ_zhongyu";"JS_WX_liteer";"JS_CZ_wodefeng"},0)),"")</f>
        <v>JSNY-JS0002-01</v>
      </c>
      <c r="C10103" s="11" t="str">
        <f>IFERROR(INDEX({"北京中裕世纪大酒店";"江苏利特尔绿色包装股份有限公司";"常州市金坛沃德丰电子科技有限公司"},MATCH(D10103,{"BJ_zhongyu";"JS_WX_liteer";"JS_CZ_wodefeng"},0)),"")</f>
        <v>常州市金坛沃德丰电子科技有限公司</v>
      </c>
      <c r="D10103" s="11" t="str">
        <f>[1]动作!$G10102</f>
        <v>JS_CZ_wodefeng</v>
      </c>
      <c r="E10103" s="11" t="str">
        <f>[1]动作!$D10102</f>
        <v>电表故障</v>
      </c>
      <c r="F10103" s="11" t="s">
        <v>45</v>
      </c>
      <c r="G10103" s="12">
        <f>[1]动作!$A10102+[1]动作!$B10102</f>
        <v>43216.953043981484</v>
      </c>
      <c r="H10103" s="12"/>
      <c r="I10103" s="11"/>
    </row>
    <row r="10104" spans="1:9" hidden="1" x14ac:dyDescent="0.3">
      <c r="A10104" s="24">
        <v>10102</v>
      </c>
      <c r="B10104" s="11" t="str">
        <f>IFERROR(INDEX({"JSNY-BJ0001-01";"JSNY-JS0022-01";"JSNY-JS0002-01"},MATCH(D10104,{"BJ_zhongyu";"JS_WX_liteer";"JS_CZ_wodefeng"},0)),"")</f>
        <v>JSNY-JS0002-01</v>
      </c>
      <c r="C10104" s="11" t="str">
        <f>IFERROR(INDEX({"北京中裕世纪大酒店";"江苏利特尔绿色包装股份有限公司";"常州市金坛沃德丰电子科技有限公司"},MATCH(D10104,{"BJ_zhongyu";"JS_WX_liteer";"JS_CZ_wodefeng"},0)),"")</f>
        <v>常州市金坛沃德丰电子科技有限公司</v>
      </c>
      <c r="D10104" s="11" t="str">
        <f>[1]动作!$G10103</f>
        <v>JS_CZ_wodefeng</v>
      </c>
      <c r="E10104" s="11" t="str">
        <f>[1]动作!$D10103</f>
        <v>电表故障</v>
      </c>
      <c r="F10104" s="11" t="s">
        <v>45</v>
      </c>
      <c r="G10104" s="12">
        <f>[1]动作!$A10103+[1]动作!$B10103</f>
        <v>43216.953159722223</v>
      </c>
      <c r="H10104" s="12"/>
      <c r="I10104" s="11"/>
    </row>
    <row r="10105" spans="1:9" hidden="1" x14ac:dyDescent="0.3">
      <c r="A10105" s="24">
        <v>10103</v>
      </c>
      <c r="B10105" s="11" t="str">
        <f>IFERROR(INDEX({"JSNY-BJ0001-01";"JSNY-JS0022-01";"JSNY-JS0002-01"},MATCH(D10105,{"BJ_zhongyu";"JS_WX_liteer";"JS_CZ_wodefeng"},0)),"")</f>
        <v>JSNY-JS0002-01</v>
      </c>
      <c r="C10105" s="11" t="str">
        <f>IFERROR(INDEX({"北京中裕世纪大酒店";"江苏利特尔绿色包装股份有限公司";"常州市金坛沃德丰电子科技有限公司"},MATCH(D10105,{"BJ_zhongyu";"JS_WX_liteer";"JS_CZ_wodefeng"},0)),"")</f>
        <v>常州市金坛沃德丰电子科技有限公司</v>
      </c>
      <c r="D10105" s="11" t="str">
        <f>[1]动作!$G10104</f>
        <v>JS_CZ_wodefeng</v>
      </c>
      <c r="E10105" s="11" t="str">
        <f>[1]动作!$D10104</f>
        <v>电表故障</v>
      </c>
      <c r="F10105" s="11" t="s">
        <v>45</v>
      </c>
      <c r="G10105" s="12">
        <f>[1]动作!$A10104+[1]动作!$B10104</f>
        <v>43216.954606481479</v>
      </c>
      <c r="H10105" s="12"/>
      <c r="I10105" s="11"/>
    </row>
    <row r="10106" spans="1:9" hidden="1" x14ac:dyDescent="0.3">
      <c r="A10106" s="24">
        <v>10104</v>
      </c>
      <c r="B10106" s="11" t="str">
        <f>IFERROR(INDEX({"JSNY-BJ0001-01";"JSNY-JS0022-01";"JSNY-JS0002-01"},MATCH(D10106,{"BJ_zhongyu";"JS_WX_liteer";"JS_CZ_wodefeng"},0)),"")</f>
        <v>JSNY-JS0002-01</v>
      </c>
      <c r="C10106" s="11" t="str">
        <f>IFERROR(INDEX({"北京中裕世纪大酒店";"江苏利特尔绿色包装股份有限公司";"常州市金坛沃德丰电子科技有限公司"},MATCH(D10106,{"BJ_zhongyu";"JS_WX_liteer";"JS_CZ_wodefeng"},0)),"")</f>
        <v>常州市金坛沃德丰电子科技有限公司</v>
      </c>
      <c r="D10106" s="11" t="str">
        <f>[1]动作!$G10105</f>
        <v>JS_CZ_wodefeng</v>
      </c>
      <c r="E10106" s="11" t="str">
        <f>[1]动作!$D10105</f>
        <v>电表故障</v>
      </c>
      <c r="F10106" s="11" t="s">
        <v>45</v>
      </c>
      <c r="G10106" s="12">
        <f>[1]动作!$A10105+[1]动作!$B10105</f>
        <v>43216.954722222225</v>
      </c>
      <c r="H10106" s="12"/>
      <c r="I10106" s="11"/>
    </row>
    <row r="10107" spans="1:9" hidden="1" x14ac:dyDescent="0.3">
      <c r="A10107" s="24">
        <v>10105</v>
      </c>
      <c r="B10107" s="11" t="str">
        <f>IFERROR(INDEX({"JSNY-BJ0001-01";"JSNY-JS0022-01";"JSNY-JS0002-01"},MATCH(D10107,{"BJ_zhongyu";"JS_WX_liteer";"JS_CZ_wodefeng"},0)),"")</f>
        <v>JSNY-JS0002-01</v>
      </c>
      <c r="C10107" s="11" t="str">
        <f>IFERROR(INDEX({"北京中裕世纪大酒店";"江苏利特尔绿色包装股份有限公司";"常州市金坛沃德丰电子科技有限公司"},MATCH(D10107,{"BJ_zhongyu";"JS_WX_liteer";"JS_CZ_wodefeng"},0)),"")</f>
        <v>常州市金坛沃德丰电子科技有限公司</v>
      </c>
      <c r="D10107" s="11" t="str">
        <f>[1]动作!$G10106</f>
        <v>JS_CZ_wodefeng</v>
      </c>
      <c r="E10107" s="11" t="str">
        <f>[1]动作!$D10106</f>
        <v>电表故障</v>
      </c>
      <c r="F10107" s="11" t="s">
        <v>45</v>
      </c>
      <c r="G10107" s="12">
        <f>[1]动作!$A10106+[1]动作!$B10106</f>
        <v>43216.95616898148</v>
      </c>
      <c r="H10107" s="12"/>
      <c r="I10107" s="11"/>
    </row>
    <row r="10108" spans="1:9" hidden="1" x14ac:dyDescent="0.3">
      <c r="A10108" s="24">
        <v>10106</v>
      </c>
      <c r="B10108" s="11" t="str">
        <f>IFERROR(INDEX({"JSNY-BJ0001-01";"JSNY-JS0022-01";"JSNY-JS0002-01"},MATCH(D10108,{"BJ_zhongyu";"JS_WX_liteer";"JS_CZ_wodefeng"},0)),"")</f>
        <v>JSNY-JS0002-01</v>
      </c>
      <c r="C10108" s="11" t="str">
        <f>IFERROR(INDEX({"北京中裕世纪大酒店";"江苏利特尔绿色包装股份有限公司";"常州市金坛沃德丰电子科技有限公司"},MATCH(D10108,{"BJ_zhongyu";"JS_WX_liteer";"JS_CZ_wodefeng"},0)),"")</f>
        <v>常州市金坛沃德丰电子科技有限公司</v>
      </c>
      <c r="D10108" s="11" t="str">
        <f>[1]动作!$G10107</f>
        <v>JS_CZ_wodefeng</v>
      </c>
      <c r="E10108" s="11" t="str">
        <f>[1]动作!$D10107</f>
        <v>电表故障</v>
      </c>
      <c r="F10108" s="11" t="s">
        <v>45</v>
      </c>
      <c r="G10108" s="12">
        <f>[1]动作!$A10107+[1]动作!$B10107</f>
        <v>43216.959999999999</v>
      </c>
      <c r="H10108" s="12"/>
      <c r="I10108" s="11"/>
    </row>
    <row r="10109" spans="1:9" hidden="1" x14ac:dyDescent="0.3">
      <c r="A10109" s="24">
        <v>10107</v>
      </c>
      <c r="B10109" s="11" t="str">
        <f>IFERROR(INDEX({"JSNY-BJ0001-01";"JSNY-JS0022-01";"JSNY-JS0002-01"},MATCH(D10109,{"BJ_zhongyu";"JS_WX_liteer";"JS_CZ_wodefeng"},0)),"")</f>
        <v>JSNY-JS0002-01</v>
      </c>
      <c r="C10109" s="11" t="str">
        <f>IFERROR(INDEX({"北京中裕世纪大酒店";"江苏利特尔绿色包装股份有限公司";"常州市金坛沃德丰电子科技有限公司"},MATCH(D10109,{"BJ_zhongyu";"JS_WX_liteer";"JS_CZ_wodefeng"},0)),"")</f>
        <v>常州市金坛沃德丰电子科技有限公司</v>
      </c>
      <c r="D10109" s="11" t="str">
        <f>[1]动作!$G10108</f>
        <v>JS_CZ_wodefeng</v>
      </c>
      <c r="E10109" s="11" t="str">
        <f>[1]动作!$D10108</f>
        <v>电表故障</v>
      </c>
      <c r="F10109" s="11" t="s">
        <v>45</v>
      </c>
      <c r="G10109" s="12">
        <f>[1]动作!$A10108+[1]动作!$B10108</f>
        <v>43216.961099537039</v>
      </c>
      <c r="H10109" s="12"/>
      <c r="I10109" s="11"/>
    </row>
    <row r="10110" spans="1:9" hidden="1" x14ac:dyDescent="0.3">
      <c r="A10110" s="24">
        <v>10108</v>
      </c>
      <c r="B10110" s="11" t="str">
        <f>IFERROR(INDEX({"JSNY-BJ0001-01";"JSNY-JS0022-01";"JSNY-JS0002-01"},MATCH(D10110,{"BJ_zhongyu";"JS_WX_liteer";"JS_CZ_wodefeng"},0)),"")</f>
        <v>JSNY-JS0002-01</v>
      </c>
      <c r="C10110" s="11" t="str">
        <f>IFERROR(INDEX({"北京中裕世纪大酒店";"江苏利特尔绿色包装股份有限公司";"常州市金坛沃德丰电子科技有限公司"},MATCH(D10110,{"BJ_zhongyu";"JS_WX_liteer";"JS_CZ_wodefeng"},0)),"")</f>
        <v>常州市金坛沃德丰电子科技有限公司</v>
      </c>
      <c r="D10110" s="11" t="str">
        <f>[1]动作!$G10109</f>
        <v>JS_CZ_wodefeng</v>
      </c>
      <c r="E10110" s="11" t="str">
        <f>[1]动作!$D10109</f>
        <v>电表故障</v>
      </c>
      <c r="F10110" s="11" t="s">
        <v>45</v>
      </c>
      <c r="G10110" s="12">
        <f>[1]动作!$A10109+[1]动作!$B10109</f>
        <v>43216.961342592593</v>
      </c>
      <c r="H10110" s="12"/>
      <c r="I10110" s="11"/>
    </row>
    <row r="10111" spans="1:9" hidden="1" x14ac:dyDescent="0.3">
      <c r="A10111" s="24">
        <v>10109</v>
      </c>
      <c r="B10111" s="11" t="str">
        <f>IFERROR(INDEX({"JSNY-BJ0001-01";"JSNY-JS0022-01";"JSNY-JS0002-01"},MATCH(D10111,{"BJ_zhongyu";"JS_WX_liteer";"JS_CZ_wodefeng"},0)),"")</f>
        <v>JSNY-JS0002-01</v>
      </c>
      <c r="C10111" s="11" t="str">
        <f>IFERROR(INDEX({"北京中裕世纪大酒店";"江苏利特尔绿色包装股份有限公司";"常州市金坛沃德丰电子科技有限公司"},MATCH(D10111,{"BJ_zhongyu";"JS_WX_liteer";"JS_CZ_wodefeng"},0)),"")</f>
        <v>常州市金坛沃德丰电子科技有限公司</v>
      </c>
      <c r="D10111" s="11" t="str">
        <f>[1]动作!$G10110</f>
        <v>JS_CZ_wodefeng</v>
      </c>
      <c r="E10111" s="11" t="str">
        <f>[1]动作!$D10110</f>
        <v>电表故障</v>
      </c>
      <c r="F10111" s="11" t="s">
        <v>45</v>
      </c>
      <c r="G10111" s="12">
        <f>[1]动作!$A10110+[1]动作!$B10110</f>
        <v>43216.961446759262</v>
      </c>
      <c r="H10111" s="12"/>
      <c r="I10111" s="11"/>
    </row>
    <row r="10112" spans="1:9" hidden="1" x14ac:dyDescent="0.3">
      <c r="A10112" s="24">
        <v>10110</v>
      </c>
      <c r="B10112" s="11" t="str">
        <f>IFERROR(INDEX({"JSNY-BJ0001-01";"JSNY-JS0022-01";"JSNY-JS0002-01"},MATCH(D10112,{"BJ_zhongyu";"JS_WX_liteer";"JS_CZ_wodefeng"},0)),"")</f>
        <v>JSNY-JS0002-01</v>
      </c>
      <c r="C10112" s="11" t="str">
        <f>IFERROR(INDEX({"北京中裕世纪大酒店";"江苏利特尔绿色包装股份有限公司";"常州市金坛沃德丰电子科技有限公司"},MATCH(D10112,{"BJ_zhongyu";"JS_WX_liteer";"JS_CZ_wodefeng"},0)),"")</f>
        <v>常州市金坛沃德丰电子科技有限公司</v>
      </c>
      <c r="D10112" s="11" t="str">
        <f>[1]动作!$G10111</f>
        <v>JS_CZ_wodefeng</v>
      </c>
      <c r="E10112" s="11" t="str">
        <f>[1]动作!$D10111</f>
        <v>电表故障</v>
      </c>
      <c r="F10112" s="11" t="s">
        <v>45</v>
      </c>
      <c r="G10112" s="12">
        <f>[1]动作!$A10111+[1]动作!$B10111</f>
        <v>43216.962372685186</v>
      </c>
      <c r="H10112" s="12"/>
      <c r="I10112" s="11"/>
    </row>
    <row r="10113" spans="1:9" hidden="1" x14ac:dyDescent="0.3">
      <c r="A10113" s="24">
        <v>10111</v>
      </c>
      <c r="B10113" s="11" t="str">
        <f>IFERROR(INDEX({"JSNY-BJ0001-01";"JSNY-JS0022-01";"JSNY-JS0002-01"},MATCH(D10113,{"BJ_zhongyu";"JS_WX_liteer";"JS_CZ_wodefeng"},0)),"")</f>
        <v>JSNY-JS0002-01</v>
      </c>
      <c r="C10113" s="11" t="str">
        <f>IFERROR(INDEX({"北京中裕世纪大酒店";"江苏利特尔绿色包装股份有限公司";"常州市金坛沃德丰电子科技有限公司"},MATCH(D10113,{"BJ_zhongyu";"JS_WX_liteer";"JS_CZ_wodefeng"},0)),"")</f>
        <v>常州市金坛沃德丰电子科技有限公司</v>
      </c>
      <c r="D10113" s="11" t="str">
        <f>[1]动作!$G10112</f>
        <v>JS_CZ_wodefeng</v>
      </c>
      <c r="E10113" s="11" t="str">
        <f>[1]动作!$D10112</f>
        <v>电表故障</v>
      </c>
      <c r="F10113" s="11" t="s">
        <v>45</v>
      </c>
      <c r="G10113" s="12">
        <f>[1]动作!$A10112+[1]动作!$B10112</f>
        <v>43216.963946759257</v>
      </c>
      <c r="H10113" s="12"/>
      <c r="I10113" s="11"/>
    </row>
    <row r="10114" spans="1:9" hidden="1" x14ac:dyDescent="0.3">
      <c r="A10114" s="24">
        <v>10112</v>
      </c>
      <c r="B10114" s="11" t="str">
        <f>IFERROR(INDEX({"JSNY-BJ0001-01";"JSNY-JS0022-01";"JSNY-JS0002-01"},MATCH(D10114,{"BJ_zhongyu";"JS_WX_liteer";"JS_CZ_wodefeng"},0)),"")</f>
        <v>JSNY-JS0002-01</v>
      </c>
      <c r="C10114" s="11" t="str">
        <f>IFERROR(INDEX({"北京中裕世纪大酒店";"江苏利特尔绿色包装股份有限公司";"常州市金坛沃德丰电子科技有限公司"},MATCH(D10114,{"BJ_zhongyu";"JS_WX_liteer";"JS_CZ_wodefeng"},0)),"")</f>
        <v>常州市金坛沃德丰电子科技有限公司</v>
      </c>
      <c r="D10114" s="11" t="str">
        <f>[1]动作!$G10113</f>
        <v>JS_CZ_wodefeng</v>
      </c>
      <c r="E10114" s="11" t="str">
        <f>[1]动作!$D10113</f>
        <v>电表故障</v>
      </c>
      <c r="F10114" s="11" t="s">
        <v>45</v>
      </c>
      <c r="G10114" s="12">
        <f>[1]动作!$A10113+[1]动作!$B10113</f>
        <v>43216.964872685188</v>
      </c>
      <c r="H10114" s="12"/>
      <c r="I10114" s="11"/>
    </row>
    <row r="10115" spans="1:9" hidden="1" x14ac:dyDescent="0.3">
      <c r="A10115" s="24">
        <v>10113</v>
      </c>
      <c r="B10115" s="11" t="str">
        <f>IFERROR(INDEX({"JSNY-BJ0001-01";"JSNY-JS0022-01";"JSNY-JS0002-01"},MATCH(D10115,{"BJ_zhongyu";"JS_WX_liteer";"JS_CZ_wodefeng"},0)),"")</f>
        <v>JSNY-JS0002-01</v>
      </c>
      <c r="C10115" s="11" t="str">
        <f>IFERROR(INDEX({"北京中裕世纪大酒店";"江苏利特尔绿色包装股份有限公司";"常州市金坛沃德丰电子科技有限公司"},MATCH(D10115,{"BJ_zhongyu";"JS_WX_liteer";"JS_CZ_wodefeng"},0)),"")</f>
        <v>常州市金坛沃德丰电子科技有限公司</v>
      </c>
      <c r="D10115" s="11" t="str">
        <f>[1]动作!$G10114</f>
        <v>JS_CZ_wodefeng</v>
      </c>
      <c r="E10115" s="11" t="str">
        <f>[1]动作!$D10114</f>
        <v>电表故障</v>
      </c>
      <c r="F10115" s="11" t="s">
        <v>45</v>
      </c>
      <c r="G10115" s="12">
        <f>[1]动作!$A10114+[1]动作!$B10114</f>
        <v>43216.965046296296</v>
      </c>
      <c r="H10115" s="12"/>
      <c r="I10115" s="11"/>
    </row>
    <row r="10116" spans="1:9" hidden="1" x14ac:dyDescent="0.3">
      <c r="A10116" s="24">
        <v>10114</v>
      </c>
      <c r="B10116" s="11" t="str">
        <f>IFERROR(INDEX({"JSNY-BJ0001-01";"JSNY-JS0022-01";"JSNY-JS0002-01"},MATCH(D10116,{"BJ_zhongyu";"JS_WX_liteer";"JS_CZ_wodefeng"},0)),"")</f>
        <v>JSNY-JS0002-01</v>
      </c>
      <c r="C10116" s="11" t="str">
        <f>IFERROR(INDEX({"北京中裕世纪大酒店";"江苏利特尔绿色包装股份有限公司";"常州市金坛沃德丰电子科技有限公司"},MATCH(D10116,{"BJ_zhongyu";"JS_WX_liteer";"JS_CZ_wodefeng"},0)),"")</f>
        <v>常州市金坛沃德丰电子科技有限公司</v>
      </c>
      <c r="D10116" s="11" t="str">
        <f>[1]动作!$G10115</f>
        <v>JS_CZ_wodefeng</v>
      </c>
      <c r="E10116" s="11" t="str">
        <f>[1]动作!$D10115</f>
        <v>电表故障</v>
      </c>
      <c r="F10116" s="11" t="s">
        <v>45</v>
      </c>
      <c r="G10116" s="12">
        <f>[1]动作!$A10115+[1]动作!$B10115</f>
        <v>43216.96539351852</v>
      </c>
      <c r="H10116" s="12"/>
      <c r="I10116" s="11"/>
    </row>
    <row r="10117" spans="1:9" hidden="1" x14ac:dyDescent="0.3">
      <c r="A10117" s="24">
        <v>10115</v>
      </c>
      <c r="B10117" s="11" t="str">
        <f>IFERROR(INDEX({"JSNY-BJ0001-01";"JSNY-JS0022-01";"JSNY-JS0002-01"},MATCH(D10117,{"BJ_zhongyu";"JS_WX_liteer";"JS_CZ_wodefeng"},0)),"")</f>
        <v>JSNY-JS0002-01</v>
      </c>
      <c r="C10117" s="11" t="str">
        <f>IFERROR(INDEX({"北京中裕世纪大酒店";"江苏利特尔绿色包装股份有限公司";"常州市金坛沃德丰电子科技有限公司"},MATCH(D10117,{"BJ_zhongyu";"JS_WX_liteer";"JS_CZ_wodefeng"},0)),"")</f>
        <v>常州市金坛沃德丰电子科技有限公司</v>
      </c>
      <c r="D10117" s="11" t="str">
        <f>[1]动作!$G10116</f>
        <v>JS_CZ_wodefeng</v>
      </c>
      <c r="E10117" s="11" t="str">
        <f>[1]动作!$D10116</f>
        <v>电表故障</v>
      </c>
      <c r="F10117" s="11" t="s">
        <v>45</v>
      </c>
      <c r="G10117" s="12">
        <f>[1]动作!$A10116+[1]动作!$B10116</f>
        <v>43216.966319444444</v>
      </c>
      <c r="H10117" s="12"/>
      <c r="I10117" s="11"/>
    </row>
    <row r="10118" spans="1:9" hidden="1" x14ac:dyDescent="0.3">
      <c r="A10118" s="24">
        <v>10116</v>
      </c>
      <c r="B10118" s="11" t="str">
        <f>IFERROR(INDEX({"JSNY-BJ0001-01";"JSNY-JS0022-01";"JSNY-JS0002-01"},MATCH(D10118,{"BJ_zhongyu";"JS_WX_liteer";"JS_CZ_wodefeng"},0)),"")</f>
        <v>JSNY-JS0002-01</v>
      </c>
      <c r="C10118" s="11" t="str">
        <f>IFERROR(INDEX({"北京中裕世纪大酒店";"江苏利特尔绿色包装股份有限公司";"常州市金坛沃德丰电子科技有限公司"},MATCH(D10118,{"BJ_zhongyu";"JS_WX_liteer";"JS_CZ_wodefeng"},0)),"")</f>
        <v>常州市金坛沃德丰电子科技有限公司</v>
      </c>
      <c r="D10118" s="11" t="str">
        <f>[1]动作!$G10117</f>
        <v>JS_CZ_wodefeng</v>
      </c>
      <c r="E10118" s="11" t="str">
        <f>[1]动作!$D10117</f>
        <v>电表故障</v>
      </c>
      <c r="F10118" s="11" t="s">
        <v>45</v>
      </c>
      <c r="G10118" s="12">
        <f>[1]动作!$A10117+[1]动作!$B10117</f>
        <v>43216.966435185182</v>
      </c>
      <c r="H10118" s="12"/>
      <c r="I10118" s="11"/>
    </row>
    <row r="10119" spans="1:9" hidden="1" x14ac:dyDescent="0.3">
      <c r="A10119" s="24">
        <v>10117</v>
      </c>
      <c r="B10119" s="11" t="str">
        <f>IFERROR(INDEX({"JSNY-BJ0001-01";"JSNY-JS0022-01";"JSNY-JS0002-01"},MATCH(D10119,{"BJ_zhongyu";"JS_WX_liteer";"JS_CZ_wodefeng"},0)),"")</f>
        <v>JSNY-JS0002-01</v>
      </c>
      <c r="C10119" s="11" t="str">
        <f>IFERROR(INDEX({"北京中裕世纪大酒店";"江苏利特尔绿色包装股份有限公司";"常州市金坛沃德丰电子科技有限公司"},MATCH(D10119,{"BJ_zhongyu";"JS_WX_liteer";"JS_CZ_wodefeng"},0)),"")</f>
        <v>常州市金坛沃德丰电子科技有限公司</v>
      </c>
      <c r="D10119" s="11" t="str">
        <f>[1]动作!$G10118</f>
        <v>JS_CZ_wodefeng</v>
      </c>
      <c r="E10119" s="11" t="str">
        <f>[1]动作!$D10118</f>
        <v>电表故障</v>
      </c>
      <c r="F10119" s="11" t="s">
        <v>45</v>
      </c>
      <c r="G10119" s="12">
        <f>[1]动作!$A10118+[1]动作!$B10118</f>
        <v>43216.967766203707</v>
      </c>
      <c r="H10119" s="12"/>
      <c r="I10119" s="11"/>
    </row>
    <row r="10120" spans="1:9" hidden="1" x14ac:dyDescent="0.3">
      <c r="A10120" s="24">
        <v>10118</v>
      </c>
      <c r="B10120" s="11" t="str">
        <f>IFERROR(INDEX({"JSNY-BJ0001-01";"JSNY-JS0022-01";"JSNY-JS0002-01"},MATCH(D10120,{"BJ_zhongyu";"JS_WX_liteer";"JS_CZ_wodefeng"},0)),"")</f>
        <v>JSNY-JS0002-01</v>
      </c>
      <c r="C10120" s="11" t="str">
        <f>IFERROR(INDEX({"北京中裕世纪大酒店";"江苏利特尔绿色包装股份有限公司";"常州市金坛沃德丰电子科技有限公司"},MATCH(D10120,{"BJ_zhongyu";"JS_WX_liteer";"JS_CZ_wodefeng"},0)),"")</f>
        <v>常州市金坛沃德丰电子科技有限公司</v>
      </c>
      <c r="D10120" s="11" t="str">
        <f>[1]动作!$G10119</f>
        <v>JS_CZ_wodefeng</v>
      </c>
      <c r="E10120" s="11" t="str">
        <f>[1]动作!$D10119</f>
        <v>电表故障</v>
      </c>
      <c r="F10120" s="11" t="s">
        <v>45</v>
      </c>
      <c r="G10120" s="12">
        <f>[1]动作!$A10119+[1]动作!$B10119</f>
        <v>43216.969224537039</v>
      </c>
      <c r="H10120" s="12"/>
      <c r="I10120" s="11"/>
    </row>
    <row r="10121" spans="1:9" hidden="1" x14ac:dyDescent="0.3">
      <c r="A10121" s="24">
        <v>10119</v>
      </c>
      <c r="B10121" s="11" t="str">
        <f>IFERROR(INDEX({"JSNY-BJ0001-01";"JSNY-JS0022-01";"JSNY-JS0002-01"},MATCH(D10121,{"BJ_zhongyu";"JS_WX_liteer";"JS_CZ_wodefeng"},0)),"")</f>
        <v>JSNY-JS0002-01</v>
      </c>
      <c r="C10121" s="11" t="str">
        <f>IFERROR(INDEX({"北京中裕世纪大酒店";"江苏利特尔绿色包装股份有限公司";"常州市金坛沃德丰电子科技有限公司"},MATCH(D10121,{"BJ_zhongyu";"JS_WX_liteer";"JS_CZ_wodefeng"},0)),"")</f>
        <v>常州市金坛沃德丰电子科技有限公司</v>
      </c>
      <c r="D10121" s="11" t="str">
        <f>[1]动作!$G10120</f>
        <v>JS_CZ_wodefeng</v>
      </c>
      <c r="E10121" s="11" t="str">
        <f>[1]动作!$D10120</f>
        <v>电表故障</v>
      </c>
      <c r="F10121" s="11" t="s">
        <v>45</v>
      </c>
      <c r="G10121" s="12">
        <f>[1]动作!$A10120+[1]动作!$B10120</f>
        <v>43216.970081018517</v>
      </c>
      <c r="H10121" s="12"/>
      <c r="I10121" s="11"/>
    </row>
    <row r="10122" spans="1:9" hidden="1" x14ac:dyDescent="0.3">
      <c r="A10122" s="24">
        <v>10120</v>
      </c>
      <c r="B10122" s="11" t="str">
        <f>IFERROR(INDEX({"JSNY-BJ0001-01";"JSNY-JS0022-01";"JSNY-JS0002-01"},MATCH(D10122,{"BJ_zhongyu";"JS_WX_liteer";"JS_CZ_wodefeng"},0)),"")</f>
        <v>JSNY-JS0002-01</v>
      </c>
      <c r="C10122" s="11" t="str">
        <f>IFERROR(INDEX({"北京中裕世纪大酒店";"江苏利特尔绿色包装股份有限公司";"常州市金坛沃德丰电子科技有限公司"},MATCH(D10122,{"BJ_zhongyu";"JS_WX_liteer";"JS_CZ_wodefeng"},0)),"")</f>
        <v>常州市金坛沃德丰电子科技有限公司</v>
      </c>
      <c r="D10122" s="11" t="str">
        <f>[1]动作!$G10121</f>
        <v>JS_CZ_wodefeng</v>
      </c>
      <c r="E10122" s="11" t="str">
        <f>[1]动作!$D10121</f>
        <v>电表故障</v>
      </c>
      <c r="F10122" s="11" t="s">
        <v>45</v>
      </c>
      <c r="G10122" s="12">
        <f>[1]动作!$A10121+[1]动作!$B10121</f>
        <v>43216.971597222226</v>
      </c>
      <c r="H10122" s="12"/>
      <c r="I10122" s="11"/>
    </row>
    <row r="10123" spans="1:9" hidden="1" x14ac:dyDescent="0.3">
      <c r="A10123" s="24">
        <v>10121</v>
      </c>
      <c r="B10123" s="11" t="str">
        <f>IFERROR(INDEX({"JSNY-BJ0001-01";"JSNY-JS0022-01";"JSNY-JS0002-01"},MATCH(D10123,{"BJ_zhongyu";"JS_WX_liteer";"JS_CZ_wodefeng"},0)),"")</f>
        <v>JSNY-JS0002-01</v>
      </c>
      <c r="C10123" s="11" t="str">
        <f>IFERROR(INDEX({"北京中裕世纪大酒店";"江苏利特尔绿色包装股份有限公司";"常州市金坛沃德丰电子科技有限公司"},MATCH(D10123,{"BJ_zhongyu";"JS_WX_liteer";"JS_CZ_wodefeng"},0)),"")</f>
        <v>常州市金坛沃德丰电子科技有限公司</v>
      </c>
      <c r="D10123" s="11" t="str">
        <f>[1]动作!$G10122</f>
        <v>JS_CZ_wodefeng</v>
      </c>
      <c r="E10123" s="11" t="str">
        <f>[1]动作!$D10122</f>
        <v>电表故障</v>
      </c>
      <c r="F10123" s="11" t="s">
        <v>45</v>
      </c>
      <c r="G10123" s="12">
        <f>[1]动作!$A10122+[1]动作!$B10122</f>
        <v>43216.971712962964</v>
      </c>
      <c r="H10123" s="12"/>
      <c r="I10123" s="11"/>
    </row>
    <row r="10124" spans="1:9" hidden="1" x14ac:dyDescent="0.3">
      <c r="A10124" s="24">
        <v>10122</v>
      </c>
      <c r="B10124" s="11" t="str">
        <f>IFERROR(INDEX({"JSNY-BJ0001-01";"JSNY-JS0022-01";"JSNY-JS0002-01"},MATCH(D10124,{"BJ_zhongyu";"JS_WX_liteer";"JS_CZ_wodefeng"},0)),"")</f>
        <v>JSNY-JS0002-01</v>
      </c>
      <c r="C10124" s="11" t="str">
        <f>IFERROR(INDEX({"北京中裕世纪大酒店";"江苏利特尔绿色包装股份有限公司";"常州市金坛沃德丰电子科技有限公司"},MATCH(D10124,{"BJ_zhongyu";"JS_WX_liteer";"JS_CZ_wodefeng"},0)),"")</f>
        <v>常州市金坛沃德丰电子科技有限公司</v>
      </c>
      <c r="D10124" s="11" t="str">
        <f>[1]动作!$G10123</f>
        <v>JS_CZ_wodefeng</v>
      </c>
      <c r="E10124" s="11" t="str">
        <f>[1]动作!$D10123</f>
        <v>电表故障</v>
      </c>
      <c r="F10124" s="11" t="s">
        <v>45</v>
      </c>
      <c r="G10124" s="12">
        <f>[1]动作!$A10123+[1]动作!$B10123</f>
        <v>43216.974085648151</v>
      </c>
      <c r="H10124" s="12"/>
      <c r="I10124" s="11"/>
    </row>
    <row r="10125" spans="1:9" hidden="1" x14ac:dyDescent="0.3">
      <c r="A10125" s="24">
        <v>10123</v>
      </c>
      <c r="B10125" s="11" t="str">
        <f>IFERROR(INDEX({"JSNY-BJ0001-01";"JSNY-JS0022-01";"JSNY-JS0002-01"},MATCH(D10125,{"BJ_zhongyu";"JS_WX_liteer";"JS_CZ_wodefeng"},0)),"")</f>
        <v>JSNY-JS0002-01</v>
      </c>
      <c r="C10125" s="11" t="str">
        <f>IFERROR(INDEX({"北京中裕世纪大酒店";"江苏利特尔绿色包装股份有限公司";"常州市金坛沃德丰电子科技有限公司"},MATCH(D10125,{"BJ_zhongyu";"JS_WX_liteer";"JS_CZ_wodefeng"},0)),"")</f>
        <v>常州市金坛沃德丰电子科技有限公司</v>
      </c>
      <c r="D10125" s="11" t="str">
        <f>[1]动作!$G10124</f>
        <v>JS_CZ_wodefeng</v>
      </c>
      <c r="E10125" s="11" t="str">
        <f>[1]动作!$D10124</f>
        <v>电表故障</v>
      </c>
      <c r="F10125" s="11" t="s">
        <v>45</v>
      </c>
      <c r="G10125" s="12">
        <f>[1]动作!$A10124+[1]动作!$B10124</f>
        <v>43216.977094907408</v>
      </c>
      <c r="H10125" s="12"/>
      <c r="I10125" s="11"/>
    </row>
    <row r="10126" spans="1:9" hidden="1" x14ac:dyDescent="0.3">
      <c r="A10126" s="24">
        <v>10124</v>
      </c>
      <c r="B10126" s="11" t="str">
        <f>IFERROR(INDEX({"JSNY-BJ0001-01";"JSNY-JS0022-01";"JSNY-JS0002-01"},MATCH(D10126,{"BJ_zhongyu";"JS_WX_liteer";"JS_CZ_wodefeng"},0)),"")</f>
        <v>JSNY-JS0002-01</v>
      </c>
      <c r="C10126" s="11" t="str">
        <f>IFERROR(INDEX({"北京中裕世纪大酒店";"江苏利特尔绿色包装股份有限公司";"常州市金坛沃德丰电子科技有限公司"},MATCH(D10126,{"BJ_zhongyu";"JS_WX_liteer";"JS_CZ_wodefeng"},0)),"")</f>
        <v>常州市金坛沃德丰电子科技有限公司</v>
      </c>
      <c r="D10126" s="11" t="str">
        <f>[1]动作!$G10125</f>
        <v>JS_CZ_wodefeng</v>
      </c>
      <c r="E10126" s="11" t="str">
        <f>[1]动作!$D10125</f>
        <v>电表故障</v>
      </c>
      <c r="F10126" s="11" t="s">
        <v>45</v>
      </c>
      <c r="G10126" s="12">
        <f>[1]动作!$A10125+[1]动作!$B10125</f>
        <v>43216.978310185186</v>
      </c>
      <c r="H10126" s="12"/>
      <c r="I10126" s="11"/>
    </row>
    <row r="10127" spans="1:9" hidden="1" x14ac:dyDescent="0.3">
      <c r="A10127" s="24">
        <v>10125</v>
      </c>
      <c r="B10127" s="11" t="str">
        <f>IFERROR(INDEX({"JSNY-BJ0001-01";"JSNY-JS0022-01";"JSNY-JS0002-01"},MATCH(D10127,{"BJ_zhongyu";"JS_WX_liteer";"JS_CZ_wodefeng"},0)),"")</f>
        <v>JSNY-JS0002-01</v>
      </c>
      <c r="C10127" s="11" t="str">
        <f>IFERROR(INDEX({"北京中裕世纪大酒店";"江苏利特尔绿色包装股份有限公司";"常州市金坛沃德丰电子科技有限公司"},MATCH(D10127,{"BJ_zhongyu";"JS_WX_liteer";"JS_CZ_wodefeng"},0)),"")</f>
        <v>常州市金坛沃德丰电子科技有限公司</v>
      </c>
      <c r="D10127" s="11" t="str">
        <f>[1]动作!$G10126</f>
        <v>JS_CZ_wodefeng</v>
      </c>
      <c r="E10127" s="11" t="str">
        <f>[1]动作!$D10126</f>
        <v>电表故障</v>
      </c>
      <c r="F10127" s="11" t="s">
        <v>45</v>
      </c>
      <c r="G10127" s="12">
        <f>[1]动作!$A10126+[1]动作!$B10126</f>
        <v>43216.978437500002</v>
      </c>
      <c r="H10127" s="12"/>
      <c r="I10127" s="11"/>
    </row>
    <row r="10128" spans="1:9" hidden="1" x14ac:dyDescent="0.3">
      <c r="A10128" s="24">
        <v>10126</v>
      </c>
      <c r="B10128" s="11" t="str">
        <f>IFERROR(INDEX({"JSNY-BJ0001-01";"JSNY-JS0022-01";"JSNY-JS0002-01"},MATCH(D10128,{"BJ_zhongyu";"JS_WX_liteer";"JS_CZ_wodefeng"},0)),"")</f>
        <v>JSNY-JS0002-01</v>
      </c>
      <c r="C10128" s="11" t="str">
        <f>IFERROR(INDEX({"北京中裕世纪大酒店";"江苏利特尔绿色包装股份有限公司";"常州市金坛沃德丰电子科技有限公司"},MATCH(D10128,{"BJ_zhongyu";"JS_WX_liteer";"JS_CZ_wodefeng"},0)),"")</f>
        <v>常州市金坛沃德丰电子科技有限公司</v>
      </c>
      <c r="D10128" s="11" t="str">
        <f>[1]动作!$G10127</f>
        <v>JS_CZ_wodefeng</v>
      </c>
      <c r="E10128" s="11" t="str">
        <f>[1]动作!$D10127</f>
        <v>电表故障</v>
      </c>
      <c r="F10128" s="11" t="s">
        <v>45</v>
      </c>
      <c r="G10128" s="12">
        <f>[1]动作!$A10127+[1]动作!$B10127</f>
        <v>43216.97855324074</v>
      </c>
      <c r="H10128" s="12"/>
      <c r="I10128" s="11"/>
    </row>
    <row r="10129" spans="1:9" hidden="1" x14ac:dyDescent="0.3">
      <c r="A10129" s="24">
        <v>10127</v>
      </c>
      <c r="B10129" s="11" t="str">
        <f>IFERROR(INDEX({"JSNY-BJ0001-01";"JSNY-JS0022-01";"JSNY-JS0002-01"},MATCH(D10129,{"BJ_zhongyu";"JS_WX_liteer";"JS_CZ_wodefeng"},0)),"")</f>
        <v>JSNY-JS0002-01</v>
      </c>
      <c r="C10129" s="11" t="str">
        <f>IFERROR(INDEX({"北京中裕世纪大酒店";"江苏利特尔绿色包装股份有限公司";"常州市金坛沃德丰电子科技有限公司"},MATCH(D10129,{"BJ_zhongyu";"JS_WX_liteer";"JS_CZ_wodefeng"},0)),"")</f>
        <v>常州市金坛沃德丰电子科技有限公司</v>
      </c>
      <c r="D10129" s="11" t="str">
        <f>[1]动作!$G10128</f>
        <v>JS_CZ_wodefeng</v>
      </c>
      <c r="E10129" s="11" t="str">
        <f>[1]动作!$D10128</f>
        <v>电表故障</v>
      </c>
      <c r="F10129" s="11" t="s">
        <v>45</v>
      </c>
      <c r="G10129" s="12">
        <f>[1]动作!$A10128+[1]动作!$B10128</f>
        <v>43216.980925925927</v>
      </c>
      <c r="H10129" s="12"/>
      <c r="I10129" s="11"/>
    </row>
    <row r="10130" spans="1:9" hidden="1" x14ac:dyDescent="0.3">
      <c r="A10130" s="24">
        <v>10128</v>
      </c>
      <c r="B10130" s="11" t="str">
        <f>IFERROR(INDEX({"JSNY-BJ0001-01";"JSNY-JS0022-01";"JSNY-JS0002-01"},MATCH(D10130,{"BJ_zhongyu";"JS_WX_liteer";"JS_CZ_wodefeng"},0)),"")</f>
        <v>JSNY-JS0002-01</v>
      </c>
      <c r="C10130" s="11" t="str">
        <f>IFERROR(INDEX({"北京中裕世纪大酒店";"江苏利特尔绿色包装股份有限公司";"常州市金坛沃德丰电子科技有限公司"},MATCH(D10130,{"BJ_zhongyu";"JS_WX_liteer";"JS_CZ_wodefeng"},0)),"")</f>
        <v>常州市金坛沃德丰电子科技有限公司</v>
      </c>
      <c r="D10130" s="11" t="str">
        <f>[1]动作!$G10129</f>
        <v>JS_CZ_wodefeng</v>
      </c>
      <c r="E10130" s="11" t="str">
        <f>[1]动作!$D10129</f>
        <v>电表故障</v>
      </c>
      <c r="F10130" s="11" t="s">
        <v>45</v>
      </c>
      <c r="G10130" s="12">
        <f>[1]动作!$A10129+[1]动作!$B10129</f>
        <v>43216.983425925922</v>
      </c>
      <c r="H10130" s="12"/>
      <c r="I10130" s="11"/>
    </row>
    <row r="10131" spans="1:9" hidden="1" x14ac:dyDescent="0.3">
      <c r="A10131" s="24">
        <v>10129</v>
      </c>
      <c r="B10131" s="11" t="str">
        <f>IFERROR(INDEX({"JSNY-BJ0001-01";"JSNY-JS0022-01";"JSNY-JS0002-01"},MATCH(D10131,{"BJ_zhongyu";"JS_WX_liteer";"JS_CZ_wodefeng"},0)),"")</f>
        <v>JSNY-JS0002-01</v>
      </c>
      <c r="C10131" s="11" t="str">
        <f>IFERROR(INDEX({"北京中裕世纪大酒店";"江苏利特尔绿色包装股份有限公司";"常州市金坛沃德丰电子科技有限公司"},MATCH(D10131,{"BJ_zhongyu";"JS_WX_liteer";"JS_CZ_wodefeng"},0)),"")</f>
        <v>常州市金坛沃德丰电子科技有限公司</v>
      </c>
      <c r="D10131" s="11" t="str">
        <f>[1]动作!$G10130</f>
        <v>JS_CZ_wodefeng</v>
      </c>
      <c r="E10131" s="11" t="str">
        <f>[1]动作!$D10130</f>
        <v>电表故障</v>
      </c>
      <c r="F10131" s="11" t="s">
        <v>45</v>
      </c>
      <c r="G10131" s="12">
        <f>[1]动作!$A10130+[1]动作!$B10130</f>
        <v>43216.983530092592</v>
      </c>
      <c r="H10131" s="12"/>
      <c r="I10131" s="11"/>
    </row>
    <row r="10132" spans="1:9" hidden="1" x14ac:dyDescent="0.3">
      <c r="A10132" s="24">
        <v>10130</v>
      </c>
      <c r="B10132" s="11" t="str">
        <f>IFERROR(INDEX({"JSNY-BJ0001-01";"JSNY-JS0022-01";"JSNY-JS0002-01"},MATCH(D10132,{"BJ_zhongyu";"JS_WX_liteer";"JS_CZ_wodefeng"},0)),"")</f>
        <v>JSNY-JS0002-01</v>
      </c>
      <c r="C10132" s="11" t="str">
        <f>IFERROR(INDEX({"北京中裕世纪大酒店";"江苏利特尔绿色包装股份有限公司";"常州市金坛沃德丰电子科技有限公司"},MATCH(D10132,{"BJ_zhongyu";"JS_WX_liteer";"JS_CZ_wodefeng"},0)),"")</f>
        <v>常州市金坛沃德丰电子科技有限公司</v>
      </c>
      <c r="D10132" s="11" t="str">
        <f>[1]动作!$G10131</f>
        <v>JS_CZ_wodefeng</v>
      </c>
      <c r="E10132" s="11" t="str">
        <f>[1]动作!$D10131</f>
        <v>电表故障</v>
      </c>
      <c r="F10132" s="11" t="s">
        <v>45</v>
      </c>
      <c r="G10132" s="12">
        <f>[1]动作!$A10131+[1]动作!$B10131</f>
        <v>43216.984976851854</v>
      </c>
      <c r="H10132" s="12"/>
      <c r="I10132" s="11"/>
    </row>
    <row r="10133" spans="1:9" hidden="1" x14ac:dyDescent="0.3">
      <c r="A10133" s="24">
        <v>10131</v>
      </c>
      <c r="B10133" s="11" t="str">
        <f>IFERROR(INDEX({"JSNY-BJ0001-01";"JSNY-JS0022-01";"JSNY-JS0002-01"},MATCH(D10133,{"BJ_zhongyu";"JS_WX_liteer";"JS_CZ_wodefeng"},0)),"")</f>
        <v>JSNY-JS0002-01</v>
      </c>
      <c r="C10133" s="11" t="str">
        <f>IFERROR(INDEX({"北京中裕世纪大酒店";"江苏利特尔绿色包装股份有限公司";"常州市金坛沃德丰电子科技有限公司"},MATCH(D10133,{"BJ_zhongyu";"JS_WX_liteer";"JS_CZ_wodefeng"},0)),"")</f>
        <v>常州市金坛沃德丰电子科技有限公司</v>
      </c>
      <c r="D10133" s="11" t="str">
        <f>[1]动作!$G10132</f>
        <v>JS_CZ_wodefeng</v>
      </c>
      <c r="E10133" s="11" t="str">
        <f>[1]动作!$D10132</f>
        <v>电表故障</v>
      </c>
      <c r="F10133" s="11" t="s">
        <v>45</v>
      </c>
      <c r="G10133" s="12">
        <f>[1]动作!$A10132+[1]动作!$B10132</f>
        <v>43216.987349537034</v>
      </c>
      <c r="H10133" s="12"/>
      <c r="I10133" s="11"/>
    </row>
    <row r="10134" spans="1:9" hidden="1" x14ac:dyDescent="0.3">
      <c r="A10134" s="24">
        <v>10132</v>
      </c>
      <c r="B10134" s="11" t="str">
        <f>IFERROR(INDEX({"JSNY-BJ0001-01";"JSNY-JS0022-01";"JSNY-JS0002-01"},MATCH(D10134,{"BJ_zhongyu";"JS_WX_liteer";"JS_CZ_wodefeng"},0)),"")</f>
        <v>JSNY-JS0002-01</v>
      </c>
      <c r="C10134" s="11" t="str">
        <f>IFERROR(INDEX({"北京中裕世纪大酒店";"江苏利特尔绿色包装股份有限公司";"常州市金坛沃德丰电子科技有限公司"},MATCH(D10134,{"BJ_zhongyu";"JS_WX_liteer";"JS_CZ_wodefeng"},0)),"")</f>
        <v>常州市金坛沃德丰电子科技有限公司</v>
      </c>
      <c r="D10134" s="11" t="str">
        <f>[1]动作!$G10133</f>
        <v>JS_CZ_wodefeng</v>
      </c>
      <c r="E10134" s="11" t="str">
        <f>[1]动作!$D10133</f>
        <v>电表故障</v>
      </c>
      <c r="F10134" s="11" t="s">
        <v>45</v>
      </c>
      <c r="G10134" s="12">
        <f>[1]动作!$A10133+[1]动作!$B10133</f>
        <v>43216.988564814812</v>
      </c>
      <c r="H10134" s="12"/>
      <c r="I10134" s="11"/>
    </row>
    <row r="10135" spans="1:9" hidden="1" x14ac:dyDescent="0.3">
      <c r="A10135" s="24">
        <v>10133</v>
      </c>
      <c r="B10135" s="11" t="str">
        <f>IFERROR(INDEX({"JSNY-BJ0001-01";"JSNY-JS0022-01";"JSNY-JS0002-01"},MATCH(D10135,{"BJ_zhongyu";"JS_WX_liteer";"JS_CZ_wodefeng"},0)),"")</f>
        <v>JSNY-JS0002-01</v>
      </c>
      <c r="C10135" s="11" t="str">
        <f>IFERROR(INDEX({"北京中裕世纪大酒店";"江苏利特尔绿色包装股份有限公司";"常州市金坛沃德丰电子科技有限公司"},MATCH(D10135,{"BJ_zhongyu";"JS_WX_liteer";"JS_CZ_wodefeng"},0)),"")</f>
        <v>常州市金坛沃德丰电子科技有限公司</v>
      </c>
      <c r="D10135" s="11" t="str">
        <f>[1]动作!$G10134</f>
        <v>JS_CZ_wodefeng</v>
      </c>
      <c r="E10135" s="11" t="str">
        <f>[1]动作!$D10134</f>
        <v>电表故障</v>
      </c>
      <c r="F10135" s="11" t="s">
        <v>45</v>
      </c>
      <c r="G10135" s="12">
        <f>[1]动作!$A10134+[1]动作!$B10134</f>
        <v>43216.988680555558</v>
      </c>
      <c r="H10135" s="12"/>
      <c r="I10135" s="11"/>
    </row>
    <row r="10136" spans="1:9" hidden="1" x14ac:dyDescent="0.3">
      <c r="A10136" s="24">
        <v>10134</v>
      </c>
      <c r="B10136" s="11" t="str">
        <f>IFERROR(INDEX({"JSNY-BJ0001-01";"JSNY-JS0022-01";"JSNY-JS0002-01"},MATCH(D10136,{"BJ_zhongyu";"JS_WX_liteer";"JS_CZ_wodefeng"},0)),"")</f>
        <v>JSNY-JS0002-01</v>
      </c>
      <c r="C10136" s="11" t="str">
        <f>IFERROR(INDEX({"北京中裕世纪大酒店";"江苏利特尔绿色包装股份有限公司";"常州市金坛沃德丰电子科技有限公司"},MATCH(D10136,{"BJ_zhongyu";"JS_WX_liteer";"JS_CZ_wodefeng"},0)),"")</f>
        <v>常州市金坛沃德丰电子科技有限公司</v>
      </c>
      <c r="D10136" s="11" t="str">
        <f>[1]动作!$G10135</f>
        <v>JS_CZ_wodefeng</v>
      </c>
      <c r="E10136" s="11" t="str">
        <f>[1]动作!$D10135</f>
        <v>电表故障</v>
      </c>
      <c r="F10136" s="11" t="s">
        <v>45</v>
      </c>
      <c r="G10136" s="12">
        <f>[1]动作!$A10135+[1]动作!$B10135</f>
        <v>43216.988796296297</v>
      </c>
      <c r="H10136" s="12"/>
      <c r="I10136" s="11"/>
    </row>
    <row r="10137" spans="1:9" hidden="1" x14ac:dyDescent="0.3">
      <c r="A10137" s="24">
        <v>10135</v>
      </c>
      <c r="B10137" s="11" t="str">
        <f>IFERROR(INDEX({"JSNY-BJ0001-01";"JSNY-JS0022-01";"JSNY-JS0002-01"},MATCH(D10137,{"BJ_zhongyu";"JS_WX_liteer";"JS_CZ_wodefeng"},0)),"")</f>
        <v>JSNY-JS0002-01</v>
      </c>
      <c r="C10137" s="11" t="str">
        <f>IFERROR(INDEX({"北京中裕世纪大酒店";"江苏利特尔绿色包装股份有限公司";"常州市金坛沃德丰电子科技有限公司"},MATCH(D10137,{"BJ_zhongyu";"JS_WX_liteer";"JS_CZ_wodefeng"},0)),"")</f>
        <v>常州市金坛沃德丰电子科技有限公司</v>
      </c>
      <c r="D10137" s="11" t="str">
        <f>[1]动作!$G10136</f>
        <v>JS_CZ_wodefeng</v>
      </c>
      <c r="E10137" s="11" t="str">
        <f>[1]动作!$D10136</f>
        <v>电表故障</v>
      </c>
      <c r="F10137" s="11" t="s">
        <v>45</v>
      </c>
      <c r="G10137" s="12">
        <f>[1]动作!$A10136+[1]动作!$B10136</f>
        <v>43216.991238425922</v>
      </c>
      <c r="H10137" s="12"/>
      <c r="I10137" s="11"/>
    </row>
    <row r="10138" spans="1:9" hidden="1" x14ac:dyDescent="0.3">
      <c r="A10138" s="24">
        <v>10136</v>
      </c>
      <c r="B10138" s="11" t="str">
        <f>IFERROR(INDEX({"JSNY-BJ0001-01";"JSNY-JS0022-01";"JSNY-JS0002-01"},MATCH(D10138,{"BJ_zhongyu";"JS_WX_liteer";"JS_CZ_wodefeng"},0)),"")</f>
        <v>JSNY-JS0002-01</v>
      </c>
      <c r="C10138" s="11" t="str">
        <f>IFERROR(INDEX({"北京中裕世纪大酒店";"江苏利特尔绿色包装股份有限公司";"常州市金坛沃德丰电子科技有限公司"},MATCH(D10138,{"BJ_zhongyu";"JS_WX_liteer";"JS_CZ_wodefeng"},0)),"")</f>
        <v>常州市金坛沃德丰电子科技有限公司</v>
      </c>
      <c r="D10138" s="11" t="str">
        <f>[1]动作!$G10137</f>
        <v>JS_CZ_wodefeng</v>
      </c>
      <c r="E10138" s="11" t="str">
        <f>[1]动作!$D10137</f>
        <v>电表故障</v>
      </c>
      <c r="F10138" s="11" t="s">
        <v>45</v>
      </c>
      <c r="G10138" s="12">
        <f>[1]动作!$A10137+[1]动作!$B10137</f>
        <v>43216.992569444446</v>
      </c>
      <c r="H10138" s="12"/>
      <c r="I10138" s="11"/>
    </row>
    <row r="10139" spans="1:9" hidden="1" x14ac:dyDescent="0.3">
      <c r="A10139" s="24">
        <v>10137</v>
      </c>
      <c r="B10139" s="11" t="str">
        <f>IFERROR(INDEX({"JSNY-BJ0001-01";"JSNY-JS0022-01";"JSNY-JS0002-01"},MATCH(D10139,{"BJ_zhongyu";"JS_WX_liteer";"JS_CZ_wodefeng"},0)),"")</f>
        <v>JSNY-JS0002-01</v>
      </c>
      <c r="C10139" s="11" t="str">
        <f>IFERROR(INDEX({"北京中裕世纪大酒店";"江苏利特尔绿色包装股份有限公司";"常州市金坛沃德丰电子科技有限公司"},MATCH(D10139,{"BJ_zhongyu";"JS_WX_liteer";"JS_CZ_wodefeng"},0)),"")</f>
        <v>常州市金坛沃德丰电子科技有限公司</v>
      </c>
      <c r="D10139" s="11" t="str">
        <f>[1]动作!$G10138</f>
        <v>JS_CZ_wodefeng</v>
      </c>
      <c r="E10139" s="11" t="str">
        <f>[1]动作!$D10138</f>
        <v>电表故障</v>
      </c>
      <c r="F10139" s="11" t="s">
        <v>45</v>
      </c>
      <c r="G10139" s="12">
        <f>[1]动作!$A10138+[1]动作!$B10138</f>
        <v>43216.994131944448</v>
      </c>
      <c r="H10139" s="12"/>
      <c r="I10139" s="11"/>
    </row>
    <row r="10140" spans="1:9" hidden="1" x14ac:dyDescent="0.3">
      <c r="A10140" s="24">
        <v>10138</v>
      </c>
      <c r="B10140" s="11" t="str">
        <f>IFERROR(INDEX({"JSNY-BJ0001-01";"JSNY-JS0022-01";"JSNY-JS0002-01"},MATCH(D10140,{"BJ_zhongyu";"JS_WX_liteer";"JS_CZ_wodefeng"},0)),"")</f>
        <v>JSNY-JS0002-01</v>
      </c>
      <c r="C10140" s="11" t="str">
        <f>IFERROR(INDEX({"北京中裕世纪大酒店";"江苏利特尔绿色包装股份有限公司";"常州市金坛沃德丰电子科技有限公司"},MATCH(D10140,{"BJ_zhongyu";"JS_WX_liteer";"JS_CZ_wodefeng"},0)),"")</f>
        <v>常州市金坛沃德丰电子科技有限公司</v>
      </c>
      <c r="D10140" s="11" t="str">
        <f>[1]动作!$G10139</f>
        <v>JS_CZ_wodefeng</v>
      </c>
      <c r="E10140" s="11" t="str">
        <f>[1]动作!$D10139</f>
        <v>电表故障</v>
      </c>
      <c r="F10140" s="11" t="s">
        <v>45</v>
      </c>
      <c r="G10140" s="12">
        <f>[1]动作!$A10139+[1]动作!$B10139</f>
        <v>43216.995289351849</v>
      </c>
      <c r="H10140" s="12"/>
      <c r="I10140" s="11"/>
    </row>
    <row r="10141" spans="1:9" hidden="1" x14ac:dyDescent="0.3">
      <c r="A10141" s="24">
        <v>10139</v>
      </c>
      <c r="B10141" s="11" t="str">
        <f>IFERROR(INDEX({"JSNY-BJ0001-01";"JSNY-JS0022-01";"JSNY-JS0002-01"},MATCH(D10141,{"BJ_zhongyu";"JS_WX_liteer";"JS_CZ_wodefeng"},0)),"")</f>
        <v>JSNY-JS0002-01</v>
      </c>
      <c r="C10141" s="11" t="str">
        <f>IFERROR(INDEX({"北京中裕世纪大酒店";"江苏利特尔绿色包装股份有限公司";"常州市金坛沃德丰电子科技有限公司"},MATCH(D10141,{"BJ_zhongyu";"JS_WX_liteer";"JS_CZ_wodefeng"},0)),"")</f>
        <v>常州市金坛沃德丰电子科技有限公司</v>
      </c>
      <c r="D10141" s="11" t="str">
        <f>[1]动作!$G10140</f>
        <v>JS_CZ_wodefeng</v>
      </c>
      <c r="E10141" s="11" t="str">
        <f>[1]动作!$D10140</f>
        <v>电表故障</v>
      </c>
      <c r="F10141" s="11" t="s">
        <v>45</v>
      </c>
      <c r="G10141" s="12">
        <f>[1]动作!$A10140+[1]动作!$B10140</f>
        <v>43216.995462962965</v>
      </c>
      <c r="H10141" s="12"/>
      <c r="I10141" s="11"/>
    </row>
    <row r="10142" spans="1:9" hidden="1" x14ac:dyDescent="0.3">
      <c r="A10142" s="24">
        <v>10140</v>
      </c>
      <c r="B10142" s="11" t="str">
        <f>IFERROR(INDEX({"JSNY-BJ0001-01";"JSNY-JS0022-01";"JSNY-JS0002-01"},MATCH(D10142,{"BJ_zhongyu";"JS_WX_liteer";"JS_CZ_wodefeng"},0)),"")</f>
        <v>JSNY-JS0002-01</v>
      </c>
      <c r="C10142" s="11" t="str">
        <f>IFERROR(INDEX({"北京中裕世纪大酒店";"江苏利特尔绿色包装股份有限公司";"常州市金坛沃德丰电子科技有限公司"},MATCH(D10142,{"BJ_zhongyu";"JS_WX_liteer";"JS_CZ_wodefeng"},0)),"")</f>
        <v>常州市金坛沃德丰电子科技有限公司</v>
      </c>
      <c r="D10142" s="11" t="str">
        <f>[1]动作!$G10141</f>
        <v>JS_CZ_wodefeng</v>
      </c>
      <c r="E10142" s="11" t="str">
        <f>[1]动作!$D10141</f>
        <v>电表故障</v>
      </c>
      <c r="F10142" s="11" t="s">
        <v>45</v>
      </c>
      <c r="G10142" s="12">
        <f>[1]动作!$A10141+[1]动作!$B10141</f>
        <v>43216.996736111112</v>
      </c>
      <c r="H10142" s="12"/>
      <c r="I10142" s="11"/>
    </row>
    <row r="10143" spans="1:9" hidden="1" x14ac:dyDescent="0.3">
      <c r="A10143" s="24">
        <v>10141</v>
      </c>
      <c r="B10143" s="11" t="str">
        <f>IFERROR(INDEX({"JSNY-BJ0001-01";"JSNY-JS0022-01";"JSNY-JS0002-01"},MATCH(D10143,{"BJ_zhongyu";"JS_WX_liteer";"JS_CZ_wodefeng"},0)),"")</f>
        <v>JSNY-JS0002-01</v>
      </c>
      <c r="C10143" s="11" t="str">
        <f>IFERROR(INDEX({"北京中裕世纪大酒店";"江苏利特尔绿色包装股份有限公司";"常州市金坛沃德丰电子科技有限公司"},MATCH(D10143,{"BJ_zhongyu";"JS_WX_liteer";"JS_CZ_wodefeng"},0)),"")</f>
        <v>常州市金坛沃德丰电子科技有限公司</v>
      </c>
      <c r="D10143" s="11" t="str">
        <f>[1]动作!$G10142</f>
        <v>JS_CZ_wodefeng</v>
      </c>
      <c r="E10143" s="11" t="str">
        <f>[1]动作!$D10142</f>
        <v>电表故障</v>
      </c>
      <c r="F10143" s="11" t="s">
        <v>45</v>
      </c>
      <c r="G10143" s="12">
        <f>[1]动作!$A10142+[1]动作!$B10142</f>
        <v>43216.999108796299</v>
      </c>
      <c r="H10143" s="12"/>
      <c r="I10143" s="11"/>
    </row>
    <row r="10144" spans="1:9" hidden="1" x14ac:dyDescent="0.3">
      <c r="A10144" s="24">
        <v>10142</v>
      </c>
      <c r="B10144" s="11" t="str">
        <f>IFERROR(INDEX({"JSNY-BJ0001-01";"JSNY-JS0022-01";"JSNY-JS0002-01"},MATCH(D10144,{"BJ_zhongyu";"JS_WX_liteer";"JS_CZ_wodefeng"},0)),"")</f>
        <v>JSNY-JS0002-01</v>
      </c>
      <c r="C10144" s="11" t="str">
        <f>IFERROR(INDEX({"北京中裕世纪大酒店";"江苏利特尔绿色包装股份有限公司";"常州市金坛沃德丰电子科技有限公司"},MATCH(D10144,{"BJ_zhongyu";"JS_WX_liteer";"JS_CZ_wodefeng"},0)),"")</f>
        <v>常州市金坛沃德丰电子科技有限公司</v>
      </c>
      <c r="D10144" s="11" t="str">
        <f>[1]动作!$G10143</f>
        <v>JS_CZ_wodefeng</v>
      </c>
      <c r="E10144" s="11" t="str">
        <f>[1]动作!$D10143</f>
        <v>电表故障</v>
      </c>
      <c r="F10144" s="11" t="s">
        <v>45</v>
      </c>
      <c r="G10144" s="12">
        <f>[1]动作!$A10143+[1]动作!$B10143</f>
        <v>43216.999224537038</v>
      </c>
      <c r="H10144" s="12"/>
      <c r="I10144" s="11"/>
    </row>
    <row r="10145" spans="1:9" hidden="1" x14ac:dyDescent="0.3">
      <c r="A10145" s="24">
        <v>10143</v>
      </c>
      <c r="B10145" s="11" t="str">
        <f>IFERROR(INDEX({"JSNY-BJ0001-01";"JSNY-JS0022-01";"JSNY-JS0002-01"},MATCH(D10145,{"BJ_zhongyu";"JS_WX_liteer";"JS_CZ_wodefeng"},0)),"")</f>
        <v>JSNY-JS0002-01</v>
      </c>
      <c r="C10145" s="11" t="str">
        <f>IFERROR(INDEX({"北京中裕世纪大酒店";"江苏利特尔绿色包装股份有限公司";"常州市金坛沃德丰电子科技有限公司"},MATCH(D10145,{"BJ_zhongyu";"JS_WX_liteer";"JS_CZ_wodefeng"},0)),"")</f>
        <v>常州市金坛沃德丰电子科技有限公司</v>
      </c>
      <c r="D10145" s="11" t="str">
        <f>[1]动作!$G10144</f>
        <v>JS_CZ_wodefeng</v>
      </c>
      <c r="E10145" s="11" t="str">
        <f>[1]动作!$D10144</f>
        <v>电表故障</v>
      </c>
      <c r="F10145" s="11" t="s">
        <v>45</v>
      </c>
      <c r="G10145" s="12">
        <f>[1]动作!$A10144+[1]动作!$B10144</f>
        <v>43216.99962962963</v>
      </c>
      <c r="H10145" s="12"/>
      <c r="I10145" s="11"/>
    </row>
    <row r="10146" spans="1:9" hidden="1" x14ac:dyDescent="0.3">
      <c r="A10146" s="24">
        <v>10144</v>
      </c>
      <c r="B10146" s="11" t="str">
        <f>IFERROR(INDEX({"JSNY-BJ0001-01";"JSNY-JS0022-01";"JSNY-JS0002-01"},MATCH(D10146,{"BJ_zhongyu";"JS_WX_liteer";"JS_CZ_wodefeng"},0)),"")</f>
        <v>JSNY-JS0002-01</v>
      </c>
      <c r="C10146" s="11" t="str">
        <f>IFERROR(INDEX({"北京中裕世纪大酒店";"江苏利特尔绿色包装股份有限公司";"常州市金坛沃德丰电子科技有限公司"},MATCH(D10146,{"BJ_zhongyu";"JS_WX_liteer";"JS_CZ_wodefeng"},0)),"")</f>
        <v>常州市金坛沃德丰电子科技有限公司</v>
      </c>
      <c r="D10146" s="11" t="str">
        <f>[1]动作!$G10145</f>
        <v>JS_CZ_wodefeng</v>
      </c>
      <c r="E10146" s="11" t="str">
        <f>[1]动作!$D10145</f>
        <v>电表故障</v>
      </c>
      <c r="F10146" s="11" t="s">
        <v>45</v>
      </c>
      <c r="G10146" s="12">
        <f>[1]动作!$A10145+[1]动作!$B10145</f>
        <v>43217.00068287037</v>
      </c>
      <c r="H10146" s="12"/>
      <c r="I10146" s="11"/>
    </row>
    <row r="10147" spans="1:9" hidden="1" x14ac:dyDescent="0.3">
      <c r="A10147" s="24">
        <v>10145</v>
      </c>
      <c r="B10147" s="11" t="str">
        <f>IFERROR(INDEX({"JSNY-BJ0001-01";"JSNY-JS0022-01";"JSNY-JS0002-01"},MATCH(D10147,{"BJ_zhongyu";"JS_WX_liteer";"JS_CZ_wodefeng"},0)),"")</f>
        <v>JSNY-JS0002-01</v>
      </c>
      <c r="C10147" s="11" t="str">
        <f>IFERROR(INDEX({"北京中裕世纪大酒店";"江苏利特尔绿色包装股份有限公司";"常州市金坛沃德丰电子科技有限公司"},MATCH(D10147,{"BJ_zhongyu";"JS_WX_liteer";"JS_CZ_wodefeng"},0)),"")</f>
        <v>常州市金坛沃德丰电子科技有限公司</v>
      </c>
      <c r="D10147" s="11" t="str">
        <f>[1]动作!$G10146</f>
        <v>JS_CZ_wodefeng</v>
      </c>
      <c r="E10147" s="11" t="str">
        <f>[1]动作!$D10146</f>
        <v>电表故障</v>
      </c>
      <c r="F10147" s="11" t="s">
        <v>45</v>
      </c>
      <c r="G10147" s="12">
        <f>[1]动作!$A10146+[1]动作!$B10146</f>
        <v>43217.002245370371</v>
      </c>
      <c r="H10147" s="12"/>
      <c r="I10147" s="11"/>
    </row>
    <row r="10148" spans="1:9" hidden="1" x14ac:dyDescent="0.3">
      <c r="A10148" s="24">
        <v>10146</v>
      </c>
      <c r="B10148" s="11" t="str">
        <f>IFERROR(INDEX({"JSNY-BJ0001-01";"JSNY-JS0022-01";"JSNY-JS0002-01"},MATCH(D10148,{"BJ_zhongyu";"JS_WX_liteer";"JS_CZ_wodefeng"},0)),"")</f>
        <v>JSNY-JS0002-01</v>
      </c>
      <c r="C10148" s="11" t="str">
        <f>IFERROR(INDEX({"北京中裕世纪大酒店";"江苏利特尔绿色包装股份有限公司";"常州市金坛沃德丰电子科技有限公司"},MATCH(D10148,{"BJ_zhongyu";"JS_WX_liteer";"JS_CZ_wodefeng"},0)),"")</f>
        <v>常州市金坛沃德丰电子科技有限公司</v>
      </c>
      <c r="D10148" s="11" t="str">
        <f>[1]动作!$G10147</f>
        <v>JS_CZ_wodefeng</v>
      </c>
      <c r="E10148" s="11" t="str">
        <f>[1]动作!$D10147</f>
        <v>电表故障</v>
      </c>
      <c r="F10148" s="11" t="s">
        <v>45</v>
      </c>
      <c r="G10148" s="12">
        <f>[1]动作!$A10147+[1]动作!$B10147</f>
        <v>43217.004675925928</v>
      </c>
      <c r="H10148" s="12"/>
      <c r="I10148" s="11"/>
    </row>
    <row r="10149" spans="1:9" hidden="1" x14ac:dyDescent="0.3">
      <c r="A10149" s="24">
        <v>10147</v>
      </c>
      <c r="B10149" s="11" t="str">
        <f>IFERROR(INDEX({"JSNY-BJ0001-01";"JSNY-JS0022-01";"JSNY-JS0002-01"},MATCH(D10149,{"BJ_zhongyu";"JS_WX_liteer";"JS_CZ_wodefeng"},0)),"")</f>
        <v>JSNY-JS0002-01</v>
      </c>
      <c r="C10149" s="11" t="str">
        <f>IFERROR(INDEX({"北京中裕世纪大酒店";"江苏利特尔绿色包装股份有限公司";"常州市金坛沃德丰电子科技有限公司"},MATCH(D10149,{"BJ_zhongyu";"JS_WX_liteer";"JS_CZ_wodefeng"},0)),"")</f>
        <v>常州市金坛沃德丰电子科技有限公司</v>
      </c>
      <c r="D10149" s="11" t="str">
        <f>[1]动作!$G10148</f>
        <v>JS_CZ_wodefeng</v>
      </c>
      <c r="E10149" s="11" t="str">
        <f>[1]动作!$D10148</f>
        <v>电表故障</v>
      </c>
      <c r="F10149" s="11" t="s">
        <v>45</v>
      </c>
      <c r="G10149" s="12">
        <f>[1]动作!$A10148+[1]动作!$B10148</f>
        <v>43217.005833333336</v>
      </c>
      <c r="H10149" s="12"/>
      <c r="I10149" s="11"/>
    </row>
    <row r="10150" spans="1:9" hidden="1" x14ac:dyDescent="0.3">
      <c r="A10150" s="24">
        <v>10148</v>
      </c>
      <c r="B10150" s="11" t="str">
        <f>IFERROR(INDEX({"JSNY-BJ0001-01";"JSNY-JS0022-01";"JSNY-JS0002-01"},MATCH(D10150,{"BJ_zhongyu";"JS_WX_liteer";"JS_CZ_wodefeng"},0)),"")</f>
        <v>JSNY-JS0002-01</v>
      </c>
      <c r="C10150" s="11" t="str">
        <f>IFERROR(INDEX({"北京中裕世纪大酒店";"江苏利特尔绿色包装股份有限公司";"常州市金坛沃德丰电子科技有限公司"},MATCH(D10150,{"BJ_zhongyu";"JS_WX_liteer";"JS_CZ_wodefeng"},0)),"")</f>
        <v>常州市金坛沃德丰电子科技有限公司</v>
      </c>
      <c r="D10150" s="11" t="str">
        <f>[1]动作!$G10149</f>
        <v>JS_CZ_wodefeng</v>
      </c>
      <c r="E10150" s="11" t="str">
        <f>[1]动作!$D10149</f>
        <v>电表故障</v>
      </c>
      <c r="F10150" s="11" t="s">
        <v>45</v>
      </c>
      <c r="G10150" s="12">
        <f>[1]动作!$A10149+[1]动作!$B10149</f>
        <v>43217.007280092592</v>
      </c>
      <c r="H10150" s="12"/>
      <c r="I10150" s="11"/>
    </row>
    <row r="10151" spans="1:9" hidden="1" x14ac:dyDescent="0.3">
      <c r="A10151" s="24">
        <v>10149</v>
      </c>
      <c r="B10151" s="11" t="str">
        <f>IFERROR(INDEX({"JSNY-BJ0001-01";"JSNY-JS0022-01";"JSNY-JS0002-01"},MATCH(D10151,{"BJ_zhongyu";"JS_WX_liteer";"JS_CZ_wodefeng"},0)),"")</f>
        <v>JSNY-JS0002-01</v>
      </c>
      <c r="C10151" s="11" t="str">
        <f>IFERROR(INDEX({"北京中裕世纪大酒店";"江苏利特尔绿色包装股份有限公司";"常州市金坛沃德丰电子科技有限公司"},MATCH(D10151,{"BJ_zhongyu";"JS_WX_liteer";"JS_CZ_wodefeng"},0)),"")</f>
        <v>常州市金坛沃德丰电子科技有限公司</v>
      </c>
      <c r="D10151" s="11" t="str">
        <f>[1]动作!$G10150</f>
        <v>JS_CZ_wodefeng</v>
      </c>
      <c r="E10151" s="11" t="str">
        <f>[1]动作!$D10150</f>
        <v>电表故障</v>
      </c>
      <c r="F10151" s="11" t="s">
        <v>45</v>
      </c>
      <c r="G10151" s="12">
        <f>[1]动作!$A10150+[1]动作!$B10150</f>
        <v>43217.009652777779</v>
      </c>
      <c r="H10151" s="12"/>
      <c r="I10151" s="11"/>
    </row>
    <row r="10152" spans="1:9" hidden="1" x14ac:dyDescent="0.3">
      <c r="A10152" s="24">
        <v>10150</v>
      </c>
      <c r="B10152" s="11" t="str">
        <f>IFERROR(INDEX({"JSNY-BJ0001-01";"JSNY-JS0022-01";"JSNY-JS0002-01"},MATCH(D10152,{"BJ_zhongyu";"JS_WX_liteer";"JS_CZ_wodefeng"},0)),"")</f>
        <v>JSNY-JS0002-01</v>
      </c>
      <c r="C10152" s="11" t="str">
        <f>IFERROR(INDEX({"北京中裕世纪大酒店";"江苏利特尔绿色包装股份有限公司";"常州市金坛沃德丰电子科技有限公司"},MATCH(D10152,{"BJ_zhongyu";"JS_WX_liteer";"JS_CZ_wodefeng"},0)),"")</f>
        <v>常州市金坛沃德丰电子科技有限公司</v>
      </c>
      <c r="D10152" s="11" t="str">
        <f>[1]动作!$G10151</f>
        <v>JS_CZ_wodefeng</v>
      </c>
      <c r="E10152" s="11" t="str">
        <f>[1]动作!$D10151</f>
        <v>电表故障</v>
      </c>
      <c r="F10152" s="11" t="s">
        <v>45</v>
      </c>
      <c r="G10152" s="12">
        <f>[1]动作!$A10151+[1]动作!$B10151</f>
        <v>43217.009768518517</v>
      </c>
      <c r="H10152" s="12"/>
      <c r="I10152" s="11"/>
    </row>
    <row r="10153" spans="1:9" hidden="1" x14ac:dyDescent="0.3">
      <c r="A10153" s="24">
        <v>10151</v>
      </c>
      <c r="B10153" s="11" t="str">
        <f>IFERROR(INDEX({"JSNY-BJ0001-01";"JSNY-JS0022-01";"JSNY-JS0002-01"},MATCH(D10153,{"BJ_zhongyu";"JS_WX_liteer";"JS_CZ_wodefeng"},0)),"")</f>
        <v>JSNY-JS0002-01</v>
      </c>
      <c r="C10153" s="11" t="str">
        <f>IFERROR(INDEX({"北京中裕世纪大酒店";"江苏利特尔绿色包装股份有限公司";"常州市金坛沃德丰电子科技有限公司"},MATCH(D10153,{"BJ_zhongyu";"JS_WX_liteer";"JS_CZ_wodefeng"},0)),"")</f>
        <v>常州市金坛沃德丰电子科技有限公司</v>
      </c>
      <c r="D10153" s="11" t="str">
        <f>[1]动作!$G10152</f>
        <v>JS_CZ_wodefeng</v>
      </c>
      <c r="E10153" s="11" t="str">
        <f>[1]动作!$D10152</f>
        <v>电表故障</v>
      </c>
      <c r="F10153" s="11" t="s">
        <v>45</v>
      </c>
      <c r="G10153" s="12">
        <f>[1]动作!$A10152+[1]动作!$B10152</f>
        <v>43217.01121527778</v>
      </c>
      <c r="H10153" s="12"/>
      <c r="I10153" s="11"/>
    </row>
    <row r="10154" spans="1:9" hidden="1" x14ac:dyDescent="0.3">
      <c r="A10154" s="24">
        <v>10152</v>
      </c>
      <c r="B10154" s="11" t="str">
        <f>IFERROR(INDEX({"JSNY-BJ0001-01";"JSNY-JS0022-01";"JSNY-JS0002-01"},MATCH(D10154,{"BJ_zhongyu";"JS_WX_liteer";"JS_CZ_wodefeng"},0)),"")</f>
        <v>JSNY-JS0002-01</v>
      </c>
      <c r="C10154" s="11" t="str">
        <f>IFERROR(INDEX({"北京中裕世纪大酒店";"江苏利特尔绿色包装股份有限公司";"常州市金坛沃德丰电子科技有限公司"},MATCH(D10154,{"BJ_zhongyu";"JS_WX_liteer";"JS_CZ_wodefeng"},0)),"")</f>
        <v>常州市金坛沃德丰电子科技有限公司</v>
      </c>
      <c r="D10154" s="11" t="str">
        <f>[1]动作!$G10153</f>
        <v>JS_CZ_wodefeng</v>
      </c>
      <c r="E10154" s="11" t="str">
        <f>[1]动作!$D10153</f>
        <v>电表故障</v>
      </c>
      <c r="F10154" s="11" t="s">
        <v>45</v>
      </c>
      <c r="G10154" s="12">
        <f>[1]动作!$A10153+[1]动作!$B10153</f>
        <v>43217.012789351851</v>
      </c>
      <c r="H10154" s="12"/>
      <c r="I10154" s="11"/>
    </row>
    <row r="10155" spans="1:9" hidden="1" x14ac:dyDescent="0.3">
      <c r="A10155" s="24">
        <v>10153</v>
      </c>
      <c r="B10155" s="11" t="str">
        <f>IFERROR(INDEX({"JSNY-BJ0001-01";"JSNY-JS0022-01";"JSNY-JS0002-01"},MATCH(D10155,{"BJ_zhongyu";"JS_WX_liteer";"JS_CZ_wodefeng"},0)),"")</f>
        <v>JSNY-JS0002-01</v>
      </c>
      <c r="C10155" s="11" t="str">
        <f>IFERROR(INDEX({"北京中裕世纪大酒店";"江苏利特尔绿色包装股份有限公司";"常州市金坛沃德丰电子科技有限公司"},MATCH(D10155,{"BJ_zhongyu";"JS_WX_liteer";"JS_CZ_wodefeng"},0)),"")</f>
        <v>常州市金坛沃德丰电子科技有限公司</v>
      </c>
      <c r="D10155" s="11" t="str">
        <f>[1]动作!$G10154</f>
        <v>JS_CZ_wodefeng</v>
      </c>
      <c r="E10155" s="11" t="str">
        <f>[1]动作!$D10154</f>
        <v>电表故障</v>
      </c>
      <c r="F10155" s="11" t="s">
        <v>45</v>
      </c>
      <c r="G10155" s="12">
        <f>[1]动作!$A10154+[1]动作!$B10154</f>
        <v>43217.015162037038</v>
      </c>
      <c r="H10155" s="12"/>
      <c r="I10155" s="11"/>
    </row>
    <row r="10156" spans="1:9" hidden="1" x14ac:dyDescent="0.3">
      <c r="A10156" s="24">
        <v>10154</v>
      </c>
      <c r="B10156" s="11" t="str">
        <f>IFERROR(INDEX({"JSNY-BJ0001-01";"JSNY-JS0022-01";"JSNY-JS0002-01"},MATCH(D10156,{"BJ_zhongyu";"JS_WX_liteer";"JS_CZ_wodefeng"},0)),"")</f>
        <v>JSNY-JS0002-01</v>
      </c>
      <c r="C10156" s="11" t="str">
        <f>IFERROR(INDEX({"北京中裕世纪大酒店";"江苏利特尔绿色包装股份有限公司";"常州市金坛沃德丰电子科技有限公司"},MATCH(D10156,{"BJ_zhongyu";"JS_WX_liteer";"JS_CZ_wodefeng"},0)),"")</f>
        <v>常州市金坛沃德丰电子科技有限公司</v>
      </c>
      <c r="D10156" s="11" t="str">
        <f>[1]动作!$G10155</f>
        <v>JS_CZ_wodefeng</v>
      </c>
      <c r="E10156" s="11" t="str">
        <f>[1]动作!$D10155</f>
        <v>电表故障</v>
      </c>
      <c r="F10156" s="11" t="s">
        <v>45</v>
      </c>
      <c r="G10156" s="12">
        <f>[1]动作!$A10155+[1]动作!$B10155</f>
        <v>43217.016435185185</v>
      </c>
      <c r="H10156" s="12"/>
      <c r="I10156" s="11"/>
    </row>
    <row r="10157" spans="1:9" hidden="1" x14ac:dyDescent="0.3">
      <c r="A10157" s="24">
        <v>10155</v>
      </c>
      <c r="B10157" s="11" t="str">
        <f>IFERROR(INDEX({"JSNY-BJ0001-01";"JSNY-JS0022-01";"JSNY-JS0002-01"},MATCH(D10157,{"BJ_zhongyu";"JS_WX_liteer";"JS_CZ_wodefeng"},0)),"")</f>
        <v>JSNY-JS0002-01</v>
      </c>
      <c r="C10157" s="11" t="str">
        <f>IFERROR(INDEX({"北京中裕世纪大酒店";"江苏利特尔绿色包装股份有限公司";"常州市金坛沃德丰电子科技有限公司"},MATCH(D10157,{"BJ_zhongyu";"JS_WX_liteer";"JS_CZ_wodefeng"},0)),"")</f>
        <v>常州市金坛沃德丰电子科技有限公司</v>
      </c>
      <c r="D10157" s="11" t="str">
        <f>[1]动作!$G10156</f>
        <v>JS_CZ_wodefeng</v>
      </c>
      <c r="E10157" s="11" t="str">
        <f>[1]动作!$D10156</f>
        <v>电表故障</v>
      </c>
      <c r="F10157" s="11" t="s">
        <v>45</v>
      </c>
      <c r="G10157" s="12">
        <f>[1]动作!$A10156+[1]动作!$B10156</f>
        <v>43217.017997685187</v>
      </c>
      <c r="H10157" s="12"/>
      <c r="I10157" s="11"/>
    </row>
    <row r="10158" spans="1:9" hidden="1" x14ac:dyDescent="0.3">
      <c r="A10158" s="24">
        <v>10156</v>
      </c>
      <c r="B10158" s="11" t="str">
        <f>IFERROR(INDEX({"JSNY-BJ0001-01";"JSNY-JS0022-01";"JSNY-JS0002-01"},MATCH(D10158,{"BJ_zhongyu";"JS_WX_liteer";"JS_CZ_wodefeng"},0)),"")</f>
        <v>JSNY-JS0002-01</v>
      </c>
      <c r="C10158" s="11" t="str">
        <f>IFERROR(INDEX({"北京中裕世纪大酒店";"江苏利特尔绿色包装股份有限公司";"常州市金坛沃德丰电子科技有限公司"},MATCH(D10158,{"BJ_zhongyu";"JS_WX_liteer";"JS_CZ_wodefeng"},0)),"")</f>
        <v>常州市金坛沃德丰电子科技有限公司</v>
      </c>
      <c r="D10158" s="11" t="str">
        <f>[1]动作!$G10157</f>
        <v>JS_CZ_wodefeng</v>
      </c>
      <c r="E10158" s="11" t="str">
        <f>[1]动作!$D10157</f>
        <v>电表故障</v>
      </c>
      <c r="F10158" s="11" t="s">
        <v>45</v>
      </c>
      <c r="G10158" s="12">
        <f>[1]动作!$A10157+[1]动作!$B10157</f>
        <v>43217.018113425926</v>
      </c>
      <c r="H10158" s="12"/>
      <c r="I10158" s="11"/>
    </row>
    <row r="10159" spans="1:9" hidden="1" x14ac:dyDescent="0.3">
      <c r="A10159" s="24">
        <v>10157</v>
      </c>
      <c r="B10159" s="11" t="str">
        <f>IFERROR(INDEX({"JSNY-BJ0001-01";"JSNY-JS0022-01";"JSNY-JS0002-01"},MATCH(D10159,{"BJ_zhongyu";"JS_WX_liteer";"JS_CZ_wodefeng"},0)),"")</f>
        <v>JSNY-JS0002-01</v>
      </c>
      <c r="C10159" s="11" t="str">
        <f>IFERROR(INDEX({"北京中裕世纪大酒店";"江苏利特尔绿色包装股份有限公司";"常州市金坛沃德丰电子科技有限公司"},MATCH(D10159,{"BJ_zhongyu";"JS_WX_liteer";"JS_CZ_wodefeng"},0)),"")</f>
        <v>常州市金坛沃德丰电子科技有限公司</v>
      </c>
      <c r="D10159" s="11" t="str">
        <f>[1]动作!$G10158</f>
        <v>JS_CZ_wodefeng</v>
      </c>
      <c r="E10159" s="11" t="str">
        <f>[1]动作!$D10158</f>
        <v>电表故障</v>
      </c>
      <c r="F10159" s="11" t="s">
        <v>45</v>
      </c>
      <c r="G10159" s="12">
        <f>[1]动作!$A10158+[1]动作!$B10158</f>
        <v>43217.01898148148</v>
      </c>
      <c r="H10159" s="12"/>
      <c r="I10159" s="11"/>
    </row>
    <row r="10160" spans="1:9" hidden="1" x14ac:dyDescent="0.3">
      <c r="A10160" s="24">
        <v>10158</v>
      </c>
      <c r="B10160" s="11" t="str">
        <f>IFERROR(INDEX({"JSNY-BJ0001-01";"JSNY-JS0022-01";"JSNY-JS0002-01"},MATCH(D10160,{"BJ_zhongyu";"JS_WX_liteer";"JS_CZ_wodefeng"},0)),"")</f>
        <v>JSNY-JS0002-01</v>
      </c>
      <c r="C10160" s="11" t="str">
        <f>IFERROR(INDEX({"北京中裕世纪大酒店";"江苏利特尔绿色包装股份有限公司";"常州市金坛沃德丰电子科技有限公司"},MATCH(D10160,{"BJ_zhongyu";"JS_WX_liteer";"JS_CZ_wodefeng"},0)),"")</f>
        <v>常州市金坛沃德丰电子科技有限公司</v>
      </c>
      <c r="D10160" s="11" t="str">
        <f>[1]动作!$G10159</f>
        <v>JS_CZ_wodefeng</v>
      </c>
      <c r="E10160" s="11" t="str">
        <f>[1]动作!$D10159</f>
        <v>电表故障</v>
      </c>
      <c r="F10160" s="11" t="s">
        <v>45</v>
      </c>
      <c r="G10160" s="12">
        <f>[1]动作!$A10159+[1]动作!$B10159</f>
        <v>43217.019212962965</v>
      </c>
      <c r="H10160" s="12"/>
      <c r="I10160" s="11"/>
    </row>
    <row r="10161" spans="1:9" hidden="1" x14ac:dyDescent="0.3">
      <c r="A10161" s="24">
        <v>10159</v>
      </c>
      <c r="B10161" s="11" t="str">
        <f>IFERROR(INDEX({"JSNY-BJ0001-01";"JSNY-JS0022-01";"JSNY-JS0002-01"},MATCH(D10161,{"BJ_zhongyu";"JS_WX_liteer";"JS_CZ_wodefeng"},0)),"")</f>
        <v>JSNY-JS0002-01</v>
      </c>
      <c r="C10161" s="11" t="str">
        <f>IFERROR(INDEX({"北京中裕世纪大酒店";"江苏利特尔绿色包装股份有限公司";"常州市金坛沃德丰电子科技有限公司"},MATCH(D10161,{"BJ_zhongyu";"JS_WX_liteer";"JS_CZ_wodefeng"},0)),"")</f>
        <v>常州市金坛沃德丰电子科技有限公司</v>
      </c>
      <c r="D10161" s="11" t="str">
        <f>[1]动作!$G10160</f>
        <v>JS_CZ_wodefeng</v>
      </c>
      <c r="E10161" s="11" t="str">
        <f>[1]动作!$D10160</f>
        <v>电表故障</v>
      </c>
      <c r="F10161" s="11" t="s">
        <v>45</v>
      </c>
      <c r="G10161" s="12">
        <f>[1]动作!$A10160+[1]动作!$B10160</f>
        <v>43217.019328703704</v>
      </c>
      <c r="H10161" s="12"/>
      <c r="I10161" s="11"/>
    </row>
    <row r="10162" spans="1:9" hidden="1" x14ac:dyDescent="0.3">
      <c r="A10162" s="24">
        <v>10160</v>
      </c>
      <c r="B10162" s="11" t="str">
        <f>IFERROR(INDEX({"JSNY-BJ0001-01";"JSNY-JS0022-01";"JSNY-JS0002-01"},MATCH(D10162,{"BJ_zhongyu";"JS_WX_liteer";"JS_CZ_wodefeng"},0)),"")</f>
        <v>JSNY-JS0002-01</v>
      </c>
      <c r="C10162" s="11" t="str">
        <f>IFERROR(INDEX({"北京中裕世纪大酒店";"江苏利特尔绿色包装股份有限公司";"常州市金坛沃德丰电子科技有限公司"},MATCH(D10162,{"BJ_zhongyu";"JS_WX_liteer";"JS_CZ_wodefeng"},0)),"")</f>
        <v>常州市金坛沃德丰电子科技有限公司</v>
      </c>
      <c r="D10162" s="11" t="str">
        <f>[1]动作!$G10161</f>
        <v>JS_CZ_wodefeng</v>
      </c>
      <c r="E10162" s="11" t="str">
        <f>[1]动作!$D10161</f>
        <v>电表故障</v>
      </c>
      <c r="F10162" s="11" t="s">
        <v>45</v>
      </c>
      <c r="G10162" s="12">
        <f>[1]动作!$A10161+[1]动作!$B10161</f>
        <v>43217.020613425928</v>
      </c>
      <c r="H10162" s="12"/>
      <c r="I10162" s="11"/>
    </row>
    <row r="10163" spans="1:9" hidden="1" x14ac:dyDescent="0.3">
      <c r="A10163" s="24">
        <v>10161</v>
      </c>
      <c r="B10163" s="11" t="str">
        <f>IFERROR(INDEX({"JSNY-BJ0001-01";"JSNY-JS0022-01";"JSNY-JS0002-01"},MATCH(D10163,{"BJ_zhongyu";"JS_WX_liteer";"JS_CZ_wodefeng"},0)),"")</f>
        <v>JSNY-JS0002-01</v>
      </c>
      <c r="C10163" s="11" t="str">
        <f>IFERROR(INDEX({"北京中裕世纪大酒店";"江苏利特尔绿色包装股份有限公司";"常州市金坛沃德丰电子科技有限公司"},MATCH(D10163,{"BJ_zhongyu";"JS_WX_liteer";"JS_CZ_wodefeng"},0)),"")</f>
        <v>常州市金坛沃德丰电子科技有限公司</v>
      </c>
      <c r="D10163" s="11" t="str">
        <f>[1]动作!$G10162</f>
        <v>JS_CZ_wodefeng</v>
      </c>
      <c r="E10163" s="11" t="str">
        <f>[1]动作!$D10162</f>
        <v>电表故障</v>
      </c>
      <c r="F10163" s="11" t="s">
        <v>45</v>
      </c>
      <c r="G10163" s="12">
        <f>[1]动作!$A10162+[1]动作!$B10162</f>
        <v>43217.02611111111</v>
      </c>
      <c r="H10163" s="12"/>
      <c r="I10163" s="11"/>
    </row>
    <row r="10164" spans="1:9" hidden="1" x14ac:dyDescent="0.3">
      <c r="A10164" s="24">
        <v>10162</v>
      </c>
      <c r="B10164" s="11" t="str">
        <f>IFERROR(INDEX({"JSNY-BJ0001-01";"JSNY-JS0022-01";"JSNY-JS0002-01"},MATCH(D10164,{"BJ_zhongyu";"JS_WX_liteer";"JS_CZ_wodefeng"},0)),"")</f>
        <v>JSNY-JS0002-01</v>
      </c>
      <c r="C10164" s="11" t="str">
        <f>IFERROR(INDEX({"北京中裕世纪大酒店";"江苏利特尔绿色包装股份有限公司";"常州市金坛沃德丰电子科技有限公司"},MATCH(D10164,{"BJ_zhongyu";"JS_WX_liteer";"JS_CZ_wodefeng"},0)),"")</f>
        <v>常州市金坛沃德丰电子科技有限公司</v>
      </c>
      <c r="D10164" s="11" t="str">
        <f>[1]动作!$G10163</f>
        <v>JS_CZ_wodefeng</v>
      </c>
      <c r="E10164" s="11" t="str">
        <f>[1]动作!$D10163</f>
        <v>电表故障</v>
      </c>
      <c r="F10164" s="11" t="s">
        <v>45</v>
      </c>
      <c r="G10164" s="12">
        <f>[1]动作!$A10163+[1]动作!$B10163</f>
        <v>43217.026238425926</v>
      </c>
      <c r="H10164" s="12"/>
      <c r="I10164" s="11"/>
    </row>
    <row r="10165" spans="1:9" hidden="1" x14ac:dyDescent="0.3">
      <c r="A10165" s="24">
        <v>10163</v>
      </c>
      <c r="B10165" s="11" t="str">
        <f>IFERROR(INDEX({"JSNY-BJ0001-01";"JSNY-JS0022-01";"JSNY-JS0002-01"},MATCH(D10165,{"BJ_zhongyu";"JS_WX_liteer";"JS_CZ_wodefeng"},0)),"")</f>
        <v>JSNY-JS0002-01</v>
      </c>
      <c r="C10165" s="11" t="str">
        <f>IFERROR(INDEX({"北京中裕世纪大酒店";"江苏利特尔绿色包装股份有限公司";"常州市金坛沃德丰电子科技有限公司"},MATCH(D10165,{"BJ_zhongyu";"JS_WX_liteer";"JS_CZ_wodefeng"},0)),"")</f>
        <v>常州市金坛沃德丰电子科技有限公司</v>
      </c>
      <c r="D10165" s="11" t="str">
        <f>[1]动作!$G10164</f>
        <v>JS_CZ_wodefeng</v>
      </c>
      <c r="E10165" s="11" t="str">
        <f>[1]动作!$D10164</f>
        <v>电表故障</v>
      </c>
      <c r="F10165" s="11" t="s">
        <v>45</v>
      </c>
      <c r="G10165" s="12">
        <f>[1]动作!$A10164+[1]动作!$B10164</f>
        <v>43217.027685185189</v>
      </c>
      <c r="H10165" s="12"/>
      <c r="I10165" s="11"/>
    </row>
    <row r="10166" spans="1:9" hidden="1" x14ac:dyDescent="0.3">
      <c r="A10166" s="24">
        <v>10164</v>
      </c>
      <c r="B10166" s="11" t="str">
        <f>IFERROR(INDEX({"JSNY-BJ0001-01";"JSNY-JS0022-01";"JSNY-JS0002-01"},MATCH(D10166,{"BJ_zhongyu";"JS_WX_liteer";"JS_CZ_wodefeng"},0)),"")</f>
        <v>JSNY-JS0002-01</v>
      </c>
      <c r="C10166" s="11" t="str">
        <f>IFERROR(INDEX({"北京中裕世纪大酒店";"江苏利特尔绿色包装股份有限公司";"常州市金坛沃德丰电子科技有限公司"},MATCH(D10166,{"BJ_zhongyu";"JS_WX_liteer";"JS_CZ_wodefeng"},0)),"")</f>
        <v>常州市金坛沃德丰电子科技有限公司</v>
      </c>
      <c r="D10166" s="11" t="str">
        <f>[1]动作!$G10165</f>
        <v>JS_CZ_wodefeng</v>
      </c>
      <c r="E10166" s="11" t="str">
        <f>[1]动作!$D10165</f>
        <v>电表故障</v>
      </c>
      <c r="F10166" s="11" t="s">
        <v>45</v>
      </c>
      <c r="G10166" s="12">
        <f>[1]动作!$A10165+[1]动作!$B10165</f>
        <v>43217.031388888892</v>
      </c>
      <c r="H10166" s="12"/>
      <c r="I10166" s="11"/>
    </row>
    <row r="10167" spans="1:9" hidden="1" x14ac:dyDescent="0.3">
      <c r="A10167" s="24">
        <v>10165</v>
      </c>
      <c r="B10167" s="11" t="str">
        <f>IFERROR(INDEX({"JSNY-BJ0001-01";"JSNY-JS0022-01";"JSNY-JS0002-01"},MATCH(D10167,{"BJ_zhongyu";"JS_WX_liteer";"JS_CZ_wodefeng"},0)),"")</f>
        <v>JSNY-JS0002-01</v>
      </c>
      <c r="C10167" s="11" t="str">
        <f>IFERROR(INDEX({"北京中裕世纪大酒店";"江苏利特尔绿色包装股份有限公司";"常州市金坛沃德丰电子科技有限公司"},MATCH(D10167,{"BJ_zhongyu";"JS_WX_liteer";"JS_CZ_wodefeng"},0)),"")</f>
        <v>常州市金坛沃德丰电子科技有限公司</v>
      </c>
      <c r="D10167" s="11" t="str">
        <f>[1]动作!$G10166</f>
        <v>JS_CZ_wodefeng</v>
      </c>
      <c r="E10167" s="11" t="str">
        <f>[1]动作!$D10166</f>
        <v>电表故障</v>
      </c>
      <c r="F10167" s="11" t="s">
        <v>45</v>
      </c>
      <c r="G10167" s="12">
        <f>[1]动作!$A10166+[1]动作!$B10166</f>
        <v>43217.03261574074</v>
      </c>
      <c r="H10167" s="12"/>
      <c r="I10167" s="11"/>
    </row>
    <row r="10168" spans="1:9" hidden="1" x14ac:dyDescent="0.3">
      <c r="A10168" s="24">
        <v>10166</v>
      </c>
      <c r="B10168" s="11" t="str">
        <f>IFERROR(INDEX({"JSNY-BJ0001-01";"JSNY-JS0022-01";"JSNY-JS0002-01"},MATCH(D10168,{"BJ_zhongyu";"JS_WX_liteer";"JS_CZ_wodefeng"},0)),"")</f>
        <v>JSNY-JS0002-01</v>
      </c>
      <c r="C10168" s="11" t="str">
        <f>IFERROR(INDEX({"北京中裕世纪大酒店";"江苏利特尔绿色包装股份有限公司";"常州市金坛沃德丰电子科技有限公司"},MATCH(D10168,{"BJ_zhongyu";"JS_WX_liteer";"JS_CZ_wodefeng"},0)),"")</f>
        <v>常州市金坛沃德丰电子科技有限公司</v>
      </c>
      <c r="D10168" s="11" t="str">
        <f>[1]动作!$G10167</f>
        <v>JS_CZ_wodefeng</v>
      </c>
      <c r="E10168" s="11" t="str">
        <f>[1]动作!$D10167</f>
        <v>电表故障</v>
      </c>
      <c r="F10168" s="11" t="s">
        <v>45</v>
      </c>
      <c r="G10168" s="12">
        <f>[1]动作!$A10167+[1]动作!$B10167</f>
        <v>43217.032835648148</v>
      </c>
      <c r="H10168" s="12"/>
      <c r="I10168" s="11"/>
    </row>
    <row r="10169" spans="1:9" hidden="1" x14ac:dyDescent="0.3">
      <c r="A10169" s="24">
        <v>10167</v>
      </c>
      <c r="B10169" s="11" t="str">
        <f>IFERROR(INDEX({"JSNY-BJ0001-01";"JSNY-JS0022-01";"JSNY-JS0002-01"},MATCH(D10169,{"BJ_zhongyu";"JS_WX_liteer";"JS_CZ_wodefeng"},0)),"")</f>
        <v>JSNY-JS0002-01</v>
      </c>
      <c r="C10169" s="11" t="str">
        <f>IFERROR(INDEX({"北京中裕世纪大酒店";"江苏利特尔绿色包装股份有限公司";"常州市金坛沃德丰电子科技有限公司"},MATCH(D10169,{"BJ_zhongyu";"JS_WX_liteer";"JS_CZ_wodefeng"},0)),"")</f>
        <v>常州市金坛沃德丰电子科技有限公司</v>
      </c>
      <c r="D10169" s="11" t="str">
        <f>[1]动作!$G10168</f>
        <v>JS_CZ_wodefeng</v>
      </c>
      <c r="E10169" s="11" t="str">
        <f>[1]动作!$D10168</f>
        <v>电表故障</v>
      </c>
      <c r="F10169" s="11" t="s">
        <v>45</v>
      </c>
      <c r="G10169" s="12">
        <f>[1]动作!$A10168+[1]动作!$B10168</f>
        <v>43217.035451388889</v>
      </c>
      <c r="H10169" s="12"/>
      <c r="I10169" s="11"/>
    </row>
    <row r="10170" spans="1:9" hidden="1" x14ac:dyDescent="0.3">
      <c r="A10170" s="24">
        <v>10168</v>
      </c>
      <c r="B10170" s="11" t="str">
        <f>IFERROR(INDEX({"JSNY-BJ0001-01";"JSNY-JS0022-01";"JSNY-JS0002-01"},MATCH(D10170,{"BJ_zhongyu";"JS_WX_liteer";"JS_CZ_wodefeng"},0)),"")</f>
        <v>JSNY-JS0002-01</v>
      </c>
      <c r="C10170" s="11" t="str">
        <f>IFERROR(INDEX({"北京中裕世纪大酒店";"江苏利特尔绿色包装股份有限公司";"常州市金坛沃德丰电子科技有限公司"},MATCH(D10170,{"BJ_zhongyu";"JS_WX_liteer";"JS_CZ_wodefeng"},0)),"")</f>
        <v>常州市金坛沃德丰电子科技有限公司</v>
      </c>
      <c r="D10170" s="11" t="str">
        <f>[1]动作!$G10169</f>
        <v>JS_CZ_wodefeng</v>
      </c>
      <c r="E10170" s="11" t="str">
        <f>[1]动作!$D10169</f>
        <v>电表故障</v>
      </c>
      <c r="F10170" s="11" t="s">
        <v>45</v>
      </c>
      <c r="G10170" s="12">
        <f>[1]动作!$A10169+[1]动作!$B10169</f>
        <v>43217.036550925928</v>
      </c>
      <c r="H10170" s="12"/>
      <c r="I10170" s="11"/>
    </row>
    <row r="10171" spans="1:9" hidden="1" x14ac:dyDescent="0.3">
      <c r="A10171" s="24">
        <v>10169</v>
      </c>
      <c r="B10171" s="11" t="str">
        <f>IFERROR(INDEX({"JSNY-BJ0001-01";"JSNY-JS0022-01";"JSNY-JS0002-01"},MATCH(D10171,{"BJ_zhongyu";"JS_WX_liteer";"JS_CZ_wodefeng"},0)),"")</f>
        <v>JSNY-JS0002-01</v>
      </c>
      <c r="C10171" s="11" t="str">
        <f>IFERROR(INDEX({"北京中裕世纪大酒店";"江苏利特尔绿色包装股份有限公司";"常州市金坛沃德丰电子科技有限公司"},MATCH(D10171,{"BJ_zhongyu";"JS_WX_liteer";"JS_CZ_wodefeng"},0)),"")</f>
        <v>常州市金坛沃德丰电子科技有限公司</v>
      </c>
      <c r="D10171" s="11" t="str">
        <f>[1]动作!$G10170</f>
        <v>JS_CZ_wodefeng</v>
      </c>
      <c r="E10171" s="11" t="str">
        <f>[1]动作!$D10170</f>
        <v>电表故障</v>
      </c>
      <c r="F10171" s="11" t="s">
        <v>45</v>
      </c>
      <c r="G10171" s="12">
        <f>[1]动作!$A10170+[1]动作!$B10170</f>
        <v>43217.036782407406</v>
      </c>
      <c r="H10171" s="12"/>
      <c r="I10171" s="11"/>
    </row>
    <row r="10172" spans="1:9" hidden="1" x14ac:dyDescent="0.3">
      <c r="A10172" s="24">
        <v>10170</v>
      </c>
      <c r="B10172" s="11" t="str">
        <f>IFERROR(INDEX({"JSNY-BJ0001-01";"JSNY-JS0022-01";"JSNY-JS0002-01"},MATCH(D10172,{"BJ_zhongyu";"JS_WX_liteer";"JS_CZ_wodefeng"},0)),"")</f>
        <v>JSNY-JS0002-01</v>
      </c>
      <c r="C10172" s="11" t="str">
        <f>IFERROR(INDEX({"北京中裕世纪大酒店";"江苏利特尔绿色包装股份有限公司";"常州市金坛沃德丰电子科技有限公司"},MATCH(D10172,{"BJ_zhongyu";"JS_WX_liteer";"JS_CZ_wodefeng"},0)),"")</f>
        <v>常州市金坛沃德丰电子科技有限公司</v>
      </c>
      <c r="D10172" s="11" t="str">
        <f>[1]动作!$G10171</f>
        <v>JS_CZ_wodefeng</v>
      </c>
      <c r="E10172" s="11" t="str">
        <f>[1]动作!$D10171</f>
        <v>电表故障</v>
      </c>
      <c r="F10172" s="11" t="s">
        <v>45</v>
      </c>
      <c r="G10172" s="12">
        <f>[1]动作!$A10171+[1]动作!$B10171</f>
        <v>43217.036898148152</v>
      </c>
      <c r="H10172" s="12"/>
      <c r="I10172" s="11"/>
    </row>
    <row r="10173" spans="1:9" hidden="1" x14ac:dyDescent="0.3">
      <c r="A10173" s="24">
        <v>10171</v>
      </c>
      <c r="B10173" s="11" t="str">
        <f>IFERROR(INDEX({"JSNY-BJ0001-01";"JSNY-JS0022-01";"JSNY-JS0002-01"},MATCH(D10173,{"BJ_zhongyu";"JS_WX_liteer";"JS_CZ_wodefeng"},0)),"")</f>
        <v>JSNY-JS0002-01</v>
      </c>
      <c r="C10173" s="11" t="str">
        <f>IFERROR(INDEX({"北京中裕世纪大酒店";"江苏利特尔绿色包装股份有限公司";"常州市金坛沃德丰电子科技有限公司"},MATCH(D10173,{"BJ_zhongyu";"JS_WX_liteer";"JS_CZ_wodefeng"},0)),"")</f>
        <v>常州市金坛沃德丰电子科技有限公司</v>
      </c>
      <c r="D10173" s="11" t="str">
        <f>[1]动作!$G10172</f>
        <v>JS_CZ_wodefeng</v>
      </c>
      <c r="E10173" s="11" t="str">
        <f>[1]动作!$D10172</f>
        <v>电表故障</v>
      </c>
      <c r="F10173" s="11" t="s">
        <v>45</v>
      </c>
      <c r="G10173" s="12">
        <f>[1]动作!$A10172+[1]动作!$B10172</f>
        <v>43217.037824074076</v>
      </c>
      <c r="H10173" s="12"/>
      <c r="I10173" s="11"/>
    </row>
    <row r="10174" spans="1:9" hidden="1" x14ac:dyDescent="0.3">
      <c r="A10174" s="24">
        <v>10172</v>
      </c>
      <c r="B10174" s="11" t="str">
        <f>IFERROR(INDEX({"JSNY-BJ0001-01";"JSNY-JS0022-01";"JSNY-JS0002-01"},MATCH(D10174,{"BJ_zhongyu";"JS_WX_liteer";"JS_CZ_wodefeng"},0)),"")</f>
        <v>JSNY-JS0002-01</v>
      </c>
      <c r="C10174" s="11" t="str">
        <f>IFERROR(INDEX({"北京中裕世纪大酒店";"江苏利特尔绿色包装股份有限公司";"常州市金坛沃德丰电子科技有限公司"},MATCH(D10174,{"BJ_zhongyu";"JS_WX_liteer";"JS_CZ_wodefeng"},0)),"")</f>
        <v>常州市金坛沃德丰电子科技有限公司</v>
      </c>
      <c r="D10174" s="11" t="str">
        <f>[1]动作!$G10173</f>
        <v>JS_CZ_wodefeng</v>
      </c>
      <c r="E10174" s="11" t="str">
        <f>[1]动作!$D10173</f>
        <v>电表故障</v>
      </c>
      <c r="F10174" s="11" t="s">
        <v>45</v>
      </c>
      <c r="G10174" s="12">
        <f>[1]动作!$A10173+[1]动作!$B10173</f>
        <v>43217.037939814814</v>
      </c>
      <c r="H10174" s="12"/>
      <c r="I10174" s="11"/>
    </row>
    <row r="10175" spans="1:9" hidden="1" x14ac:dyDescent="0.3">
      <c r="A10175" s="24">
        <v>10173</v>
      </c>
      <c r="B10175" s="11" t="str">
        <f>IFERROR(INDEX({"JSNY-BJ0001-01";"JSNY-JS0022-01";"JSNY-JS0002-01"},MATCH(D10175,{"BJ_zhongyu";"JS_WX_liteer";"JS_CZ_wodefeng"},0)),"")</f>
        <v>JSNY-JS0002-01</v>
      </c>
      <c r="C10175" s="11" t="str">
        <f>IFERROR(INDEX({"北京中裕世纪大酒店";"江苏利特尔绿色包装股份有限公司";"常州市金坛沃德丰电子科技有限公司"},MATCH(D10175,{"BJ_zhongyu";"JS_WX_liteer";"JS_CZ_wodefeng"},0)),"")</f>
        <v>常州市金坛沃德丰电子科技有限公司</v>
      </c>
      <c r="D10175" s="11" t="str">
        <f>[1]动作!$G10174</f>
        <v>JS_CZ_wodefeng</v>
      </c>
      <c r="E10175" s="11" t="str">
        <f>[1]动作!$D10174</f>
        <v>电表故障</v>
      </c>
      <c r="F10175" s="11" t="s">
        <v>45</v>
      </c>
      <c r="G10175" s="12">
        <f>[1]动作!$A10174+[1]动作!$B10174</f>
        <v>43217.038113425922</v>
      </c>
      <c r="H10175" s="12"/>
      <c r="I10175" s="11"/>
    </row>
    <row r="10176" spans="1:9" hidden="1" x14ac:dyDescent="0.3">
      <c r="A10176" s="24">
        <v>10174</v>
      </c>
      <c r="B10176" s="11" t="str">
        <f>IFERROR(INDEX({"JSNY-BJ0001-01";"JSNY-JS0022-01";"JSNY-JS0002-01"},MATCH(D10176,{"BJ_zhongyu";"JS_WX_liteer";"JS_CZ_wodefeng"},0)),"")</f>
        <v>JSNY-JS0002-01</v>
      </c>
      <c r="C10176" s="11" t="str">
        <f>IFERROR(INDEX({"北京中裕世纪大酒店";"江苏利特尔绿色包装股份有限公司";"常州市金坛沃德丰电子科技有限公司"},MATCH(D10176,{"BJ_zhongyu";"JS_WX_liteer";"JS_CZ_wodefeng"},0)),"")</f>
        <v>常州市金坛沃德丰电子科技有限公司</v>
      </c>
      <c r="D10176" s="11" t="str">
        <f>[1]动作!$G10175</f>
        <v>JS_CZ_wodefeng</v>
      </c>
      <c r="E10176" s="11" t="str">
        <f>[1]动作!$D10175</f>
        <v>电表故障</v>
      </c>
      <c r="F10176" s="11" t="s">
        <v>45</v>
      </c>
      <c r="G10176" s="12">
        <f>[1]动作!$A10175+[1]动作!$B10175</f>
        <v>43217.039398148147</v>
      </c>
      <c r="H10176" s="12"/>
      <c r="I10176" s="11"/>
    </row>
    <row r="10177" spans="1:9" hidden="1" x14ac:dyDescent="0.3">
      <c r="A10177" s="24">
        <v>10175</v>
      </c>
      <c r="B10177" s="11" t="str">
        <f>IFERROR(INDEX({"JSNY-BJ0001-01";"JSNY-JS0022-01";"JSNY-JS0002-01"},MATCH(D10177,{"BJ_zhongyu";"JS_WX_liteer";"JS_CZ_wodefeng"},0)),"")</f>
        <v>JSNY-JS0002-01</v>
      </c>
      <c r="C10177" s="11" t="str">
        <f>IFERROR(INDEX({"北京中裕世纪大酒店";"江苏利特尔绿色包装股份有限公司";"常州市金坛沃德丰电子科技有限公司"},MATCH(D10177,{"BJ_zhongyu";"JS_WX_liteer";"JS_CZ_wodefeng"},0)),"")</f>
        <v>常州市金坛沃德丰电子科技有限公司</v>
      </c>
      <c r="D10177" s="11" t="str">
        <f>[1]动作!$G10176</f>
        <v>JS_CZ_wodefeng</v>
      </c>
      <c r="E10177" s="11" t="str">
        <f>[1]动作!$D10176</f>
        <v>电表故障</v>
      </c>
      <c r="F10177" s="11" t="s">
        <v>45</v>
      </c>
      <c r="G10177" s="12">
        <f>[1]动作!$A10176+[1]动作!$B10176</f>
        <v>43217.041481481479</v>
      </c>
      <c r="H10177" s="12"/>
      <c r="I10177" s="11"/>
    </row>
    <row r="10178" spans="1:9" hidden="1" x14ac:dyDescent="0.3">
      <c r="A10178" s="24">
        <v>10176</v>
      </c>
      <c r="B10178" s="11" t="str">
        <f>IFERROR(INDEX({"JSNY-BJ0001-01";"JSNY-JS0022-01";"JSNY-JS0002-01"},MATCH(D10178,{"BJ_zhongyu";"JS_WX_liteer";"JS_CZ_wodefeng"},0)),"")</f>
        <v>JSNY-JS0002-01</v>
      </c>
      <c r="C10178" s="11" t="str">
        <f>IFERROR(INDEX({"北京中裕世纪大酒店";"江苏利特尔绿色包装股份有限公司";"常州市金坛沃德丰电子科技有限公司"},MATCH(D10178,{"BJ_zhongyu";"JS_WX_liteer";"JS_CZ_wodefeng"},0)),"")</f>
        <v>常州市金坛沃德丰电子科技有限公司</v>
      </c>
      <c r="D10178" s="11" t="str">
        <f>[1]动作!$G10177</f>
        <v>JS_CZ_wodefeng</v>
      </c>
      <c r="E10178" s="11" t="str">
        <f>[1]动作!$D10177</f>
        <v>电表故障</v>
      </c>
      <c r="F10178" s="11" t="s">
        <v>45</v>
      </c>
      <c r="G10178" s="12">
        <f>[1]动作!$A10177+[1]动作!$B10177</f>
        <v>43217.042696759258</v>
      </c>
      <c r="H10178" s="12"/>
      <c r="I10178" s="11"/>
    </row>
    <row r="10179" spans="1:9" hidden="1" x14ac:dyDescent="0.3">
      <c r="A10179" s="24">
        <v>10177</v>
      </c>
      <c r="B10179" s="11" t="str">
        <f>IFERROR(INDEX({"JSNY-BJ0001-01";"JSNY-JS0022-01";"JSNY-JS0002-01"},MATCH(D10179,{"BJ_zhongyu";"JS_WX_liteer";"JS_CZ_wodefeng"},0)),"")</f>
        <v>JSNY-JS0002-01</v>
      </c>
      <c r="C10179" s="11" t="str">
        <f>IFERROR(INDEX({"北京中裕世纪大酒店";"江苏利特尔绿色包装股份有限公司";"常州市金坛沃德丰电子科技有限公司"},MATCH(D10179,{"BJ_zhongyu";"JS_WX_liteer";"JS_CZ_wodefeng"},0)),"")</f>
        <v>常州市金坛沃德丰电子科技有限公司</v>
      </c>
      <c r="D10179" s="11" t="str">
        <f>[1]动作!$G10178</f>
        <v>JS_CZ_wodefeng</v>
      </c>
      <c r="E10179" s="11" t="str">
        <f>[1]动作!$D10178</f>
        <v>电表故障</v>
      </c>
      <c r="F10179" s="11" t="s">
        <v>45</v>
      </c>
      <c r="G10179" s="12">
        <f>[1]动作!$A10178+[1]动作!$B10178</f>
        <v>43217.042928240742</v>
      </c>
      <c r="H10179" s="12"/>
      <c r="I10179" s="11"/>
    </row>
    <row r="10180" spans="1:9" hidden="1" x14ac:dyDescent="0.3">
      <c r="A10180" s="24">
        <v>10178</v>
      </c>
      <c r="B10180" s="11" t="str">
        <f>IFERROR(INDEX({"JSNY-BJ0001-01";"JSNY-JS0022-01";"JSNY-JS0002-01"},MATCH(D10180,{"BJ_zhongyu";"JS_WX_liteer";"JS_CZ_wodefeng"},0)),"")</f>
        <v>JSNY-JS0002-01</v>
      </c>
      <c r="C10180" s="11" t="str">
        <f>IFERROR(INDEX({"北京中裕世纪大酒店";"江苏利特尔绿色包装股份有限公司";"常州市金坛沃德丰电子科技有限公司"},MATCH(D10180,{"BJ_zhongyu";"JS_WX_liteer";"JS_CZ_wodefeng"},0)),"")</f>
        <v>常州市金坛沃德丰电子科技有限公司</v>
      </c>
      <c r="D10180" s="11" t="str">
        <f>[1]动作!$G10179</f>
        <v>JS_CZ_wodefeng</v>
      </c>
      <c r="E10180" s="11" t="str">
        <f>[1]动作!$D10179</f>
        <v>电表故障</v>
      </c>
      <c r="F10180" s="11" t="s">
        <v>45</v>
      </c>
      <c r="G10180" s="12">
        <f>[1]动作!$A10179+[1]动作!$B10179</f>
        <v>43217.04315972222</v>
      </c>
      <c r="H10180" s="12"/>
      <c r="I10180" s="11"/>
    </row>
    <row r="10181" spans="1:9" hidden="1" x14ac:dyDescent="0.3">
      <c r="A10181" s="24">
        <v>10179</v>
      </c>
      <c r="B10181" s="11" t="str">
        <f>IFERROR(INDEX({"JSNY-BJ0001-01";"JSNY-JS0022-01";"JSNY-JS0002-01"},MATCH(D10181,{"BJ_zhongyu";"JS_WX_liteer";"JS_CZ_wodefeng"},0)),"")</f>
        <v>JSNY-JS0002-01</v>
      </c>
      <c r="C10181" s="11" t="str">
        <f>IFERROR(INDEX({"北京中裕世纪大酒店";"江苏利特尔绿色包装股份有限公司";"常州市金坛沃德丰电子科技有限公司"},MATCH(D10181,{"BJ_zhongyu";"JS_WX_liteer";"JS_CZ_wodefeng"},0)),"")</f>
        <v>常州市金坛沃德丰电子科技有限公司</v>
      </c>
      <c r="D10181" s="11" t="str">
        <f>[1]动作!$G10180</f>
        <v>JS_CZ_wodefeng</v>
      </c>
      <c r="E10181" s="11" t="str">
        <f>[1]动作!$D10180</f>
        <v>电表故障</v>
      </c>
      <c r="F10181" s="11" t="s">
        <v>45</v>
      </c>
      <c r="G10181" s="12">
        <f>[1]动作!$A10180+[1]动作!$B10180</f>
        <v>43217.043969907405</v>
      </c>
      <c r="H10181" s="12"/>
      <c r="I10181" s="11"/>
    </row>
    <row r="10182" spans="1:9" hidden="1" x14ac:dyDescent="0.3">
      <c r="A10182" s="24">
        <v>10180</v>
      </c>
      <c r="B10182" s="11" t="str">
        <f>IFERROR(INDEX({"JSNY-BJ0001-01";"JSNY-JS0022-01";"JSNY-JS0002-01"},MATCH(D10182,{"BJ_zhongyu";"JS_WX_liteer";"JS_CZ_wodefeng"},0)),"")</f>
        <v>JSNY-JS0002-01</v>
      </c>
      <c r="C10182" s="11" t="str">
        <f>IFERROR(INDEX({"北京中裕世纪大酒店";"江苏利特尔绿色包装股份有限公司";"常州市金坛沃德丰电子科技有限公司"},MATCH(D10182,{"BJ_zhongyu";"JS_WX_liteer";"JS_CZ_wodefeng"},0)),"")</f>
        <v>常州市金坛沃德丰电子科技有限公司</v>
      </c>
      <c r="D10182" s="11" t="str">
        <f>[1]动作!$G10181</f>
        <v>JS_CZ_wodefeng</v>
      </c>
      <c r="E10182" s="11" t="str">
        <f>[1]动作!$D10181</f>
        <v>电表故障</v>
      </c>
      <c r="F10182" s="11" t="s">
        <v>45</v>
      </c>
      <c r="G10182" s="12">
        <f>[1]动作!$A10181+[1]动作!$B10181</f>
        <v>43217.045532407406</v>
      </c>
      <c r="H10182" s="12"/>
      <c r="I10182" s="11"/>
    </row>
    <row r="10183" spans="1:9" hidden="1" x14ac:dyDescent="0.3">
      <c r="A10183" s="24">
        <v>10181</v>
      </c>
      <c r="B10183" s="11" t="str">
        <f>IFERROR(INDEX({"JSNY-BJ0001-01";"JSNY-JS0022-01";"JSNY-JS0002-01"},MATCH(D10183,{"BJ_zhongyu";"JS_WX_liteer";"JS_CZ_wodefeng"},0)),"")</f>
        <v>JSNY-JS0002-01</v>
      </c>
      <c r="C10183" s="11" t="str">
        <f>IFERROR(INDEX({"北京中裕世纪大酒店";"江苏利特尔绿色包装股份有限公司";"常州市金坛沃德丰电子科技有限公司"},MATCH(D10183,{"BJ_zhongyu";"JS_WX_liteer";"JS_CZ_wodefeng"},0)),"")</f>
        <v>常州市金坛沃德丰电子科技有限公司</v>
      </c>
      <c r="D10183" s="11" t="str">
        <f>[1]动作!$G10182</f>
        <v>JS_CZ_wodefeng</v>
      </c>
      <c r="E10183" s="11" t="str">
        <f>[1]动作!$D10182</f>
        <v>电表故障</v>
      </c>
      <c r="F10183" s="11" t="s">
        <v>45</v>
      </c>
      <c r="G10183" s="12">
        <f>[1]动作!$A10182+[1]动作!$B10182</f>
        <v>43217.048206018517</v>
      </c>
      <c r="H10183" s="12"/>
      <c r="I10183" s="11"/>
    </row>
    <row r="10184" spans="1:9" hidden="1" x14ac:dyDescent="0.3">
      <c r="A10184" s="24">
        <v>10182</v>
      </c>
      <c r="B10184" s="11" t="str">
        <f>IFERROR(INDEX({"JSNY-BJ0001-01";"JSNY-JS0022-01";"JSNY-JS0002-01"},MATCH(D10184,{"BJ_zhongyu";"JS_WX_liteer";"JS_CZ_wodefeng"},0)),"")</f>
        <v>JSNY-JS0002-01</v>
      </c>
      <c r="C10184" s="11" t="str">
        <f>IFERROR(INDEX({"北京中裕世纪大酒店";"江苏利特尔绿色包装股份有限公司";"常州市金坛沃德丰电子科技有限公司"},MATCH(D10184,{"BJ_zhongyu";"JS_WX_liteer";"JS_CZ_wodefeng"},0)),"")</f>
        <v>常州市金坛沃德丰电子科技有限公司</v>
      </c>
      <c r="D10184" s="11" t="str">
        <f>[1]动作!$G10183</f>
        <v>JS_CZ_wodefeng</v>
      </c>
      <c r="E10184" s="11" t="str">
        <f>[1]动作!$D10183</f>
        <v>电表故障</v>
      </c>
      <c r="F10184" s="11" t="s">
        <v>45</v>
      </c>
      <c r="G10184" s="12">
        <f>[1]动作!$A10183+[1]动作!$B10183</f>
        <v>43217.04959490741</v>
      </c>
      <c r="H10184" s="12"/>
      <c r="I10184" s="11"/>
    </row>
    <row r="10185" spans="1:9" hidden="1" x14ac:dyDescent="0.3">
      <c r="A10185" s="24">
        <v>10183</v>
      </c>
      <c r="B10185" s="11" t="str">
        <f>IFERROR(INDEX({"JSNY-BJ0001-01";"JSNY-JS0022-01";"JSNY-JS0002-01"},MATCH(D10185,{"BJ_zhongyu";"JS_WX_liteer";"JS_CZ_wodefeng"},0)),"")</f>
        <v>JSNY-JS0002-01</v>
      </c>
      <c r="C10185" s="11" t="str">
        <f>IFERROR(INDEX({"北京中裕世纪大酒店";"江苏利特尔绿色包装股份有限公司";"常州市金坛沃德丰电子科技有限公司"},MATCH(D10185,{"BJ_zhongyu";"JS_WX_liteer";"JS_CZ_wodefeng"},0)),"")</f>
        <v>常州市金坛沃德丰电子科技有限公司</v>
      </c>
      <c r="D10185" s="11" t="str">
        <f>[1]动作!$G10184</f>
        <v>JS_CZ_wodefeng</v>
      </c>
      <c r="E10185" s="11" t="str">
        <f>[1]动作!$D10184</f>
        <v>电表故障</v>
      </c>
      <c r="F10185" s="11" t="s">
        <v>45</v>
      </c>
      <c r="G10185" s="12">
        <f>[1]动作!$A10184+[1]动作!$B10184</f>
        <v>43217.051678240743</v>
      </c>
      <c r="H10185" s="12"/>
      <c r="I10185" s="11"/>
    </row>
    <row r="10186" spans="1:9" hidden="1" x14ac:dyDescent="0.3">
      <c r="A10186" s="24">
        <v>10184</v>
      </c>
      <c r="B10186" s="11" t="str">
        <f>IFERROR(INDEX({"JSNY-BJ0001-01";"JSNY-JS0022-01";"JSNY-JS0002-01"},MATCH(D10186,{"BJ_zhongyu";"JS_WX_liteer";"JS_CZ_wodefeng"},0)),"")</f>
        <v>JSNY-JS0002-01</v>
      </c>
      <c r="C10186" s="11" t="str">
        <f>IFERROR(INDEX({"北京中裕世纪大酒店";"江苏利特尔绿色包装股份有限公司";"常州市金坛沃德丰电子科技有限公司"},MATCH(D10186,{"BJ_zhongyu";"JS_WX_liteer";"JS_CZ_wodefeng"},0)),"")</f>
        <v>常州市金坛沃德丰电子科技有限公司</v>
      </c>
      <c r="D10186" s="11" t="str">
        <f>[1]动作!$G10185</f>
        <v>JS_CZ_wodefeng</v>
      </c>
      <c r="E10186" s="11" t="str">
        <f>[1]动作!$D10185</f>
        <v>电表故障</v>
      </c>
      <c r="F10186" s="11" t="s">
        <v>45</v>
      </c>
      <c r="G10186" s="12">
        <f>[1]动作!$A10185+[1]动作!$B10185</f>
        <v>43217.053124999999</v>
      </c>
      <c r="H10186" s="12"/>
      <c r="I10186" s="11"/>
    </row>
    <row r="10187" spans="1:9" hidden="1" x14ac:dyDescent="0.3">
      <c r="A10187" s="24">
        <v>10185</v>
      </c>
      <c r="B10187" s="11" t="str">
        <f>IFERROR(INDEX({"JSNY-BJ0001-01";"JSNY-JS0022-01";"JSNY-JS0002-01"},MATCH(D10187,{"BJ_zhongyu";"JS_WX_liteer";"JS_CZ_wodefeng"},0)),"")</f>
        <v>JSNY-JS0002-01</v>
      </c>
      <c r="C10187" s="11" t="str">
        <f>IFERROR(INDEX({"北京中裕世纪大酒店";"江苏利特尔绿色包装股份有限公司";"常州市金坛沃德丰电子科技有限公司"},MATCH(D10187,{"BJ_zhongyu";"JS_WX_liteer";"JS_CZ_wodefeng"},0)),"")</f>
        <v>常州市金坛沃德丰电子科技有限公司</v>
      </c>
      <c r="D10187" s="11" t="str">
        <f>[1]动作!$G10186</f>
        <v>JS_CZ_wodefeng</v>
      </c>
      <c r="E10187" s="11" t="str">
        <f>[1]动作!$D10186</f>
        <v>电表故障</v>
      </c>
      <c r="F10187" s="11" t="s">
        <v>45</v>
      </c>
      <c r="G10187" s="12">
        <f>[1]动作!$A10186+[1]动作!$B10186</f>
        <v>43217.053240740737</v>
      </c>
      <c r="H10187" s="12"/>
      <c r="I10187" s="11"/>
    </row>
    <row r="10188" spans="1:9" hidden="1" x14ac:dyDescent="0.3">
      <c r="A10188" s="24">
        <v>10186</v>
      </c>
      <c r="B10188" s="11" t="str">
        <f>IFERROR(INDEX({"JSNY-BJ0001-01";"JSNY-JS0022-01";"JSNY-JS0002-01"},MATCH(D10188,{"BJ_zhongyu";"JS_WX_liteer";"JS_CZ_wodefeng"},0)),"")</f>
        <v>JSNY-JS0002-01</v>
      </c>
      <c r="C10188" s="11" t="str">
        <f>IFERROR(INDEX({"北京中裕世纪大酒店";"江苏利特尔绿色包装股份有限公司";"常州市金坛沃德丰电子科技有限公司"},MATCH(D10188,{"BJ_zhongyu";"JS_WX_liteer";"JS_CZ_wodefeng"},0)),"")</f>
        <v>常州市金坛沃德丰电子科技有限公司</v>
      </c>
      <c r="D10188" s="11" t="str">
        <f>[1]动作!$G10187</f>
        <v>JS_CZ_wodefeng</v>
      </c>
      <c r="E10188" s="11" t="str">
        <f>[1]动作!$D10187</f>
        <v>电表故障</v>
      </c>
      <c r="F10188" s="11" t="s">
        <v>45</v>
      </c>
      <c r="G10188" s="12">
        <f>[1]动作!$A10187+[1]动作!$B10187</f>
        <v>43217.054340277777</v>
      </c>
      <c r="H10188" s="12"/>
      <c r="I10188" s="11"/>
    </row>
    <row r="10189" spans="1:9" hidden="1" x14ac:dyDescent="0.3">
      <c r="A10189" s="24">
        <v>10187</v>
      </c>
      <c r="B10189" s="11" t="str">
        <f>IFERROR(INDEX({"JSNY-BJ0001-01";"JSNY-JS0022-01";"JSNY-JS0002-01"},MATCH(D10189,{"BJ_zhongyu";"JS_WX_liteer";"JS_CZ_wodefeng"},0)),"")</f>
        <v>JSNY-JS0002-01</v>
      </c>
      <c r="C10189" s="11" t="str">
        <f>IFERROR(INDEX({"北京中裕世纪大酒店";"江苏利特尔绿色包装股份有限公司";"常州市金坛沃德丰电子科技有限公司"},MATCH(D10189,{"BJ_zhongyu";"JS_WX_liteer";"JS_CZ_wodefeng"},0)),"")</f>
        <v>常州市金坛沃德丰电子科技有限公司</v>
      </c>
      <c r="D10189" s="11" t="str">
        <f>[1]动作!$G10188</f>
        <v>JS_CZ_wodefeng</v>
      </c>
      <c r="E10189" s="11" t="str">
        <f>[1]动作!$D10188</f>
        <v>电表故障</v>
      </c>
      <c r="F10189" s="11" t="s">
        <v>45</v>
      </c>
      <c r="G10189" s="12">
        <f>[1]动作!$A10188+[1]动作!$B10188</f>
        <v>43217.054583333331</v>
      </c>
      <c r="H10189" s="12"/>
      <c r="I10189" s="11"/>
    </row>
    <row r="10190" spans="1:9" hidden="1" x14ac:dyDescent="0.3">
      <c r="A10190" s="24">
        <v>10188</v>
      </c>
      <c r="B10190" s="11" t="str">
        <f>IFERROR(INDEX({"JSNY-BJ0001-01";"JSNY-JS0022-01";"JSNY-JS0002-01"},MATCH(D10190,{"BJ_zhongyu";"JS_WX_liteer";"JS_CZ_wodefeng"},0)),"")</f>
        <v>JSNY-JS0002-01</v>
      </c>
      <c r="C10190" s="11" t="str">
        <f>IFERROR(INDEX({"北京中裕世纪大酒店";"江苏利特尔绿色包装股份有限公司";"常州市金坛沃德丰电子科技有限公司"},MATCH(D10190,{"BJ_zhongyu";"JS_WX_liteer";"JS_CZ_wodefeng"},0)),"")</f>
        <v>常州市金坛沃德丰电子科技有限公司</v>
      </c>
      <c r="D10190" s="11" t="str">
        <f>[1]动作!$G10189</f>
        <v>JS_CZ_wodefeng</v>
      </c>
      <c r="E10190" s="11" t="str">
        <f>[1]动作!$D10189</f>
        <v>电表故障</v>
      </c>
      <c r="F10190" s="11" t="s">
        <v>45</v>
      </c>
      <c r="G10190" s="12">
        <f>[1]动作!$A10189+[1]动作!$B10189</f>
        <v>43217.055613425924</v>
      </c>
      <c r="H10190" s="12"/>
      <c r="I10190" s="11"/>
    </row>
    <row r="10191" spans="1:9" hidden="1" x14ac:dyDescent="0.3">
      <c r="A10191" s="24">
        <v>10189</v>
      </c>
      <c r="B10191" s="11" t="str">
        <f>IFERROR(INDEX({"JSNY-BJ0001-01";"JSNY-JS0022-01";"JSNY-JS0002-01"},MATCH(D10191,{"BJ_zhongyu";"JS_WX_liteer";"JS_CZ_wodefeng"},0)),"")</f>
        <v>JSNY-BJ0001-01</v>
      </c>
      <c r="C10191" s="11" t="str">
        <f>IFERROR(INDEX({"北京中裕世纪大酒店";"江苏利特尔绿色包装股份有限公司";"常州市金坛沃德丰电子科技有限公司"},MATCH(D10191,{"BJ_zhongyu";"JS_WX_liteer";"JS_CZ_wodefeng"},0)),"")</f>
        <v>北京中裕世纪大酒店</v>
      </c>
      <c r="D10191" s="11" t="str">
        <f>[1]动作!$G10190</f>
        <v>BJ_zhongyu</v>
      </c>
      <c r="E10191" s="11" t="str">
        <f>[1]动作!$D10190</f>
        <v>分系统3BCMS2故障状态</v>
      </c>
      <c r="F10191" s="11" t="s">
        <v>177</v>
      </c>
      <c r="G10191" s="12">
        <f>[1]动作!$A10190+[1]动作!$B10190</f>
        <v>43217.05777777778</v>
      </c>
      <c r="H10191" s="12"/>
      <c r="I10191" s="11"/>
    </row>
    <row r="10192" spans="1:9" hidden="1" x14ac:dyDescent="0.3">
      <c r="A10192" s="24">
        <v>10190</v>
      </c>
      <c r="B10192" s="11" t="str">
        <f>IFERROR(INDEX({"JSNY-BJ0001-01";"JSNY-JS0022-01";"JSNY-JS0002-01"},MATCH(D10192,{"BJ_zhongyu";"JS_WX_liteer";"JS_CZ_wodefeng"},0)),"")</f>
        <v>JSNY-JS0002-01</v>
      </c>
      <c r="C10192" s="11" t="str">
        <f>IFERROR(INDEX({"北京中裕世纪大酒店";"江苏利特尔绿色包装股份有限公司";"常州市金坛沃德丰电子科技有限公司"},MATCH(D10192,{"BJ_zhongyu";"JS_WX_liteer";"JS_CZ_wodefeng"},0)),"")</f>
        <v>常州市金坛沃德丰电子科技有限公司</v>
      </c>
      <c r="D10192" s="11" t="str">
        <f>[1]动作!$G10191</f>
        <v>JS_CZ_wodefeng</v>
      </c>
      <c r="E10192" s="11" t="str">
        <f>[1]动作!$D10191</f>
        <v>电表故障</v>
      </c>
      <c r="F10192" s="11" t="s">
        <v>45</v>
      </c>
      <c r="G10192" s="12">
        <f>[1]动作!$A10191+[1]动作!$B10191</f>
        <v>43217.057997685188</v>
      </c>
      <c r="H10192" s="12"/>
      <c r="I10192" s="11"/>
    </row>
    <row r="10193" spans="1:9" hidden="1" x14ac:dyDescent="0.3">
      <c r="A10193" s="24">
        <v>10191</v>
      </c>
      <c r="B10193" s="11" t="str">
        <f>IFERROR(INDEX({"JSNY-BJ0001-01";"JSNY-JS0022-01";"JSNY-JS0002-01"},MATCH(D10193,{"BJ_zhongyu";"JS_WX_liteer";"JS_CZ_wodefeng"},0)),"")</f>
        <v>JSNY-JS0002-01</v>
      </c>
      <c r="C10193" s="11" t="str">
        <f>IFERROR(INDEX({"北京中裕世纪大酒店";"江苏利特尔绿色包装股份有限公司";"常州市金坛沃德丰电子科技有限公司"},MATCH(D10193,{"BJ_zhongyu";"JS_WX_liteer";"JS_CZ_wodefeng"},0)),"")</f>
        <v>常州市金坛沃德丰电子科技有限公司</v>
      </c>
      <c r="D10193" s="11" t="str">
        <f>[1]动作!$G10192</f>
        <v>JS_CZ_wodefeng</v>
      </c>
      <c r="E10193" s="11" t="str">
        <f>[1]动作!$D10192</f>
        <v>电表故障</v>
      </c>
      <c r="F10193" s="11" t="s">
        <v>45</v>
      </c>
      <c r="G10193" s="12">
        <f>[1]动作!$A10192+[1]动作!$B10192</f>
        <v>43217.05810185185</v>
      </c>
      <c r="H10193" s="12"/>
      <c r="I10193" s="11"/>
    </row>
    <row r="10194" spans="1:9" hidden="1" x14ac:dyDescent="0.3">
      <c r="A10194" s="24">
        <v>10192</v>
      </c>
      <c r="B10194" s="11" t="str">
        <f>IFERROR(INDEX({"JSNY-BJ0001-01";"JSNY-JS0022-01";"JSNY-JS0002-01"},MATCH(D10194,{"BJ_zhongyu";"JS_WX_liteer";"JS_CZ_wodefeng"},0)),"")</f>
        <v>JSNY-BJ0001-01</v>
      </c>
      <c r="C10194" s="11" t="str">
        <f>IFERROR(INDEX({"北京中裕世纪大酒店";"江苏利特尔绿色包装股份有限公司";"常州市金坛沃德丰电子科技有限公司"},MATCH(D10194,{"BJ_zhongyu";"JS_WX_liteer";"JS_CZ_wodefeng"},0)),"")</f>
        <v>北京中裕世纪大酒店</v>
      </c>
      <c r="D10194" s="11" t="str">
        <f>[1]动作!$G10193</f>
        <v>BJ_zhongyu</v>
      </c>
      <c r="E10194" s="11" t="str">
        <f>[1]动作!$D10193</f>
        <v>分系统3故障状态</v>
      </c>
      <c r="F10194" s="11" t="s">
        <v>178</v>
      </c>
      <c r="G10194" s="12">
        <f>[1]动作!$A10193+[1]动作!$B10193</f>
        <v>43217.058125000003</v>
      </c>
      <c r="H10194" s="12"/>
      <c r="I10194" s="11"/>
    </row>
    <row r="10195" spans="1:9" hidden="1" x14ac:dyDescent="0.3">
      <c r="A10195" s="24">
        <v>10193</v>
      </c>
      <c r="B10195" s="11" t="str">
        <f>IFERROR(INDEX({"JSNY-BJ0001-01";"JSNY-JS0022-01";"JSNY-JS0002-01"},MATCH(D10195,{"BJ_zhongyu";"JS_WX_liteer";"JS_CZ_wodefeng"},0)),"")</f>
        <v>JSNY-BJ0001-01</v>
      </c>
      <c r="C10195" s="11" t="str">
        <f>IFERROR(INDEX({"北京中裕世纪大酒店";"江苏利特尔绿色包装股份有限公司";"常州市金坛沃德丰电子科技有限公司"},MATCH(D10195,{"BJ_zhongyu";"JS_WX_liteer";"JS_CZ_wodefeng"},0)),"")</f>
        <v>北京中裕世纪大酒店</v>
      </c>
      <c r="D10195" s="11" t="str">
        <f>[1]动作!$G10194</f>
        <v>BJ_zhongyu</v>
      </c>
      <c r="E10195" s="11" t="str">
        <f>[1]动作!$D10194</f>
        <v>分系统3BCMS2故障状态</v>
      </c>
      <c r="F10195" s="11" t="s">
        <v>177</v>
      </c>
      <c r="G10195" s="12">
        <f>[1]动作!$A10194+[1]动作!$B10194</f>
        <v>43217.058125000003</v>
      </c>
      <c r="H10195" s="12"/>
      <c r="I10195" s="11"/>
    </row>
    <row r="10196" spans="1:9" hidden="1" x14ac:dyDescent="0.3">
      <c r="A10196" s="24">
        <v>10194</v>
      </c>
      <c r="B10196" s="11" t="str">
        <f>IFERROR(INDEX({"JSNY-BJ0001-01";"JSNY-JS0022-01";"JSNY-JS0002-01"},MATCH(D10196,{"BJ_zhongyu";"JS_WX_liteer";"JS_CZ_wodefeng"},0)),"")</f>
        <v>JSNY-JS0002-01</v>
      </c>
      <c r="C10196" s="11" t="str">
        <f>IFERROR(INDEX({"北京中裕世纪大酒店";"江苏利特尔绿色包装股份有限公司";"常州市金坛沃德丰电子科技有限公司"},MATCH(D10196,{"BJ_zhongyu";"JS_WX_liteer";"JS_CZ_wodefeng"},0)),"")</f>
        <v>常州市金坛沃德丰电子科技有限公司</v>
      </c>
      <c r="D10196" s="11" t="str">
        <f>[1]动作!$G10195</f>
        <v>JS_CZ_wodefeng</v>
      </c>
      <c r="E10196" s="11" t="str">
        <f>[1]动作!$D10195</f>
        <v>电表故障</v>
      </c>
      <c r="F10196" s="11" t="s">
        <v>45</v>
      </c>
      <c r="G10196" s="12">
        <f>[1]动作!$A10195+[1]动作!$B10195</f>
        <v>43217.058287037034</v>
      </c>
      <c r="H10196" s="12"/>
      <c r="I10196" s="11"/>
    </row>
    <row r="10197" spans="1:9" hidden="1" x14ac:dyDescent="0.3">
      <c r="A10197" s="24">
        <v>10195</v>
      </c>
      <c r="B10197" s="11" t="str">
        <f>IFERROR(INDEX({"JSNY-BJ0001-01";"JSNY-JS0022-01";"JSNY-JS0002-01"},MATCH(D10197,{"BJ_zhongyu";"JS_WX_liteer";"JS_CZ_wodefeng"},0)),"")</f>
        <v>JSNY-JS0002-01</v>
      </c>
      <c r="C10197" s="11" t="str">
        <f>IFERROR(INDEX({"北京中裕世纪大酒店";"江苏利特尔绿色包装股份有限公司";"常州市金坛沃德丰电子科技有限公司"},MATCH(D10197,{"BJ_zhongyu";"JS_WX_liteer";"JS_CZ_wodefeng"},0)),"")</f>
        <v>常州市金坛沃德丰电子科技有限公司</v>
      </c>
      <c r="D10197" s="11" t="str">
        <f>[1]动作!$G10196</f>
        <v>JS_CZ_wodefeng</v>
      </c>
      <c r="E10197" s="11" t="str">
        <f>[1]动作!$D10196</f>
        <v>电表故障</v>
      </c>
      <c r="F10197" s="11" t="s">
        <v>45</v>
      </c>
      <c r="G10197" s="12">
        <f>[1]动作!$A10196+[1]动作!$B10196</f>
        <v>43217.058518518519</v>
      </c>
      <c r="H10197" s="12"/>
      <c r="I10197" s="11"/>
    </row>
    <row r="10198" spans="1:9" hidden="1" x14ac:dyDescent="0.3">
      <c r="A10198" s="24">
        <v>10196</v>
      </c>
      <c r="B10198" s="11" t="str">
        <f>IFERROR(INDEX({"JSNY-BJ0001-01";"JSNY-JS0022-01";"JSNY-JS0002-01"},MATCH(D10198,{"BJ_zhongyu";"JS_WX_liteer";"JS_CZ_wodefeng"},0)),"")</f>
        <v>JSNY-JS0002-01</v>
      </c>
      <c r="C10198" s="11" t="str">
        <f>IFERROR(INDEX({"北京中裕世纪大酒店";"江苏利特尔绿色包装股份有限公司";"常州市金坛沃德丰电子科技有限公司"},MATCH(D10198,{"BJ_zhongyu";"JS_WX_liteer";"JS_CZ_wodefeng"},0)),"")</f>
        <v>常州市金坛沃德丰电子科技有限公司</v>
      </c>
      <c r="D10198" s="11" t="str">
        <f>[1]动作!$G10197</f>
        <v>JS_CZ_wodefeng</v>
      </c>
      <c r="E10198" s="11" t="str">
        <f>[1]动作!$D10197</f>
        <v>电表故障</v>
      </c>
      <c r="F10198" s="11" t="s">
        <v>45</v>
      </c>
      <c r="G10198" s="12">
        <f>[1]动作!$A10197+[1]动作!$B10197</f>
        <v>43217.059560185182</v>
      </c>
      <c r="H10198" s="12"/>
      <c r="I10198" s="11"/>
    </row>
    <row r="10199" spans="1:9" hidden="1" x14ac:dyDescent="0.3">
      <c r="A10199" s="24">
        <v>10197</v>
      </c>
      <c r="B10199" s="11" t="str">
        <f>IFERROR(INDEX({"JSNY-BJ0001-01";"JSNY-JS0022-01";"JSNY-JS0002-01"},MATCH(D10199,{"BJ_zhongyu";"JS_WX_liteer";"JS_CZ_wodefeng"},0)),"")</f>
        <v>JSNY-BJ0001-01</v>
      </c>
      <c r="C10199" s="11" t="str">
        <f>IFERROR(INDEX({"北京中裕世纪大酒店";"江苏利特尔绿色包装股份有限公司";"常州市金坛沃德丰电子科技有限公司"},MATCH(D10199,{"BJ_zhongyu";"JS_WX_liteer";"JS_CZ_wodefeng"},0)),"")</f>
        <v>北京中裕世纪大酒店</v>
      </c>
      <c r="D10199" s="11" t="str">
        <f>[1]动作!$G10198</f>
        <v>BJ_zhongyu</v>
      </c>
      <c r="E10199" s="11" t="str">
        <f>[1]动作!$D10198</f>
        <v>分系统3故障状态</v>
      </c>
      <c r="F10199" s="11" t="s">
        <v>178</v>
      </c>
      <c r="G10199" s="12">
        <f>[1]动作!$A10198+[1]动作!$B10198</f>
        <v>43217.059861111113</v>
      </c>
      <c r="H10199" s="12"/>
      <c r="I10199" s="11"/>
    </row>
    <row r="10200" spans="1:9" hidden="1" x14ac:dyDescent="0.3">
      <c r="A10200" s="24">
        <v>10198</v>
      </c>
      <c r="B10200" s="11" t="str">
        <f>IFERROR(INDEX({"JSNY-BJ0001-01";"JSNY-JS0022-01";"JSNY-JS0002-01"},MATCH(D10200,{"BJ_zhongyu";"JS_WX_liteer";"JS_CZ_wodefeng"},0)),"")</f>
        <v>JSNY-BJ0001-01</v>
      </c>
      <c r="C10200" s="11" t="str">
        <f>IFERROR(INDEX({"北京中裕世纪大酒店";"江苏利特尔绿色包装股份有限公司";"常州市金坛沃德丰电子科技有限公司"},MATCH(D10200,{"BJ_zhongyu";"JS_WX_liteer";"JS_CZ_wodefeng"},0)),"")</f>
        <v>北京中裕世纪大酒店</v>
      </c>
      <c r="D10200" s="11" t="str">
        <f>[1]动作!$G10199</f>
        <v>BJ_zhongyu</v>
      </c>
      <c r="E10200" s="11" t="str">
        <f>[1]动作!$D10199</f>
        <v>分系统3BCMS2故障状态</v>
      </c>
      <c r="F10200" s="11" t="s">
        <v>177</v>
      </c>
      <c r="G10200" s="12">
        <f>[1]动作!$A10199+[1]动作!$B10199</f>
        <v>43217.059861111113</v>
      </c>
      <c r="H10200" s="12"/>
      <c r="I10200" s="11"/>
    </row>
    <row r="10201" spans="1:9" hidden="1" x14ac:dyDescent="0.3">
      <c r="A10201" s="24">
        <v>10199</v>
      </c>
      <c r="B10201" s="11" t="str">
        <f>IFERROR(INDEX({"JSNY-BJ0001-01";"JSNY-JS0022-01";"JSNY-JS0002-01"},MATCH(D10201,{"BJ_zhongyu";"JS_WX_liteer";"JS_CZ_wodefeng"},0)),"")</f>
        <v>JSNY-JS0002-01</v>
      </c>
      <c r="C10201" s="11" t="str">
        <f>IFERROR(INDEX({"北京中裕世纪大酒店";"江苏利特尔绿色包装股份有限公司";"常州市金坛沃德丰电子科技有限公司"},MATCH(D10201,{"BJ_zhongyu";"JS_WX_liteer";"JS_CZ_wodefeng"},0)),"")</f>
        <v>常州市金坛沃德丰电子科技有限公司</v>
      </c>
      <c r="D10201" s="11" t="str">
        <f>[1]动作!$G10200</f>
        <v>JS_CZ_wodefeng</v>
      </c>
      <c r="E10201" s="11" t="str">
        <f>[1]动作!$D10200</f>
        <v>电表故障</v>
      </c>
      <c r="F10201" s="11" t="s">
        <v>45</v>
      </c>
      <c r="G10201" s="12">
        <f>[1]动作!$A10200+[1]动作!$B10200</f>
        <v>43217.061701388891</v>
      </c>
      <c r="H10201" s="12"/>
      <c r="I10201" s="11"/>
    </row>
    <row r="10202" spans="1:9" hidden="1" x14ac:dyDescent="0.3">
      <c r="A10202" s="24">
        <v>10200</v>
      </c>
      <c r="B10202" s="11" t="str">
        <f>IFERROR(INDEX({"JSNY-BJ0001-01";"JSNY-JS0022-01";"JSNY-JS0002-01"},MATCH(D10202,{"BJ_zhongyu";"JS_WX_liteer";"JS_CZ_wodefeng"},0)),"")</f>
        <v>JSNY-BJ0001-01</v>
      </c>
      <c r="C10202" s="11" t="str">
        <f>IFERROR(INDEX({"北京中裕世纪大酒店";"江苏利特尔绿色包装股份有限公司";"常州市金坛沃德丰电子科技有限公司"},MATCH(D10202,{"BJ_zhongyu";"JS_WX_liteer";"JS_CZ_wodefeng"},0)),"")</f>
        <v>北京中裕世纪大酒店</v>
      </c>
      <c r="D10202" s="11" t="str">
        <f>[1]动作!$G10201</f>
        <v>BJ_zhongyu</v>
      </c>
      <c r="E10202" s="11" t="str">
        <f>[1]动作!$D10201</f>
        <v>分系统3故障状态</v>
      </c>
      <c r="F10202" s="11" t="s">
        <v>178</v>
      </c>
      <c r="G10202" s="12">
        <f>[1]动作!$A10201+[1]动作!$B10201</f>
        <v>43217.062800925924</v>
      </c>
      <c r="H10202" s="12"/>
      <c r="I10202" s="11"/>
    </row>
    <row r="10203" spans="1:9" hidden="1" x14ac:dyDescent="0.3">
      <c r="A10203" s="24">
        <v>10201</v>
      </c>
      <c r="B10203" s="11" t="str">
        <f>IFERROR(INDEX({"JSNY-BJ0001-01";"JSNY-JS0022-01";"JSNY-JS0002-01"},MATCH(D10203,{"BJ_zhongyu";"JS_WX_liteer";"JS_CZ_wodefeng"},0)),"")</f>
        <v>JSNY-BJ0001-01</v>
      </c>
      <c r="C10203" s="11" t="str">
        <f>IFERROR(INDEX({"北京中裕世纪大酒店";"江苏利特尔绿色包装股份有限公司";"常州市金坛沃德丰电子科技有限公司"},MATCH(D10203,{"BJ_zhongyu";"JS_WX_liteer";"JS_CZ_wodefeng"},0)),"")</f>
        <v>北京中裕世纪大酒店</v>
      </c>
      <c r="D10203" s="11" t="str">
        <f>[1]动作!$G10202</f>
        <v>BJ_zhongyu</v>
      </c>
      <c r="E10203" s="11" t="str">
        <f>[1]动作!$D10202</f>
        <v>分系统3BCMS2故障状态</v>
      </c>
      <c r="F10203" s="11" t="s">
        <v>177</v>
      </c>
      <c r="G10203" s="12">
        <f>[1]动作!$A10202+[1]动作!$B10202</f>
        <v>43217.062800925924</v>
      </c>
      <c r="H10203" s="12"/>
      <c r="I10203" s="11"/>
    </row>
    <row r="10204" spans="1:9" hidden="1" x14ac:dyDescent="0.3">
      <c r="A10204" s="24">
        <v>10202</v>
      </c>
      <c r="B10204" s="11" t="str">
        <f>IFERROR(INDEX({"JSNY-BJ0001-01";"JSNY-JS0022-01";"JSNY-JS0002-01"},MATCH(D10204,{"BJ_zhongyu";"JS_WX_liteer";"JS_CZ_wodefeng"},0)),"")</f>
        <v>JSNY-JS0002-01</v>
      </c>
      <c r="C10204" s="11" t="str">
        <f>IFERROR(INDEX({"北京中裕世纪大酒店";"江苏利特尔绿色包装股份有限公司";"常州市金坛沃德丰电子科技有限公司"},MATCH(D10204,{"BJ_zhongyu";"JS_WX_liteer";"JS_CZ_wodefeng"},0)),"")</f>
        <v>常州市金坛沃德丰电子科技有限公司</v>
      </c>
      <c r="D10204" s="11" t="str">
        <f>[1]动作!$G10203</f>
        <v>JS_CZ_wodefeng</v>
      </c>
      <c r="E10204" s="11" t="str">
        <f>[1]动作!$D10203</f>
        <v>电表故障</v>
      </c>
      <c r="F10204" s="11" t="s">
        <v>45</v>
      </c>
      <c r="G10204" s="12">
        <f>[1]动作!$A10203+[1]动作!$B10203</f>
        <v>43217.063090277778</v>
      </c>
      <c r="H10204" s="12"/>
      <c r="I10204" s="11"/>
    </row>
    <row r="10205" spans="1:9" hidden="1" x14ac:dyDescent="0.3">
      <c r="A10205" s="24">
        <v>10203</v>
      </c>
      <c r="B10205" s="11" t="str">
        <f>IFERROR(INDEX({"JSNY-BJ0001-01";"JSNY-JS0022-01";"JSNY-JS0002-01"},MATCH(D10205,{"BJ_zhongyu";"JS_WX_liteer";"JS_CZ_wodefeng"},0)),"")</f>
        <v>JSNY-JS0002-01</v>
      </c>
      <c r="C10205" s="11" t="str">
        <f>IFERROR(INDEX({"北京中裕世纪大酒店";"江苏利特尔绿色包装股份有限公司";"常州市金坛沃德丰电子科技有限公司"},MATCH(D10205,{"BJ_zhongyu";"JS_WX_liteer";"JS_CZ_wodefeng"},0)),"")</f>
        <v>常州市金坛沃德丰电子科技有限公司</v>
      </c>
      <c r="D10205" s="11" t="str">
        <f>[1]动作!$G10204</f>
        <v>JS_CZ_wodefeng</v>
      </c>
      <c r="E10205" s="11" t="str">
        <f>[1]动作!$D10204</f>
        <v>电表故障</v>
      </c>
      <c r="F10205" s="11" t="s">
        <v>45</v>
      </c>
      <c r="G10205" s="12">
        <f>[1]动作!$A10204+[1]动作!$B10204</f>
        <v>43217.063206018516</v>
      </c>
      <c r="H10205" s="12"/>
      <c r="I10205" s="11"/>
    </row>
    <row r="10206" spans="1:9" hidden="1" x14ac:dyDescent="0.3">
      <c r="A10206" s="24">
        <v>10204</v>
      </c>
      <c r="B10206" s="11" t="str">
        <f>IFERROR(INDEX({"JSNY-BJ0001-01";"JSNY-JS0022-01";"JSNY-JS0002-01"},MATCH(D10206,{"BJ_zhongyu";"JS_WX_liteer";"JS_CZ_wodefeng"},0)),"")</f>
        <v>JSNY-JS0002-01</v>
      </c>
      <c r="C10206" s="11" t="str">
        <f>IFERROR(INDEX({"北京中裕世纪大酒店";"江苏利特尔绿色包装股份有限公司";"常州市金坛沃德丰电子科技有限公司"},MATCH(D10206,{"BJ_zhongyu";"JS_WX_liteer";"JS_CZ_wodefeng"},0)),"")</f>
        <v>常州市金坛沃德丰电子科技有限公司</v>
      </c>
      <c r="D10206" s="11" t="str">
        <f>[1]动作!$G10205</f>
        <v>JS_CZ_wodefeng</v>
      </c>
      <c r="E10206" s="11" t="str">
        <f>[1]动作!$D10205</f>
        <v>电表故障</v>
      </c>
      <c r="F10206" s="11" t="s">
        <v>45</v>
      </c>
      <c r="G10206" s="12">
        <f>[1]动作!$A10205+[1]动作!$B10205</f>
        <v>43217.063321759262</v>
      </c>
      <c r="H10206" s="12"/>
      <c r="I10206" s="11"/>
    </row>
    <row r="10207" spans="1:9" hidden="1" x14ac:dyDescent="0.3">
      <c r="A10207" s="24">
        <v>10205</v>
      </c>
      <c r="B10207" s="11" t="str">
        <f>IFERROR(INDEX({"JSNY-BJ0001-01";"JSNY-JS0022-01";"JSNY-JS0002-01"},MATCH(D10207,{"BJ_zhongyu";"JS_WX_liteer";"JS_CZ_wodefeng"},0)),"")</f>
        <v>JSNY-JS0002-01</v>
      </c>
      <c r="C10207" s="11" t="str">
        <f>IFERROR(INDEX({"北京中裕世纪大酒店";"江苏利特尔绿色包装股份有限公司";"常州市金坛沃德丰电子科技有限公司"},MATCH(D10207,{"BJ_zhongyu";"JS_WX_liteer";"JS_CZ_wodefeng"},0)),"")</f>
        <v>常州市金坛沃德丰电子科技有限公司</v>
      </c>
      <c r="D10207" s="11" t="str">
        <f>[1]动作!$G10206</f>
        <v>JS_CZ_wodefeng</v>
      </c>
      <c r="E10207" s="11" t="str">
        <f>[1]动作!$D10206</f>
        <v>电表故障</v>
      </c>
      <c r="F10207" s="11" t="s">
        <v>45</v>
      </c>
      <c r="G10207" s="12">
        <f>[1]动作!$A10206+[1]动作!$B10206</f>
        <v>43217.064421296294</v>
      </c>
      <c r="H10207" s="12"/>
      <c r="I10207" s="11"/>
    </row>
    <row r="10208" spans="1:9" hidden="1" x14ac:dyDescent="0.3">
      <c r="A10208" s="24">
        <v>10206</v>
      </c>
      <c r="B10208" s="11" t="str">
        <f>IFERROR(INDEX({"JSNY-BJ0001-01";"JSNY-JS0022-01";"JSNY-JS0002-01"},MATCH(D10208,{"BJ_zhongyu";"JS_WX_liteer";"JS_CZ_wodefeng"},0)),"")</f>
        <v>JSNY-JS0002-01</v>
      </c>
      <c r="C10208" s="11" t="str">
        <f>IFERROR(INDEX({"北京中裕世纪大酒店";"江苏利特尔绿色包装股份有限公司";"常州市金坛沃德丰电子科技有限公司"},MATCH(D10208,{"BJ_zhongyu";"JS_WX_liteer";"JS_CZ_wodefeng"},0)),"")</f>
        <v>常州市金坛沃德丰电子科技有限公司</v>
      </c>
      <c r="D10208" s="11" t="str">
        <f>[1]动作!$G10207</f>
        <v>JS_CZ_wodefeng</v>
      </c>
      <c r="E10208" s="11" t="str">
        <f>[1]动作!$D10207</f>
        <v>电表故障</v>
      </c>
      <c r="F10208" s="11" t="s">
        <v>45</v>
      </c>
      <c r="G10208" s="12">
        <f>[1]动作!$A10207+[1]动作!$B10207</f>
        <v>43217.064664351848</v>
      </c>
      <c r="H10208" s="12"/>
      <c r="I10208" s="11"/>
    </row>
    <row r="10209" spans="1:9" hidden="1" x14ac:dyDescent="0.3">
      <c r="A10209" s="24">
        <v>10207</v>
      </c>
      <c r="B10209" s="11" t="str">
        <f>IFERROR(INDEX({"JSNY-BJ0001-01";"JSNY-JS0022-01";"JSNY-JS0002-01"},MATCH(D10209,{"BJ_zhongyu";"JS_WX_liteer";"JS_CZ_wodefeng"},0)),"")</f>
        <v>JSNY-BJ0001-01</v>
      </c>
      <c r="C10209" s="11" t="str">
        <f>IFERROR(INDEX({"北京中裕世纪大酒店";"江苏利特尔绿色包装股份有限公司";"常州市金坛沃德丰电子科技有限公司"},MATCH(D10209,{"BJ_zhongyu";"JS_WX_liteer";"JS_CZ_wodefeng"},0)),"")</f>
        <v>北京中裕世纪大酒店</v>
      </c>
      <c r="D10209" s="11" t="str">
        <f>[1]动作!$G10208</f>
        <v>BJ_zhongyu</v>
      </c>
      <c r="E10209" s="11" t="str">
        <f>[1]动作!$D10208</f>
        <v>分系统3故障状态</v>
      </c>
      <c r="F10209" s="11" t="s">
        <v>178</v>
      </c>
      <c r="G10209" s="12">
        <f>[1]动作!$A10208+[1]动作!$B10208</f>
        <v>43217.06523148148</v>
      </c>
      <c r="H10209" s="12"/>
      <c r="I10209" s="11"/>
    </row>
    <row r="10210" spans="1:9" hidden="1" x14ac:dyDescent="0.3">
      <c r="A10210" s="24">
        <v>10208</v>
      </c>
      <c r="B10210" s="11" t="str">
        <f>IFERROR(INDEX({"JSNY-BJ0001-01";"JSNY-JS0022-01";"JSNY-JS0002-01"},MATCH(D10210,{"BJ_zhongyu";"JS_WX_liteer";"JS_CZ_wodefeng"},0)),"")</f>
        <v>JSNY-BJ0001-01</v>
      </c>
      <c r="C10210" s="11" t="str">
        <f>IFERROR(INDEX({"北京中裕世纪大酒店";"江苏利特尔绿色包装股份有限公司";"常州市金坛沃德丰电子科技有限公司"},MATCH(D10210,{"BJ_zhongyu";"JS_WX_liteer";"JS_CZ_wodefeng"},0)),"")</f>
        <v>北京中裕世纪大酒店</v>
      </c>
      <c r="D10210" s="11" t="str">
        <f>[1]动作!$G10209</f>
        <v>BJ_zhongyu</v>
      </c>
      <c r="E10210" s="11" t="str">
        <f>[1]动作!$D10209</f>
        <v>分系统3BCMS2故障状态</v>
      </c>
      <c r="F10210" s="11" t="s">
        <v>177</v>
      </c>
      <c r="G10210" s="12">
        <f>[1]动作!$A10209+[1]动作!$B10209</f>
        <v>43217.06523148148</v>
      </c>
      <c r="H10210" s="12"/>
      <c r="I10210" s="11"/>
    </row>
    <row r="10211" spans="1:9" hidden="1" x14ac:dyDescent="0.3">
      <c r="A10211" s="24">
        <v>10209</v>
      </c>
      <c r="B10211" s="11" t="str">
        <f>IFERROR(INDEX({"JSNY-BJ0001-01";"JSNY-JS0022-01";"JSNY-JS0002-01"},MATCH(D10211,{"BJ_zhongyu";"JS_WX_liteer";"JS_CZ_wodefeng"},0)),"")</f>
        <v>JSNY-JS0002-01</v>
      </c>
      <c r="C10211" s="11" t="str">
        <f>IFERROR(INDEX({"北京中裕世纪大酒店";"江苏利特尔绿色包装股份有限公司";"常州市金坛沃德丰电子科技有限公司"},MATCH(D10211,{"BJ_zhongyu";"JS_WX_liteer";"JS_CZ_wodefeng"},0)),"")</f>
        <v>常州市金坛沃德丰电子科技有限公司</v>
      </c>
      <c r="D10211" s="11" t="str">
        <f>[1]动作!$G10210</f>
        <v>JS_CZ_wodefeng</v>
      </c>
      <c r="E10211" s="11" t="str">
        <f>[1]动作!$D10210</f>
        <v>电表故障</v>
      </c>
      <c r="F10211" s="11" t="s">
        <v>45</v>
      </c>
      <c r="G10211" s="12">
        <f>[1]动作!$A10210+[1]动作!$B10210</f>
        <v>43217.065706018519</v>
      </c>
      <c r="H10211" s="12"/>
      <c r="I10211" s="11"/>
    </row>
    <row r="10212" spans="1:9" hidden="1" x14ac:dyDescent="0.3">
      <c r="A10212" s="24">
        <v>10210</v>
      </c>
      <c r="B10212" s="11" t="str">
        <f>IFERROR(INDEX({"JSNY-BJ0001-01";"JSNY-JS0022-01";"JSNY-JS0002-01"},MATCH(D10212,{"BJ_zhongyu";"JS_WX_liteer";"JS_CZ_wodefeng"},0)),"")</f>
        <v>JSNY-BJ0001-01</v>
      </c>
      <c r="C10212" s="11" t="str">
        <f>IFERROR(INDEX({"北京中裕世纪大酒店";"江苏利特尔绿色包装股份有限公司";"常州市金坛沃德丰电子科技有限公司"},MATCH(D10212,{"BJ_zhongyu";"JS_WX_liteer";"JS_CZ_wodefeng"},0)),"")</f>
        <v>北京中裕世纪大酒店</v>
      </c>
      <c r="D10212" s="11" t="str">
        <f>[1]动作!$G10211</f>
        <v>BJ_zhongyu</v>
      </c>
      <c r="E10212" s="11" t="str">
        <f>[1]动作!$D10211</f>
        <v>分系统3故障状态</v>
      </c>
      <c r="F10212" s="11" t="s">
        <v>178</v>
      </c>
      <c r="G10212" s="12">
        <f>[1]动作!$A10211+[1]动作!$B10211</f>
        <v>43217.067442129628</v>
      </c>
      <c r="H10212" s="12"/>
      <c r="I10212" s="11"/>
    </row>
    <row r="10213" spans="1:9" hidden="1" x14ac:dyDescent="0.3">
      <c r="A10213" s="24">
        <v>10211</v>
      </c>
      <c r="B10213" s="11" t="str">
        <f>IFERROR(INDEX({"JSNY-BJ0001-01";"JSNY-JS0022-01";"JSNY-JS0002-01"},MATCH(D10213,{"BJ_zhongyu";"JS_WX_liteer";"JS_CZ_wodefeng"},0)),"")</f>
        <v>JSNY-BJ0001-01</v>
      </c>
      <c r="C10213" s="11" t="str">
        <f>IFERROR(INDEX({"北京中裕世纪大酒店";"江苏利特尔绿色包装股份有限公司";"常州市金坛沃德丰电子科技有限公司"},MATCH(D10213,{"BJ_zhongyu";"JS_WX_liteer";"JS_CZ_wodefeng"},0)),"")</f>
        <v>北京中裕世纪大酒店</v>
      </c>
      <c r="D10213" s="11" t="str">
        <f>[1]动作!$G10212</f>
        <v>BJ_zhongyu</v>
      </c>
      <c r="E10213" s="11" t="str">
        <f>[1]动作!$D10212</f>
        <v>分系统3BCMS2故障状态</v>
      </c>
      <c r="F10213" s="11" t="s">
        <v>177</v>
      </c>
      <c r="G10213" s="12">
        <f>[1]动作!$A10212+[1]动作!$B10212</f>
        <v>43217.067442129628</v>
      </c>
      <c r="H10213" s="12"/>
      <c r="I10213" s="11"/>
    </row>
    <row r="10214" spans="1:9" hidden="1" x14ac:dyDescent="0.3">
      <c r="A10214" s="24">
        <v>10212</v>
      </c>
      <c r="B10214" s="11" t="str">
        <f>IFERROR(INDEX({"JSNY-BJ0001-01";"JSNY-JS0022-01";"JSNY-JS0002-01"},MATCH(D10214,{"BJ_zhongyu";"JS_WX_liteer";"JS_CZ_wodefeng"},0)),"")</f>
        <v>JSNY-BJ0001-01</v>
      </c>
      <c r="C10214" s="11" t="str">
        <f>IFERROR(INDEX({"北京中裕世纪大酒店";"江苏利特尔绿色包装股份有限公司";"常州市金坛沃德丰电子科技有限公司"},MATCH(D10214,{"BJ_zhongyu";"JS_WX_liteer";"JS_CZ_wodefeng"},0)),"")</f>
        <v>北京中裕世纪大酒店</v>
      </c>
      <c r="D10214" s="11" t="str">
        <f>[1]动作!$G10213</f>
        <v>BJ_zhongyu</v>
      </c>
      <c r="E10214" s="11" t="str">
        <f>[1]动作!$D10213</f>
        <v>分系统3故障状态</v>
      </c>
      <c r="F10214" s="11" t="s">
        <v>178</v>
      </c>
      <c r="G10214" s="12">
        <f>[1]动作!$A10213+[1]动作!$B10213</f>
        <v>43217.069467592592</v>
      </c>
      <c r="H10214" s="12"/>
      <c r="I10214" s="11"/>
    </row>
    <row r="10215" spans="1:9" hidden="1" x14ac:dyDescent="0.3">
      <c r="A10215" s="24">
        <v>10213</v>
      </c>
      <c r="B10215" s="11" t="str">
        <f>IFERROR(INDEX({"JSNY-BJ0001-01";"JSNY-JS0022-01";"JSNY-JS0002-01"},MATCH(D10215,{"BJ_zhongyu";"JS_WX_liteer";"JS_CZ_wodefeng"},0)),"")</f>
        <v>JSNY-BJ0001-01</v>
      </c>
      <c r="C10215" s="11" t="str">
        <f>IFERROR(INDEX({"北京中裕世纪大酒店";"江苏利特尔绿色包装股份有限公司";"常州市金坛沃德丰电子科技有限公司"},MATCH(D10215,{"BJ_zhongyu";"JS_WX_liteer";"JS_CZ_wodefeng"},0)),"")</f>
        <v>北京中裕世纪大酒店</v>
      </c>
      <c r="D10215" s="11" t="str">
        <f>[1]动作!$G10214</f>
        <v>BJ_zhongyu</v>
      </c>
      <c r="E10215" s="11" t="str">
        <f>[1]动作!$D10214</f>
        <v>分系统3BCMS2故障状态</v>
      </c>
      <c r="F10215" s="11" t="s">
        <v>177</v>
      </c>
      <c r="G10215" s="12">
        <f>[1]动作!$A10214+[1]动作!$B10214</f>
        <v>43217.069467592592</v>
      </c>
      <c r="H10215" s="12"/>
      <c r="I10215" s="11"/>
    </row>
    <row r="10216" spans="1:9" hidden="1" x14ac:dyDescent="0.3">
      <c r="A10216" s="24">
        <v>10214</v>
      </c>
      <c r="B10216" s="11" t="str">
        <f>IFERROR(INDEX({"JSNY-BJ0001-01";"JSNY-JS0022-01";"JSNY-JS0002-01"},MATCH(D10216,{"BJ_zhongyu";"JS_WX_liteer";"JS_CZ_wodefeng"},0)),"")</f>
        <v>JSNY-JS0002-01</v>
      </c>
      <c r="C10216" s="11" t="str">
        <f>IFERROR(INDEX({"北京中裕世纪大酒店";"江苏利特尔绿色包装股份有限公司";"常州市金坛沃德丰电子科技有限公司"},MATCH(D10216,{"BJ_zhongyu";"JS_WX_liteer";"JS_CZ_wodefeng"},0)),"")</f>
        <v>常州市金坛沃德丰电子科技有限公司</v>
      </c>
      <c r="D10216" s="11" t="str">
        <f>[1]动作!$G10215</f>
        <v>JS_CZ_wodefeng</v>
      </c>
      <c r="E10216" s="11" t="str">
        <f>[1]动作!$D10215</f>
        <v>电表故障</v>
      </c>
      <c r="F10216" s="11" t="s">
        <v>45</v>
      </c>
      <c r="G10216" s="12">
        <f>[1]动作!$A10215+[1]动作!$B10215</f>
        <v>43217.069872685184</v>
      </c>
      <c r="H10216" s="12"/>
      <c r="I10216" s="11"/>
    </row>
    <row r="10217" spans="1:9" hidden="1" x14ac:dyDescent="0.3">
      <c r="A10217" s="24">
        <v>10215</v>
      </c>
      <c r="B10217" s="11" t="str">
        <f>IFERROR(INDEX({"JSNY-BJ0001-01";"JSNY-JS0022-01";"JSNY-JS0002-01"},MATCH(D10217,{"BJ_zhongyu";"JS_WX_liteer";"JS_CZ_wodefeng"},0)),"")</f>
        <v>JSNY-JS0002-01</v>
      </c>
      <c r="C10217" s="11" t="str">
        <f>IFERROR(INDEX({"北京中裕世纪大酒店";"江苏利特尔绿色包装股份有限公司";"常州市金坛沃德丰电子科技有限公司"},MATCH(D10217,{"BJ_zhongyu";"JS_WX_liteer";"JS_CZ_wodefeng"},0)),"")</f>
        <v>常州市金坛沃德丰电子科技有限公司</v>
      </c>
      <c r="D10217" s="11" t="str">
        <f>[1]动作!$G10216</f>
        <v>JS_CZ_wodefeng</v>
      </c>
      <c r="E10217" s="11" t="str">
        <f>[1]动作!$D10216</f>
        <v>电表故障</v>
      </c>
      <c r="F10217" s="11" t="s">
        <v>45</v>
      </c>
      <c r="G10217" s="12">
        <f>[1]动作!$A10216+[1]动作!$B10216</f>
        <v>43217.070104166669</v>
      </c>
      <c r="H10217" s="12"/>
      <c r="I10217" s="11"/>
    </row>
    <row r="10218" spans="1:9" hidden="1" x14ac:dyDescent="0.3">
      <c r="A10218" s="24">
        <v>10216</v>
      </c>
      <c r="B10218" s="11" t="str">
        <f>IFERROR(INDEX({"JSNY-BJ0001-01";"JSNY-JS0022-01";"JSNY-JS0002-01"},MATCH(D10218,{"BJ_zhongyu";"JS_WX_liteer";"JS_CZ_wodefeng"},0)),"")</f>
        <v>JSNY-BJ0001-01</v>
      </c>
      <c r="C10218" s="11" t="str">
        <f>IFERROR(INDEX({"北京中裕世纪大酒店";"江苏利特尔绿色包装股份有限公司";"常州市金坛沃德丰电子科技有限公司"},MATCH(D10218,{"BJ_zhongyu";"JS_WX_liteer";"JS_CZ_wodefeng"},0)),"")</f>
        <v>北京中裕世纪大酒店</v>
      </c>
      <c r="D10218" s="11" t="str">
        <f>[1]动作!$G10217</f>
        <v>BJ_zhongyu</v>
      </c>
      <c r="E10218" s="11" t="str">
        <f>[1]动作!$D10217</f>
        <v>分系统3故障状态</v>
      </c>
      <c r="F10218" s="11" t="s">
        <v>178</v>
      </c>
      <c r="G10218" s="12">
        <f>[1]动作!$A10217+[1]动作!$B10217</f>
        <v>43217.071782407409</v>
      </c>
      <c r="H10218" s="12"/>
      <c r="I10218" s="11"/>
    </row>
    <row r="10219" spans="1:9" hidden="1" x14ac:dyDescent="0.3">
      <c r="A10219" s="24">
        <v>10217</v>
      </c>
      <c r="B10219" s="11" t="str">
        <f>IFERROR(INDEX({"JSNY-BJ0001-01";"JSNY-JS0022-01";"JSNY-JS0002-01"},MATCH(D10219,{"BJ_zhongyu";"JS_WX_liteer";"JS_CZ_wodefeng"},0)),"")</f>
        <v>JSNY-BJ0001-01</v>
      </c>
      <c r="C10219" s="11" t="str">
        <f>IFERROR(INDEX({"北京中裕世纪大酒店";"江苏利特尔绿色包装股份有限公司";"常州市金坛沃德丰电子科技有限公司"},MATCH(D10219,{"BJ_zhongyu";"JS_WX_liteer";"JS_CZ_wodefeng"},0)),"")</f>
        <v>北京中裕世纪大酒店</v>
      </c>
      <c r="D10219" s="11" t="str">
        <f>[1]动作!$G10218</f>
        <v>BJ_zhongyu</v>
      </c>
      <c r="E10219" s="11" t="str">
        <f>[1]动作!$D10218</f>
        <v>分系统3BCMS2故障状态</v>
      </c>
      <c r="F10219" s="11" t="s">
        <v>177</v>
      </c>
      <c r="G10219" s="12">
        <f>[1]动作!$A10218+[1]动作!$B10218</f>
        <v>43217.071782407409</v>
      </c>
      <c r="H10219" s="12"/>
      <c r="I10219" s="11"/>
    </row>
    <row r="10220" spans="1:9" hidden="1" x14ac:dyDescent="0.3">
      <c r="A10220" s="24">
        <v>10218</v>
      </c>
      <c r="B10220" s="11" t="str">
        <f>IFERROR(INDEX({"JSNY-BJ0001-01";"JSNY-JS0022-01";"JSNY-JS0002-01"},MATCH(D10220,{"BJ_zhongyu";"JS_WX_liteer";"JS_CZ_wodefeng"},0)),"")</f>
        <v>JSNY-JS0002-01</v>
      </c>
      <c r="C10220" s="11" t="str">
        <f>IFERROR(INDEX({"北京中裕世纪大酒店";"江苏利特尔绿色包装股份有限公司";"常州市金坛沃德丰电子科技有限公司"},MATCH(D10220,{"BJ_zhongyu";"JS_WX_liteer";"JS_CZ_wodefeng"},0)),"")</f>
        <v>常州市金坛沃德丰电子科技有限公司</v>
      </c>
      <c r="D10220" s="11" t="str">
        <f>[1]动作!$G10219</f>
        <v>JS_CZ_wodefeng</v>
      </c>
      <c r="E10220" s="11" t="str">
        <f>[1]动作!$D10219</f>
        <v>电表故障</v>
      </c>
      <c r="F10220" s="11" t="s">
        <v>45</v>
      </c>
      <c r="G10220" s="12">
        <f>[1]动作!$A10219+[1]动作!$B10219</f>
        <v>43217.073472222219</v>
      </c>
      <c r="H10220" s="12"/>
      <c r="I10220" s="11"/>
    </row>
    <row r="10221" spans="1:9" hidden="1" x14ac:dyDescent="0.3">
      <c r="A10221" s="24">
        <v>10219</v>
      </c>
      <c r="B10221" s="11" t="str">
        <f>IFERROR(INDEX({"JSNY-BJ0001-01";"JSNY-JS0022-01";"JSNY-JS0002-01"},MATCH(D10221,{"BJ_zhongyu";"JS_WX_liteer";"JS_CZ_wodefeng"},0)),"")</f>
        <v>JSNY-BJ0001-01</v>
      </c>
      <c r="C10221" s="11" t="str">
        <f>IFERROR(INDEX({"北京中裕世纪大酒店";"江苏利特尔绿色包装股份有限公司";"常州市金坛沃德丰电子科技有限公司"},MATCH(D10221,{"BJ_zhongyu";"JS_WX_liteer";"JS_CZ_wodefeng"},0)),"")</f>
        <v>北京中裕世纪大酒店</v>
      </c>
      <c r="D10221" s="11" t="str">
        <f>[1]动作!$G10220</f>
        <v>BJ_zhongyu</v>
      </c>
      <c r="E10221" s="11" t="str">
        <f>[1]动作!$D10220</f>
        <v>分系统3故障状态</v>
      </c>
      <c r="F10221" s="11" t="s">
        <v>178</v>
      </c>
      <c r="G10221" s="12">
        <f>[1]动作!$A10220+[1]动作!$B10220</f>
        <v>43217.074513888889</v>
      </c>
      <c r="H10221" s="12"/>
      <c r="I10221" s="11"/>
    </row>
    <row r="10222" spans="1:9" hidden="1" x14ac:dyDescent="0.3">
      <c r="A10222" s="24">
        <v>10220</v>
      </c>
      <c r="B10222" s="11" t="str">
        <f>IFERROR(INDEX({"JSNY-BJ0001-01";"JSNY-JS0022-01";"JSNY-JS0002-01"},MATCH(D10222,{"BJ_zhongyu";"JS_WX_liteer";"JS_CZ_wodefeng"},0)),"")</f>
        <v>JSNY-BJ0001-01</v>
      </c>
      <c r="C10222" s="11" t="str">
        <f>IFERROR(INDEX({"北京中裕世纪大酒店";"江苏利特尔绿色包装股份有限公司";"常州市金坛沃德丰电子科技有限公司"},MATCH(D10222,{"BJ_zhongyu";"JS_WX_liteer";"JS_CZ_wodefeng"},0)),"")</f>
        <v>北京中裕世纪大酒店</v>
      </c>
      <c r="D10222" s="11" t="str">
        <f>[1]动作!$G10221</f>
        <v>BJ_zhongyu</v>
      </c>
      <c r="E10222" s="11" t="str">
        <f>[1]动作!$D10221</f>
        <v>分系统3BCMS2故障状态</v>
      </c>
      <c r="F10222" s="11" t="s">
        <v>177</v>
      </c>
      <c r="G10222" s="12">
        <f>[1]动作!$A10221+[1]动作!$B10221</f>
        <v>43217.074513888889</v>
      </c>
      <c r="H10222" s="12"/>
      <c r="I10222" s="11"/>
    </row>
    <row r="10223" spans="1:9" hidden="1" x14ac:dyDescent="0.3">
      <c r="A10223" s="24">
        <v>10221</v>
      </c>
      <c r="B10223" s="11" t="str">
        <f>IFERROR(INDEX({"JSNY-BJ0001-01";"JSNY-JS0022-01";"JSNY-JS0002-01"},MATCH(D10223,{"BJ_zhongyu";"JS_WX_liteer";"JS_CZ_wodefeng"},0)),"")</f>
        <v>JSNY-JS0002-01</v>
      </c>
      <c r="C10223" s="11" t="str">
        <f>IFERROR(INDEX({"北京中裕世纪大酒店";"江苏利特尔绿色包装股份有限公司";"常州市金坛沃德丰电子科技有限公司"},MATCH(D10223,{"BJ_zhongyu";"JS_WX_liteer";"JS_CZ_wodefeng"},0)),"")</f>
        <v>常州市金坛沃德丰电子科技有限公司</v>
      </c>
      <c r="D10223" s="11" t="str">
        <f>[1]动作!$G10222</f>
        <v>JS_CZ_wodefeng</v>
      </c>
      <c r="E10223" s="11" t="str">
        <f>[1]动作!$D10222</f>
        <v>电表故障</v>
      </c>
      <c r="F10223" s="11" t="s">
        <v>45</v>
      </c>
      <c r="G10223" s="12">
        <f>[1]动作!$A10222+[1]动作!$B10222</f>
        <v>43217.074803240743</v>
      </c>
      <c r="H10223" s="12"/>
      <c r="I10223" s="11"/>
    </row>
    <row r="10224" spans="1:9" hidden="1" x14ac:dyDescent="0.3">
      <c r="A10224" s="24">
        <v>10222</v>
      </c>
      <c r="B10224" s="11" t="str">
        <f>IFERROR(INDEX({"JSNY-BJ0001-01";"JSNY-JS0022-01";"JSNY-JS0002-01"},MATCH(D10224,{"BJ_zhongyu";"JS_WX_liteer";"JS_CZ_wodefeng"},0)),"")</f>
        <v>JSNY-JS0002-01</v>
      </c>
      <c r="C10224" s="11" t="str">
        <f>IFERROR(INDEX({"北京中裕世纪大酒店";"江苏利特尔绿色包装股份有限公司";"常州市金坛沃德丰电子科技有限公司"},MATCH(D10224,{"BJ_zhongyu";"JS_WX_liteer";"JS_CZ_wodefeng"},0)),"")</f>
        <v>常州市金坛沃德丰电子科技有限公司</v>
      </c>
      <c r="D10224" s="11" t="str">
        <f>[1]动作!$G10223</f>
        <v>JS_CZ_wodefeng</v>
      </c>
      <c r="E10224" s="11" t="str">
        <f>[1]动作!$D10223</f>
        <v>电表故障</v>
      </c>
      <c r="F10224" s="11" t="s">
        <v>45</v>
      </c>
      <c r="G10224" s="12">
        <f>[1]动作!$A10223+[1]动作!$B10223</f>
        <v>43217.074918981481</v>
      </c>
      <c r="H10224" s="12"/>
      <c r="I10224" s="11"/>
    </row>
    <row r="10225" spans="1:9" hidden="1" x14ac:dyDescent="0.3">
      <c r="A10225" s="24">
        <v>10223</v>
      </c>
      <c r="B10225" s="11" t="str">
        <f>IFERROR(INDEX({"JSNY-BJ0001-01";"JSNY-JS0022-01";"JSNY-JS0002-01"},MATCH(D10225,{"BJ_zhongyu";"JS_WX_liteer";"JS_CZ_wodefeng"},0)),"")</f>
        <v>JSNY-JS0002-01</v>
      </c>
      <c r="C10225" s="11" t="str">
        <f>IFERROR(INDEX({"北京中裕世纪大酒店";"江苏利特尔绿色包装股份有限公司";"常州市金坛沃德丰电子科技有限公司"},MATCH(D10225,{"BJ_zhongyu";"JS_WX_liteer";"JS_CZ_wodefeng"},0)),"")</f>
        <v>常州市金坛沃德丰电子科技有限公司</v>
      </c>
      <c r="D10225" s="11" t="str">
        <f>[1]动作!$G10224</f>
        <v>JS_CZ_wodefeng</v>
      </c>
      <c r="E10225" s="11" t="str">
        <f>[1]动作!$D10224</f>
        <v>电表故障</v>
      </c>
      <c r="F10225" s="11" t="s">
        <v>45</v>
      </c>
      <c r="G10225" s="12">
        <f>[1]动作!$A10224+[1]动作!$B10224</f>
        <v>43217.07503472222</v>
      </c>
      <c r="H10225" s="12"/>
      <c r="I10225" s="11"/>
    </row>
    <row r="10226" spans="1:9" hidden="1" x14ac:dyDescent="0.3">
      <c r="A10226" s="24">
        <v>10224</v>
      </c>
      <c r="B10226" s="11" t="str">
        <f>IFERROR(INDEX({"JSNY-BJ0001-01";"JSNY-JS0022-01";"JSNY-JS0002-01"},MATCH(D10226,{"BJ_zhongyu";"JS_WX_liteer";"JS_CZ_wodefeng"},0)),"")</f>
        <v>JSNY-JS0002-01</v>
      </c>
      <c r="C10226" s="11" t="str">
        <f>IFERROR(INDEX({"北京中裕世纪大酒店";"江苏利特尔绿色包装股份有限公司";"常州市金坛沃德丰电子科技有限公司"},MATCH(D10226,{"BJ_zhongyu";"JS_WX_liteer";"JS_CZ_wodefeng"},0)),"")</f>
        <v>常州市金坛沃德丰电子科技有限公司</v>
      </c>
      <c r="D10226" s="11" t="str">
        <f>[1]动作!$G10225</f>
        <v>JS_CZ_wodefeng</v>
      </c>
      <c r="E10226" s="11" t="str">
        <f>[1]动作!$D10225</f>
        <v>分系统1故障状态</v>
      </c>
      <c r="F10226" s="11" t="s">
        <v>178</v>
      </c>
      <c r="G10226" s="12">
        <f>[1]动作!$A10225+[1]动作!$B10225</f>
        <v>43217.075902777775</v>
      </c>
      <c r="H10226" s="12"/>
      <c r="I10226" s="11"/>
    </row>
    <row r="10227" spans="1:9" hidden="1" x14ac:dyDescent="0.3">
      <c r="A10227" s="24">
        <v>10225</v>
      </c>
      <c r="B10227" s="11" t="str">
        <f>IFERROR(INDEX({"JSNY-BJ0001-01";"JSNY-JS0022-01";"JSNY-JS0002-01"},MATCH(D10227,{"BJ_zhongyu";"JS_WX_liteer";"JS_CZ_wodefeng"},0)),"")</f>
        <v>JSNY-BJ0001-01</v>
      </c>
      <c r="C10227" s="11" t="str">
        <f>IFERROR(INDEX({"北京中裕世纪大酒店";"江苏利特尔绿色包装股份有限公司";"常州市金坛沃德丰电子科技有限公司"},MATCH(D10227,{"BJ_zhongyu";"JS_WX_liteer";"JS_CZ_wodefeng"},0)),"")</f>
        <v>北京中裕世纪大酒店</v>
      </c>
      <c r="D10227" s="11" t="str">
        <f>[1]动作!$G10226</f>
        <v>BJ_zhongyu</v>
      </c>
      <c r="E10227" s="11" t="str">
        <f>[1]动作!$D10226</f>
        <v>分系统3故障状态</v>
      </c>
      <c r="F10227" s="11" t="s">
        <v>178</v>
      </c>
      <c r="G10227" s="12">
        <f>[1]动作!$A10226+[1]动作!$B10226</f>
        <v>43217.077638888892</v>
      </c>
      <c r="H10227" s="12"/>
      <c r="I10227" s="11"/>
    </row>
    <row r="10228" spans="1:9" hidden="1" x14ac:dyDescent="0.3">
      <c r="A10228" s="24">
        <v>10226</v>
      </c>
      <c r="B10228" s="11" t="str">
        <f>IFERROR(INDEX({"JSNY-BJ0001-01";"JSNY-JS0022-01";"JSNY-JS0002-01"},MATCH(D10228,{"BJ_zhongyu";"JS_WX_liteer";"JS_CZ_wodefeng"},0)),"")</f>
        <v>JSNY-BJ0001-01</v>
      </c>
      <c r="C10228" s="11" t="str">
        <f>IFERROR(INDEX({"北京中裕世纪大酒店";"江苏利特尔绿色包装股份有限公司";"常州市金坛沃德丰电子科技有限公司"},MATCH(D10228,{"BJ_zhongyu";"JS_WX_liteer";"JS_CZ_wodefeng"},0)),"")</f>
        <v>北京中裕世纪大酒店</v>
      </c>
      <c r="D10228" s="11" t="str">
        <f>[1]动作!$G10227</f>
        <v>BJ_zhongyu</v>
      </c>
      <c r="E10228" s="11" t="str">
        <f>[1]动作!$D10227</f>
        <v>分系统3BCMS2故障状态</v>
      </c>
      <c r="F10228" s="11" t="s">
        <v>177</v>
      </c>
      <c r="G10228" s="12">
        <f>[1]动作!$A10227+[1]动作!$B10227</f>
        <v>43217.077638888892</v>
      </c>
      <c r="H10228" s="12"/>
      <c r="I10228" s="11"/>
    </row>
    <row r="10229" spans="1:9" hidden="1" x14ac:dyDescent="0.3">
      <c r="A10229" s="24">
        <v>10227</v>
      </c>
      <c r="B10229" s="11" t="str">
        <f>IFERROR(INDEX({"JSNY-BJ0001-01";"JSNY-JS0022-01";"JSNY-JS0002-01"},MATCH(D10229,{"BJ_zhongyu";"JS_WX_liteer";"JS_CZ_wodefeng"},0)),"")</f>
        <v>JSNY-JS0002-01</v>
      </c>
      <c r="C10229" s="11" t="str">
        <f>IFERROR(INDEX({"北京中裕世纪大酒店";"江苏利特尔绿色包装股份有限公司";"常州市金坛沃德丰电子科技有限公司"},MATCH(D10229,{"BJ_zhongyu";"JS_WX_liteer";"JS_CZ_wodefeng"},0)),"")</f>
        <v>常州市金坛沃德丰电子科技有限公司</v>
      </c>
      <c r="D10229" s="11" t="str">
        <f>[1]动作!$G10228</f>
        <v>JS_CZ_wodefeng</v>
      </c>
      <c r="E10229" s="11" t="str">
        <f>[1]动作!$D10228</f>
        <v>电表故障</v>
      </c>
      <c r="F10229" s="11" t="s">
        <v>45</v>
      </c>
      <c r="G10229" s="12">
        <f>[1]动作!$A10228+[1]动作!$B10228</f>
        <v>43217.078738425924</v>
      </c>
      <c r="H10229" s="12"/>
      <c r="I10229" s="11"/>
    </row>
    <row r="10230" spans="1:9" hidden="1" x14ac:dyDescent="0.3">
      <c r="A10230" s="24">
        <v>10228</v>
      </c>
      <c r="B10230" s="11" t="str">
        <f>IFERROR(INDEX({"JSNY-BJ0001-01";"JSNY-JS0022-01";"JSNY-JS0002-01"},MATCH(D10230,{"BJ_zhongyu";"JS_WX_liteer";"JS_CZ_wodefeng"},0)),"")</f>
        <v>JSNY-JS0002-01</v>
      </c>
      <c r="C10230" s="11" t="str">
        <f>IFERROR(INDEX({"北京中裕世纪大酒店";"江苏利特尔绿色包装股份有限公司";"常州市金坛沃德丰电子科技有限公司"},MATCH(D10230,{"BJ_zhongyu";"JS_WX_liteer";"JS_CZ_wodefeng"},0)),"")</f>
        <v>常州市金坛沃德丰电子科技有限公司</v>
      </c>
      <c r="D10230" s="11" t="str">
        <f>[1]动作!$G10229</f>
        <v>JS_CZ_wodefeng</v>
      </c>
      <c r="E10230" s="11" t="str">
        <f>[1]动作!$D10229</f>
        <v>电表故障</v>
      </c>
      <c r="F10230" s="11" t="s">
        <v>45</v>
      </c>
      <c r="G10230" s="12">
        <f>[1]动作!$A10229+[1]动作!$B10229</f>
        <v>43217.08048611111</v>
      </c>
      <c r="H10230" s="12"/>
      <c r="I10230" s="11"/>
    </row>
    <row r="10231" spans="1:9" hidden="1" x14ac:dyDescent="0.3">
      <c r="A10231" s="24">
        <v>10229</v>
      </c>
      <c r="B10231" s="11" t="str">
        <f>IFERROR(INDEX({"JSNY-BJ0001-01";"JSNY-JS0022-01";"JSNY-JS0002-01"},MATCH(D10231,{"BJ_zhongyu";"JS_WX_liteer";"JS_CZ_wodefeng"},0)),"")</f>
        <v>JSNY-BJ0001-01</v>
      </c>
      <c r="C10231" s="11" t="str">
        <f>IFERROR(INDEX({"北京中裕世纪大酒店";"江苏利特尔绿色包装股份有限公司";"常州市金坛沃德丰电子科技有限公司"},MATCH(D10231,{"BJ_zhongyu";"JS_WX_liteer";"JS_CZ_wodefeng"},0)),"")</f>
        <v>北京中裕世纪大酒店</v>
      </c>
      <c r="D10231" s="11" t="str">
        <f>[1]动作!$G10230</f>
        <v>BJ_zhongyu</v>
      </c>
      <c r="E10231" s="11" t="str">
        <f>[1]动作!$D10230</f>
        <v>分系统3告警状态</v>
      </c>
      <c r="F10231" s="11" t="s">
        <v>178</v>
      </c>
      <c r="G10231" s="12">
        <f>[1]动作!$A10230+[1]动作!$B10230</f>
        <v>43217.080775462964</v>
      </c>
      <c r="H10231" s="12"/>
      <c r="I10231" s="11"/>
    </row>
    <row r="10232" spans="1:9" hidden="1" x14ac:dyDescent="0.3">
      <c r="A10232" s="24">
        <v>10230</v>
      </c>
      <c r="B10232" s="11" t="str">
        <f>IFERROR(INDEX({"JSNY-BJ0001-01";"JSNY-JS0022-01";"JSNY-JS0002-01"},MATCH(D10232,{"BJ_zhongyu";"JS_WX_liteer";"JS_CZ_wodefeng"},0)),"")</f>
        <v>JSNY-BJ0001-01</v>
      </c>
      <c r="C10232" s="11" t="str">
        <f>IFERROR(INDEX({"北京中裕世纪大酒店";"江苏利特尔绿色包装股份有限公司";"常州市金坛沃德丰电子科技有限公司"},MATCH(D10232,{"BJ_zhongyu";"JS_WX_liteer";"JS_CZ_wodefeng"},0)),"")</f>
        <v>北京中裕世纪大酒店</v>
      </c>
      <c r="D10232" s="11" t="str">
        <f>[1]动作!$G10231</f>
        <v>BJ_zhongyu</v>
      </c>
      <c r="E10232" s="11" t="str">
        <f>[1]动作!$D10231</f>
        <v>分系统3故障状态</v>
      </c>
      <c r="F10232" s="11" t="s">
        <v>178</v>
      </c>
      <c r="G10232" s="12">
        <f>[1]动作!$A10231+[1]动作!$B10231</f>
        <v>43217.080775462964</v>
      </c>
      <c r="H10232" s="12"/>
      <c r="I10232" s="11"/>
    </row>
    <row r="10233" spans="1:9" hidden="1" x14ac:dyDescent="0.3">
      <c r="A10233" s="24">
        <v>10231</v>
      </c>
      <c r="B10233" s="11" t="str">
        <f>IFERROR(INDEX({"JSNY-BJ0001-01";"JSNY-JS0022-01";"JSNY-JS0002-01"},MATCH(D10233,{"BJ_zhongyu";"JS_WX_liteer";"JS_CZ_wodefeng"},0)),"")</f>
        <v>JSNY-BJ0001-01</v>
      </c>
      <c r="C10233" s="11" t="str">
        <f>IFERROR(INDEX({"北京中裕世纪大酒店";"江苏利特尔绿色包装股份有限公司";"常州市金坛沃德丰电子科技有限公司"},MATCH(D10233,{"BJ_zhongyu";"JS_WX_liteer";"JS_CZ_wodefeng"},0)),"")</f>
        <v>北京中裕世纪大酒店</v>
      </c>
      <c r="D10233" s="11" t="str">
        <f>[1]动作!$G10232</f>
        <v>BJ_zhongyu</v>
      </c>
      <c r="E10233" s="11" t="str">
        <f>[1]动作!$D10232</f>
        <v>分系统3PCS告警状态</v>
      </c>
      <c r="F10233" s="11" t="s">
        <v>176</v>
      </c>
      <c r="G10233" s="12">
        <f>[1]动作!$A10232+[1]动作!$B10232</f>
        <v>43217.080775462964</v>
      </c>
      <c r="H10233" s="12"/>
      <c r="I10233" s="11"/>
    </row>
    <row r="10234" spans="1:9" hidden="1" x14ac:dyDescent="0.3">
      <c r="A10234" s="24">
        <v>10232</v>
      </c>
      <c r="B10234" s="11" t="str">
        <f>IFERROR(INDEX({"JSNY-BJ0001-01";"JSNY-JS0022-01";"JSNY-JS0002-01"},MATCH(D10234,{"BJ_zhongyu";"JS_WX_liteer";"JS_CZ_wodefeng"},0)),"")</f>
        <v>JSNY-BJ0001-01</v>
      </c>
      <c r="C10234" s="11" t="str">
        <f>IFERROR(INDEX({"北京中裕世纪大酒店";"江苏利特尔绿色包装股份有限公司";"常州市金坛沃德丰电子科技有限公司"},MATCH(D10234,{"BJ_zhongyu";"JS_WX_liteer";"JS_CZ_wodefeng"},0)),"")</f>
        <v>北京中裕世纪大酒店</v>
      </c>
      <c r="D10234" s="11" t="str">
        <f>[1]动作!$G10233</f>
        <v>BJ_zhongyu</v>
      </c>
      <c r="E10234" s="11" t="str">
        <f>[1]动作!$D10233</f>
        <v>分系统3BCMS2故障状态</v>
      </c>
      <c r="F10234" s="11" t="s">
        <v>177</v>
      </c>
      <c r="G10234" s="12">
        <f>[1]动作!$A10233+[1]动作!$B10233</f>
        <v>43217.080775462964</v>
      </c>
      <c r="H10234" s="12"/>
      <c r="I10234" s="11"/>
    </row>
    <row r="10235" spans="1:9" hidden="1" x14ac:dyDescent="0.3">
      <c r="A10235" s="24">
        <v>10233</v>
      </c>
      <c r="B10235" s="11" t="str">
        <f>IFERROR(INDEX({"JSNY-BJ0001-01";"JSNY-JS0022-01";"JSNY-JS0002-01"},MATCH(D10235,{"BJ_zhongyu";"JS_WX_liteer";"JS_CZ_wodefeng"},0)),"")</f>
        <v>JSNY-JS0002-01</v>
      </c>
      <c r="C10235" s="11" t="str">
        <f>IFERROR(INDEX({"北京中裕世纪大酒店";"江苏利特尔绿色包装股份有限公司";"常州市金坛沃德丰电子科技有限公司"},MATCH(D10235,{"BJ_zhongyu";"JS_WX_liteer";"JS_CZ_wodefeng"},0)),"")</f>
        <v>常州市金坛沃德丰电子科技有限公司</v>
      </c>
      <c r="D10235" s="11" t="str">
        <f>[1]动作!$G10234</f>
        <v>JS_CZ_wodefeng</v>
      </c>
      <c r="E10235" s="11" t="str">
        <f>[1]动作!$D10234</f>
        <v>电表故障</v>
      </c>
      <c r="F10235" s="11" t="s">
        <v>45</v>
      </c>
      <c r="G10235" s="12">
        <f>[1]动作!$A10234+[1]动作!$B10234</f>
        <v>43217.081238425926</v>
      </c>
      <c r="H10235" s="12"/>
      <c r="I10235" s="11"/>
    </row>
    <row r="10236" spans="1:9" hidden="1" x14ac:dyDescent="0.3">
      <c r="A10236" s="24">
        <v>10234</v>
      </c>
      <c r="B10236" s="11" t="str">
        <f>IFERROR(INDEX({"JSNY-BJ0001-01";"JSNY-JS0022-01";"JSNY-JS0002-01"},MATCH(D10236,{"BJ_zhongyu";"JS_WX_liteer";"JS_CZ_wodefeng"},0)),"")</f>
        <v>JSNY-JS0002-01</v>
      </c>
      <c r="C10236" s="11" t="str">
        <f>IFERROR(INDEX({"北京中裕世纪大酒店";"江苏利特尔绿色包装股份有限公司";"常州市金坛沃德丰电子科技有限公司"},MATCH(D10236,{"BJ_zhongyu";"JS_WX_liteer";"JS_CZ_wodefeng"},0)),"")</f>
        <v>常州市金坛沃德丰电子科技有限公司</v>
      </c>
      <c r="D10236" s="11" t="str">
        <f>[1]动作!$G10235</f>
        <v>JS_CZ_wodefeng</v>
      </c>
      <c r="E10236" s="11" t="str">
        <f>[1]动作!$D10235</f>
        <v>电表故障</v>
      </c>
      <c r="F10236" s="11" t="s">
        <v>45</v>
      </c>
      <c r="G10236" s="12">
        <f>[1]动作!$A10235+[1]动作!$B10235</f>
        <v>43217.082800925928</v>
      </c>
      <c r="H10236" s="12"/>
      <c r="I10236" s="11"/>
    </row>
    <row r="10237" spans="1:9" hidden="1" x14ac:dyDescent="0.3">
      <c r="A10237" s="24">
        <v>10235</v>
      </c>
      <c r="B10237" s="11" t="str">
        <f>IFERROR(INDEX({"JSNY-BJ0001-01";"JSNY-JS0022-01";"JSNY-JS0002-01"},MATCH(D10237,{"BJ_zhongyu";"JS_WX_liteer";"JS_CZ_wodefeng"},0)),"")</f>
        <v>JSNY-BJ0001-01</v>
      </c>
      <c r="C10237" s="11" t="str">
        <f>IFERROR(INDEX({"北京中裕世纪大酒店";"江苏利特尔绿色包装股份有限公司";"常州市金坛沃德丰电子科技有限公司"},MATCH(D10237,{"BJ_zhongyu";"JS_WX_liteer";"JS_CZ_wodefeng"},0)),"")</f>
        <v>北京中裕世纪大酒店</v>
      </c>
      <c r="D10237" s="11" t="str">
        <f>[1]动作!$G10236</f>
        <v>BJ_zhongyu</v>
      </c>
      <c r="E10237" s="11" t="str">
        <f>[1]动作!$D10236</f>
        <v>分系统3故障状态</v>
      </c>
      <c r="F10237" s="11" t="s">
        <v>178</v>
      </c>
      <c r="G10237" s="12">
        <f>[1]动作!$A10236+[1]动作!$B10236</f>
        <v>43217.08390046296</v>
      </c>
      <c r="H10237" s="12"/>
      <c r="I10237" s="11"/>
    </row>
    <row r="10238" spans="1:9" hidden="1" x14ac:dyDescent="0.3">
      <c r="A10238" s="24">
        <v>10236</v>
      </c>
      <c r="B10238" s="11" t="str">
        <f>IFERROR(INDEX({"JSNY-BJ0001-01";"JSNY-JS0022-01";"JSNY-JS0002-01"},MATCH(D10238,{"BJ_zhongyu";"JS_WX_liteer";"JS_CZ_wodefeng"},0)),"")</f>
        <v>JSNY-BJ0001-01</v>
      </c>
      <c r="C10238" s="11" t="str">
        <f>IFERROR(INDEX({"北京中裕世纪大酒店";"江苏利特尔绿色包装股份有限公司";"常州市金坛沃德丰电子科技有限公司"},MATCH(D10238,{"BJ_zhongyu";"JS_WX_liteer";"JS_CZ_wodefeng"},0)),"")</f>
        <v>北京中裕世纪大酒店</v>
      </c>
      <c r="D10238" s="11" t="str">
        <f>[1]动作!$G10237</f>
        <v>BJ_zhongyu</v>
      </c>
      <c r="E10238" s="11" t="str">
        <f>[1]动作!$D10237</f>
        <v>分系统3BCMS2故障状态</v>
      </c>
      <c r="F10238" s="11" t="s">
        <v>177</v>
      </c>
      <c r="G10238" s="12">
        <f>[1]动作!$A10237+[1]动作!$B10237</f>
        <v>43217.08390046296</v>
      </c>
      <c r="H10238" s="12"/>
      <c r="I10238" s="11"/>
    </row>
    <row r="10239" spans="1:9" hidden="1" x14ac:dyDescent="0.3">
      <c r="A10239" s="24">
        <v>10237</v>
      </c>
      <c r="B10239" s="11" t="str">
        <f>IFERROR(INDEX({"JSNY-BJ0001-01";"JSNY-JS0022-01";"JSNY-JS0002-01"},MATCH(D10239,{"BJ_zhongyu";"JS_WX_liteer";"JS_CZ_wodefeng"},0)),"")</f>
        <v>JSNY-JS0002-01</v>
      </c>
      <c r="C10239" s="11" t="str">
        <f>IFERROR(INDEX({"北京中裕世纪大酒店";"江苏利特尔绿色包装股份有限公司";"常州市金坛沃德丰电子科技有限公司"},MATCH(D10239,{"BJ_zhongyu";"JS_WX_liteer";"JS_CZ_wodefeng"},0)),"")</f>
        <v>常州市金坛沃德丰电子科技有限公司</v>
      </c>
      <c r="D10239" s="11" t="str">
        <f>[1]动作!$G10238</f>
        <v>JS_CZ_wodefeng</v>
      </c>
      <c r="E10239" s="11" t="str">
        <f>[1]动作!$D10238</f>
        <v>电表故障</v>
      </c>
      <c r="F10239" s="11" t="s">
        <v>45</v>
      </c>
      <c r="G10239" s="12">
        <f>[1]动作!$A10238+[1]动作!$B10238</f>
        <v>43217.085289351853</v>
      </c>
      <c r="H10239" s="12"/>
      <c r="I10239" s="11"/>
    </row>
    <row r="10240" spans="1:9" hidden="1" x14ac:dyDescent="0.3">
      <c r="A10240" s="24">
        <v>10238</v>
      </c>
      <c r="B10240" s="11" t="str">
        <f>IFERROR(INDEX({"JSNY-BJ0001-01";"JSNY-JS0022-01";"JSNY-JS0002-01"},MATCH(D10240,{"BJ_zhongyu";"JS_WX_liteer";"JS_CZ_wodefeng"},0)),"")</f>
        <v>JSNY-JS0002-01</v>
      </c>
      <c r="C10240" s="11" t="str">
        <f>IFERROR(INDEX({"北京中裕世纪大酒店";"江苏利特尔绿色包装股份有限公司";"常州市金坛沃德丰电子科技有限公司"},MATCH(D10240,{"BJ_zhongyu";"JS_WX_liteer";"JS_CZ_wodefeng"},0)),"")</f>
        <v>常州市金坛沃德丰电子科技有限公司</v>
      </c>
      <c r="D10240" s="11" t="str">
        <f>[1]动作!$G10239</f>
        <v>JS_CZ_wodefeng</v>
      </c>
      <c r="E10240" s="11" t="str">
        <f>[1]动作!$D10239</f>
        <v>电表故障</v>
      </c>
      <c r="F10240" s="11" t="s">
        <v>45</v>
      </c>
      <c r="G10240" s="12">
        <f>[1]动作!$A10239+[1]动作!$B10239</f>
        <v>43217.086736111109</v>
      </c>
      <c r="H10240" s="12"/>
      <c r="I10240" s="11"/>
    </row>
    <row r="10241" spans="1:9" hidden="1" x14ac:dyDescent="0.3">
      <c r="A10241" s="24">
        <v>10239</v>
      </c>
      <c r="B10241" s="11" t="str">
        <f>IFERROR(INDEX({"JSNY-BJ0001-01";"JSNY-JS0022-01";"JSNY-JS0002-01"},MATCH(D10241,{"BJ_zhongyu";"JS_WX_liteer";"JS_CZ_wodefeng"},0)),"")</f>
        <v>JSNY-JS0002-01</v>
      </c>
      <c r="C10241" s="11" t="str">
        <f>IFERROR(INDEX({"北京中裕世纪大酒店";"江苏利特尔绿色包装股份有限公司";"常州市金坛沃德丰电子科技有限公司"},MATCH(D10241,{"BJ_zhongyu";"JS_WX_liteer";"JS_CZ_wodefeng"},0)),"")</f>
        <v>常州市金坛沃德丰电子科技有限公司</v>
      </c>
      <c r="D10241" s="11" t="str">
        <f>[1]动作!$G10240</f>
        <v>JS_CZ_wodefeng</v>
      </c>
      <c r="E10241" s="11" t="str">
        <f>[1]动作!$D10240</f>
        <v>电表故障</v>
      </c>
      <c r="F10241" s="11" t="s">
        <v>45</v>
      </c>
      <c r="G10241" s="12">
        <f>[1]动作!$A10240+[1]动作!$B10240</f>
        <v>43217.086851851855</v>
      </c>
      <c r="H10241" s="12"/>
      <c r="I10241" s="11"/>
    </row>
    <row r="10242" spans="1:9" hidden="1" x14ac:dyDescent="0.3">
      <c r="A10242" s="24">
        <v>10240</v>
      </c>
      <c r="B10242" s="11" t="str">
        <f>IFERROR(INDEX({"JSNY-BJ0001-01";"JSNY-JS0022-01";"JSNY-JS0002-01"},MATCH(D10242,{"BJ_zhongyu";"JS_WX_liteer";"JS_CZ_wodefeng"},0)),"")</f>
        <v>JSNY-BJ0001-01</v>
      </c>
      <c r="C10242" s="11" t="str">
        <f>IFERROR(INDEX({"北京中裕世纪大酒店";"江苏利特尔绿色包装股份有限公司";"常州市金坛沃德丰电子科技有限公司"},MATCH(D10242,{"BJ_zhongyu";"JS_WX_liteer";"JS_CZ_wodefeng"},0)),"")</f>
        <v>北京中裕世纪大酒店</v>
      </c>
      <c r="D10242" s="11" t="str">
        <f>[1]动作!$G10241</f>
        <v>BJ_zhongyu</v>
      </c>
      <c r="E10242" s="11" t="str">
        <f>[1]动作!$D10241</f>
        <v>分系统3故障状态</v>
      </c>
      <c r="F10242" s="11" t="s">
        <v>178</v>
      </c>
      <c r="G10242" s="12">
        <f>[1]动作!$A10241+[1]动作!$B10241</f>
        <v>43217.087199074071</v>
      </c>
      <c r="H10242" s="12"/>
      <c r="I10242" s="11"/>
    </row>
    <row r="10243" spans="1:9" hidden="1" x14ac:dyDescent="0.3">
      <c r="A10243" s="24">
        <v>10241</v>
      </c>
      <c r="B10243" s="11" t="str">
        <f>IFERROR(INDEX({"JSNY-BJ0001-01";"JSNY-JS0022-01";"JSNY-JS0002-01"},MATCH(D10243,{"BJ_zhongyu";"JS_WX_liteer";"JS_CZ_wodefeng"},0)),"")</f>
        <v>JSNY-BJ0001-01</v>
      </c>
      <c r="C10243" s="11" t="str">
        <f>IFERROR(INDEX({"北京中裕世纪大酒店";"江苏利特尔绿色包装股份有限公司";"常州市金坛沃德丰电子科技有限公司"},MATCH(D10243,{"BJ_zhongyu";"JS_WX_liteer";"JS_CZ_wodefeng"},0)),"")</f>
        <v>北京中裕世纪大酒店</v>
      </c>
      <c r="D10243" s="11" t="str">
        <f>[1]动作!$G10242</f>
        <v>BJ_zhongyu</v>
      </c>
      <c r="E10243" s="11" t="str">
        <f>[1]动作!$D10242</f>
        <v>分系统3BCMS2故障状态</v>
      </c>
      <c r="F10243" s="11" t="s">
        <v>177</v>
      </c>
      <c r="G10243" s="12">
        <f>[1]动作!$A10242+[1]动作!$B10242</f>
        <v>43217.087199074071</v>
      </c>
      <c r="H10243" s="12"/>
      <c r="I10243" s="11"/>
    </row>
    <row r="10244" spans="1:9" hidden="1" x14ac:dyDescent="0.3">
      <c r="A10244" s="24">
        <v>10242</v>
      </c>
      <c r="B10244" s="11" t="str">
        <f>IFERROR(INDEX({"JSNY-BJ0001-01";"JSNY-JS0022-01";"JSNY-JS0002-01"},MATCH(D10244,{"BJ_zhongyu";"JS_WX_liteer";"JS_CZ_wodefeng"},0)),"")</f>
        <v>JSNY-JS0002-01</v>
      </c>
      <c r="C10244" s="11" t="str">
        <f>IFERROR(INDEX({"北京中裕世纪大酒店";"江苏利特尔绿色包装股份有限公司";"常州市金坛沃德丰电子科技有限公司"},MATCH(D10244,{"BJ_zhongyu";"JS_WX_liteer";"JS_CZ_wodefeng"},0)),"")</f>
        <v>常州市金坛沃德丰电子科技有限公司</v>
      </c>
      <c r="D10244" s="11" t="str">
        <f>[1]动作!$G10243</f>
        <v>JS_CZ_wodefeng</v>
      </c>
      <c r="E10244" s="11" t="str">
        <f>[1]动作!$D10243</f>
        <v>电表故障</v>
      </c>
      <c r="F10244" s="11" t="s">
        <v>45</v>
      </c>
      <c r="G10244" s="12">
        <f>[1]动作!$A10243+[1]动作!$B10243</f>
        <v>43217.088310185187</v>
      </c>
      <c r="H10244" s="12"/>
      <c r="I10244" s="11"/>
    </row>
    <row r="10245" spans="1:9" hidden="1" x14ac:dyDescent="0.3">
      <c r="A10245" s="24">
        <v>10243</v>
      </c>
      <c r="B10245" s="11" t="str">
        <f>IFERROR(INDEX({"JSNY-BJ0001-01";"JSNY-JS0022-01";"JSNY-JS0002-01"},MATCH(D10245,{"BJ_zhongyu";"JS_WX_liteer";"JS_CZ_wodefeng"},0)),"")</f>
        <v>JSNY-BJ0001-01</v>
      </c>
      <c r="C10245" s="11" t="str">
        <f>IFERROR(INDEX({"北京中裕世纪大酒店";"江苏利特尔绿色包装股份有限公司";"常州市金坛沃德丰电子科技有限公司"},MATCH(D10245,{"BJ_zhongyu";"JS_WX_liteer";"JS_CZ_wodefeng"},0)),"")</f>
        <v>北京中裕世纪大酒店</v>
      </c>
      <c r="D10245" s="11" t="str">
        <f>[1]动作!$G10244</f>
        <v>BJ_zhongyu</v>
      </c>
      <c r="E10245" s="11" t="str">
        <f>[1]动作!$D10244</f>
        <v>分系统3BCMS2故障状态</v>
      </c>
      <c r="F10245" s="11" t="s">
        <v>177</v>
      </c>
      <c r="G10245" s="12">
        <f>[1]动作!$A10244+[1]动作!$B10244</f>
        <v>43217.090381944443</v>
      </c>
      <c r="H10245" s="12"/>
      <c r="I10245" s="11"/>
    </row>
    <row r="10246" spans="1:9" hidden="1" x14ac:dyDescent="0.3">
      <c r="A10246" s="24">
        <v>10244</v>
      </c>
      <c r="B10246" s="11" t="str">
        <f>IFERROR(INDEX({"JSNY-BJ0001-01";"JSNY-JS0022-01";"JSNY-JS0002-01"},MATCH(D10246,{"BJ_zhongyu";"JS_WX_liteer";"JS_CZ_wodefeng"},0)),"")</f>
        <v>JSNY-BJ0001-01</v>
      </c>
      <c r="C10246" s="11" t="str">
        <f>IFERROR(INDEX({"北京中裕世纪大酒店";"江苏利特尔绿色包装股份有限公司";"常州市金坛沃德丰电子科技有限公司"},MATCH(D10246,{"BJ_zhongyu";"JS_WX_liteer";"JS_CZ_wodefeng"},0)),"")</f>
        <v>北京中裕世纪大酒店</v>
      </c>
      <c r="D10246" s="11" t="str">
        <f>[1]动作!$G10245</f>
        <v>BJ_zhongyu</v>
      </c>
      <c r="E10246" s="11" t="str">
        <f>[1]动作!$D10245</f>
        <v>分系统3故障状态</v>
      </c>
      <c r="F10246" s="11" t="s">
        <v>178</v>
      </c>
      <c r="G10246" s="12">
        <f>[1]动作!$A10245+[1]动作!$B10245</f>
        <v>43217.091377314813</v>
      </c>
      <c r="H10246" s="12"/>
      <c r="I10246" s="11"/>
    </row>
    <row r="10247" spans="1:9" hidden="1" x14ac:dyDescent="0.3">
      <c r="A10247" s="24">
        <v>10245</v>
      </c>
      <c r="B10247" s="11" t="str">
        <f>IFERROR(INDEX({"JSNY-BJ0001-01";"JSNY-JS0022-01";"JSNY-JS0002-01"},MATCH(D10247,{"BJ_zhongyu";"JS_WX_liteer";"JS_CZ_wodefeng"},0)),"")</f>
        <v>JSNY-BJ0001-01</v>
      </c>
      <c r="C10247" s="11" t="str">
        <f>IFERROR(INDEX({"北京中裕世纪大酒店";"江苏利特尔绿色包装股份有限公司";"常州市金坛沃德丰电子科技有限公司"},MATCH(D10247,{"BJ_zhongyu";"JS_WX_liteer";"JS_CZ_wodefeng"},0)),"")</f>
        <v>北京中裕世纪大酒店</v>
      </c>
      <c r="D10247" s="11" t="str">
        <f>[1]动作!$G10246</f>
        <v>BJ_zhongyu</v>
      </c>
      <c r="E10247" s="11" t="str">
        <f>[1]动作!$D10246</f>
        <v>分系统3BCMS2故障状态</v>
      </c>
      <c r="F10247" s="11" t="s">
        <v>177</v>
      </c>
      <c r="G10247" s="12">
        <f>[1]动作!$A10246+[1]动作!$B10246</f>
        <v>43217.091377314813</v>
      </c>
      <c r="H10247" s="12"/>
      <c r="I10247" s="11"/>
    </row>
    <row r="10248" spans="1:9" hidden="1" x14ac:dyDescent="0.3">
      <c r="A10248" s="24">
        <v>10246</v>
      </c>
      <c r="B10248" s="11" t="str">
        <f>IFERROR(INDEX({"JSNY-BJ0001-01";"JSNY-JS0022-01";"JSNY-JS0002-01"},MATCH(D10248,{"BJ_zhongyu";"JS_WX_liteer";"JS_CZ_wodefeng"},0)),"")</f>
        <v>JSNY-JS0002-01</v>
      </c>
      <c r="C10248" s="11" t="str">
        <f>IFERROR(INDEX({"北京中裕世纪大酒店";"江苏利特尔绿色包装股份有限公司";"常州市金坛沃德丰电子科技有限公司"},MATCH(D10248,{"BJ_zhongyu";"JS_WX_liteer";"JS_CZ_wodefeng"},0)),"")</f>
        <v>常州市金坛沃德丰电子科技有限公司</v>
      </c>
      <c r="D10248" s="11" t="str">
        <f>[1]动作!$G10247</f>
        <v>JS_CZ_wodefeng</v>
      </c>
      <c r="E10248" s="11" t="str">
        <f>[1]动作!$D10247</f>
        <v>电表故障</v>
      </c>
      <c r="F10248" s="11" t="s">
        <v>45</v>
      </c>
      <c r="G10248" s="12">
        <f>[1]动作!$A10247+[1]动作!$B10247</f>
        <v>43217.091840277775</v>
      </c>
      <c r="H10248" s="12"/>
      <c r="I10248" s="11"/>
    </row>
    <row r="10249" spans="1:9" hidden="1" x14ac:dyDescent="0.3">
      <c r="A10249" s="24">
        <v>10247</v>
      </c>
      <c r="B10249" s="11" t="str">
        <f>IFERROR(INDEX({"JSNY-BJ0001-01";"JSNY-JS0022-01";"JSNY-JS0002-01"},MATCH(D10249,{"BJ_zhongyu";"JS_WX_liteer";"JS_CZ_wodefeng"},0)),"")</f>
        <v>JSNY-JS0002-01</v>
      </c>
      <c r="C10249" s="11" t="str">
        <f>IFERROR(INDEX({"北京中裕世纪大酒店";"江苏利特尔绿色包装股份有限公司";"常州市金坛沃德丰电子科技有限公司"},MATCH(D10249,{"BJ_zhongyu";"JS_WX_liteer";"JS_CZ_wodefeng"},0)),"")</f>
        <v>常州市金坛沃德丰电子科技有限公司</v>
      </c>
      <c r="D10249" s="11" t="str">
        <f>[1]动作!$G10248</f>
        <v>JS_CZ_wodefeng</v>
      </c>
      <c r="E10249" s="11" t="str">
        <f>[1]动作!$D10248</f>
        <v>电表故障</v>
      </c>
      <c r="F10249" s="11" t="s">
        <v>45</v>
      </c>
      <c r="G10249" s="12">
        <f>[1]动作!$A10248+[1]动作!$B10248</f>
        <v>43217.093344907407</v>
      </c>
      <c r="H10249" s="12"/>
      <c r="I10249" s="11"/>
    </row>
    <row r="10250" spans="1:9" hidden="1" x14ac:dyDescent="0.3">
      <c r="A10250" s="24">
        <v>10248</v>
      </c>
      <c r="B10250" s="11" t="str">
        <f>IFERROR(INDEX({"JSNY-BJ0001-01";"JSNY-JS0022-01";"JSNY-JS0002-01"},MATCH(D10250,{"BJ_zhongyu";"JS_WX_liteer";"JS_CZ_wodefeng"},0)),"")</f>
        <v>JSNY-JS0002-01</v>
      </c>
      <c r="C10250" s="11" t="str">
        <f>IFERROR(INDEX({"北京中裕世纪大酒店";"江苏利特尔绿色包装股份有限公司";"常州市金坛沃德丰电子科技有限公司"},MATCH(D10250,{"BJ_zhongyu";"JS_WX_liteer";"JS_CZ_wodefeng"},0)),"")</f>
        <v>常州市金坛沃德丰电子科技有限公司</v>
      </c>
      <c r="D10250" s="11" t="str">
        <f>[1]动作!$G10249</f>
        <v>JS_CZ_wodefeng</v>
      </c>
      <c r="E10250" s="11" t="str">
        <f>[1]动作!$D10249</f>
        <v>电表故障</v>
      </c>
      <c r="F10250" s="11" t="s">
        <v>45</v>
      </c>
      <c r="G10250" s="12">
        <f>[1]动作!$A10249+[1]动作!$B10249</f>
        <v>43217.093460648146</v>
      </c>
      <c r="H10250" s="12"/>
      <c r="I10250" s="11"/>
    </row>
    <row r="10251" spans="1:9" hidden="1" x14ac:dyDescent="0.3">
      <c r="A10251" s="24">
        <v>10249</v>
      </c>
      <c r="B10251" s="11" t="str">
        <f>IFERROR(INDEX({"JSNY-BJ0001-01";"JSNY-JS0022-01";"JSNY-JS0002-01"},MATCH(D10251,{"BJ_zhongyu";"JS_WX_liteer";"JS_CZ_wodefeng"},0)),"")</f>
        <v>JSNY-BJ0001-01</v>
      </c>
      <c r="C10251" s="11" t="str">
        <f>IFERROR(INDEX({"北京中裕世纪大酒店";"江苏利特尔绿色包装股份有限公司";"常州市金坛沃德丰电子科技有限公司"},MATCH(D10251,{"BJ_zhongyu";"JS_WX_liteer";"JS_CZ_wodefeng"},0)),"")</f>
        <v>北京中裕世纪大酒店</v>
      </c>
      <c r="D10251" s="11" t="str">
        <f>[1]动作!$G10250</f>
        <v>BJ_zhongyu</v>
      </c>
      <c r="E10251" s="11" t="str">
        <f>[1]动作!$D10250</f>
        <v>分系统3BCMS2故障状态</v>
      </c>
      <c r="F10251" s="11" t="s">
        <v>177</v>
      </c>
      <c r="G10251" s="12">
        <f>[1]动作!$A10250+[1]动作!$B10250</f>
        <v>43217.094155092593</v>
      </c>
      <c r="H10251" s="12"/>
      <c r="I10251" s="11"/>
    </row>
    <row r="10252" spans="1:9" hidden="1" x14ac:dyDescent="0.3">
      <c r="A10252" s="24">
        <v>10250</v>
      </c>
      <c r="B10252" s="11" t="str">
        <f>IFERROR(INDEX({"JSNY-BJ0001-01";"JSNY-JS0022-01";"JSNY-JS0002-01"},MATCH(D10252,{"BJ_zhongyu";"JS_WX_liteer";"JS_CZ_wodefeng"},0)),"")</f>
        <v>JSNY-JS0002-01</v>
      </c>
      <c r="C10252" s="11" t="str">
        <f>IFERROR(INDEX({"北京中裕世纪大酒店";"江苏利特尔绿色包装股份有限公司";"常州市金坛沃德丰电子科技有限公司"},MATCH(D10252,{"BJ_zhongyu";"JS_WX_liteer";"JS_CZ_wodefeng"},0)),"")</f>
        <v>常州市金坛沃德丰电子科技有限公司</v>
      </c>
      <c r="D10252" s="11" t="str">
        <f>[1]动作!$G10251</f>
        <v>JS_CZ_wodefeng</v>
      </c>
      <c r="E10252" s="11" t="str">
        <f>[1]动作!$D10251</f>
        <v>电表故障</v>
      </c>
      <c r="F10252" s="11" t="s">
        <v>45</v>
      </c>
      <c r="G10252" s="12">
        <f>[1]动作!$A10251+[1]动作!$B10251</f>
        <v>43217.094907407409</v>
      </c>
      <c r="H10252" s="12"/>
      <c r="I10252" s="11"/>
    </row>
    <row r="10253" spans="1:9" hidden="1" x14ac:dyDescent="0.3">
      <c r="A10253" s="24">
        <v>10251</v>
      </c>
      <c r="B10253" s="11" t="str">
        <f>IFERROR(INDEX({"JSNY-BJ0001-01";"JSNY-JS0022-01";"JSNY-JS0002-01"},MATCH(D10253,{"BJ_zhongyu";"JS_WX_liteer";"JS_CZ_wodefeng"},0)),"")</f>
        <v>JSNY-BJ0001-01</v>
      </c>
      <c r="C10253" s="11" t="str">
        <f>IFERROR(INDEX({"北京中裕世纪大酒店";"江苏利特尔绿色包装股份有限公司";"常州市金坛沃德丰电子科技有限公司"},MATCH(D10253,{"BJ_zhongyu";"JS_WX_liteer";"JS_CZ_wodefeng"},0)),"")</f>
        <v>北京中裕世纪大酒店</v>
      </c>
      <c r="D10253" s="11" t="str">
        <f>[1]动作!$G10252</f>
        <v>BJ_zhongyu</v>
      </c>
      <c r="E10253" s="11" t="str">
        <f>[1]动作!$D10252</f>
        <v>分系统3故障状态</v>
      </c>
      <c r="F10253" s="11" t="s">
        <v>178</v>
      </c>
      <c r="G10253" s="12">
        <f>[1]动作!$A10252+[1]动作!$B10252</f>
        <v>43217.095138888886</v>
      </c>
      <c r="H10253" s="12"/>
      <c r="I10253" s="11"/>
    </row>
    <row r="10254" spans="1:9" hidden="1" x14ac:dyDescent="0.3">
      <c r="A10254" s="24">
        <v>10252</v>
      </c>
      <c r="B10254" s="11" t="str">
        <f>IFERROR(INDEX({"JSNY-BJ0001-01";"JSNY-JS0022-01";"JSNY-JS0002-01"},MATCH(D10254,{"BJ_zhongyu";"JS_WX_liteer";"JS_CZ_wodefeng"},0)),"")</f>
        <v>JSNY-BJ0001-01</v>
      </c>
      <c r="C10254" s="11" t="str">
        <f>IFERROR(INDEX({"北京中裕世纪大酒店";"江苏利特尔绿色包装股份有限公司";"常州市金坛沃德丰电子科技有限公司"},MATCH(D10254,{"BJ_zhongyu";"JS_WX_liteer";"JS_CZ_wodefeng"},0)),"")</f>
        <v>北京中裕世纪大酒店</v>
      </c>
      <c r="D10254" s="11" t="str">
        <f>[1]动作!$G10253</f>
        <v>BJ_zhongyu</v>
      </c>
      <c r="E10254" s="11" t="str">
        <f>[1]动作!$D10253</f>
        <v>分系统3BCMS2故障状态</v>
      </c>
      <c r="F10254" s="11" t="s">
        <v>177</v>
      </c>
      <c r="G10254" s="12">
        <f>[1]动作!$A10253+[1]动作!$B10253</f>
        <v>43217.095138888886</v>
      </c>
      <c r="H10254" s="12"/>
      <c r="I10254" s="11"/>
    </row>
    <row r="10255" spans="1:9" hidden="1" x14ac:dyDescent="0.3">
      <c r="A10255" s="24">
        <v>10253</v>
      </c>
      <c r="B10255" s="11" t="str">
        <f>IFERROR(INDEX({"JSNY-BJ0001-01";"JSNY-JS0022-01";"JSNY-JS0002-01"},MATCH(D10255,{"BJ_zhongyu";"JS_WX_liteer";"JS_CZ_wodefeng"},0)),"")</f>
        <v>JSNY-JS0002-01</v>
      </c>
      <c r="C10255" s="11" t="str">
        <f>IFERROR(INDEX({"北京中裕世纪大酒店";"江苏利特尔绿色包装股份有限公司";"常州市金坛沃德丰电子科技有限公司"},MATCH(D10255,{"BJ_zhongyu";"JS_WX_liteer";"JS_CZ_wodefeng"},0)),"")</f>
        <v>常州市金坛沃德丰电子科技有限公司</v>
      </c>
      <c r="D10255" s="11" t="str">
        <f>[1]动作!$G10254</f>
        <v>JS_CZ_wodefeng</v>
      </c>
      <c r="E10255" s="11" t="str">
        <f>[1]动作!$D10254</f>
        <v>电表故障</v>
      </c>
      <c r="F10255" s="11" t="s">
        <v>45</v>
      </c>
      <c r="G10255" s="12">
        <f>[1]动作!$A10254+[1]动作!$B10254</f>
        <v>43217.097291666665</v>
      </c>
      <c r="H10255" s="12"/>
      <c r="I10255" s="11"/>
    </row>
    <row r="10256" spans="1:9" hidden="1" x14ac:dyDescent="0.3">
      <c r="A10256" s="24">
        <v>10254</v>
      </c>
      <c r="B10256" s="11" t="str">
        <f>IFERROR(INDEX({"JSNY-BJ0001-01";"JSNY-JS0022-01";"JSNY-JS0002-01"},MATCH(D10256,{"BJ_zhongyu";"JS_WX_liteer";"JS_CZ_wodefeng"},0)),"")</f>
        <v>JSNY-JS0002-01</v>
      </c>
      <c r="C10256" s="11" t="str">
        <f>IFERROR(INDEX({"北京中裕世纪大酒店";"江苏利特尔绿色包装股份有限公司";"常州市金坛沃德丰电子科技有限公司"},MATCH(D10256,{"BJ_zhongyu";"JS_WX_liteer";"JS_CZ_wodefeng"},0)),"")</f>
        <v>常州市金坛沃德丰电子科技有限公司</v>
      </c>
      <c r="D10256" s="11" t="str">
        <f>[1]动作!$G10255</f>
        <v>JS_CZ_wodefeng</v>
      </c>
      <c r="E10256" s="11" t="str">
        <f>[1]动作!$D10255</f>
        <v>电表故障</v>
      </c>
      <c r="F10256" s="11" t="s">
        <v>45</v>
      </c>
      <c r="G10256" s="12">
        <f>[1]动作!$A10255+[1]动作!$B10255</f>
        <v>43217.098622685182</v>
      </c>
      <c r="H10256" s="12"/>
      <c r="I10256" s="11"/>
    </row>
    <row r="10257" spans="1:9" hidden="1" x14ac:dyDescent="0.3">
      <c r="A10257" s="24">
        <v>10255</v>
      </c>
      <c r="B10257" s="11" t="str">
        <f>IFERROR(INDEX({"JSNY-BJ0001-01";"JSNY-JS0022-01";"JSNY-JS0002-01"},MATCH(D10257,{"BJ_zhongyu";"JS_WX_liteer";"JS_CZ_wodefeng"},0)),"")</f>
        <v>JSNY-JS0002-01</v>
      </c>
      <c r="C10257" s="11" t="str">
        <f>IFERROR(INDEX({"北京中裕世纪大酒店";"江苏利特尔绿色包装股份有限公司";"常州市金坛沃德丰电子科技有限公司"},MATCH(D10257,{"BJ_zhongyu";"JS_WX_liteer";"JS_CZ_wodefeng"},0)),"")</f>
        <v>常州市金坛沃德丰电子科技有限公司</v>
      </c>
      <c r="D10257" s="11" t="str">
        <f>[1]动作!$G10256</f>
        <v>JS_CZ_wodefeng</v>
      </c>
      <c r="E10257" s="11" t="str">
        <f>[1]动作!$D10256</f>
        <v>电表故障</v>
      </c>
      <c r="F10257" s="11" t="s">
        <v>45</v>
      </c>
      <c r="G10257" s="12">
        <f>[1]动作!$A10256+[1]动作!$B10256</f>
        <v>43217.098738425928</v>
      </c>
      <c r="H10257" s="12"/>
      <c r="I10257" s="11"/>
    </row>
    <row r="10258" spans="1:9" hidden="1" x14ac:dyDescent="0.3">
      <c r="A10258" s="24">
        <v>10256</v>
      </c>
      <c r="B10258" s="11" t="str">
        <f>IFERROR(INDEX({"JSNY-BJ0001-01";"JSNY-JS0022-01";"JSNY-JS0002-01"},MATCH(D10258,{"BJ_zhongyu";"JS_WX_liteer";"JS_CZ_wodefeng"},0)),"")</f>
        <v>JSNY-JS0002-01</v>
      </c>
      <c r="C10258" s="11" t="str">
        <f>IFERROR(INDEX({"北京中裕世纪大酒店";"江苏利特尔绿色包装股份有限公司";"常州市金坛沃德丰电子科技有限公司"},MATCH(D10258,{"BJ_zhongyu";"JS_WX_liteer";"JS_CZ_wodefeng"},0)),"")</f>
        <v>常州市金坛沃德丰电子科技有限公司</v>
      </c>
      <c r="D10258" s="11" t="str">
        <f>[1]动作!$G10257</f>
        <v>JS_CZ_wodefeng</v>
      </c>
      <c r="E10258" s="11" t="str">
        <f>[1]动作!$D10257</f>
        <v>电表故障</v>
      </c>
      <c r="F10258" s="11" t="s">
        <v>45</v>
      </c>
      <c r="G10258" s="12">
        <f>[1]动作!$A10257+[1]动作!$B10257</f>
        <v>43217.098854166667</v>
      </c>
      <c r="H10258" s="12"/>
      <c r="I10258" s="11"/>
    </row>
    <row r="10259" spans="1:9" hidden="1" x14ac:dyDescent="0.3">
      <c r="A10259" s="24">
        <v>10257</v>
      </c>
      <c r="B10259" s="11" t="str">
        <f>IFERROR(INDEX({"JSNY-BJ0001-01";"JSNY-JS0022-01";"JSNY-JS0002-01"},MATCH(D10259,{"BJ_zhongyu";"JS_WX_liteer";"JS_CZ_wodefeng"},0)),"")</f>
        <v>JSNY-JS0002-01</v>
      </c>
      <c r="C10259" s="11" t="str">
        <f>IFERROR(INDEX({"北京中裕世纪大酒店";"江苏利特尔绿色包装股份有限公司";"常州市金坛沃德丰电子科技有限公司"},MATCH(D10259,{"BJ_zhongyu";"JS_WX_liteer";"JS_CZ_wodefeng"},0)),"")</f>
        <v>常州市金坛沃德丰电子科技有限公司</v>
      </c>
      <c r="D10259" s="11" t="str">
        <f>[1]动作!$G10258</f>
        <v>JS_CZ_wodefeng</v>
      </c>
      <c r="E10259" s="11" t="str">
        <f>[1]动作!$D10258</f>
        <v>电表故障</v>
      </c>
      <c r="F10259" s="11" t="s">
        <v>45</v>
      </c>
      <c r="G10259" s="12">
        <f>[1]动作!$A10258+[1]动作!$B10258</f>
        <v>43217.100185185183</v>
      </c>
      <c r="H10259" s="12"/>
      <c r="I10259" s="11"/>
    </row>
    <row r="10260" spans="1:9" hidden="1" x14ac:dyDescent="0.3">
      <c r="A10260" s="24">
        <v>10258</v>
      </c>
      <c r="B10260" s="11" t="str">
        <f>IFERROR(INDEX({"JSNY-BJ0001-01";"JSNY-JS0022-01";"JSNY-JS0002-01"},MATCH(D10260,{"BJ_zhongyu";"JS_WX_liteer";"JS_CZ_wodefeng"},0)),"")</f>
        <v>JSNY-JS0002-01</v>
      </c>
      <c r="C10260" s="11" t="str">
        <f>IFERROR(INDEX({"北京中裕世纪大酒店";"江苏利特尔绿色包装股份有限公司";"常州市金坛沃德丰电子科技有限公司"},MATCH(D10260,{"BJ_zhongyu";"JS_WX_liteer";"JS_CZ_wodefeng"},0)),"")</f>
        <v>常州市金坛沃德丰电子科技有限公司</v>
      </c>
      <c r="D10260" s="11" t="str">
        <f>[1]动作!$G10259</f>
        <v>JS_CZ_wodefeng</v>
      </c>
      <c r="E10260" s="11" t="str">
        <f>[1]动作!$D10259</f>
        <v>电表故障</v>
      </c>
      <c r="F10260" s="11" t="s">
        <v>45</v>
      </c>
      <c r="G10260" s="12">
        <f>[1]动作!$A10259+[1]动作!$B10259</f>
        <v>43217.101053240738</v>
      </c>
      <c r="H10260" s="12"/>
      <c r="I10260" s="11"/>
    </row>
    <row r="10261" spans="1:9" hidden="1" x14ac:dyDescent="0.3">
      <c r="A10261" s="24">
        <v>10259</v>
      </c>
      <c r="B10261" s="11" t="str">
        <f>IFERROR(INDEX({"JSNY-BJ0001-01";"JSNY-JS0022-01";"JSNY-JS0002-01"},MATCH(D10261,{"BJ_zhongyu";"JS_WX_liteer";"JS_CZ_wodefeng"},0)),"")</f>
        <v>JSNY-JS0002-01</v>
      </c>
      <c r="C10261" s="11" t="str">
        <f>IFERROR(INDEX({"北京中裕世纪大酒店";"江苏利特尔绿色包装股份有限公司";"常州市金坛沃德丰电子科技有限公司"},MATCH(D10261,{"BJ_zhongyu";"JS_WX_liteer";"JS_CZ_wodefeng"},0)),"")</f>
        <v>常州市金坛沃德丰电子科技有限公司</v>
      </c>
      <c r="D10261" s="11" t="str">
        <f>[1]动作!$G10260</f>
        <v>JS_CZ_wodefeng</v>
      </c>
      <c r="E10261" s="11" t="str">
        <f>[1]动作!$D10260</f>
        <v>电表故障</v>
      </c>
      <c r="F10261" s="11" t="s">
        <v>45</v>
      </c>
      <c r="G10261" s="12">
        <f>[1]动作!$A10260+[1]动作!$B10260</f>
        <v>43217.102673611109</v>
      </c>
      <c r="H10261" s="12"/>
      <c r="I10261" s="11"/>
    </row>
    <row r="10262" spans="1:9" hidden="1" x14ac:dyDescent="0.3">
      <c r="A10262" s="24">
        <v>10260</v>
      </c>
      <c r="B10262" s="11" t="str">
        <f>IFERROR(INDEX({"JSNY-BJ0001-01";"JSNY-JS0022-01";"JSNY-JS0002-01"},MATCH(D10262,{"BJ_zhongyu";"JS_WX_liteer";"JS_CZ_wodefeng"},0)),"")</f>
        <v>JSNY-JS0002-01</v>
      </c>
      <c r="C10262" s="11" t="str">
        <f>IFERROR(INDEX({"北京中裕世纪大酒店";"江苏利特尔绿色包装股份有限公司";"常州市金坛沃德丰电子科技有限公司"},MATCH(D10262,{"BJ_zhongyu";"JS_WX_liteer";"JS_CZ_wodefeng"},0)),"")</f>
        <v>常州市金坛沃德丰电子科技有限公司</v>
      </c>
      <c r="D10262" s="11" t="str">
        <f>[1]动作!$G10261</f>
        <v>JS_CZ_wodefeng</v>
      </c>
      <c r="E10262" s="11" t="str">
        <f>[1]动作!$D10261</f>
        <v>电表故障</v>
      </c>
      <c r="F10262" s="11" t="s">
        <v>45</v>
      </c>
      <c r="G10262" s="12">
        <f>[1]动作!$A10261+[1]动作!$B10261</f>
        <v>43217.10359953704</v>
      </c>
      <c r="H10262" s="12"/>
      <c r="I10262" s="11"/>
    </row>
    <row r="10263" spans="1:9" hidden="1" x14ac:dyDescent="0.3">
      <c r="A10263" s="24">
        <v>10261</v>
      </c>
      <c r="B10263" s="11" t="str">
        <f>IFERROR(INDEX({"JSNY-BJ0001-01";"JSNY-JS0022-01";"JSNY-JS0002-01"},MATCH(D10263,{"BJ_zhongyu";"JS_WX_liteer";"JS_CZ_wodefeng"},0)),"")</f>
        <v>JSNY-JS0002-01</v>
      </c>
      <c r="C10263" s="11" t="str">
        <f>IFERROR(INDEX({"北京中裕世纪大酒店";"江苏利特尔绿色包装股份有限公司";"常州市金坛沃德丰电子科技有限公司"},MATCH(D10263,{"BJ_zhongyu";"JS_WX_liteer";"JS_CZ_wodefeng"},0)),"")</f>
        <v>常州市金坛沃德丰电子科技有限公司</v>
      </c>
      <c r="D10263" s="11" t="str">
        <f>[1]动作!$G10262</f>
        <v>JS_CZ_wodefeng</v>
      </c>
      <c r="E10263" s="11" t="str">
        <f>[1]动作!$D10262</f>
        <v>电表故障</v>
      </c>
      <c r="F10263" s="11" t="s">
        <v>45</v>
      </c>
      <c r="G10263" s="12">
        <f>[1]动作!$A10262+[1]动作!$B10262</f>
        <v>43217.103773148148</v>
      </c>
      <c r="H10263" s="12"/>
      <c r="I10263" s="11"/>
    </row>
    <row r="10264" spans="1:9" hidden="1" x14ac:dyDescent="0.3">
      <c r="A10264" s="24">
        <v>10262</v>
      </c>
      <c r="B10264" s="11" t="str">
        <f>IFERROR(INDEX({"JSNY-BJ0001-01";"JSNY-JS0022-01";"JSNY-JS0002-01"},MATCH(D10264,{"BJ_zhongyu";"JS_WX_liteer";"JS_CZ_wodefeng"},0)),"")</f>
        <v>JSNY-JS0002-01</v>
      </c>
      <c r="C10264" s="11" t="str">
        <f>IFERROR(INDEX({"北京中裕世纪大酒店";"江苏利特尔绿色包装股份有限公司";"常州市金坛沃德丰电子科技有限公司"},MATCH(D10264,{"BJ_zhongyu";"JS_WX_liteer";"JS_CZ_wodefeng"},0)),"")</f>
        <v>常州市金坛沃德丰电子科技有限公司</v>
      </c>
      <c r="D10264" s="11" t="str">
        <f>[1]动作!$G10263</f>
        <v>JS_CZ_wodefeng</v>
      </c>
      <c r="E10264" s="11" t="str">
        <f>[1]动作!$D10263</f>
        <v>电表故障</v>
      </c>
      <c r="F10264" s="11" t="s">
        <v>45</v>
      </c>
      <c r="G10264" s="12">
        <f>[1]动作!$A10263+[1]动作!$B10263</f>
        <v>43217.104016203702</v>
      </c>
      <c r="H10264" s="12"/>
      <c r="I10264" s="11"/>
    </row>
    <row r="10265" spans="1:9" hidden="1" x14ac:dyDescent="0.3">
      <c r="A10265" s="24">
        <v>10263</v>
      </c>
      <c r="B10265" s="11" t="str">
        <f>IFERROR(INDEX({"JSNY-BJ0001-01";"JSNY-JS0022-01";"JSNY-JS0002-01"},MATCH(D10265,{"BJ_zhongyu";"JS_WX_liteer";"JS_CZ_wodefeng"},0)),"")</f>
        <v>JSNY-JS0002-01</v>
      </c>
      <c r="C10265" s="11" t="str">
        <f>IFERROR(INDEX({"北京中裕世纪大酒店";"江苏利特尔绿色包装股份有限公司";"常州市金坛沃德丰电子科技有限公司"},MATCH(D10265,{"BJ_zhongyu";"JS_WX_liteer";"JS_CZ_wodefeng"},0)),"")</f>
        <v>常州市金坛沃德丰电子科技有限公司</v>
      </c>
      <c r="D10265" s="11" t="str">
        <f>[1]动作!$G10264</f>
        <v>JS_CZ_wodefeng</v>
      </c>
      <c r="E10265" s="11" t="str">
        <f>[1]动作!$D10264</f>
        <v>电表故障</v>
      </c>
      <c r="F10265" s="11" t="s">
        <v>45</v>
      </c>
      <c r="G10265" s="12">
        <f>[1]动作!$A10264+[1]动作!$B10264</f>
        <v>43217.104131944441</v>
      </c>
      <c r="H10265" s="12"/>
      <c r="I10265" s="11"/>
    </row>
    <row r="10266" spans="1:9" hidden="1" x14ac:dyDescent="0.3">
      <c r="A10266" s="24">
        <v>10264</v>
      </c>
      <c r="B10266" s="11" t="str">
        <f>IFERROR(INDEX({"JSNY-BJ0001-01";"JSNY-JS0022-01";"JSNY-JS0002-01"},MATCH(D10266,{"BJ_zhongyu";"JS_WX_liteer";"JS_CZ_wodefeng"},0)),"")</f>
        <v>JSNY-JS0002-01</v>
      </c>
      <c r="C10266" s="11" t="str">
        <f>IFERROR(INDEX({"北京中裕世纪大酒店";"江苏利特尔绿色包装股份有限公司";"常州市金坛沃德丰电子科技有限公司"},MATCH(D10266,{"BJ_zhongyu";"JS_WX_liteer";"JS_CZ_wodefeng"},0)),"")</f>
        <v>常州市金坛沃德丰电子科技有限公司</v>
      </c>
      <c r="D10266" s="11" t="str">
        <f>[1]动作!$G10265</f>
        <v>JS_CZ_wodefeng</v>
      </c>
      <c r="E10266" s="11" t="str">
        <f>[1]动作!$D10265</f>
        <v>电表故障</v>
      </c>
      <c r="F10266" s="11" t="s">
        <v>45</v>
      </c>
      <c r="G10266" s="12">
        <f>[1]动作!$A10265+[1]动作!$B10265</f>
        <v>43217.106620370374</v>
      </c>
      <c r="H10266" s="12"/>
      <c r="I10266" s="11"/>
    </row>
    <row r="10267" spans="1:9" hidden="1" x14ac:dyDescent="0.3">
      <c r="A10267" s="24">
        <v>10265</v>
      </c>
      <c r="B10267" s="11" t="str">
        <f>IFERROR(INDEX({"JSNY-BJ0001-01";"JSNY-JS0022-01";"JSNY-JS0002-01"},MATCH(D10267,{"BJ_zhongyu";"JS_WX_liteer";"JS_CZ_wodefeng"},0)),"")</f>
        <v>JSNY-JS0002-01</v>
      </c>
      <c r="C10267" s="11" t="str">
        <f>IFERROR(INDEX({"北京中裕世纪大酒店";"江苏利特尔绿色包装股份有限公司";"常州市金坛沃德丰电子科技有限公司"},MATCH(D10267,{"BJ_zhongyu";"JS_WX_liteer";"JS_CZ_wodefeng"},0)),"")</f>
        <v>常州市金坛沃德丰电子科技有限公司</v>
      </c>
      <c r="D10267" s="11" t="str">
        <f>[1]动作!$G10266</f>
        <v>JS_CZ_wodefeng</v>
      </c>
      <c r="E10267" s="11" t="str">
        <f>[1]动作!$D10266</f>
        <v>电表故障</v>
      </c>
      <c r="F10267" s="11" t="s">
        <v>45</v>
      </c>
      <c r="G10267" s="12">
        <f>[1]动作!$A10266+[1]动作!$B10266</f>
        <v>43217.108993055554</v>
      </c>
      <c r="H10267" s="12"/>
      <c r="I10267" s="11"/>
    </row>
    <row r="10268" spans="1:9" hidden="1" x14ac:dyDescent="0.3">
      <c r="A10268" s="24">
        <v>10266</v>
      </c>
      <c r="B10268" s="11" t="str">
        <f>IFERROR(INDEX({"JSNY-BJ0001-01";"JSNY-JS0022-01";"JSNY-JS0002-01"},MATCH(D10268,{"BJ_zhongyu";"JS_WX_liteer";"JS_CZ_wodefeng"},0)),"")</f>
        <v>JSNY-JS0002-01</v>
      </c>
      <c r="C10268" s="11" t="str">
        <f>IFERROR(INDEX({"北京中裕世纪大酒店";"江苏利特尔绿色包装股份有限公司";"常州市金坛沃德丰电子科技有限公司"},MATCH(D10268,{"BJ_zhongyu";"JS_WX_liteer";"JS_CZ_wodefeng"},0)),"")</f>
        <v>常州市金坛沃德丰电子科技有限公司</v>
      </c>
      <c r="D10268" s="11" t="str">
        <f>[1]动作!$G10267</f>
        <v>JS_CZ_wodefeng</v>
      </c>
      <c r="E10268" s="11" t="str">
        <f>[1]动作!$D10267</f>
        <v>电表故障</v>
      </c>
      <c r="F10268" s="11" t="s">
        <v>45</v>
      </c>
      <c r="G10268" s="12">
        <f>[1]动作!$A10267+[1]动作!$B10267</f>
        <v>43217.1091087963</v>
      </c>
      <c r="H10268" s="12"/>
      <c r="I10268" s="11"/>
    </row>
    <row r="10269" spans="1:9" hidden="1" x14ac:dyDescent="0.3">
      <c r="A10269" s="24">
        <v>10267</v>
      </c>
      <c r="B10269" s="11" t="str">
        <f>IFERROR(INDEX({"JSNY-BJ0001-01";"JSNY-JS0022-01";"JSNY-JS0002-01"},MATCH(D10269,{"BJ_zhongyu";"JS_WX_liteer";"JS_CZ_wodefeng"},0)),"")</f>
        <v>JSNY-JS0002-01</v>
      </c>
      <c r="C10269" s="11" t="str">
        <f>IFERROR(INDEX({"北京中裕世纪大酒店";"江苏利特尔绿色包装股份有限公司";"常州市金坛沃德丰电子科技有限公司"},MATCH(D10269,{"BJ_zhongyu";"JS_WX_liteer";"JS_CZ_wodefeng"},0)),"")</f>
        <v>常州市金坛沃德丰电子科技有限公司</v>
      </c>
      <c r="D10269" s="11" t="str">
        <f>[1]动作!$G10268</f>
        <v>JS_CZ_wodefeng</v>
      </c>
      <c r="E10269" s="11" t="str">
        <f>[1]动作!$D10268</f>
        <v>电表故障</v>
      </c>
      <c r="F10269" s="11" t="s">
        <v>45</v>
      </c>
      <c r="G10269" s="12">
        <f>[1]动作!$A10268+[1]动作!$B10268</f>
        <v>43217.113981481481</v>
      </c>
      <c r="H10269" s="12"/>
      <c r="I10269" s="11"/>
    </row>
    <row r="10270" spans="1:9" hidden="1" x14ac:dyDescent="0.3">
      <c r="A10270" s="24">
        <v>10268</v>
      </c>
      <c r="B10270" s="11" t="str">
        <f>IFERROR(INDEX({"JSNY-BJ0001-01";"JSNY-JS0022-01";"JSNY-JS0002-01"},MATCH(D10270,{"BJ_zhongyu";"JS_WX_liteer";"JS_CZ_wodefeng"},0)),"")</f>
        <v>JSNY-JS0002-01</v>
      </c>
      <c r="C10270" s="11" t="str">
        <f>IFERROR(INDEX({"北京中裕世纪大酒店";"江苏利特尔绿色包装股份有限公司";"常州市金坛沃德丰电子科技有限公司"},MATCH(D10270,{"BJ_zhongyu";"JS_WX_liteer";"JS_CZ_wodefeng"},0)),"")</f>
        <v>常州市金坛沃德丰电子科技有限公司</v>
      </c>
      <c r="D10270" s="11" t="str">
        <f>[1]动作!$G10269</f>
        <v>JS_CZ_wodefeng</v>
      </c>
      <c r="E10270" s="11" t="str">
        <f>[1]动作!$D10269</f>
        <v>电表故障</v>
      </c>
      <c r="F10270" s="11" t="s">
        <v>45</v>
      </c>
      <c r="G10270" s="12">
        <f>[1]动作!$A10269+[1]动作!$B10269</f>
        <v>43217.11409722222</v>
      </c>
      <c r="H10270" s="12"/>
      <c r="I10270" s="11"/>
    </row>
    <row r="10271" spans="1:9" hidden="1" x14ac:dyDescent="0.3">
      <c r="A10271" s="24">
        <v>10269</v>
      </c>
      <c r="B10271" s="11" t="str">
        <f>IFERROR(INDEX({"JSNY-BJ0001-01";"JSNY-JS0022-01";"JSNY-JS0002-01"},MATCH(D10271,{"BJ_zhongyu";"JS_WX_liteer";"JS_CZ_wodefeng"},0)),"")</f>
        <v>JSNY-JS0002-01</v>
      </c>
      <c r="C10271" s="11" t="str">
        <f>IFERROR(INDEX({"北京中裕世纪大酒店";"江苏利特尔绿色包装股份有限公司";"常州市金坛沃德丰电子科技有限公司"},MATCH(D10271,{"BJ_zhongyu";"JS_WX_liteer";"JS_CZ_wodefeng"},0)),"")</f>
        <v>常州市金坛沃德丰电子科技有限公司</v>
      </c>
      <c r="D10271" s="11" t="str">
        <f>[1]动作!$G10270</f>
        <v>JS_CZ_wodefeng</v>
      </c>
      <c r="E10271" s="11" t="str">
        <f>[1]动作!$D10270</f>
        <v>电表故障</v>
      </c>
      <c r="F10271" s="11" t="s">
        <v>45</v>
      </c>
      <c r="G10271" s="12">
        <f>[1]动作!$A10270+[1]动作!$B10270</f>
        <v>43217.115543981483</v>
      </c>
      <c r="H10271" s="12"/>
      <c r="I10271" s="11"/>
    </row>
    <row r="10272" spans="1:9" hidden="1" x14ac:dyDescent="0.3">
      <c r="A10272" s="24">
        <v>10270</v>
      </c>
      <c r="B10272" s="11" t="str">
        <f>IFERROR(INDEX({"JSNY-BJ0001-01";"JSNY-JS0022-01";"JSNY-JS0002-01"},MATCH(D10272,{"BJ_zhongyu";"JS_WX_liteer";"JS_CZ_wodefeng"},0)),"")</f>
        <v>JSNY-JS0002-01</v>
      </c>
      <c r="C10272" s="11" t="str">
        <f>IFERROR(INDEX({"北京中裕世纪大酒店";"江苏利特尔绿色包装股份有限公司";"常州市金坛沃德丰电子科技有限公司"},MATCH(D10272,{"BJ_zhongyu";"JS_WX_liteer";"JS_CZ_wodefeng"},0)),"")</f>
        <v>常州市金坛沃德丰电子科技有限公司</v>
      </c>
      <c r="D10272" s="11" t="str">
        <f>[1]动作!$G10271</f>
        <v>JS_CZ_wodefeng</v>
      </c>
      <c r="E10272" s="11" t="str">
        <f>[1]动作!$D10271</f>
        <v>电表故障</v>
      </c>
      <c r="F10272" s="11" t="s">
        <v>45</v>
      </c>
      <c r="G10272" s="12">
        <f>[1]动作!$A10271+[1]动作!$B10271</f>
        <v>43217.11791666667</v>
      </c>
      <c r="H10272" s="12"/>
      <c r="I10272" s="11"/>
    </row>
    <row r="10273" spans="1:9" hidden="1" x14ac:dyDescent="0.3">
      <c r="A10273" s="24">
        <v>10271</v>
      </c>
      <c r="B10273" s="11" t="str">
        <f>IFERROR(INDEX({"JSNY-BJ0001-01";"JSNY-JS0022-01";"JSNY-JS0002-01"},MATCH(D10273,{"BJ_zhongyu";"JS_WX_liteer";"JS_CZ_wodefeng"},0)),"")</f>
        <v>JSNY-JS0002-01</v>
      </c>
      <c r="C10273" s="11" t="str">
        <f>IFERROR(INDEX({"北京中裕世纪大酒店";"江苏利特尔绿色包装股份有限公司";"常州市金坛沃德丰电子科技有限公司"},MATCH(D10273,{"BJ_zhongyu";"JS_WX_liteer";"JS_CZ_wodefeng"},0)),"")</f>
        <v>常州市金坛沃德丰电子科技有限公司</v>
      </c>
      <c r="D10273" s="11" t="str">
        <f>[1]动作!$G10272</f>
        <v>JS_CZ_wodefeng</v>
      </c>
      <c r="E10273" s="11" t="str">
        <f>[1]动作!$D10272</f>
        <v>电表故障</v>
      </c>
      <c r="F10273" s="11" t="s">
        <v>45</v>
      </c>
      <c r="G10273" s="12">
        <f>[1]动作!$A10272+[1]动作!$B10272</f>
        <v>43217.120995370373</v>
      </c>
      <c r="H10273" s="12"/>
      <c r="I10273" s="11"/>
    </row>
    <row r="10274" spans="1:9" hidden="1" x14ac:dyDescent="0.3">
      <c r="A10274" s="24">
        <v>10272</v>
      </c>
      <c r="B10274" s="11" t="str">
        <f>IFERROR(INDEX({"JSNY-BJ0001-01";"JSNY-JS0022-01";"JSNY-JS0002-01"},MATCH(D10274,{"BJ_zhongyu";"JS_WX_liteer";"JS_CZ_wodefeng"},0)),"")</f>
        <v>JSNY-JS0002-01</v>
      </c>
      <c r="C10274" s="11" t="str">
        <f>IFERROR(INDEX({"北京中裕世纪大酒店";"江苏利特尔绿色包装股份有限公司";"常州市金坛沃德丰电子科技有限公司"},MATCH(D10274,{"BJ_zhongyu";"JS_WX_liteer";"JS_CZ_wodefeng"},0)),"")</f>
        <v>常州市金坛沃德丰电子科技有限公司</v>
      </c>
      <c r="D10274" s="11" t="str">
        <f>[1]动作!$G10273</f>
        <v>JS_CZ_wodefeng</v>
      </c>
      <c r="E10274" s="11" t="str">
        <f>[1]动作!$D10273</f>
        <v>电表故障</v>
      </c>
      <c r="F10274" s="11" t="s">
        <v>45</v>
      </c>
      <c r="G10274" s="12">
        <f>[1]动作!$A10273+[1]动作!$B10273</f>
        <v>43217.12232638889</v>
      </c>
      <c r="H10274" s="12"/>
      <c r="I10274" s="11"/>
    </row>
    <row r="10275" spans="1:9" hidden="1" x14ac:dyDescent="0.3">
      <c r="A10275" s="24">
        <v>10273</v>
      </c>
      <c r="B10275" s="11" t="str">
        <f>IFERROR(INDEX({"JSNY-BJ0001-01";"JSNY-JS0022-01";"JSNY-JS0002-01"},MATCH(D10275,{"BJ_zhongyu";"JS_WX_liteer";"JS_CZ_wodefeng"},0)),"")</f>
        <v>JSNY-JS0002-01</v>
      </c>
      <c r="C10275" s="11" t="str">
        <f>IFERROR(INDEX({"北京中裕世纪大酒店";"江苏利特尔绿色包装股份有限公司";"常州市金坛沃德丰电子科技有限公司"},MATCH(D10275,{"BJ_zhongyu";"JS_WX_liteer";"JS_CZ_wodefeng"},0)),"")</f>
        <v>常州市金坛沃德丰电子科技有限公司</v>
      </c>
      <c r="D10275" s="11" t="str">
        <f>[1]动作!$G10274</f>
        <v>JS_CZ_wodefeng</v>
      </c>
      <c r="E10275" s="11" t="str">
        <f>[1]动作!$D10274</f>
        <v>电表故障</v>
      </c>
      <c r="F10275" s="11" t="s">
        <v>45</v>
      </c>
      <c r="G10275" s="12">
        <f>[1]动作!$A10274+[1]动作!$B10274</f>
        <v>43217.122442129628</v>
      </c>
      <c r="H10275" s="12"/>
      <c r="I10275" s="11"/>
    </row>
    <row r="10276" spans="1:9" hidden="1" x14ac:dyDescent="0.3">
      <c r="A10276" s="24">
        <v>10274</v>
      </c>
      <c r="B10276" s="11" t="str">
        <f>IFERROR(INDEX({"JSNY-BJ0001-01";"JSNY-JS0022-01";"JSNY-JS0002-01"},MATCH(D10276,{"BJ_zhongyu";"JS_WX_liteer";"JS_CZ_wodefeng"},0)),"")</f>
        <v>JSNY-JS0002-01</v>
      </c>
      <c r="C10276" s="11" t="str">
        <f>IFERROR(INDEX({"北京中裕世纪大酒店";"江苏利特尔绿色包装股份有限公司";"常州市金坛沃德丰电子科技有限公司"},MATCH(D10276,{"BJ_zhongyu";"JS_WX_liteer";"JS_CZ_wodefeng"},0)),"")</f>
        <v>常州市金坛沃德丰电子科技有限公司</v>
      </c>
      <c r="D10276" s="11" t="str">
        <f>[1]动作!$G10275</f>
        <v>JS_CZ_wodefeng</v>
      </c>
      <c r="E10276" s="11" t="str">
        <f>[1]动作!$D10275</f>
        <v>电表故障</v>
      </c>
      <c r="F10276" s="11" t="s">
        <v>45</v>
      </c>
      <c r="G10276" s="12">
        <f>[1]动作!$A10275+[1]动作!$B10275</f>
        <v>43217.124930555554</v>
      </c>
      <c r="H10276" s="12"/>
      <c r="I10276" s="11"/>
    </row>
    <row r="10277" spans="1:9" hidden="1" x14ac:dyDescent="0.3">
      <c r="A10277" s="24">
        <v>10275</v>
      </c>
      <c r="B10277" s="11" t="str">
        <f>IFERROR(INDEX({"JSNY-BJ0001-01";"JSNY-JS0022-01";"JSNY-JS0002-01"},MATCH(D10277,{"BJ_zhongyu";"JS_WX_liteer";"JS_CZ_wodefeng"},0)),"")</f>
        <v>JSNY-BJ0001-01</v>
      </c>
      <c r="C10277" s="11" t="str">
        <f>IFERROR(INDEX({"北京中裕世纪大酒店";"江苏利特尔绿色包装股份有限公司";"常州市金坛沃德丰电子科技有限公司"},MATCH(D10277,{"BJ_zhongyu";"JS_WX_liteer";"JS_CZ_wodefeng"},0)),"")</f>
        <v>北京中裕世纪大酒店</v>
      </c>
      <c r="D10277" s="11" t="str">
        <f>[1]动作!$G10276</f>
        <v>BJ_zhongyu</v>
      </c>
      <c r="E10277" s="11" t="str">
        <f>[1]动作!$D10276</f>
        <v>分系统3BCMS2故障状态</v>
      </c>
      <c r="F10277" s="11" t="s">
        <v>177</v>
      </c>
      <c r="G10277" s="12">
        <f>[1]动作!$A10276+[1]动作!$B10276</f>
        <v>43217.126030092593</v>
      </c>
      <c r="H10277" s="12"/>
      <c r="I10277" s="11"/>
    </row>
    <row r="10278" spans="1:9" hidden="1" x14ac:dyDescent="0.3">
      <c r="A10278" s="24">
        <v>10276</v>
      </c>
      <c r="B10278" s="11" t="str">
        <f>IFERROR(INDEX({"JSNY-BJ0001-01";"JSNY-JS0022-01";"JSNY-JS0002-01"},MATCH(D10278,{"BJ_zhongyu";"JS_WX_liteer";"JS_CZ_wodefeng"},0)),"")</f>
        <v>JSNY-JS0002-01</v>
      </c>
      <c r="C10278" s="11" t="str">
        <f>IFERROR(INDEX({"北京中裕世纪大酒店";"江苏利特尔绿色包装股份有限公司";"常州市金坛沃德丰电子科技有限公司"},MATCH(D10278,{"BJ_zhongyu";"JS_WX_liteer";"JS_CZ_wodefeng"},0)),"")</f>
        <v>常州市金坛沃德丰电子科技有限公司</v>
      </c>
      <c r="D10278" s="11" t="str">
        <f>[1]动作!$G10277</f>
        <v>JS_CZ_wodefeng</v>
      </c>
      <c r="E10278" s="11" t="str">
        <f>[1]动作!$D10277</f>
        <v>电表故障</v>
      </c>
      <c r="F10278" s="11" t="s">
        <v>45</v>
      </c>
      <c r="G10278" s="12">
        <f>[1]动作!$A10277+[1]动作!$B10277</f>
        <v>43217.126030092593</v>
      </c>
      <c r="H10278" s="12"/>
      <c r="I10278" s="11"/>
    </row>
    <row r="10279" spans="1:9" hidden="1" x14ac:dyDescent="0.3">
      <c r="A10279" s="24">
        <v>10277</v>
      </c>
      <c r="B10279" s="11" t="str">
        <f>IFERROR(INDEX({"JSNY-BJ0001-01";"JSNY-JS0022-01";"JSNY-JS0002-01"},MATCH(D10279,{"BJ_zhongyu";"JS_WX_liteer";"JS_CZ_wodefeng"},0)),"")</f>
        <v>JSNY-JS0002-01</v>
      </c>
      <c r="C10279" s="11" t="str">
        <f>IFERROR(INDEX({"北京中裕世纪大酒店";"江苏利特尔绿色包装股份有限公司";"常州市金坛沃德丰电子科技有限公司"},MATCH(D10279,{"BJ_zhongyu";"JS_WX_liteer";"JS_CZ_wodefeng"},0)),"")</f>
        <v>常州市金坛沃德丰电子科技有限公司</v>
      </c>
      <c r="D10279" s="11" t="str">
        <f>[1]动作!$G10278</f>
        <v>JS_CZ_wodefeng</v>
      </c>
      <c r="E10279" s="11" t="str">
        <f>[1]动作!$D10278</f>
        <v>电表故障</v>
      </c>
      <c r="F10279" s="11" t="s">
        <v>45</v>
      </c>
      <c r="G10279" s="12">
        <f>[1]动作!$A10278+[1]动作!$B10278</f>
        <v>43217.126261574071</v>
      </c>
      <c r="H10279" s="12"/>
      <c r="I10279" s="11"/>
    </row>
    <row r="10280" spans="1:9" hidden="1" x14ac:dyDescent="0.3">
      <c r="A10280" s="24">
        <v>10278</v>
      </c>
      <c r="B10280" s="11" t="str">
        <f>IFERROR(INDEX({"JSNY-BJ0001-01";"JSNY-JS0022-01";"JSNY-JS0002-01"},MATCH(D10280,{"BJ_zhongyu";"JS_WX_liteer";"JS_CZ_wodefeng"},0)),"")</f>
        <v>JSNY-BJ0001-01</v>
      </c>
      <c r="C10280" s="11" t="str">
        <f>IFERROR(INDEX({"北京中裕世纪大酒店";"江苏利特尔绿色包装股份有限公司";"常州市金坛沃德丰电子科技有限公司"},MATCH(D10280,{"BJ_zhongyu";"JS_WX_liteer";"JS_CZ_wodefeng"},0)),"")</f>
        <v>北京中裕世纪大酒店</v>
      </c>
      <c r="D10280" s="11" t="str">
        <f>[1]动作!$G10279</f>
        <v>BJ_zhongyu</v>
      </c>
      <c r="E10280" s="11" t="str">
        <f>[1]动作!$D10279</f>
        <v>分系统3故障状态</v>
      </c>
      <c r="F10280" s="11" t="s">
        <v>178</v>
      </c>
      <c r="G10280" s="12">
        <f>[1]动作!$A10279+[1]动作!$B10279</f>
        <v>43217.127071759256</v>
      </c>
      <c r="H10280" s="12"/>
      <c r="I10280" s="11"/>
    </row>
    <row r="10281" spans="1:9" hidden="1" x14ac:dyDescent="0.3">
      <c r="A10281" s="24">
        <v>10279</v>
      </c>
      <c r="B10281" s="11" t="str">
        <f>IFERROR(INDEX({"JSNY-BJ0001-01";"JSNY-JS0022-01";"JSNY-JS0002-01"},MATCH(D10281,{"BJ_zhongyu";"JS_WX_liteer";"JS_CZ_wodefeng"},0)),"")</f>
        <v>JSNY-BJ0001-01</v>
      </c>
      <c r="C10281" s="11" t="str">
        <f>IFERROR(INDEX({"北京中裕世纪大酒店";"江苏利特尔绿色包装股份有限公司";"常州市金坛沃德丰电子科技有限公司"},MATCH(D10281,{"BJ_zhongyu";"JS_WX_liteer";"JS_CZ_wodefeng"},0)),"")</f>
        <v>北京中裕世纪大酒店</v>
      </c>
      <c r="D10281" s="11" t="str">
        <f>[1]动作!$G10280</f>
        <v>BJ_zhongyu</v>
      </c>
      <c r="E10281" s="11" t="str">
        <f>[1]动作!$D10280</f>
        <v>分系统3BCMS2故障状态</v>
      </c>
      <c r="F10281" s="11" t="s">
        <v>177</v>
      </c>
      <c r="G10281" s="12">
        <f>[1]动作!$A10280+[1]动作!$B10280</f>
        <v>43217.127071759256</v>
      </c>
      <c r="H10281" s="12"/>
      <c r="I10281" s="11"/>
    </row>
    <row r="10282" spans="1:9" hidden="1" x14ac:dyDescent="0.3">
      <c r="A10282" s="24">
        <v>10280</v>
      </c>
      <c r="B10282" s="11" t="str">
        <f>IFERROR(INDEX({"JSNY-BJ0001-01";"JSNY-JS0022-01";"JSNY-JS0002-01"},MATCH(D10282,{"BJ_zhongyu";"JS_WX_liteer";"JS_CZ_wodefeng"},0)),"")</f>
        <v>JSNY-JS0002-01</v>
      </c>
      <c r="C10282" s="11" t="str">
        <f>IFERROR(INDEX({"北京中裕世纪大酒店";"江苏利特尔绿色包装股份有限公司";"常州市金坛沃德丰电子科技有限公司"},MATCH(D10282,{"BJ_zhongyu";"JS_WX_liteer";"JS_CZ_wodefeng"},0)),"")</f>
        <v>常州市金坛沃德丰电子科技有限公司</v>
      </c>
      <c r="D10282" s="11" t="str">
        <f>[1]动作!$G10281</f>
        <v>JS_CZ_wodefeng</v>
      </c>
      <c r="E10282" s="11" t="str">
        <f>[1]动作!$D10281</f>
        <v>电表故障</v>
      </c>
      <c r="F10282" s="11" t="s">
        <v>45</v>
      </c>
      <c r="G10282" s="12">
        <f>[1]动作!$A10281+[1]动作!$B10281</f>
        <v>43217.127303240741</v>
      </c>
      <c r="H10282" s="12"/>
      <c r="I10282" s="11"/>
    </row>
    <row r="10283" spans="1:9" hidden="1" x14ac:dyDescent="0.3">
      <c r="A10283" s="24">
        <v>10281</v>
      </c>
      <c r="B10283" s="11" t="str">
        <f>IFERROR(INDEX({"JSNY-BJ0001-01";"JSNY-JS0022-01";"JSNY-JS0002-01"},MATCH(D10283,{"BJ_zhongyu";"JS_WX_liteer";"JS_CZ_wodefeng"},0)),"")</f>
        <v>JSNY-JS0002-01</v>
      </c>
      <c r="C10283" s="11" t="str">
        <f>IFERROR(INDEX({"北京中裕世纪大酒店";"江苏利特尔绿色包装股份有限公司";"常州市金坛沃德丰电子科技有限公司"},MATCH(D10283,{"BJ_zhongyu";"JS_WX_liteer";"JS_CZ_wodefeng"},0)),"")</f>
        <v>常州市金坛沃德丰电子科技有限公司</v>
      </c>
      <c r="D10283" s="11" t="str">
        <f>[1]动作!$G10282</f>
        <v>JS_CZ_wodefeng</v>
      </c>
      <c r="E10283" s="11" t="str">
        <f>[1]动作!$D10282</f>
        <v>电表故障</v>
      </c>
      <c r="F10283" s="11" t="s">
        <v>45</v>
      </c>
      <c r="G10283" s="12">
        <f>[1]动作!$A10282+[1]动作!$B10282</f>
        <v>43217.127418981479</v>
      </c>
      <c r="H10283" s="12"/>
      <c r="I10283" s="11"/>
    </row>
    <row r="10284" spans="1:9" hidden="1" x14ac:dyDescent="0.3">
      <c r="A10284" s="24">
        <v>10282</v>
      </c>
      <c r="B10284" s="11" t="str">
        <f>IFERROR(INDEX({"JSNY-BJ0001-01";"JSNY-JS0022-01";"JSNY-JS0002-01"},MATCH(D10284,{"BJ_zhongyu";"JS_WX_liteer";"JS_CZ_wodefeng"},0)),"")</f>
        <v>JSNY-JS0002-01</v>
      </c>
      <c r="C10284" s="11" t="str">
        <f>IFERROR(INDEX({"北京中裕世纪大酒店";"江苏利特尔绿色包装股份有限公司";"常州市金坛沃德丰电子科技有限公司"},MATCH(D10284,{"BJ_zhongyu";"JS_WX_liteer";"JS_CZ_wodefeng"},0)),"")</f>
        <v>常州市金坛沃德丰电子科技有限公司</v>
      </c>
      <c r="D10284" s="11" t="str">
        <f>[1]动作!$G10283</f>
        <v>JS_CZ_wodefeng</v>
      </c>
      <c r="E10284" s="11" t="str">
        <f>[1]动作!$D10283</f>
        <v>电表故障</v>
      </c>
      <c r="F10284" s="11" t="s">
        <v>45</v>
      </c>
      <c r="G10284" s="12">
        <f>[1]动作!$A10283+[1]动作!$B10283</f>
        <v>43217.127592592595</v>
      </c>
      <c r="H10284" s="12"/>
      <c r="I10284" s="11"/>
    </row>
    <row r="10285" spans="1:9" hidden="1" x14ac:dyDescent="0.3">
      <c r="A10285" s="24">
        <v>10283</v>
      </c>
      <c r="B10285" s="11" t="str">
        <f>IFERROR(INDEX({"JSNY-BJ0001-01";"JSNY-JS0022-01";"JSNY-JS0002-01"},MATCH(D10285,{"BJ_zhongyu";"JS_WX_liteer";"JS_CZ_wodefeng"},0)),"")</f>
        <v>JSNY-BJ0001-01</v>
      </c>
      <c r="C10285" s="11" t="str">
        <f>IFERROR(INDEX({"北京中裕世纪大酒店";"江苏利特尔绿色包装股份有限公司";"常州市金坛沃德丰电子科技有限公司"},MATCH(D10285,{"BJ_zhongyu";"JS_WX_liteer";"JS_CZ_wodefeng"},0)),"")</f>
        <v>北京中裕世纪大酒店</v>
      </c>
      <c r="D10285" s="11" t="str">
        <f>[1]动作!$G10284</f>
        <v>BJ_zhongyu</v>
      </c>
      <c r="E10285" s="11" t="str">
        <f>[1]动作!$D10284</f>
        <v>分系统3故障状态</v>
      </c>
      <c r="F10285" s="11" t="s">
        <v>178</v>
      </c>
      <c r="G10285" s="12">
        <f>[1]动作!$A10284+[1]动作!$B10284</f>
        <v>43217.128113425926</v>
      </c>
      <c r="H10285" s="12"/>
      <c r="I10285" s="11"/>
    </row>
    <row r="10286" spans="1:9" hidden="1" x14ac:dyDescent="0.3">
      <c r="A10286" s="24">
        <v>10284</v>
      </c>
      <c r="B10286" s="11" t="str">
        <f>IFERROR(INDEX({"JSNY-BJ0001-01";"JSNY-JS0022-01";"JSNY-JS0002-01"},MATCH(D10286,{"BJ_zhongyu";"JS_WX_liteer";"JS_CZ_wodefeng"},0)),"")</f>
        <v>JSNY-BJ0001-01</v>
      </c>
      <c r="C10286" s="11" t="str">
        <f>IFERROR(INDEX({"北京中裕世纪大酒店";"江苏利特尔绿色包装股份有限公司";"常州市金坛沃德丰电子科技有限公司"},MATCH(D10286,{"BJ_zhongyu";"JS_WX_liteer";"JS_CZ_wodefeng"},0)),"")</f>
        <v>北京中裕世纪大酒店</v>
      </c>
      <c r="D10286" s="11" t="str">
        <f>[1]动作!$G10285</f>
        <v>BJ_zhongyu</v>
      </c>
      <c r="E10286" s="11" t="str">
        <f>[1]动作!$D10285</f>
        <v>分系统3BCMS2故障状态</v>
      </c>
      <c r="F10286" s="11" t="s">
        <v>177</v>
      </c>
      <c r="G10286" s="12">
        <f>[1]动作!$A10285+[1]动作!$B10285</f>
        <v>43217.128113425926</v>
      </c>
      <c r="H10286" s="12"/>
      <c r="I10286" s="11"/>
    </row>
    <row r="10287" spans="1:9" hidden="1" x14ac:dyDescent="0.3">
      <c r="A10287" s="24">
        <v>10285</v>
      </c>
      <c r="B10287" s="11" t="str">
        <f>IFERROR(INDEX({"JSNY-BJ0001-01";"JSNY-JS0022-01";"JSNY-JS0002-01"},MATCH(D10287,{"BJ_zhongyu";"JS_WX_liteer";"JS_CZ_wodefeng"},0)),"")</f>
        <v>JSNY-JS0002-01</v>
      </c>
      <c r="C10287" s="11" t="str">
        <f>IFERROR(INDEX({"北京中裕世纪大酒店";"江苏利特尔绿色包装股份有限公司";"常州市金坛沃德丰电子科技有限公司"},MATCH(D10287,{"BJ_zhongyu";"JS_WX_liteer";"JS_CZ_wodefeng"},0)),"")</f>
        <v>常州市金坛沃德丰电子科技有限公司</v>
      </c>
      <c r="D10287" s="11" t="str">
        <f>[1]动作!$G10286</f>
        <v>JS_CZ_wodefeng</v>
      </c>
      <c r="E10287" s="11" t="str">
        <f>[1]动作!$D10286</f>
        <v>电表故障</v>
      </c>
      <c r="F10287" s="11" t="s">
        <v>45</v>
      </c>
      <c r="G10287" s="12">
        <f>[1]动作!$A10286+[1]动作!$B10286</f>
        <v>43217.128865740742</v>
      </c>
      <c r="H10287" s="12"/>
      <c r="I10287" s="11"/>
    </row>
    <row r="10288" spans="1:9" hidden="1" x14ac:dyDescent="0.3">
      <c r="A10288" s="24">
        <v>10286</v>
      </c>
      <c r="B10288" s="11" t="str">
        <f>IFERROR(INDEX({"JSNY-BJ0001-01";"JSNY-JS0022-01";"JSNY-JS0002-01"},MATCH(D10288,{"BJ_zhongyu";"JS_WX_liteer";"JS_CZ_wodefeng"},0)),"")</f>
        <v>JSNY-JS0002-01</v>
      </c>
      <c r="C10288" s="11" t="str">
        <f>IFERROR(INDEX({"北京中裕世纪大酒店";"江苏利特尔绿色包装股份有限公司";"常州市金坛沃德丰电子科技有限公司"},MATCH(D10288,{"BJ_zhongyu";"JS_WX_liteer";"JS_CZ_wodefeng"},0)),"")</f>
        <v>常州市金坛沃德丰电子科技有限公司</v>
      </c>
      <c r="D10288" s="11" t="str">
        <f>[1]动作!$G10287</f>
        <v>JS_CZ_wodefeng</v>
      </c>
      <c r="E10288" s="11" t="str">
        <f>[1]动作!$D10287</f>
        <v>电表故障</v>
      </c>
      <c r="F10288" s="11" t="s">
        <v>45</v>
      </c>
      <c r="G10288" s="12">
        <f>[1]动作!$A10287+[1]动作!$B10287</f>
        <v>43217.131481481483</v>
      </c>
      <c r="H10288" s="12"/>
      <c r="I10288" s="11"/>
    </row>
    <row r="10289" spans="1:9" hidden="1" x14ac:dyDescent="0.3">
      <c r="A10289" s="24">
        <v>10287</v>
      </c>
      <c r="B10289" s="11" t="str">
        <f>IFERROR(INDEX({"JSNY-BJ0001-01";"JSNY-JS0022-01";"JSNY-JS0002-01"},MATCH(D10289,{"BJ_zhongyu";"JS_WX_liteer";"JS_CZ_wodefeng"},0)),"")</f>
        <v>JSNY-BJ0001-01</v>
      </c>
      <c r="C10289" s="11" t="str">
        <f>IFERROR(INDEX({"北京中裕世纪大酒店";"江苏利特尔绿色包装股份有限公司";"常州市金坛沃德丰电子科技有限公司"},MATCH(D10289,{"BJ_zhongyu";"JS_WX_liteer";"JS_CZ_wodefeng"},0)),"")</f>
        <v>北京中裕世纪大酒店</v>
      </c>
      <c r="D10289" s="11" t="str">
        <f>[1]动作!$G10288</f>
        <v>BJ_zhongyu</v>
      </c>
      <c r="E10289" s="11" t="str">
        <f>[1]动作!$D10288</f>
        <v>分系统3BCMS2故障状态</v>
      </c>
      <c r="F10289" s="11" t="s">
        <v>177</v>
      </c>
      <c r="G10289" s="12">
        <f>[1]动作!$A10288+[1]动作!$B10288</f>
        <v>43217.132696759261</v>
      </c>
      <c r="H10289" s="12"/>
      <c r="I10289" s="11"/>
    </row>
    <row r="10290" spans="1:9" hidden="1" x14ac:dyDescent="0.3">
      <c r="A10290" s="24">
        <v>10288</v>
      </c>
      <c r="B10290" s="11" t="str">
        <f>IFERROR(INDEX({"JSNY-BJ0001-01";"JSNY-JS0022-01";"JSNY-JS0002-01"},MATCH(D10290,{"BJ_zhongyu";"JS_WX_liteer";"JS_CZ_wodefeng"},0)),"")</f>
        <v>JSNY-JS0002-01</v>
      </c>
      <c r="C10290" s="11" t="str">
        <f>IFERROR(INDEX({"北京中裕世纪大酒店";"江苏利特尔绿色包装股份有限公司";"常州市金坛沃德丰电子科技有限公司"},MATCH(D10290,{"BJ_zhongyu";"JS_WX_liteer";"JS_CZ_wodefeng"},0)),"")</f>
        <v>常州市金坛沃德丰电子科技有限公司</v>
      </c>
      <c r="D10290" s="11" t="str">
        <f>[1]动作!$G10289</f>
        <v>JS_CZ_wodefeng</v>
      </c>
      <c r="E10290" s="11" t="str">
        <f>[1]动作!$D10289</f>
        <v>电表故障</v>
      </c>
      <c r="F10290" s="11" t="s">
        <v>45</v>
      </c>
      <c r="G10290" s="12">
        <f>[1]动作!$A10289+[1]动作!$B10289</f>
        <v>43217.1328125</v>
      </c>
      <c r="H10290" s="12"/>
      <c r="I10290" s="11"/>
    </row>
    <row r="10291" spans="1:9" hidden="1" x14ac:dyDescent="0.3">
      <c r="A10291" s="24">
        <v>10289</v>
      </c>
      <c r="B10291" s="11" t="str">
        <f>IFERROR(INDEX({"JSNY-BJ0001-01";"JSNY-JS0022-01";"JSNY-JS0002-01"},MATCH(D10291,{"BJ_zhongyu";"JS_WX_liteer";"JS_CZ_wodefeng"},0)),"")</f>
        <v>JSNY-JS0002-01</v>
      </c>
      <c r="C10291" s="11" t="str">
        <f>IFERROR(INDEX({"北京中裕世纪大酒店";"江苏利特尔绿色包装股份有限公司";"常州市金坛沃德丰电子科技有限公司"},MATCH(D10291,{"BJ_zhongyu";"JS_WX_liteer";"JS_CZ_wodefeng"},0)),"")</f>
        <v>常州市金坛沃德丰电子科技有限公司</v>
      </c>
      <c r="D10291" s="11" t="str">
        <f>[1]动作!$G10290</f>
        <v>JS_CZ_wodefeng</v>
      </c>
      <c r="E10291" s="11" t="str">
        <f>[1]动作!$D10290</f>
        <v>电表故障</v>
      </c>
      <c r="F10291" s="11" t="s">
        <v>45</v>
      </c>
      <c r="G10291" s="12">
        <f>[1]动作!$A10290+[1]动作!$B10290</f>
        <v>43217.132928240739</v>
      </c>
      <c r="H10291" s="12"/>
      <c r="I10291" s="11"/>
    </row>
    <row r="10292" spans="1:9" hidden="1" x14ac:dyDescent="0.3">
      <c r="A10292" s="24">
        <v>10290</v>
      </c>
      <c r="B10292" s="11" t="str">
        <f>IFERROR(INDEX({"JSNY-BJ0001-01";"JSNY-JS0022-01";"JSNY-JS0002-01"},MATCH(D10292,{"BJ_zhongyu";"JS_WX_liteer";"JS_CZ_wodefeng"},0)),"")</f>
        <v>JSNY-BJ0001-01</v>
      </c>
      <c r="C10292" s="11" t="str">
        <f>IFERROR(INDEX({"北京中裕世纪大酒店";"江苏利特尔绿色包装股份有限公司";"常州市金坛沃德丰电子科技有限公司"},MATCH(D10292,{"BJ_zhongyu";"JS_WX_liteer";"JS_CZ_wodefeng"},0)),"")</f>
        <v>北京中裕世纪大酒店</v>
      </c>
      <c r="D10292" s="11" t="str">
        <f>[1]动作!$G10291</f>
        <v>BJ_zhongyu</v>
      </c>
      <c r="E10292" s="11" t="str">
        <f>[1]动作!$D10291</f>
        <v>分系统3故障状态</v>
      </c>
      <c r="F10292" s="11" t="s">
        <v>178</v>
      </c>
      <c r="G10292" s="12">
        <f>[1]动作!$A10291+[1]动作!$B10291</f>
        <v>43217.134560185186</v>
      </c>
      <c r="H10292" s="12"/>
      <c r="I10292" s="11"/>
    </row>
    <row r="10293" spans="1:9" hidden="1" x14ac:dyDescent="0.3">
      <c r="A10293" s="24">
        <v>10291</v>
      </c>
      <c r="B10293" s="11" t="str">
        <f>IFERROR(INDEX({"JSNY-BJ0001-01";"JSNY-JS0022-01";"JSNY-JS0002-01"},MATCH(D10293,{"BJ_zhongyu";"JS_WX_liteer";"JS_CZ_wodefeng"},0)),"")</f>
        <v>JSNY-BJ0001-01</v>
      </c>
      <c r="C10293" s="11" t="str">
        <f>IFERROR(INDEX({"北京中裕世纪大酒店";"江苏利特尔绿色包装股份有限公司";"常州市金坛沃德丰电子科技有限公司"},MATCH(D10293,{"BJ_zhongyu";"JS_WX_liteer";"JS_CZ_wodefeng"},0)),"")</f>
        <v>北京中裕世纪大酒店</v>
      </c>
      <c r="D10293" s="11" t="str">
        <f>[1]动作!$G10292</f>
        <v>BJ_zhongyu</v>
      </c>
      <c r="E10293" s="11" t="str">
        <f>[1]动作!$D10292</f>
        <v>分系统3BCMS2故障状态</v>
      </c>
      <c r="F10293" s="11" t="s">
        <v>177</v>
      </c>
      <c r="G10293" s="12">
        <f>[1]动作!$A10292+[1]动作!$B10292</f>
        <v>43217.134560185186</v>
      </c>
      <c r="H10293" s="12"/>
      <c r="I10293" s="11"/>
    </row>
    <row r="10294" spans="1:9" hidden="1" x14ac:dyDescent="0.3">
      <c r="A10294" s="24">
        <v>10292</v>
      </c>
      <c r="B10294" s="11" t="str">
        <f>IFERROR(INDEX({"JSNY-BJ0001-01";"JSNY-JS0022-01";"JSNY-JS0002-01"},MATCH(D10294,{"BJ_zhongyu";"JS_WX_liteer";"JS_CZ_wodefeng"},0)),"")</f>
        <v>JSNY-JS0002-01</v>
      </c>
      <c r="C10294" s="11" t="str">
        <f>IFERROR(INDEX({"北京中裕世纪大酒店";"江苏利特尔绿色包装股份有限公司";"常州市金坛沃德丰电子科技有限公司"},MATCH(D10294,{"BJ_zhongyu";"JS_WX_liteer";"JS_CZ_wodefeng"},0)),"")</f>
        <v>常州市金坛沃德丰电子科技有限公司</v>
      </c>
      <c r="D10294" s="11" t="str">
        <f>[1]动作!$G10293</f>
        <v>JS_CZ_wodefeng</v>
      </c>
      <c r="E10294" s="11" t="str">
        <f>[1]动作!$D10293</f>
        <v>电表故障</v>
      </c>
      <c r="F10294" s="11" t="s">
        <v>45</v>
      </c>
      <c r="G10294" s="12">
        <f>[1]动作!$A10293+[1]动作!$B10293</f>
        <v>43217.135474537034</v>
      </c>
      <c r="H10294" s="12"/>
      <c r="I10294" s="11"/>
    </row>
    <row r="10295" spans="1:9" hidden="1" x14ac:dyDescent="0.3">
      <c r="A10295" s="24">
        <v>10293</v>
      </c>
      <c r="B10295" s="11" t="str">
        <f>IFERROR(INDEX({"JSNY-BJ0001-01";"JSNY-JS0022-01";"JSNY-JS0002-01"},MATCH(D10295,{"BJ_zhongyu";"JS_WX_liteer";"JS_CZ_wodefeng"},0)),"")</f>
        <v>JSNY-JS0002-01</v>
      </c>
      <c r="C10295" s="11" t="str">
        <f>IFERROR(INDEX({"北京中裕世纪大酒店";"江苏利特尔绿色包装股份有限公司";"常州市金坛沃德丰电子科技有限公司"},MATCH(D10295,{"BJ_zhongyu";"JS_WX_liteer";"JS_CZ_wodefeng"},0)),"")</f>
        <v>常州市金坛沃德丰电子科技有限公司</v>
      </c>
      <c r="D10295" s="11" t="str">
        <f>[1]动作!$G10294</f>
        <v>JS_CZ_wodefeng</v>
      </c>
      <c r="E10295" s="11" t="str">
        <f>[1]动作!$D10294</f>
        <v>电表故障</v>
      </c>
      <c r="F10295" s="11" t="s">
        <v>45</v>
      </c>
      <c r="G10295" s="12">
        <f>[1]动作!$A10294+[1]动作!$B10294</f>
        <v>43217.136805555558</v>
      </c>
      <c r="H10295" s="12"/>
      <c r="I10295" s="11"/>
    </row>
    <row r="10296" spans="1:9" hidden="1" x14ac:dyDescent="0.3">
      <c r="A10296" s="24">
        <v>10294</v>
      </c>
      <c r="B10296" s="11" t="str">
        <f>IFERROR(INDEX({"JSNY-BJ0001-01";"JSNY-JS0022-01";"JSNY-JS0002-01"},MATCH(D10296,{"BJ_zhongyu";"JS_WX_liteer";"JS_CZ_wodefeng"},0)),"")</f>
        <v>JSNY-JS0002-01</v>
      </c>
      <c r="C10296" s="11" t="str">
        <f>IFERROR(INDEX({"北京中裕世纪大酒店";"江苏利特尔绿色包装股份有限公司";"常州市金坛沃德丰电子科技有限公司"},MATCH(D10296,{"BJ_zhongyu";"JS_WX_liteer";"JS_CZ_wodefeng"},0)),"")</f>
        <v>常州市金坛沃德丰电子科技有限公司</v>
      </c>
      <c r="D10296" s="11" t="str">
        <f>[1]动作!$G10295</f>
        <v>JS_CZ_wodefeng</v>
      </c>
      <c r="E10296" s="11" t="str">
        <f>[1]动作!$D10295</f>
        <v>电表故障</v>
      </c>
      <c r="F10296" s="11" t="s">
        <v>45</v>
      </c>
      <c r="G10296" s="12">
        <f>[1]动作!$A10295+[1]动作!$B10295</f>
        <v>43217.136921296296</v>
      </c>
      <c r="H10296" s="12"/>
      <c r="I10296" s="11"/>
    </row>
    <row r="10297" spans="1:9" hidden="1" x14ac:dyDescent="0.3">
      <c r="A10297" s="24">
        <v>10295</v>
      </c>
      <c r="B10297" s="11" t="str">
        <f>IFERROR(INDEX({"JSNY-BJ0001-01";"JSNY-JS0022-01";"JSNY-JS0002-01"},MATCH(D10297,{"BJ_zhongyu";"JS_WX_liteer";"JS_CZ_wodefeng"},0)),"")</f>
        <v>JSNY-JS0002-01</v>
      </c>
      <c r="C10297" s="11" t="str">
        <f>IFERROR(INDEX({"北京中裕世纪大酒店";"江苏利特尔绿色包装股份有限公司";"常州市金坛沃德丰电子科技有限公司"},MATCH(D10297,{"BJ_zhongyu";"JS_WX_liteer";"JS_CZ_wodefeng"},0)),"")</f>
        <v>常州市金坛沃德丰电子科技有限公司</v>
      </c>
      <c r="D10297" s="11" t="str">
        <f>[1]动作!$G10296</f>
        <v>JS_CZ_wodefeng</v>
      </c>
      <c r="E10297" s="11" t="str">
        <f>[1]动作!$D10296</f>
        <v>电表故障</v>
      </c>
      <c r="F10297" s="11" t="s">
        <v>45</v>
      </c>
      <c r="G10297" s="12">
        <f>[1]动作!$A10296+[1]动作!$B10296</f>
        <v>43217.137037037035</v>
      </c>
      <c r="H10297" s="12"/>
      <c r="I10297" s="11"/>
    </row>
    <row r="10298" spans="1:9" hidden="1" x14ac:dyDescent="0.3">
      <c r="A10298" s="24">
        <v>10296</v>
      </c>
      <c r="B10298" s="11" t="str">
        <f>IFERROR(INDEX({"JSNY-BJ0001-01";"JSNY-JS0022-01";"JSNY-JS0002-01"},MATCH(D10298,{"BJ_zhongyu";"JS_WX_liteer";"JS_CZ_wodefeng"},0)),"")</f>
        <v>JSNY-JS0002-01</v>
      </c>
      <c r="C10298" s="11" t="str">
        <f>IFERROR(INDEX({"北京中裕世纪大酒店";"江苏利特尔绿色包装股份有限公司";"常州市金坛沃德丰电子科技有限公司"},MATCH(D10298,{"BJ_zhongyu";"JS_WX_liteer";"JS_CZ_wodefeng"},0)),"")</f>
        <v>常州市金坛沃德丰电子科技有限公司</v>
      </c>
      <c r="D10298" s="11" t="str">
        <f>[1]动作!$G10297</f>
        <v>JS_CZ_wodefeng</v>
      </c>
      <c r="E10298" s="11" t="str">
        <f>[1]动作!$D10297</f>
        <v>电表故障</v>
      </c>
      <c r="F10298" s="11" t="s">
        <v>45</v>
      </c>
      <c r="G10298" s="12">
        <f>[1]动作!$A10297+[1]动作!$B10297</f>
        <v>43217.138136574074</v>
      </c>
      <c r="H10298" s="12"/>
      <c r="I10298" s="11"/>
    </row>
    <row r="10299" spans="1:9" hidden="1" x14ac:dyDescent="0.3">
      <c r="A10299" s="24">
        <v>10297</v>
      </c>
      <c r="B10299" s="11" t="str">
        <f>IFERROR(INDEX({"JSNY-BJ0001-01";"JSNY-JS0022-01";"JSNY-JS0002-01"},MATCH(D10299,{"BJ_zhongyu";"JS_WX_liteer";"JS_CZ_wodefeng"},0)),"")</f>
        <v>JSNY-JS0002-01</v>
      </c>
      <c r="C10299" s="11" t="str">
        <f>IFERROR(INDEX({"北京中裕世纪大酒店";"江苏利特尔绿色包装股份有限公司";"常州市金坛沃德丰电子科技有限公司"},MATCH(D10299,{"BJ_zhongyu";"JS_WX_liteer";"JS_CZ_wodefeng"},0)),"")</f>
        <v>常州市金坛沃德丰电子科技有限公司</v>
      </c>
      <c r="D10299" s="11" t="str">
        <f>[1]动作!$G10298</f>
        <v>JS_CZ_wodefeng</v>
      </c>
      <c r="E10299" s="11" t="str">
        <f>[1]动作!$D10298</f>
        <v>电表故障</v>
      </c>
      <c r="F10299" s="11" t="s">
        <v>45</v>
      </c>
      <c r="G10299" s="12">
        <f>[1]动作!$A10298+[1]动作!$B10298</f>
        <v>43217.138379629629</v>
      </c>
      <c r="H10299" s="12"/>
      <c r="I10299" s="11"/>
    </row>
    <row r="10300" spans="1:9" hidden="1" x14ac:dyDescent="0.3">
      <c r="A10300" s="24">
        <v>10298</v>
      </c>
      <c r="B10300" s="11" t="str">
        <f>IFERROR(INDEX({"JSNY-BJ0001-01";"JSNY-JS0022-01";"JSNY-JS0002-01"},MATCH(D10300,{"BJ_zhongyu";"JS_WX_liteer";"JS_CZ_wodefeng"},0)),"")</f>
        <v>JSNY-BJ0001-01</v>
      </c>
      <c r="C10300" s="11" t="str">
        <f>IFERROR(INDEX({"北京中裕世纪大酒店";"江苏利特尔绿色包装股份有限公司";"常州市金坛沃德丰电子科技有限公司"},MATCH(D10300,{"BJ_zhongyu";"JS_WX_liteer";"JS_CZ_wodefeng"},0)),"")</f>
        <v>北京中裕世纪大酒店</v>
      </c>
      <c r="D10300" s="11" t="str">
        <f>[1]动作!$G10299</f>
        <v>BJ_zhongyu</v>
      </c>
      <c r="E10300" s="11" t="str">
        <f>[1]动作!$D10299</f>
        <v>分系统3故障状态</v>
      </c>
      <c r="F10300" s="11" t="s">
        <v>178</v>
      </c>
      <c r="G10300" s="12">
        <f>[1]动作!$A10299+[1]动作!$B10299</f>
        <v>43217.140057870369</v>
      </c>
      <c r="H10300" s="12"/>
      <c r="I10300" s="11"/>
    </row>
    <row r="10301" spans="1:9" hidden="1" x14ac:dyDescent="0.3">
      <c r="A10301" s="24">
        <v>10299</v>
      </c>
      <c r="B10301" s="11" t="str">
        <f>IFERROR(INDEX({"JSNY-BJ0001-01";"JSNY-JS0022-01";"JSNY-JS0002-01"},MATCH(D10301,{"BJ_zhongyu";"JS_WX_liteer";"JS_CZ_wodefeng"},0)),"")</f>
        <v>JSNY-BJ0001-01</v>
      </c>
      <c r="C10301" s="11" t="str">
        <f>IFERROR(INDEX({"北京中裕世纪大酒店";"江苏利特尔绿色包装股份有限公司";"常州市金坛沃德丰电子科技有限公司"},MATCH(D10301,{"BJ_zhongyu";"JS_WX_liteer";"JS_CZ_wodefeng"},0)),"")</f>
        <v>北京中裕世纪大酒店</v>
      </c>
      <c r="D10301" s="11" t="str">
        <f>[1]动作!$G10300</f>
        <v>BJ_zhongyu</v>
      </c>
      <c r="E10301" s="11" t="str">
        <f>[1]动作!$D10300</f>
        <v>分系统3BCMS2故障状态</v>
      </c>
      <c r="F10301" s="11" t="s">
        <v>177</v>
      </c>
      <c r="G10301" s="12">
        <f>[1]动作!$A10300+[1]动作!$B10300</f>
        <v>43217.140057870369</v>
      </c>
      <c r="H10301" s="12"/>
      <c r="I10301" s="11"/>
    </row>
    <row r="10302" spans="1:9" hidden="1" x14ac:dyDescent="0.3">
      <c r="A10302" s="24">
        <v>10300</v>
      </c>
      <c r="B10302" s="11" t="str">
        <f>IFERROR(INDEX({"JSNY-BJ0001-01";"JSNY-JS0022-01";"JSNY-JS0002-01"},MATCH(D10302,{"BJ_zhongyu";"JS_WX_liteer";"JS_CZ_wodefeng"},0)),"")</f>
        <v>JSNY-BJ0001-01</v>
      </c>
      <c r="C10302" s="11" t="str">
        <f>IFERROR(INDEX({"北京中裕世纪大酒店";"江苏利特尔绿色包装股份有限公司";"常州市金坛沃德丰电子科技有限公司"},MATCH(D10302,{"BJ_zhongyu";"JS_WX_liteer";"JS_CZ_wodefeng"},0)),"")</f>
        <v>北京中裕世纪大酒店</v>
      </c>
      <c r="D10302" s="11" t="str">
        <f>[1]动作!$G10301</f>
        <v>BJ_zhongyu</v>
      </c>
      <c r="E10302" s="11" t="str">
        <f>[1]动作!$D10301</f>
        <v>分系统3BCMS2故障状态</v>
      </c>
      <c r="F10302" s="11" t="s">
        <v>177</v>
      </c>
      <c r="G10302" s="12">
        <f>[1]动作!$A10301+[1]动作!$B10301</f>
        <v>43217.141504629632</v>
      </c>
      <c r="H10302" s="12"/>
      <c r="I10302" s="11"/>
    </row>
    <row r="10303" spans="1:9" hidden="1" x14ac:dyDescent="0.3">
      <c r="A10303" s="24">
        <v>10301</v>
      </c>
      <c r="B10303" s="11" t="str">
        <f>IFERROR(INDEX({"JSNY-BJ0001-01";"JSNY-JS0022-01";"JSNY-JS0002-01"},MATCH(D10303,{"BJ_zhongyu";"JS_WX_liteer";"JS_CZ_wodefeng"},0)),"")</f>
        <v>JSNY-BJ0001-01</v>
      </c>
      <c r="C10303" s="11" t="str">
        <f>IFERROR(INDEX({"北京中裕世纪大酒店";"江苏利特尔绿色包装股份有限公司";"常州市金坛沃德丰电子科技有限公司"},MATCH(D10303,{"BJ_zhongyu";"JS_WX_liteer";"JS_CZ_wodefeng"},0)),"")</f>
        <v>北京中裕世纪大酒店</v>
      </c>
      <c r="D10303" s="11" t="str">
        <f>[1]动作!$G10302</f>
        <v>BJ_zhongyu</v>
      </c>
      <c r="E10303" s="11" t="str">
        <f>[1]动作!$D10302</f>
        <v>分系统3故障状态</v>
      </c>
      <c r="F10303" s="11" t="s">
        <v>178</v>
      </c>
      <c r="G10303" s="12">
        <f>[1]动作!$A10302+[1]动作!$B10302</f>
        <v>43217.143067129633</v>
      </c>
      <c r="H10303" s="12"/>
      <c r="I10303" s="11"/>
    </row>
    <row r="10304" spans="1:9" hidden="1" x14ac:dyDescent="0.3">
      <c r="A10304" s="24">
        <v>10302</v>
      </c>
      <c r="B10304" s="11" t="str">
        <f>IFERROR(INDEX({"JSNY-BJ0001-01";"JSNY-JS0022-01";"JSNY-JS0002-01"},MATCH(D10304,{"BJ_zhongyu";"JS_WX_liteer";"JS_CZ_wodefeng"},0)),"")</f>
        <v>JSNY-BJ0001-01</v>
      </c>
      <c r="C10304" s="11" t="str">
        <f>IFERROR(INDEX({"北京中裕世纪大酒店";"江苏利特尔绿色包装股份有限公司";"常州市金坛沃德丰电子科技有限公司"},MATCH(D10304,{"BJ_zhongyu";"JS_WX_liteer";"JS_CZ_wodefeng"},0)),"")</f>
        <v>北京中裕世纪大酒店</v>
      </c>
      <c r="D10304" s="11" t="str">
        <f>[1]动作!$G10303</f>
        <v>BJ_zhongyu</v>
      </c>
      <c r="E10304" s="11" t="str">
        <f>[1]动作!$D10303</f>
        <v>分系统3BCMS2故障状态</v>
      </c>
      <c r="F10304" s="11" t="s">
        <v>177</v>
      </c>
      <c r="G10304" s="12">
        <f>[1]动作!$A10303+[1]动作!$B10303</f>
        <v>43217.143067129633</v>
      </c>
      <c r="H10304" s="12"/>
      <c r="I10304" s="11"/>
    </row>
    <row r="10305" spans="1:9" hidden="1" x14ac:dyDescent="0.3">
      <c r="A10305" s="24">
        <v>10303</v>
      </c>
      <c r="B10305" s="11" t="str">
        <f>IFERROR(INDEX({"JSNY-BJ0001-01";"JSNY-JS0022-01";"JSNY-JS0002-01"},MATCH(D10305,{"BJ_zhongyu";"JS_WX_liteer";"JS_CZ_wodefeng"},0)),"")</f>
        <v>JSNY-JS0002-01</v>
      </c>
      <c r="C10305" s="11" t="str">
        <f>IFERROR(INDEX({"北京中裕世纪大酒店";"江苏利特尔绿色包装股份有限公司";"常州市金坛沃德丰电子科技有限公司"},MATCH(D10305,{"BJ_zhongyu";"JS_WX_liteer";"JS_CZ_wodefeng"},0)),"")</f>
        <v>常州市金坛沃德丰电子科技有限公司</v>
      </c>
      <c r="D10305" s="11" t="str">
        <f>[1]动作!$G10304</f>
        <v>JS_CZ_wodefeng</v>
      </c>
      <c r="E10305" s="11" t="str">
        <f>[1]动作!$D10304</f>
        <v>电表故障</v>
      </c>
      <c r="F10305" s="11" t="s">
        <v>45</v>
      </c>
      <c r="G10305" s="12">
        <f>[1]动作!$A10304+[1]动作!$B10304</f>
        <v>43217.143599537034</v>
      </c>
      <c r="H10305" s="12"/>
      <c r="I10305" s="11"/>
    </row>
    <row r="10306" spans="1:9" hidden="1" x14ac:dyDescent="0.3">
      <c r="A10306" s="24">
        <v>10304</v>
      </c>
      <c r="B10306" s="11" t="str">
        <f>IFERROR(INDEX({"JSNY-BJ0001-01";"JSNY-JS0022-01";"JSNY-JS0002-01"},MATCH(D10306,{"BJ_zhongyu";"JS_WX_liteer";"JS_CZ_wodefeng"},0)),"")</f>
        <v>JSNY-BJ0001-01</v>
      </c>
      <c r="C10306" s="11" t="str">
        <f>IFERROR(INDEX({"北京中裕世纪大酒店";"江苏利特尔绿色包装股份有限公司";"常州市金坛沃德丰电子科技有限公司"},MATCH(D10306,{"BJ_zhongyu";"JS_WX_liteer";"JS_CZ_wodefeng"},0)),"")</f>
        <v>北京中裕世纪大酒店</v>
      </c>
      <c r="D10306" s="11" t="str">
        <f>[1]动作!$G10305</f>
        <v>BJ_zhongyu</v>
      </c>
      <c r="E10306" s="11" t="str">
        <f>[1]动作!$D10305</f>
        <v>分系统3故障状态</v>
      </c>
      <c r="F10306" s="11" t="s">
        <v>178</v>
      </c>
      <c r="G10306" s="12">
        <f>[1]动作!$A10305+[1]动作!$B10305</f>
        <v>43217.144050925926</v>
      </c>
      <c r="H10306" s="12"/>
      <c r="I10306" s="11"/>
    </row>
    <row r="10307" spans="1:9" hidden="1" x14ac:dyDescent="0.3">
      <c r="A10307" s="24">
        <v>10305</v>
      </c>
      <c r="B10307" s="11" t="str">
        <f>IFERROR(INDEX({"JSNY-BJ0001-01";"JSNY-JS0022-01";"JSNY-JS0002-01"},MATCH(D10307,{"BJ_zhongyu";"JS_WX_liteer";"JS_CZ_wodefeng"},0)),"")</f>
        <v>JSNY-BJ0001-01</v>
      </c>
      <c r="C10307" s="11" t="str">
        <f>IFERROR(INDEX({"北京中裕世纪大酒店";"江苏利特尔绿色包装股份有限公司";"常州市金坛沃德丰电子科技有限公司"},MATCH(D10307,{"BJ_zhongyu";"JS_WX_liteer";"JS_CZ_wodefeng"},0)),"")</f>
        <v>北京中裕世纪大酒店</v>
      </c>
      <c r="D10307" s="11" t="str">
        <f>[1]动作!$G10306</f>
        <v>BJ_zhongyu</v>
      </c>
      <c r="E10307" s="11" t="str">
        <f>[1]动作!$D10306</f>
        <v>分系统3BCMS2故障状态</v>
      </c>
      <c r="F10307" s="11" t="s">
        <v>177</v>
      </c>
      <c r="G10307" s="12">
        <f>[1]动作!$A10306+[1]动作!$B10306</f>
        <v>43217.144050925926</v>
      </c>
      <c r="H10307" s="12"/>
      <c r="I10307" s="11"/>
    </row>
    <row r="10308" spans="1:9" hidden="1" x14ac:dyDescent="0.3">
      <c r="A10308" s="24">
        <v>10306</v>
      </c>
      <c r="B10308" s="11" t="str">
        <f>IFERROR(INDEX({"JSNY-BJ0001-01";"JSNY-JS0022-01";"JSNY-JS0002-01"},MATCH(D10308,{"BJ_zhongyu";"JS_WX_liteer";"JS_CZ_wodefeng"},0)),"")</f>
        <v>JSNY-JS0002-01</v>
      </c>
      <c r="C10308" s="11" t="str">
        <f>IFERROR(INDEX({"北京中裕世纪大酒店";"江苏利特尔绿色包装股份有限公司";"常州市金坛沃德丰电子科技有限公司"},MATCH(D10308,{"BJ_zhongyu";"JS_WX_liteer";"JS_CZ_wodefeng"},0)),"")</f>
        <v>常州市金坛沃德丰电子科技有限公司</v>
      </c>
      <c r="D10308" s="11" t="str">
        <f>[1]动作!$G10307</f>
        <v>JS_CZ_wodefeng</v>
      </c>
      <c r="E10308" s="11" t="str">
        <f>[1]动作!$D10307</f>
        <v>电表故障</v>
      </c>
      <c r="F10308" s="11" t="s">
        <v>45</v>
      </c>
      <c r="G10308" s="12">
        <f>[1]动作!$A10307+[1]动作!$B10307</f>
        <v>43217.144988425927</v>
      </c>
      <c r="H10308" s="12"/>
      <c r="I10308" s="11"/>
    </row>
    <row r="10309" spans="1:9" hidden="1" x14ac:dyDescent="0.3">
      <c r="A10309" s="24">
        <v>10307</v>
      </c>
      <c r="B10309" s="11" t="str">
        <f>IFERROR(INDEX({"JSNY-BJ0001-01";"JSNY-JS0022-01";"JSNY-JS0002-01"},MATCH(D10309,{"BJ_zhongyu";"JS_WX_liteer";"JS_CZ_wodefeng"},0)),"")</f>
        <v>JSNY-JS0002-01</v>
      </c>
      <c r="C10309" s="11" t="str">
        <f>IFERROR(INDEX({"北京中裕世纪大酒店";"江苏利特尔绿色包装股份有限公司";"常州市金坛沃德丰电子科技有限公司"},MATCH(D10309,{"BJ_zhongyu";"JS_WX_liteer";"JS_CZ_wodefeng"},0)),"")</f>
        <v>常州市金坛沃德丰电子科技有限公司</v>
      </c>
      <c r="D10309" s="11" t="str">
        <f>[1]动作!$G10308</f>
        <v>JS_CZ_wodefeng</v>
      </c>
      <c r="E10309" s="11" t="str">
        <f>[1]动作!$D10308</f>
        <v>电表故障</v>
      </c>
      <c r="F10309" s="11" t="s">
        <v>45</v>
      </c>
      <c r="G10309" s="12">
        <f>[1]动作!$A10308+[1]动作!$B10308</f>
        <v>43217.145104166666</v>
      </c>
      <c r="H10309" s="12"/>
      <c r="I10309" s="11"/>
    </row>
    <row r="10310" spans="1:9" hidden="1" x14ac:dyDescent="0.3">
      <c r="A10310" s="24">
        <v>10308</v>
      </c>
      <c r="B10310" s="11" t="str">
        <f>IFERROR(INDEX({"JSNY-BJ0001-01";"JSNY-JS0022-01";"JSNY-JS0002-01"},MATCH(D10310,{"BJ_zhongyu";"JS_WX_liteer";"JS_CZ_wodefeng"},0)),"")</f>
        <v>JSNY-JS0002-01</v>
      </c>
      <c r="C10310" s="11" t="str">
        <f>IFERROR(INDEX({"北京中裕世纪大酒店";"江苏利特尔绿色包装股份有限公司";"常州市金坛沃德丰电子科技有限公司"},MATCH(D10310,{"BJ_zhongyu";"JS_WX_liteer";"JS_CZ_wodefeng"},0)),"")</f>
        <v>常州市金坛沃德丰电子科技有限公司</v>
      </c>
      <c r="D10310" s="11" t="str">
        <f>[1]动作!$G10309</f>
        <v>JS_CZ_wodefeng</v>
      </c>
      <c r="E10310" s="11" t="str">
        <f>[1]动作!$D10309</f>
        <v>电表故障</v>
      </c>
      <c r="F10310" s="11" t="s">
        <v>45</v>
      </c>
      <c r="G10310" s="12">
        <f>[1]动作!$A10309+[1]动作!$B10309</f>
        <v>43217.14603009259</v>
      </c>
      <c r="H10310" s="12"/>
      <c r="I10310" s="11"/>
    </row>
    <row r="10311" spans="1:9" hidden="1" x14ac:dyDescent="0.3">
      <c r="A10311" s="24">
        <v>10309</v>
      </c>
      <c r="B10311" s="11" t="str">
        <f>IFERROR(INDEX({"JSNY-BJ0001-01";"JSNY-JS0022-01";"JSNY-JS0002-01"},MATCH(D10311,{"BJ_zhongyu";"JS_WX_liteer";"JS_CZ_wodefeng"},0)),"")</f>
        <v>JSNY-JS0002-01</v>
      </c>
      <c r="C10311" s="11" t="str">
        <f>IFERROR(INDEX({"北京中裕世纪大酒店";"江苏利特尔绿色包装股份有限公司";"常州市金坛沃德丰电子科技有限公司"},MATCH(D10311,{"BJ_zhongyu";"JS_WX_liteer";"JS_CZ_wodefeng"},0)),"")</f>
        <v>常州市金坛沃德丰电子科技有限公司</v>
      </c>
      <c r="D10311" s="11" t="str">
        <f>[1]动作!$G10310</f>
        <v>JS_CZ_wodefeng</v>
      </c>
      <c r="E10311" s="11" t="str">
        <f>[1]动作!$D10310</f>
        <v>电表故障</v>
      </c>
      <c r="F10311" s="11" t="s">
        <v>45</v>
      </c>
      <c r="G10311" s="12">
        <f>[1]动作!$A10310+[1]动作!$B10310</f>
        <v>43217.148692129631</v>
      </c>
      <c r="H10311" s="12"/>
      <c r="I10311" s="11"/>
    </row>
    <row r="10312" spans="1:9" hidden="1" x14ac:dyDescent="0.3">
      <c r="A10312" s="24">
        <v>10310</v>
      </c>
      <c r="B10312" s="11" t="str">
        <f>IFERROR(INDEX({"JSNY-BJ0001-01";"JSNY-JS0022-01";"JSNY-JS0002-01"},MATCH(D10312,{"BJ_zhongyu";"JS_WX_liteer";"JS_CZ_wodefeng"},0)),"")</f>
        <v>JSNY-BJ0001-01</v>
      </c>
      <c r="C10312" s="11" t="str">
        <f>IFERROR(INDEX({"北京中裕世纪大酒店";"江苏利特尔绿色包装股份有限公司";"常州市金坛沃德丰电子科技有限公司"},MATCH(D10312,{"BJ_zhongyu";"JS_WX_liteer";"JS_CZ_wodefeng"},0)),"")</f>
        <v>北京中裕世纪大酒店</v>
      </c>
      <c r="D10312" s="11" t="str">
        <f>[1]动作!$G10311</f>
        <v>BJ_zhongyu</v>
      </c>
      <c r="E10312" s="11" t="str">
        <f>[1]动作!$D10311</f>
        <v>分系统3故障状态</v>
      </c>
      <c r="F10312" s="11" t="s">
        <v>178</v>
      </c>
      <c r="G10312" s="12">
        <f>[1]动作!$A10311+[1]动作!$B10311</f>
        <v>43217.149097222224</v>
      </c>
      <c r="H10312" s="12"/>
      <c r="I10312" s="11"/>
    </row>
    <row r="10313" spans="1:9" hidden="1" x14ac:dyDescent="0.3">
      <c r="A10313" s="24">
        <v>10311</v>
      </c>
      <c r="B10313" s="11" t="str">
        <f>IFERROR(INDEX({"JSNY-BJ0001-01";"JSNY-JS0022-01";"JSNY-JS0002-01"},MATCH(D10313,{"BJ_zhongyu";"JS_WX_liteer";"JS_CZ_wodefeng"},0)),"")</f>
        <v>JSNY-BJ0001-01</v>
      </c>
      <c r="C10313" s="11" t="str">
        <f>IFERROR(INDEX({"北京中裕世纪大酒店";"江苏利特尔绿色包装股份有限公司";"常州市金坛沃德丰电子科技有限公司"},MATCH(D10313,{"BJ_zhongyu";"JS_WX_liteer";"JS_CZ_wodefeng"},0)),"")</f>
        <v>北京中裕世纪大酒店</v>
      </c>
      <c r="D10313" s="11" t="str">
        <f>[1]动作!$G10312</f>
        <v>BJ_zhongyu</v>
      </c>
      <c r="E10313" s="11" t="str">
        <f>[1]动作!$D10312</f>
        <v>分系统3BCMS2故障状态</v>
      </c>
      <c r="F10313" s="11" t="s">
        <v>177</v>
      </c>
      <c r="G10313" s="12">
        <f>[1]动作!$A10312+[1]动作!$B10312</f>
        <v>43217.149097222224</v>
      </c>
      <c r="H10313" s="12"/>
      <c r="I10313" s="11"/>
    </row>
    <row r="10314" spans="1:9" hidden="1" x14ac:dyDescent="0.3">
      <c r="A10314" s="24">
        <v>10312</v>
      </c>
      <c r="B10314" s="11" t="str">
        <f>IFERROR(INDEX({"JSNY-BJ0001-01";"JSNY-JS0022-01";"JSNY-JS0002-01"},MATCH(D10314,{"BJ_zhongyu";"JS_WX_liteer";"JS_CZ_wodefeng"},0)),"")</f>
        <v>JSNY-JS0002-01</v>
      </c>
      <c r="C10314" s="11" t="str">
        <f>IFERROR(INDEX({"北京中裕世纪大酒店";"江苏利特尔绿色包装股份有限公司";"常州市金坛沃德丰电子科技有限公司"},MATCH(D10314,{"BJ_zhongyu";"JS_WX_liteer";"JS_CZ_wodefeng"},0)),"")</f>
        <v>常州市金坛沃德丰电子科技有限公司</v>
      </c>
      <c r="D10314" s="11" t="str">
        <f>[1]动作!$G10313</f>
        <v>JS_CZ_wodefeng</v>
      </c>
      <c r="E10314" s="11" t="str">
        <f>[1]动作!$D10313</f>
        <v>电表故障</v>
      </c>
      <c r="F10314" s="11" t="s">
        <v>45</v>
      </c>
      <c r="G10314" s="12">
        <f>[1]动作!$A10313+[1]动作!$B10313</f>
        <v>43217.149965277778</v>
      </c>
      <c r="H10314" s="12"/>
      <c r="I10314" s="11"/>
    </row>
    <row r="10315" spans="1:9" hidden="1" x14ac:dyDescent="0.3">
      <c r="A10315" s="24">
        <v>10313</v>
      </c>
      <c r="B10315" s="11" t="str">
        <f>IFERROR(INDEX({"JSNY-BJ0001-01";"JSNY-JS0022-01";"JSNY-JS0002-01"},MATCH(D10315,{"BJ_zhongyu";"JS_WX_liteer";"JS_CZ_wodefeng"},0)),"")</f>
        <v>JSNY-JS0002-01</v>
      </c>
      <c r="C10315" s="11" t="str">
        <f>IFERROR(INDEX({"北京中裕世纪大酒店";"江苏利特尔绿色包装股份有限公司";"常州市金坛沃德丰电子科技有限公司"},MATCH(D10315,{"BJ_zhongyu";"JS_WX_liteer";"JS_CZ_wodefeng"},0)),"")</f>
        <v>常州市金坛沃德丰电子科技有限公司</v>
      </c>
      <c r="D10315" s="11" t="str">
        <f>[1]动作!$G10314</f>
        <v>JS_CZ_wodefeng</v>
      </c>
      <c r="E10315" s="11" t="str">
        <f>[1]动作!$D10314</f>
        <v>电表故障</v>
      </c>
      <c r="F10315" s="11" t="s">
        <v>45</v>
      </c>
      <c r="G10315" s="12">
        <f>[1]动作!$A10314+[1]动作!$B10314</f>
        <v>43217.150081018517</v>
      </c>
      <c r="H10315" s="12"/>
      <c r="I10315" s="11"/>
    </row>
    <row r="10316" spans="1:9" hidden="1" x14ac:dyDescent="0.3">
      <c r="A10316" s="24">
        <v>10314</v>
      </c>
      <c r="B10316" s="11" t="str">
        <f>IFERROR(INDEX({"JSNY-BJ0001-01";"JSNY-JS0022-01";"JSNY-JS0002-01"},MATCH(D10316,{"BJ_zhongyu";"JS_WX_liteer";"JS_CZ_wodefeng"},0)),"")</f>
        <v>JSNY-BJ0001-01</v>
      </c>
      <c r="C10316" s="11" t="str">
        <f>IFERROR(INDEX({"北京中裕世纪大酒店";"江苏利特尔绿色包装股份有限公司";"常州市金坛沃德丰电子科技有限公司"},MATCH(D10316,{"BJ_zhongyu";"JS_WX_liteer";"JS_CZ_wodefeng"},0)),"")</f>
        <v>北京中裕世纪大酒店</v>
      </c>
      <c r="D10316" s="11" t="str">
        <f>[1]动作!$G10315</f>
        <v>BJ_zhongyu</v>
      </c>
      <c r="E10316" s="11" t="str">
        <f>[1]动作!$D10315</f>
        <v>分系统3BCMS2故障状态</v>
      </c>
      <c r="F10316" s="11" t="s">
        <v>177</v>
      </c>
      <c r="G10316" s="12">
        <f>[1]动作!$A10315+[1]动作!$B10315</f>
        <v>43217.151412037034</v>
      </c>
      <c r="H10316" s="12"/>
      <c r="I10316" s="11"/>
    </row>
    <row r="10317" spans="1:9" hidden="1" x14ac:dyDescent="0.3">
      <c r="A10317" s="24">
        <v>10315</v>
      </c>
      <c r="B10317" s="11" t="str">
        <f>IFERROR(INDEX({"JSNY-BJ0001-01";"JSNY-JS0022-01";"JSNY-JS0002-01"},MATCH(D10317,{"BJ_zhongyu";"JS_WX_liteer";"JS_CZ_wodefeng"},0)),"")</f>
        <v>JSNY-BJ0001-01</v>
      </c>
      <c r="C10317" s="11" t="str">
        <f>IFERROR(INDEX({"北京中裕世纪大酒店";"江苏利特尔绿色包装股份有限公司";"常州市金坛沃德丰电子科技有限公司"},MATCH(D10317,{"BJ_zhongyu";"JS_WX_liteer";"JS_CZ_wodefeng"},0)),"")</f>
        <v>北京中裕世纪大酒店</v>
      </c>
      <c r="D10317" s="11" t="str">
        <f>[1]动作!$G10316</f>
        <v>BJ_zhongyu</v>
      </c>
      <c r="E10317" s="11" t="str">
        <f>[1]动作!$D10316</f>
        <v>分系统3故障状态</v>
      </c>
      <c r="F10317" s="11" t="s">
        <v>178</v>
      </c>
      <c r="G10317" s="12">
        <f>[1]动作!$A10316+[1]动作!$B10316</f>
        <v>43217.153090277781</v>
      </c>
      <c r="H10317" s="12"/>
      <c r="I10317" s="11"/>
    </row>
    <row r="10318" spans="1:9" hidden="1" x14ac:dyDescent="0.3">
      <c r="A10318" s="24">
        <v>10316</v>
      </c>
      <c r="B10318" s="11" t="str">
        <f>IFERROR(INDEX({"JSNY-BJ0001-01";"JSNY-JS0022-01";"JSNY-JS0002-01"},MATCH(D10318,{"BJ_zhongyu";"JS_WX_liteer";"JS_CZ_wodefeng"},0)),"")</f>
        <v>JSNY-BJ0001-01</v>
      </c>
      <c r="C10318" s="11" t="str">
        <f>IFERROR(INDEX({"北京中裕世纪大酒店";"江苏利特尔绿色包装股份有限公司";"常州市金坛沃德丰电子科技有限公司"},MATCH(D10318,{"BJ_zhongyu";"JS_WX_liteer";"JS_CZ_wodefeng"},0)),"")</f>
        <v>北京中裕世纪大酒店</v>
      </c>
      <c r="D10318" s="11" t="str">
        <f>[1]动作!$G10317</f>
        <v>BJ_zhongyu</v>
      </c>
      <c r="E10318" s="11" t="str">
        <f>[1]动作!$D10317</f>
        <v>分系统3BCMS2故障状态</v>
      </c>
      <c r="F10318" s="11" t="s">
        <v>177</v>
      </c>
      <c r="G10318" s="12">
        <f>[1]动作!$A10317+[1]动作!$B10317</f>
        <v>43217.153090277781</v>
      </c>
      <c r="H10318" s="12"/>
      <c r="I10318" s="11"/>
    </row>
    <row r="10319" spans="1:9" hidden="1" x14ac:dyDescent="0.3">
      <c r="A10319" s="24">
        <v>10317</v>
      </c>
      <c r="B10319" s="11" t="str">
        <f>IFERROR(INDEX({"JSNY-BJ0001-01";"JSNY-JS0022-01";"JSNY-JS0002-01"},MATCH(D10319,{"BJ_zhongyu";"JS_WX_liteer";"JS_CZ_wodefeng"},0)),"")</f>
        <v>JSNY-JS0002-01</v>
      </c>
      <c r="C10319" s="11" t="str">
        <f>IFERROR(INDEX({"北京中裕世纪大酒店";"江苏利特尔绿色包装股份有限公司";"常州市金坛沃德丰电子科技有限公司"},MATCH(D10319,{"BJ_zhongyu";"JS_WX_liteer";"JS_CZ_wodefeng"},0)),"")</f>
        <v>常州市金坛沃德丰电子科技有限公司</v>
      </c>
      <c r="D10319" s="11" t="str">
        <f>[1]动作!$G10318</f>
        <v>JS_CZ_wodefeng</v>
      </c>
      <c r="E10319" s="11" t="str">
        <f>[1]动作!$D10318</f>
        <v>电表故障</v>
      </c>
      <c r="F10319" s="11" t="s">
        <v>45</v>
      </c>
      <c r="G10319" s="12">
        <f>[1]动作!$A10318+[1]动作!$B10318</f>
        <v>43217.153090277781</v>
      </c>
      <c r="H10319" s="12"/>
      <c r="I10319" s="11"/>
    </row>
    <row r="10320" spans="1:9" hidden="1" x14ac:dyDescent="0.3">
      <c r="A10320" s="24">
        <v>10318</v>
      </c>
      <c r="B10320" s="11" t="str">
        <f>IFERROR(INDEX({"JSNY-BJ0001-01";"JSNY-JS0022-01";"JSNY-JS0002-01"},MATCH(D10320,{"BJ_zhongyu";"JS_WX_liteer";"JS_CZ_wodefeng"},0)),"")</f>
        <v>JSNY-JS0002-01</v>
      </c>
      <c r="C10320" s="11" t="str">
        <f>IFERROR(INDEX({"北京中裕世纪大酒店";"江苏利特尔绿色包装股份有限公司";"常州市金坛沃德丰电子科技有限公司"},MATCH(D10320,{"BJ_zhongyu";"JS_WX_liteer";"JS_CZ_wodefeng"},0)),"")</f>
        <v>常州市金坛沃德丰电子科技有限公司</v>
      </c>
      <c r="D10320" s="11" t="str">
        <f>[1]动作!$G10319</f>
        <v>JS_CZ_wodefeng</v>
      </c>
      <c r="E10320" s="11" t="str">
        <f>[1]动作!$D10319</f>
        <v>电表故障</v>
      </c>
      <c r="F10320" s="11" t="s">
        <v>45</v>
      </c>
      <c r="G10320" s="12">
        <f>[1]动作!$A10319+[1]动作!$B10319</f>
        <v>43217.153900462959</v>
      </c>
      <c r="H10320" s="12"/>
      <c r="I10320" s="11"/>
    </row>
    <row r="10321" spans="1:9" hidden="1" x14ac:dyDescent="0.3">
      <c r="A10321" s="24">
        <v>10319</v>
      </c>
      <c r="B10321" s="11" t="str">
        <f>IFERROR(INDEX({"JSNY-BJ0001-01";"JSNY-JS0022-01";"JSNY-JS0002-01"},MATCH(D10321,{"BJ_zhongyu";"JS_WX_liteer";"JS_CZ_wodefeng"},0)),"")</f>
        <v>JSNY-BJ0001-01</v>
      </c>
      <c r="C10321" s="11" t="str">
        <f>IFERROR(INDEX({"北京中裕世纪大酒店";"江苏利特尔绿色包装股份有限公司";"常州市金坛沃德丰电子科技有限公司"},MATCH(D10321,{"BJ_zhongyu";"JS_WX_liteer";"JS_CZ_wodefeng"},0)),"")</f>
        <v>北京中裕世纪大酒店</v>
      </c>
      <c r="D10321" s="11" t="str">
        <f>[1]动作!$G10320</f>
        <v>BJ_zhongyu</v>
      </c>
      <c r="E10321" s="11" t="str">
        <f>[1]动作!$D10320</f>
        <v>分系统3故障状态</v>
      </c>
      <c r="F10321" s="11" t="s">
        <v>178</v>
      </c>
      <c r="G10321" s="12">
        <f>[1]动作!$A10320+[1]动作!$B10320</f>
        <v>43217.154131944444</v>
      </c>
      <c r="H10321" s="12"/>
      <c r="I10321" s="11"/>
    </row>
    <row r="10322" spans="1:9" hidden="1" x14ac:dyDescent="0.3">
      <c r="A10322" s="24">
        <v>10320</v>
      </c>
      <c r="B10322" s="11" t="str">
        <f>IFERROR(INDEX({"JSNY-BJ0001-01";"JSNY-JS0022-01";"JSNY-JS0002-01"},MATCH(D10322,{"BJ_zhongyu";"JS_WX_liteer";"JS_CZ_wodefeng"},0)),"")</f>
        <v>JSNY-BJ0001-01</v>
      </c>
      <c r="C10322" s="11" t="str">
        <f>IFERROR(INDEX({"北京中裕世纪大酒店";"江苏利特尔绿色包装股份有限公司";"常州市金坛沃德丰电子科技有限公司"},MATCH(D10322,{"BJ_zhongyu";"JS_WX_liteer";"JS_CZ_wodefeng"},0)),"")</f>
        <v>北京中裕世纪大酒店</v>
      </c>
      <c r="D10322" s="11" t="str">
        <f>[1]动作!$G10321</f>
        <v>BJ_zhongyu</v>
      </c>
      <c r="E10322" s="11" t="str">
        <f>[1]动作!$D10321</f>
        <v>分系统3BCMS2故障状态</v>
      </c>
      <c r="F10322" s="11" t="s">
        <v>177</v>
      </c>
      <c r="G10322" s="12">
        <f>[1]动作!$A10321+[1]动作!$B10321</f>
        <v>43217.154131944444</v>
      </c>
      <c r="H10322" s="12"/>
      <c r="I10322" s="11"/>
    </row>
    <row r="10323" spans="1:9" hidden="1" x14ac:dyDescent="0.3">
      <c r="A10323" s="24">
        <v>10321</v>
      </c>
      <c r="B10323" s="11" t="str">
        <f>IFERROR(INDEX({"JSNY-BJ0001-01";"JSNY-JS0022-01";"JSNY-JS0002-01"},MATCH(D10323,{"BJ_zhongyu";"JS_WX_liteer";"JS_CZ_wodefeng"},0)),"")</f>
        <v>JSNY-BJ0001-01</v>
      </c>
      <c r="C10323" s="11" t="str">
        <f>IFERROR(INDEX({"北京中裕世纪大酒店";"江苏利特尔绿色包装股份有限公司";"常州市金坛沃德丰电子科技有限公司"},MATCH(D10323,{"BJ_zhongyu";"JS_WX_liteer";"JS_CZ_wodefeng"},0)),"")</f>
        <v>北京中裕世纪大酒店</v>
      </c>
      <c r="D10323" s="11" t="str">
        <f>[1]动作!$G10322</f>
        <v>BJ_zhongyu</v>
      </c>
      <c r="E10323" s="11" t="str">
        <f>[1]动作!$D10322</f>
        <v>分系统3BCMS2故障状态</v>
      </c>
      <c r="F10323" s="11" t="s">
        <v>177</v>
      </c>
      <c r="G10323" s="12">
        <f>[1]动作!$A10322+[1]动作!$B10322</f>
        <v>43217.154305555552</v>
      </c>
      <c r="H10323" s="12"/>
      <c r="I10323" s="11"/>
    </row>
    <row r="10324" spans="1:9" hidden="1" x14ac:dyDescent="0.3">
      <c r="A10324" s="24">
        <v>10322</v>
      </c>
      <c r="B10324" s="11" t="str">
        <f>IFERROR(INDEX({"JSNY-BJ0001-01";"JSNY-JS0022-01";"JSNY-JS0002-01"},MATCH(D10324,{"BJ_zhongyu";"JS_WX_liteer";"JS_CZ_wodefeng"},0)),"")</f>
        <v>JSNY-JS0002-01</v>
      </c>
      <c r="C10324" s="11" t="str">
        <f>IFERROR(INDEX({"北京中裕世纪大酒店";"江苏利特尔绿色包装股份有限公司";"常州市金坛沃德丰电子科技有限公司"},MATCH(D10324,{"BJ_zhongyu";"JS_WX_liteer";"JS_CZ_wodefeng"},0)),"")</f>
        <v>常州市金坛沃德丰电子科技有限公司</v>
      </c>
      <c r="D10324" s="11" t="str">
        <f>[1]动作!$G10323</f>
        <v>JS_CZ_wodefeng</v>
      </c>
      <c r="E10324" s="11" t="str">
        <f>[1]动作!$D10323</f>
        <v>电表故障</v>
      </c>
      <c r="F10324" s="11" t="s">
        <v>45</v>
      </c>
      <c r="G10324" s="12">
        <f>[1]动作!$A10323+[1]动作!$B10323</f>
        <v>43217.155358796299</v>
      </c>
      <c r="H10324" s="12"/>
      <c r="I10324" s="11"/>
    </row>
    <row r="10325" spans="1:9" hidden="1" x14ac:dyDescent="0.3">
      <c r="A10325" s="24">
        <v>10323</v>
      </c>
      <c r="B10325" s="11" t="str">
        <f>IFERROR(INDEX({"JSNY-BJ0001-01";"JSNY-JS0022-01";"JSNY-JS0002-01"},MATCH(D10325,{"BJ_zhongyu";"JS_WX_liteer";"JS_CZ_wodefeng"},0)),"")</f>
        <v>JSNY-JS0002-01</v>
      </c>
      <c r="C10325" s="11" t="str">
        <f>IFERROR(INDEX({"北京中裕世纪大酒店";"江苏利特尔绿色包装股份有限公司";"常州市金坛沃德丰电子科技有限公司"},MATCH(D10325,{"BJ_zhongyu";"JS_WX_liteer";"JS_CZ_wodefeng"},0)),"")</f>
        <v>常州市金坛沃德丰电子科技有限公司</v>
      </c>
      <c r="D10325" s="11" t="str">
        <f>[1]动作!$G10324</f>
        <v>JS_CZ_wodefeng</v>
      </c>
      <c r="E10325" s="11" t="str">
        <f>[1]动作!$D10324</f>
        <v>电表故障</v>
      </c>
      <c r="F10325" s="11" t="s">
        <v>45</v>
      </c>
      <c r="G10325" s="12">
        <f>[1]动作!$A10324+[1]动作!$B10324</f>
        <v>43217.156574074077</v>
      </c>
      <c r="H10325" s="12"/>
      <c r="I10325" s="11"/>
    </row>
    <row r="10326" spans="1:9" hidden="1" x14ac:dyDescent="0.3">
      <c r="A10326" s="24">
        <v>10324</v>
      </c>
      <c r="B10326" s="11" t="str">
        <f>IFERROR(INDEX({"JSNY-BJ0001-01";"JSNY-JS0022-01";"JSNY-JS0002-01"},MATCH(D10326,{"BJ_zhongyu";"JS_WX_liteer";"JS_CZ_wodefeng"},0)),"")</f>
        <v>JSNY-JS0002-01</v>
      </c>
      <c r="C10326" s="11" t="str">
        <f>IFERROR(INDEX({"北京中裕世纪大酒店";"江苏利特尔绿色包装股份有限公司";"常州市金坛沃德丰电子科技有限公司"},MATCH(D10326,{"BJ_zhongyu";"JS_WX_liteer";"JS_CZ_wodefeng"},0)),"")</f>
        <v>常州市金坛沃德丰电子科技有限公司</v>
      </c>
      <c r="D10326" s="11" t="str">
        <f>[1]动作!$G10325</f>
        <v>JS_CZ_wodefeng</v>
      </c>
      <c r="E10326" s="11" t="str">
        <f>[1]动作!$D10325</f>
        <v>电表故障</v>
      </c>
      <c r="F10326" s="11" t="s">
        <v>45</v>
      </c>
      <c r="G10326" s="12">
        <f>[1]动作!$A10325+[1]动作!$B10325</f>
        <v>43217.156805555554</v>
      </c>
      <c r="H10326" s="12"/>
      <c r="I10326" s="11"/>
    </row>
    <row r="10327" spans="1:9" hidden="1" x14ac:dyDescent="0.3">
      <c r="A10327" s="24">
        <v>10325</v>
      </c>
      <c r="B10327" s="11" t="str">
        <f>IFERROR(INDEX({"JSNY-BJ0001-01";"JSNY-JS0022-01";"JSNY-JS0002-01"},MATCH(D10327,{"BJ_zhongyu";"JS_WX_liteer";"JS_CZ_wodefeng"},0)),"")</f>
        <v>JSNY-BJ0001-01</v>
      </c>
      <c r="C10327" s="11" t="str">
        <f>IFERROR(INDEX({"北京中裕世纪大酒店";"江苏利特尔绿色包装股份有限公司";"常州市金坛沃德丰电子科技有限公司"},MATCH(D10327,{"BJ_zhongyu";"JS_WX_liteer";"JS_CZ_wodefeng"},0)),"")</f>
        <v>北京中裕世纪大酒店</v>
      </c>
      <c r="D10327" s="11" t="str">
        <f>[1]动作!$G10326</f>
        <v>BJ_zhongyu</v>
      </c>
      <c r="E10327" s="11" t="str">
        <f>[1]动作!$D10326</f>
        <v>分系统3故障状态</v>
      </c>
      <c r="F10327" s="11" t="s">
        <v>178</v>
      </c>
      <c r="G10327" s="12">
        <f>[1]动作!$A10326+[1]动作!$B10326</f>
        <v>43217.157731481479</v>
      </c>
      <c r="H10327" s="12"/>
      <c r="I10327" s="11"/>
    </row>
    <row r="10328" spans="1:9" hidden="1" x14ac:dyDescent="0.3">
      <c r="A10328" s="24">
        <v>10326</v>
      </c>
      <c r="B10328" s="11" t="str">
        <f>IFERROR(INDEX({"JSNY-BJ0001-01";"JSNY-JS0022-01";"JSNY-JS0002-01"},MATCH(D10328,{"BJ_zhongyu";"JS_WX_liteer";"JS_CZ_wodefeng"},0)),"")</f>
        <v>JSNY-BJ0001-01</v>
      </c>
      <c r="C10328" s="11" t="str">
        <f>IFERROR(INDEX({"北京中裕世纪大酒店";"江苏利特尔绿色包装股份有限公司";"常州市金坛沃德丰电子科技有限公司"},MATCH(D10328,{"BJ_zhongyu";"JS_WX_liteer";"JS_CZ_wodefeng"},0)),"")</f>
        <v>北京中裕世纪大酒店</v>
      </c>
      <c r="D10328" s="11" t="str">
        <f>[1]动作!$G10327</f>
        <v>BJ_zhongyu</v>
      </c>
      <c r="E10328" s="11" t="str">
        <f>[1]动作!$D10327</f>
        <v>分系统3BCMS2故障状态</v>
      </c>
      <c r="F10328" s="11" t="s">
        <v>177</v>
      </c>
      <c r="G10328" s="12">
        <f>[1]动作!$A10327+[1]动作!$B10327</f>
        <v>43217.157731481479</v>
      </c>
      <c r="H10328" s="12"/>
      <c r="I10328" s="11"/>
    </row>
    <row r="10329" spans="1:9" hidden="1" x14ac:dyDescent="0.3">
      <c r="A10329" s="24">
        <v>10327</v>
      </c>
      <c r="B10329" s="11" t="str">
        <f>IFERROR(INDEX({"JSNY-BJ0001-01";"JSNY-JS0022-01";"JSNY-JS0002-01"},MATCH(D10329,{"BJ_zhongyu";"JS_WX_liteer";"JS_CZ_wodefeng"},0)),"")</f>
        <v>JSNY-BJ0001-01</v>
      </c>
      <c r="C10329" s="11" t="str">
        <f>IFERROR(INDEX({"北京中裕世纪大酒店";"江苏利特尔绿色包装股份有限公司";"常州市金坛沃德丰电子科技有限公司"},MATCH(D10329,{"BJ_zhongyu";"JS_WX_liteer";"JS_CZ_wodefeng"},0)),"")</f>
        <v>北京中裕世纪大酒店</v>
      </c>
      <c r="D10329" s="11" t="str">
        <f>[1]动作!$G10328</f>
        <v>BJ_zhongyu</v>
      </c>
      <c r="E10329" s="11" t="str">
        <f>[1]动作!$D10328</f>
        <v>分系统3BCMS2故障状态</v>
      </c>
      <c r="F10329" s="11" t="s">
        <v>177</v>
      </c>
      <c r="G10329" s="12">
        <f>[1]动作!$A10328+[1]动作!$B10328</f>
        <v>43217.158946759257</v>
      </c>
      <c r="H10329" s="12"/>
      <c r="I10329" s="11"/>
    </row>
    <row r="10330" spans="1:9" hidden="1" x14ac:dyDescent="0.3">
      <c r="A10330" s="24">
        <v>10328</v>
      </c>
      <c r="B10330" s="11" t="str">
        <f>IFERROR(INDEX({"JSNY-BJ0001-01";"JSNY-JS0022-01";"JSNY-JS0002-01"},MATCH(D10330,{"BJ_zhongyu";"JS_WX_liteer";"JS_CZ_wodefeng"},0)),"")</f>
        <v>JSNY-BJ0001-01</v>
      </c>
      <c r="C10330" s="11" t="str">
        <f>IFERROR(INDEX({"北京中裕世纪大酒店";"江苏利特尔绿色包装股份有限公司";"常州市金坛沃德丰电子科技有限公司"},MATCH(D10330,{"BJ_zhongyu";"JS_WX_liteer";"JS_CZ_wodefeng"},0)),"")</f>
        <v>北京中裕世纪大酒店</v>
      </c>
      <c r="D10330" s="11" t="str">
        <f>[1]动作!$G10329</f>
        <v>BJ_zhongyu</v>
      </c>
      <c r="E10330" s="11" t="str">
        <f>[1]动作!$D10329</f>
        <v>分系统3故障状态</v>
      </c>
      <c r="F10330" s="11" t="s">
        <v>178</v>
      </c>
      <c r="G10330" s="12">
        <f>[1]动作!$A10329+[1]动作!$B10329</f>
        <v>43217.159351851849</v>
      </c>
      <c r="H10330" s="12"/>
      <c r="I10330" s="11"/>
    </row>
    <row r="10331" spans="1:9" hidden="1" x14ac:dyDescent="0.3">
      <c r="A10331" s="24">
        <v>10329</v>
      </c>
      <c r="B10331" s="11" t="str">
        <f>IFERROR(INDEX({"JSNY-BJ0001-01";"JSNY-JS0022-01";"JSNY-JS0002-01"},MATCH(D10331,{"BJ_zhongyu";"JS_WX_liteer";"JS_CZ_wodefeng"},0)),"")</f>
        <v>JSNY-BJ0001-01</v>
      </c>
      <c r="C10331" s="11" t="str">
        <f>IFERROR(INDEX({"北京中裕世纪大酒店";"江苏利特尔绿色包装股份有限公司";"常州市金坛沃德丰电子科技有限公司"},MATCH(D10331,{"BJ_zhongyu";"JS_WX_liteer";"JS_CZ_wodefeng"},0)),"")</f>
        <v>北京中裕世纪大酒店</v>
      </c>
      <c r="D10331" s="11" t="str">
        <f>[1]动作!$G10330</f>
        <v>BJ_zhongyu</v>
      </c>
      <c r="E10331" s="11" t="str">
        <f>[1]动作!$D10330</f>
        <v>分系统3BCMS2故障状态</v>
      </c>
      <c r="F10331" s="11" t="s">
        <v>177</v>
      </c>
      <c r="G10331" s="12">
        <f>[1]动作!$A10330+[1]动作!$B10330</f>
        <v>43217.159351851849</v>
      </c>
      <c r="H10331" s="12"/>
      <c r="I10331" s="11"/>
    </row>
    <row r="10332" spans="1:9" hidden="1" x14ac:dyDescent="0.3">
      <c r="A10332" s="24">
        <v>10330</v>
      </c>
      <c r="B10332" s="11" t="str">
        <f>IFERROR(INDEX({"JSNY-BJ0001-01";"JSNY-JS0022-01";"JSNY-JS0002-01"},MATCH(D10332,{"BJ_zhongyu";"JS_WX_liteer";"JS_CZ_wodefeng"},0)),"")</f>
        <v>JSNY-BJ0001-01</v>
      </c>
      <c r="C10332" s="11" t="str">
        <f>IFERROR(INDEX({"北京中裕世纪大酒店";"江苏利特尔绿色包装股份有限公司";"常州市金坛沃德丰电子科技有限公司"},MATCH(D10332,{"BJ_zhongyu";"JS_WX_liteer";"JS_CZ_wodefeng"},0)),"")</f>
        <v>北京中裕世纪大酒店</v>
      </c>
      <c r="D10332" s="11" t="str">
        <f>[1]动作!$G10331</f>
        <v>BJ_zhongyu</v>
      </c>
      <c r="E10332" s="11" t="str">
        <f>[1]动作!$D10331</f>
        <v>分系统3BCMS2故障状态</v>
      </c>
      <c r="F10332" s="11" t="s">
        <v>177</v>
      </c>
      <c r="G10332" s="12">
        <f>[1]动作!$A10331+[1]动作!$B10331</f>
        <v>43217.159756944442</v>
      </c>
      <c r="H10332" s="12"/>
      <c r="I10332" s="11"/>
    </row>
    <row r="10333" spans="1:9" hidden="1" x14ac:dyDescent="0.3">
      <c r="A10333" s="24">
        <v>10331</v>
      </c>
      <c r="B10333" s="11" t="str">
        <f>IFERROR(INDEX({"JSNY-BJ0001-01";"JSNY-JS0022-01";"JSNY-JS0002-01"},MATCH(D10333,{"BJ_zhongyu";"JS_WX_liteer";"JS_CZ_wodefeng"},0)),"")</f>
        <v>JSNY-JS0002-01</v>
      </c>
      <c r="C10333" s="11" t="str">
        <f>IFERROR(INDEX({"北京中裕世纪大酒店";"江苏利特尔绿色包装股份有限公司";"常州市金坛沃德丰电子科技有限公司"},MATCH(D10333,{"BJ_zhongyu";"JS_WX_liteer";"JS_CZ_wodefeng"},0)),"")</f>
        <v>常州市金坛沃德丰电子科技有限公司</v>
      </c>
      <c r="D10333" s="11" t="str">
        <f>[1]动作!$G10332</f>
        <v>JS_CZ_wodefeng</v>
      </c>
      <c r="E10333" s="11" t="str">
        <f>[1]动作!$D10332</f>
        <v>电表故障</v>
      </c>
      <c r="F10333" s="11" t="s">
        <v>45</v>
      </c>
      <c r="G10333" s="12">
        <f>[1]动作!$A10332+[1]动作!$B10332</f>
        <v>43217.160914351851</v>
      </c>
      <c r="H10333" s="12"/>
      <c r="I10333" s="11"/>
    </row>
    <row r="10334" spans="1:9" hidden="1" x14ac:dyDescent="0.3">
      <c r="A10334" s="24">
        <v>10332</v>
      </c>
      <c r="B10334" s="11" t="str">
        <f>IFERROR(INDEX({"JSNY-BJ0001-01";"JSNY-JS0022-01";"JSNY-JS0002-01"},MATCH(D10334,{"BJ_zhongyu";"JS_WX_liteer";"JS_CZ_wodefeng"},0)),"")</f>
        <v>JSNY-JS0002-01</v>
      </c>
      <c r="C10334" s="11" t="str">
        <f>IFERROR(INDEX({"北京中裕世纪大酒店";"江苏利特尔绿色包装股份有限公司";"常州市金坛沃德丰电子科技有限公司"},MATCH(D10334,{"BJ_zhongyu";"JS_WX_liteer";"JS_CZ_wodefeng"},0)),"")</f>
        <v>常州市金坛沃德丰电子科技有限公司</v>
      </c>
      <c r="D10334" s="11" t="str">
        <f>[1]动作!$G10333</f>
        <v>JS_CZ_wodefeng</v>
      </c>
      <c r="E10334" s="11" t="str">
        <f>[1]动作!$D10333</f>
        <v>电表故障</v>
      </c>
      <c r="F10334" s="11" t="s">
        <v>45</v>
      </c>
      <c r="G10334" s="12">
        <f>[1]动作!$A10333+[1]动作!$B10333</f>
        <v>43217.162372685183</v>
      </c>
      <c r="H10334" s="12"/>
      <c r="I10334" s="11"/>
    </row>
    <row r="10335" spans="1:9" hidden="1" x14ac:dyDescent="0.3">
      <c r="A10335" s="24">
        <v>10333</v>
      </c>
      <c r="B10335" s="11" t="str">
        <f>IFERROR(INDEX({"JSNY-BJ0001-01";"JSNY-JS0022-01";"JSNY-JS0002-01"},MATCH(D10335,{"BJ_zhongyu";"JS_WX_liteer";"JS_CZ_wodefeng"},0)),"")</f>
        <v>JSNY-JS0002-01</v>
      </c>
      <c r="C10335" s="11" t="str">
        <f>IFERROR(INDEX({"北京中裕世纪大酒店";"江苏利特尔绿色包装股份有限公司";"常州市金坛沃德丰电子科技有限公司"},MATCH(D10335,{"BJ_zhongyu";"JS_WX_liteer";"JS_CZ_wodefeng"},0)),"")</f>
        <v>常州市金坛沃德丰电子科技有限公司</v>
      </c>
      <c r="D10335" s="11" t="str">
        <f>[1]动作!$G10334</f>
        <v>JS_CZ_wodefeng</v>
      </c>
      <c r="E10335" s="11" t="str">
        <f>[1]动作!$D10334</f>
        <v>电表故障</v>
      </c>
      <c r="F10335" s="11" t="s">
        <v>45</v>
      </c>
      <c r="G10335" s="12">
        <f>[1]动作!$A10334+[1]动作!$B10334</f>
        <v>43217.162488425929</v>
      </c>
      <c r="H10335" s="12"/>
      <c r="I10335" s="11"/>
    </row>
    <row r="10336" spans="1:9" hidden="1" x14ac:dyDescent="0.3">
      <c r="A10336" s="24">
        <v>10334</v>
      </c>
      <c r="B10336" s="11" t="str">
        <f>IFERROR(INDEX({"JSNY-BJ0001-01";"JSNY-JS0022-01";"JSNY-JS0002-01"},MATCH(D10336,{"BJ_zhongyu";"JS_WX_liteer";"JS_CZ_wodefeng"},0)),"")</f>
        <v>JSNY-JS0002-01</v>
      </c>
      <c r="C10336" s="11" t="str">
        <f>IFERROR(INDEX({"北京中裕世纪大酒店";"江苏利特尔绿色包装股份有限公司";"常州市金坛沃德丰电子科技有限公司"},MATCH(D10336,{"BJ_zhongyu";"JS_WX_liteer";"JS_CZ_wodefeng"},0)),"")</f>
        <v>常州市金坛沃德丰电子科技有限公司</v>
      </c>
      <c r="D10336" s="11" t="str">
        <f>[1]动作!$G10335</f>
        <v>JS_CZ_wodefeng</v>
      </c>
      <c r="E10336" s="11" t="str">
        <f>[1]动作!$D10335</f>
        <v>电表故障</v>
      </c>
      <c r="F10336" s="11" t="s">
        <v>45</v>
      </c>
      <c r="G10336" s="12">
        <f>[1]动作!$A10335+[1]动作!$B10335</f>
        <v>43217.16642361111</v>
      </c>
      <c r="H10336" s="12"/>
      <c r="I10336" s="11"/>
    </row>
    <row r="10337" spans="1:9" hidden="1" x14ac:dyDescent="0.3">
      <c r="A10337" s="24">
        <v>10335</v>
      </c>
      <c r="B10337" s="11" t="str">
        <f>IFERROR(INDEX({"JSNY-BJ0001-01";"JSNY-JS0022-01";"JSNY-JS0002-01"},MATCH(D10337,{"BJ_zhongyu";"JS_WX_liteer";"JS_CZ_wodefeng"},0)),"")</f>
        <v>JSNY-JS0002-01</v>
      </c>
      <c r="C10337" s="11" t="str">
        <f>IFERROR(INDEX({"北京中裕世纪大酒店";"江苏利特尔绿色包装股份有限公司";"常州市金坛沃德丰电子科技有限公司"},MATCH(D10337,{"BJ_zhongyu";"JS_WX_liteer";"JS_CZ_wodefeng"},0)),"")</f>
        <v>常州市金坛沃德丰电子科技有限公司</v>
      </c>
      <c r="D10337" s="11" t="str">
        <f>[1]动作!$G10336</f>
        <v>JS_CZ_wodefeng</v>
      </c>
      <c r="E10337" s="11" t="str">
        <f>[1]动作!$D10336</f>
        <v>电表故障</v>
      </c>
      <c r="F10337" s="11" t="s">
        <v>45</v>
      </c>
      <c r="G10337" s="12">
        <f>[1]动作!$A10336+[1]动作!$B10336</f>
        <v>43217.167766203704</v>
      </c>
      <c r="H10337" s="12"/>
      <c r="I10337" s="11"/>
    </row>
    <row r="10338" spans="1:9" hidden="1" x14ac:dyDescent="0.3">
      <c r="A10338" s="24">
        <v>10336</v>
      </c>
      <c r="B10338" s="11" t="str">
        <f>IFERROR(INDEX({"JSNY-BJ0001-01";"JSNY-JS0022-01";"JSNY-JS0002-01"},MATCH(D10338,{"BJ_zhongyu";"JS_WX_liteer";"JS_CZ_wodefeng"},0)),"")</f>
        <v>JSNY-JS0002-01</v>
      </c>
      <c r="C10338" s="11" t="str">
        <f>IFERROR(INDEX({"北京中裕世纪大酒店";"江苏利特尔绿色包装股份有限公司";"常州市金坛沃德丰电子科技有限公司"},MATCH(D10338,{"BJ_zhongyu";"JS_WX_liteer";"JS_CZ_wodefeng"},0)),"")</f>
        <v>常州市金坛沃德丰电子科技有限公司</v>
      </c>
      <c r="D10338" s="11" t="str">
        <f>[1]动作!$G10337</f>
        <v>JS_CZ_wodefeng</v>
      </c>
      <c r="E10338" s="11" t="str">
        <f>[1]动作!$D10337</f>
        <v>电表故障</v>
      </c>
      <c r="F10338" s="11" t="s">
        <v>45</v>
      </c>
      <c r="G10338" s="12">
        <f>[1]动作!$A10337+[1]动作!$B10337</f>
        <v>43217.167881944442</v>
      </c>
      <c r="H10338" s="12"/>
      <c r="I10338" s="11"/>
    </row>
    <row r="10339" spans="1:9" hidden="1" x14ac:dyDescent="0.3">
      <c r="A10339" s="24">
        <v>10337</v>
      </c>
      <c r="B10339" s="11" t="str">
        <f>IFERROR(INDEX({"JSNY-BJ0001-01";"JSNY-JS0022-01";"JSNY-JS0002-01"},MATCH(D10339,{"BJ_zhongyu";"JS_WX_liteer";"JS_CZ_wodefeng"},0)),"")</f>
        <v>JSNY-JS0002-01</v>
      </c>
      <c r="C10339" s="11" t="str">
        <f>IFERROR(INDEX({"北京中裕世纪大酒店";"江苏利特尔绿色包装股份有限公司";"常州市金坛沃德丰电子科技有限公司"},MATCH(D10339,{"BJ_zhongyu";"JS_WX_liteer";"JS_CZ_wodefeng"},0)),"")</f>
        <v>常州市金坛沃德丰电子科技有限公司</v>
      </c>
      <c r="D10339" s="11" t="str">
        <f>[1]动作!$G10338</f>
        <v>JS_CZ_wodefeng</v>
      </c>
      <c r="E10339" s="11" t="str">
        <f>[1]动作!$D10338</f>
        <v>电表故障</v>
      </c>
      <c r="F10339" s="11" t="s">
        <v>45</v>
      </c>
      <c r="G10339" s="12">
        <f>[1]动作!$A10338+[1]动作!$B10338</f>
        <v>43217.169270833336</v>
      </c>
      <c r="H10339" s="12"/>
      <c r="I10339" s="11"/>
    </row>
    <row r="10340" spans="1:9" hidden="1" x14ac:dyDescent="0.3">
      <c r="A10340" s="24">
        <v>10338</v>
      </c>
      <c r="B10340" s="11" t="str">
        <f>IFERROR(INDEX({"JSNY-BJ0001-01";"JSNY-JS0022-01";"JSNY-JS0002-01"},MATCH(D10340,{"BJ_zhongyu";"JS_WX_liteer";"JS_CZ_wodefeng"},0)),"")</f>
        <v>JSNY-JS0002-01</v>
      </c>
      <c r="C10340" s="11" t="str">
        <f>IFERROR(INDEX({"北京中裕世纪大酒店";"江苏利特尔绿色包装股份有限公司";"常州市金坛沃德丰电子科技有限公司"},MATCH(D10340,{"BJ_zhongyu";"JS_WX_liteer";"JS_CZ_wodefeng"},0)),"")</f>
        <v>常州市金坛沃德丰电子科技有限公司</v>
      </c>
      <c r="D10340" s="11" t="str">
        <f>[1]动作!$G10339</f>
        <v>JS_CZ_wodefeng</v>
      </c>
      <c r="E10340" s="11" t="str">
        <f>[1]动作!$D10339</f>
        <v>电表故障</v>
      </c>
      <c r="F10340" s="11" t="s">
        <v>45</v>
      </c>
      <c r="G10340" s="12">
        <f>[1]动作!$A10339+[1]动作!$B10339</f>
        <v>43217.169386574074</v>
      </c>
      <c r="H10340" s="12"/>
      <c r="I10340" s="11"/>
    </row>
    <row r="10341" spans="1:9" hidden="1" x14ac:dyDescent="0.3">
      <c r="A10341" s="24">
        <v>10339</v>
      </c>
      <c r="B10341" s="11" t="str">
        <f>IFERROR(INDEX({"JSNY-BJ0001-01";"JSNY-JS0022-01";"JSNY-JS0002-01"},MATCH(D10341,{"BJ_zhongyu";"JS_WX_liteer";"JS_CZ_wodefeng"},0)),"")</f>
        <v>JSNY-JS0002-01</v>
      </c>
      <c r="C10341" s="11" t="str">
        <f>IFERROR(INDEX({"北京中裕世纪大酒店";"江苏利特尔绿色包装股份有限公司";"常州市金坛沃德丰电子科技有限公司"},MATCH(D10341,{"BJ_zhongyu";"JS_WX_liteer";"JS_CZ_wodefeng"},0)),"")</f>
        <v>常州市金坛沃德丰电子科技有限公司</v>
      </c>
      <c r="D10341" s="11" t="str">
        <f>[1]动作!$G10340</f>
        <v>JS_CZ_wodefeng</v>
      </c>
      <c r="E10341" s="11" t="str">
        <f>[1]动作!$D10340</f>
        <v>电表故障</v>
      </c>
      <c r="F10341" s="11" t="s">
        <v>45</v>
      </c>
      <c r="G10341" s="12">
        <f>[1]动作!$A10340+[1]动作!$B10340</f>
        <v>43217.169502314813</v>
      </c>
      <c r="H10341" s="12"/>
      <c r="I10341" s="11"/>
    </row>
    <row r="10342" spans="1:9" hidden="1" x14ac:dyDescent="0.3">
      <c r="A10342" s="24">
        <v>10340</v>
      </c>
      <c r="B10342" s="11" t="str">
        <f>IFERROR(INDEX({"JSNY-BJ0001-01";"JSNY-JS0022-01";"JSNY-JS0002-01"},MATCH(D10342,{"BJ_zhongyu";"JS_WX_liteer";"JS_CZ_wodefeng"},0)),"")</f>
        <v>JSNY-JS0002-01</v>
      </c>
      <c r="C10342" s="11" t="str">
        <f>IFERROR(INDEX({"北京中裕世纪大酒店";"江苏利特尔绿色包装股份有限公司";"常州市金坛沃德丰电子科技有限公司"},MATCH(D10342,{"BJ_zhongyu";"JS_WX_liteer";"JS_CZ_wodefeng"},0)),"")</f>
        <v>常州市金坛沃德丰电子科技有限公司</v>
      </c>
      <c r="D10342" s="11" t="str">
        <f>[1]动作!$G10341</f>
        <v>JS_CZ_wodefeng</v>
      </c>
      <c r="E10342" s="11" t="str">
        <f>[1]动作!$D10341</f>
        <v>电表故障</v>
      </c>
      <c r="F10342" s="11" t="s">
        <v>45</v>
      </c>
      <c r="G10342" s="12">
        <f>[1]动作!$A10341+[1]动作!$B10341</f>
        <v>43217.170312499999</v>
      </c>
      <c r="H10342" s="12"/>
      <c r="I10342" s="11"/>
    </row>
    <row r="10343" spans="1:9" hidden="1" x14ac:dyDescent="0.3">
      <c r="A10343" s="24">
        <v>10341</v>
      </c>
      <c r="B10343" s="11" t="str">
        <f>IFERROR(INDEX({"JSNY-BJ0001-01";"JSNY-JS0022-01";"JSNY-JS0002-01"},MATCH(D10343,{"BJ_zhongyu";"JS_WX_liteer";"JS_CZ_wodefeng"},0)),"")</f>
        <v>JSNY-JS0002-01</v>
      </c>
      <c r="C10343" s="11" t="str">
        <f>IFERROR(INDEX({"北京中裕世纪大酒店";"江苏利特尔绿色包装股份有限公司";"常州市金坛沃德丰电子科技有限公司"},MATCH(D10343,{"BJ_zhongyu";"JS_WX_liteer";"JS_CZ_wodefeng"},0)),"")</f>
        <v>常州市金坛沃德丰电子科技有限公司</v>
      </c>
      <c r="D10343" s="11" t="str">
        <f>[1]动作!$G10342</f>
        <v>JS_CZ_wodefeng</v>
      </c>
      <c r="E10343" s="11" t="str">
        <f>[1]动作!$D10342</f>
        <v>电表故障</v>
      </c>
      <c r="F10343" s="11" t="s">
        <v>45</v>
      </c>
      <c r="G10343" s="12">
        <f>[1]动作!$A10342+[1]动作!$B10342</f>
        <v>43217.171875</v>
      </c>
      <c r="H10343" s="12"/>
      <c r="I10343" s="11"/>
    </row>
    <row r="10344" spans="1:9" hidden="1" x14ac:dyDescent="0.3">
      <c r="A10344" s="24">
        <v>10342</v>
      </c>
      <c r="B10344" s="11" t="str">
        <f>IFERROR(INDEX({"JSNY-BJ0001-01";"JSNY-JS0022-01";"JSNY-JS0002-01"},MATCH(D10344,{"BJ_zhongyu";"JS_WX_liteer";"JS_CZ_wodefeng"},0)),"")</f>
        <v>JSNY-JS0002-01</v>
      </c>
      <c r="C10344" s="11" t="str">
        <f>IFERROR(INDEX({"北京中裕世纪大酒店";"江苏利特尔绿色包装股份有限公司";"常州市金坛沃德丰电子科技有限公司"},MATCH(D10344,{"BJ_zhongyu";"JS_WX_liteer";"JS_CZ_wodefeng"},0)),"")</f>
        <v>常州市金坛沃德丰电子科技有限公司</v>
      </c>
      <c r="D10344" s="11" t="str">
        <f>[1]动作!$G10343</f>
        <v>JS_CZ_wodefeng</v>
      </c>
      <c r="E10344" s="11" t="str">
        <f>[1]动作!$D10343</f>
        <v>电表故障</v>
      </c>
      <c r="F10344" s="11" t="s">
        <v>45</v>
      </c>
      <c r="G10344" s="12">
        <f>[1]动作!$A10343+[1]动作!$B10343</f>
        <v>43217.174363425926</v>
      </c>
      <c r="H10344" s="12"/>
      <c r="I10344" s="11"/>
    </row>
    <row r="10345" spans="1:9" hidden="1" x14ac:dyDescent="0.3">
      <c r="A10345" s="24">
        <v>10343</v>
      </c>
      <c r="B10345" s="11" t="str">
        <f>IFERROR(INDEX({"JSNY-BJ0001-01";"JSNY-JS0022-01";"JSNY-JS0002-01"},MATCH(D10345,{"BJ_zhongyu";"JS_WX_liteer";"JS_CZ_wodefeng"},0)),"")</f>
        <v>JSNY-JS0002-01</v>
      </c>
      <c r="C10345" s="11" t="str">
        <f>IFERROR(INDEX({"北京中裕世纪大酒店";"江苏利特尔绿色包装股份有限公司";"常州市金坛沃德丰电子科技有限公司"},MATCH(D10345,{"BJ_zhongyu";"JS_WX_liteer";"JS_CZ_wodefeng"},0)),"")</f>
        <v>常州市金坛沃德丰电子科技有限公司</v>
      </c>
      <c r="D10345" s="11" t="str">
        <f>[1]动作!$G10344</f>
        <v>JS_CZ_wodefeng</v>
      </c>
      <c r="E10345" s="11" t="str">
        <f>[1]动作!$D10344</f>
        <v>电表故障</v>
      </c>
      <c r="F10345" s="11" t="s">
        <v>45</v>
      </c>
      <c r="G10345" s="12">
        <f>[1]动作!$A10344+[1]动作!$B10344</f>
        <v>43217.174537037034</v>
      </c>
      <c r="H10345" s="12"/>
      <c r="I10345" s="11"/>
    </row>
    <row r="10346" spans="1:9" hidden="1" x14ac:dyDescent="0.3">
      <c r="A10346" s="24">
        <v>10344</v>
      </c>
      <c r="B10346" s="11" t="str">
        <f>IFERROR(INDEX({"JSNY-BJ0001-01";"JSNY-JS0022-01";"JSNY-JS0002-01"},MATCH(D10346,{"BJ_zhongyu";"JS_WX_liteer";"JS_CZ_wodefeng"},0)),"")</f>
        <v>JSNY-JS0002-01</v>
      </c>
      <c r="C10346" s="11" t="str">
        <f>IFERROR(INDEX({"北京中裕世纪大酒店";"江苏利特尔绿色包装股份有限公司";"常州市金坛沃德丰电子科技有限公司"},MATCH(D10346,{"BJ_zhongyu";"JS_WX_liteer";"JS_CZ_wodefeng"},0)),"")</f>
        <v>常州市金坛沃德丰电子科技有限公司</v>
      </c>
      <c r="D10346" s="11" t="str">
        <f>[1]动作!$G10345</f>
        <v>JS_CZ_wodefeng</v>
      </c>
      <c r="E10346" s="11" t="str">
        <f>[1]动作!$D10345</f>
        <v>电表故障</v>
      </c>
      <c r="F10346" s="11" t="s">
        <v>45</v>
      </c>
      <c r="G10346" s="12">
        <f>[1]动作!$A10345+[1]动作!$B10345</f>
        <v>43217.174780092595</v>
      </c>
      <c r="H10346" s="12"/>
      <c r="I10346" s="11"/>
    </row>
    <row r="10347" spans="1:9" hidden="1" x14ac:dyDescent="0.3">
      <c r="A10347" s="24">
        <v>10345</v>
      </c>
      <c r="B10347" s="11" t="str">
        <f>IFERROR(INDEX({"JSNY-BJ0001-01";"JSNY-JS0022-01";"JSNY-JS0002-01"},MATCH(D10347,{"BJ_zhongyu";"JS_WX_liteer";"JS_CZ_wodefeng"},0)),"")</f>
        <v>JSNY-JS0002-01</v>
      </c>
      <c r="C10347" s="11" t="str">
        <f>IFERROR(INDEX({"北京中裕世纪大酒店";"江苏利特尔绿色包装股份有限公司";"常州市金坛沃德丰电子科技有限公司"},MATCH(D10347,{"BJ_zhongyu";"JS_WX_liteer";"JS_CZ_wodefeng"},0)),"")</f>
        <v>常州市金坛沃德丰电子科技有限公司</v>
      </c>
      <c r="D10347" s="11" t="str">
        <f>[1]动作!$G10346</f>
        <v>JS_CZ_wodefeng</v>
      </c>
      <c r="E10347" s="11" t="str">
        <f>[1]动作!$D10346</f>
        <v>电表故障</v>
      </c>
      <c r="F10347" s="11" t="s">
        <v>45</v>
      </c>
      <c r="G10347" s="12">
        <f>[1]动作!$A10346+[1]动作!$B10346</f>
        <v>43217.174895833334</v>
      </c>
      <c r="H10347" s="12"/>
      <c r="I10347" s="11"/>
    </row>
    <row r="10348" spans="1:9" hidden="1" x14ac:dyDescent="0.3">
      <c r="A10348" s="24">
        <v>10346</v>
      </c>
      <c r="B10348" s="11" t="str">
        <f>IFERROR(INDEX({"JSNY-BJ0001-01";"JSNY-JS0022-01";"JSNY-JS0002-01"},MATCH(D10348,{"BJ_zhongyu";"JS_WX_liteer";"JS_CZ_wodefeng"},0)),"")</f>
        <v>JSNY-JS0002-01</v>
      </c>
      <c r="C10348" s="11" t="str">
        <f>IFERROR(INDEX({"北京中裕世纪大酒店";"江苏利特尔绿色包装股份有限公司";"常州市金坛沃德丰电子科技有限公司"},MATCH(D10348,{"BJ_zhongyu";"JS_WX_liteer";"JS_CZ_wodefeng"},0)),"")</f>
        <v>常州市金坛沃德丰电子科技有限公司</v>
      </c>
      <c r="D10348" s="11" t="str">
        <f>[1]动作!$G10347</f>
        <v>JS_CZ_wodefeng</v>
      </c>
      <c r="E10348" s="11" t="str">
        <f>[1]动作!$D10347</f>
        <v>电表故障</v>
      </c>
      <c r="F10348" s="11" t="s">
        <v>45</v>
      </c>
      <c r="G10348" s="12">
        <f>[1]动作!$A10347+[1]动作!$B10347</f>
        <v>43217.175937499997</v>
      </c>
      <c r="H10348" s="12"/>
      <c r="I10348" s="11"/>
    </row>
    <row r="10349" spans="1:9" hidden="1" x14ac:dyDescent="0.3">
      <c r="A10349" s="24">
        <v>10347</v>
      </c>
      <c r="B10349" s="11" t="str">
        <f>IFERROR(INDEX({"JSNY-BJ0001-01";"JSNY-JS0022-01";"JSNY-JS0002-01"},MATCH(D10349,{"BJ_zhongyu";"JS_WX_liteer";"JS_CZ_wodefeng"},0)),"")</f>
        <v>JSNY-JS0002-01</v>
      </c>
      <c r="C10349" s="11" t="str">
        <f>IFERROR(INDEX({"北京中裕世纪大酒店";"江苏利特尔绿色包装股份有限公司";"常州市金坛沃德丰电子科技有限公司"},MATCH(D10349,{"BJ_zhongyu";"JS_WX_liteer";"JS_CZ_wodefeng"},0)),"")</f>
        <v>常州市金坛沃德丰电子科技有限公司</v>
      </c>
      <c r="D10349" s="11" t="str">
        <f>[1]动作!$G10348</f>
        <v>JS_CZ_wodefeng</v>
      </c>
      <c r="E10349" s="11" t="str">
        <f>[1]动作!$D10348</f>
        <v>电表故障</v>
      </c>
      <c r="F10349" s="11" t="s">
        <v>45</v>
      </c>
      <c r="G10349" s="12">
        <f>[1]动作!$A10348+[1]动作!$B10348</f>
        <v>43217.176111111112</v>
      </c>
      <c r="H10349" s="12"/>
      <c r="I10349" s="11"/>
    </row>
    <row r="10350" spans="1:9" hidden="1" x14ac:dyDescent="0.3">
      <c r="A10350" s="24">
        <v>10348</v>
      </c>
      <c r="B10350" s="11" t="str">
        <f>IFERROR(INDEX({"JSNY-BJ0001-01";"JSNY-JS0022-01";"JSNY-JS0002-01"},MATCH(D10350,{"BJ_zhongyu";"JS_WX_liteer";"JS_CZ_wodefeng"},0)),"")</f>
        <v>JSNY-JS0002-01</v>
      </c>
      <c r="C10350" s="11" t="str">
        <f>IFERROR(INDEX({"北京中裕世纪大酒店";"江苏利特尔绿色包装股份有限公司";"常州市金坛沃德丰电子科技有限公司"},MATCH(D10350,{"BJ_zhongyu";"JS_WX_liteer";"JS_CZ_wodefeng"},0)),"")</f>
        <v>常州市金坛沃德丰电子科技有限公司</v>
      </c>
      <c r="D10350" s="11" t="str">
        <f>[1]动作!$G10349</f>
        <v>JS_CZ_wodefeng</v>
      </c>
      <c r="E10350" s="11" t="str">
        <f>[1]动作!$D10349</f>
        <v>电表故障</v>
      </c>
      <c r="F10350" s="11" t="s">
        <v>45</v>
      </c>
      <c r="G10350" s="12">
        <f>[1]动作!$A10349+[1]动作!$B10349</f>
        <v>43217.177384259259</v>
      </c>
      <c r="H10350" s="12"/>
      <c r="I10350" s="11"/>
    </row>
    <row r="10351" spans="1:9" hidden="1" x14ac:dyDescent="0.3">
      <c r="A10351" s="24">
        <v>10349</v>
      </c>
      <c r="B10351" s="11" t="str">
        <f>IFERROR(INDEX({"JSNY-BJ0001-01";"JSNY-JS0022-01";"JSNY-JS0002-01"},MATCH(D10351,{"BJ_zhongyu";"JS_WX_liteer";"JS_CZ_wodefeng"},0)),"")</f>
        <v>JSNY-JS0002-01</v>
      </c>
      <c r="C10351" s="11" t="str">
        <f>IFERROR(INDEX({"北京中裕世纪大酒店";"江苏利特尔绿色包装股份有限公司";"常州市金坛沃德丰电子科技有限公司"},MATCH(D10351,{"BJ_zhongyu";"JS_WX_liteer";"JS_CZ_wodefeng"},0)),"")</f>
        <v>常州市金坛沃德丰电子科技有限公司</v>
      </c>
      <c r="D10351" s="11" t="str">
        <f>[1]动作!$G10350</f>
        <v>JS_CZ_wodefeng</v>
      </c>
      <c r="E10351" s="11" t="str">
        <f>[1]动作!$D10350</f>
        <v>电表故障</v>
      </c>
      <c r="F10351" s="11" t="s">
        <v>45</v>
      </c>
      <c r="G10351" s="12">
        <f>[1]动作!$A10350+[1]动作!$B10350</f>
        <v>43217.179699074077</v>
      </c>
      <c r="H10351" s="12"/>
      <c r="I10351" s="11"/>
    </row>
    <row r="10352" spans="1:9" hidden="1" x14ac:dyDescent="0.3">
      <c r="A10352" s="24">
        <v>10350</v>
      </c>
      <c r="B10352" s="11" t="str">
        <f>IFERROR(INDEX({"JSNY-BJ0001-01";"JSNY-JS0022-01";"JSNY-JS0002-01"},MATCH(D10352,{"BJ_zhongyu";"JS_WX_liteer";"JS_CZ_wodefeng"},0)),"")</f>
        <v>JSNY-JS0002-01</v>
      </c>
      <c r="C10352" s="11" t="str">
        <f>IFERROR(INDEX({"北京中裕世纪大酒店";"江苏利特尔绿色包装股份有限公司";"常州市金坛沃德丰电子科技有限公司"},MATCH(D10352,{"BJ_zhongyu";"JS_WX_liteer";"JS_CZ_wodefeng"},0)),"")</f>
        <v>常州市金坛沃德丰电子科技有限公司</v>
      </c>
      <c r="D10352" s="11" t="str">
        <f>[1]动作!$G10351</f>
        <v>JS_CZ_wodefeng</v>
      </c>
      <c r="E10352" s="11" t="str">
        <f>[1]动作!$D10351</f>
        <v>电表故障</v>
      </c>
      <c r="F10352" s="11" t="s">
        <v>45</v>
      </c>
      <c r="G10352" s="12">
        <f>[1]动作!$A10351+[1]动作!$B10351</f>
        <v>43217.179814814815</v>
      </c>
      <c r="H10352" s="12"/>
      <c r="I10352" s="11"/>
    </row>
    <row r="10353" spans="1:9" hidden="1" x14ac:dyDescent="0.3">
      <c r="A10353" s="24">
        <v>10351</v>
      </c>
      <c r="B10353" s="11" t="str">
        <f>IFERROR(INDEX({"JSNY-BJ0001-01";"JSNY-JS0022-01";"JSNY-JS0002-01"},MATCH(D10353,{"BJ_zhongyu";"JS_WX_liteer";"JS_CZ_wodefeng"},0)),"")</f>
        <v>JSNY-JS0002-01</v>
      </c>
      <c r="C10353" s="11" t="str">
        <f>IFERROR(INDEX({"北京中裕世纪大酒店";"江苏利特尔绿色包装股份有限公司";"常州市金坛沃德丰电子科技有限公司"},MATCH(D10353,{"BJ_zhongyu";"JS_WX_liteer";"JS_CZ_wodefeng"},0)),"")</f>
        <v>常州市金坛沃德丰电子科技有限公司</v>
      </c>
      <c r="D10353" s="11" t="str">
        <f>[1]动作!$G10352</f>
        <v>JS_CZ_wodefeng</v>
      </c>
      <c r="E10353" s="11" t="str">
        <f>[1]动作!$D10352</f>
        <v>电表故障</v>
      </c>
      <c r="F10353" s="11" t="s">
        <v>45</v>
      </c>
      <c r="G10353" s="12">
        <f>[1]动作!$A10352+[1]动作!$B10352</f>
        <v>43217.181203703702</v>
      </c>
      <c r="H10353" s="12"/>
      <c r="I10353" s="11"/>
    </row>
    <row r="10354" spans="1:9" hidden="1" x14ac:dyDescent="0.3">
      <c r="A10354" s="24">
        <v>10352</v>
      </c>
      <c r="B10354" s="11" t="str">
        <f>IFERROR(INDEX({"JSNY-BJ0001-01";"JSNY-JS0022-01";"JSNY-JS0002-01"},MATCH(D10354,{"BJ_zhongyu";"JS_WX_liteer";"JS_CZ_wodefeng"},0)),"")</f>
        <v>JSNY-JS0002-01</v>
      </c>
      <c r="C10354" s="11" t="str">
        <f>IFERROR(INDEX({"北京中裕世纪大酒店";"江苏利特尔绿色包装股份有限公司";"常州市金坛沃德丰电子科技有限公司"},MATCH(D10354,{"BJ_zhongyu";"JS_WX_liteer";"JS_CZ_wodefeng"},0)),"")</f>
        <v>常州市金坛沃德丰电子科技有限公司</v>
      </c>
      <c r="D10354" s="11" t="str">
        <f>[1]动作!$G10353</f>
        <v>JS_CZ_wodefeng</v>
      </c>
      <c r="E10354" s="11" t="str">
        <f>[1]动作!$D10353</f>
        <v>电表故障</v>
      </c>
      <c r="F10354" s="11" t="s">
        <v>45</v>
      </c>
      <c r="G10354" s="12">
        <f>[1]动作!$A10353+[1]动作!$B10353</f>
        <v>43217.182662037034</v>
      </c>
      <c r="H10354" s="12"/>
      <c r="I10354" s="11"/>
    </row>
    <row r="10355" spans="1:9" hidden="1" x14ac:dyDescent="0.3">
      <c r="A10355" s="24">
        <v>10353</v>
      </c>
      <c r="B10355" s="11" t="str">
        <f>IFERROR(INDEX({"JSNY-BJ0001-01";"JSNY-JS0022-01";"JSNY-JS0002-01"},MATCH(D10355,{"BJ_zhongyu";"JS_WX_liteer";"JS_CZ_wodefeng"},0)),"")</f>
        <v>JSNY-JS0002-01</v>
      </c>
      <c r="C10355" s="11" t="str">
        <f>IFERROR(INDEX({"北京中裕世纪大酒店";"江苏利特尔绿色包装股份有限公司";"常州市金坛沃德丰电子科技有限公司"},MATCH(D10355,{"BJ_zhongyu";"JS_WX_liteer";"JS_CZ_wodefeng"},0)),"")</f>
        <v>常州市金坛沃德丰电子科技有限公司</v>
      </c>
      <c r="D10355" s="11" t="str">
        <f>[1]动作!$G10354</f>
        <v>JS_CZ_wodefeng</v>
      </c>
      <c r="E10355" s="11" t="str">
        <f>[1]动作!$D10354</f>
        <v>电表故障</v>
      </c>
      <c r="F10355" s="11" t="s">
        <v>45</v>
      </c>
      <c r="G10355" s="12">
        <f>[1]动作!$A10354+[1]动作!$B10354</f>
        <v>43217.185023148151</v>
      </c>
      <c r="H10355" s="12"/>
      <c r="I10355" s="11"/>
    </row>
    <row r="10356" spans="1:9" hidden="1" x14ac:dyDescent="0.3">
      <c r="A10356" s="24">
        <v>10354</v>
      </c>
      <c r="B10356" s="11" t="str">
        <f>IFERROR(INDEX({"JSNY-BJ0001-01";"JSNY-JS0022-01";"JSNY-JS0002-01"},MATCH(D10356,{"BJ_zhongyu";"JS_WX_liteer";"JS_CZ_wodefeng"},0)),"")</f>
        <v>JSNY-JS0002-01</v>
      </c>
      <c r="C10356" s="11" t="str">
        <f>IFERROR(INDEX({"北京中裕世纪大酒店";"江苏利特尔绿色包装股份有限公司";"常州市金坛沃德丰电子科技有限公司"},MATCH(D10356,{"BJ_zhongyu";"JS_WX_liteer";"JS_CZ_wodefeng"},0)),"")</f>
        <v>常州市金坛沃德丰电子科技有限公司</v>
      </c>
      <c r="D10356" s="11" t="str">
        <f>[1]动作!$G10355</f>
        <v>JS_CZ_wodefeng</v>
      </c>
      <c r="E10356" s="11" t="str">
        <f>[1]动作!$D10355</f>
        <v>电表故障</v>
      </c>
      <c r="F10356" s="11" t="s">
        <v>45</v>
      </c>
      <c r="G10356" s="12">
        <f>[1]动作!$A10355+[1]动作!$B10355</f>
        <v>43217.18513888889</v>
      </c>
      <c r="H10356" s="12"/>
      <c r="I10356" s="11"/>
    </row>
    <row r="10357" spans="1:9" hidden="1" x14ac:dyDescent="0.3">
      <c r="A10357" s="24">
        <v>10355</v>
      </c>
      <c r="B10357" s="11" t="str">
        <f>IFERROR(INDEX({"JSNY-BJ0001-01";"JSNY-JS0022-01";"JSNY-JS0002-01"},MATCH(D10357,{"BJ_zhongyu";"JS_WX_liteer";"JS_CZ_wodefeng"},0)),"")</f>
        <v>JSNY-JS0002-01</v>
      </c>
      <c r="C10357" s="11" t="str">
        <f>IFERROR(INDEX({"北京中裕世纪大酒店";"江苏利特尔绿色包装股份有限公司";"常州市金坛沃德丰电子科技有限公司"},MATCH(D10357,{"BJ_zhongyu";"JS_WX_liteer";"JS_CZ_wodefeng"},0)),"")</f>
        <v>常州市金坛沃德丰电子科技有限公司</v>
      </c>
      <c r="D10357" s="11" t="str">
        <f>[1]动作!$G10356</f>
        <v>JS_CZ_wodefeng</v>
      </c>
      <c r="E10357" s="11" t="str">
        <f>[1]动作!$D10356</f>
        <v>电表故障</v>
      </c>
      <c r="F10357" s="11" t="s">
        <v>45</v>
      </c>
      <c r="G10357" s="12">
        <f>[1]动作!$A10356+[1]动作!$B10356</f>
        <v>43217.186238425929</v>
      </c>
      <c r="H10357" s="12"/>
      <c r="I10357" s="11"/>
    </row>
    <row r="10358" spans="1:9" hidden="1" x14ac:dyDescent="0.3">
      <c r="A10358" s="24">
        <v>10356</v>
      </c>
      <c r="B10358" s="11" t="str">
        <f>IFERROR(INDEX({"JSNY-BJ0001-01";"JSNY-JS0022-01";"JSNY-JS0002-01"},MATCH(D10358,{"BJ_zhongyu";"JS_WX_liteer";"JS_CZ_wodefeng"},0)),"")</f>
        <v>JSNY-JS0002-01</v>
      </c>
      <c r="C10358" s="11" t="str">
        <f>IFERROR(INDEX({"北京中裕世纪大酒店";"江苏利特尔绿色包装股份有限公司";"常州市金坛沃德丰电子科技有限公司"},MATCH(D10358,{"BJ_zhongyu";"JS_WX_liteer";"JS_CZ_wodefeng"},0)),"")</f>
        <v>常州市金坛沃德丰电子科技有限公司</v>
      </c>
      <c r="D10358" s="11" t="str">
        <f>[1]动作!$G10357</f>
        <v>JS_CZ_wodefeng</v>
      </c>
      <c r="E10358" s="11" t="str">
        <f>[1]动作!$D10357</f>
        <v>电表故障</v>
      </c>
      <c r="F10358" s="11" t="s">
        <v>45</v>
      </c>
      <c r="G10358" s="12">
        <f>[1]动作!$A10357+[1]动作!$B10357</f>
        <v>43217.187523148146</v>
      </c>
      <c r="H10358" s="12"/>
      <c r="I10358" s="11"/>
    </row>
    <row r="10359" spans="1:9" hidden="1" x14ac:dyDescent="0.3">
      <c r="A10359" s="24">
        <v>10357</v>
      </c>
      <c r="B10359" s="11" t="str">
        <f>IFERROR(INDEX({"JSNY-BJ0001-01";"JSNY-JS0022-01";"JSNY-JS0002-01"},MATCH(D10359,{"BJ_zhongyu";"JS_WX_liteer";"JS_CZ_wodefeng"},0)),"")</f>
        <v>JSNY-JS0002-01</v>
      </c>
      <c r="C10359" s="11" t="str">
        <f>IFERROR(INDEX({"北京中裕世纪大酒店";"江苏利特尔绿色包装股份有限公司";"常州市金坛沃德丰电子科技有限公司"},MATCH(D10359,{"BJ_zhongyu";"JS_WX_liteer";"JS_CZ_wodefeng"},0)),"")</f>
        <v>常州市金坛沃德丰电子科技有限公司</v>
      </c>
      <c r="D10359" s="11" t="str">
        <f>[1]动作!$G10358</f>
        <v>JS_CZ_wodefeng</v>
      </c>
      <c r="E10359" s="11" t="str">
        <f>[1]动作!$D10358</f>
        <v>电表故障</v>
      </c>
      <c r="F10359" s="11" t="s">
        <v>45</v>
      </c>
      <c r="G10359" s="12">
        <f>[1]动作!$A10358+[1]动作!$B10358</f>
        <v>43217.191400462965</v>
      </c>
      <c r="H10359" s="12"/>
      <c r="I10359" s="11"/>
    </row>
    <row r="10360" spans="1:9" hidden="1" x14ac:dyDescent="0.3">
      <c r="A10360" s="24">
        <v>10358</v>
      </c>
      <c r="B10360" s="11" t="str">
        <f>IFERROR(INDEX({"JSNY-BJ0001-01";"JSNY-JS0022-01";"JSNY-JS0002-01"},MATCH(D10360,{"BJ_zhongyu";"JS_WX_liteer";"JS_CZ_wodefeng"},0)),"")</f>
        <v>JSNY-JS0002-01</v>
      </c>
      <c r="C10360" s="11" t="str">
        <f>IFERROR(INDEX({"北京中裕世纪大酒店";"江苏利特尔绿色包装股份有限公司";"常州市金坛沃德丰电子科技有限公司"},MATCH(D10360,{"BJ_zhongyu";"JS_WX_liteer";"JS_CZ_wodefeng"},0)),"")</f>
        <v>常州市金坛沃德丰电子科技有限公司</v>
      </c>
      <c r="D10360" s="11" t="str">
        <f>[1]动作!$G10359</f>
        <v>JS_CZ_wodefeng</v>
      </c>
      <c r="E10360" s="11" t="str">
        <f>[1]动作!$D10359</f>
        <v>电表故障</v>
      </c>
      <c r="F10360" s="11" t="s">
        <v>45</v>
      </c>
      <c r="G10360" s="12">
        <f>[1]动作!$A10359+[1]动作!$B10359</f>
        <v>43217.191516203704</v>
      </c>
      <c r="H10360" s="12"/>
      <c r="I10360" s="11"/>
    </row>
    <row r="10361" spans="1:9" hidden="1" x14ac:dyDescent="0.3">
      <c r="A10361" s="24">
        <v>10359</v>
      </c>
      <c r="B10361" s="11" t="str">
        <f>IFERROR(INDEX({"JSNY-BJ0001-01";"JSNY-JS0022-01";"JSNY-JS0002-01"},MATCH(D10361,{"BJ_zhongyu";"JS_WX_liteer";"JS_CZ_wodefeng"},0)),"")</f>
        <v>JSNY-JS0002-01</v>
      </c>
      <c r="C10361" s="11" t="str">
        <f>IFERROR(INDEX({"北京中裕世纪大酒店";"江苏利特尔绿色包装股份有限公司";"常州市金坛沃德丰电子科技有限公司"},MATCH(D10361,{"BJ_zhongyu";"JS_WX_liteer";"JS_CZ_wodefeng"},0)),"")</f>
        <v>常州市金坛沃德丰电子科技有限公司</v>
      </c>
      <c r="D10361" s="11" t="str">
        <f>[1]动作!$G10360</f>
        <v>JS_CZ_wodefeng</v>
      </c>
      <c r="E10361" s="11" t="str">
        <f>[1]动作!$D10360</f>
        <v>电表故障</v>
      </c>
      <c r="F10361" s="11" t="s">
        <v>45</v>
      </c>
      <c r="G10361" s="12">
        <f>[1]动作!$A10360+[1]动作!$B10360</f>
        <v>43217.191747685189</v>
      </c>
      <c r="H10361" s="12"/>
      <c r="I10361" s="11"/>
    </row>
    <row r="10362" spans="1:9" hidden="1" x14ac:dyDescent="0.3">
      <c r="A10362" s="24">
        <v>10360</v>
      </c>
      <c r="B10362" s="11" t="str">
        <f>IFERROR(INDEX({"JSNY-BJ0001-01";"JSNY-JS0022-01";"JSNY-JS0002-01"},MATCH(D10362,{"BJ_zhongyu";"JS_WX_liteer";"JS_CZ_wodefeng"},0)),"")</f>
        <v>JSNY-JS0002-01</v>
      </c>
      <c r="C10362" s="11" t="str">
        <f>IFERROR(INDEX({"北京中裕世纪大酒店";"江苏利特尔绿色包装股份有限公司";"常州市金坛沃德丰电子科技有限公司"},MATCH(D10362,{"BJ_zhongyu";"JS_WX_liteer";"JS_CZ_wodefeng"},0)),"")</f>
        <v>常州市金坛沃德丰电子科技有限公司</v>
      </c>
      <c r="D10362" s="11" t="str">
        <f>[1]动作!$G10361</f>
        <v>JS_CZ_wodefeng</v>
      </c>
      <c r="E10362" s="11" t="str">
        <f>[1]动作!$D10361</f>
        <v>电表故障</v>
      </c>
      <c r="F10362" s="11" t="s">
        <v>45</v>
      </c>
      <c r="G10362" s="12">
        <f>[1]动作!$A10361+[1]动作!$B10361</f>
        <v>43217.192847222221</v>
      </c>
      <c r="H10362" s="12"/>
      <c r="I10362" s="11"/>
    </row>
    <row r="10363" spans="1:9" hidden="1" x14ac:dyDescent="0.3">
      <c r="A10363" s="24">
        <v>10361</v>
      </c>
      <c r="B10363" s="11" t="str">
        <f>IFERROR(INDEX({"JSNY-BJ0001-01";"JSNY-JS0022-01";"JSNY-JS0002-01"},MATCH(D10363,{"BJ_zhongyu";"JS_WX_liteer";"JS_CZ_wodefeng"},0)),"")</f>
        <v>JSNY-JS0002-01</v>
      </c>
      <c r="C10363" s="11" t="str">
        <f>IFERROR(INDEX({"北京中裕世纪大酒店";"江苏利特尔绿色包装股份有限公司";"常州市金坛沃德丰电子科技有限公司"},MATCH(D10363,{"BJ_zhongyu";"JS_WX_liteer";"JS_CZ_wodefeng"},0)),"")</f>
        <v>常州市金坛沃德丰电子科技有限公司</v>
      </c>
      <c r="D10363" s="11" t="str">
        <f>[1]动作!$G10362</f>
        <v>JS_CZ_wodefeng</v>
      </c>
      <c r="E10363" s="11" t="str">
        <f>[1]动作!$D10362</f>
        <v>电表故障</v>
      </c>
      <c r="F10363" s="11" t="s">
        <v>45</v>
      </c>
      <c r="G10363" s="12">
        <f>[1]动作!$A10362+[1]动作!$B10362</f>
        <v>43217.193715277775</v>
      </c>
      <c r="H10363" s="12"/>
      <c r="I10363" s="11"/>
    </row>
    <row r="10364" spans="1:9" hidden="1" x14ac:dyDescent="0.3">
      <c r="A10364" s="24">
        <v>10362</v>
      </c>
      <c r="B10364" s="11" t="str">
        <f>IFERROR(INDEX({"JSNY-BJ0001-01";"JSNY-JS0022-01";"JSNY-JS0002-01"},MATCH(D10364,{"BJ_zhongyu";"JS_WX_liteer";"JS_CZ_wodefeng"},0)),"")</f>
        <v>JSNY-JS0002-01</v>
      </c>
      <c r="C10364" s="11" t="str">
        <f>IFERROR(INDEX({"北京中裕世纪大酒店";"江苏利特尔绿色包装股份有限公司";"常州市金坛沃德丰电子科技有限公司"},MATCH(D10364,{"BJ_zhongyu";"JS_WX_liteer";"JS_CZ_wodefeng"},0)),"")</f>
        <v>常州市金坛沃德丰电子科技有限公司</v>
      </c>
      <c r="D10364" s="11" t="str">
        <f>[1]动作!$G10363</f>
        <v>JS_CZ_wodefeng</v>
      </c>
      <c r="E10364" s="11" t="str">
        <f>[1]动作!$D10363</f>
        <v>电表故障</v>
      </c>
      <c r="F10364" s="11" t="s">
        <v>45</v>
      </c>
      <c r="G10364" s="12">
        <f>[1]动作!$A10363+[1]动作!$B10363</f>
        <v>43217.195277777777</v>
      </c>
      <c r="H10364" s="12"/>
      <c r="I10364" s="11"/>
    </row>
    <row r="10365" spans="1:9" hidden="1" x14ac:dyDescent="0.3">
      <c r="A10365" s="24">
        <v>10363</v>
      </c>
      <c r="B10365" s="11" t="str">
        <f>IFERROR(INDEX({"JSNY-BJ0001-01";"JSNY-JS0022-01";"JSNY-JS0002-01"},MATCH(D10365,{"BJ_zhongyu";"JS_WX_liteer";"JS_CZ_wodefeng"},0)),"")</f>
        <v>JSNY-JS0002-01</v>
      </c>
      <c r="C10365" s="11" t="str">
        <f>IFERROR(INDEX({"北京中裕世纪大酒店";"江苏利特尔绿色包装股份有限公司";"常州市金坛沃德丰电子科技有限公司"},MATCH(D10365,{"BJ_zhongyu";"JS_WX_liteer";"JS_CZ_wodefeng"},0)),"")</f>
        <v>常州市金坛沃德丰电子科技有限公司</v>
      </c>
      <c r="D10365" s="11" t="str">
        <f>[1]动作!$G10364</f>
        <v>JS_CZ_wodefeng</v>
      </c>
      <c r="E10365" s="11" t="str">
        <f>[1]动作!$D10364</f>
        <v>电表故障</v>
      </c>
      <c r="F10365" s="11" t="s">
        <v>45</v>
      </c>
      <c r="G10365" s="12">
        <f>[1]动作!$A10364+[1]动作!$B10364</f>
        <v>43217.196608796294</v>
      </c>
      <c r="H10365" s="12"/>
      <c r="I10365" s="11"/>
    </row>
    <row r="10366" spans="1:9" hidden="1" x14ac:dyDescent="0.3">
      <c r="A10366" s="24">
        <v>10364</v>
      </c>
      <c r="B10366" s="11" t="str">
        <f>IFERROR(INDEX({"JSNY-BJ0001-01";"JSNY-JS0022-01";"JSNY-JS0002-01"},MATCH(D10366,{"BJ_zhongyu";"JS_WX_liteer";"JS_CZ_wodefeng"},0)),"")</f>
        <v>JSNY-JS0002-01</v>
      </c>
      <c r="C10366" s="11" t="str">
        <f>IFERROR(INDEX({"北京中裕世纪大酒店";"江苏利特尔绿色包装股份有限公司";"常州市金坛沃德丰电子科技有限公司"},MATCH(D10366,{"BJ_zhongyu";"JS_WX_liteer";"JS_CZ_wodefeng"},0)),"")</f>
        <v>常州市金坛沃德丰电子科技有限公司</v>
      </c>
      <c r="D10366" s="11" t="str">
        <f>[1]动作!$G10365</f>
        <v>JS_CZ_wodefeng</v>
      </c>
      <c r="E10366" s="11" t="str">
        <f>[1]动作!$D10365</f>
        <v>电表故障</v>
      </c>
      <c r="F10366" s="11" t="s">
        <v>45</v>
      </c>
      <c r="G10366" s="12">
        <f>[1]动作!$A10365+[1]动作!$B10365</f>
        <v>43217.19672453704</v>
      </c>
      <c r="H10366" s="12"/>
      <c r="I10366" s="11"/>
    </row>
    <row r="10367" spans="1:9" hidden="1" x14ac:dyDescent="0.3">
      <c r="A10367" s="24">
        <v>10365</v>
      </c>
      <c r="B10367" s="11" t="str">
        <f>IFERROR(INDEX({"JSNY-BJ0001-01";"JSNY-JS0022-01";"JSNY-JS0002-01"},MATCH(D10367,{"BJ_zhongyu";"JS_WX_liteer";"JS_CZ_wodefeng"},0)),"")</f>
        <v>JSNY-JS0002-01</v>
      </c>
      <c r="C10367" s="11" t="str">
        <f>IFERROR(INDEX({"北京中裕世纪大酒店";"江苏利特尔绿色包装股份有限公司";"常州市金坛沃德丰电子科技有限公司"},MATCH(D10367,{"BJ_zhongyu";"JS_WX_liteer";"JS_CZ_wodefeng"},0)),"")</f>
        <v>常州市金坛沃德丰电子科技有限公司</v>
      </c>
      <c r="D10367" s="11" t="str">
        <f>[1]动作!$G10366</f>
        <v>JS_CZ_wodefeng</v>
      </c>
      <c r="E10367" s="11" t="str">
        <f>[1]动作!$D10366</f>
        <v>电表故障</v>
      </c>
      <c r="F10367" s="11" t="s">
        <v>45</v>
      </c>
      <c r="G10367" s="12">
        <f>[1]动作!$A10366+[1]动作!$B10366</f>
        <v>43217.196840277778</v>
      </c>
      <c r="H10367" s="12"/>
      <c r="I10367" s="11"/>
    </row>
    <row r="10368" spans="1:9" hidden="1" x14ac:dyDescent="0.3">
      <c r="A10368" s="24">
        <v>10366</v>
      </c>
      <c r="B10368" s="11" t="str">
        <f>IFERROR(INDEX({"JSNY-BJ0001-01";"JSNY-JS0022-01";"JSNY-JS0002-01"},MATCH(D10368,{"BJ_zhongyu";"JS_WX_liteer";"JS_CZ_wodefeng"},0)),"")</f>
        <v>JSNY-JS0002-01</v>
      </c>
      <c r="C10368" s="11" t="str">
        <f>IFERROR(INDEX({"北京中裕世纪大酒店";"江苏利特尔绿色包装股份有限公司";"常州市金坛沃德丰电子科技有限公司"},MATCH(D10368,{"BJ_zhongyu";"JS_WX_liteer";"JS_CZ_wodefeng"},0)),"")</f>
        <v>常州市金坛沃德丰电子科技有限公司</v>
      </c>
      <c r="D10368" s="11" t="str">
        <f>[1]动作!$G10367</f>
        <v>JS_CZ_wodefeng</v>
      </c>
      <c r="E10368" s="11" t="str">
        <f>[1]动作!$D10367</f>
        <v>电表故障</v>
      </c>
      <c r="F10368" s="11" t="s">
        <v>45</v>
      </c>
      <c r="G10368" s="12">
        <f>[1]动作!$A10367+[1]动作!$B10367</f>
        <v>43217.199224537035</v>
      </c>
      <c r="H10368" s="12"/>
      <c r="I10368" s="11"/>
    </row>
    <row r="10369" spans="1:9" hidden="1" x14ac:dyDescent="0.3">
      <c r="A10369" s="24">
        <v>10367</v>
      </c>
      <c r="B10369" s="11" t="str">
        <f>IFERROR(INDEX({"JSNY-BJ0001-01";"JSNY-JS0022-01";"JSNY-JS0002-01"},MATCH(D10369,{"BJ_zhongyu";"JS_WX_liteer";"JS_CZ_wodefeng"},0)),"")</f>
        <v>JSNY-JS0002-01</v>
      </c>
      <c r="C10369" s="11" t="str">
        <f>IFERROR(INDEX({"北京中裕世纪大酒店";"江苏利特尔绿色包装股份有限公司";"常州市金坛沃德丰电子科技有限公司"},MATCH(D10369,{"BJ_zhongyu";"JS_WX_liteer";"JS_CZ_wodefeng"},0)),"")</f>
        <v>常州市金坛沃德丰电子科技有限公司</v>
      </c>
      <c r="D10369" s="11" t="str">
        <f>[1]动作!$G10368</f>
        <v>JS_CZ_wodefeng</v>
      </c>
      <c r="E10369" s="11" t="str">
        <f>[1]动作!$D10368</f>
        <v>电表故障</v>
      </c>
      <c r="F10369" s="11" t="s">
        <v>45</v>
      </c>
      <c r="G10369" s="12">
        <f>[1]动作!$A10368+[1]动作!$B10368</f>
        <v>43217.200543981482</v>
      </c>
      <c r="H10369" s="12"/>
      <c r="I10369" s="11"/>
    </row>
    <row r="10370" spans="1:9" hidden="1" x14ac:dyDescent="0.3">
      <c r="A10370" s="24">
        <v>10368</v>
      </c>
      <c r="B10370" s="11" t="str">
        <f>IFERROR(INDEX({"JSNY-BJ0001-01";"JSNY-JS0022-01";"JSNY-JS0002-01"},MATCH(D10370,{"BJ_zhongyu";"JS_WX_liteer";"JS_CZ_wodefeng"},0)),"")</f>
        <v>JSNY-JS0002-01</v>
      </c>
      <c r="C10370" s="11" t="str">
        <f>IFERROR(INDEX({"北京中裕世纪大酒店";"江苏利特尔绿色包装股份有限公司";"常州市金坛沃德丰电子科技有限公司"},MATCH(D10370,{"BJ_zhongyu";"JS_WX_liteer";"JS_CZ_wodefeng"},0)),"")</f>
        <v>常州市金坛沃德丰电子科技有限公司</v>
      </c>
      <c r="D10370" s="11" t="str">
        <f>[1]动作!$G10369</f>
        <v>JS_CZ_wodefeng</v>
      </c>
      <c r="E10370" s="11" t="str">
        <f>[1]动作!$D10369</f>
        <v>电表故障</v>
      </c>
      <c r="F10370" s="11" t="s">
        <v>45</v>
      </c>
      <c r="G10370" s="12">
        <f>[1]动作!$A10369+[1]动作!$B10369</f>
        <v>43217.201828703706</v>
      </c>
      <c r="H10370" s="12"/>
      <c r="I10370" s="11"/>
    </row>
    <row r="10371" spans="1:9" hidden="1" x14ac:dyDescent="0.3">
      <c r="A10371" s="24">
        <v>10369</v>
      </c>
      <c r="B10371" s="11" t="str">
        <f>IFERROR(INDEX({"JSNY-BJ0001-01";"JSNY-JS0022-01";"JSNY-JS0002-01"},MATCH(D10371,{"BJ_zhongyu";"JS_WX_liteer";"JS_CZ_wodefeng"},0)),"")</f>
        <v>JSNY-JS0002-01</v>
      </c>
      <c r="C10371" s="11" t="str">
        <f>IFERROR(INDEX({"北京中裕世纪大酒店";"江苏利特尔绿色包装股份有限公司";"常州市金坛沃德丰电子科技有限公司"},MATCH(D10371,{"BJ_zhongyu";"JS_WX_liteer";"JS_CZ_wodefeng"},0)),"")</f>
        <v>常州市金坛沃德丰电子科技有限公司</v>
      </c>
      <c r="D10371" s="11" t="str">
        <f>[1]动作!$G10370</f>
        <v>JS_CZ_wodefeng</v>
      </c>
      <c r="E10371" s="11" t="str">
        <f>[1]动作!$D10370</f>
        <v>电表故障</v>
      </c>
      <c r="F10371" s="11" t="s">
        <v>45</v>
      </c>
      <c r="G10371" s="12">
        <f>[1]动作!$A10370+[1]动作!$B10370</f>
        <v>43217.202060185184</v>
      </c>
      <c r="H10371" s="12"/>
      <c r="I10371" s="11"/>
    </row>
    <row r="10372" spans="1:9" hidden="1" x14ac:dyDescent="0.3">
      <c r="A10372" s="24">
        <v>10370</v>
      </c>
      <c r="B10372" s="11" t="str">
        <f>IFERROR(INDEX({"JSNY-BJ0001-01";"JSNY-JS0022-01";"JSNY-JS0002-01"},MATCH(D10372,{"BJ_zhongyu";"JS_WX_liteer";"JS_CZ_wodefeng"},0)),"")</f>
        <v>JSNY-JS0002-01</v>
      </c>
      <c r="C10372" s="11" t="str">
        <f>IFERROR(INDEX({"北京中裕世纪大酒店";"江苏利特尔绿色包装股份有限公司";"常州市金坛沃德丰电子科技有限公司"},MATCH(D10372,{"BJ_zhongyu";"JS_WX_liteer";"JS_CZ_wodefeng"},0)),"")</f>
        <v>常州市金坛沃德丰电子科技有限公司</v>
      </c>
      <c r="D10372" s="11" t="str">
        <f>[1]动作!$G10371</f>
        <v>JS_CZ_wodefeng</v>
      </c>
      <c r="E10372" s="11" t="str">
        <f>[1]动作!$D10371</f>
        <v>电表故障</v>
      </c>
      <c r="F10372" s="11" t="s">
        <v>45</v>
      </c>
      <c r="G10372" s="12">
        <f>[1]动作!$A10371+[1]动作!$B10371</f>
        <v>43217.202175925922</v>
      </c>
      <c r="H10372" s="12"/>
      <c r="I10372" s="11"/>
    </row>
    <row r="10373" spans="1:9" hidden="1" x14ac:dyDescent="0.3">
      <c r="A10373" s="24">
        <v>10371</v>
      </c>
      <c r="B10373" s="11" t="str">
        <f>IFERROR(INDEX({"JSNY-BJ0001-01";"JSNY-JS0022-01";"JSNY-JS0002-01"},MATCH(D10373,{"BJ_zhongyu";"JS_WX_liteer";"JS_CZ_wodefeng"},0)),"")</f>
        <v>JSNY-JS0002-01</v>
      </c>
      <c r="C10373" s="11" t="str">
        <f>IFERROR(INDEX({"北京中裕世纪大酒店";"江苏利特尔绿色包装股份有限公司";"常州市金坛沃德丰电子科技有限公司"},MATCH(D10373,{"BJ_zhongyu";"JS_WX_liteer";"JS_CZ_wodefeng"},0)),"")</f>
        <v>常州市金坛沃德丰电子科技有限公司</v>
      </c>
      <c r="D10373" s="11" t="str">
        <f>[1]动作!$G10372</f>
        <v>JS_CZ_wodefeng</v>
      </c>
      <c r="E10373" s="11" t="str">
        <f>[1]动作!$D10372</f>
        <v>电表故障</v>
      </c>
      <c r="F10373" s="11" t="s">
        <v>45</v>
      </c>
      <c r="G10373" s="12">
        <f>[1]动作!$A10372+[1]动作!$B10372</f>
        <v>43217.203043981484</v>
      </c>
      <c r="H10373" s="12"/>
      <c r="I10373" s="11"/>
    </row>
    <row r="10374" spans="1:9" hidden="1" x14ac:dyDescent="0.3">
      <c r="A10374" s="24">
        <v>10372</v>
      </c>
      <c r="B10374" s="11" t="str">
        <f>IFERROR(INDEX({"JSNY-BJ0001-01";"JSNY-JS0022-01";"JSNY-JS0002-01"},MATCH(D10374,{"BJ_zhongyu";"JS_WX_liteer";"JS_CZ_wodefeng"},0)),"")</f>
        <v>JSNY-JS0002-01</v>
      </c>
      <c r="C10374" s="11" t="str">
        <f>IFERROR(INDEX({"北京中裕世纪大酒店";"江苏利特尔绿色包装股份有限公司";"常州市金坛沃德丰电子科技有限公司"},MATCH(D10374,{"BJ_zhongyu";"JS_WX_liteer";"JS_CZ_wodefeng"},0)),"")</f>
        <v>常州市金坛沃德丰电子科技有限公司</v>
      </c>
      <c r="D10374" s="11" t="str">
        <f>[1]动作!$G10373</f>
        <v>JS_CZ_wodefeng</v>
      </c>
      <c r="E10374" s="11" t="str">
        <f>[1]动作!$D10373</f>
        <v>电表故障</v>
      </c>
      <c r="F10374" s="11" t="s">
        <v>45</v>
      </c>
      <c r="G10374" s="12">
        <f>[1]动作!$A10373+[1]动作!$B10373</f>
        <v>43217.205416666664</v>
      </c>
      <c r="H10374" s="12"/>
      <c r="I10374" s="11"/>
    </row>
    <row r="10375" spans="1:9" hidden="1" x14ac:dyDescent="0.3">
      <c r="A10375" s="24">
        <v>10373</v>
      </c>
      <c r="B10375" s="11" t="str">
        <f>IFERROR(INDEX({"JSNY-BJ0001-01";"JSNY-JS0022-01";"JSNY-JS0002-01"},MATCH(D10375,{"BJ_zhongyu";"JS_WX_liteer";"JS_CZ_wodefeng"},0)),"")</f>
        <v>JSNY-JS0002-01</v>
      </c>
      <c r="C10375" s="11" t="str">
        <f>IFERROR(INDEX({"北京中裕世纪大酒店";"江苏利特尔绿色包装股份有限公司";"常州市金坛沃德丰电子科技有限公司"},MATCH(D10375,{"BJ_zhongyu";"JS_WX_liteer";"JS_CZ_wodefeng"},0)),"")</f>
        <v>常州市金坛沃德丰电子科技有限公司</v>
      </c>
      <c r="D10375" s="11" t="str">
        <f>[1]动作!$G10374</f>
        <v>JS_CZ_wodefeng</v>
      </c>
      <c r="E10375" s="11" t="str">
        <f>[1]动作!$D10374</f>
        <v>电表故障</v>
      </c>
      <c r="F10375" s="11" t="s">
        <v>45</v>
      </c>
      <c r="G10375" s="12">
        <f>[1]动作!$A10374+[1]动作!$B10374</f>
        <v>43217.206979166665</v>
      </c>
      <c r="H10375" s="12"/>
      <c r="I10375" s="11"/>
    </row>
    <row r="10376" spans="1:9" hidden="1" x14ac:dyDescent="0.3">
      <c r="A10376" s="24">
        <v>10374</v>
      </c>
      <c r="B10376" s="11" t="str">
        <f>IFERROR(INDEX({"JSNY-BJ0001-01";"JSNY-JS0022-01";"JSNY-JS0002-01"},MATCH(D10376,{"BJ_zhongyu";"JS_WX_liteer";"JS_CZ_wodefeng"},0)),"")</f>
        <v>JSNY-JS0002-01</v>
      </c>
      <c r="C10376" s="11" t="str">
        <f>IFERROR(INDEX({"北京中裕世纪大酒店";"江苏利特尔绿色包装股份有限公司";"常州市金坛沃德丰电子科技有限公司"},MATCH(D10376,{"BJ_zhongyu";"JS_WX_liteer";"JS_CZ_wodefeng"},0)),"")</f>
        <v>常州市金坛沃德丰电子科技有限公司</v>
      </c>
      <c r="D10376" s="11" t="str">
        <f>[1]动作!$G10375</f>
        <v>JS_CZ_wodefeng</v>
      </c>
      <c r="E10376" s="11" t="str">
        <f>[1]动作!$D10375</f>
        <v>电表故障</v>
      </c>
      <c r="F10376" s="11" t="s">
        <v>45</v>
      </c>
      <c r="G10376" s="12">
        <f>[1]动作!$A10375+[1]动作!$B10375</f>
        <v>43217.208425925928</v>
      </c>
      <c r="H10376" s="12"/>
      <c r="I10376" s="11"/>
    </row>
    <row r="10377" spans="1:9" hidden="1" x14ac:dyDescent="0.3">
      <c r="A10377" s="24">
        <v>10375</v>
      </c>
      <c r="B10377" s="11" t="str">
        <f>IFERROR(INDEX({"JSNY-BJ0001-01";"JSNY-JS0022-01";"JSNY-JS0002-01"},MATCH(D10377,{"BJ_zhongyu";"JS_WX_liteer";"JS_CZ_wodefeng"},0)),"")</f>
        <v>JSNY-JS0002-01</v>
      </c>
      <c r="C10377" s="11" t="str">
        <f>IFERROR(INDEX({"北京中裕世纪大酒店";"江苏利特尔绿色包装股份有限公司";"常州市金坛沃德丰电子科技有限公司"},MATCH(D10377,{"BJ_zhongyu";"JS_WX_liteer";"JS_CZ_wodefeng"},0)),"")</f>
        <v>常州市金坛沃德丰电子科技有限公司</v>
      </c>
      <c r="D10377" s="11" t="str">
        <f>[1]动作!$G10376</f>
        <v>JS_CZ_wodefeng</v>
      </c>
      <c r="E10377" s="11" t="str">
        <f>[1]动作!$D10376</f>
        <v>电表故障</v>
      </c>
      <c r="F10377" s="11" t="s">
        <v>45</v>
      </c>
      <c r="G10377" s="12">
        <f>[1]动作!$A10376+[1]动作!$B10376</f>
        <v>43217.20988425926</v>
      </c>
      <c r="H10377" s="12"/>
      <c r="I10377" s="11"/>
    </row>
    <row r="10378" spans="1:9" hidden="1" x14ac:dyDescent="0.3">
      <c r="A10378" s="24">
        <v>10376</v>
      </c>
      <c r="B10378" s="11" t="str">
        <f>IFERROR(INDEX({"JSNY-BJ0001-01";"JSNY-JS0022-01";"JSNY-JS0002-01"},MATCH(D10378,{"BJ_zhongyu";"JS_WX_liteer";"JS_CZ_wodefeng"},0)),"")</f>
        <v>JSNY-JS0002-01</v>
      </c>
      <c r="C10378" s="11" t="str">
        <f>IFERROR(INDEX({"北京中裕世纪大酒店";"江苏利特尔绿色包装股份有限公司";"常州市金坛沃德丰电子科技有限公司"},MATCH(D10378,{"BJ_zhongyu";"JS_WX_liteer";"JS_CZ_wodefeng"},0)),"")</f>
        <v>常州市金坛沃德丰电子科技有限公司</v>
      </c>
      <c r="D10378" s="11" t="str">
        <f>[1]动作!$G10377</f>
        <v>JS_CZ_wodefeng</v>
      </c>
      <c r="E10378" s="11" t="str">
        <f>[1]动作!$D10377</f>
        <v>电表故障</v>
      </c>
      <c r="F10378" s="11" t="s">
        <v>45</v>
      </c>
      <c r="G10378" s="12">
        <f>[1]动作!$A10377+[1]动作!$B10377</f>
        <v>43217.210810185185</v>
      </c>
      <c r="H10378" s="12"/>
      <c r="I10378" s="11"/>
    </row>
    <row r="10379" spans="1:9" hidden="1" x14ac:dyDescent="0.3">
      <c r="A10379" s="24">
        <v>10377</v>
      </c>
      <c r="B10379" s="11" t="str">
        <f>IFERROR(INDEX({"JSNY-BJ0001-01";"JSNY-JS0022-01";"JSNY-JS0002-01"},MATCH(D10379,{"BJ_zhongyu";"JS_WX_liteer";"JS_CZ_wodefeng"},0)),"")</f>
        <v>JSNY-JS0002-01</v>
      </c>
      <c r="C10379" s="11" t="str">
        <f>IFERROR(INDEX({"北京中裕世纪大酒店";"江苏利特尔绿色包装股份有限公司";"常州市金坛沃德丰电子科技有限公司"},MATCH(D10379,{"BJ_zhongyu";"JS_WX_liteer";"JS_CZ_wodefeng"},0)),"")</f>
        <v>常州市金坛沃德丰电子科技有限公司</v>
      </c>
      <c r="D10379" s="11" t="str">
        <f>[1]动作!$G10378</f>
        <v>JS_CZ_wodefeng</v>
      </c>
      <c r="E10379" s="11" t="str">
        <f>[1]动作!$D10378</f>
        <v>电表故障</v>
      </c>
      <c r="F10379" s="11" t="s">
        <v>45</v>
      </c>
      <c r="G10379" s="12">
        <f>[1]动作!$A10378+[1]动作!$B10378</f>
        <v>43217.212256944447</v>
      </c>
      <c r="H10379" s="12"/>
      <c r="I10379" s="11"/>
    </row>
    <row r="10380" spans="1:9" hidden="1" x14ac:dyDescent="0.3">
      <c r="A10380" s="24">
        <v>10378</v>
      </c>
      <c r="B10380" s="11" t="str">
        <f>IFERROR(INDEX({"JSNY-BJ0001-01";"JSNY-JS0022-01";"JSNY-JS0002-01"},MATCH(D10380,{"BJ_zhongyu";"JS_WX_liteer";"JS_CZ_wodefeng"},0)),"")</f>
        <v>JSNY-JS0002-01</v>
      </c>
      <c r="C10380" s="11" t="str">
        <f>IFERROR(INDEX({"北京中裕世纪大酒店";"江苏利特尔绿色包装股份有限公司";"常州市金坛沃德丰电子科技有限公司"},MATCH(D10380,{"BJ_zhongyu";"JS_WX_liteer";"JS_CZ_wodefeng"},0)),"")</f>
        <v>常州市金坛沃德丰电子科技有限公司</v>
      </c>
      <c r="D10380" s="11" t="str">
        <f>[1]动作!$G10379</f>
        <v>JS_CZ_wodefeng</v>
      </c>
      <c r="E10380" s="11" t="str">
        <f>[1]动作!$D10379</f>
        <v>电表故障</v>
      </c>
      <c r="F10380" s="11" t="s">
        <v>45</v>
      </c>
      <c r="G10380" s="12">
        <f>[1]动作!$A10379+[1]动作!$B10379</f>
        <v>43217.213240740741</v>
      </c>
      <c r="H10380" s="12"/>
      <c r="I10380" s="11"/>
    </row>
    <row r="10381" spans="1:9" hidden="1" x14ac:dyDescent="0.3">
      <c r="A10381" s="24">
        <v>10379</v>
      </c>
      <c r="B10381" s="11" t="str">
        <f>IFERROR(INDEX({"JSNY-BJ0001-01";"JSNY-JS0022-01";"JSNY-JS0002-01"},MATCH(D10381,{"BJ_zhongyu";"JS_WX_liteer";"JS_CZ_wodefeng"},0)),"")</f>
        <v>JSNY-JS0002-01</v>
      </c>
      <c r="C10381" s="11" t="str">
        <f>IFERROR(INDEX({"北京中裕世纪大酒店";"江苏利特尔绿色包装股份有限公司";"常州市金坛沃德丰电子科技有限公司"},MATCH(D10381,{"BJ_zhongyu";"JS_WX_liteer";"JS_CZ_wodefeng"},0)),"")</f>
        <v>常州市金坛沃德丰电子科技有限公司</v>
      </c>
      <c r="D10381" s="11" t="str">
        <f>[1]动作!$G10380</f>
        <v>JS_CZ_wodefeng</v>
      </c>
      <c r="E10381" s="11" t="str">
        <f>[1]动作!$D10380</f>
        <v>电表故障</v>
      </c>
      <c r="F10381" s="11" t="s">
        <v>45</v>
      </c>
      <c r="G10381" s="12">
        <f>[1]动作!$A10380+[1]动作!$B10380</f>
        <v>43217.216192129628</v>
      </c>
      <c r="H10381" s="12"/>
      <c r="I10381" s="11"/>
    </row>
    <row r="10382" spans="1:9" hidden="1" x14ac:dyDescent="0.3">
      <c r="A10382" s="24">
        <v>10380</v>
      </c>
      <c r="B10382" s="11" t="str">
        <f>IFERROR(INDEX({"JSNY-BJ0001-01";"JSNY-JS0022-01";"JSNY-JS0002-01"},MATCH(D10382,{"BJ_zhongyu";"JS_WX_liteer";"JS_CZ_wodefeng"},0)),"")</f>
        <v>JSNY-BJ0001-01</v>
      </c>
      <c r="C10382" s="11" t="str">
        <f>IFERROR(INDEX({"北京中裕世纪大酒店";"江苏利特尔绿色包装股份有限公司";"常州市金坛沃德丰电子科技有限公司"},MATCH(D10382,{"BJ_zhongyu";"JS_WX_liteer";"JS_CZ_wodefeng"},0)),"")</f>
        <v>北京中裕世纪大酒店</v>
      </c>
      <c r="D10382" s="11" t="str">
        <f>[1]动作!$G10381</f>
        <v>BJ_zhongyu</v>
      </c>
      <c r="E10382" s="11" t="str">
        <f>[1]动作!$D10381</f>
        <v>分系统3故障状态</v>
      </c>
      <c r="F10382" s="11" t="s">
        <v>178</v>
      </c>
      <c r="G10382" s="12">
        <f>[1]动作!$A10381+[1]动作!$B10381</f>
        <v>43217.216944444444</v>
      </c>
      <c r="H10382" s="12"/>
      <c r="I10382" s="11"/>
    </row>
    <row r="10383" spans="1:9" hidden="1" x14ac:dyDescent="0.3">
      <c r="A10383" s="24">
        <v>10381</v>
      </c>
      <c r="B10383" s="11" t="str">
        <f>IFERROR(INDEX({"JSNY-BJ0001-01";"JSNY-JS0022-01";"JSNY-JS0002-01"},MATCH(D10383,{"BJ_zhongyu";"JS_WX_liteer";"JS_CZ_wodefeng"},0)),"")</f>
        <v>JSNY-BJ0001-01</v>
      </c>
      <c r="C10383" s="11" t="str">
        <f>IFERROR(INDEX({"北京中裕世纪大酒店";"江苏利特尔绿色包装股份有限公司";"常州市金坛沃德丰电子科技有限公司"},MATCH(D10383,{"BJ_zhongyu";"JS_WX_liteer";"JS_CZ_wodefeng"},0)),"")</f>
        <v>北京中裕世纪大酒店</v>
      </c>
      <c r="D10383" s="11" t="str">
        <f>[1]动作!$G10382</f>
        <v>BJ_zhongyu</v>
      </c>
      <c r="E10383" s="11" t="str">
        <f>[1]动作!$D10382</f>
        <v>分系统3BCMS2故障状态</v>
      </c>
      <c r="F10383" s="11" t="s">
        <v>177</v>
      </c>
      <c r="G10383" s="12">
        <f>[1]动作!$A10382+[1]动作!$B10382</f>
        <v>43217.216944444444</v>
      </c>
      <c r="H10383" s="12"/>
      <c r="I10383" s="11"/>
    </row>
    <row r="10384" spans="1:9" hidden="1" x14ac:dyDescent="0.3">
      <c r="A10384" s="24">
        <v>10382</v>
      </c>
      <c r="B10384" s="11" t="str">
        <f>IFERROR(INDEX({"JSNY-BJ0001-01";"JSNY-JS0022-01";"JSNY-JS0002-01"},MATCH(D10384,{"BJ_zhongyu";"JS_WX_liteer";"JS_CZ_wodefeng"},0)),"")</f>
        <v>JSNY-JS0002-01</v>
      </c>
      <c r="C10384" s="11" t="str">
        <f>IFERROR(INDEX({"北京中裕世纪大酒店";"江苏利特尔绿色包装股份有限公司";"常州市金坛沃德丰电子科技有限公司"},MATCH(D10384,{"BJ_zhongyu";"JS_WX_liteer";"JS_CZ_wodefeng"},0)),"")</f>
        <v>常州市金坛沃德丰电子科技有限公司</v>
      </c>
      <c r="D10384" s="11" t="str">
        <f>[1]动作!$G10383</f>
        <v>JS_CZ_wodefeng</v>
      </c>
      <c r="E10384" s="11" t="str">
        <f>[1]动作!$D10383</f>
        <v>电表故障</v>
      </c>
      <c r="F10384" s="11" t="s">
        <v>45</v>
      </c>
      <c r="G10384" s="12">
        <f>[1]动作!$A10383+[1]动作!$B10383</f>
        <v>43217.218692129631</v>
      </c>
      <c r="H10384" s="12"/>
      <c r="I10384" s="11"/>
    </row>
    <row r="10385" spans="1:9" hidden="1" x14ac:dyDescent="0.3">
      <c r="A10385" s="24">
        <v>10383</v>
      </c>
      <c r="B10385" s="11" t="str">
        <f>IFERROR(INDEX({"JSNY-BJ0001-01";"JSNY-JS0022-01";"JSNY-JS0002-01"},MATCH(D10385,{"BJ_zhongyu";"JS_WX_liteer";"JS_CZ_wodefeng"},0)),"")</f>
        <v>JSNY-JS0002-01</v>
      </c>
      <c r="C10385" s="11" t="str">
        <f>IFERROR(INDEX({"北京中裕世纪大酒店";"江苏利特尔绿色包装股份有限公司";"常州市金坛沃德丰电子科技有限公司"},MATCH(D10385,{"BJ_zhongyu";"JS_WX_liteer";"JS_CZ_wodefeng"},0)),"")</f>
        <v>常州市金坛沃德丰电子科技有限公司</v>
      </c>
      <c r="D10385" s="11" t="str">
        <f>[1]动作!$G10384</f>
        <v>JS_CZ_wodefeng</v>
      </c>
      <c r="E10385" s="11" t="str">
        <f>[1]动作!$D10384</f>
        <v>电表故障</v>
      </c>
      <c r="F10385" s="11" t="s">
        <v>45</v>
      </c>
      <c r="G10385" s="12">
        <f>[1]动作!$A10384+[1]动作!$B10384</f>
        <v>43217.218807870369</v>
      </c>
      <c r="H10385" s="12"/>
      <c r="I10385" s="11"/>
    </row>
    <row r="10386" spans="1:9" hidden="1" x14ac:dyDescent="0.3">
      <c r="A10386" s="24">
        <v>10384</v>
      </c>
      <c r="B10386" s="11" t="str">
        <f>IFERROR(INDEX({"JSNY-BJ0001-01";"JSNY-JS0022-01";"JSNY-JS0002-01"},MATCH(D10386,{"BJ_zhongyu";"JS_WX_liteer";"JS_CZ_wodefeng"},0)),"")</f>
        <v>JSNY-JS0002-01</v>
      </c>
      <c r="C10386" s="11" t="str">
        <f>IFERROR(INDEX({"北京中裕世纪大酒店";"江苏利特尔绿色包装股份有限公司";"常州市金坛沃德丰电子科技有限公司"},MATCH(D10386,{"BJ_zhongyu";"JS_WX_liteer";"JS_CZ_wodefeng"},0)),"")</f>
        <v>常州市金坛沃德丰电子科技有限公司</v>
      </c>
      <c r="D10386" s="11" t="str">
        <f>[1]动作!$G10385</f>
        <v>JS_CZ_wodefeng</v>
      </c>
      <c r="E10386" s="11" t="str">
        <f>[1]动作!$D10385</f>
        <v>电表故障</v>
      </c>
      <c r="F10386" s="11" t="s">
        <v>45</v>
      </c>
      <c r="G10386" s="12">
        <f>[1]动作!$A10385+[1]动作!$B10385</f>
        <v>43217.218981481485</v>
      </c>
      <c r="H10386" s="12"/>
      <c r="I10386" s="11"/>
    </row>
    <row r="10387" spans="1:9" hidden="1" x14ac:dyDescent="0.3">
      <c r="A10387" s="24">
        <v>10385</v>
      </c>
      <c r="B10387" s="11" t="str">
        <f>IFERROR(INDEX({"JSNY-BJ0001-01";"JSNY-JS0022-01";"JSNY-JS0002-01"},MATCH(D10387,{"BJ_zhongyu";"JS_WX_liteer";"JS_CZ_wodefeng"},0)),"")</f>
        <v>JSNY-BJ0001-01</v>
      </c>
      <c r="C10387" s="11" t="str">
        <f>IFERROR(INDEX({"北京中裕世纪大酒店";"江苏利特尔绿色包装股份有限公司";"常州市金坛沃德丰电子科技有限公司"},MATCH(D10387,{"BJ_zhongyu";"JS_WX_liteer";"JS_CZ_wodefeng"},0)),"")</f>
        <v>北京中裕世纪大酒店</v>
      </c>
      <c r="D10387" s="11" t="str">
        <f>[1]动作!$G10386</f>
        <v>BJ_zhongyu</v>
      </c>
      <c r="E10387" s="11" t="str">
        <f>[1]动作!$D10386</f>
        <v>分系统3故障状态</v>
      </c>
      <c r="F10387" s="11" t="s">
        <v>178</v>
      </c>
      <c r="G10387" s="12">
        <f>[1]动作!$A10386+[1]动作!$B10386</f>
        <v>43217.219849537039</v>
      </c>
      <c r="H10387" s="12"/>
      <c r="I10387" s="11"/>
    </row>
    <row r="10388" spans="1:9" hidden="1" x14ac:dyDescent="0.3">
      <c r="A10388" s="24">
        <v>10386</v>
      </c>
      <c r="B10388" s="11" t="str">
        <f>IFERROR(INDEX({"JSNY-BJ0001-01";"JSNY-JS0022-01";"JSNY-JS0002-01"},MATCH(D10388,{"BJ_zhongyu";"JS_WX_liteer";"JS_CZ_wodefeng"},0)),"")</f>
        <v>JSNY-BJ0001-01</v>
      </c>
      <c r="C10388" s="11" t="str">
        <f>IFERROR(INDEX({"北京中裕世纪大酒店";"江苏利特尔绿色包装股份有限公司";"常州市金坛沃德丰电子科技有限公司"},MATCH(D10388,{"BJ_zhongyu";"JS_WX_liteer";"JS_CZ_wodefeng"},0)),"")</f>
        <v>北京中裕世纪大酒店</v>
      </c>
      <c r="D10388" s="11" t="str">
        <f>[1]动作!$G10387</f>
        <v>BJ_zhongyu</v>
      </c>
      <c r="E10388" s="11" t="str">
        <f>[1]动作!$D10387</f>
        <v>分系统3BCMS2故障状态</v>
      </c>
      <c r="F10388" s="11" t="s">
        <v>177</v>
      </c>
      <c r="G10388" s="12">
        <f>[1]动作!$A10387+[1]动作!$B10387</f>
        <v>43217.219849537039</v>
      </c>
      <c r="H10388" s="12"/>
      <c r="I10388" s="11"/>
    </row>
    <row r="10389" spans="1:9" hidden="1" x14ac:dyDescent="0.3">
      <c r="A10389" s="24">
        <v>10387</v>
      </c>
      <c r="B10389" s="11" t="str">
        <f>IFERROR(INDEX({"JSNY-BJ0001-01";"JSNY-JS0022-01";"JSNY-JS0002-01"},MATCH(D10389,{"BJ_zhongyu";"JS_WX_liteer";"JS_CZ_wodefeng"},0)),"")</f>
        <v>JSNY-JS0002-01</v>
      </c>
      <c r="C10389" s="11" t="str">
        <f>IFERROR(INDEX({"北京中裕世纪大酒店";"江苏利特尔绿色包装股份有限公司";"常州市金坛沃德丰电子科技有限公司"},MATCH(D10389,{"BJ_zhongyu";"JS_WX_liteer";"JS_CZ_wodefeng"},0)),"")</f>
        <v>常州市金坛沃德丰电子科技有限公司</v>
      </c>
      <c r="D10389" s="11" t="str">
        <f>[1]动作!$G10388</f>
        <v>JS_CZ_wodefeng</v>
      </c>
      <c r="E10389" s="11" t="str">
        <f>[1]动作!$D10388</f>
        <v>电表故障</v>
      </c>
      <c r="F10389" s="11" t="s">
        <v>45</v>
      </c>
      <c r="G10389" s="12">
        <f>[1]动作!$A10388+[1]动作!$B10388</f>
        <v>43217.220254629632</v>
      </c>
      <c r="H10389" s="12"/>
      <c r="I10389" s="11"/>
    </row>
    <row r="10390" spans="1:9" hidden="1" x14ac:dyDescent="0.3">
      <c r="A10390" s="24">
        <v>10388</v>
      </c>
      <c r="B10390" s="11" t="str">
        <f>IFERROR(INDEX({"JSNY-BJ0001-01";"JSNY-JS0022-01";"JSNY-JS0002-01"},MATCH(D10390,{"BJ_zhongyu";"JS_WX_liteer";"JS_CZ_wodefeng"},0)),"")</f>
        <v>JSNY-BJ0001-01</v>
      </c>
      <c r="C10390" s="11" t="str">
        <f>IFERROR(INDEX({"北京中裕世纪大酒店";"江苏利特尔绿色包装股份有限公司";"常州市金坛沃德丰电子科技有限公司"},MATCH(D10390,{"BJ_zhongyu";"JS_WX_liteer";"JS_CZ_wodefeng"},0)),"")</f>
        <v>北京中裕世纪大酒店</v>
      </c>
      <c r="D10390" s="11" t="str">
        <f>[1]动作!$G10389</f>
        <v>BJ_zhongyu</v>
      </c>
      <c r="E10390" s="11" t="str">
        <f>[1]动作!$D10389</f>
        <v>分系统3故障状态</v>
      </c>
      <c r="F10390" s="11" t="s">
        <v>178</v>
      </c>
      <c r="G10390" s="12">
        <f>[1]动作!$A10389+[1]动作!$B10389</f>
        <v>43217.222222222219</v>
      </c>
      <c r="H10390" s="12"/>
      <c r="I10390" s="11"/>
    </row>
    <row r="10391" spans="1:9" hidden="1" x14ac:dyDescent="0.3">
      <c r="A10391" s="24">
        <v>10389</v>
      </c>
      <c r="B10391" s="11" t="str">
        <f>IFERROR(INDEX({"JSNY-BJ0001-01";"JSNY-JS0022-01";"JSNY-JS0002-01"},MATCH(D10391,{"BJ_zhongyu";"JS_WX_liteer";"JS_CZ_wodefeng"},0)),"")</f>
        <v>JSNY-BJ0001-01</v>
      </c>
      <c r="C10391" s="11" t="str">
        <f>IFERROR(INDEX({"北京中裕世纪大酒店";"江苏利特尔绿色包装股份有限公司";"常州市金坛沃德丰电子科技有限公司"},MATCH(D10391,{"BJ_zhongyu";"JS_WX_liteer";"JS_CZ_wodefeng"},0)),"")</f>
        <v>北京中裕世纪大酒店</v>
      </c>
      <c r="D10391" s="11" t="str">
        <f>[1]动作!$G10390</f>
        <v>BJ_zhongyu</v>
      </c>
      <c r="E10391" s="11" t="str">
        <f>[1]动作!$D10390</f>
        <v>分系统3BCMS2故障状态</v>
      </c>
      <c r="F10391" s="11" t="s">
        <v>177</v>
      </c>
      <c r="G10391" s="12">
        <f>[1]动作!$A10390+[1]动作!$B10390</f>
        <v>43217.222222222219</v>
      </c>
      <c r="H10391" s="12"/>
      <c r="I10391" s="11"/>
    </row>
    <row r="10392" spans="1:9" hidden="1" x14ac:dyDescent="0.3">
      <c r="A10392" s="24">
        <v>10390</v>
      </c>
      <c r="B10392" s="11" t="str">
        <f>IFERROR(INDEX({"JSNY-BJ0001-01";"JSNY-JS0022-01";"JSNY-JS0002-01"},MATCH(D10392,{"BJ_zhongyu";"JS_WX_liteer";"JS_CZ_wodefeng"},0)),"")</f>
        <v>JSNY-JS0002-01</v>
      </c>
      <c r="C10392" s="11" t="str">
        <f>IFERROR(INDEX({"北京中裕世纪大酒店";"江苏利特尔绿色包装股份有限公司";"常州市金坛沃德丰电子科技有限公司"},MATCH(D10392,{"BJ_zhongyu";"JS_WX_liteer";"JS_CZ_wodefeng"},0)),"")</f>
        <v>常州市金坛沃德丰电子科技有限公司</v>
      </c>
      <c r="D10392" s="11" t="str">
        <f>[1]动作!$G10391</f>
        <v>JS_CZ_wodefeng</v>
      </c>
      <c r="E10392" s="11" t="str">
        <f>[1]动作!$D10391</f>
        <v>电表故障</v>
      </c>
      <c r="F10392" s="11" t="s">
        <v>45</v>
      </c>
      <c r="G10392" s="12">
        <f>[1]动作!$A10391+[1]动作!$B10391</f>
        <v>43217.222627314812</v>
      </c>
      <c r="H10392" s="12"/>
      <c r="I10392" s="11"/>
    </row>
    <row r="10393" spans="1:9" hidden="1" x14ac:dyDescent="0.3">
      <c r="A10393" s="24">
        <v>10391</v>
      </c>
      <c r="B10393" s="11" t="str">
        <f>IFERROR(INDEX({"JSNY-BJ0001-01";"JSNY-JS0022-01";"JSNY-JS0002-01"},MATCH(D10393,{"BJ_zhongyu";"JS_WX_liteer";"JS_CZ_wodefeng"},0)),"")</f>
        <v>JSNY-JS0002-01</v>
      </c>
      <c r="C10393" s="11" t="str">
        <f>IFERROR(INDEX({"北京中裕世纪大酒店";"江苏利特尔绿色包装股份有限公司";"常州市金坛沃德丰电子科技有限公司"},MATCH(D10393,{"BJ_zhongyu";"JS_WX_liteer";"JS_CZ_wodefeng"},0)),"")</f>
        <v>常州市金坛沃德丰电子科技有限公司</v>
      </c>
      <c r="D10393" s="11" t="str">
        <f>[1]动作!$G10392</f>
        <v>JS_CZ_wodefeng</v>
      </c>
      <c r="E10393" s="11" t="str">
        <f>[1]动作!$D10392</f>
        <v>电表故障</v>
      </c>
      <c r="F10393" s="11" t="s">
        <v>45</v>
      </c>
      <c r="G10393" s="12">
        <f>[1]动作!$A10392+[1]动作!$B10392</f>
        <v>43217.224189814813</v>
      </c>
      <c r="H10393" s="12"/>
      <c r="I10393" s="11"/>
    </row>
    <row r="10394" spans="1:9" hidden="1" x14ac:dyDescent="0.3">
      <c r="A10394" s="24">
        <v>10392</v>
      </c>
      <c r="B10394" s="11" t="str">
        <f>IFERROR(INDEX({"JSNY-BJ0001-01";"JSNY-JS0022-01";"JSNY-JS0002-01"},MATCH(D10394,{"BJ_zhongyu";"JS_WX_liteer";"JS_CZ_wodefeng"},0)),"")</f>
        <v>JSNY-BJ0001-01</v>
      </c>
      <c r="C10394" s="11" t="str">
        <f>IFERROR(INDEX({"北京中裕世纪大酒店";"江苏利特尔绿色包装股份有限公司";"常州市金坛沃德丰电子科技有限公司"},MATCH(D10394,{"BJ_zhongyu";"JS_WX_liteer";"JS_CZ_wodefeng"},0)),"")</f>
        <v>北京中裕世纪大酒店</v>
      </c>
      <c r="D10394" s="11" t="str">
        <f>[1]动作!$G10393</f>
        <v>BJ_zhongyu</v>
      </c>
      <c r="E10394" s="11" t="str">
        <f>[1]动作!$D10393</f>
        <v>分系统3故障状态</v>
      </c>
      <c r="F10394" s="11" t="s">
        <v>178</v>
      </c>
      <c r="G10394" s="12">
        <f>[1]动作!$A10393+[1]动作!$B10393</f>
        <v>43217.224479166667</v>
      </c>
      <c r="H10394" s="12"/>
      <c r="I10394" s="11"/>
    </row>
    <row r="10395" spans="1:9" hidden="1" x14ac:dyDescent="0.3">
      <c r="A10395" s="24">
        <v>10393</v>
      </c>
      <c r="B10395" s="11" t="str">
        <f>IFERROR(INDEX({"JSNY-BJ0001-01";"JSNY-JS0022-01";"JSNY-JS0002-01"},MATCH(D10395,{"BJ_zhongyu";"JS_WX_liteer";"JS_CZ_wodefeng"},0)),"")</f>
        <v>JSNY-BJ0001-01</v>
      </c>
      <c r="C10395" s="11" t="str">
        <f>IFERROR(INDEX({"北京中裕世纪大酒店";"江苏利特尔绿色包装股份有限公司";"常州市金坛沃德丰电子科技有限公司"},MATCH(D10395,{"BJ_zhongyu";"JS_WX_liteer";"JS_CZ_wodefeng"},0)),"")</f>
        <v>北京中裕世纪大酒店</v>
      </c>
      <c r="D10395" s="11" t="str">
        <f>[1]动作!$G10394</f>
        <v>BJ_zhongyu</v>
      </c>
      <c r="E10395" s="11" t="str">
        <f>[1]动作!$D10394</f>
        <v>分系统3BCMS2故障状态</v>
      </c>
      <c r="F10395" s="11" t="s">
        <v>177</v>
      </c>
      <c r="G10395" s="12">
        <f>[1]动作!$A10394+[1]动作!$B10394</f>
        <v>43217.224479166667</v>
      </c>
      <c r="H10395" s="12"/>
      <c r="I10395" s="11"/>
    </row>
    <row r="10396" spans="1:9" hidden="1" x14ac:dyDescent="0.3">
      <c r="A10396" s="24">
        <v>10394</v>
      </c>
      <c r="B10396" s="11" t="str">
        <f>IFERROR(INDEX({"JSNY-BJ0001-01";"JSNY-JS0022-01";"JSNY-JS0002-01"},MATCH(D10396,{"BJ_zhongyu";"JS_WX_liteer";"JS_CZ_wodefeng"},0)),"")</f>
        <v>JSNY-JS0002-01</v>
      </c>
      <c r="C10396" s="11" t="str">
        <f>IFERROR(INDEX({"北京中裕世纪大酒店";"江苏利特尔绿色包装股份有限公司";"常州市金坛沃德丰电子科技有限公司"},MATCH(D10396,{"BJ_zhongyu";"JS_WX_liteer";"JS_CZ_wodefeng"},0)),"")</f>
        <v>常州市金坛沃德丰电子科技有限公司</v>
      </c>
      <c r="D10396" s="11" t="str">
        <f>[1]动作!$G10395</f>
        <v>JS_CZ_wodefeng</v>
      </c>
      <c r="E10396" s="11" t="str">
        <f>[1]动作!$D10395</f>
        <v>电表故障</v>
      </c>
      <c r="F10396" s="11" t="s">
        <v>45</v>
      </c>
      <c r="G10396" s="12">
        <f>[1]动作!$A10395+[1]动作!$B10395</f>
        <v>43217.225648148145</v>
      </c>
      <c r="H10396" s="12"/>
      <c r="I10396" s="11"/>
    </row>
    <row r="10397" spans="1:9" hidden="1" x14ac:dyDescent="0.3">
      <c r="A10397" s="24">
        <v>10395</v>
      </c>
      <c r="B10397" s="11" t="str">
        <f>IFERROR(INDEX({"JSNY-BJ0001-01";"JSNY-JS0022-01";"JSNY-JS0002-01"},MATCH(D10397,{"BJ_zhongyu";"JS_WX_liteer";"JS_CZ_wodefeng"},0)),"")</f>
        <v>JSNY-BJ0001-01</v>
      </c>
      <c r="C10397" s="11" t="str">
        <f>IFERROR(INDEX({"北京中裕世纪大酒店";"江苏利特尔绿色包装股份有限公司";"常州市金坛沃德丰电子科技有限公司"},MATCH(D10397,{"BJ_zhongyu";"JS_WX_liteer";"JS_CZ_wodefeng"},0)),"")</f>
        <v>北京中裕世纪大酒店</v>
      </c>
      <c r="D10397" s="11" t="str">
        <f>[1]动作!$G10396</f>
        <v>BJ_zhongyu</v>
      </c>
      <c r="E10397" s="11" t="str">
        <f>[1]动作!$D10396</f>
        <v>分系统3故障状态</v>
      </c>
      <c r="F10397" s="11" t="s">
        <v>178</v>
      </c>
      <c r="G10397" s="12">
        <f>[1]动作!$A10396+[1]动作!$B10396</f>
        <v>43217.226747685185</v>
      </c>
      <c r="H10397" s="12"/>
      <c r="I10397" s="11"/>
    </row>
    <row r="10398" spans="1:9" hidden="1" x14ac:dyDescent="0.3">
      <c r="A10398" s="24">
        <v>10396</v>
      </c>
      <c r="B10398" s="11" t="str">
        <f>IFERROR(INDEX({"JSNY-BJ0001-01";"JSNY-JS0022-01";"JSNY-JS0002-01"},MATCH(D10398,{"BJ_zhongyu";"JS_WX_liteer";"JS_CZ_wodefeng"},0)),"")</f>
        <v>JSNY-BJ0001-01</v>
      </c>
      <c r="C10398" s="11" t="str">
        <f>IFERROR(INDEX({"北京中裕世纪大酒店";"江苏利特尔绿色包装股份有限公司";"常州市金坛沃德丰电子科技有限公司"},MATCH(D10398,{"BJ_zhongyu";"JS_WX_liteer";"JS_CZ_wodefeng"},0)),"")</f>
        <v>北京中裕世纪大酒店</v>
      </c>
      <c r="D10398" s="11" t="str">
        <f>[1]动作!$G10397</f>
        <v>BJ_zhongyu</v>
      </c>
      <c r="E10398" s="11" t="str">
        <f>[1]动作!$D10397</f>
        <v>分系统3BCMS2故障状态</v>
      </c>
      <c r="F10398" s="11" t="s">
        <v>177</v>
      </c>
      <c r="G10398" s="12">
        <f>[1]动作!$A10397+[1]动作!$B10397</f>
        <v>43217.226747685185</v>
      </c>
      <c r="H10398" s="12"/>
      <c r="I10398" s="11"/>
    </row>
    <row r="10399" spans="1:9" hidden="1" x14ac:dyDescent="0.3">
      <c r="A10399" s="24">
        <v>10397</v>
      </c>
      <c r="B10399" s="11" t="str">
        <f>IFERROR(INDEX({"JSNY-BJ0001-01";"JSNY-JS0022-01";"JSNY-JS0002-01"},MATCH(D10399,{"BJ_zhongyu";"JS_WX_liteer";"JS_CZ_wodefeng"},0)),"")</f>
        <v>JSNY-JS0002-01</v>
      </c>
      <c r="C10399" s="11" t="str">
        <f>IFERROR(INDEX({"北京中裕世纪大酒店";"江苏利特尔绿色包装股份有限公司";"常州市金坛沃德丰电子科技有限公司"},MATCH(D10399,{"BJ_zhongyu";"JS_WX_liteer";"JS_CZ_wodefeng"},0)),"")</f>
        <v>常州市金坛沃德丰电子科技有限公司</v>
      </c>
      <c r="D10399" s="11" t="str">
        <f>[1]动作!$G10398</f>
        <v>JS_CZ_wodefeng</v>
      </c>
      <c r="E10399" s="11" t="str">
        <f>[1]动作!$D10398</f>
        <v>电表故障</v>
      </c>
      <c r="F10399" s="11" t="s">
        <v>45</v>
      </c>
      <c r="G10399" s="12">
        <f>[1]动作!$A10398+[1]动作!$B10398</f>
        <v>43217.227962962963</v>
      </c>
      <c r="H10399" s="12"/>
      <c r="I10399" s="11"/>
    </row>
    <row r="10400" spans="1:9" hidden="1" x14ac:dyDescent="0.3">
      <c r="A10400" s="24">
        <v>10398</v>
      </c>
      <c r="B10400" s="11" t="str">
        <f>IFERROR(INDEX({"JSNY-BJ0001-01";"JSNY-JS0022-01";"JSNY-JS0002-01"},MATCH(D10400,{"BJ_zhongyu";"JS_WX_liteer";"JS_CZ_wodefeng"},0)),"")</f>
        <v>JSNY-BJ0001-01</v>
      </c>
      <c r="C10400" s="11" t="str">
        <f>IFERROR(INDEX({"北京中裕世纪大酒店";"江苏利特尔绿色包装股份有限公司";"常州市金坛沃德丰电子科技有限公司"},MATCH(D10400,{"BJ_zhongyu";"JS_WX_liteer";"JS_CZ_wodefeng"},0)),"")</f>
        <v>北京中裕世纪大酒店</v>
      </c>
      <c r="D10400" s="11" t="str">
        <f>[1]动作!$G10399</f>
        <v>BJ_zhongyu</v>
      </c>
      <c r="E10400" s="11" t="str">
        <f>[1]动作!$D10399</f>
        <v>分系统3BCMS2故障状态</v>
      </c>
      <c r="F10400" s="11" t="s">
        <v>177</v>
      </c>
      <c r="G10400" s="12">
        <f>[1]动作!$A10399+[1]动作!$B10399</f>
        <v>43217.22859953704</v>
      </c>
      <c r="H10400" s="12"/>
      <c r="I10400" s="11"/>
    </row>
    <row r="10401" spans="1:9" hidden="1" x14ac:dyDescent="0.3">
      <c r="A10401" s="24">
        <v>10399</v>
      </c>
      <c r="B10401" s="11" t="str">
        <f>IFERROR(INDEX({"JSNY-BJ0001-01";"JSNY-JS0022-01";"JSNY-JS0002-01"},MATCH(D10401,{"BJ_zhongyu";"JS_WX_liteer";"JS_CZ_wodefeng"},0)),"")</f>
        <v>JSNY-JS0002-01</v>
      </c>
      <c r="C10401" s="11" t="str">
        <f>IFERROR(INDEX({"北京中裕世纪大酒店";"江苏利特尔绿色包装股份有限公司";"常州市金坛沃德丰电子科技有限公司"},MATCH(D10401,{"BJ_zhongyu";"JS_WX_liteer";"JS_CZ_wodefeng"},0)),"")</f>
        <v>常州市金坛沃德丰电子科技有限公司</v>
      </c>
      <c r="D10401" s="11" t="str">
        <f>[1]动作!$G10400</f>
        <v>JS_CZ_wodefeng</v>
      </c>
      <c r="E10401" s="11" t="str">
        <f>[1]动作!$D10400</f>
        <v>电表故障</v>
      </c>
      <c r="F10401" s="11" t="s">
        <v>45</v>
      </c>
      <c r="G10401" s="12">
        <f>[1]动作!$A10400+[1]动作!$B10400</f>
        <v>43217.229120370372</v>
      </c>
      <c r="H10401" s="12"/>
      <c r="I10401" s="11"/>
    </row>
    <row r="10402" spans="1:9" hidden="1" x14ac:dyDescent="0.3">
      <c r="A10402" s="24">
        <v>10400</v>
      </c>
      <c r="B10402" s="11" t="str">
        <f>IFERROR(INDEX({"JSNY-BJ0001-01";"JSNY-JS0022-01";"JSNY-JS0002-01"},MATCH(D10402,{"BJ_zhongyu";"JS_WX_liteer";"JS_CZ_wodefeng"},0)),"")</f>
        <v>JSNY-JS0002-01</v>
      </c>
      <c r="C10402" s="11" t="str">
        <f>IFERROR(INDEX({"北京中裕世纪大酒店";"江苏利特尔绿色包装股份有限公司";"常州市金坛沃德丰电子科技有限公司"},MATCH(D10402,{"BJ_zhongyu";"JS_WX_liteer";"JS_CZ_wodefeng"},0)),"")</f>
        <v>常州市金坛沃德丰电子科技有限公司</v>
      </c>
      <c r="D10402" s="11" t="str">
        <f>[1]动作!$G10401</f>
        <v>JS_CZ_wodefeng</v>
      </c>
      <c r="E10402" s="11" t="str">
        <f>[1]动作!$D10401</f>
        <v>电表故障</v>
      </c>
      <c r="F10402" s="11" t="s">
        <v>45</v>
      </c>
      <c r="G10402" s="12">
        <f>[1]动作!$A10401+[1]动作!$B10401</f>
        <v>43217.229351851849</v>
      </c>
      <c r="H10402" s="12"/>
      <c r="I10402" s="11"/>
    </row>
    <row r="10403" spans="1:9" hidden="1" x14ac:dyDescent="0.3">
      <c r="A10403" s="24">
        <v>10401</v>
      </c>
      <c r="B10403" s="11" t="str">
        <f>IFERROR(INDEX({"JSNY-BJ0001-01";"JSNY-JS0022-01";"JSNY-JS0002-01"},MATCH(D10403,{"BJ_zhongyu";"JS_WX_liteer";"JS_CZ_wodefeng"},0)),"")</f>
        <v>JSNY-BJ0001-01</v>
      </c>
      <c r="C10403" s="11" t="str">
        <f>IFERROR(INDEX({"北京中裕世纪大酒店";"江苏利特尔绿色包装股份有限公司";"常州市金坛沃德丰电子科技有限公司"},MATCH(D10403,{"BJ_zhongyu";"JS_WX_liteer";"JS_CZ_wodefeng"},0)),"")</f>
        <v>北京中裕世纪大酒店</v>
      </c>
      <c r="D10403" s="11" t="str">
        <f>[1]动作!$G10402</f>
        <v>BJ_zhongyu</v>
      </c>
      <c r="E10403" s="11" t="str">
        <f>[1]动作!$D10402</f>
        <v>分系统3故障状态</v>
      </c>
      <c r="F10403" s="11" t="s">
        <v>178</v>
      </c>
      <c r="G10403" s="12">
        <f>[1]动作!$A10402+[1]动作!$B10402</f>
        <v>43217.229467592595</v>
      </c>
      <c r="H10403" s="12"/>
      <c r="I10403" s="11"/>
    </row>
    <row r="10404" spans="1:9" hidden="1" x14ac:dyDescent="0.3">
      <c r="A10404" s="24">
        <v>10402</v>
      </c>
      <c r="B10404" s="11" t="str">
        <f>IFERROR(INDEX({"JSNY-BJ0001-01";"JSNY-JS0022-01";"JSNY-JS0002-01"},MATCH(D10404,{"BJ_zhongyu";"JS_WX_liteer";"JS_CZ_wodefeng"},0)),"")</f>
        <v>JSNY-BJ0001-01</v>
      </c>
      <c r="C10404" s="11" t="str">
        <f>IFERROR(INDEX({"北京中裕世纪大酒店";"江苏利特尔绿色包装股份有限公司";"常州市金坛沃德丰电子科技有限公司"},MATCH(D10404,{"BJ_zhongyu";"JS_WX_liteer";"JS_CZ_wodefeng"},0)),"")</f>
        <v>北京中裕世纪大酒店</v>
      </c>
      <c r="D10404" s="11" t="str">
        <f>[1]动作!$G10403</f>
        <v>BJ_zhongyu</v>
      </c>
      <c r="E10404" s="11" t="str">
        <f>[1]动作!$D10403</f>
        <v>分系统3BCMS2故障状态</v>
      </c>
      <c r="F10404" s="11" t="s">
        <v>177</v>
      </c>
      <c r="G10404" s="12">
        <f>[1]动作!$A10403+[1]动作!$B10403</f>
        <v>43217.229467592595</v>
      </c>
      <c r="H10404" s="12"/>
      <c r="I10404" s="11"/>
    </row>
    <row r="10405" spans="1:9" hidden="1" x14ac:dyDescent="0.3">
      <c r="A10405" s="24">
        <v>10403</v>
      </c>
      <c r="B10405" s="11" t="str">
        <f>IFERROR(INDEX({"JSNY-BJ0001-01";"JSNY-JS0022-01";"JSNY-JS0002-01"},MATCH(D10405,{"BJ_zhongyu";"JS_WX_liteer";"JS_CZ_wodefeng"},0)),"")</f>
        <v>JSNY-JS0002-01</v>
      </c>
      <c r="C10405" s="11" t="str">
        <f>IFERROR(INDEX({"北京中裕世纪大酒店";"江苏利特尔绿色包装股份有限公司";"常州市金坛沃德丰电子科技有限公司"},MATCH(D10405,{"BJ_zhongyu";"JS_WX_liteer";"JS_CZ_wodefeng"},0)),"")</f>
        <v>常州市金坛沃德丰电子科技有限公司</v>
      </c>
      <c r="D10405" s="11" t="str">
        <f>[1]动作!$G10404</f>
        <v>JS_CZ_wodefeng</v>
      </c>
      <c r="E10405" s="11" t="str">
        <f>[1]动作!$D10404</f>
        <v>电表故障</v>
      </c>
      <c r="F10405" s="11" t="s">
        <v>45</v>
      </c>
      <c r="G10405" s="12">
        <f>[1]动作!$A10404+[1]动作!$B10404</f>
        <v>43217.229467592595</v>
      </c>
      <c r="H10405" s="12"/>
      <c r="I10405" s="11"/>
    </row>
    <row r="10406" spans="1:9" hidden="1" x14ac:dyDescent="0.3">
      <c r="A10406" s="24">
        <v>10404</v>
      </c>
      <c r="B10406" s="11" t="str">
        <f>IFERROR(INDEX({"JSNY-BJ0001-01";"JSNY-JS0022-01";"JSNY-JS0002-01"},MATCH(D10406,{"BJ_zhongyu";"JS_WX_liteer";"JS_CZ_wodefeng"},0)),"")</f>
        <v>JSNY-JS0002-01</v>
      </c>
      <c r="C10406" s="11" t="str">
        <f>IFERROR(INDEX({"北京中裕世纪大酒店";"江苏利特尔绿色包装股份有限公司";"常州市金坛沃德丰电子科技有限公司"},MATCH(D10406,{"BJ_zhongyu";"JS_WX_liteer";"JS_CZ_wodefeng"},0)),"")</f>
        <v>常州市金坛沃德丰电子科技有限公司</v>
      </c>
      <c r="D10406" s="11" t="str">
        <f>[1]动作!$G10405</f>
        <v>JS_CZ_wodefeng</v>
      </c>
      <c r="E10406" s="11" t="str">
        <f>[1]动作!$D10405</f>
        <v>电表故障</v>
      </c>
      <c r="F10406" s="11" t="s">
        <v>45</v>
      </c>
      <c r="G10406" s="12">
        <f>[1]动作!$A10405+[1]动作!$B10405</f>
        <v>43217.230509259258</v>
      </c>
      <c r="H10406" s="12"/>
      <c r="I10406" s="11"/>
    </row>
    <row r="10407" spans="1:9" hidden="1" x14ac:dyDescent="0.3">
      <c r="A10407" s="24">
        <v>10405</v>
      </c>
      <c r="B10407" s="11" t="str">
        <f>IFERROR(INDEX({"JSNY-BJ0001-01";"JSNY-JS0022-01";"JSNY-JS0002-01"},MATCH(D10407,{"BJ_zhongyu";"JS_WX_liteer";"JS_CZ_wodefeng"},0)),"")</f>
        <v>JSNY-BJ0001-01</v>
      </c>
      <c r="C10407" s="11" t="str">
        <f>IFERROR(INDEX({"北京中裕世纪大酒店";"江苏利特尔绿色包装股份有限公司";"常州市金坛沃德丰电子科技有限公司"},MATCH(D10407,{"BJ_zhongyu";"JS_WX_liteer";"JS_CZ_wodefeng"},0)),"")</f>
        <v>北京中裕世纪大酒店</v>
      </c>
      <c r="D10407" s="11" t="str">
        <f>[1]动作!$G10406</f>
        <v>BJ_zhongyu</v>
      </c>
      <c r="E10407" s="11" t="str">
        <f>[1]动作!$D10406</f>
        <v>分系统3BCMS2故障状态</v>
      </c>
      <c r="F10407" s="11" t="s">
        <v>177</v>
      </c>
      <c r="G10407" s="12">
        <f>[1]动作!$A10406+[1]动作!$B10406</f>
        <v>43217.230856481481</v>
      </c>
      <c r="H10407" s="12"/>
      <c r="I10407" s="11"/>
    </row>
    <row r="10408" spans="1:9" hidden="1" x14ac:dyDescent="0.3">
      <c r="A10408" s="24">
        <v>10406</v>
      </c>
      <c r="B10408" s="11" t="str">
        <f>IFERROR(INDEX({"JSNY-BJ0001-01";"JSNY-JS0022-01";"JSNY-JS0002-01"},MATCH(D10408,{"BJ_zhongyu";"JS_WX_liteer";"JS_CZ_wodefeng"},0)),"")</f>
        <v>JSNY-JS0002-01</v>
      </c>
      <c r="C10408" s="11" t="str">
        <f>IFERROR(INDEX({"北京中裕世纪大酒店";"江苏利特尔绿色包装股份有限公司";"常州市金坛沃德丰电子科技有限公司"},MATCH(D10408,{"BJ_zhongyu";"JS_WX_liteer";"JS_CZ_wodefeng"},0)),"")</f>
        <v>常州市金坛沃德丰电子科技有限公司</v>
      </c>
      <c r="D10408" s="11" t="str">
        <f>[1]动作!$G10407</f>
        <v>JS_CZ_wodefeng</v>
      </c>
      <c r="E10408" s="11" t="str">
        <f>[1]动作!$D10407</f>
        <v>电表故障</v>
      </c>
      <c r="F10408" s="11" t="s">
        <v>45</v>
      </c>
      <c r="G10408" s="12">
        <f>[1]动作!$A10407+[1]动作!$B10407</f>
        <v>43217.231956018521</v>
      </c>
      <c r="H10408" s="12"/>
      <c r="I10408" s="11"/>
    </row>
    <row r="10409" spans="1:9" hidden="1" x14ac:dyDescent="0.3">
      <c r="A10409" s="24">
        <v>10407</v>
      </c>
      <c r="B10409" s="11" t="str">
        <f>IFERROR(INDEX({"JSNY-BJ0001-01";"JSNY-JS0022-01";"JSNY-JS0002-01"},MATCH(D10409,{"BJ_zhongyu";"JS_WX_liteer";"JS_CZ_wodefeng"},0)),"")</f>
        <v>JSNY-BJ0001-01</v>
      </c>
      <c r="C10409" s="11" t="str">
        <f>IFERROR(INDEX({"北京中裕世纪大酒店";"江苏利特尔绿色包装股份有限公司";"常州市金坛沃德丰电子科技有限公司"},MATCH(D10409,{"BJ_zhongyu";"JS_WX_liteer";"JS_CZ_wodefeng"},0)),"")</f>
        <v>北京中裕世纪大酒店</v>
      </c>
      <c r="D10409" s="11" t="str">
        <f>[1]动作!$G10408</f>
        <v>BJ_zhongyu</v>
      </c>
      <c r="E10409" s="11" t="str">
        <f>[1]动作!$D10408</f>
        <v>分系统3故障状态</v>
      </c>
      <c r="F10409" s="11" t="s">
        <v>178</v>
      </c>
      <c r="G10409" s="12">
        <f>[1]动作!$A10408+[1]动作!$B10408</f>
        <v>43217.23201388889</v>
      </c>
      <c r="H10409" s="12"/>
      <c r="I10409" s="11"/>
    </row>
    <row r="10410" spans="1:9" hidden="1" x14ac:dyDescent="0.3">
      <c r="A10410" s="24">
        <v>10408</v>
      </c>
      <c r="B10410" s="11" t="str">
        <f>IFERROR(INDEX({"JSNY-BJ0001-01";"JSNY-JS0022-01";"JSNY-JS0002-01"},MATCH(D10410,{"BJ_zhongyu";"JS_WX_liteer";"JS_CZ_wodefeng"},0)),"")</f>
        <v>JSNY-BJ0001-01</v>
      </c>
      <c r="C10410" s="11" t="str">
        <f>IFERROR(INDEX({"北京中裕世纪大酒店";"江苏利特尔绿色包装股份有限公司";"常州市金坛沃德丰电子科技有限公司"},MATCH(D10410,{"BJ_zhongyu";"JS_WX_liteer";"JS_CZ_wodefeng"},0)),"")</f>
        <v>北京中裕世纪大酒店</v>
      </c>
      <c r="D10410" s="11" t="str">
        <f>[1]动作!$G10409</f>
        <v>BJ_zhongyu</v>
      </c>
      <c r="E10410" s="11" t="str">
        <f>[1]动作!$D10409</f>
        <v>分系统3BCMS2故障状态</v>
      </c>
      <c r="F10410" s="11" t="s">
        <v>177</v>
      </c>
      <c r="G10410" s="12">
        <f>[1]动作!$A10409+[1]动作!$B10409</f>
        <v>43217.23201388889</v>
      </c>
      <c r="H10410" s="12"/>
      <c r="I10410" s="11"/>
    </row>
    <row r="10411" spans="1:9" hidden="1" x14ac:dyDescent="0.3">
      <c r="A10411" s="24">
        <v>10409</v>
      </c>
      <c r="B10411" s="11" t="str">
        <f>IFERROR(INDEX({"JSNY-BJ0001-01";"JSNY-JS0022-01";"JSNY-JS0002-01"},MATCH(D10411,{"BJ_zhongyu";"JS_WX_liteer";"JS_CZ_wodefeng"},0)),"")</f>
        <v>JSNY-BJ0001-01</v>
      </c>
      <c r="C10411" s="11" t="str">
        <f>IFERROR(INDEX({"北京中裕世纪大酒店";"江苏利特尔绿色包装股份有限公司";"常州市金坛沃德丰电子科技有限公司"},MATCH(D10411,{"BJ_zhongyu";"JS_WX_liteer";"JS_CZ_wodefeng"},0)),"")</f>
        <v>北京中裕世纪大酒店</v>
      </c>
      <c r="D10411" s="11" t="str">
        <f>[1]动作!$G10410</f>
        <v>BJ_zhongyu</v>
      </c>
      <c r="E10411" s="11" t="str">
        <f>[1]动作!$D10410</f>
        <v>分系统3故障状态</v>
      </c>
      <c r="F10411" s="11" t="s">
        <v>178</v>
      </c>
      <c r="G10411" s="12">
        <f>[1]动作!$A10410+[1]动作!$B10410</f>
        <v>43217.234560185185</v>
      </c>
      <c r="H10411" s="12"/>
      <c r="I10411" s="11"/>
    </row>
    <row r="10412" spans="1:9" hidden="1" x14ac:dyDescent="0.3">
      <c r="A10412" s="24">
        <v>10410</v>
      </c>
      <c r="B10412" s="11" t="str">
        <f>IFERROR(INDEX({"JSNY-BJ0001-01";"JSNY-JS0022-01";"JSNY-JS0002-01"},MATCH(D10412,{"BJ_zhongyu";"JS_WX_liteer";"JS_CZ_wodefeng"},0)),"")</f>
        <v>JSNY-BJ0001-01</v>
      </c>
      <c r="C10412" s="11" t="str">
        <f>IFERROR(INDEX({"北京中裕世纪大酒店";"江苏利特尔绿色包装股份有限公司";"常州市金坛沃德丰电子科技有限公司"},MATCH(D10412,{"BJ_zhongyu";"JS_WX_liteer";"JS_CZ_wodefeng"},0)),"")</f>
        <v>北京中裕世纪大酒店</v>
      </c>
      <c r="D10412" s="11" t="str">
        <f>[1]动作!$G10411</f>
        <v>BJ_zhongyu</v>
      </c>
      <c r="E10412" s="11" t="str">
        <f>[1]动作!$D10411</f>
        <v>分系统3BCMS2故障状态</v>
      </c>
      <c r="F10412" s="11" t="s">
        <v>177</v>
      </c>
      <c r="G10412" s="12">
        <f>[1]动作!$A10411+[1]动作!$B10411</f>
        <v>43217.234560185185</v>
      </c>
      <c r="H10412" s="12"/>
      <c r="I10412" s="11"/>
    </row>
    <row r="10413" spans="1:9" hidden="1" x14ac:dyDescent="0.3">
      <c r="A10413" s="24">
        <v>10411</v>
      </c>
      <c r="B10413" s="11" t="str">
        <f>IFERROR(INDEX({"JSNY-BJ0001-01";"JSNY-JS0022-01";"JSNY-JS0002-01"},MATCH(D10413,{"BJ_zhongyu";"JS_WX_liteer";"JS_CZ_wodefeng"},0)),"")</f>
        <v>JSNY-JS0002-01</v>
      </c>
      <c r="C10413" s="11" t="str">
        <f>IFERROR(INDEX({"北京中裕世纪大酒店";"江苏利特尔绿色包装股份有限公司";"常州市金坛沃德丰电子科技有限公司"},MATCH(D10413,{"BJ_zhongyu";"JS_WX_liteer";"JS_CZ_wodefeng"},0)),"")</f>
        <v>常州市金坛沃德丰电子科技有限公司</v>
      </c>
      <c r="D10413" s="11" t="str">
        <f>[1]动作!$G10412</f>
        <v>JS_CZ_wodefeng</v>
      </c>
      <c r="E10413" s="11" t="str">
        <f>[1]动作!$D10412</f>
        <v>电表故障</v>
      </c>
      <c r="F10413" s="11" t="s">
        <v>45</v>
      </c>
      <c r="G10413" s="12">
        <f>[1]动作!$A10412+[1]动作!$B10412</f>
        <v>43217.235844907409</v>
      </c>
      <c r="H10413" s="12"/>
      <c r="I10413" s="11"/>
    </row>
    <row r="10414" spans="1:9" hidden="1" x14ac:dyDescent="0.3">
      <c r="A10414" s="24">
        <v>10412</v>
      </c>
      <c r="B10414" s="11" t="str">
        <f>IFERROR(INDEX({"JSNY-BJ0001-01";"JSNY-JS0022-01";"JSNY-JS0002-01"},MATCH(D10414,{"BJ_zhongyu";"JS_WX_liteer";"JS_CZ_wodefeng"},0)),"")</f>
        <v>JSNY-JS0002-01</v>
      </c>
      <c r="C10414" s="11" t="str">
        <f>IFERROR(INDEX({"北京中裕世纪大酒店";"江苏利特尔绿色包装股份有限公司";"常州市金坛沃德丰电子科技有限公司"},MATCH(D10414,{"BJ_zhongyu";"JS_WX_liteer";"JS_CZ_wodefeng"},0)),"")</f>
        <v>常州市金坛沃德丰电子科技有限公司</v>
      </c>
      <c r="D10414" s="11" t="str">
        <f>[1]动作!$G10413</f>
        <v>JS_CZ_wodefeng</v>
      </c>
      <c r="E10414" s="11" t="str">
        <f>[1]动作!$D10413</f>
        <v>电表故障</v>
      </c>
      <c r="F10414" s="11" t="s">
        <v>45</v>
      </c>
      <c r="G10414" s="12">
        <f>[1]动作!$A10413+[1]动作!$B10413</f>
        <v>43217.235960648148</v>
      </c>
      <c r="H10414" s="12"/>
      <c r="I10414" s="11"/>
    </row>
    <row r="10415" spans="1:9" hidden="1" x14ac:dyDescent="0.3">
      <c r="A10415" s="24">
        <v>10413</v>
      </c>
      <c r="B10415" s="11" t="str">
        <f>IFERROR(INDEX({"JSNY-BJ0001-01";"JSNY-JS0022-01";"JSNY-JS0002-01"},MATCH(D10415,{"BJ_zhongyu";"JS_WX_liteer";"JS_CZ_wodefeng"},0)),"")</f>
        <v>JSNY-BJ0001-01</v>
      </c>
      <c r="C10415" s="11" t="str">
        <f>IFERROR(INDEX({"北京中裕世纪大酒店";"江苏利特尔绿色包装股份有限公司";"常州市金坛沃德丰电子科技有限公司"},MATCH(D10415,{"BJ_zhongyu";"JS_WX_liteer";"JS_CZ_wodefeng"},0)),"")</f>
        <v>北京中裕世纪大酒店</v>
      </c>
      <c r="D10415" s="11" t="str">
        <f>[1]动作!$G10414</f>
        <v>BJ_zhongyu</v>
      </c>
      <c r="E10415" s="11" t="str">
        <f>[1]动作!$D10414</f>
        <v>分系统3故障状态</v>
      </c>
      <c r="F10415" s="11" t="s">
        <v>178</v>
      </c>
      <c r="G10415" s="12">
        <f>[1]动作!$A10414+[1]动作!$B10414</f>
        <v>43217.237060185187</v>
      </c>
      <c r="H10415" s="12"/>
      <c r="I10415" s="11"/>
    </row>
    <row r="10416" spans="1:9" hidden="1" x14ac:dyDescent="0.3">
      <c r="A10416" s="24">
        <v>10414</v>
      </c>
      <c r="B10416" s="11" t="str">
        <f>IFERROR(INDEX({"JSNY-BJ0001-01";"JSNY-JS0022-01";"JSNY-JS0002-01"},MATCH(D10416,{"BJ_zhongyu";"JS_WX_liteer";"JS_CZ_wodefeng"},0)),"")</f>
        <v>JSNY-BJ0001-01</v>
      </c>
      <c r="C10416" s="11" t="str">
        <f>IFERROR(INDEX({"北京中裕世纪大酒店";"江苏利特尔绿色包装股份有限公司";"常州市金坛沃德丰电子科技有限公司"},MATCH(D10416,{"BJ_zhongyu";"JS_WX_liteer";"JS_CZ_wodefeng"},0)),"")</f>
        <v>北京中裕世纪大酒店</v>
      </c>
      <c r="D10416" s="11" t="str">
        <f>[1]动作!$G10415</f>
        <v>BJ_zhongyu</v>
      </c>
      <c r="E10416" s="11" t="str">
        <f>[1]动作!$D10415</f>
        <v>分系统3BCMS2故障状态</v>
      </c>
      <c r="F10416" s="11" t="s">
        <v>177</v>
      </c>
      <c r="G10416" s="12">
        <f>[1]动作!$A10415+[1]动作!$B10415</f>
        <v>43217.237060185187</v>
      </c>
      <c r="H10416" s="12"/>
      <c r="I10416" s="11"/>
    </row>
    <row r="10417" spans="1:9" hidden="1" x14ac:dyDescent="0.3">
      <c r="A10417" s="24">
        <v>10415</v>
      </c>
      <c r="B10417" s="11" t="str">
        <f>IFERROR(INDEX({"JSNY-BJ0001-01";"JSNY-JS0022-01";"JSNY-JS0002-01"},MATCH(D10417,{"BJ_zhongyu";"JS_WX_liteer";"JS_CZ_wodefeng"},0)),"")</f>
        <v>JSNY-JS0002-01</v>
      </c>
      <c r="C10417" s="11" t="str">
        <f>IFERROR(INDEX({"北京中裕世纪大酒店";"江苏利特尔绿色包装股份有限公司";"常州市金坛沃德丰电子科技有限公司"},MATCH(D10417,{"BJ_zhongyu";"JS_WX_liteer";"JS_CZ_wodefeng"},0)),"")</f>
        <v>常州市金坛沃德丰电子科技有限公司</v>
      </c>
      <c r="D10417" s="11" t="str">
        <f>[1]动作!$G10416</f>
        <v>JS_CZ_wodefeng</v>
      </c>
      <c r="E10417" s="11" t="str">
        <f>[1]动作!$D10416</f>
        <v>电表故障</v>
      </c>
      <c r="F10417" s="11" t="s">
        <v>45</v>
      </c>
      <c r="G10417" s="12">
        <f>[1]动作!$A10416+[1]动作!$B10416</f>
        <v>43217.237349537034</v>
      </c>
      <c r="H10417" s="12"/>
      <c r="I10417" s="11"/>
    </row>
    <row r="10418" spans="1:9" hidden="1" x14ac:dyDescent="0.3">
      <c r="A10418" s="24">
        <v>10416</v>
      </c>
      <c r="B10418" s="11" t="str">
        <f>IFERROR(INDEX({"JSNY-BJ0001-01";"JSNY-JS0022-01";"JSNY-JS0002-01"},MATCH(D10418,{"BJ_zhongyu";"JS_WX_liteer";"JS_CZ_wodefeng"},0)),"")</f>
        <v>JSNY-BJ0001-01</v>
      </c>
      <c r="C10418" s="11" t="str">
        <f>IFERROR(INDEX({"北京中裕世纪大酒店";"江苏利特尔绿色包装股份有限公司";"常州市金坛沃德丰电子科技有限公司"},MATCH(D10418,{"BJ_zhongyu";"JS_WX_liteer";"JS_CZ_wodefeng"},0)),"")</f>
        <v>北京中裕世纪大酒店</v>
      </c>
      <c r="D10418" s="11" t="str">
        <f>[1]动作!$G10417</f>
        <v>BJ_zhongyu</v>
      </c>
      <c r="E10418" s="11" t="str">
        <f>[1]动作!$D10417</f>
        <v>分系统3故障状态</v>
      </c>
      <c r="F10418" s="11" t="s">
        <v>178</v>
      </c>
      <c r="G10418" s="12">
        <f>[1]动作!$A10417+[1]动作!$B10417</f>
        <v>43217.239490740743</v>
      </c>
      <c r="H10418" s="12"/>
      <c r="I10418" s="11"/>
    </row>
    <row r="10419" spans="1:9" hidden="1" x14ac:dyDescent="0.3">
      <c r="A10419" s="24">
        <v>10417</v>
      </c>
      <c r="B10419" s="11" t="str">
        <f>IFERROR(INDEX({"JSNY-BJ0001-01";"JSNY-JS0022-01";"JSNY-JS0002-01"},MATCH(D10419,{"BJ_zhongyu";"JS_WX_liteer";"JS_CZ_wodefeng"},0)),"")</f>
        <v>JSNY-BJ0001-01</v>
      </c>
      <c r="C10419" s="11" t="str">
        <f>IFERROR(INDEX({"北京中裕世纪大酒店";"江苏利特尔绿色包装股份有限公司";"常州市金坛沃德丰电子科技有限公司"},MATCH(D10419,{"BJ_zhongyu";"JS_WX_liteer";"JS_CZ_wodefeng"},0)),"")</f>
        <v>北京中裕世纪大酒店</v>
      </c>
      <c r="D10419" s="11" t="str">
        <f>[1]动作!$G10418</f>
        <v>BJ_zhongyu</v>
      </c>
      <c r="E10419" s="11" t="str">
        <f>[1]动作!$D10418</f>
        <v>分系统3BCMS2故障状态</v>
      </c>
      <c r="F10419" s="11" t="s">
        <v>177</v>
      </c>
      <c r="G10419" s="12">
        <f>[1]动作!$A10418+[1]动作!$B10418</f>
        <v>43217.239490740743</v>
      </c>
      <c r="H10419" s="12"/>
      <c r="I10419" s="11"/>
    </row>
    <row r="10420" spans="1:9" hidden="1" x14ac:dyDescent="0.3">
      <c r="A10420" s="24">
        <v>10418</v>
      </c>
      <c r="B10420" s="11" t="str">
        <f>IFERROR(INDEX({"JSNY-BJ0001-01";"JSNY-JS0022-01";"JSNY-JS0002-01"},MATCH(D10420,{"BJ_zhongyu";"JS_WX_liteer";"JS_CZ_wodefeng"},0)),"")</f>
        <v>JSNY-JS0002-01</v>
      </c>
      <c r="C10420" s="11" t="str">
        <f>IFERROR(INDEX({"北京中裕世纪大酒店";"江苏利特尔绿色包装股份有限公司";"常州市金坛沃德丰电子科技有限公司"},MATCH(D10420,{"BJ_zhongyu";"JS_WX_liteer";"JS_CZ_wodefeng"},0)),"")</f>
        <v>常州市金坛沃德丰电子科技有限公司</v>
      </c>
      <c r="D10420" s="11" t="str">
        <f>[1]动作!$G10419</f>
        <v>JS_CZ_wodefeng</v>
      </c>
      <c r="E10420" s="11" t="str">
        <f>[1]动作!$D10419</f>
        <v>电表故障</v>
      </c>
      <c r="F10420" s="11" t="s">
        <v>45</v>
      </c>
      <c r="G10420" s="12">
        <f>[1]动作!$A10419+[1]动作!$B10419</f>
        <v>43217.239664351851</v>
      </c>
      <c r="H10420" s="12"/>
      <c r="I10420" s="11"/>
    </row>
    <row r="10421" spans="1:9" hidden="1" x14ac:dyDescent="0.3">
      <c r="A10421" s="24">
        <v>10419</v>
      </c>
      <c r="B10421" s="11" t="str">
        <f>IFERROR(INDEX({"JSNY-BJ0001-01";"JSNY-JS0022-01";"JSNY-JS0002-01"},MATCH(D10421,{"BJ_zhongyu";"JS_WX_liteer";"JS_CZ_wodefeng"},0)),"")</f>
        <v>JSNY-JS0002-01</v>
      </c>
      <c r="C10421" s="11" t="str">
        <f>IFERROR(INDEX({"北京中裕世纪大酒店";"江苏利特尔绿色包装股份有限公司";"常州市金坛沃德丰电子科技有限公司"},MATCH(D10421,{"BJ_zhongyu";"JS_WX_liteer";"JS_CZ_wodefeng"},0)),"")</f>
        <v>常州市金坛沃德丰电子科技有限公司</v>
      </c>
      <c r="D10421" s="11" t="str">
        <f>[1]动作!$G10420</f>
        <v>JS_CZ_wodefeng</v>
      </c>
      <c r="E10421" s="11" t="str">
        <f>[1]动作!$D10420</f>
        <v>电表故障</v>
      </c>
      <c r="F10421" s="11" t="s">
        <v>45</v>
      </c>
      <c r="G10421" s="12">
        <f>[1]动作!$A10420+[1]动作!$B10420</f>
        <v>43217.24082175926</v>
      </c>
      <c r="H10421" s="12"/>
      <c r="I10421" s="11"/>
    </row>
    <row r="10422" spans="1:9" hidden="1" x14ac:dyDescent="0.3">
      <c r="A10422" s="24">
        <v>10420</v>
      </c>
      <c r="B10422" s="11" t="str">
        <f>IFERROR(INDEX({"JSNY-BJ0001-01";"JSNY-JS0022-01";"JSNY-JS0002-01"},MATCH(D10422,{"BJ_zhongyu";"JS_WX_liteer";"JS_CZ_wodefeng"},0)),"")</f>
        <v>JSNY-JS0002-01</v>
      </c>
      <c r="C10422" s="11" t="str">
        <f>IFERROR(INDEX({"北京中裕世纪大酒店";"江苏利特尔绿色包装股份有限公司";"常州市金坛沃德丰电子科技有限公司"},MATCH(D10422,{"BJ_zhongyu";"JS_WX_liteer";"JS_CZ_wodefeng"},0)),"")</f>
        <v>常州市金坛沃德丰电子科技有限公司</v>
      </c>
      <c r="D10422" s="11" t="str">
        <f>[1]动作!$G10421</f>
        <v>JS_CZ_wodefeng</v>
      </c>
      <c r="E10422" s="11" t="str">
        <f>[1]动作!$D10421</f>
        <v>电表故障</v>
      </c>
      <c r="F10422" s="11" t="s">
        <v>45</v>
      </c>
      <c r="G10422" s="12">
        <f>[1]动作!$A10421+[1]动作!$B10421</f>
        <v>43217.241053240738</v>
      </c>
      <c r="H10422" s="12"/>
      <c r="I10422" s="11"/>
    </row>
    <row r="10423" spans="1:9" hidden="1" x14ac:dyDescent="0.3">
      <c r="A10423" s="24">
        <v>10421</v>
      </c>
      <c r="B10423" s="11" t="str">
        <f>IFERROR(INDEX({"JSNY-BJ0001-01";"JSNY-JS0022-01";"JSNY-JS0002-01"},MATCH(D10423,{"BJ_zhongyu";"JS_WX_liteer";"JS_CZ_wodefeng"},0)),"")</f>
        <v>JSNY-JS0002-01</v>
      </c>
      <c r="C10423" s="11" t="str">
        <f>IFERROR(INDEX({"北京中裕世纪大酒店";"江苏利特尔绿色包装股份有限公司";"常州市金坛沃德丰电子科技有限公司"},MATCH(D10423,{"BJ_zhongyu";"JS_WX_liteer";"JS_CZ_wodefeng"},0)),"")</f>
        <v>常州市金坛沃德丰电子科技有限公司</v>
      </c>
      <c r="D10423" s="11" t="str">
        <f>[1]动作!$G10422</f>
        <v>JS_CZ_wodefeng</v>
      </c>
      <c r="E10423" s="11" t="str">
        <f>[1]动作!$D10422</f>
        <v>电表故障</v>
      </c>
      <c r="F10423" s="11" t="s">
        <v>45</v>
      </c>
      <c r="G10423" s="12">
        <f>[1]动作!$A10422+[1]动作!$B10422</f>
        <v>43217.241168981483</v>
      </c>
      <c r="H10423" s="12"/>
      <c r="I10423" s="11"/>
    </row>
    <row r="10424" spans="1:9" hidden="1" x14ac:dyDescent="0.3">
      <c r="A10424" s="24">
        <v>10422</v>
      </c>
      <c r="B10424" s="11" t="str">
        <f>IFERROR(INDEX({"JSNY-BJ0001-01";"JSNY-JS0022-01";"JSNY-JS0002-01"},MATCH(D10424,{"BJ_zhongyu";"JS_WX_liteer";"JS_CZ_wodefeng"},0)),"")</f>
        <v>JSNY-BJ0001-01</v>
      </c>
      <c r="C10424" s="11" t="str">
        <f>IFERROR(INDEX({"北京中裕世纪大酒店";"江苏利特尔绿色包装股份有限公司";"常州市金坛沃德丰电子科技有限公司"},MATCH(D10424,{"BJ_zhongyu";"JS_WX_liteer";"JS_CZ_wodefeng"},0)),"")</f>
        <v>北京中裕世纪大酒店</v>
      </c>
      <c r="D10424" s="11" t="str">
        <f>[1]动作!$G10423</f>
        <v>BJ_zhongyu</v>
      </c>
      <c r="E10424" s="11" t="str">
        <f>[1]动作!$D10423</f>
        <v>分系统3故障状态</v>
      </c>
      <c r="F10424" s="11" t="s">
        <v>178</v>
      </c>
      <c r="G10424" s="12">
        <f>[1]动作!$A10423+[1]动作!$B10423</f>
        <v>43217.241863425923</v>
      </c>
      <c r="H10424" s="12"/>
      <c r="I10424" s="11"/>
    </row>
    <row r="10425" spans="1:9" hidden="1" x14ac:dyDescent="0.3">
      <c r="A10425" s="24">
        <v>10423</v>
      </c>
      <c r="B10425" s="11" t="str">
        <f>IFERROR(INDEX({"JSNY-BJ0001-01";"JSNY-JS0022-01";"JSNY-JS0002-01"},MATCH(D10425,{"BJ_zhongyu";"JS_WX_liteer";"JS_CZ_wodefeng"},0)),"")</f>
        <v>JSNY-BJ0001-01</v>
      </c>
      <c r="C10425" s="11" t="str">
        <f>IFERROR(INDEX({"北京中裕世纪大酒店";"江苏利特尔绿色包装股份有限公司";"常州市金坛沃德丰电子科技有限公司"},MATCH(D10425,{"BJ_zhongyu";"JS_WX_liteer";"JS_CZ_wodefeng"},0)),"")</f>
        <v>北京中裕世纪大酒店</v>
      </c>
      <c r="D10425" s="11" t="str">
        <f>[1]动作!$G10424</f>
        <v>BJ_zhongyu</v>
      </c>
      <c r="E10425" s="11" t="str">
        <f>[1]动作!$D10424</f>
        <v>分系统3BCMS2故障状态</v>
      </c>
      <c r="F10425" s="11" t="s">
        <v>177</v>
      </c>
      <c r="G10425" s="12">
        <f>[1]动作!$A10424+[1]动作!$B10424</f>
        <v>43217.241863425923</v>
      </c>
      <c r="H10425" s="12"/>
      <c r="I10425" s="11"/>
    </row>
    <row r="10426" spans="1:9" hidden="1" x14ac:dyDescent="0.3">
      <c r="A10426" s="24">
        <v>10424</v>
      </c>
      <c r="B10426" s="11" t="str">
        <f>IFERROR(INDEX({"JSNY-BJ0001-01";"JSNY-JS0022-01";"JSNY-JS0002-01"},MATCH(D10426,{"BJ_zhongyu";"JS_WX_liteer";"JS_CZ_wodefeng"},0)),"")</f>
        <v>JSNY-BJ0001-01</v>
      </c>
      <c r="C10426" s="11" t="str">
        <f>IFERROR(INDEX({"北京中裕世纪大酒店";"江苏利特尔绿色包装股份有限公司";"常州市金坛沃德丰电子科技有限公司"},MATCH(D10426,{"BJ_zhongyu";"JS_WX_liteer";"JS_CZ_wodefeng"},0)),"")</f>
        <v>北京中裕世纪大酒店</v>
      </c>
      <c r="D10426" s="11" t="str">
        <f>[1]动作!$G10425</f>
        <v>BJ_zhongyu</v>
      </c>
      <c r="E10426" s="11" t="str">
        <f>[1]动作!$D10425</f>
        <v>分系统3故障状态</v>
      </c>
      <c r="F10426" s="11" t="s">
        <v>178</v>
      </c>
      <c r="G10426" s="12">
        <f>[1]动作!$A10425+[1]动作!$B10425</f>
        <v>43217.244143518517</v>
      </c>
      <c r="H10426" s="12"/>
      <c r="I10426" s="11"/>
    </row>
    <row r="10427" spans="1:9" hidden="1" x14ac:dyDescent="0.3">
      <c r="A10427" s="24">
        <v>10425</v>
      </c>
      <c r="B10427" s="11" t="str">
        <f>IFERROR(INDEX({"JSNY-BJ0001-01";"JSNY-JS0022-01";"JSNY-JS0002-01"},MATCH(D10427,{"BJ_zhongyu";"JS_WX_liteer";"JS_CZ_wodefeng"},0)),"")</f>
        <v>JSNY-BJ0001-01</v>
      </c>
      <c r="C10427" s="11" t="str">
        <f>IFERROR(INDEX({"北京中裕世纪大酒店";"江苏利特尔绿色包装股份有限公司";"常州市金坛沃德丰电子科技有限公司"},MATCH(D10427,{"BJ_zhongyu";"JS_WX_liteer";"JS_CZ_wodefeng"},0)),"")</f>
        <v>北京中裕世纪大酒店</v>
      </c>
      <c r="D10427" s="11" t="str">
        <f>[1]动作!$G10426</f>
        <v>BJ_zhongyu</v>
      </c>
      <c r="E10427" s="11" t="str">
        <f>[1]动作!$D10426</f>
        <v>分系统3BCMS2故障状态</v>
      </c>
      <c r="F10427" s="11" t="s">
        <v>177</v>
      </c>
      <c r="G10427" s="12">
        <f>[1]动作!$A10426+[1]动作!$B10426</f>
        <v>43217.244143518517</v>
      </c>
      <c r="H10427" s="12"/>
      <c r="I10427" s="11"/>
    </row>
    <row r="10428" spans="1:9" hidden="1" x14ac:dyDescent="0.3">
      <c r="A10428" s="24">
        <v>10426</v>
      </c>
      <c r="B10428" s="11" t="str">
        <f>IFERROR(INDEX({"JSNY-BJ0001-01";"JSNY-JS0022-01";"JSNY-JS0002-01"},MATCH(D10428,{"BJ_zhongyu";"JS_WX_liteer";"JS_CZ_wodefeng"},0)),"")</f>
        <v>JSNY-JS0002-01</v>
      </c>
      <c r="C10428" s="11" t="str">
        <f>IFERROR(INDEX({"北京中裕世纪大酒店";"江苏利特尔绿色包装股份有限公司";"常州市金坛沃德丰电子科技有限公司"},MATCH(D10428,{"BJ_zhongyu";"JS_WX_liteer";"JS_CZ_wodefeng"},0)),"")</f>
        <v>常州市金坛沃德丰电子科技有限公司</v>
      </c>
      <c r="D10428" s="11" t="str">
        <f>[1]动作!$G10427</f>
        <v>JS_CZ_wodefeng</v>
      </c>
      <c r="E10428" s="11" t="str">
        <f>[1]动作!$D10427</f>
        <v>电表故障</v>
      </c>
      <c r="F10428" s="11" t="s">
        <v>45</v>
      </c>
      <c r="G10428" s="12">
        <f>[1]动作!$A10427+[1]动作!$B10427</f>
        <v>43217.24628472222</v>
      </c>
      <c r="H10428" s="12"/>
      <c r="I10428" s="11"/>
    </row>
    <row r="10429" spans="1:9" hidden="1" x14ac:dyDescent="0.3">
      <c r="A10429" s="24">
        <v>10427</v>
      </c>
      <c r="B10429" s="11" t="str">
        <f>IFERROR(INDEX({"JSNY-BJ0001-01";"JSNY-JS0022-01";"JSNY-JS0002-01"},MATCH(D10429,{"BJ_zhongyu";"JS_WX_liteer";"JS_CZ_wodefeng"},0)),"")</f>
        <v>JSNY-JS0002-01</v>
      </c>
      <c r="C10429" s="11" t="str">
        <f>IFERROR(INDEX({"北京中裕世纪大酒店";"江苏利特尔绿色包装股份有限公司";"常州市金坛沃德丰电子科技有限公司"},MATCH(D10429,{"BJ_zhongyu";"JS_WX_liteer";"JS_CZ_wodefeng"},0)),"")</f>
        <v>常州市金坛沃德丰电子科技有限公司</v>
      </c>
      <c r="D10429" s="11" t="str">
        <f>[1]动作!$G10428</f>
        <v>JS_CZ_wodefeng</v>
      </c>
      <c r="E10429" s="11" t="str">
        <f>[1]动作!$D10428</f>
        <v>电表故障</v>
      </c>
      <c r="F10429" s="11" t="s">
        <v>45</v>
      </c>
      <c r="G10429" s="12">
        <f>[1]动作!$A10428+[1]动作!$B10428</f>
        <v>43217.246516203704</v>
      </c>
      <c r="H10429" s="12"/>
      <c r="I10429" s="11"/>
    </row>
    <row r="10430" spans="1:9" hidden="1" x14ac:dyDescent="0.3">
      <c r="A10430" s="24">
        <v>10428</v>
      </c>
      <c r="B10430" s="11" t="str">
        <f>IFERROR(INDEX({"JSNY-BJ0001-01";"JSNY-JS0022-01";"JSNY-JS0002-01"},MATCH(D10430,{"BJ_zhongyu";"JS_WX_liteer";"JS_CZ_wodefeng"},0)),"")</f>
        <v>JSNY-BJ0001-01</v>
      </c>
      <c r="C10430" s="11" t="str">
        <f>IFERROR(INDEX({"北京中裕世纪大酒店";"江苏利特尔绿色包装股份有限公司";"常州市金坛沃德丰电子科技有限公司"},MATCH(D10430,{"BJ_zhongyu";"JS_WX_liteer";"JS_CZ_wodefeng"},0)),"")</f>
        <v>北京中裕世纪大酒店</v>
      </c>
      <c r="D10430" s="11" t="str">
        <f>[1]动作!$G10429</f>
        <v>BJ_zhongyu</v>
      </c>
      <c r="E10430" s="11" t="str">
        <f>[1]动作!$D10429</f>
        <v>分系统3故障状态</v>
      </c>
      <c r="F10430" s="11" t="s">
        <v>178</v>
      </c>
      <c r="G10430" s="12">
        <f>[1]动作!$A10429+[1]动作!$B10429</f>
        <v>43217.246921296297</v>
      </c>
      <c r="H10430" s="12"/>
      <c r="I10430" s="11"/>
    </row>
    <row r="10431" spans="1:9" hidden="1" x14ac:dyDescent="0.3">
      <c r="A10431" s="24">
        <v>10429</v>
      </c>
      <c r="B10431" s="11" t="str">
        <f>IFERROR(INDEX({"JSNY-BJ0001-01";"JSNY-JS0022-01";"JSNY-JS0002-01"},MATCH(D10431,{"BJ_zhongyu";"JS_WX_liteer";"JS_CZ_wodefeng"},0)),"")</f>
        <v>JSNY-BJ0001-01</v>
      </c>
      <c r="C10431" s="11" t="str">
        <f>IFERROR(INDEX({"北京中裕世纪大酒店";"江苏利特尔绿色包装股份有限公司";"常州市金坛沃德丰电子科技有限公司"},MATCH(D10431,{"BJ_zhongyu";"JS_WX_liteer";"JS_CZ_wodefeng"},0)),"")</f>
        <v>北京中裕世纪大酒店</v>
      </c>
      <c r="D10431" s="11" t="str">
        <f>[1]动作!$G10430</f>
        <v>BJ_zhongyu</v>
      </c>
      <c r="E10431" s="11" t="str">
        <f>[1]动作!$D10430</f>
        <v>分系统3BCMS2故障状态</v>
      </c>
      <c r="F10431" s="11" t="s">
        <v>177</v>
      </c>
      <c r="G10431" s="12">
        <f>[1]动作!$A10430+[1]动作!$B10430</f>
        <v>43217.246921296297</v>
      </c>
      <c r="H10431" s="12"/>
      <c r="I10431" s="11"/>
    </row>
    <row r="10432" spans="1:9" hidden="1" x14ac:dyDescent="0.3">
      <c r="A10432" s="24">
        <v>10430</v>
      </c>
      <c r="B10432" s="11" t="str">
        <f>IFERROR(INDEX({"JSNY-BJ0001-01";"JSNY-JS0022-01";"JSNY-JS0002-01"},MATCH(D10432,{"BJ_zhongyu";"JS_WX_liteer";"JS_CZ_wodefeng"},0)),"")</f>
        <v>JSNY-JS0002-01</v>
      </c>
      <c r="C10432" s="11" t="str">
        <f>IFERROR(INDEX({"北京中裕世纪大酒店";"江苏利特尔绿色包装股份有限公司";"常州市金坛沃德丰电子科技有限公司"},MATCH(D10432,{"BJ_zhongyu";"JS_WX_liteer";"JS_CZ_wodefeng"},0)),"")</f>
        <v>常州市金坛沃德丰电子科技有限公司</v>
      </c>
      <c r="D10432" s="11" t="str">
        <f>[1]动作!$G10431</f>
        <v>JS_CZ_wodefeng</v>
      </c>
      <c r="E10432" s="11" t="str">
        <f>[1]动作!$D10431</f>
        <v>电表故障</v>
      </c>
      <c r="F10432" s="11" t="s">
        <v>45</v>
      </c>
      <c r="G10432" s="12">
        <f>[1]动作!$A10431+[1]动作!$B10431</f>
        <v>43217.247442129628</v>
      </c>
      <c r="H10432" s="12"/>
      <c r="I10432" s="11"/>
    </row>
    <row r="10433" spans="1:9" hidden="1" x14ac:dyDescent="0.3">
      <c r="A10433" s="24">
        <v>10431</v>
      </c>
      <c r="B10433" s="11" t="str">
        <f>IFERROR(INDEX({"JSNY-BJ0001-01";"JSNY-JS0022-01";"JSNY-JS0002-01"},MATCH(D10433,{"BJ_zhongyu";"JS_WX_liteer";"JS_CZ_wodefeng"},0)),"")</f>
        <v>JSNY-JS0002-01</v>
      </c>
      <c r="C10433" s="11" t="str">
        <f>IFERROR(INDEX({"北京中裕世纪大酒店";"江苏利特尔绿色包装股份有限公司";"常州市金坛沃德丰电子科技有限公司"},MATCH(D10433,{"BJ_zhongyu";"JS_WX_liteer";"JS_CZ_wodefeng"},0)),"")</f>
        <v>常州市金坛沃德丰电子科技有限公司</v>
      </c>
      <c r="D10433" s="11" t="str">
        <f>[1]动作!$G10432</f>
        <v>JS_CZ_wodefeng</v>
      </c>
      <c r="E10433" s="11" t="str">
        <f>[1]动作!$D10432</f>
        <v>电表故障</v>
      </c>
      <c r="F10433" s="11" t="s">
        <v>45</v>
      </c>
      <c r="G10433" s="12">
        <f>[1]动作!$A10432+[1]动作!$B10432</f>
        <v>43217.249062499999</v>
      </c>
      <c r="H10433" s="12"/>
      <c r="I10433" s="11"/>
    </row>
    <row r="10434" spans="1:9" hidden="1" x14ac:dyDescent="0.3">
      <c r="A10434" s="24">
        <v>10432</v>
      </c>
      <c r="B10434" s="11" t="str">
        <f>IFERROR(INDEX({"JSNY-BJ0001-01";"JSNY-JS0022-01";"JSNY-JS0002-01"},MATCH(D10434,{"BJ_zhongyu";"JS_WX_liteer";"JS_CZ_wodefeng"},0)),"")</f>
        <v>JSNY-BJ0001-01</v>
      </c>
      <c r="C10434" s="11" t="str">
        <f>IFERROR(INDEX({"北京中裕世纪大酒店";"江苏利特尔绿色包装股份有限公司";"常州市金坛沃德丰电子科技有限公司"},MATCH(D10434,{"BJ_zhongyu";"JS_WX_liteer";"JS_CZ_wodefeng"},0)),"")</f>
        <v>北京中裕世纪大酒店</v>
      </c>
      <c r="D10434" s="11" t="str">
        <f>[1]动作!$G10433</f>
        <v>BJ_zhongyu</v>
      </c>
      <c r="E10434" s="11" t="str">
        <f>[1]动作!$D10433</f>
        <v>分系统3故障状态</v>
      </c>
      <c r="F10434" s="11" t="s">
        <v>178</v>
      </c>
      <c r="G10434" s="12">
        <f>[1]动作!$A10433+[1]动作!$B10433</f>
        <v>43217.249641203707</v>
      </c>
      <c r="H10434" s="12"/>
      <c r="I10434" s="11"/>
    </row>
    <row r="10435" spans="1:9" hidden="1" x14ac:dyDescent="0.3">
      <c r="A10435" s="24">
        <v>10433</v>
      </c>
      <c r="B10435" s="11" t="str">
        <f>IFERROR(INDEX({"JSNY-BJ0001-01";"JSNY-JS0022-01";"JSNY-JS0002-01"},MATCH(D10435,{"BJ_zhongyu";"JS_WX_liteer";"JS_CZ_wodefeng"},0)),"")</f>
        <v>JSNY-BJ0001-01</v>
      </c>
      <c r="C10435" s="11" t="str">
        <f>IFERROR(INDEX({"北京中裕世纪大酒店";"江苏利特尔绿色包装股份有限公司";"常州市金坛沃德丰电子科技有限公司"},MATCH(D10435,{"BJ_zhongyu";"JS_WX_liteer";"JS_CZ_wodefeng"},0)),"")</f>
        <v>北京中裕世纪大酒店</v>
      </c>
      <c r="D10435" s="11" t="str">
        <f>[1]动作!$G10434</f>
        <v>BJ_zhongyu</v>
      </c>
      <c r="E10435" s="11" t="str">
        <f>[1]动作!$D10434</f>
        <v>分系统3BCMS2故障状态</v>
      </c>
      <c r="F10435" s="11" t="s">
        <v>177</v>
      </c>
      <c r="G10435" s="12">
        <f>[1]动作!$A10434+[1]动作!$B10434</f>
        <v>43217.249641203707</v>
      </c>
      <c r="H10435" s="12"/>
      <c r="I10435" s="11"/>
    </row>
    <row r="10436" spans="1:9" hidden="1" x14ac:dyDescent="0.3">
      <c r="A10436" s="24">
        <v>10434</v>
      </c>
      <c r="B10436" s="11" t="str">
        <f>IFERROR(INDEX({"JSNY-BJ0001-01";"JSNY-JS0022-01";"JSNY-JS0002-01"},MATCH(D10436,{"BJ_zhongyu";"JS_WX_liteer";"JS_CZ_wodefeng"},0)),"")</f>
        <v>JSNY-JS0002-01</v>
      </c>
      <c r="C10436" s="11" t="str">
        <f>IFERROR(INDEX({"北京中裕世纪大酒店";"江苏利特尔绿色包装股份有限公司";"常州市金坛沃德丰电子科技有限公司"},MATCH(D10436,{"BJ_zhongyu";"JS_WX_liteer";"JS_CZ_wodefeng"},0)),"")</f>
        <v>常州市金坛沃德丰电子科技有限公司</v>
      </c>
      <c r="D10436" s="11" t="str">
        <f>[1]动作!$G10435</f>
        <v>JS_CZ_wodefeng</v>
      </c>
      <c r="E10436" s="11" t="str">
        <f>[1]动作!$D10435</f>
        <v>电表故障</v>
      </c>
      <c r="F10436" s="11" t="s">
        <v>45</v>
      </c>
      <c r="G10436" s="12">
        <f>[1]动作!$A10435+[1]动作!$B10435</f>
        <v>43217.251377314817</v>
      </c>
      <c r="H10436" s="12"/>
      <c r="I10436" s="11"/>
    </row>
    <row r="10437" spans="1:9" hidden="1" x14ac:dyDescent="0.3">
      <c r="A10437" s="24">
        <v>10435</v>
      </c>
      <c r="B10437" s="11" t="str">
        <f>IFERROR(INDEX({"JSNY-BJ0001-01";"JSNY-JS0022-01";"JSNY-JS0002-01"},MATCH(D10437,{"BJ_zhongyu";"JS_WX_liteer";"JS_CZ_wodefeng"},0)),"")</f>
        <v>JSNY-BJ0001-01</v>
      </c>
      <c r="C10437" s="11" t="str">
        <f>IFERROR(INDEX({"北京中裕世纪大酒店";"江苏利特尔绿色包装股份有限公司";"常州市金坛沃德丰电子科技有限公司"},MATCH(D10437,{"BJ_zhongyu";"JS_WX_liteer";"JS_CZ_wodefeng"},0)),"")</f>
        <v>北京中裕世纪大酒店</v>
      </c>
      <c r="D10437" s="11" t="str">
        <f>[1]动作!$G10436</f>
        <v>BJ_zhongyu</v>
      </c>
      <c r="E10437" s="11" t="str">
        <f>[1]动作!$D10436</f>
        <v>分系统3故障状态</v>
      </c>
      <c r="F10437" s="11" t="s">
        <v>178</v>
      </c>
      <c r="G10437" s="12">
        <f>[1]动作!$A10436+[1]动作!$B10436</f>
        <v>43217.25236111111</v>
      </c>
      <c r="H10437" s="12"/>
      <c r="I10437" s="11"/>
    </row>
    <row r="10438" spans="1:9" hidden="1" x14ac:dyDescent="0.3">
      <c r="A10438" s="24">
        <v>10436</v>
      </c>
      <c r="B10438" s="11" t="str">
        <f>IFERROR(INDEX({"JSNY-BJ0001-01";"JSNY-JS0022-01";"JSNY-JS0002-01"},MATCH(D10438,{"BJ_zhongyu";"JS_WX_liteer";"JS_CZ_wodefeng"},0)),"")</f>
        <v>JSNY-BJ0001-01</v>
      </c>
      <c r="C10438" s="11" t="str">
        <f>IFERROR(INDEX({"北京中裕世纪大酒店";"江苏利特尔绿色包装股份有限公司";"常州市金坛沃德丰电子科技有限公司"},MATCH(D10438,{"BJ_zhongyu";"JS_WX_liteer";"JS_CZ_wodefeng"},0)),"")</f>
        <v>北京中裕世纪大酒店</v>
      </c>
      <c r="D10438" s="11" t="str">
        <f>[1]动作!$G10437</f>
        <v>BJ_zhongyu</v>
      </c>
      <c r="E10438" s="11" t="str">
        <f>[1]动作!$D10437</f>
        <v>分系统3BCMS2故障状态</v>
      </c>
      <c r="F10438" s="11" t="s">
        <v>177</v>
      </c>
      <c r="G10438" s="12">
        <f>[1]动作!$A10437+[1]动作!$B10437</f>
        <v>43217.25236111111</v>
      </c>
      <c r="H10438" s="12"/>
      <c r="I10438" s="11"/>
    </row>
    <row r="10439" spans="1:9" hidden="1" x14ac:dyDescent="0.3">
      <c r="A10439" s="24">
        <v>10437</v>
      </c>
      <c r="B10439" s="11" t="str">
        <f>IFERROR(INDEX({"JSNY-BJ0001-01";"JSNY-JS0022-01";"JSNY-JS0002-01"},MATCH(D10439,{"BJ_zhongyu";"JS_WX_liteer";"JS_CZ_wodefeng"},0)),"")</f>
        <v>JSNY-JS0002-01</v>
      </c>
      <c r="C10439" s="11" t="str">
        <f>IFERROR(INDEX({"北京中裕世纪大酒店";"江苏利特尔绿色包装股份有限公司";"常州市金坛沃德丰电子科技有限公司"},MATCH(D10439,{"BJ_zhongyu";"JS_WX_liteer";"JS_CZ_wodefeng"},0)),"")</f>
        <v>常州市金坛沃德丰电子科技有限公司</v>
      </c>
      <c r="D10439" s="11" t="str">
        <f>[1]动作!$G10438</f>
        <v>JS_CZ_wodefeng</v>
      </c>
      <c r="E10439" s="11" t="str">
        <f>[1]动作!$D10438</f>
        <v>电表故障</v>
      </c>
      <c r="F10439" s="11" t="s">
        <v>45</v>
      </c>
      <c r="G10439" s="12">
        <f>[1]动作!$A10438+[1]动作!$B10438</f>
        <v>43217.252708333333</v>
      </c>
      <c r="H10439" s="12"/>
      <c r="I10439" s="11"/>
    </row>
    <row r="10440" spans="1:9" hidden="1" x14ac:dyDescent="0.3">
      <c r="A10440" s="24">
        <v>10438</v>
      </c>
      <c r="B10440" s="11" t="str">
        <f>IFERROR(INDEX({"JSNY-BJ0001-01";"JSNY-JS0022-01";"JSNY-JS0002-01"},MATCH(D10440,{"BJ_zhongyu";"JS_WX_liteer";"JS_CZ_wodefeng"},0)),"")</f>
        <v>JSNY-JS0002-01</v>
      </c>
      <c r="C10440" s="11" t="str">
        <f>IFERROR(INDEX({"北京中裕世纪大酒店";"江苏利特尔绿色包装股份有限公司";"常州市金坛沃德丰电子科技有限公司"},MATCH(D10440,{"BJ_zhongyu";"JS_WX_liteer";"JS_CZ_wodefeng"},0)),"")</f>
        <v>常州市金坛沃德丰电子科技有限公司</v>
      </c>
      <c r="D10440" s="11" t="str">
        <f>[1]动作!$G10439</f>
        <v>JS_CZ_wodefeng</v>
      </c>
      <c r="E10440" s="11" t="str">
        <f>[1]动作!$D10439</f>
        <v>电表故障</v>
      </c>
      <c r="F10440" s="11" t="s">
        <v>45</v>
      </c>
      <c r="G10440" s="12">
        <f>[1]动作!$A10439+[1]动作!$B10439</f>
        <v>43217.252824074072</v>
      </c>
      <c r="H10440" s="12"/>
      <c r="I10440" s="11"/>
    </row>
    <row r="10441" spans="1:9" hidden="1" x14ac:dyDescent="0.3">
      <c r="A10441" s="24">
        <v>10439</v>
      </c>
      <c r="B10441" s="11" t="str">
        <f>IFERROR(INDEX({"JSNY-BJ0001-01";"JSNY-JS0022-01";"JSNY-JS0002-01"},MATCH(D10441,{"BJ_zhongyu";"JS_WX_liteer";"JS_CZ_wodefeng"},0)),"")</f>
        <v>JSNY-BJ0001-01</v>
      </c>
      <c r="C10441" s="11" t="str">
        <f>IFERROR(INDEX({"北京中裕世纪大酒店";"江苏利特尔绿色包装股份有限公司";"常州市金坛沃德丰电子科技有限公司"},MATCH(D10441,{"BJ_zhongyu";"JS_WX_liteer";"JS_CZ_wodefeng"},0)),"")</f>
        <v>北京中裕世纪大酒店</v>
      </c>
      <c r="D10441" s="11" t="str">
        <f>[1]动作!$G10440</f>
        <v>BJ_zhongyu</v>
      </c>
      <c r="E10441" s="11" t="str">
        <f>[1]动作!$D10440</f>
        <v>分系统3故障状态</v>
      </c>
      <c r="F10441" s="11" t="s">
        <v>178</v>
      </c>
      <c r="G10441" s="12">
        <f>[1]动作!$A10440+[1]动作!$B10440</f>
        <v>43217.255254629628</v>
      </c>
      <c r="H10441" s="12"/>
      <c r="I10441" s="11"/>
    </row>
    <row r="10442" spans="1:9" hidden="1" x14ac:dyDescent="0.3">
      <c r="A10442" s="24">
        <v>10440</v>
      </c>
      <c r="B10442" s="11" t="str">
        <f>IFERROR(INDEX({"JSNY-BJ0001-01";"JSNY-JS0022-01";"JSNY-JS0002-01"},MATCH(D10442,{"BJ_zhongyu";"JS_WX_liteer";"JS_CZ_wodefeng"},0)),"")</f>
        <v>JSNY-BJ0001-01</v>
      </c>
      <c r="C10442" s="11" t="str">
        <f>IFERROR(INDEX({"北京中裕世纪大酒店";"江苏利特尔绿色包装股份有限公司";"常州市金坛沃德丰电子科技有限公司"},MATCH(D10442,{"BJ_zhongyu";"JS_WX_liteer";"JS_CZ_wodefeng"},0)),"")</f>
        <v>北京中裕世纪大酒店</v>
      </c>
      <c r="D10442" s="11" t="str">
        <f>[1]动作!$G10441</f>
        <v>BJ_zhongyu</v>
      </c>
      <c r="E10442" s="11" t="str">
        <f>[1]动作!$D10441</f>
        <v>分系统3BCMS2故障状态</v>
      </c>
      <c r="F10442" s="11" t="s">
        <v>177</v>
      </c>
      <c r="G10442" s="12">
        <f>[1]动作!$A10441+[1]动作!$B10441</f>
        <v>43217.255254629628</v>
      </c>
      <c r="H10442" s="12"/>
      <c r="I10442" s="11"/>
    </row>
    <row r="10443" spans="1:9" hidden="1" x14ac:dyDescent="0.3">
      <c r="A10443" s="24">
        <v>10441</v>
      </c>
      <c r="B10443" s="11" t="str">
        <f>IFERROR(INDEX({"JSNY-BJ0001-01";"JSNY-JS0022-01";"JSNY-JS0002-01"},MATCH(D10443,{"BJ_zhongyu";"JS_WX_liteer";"JS_CZ_wodefeng"},0)),"")</f>
        <v>JSNY-JS0002-01</v>
      </c>
      <c r="C10443" s="11" t="str">
        <f>IFERROR(INDEX({"北京中裕世纪大酒店";"江苏利特尔绿色包装股份有限公司";"常州市金坛沃德丰电子科技有限公司"},MATCH(D10443,{"BJ_zhongyu";"JS_WX_liteer";"JS_CZ_wodefeng"},0)),"")</f>
        <v>常州市金坛沃德丰电子科技有限公司</v>
      </c>
      <c r="D10443" s="11" t="str">
        <f>[1]动作!$G10442</f>
        <v>JS_CZ_wodefeng</v>
      </c>
      <c r="E10443" s="11" t="str">
        <f>[1]动作!$D10442</f>
        <v>电表故障</v>
      </c>
      <c r="F10443" s="11" t="s">
        <v>45</v>
      </c>
      <c r="G10443" s="12">
        <f>[1]动作!$A10442+[1]动作!$B10442</f>
        <v>43217.255324074074</v>
      </c>
      <c r="H10443" s="12"/>
      <c r="I10443" s="11"/>
    </row>
    <row r="10444" spans="1:9" hidden="1" x14ac:dyDescent="0.3">
      <c r="A10444" s="24">
        <v>10442</v>
      </c>
      <c r="B10444" s="11" t="str">
        <f>IFERROR(INDEX({"JSNY-BJ0001-01";"JSNY-JS0022-01";"JSNY-JS0002-01"},MATCH(D10444,{"BJ_zhongyu";"JS_WX_liteer";"JS_CZ_wodefeng"},0)),"")</f>
        <v>JSNY-JS0002-01</v>
      </c>
      <c r="C10444" s="11" t="str">
        <f>IFERROR(INDEX({"北京中裕世纪大酒店";"江苏利特尔绿色包装股份有限公司";"常州市金坛沃德丰电子科技有限公司"},MATCH(D10444,{"BJ_zhongyu";"JS_WX_liteer";"JS_CZ_wodefeng"},0)),"")</f>
        <v>常州市金坛沃德丰电子科技有限公司</v>
      </c>
      <c r="D10444" s="11" t="str">
        <f>[1]动作!$G10443</f>
        <v>JS_CZ_wodefeng</v>
      </c>
      <c r="E10444" s="11" t="str">
        <f>[1]动作!$D10443</f>
        <v>电表故障</v>
      </c>
      <c r="F10444" s="11" t="s">
        <v>45</v>
      </c>
      <c r="G10444" s="12">
        <f>[1]动作!$A10443+[1]动作!$B10443</f>
        <v>43217.256655092591</v>
      </c>
      <c r="H10444" s="12"/>
      <c r="I10444" s="11"/>
    </row>
    <row r="10445" spans="1:9" hidden="1" x14ac:dyDescent="0.3">
      <c r="A10445" s="24">
        <v>10443</v>
      </c>
      <c r="B10445" s="11" t="str">
        <f>IFERROR(INDEX({"JSNY-BJ0001-01";"JSNY-JS0022-01";"JSNY-JS0002-01"},MATCH(D10445,{"BJ_zhongyu";"JS_WX_liteer";"JS_CZ_wodefeng"},0)),"")</f>
        <v>JSNY-JS0002-01</v>
      </c>
      <c r="C10445" s="11" t="str">
        <f>IFERROR(INDEX({"北京中裕世纪大酒店";"江苏利特尔绿色包装股份有限公司";"常州市金坛沃德丰电子科技有限公司"},MATCH(D10445,{"BJ_zhongyu";"JS_WX_liteer";"JS_CZ_wodefeng"},0)),"")</f>
        <v>常州市金坛沃德丰电子科技有限公司</v>
      </c>
      <c r="D10445" s="11" t="str">
        <f>[1]动作!$G10444</f>
        <v>JS_CZ_wodefeng</v>
      </c>
      <c r="E10445" s="11" t="str">
        <f>[1]动作!$D10444</f>
        <v>电表故障</v>
      </c>
      <c r="F10445" s="11" t="s">
        <v>45</v>
      </c>
      <c r="G10445" s="12">
        <f>[1]动作!$A10444+[1]动作!$B10444</f>
        <v>43217.257928240739</v>
      </c>
      <c r="H10445" s="12"/>
      <c r="I10445" s="11"/>
    </row>
    <row r="10446" spans="1:9" hidden="1" x14ac:dyDescent="0.3">
      <c r="A10446" s="24">
        <v>10444</v>
      </c>
      <c r="B10446" s="11" t="str">
        <f>IFERROR(INDEX({"JSNY-BJ0001-01";"JSNY-JS0022-01";"JSNY-JS0002-01"},MATCH(D10446,{"BJ_zhongyu";"JS_WX_liteer";"JS_CZ_wodefeng"},0)),"")</f>
        <v>JSNY-JS0002-01</v>
      </c>
      <c r="C10446" s="11" t="str">
        <f>IFERROR(INDEX({"北京中裕世纪大酒店";"江苏利特尔绿色包装股份有限公司";"常州市金坛沃德丰电子科技有限公司"},MATCH(D10446,{"BJ_zhongyu";"JS_WX_liteer";"JS_CZ_wodefeng"},0)),"")</f>
        <v>常州市金坛沃德丰电子科技有限公司</v>
      </c>
      <c r="D10446" s="11" t="str">
        <f>[1]动作!$G10445</f>
        <v>JS_CZ_wodefeng</v>
      </c>
      <c r="E10446" s="11" t="str">
        <f>[1]动作!$D10445</f>
        <v>电表故障</v>
      </c>
      <c r="F10446" s="11" t="s">
        <v>45</v>
      </c>
      <c r="G10446" s="12">
        <f>[1]动作!$A10445+[1]动作!$B10445</f>
        <v>43217.258159722223</v>
      </c>
      <c r="H10446" s="12"/>
      <c r="I10446" s="11"/>
    </row>
    <row r="10447" spans="1:9" hidden="1" x14ac:dyDescent="0.3">
      <c r="A10447" s="24">
        <v>10445</v>
      </c>
      <c r="B10447" s="11" t="str">
        <f>IFERROR(INDEX({"JSNY-BJ0001-01";"JSNY-JS0022-01";"JSNY-JS0002-01"},MATCH(D10447,{"BJ_zhongyu";"JS_WX_liteer";"JS_CZ_wodefeng"},0)),"")</f>
        <v>JSNY-BJ0001-01</v>
      </c>
      <c r="C10447" s="11" t="str">
        <f>IFERROR(INDEX({"北京中裕世纪大酒店";"江苏利特尔绿色包装股份有限公司";"常州市金坛沃德丰电子科技有限公司"},MATCH(D10447,{"BJ_zhongyu";"JS_WX_liteer";"JS_CZ_wodefeng"},0)),"")</f>
        <v>北京中裕世纪大酒店</v>
      </c>
      <c r="D10447" s="11" t="str">
        <f>[1]动作!$G10446</f>
        <v>BJ_zhongyu</v>
      </c>
      <c r="E10447" s="11" t="str">
        <f>[1]动作!$D10446</f>
        <v>分系统3故障状态</v>
      </c>
      <c r="F10447" s="11" t="s">
        <v>178</v>
      </c>
      <c r="G10447" s="12">
        <f>[1]动作!$A10446+[1]动作!$B10446</f>
        <v>43217.258217592593</v>
      </c>
      <c r="H10447" s="12"/>
      <c r="I10447" s="11"/>
    </row>
    <row r="10448" spans="1:9" hidden="1" x14ac:dyDescent="0.3">
      <c r="A10448" s="24">
        <v>10446</v>
      </c>
      <c r="B10448" s="11" t="str">
        <f>IFERROR(INDEX({"JSNY-BJ0001-01";"JSNY-JS0022-01";"JSNY-JS0002-01"},MATCH(D10448,{"BJ_zhongyu";"JS_WX_liteer";"JS_CZ_wodefeng"},0)),"")</f>
        <v>JSNY-BJ0001-01</v>
      </c>
      <c r="C10448" s="11" t="str">
        <f>IFERROR(INDEX({"北京中裕世纪大酒店";"江苏利特尔绿色包装股份有限公司";"常州市金坛沃德丰电子科技有限公司"},MATCH(D10448,{"BJ_zhongyu";"JS_WX_liteer";"JS_CZ_wodefeng"},0)),"")</f>
        <v>北京中裕世纪大酒店</v>
      </c>
      <c r="D10448" s="11" t="str">
        <f>[1]动作!$G10447</f>
        <v>BJ_zhongyu</v>
      </c>
      <c r="E10448" s="11" t="str">
        <f>[1]动作!$D10447</f>
        <v>分系统3BCMS2故障状态</v>
      </c>
      <c r="F10448" s="11" t="s">
        <v>177</v>
      </c>
      <c r="G10448" s="12">
        <f>[1]动作!$A10447+[1]动作!$B10447</f>
        <v>43217.258217592593</v>
      </c>
      <c r="H10448" s="12"/>
      <c r="I10448" s="11"/>
    </row>
    <row r="10449" spans="1:9" hidden="1" x14ac:dyDescent="0.3">
      <c r="A10449" s="24">
        <v>10447</v>
      </c>
      <c r="B10449" s="11" t="str">
        <f>IFERROR(INDEX({"JSNY-BJ0001-01";"JSNY-JS0022-01";"JSNY-JS0002-01"},MATCH(D10449,{"BJ_zhongyu";"JS_WX_liteer";"JS_CZ_wodefeng"},0)),"")</f>
        <v>JSNY-JS0002-01</v>
      </c>
      <c r="C10449" s="11" t="str">
        <f>IFERROR(INDEX({"北京中裕世纪大酒店";"江苏利特尔绿色包装股份有限公司";"常州市金坛沃德丰电子科技有限公司"},MATCH(D10449,{"BJ_zhongyu";"JS_WX_liteer";"JS_CZ_wodefeng"},0)),"")</f>
        <v>常州市金坛沃德丰电子科技有限公司</v>
      </c>
      <c r="D10449" s="11" t="str">
        <f>[1]动作!$G10448</f>
        <v>JS_CZ_wodefeng</v>
      </c>
      <c r="E10449" s="11" t="str">
        <f>[1]动作!$D10448</f>
        <v>电表故障</v>
      </c>
      <c r="F10449" s="11" t="s">
        <v>45</v>
      </c>
      <c r="G10449" s="12">
        <f>[1]动作!$A10448+[1]动作!$B10448</f>
        <v>43217.258275462962</v>
      </c>
      <c r="H10449" s="12"/>
      <c r="I10449" s="11"/>
    </row>
    <row r="10450" spans="1:9" hidden="1" x14ac:dyDescent="0.3">
      <c r="A10450" s="24">
        <v>10448</v>
      </c>
      <c r="B10450" s="11" t="str">
        <f>IFERROR(INDEX({"JSNY-BJ0001-01";"JSNY-JS0022-01";"JSNY-JS0002-01"},MATCH(D10450,{"BJ_zhongyu";"JS_WX_liteer";"JS_CZ_wodefeng"},0)),"")</f>
        <v>JSNY-JS0002-01</v>
      </c>
      <c r="C10450" s="11" t="str">
        <f>IFERROR(INDEX({"北京中裕世纪大酒店";"江苏利特尔绿色包装股份有限公司";"常州市金坛沃德丰电子科技有限公司"},MATCH(D10450,{"BJ_zhongyu";"JS_WX_liteer";"JS_CZ_wodefeng"},0)),"")</f>
        <v>常州市金坛沃德丰电子科技有限公司</v>
      </c>
      <c r="D10450" s="11" t="str">
        <f>[1]动作!$G10449</f>
        <v>JS_CZ_wodefeng</v>
      </c>
      <c r="E10450" s="11" t="str">
        <f>[1]动作!$D10449</f>
        <v>电表故障</v>
      </c>
      <c r="F10450" s="11" t="s">
        <v>45</v>
      </c>
      <c r="G10450" s="12">
        <f>[1]动作!$A10449+[1]动作!$B10449</f>
        <v>43217.258391203701</v>
      </c>
      <c r="H10450" s="12"/>
      <c r="I10450" s="11"/>
    </row>
    <row r="10451" spans="1:9" hidden="1" x14ac:dyDescent="0.3">
      <c r="A10451" s="24">
        <v>10449</v>
      </c>
      <c r="B10451" s="11" t="str">
        <f>IFERROR(INDEX({"JSNY-BJ0001-01";"JSNY-JS0022-01";"JSNY-JS0002-01"},MATCH(D10451,{"BJ_zhongyu";"JS_WX_liteer";"JS_CZ_wodefeng"},0)),"")</f>
        <v>JSNY-BJ0001-01</v>
      </c>
      <c r="C10451" s="11" t="str">
        <f>IFERROR(INDEX({"北京中裕世纪大酒店";"江苏利特尔绿色包装股份有限公司";"常州市金坛沃德丰电子科技有限公司"},MATCH(D10451,{"BJ_zhongyu";"JS_WX_liteer";"JS_CZ_wodefeng"},0)),"")</f>
        <v>北京中裕世纪大酒店</v>
      </c>
      <c r="D10451" s="11" t="str">
        <f>[1]动作!$G10450</f>
        <v>BJ_zhongyu</v>
      </c>
      <c r="E10451" s="11" t="str">
        <f>[1]动作!$D10450</f>
        <v>分系统3故障状态</v>
      </c>
      <c r="F10451" s="11" t="s">
        <v>178</v>
      </c>
      <c r="G10451" s="12">
        <f>[1]动作!$A10450+[1]动作!$B10450</f>
        <v>43217.26059027778</v>
      </c>
      <c r="H10451" s="12"/>
      <c r="I10451" s="11"/>
    </row>
    <row r="10452" spans="1:9" hidden="1" x14ac:dyDescent="0.3">
      <c r="A10452" s="24">
        <v>10450</v>
      </c>
      <c r="B10452" s="11" t="str">
        <f>IFERROR(INDEX({"JSNY-BJ0001-01";"JSNY-JS0022-01";"JSNY-JS0002-01"},MATCH(D10452,{"BJ_zhongyu";"JS_WX_liteer";"JS_CZ_wodefeng"},0)),"")</f>
        <v>JSNY-BJ0001-01</v>
      </c>
      <c r="C10452" s="11" t="str">
        <f>IFERROR(INDEX({"北京中裕世纪大酒店";"江苏利特尔绿色包装股份有限公司";"常州市金坛沃德丰电子科技有限公司"},MATCH(D10452,{"BJ_zhongyu";"JS_WX_liteer";"JS_CZ_wodefeng"},0)),"")</f>
        <v>北京中裕世纪大酒店</v>
      </c>
      <c r="D10452" s="11" t="str">
        <f>[1]动作!$G10451</f>
        <v>BJ_zhongyu</v>
      </c>
      <c r="E10452" s="11" t="str">
        <f>[1]动作!$D10451</f>
        <v>分系统3BCMS2故障状态</v>
      </c>
      <c r="F10452" s="11" t="s">
        <v>177</v>
      </c>
      <c r="G10452" s="12">
        <f>[1]动作!$A10451+[1]动作!$B10451</f>
        <v>43217.26059027778</v>
      </c>
      <c r="H10452" s="12"/>
      <c r="I10452" s="11"/>
    </row>
    <row r="10453" spans="1:9" hidden="1" x14ac:dyDescent="0.3">
      <c r="A10453" s="24">
        <v>10451</v>
      </c>
      <c r="B10453" s="11" t="str">
        <f>IFERROR(INDEX({"JSNY-BJ0001-01";"JSNY-JS0022-01";"JSNY-JS0002-01"},MATCH(D10453,{"BJ_zhongyu";"JS_WX_liteer";"JS_CZ_wodefeng"},0)),"")</f>
        <v>JSNY-JS0002-01</v>
      </c>
      <c r="C10453" s="11" t="str">
        <f>IFERROR(INDEX({"北京中裕世纪大酒店";"江苏利特尔绿色包装股份有限公司";"常州市金坛沃德丰电子科技有限公司"},MATCH(D10453,{"BJ_zhongyu";"JS_WX_liteer";"JS_CZ_wodefeng"},0)),"")</f>
        <v>常州市金坛沃德丰电子科技有限公司</v>
      </c>
      <c r="D10453" s="11" t="str">
        <f>[1]动作!$G10452</f>
        <v>JS_CZ_wodefeng</v>
      </c>
      <c r="E10453" s="11" t="str">
        <f>[1]动作!$D10452</f>
        <v>电表故障</v>
      </c>
      <c r="F10453" s="11" t="s">
        <v>45</v>
      </c>
      <c r="G10453" s="12">
        <f>[1]动作!$A10452+[1]动作!$B10452</f>
        <v>43217.263090277775</v>
      </c>
      <c r="H10453" s="12"/>
      <c r="I10453" s="11"/>
    </row>
    <row r="10454" spans="1:9" hidden="1" x14ac:dyDescent="0.3">
      <c r="A10454" s="24">
        <v>10452</v>
      </c>
      <c r="B10454" s="11" t="str">
        <f>IFERROR(INDEX({"JSNY-BJ0001-01";"JSNY-JS0022-01";"JSNY-JS0002-01"},MATCH(D10454,{"BJ_zhongyu";"JS_WX_liteer";"JS_CZ_wodefeng"},0)),"")</f>
        <v>JSNY-JS0002-01</v>
      </c>
      <c r="C10454" s="11" t="str">
        <f>IFERROR(INDEX({"北京中裕世纪大酒店";"江苏利特尔绿色包装股份有限公司";"常州市金坛沃德丰电子科技有限公司"},MATCH(D10454,{"BJ_zhongyu";"JS_WX_liteer";"JS_CZ_wodefeng"},0)),"")</f>
        <v>常州市金坛沃德丰电子科技有限公司</v>
      </c>
      <c r="D10454" s="11" t="str">
        <f>[1]动作!$G10453</f>
        <v>JS_CZ_wodefeng</v>
      </c>
      <c r="E10454" s="11" t="str">
        <f>[1]动作!$D10453</f>
        <v>电表故障</v>
      </c>
      <c r="F10454" s="11" t="s">
        <v>45</v>
      </c>
      <c r="G10454" s="12">
        <f>[1]动作!$A10453+[1]动作!$B10453</f>
        <v>43217.263206018521</v>
      </c>
      <c r="H10454" s="12"/>
      <c r="I10454" s="11"/>
    </row>
    <row r="10455" spans="1:9" hidden="1" x14ac:dyDescent="0.3">
      <c r="A10455" s="24">
        <v>10453</v>
      </c>
      <c r="B10455" s="11" t="str">
        <f>IFERROR(INDEX({"JSNY-BJ0001-01";"JSNY-JS0022-01";"JSNY-JS0002-01"},MATCH(D10455,{"BJ_zhongyu";"JS_WX_liteer";"JS_CZ_wodefeng"},0)),"")</f>
        <v>JSNY-BJ0001-01</v>
      </c>
      <c r="C10455" s="11" t="str">
        <f>IFERROR(INDEX({"北京中裕世纪大酒店";"江苏利特尔绿色包装股份有限公司";"常州市金坛沃德丰电子科技有限公司"},MATCH(D10455,{"BJ_zhongyu";"JS_WX_liteer";"JS_CZ_wodefeng"},0)),"")</f>
        <v>北京中裕世纪大酒店</v>
      </c>
      <c r="D10455" s="11" t="str">
        <f>[1]动作!$G10454</f>
        <v>BJ_zhongyu</v>
      </c>
      <c r="E10455" s="11" t="str">
        <f>[1]动作!$D10454</f>
        <v>分系统3告警状态</v>
      </c>
      <c r="F10455" s="11" t="s">
        <v>178</v>
      </c>
      <c r="G10455" s="12">
        <f>[1]动作!$A10454+[1]动作!$B10454</f>
        <v>43217.263495370367</v>
      </c>
      <c r="H10455" s="12"/>
      <c r="I10455" s="11"/>
    </row>
    <row r="10456" spans="1:9" hidden="1" x14ac:dyDescent="0.3">
      <c r="A10456" s="24">
        <v>10454</v>
      </c>
      <c r="B10456" s="11" t="str">
        <f>IFERROR(INDEX({"JSNY-BJ0001-01";"JSNY-JS0022-01";"JSNY-JS0002-01"},MATCH(D10456,{"BJ_zhongyu";"JS_WX_liteer";"JS_CZ_wodefeng"},0)),"")</f>
        <v>JSNY-BJ0001-01</v>
      </c>
      <c r="C10456" s="11" t="str">
        <f>IFERROR(INDEX({"北京中裕世纪大酒店";"江苏利特尔绿色包装股份有限公司";"常州市金坛沃德丰电子科技有限公司"},MATCH(D10456,{"BJ_zhongyu";"JS_WX_liteer";"JS_CZ_wodefeng"},0)),"")</f>
        <v>北京中裕世纪大酒店</v>
      </c>
      <c r="D10456" s="11" t="str">
        <f>[1]动作!$G10455</f>
        <v>BJ_zhongyu</v>
      </c>
      <c r="E10456" s="11" t="str">
        <f>[1]动作!$D10455</f>
        <v>分系统3故障状态</v>
      </c>
      <c r="F10456" s="11" t="s">
        <v>178</v>
      </c>
      <c r="G10456" s="12">
        <f>[1]动作!$A10455+[1]动作!$B10455</f>
        <v>43217.263495370367</v>
      </c>
      <c r="H10456" s="12"/>
      <c r="I10456" s="11"/>
    </row>
    <row r="10457" spans="1:9" hidden="1" x14ac:dyDescent="0.3">
      <c r="A10457" s="24">
        <v>10455</v>
      </c>
      <c r="B10457" s="11" t="str">
        <f>IFERROR(INDEX({"JSNY-BJ0001-01";"JSNY-JS0022-01";"JSNY-JS0002-01"},MATCH(D10457,{"BJ_zhongyu";"JS_WX_liteer";"JS_CZ_wodefeng"},0)),"")</f>
        <v>JSNY-BJ0001-01</v>
      </c>
      <c r="C10457" s="11" t="str">
        <f>IFERROR(INDEX({"北京中裕世纪大酒店";"江苏利特尔绿色包装股份有限公司";"常州市金坛沃德丰电子科技有限公司"},MATCH(D10457,{"BJ_zhongyu";"JS_WX_liteer";"JS_CZ_wodefeng"},0)),"")</f>
        <v>北京中裕世纪大酒店</v>
      </c>
      <c r="D10457" s="11" t="str">
        <f>[1]动作!$G10456</f>
        <v>BJ_zhongyu</v>
      </c>
      <c r="E10457" s="11" t="str">
        <f>[1]动作!$D10456</f>
        <v>分系统3PCS告警状态</v>
      </c>
      <c r="F10457" s="11" t="s">
        <v>176</v>
      </c>
      <c r="G10457" s="12">
        <f>[1]动作!$A10456+[1]动作!$B10456</f>
        <v>43217.263495370367</v>
      </c>
      <c r="H10457" s="12"/>
      <c r="I10457" s="11"/>
    </row>
    <row r="10458" spans="1:9" hidden="1" x14ac:dyDescent="0.3">
      <c r="A10458" s="24">
        <v>10456</v>
      </c>
      <c r="B10458" s="11" t="str">
        <f>IFERROR(INDEX({"JSNY-BJ0001-01";"JSNY-JS0022-01";"JSNY-JS0002-01"},MATCH(D10458,{"BJ_zhongyu";"JS_WX_liteer";"JS_CZ_wodefeng"},0)),"")</f>
        <v>JSNY-BJ0001-01</v>
      </c>
      <c r="C10458" s="11" t="str">
        <f>IFERROR(INDEX({"北京中裕世纪大酒店";"江苏利特尔绿色包装股份有限公司";"常州市金坛沃德丰电子科技有限公司"},MATCH(D10458,{"BJ_zhongyu";"JS_WX_liteer";"JS_CZ_wodefeng"},0)),"")</f>
        <v>北京中裕世纪大酒店</v>
      </c>
      <c r="D10458" s="11" t="str">
        <f>[1]动作!$G10457</f>
        <v>BJ_zhongyu</v>
      </c>
      <c r="E10458" s="11" t="str">
        <f>[1]动作!$D10457</f>
        <v>分系统3BCMS2故障状态</v>
      </c>
      <c r="F10458" s="11" t="s">
        <v>177</v>
      </c>
      <c r="G10458" s="12">
        <f>[1]动作!$A10457+[1]动作!$B10457</f>
        <v>43217.263495370367</v>
      </c>
      <c r="H10458" s="12"/>
      <c r="I10458" s="11"/>
    </row>
    <row r="10459" spans="1:9" hidden="1" x14ac:dyDescent="0.3">
      <c r="A10459" s="24">
        <v>10457</v>
      </c>
      <c r="B10459" s="11" t="str">
        <f>IFERROR(INDEX({"JSNY-BJ0001-01";"JSNY-JS0022-01";"JSNY-JS0002-01"},MATCH(D10459,{"BJ_zhongyu";"JS_WX_liteer";"JS_CZ_wodefeng"},0)),"")</f>
        <v>JSNY-JS0002-01</v>
      </c>
      <c r="C10459" s="11" t="str">
        <f>IFERROR(INDEX({"北京中裕世纪大酒店";"江苏利特尔绿色包装股份有限公司";"常州市金坛沃德丰电子科技有限公司"},MATCH(D10459,{"BJ_zhongyu";"JS_WX_liteer";"JS_CZ_wodefeng"},0)),"")</f>
        <v>常州市金坛沃德丰电子科技有限公司</v>
      </c>
      <c r="D10459" s="11" t="str">
        <f>[1]动作!$G10458</f>
        <v>JS_CZ_wodefeng</v>
      </c>
      <c r="E10459" s="11" t="str">
        <f>[1]动作!$D10458</f>
        <v>电表故障</v>
      </c>
      <c r="F10459" s="11" t="s">
        <v>45</v>
      </c>
      <c r="G10459" s="12">
        <f>[1]动作!$A10458+[1]动作!$B10458</f>
        <v>43217.264664351853</v>
      </c>
      <c r="H10459" s="12"/>
      <c r="I10459" s="11"/>
    </row>
    <row r="10460" spans="1:9" hidden="1" x14ac:dyDescent="0.3">
      <c r="A10460" s="24">
        <v>10458</v>
      </c>
      <c r="B10460" s="11" t="str">
        <f>IFERROR(INDEX({"JSNY-BJ0001-01";"JSNY-JS0022-01";"JSNY-JS0002-01"},MATCH(D10460,{"BJ_zhongyu";"JS_WX_liteer";"JS_CZ_wodefeng"},0)),"")</f>
        <v>JSNY-JS0002-01</v>
      </c>
      <c r="C10460" s="11" t="str">
        <f>IFERROR(INDEX({"北京中裕世纪大酒店";"江苏利特尔绿色包装股份有限公司";"常州市金坛沃德丰电子科技有限公司"},MATCH(D10460,{"BJ_zhongyu";"JS_WX_liteer";"JS_CZ_wodefeng"},0)),"")</f>
        <v>常州市金坛沃德丰电子科技有限公司</v>
      </c>
      <c r="D10460" s="11" t="str">
        <f>[1]动作!$G10459</f>
        <v>JS_CZ_wodefeng</v>
      </c>
      <c r="E10460" s="11" t="str">
        <f>[1]动作!$D10459</f>
        <v>电表故障</v>
      </c>
      <c r="F10460" s="11" t="s">
        <v>45</v>
      </c>
      <c r="G10460" s="12">
        <f>[1]动作!$A10459+[1]动作!$B10459</f>
        <v>43217.264768518522</v>
      </c>
      <c r="H10460" s="12"/>
      <c r="I10460" s="11"/>
    </row>
    <row r="10461" spans="1:9" hidden="1" x14ac:dyDescent="0.3">
      <c r="A10461" s="24">
        <v>10459</v>
      </c>
      <c r="B10461" s="11" t="str">
        <f>IFERROR(INDEX({"JSNY-BJ0001-01";"JSNY-JS0022-01";"JSNY-JS0002-01"},MATCH(D10461,{"BJ_zhongyu";"JS_WX_liteer";"JS_CZ_wodefeng"},0)),"")</f>
        <v>JSNY-JS0002-01</v>
      </c>
      <c r="C10461" s="11" t="str">
        <f>IFERROR(INDEX({"北京中裕世纪大酒店";"江苏利特尔绿色包装股份有限公司";"常州市金坛沃德丰电子科技有限公司"},MATCH(D10461,{"BJ_zhongyu";"JS_WX_liteer";"JS_CZ_wodefeng"},0)),"")</f>
        <v>常州市金坛沃德丰电子科技有限公司</v>
      </c>
      <c r="D10461" s="11" t="str">
        <f>[1]动作!$G10460</f>
        <v>JS_CZ_wodefeng</v>
      </c>
      <c r="E10461" s="11" t="str">
        <f>[1]动作!$D10460</f>
        <v>电表故障</v>
      </c>
      <c r="F10461" s="11" t="s">
        <v>45</v>
      </c>
      <c r="G10461" s="12">
        <f>[1]动作!$A10460+[1]动作!$B10460</f>
        <v>43217.266215277778</v>
      </c>
      <c r="H10461" s="12"/>
      <c r="I10461" s="11"/>
    </row>
    <row r="10462" spans="1:9" hidden="1" x14ac:dyDescent="0.3">
      <c r="A10462" s="24">
        <v>10460</v>
      </c>
      <c r="B10462" s="11" t="str">
        <f>IFERROR(INDEX({"JSNY-BJ0001-01";"JSNY-JS0022-01";"JSNY-JS0002-01"},MATCH(D10462,{"BJ_zhongyu";"JS_WX_liteer";"JS_CZ_wodefeng"},0)),"")</f>
        <v>JSNY-BJ0001-01</v>
      </c>
      <c r="C10462" s="11" t="str">
        <f>IFERROR(INDEX({"北京中裕世纪大酒店";"江苏利特尔绿色包装股份有限公司";"常州市金坛沃德丰电子科技有限公司"},MATCH(D10462,{"BJ_zhongyu";"JS_WX_liteer";"JS_CZ_wodefeng"},0)),"")</f>
        <v>北京中裕世纪大酒店</v>
      </c>
      <c r="D10462" s="11" t="str">
        <f>[1]动作!$G10461</f>
        <v>BJ_zhongyu</v>
      </c>
      <c r="E10462" s="11" t="str">
        <f>[1]动作!$D10461</f>
        <v>分系统3故障状态</v>
      </c>
      <c r="F10462" s="11" t="s">
        <v>178</v>
      </c>
      <c r="G10462" s="12">
        <f>[1]动作!$A10461+[1]动作!$B10461</f>
        <v>43217.266388888886</v>
      </c>
      <c r="H10462" s="12"/>
      <c r="I10462" s="11"/>
    </row>
    <row r="10463" spans="1:9" hidden="1" x14ac:dyDescent="0.3">
      <c r="A10463" s="24">
        <v>10461</v>
      </c>
      <c r="B10463" s="11" t="str">
        <f>IFERROR(INDEX({"JSNY-BJ0001-01";"JSNY-JS0022-01";"JSNY-JS0002-01"},MATCH(D10463,{"BJ_zhongyu";"JS_WX_liteer";"JS_CZ_wodefeng"},0)),"")</f>
        <v>JSNY-BJ0001-01</v>
      </c>
      <c r="C10463" s="11" t="str">
        <f>IFERROR(INDEX({"北京中裕世纪大酒店";"江苏利特尔绿色包装股份有限公司";"常州市金坛沃德丰电子科技有限公司"},MATCH(D10463,{"BJ_zhongyu";"JS_WX_liteer";"JS_CZ_wodefeng"},0)),"")</f>
        <v>北京中裕世纪大酒店</v>
      </c>
      <c r="D10463" s="11" t="str">
        <f>[1]动作!$G10462</f>
        <v>BJ_zhongyu</v>
      </c>
      <c r="E10463" s="11" t="str">
        <f>[1]动作!$D10462</f>
        <v>分系统3BCMS2故障状态</v>
      </c>
      <c r="F10463" s="11" t="s">
        <v>177</v>
      </c>
      <c r="G10463" s="12">
        <f>[1]动作!$A10462+[1]动作!$B10462</f>
        <v>43217.266388888886</v>
      </c>
      <c r="H10463" s="12"/>
      <c r="I10463" s="11"/>
    </row>
    <row r="10464" spans="1:9" hidden="1" x14ac:dyDescent="0.3">
      <c r="A10464" s="24">
        <v>10462</v>
      </c>
      <c r="B10464" s="11" t="str">
        <f>IFERROR(INDEX({"JSNY-BJ0001-01";"JSNY-JS0022-01";"JSNY-JS0002-01"},MATCH(D10464,{"BJ_zhongyu";"JS_WX_liteer";"JS_CZ_wodefeng"},0)),"")</f>
        <v>JSNY-BJ0001-01</v>
      </c>
      <c r="C10464" s="11" t="str">
        <f>IFERROR(INDEX({"北京中裕世纪大酒店";"江苏利特尔绿色包装股份有限公司";"常州市金坛沃德丰电子科技有限公司"},MATCH(D10464,{"BJ_zhongyu";"JS_WX_liteer";"JS_CZ_wodefeng"},0)),"")</f>
        <v>北京中裕世纪大酒店</v>
      </c>
      <c r="D10464" s="11" t="str">
        <f>[1]动作!$G10463</f>
        <v>BJ_zhongyu</v>
      </c>
      <c r="E10464" s="11" t="str">
        <f>[1]动作!$D10463</f>
        <v>分系统3BCMS2故障状态</v>
      </c>
      <c r="F10464" s="11" t="s">
        <v>177</v>
      </c>
      <c r="G10464" s="12">
        <f>[1]动作!$A10463+[1]动作!$B10463</f>
        <v>43217.268263888887</v>
      </c>
      <c r="H10464" s="12"/>
      <c r="I10464" s="11"/>
    </row>
    <row r="10465" spans="1:9" hidden="1" x14ac:dyDescent="0.3">
      <c r="A10465" s="24">
        <v>10463</v>
      </c>
      <c r="B10465" s="11" t="str">
        <f>IFERROR(INDEX({"JSNY-BJ0001-01";"JSNY-JS0022-01";"JSNY-JS0002-01"},MATCH(D10465,{"BJ_zhongyu";"JS_WX_liteer";"JS_CZ_wodefeng"},0)),"")</f>
        <v>JSNY-JS0002-01</v>
      </c>
      <c r="C10465" s="11" t="str">
        <f>IFERROR(INDEX({"北京中裕世纪大酒店";"江苏利特尔绿色包装股份有限公司";"常州市金坛沃德丰电子科技有限公司"},MATCH(D10465,{"BJ_zhongyu";"JS_WX_liteer";"JS_CZ_wodefeng"},0)),"")</f>
        <v>常州市金坛沃德丰电子科技有限公司</v>
      </c>
      <c r="D10465" s="11" t="str">
        <f>[1]动作!$G10464</f>
        <v>JS_CZ_wodefeng</v>
      </c>
      <c r="E10465" s="11" t="str">
        <f>[1]动作!$D10464</f>
        <v>电表故障</v>
      </c>
      <c r="F10465" s="11" t="s">
        <v>45</v>
      </c>
      <c r="G10465" s="12">
        <f>[1]动作!$A10464+[1]动作!$B10464</f>
        <v>43217.268472222226</v>
      </c>
      <c r="H10465" s="12"/>
      <c r="I10465" s="11"/>
    </row>
    <row r="10466" spans="1:9" hidden="1" x14ac:dyDescent="0.3">
      <c r="A10466" s="24">
        <v>10464</v>
      </c>
      <c r="B10466" s="11" t="str">
        <f>IFERROR(INDEX({"JSNY-BJ0001-01";"JSNY-JS0022-01";"JSNY-JS0002-01"},MATCH(D10466,{"BJ_zhongyu";"JS_WX_liteer";"JS_CZ_wodefeng"},0)),"")</f>
        <v>JSNY-BJ0001-01</v>
      </c>
      <c r="C10466" s="11" t="str">
        <f>IFERROR(INDEX({"北京中裕世纪大酒店";"江苏利特尔绿色包装股份有限公司";"常州市金坛沃德丰电子科技有限公司"},MATCH(D10466,{"BJ_zhongyu";"JS_WX_liteer";"JS_CZ_wodefeng"},0)),"")</f>
        <v>北京中裕世纪大酒店</v>
      </c>
      <c r="D10466" s="11" t="str">
        <f>[1]动作!$G10465</f>
        <v>BJ_zhongyu</v>
      </c>
      <c r="E10466" s="11" t="str">
        <f>[1]动作!$D10465</f>
        <v>分系统3故障状态</v>
      </c>
      <c r="F10466" s="11" t="s">
        <v>178</v>
      </c>
      <c r="G10466" s="12">
        <f>[1]动作!$A10465+[1]动作!$B10465</f>
        <v>43217.26935185185</v>
      </c>
      <c r="H10466" s="12"/>
      <c r="I10466" s="11"/>
    </row>
    <row r="10467" spans="1:9" hidden="1" x14ac:dyDescent="0.3">
      <c r="A10467" s="24">
        <v>10465</v>
      </c>
      <c r="B10467" s="11" t="str">
        <f>IFERROR(INDEX({"JSNY-BJ0001-01";"JSNY-JS0022-01";"JSNY-JS0002-01"},MATCH(D10467,{"BJ_zhongyu";"JS_WX_liteer";"JS_CZ_wodefeng"},0)),"")</f>
        <v>JSNY-BJ0001-01</v>
      </c>
      <c r="C10467" s="11" t="str">
        <f>IFERROR(INDEX({"北京中裕世纪大酒店";"江苏利特尔绿色包装股份有限公司";"常州市金坛沃德丰电子科技有限公司"},MATCH(D10467,{"BJ_zhongyu";"JS_WX_liteer";"JS_CZ_wodefeng"},0)),"")</f>
        <v>北京中裕世纪大酒店</v>
      </c>
      <c r="D10467" s="11" t="str">
        <f>[1]动作!$G10466</f>
        <v>BJ_zhongyu</v>
      </c>
      <c r="E10467" s="11" t="str">
        <f>[1]动作!$D10466</f>
        <v>分系统3BCMS2故障状态</v>
      </c>
      <c r="F10467" s="11" t="s">
        <v>177</v>
      </c>
      <c r="G10467" s="12">
        <f>[1]动作!$A10466+[1]动作!$B10466</f>
        <v>43217.26935185185</v>
      </c>
      <c r="H10467" s="12"/>
      <c r="I10467" s="11"/>
    </row>
    <row r="10468" spans="1:9" hidden="1" x14ac:dyDescent="0.3">
      <c r="A10468" s="24">
        <v>10466</v>
      </c>
      <c r="B10468" s="11" t="str">
        <f>IFERROR(INDEX({"JSNY-BJ0001-01";"JSNY-JS0022-01";"JSNY-JS0002-01"},MATCH(D10468,{"BJ_zhongyu";"JS_WX_liteer";"JS_CZ_wodefeng"},0)),"")</f>
        <v>JSNY-JS0002-01</v>
      </c>
      <c r="C10468" s="11" t="str">
        <f>IFERROR(INDEX({"北京中裕世纪大酒店";"江苏利特尔绿色包装股份有限公司";"常州市金坛沃德丰电子科技有限公司"},MATCH(D10468,{"BJ_zhongyu";"JS_WX_liteer";"JS_CZ_wodefeng"},0)),"")</f>
        <v>常州市金坛沃德丰电子科技有限公司</v>
      </c>
      <c r="D10468" s="11" t="str">
        <f>[1]动作!$G10467</f>
        <v>JS_CZ_wodefeng</v>
      </c>
      <c r="E10468" s="11" t="str">
        <f>[1]动作!$D10467</f>
        <v>电表故障</v>
      </c>
      <c r="F10468" s="11" t="s">
        <v>45</v>
      </c>
      <c r="G10468" s="12">
        <f>[1]动作!$A10467+[1]动作!$B10467</f>
        <v>43217.269699074073</v>
      </c>
      <c r="H10468" s="12"/>
      <c r="I10468" s="11"/>
    </row>
    <row r="10469" spans="1:9" hidden="1" x14ac:dyDescent="0.3">
      <c r="A10469" s="24">
        <v>10467</v>
      </c>
      <c r="B10469" s="11" t="str">
        <f>IFERROR(INDEX({"JSNY-BJ0001-01";"JSNY-JS0022-01";"JSNY-JS0002-01"},MATCH(D10469,{"BJ_zhongyu";"JS_WX_liteer";"JS_CZ_wodefeng"},0)),"")</f>
        <v>JSNY-JS0002-01</v>
      </c>
      <c r="C10469" s="11" t="str">
        <f>IFERROR(INDEX({"北京中裕世纪大酒店";"江苏利特尔绿色包装股份有限公司";"常州市金坛沃德丰电子科技有限公司"},MATCH(D10469,{"BJ_zhongyu";"JS_WX_liteer";"JS_CZ_wodefeng"},0)),"")</f>
        <v>常州市金坛沃德丰电子科技有限公司</v>
      </c>
      <c r="D10469" s="11" t="str">
        <f>[1]动作!$G10468</f>
        <v>JS_CZ_wodefeng</v>
      </c>
      <c r="E10469" s="11" t="str">
        <f>[1]动作!$D10468</f>
        <v>电表故障</v>
      </c>
      <c r="F10469" s="11" t="s">
        <v>45</v>
      </c>
      <c r="G10469" s="12">
        <f>[1]动作!$A10468+[1]动作!$B10468</f>
        <v>43217.269930555558</v>
      </c>
      <c r="H10469" s="12"/>
      <c r="I10469" s="11"/>
    </row>
    <row r="10470" spans="1:9" hidden="1" x14ac:dyDescent="0.3">
      <c r="A10470" s="24">
        <v>10468</v>
      </c>
      <c r="B10470" s="11" t="str">
        <f>IFERROR(INDEX({"JSNY-BJ0001-01";"JSNY-JS0022-01";"JSNY-JS0002-01"},MATCH(D10470,{"BJ_zhongyu";"JS_WX_liteer";"JS_CZ_wodefeng"},0)),"")</f>
        <v>JSNY-BJ0001-01</v>
      </c>
      <c r="C10470" s="11" t="str">
        <f>IFERROR(INDEX({"北京中裕世纪大酒店";"江苏利特尔绿色包装股份有限公司";"常州市金坛沃德丰电子科技有限公司"},MATCH(D10470,{"BJ_zhongyu";"JS_WX_liteer";"JS_CZ_wodefeng"},0)),"")</f>
        <v>北京中裕世纪大酒店</v>
      </c>
      <c r="D10470" s="11" t="str">
        <f>[1]动作!$G10469</f>
        <v>BJ_zhongyu</v>
      </c>
      <c r="E10470" s="11" t="str">
        <f>[1]动作!$D10469</f>
        <v>分系统3故障状态</v>
      </c>
      <c r="F10470" s="11" t="s">
        <v>178</v>
      </c>
      <c r="G10470" s="12">
        <f>[1]动作!$A10469+[1]动作!$B10469</f>
        <v>43217.272303240738</v>
      </c>
      <c r="H10470" s="12"/>
      <c r="I10470" s="11"/>
    </row>
    <row r="10471" spans="1:9" hidden="1" x14ac:dyDescent="0.3">
      <c r="A10471" s="24">
        <v>10469</v>
      </c>
      <c r="B10471" s="11" t="str">
        <f>IFERROR(INDEX({"JSNY-BJ0001-01";"JSNY-JS0022-01";"JSNY-JS0002-01"},MATCH(D10471,{"BJ_zhongyu";"JS_WX_liteer";"JS_CZ_wodefeng"},0)),"")</f>
        <v>JSNY-BJ0001-01</v>
      </c>
      <c r="C10471" s="11" t="str">
        <f>IFERROR(INDEX({"北京中裕世纪大酒店";"江苏利特尔绿色包装股份有限公司";"常州市金坛沃德丰电子科技有限公司"},MATCH(D10471,{"BJ_zhongyu";"JS_WX_liteer";"JS_CZ_wodefeng"},0)),"")</f>
        <v>北京中裕世纪大酒店</v>
      </c>
      <c r="D10471" s="11" t="str">
        <f>[1]动作!$G10470</f>
        <v>BJ_zhongyu</v>
      </c>
      <c r="E10471" s="11" t="str">
        <f>[1]动作!$D10470</f>
        <v>分系统3BCMS2故障状态</v>
      </c>
      <c r="F10471" s="11" t="s">
        <v>177</v>
      </c>
      <c r="G10471" s="12">
        <f>[1]动作!$A10470+[1]动作!$B10470</f>
        <v>43217.272303240738</v>
      </c>
      <c r="H10471" s="12"/>
      <c r="I10471" s="11"/>
    </row>
    <row r="10472" spans="1:9" hidden="1" x14ac:dyDescent="0.3">
      <c r="A10472" s="24">
        <v>10470</v>
      </c>
      <c r="B10472" s="11" t="str">
        <f>IFERROR(INDEX({"JSNY-BJ0001-01";"JSNY-JS0022-01";"JSNY-JS0002-01"},MATCH(D10472,{"BJ_zhongyu";"JS_WX_liteer";"JS_CZ_wodefeng"},0)),"")</f>
        <v>JSNY-JS0002-01</v>
      </c>
      <c r="C10472" s="11" t="str">
        <f>IFERROR(INDEX({"北京中裕世纪大酒店";"江苏利特尔绿色包装股份有限公司";"常州市金坛沃德丰电子科技有限公司"},MATCH(D10472,{"BJ_zhongyu";"JS_WX_liteer";"JS_CZ_wodefeng"},0)),"")</f>
        <v>常州市金坛沃德丰电子科技有限公司</v>
      </c>
      <c r="D10472" s="11" t="str">
        <f>[1]动作!$G10471</f>
        <v>JS_CZ_wodefeng</v>
      </c>
      <c r="E10472" s="11" t="str">
        <f>[1]动作!$D10471</f>
        <v>电表故障</v>
      </c>
      <c r="F10472" s="11" t="s">
        <v>45</v>
      </c>
      <c r="G10472" s="12">
        <f>[1]动作!$A10471+[1]动作!$B10471</f>
        <v>43217.272476851853</v>
      </c>
      <c r="H10472" s="12"/>
      <c r="I10472" s="11"/>
    </row>
    <row r="10473" spans="1:9" hidden="1" x14ac:dyDescent="0.3">
      <c r="A10473" s="24">
        <v>10471</v>
      </c>
      <c r="B10473" s="11" t="str">
        <f>IFERROR(INDEX({"JSNY-BJ0001-01";"JSNY-JS0022-01";"JSNY-JS0002-01"},MATCH(D10473,{"BJ_zhongyu";"JS_WX_liteer";"JS_CZ_wodefeng"},0)),"")</f>
        <v>JSNY-JS0002-01</v>
      </c>
      <c r="C10473" s="11" t="str">
        <f>IFERROR(INDEX({"北京中裕世纪大酒店";"江苏利特尔绿色包装股份有限公司";"常州市金坛沃德丰电子科技有限公司"},MATCH(D10473,{"BJ_zhongyu";"JS_WX_liteer";"JS_CZ_wodefeng"},0)),"")</f>
        <v>常州市金坛沃德丰电子科技有限公司</v>
      </c>
      <c r="D10473" s="11" t="str">
        <f>[1]动作!$G10472</f>
        <v>JS_CZ_wodefeng</v>
      </c>
      <c r="E10473" s="11" t="str">
        <f>[1]动作!$D10472</f>
        <v>电表故障</v>
      </c>
      <c r="F10473" s="11" t="s">
        <v>45</v>
      </c>
      <c r="G10473" s="12">
        <f>[1]动作!$A10472+[1]动作!$B10472</f>
        <v>43217.274039351854</v>
      </c>
      <c r="H10473" s="12"/>
      <c r="I10473" s="11"/>
    </row>
    <row r="10474" spans="1:9" hidden="1" x14ac:dyDescent="0.3">
      <c r="A10474" s="24">
        <v>10472</v>
      </c>
      <c r="B10474" s="11" t="str">
        <f>IFERROR(INDEX({"JSNY-BJ0001-01";"JSNY-JS0022-01";"JSNY-JS0002-01"},MATCH(D10474,{"BJ_zhongyu";"JS_WX_liteer";"JS_CZ_wodefeng"},0)),"")</f>
        <v>JSNY-JS0002-01</v>
      </c>
      <c r="C10474" s="11" t="str">
        <f>IFERROR(INDEX({"北京中裕世纪大酒店";"江苏利特尔绿色包装股份有限公司";"常州市金坛沃德丰电子科技有限公司"},MATCH(D10474,{"BJ_zhongyu";"JS_WX_liteer";"JS_CZ_wodefeng"},0)),"")</f>
        <v>常州市金坛沃德丰电子科技有限公司</v>
      </c>
      <c r="D10474" s="11" t="str">
        <f>[1]动作!$G10473</f>
        <v>JS_CZ_wodefeng</v>
      </c>
      <c r="E10474" s="11" t="str">
        <f>[1]动作!$D10473</f>
        <v>电表故障</v>
      </c>
      <c r="F10474" s="11" t="s">
        <v>45</v>
      </c>
      <c r="G10474" s="12">
        <f>[1]动作!$A10473+[1]动作!$B10473</f>
        <v>43217.275370370371</v>
      </c>
      <c r="H10474" s="12"/>
      <c r="I10474" s="11"/>
    </row>
    <row r="10475" spans="1:9" hidden="1" x14ac:dyDescent="0.3">
      <c r="A10475" s="24">
        <v>10473</v>
      </c>
      <c r="B10475" s="11" t="str">
        <f>IFERROR(INDEX({"JSNY-BJ0001-01";"JSNY-JS0022-01";"JSNY-JS0002-01"},MATCH(D10475,{"BJ_zhongyu";"JS_WX_liteer";"JS_CZ_wodefeng"},0)),"")</f>
        <v>JSNY-BJ0001-01</v>
      </c>
      <c r="C10475" s="11" t="str">
        <f>IFERROR(INDEX({"北京中裕世纪大酒店";"江苏利特尔绿色包装股份有限公司";"常州市金坛沃德丰电子科技有限公司"},MATCH(D10475,{"BJ_zhongyu";"JS_WX_liteer";"JS_CZ_wodefeng"},0)),"")</f>
        <v>北京中裕世纪大酒店</v>
      </c>
      <c r="D10475" s="11" t="str">
        <f>[1]动作!$G10474</f>
        <v>BJ_zhongyu</v>
      </c>
      <c r="E10475" s="11" t="str">
        <f>[1]动作!$D10474</f>
        <v>分系统3故障状态</v>
      </c>
      <c r="F10475" s="11" t="s">
        <v>178</v>
      </c>
      <c r="G10475" s="12">
        <f>[1]动作!$A10474+[1]动作!$B10474</f>
        <v>43217.27542824074</v>
      </c>
      <c r="H10475" s="12"/>
      <c r="I10475" s="11"/>
    </row>
    <row r="10476" spans="1:9" hidden="1" x14ac:dyDescent="0.3">
      <c r="A10476" s="24">
        <v>10474</v>
      </c>
      <c r="B10476" s="11" t="str">
        <f>IFERROR(INDEX({"JSNY-BJ0001-01";"JSNY-JS0022-01";"JSNY-JS0002-01"},MATCH(D10476,{"BJ_zhongyu";"JS_WX_liteer";"JS_CZ_wodefeng"},0)),"")</f>
        <v>JSNY-BJ0001-01</v>
      </c>
      <c r="C10476" s="11" t="str">
        <f>IFERROR(INDEX({"北京中裕世纪大酒店";"江苏利特尔绿色包装股份有限公司";"常州市金坛沃德丰电子科技有限公司"},MATCH(D10476,{"BJ_zhongyu";"JS_WX_liteer";"JS_CZ_wodefeng"},0)),"")</f>
        <v>北京中裕世纪大酒店</v>
      </c>
      <c r="D10476" s="11" t="str">
        <f>[1]动作!$G10475</f>
        <v>BJ_zhongyu</v>
      </c>
      <c r="E10476" s="11" t="str">
        <f>[1]动作!$D10475</f>
        <v>分系统3BCMS2故障状态</v>
      </c>
      <c r="F10476" s="11" t="s">
        <v>177</v>
      </c>
      <c r="G10476" s="12">
        <f>[1]动作!$A10475+[1]动作!$B10475</f>
        <v>43217.27542824074</v>
      </c>
      <c r="H10476" s="12"/>
      <c r="I10476" s="11"/>
    </row>
    <row r="10477" spans="1:9" hidden="1" x14ac:dyDescent="0.3">
      <c r="A10477" s="24">
        <v>10475</v>
      </c>
      <c r="B10477" s="11" t="str">
        <f>IFERROR(INDEX({"JSNY-BJ0001-01";"JSNY-JS0022-01";"JSNY-JS0002-01"},MATCH(D10477,{"BJ_zhongyu";"JS_WX_liteer";"JS_CZ_wodefeng"},0)),"")</f>
        <v>JSNY-JS0002-01</v>
      </c>
      <c r="C10477" s="11" t="str">
        <f>IFERROR(INDEX({"北京中裕世纪大酒店";"江苏利特尔绿色包装股份有限公司";"常州市金坛沃德丰电子科技有限公司"},MATCH(D10477,{"BJ_zhongyu";"JS_WX_liteer";"JS_CZ_wodefeng"},0)),"")</f>
        <v>常州市金坛沃德丰电子科技有限公司</v>
      </c>
      <c r="D10477" s="11" t="str">
        <f>[1]动作!$G10476</f>
        <v>JS_CZ_wodefeng</v>
      </c>
      <c r="E10477" s="11" t="str">
        <f>[1]动作!$D10476</f>
        <v>电表故障</v>
      </c>
      <c r="F10477" s="11" t="s">
        <v>45</v>
      </c>
      <c r="G10477" s="12">
        <f>[1]动作!$A10476+[1]动作!$B10476</f>
        <v>43217.27548611111</v>
      </c>
      <c r="H10477" s="12"/>
      <c r="I10477" s="11"/>
    </row>
    <row r="10478" spans="1:9" hidden="1" x14ac:dyDescent="0.3">
      <c r="A10478" s="24">
        <v>10476</v>
      </c>
      <c r="B10478" s="11" t="str">
        <f>IFERROR(INDEX({"JSNY-BJ0001-01";"JSNY-JS0022-01";"JSNY-JS0002-01"},MATCH(D10478,{"BJ_zhongyu";"JS_WX_liteer";"JS_CZ_wodefeng"},0)),"")</f>
        <v>JSNY-JS0002-01</v>
      </c>
      <c r="C10478" s="11" t="str">
        <f>IFERROR(INDEX({"北京中裕世纪大酒店";"江苏利特尔绿色包装股份有限公司";"常州市金坛沃德丰电子科技有限公司"},MATCH(D10478,{"BJ_zhongyu";"JS_WX_liteer";"JS_CZ_wodefeng"},0)),"")</f>
        <v>常州市金坛沃德丰电子科技有限公司</v>
      </c>
      <c r="D10478" s="11" t="str">
        <f>[1]动作!$G10477</f>
        <v>JS_CZ_wodefeng</v>
      </c>
      <c r="E10478" s="11" t="str">
        <f>[1]动作!$D10477</f>
        <v>电表故障</v>
      </c>
      <c r="F10478" s="11" t="s">
        <v>45</v>
      </c>
      <c r="G10478" s="12">
        <f>[1]动作!$A10477+[1]动作!$B10477</f>
        <v>43217.275601851848</v>
      </c>
      <c r="H10478" s="12"/>
      <c r="I10478" s="11"/>
    </row>
    <row r="10479" spans="1:9" hidden="1" x14ac:dyDescent="0.3">
      <c r="A10479" s="24">
        <v>10477</v>
      </c>
      <c r="B10479" s="11" t="str">
        <f>IFERROR(INDEX({"JSNY-BJ0001-01";"JSNY-JS0022-01";"JSNY-JS0002-01"},MATCH(D10479,{"BJ_zhongyu";"JS_WX_liteer";"JS_CZ_wodefeng"},0)),"")</f>
        <v>JSNY-JS0002-01</v>
      </c>
      <c r="C10479" s="11" t="str">
        <f>IFERROR(INDEX({"北京中裕世纪大酒店";"江苏利特尔绿色包装股份有限公司";"常州市金坛沃德丰电子科技有限公司"},MATCH(D10479,{"BJ_zhongyu";"JS_WX_liteer";"JS_CZ_wodefeng"},0)),"")</f>
        <v>常州市金坛沃德丰电子科技有限公司</v>
      </c>
      <c r="D10479" s="11" t="str">
        <f>[1]动作!$G10478</f>
        <v>JS_CZ_wodefeng</v>
      </c>
      <c r="E10479" s="11" t="str">
        <f>[1]动作!$D10478</f>
        <v>电表故障</v>
      </c>
      <c r="F10479" s="11" t="s">
        <v>45</v>
      </c>
      <c r="G10479" s="12">
        <f>[1]动作!$A10478+[1]动作!$B10478</f>
        <v>43217.276701388888</v>
      </c>
      <c r="H10479" s="12"/>
      <c r="I10479" s="11"/>
    </row>
    <row r="10480" spans="1:9" hidden="1" x14ac:dyDescent="0.3">
      <c r="A10480" s="24">
        <v>10478</v>
      </c>
      <c r="B10480" s="11" t="str">
        <f>IFERROR(INDEX({"JSNY-BJ0001-01";"JSNY-JS0022-01";"JSNY-JS0002-01"},MATCH(D10480,{"BJ_zhongyu";"JS_WX_liteer";"JS_CZ_wodefeng"},0)),"")</f>
        <v>JSNY-BJ0001-01</v>
      </c>
      <c r="C10480" s="11" t="str">
        <f>IFERROR(INDEX({"北京中裕世纪大酒店";"江苏利特尔绿色包装股份有限公司";"常州市金坛沃德丰电子科技有限公司"},MATCH(D10480,{"BJ_zhongyu";"JS_WX_liteer";"JS_CZ_wodefeng"},0)),"")</f>
        <v>北京中裕世纪大酒店</v>
      </c>
      <c r="D10480" s="11" t="str">
        <f>[1]动作!$G10479</f>
        <v>BJ_zhongyu</v>
      </c>
      <c r="E10480" s="11" t="str">
        <f>[1]动作!$D10479</f>
        <v>分系统3BCMS2故障状态</v>
      </c>
      <c r="F10480" s="11" t="s">
        <v>177</v>
      </c>
      <c r="G10480" s="12">
        <f>[1]动作!$A10479+[1]动作!$B10479</f>
        <v>43217.277638888889</v>
      </c>
      <c r="H10480" s="12"/>
      <c r="I10480" s="11"/>
    </row>
    <row r="10481" spans="1:9" hidden="1" x14ac:dyDescent="0.3">
      <c r="A10481" s="24">
        <v>10479</v>
      </c>
      <c r="B10481" s="11" t="str">
        <f>IFERROR(INDEX({"JSNY-BJ0001-01";"JSNY-JS0022-01";"JSNY-JS0002-01"},MATCH(D10481,{"BJ_zhongyu";"JS_WX_liteer";"JS_CZ_wodefeng"},0)),"")</f>
        <v>JSNY-JS0002-01</v>
      </c>
      <c r="C10481" s="11" t="str">
        <f>IFERROR(INDEX({"北京中裕世纪大酒店";"江苏利特尔绿色包装股份有限公司";"常州市金坛沃德丰电子科技有限公司"},MATCH(D10481,{"BJ_zhongyu";"JS_WX_liteer";"JS_CZ_wodefeng"},0)),"")</f>
        <v>常州市金坛沃德丰电子科技有限公司</v>
      </c>
      <c r="D10481" s="11" t="str">
        <f>[1]动作!$G10480</f>
        <v>JS_CZ_wodefeng</v>
      </c>
      <c r="E10481" s="11" t="str">
        <f>[1]动作!$D10480</f>
        <v>电表故障</v>
      </c>
      <c r="F10481" s="11" t="s">
        <v>45</v>
      </c>
      <c r="G10481" s="12">
        <f>[1]动作!$A10480+[1]动作!$B10480</f>
        <v>43217.277974537035</v>
      </c>
      <c r="H10481" s="12"/>
      <c r="I10481" s="11"/>
    </row>
    <row r="10482" spans="1:9" hidden="1" x14ac:dyDescent="0.3">
      <c r="A10482" s="24">
        <v>10480</v>
      </c>
      <c r="B10482" s="11" t="str">
        <f>IFERROR(INDEX({"JSNY-BJ0001-01";"JSNY-JS0022-01";"JSNY-JS0002-01"},MATCH(D10482,{"BJ_zhongyu";"JS_WX_liteer";"JS_CZ_wodefeng"},0)),"")</f>
        <v>JSNY-BJ0001-01</v>
      </c>
      <c r="C10482" s="11" t="str">
        <f>IFERROR(INDEX({"北京中裕世纪大酒店";"江苏利特尔绿色包装股份有限公司";"常州市金坛沃德丰电子科技有限公司"},MATCH(D10482,{"BJ_zhongyu";"JS_WX_liteer";"JS_CZ_wodefeng"},0)),"")</f>
        <v>北京中裕世纪大酒店</v>
      </c>
      <c r="D10482" s="11" t="str">
        <f>[1]动作!$G10481</f>
        <v>BJ_zhongyu</v>
      </c>
      <c r="E10482" s="11" t="str">
        <f>[1]动作!$D10481</f>
        <v>分系统3故障状态</v>
      </c>
      <c r="F10482" s="11" t="s">
        <v>178</v>
      </c>
      <c r="G10482" s="12">
        <f>[1]动作!$A10481+[1]动作!$B10481</f>
        <v>43217.278553240743</v>
      </c>
      <c r="H10482" s="12"/>
      <c r="I10482" s="11"/>
    </row>
    <row r="10483" spans="1:9" hidden="1" x14ac:dyDescent="0.3">
      <c r="A10483" s="24">
        <v>10481</v>
      </c>
      <c r="B10483" s="11" t="str">
        <f>IFERROR(INDEX({"JSNY-BJ0001-01";"JSNY-JS0022-01";"JSNY-JS0002-01"},MATCH(D10483,{"BJ_zhongyu";"JS_WX_liteer";"JS_CZ_wodefeng"},0)),"")</f>
        <v>JSNY-BJ0001-01</v>
      </c>
      <c r="C10483" s="11" t="str">
        <f>IFERROR(INDEX({"北京中裕世纪大酒店";"江苏利特尔绿色包装股份有限公司";"常州市金坛沃德丰电子科技有限公司"},MATCH(D10483,{"BJ_zhongyu";"JS_WX_liteer";"JS_CZ_wodefeng"},0)),"")</f>
        <v>北京中裕世纪大酒店</v>
      </c>
      <c r="D10483" s="11" t="str">
        <f>[1]动作!$G10482</f>
        <v>BJ_zhongyu</v>
      </c>
      <c r="E10483" s="11" t="str">
        <f>[1]动作!$D10482</f>
        <v>分系统3BCMS2故障状态</v>
      </c>
      <c r="F10483" s="11" t="s">
        <v>177</v>
      </c>
      <c r="G10483" s="12">
        <f>[1]动作!$A10482+[1]动作!$B10482</f>
        <v>43217.278553240743</v>
      </c>
      <c r="H10483" s="12"/>
      <c r="I10483" s="11"/>
    </row>
    <row r="10484" spans="1:9" hidden="1" x14ac:dyDescent="0.3">
      <c r="A10484" s="24">
        <v>10482</v>
      </c>
      <c r="B10484" s="11" t="str">
        <f>IFERROR(INDEX({"JSNY-BJ0001-01";"JSNY-JS0022-01";"JSNY-JS0002-01"},MATCH(D10484,{"BJ_zhongyu";"JS_WX_liteer";"JS_CZ_wodefeng"},0)),"")</f>
        <v>JSNY-JS0002-01</v>
      </c>
      <c r="C10484" s="11" t="str">
        <f>IFERROR(INDEX({"北京中裕世纪大酒店";"江苏利特尔绿色包装股份有限公司";"常州市金坛沃德丰电子科技有限公司"},MATCH(D10484,{"BJ_zhongyu";"JS_WX_liteer";"JS_CZ_wodefeng"},0)),"")</f>
        <v>常州市金坛沃德丰电子科技有限公司</v>
      </c>
      <c r="D10484" s="11" t="str">
        <f>[1]动作!$G10483</f>
        <v>JS_CZ_wodefeng</v>
      </c>
      <c r="E10484" s="11" t="str">
        <f>[1]动作!$D10483</f>
        <v>电表故障</v>
      </c>
      <c r="F10484" s="11" t="s">
        <v>45</v>
      </c>
      <c r="G10484" s="12">
        <f>[1]动作!$A10483+[1]动作!$B10483</f>
        <v>43217.279074074075</v>
      </c>
      <c r="H10484" s="12"/>
      <c r="I10484" s="11"/>
    </row>
    <row r="10485" spans="1:9" hidden="1" x14ac:dyDescent="0.3">
      <c r="A10485" s="24">
        <v>10483</v>
      </c>
      <c r="B10485" s="11" t="str">
        <f>IFERROR(INDEX({"JSNY-BJ0001-01";"JSNY-JS0022-01";"JSNY-JS0002-01"},MATCH(D10485,{"BJ_zhongyu";"JS_WX_liteer";"JS_CZ_wodefeng"},0)),"")</f>
        <v>JSNY-JS0002-01</v>
      </c>
      <c r="C10485" s="11" t="str">
        <f>IFERROR(INDEX({"北京中裕世纪大酒店";"江苏利特尔绿色包装股份有限公司";"常州市金坛沃德丰电子科技有限公司"},MATCH(D10485,{"BJ_zhongyu";"JS_WX_liteer";"JS_CZ_wodefeng"},0)),"")</f>
        <v>常州市金坛沃德丰电子科技有限公司</v>
      </c>
      <c r="D10485" s="11" t="str">
        <f>[1]动作!$G10484</f>
        <v>JS_CZ_wodefeng</v>
      </c>
      <c r="E10485" s="11" t="str">
        <f>[1]动作!$D10484</f>
        <v>电表故障</v>
      </c>
      <c r="F10485" s="11" t="s">
        <v>45</v>
      </c>
      <c r="G10485" s="12">
        <f>[1]动作!$A10484+[1]动作!$B10484</f>
        <v>43217.280231481483</v>
      </c>
      <c r="H10485" s="12"/>
      <c r="I10485" s="11"/>
    </row>
    <row r="10486" spans="1:9" hidden="1" x14ac:dyDescent="0.3">
      <c r="A10486" s="24">
        <v>10484</v>
      </c>
      <c r="B10486" s="11" t="str">
        <f>IFERROR(INDEX({"JSNY-BJ0001-01";"JSNY-JS0022-01";"JSNY-JS0002-01"},MATCH(D10486,{"BJ_zhongyu";"JS_WX_liteer";"JS_CZ_wodefeng"},0)),"")</f>
        <v>JSNY-JS0002-01</v>
      </c>
      <c r="C10486" s="11" t="str">
        <f>IFERROR(INDEX({"北京中裕世纪大酒店";"江苏利特尔绿色包装股份有限公司";"常州市金坛沃德丰电子科技有限公司"},MATCH(D10486,{"BJ_zhongyu";"JS_WX_liteer";"JS_CZ_wodefeng"},0)),"")</f>
        <v>常州市金坛沃德丰电子科技有限公司</v>
      </c>
      <c r="D10486" s="11" t="str">
        <f>[1]动作!$G10485</f>
        <v>JS_CZ_wodefeng</v>
      </c>
      <c r="E10486" s="11" t="str">
        <f>[1]动作!$D10485</f>
        <v>电表故障</v>
      </c>
      <c r="F10486" s="11" t="s">
        <v>45</v>
      </c>
      <c r="G10486" s="12">
        <f>[1]动作!$A10485+[1]动作!$B10485</f>
        <v>43217.280347222222</v>
      </c>
      <c r="H10486" s="12"/>
      <c r="I10486" s="11"/>
    </row>
    <row r="10487" spans="1:9" hidden="1" x14ac:dyDescent="0.3">
      <c r="A10487" s="24">
        <v>10485</v>
      </c>
      <c r="B10487" s="11" t="str">
        <f>IFERROR(INDEX({"JSNY-BJ0001-01";"JSNY-JS0022-01";"JSNY-JS0002-01"},MATCH(D10487,{"BJ_zhongyu";"JS_WX_liteer";"JS_CZ_wodefeng"},0)),"")</f>
        <v>JSNY-JS0002-01</v>
      </c>
      <c r="C10487" s="11" t="str">
        <f>IFERROR(INDEX({"北京中裕世纪大酒店";"江苏利特尔绿色包装股份有限公司";"常州市金坛沃德丰电子科技有限公司"},MATCH(D10487,{"BJ_zhongyu";"JS_WX_liteer";"JS_CZ_wodefeng"},0)),"")</f>
        <v>常州市金坛沃德丰电子科技有限公司</v>
      </c>
      <c r="D10487" s="11" t="str">
        <f>[1]动作!$G10486</f>
        <v>JS_CZ_wodefeng</v>
      </c>
      <c r="E10487" s="11" t="str">
        <f>[1]动作!$D10486</f>
        <v>电表故障</v>
      </c>
      <c r="F10487" s="11" t="s">
        <v>45</v>
      </c>
      <c r="G10487" s="12">
        <f>[1]动作!$A10486+[1]动作!$B10486</f>
        <v>43217.280578703707</v>
      </c>
      <c r="H10487" s="12"/>
      <c r="I10487" s="11"/>
    </row>
    <row r="10488" spans="1:9" hidden="1" x14ac:dyDescent="0.3">
      <c r="A10488" s="24">
        <v>10486</v>
      </c>
      <c r="B10488" s="11" t="str">
        <f>IFERROR(INDEX({"JSNY-BJ0001-01";"JSNY-JS0022-01";"JSNY-JS0002-01"},MATCH(D10488,{"BJ_zhongyu";"JS_WX_liteer";"JS_CZ_wodefeng"},0)),"")</f>
        <v>JSNY-BJ0001-01</v>
      </c>
      <c r="C10488" s="11" t="str">
        <f>IFERROR(INDEX({"北京中裕世纪大酒店";"江苏利特尔绿色包装股份有限公司";"常州市金坛沃德丰电子科技有限公司"},MATCH(D10488,{"BJ_zhongyu";"JS_WX_liteer";"JS_CZ_wodefeng"},0)),"")</f>
        <v>北京中裕世纪大酒店</v>
      </c>
      <c r="D10488" s="11" t="str">
        <f>[1]动作!$G10487</f>
        <v>BJ_zhongyu</v>
      </c>
      <c r="E10488" s="11" t="str">
        <f>[1]动作!$D10487</f>
        <v>分系统3故障状态</v>
      </c>
      <c r="F10488" s="11" t="s">
        <v>178</v>
      </c>
      <c r="G10488" s="12">
        <f>[1]动作!$A10487+[1]动作!$B10487</f>
        <v>43217.281504629631</v>
      </c>
      <c r="H10488" s="12"/>
      <c r="I10488" s="11"/>
    </row>
    <row r="10489" spans="1:9" hidden="1" x14ac:dyDescent="0.3">
      <c r="A10489" s="24">
        <v>10487</v>
      </c>
      <c r="B10489" s="11" t="str">
        <f>IFERROR(INDEX({"JSNY-BJ0001-01";"JSNY-JS0022-01";"JSNY-JS0002-01"},MATCH(D10489,{"BJ_zhongyu";"JS_WX_liteer";"JS_CZ_wodefeng"},0)),"")</f>
        <v>JSNY-BJ0001-01</v>
      </c>
      <c r="C10489" s="11" t="str">
        <f>IFERROR(INDEX({"北京中裕世纪大酒店";"江苏利特尔绿色包装股份有限公司";"常州市金坛沃德丰电子科技有限公司"},MATCH(D10489,{"BJ_zhongyu";"JS_WX_liteer";"JS_CZ_wodefeng"},0)),"")</f>
        <v>北京中裕世纪大酒店</v>
      </c>
      <c r="D10489" s="11" t="str">
        <f>[1]动作!$G10488</f>
        <v>BJ_zhongyu</v>
      </c>
      <c r="E10489" s="11" t="str">
        <f>[1]动作!$D10488</f>
        <v>分系统3BCMS2故障状态</v>
      </c>
      <c r="F10489" s="11" t="s">
        <v>177</v>
      </c>
      <c r="G10489" s="12">
        <f>[1]动作!$A10488+[1]动作!$B10488</f>
        <v>43217.281504629631</v>
      </c>
      <c r="H10489" s="12"/>
      <c r="I10489" s="11"/>
    </row>
    <row r="10490" spans="1:9" hidden="1" x14ac:dyDescent="0.3">
      <c r="A10490" s="24">
        <v>10488</v>
      </c>
      <c r="B10490" s="11" t="str">
        <f>IFERROR(INDEX({"JSNY-BJ0001-01";"JSNY-JS0022-01";"JSNY-JS0002-01"},MATCH(D10490,{"BJ_zhongyu";"JS_WX_liteer";"JS_CZ_wodefeng"},0)),"")</f>
        <v>JSNY-JS0002-01</v>
      </c>
      <c r="C10490" s="11" t="str">
        <f>IFERROR(INDEX({"北京中裕世纪大酒店";"江苏利特尔绿色包装股份有限公司";"常州市金坛沃德丰电子科技有限公司"},MATCH(D10490,{"BJ_zhongyu";"JS_WX_liteer";"JS_CZ_wodefeng"},0)),"")</f>
        <v>常州市金坛沃德丰电子科技有限公司</v>
      </c>
      <c r="D10490" s="11" t="str">
        <f>[1]动作!$G10489</f>
        <v>JS_CZ_wodefeng</v>
      </c>
      <c r="E10490" s="11" t="str">
        <f>[1]动作!$D10489</f>
        <v>电表故障</v>
      </c>
      <c r="F10490" s="11" t="s">
        <v>45</v>
      </c>
      <c r="G10490" s="12">
        <f>[1]动作!$A10489+[1]动作!$B10489</f>
        <v>43217.281678240739</v>
      </c>
      <c r="H10490" s="12"/>
      <c r="I10490" s="11"/>
    </row>
    <row r="10491" spans="1:9" hidden="1" x14ac:dyDescent="0.3">
      <c r="A10491" s="24">
        <v>10489</v>
      </c>
      <c r="B10491" s="11" t="str">
        <f>IFERROR(INDEX({"JSNY-BJ0001-01";"JSNY-JS0022-01";"JSNY-JS0002-01"},MATCH(D10491,{"BJ_zhongyu";"JS_WX_liteer";"JS_CZ_wodefeng"},0)),"")</f>
        <v>JSNY-BJ0001-01</v>
      </c>
      <c r="C10491" s="11" t="str">
        <f>IFERROR(INDEX({"北京中裕世纪大酒店";"江苏利特尔绿色包装股份有限公司";"常州市金坛沃德丰电子科技有限公司"},MATCH(D10491,{"BJ_zhongyu";"JS_WX_liteer";"JS_CZ_wodefeng"},0)),"")</f>
        <v>北京中裕世纪大酒店</v>
      </c>
      <c r="D10491" s="11" t="str">
        <f>[1]动作!$G10490</f>
        <v>BJ_zhongyu</v>
      </c>
      <c r="E10491" s="11" t="str">
        <f>[1]动作!$D10490</f>
        <v>分系统3故障状态</v>
      </c>
      <c r="F10491" s="11" t="s">
        <v>178</v>
      </c>
      <c r="G10491" s="12">
        <f>[1]动作!$A10490+[1]动作!$B10490</f>
        <v>43217.284745370373</v>
      </c>
      <c r="H10491" s="12"/>
      <c r="I10491" s="11"/>
    </row>
    <row r="10492" spans="1:9" hidden="1" x14ac:dyDescent="0.3">
      <c r="A10492" s="24">
        <v>10490</v>
      </c>
      <c r="B10492" s="11" t="str">
        <f>IFERROR(INDEX({"JSNY-BJ0001-01";"JSNY-JS0022-01";"JSNY-JS0002-01"},MATCH(D10492,{"BJ_zhongyu";"JS_WX_liteer";"JS_CZ_wodefeng"},0)),"")</f>
        <v>JSNY-BJ0001-01</v>
      </c>
      <c r="C10492" s="11" t="str">
        <f>IFERROR(INDEX({"北京中裕世纪大酒店";"江苏利特尔绿色包装股份有限公司";"常州市金坛沃德丰电子科技有限公司"},MATCH(D10492,{"BJ_zhongyu";"JS_WX_liteer";"JS_CZ_wodefeng"},0)),"")</f>
        <v>北京中裕世纪大酒店</v>
      </c>
      <c r="D10492" s="11" t="str">
        <f>[1]动作!$G10491</f>
        <v>BJ_zhongyu</v>
      </c>
      <c r="E10492" s="11" t="str">
        <f>[1]动作!$D10491</f>
        <v>分系统3BCMS2故障状态</v>
      </c>
      <c r="F10492" s="11" t="s">
        <v>177</v>
      </c>
      <c r="G10492" s="12">
        <f>[1]动作!$A10491+[1]动作!$B10491</f>
        <v>43217.284745370373</v>
      </c>
      <c r="H10492" s="12"/>
      <c r="I10492" s="11"/>
    </row>
    <row r="10493" spans="1:9" hidden="1" x14ac:dyDescent="0.3">
      <c r="A10493" s="24">
        <v>10491</v>
      </c>
      <c r="B10493" s="11" t="str">
        <f>IFERROR(INDEX({"JSNY-BJ0001-01";"JSNY-JS0022-01";"JSNY-JS0002-01"},MATCH(D10493,{"BJ_zhongyu";"JS_WX_liteer";"JS_CZ_wodefeng"},0)),"")</f>
        <v>JSNY-JS0002-01</v>
      </c>
      <c r="C10493" s="11" t="str">
        <f>IFERROR(INDEX({"北京中裕世纪大酒店";"江苏利特尔绿色包装股份有限公司";"常州市金坛沃德丰电子科技有限公司"},MATCH(D10493,{"BJ_zhongyu";"JS_WX_liteer";"JS_CZ_wodefeng"},0)),"")</f>
        <v>常州市金坛沃德丰电子科技有限公司</v>
      </c>
      <c r="D10493" s="11" t="str">
        <f>[1]动作!$G10492</f>
        <v>JS_CZ_wodefeng</v>
      </c>
      <c r="E10493" s="11" t="str">
        <f>[1]动作!$D10492</f>
        <v>电表故障</v>
      </c>
      <c r="F10493" s="11" t="s">
        <v>45</v>
      </c>
      <c r="G10493" s="12">
        <f>[1]动作!$A10492+[1]动作!$B10492</f>
        <v>43217.285798611112</v>
      </c>
      <c r="H10493" s="12"/>
      <c r="I10493" s="11"/>
    </row>
    <row r="10494" spans="1:9" hidden="1" x14ac:dyDescent="0.3">
      <c r="A10494" s="24">
        <v>10492</v>
      </c>
      <c r="B10494" s="11" t="str">
        <f>IFERROR(INDEX({"JSNY-BJ0001-01";"JSNY-JS0022-01";"JSNY-JS0002-01"},MATCH(D10494,{"BJ_zhongyu";"JS_WX_liteer";"JS_CZ_wodefeng"},0)),"")</f>
        <v>JSNY-JS0002-01</v>
      </c>
      <c r="C10494" s="11" t="str">
        <f>IFERROR(INDEX({"北京中裕世纪大酒店";"江苏利特尔绿色包装股份有限公司";"常州市金坛沃德丰电子科技有限公司"},MATCH(D10494,{"BJ_zhongyu";"JS_WX_liteer";"JS_CZ_wodefeng"},0)),"")</f>
        <v>常州市金坛沃德丰电子科技有限公司</v>
      </c>
      <c r="D10494" s="11" t="str">
        <f>[1]动作!$G10493</f>
        <v>JS_CZ_wodefeng</v>
      </c>
      <c r="E10494" s="11" t="str">
        <f>[1]动作!$D10493</f>
        <v>电表故障</v>
      </c>
      <c r="F10494" s="11" t="s">
        <v>45</v>
      </c>
      <c r="G10494" s="12">
        <f>[1]动作!$A10493+[1]动作!$B10493</f>
        <v>43217.285914351851</v>
      </c>
      <c r="H10494" s="12"/>
      <c r="I10494" s="11"/>
    </row>
    <row r="10495" spans="1:9" hidden="1" x14ac:dyDescent="0.3">
      <c r="A10495" s="24">
        <v>10493</v>
      </c>
      <c r="B10495" s="11" t="str">
        <f>IFERROR(INDEX({"JSNY-BJ0001-01";"JSNY-JS0022-01";"JSNY-JS0002-01"},MATCH(D10495,{"BJ_zhongyu";"JS_WX_liteer";"JS_CZ_wodefeng"},0)),"")</f>
        <v>JSNY-BJ0001-01</v>
      </c>
      <c r="C10495" s="11" t="str">
        <f>IFERROR(INDEX({"北京中裕世纪大酒店";"江苏利特尔绿色包装股份有限公司";"常州市金坛沃德丰电子科技有限公司"},MATCH(D10495,{"BJ_zhongyu";"JS_WX_liteer";"JS_CZ_wodefeng"},0)),"")</f>
        <v>北京中裕世纪大酒店</v>
      </c>
      <c r="D10495" s="11" t="str">
        <f>[1]动作!$G10494</f>
        <v>BJ_zhongyu</v>
      </c>
      <c r="E10495" s="11" t="str">
        <f>[1]动作!$D10494</f>
        <v>分系统3BCMS2故障状态</v>
      </c>
      <c r="F10495" s="11" t="s">
        <v>177</v>
      </c>
      <c r="G10495" s="12">
        <f>[1]动作!$A10494+[1]动作!$B10494</f>
        <v>43217.286550925928</v>
      </c>
      <c r="H10495" s="12"/>
      <c r="I10495" s="11"/>
    </row>
    <row r="10496" spans="1:9" hidden="1" x14ac:dyDescent="0.3">
      <c r="A10496" s="24">
        <v>10494</v>
      </c>
      <c r="B10496" s="11" t="str">
        <f>IFERROR(INDEX({"JSNY-BJ0001-01";"JSNY-JS0022-01";"JSNY-JS0002-01"},MATCH(D10496,{"BJ_zhongyu";"JS_WX_liteer";"JS_CZ_wodefeng"},0)),"")</f>
        <v>JSNY-JS0002-01</v>
      </c>
      <c r="C10496" s="11" t="str">
        <f>IFERROR(INDEX({"北京中裕世纪大酒店";"江苏利特尔绿色包装股份有限公司";"常州市金坛沃德丰电子科技有限公司"},MATCH(D10496,{"BJ_zhongyu";"JS_WX_liteer";"JS_CZ_wodefeng"},0)),"")</f>
        <v>常州市金坛沃德丰电子科技有限公司</v>
      </c>
      <c r="D10496" s="11" t="str">
        <f>[1]动作!$G10495</f>
        <v>JS_CZ_wodefeng</v>
      </c>
      <c r="E10496" s="11" t="str">
        <f>[1]动作!$D10495</f>
        <v>电表故障</v>
      </c>
      <c r="F10496" s="11" t="s">
        <v>45</v>
      </c>
      <c r="G10496" s="12">
        <f>[1]动作!$A10495+[1]动作!$B10495</f>
        <v>43217.287361111114</v>
      </c>
      <c r="H10496" s="12"/>
      <c r="I10496" s="11"/>
    </row>
    <row r="10497" spans="1:9" hidden="1" x14ac:dyDescent="0.3">
      <c r="A10497" s="24">
        <v>10495</v>
      </c>
      <c r="B10497" s="11" t="str">
        <f>IFERROR(INDEX({"JSNY-BJ0001-01";"JSNY-JS0022-01";"JSNY-JS0002-01"},MATCH(D10497,{"BJ_zhongyu";"JS_WX_liteer";"JS_CZ_wodefeng"},0)),"")</f>
        <v>JSNY-BJ0001-01</v>
      </c>
      <c r="C10497" s="11" t="str">
        <f>IFERROR(INDEX({"北京中裕世纪大酒店";"江苏利特尔绿色包装股份有限公司";"常州市金坛沃德丰电子科技有限公司"},MATCH(D10497,{"BJ_zhongyu";"JS_WX_liteer";"JS_CZ_wodefeng"},0)),"")</f>
        <v>北京中裕世纪大酒店</v>
      </c>
      <c r="D10497" s="11" t="str">
        <f>[1]动作!$G10496</f>
        <v>BJ_zhongyu</v>
      </c>
      <c r="E10497" s="11" t="str">
        <f>[1]动作!$D10496</f>
        <v>分系统3故障状态</v>
      </c>
      <c r="F10497" s="11" t="s">
        <v>178</v>
      </c>
      <c r="G10497" s="12">
        <f>[1]动作!$A10496+[1]动作!$B10496</f>
        <v>43217.287592592591</v>
      </c>
      <c r="H10497" s="12"/>
      <c r="I10497" s="11"/>
    </row>
    <row r="10498" spans="1:9" hidden="1" x14ac:dyDescent="0.3">
      <c r="A10498" s="24">
        <v>10496</v>
      </c>
      <c r="B10498" s="11" t="str">
        <f>IFERROR(INDEX({"JSNY-BJ0001-01";"JSNY-JS0022-01";"JSNY-JS0002-01"},MATCH(D10498,{"BJ_zhongyu";"JS_WX_liteer";"JS_CZ_wodefeng"},0)),"")</f>
        <v>JSNY-BJ0001-01</v>
      </c>
      <c r="C10498" s="11" t="str">
        <f>IFERROR(INDEX({"北京中裕世纪大酒店";"江苏利特尔绿色包装股份有限公司";"常州市金坛沃德丰电子科技有限公司"},MATCH(D10498,{"BJ_zhongyu";"JS_WX_liteer";"JS_CZ_wodefeng"},0)),"")</f>
        <v>北京中裕世纪大酒店</v>
      </c>
      <c r="D10498" s="11" t="str">
        <f>[1]动作!$G10497</f>
        <v>BJ_zhongyu</v>
      </c>
      <c r="E10498" s="11" t="str">
        <f>[1]动作!$D10497</f>
        <v>分系统3BCMS2故障状态</v>
      </c>
      <c r="F10498" s="11" t="s">
        <v>177</v>
      </c>
      <c r="G10498" s="12">
        <f>[1]动作!$A10497+[1]动作!$B10497</f>
        <v>43217.287592592591</v>
      </c>
      <c r="H10498" s="12"/>
      <c r="I10498" s="11"/>
    </row>
    <row r="10499" spans="1:9" hidden="1" x14ac:dyDescent="0.3">
      <c r="A10499" s="24">
        <v>10497</v>
      </c>
      <c r="B10499" s="11" t="str">
        <f>IFERROR(INDEX({"JSNY-BJ0001-01";"JSNY-JS0022-01";"JSNY-JS0002-01"},MATCH(D10499,{"BJ_zhongyu";"JS_WX_liteer";"JS_CZ_wodefeng"},0)),"")</f>
        <v>JSNY-JS0002-01</v>
      </c>
      <c r="C10499" s="11" t="str">
        <f>IFERROR(INDEX({"北京中裕世纪大酒店";"江苏利特尔绿色包装股份有限公司";"常州市金坛沃德丰电子科技有限公司"},MATCH(D10499,{"BJ_zhongyu";"JS_WX_liteer";"JS_CZ_wodefeng"},0)),"")</f>
        <v>常州市金坛沃德丰电子科技有限公司</v>
      </c>
      <c r="D10499" s="11" t="str">
        <f>[1]动作!$G10498</f>
        <v>JS_CZ_wodefeng</v>
      </c>
      <c r="E10499" s="11" t="str">
        <f>[1]动作!$D10498</f>
        <v>电表故障</v>
      </c>
      <c r="F10499" s="11" t="s">
        <v>45</v>
      </c>
      <c r="G10499" s="12">
        <f>[1]动作!$A10498+[1]动作!$B10498</f>
        <v>43217.289733796293</v>
      </c>
      <c r="H10499" s="12"/>
      <c r="I10499" s="11"/>
    </row>
    <row r="10500" spans="1:9" hidden="1" x14ac:dyDescent="0.3">
      <c r="A10500" s="24">
        <v>10498</v>
      </c>
      <c r="B10500" s="11" t="str">
        <f>IFERROR(INDEX({"JSNY-BJ0001-01";"JSNY-JS0022-01";"JSNY-JS0002-01"},MATCH(D10500,{"BJ_zhongyu";"JS_WX_liteer";"JS_CZ_wodefeng"},0)),"")</f>
        <v>JSNY-JS0002-01</v>
      </c>
      <c r="C10500" s="11" t="str">
        <f>IFERROR(INDEX({"北京中裕世纪大酒店";"江苏利特尔绿色包装股份有限公司";"常州市金坛沃德丰电子科技有限公司"},MATCH(D10500,{"BJ_zhongyu";"JS_WX_liteer";"JS_CZ_wodefeng"},0)),"")</f>
        <v>常州市金坛沃德丰电子科技有限公司</v>
      </c>
      <c r="D10500" s="11" t="str">
        <f>[1]动作!$G10499</f>
        <v>JS_CZ_wodefeng</v>
      </c>
      <c r="E10500" s="11" t="str">
        <f>[1]动作!$D10499</f>
        <v>电表故障</v>
      </c>
      <c r="F10500" s="11" t="s">
        <v>45</v>
      </c>
      <c r="G10500" s="12">
        <f>[1]动作!$A10499+[1]动作!$B10499</f>
        <v>43217.291180555556</v>
      </c>
      <c r="H10500" s="12"/>
      <c r="I10500" s="11"/>
    </row>
    <row r="10501" spans="1:9" hidden="1" x14ac:dyDescent="0.3">
      <c r="A10501" s="24">
        <v>10499</v>
      </c>
      <c r="B10501" s="11" t="str">
        <f>IFERROR(INDEX({"JSNY-BJ0001-01";"JSNY-JS0022-01";"JSNY-JS0002-01"},MATCH(D10501,{"BJ_zhongyu";"JS_WX_liteer";"JS_CZ_wodefeng"},0)),"")</f>
        <v>JSNY-JS0002-01</v>
      </c>
      <c r="C10501" s="11" t="str">
        <f>IFERROR(INDEX({"北京中裕世纪大酒店";"江苏利特尔绿色包装股份有限公司";"常州市金坛沃德丰电子科技有限公司"},MATCH(D10501,{"BJ_zhongyu";"JS_WX_liteer";"JS_CZ_wodefeng"},0)),"")</f>
        <v>常州市金坛沃德丰电子科技有限公司</v>
      </c>
      <c r="D10501" s="11" t="str">
        <f>[1]动作!$G10500</f>
        <v>JS_CZ_wodefeng</v>
      </c>
      <c r="E10501" s="11" t="str">
        <f>[1]动作!$D10500</f>
        <v>电表故障</v>
      </c>
      <c r="F10501" s="11" t="s">
        <v>45</v>
      </c>
      <c r="G10501" s="12">
        <f>[1]动作!$A10500+[1]动作!$B10500</f>
        <v>43217.291296296295</v>
      </c>
      <c r="H10501" s="12"/>
      <c r="I10501" s="11"/>
    </row>
    <row r="10502" spans="1:9" hidden="1" x14ac:dyDescent="0.3">
      <c r="A10502" s="24">
        <v>10500</v>
      </c>
      <c r="B10502" s="11" t="str">
        <f>IFERROR(INDEX({"JSNY-BJ0001-01";"JSNY-JS0022-01";"JSNY-JS0002-01"},MATCH(D10502,{"BJ_zhongyu";"JS_WX_liteer";"JS_CZ_wodefeng"},0)),"")</f>
        <v>JSNY-BJ0001-01</v>
      </c>
      <c r="C10502" s="11" t="str">
        <f>IFERROR(INDEX({"北京中裕世纪大酒店";"江苏利特尔绿色包装股份有限公司";"常州市金坛沃德丰电子科技有限公司"},MATCH(D10502,{"BJ_zhongyu";"JS_WX_liteer";"JS_CZ_wodefeng"},0)),"")</f>
        <v>北京中裕世纪大酒店</v>
      </c>
      <c r="D10502" s="11" t="str">
        <f>[1]动作!$G10501</f>
        <v>BJ_zhongyu</v>
      </c>
      <c r="E10502" s="11" t="str">
        <f>[1]动作!$D10501</f>
        <v>分系统3故障状态</v>
      </c>
      <c r="F10502" s="11" t="s">
        <v>178</v>
      </c>
      <c r="G10502" s="12">
        <f>[1]动作!$A10501+[1]动作!$B10501</f>
        <v>43217.293321759258</v>
      </c>
      <c r="H10502" s="12"/>
      <c r="I10502" s="11"/>
    </row>
    <row r="10503" spans="1:9" hidden="1" x14ac:dyDescent="0.3">
      <c r="A10503" s="24">
        <v>10501</v>
      </c>
      <c r="B10503" s="11" t="str">
        <f>IFERROR(INDEX({"JSNY-BJ0001-01";"JSNY-JS0022-01";"JSNY-JS0002-01"},MATCH(D10503,{"BJ_zhongyu";"JS_WX_liteer";"JS_CZ_wodefeng"},0)),"")</f>
        <v>JSNY-BJ0001-01</v>
      </c>
      <c r="C10503" s="11" t="str">
        <f>IFERROR(INDEX({"北京中裕世纪大酒店";"江苏利特尔绿色包装股份有限公司";"常州市金坛沃德丰电子科技有限公司"},MATCH(D10503,{"BJ_zhongyu";"JS_WX_liteer";"JS_CZ_wodefeng"},0)),"")</f>
        <v>北京中裕世纪大酒店</v>
      </c>
      <c r="D10503" s="11" t="str">
        <f>[1]动作!$G10502</f>
        <v>BJ_zhongyu</v>
      </c>
      <c r="E10503" s="11" t="str">
        <f>[1]动作!$D10502</f>
        <v>分系统3BCMS2故障状态</v>
      </c>
      <c r="F10503" s="11" t="s">
        <v>177</v>
      </c>
      <c r="G10503" s="12">
        <f>[1]动作!$A10502+[1]动作!$B10502</f>
        <v>43217.293321759258</v>
      </c>
      <c r="H10503" s="12"/>
      <c r="I10503" s="11"/>
    </row>
    <row r="10504" spans="1:9" hidden="1" x14ac:dyDescent="0.3">
      <c r="A10504" s="24">
        <v>10502</v>
      </c>
      <c r="B10504" s="11" t="str">
        <f>IFERROR(INDEX({"JSNY-BJ0001-01";"JSNY-JS0022-01";"JSNY-JS0002-01"},MATCH(D10504,{"BJ_zhongyu";"JS_WX_liteer";"JS_CZ_wodefeng"},0)),"")</f>
        <v>JSNY-BJ0001-01</v>
      </c>
      <c r="C10504" s="11" t="str">
        <f>IFERROR(INDEX({"北京中裕世纪大酒店";"江苏利特尔绿色包装股份有限公司";"常州市金坛沃德丰电子科技有限公司"},MATCH(D10504,{"BJ_zhongyu";"JS_WX_liteer";"JS_CZ_wodefeng"},0)),"")</f>
        <v>北京中裕世纪大酒店</v>
      </c>
      <c r="D10504" s="11" t="str">
        <f>[1]动作!$G10503</f>
        <v>BJ_zhongyu</v>
      </c>
      <c r="E10504" s="11" t="str">
        <f>[1]动作!$D10503</f>
        <v>分系统3BCMS2故障状态</v>
      </c>
      <c r="F10504" s="11" t="s">
        <v>177</v>
      </c>
      <c r="G10504" s="12">
        <f>[1]动作!$A10503+[1]动作!$B10503</f>
        <v>43217.293495370373</v>
      </c>
      <c r="H10504" s="12"/>
      <c r="I10504" s="11"/>
    </row>
    <row r="10505" spans="1:9" hidden="1" x14ac:dyDescent="0.3">
      <c r="A10505" s="24">
        <v>10503</v>
      </c>
      <c r="B10505" s="11" t="str">
        <f>IFERROR(INDEX({"JSNY-BJ0001-01";"JSNY-JS0022-01";"JSNY-JS0002-01"},MATCH(D10505,{"BJ_zhongyu";"JS_WX_liteer";"JS_CZ_wodefeng"},0)),"")</f>
        <v>JSNY-JS0002-01</v>
      </c>
      <c r="C10505" s="11" t="str">
        <f>IFERROR(INDEX({"北京中裕世纪大酒店";"江苏利特尔绿色包装股份有限公司";"常州市金坛沃德丰电子科技有限公司"},MATCH(D10505,{"BJ_zhongyu";"JS_WX_liteer";"JS_CZ_wodefeng"},0)),"")</f>
        <v>常州市金坛沃德丰电子科技有限公司</v>
      </c>
      <c r="D10505" s="11" t="str">
        <f>[1]动作!$G10504</f>
        <v>JS_CZ_wodefeng</v>
      </c>
      <c r="E10505" s="11" t="str">
        <f>[1]动作!$D10504</f>
        <v>电表故障</v>
      </c>
      <c r="F10505" s="11" t="s">
        <v>45</v>
      </c>
      <c r="G10505" s="12">
        <f>[1]动作!$A10504+[1]动作!$B10504</f>
        <v>43217.295127314814</v>
      </c>
      <c r="H10505" s="12"/>
      <c r="I10505" s="11"/>
    </row>
    <row r="10506" spans="1:9" hidden="1" x14ac:dyDescent="0.3">
      <c r="A10506" s="24">
        <v>10504</v>
      </c>
      <c r="B10506" s="11" t="str">
        <f>IFERROR(INDEX({"JSNY-BJ0001-01";"JSNY-JS0022-01";"JSNY-JS0002-01"},MATCH(D10506,{"BJ_zhongyu";"JS_WX_liteer";"JS_CZ_wodefeng"},0)),"")</f>
        <v>JSNY-JS0002-01</v>
      </c>
      <c r="C10506" s="11" t="str">
        <f>IFERROR(INDEX({"北京中裕世纪大酒店";"江苏利特尔绿色包装股份有限公司";"常州市金坛沃德丰电子科技有限公司"},MATCH(D10506,{"BJ_zhongyu";"JS_WX_liteer";"JS_CZ_wodefeng"},0)),"")</f>
        <v>常州市金坛沃德丰电子科技有限公司</v>
      </c>
      <c r="D10506" s="11" t="str">
        <f>[1]动作!$G10505</f>
        <v>JS_CZ_wodefeng</v>
      </c>
      <c r="E10506" s="11" t="str">
        <f>[1]动作!$D10505</f>
        <v>电表故障</v>
      </c>
      <c r="F10506" s="11" t="s">
        <v>45</v>
      </c>
      <c r="G10506" s="12">
        <f>[1]动作!$A10505+[1]动作!$B10505</f>
        <v>43217.296574074076</v>
      </c>
      <c r="H10506" s="12"/>
      <c r="I10506" s="11"/>
    </row>
    <row r="10507" spans="1:9" hidden="1" x14ac:dyDescent="0.3">
      <c r="A10507" s="24">
        <v>10505</v>
      </c>
      <c r="B10507" s="11" t="str">
        <f>IFERROR(INDEX({"JSNY-BJ0001-01";"JSNY-JS0022-01";"JSNY-JS0002-01"},MATCH(D10507,{"BJ_zhongyu";"JS_WX_liteer";"JS_CZ_wodefeng"},0)),"")</f>
        <v>JSNY-JS0002-01</v>
      </c>
      <c r="C10507" s="11" t="str">
        <f>IFERROR(INDEX({"北京中裕世纪大酒店";"江苏利特尔绿色包装股份有限公司";"常州市金坛沃德丰电子科技有限公司"},MATCH(D10507,{"BJ_zhongyu";"JS_WX_liteer";"JS_CZ_wodefeng"},0)),"")</f>
        <v>常州市金坛沃德丰电子科技有限公司</v>
      </c>
      <c r="D10507" s="11" t="str">
        <f>[1]动作!$G10506</f>
        <v>JS_CZ_wodefeng</v>
      </c>
      <c r="E10507" s="11" t="str">
        <f>[1]动作!$D10506</f>
        <v>电表故障</v>
      </c>
      <c r="F10507" s="11" t="s">
        <v>45</v>
      </c>
      <c r="G10507" s="12">
        <f>[1]动作!$A10506+[1]动作!$B10506</f>
        <v>43217.297442129631</v>
      </c>
      <c r="H10507" s="12"/>
      <c r="I10507" s="11"/>
    </row>
    <row r="10508" spans="1:9" hidden="1" x14ac:dyDescent="0.3">
      <c r="A10508" s="24">
        <v>10506</v>
      </c>
      <c r="B10508" s="11" t="str">
        <f>IFERROR(INDEX({"JSNY-BJ0001-01";"JSNY-JS0022-01";"JSNY-JS0002-01"},MATCH(D10508,{"BJ_zhongyu";"JS_WX_liteer";"JS_CZ_wodefeng"},0)),"")</f>
        <v>JSNY-JS0002-01</v>
      </c>
      <c r="C10508" s="11" t="str">
        <f>IFERROR(INDEX({"北京中裕世纪大酒店";"江苏利特尔绿色包装股份有限公司";"常州市金坛沃德丰电子科技有限公司"},MATCH(D10508,{"BJ_zhongyu";"JS_WX_liteer";"JS_CZ_wodefeng"},0)),"")</f>
        <v>常州市金坛沃德丰电子科技有限公司</v>
      </c>
      <c r="D10508" s="11" t="str">
        <f>[1]动作!$G10507</f>
        <v>JS_CZ_wodefeng</v>
      </c>
      <c r="E10508" s="11" t="str">
        <f>[1]动作!$D10507</f>
        <v>电表故障</v>
      </c>
      <c r="F10508" s="11" t="s">
        <v>45</v>
      </c>
      <c r="G10508" s="12">
        <f>[1]动作!$A10507+[1]动作!$B10507</f>
        <v>43217.299062500002</v>
      </c>
      <c r="H10508" s="12"/>
      <c r="I10508" s="11"/>
    </row>
    <row r="10509" spans="1:9" hidden="1" x14ac:dyDescent="0.3">
      <c r="A10509" s="24">
        <v>10507</v>
      </c>
      <c r="B10509" s="11" t="str">
        <f>IFERROR(INDEX({"JSNY-BJ0001-01";"JSNY-JS0022-01";"JSNY-JS0002-01"},MATCH(D10509,{"BJ_zhongyu";"JS_WX_liteer";"JS_CZ_wodefeng"},0)),"")</f>
        <v>JSNY-JS0002-01</v>
      </c>
      <c r="C10509" s="11" t="str">
        <f>IFERROR(INDEX({"北京中裕世纪大酒店";"江苏利特尔绿色包装股份有限公司";"常州市金坛沃德丰电子科技有限公司"},MATCH(D10509,{"BJ_zhongyu";"JS_WX_liteer";"JS_CZ_wodefeng"},0)),"")</f>
        <v>常州市金坛沃德丰电子科技有限公司</v>
      </c>
      <c r="D10509" s="11" t="str">
        <f>[1]动作!$G10508</f>
        <v>JS_CZ_wodefeng</v>
      </c>
      <c r="E10509" s="11" t="str">
        <f>[1]动作!$D10508</f>
        <v>电表故障</v>
      </c>
      <c r="F10509" s="11" t="s">
        <v>45</v>
      </c>
      <c r="G10509" s="12">
        <f>[1]动作!$A10508+[1]动作!$B10508</f>
        <v>43217.30300925926</v>
      </c>
      <c r="H10509" s="12"/>
      <c r="I10509" s="11"/>
    </row>
    <row r="10510" spans="1:9" hidden="1" x14ac:dyDescent="0.3">
      <c r="A10510" s="24">
        <v>10508</v>
      </c>
      <c r="B10510" s="11" t="str">
        <f>IFERROR(INDEX({"JSNY-BJ0001-01";"JSNY-JS0022-01";"JSNY-JS0002-01"},MATCH(D10510,{"BJ_zhongyu";"JS_WX_liteer";"JS_CZ_wodefeng"},0)),"")</f>
        <v>JSNY-JS0002-01</v>
      </c>
      <c r="C10510" s="11" t="str">
        <f>IFERROR(INDEX({"北京中裕世纪大酒店";"江苏利特尔绿色包装股份有限公司";"常州市金坛沃德丰电子科技有限公司"},MATCH(D10510,{"BJ_zhongyu";"JS_WX_liteer";"JS_CZ_wodefeng"},0)),"")</f>
        <v>常州市金坛沃德丰电子科技有限公司</v>
      </c>
      <c r="D10510" s="11" t="str">
        <f>[1]动作!$G10509</f>
        <v>JS_CZ_wodefeng</v>
      </c>
      <c r="E10510" s="11" t="str">
        <f>[1]动作!$D10509</f>
        <v>电表故障</v>
      </c>
      <c r="F10510" s="11" t="s">
        <v>45</v>
      </c>
      <c r="G10510" s="12">
        <f>[1]动作!$A10509+[1]动作!$B10509</f>
        <v>43217.303124999999</v>
      </c>
      <c r="H10510" s="12"/>
      <c r="I10510" s="11"/>
    </row>
    <row r="10511" spans="1:9" hidden="1" x14ac:dyDescent="0.3">
      <c r="A10511" s="24">
        <v>10509</v>
      </c>
      <c r="B10511" s="11" t="str">
        <f>IFERROR(INDEX({"JSNY-BJ0001-01";"JSNY-JS0022-01";"JSNY-JS0002-01"},MATCH(D10511,{"BJ_zhongyu";"JS_WX_liteer";"JS_CZ_wodefeng"},0)),"")</f>
        <v>JSNY-JS0002-01</v>
      </c>
      <c r="C10511" s="11" t="str">
        <f>IFERROR(INDEX({"北京中裕世纪大酒店";"江苏利特尔绿色包装股份有限公司";"常州市金坛沃德丰电子科技有限公司"},MATCH(D10511,{"BJ_zhongyu";"JS_WX_liteer";"JS_CZ_wodefeng"},0)),"")</f>
        <v>常州市金坛沃德丰电子科技有限公司</v>
      </c>
      <c r="D10511" s="11" t="str">
        <f>[1]动作!$G10510</f>
        <v>JS_CZ_wodefeng</v>
      </c>
      <c r="E10511" s="11" t="str">
        <f>[1]动作!$D10510</f>
        <v>电表故障</v>
      </c>
      <c r="F10511" s="11" t="s">
        <v>45</v>
      </c>
      <c r="G10511" s="12">
        <f>[1]动作!$A10510+[1]动作!$B10510</f>
        <v>43217.303298611114</v>
      </c>
      <c r="H10511" s="12"/>
      <c r="I10511" s="11"/>
    </row>
    <row r="10512" spans="1:9" hidden="1" x14ac:dyDescent="0.3">
      <c r="A10512" s="24">
        <v>10510</v>
      </c>
      <c r="B10512" s="11" t="str">
        <f>IFERROR(INDEX({"JSNY-BJ0001-01";"JSNY-JS0022-01";"JSNY-JS0002-01"},MATCH(D10512,{"BJ_zhongyu";"JS_WX_liteer";"JS_CZ_wodefeng"},0)),"")</f>
        <v>JSNY-JS0002-01</v>
      </c>
      <c r="C10512" s="11" t="str">
        <f>IFERROR(INDEX({"北京中裕世纪大酒店";"江苏利特尔绿色包装股份有限公司";"常州市金坛沃德丰电子科技有限公司"},MATCH(D10512,{"BJ_zhongyu";"JS_WX_liteer";"JS_CZ_wodefeng"},0)),"")</f>
        <v>常州市金坛沃德丰电子科技有限公司</v>
      </c>
      <c r="D10512" s="11" t="str">
        <f>[1]动作!$G10511</f>
        <v>JS_CZ_wodefeng</v>
      </c>
      <c r="E10512" s="11" t="str">
        <f>[1]动作!$D10511</f>
        <v>电表故障</v>
      </c>
      <c r="F10512" s="11" t="s">
        <v>45</v>
      </c>
      <c r="G10512" s="12">
        <f>[1]动作!$A10511+[1]动作!$B10511</f>
        <v>43217.304456018515</v>
      </c>
      <c r="H10512" s="12"/>
      <c r="I10512" s="11"/>
    </row>
    <row r="10513" spans="1:9" hidden="1" x14ac:dyDescent="0.3">
      <c r="A10513" s="24">
        <v>10511</v>
      </c>
      <c r="B10513" s="11" t="str">
        <f>IFERROR(INDEX({"JSNY-BJ0001-01";"JSNY-JS0022-01";"JSNY-JS0002-01"},MATCH(D10513,{"BJ_zhongyu";"JS_WX_liteer";"JS_CZ_wodefeng"},0)),"")</f>
        <v>JSNY-JS0002-01</v>
      </c>
      <c r="C10513" s="11" t="str">
        <f>IFERROR(INDEX({"北京中裕世纪大酒店";"江苏利特尔绿色包装股份有限公司";"常州市金坛沃德丰电子科技有限公司"},MATCH(D10513,{"BJ_zhongyu";"JS_WX_liteer";"JS_CZ_wodefeng"},0)),"")</f>
        <v>常州市金坛沃德丰电子科技有限公司</v>
      </c>
      <c r="D10513" s="11" t="str">
        <f>[1]动作!$G10512</f>
        <v>JS_CZ_wodefeng</v>
      </c>
      <c r="E10513" s="11" t="str">
        <f>[1]动作!$D10512</f>
        <v>电表故障</v>
      </c>
      <c r="F10513" s="11" t="s">
        <v>45</v>
      </c>
      <c r="G10513" s="12">
        <f>[1]动作!$A10512+[1]动作!$B10512</f>
        <v>43217.305902777778</v>
      </c>
      <c r="H10513" s="12"/>
      <c r="I10513" s="11"/>
    </row>
    <row r="10514" spans="1:9" hidden="1" x14ac:dyDescent="0.3">
      <c r="A10514" s="24">
        <v>10512</v>
      </c>
      <c r="B10514" s="11" t="str">
        <f>IFERROR(INDEX({"JSNY-BJ0001-01";"JSNY-JS0022-01";"JSNY-JS0002-01"},MATCH(D10514,{"BJ_zhongyu";"JS_WX_liteer";"JS_CZ_wodefeng"},0)),"")</f>
        <v>JSNY-JS0002-01</v>
      </c>
      <c r="C10514" s="11" t="str">
        <f>IFERROR(INDEX({"北京中裕世纪大酒店";"江苏利特尔绿色包装股份有限公司";"常州市金坛沃德丰电子科技有限公司"},MATCH(D10514,{"BJ_zhongyu";"JS_WX_liteer";"JS_CZ_wodefeng"},0)),"")</f>
        <v>常州市金坛沃德丰电子科技有限公司</v>
      </c>
      <c r="D10514" s="11" t="str">
        <f>[1]动作!$G10513</f>
        <v>JS_CZ_wodefeng</v>
      </c>
      <c r="E10514" s="11" t="str">
        <f>[1]动作!$D10513</f>
        <v>电表故障</v>
      </c>
      <c r="F10514" s="11" t="s">
        <v>45</v>
      </c>
      <c r="G10514" s="12">
        <f>[1]动作!$A10513+[1]动作!$B10513</f>
        <v>43217.306770833333</v>
      </c>
      <c r="H10514" s="12"/>
      <c r="I10514" s="11"/>
    </row>
    <row r="10515" spans="1:9" hidden="1" x14ac:dyDescent="0.3">
      <c r="A10515" s="24">
        <v>10513</v>
      </c>
      <c r="B10515" s="11" t="str">
        <f>IFERROR(INDEX({"JSNY-BJ0001-01";"JSNY-JS0022-01";"JSNY-JS0002-01"},MATCH(D10515,{"BJ_zhongyu";"JS_WX_liteer";"JS_CZ_wodefeng"},0)),"")</f>
        <v>JSNY-JS0002-01</v>
      </c>
      <c r="C10515" s="11" t="str">
        <f>IFERROR(INDEX({"北京中裕世纪大酒店";"江苏利特尔绿色包装股份有限公司";"常州市金坛沃德丰电子科技有限公司"},MATCH(D10515,{"BJ_zhongyu";"JS_WX_liteer";"JS_CZ_wodefeng"},0)),"")</f>
        <v>常州市金坛沃德丰电子科技有限公司</v>
      </c>
      <c r="D10515" s="11" t="str">
        <f>[1]动作!$G10514</f>
        <v>JS_CZ_wodefeng</v>
      </c>
      <c r="E10515" s="11" t="str">
        <f>[1]动作!$D10514</f>
        <v>电表故障</v>
      </c>
      <c r="F10515" s="11" t="s">
        <v>45</v>
      </c>
      <c r="G10515" s="12">
        <f>[1]动作!$A10514+[1]动作!$B10514</f>
        <v>43217.307928240742</v>
      </c>
      <c r="H10515" s="12"/>
      <c r="I10515" s="11"/>
    </row>
    <row r="10516" spans="1:9" hidden="1" x14ac:dyDescent="0.3">
      <c r="A10516" s="24">
        <v>10514</v>
      </c>
      <c r="B10516" s="11" t="str">
        <f>IFERROR(INDEX({"JSNY-BJ0001-01";"JSNY-JS0022-01";"JSNY-JS0002-01"},MATCH(D10516,{"BJ_zhongyu";"JS_WX_liteer";"JS_CZ_wodefeng"},0)),"")</f>
        <v>JSNY-JS0002-01</v>
      </c>
      <c r="C10516" s="11" t="str">
        <f>IFERROR(INDEX({"北京中裕世纪大酒店";"江苏利特尔绿色包装股份有限公司";"常州市金坛沃德丰电子科技有限公司"},MATCH(D10516,{"BJ_zhongyu";"JS_WX_liteer";"JS_CZ_wodefeng"},0)),"")</f>
        <v>常州市金坛沃德丰电子科技有限公司</v>
      </c>
      <c r="D10516" s="11" t="str">
        <f>[1]动作!$G10515</f>
        <v>JS_CZ_wodefeng</v>
      </c>
      <c r="E10516" s="11" t="str">
        <f>[1]动作!$D10515</f>
        <v>电表故障</v>
      </c>
      <c r="F10516" s="11" t="s">
        <v>45</v>
      </c>
      <c r="G10516" s="12">
        <f>[1]动作!$A10515+[1]动作!$B10515</f>
        <v>43217.308171296296</v>
      </c>
      <c r="H10516" s="12"/>
      <c r="I10516" s="11"/>
    </row>
    <row r="10517" spans="1:9" hidden="1" x14ac:dyDescent="0.3">
      <c r="A10517" s="24">
        <v>10515</v>
      </c>
      <c r="B10517" s="11" t="str">
        <f>IFERROR(INDEX({"JSNY-BJ0001-01";"JSNY-JS0022-01";"JSNY-JS0002-01"},MATCH(D10517,{"BJ_zhongyu";"JS_WX_liteer";"JS_CZ_wodefeng"},0)),"")</f>
        <v>JSNY-JS0002-01</v>
      </c>
      <c r="C10517" s="11" t="str">
        <f>IFERROR(INDEX({"北京中裕世纪大酒店";"江苏利特尔绿色包装股份有限公司";"常州市金坛沃德丰电子科技有限公司"},MATCH(D10517,{"BJ_zhongyu";"JS_WX_liteer";"JS_CZ_wodefeng"},0)),"")</f>
        <v>常州市金坛沃德丰电子科技有限公司</v>
      </c>
      <c r="D10517" s="11" t="str">
        <f>[1]动作!$G10516</f>
        <v>JS_CZ_wodefeng</v>
      </c>
      <c r="E10517" s="11" t="str">
        <f>[1]动作!$D10516</f>
        <v>电表故障</v>
      </c>
      <c r="F10517" s="11" t="s">
        <v>45</v>
      </c>
      <c r="G10517" s="12">
        <f>[1]动作!$A10516+[1]动作!$B10516</f>
        <v>43217.308287037034</v>
      </c>
      <c r="H10517" s="12"/>
      <c r="I10517" s="11"/>
    </row>
    <row r="10518" spans="1:9" hidden="1" x14ac:dyDescent="0.3">
      <c r="A10518" s="24">
        <v>10516</v>
      </c>
      <c r="B10518" s="11" t="str">
        <f>IFERROR(INDEX({"JSNY-BJ0001-01";"JSNY-JS0022-01";"JSNY-JS0002-01"},MATCH(D10518,{"BJ_zhongyu";"JS_WX_liteer";"JS_CZ_wodefeng"},0)),"")</f>
        <v>JSNY-JS0002-01</v>
      </c>
      <c r="C10518" s="11" t="str">
        <f>IFERROR(INDEX({"北京中裕世纪大酒店";"江苏利特尔绿色包装股份有限公司";"常州市金坛沃德丰电子科技有限公司"},MATCH(D10518,{"BJ_zhongyu";"JS_WX_liteer";"JS_CZ_wodefeng"},0)),"")</f>
        <v>常州市金坛沃德丰电子科技有限公司</v>
      </c>
      <c r="D10518" s="11" t="str">
        <f>[1]动作!$G10517</f>
        <v>JS_CZ_wodefeng</v>
      </c>
      <c r="E10518" s="11" t="str">
        <f>[1]动作!$D10517</f>
        <v>电表故障</v>
      </c>
      <c r="F10518" s="11" t="s">
        <v>45</v>
      </c>
      <c r="G10518" s="12">
        <f>[1]动作!$A10517+[1]动作!$B10517</f>
        <v>43217.308391203704</v>
      </c>
      <c r="H10518" s="12"/>
      <c r="I10518" s="11"/>
    </row>
    <row r="10519" spans="1:9" hidden="1" x14ac:dyDescent="0.3">
      <c r="A10519" s="24">
        <v>10517</v>
      </c>
      <c r="B10519" s="11" t="str">
        <f>IFERROR(INDEX({"JSNY-BJ0001-01";"JSNY-JS0022-01";"JSNY-JS0002-01"},MATCH(D10519,{"BJ_zhongyu";"JS_WX_liteer";"JS_CZ_wodefeng"},0)),"")</f>
        <v>JSNY-JS0002-01</v>
      </c>
      <c r="C10519" s="11" t="str">
        <f>IFERROR(INDEX({"北京中裕世纪大酒店";"江苏利特尔绿色包装股份有限公司";"常州市金坛沃德丰电子科技有限公司"},MATCH(D10519,{"BJ_zhongyu";"JS_WX_liteer";"JS_CZ_wodefeng"},0)),"")</f>
        <v>常州市金坛沃德丰电子科技有限公司</v>
      </c>
      <c r="D10519" s="11" t="str">
        <f>[1]动作!$G10518</f>
        <v>JS_CZ_wodefeng</v>
      </c>
      <c r="E10519" s="11" t="str">
        <f>[1]动作!$D10518</f>
        <v>电表故障</v>
      </c>
      <c r="F10519" s="11" t="s">
        <v>45</v>
      </c>
      <c r="G10519" s="12">
        <f>[1]动作!$A10518+[1]动作!$B10518</f>
        <v>43217.309328703705</v>
      </c>
      <c r="H10519" s="12"/>
      <c r="I10519" s="11"/>
    </row>
    <row r="10520" spans="1:9" hidden="1" x14ac:dyDescent="0.3">
      <c r="A10520" s="24">
        <v>10518</v>
      </c>
      <c r="B10520" s="11" t="str">
        <f>IFERROR(INDEX({"JSNY-BJ0001-01";"JSNY-JS0022-01";"JSNY-JS0002-01"},MATCH(D10520,{"BJ_zhongyu";"JS_WX_liteer";"JS_CZ_wodefeng"},0)),"")</f>
        <v>JSNY-JS0002-01</v>
      </c>
      <c r="C10520" s="11" t="str">
        <f>IFERROR(INDEX({"北京中裕世纪大酒店";"江苏利特尔绿色包装股份有限公司";"常州市金坛沃德丰电子科技有限公司"},MATCH(D10520,{"BJ_zhongyu";"JS_WX_liteer";"JS_CZ_wodefeng"},0)),"")</f>
        <v>常州市金坛沃德丰电子科技有限公司</v>
      </c>
      <c r="D10520" s="11" t="str">
        <f>[1]动作!$G10519</f>
        <v>JS_CZ_wodefeng</v>
      </c>
      <c r="E10520" s="11" t="str">
        <f>[1]动作!$D10519</f>
        <v>电表故障</v>
      </c>
      <c r="F10520" s="11" t="s">
        <v>45</v>
      </c>
      <c r="G10520" s="12">
        <f>[1]动作!$A10519+[1]动作!$B10519</f>
        <v>43217.309502314813</v>
      </c>
      <c r="H10520" s="12"/>
      <c r="I10520" s="11"/>
    </row>
    <row r="10521" spans="1:9" hidden="1" x14ac:dyDescent="0.3">
      <c r="A10521" s="24">
        <v>10519</v>
      </c>
      <c r="B10521" s="11" t="str">
        <f>IFERROR(INDEX({"JSNY-BJ0001-01";"JSNY-JS0022-01";"JSNY-JS0002-01"},MATCH(D10521,{"BJ_zhongyu";"JS_WX_liteer";"JS_CZ_wodefeng"},0)),"")</f>
        <v>JSNY-JS0002-01</v>
      </c>
      <c r="C10521" s="11" t="str">
        <f>IFERROR(INDEX({"北京中裕世纪大酒店";"江苏利特尔绿色包装股份有限公司";"常州市金坛沃德丰电子科技有限公司"},MATCH(D10521,{"BJ_zhongyu";"JS_WX_liteer";"JS_CZ_wodefeng"},0)),"")</f>
        <v>常州市金坛沃德丰电子科技有限公司</v>
      </c>
      <c r="D10521" s="11" t="str">
        <f>[1]动作!$G10520</f>
        <v>JS_CZ_wodefeng</v>
      </c>
      <c r="E10521" s="11" t="str">
        <f>[1]动作!$D10520</f>
        <v>电表故障</v>
      </c>
      <c r="F10521" s="11" t="s">
        <v>45</v>
      </c>
      <c r="G10521" s="12">
        <f>[1]动作!$A10520+[1]动作!$B10520</f>
        <v>43217.312337962961</v>
      </c>
      <c r="H10521" s="12"/>
      <c r="I10521" s="11"/>
    </row>
    <row r="10522" spans="1:9" hidden="1" x14ac:dyDescent="0.3">
      <c r="A10522" s="24">
        <v>10520</v>
      </c>
      <c r="B10522" s="11" t="str">
        <f>IFERROR(INDEX({"JSNY-BJ0001-01";"JSNY-JS0022-01";"JSNY-JS0002-01"},MATCH(D10522,{"BJ_zhongyu";"JS_WX_liteer";"JS_CZ_wodefeng"},0)),"")</f>
        <v>JSNY-JS0002-01</v>
      </c>
      <c r="C10522" s="11" t="str">
        <f>IFERROR(INDEX({"北京中裕世纪大酒店";"江苏利特尔绿色包装股份有限公司";"常州市金坛沃德丰电子科技有限公司"},MATCH(D10522,{"BJ_zhongyu";"JS_WX_liteer";"JS_CZ_wodefeng"},0)),"")</f>
        <v>常州市金坛沃德丰电子科技有限公司</v>
      </c>
      <c r="D10522" s="11" t="str">
        <f>[1]动作!$G10521</f>
        <v>JS_CZ_wodefeng</v>
      </c>
      <c r="E10522" s="11" t="str">
        <f>[1]动作!$D10521</f>
        <v>电表故障</v>
      </c>
      <c r="F10522" s="11" t="s">
        <v>45</v>
      </c>
      <c r="G10522" s="12">
        <f>[1]动作!$A10521+[1]动作!$B10521</f>
        <v>43217.313784722224</v>
      </c>
      <c r="H10522" s="12"/>
      <c r="I10522" s="11"/>
    </row>
    <row r="10523" spans="1:9" hidden="1" x14ac:dyDescent="0.3">
      <c r="A10523" s="24">
        <v>10521</v>
      </c>
      <c r="B10523" s="11" t="str">
        <f>IFERROR(INDEX({"JSNY-BJ0001-01";"JSNY-JS0022-01";"JSNY-JS0002-01"},MATCH(D10523,{"BJ_zhongyu";"JS_WX_liteer";"JS_CZ_wodefeng"},0)),"")</f>
        <v>JSNY-JS0002-01</v>
      </c>
      <c r="C10523" s="11" t="str">
        <f>IFERROR(INDEX({"北京中裕世纪大酒店";"江苏利特尔绿色包装股份有限公司";"常州市金坛沃德丰电子科技有限公司"},MATCH(D10523,{"BJ_zhongyu";"JS_WX_liteer";"JS_CZ_wodefeng"},0)),"")</f>
        <v>常州市金坛沃德丰电子科技有限公司</v>
      </c>
      <c r="D10523" s="11" t="str">
        <f>[1]动作!$G10522</f>
        <v>JS_CZ_wodefeng</v>
      </c>
      <c r="E10523" s="11" t="str">
        <f>[1]动作!$D10522</f>
        <v>电表故障</v>
      </c>
      <c r="F10523" s="11" t="s">
        <v>45</v>
      </c>
      <c r="G10523" s="12">
        <f>[1]动作!$A10522+[1]动作!$B10522</f>
        <v>43217.314664351848</v>
      </c>
      <c r="H10523" s="12"/>
      <c r="I10523" s="11"/>
    </row>
    <row r="10524" spans="1:9" hidden="1" x14ac:dyDescent="0.3">
      <c r="A10524" s="24">
        <v>10522</v>
      </c>
      <c r="B10524" s="11" t="str">
        <f>IFERROR(INDEX({"JSNY-BJ0001-01";"JSNY-JS0022-01";"JSNY-JS0002-01"},MATCH(D10524,{"BJ_zhongyu";"JS_WX_liteer";"JS_CZ_wodefeng"},0)),"")</f>
        <v>JSNY-JS0002-01</v>
      </c>
      <c r="C10524" s="11" t="str">
        <f>IFERROR(INDEX({"北京中裕世纪大酒店";"江苏利特尔绿色包装股份有限公司";"常州市金坛沃德丰电子科技有限公司"},MATCH(D10524,{"BJ_zhongyu";"JS_WX_liteer";"JS_CZ_wodefeng"},0)),"")</f>
        <v>常州市金坛沃德丰电子科技有限公司</v>
      </c>
      <c r="D10524" s="11" t="str">
        <f>[1]动作!$G10523</f>
        <v>JS_CZ_wodefeng</v>
      </c>
      <c r="E10524" s="11" t="str">
        <f>[1]动作!$D10523</f>
        <v>电表故障</v>
      </c>
      <c r="F10524" s="11" t="s">
        <v>45</v>
      </c>
      <c r="G10524" s="12">
        <f>[1]动作!$A10523+[1]动作!$B10523</f>
        <v>43217.314780092594</v>
      </c>
      <c r="H10524" s="12"/>
      <c r="I10524" s="11"/>
    </row>
    <row r="10525" spans="1:9" hidden="1" x14ac:dyDescent="0.3">
      <c r="A10525" s="24">
        <v>10523</v>
      </c>
      <c r="B10525" s="11" t="str">
        <f>IFERROR(INDEX({"JSNY-BJ0001-01";"JSNY-JS0022-01";"JSNY-JS0002-01"},MATCH(D10525,{"BJ_zhongyu";"JS_WX_liteer";"JS_CZ_wodefeng"},0)),"")</f>
        <v>JSNY-JS0002-01</v>
      </c>
      <c r="C10525" s="11" t="str">
        <f>IFERROR(INDEX({"北京中裕世纪大酒店";"江苏利特尔绿色包装股份有限公司";"常州市金坛沃德丰电子科技有限公司"},MATCH(D10525,{"BJ_zhongyu";"JS_WX_liteer";"JS_CZ_wodefeng"},0)),"")</f>
        <v>常州市金坛沃德丰电子科技有限公司</v>
      </c>
      <c r="D10525" s="11" t="str">
        <f>[1]动作!$G10524</f>
        <v>JS_CZ_wodefeng</v>
      </c>
      <c r="E10525" s="11" t="str">
        <f>[1]动作!$D10524</f>
        <v>电表故障</v>
      </c>
      <c r="F10525" s="11" t="s">
        <v>45</v>
      </c>
      <c r="G10525" s="12">
        <f>[1]动作!$A10524+[1]动作!$B10524</f>
        <v>43217.315011574072</v>
      </c>
      <c r="H10525" s="12"/>
      <c r="I10525" s="11"/>
    </row>
    <row r="10526" spans="1:9" hidden="1" x14ac:dyDescent="0.3">
      <c r="A10526" s="24">
        <v>10524</v>
      </c>
      <c r="B10526" s="11" t="str">
        <f>IFERROR(INDEX({"JSNY-BJ0001-01";"JSNY-JS0022-01";"JSNY-JS0002-01"},MATCH(D10526,{"BJ_zhongyu";"JS_WX_liteer";"JS_CZ_wodefeng"},0)),"")</f>
        <v>JSNY-JS0002-01</v>
      </c>
      <c r="C10526" s="11" t="str">
        <f>IFERROR(INDEX({"北京中裕世纪大酒店";"江苏利特尔绿色包装股份有限公司";"常州市金坛沃德丰电子科技有限公司"},MATCH(D10526,{"BJ_zhongyu";"JS_WX_liteer";"JS_CZ_wodefeng"},0)),"")</f>
        <v>常州市金坛沃德丰电子科技有限公司</v>
      </c>
      <c r="D10526" s="11" t="str">
        <f>[1]动作!$G10525</f>
        <v>JS_CZ_wodefeng</v>
      </c>
      <c r="E10526" s="11" t="str">
        <f>[1]动作!$D10525</f>
        <v>电表故障</v>
      </c>
      <c r="F10526" s="11" t="s">
        <v>45</v>
      </c>
      <c r="G10526" s="12">
        <f>[1]动作!$A10525+[1]动作!$B10525</f>
        <v>43217.315127314818</v>
      </c>
      <c r="H10526" s="12"/>
      <c r="I10526" s="11"/>
    </row>
    <row r="10527" spans="1:9" hidden="1" x14ac:dyDescent="0.3">
      <c r="A10527" s="24">
        <v>10525</v>
      </c>
      <c r="B10527" s="11" t="str">
        <f>IFERROR(INDEX({"JSNY-BJ0001-01";"JSNY-JS0022-01";"JSNY-JS0002-01"},MATCH(D10527,{"BJ_zhongyu";"JS_WX_liteer";"JS_CZ_wodefeng"},0)),"")</f>
        <v>JSNY-JS0002-01</v>
      </c>
      <c r="C10527" s="11" t="str">
        <f>IFERROR(INDEX({"北京中裕世纪大酒店";"江苏利特尔绿色包装股份有限公司";"常州市金坛沃德丰电子科技有限公司"},MATCH(D10527,{"BJ_zhongyu";"JS_WX_liteer";"JS_CZ_wodefeng"},0)),"")</f>
        <v>常州市金坛沃德丰电子科技有限公司</v>
      </c>
      <c r="D10527" s="11" t="str">
        <f>[1]动作!$G10526</f>
        <v>JS_CZ_wodefeng</v>
      </c>
      <c r="E10527" s="11" t="str">
        <f>[1]动作!$D10526</f>
        <v>电表故障</v>
      </c>
      <c r="F10527" s="11" t="s">
        <v>45</v>
      </c>
      <c r="G10527" s="12">
        <f>[1]动作!$A10526+[1]动作!$B10526</f>
        <v>43217.31523148148</v>
      </c>
      <c r="H10527" s="12"/>
      <c r="I10527" s="11"/>
    </row>
    <row r="10528" spans="1:9" hidden="1" x14ac:dyDescent="0.3">
      <c r="A10528" s="24">
        <v>10526</v>
      </c>
      <c r="B10528" s="11" t="str">
        <f>IFERROR(INDEX({"JSNY-BJ0001-01";"JSNY-JS0022-01";"JSNY-JS0002-01"},MATCH(D10528,{"BJ_zhongyu";"JS_WX_liteer";"JS_CZ_wodefeng"},0)),"")</f>
        <v>JSNY-JS0002-01</v>
      </c>
      <c r="C10528" s="11" t="str">
        <f>IFERROR(INDEX({"北京中裕世纪大酒店";"江苏利特尔绿色包装股份有限公司";"常州市金坛沃德丰电子科技有限公司"},MATCH(D10528,{"BJ_zhongyu";"JS_WX_liteer";"JS_CZ_wodefeng"},0)),"")</f>
        <v>常州市金坛沃德丰电子科技有限公司</v>
      </c>
      <c r="D10528" s="11" t="str">
        <f>[1]动作!$G10527</f>
        <v>JS_CZ_wodefeng</v>
      </c>
      <c r="E10528" s="11" t="str">
        <f>[1]动作!$D10527</f>
        <v>电表故障</v>
      </c>
      <c r="F10528" s="11" t="s">
        <v>45</v>
      </c>
      <c r="G10528" s="12">
        <f>[1]动作!$A10527+[1]动作!$B10527</f>
        <v>43217.316111111111</v>
      </c>
      <c r="H10528" s="12"/>
      <c r="I10528" s="11"/>
    </row>
    <row r="10529" spans="1:9" hidden="1" x14ac:dyDescent="0.3">
      <c r="A10529" s="24">
        <v>10527</v>
      </c>
      <c r="B10529" s="11" t="str">
        <f>IFERROR(INDEX({"JSNY-BJ0001-01";"JSNY-JS0022-01";"JSNY-JS0002-01"},MATCH(D10529,{"BJ_zhongyu";"JS_WX_liteer";"JS_CZ_wodefeng"},0)),"")</f>
        <v>JSNY-JS0002-01</v>
      </c>
      <c r="C10529" s="11" t="str">
        <f>IFERROR(INDEX({"北京中裕世纪大酒店";"江苏利特尔绿色包装股份有限公司";"常州市金坛沃德丰电子科技有限公司"},MATCH(D10529,{"BJ_zhongyu";"JS_WX_liteer";"JS_CZ_wodefeng"},0)),"")</f>
        <v>常州市金坛沃德丰电子科技有限公司</v>
      </c>
      <c r="D10529" s="11" t="str">
        <f>[1]动作!$G10528</f>
        <v>JS_CZ_wodefeng</v>
      </c>
      <c r="E10529" s="11" t="str">
        <f>[1]动作!$D10528</f>
        <v>电表故障</v>
      </c>
      <c r="F10529" s="11" t="s">
        <v>45</v>
      </c>
      <c r="G10529" s="12">
        <f>[1]动作!$A10528+[1]动作!$B10528</f>
        <v>43217.320104166669</v>
      </c>
      <c r="H10529" s="12"/>
      <c r="I10529" s="11"/>
    </row>
    <row r="10530" spans="1:9" hidden="1" x14ac:dyDescent="0.3">
      <c r="A10530" s="24">
        <v>10528</v>
      </c>
      <c r="B10530" s="11" t="str">
        <f>IFERROR(INDEX({"JSNY-BJ0001-01";"JSNY-JS0022-01";"JSNY-JS0002-01"},MATCH(D10530,{"BJ_zhongyu";"JS_WX_liteer";"JS_CZ_wodefeng"},0)),"")</f>
        <v>JSNY-JS0002-01</v>
      </c>
      <c r="C10530" s="11" t="str">
        <f>IFERROR(INDEX({"北京中裕世纪大酒店";"江苏利特尔绿色包装股份有限公司";"常州市金坛沃德丰电子科技有限公司"},MATCH(D10530,{"BJ_zhongyu";"JS_WX_liteer";"JS_CZ_wodefeng"},0)),"")</f>
        <v>常州市金坛沃德丰电子科技有限公司</v>
      </c>
      <c r="D10530" s="11" t="str">
        <f>[1]动作!$G10529</f>
        <v>JS_CZ_wodefeng</v>
      </c>
      <c r="E10530" s="11" t="str">
        <f>[1]动作!$D10529</f>
        <v>电表故障</v>
      </c>
      <c r="F10530" s="11" t="s">
        <v>45</v>
      </c>
      <c r="G10530" s="12">
        <f>[1]动作!$A10529+[1]动作!$B10529</f>
        <v>43217.321446759262</v>
      </c>
      <c r="H10530" s="12"/>
      <c r="I10530" s="11"/>
    </row>
    <row r="10531" spans="1:9" hidden="1" x14ac:dyDescent="0.3">
      <c r="A10531" s="24">
        <v>10529</v>
      </c>
      <c r="B10531" s="11" t="str">
        <f>IFERROR(INDEX({"JSNY-BJ0001-01";"JSNY-JS0022-01";"JSNY-JS0002-01"},MATCH(D10531,{"BJ_zhongyu";"JS_WX_liteer";"JS_CZ_wodefeng"},0)),"")</f>
        <v>JSNY-JS0002-01</v>
      </c>
      <c r="C10531" s="11" t="str">
        <f>IFERROR(INDEX({"北京中裕世纪大酒店";"江苏利特尔绿色包装股份有限公司";"常州市金坛沃德丰电子科技有限公司"},MATCH(D10531,{"BJ_zhongyu";"JS_WX_liteer";"JS_CZ_wodefeng"},0)),"")</f>
        <v>常州市金坛沃德丰电子科技有限公司</v>
      </c>
      <c r="D10531" s="11" t="str">
        <f>[1]动作!$G10530</f>
        <v>JS_CZ_wodefeng</v>
      </c>
      <c r="E10531" s="11" t="str">
        <f>[1]动作!$D10530</f>
        <v>电表故障</v>
      </c>
      <c r="F10531" s="11" t="s">
        <v>45</v>
      </c>
      <c r="G10531" s="12">
        <f>[1]动作!$A10530+[1]动作!$B10530</f>
        <v>43217.321550925924</v>
      </c>
      <c r="H10531" s="12"/>
      <c r="I10531" s="11"/>
    </row>
    <row r="10532" spans="1:9" hidden="1" x14ac:dyDescent="0.3">
      <c r="A10532" s="24">
        <v>10530</v>
      </c>
      <c r="B10532" s="11" t="str">
        <f>IFERROR(INDEX({"JSNY-BJ0001-01";"JSNY-JS0022-01";"JSNY-JS0002-01"},MATCH(D10532,{"BJ_zhongyu";"JS_WX_liteer";"JS_CZ_wodefeng"},0)),"")</f>
        <v>JSNY-JS0002-01</v>
      </c>
      <c r="C10532" s="11" t="str">
        <f>IFERROR(INDEX({"北京中裕世纪大酒店";"江苏利特尔绿色包装股份有限公司";"常州市金坛沃德丰电子科技有限公司"},MATCH(D10532,{"BJ_zhongyu";"JS_WX_liteer";"JS_CZ_wodefeng"},0)),"")</f>
        <v>常州市金坛沃德丰电子科技有限公司</v>
      </c>
      <c r="D10532" s="11" t="str">
        <f>[1]动作!$G10531</f>
        <v>JS_CZ_wodefeng</v>
      </c>
      <c r="E10532" s="11" t="str">
        <f>[1]动作!$D10531</f>
        <v>电表故障</v>
      </c>
      <c r="F10532" s="11" t="s">
        <v>45</v>
      </c>
      <c r="G10532" s="12">
        <f>[1]动作!$A10531+[1]动作!$B10531</f>
        <v>43217.32167824074</v>
      </c>
      <c r="H10532" s="12"/>
      <c r="I10532" s="11"/>
    </row>
    <row r="10533" spans="1:9" hidden="1" x14ac:dyDescent="0.3">
      <c r="A10533" s="24">
        <v>10531</v>
      </c>
      <c r="B10533" s="11" t="str">
        <f>IFERROR(INDEX({"JSNY-BJ0001-01";"JSNY-JS0022-01";"JSNY-JS0002-01"},MATCH(D10533,{"BJ_zhongyu";"JS_WX_liteer";"JS_CZ_wodefeng"},0)),"")</f>
        <v>JSNY-JS0002-01</v>
      </c>
      <c r="C10533" s="11" t="str">
        <f>IFERROR(INDEX({"北京中裕世纪大酒店";"江苏利特尔绿色包装股份有限公司";"常州市金坛沃德丰电子科技有限公司"},MATCH(D10533,{"BJ_zhongyu";"JS_WX_liteer";"JS_CZ_wodefeng"},0)),"")</f>
        <v>常州市金坛沃德丰电子科技有限公司</v>
      </c>
      <c r="D10533" s="11" t="str">
        <f>[1]动作!$G10532</f>
        <v>JS_CZ_wodefeng</v>
      </c>
      <c r="E10533" s="11" t="str">
        <f>[1]动作!$D10532</f>
        <v>电表故障</v>
      </c>
      <c r="F10533" s="11" t="s">
        <v>45</v>
      </c>
      <c r="G10533" s="12">
        <f>[1]动作!$A10532+[1]动作!$B10532</f>
        <v>43217.323993055557</v>
      </c>
      <c r="H10533" s="12"/>
      <c r="I10533" s="11"/>
    </row>
    <row r="10534" spans="1:9" hidden="1" x14ac:dyDescent="0.3">
      <c r="A10534" s="24">
        <v>10532</v>
      </c>
      <c r="B10534" s="11" t="str">
        <f>IFERROR(INDEX({"JSNY-BJ0001-01";"JSNY-JS0022-01";"JSNY-JS0002-01"},MATCH(D10534,{"BJ_zhongyu";"JS_WX_liteer";"JS_CZ_wodefeng"},0)),"")</f>
        <v>JSNY-JS0002-01</v>
      </c>
      <c r="C10534" s="11" t="str">
        <f>IFERROR(INDEX({"北京中裕世纪大酒店";"江苏利特尔绿色包装股份有限公司";"常州市金坛沃德丰电子科技有限公司"},MATCH(D10534,{"BJ_zhongyu";"JS_WX_liteer";"JS_CZ_wodefeng"},0)),"")</f>
        <v>常州市金坛沃德丰电子科技有限公司</v>
      </c>
      <c r="D10534" s="11" t="str">
        <f>[1]动作!$G10533</f>
        <v>JS_CZ_wodefeng</v>
      </c>
      <c r="E10534" s="11" t="str">
        <f>[1]动作!$D10533</f>
        <v>电表故障</v>
      </c>
      <c r="F10534" s="11" t="s">
        <v>45</v>
      </c>
      <c r="G10534" s="12">
        <f>[1]动作!$A10533+[1]动作!$B10533</f>
        <v>43217.326655092591</v>
      </c>
      <c r="H10534" s="12"/>
      <c r="I10534" s="11"/>
    </row>
    <row r="10535" spans="1:9" hidden="1" x14ac:dyDescent="0.3">
      <c r="A10535" s="24">
        <v>10533</v>
      </c>
      <c r="B10535" s="11" t="str">
        <f>IFERROR(INDEX({"JSNY-BJ0001-01";"JSNY-JS0022-01";"JSNY-JS0002-01"},MATCH(D10535,{"BJ_zhongyu";"JS_WX_liteer";"JS_CZ_wodefeng"},0)),"")</f>
        <v>JSNY-JS0002-01</v>
      </c>
      <c r="C10535" s="11" t="str">
        <f>IFERROR(INDEX({"北京中裕世纪大酒店";"江苏利特尔绿色包装股份有限公司";"常州市金坛沃德丰电子科技有限公司"},MATCH(D10535,{"BJ_zhongyu";"JS_WX_liteer";"JS_CZ_wodefeng"},0)),"")</f>
        <v>常州市金坛沃德丰电子科技有限公司</v>
      </c>
      <c r="D10535" s="11" t="str">
        <f>[1]动作!$G10534</f>
        <v>JS_CZ_wodefeng</v>
      </c>
      <c r="E10535" s="11" t="str">
        <f>[1]动作!$D10534</f>
        <v>电表故障</v>
      </c>
      <c r="F10535" s="11" t="s">
        <v>45</v>
      </c>
      <c r="G10535" s="12">
        <f>[1]动作!$A10534+[1]动作!$B10534</f>
        <v>43217.326886574076</v>
      </c>
      <c r="H10535" s="12"/>
      <c r="I10535" s="11"/>
    </row>
    <row r="10536" spans="1:9" hidden="1" x14ac:dyDescent="0.3">
      <c r="A10536" s="24">
        <v>10534</v>
      </c>
      <c r="B10536" s="11" t="str">
        <f>IFERROR(INDEX({"JSNY-BJ0001-01";"JSNY-JS0022-01";"JSNY-JS0002-01"},MATCH(D10536,{"BJ_zhongyu";"JS_WX_liteer";"JS_CZ_wodefeng"},0)),"")</f>
        <v>JSNY-JS0002-01</v>
      </c>
      <c r="C10536" s="11" t="str">
        <f>IFERROR(INDEX({"北京中裕世纪大酒店";"江苏利特尔绿色包装股份有限公司";"常州市金坛沃德丰电子科技有限公司"},MATCH(D10536,{"BJ_zhongyu";"JS_WX_liteer";"JS_CZ_wodefeng"},0)),"")</f>
        <v>常州市金坛沃德丰电子科技有限公司</v>
      </c>
      <c r="D10536" s="11" t="str">
        <f>[1]动作!$G10535</f>
        <v>JS_CZ_wodefeng</v>
      </c>
      <c r="E10536" s="11" t="str">
        <f>[1]动作!$D10535</f>
        <v>电表故障</v>
      </c>
      <c r="F10536" s="11" t="s">
        <v>45</v>
      </c>
      <c r="G10536" s="12">
        <f>[1]动作!$A10535+[1]动作!$B10535</f>
        <v>43217.327928240738</v>
      </c>
      <c r="H10536" s="12"/>
      <c r="I10536" s="11"/>
    </row>
    <row r="10537" spans="1:9" hidden="1" x14ac:dyDescent="0.3">
      <c r="A10537" s="24">
        <v>10535</v>
      </c>
      <c r="B10537" s="11" t="str">
        <f>IFERROR(INDEX({"JSNY-BJ0001-01";"JSNY-JS0022-01";"JSNY-JS0002-01"},MATCH(D10537,{"BJ_zhongyu";"JS_WX_liteer";"JS_CZ_wodefeng"},0)),"")</f>
        <v>JSNY-JS0002-01</v>
      </c>
      <c r="C10537" s="11" t="str">
        <f>IFERROR(INDEX({"北京中裕世纪大酒店";"江苏利特尔绿色包装股份有限公司";"常州市金坛沃德丰电子科技有限公司"},MATCH(D10537,{"BJ_zhongyu";"JS_WX_liteer";"JS_CZ_wodefeng"},0)),"")</f>
        <v>常州市金坛沃德丰电子科技有限公司</v>
      </c>
      <c r="D10537" s="11" t="str">
        <f>[1]动作!$G10536</f>
        <v>JS_CZ_wodefeng</v>
      </c>
      <c r="E10537" s="11" t="str">
        <f>[1]动作!$D10536</f>
        <v>电表故障</v>
      </c>
      <c r="F10537" s="11" t="s">
        <v>45</v>
      </c>
      <c r="G10537" s="12">
        <f>[1]动作!$A10536+[1]动作!$B10536</f>
        <v>43217.328043981484</v>
      </c>
      <c r="H10537" s="12"/>
      <c r="I10537" s="11"/>
    </row>
    <row r="10538" spans="1:9" hidden="1" x14ac:dyDescent="0.3">
      <c r="A10538" s="24">
        <v>10536</v>
      </c>
      <c r="B10538" s="11" t="str">
        <f>IFERROR(INDEX({"JSNY-BJ0001-01";"JSNY-JS0022-01";"JSNY-JS0002-01"},MATCH(D10538,{"BJ_zhongyu";"JS_WX_liteer";"JS_CZ_wodefeng"},0)),"")</f>
        <v>JSNY-JS0002-01</v>
      </c>
      <c r="C10538" s="11" t="str">
        <f>IFERROR(INDEX({"北京中裕世纪大酒店";"江苏利特尔绿色包装股份有限公司";"常州市金坛沃德丰电子科技有限公司"},MATCH(D10538,{"BJ_zhongyu";"JS_WX_liteer";"JS_CZ_wodefeng"},0)),"")</f>
        <v>常州市金坛沃德丰电子科技有限公司</v>
      </c>
      <c r="D10538" s="11" t="str">
        <f>[1]动作!$G10537</f>
        <v>JS_CZ_wodefeng</v>
      </c>
      <c r="E10538" s="11" t="str">
        <f>[1]动作!$D10537</f>
        <v>电表故障</v>
      </c>
      <c r="F10538" s="11" t="s">
        <v>45</v>
      </c>
      <c r="G10538" s="12">
        <f>[1]动作!$A10537+[1]动作!$B10537</f>
        <v>43217.32949074074</v>
      </c>
      <c r="H10538" s="12"/>
      <c r="I10538" s="11"/>
    </row>
    <row r="10539" spans="1:9" hidden="1" x14ac:dyDescent="0.3">
      <c r="A10539" s="24">
        <v>10537</v>
      </c>
      <c r="B10539" s="11" t="str">
        <f>IFERROR(INDEX({"JSNY-BJ0001-01";"JSNY-JS0022-01";"JSNY-JS0002-01"},MATCH(D10539,{"BJ_zhongyu";"JS_WX_liteer";"JS_CZ_wodefeng"},0)),"")</f>
        <v>JSNY-JS0002-01</v>
      </c>
      <c r="C10539" s="11" t="str">
        <f>IFERROR(INDEX({"北京中裕世纪大酒店";"江苏利特尔绿色包装股份有限公司";"常州市金坛沃德丰电子科技有限公司"},MATCH(D10539,{"BJ_zhongyu";"JS_WX_liteer";"JS_CZ_wodefeng"},0)),"")</f>
        <v>常州市金坛沃德丰电子科技有限公司</v>
      </c>
      <c r="D10539" s="11" t="str">
        <f>[1]动作!$G10538</f>
        <v>JS_CZ_wodefeng</v>
      </c>
      <c r="E10539" s="11" t="str">
        <f>[1]动作!$D10538</f>
        <v>电表故障</v>
      </c>
      <c r="F10539" s="11" t="s">
        <v>45</v>
      </c>
      <c r="G10539" s="12">
        <f>[1]动作!$A10538+[1]动作!$B10538</f>
        <v>43217.333437499998</v>
      </c>
      <c r="H10539" s="12"/>
      <c r="I10539" s="11"/>
    </row>
    <row r="10540" spans="1:9" hidden="1" x14ac:dyDescent="0.3">
      <c r="A10540" s="24">
        <v>10538</v>
      </c>
      <c r="B10540" s="11" t="str">
        <f>IFERROR(INDEX({"JSNY-BJ0001-01";"JSNY-JS0022-01";"JSNY-JS0002-01"},MATCH(D10540,{"BJ_zhongyu";"JS_WX_liteer";"JS_CZ_wodefeng"},0)),"")</f>
        <v>JSNY-JS0002-01</v>
      </c>
      <c r="C10540" s="11" t="str">
        <f>IFERROR(INDEX({"北京中裕世纪大酒店";"江苏利特尔绿色包装股份有限公司";"常州市金坛沃德丰电子科技有限公司"},MATCH(D10540,{"BJ_zhongyu";"JS_WX_liteer";"JS_CZ_wodefeng"},0)),"")</f>
        <v>常州市金坛沃德丰电子科技有限公司</v>
      </c>
      <c r="D10540" s="11" t="str">
        <f>[1]动作!$G10539</f>
        <v>JS_CZ_wodefeng</v>
      </c>
      <c r="E10540" s="11" t="str">
        <f>[1]动作!$D10539</f>
        <v>电表故障</v>
      </c>
      <c r="F10540" s="11" t="s">
        <v>45</v>
      </c>
      <c r="G10540" s="12">
        <f>[1]动作!$A10539+[1]动作!$B10539</f>
        <v>43217.333553240744</v>
      </c>
      <c r="H10540" s="12"/>
      <c r="I10540" s="11"/>
    </row>
    <row r="10541" spans="1:9" hidden="1" x14ac:dyDescent="0.3">
      <c r="A10541" s="24">
        <v>10539</v>
      </c>
      <c r="B10541" s="11" t="str">
        <f>IFERROR(INDEX({"JSNY-BJ0001-01";"JSNY-JS0022-01";"JSNY-JS0002-01"},MATCH(D10541,{"BJ_zhongyu";"JS_WX_liteer";"JS_CZ_wodefeng"},0)),"")</f>
        <v>JSNY-JS0002-01</v>
      </c>
      <c r="C10541" s="11" t="str">
        <f>IFERROR(INDEX({"北京中裕世纪大酒店";"江苏利特尔绿色包装股份有限公司";"常州市金坛沃德丰电子科技有限公司"},MATCH(D10541,{"BJ_zhongyu";"JS_WX_liteer";"JS_CZ_wodefeng"},0)),"")</f>
        <v>常州市金坛沃德丰电子科技有限公司</v>
      </c>
      <c r="D10541" s="11" t="str">
        <f>[1]动作!$G10540</f>
        <v>JS_CZ_wodefeng</v>
      </c>
      <c r="E10541" s="11" t="str">
        <f>[1]动作!$D10540</f>
        <v>电表故障</v>
      </c>
      <c r="F10541" s="11" t="s">
        <v>45</v>
      </c>
      <c r="G10541" s="12">
        <f>[1]动作!$A10540+[1]动作!$B10540</f>
        <v>43217.333726851852</v>
      </c>
      <c r="H10541" s="12"/>
      <c r="I10541" s="11"/>
    </row>
    <row r="10542" spans="1:9" hidden="1" x14ac:dyDescent="0.3">
      <c r="A10542" s="24">
        <v>10540</v>
      </c>
      <c r="B10542" s="11" t="str">
        <f>IFERROR(INDEX({"JSNY-BJ0001-01";"JSNY-JS0022-01";"JSNY-JS0002-01"},MATCH(D10542,{"BJ_zhongyu";"JS_WX_liteer";"JS_CZ_wodefeng"},0)),"")</f>
        <v>JSNY-JS0002-01</v>
      </c>
      <c r="C10542" s="11" t="str">
        <f>IFERROR(INDEX({"北京中裕世纪大酒店";"江苏利特尔绿色包装股份有限公司";"常州市金坛沃德丰电子科技有限公司"},MATCH(D10542,{"BJ_zhongyu";"JS_WX_liteer";"JS_CZ_wodefeng"},0)),"")</f>
        <v>常州市金坛沃德丰电子科技有限公司</v>
      </c>
      <c r="D10542" s="11" t="str">
        <f>[1]动作!$G10541</f>
        <v>JS_CZ_wodefeng</v>
      </c>
      <c r="E10542" s="11" t="str">
        <f>[1]动作!$D10541</f>
        <v>电表故障</v>
      </c>
      <c r="F10542" s="11" t="s">
        <v>45</v>
      </c>
      <c r="G10542" s="12">
        <f>[1]动作!$A10541+[1]动作!$B10541</f>
        <v>43217.334999999999</v>
      </c>
      <c r="H10542" s="12"/>
      <c r="I10542" s="11"/>
    </row>
    <row r="10543" spans="1:9" hidden="1" x14ac:dyDescent="0.3">
      <c r="A10543" s="24">
        <v>10541</v>
      </c>
      <c r="B10543" s="11" t="str">
        <f>IFERROR(INDEX({"JSNY-BJ0001-01";"JSNY-JS0022-01";"JSNY-JS0002-01"},MATCH(D10543,{"BJ_zhongyu";"JS_WX_liteer";"JS_CZ_wodefeng"},0)),"")</f>
        <v>JSNY-JS0002-01</v>
      </c>
      <c r="C10543" s="11" t="str">
        <f>IFERROR(INDEX({"北京中裕世纪大酒店";"江苏利特尔绿色包装股份有限公司";"常州市金坛沃德丰电子科技有限公司"},MATCH(D10543,{"BJ_zhongyu";"JS_WX_liteer";"JS_CZ_wodefeng"},0)),"")</f>
        <v>常州市金坛沃德丰电子科技有限公司</v>
      </c>
      <c r="D10543" s="11" t="str">
        <f>[1]动作!$G10542</f>
        <v>JS_CZ_wodefeng</v>
      </c>
      <c r="E10543" s="11" t="str">
        <f>[1]动作!$D10542</f>
        <v>电表故障</v>
      </c>
      <c r="F10543" s="11" t="s">
        <v>45</v>
      </c>
      <c r="G10543" s="12">
        <f>[1]动作!$A10542+[1]动作!$B10542</f>
        <v>43217.337256944447</v>
      </c>
      <c r="H10543" s="12"/>
      <c r="I10543" s="11"/>
    </row>
    <row r="10544" spans="1:9" hidden="1" x14ac:dyDescent="0.3">
      <c r="A10544" s="24">
        <v>10542</v>
      </c>
      <c r="B10544" s="11" t="str">
        <f>IFERROR(INDEX({"JSNY-BJ0001-01";"JSNY-JS0022-01";"JSNY-JS0002-01"},MATCH(D10544,{"BJ_zhongyu";"JS_WX_liteer";"JS_CZ_wodefeng"},0)),"")</f>
        <v>JSNY-JS0002-01</v>
      </c>
      <c r="C10544" s="11" t="str">
        <f>IFERROR(INDEX({"北京中裕世纪大酒店";"江苏利特尔绿色包装股份有限公司";"常州市金坛沃德丰电子科技有限公司"},MATCH(D10544,{"BJ_zhongyu";"JS_WX_liteer";"JS_CZ_wodefeng"},0)),"")</f>
        <v>常州市金坛沃德丰电子科技有限公司</v>
      </c>
      <c r="D10544" s="11" t="str">
        <f>[1]动作!$G10543</f>
        <v>JS_CZ_wodefeng</v>
      </c>
      <c r="E10544" s="11" t="str">
        <f>[1]动作!$D10543</f>
        <v>电表故障</v>
      </c>
      <c r="F10544" s="11" t="s">
        <v>45</v>
      </c>
      <c r="G10544" s="12">
        <f>[1]动作!$A10543+[1]动作!$B10543</f>
        <v>43217.338240740741</v>
      </c>
      <c r="H10544" s="12"/>
      <c r="I10544" s="11"/>
    </row>
    <row r="10545" spans="1:9" hidden="1" x14ac:dyDescent="0.3">
      <c r="A10545" s="24">
        <v>10543</v>
      </c>
      <c r="B10545" s="11" t="str">
        <f>IFERROR(INDEX({"JSNY-BJ0001-01";"JSNY-JS0022-01";"JSNY-JS0002-01"},MATCH(D10545,{"BJ_zhongyu";"JS_WX_liteer";"JS_CZ_wodefeng"},0)),"")</f>
        <v>JSNY-JS0002-01</v>
      </c>
      <c r="C10545" s="11" t="str">
        <f>IFERROR(INDEX({"北京中裕世纪大酒店";"江苏利特尔绿色包装股份有限公司";"常州市金坛沃德丰电子科技有限公司"},MATCH(D10545,{"BJ_zhongyu";"JS_WX_liteer";"JS_CZ_wodefeng"},0)),"")</f>
        <v>常州市金坛沃德丰电子科技有限公司</v>
      </c>
      <c r="D10545" s="11" t="str">
        <f>[1]动作!$G10544</f>
        <v>JS_CZ_wodefeng</v>
      </c>
      <c r="E10545" s="11" t="str">
        <f>[1]动作!$D10544</f>
        <v>电表故障</v>
      </c>
      <c r="F10545" s="11" t="s">
        <v>45</v>
      </c>
      <c r="G10545" s="12">
        <f>[1]动作!$A10544+[1]动作!$B10544</f>
        <v>43217.338483796295</v>
      </c>
      <c r="H10545" s="12"/>
      <c r="I10545" s="11"/>
    </row>
    <row r="10546" spans="1:9" hidden="1" x14ac:dyDescent="0.3">
      <c r="A10546" s="24">
        <v>10544</v>
      </c>
      <c r="B10546" s="11" t="str">
        <f>IFERROR(INDEX({"JSNY-BJ0001-01";"JSNY-JS0022-01";"JSNY-JS0002-01"},MATCH(D10546,{"BJ_zhongyu";"JS_WX_liteer";"JS_CZ_wodefeng"},0)),"")</f>
        <v>JSNY-JS0002-01</v>
      </c>
      <c r="C10546" s="11" t="str">
        <f>IFERROR(INDEX({"北京中裕世纪大酒店";"江苏利特尔绿色包装股份有限公司";"常州市金坛沃德丰电子科技有限公司"},MATCH(D10546,{"BJ_zhongyu";"JS_WX_liteer";"JS_CZ_wodefeng"},0)),"")</f>
        <v>常州市金坛沃德丰电子科技有限公司</v>
      </c>
      <c r="D10546" s="11" t="str">
        <f>[1]动作!$G10545</f>
        <v>JS_CZ_wodefeng</v>
      </c>
      <c r="E10546" s="11" t="str">
        <f>[1]动作!$D10545</f>
        <v>电表故障</v>
      </c>
      <c r="F10546" s="11" t="s">
        <v>45</v>
      </c>
      <c r="G10546" s="12">
        <f>[1]动作!$A10545+[1]动作!$B10545</f>
        <v>43217.338587962964</v>
      </c>
      <c r="H10546" s="12"/>
      <c r="I10546" s="11"/>
    </row>
    <row r="10547" spans="1:9" hidden="1" x14ac:dyDescent="0.3">
      <c r="A10547" s="24">
        <v>10545</v>
      </c>
      <c r="B10547" s="11" t="str">
        <f>IFERROR(INDEX({"JSNY-BJ0001-01";"JSNY-JS0022-01";"JSNY-JS0002-01"},MATCH(D10547,{"BJ_zhongyu";"JS_WX_liteer";"JS_CZ_wodefeng"},0)),"")</f>
        <v>JSNY-JS0002-01</v>
      </c>
      <c r="C10547" s="11" t="str">
        <f>IFERROR(INDEX({"北京中裕世纪大酒店";"江苏利特尔绿色包装股份有限公司";"常州市金坛沃德丰电子科技有限公司"},MATCH(D10547,{"BJ_zhongyu";"JS_WX_liteer";"JS_CZ_wodefeng"},0)),"")</f>
        <v>常州市金坛沃德丰电子科技有限公司</v>
      </c>
      <c r="D10547" s="11" t="str">
        <f>[1]动作!$G10546</f>
        <v>JS_CZ_wodefeng</v>
      </c>
      <c r="E10547" s="11" t="str">
        <f>[1]动作!$D10546</f>
        <v>电表故障</v>
      </c>
      <c r="F10547" s="11" t="s">
        <v>45</v>
      </c>
      <c r="G10547" s="12">
        <f>[1]动作!$A10546+[1]动作!$B10546</f>
        <v>43217.341956018521</v>
      </c>
      <c r="H10547" s="12"/>
      <c r="I10547" s="11"/>
    </row>
    <row r="10548" spans="1:9" hidden="1" x14ac:dyDescent="0.3">
      <c r="A10548" s="24">
        <v>10546</v>
      </c>
      <c r="B10548" s="11" t="str">
        <f>IFERROR(INDEX({"JSNY-BJ0001-01";"JSNY-JS0022-01";"JSNY-JS0002-01"},MATCH(D10548,{"BJ_zhongyu";"JS_WX_liteer";"JS_CZ_wodefeng"},0)),"")</f>
        <v>JSNY-JS0002-01</v>
      </c>
      <c r="C10548" s="11" t="str">
        <f>IFERROR(INDEX({"北京中裕世纪大酒店";"江苏利特尔绿色包装股份有限公司";"常州市金坛沃德丰电子科技有限公司"},MATCH(D10548,{"BJ_zhongyu";"JS_WX_liteer";"JS_CZ_wodefeng"},0)),"")</f>
        <v>常州市金坛沃德丰电子科技有限公司</v>
      </c>
      <c r="D10548" s="11" t="str">
        <f>[1]动作!$G10547</f>
        <v>JS_CZ_wodefeng</v>
      </c>
      <c r="E10548" s="11" t="str">
        <f>[1]动作!$D10547</f>
        <v>电表故障</v>
      </c>
      <c r="F10548" s="11" t="s">
        <v>45</v>
      </c>
      <c r="G10548" s="12">
        <f>[1]动作!$A10547+[1]动作!$B10547</f>
        <v>43217.34207175926</v>
      </c>
      <c r="H10548" s="12"/>
      <c r="I10548" s="11"/>
    </row>
    <row r="10549" spans="1:9" hidden="1" x14ac:dyDescent="0.3">
      <c r="A10549" s="24">
        <v>10547</v>
      </c>
      <c r="B10549" s="11" t="str">
        <f>IFERROR(INDEX({"JSNY-BJ0001-01";"JSNY-JS0022-01";"JSNY-JS0002-01"},MATCH(D10549,{"BJ_zhongyu";"JS_WX_liteer";"JS_CZ_wodefeng"},0)),"")</f>
        <v>JSNY-BJ0001-01</v>
      </c>
      <c r="C10549" s="11" t="str">
        <f>IFERROR(INDEX({"北京中裕世纪大酒店";"江苏利特尔绿色包装股份有限公司";"常州市金坛沃德丰电子科技有限公司"},MATCH(D10549,{"BJ_zhongyu";"JS_WX_liteer";"JS_CZ_wodefeng"},0)),"")</f>
        <v>北京中裕世纪大酒店</v>
      </c>
      <c r="D10549" s="11" t="str">
        <f>[1]动作!$G10548</f>
        <v>BJ_zhongyu</v>
      </c>
      <c r="E10549" s="11" t="str">
        <f>[1]动作!$D10548</f>
        <v>分系统3故障状态</v>
      </c>
      <c r="F10549" s="11" t="s">
        <v>178</v>
      </c>
      <c r="G10549" s="12">
        <f>[1]动作!$A10548+[1]动作!$B10548</f>
        <v>43217.343055555553</v>
      </c>
      <c r="H10549" s="12"/>
      <c r="I10549" s="11"/>
    </row>
    <row r="10550" spans="1:9" hidden="1" x14ac:dyDescent="0.3">
      <c r="A10550" s="24">
        <v>10548</v>
      </c>
      <c r="B10550" s="11" t="str">
        <f>IFERROR(INDEX({"JSNY-BJ0001-01";"JSNY-JS0022-01";"JSNY-JS0002-01"},MATCH(D10550,{"BJ_zhongyu";"JS_WX_liteer";"JS_CZ_wodefeng"},0)),"")</f>
        <v>JSNY-BJ0001-01</v>
      </c>
      <c r="C10550" s="11" t="str">
        <f>IFERROR(INDEX({"北京中裕世纪大酒店";"江苏利特尔绿色包装股份有限公司";"常州市金坛沃德丰电子科技有限公司"},MATCH(D10550,{"BJ_zhongyu";"JS_WX_liteer";"JS_CZ_wodefeng"},0)),"")</f>
        <v>北京中裕世纪大酒店</v>
      </c>
      <c r="D10550" s="11" t="str">
        <f>[1]动作!$G10549</f>
        <v>BJ_zhongyu</v>
      </c>
      <c r="E10550" s="11" t="str">
        <f>[1]动作!$D10549</f>
        <v>分系统3BCMS2故障状态</v>
      </c>
      <c r="F10550" s="11" t="s">
        <v>177</v>
      </c>
      <c r="G10550" s="12">
        <f>[1]动作!$A10549+[1]动作!$B10549</f>
        <v>43217.343055555553</v>
      </c>
      <c r="H10550" s="12"/>
      <c r="I10550" s="11"/>
    </row>
    <row r="10551" spans="1:9" hidden="1" x14ac:dyDescent="0.3">
      <c r="A10551" s="24">
        <v>10549</v>
      </c>
      <c r="B10551" s="11" t="str">
        <f>IFERROR(INDEX({"JSNY-BJ0001-01";"JSNY-JS0022-01";"JSNY-JS0002-01"},MATCH(D10551,{"BJ_zhongyu";"JS_WX_liteer";"JS_CZ_wodefeng"},0)),"")</f>
        <v>JSNY-JS0002-01</v>
      </c>
      <c r="C10551" s="11" t="str">
        <f>IFERROR(INDEX({"北京中裕世纪大酒店";"江苏利特尔绿色包装股份有限公司";"常州市金坛沃德丰电子科技有限公司"},MATCH(D10551,{"BJ_zhongyu";"JS_WX_liteer";"JS_CZ_wodefeng"},0)),"")</f>
        <v>常州市金坛沃德丰电子科技有限公司</v>
      </c>
      <c r="D10551" s="11" t="str">
        <f>[1]动作!$G10550</f>
        <v>JS_CZ_wodefeng</v>
      </c>
      <c r="E10551" s="11" t="str">
        <f>[1]动作!$D10550</f>
        <v>电表故障</v>
      </c>
      <c r="F10551" s="11" t="s">
        <v>45</v>
      </c>
      <c r="G10551" s="12">
        <f>[1]动作!$A10550+[1]动作!$B10550</f>
        <v>43217.343518518515</v>
      </c>
      <c r="H10551" s="12"/>
      <c r="I10551" s="11"/>
    </row>
    <row r="10552" spans="1:9" hidden="1" x14ac:dyDescent="0.3">
      <c r="A10552" s="24">
        <v>10550</v>
      </c>
      <c r="B10552" s="11" t="str">
        <f>IFERROR(INDEX({"JSNY-BJ0001-01";"JSNY-JS0022-01";"JSNY-JS0002-01"},MATCH(D10552,{"BJ_zhongyu";"JS_WX_liteer";"JS_CZ_wodefeng"},0)),"")</f>
        <v>JSNY-JS0002-01</v>
      </c>
      <c r="C10552" s="11" t="str">
        <f>IFERROR(INDEX({"北京中裕世纪大酒店";"江苏利特尔绿色包装股份有限公司";"常州市金坛沃德丰电子科技有限公司"},MATCH(D10552,{"BJ_zhongyu";"JS_WX_liteer";"JS_CZ_wodefeng"},0)),"")</f>
        <v>常州市金坛沃德丰电子科技有限公司</v>
      </c>
      <c r="D10552" s="11" t="str">
        <f>[1]动作!$G10551</f>
        <v>JS_CZ_wodefeng</v>
      </c>
      <c r="E10552" s="11" t="str">
        <f>[1]动作!$D10551</f>
        <v>电表故障</v>
      </c>
      <c r="F10552" s="11" t="s">
        <v>45</v>
      </c>
      <c r="G10552" s="12">
        <f>[1]动作!$A10551+[1]动作!$B10551</f>
        <v>43217.343634259261</v>
      </c>
      <c r="H10552" s="12"/>
      <c r="I10552" s="11"/>
    </row>
    <row r="10553" spans="1:9" hidden="1" x14ac:dyDescent="0.3">
      <c r="A10553" s="24">
        <v>10551</v>
      </c>
      <c r="B10553" s="11" t="str">
        <f>IFERROR(INDEX({"JSNY-BJ0001-01";"JSNY-JS0022-01";"JSNY-JS0002-01"},MATCH(D10553,{"BJ_zhongyu";"JS_WX_liteer";"JS_CZ_wodefeng"},0)),"")</f>
        <v>JSNY-JS0002-01</v>
      </c>
      <c r="C10553" s="11" t="str">
        <f>IFERROR(INDEX({"北京中裕世纪大酒店";"江苏利特尔绿色包装股份有限公司";"常州市金坛沃德丰电子科技有限公司"},MATCH(D10553,{"BJ_zhongyu";"JS_WX_liteer";"JS_CZ_wodefeng"},0)),"")</f>
        <v>常州市金坛沃德丰电子科技有限公司</v>
      </c>
      <c r="D10553" s="11" t="str">
        <f>[1]动作!$G10552</f>
        <v>JS_CZ_wodefeng</v>
      </c>
      <c r="E10553" s="11" t="str">
        <f>[1]动作!$D10552</f>
        <v>电表故障</v>
      </c>
      <c r="F10553" s="11" t="s">
        <v>45</v>
      </c>
      <c r="G10553" s="12">
        <f>[1]动作!$A10552+[1]动作!$B10552</f>
        <v>43217.345081018517</v>
      </c>
      <c r="H10553" s="12"/>
      <c r="I10553" s="11"/>
    </row>
    <row r="10554" spans="1:9" hidden="1" x14ac:dyDescent="0.3">
      <c r="A10554" s="24">
        <v>10552</v>
      </c>
      <c r="B10554" s="11" t="str">
        <f>IFERROR(INDEX({"JSNY-BJ0001-01";"JSNY-JS0022-01";"JSNY-JS0002-01"},MATCH(D10554,{"BJ_zhongyu";"JS_WX_liteer";"JS_CZ_wodefeng"},0)),"")</f>
        <v>JSNY-JS0002-01</v>
      </c>
      <c r="C10554" s="11" t="str">
        <f>IFERROR(INDEX({"北京中裕世纪大酒店";"江苏利特尔绿色包装股份有限公司";"常州市金坛沃德丰电子科技有限公司"},MATCH(D10554,{"BJ_zhongyu";"JS_WX_liteer";"JS_CZ_wodefeng"},0)),"")</f>
        <v>常州市金坛沃德丰电子科技有限公司</v>
      </c>
      <c r="D10554" s="11" t="str">
        <f>[1]动作!$G10553</f>
        <v>JS_CZ_wodefeng</v>
      </c>
      <c r="E10554" s="11" t="str">
        <f>[1]动作!$D10553</f>
        <v>电表故障</v>
      </c>
      <c r="F10554" s="11" t="s">
        <v>45</v>
      </c>
      <c r="G10554" s="12">
        <f>[1]动作!$A10553+[1]动作!$B10553</f>
        <v>43217.347569444442</v>
      </c>
      <c r="H10554" s="12"/>
      <c r="I10554" s="11"/>
    </row>
    <row r="10555" spans="1:9" hidden="1" x14ac:dyDescent="0.3">
      <c r="A10555" s="24">
        <v>10553</v>
      </c>
      <c r="B10555" s="11" t="str">
        <f>IFERROR(INDEX({"JSNY-BJ0001-01";"JSNY-JS0022-01";"JSNY-JS0002-01"},MATCH(D10555,{"BJ_zhongyu";"JS_WX_liteer";"JS_CZ_wodefeng"},0)),"")</f>
        <v>JSNY-JS0002-01</v>
      </c>
      <c r="C10555" s="11" t="str">
        <f>IFERROR(INDEX({"北京中裕世纪大酒店";"江苏利特尔绿色包装股份有限公司";"常州市金坛沃德丰电子科技有限公司"},MATCH(D10555,{"BJ_zhongyu";"JS_WX_liteer";"JS_CZ_wodefeng"},0)),"")</f>
        <v>常州市金坛沃德丰电子科技有限公司</v>
      </c>
      <c r="D10555" s="11" t="str">
        <f>[1]动作!$G10554</f>
        <v>JS_CZ_wodefeng</v>
      </c>
      <c r="E10555" s="11" t="str">
        <f>[1]动作!$D10554</f>
        <v>电表故障</v>
      </c>
      <c r="F10555" s="11" t="s">
        <v>45</v>
      </c>
      <c r="G10555" s="12">
        <f>[1]动作!$A10554+[1]动作!$B10554</f>
        <v>43217.348958333336</v>
      </c>
      <c r="H10555" s="12"/>
      <c r="I10555" s="11"/>
    </row>
    <row r="10556" spans="1:9" hidden="1" x14ac:dyDescent="0.3">
      <c r="A10556" s="24">
        <v>10554</v>
      </c>
      <c r="B10556" s="11" t="str">
        <f>IFERROR(INDEX({"JSNY-BJ0001-01";"JSNY-JS0022-01";"JSNY-JS0002-01"},MATCH(D10556,{"BJ_zhongyu";"JS_WX_liteer";"JS_CZ_wodefeng"},0)),"")</f>
        <v>JSNY-JS0002-01</v>
      </c>
      <c r="C10556" s="11" t="str">
        <f>IFERROR(INDEX({"北京中裕世纪大酒店";"江苏利特尔绿色包装股份有限公司";"常州市金坛沃德丰电子科技有限公司"},MATCH(D10556,{"BJ_zhongyu";"JS_WX_liteer";"JS_CZ_wodefeng"},0)),"")</f>
        <v>常州市金坛沃德丰电子科技有限公司</v>
      </c>
      <c r="D10556" s="11" t="str">
        <f>[1]动作!$G10555</f>
        <v>JS_CZ_wodefeng</v>
      </c>
      <c r="E10556" s="11" t="str">
        <f>[1]动作!$D10555</f>
        <v>电表故障</v>
      </c>
      <c r="F10556" s="11" t="s">
        <v>45</v>
      </c>
      <c r="G10556" s="12">
        <f>[1]动作!$A10555+[1]动作!$B10555</f>
        <v>43217.349074074074</v>
      </c>
      <c r="H10556" s="12"/>
      <c r="I10556" s="11"/>
    </row>
    <row r="10557" spans="1:9" hidden="1" x14ac:dyDescent="0.3">
      <c r="A10557" s="24">
        <v>10555</v>
      </c>
      <c r="B10557" s="11" t="str">
        <f>IFERROR(INDEX({"JSNY-BJ0001-01";"JSNY-JS0022-01";"JSNY-JS0002-01"},MATCH(D10557,{"BJ_zhongyu";"JS_WX_liteer";"JS_CZ_wodefeng"},0)),"")</f>
        <v>JSNY-BJ0001-01</v>
      </c>
      <c r="C10557" s="11" t="str">
        <f>IFERROR(INDEX({"北京中裕世纪大酒店";"江苏利特尔绿色包装股份有限公司";"常州市金坛沃德丰电子科技有限公司"},MATCH(D10557,{"BJ_zhongyu";"JS_WX_liteer";"JS_CZ_wodefeng"},0)),"")</f>
        <v>北京中裕世纪大酒店</v>
      </c>
      <c r="D10557" s="11" t="str">
        <f>[1]动作!$G10556</f>
        <v>BJ_zhongyu</v>
      </c>
      <c r="E10557" s="11" t="str">
        <f>[1]动作!$D10556</f>
        <v>分系统3故障状态</v>
      </c>
      <c r="F10557" s="11" t="s">
        <v>178</v>
      </c>
      <c r="G10557" s="12">
        <f>[1]动作!$A10556+[1]动作!$B10556</f>
        <v>43217.349421296298</v>
      </c>
      <c r="H10557" s="12"/>
      <c r="I10557" s="11"/>
    </row>
    <row r="10558" spans="1:9" hidden="1" x14ac:dyDescent="0.3">
      <c r="A10558" s="24">
        <v>10556</v>
      </c>
      <c r="B10558" s="11" t="str">
        <f>IFERROR(INDEX({"JSNY-BJ0001-01";"JSNY-JS0022-01";"JSNY-JS0002-01"},MATCH(D10558,{"BJ_zhongyu";"JS_WX_liteer";"JS_CZ_wodefeng"},0)),"")</f>
        <v>JSNY-BJ0001-01</v>
      </c>
      <c r="C10558" s="11" t="str">
        <f>IFERROR(INDEX({"北京中裕世纪大酒店";"江苏利特尔绿色包装股份有限公司";"常州市金坛沃德丰电子科技有限公司"},MATCH(D10558,{"BJ_zhongyu";"JS_WX_liteer";"JS_CZ_wodefeng"},0)),"")</f>
        <v>北京中裕世纪大酒店</v>
      </c>
      <c r="D10558" s="11" t="str">
        <f>[1]动作!$G10557</f>
        <v>BJ_zhongyu</v>
      </c>
      <c r="E10558" s="11" t="str">
        <f>[1]动作!$D10557</f>
        <v>分系统3BCMS2故障状态</v>
      </c>
      <c r="F10558" s="11" t="s">
        <v>177</v>
      </c>
      <c r="G10558" s="12">
        <f>[1]动作!$A10557+[1]动作!$B10557</f>
        <v>43217.349421296298</v>
      </c>
      <c r="H10558" s="12"/>
      <c r="I10558" s="11"/>
    </row>
    <row r="10559" spans="1:9" hidden="1" x14ac:dyDescent="0.3">
      <c r="A10559" s="24">
        <v>10557</v>
      </c>
      <c r="B10559" s="11" t="str">
        <f>IFERROR(INDEX({"JSNY-BJ0001-01";"JSNY-JS0022-01";"JSNY-JS0002-01"},MATCH(D10559,{"BJ_zhongyu";"JS_WX_liteer";"JS_CZ_wodefeng"},0)),"")</f>
        <v>JSNY-BJ0001-01</v>
      </c>
      <c r="C10559" s="11" t="str">
        <f>IFERROR(INDEX({"北京中裕世纪大酒店";"江苏利特尔绿色包装股份有限公司";"常州市金坛沃德丰电子科技有限公司"},MATCH(D10559,{"BJ_zhongyu";"JS_WX_liteer";"JS_CZ_wodefeng"},0)),"")</f>
        <v>北京中裕世纪大酒店</v>
      </c>
      <c r="D10559" s="11" t="str">
        <f>[1]动作!$G10558</f>
        <v>BJ_zhongyu</v>
      </c>
      <c r="E10559" s="11" t="str">
        <f>[1]动作!$D10558</f>
        <v>分系统3BCMS2故障状态</v>
      </c>
      <c r="F10559" s="11" t="s">
        <v>177</v>
      </c>
      <c r="G10559" s="12">
        <f>[1]动作!$A10558+[1]动作!$B10558</f>
        <v>43217.351168981484</v>
      </c>
      <c r="H10559" s="12"/>
      <c r="I10559" s="11"/>
    </row>
    <row r="10560" spans="1:9" hidden="1" x14ac:dyDescent="0.3">
      <c r="A10560" s="24">
        <v>10558</v>
      </c>
      <c r="B10560" s="11" t="str">
        <f>IFERROR(INDEX({"JSNY-BJ0001-01";"JSNY-JS0022-01";"JSNY-JS0002-01"},MATCH(D10560,{"BJ_zhongyu";"JS_WX_liteer";"JS_CZ_wodefeng"},0)),"")</f>
        <v>JSNY-JS0002-01</v>
      </c>
      <c r="C10560" s="11" t="str">
        <f>IFERROR(INDEX({"北京中裕世纪大酒店";"江苏利特尔绿色包装股份有限公司";"常州市金坛沃德丰电子科技有限公司"},MATCH(D10560,{"BJ_zhongyu";"JS_WX_liteer";"JS_CZ_wodefeng"},0)),"")</f>
        <v>常州市金坛沃德丰电子科技有限公司</v>
      </c>
      <c r="D10560" s="11" t="str">
        <f>[1]动作!$G10559</f>
        <v>JS_CZ_wodefeng</v>
      </c>
      <c r="E10560" s="11" t="str">
        <f>[1]动作!$D10559</f>
        <v>电表故障</v>
      </c>
      <c r="F10560" s="11" t="s">
        <v>45</v>
      </c>
      <c r="G10560" s="12">
        <f>[1]动作!$A10559+[1]动作!$B10559</f>
        <v>43217.351284722223</v>
      </c>
      <c r="H10560" s="12"/>
      <c r="I10560" s="11"/>
    </row>
    <row r="10561" spans="1:9" hidden="1" x14ac:dyDescent="0.3">
      <c r="A10561" s="24">
        <v>10559</v>
      </c>
      <c r="B10561" s="11" t="str">
        <f>IFERROR(INDEX({"JSNY-BJ0001-01";"JSNY-JS0022-01";"JSNY-JS0002-01"},MATCH(D10561,{"BJ_zhongyu";"JS_WX_liteer";"JS_CZ_wodefeng"},0)),"")</f>
        <v>JSNY-JS0002-01</v>
      </c>
      <c r="C10561" s="11" t="str">
        <f>IFERROR(INDEX({"北京中裕世纪大酒店";"江苏利特尔绿色包装股份有限公司";"常州市金坛沃德丰电子科技有限公司"},MATCH(D10561,{"BJ_zhongyu";"JS_WX_liteer";"JS_CZ_wodefeng"},0)),"")</f>
        <v>常州市金坛沃德丰电子科技有限公司</v>
      </c>
      <c r="D10561" s="11" t="str">
        <f>[1]动作!$G10560</f>
        <v>JS_CZ_wodefeng</v>
      </c>
      <c r="E10561" s="11" t="str">
        <f>[1]动作!$D10560</f>
        <v>电表故障</v>
      </c>
      <c r="F10561" s="11" t="s">
        <v>45</v>
      </c>
      <c r="G10561" s="12">
        <f>[1]动作!$A10560+[1]动作!$B10560</f>
        <v>43217.353946759256</v>
      </c>
      <c r="H10561" s="12"/>
      <c r="I10561" s="11"/>
    </row>
    <row r="10562" spans="1:9" hidden="1" x14ac:dyDescent="0.3">
      <c r="A10562" s="24">
        <v>10560</v>
      </c>
      <c r="B10562" s="11" t="str">
        <f>IFERROR(INDEX({"JSNY-BJ0001-01";"JSNY-JS0022-01";"JSNY-JS0002-01"},MATCH(D10562,{"BJ_zhongyu";"JS_WX_liteer";"JS_CZ_wodefeng"},0)),"")</f>
        <v>JSNY-JS0002-01</v>
      </c>
      <c r="C10562" s="11" t="str">
        <f>IFERROR(INDEX({"北京中裕世纪大酒店";"江苏利特尔绿色包装股份有限公司";"常州市金坛沃德丰电子科技有限公司"},MATCH(D10562,{"BJ_zhongyu";"JS_WX_liteer";"JS_CZ_wodefeng"},0)),"")</f>
        <v>常州市金坛沃德丰电子科技有限公司</v>
      </c>
      <c r="D10562" s="11" t="str">
        <f>[1]动作!$G10561</f>
        <v>JS_CZ_wodefeng</v>
      </c>
      <c r="E10562" s="11" t="str">
        <f>[1]动作!$D10561</f>
        <v>电表故障</v>
      </c>
      <c r="F10562" s="11" t="s">
        <v>45</v>
      </c>
      <c r="G10562" s="12">
        <f>[1]动作!$A10561+[1]动作!$B10561</f>
        <v>43217.354178240741</v>
      </c>
      <c r="H10562" s="12"/>
      <c r="I10562" s="11"/>
    </row>
    <row r="10563" spans="1:9" hidden="1" x14ac:dyDescent="0.3">
      <c r="A10563" s="24">
        <v>10561</v>
      </c>
      <c r="B10563" s="11" t="str">
        <f>IFERROR(INDEX({"JSNY-BJ0001-01";"JSNY-JS0022-01";"JSNY-JS0002-01"},MATCH(D10563,{"BJ_zhongyu";"JS_WX_liteer";"JS_CZ_wodefeng"},0)),"")</f>
        <v>JSNY-JS0002-01</v>
      </c>
      <c r="C10563" s="11" t="str">
        <f>IFERROR(INDEX({"北京中裕世纪大酒店";"江苏利特尔绿色包装股份有限公司";"常州市金坛沃德丰电子科技有限公司"},MATCH(D10563,{"BJ_zhongyu";"JS_WX_liteer";"JS_CZ_wodefeng"},0)),"")</f>
        <v>常州市金坛沃德丰电子科技有限公司</v>
      </c>
      <c r="D10563" s="11" t="str">
        <f>[1]动作!$G10562</f>
        <v>JS_CZ_wodefeng</v>
      </c>
      <c r="E10563" s="11" t="str">
        <f>[1]动作!$D10562</f>
        <v>电表故障</v>
      </c>
      <c r="F10563" s="11" t="s">
        <v>45</v>
      </c>
      <c r="G10563" s="12">
        <f>[1]动作!$A10562+[1]动作!$B10562</f>
        <v>43217.356782407405</v>
      </c>
      <c r="H10563" s="12"/>
      <c r="I10563" s="11"/>
    </row>
    <row r="10564" spans="1:9" hidden="1" x14ac:dyDescent="0.3">
      <c r="A10564" s="24">
        <v>10562</v>
      </c>
      <c r="B10564" s="11" t="str">
        <f>IFERROR(INDEX({"JSNY-BJ0001-01";"JSNY-JS0022-01";"JSNY-JS0002-01"},MATCH(D10564,{"BJ_zhongyu";"JS_WX_liteer";"JS_CZ_wodefeng"},0)),"")</f>
        <v>JSNY-BJ0001-01</v>
      </c>
      <c r="C10564" s="11" t="str">
        <f>IFERROR(INDEX({"北京中裕世纪大酒店";"江苏利特尔绿色包装股份有限公司";"常州市金坛沃德丰电子科技有限公司"},MATCH(D10564,{"BJ_zhongyu";"JS_WX_liteer";"JS_CZ_wodefeng"},0)),"")</f>
        <v>北京中裕世纪大酒店</v>
      </c>
      <c r="D10564" s="11" t="str">
        <f>[1]动作!$G10563</f>
        <v>BJ_zhongyu</v>
      </c>
      <c r="E10564" s="11" t="str">
        <f>[1]动作!$D10563</f>
        <v>分系统3故障状态</v>
      </c>
      <c r="F10564" s="11" t="s">
        <v>178</v>
      </c>
      <c r="G10564" s="12">
        <f>[1]动作!$A10563+[1]动作!$B10563</f>
        <v>43217.35701388889</v>
      </c>
      <c r="H10564" s="12"/>
      <c r="I10564" s="11"/>
    </row>
    <row r="10565" spans="1:9" hidden="1" x14ac:dyDescent="0.3">
      <c r="A10565" s="24">
        <v>10563</v>
      </c>
      <c r="B10565" s="11" t="str">
        <f>IFERROR(INDEX({"JSNY-BJ0001-01";"JSNY-JS0022-01";"JSNY-JS0002-01"},MATCH(D10565,{"BJ_zhongyu";"JS_WX_liteer";"JS_CZ_wodefeng"},0)),"")</f>
        <v>JSNY-BJ0001-01</v>
      </c>
      <c r="C10565" s="11" t="str">
        <f>IFERROR(INDEX({"北京中裕世纪大酒店";"江苏利特尔绿色包装股份有限公司";"常州市金坛沃德丰电子科技有限公司"},MATCH(D10565,{"BJ_zhongyu";"JS_WX_liteer";"JS_CZ_wodefeng"},0)),"")</f>
        <v>北京中裕世纪大酒店</v>
      </c>
      <c r="D10565" s="11" t="str">
        <f>[1]动作!$G10564</f>
        <v>BJ_zhongyu</v>
      </c>
      <c r="E10565" s="11" t="str">
        <f>[1]动作!$D10564</f>
        <v>分系统3BCMS2故障状态</v>
      </c>
      <c r="F10565" s="11" t="s">
        <v>177</v>
      </c>
      <c r="G10565" s="12">
        <f>[1]动作!$A10564+[1]动作!$B10564</f>
        <v>43217.35701388889</v>
      </c>
      <c r="H10565" s="12"/>
      <c r="I10565" s="11"/>
    </row>
    <row r="10566" spans="1:9" hidden="1" x14ac:dyDescent="0.3">
      <c r="A10566" s="24">
        <v>10564</v>
      </c>
      <c r="B10566" s="11" t="str">
        <f>IFERROR(INDEX({"JSNY-BJ0001-01";"JSNY-JS0022-01";"JSNY-JS0002-01"},MATCH(D10566,{"BJ_zhongyu";"JS_WX_liteer";"JS_CZ_wodefeng"},0)),"")</f>
        <v>JSNY-JS0002-01</v>
      </c>
      <c r="C10566" s="11" t="str">
        <f>IFERROR(INDEX({"北京中裕世纪大酒店";"江苏利特尔绿色包装股份有限公司";"常州市金坛沃德丰电子科技有限公司"},MATCH(D10566,{"BJ_zhongyu";"JS_WX_liteer";"JS_CZ_wodefeng"},0)),"")</f>
        <v>常州市金坛沃德丰电子科技有限公司</v>
      </c>
      <c r="D10566" s="11" t="str">
        <f>[1]动作!$G10565</f>
        <v>JS_CZ_wodefeng</v>
      </c>
      <c r="E10566" s="11" t="str">
        <f>[1]动作!$D10565</f>
        <v>电表故障</v>
      </c>
      <c r="F10566" s="11" t="s">
        <v>45</v>
      </c>
      <c r="G10566" s="12">
        <f>[1]动作!$A10565+[1]动作!$B10565</f>
        <v>43217.358923611115</v>
      </c>
      <c r="H10566" s="12"/>
      <c r="I10566" s="11"/>
    </row>
    <row r="10567" spans="1:9" hidden="1" x14ac:dyDescent="0.3">
      <c r="A10567" s="24">
        <v>10565</v>
      </c>
      <c r="B10567" s="11" t="str">
        <f>IFERROR(INDEX({"JSNY-BJ0001-01";"JSNY-JS0022-01";"JSNY-JS0002-01"},MATCH(D10567,{"BJ_zhongyu";"JS_WX_liteer";"JS_CZ_wodefeng"},0)),"")</f>
        <v>JSNY-BJ0001-01</v>
      </c>
      <c r="C10567" s="11" t="str">
        <f>IFERROR(INDEX({"北京中裕世纪大酒店";"江苏利特尔绿色包装股份有限公司";"常州市金坛沃德丰电子科技有限公司"},MATCH(D10567,{"BJ_zhongyu";"JS_WX_liteer";"JS_CZ_wodefeng"},0)),"")</f>
        <v>北京中裕世纪大酒店</v>
      </c>
      <c r="D10567" s="11" t="str">
        <f>[1]动作!$G10566</f>
        <v>BJ_zhongyu</v>
      </c>
      <c r="E10567" s="11" t="str">
        <f>[1]动作!$D10566</f>
        <v>分系统3故障状态</v>
      </c>
      <c r="F10567" s="11" t="s">
        <v>178</v>
      </c>
      <c r="G10567" s="12">
        <f>[1]动作!$A10566+[1]动作!$B10566</f>
        <v>43217.36146990741</v>
      </c>
      <c r="H10567" s="12"/>
      <c r="I10567" s="11"/>
    </row>
    <row r="10568" spans="1:9" hidden="1" x14ac:dyDescent="0.3">
      <c r="A10568" s="24">
        <v>10566</v>
      </c>
      <c r="B10568" s="11" t="str">
        <f>IFERROR(INDEX({"JSNY-BJ0001-01";"JSNY-JS0022-01";"JSNY-JS0002-01"},MATCH(D10568,{"BJ_zhongyu";"JS_WX_liteer";"JS_CZ_wodefeng"},0)),"")</f>
        <v>JSNY-BJ0001-01</v>
      </c>
      <c r="C10568" s="11" t="str">
        <f>IFERROR(INDEX({"北京中裕世纪大酒店";"江苏利特尔绿色包装股份有限公司";"常州市金坛沃德丰电子科技有限公司"},MATCH(D10568,{"BJ_zhongyu";"JS_WX_liteer";"JS_CZ_wodefeng"},0)),"")</f>
        <v>北京中裕世纪大酒店</v>
      </c>
      <c r="D10568" s="11" t="str">
        <f>[1]动作!$G10567</f>
        <v>BJ_zhongyu</v>
      </c>
      <c r="E10568" s="11" t="str">
        <f>[1]动作!$D10567</f>
        <v>分系统3BCMS2故障状态</v>
      </c>
      <c r="F10568" s="11" t="s">
        <v>177</v>
      </c>
      <c r="G10568" s="12">
        <f>[1]动作!$A10567+[1]动作!$B10567</f>
        <v>43217.36146990741</v>
      </c>
      <c r="H10568" s="12"/>
      <c r="I10568" s="11"/>
    </row>
    <row r="10569" spans="1:9" hidden="1" x14ac:dyDescent="0.3">
      <c r="A10569" s="24">
        <v>10567</v>
      </c>
      <c r="B10569" s="11" t="str">
        <f>IFERROR(INDEX({"JSNY-BJ0001-01";"JSNY-JS0022-01";"JSNY-JS0002-01"},MATCH(D10569,{"BJ_zhongyu";"JS_WX_liteer";"JS_CZ_wodefeng"},0)),"")</f>
        <v>JSNY-JS0002-01</v>
      </c>
      <c r="C10569" s="11" t="str">
        <f>IFERROR(INDEX({"北京中裕世纪大酒店";"江苏利特尔绿色包装股份有限公司";"常州市金坛沃德丰电子科技有限公司"},MATCH(D10569,{"BJ_zhongyu";"JS_WX_liteer";"JS_CZ_wodefeng"},0)),"")</f>
        <v>常州市金坛沃德丰电子科技有限公司</v>
      </c>
      <c r="D10569" s="11" t="str">
        <f>[1]动作!$G10568</f>
        <v>JS_CZ_wodefeng</v>
      </c>
      <c r="E10569" s="11" t="str">
        <f>[1]动作!$D10568</f>
        <v>电表故障</v>
      </c>
      <c r="F10569" s="11" t="s">
        <v>45</v>
      </c>
      <c r="G10569" s="12">
        <f>[1]动作!$A10568+[1]动作!$B10568</f>
        <v>43217.362986111111</v>
      </c>
      <c r="H10569" s="12"/>
      <c r="I10569" s="11"/>
    </row>
    <row r="10570" spans="1:9" hidden="1" x14ac:dyDescent="0.3">
      <c r="A10570" s="24">
        <v>10568</v>
      </c>
      <c r="B10570" s="11" t="str">
        <f>IFERROR(INDEX({"JSNY-BJ0001-01";"JSNY-JS0022-01";"JSNY-JS0002-01"},MATCH(D10570,{"BJ_zhongyu";"JS_WX_liteer";"JS_CZ_wodefeng"},0)),"")</f>
        <v>JSNY-JS0002-01</v>
      </c>
      <c r="C10570" s="11" t="str">
        <f>IFERROR(INDEX({"北京中裕世纪大酒店";"江苏利特尔绿色包装股份有限公司";"常州市金坛沃德丰电子科技有限公司"},MATCH(D10570,{"BJ_zhongyu";"JS_WX_liteer";"JS_CZ_wodefeng"},0)),"")</f>
        <v>常州市金坛沃德丰电子科技有限公司</v>
      </c>
      <c r="D10570" s="11" t="str">
        <f>[1]动作!$G10569</f>
        <v>JS_CZ_wodefeng</v>
      </c>
      <c r="E10570" s="11" t="str">
        <f>[1]动作!$D10569</f>
        <v>电表故障</v>
      </c>
      <c r="F10570" s="11" t="s">
        <v>45</v>
      </c>
      <c r="G10570" s="12">
        <f>[1]动作!$A10569+[1]动作!$B10569</f>
        <v>43217.364548611113</v>
      </c>
      <c r="H10570" s="12"/>
      <c r="I10570" s="11"/>
    </row>
    <row r="10571" spans="1:9" hidden="1" x14ac:dyDescent="0.3">
      <c r="A10571" s="24">
        <v>10569</v>
      </c>
      <c r="B10571" s="11" t="str">
        <f>IFERROR(INDEX({"JSNY-BJ0001-01";"JSNY-JS0022-01";"JSNY-JS0002-01"},MATCH(D10571,{"BJ_zhongyu";"JS_WX_liteer";"JS_CZ_wodefeng"},0)),"")</f>
        <v>JSNY-BJ0001-01</v>
      </c>
      <c r="C10571" s="11" t="str">
        <f>IFERROR(INDEX({"北京中裕世纪大酒店";"江苏利特尔绿色包装股份有限公司";"常州市金坛沃德丰电子科技有限公司"},MATCH(D10571,{"BJ_zhongyu";"JS_WX_liteer";"JS_CZ_wodefeng"},0)),"")</f>
        <v>北京中裕世纪大酒店</v>
      </c>
      <c r="D10571" s="11" t="str">
        <f>[1]动作!$G10570</f>
        <v>BJ_zhongyu</v>
      </c>
      <c r="E10571" s="11" t="str">
        <f>[1]动作!$D10570</f>
        <v>分系统3BCMS2故障状态</v>
      </c>
      <c r="F10571" s="11" t="s">
        <v>177</v>
      </c>
      <c r="G10571" s="12">
        <f>[1]动作!$A10570+[1]动作!$B10570</f>
        <v>43217.365358796298</v>
      </c>
      <c r="H10571" s="12"/>
      <c r="I10571" s="11"/>
    </row>
    <row r="10572" spans="1:9" hidden="1" x14ac:dyDescent="0.3">
      <c r="A10572" s="24">
        <v>10570</v>
      </c>
      <c r="B10572" s="11" t="str">
        <f>IFERROR(INDEX({"JSNY-BJ0001-01";"JSNY-JS0022-01";"JSNY-JS0002-01"},MATCH(D10572,{"BJ_zhongyu";"JS_WX_liteer";"JS_CZ_wodefeng"},0)),"")</f>
        <v>JSNY-JS0002-01</v>
      </c>
      <c r="C10572" s="11" t="str">
        <f>IFERROR(INDEX({"北京中裕世纪大酒店";"江苏利特尔绿色包装股份有限公司";"常州市金坛沃德丰电子科技有限公司"},MATCH(D10572,{"BJ_zhongyu";"JS_WX_liteer";"JS_CZ_wodefeng"},0)),"")</f>
        <v>常州市金坛沃德丰电子科技有限公司</v>
      </c>
      <c r="D10572" s="11" t="str">
        <f>[1]动作!$G10571</f>
        <v>JS_CZ_wodefeng</v>
      </c>
      <c r="E10572" s="11" t="str">
        <f>[1]动作!$D10571</f>
        <v>电表故障</v>
      </c>
      <c r="F10572" s="11" t="s">
        <v>45</v>
      </c>
      <c r="G10572" s="12">
        <f>[1]动作!$A10571+[1]动作!$B10571</f>
        <v>43217.365648148145</v>
      </c>
      <c r="H10572" s="12"/>
      <c r="I10572" s="11"/>
    </row>
    <row r="10573" spans="1:9" hidden="1" x14ac:dyDescent="0.3">
      <c r="A10573" s="24">
        <v>10571</v>
      </c>
      <c r="B10573" s="11" t="str">
        <f>IFERROR(INDEX({"JSNY-BJ0001-01";"JSNY-JS0022-01";"JSNY-JS0002-01"},MATCH(D10573,{"BJ_zhongyu";"JS_WX_liteer";"JS_CZ_wodefeng"},0)),"")</f>
        <v>JSNY-JS0002-01</v>
      </c>
      <c r="C10573" s="11" t="str">
        <f>IFERROR(INDEX({"北京中裕世纪大酒店";"江苏利特尔绿色包装股份有限公司";"常州市金坛沃德丰电子科技有限公司"},MATCH(D10573,{"BJ_zhongyu";"JS_WX_liteer";"JS_CZ_wodefeng"},0)),"")</f>
        <v>常州市金坛沃德丰电子科技有限公司</v>
      </c>
      <c r="D10573" s="11" t="str">
        <f>[1]动作!$G10572</f>
        <v>JS_CZ_wodefeng</v>
      </c>
      <c r="E10573" s="11" t="str">
        <f>[1]动作!$D10572</f>
        <v>电表故障</v>
      </c>
      <c r="F10573" s="11" t="s">
        <v>45</v>
      </c>
      <c r="G10573" s="12">
        <f>[1]动作!$A10572+[1]动作!$B10572</f>
        <v>43217.365879629629</v>
      </c>
      <c r="H10573" s="12"/>
      <c r="I10573" s="11"/>
    </row>
    <row r="10574" spans="1:9" hidden="1" x14ac:dyDescent="0.3">
      <c r="A10574" s="24">
        <v>10572</v>
      </c>
      <c r="B10574" s="11" t="str">
        <f>IFERROR(INDEX({"JSNY-BJ0001-01";"JSNY-JS0022-01";"JSNY-JS0002-01"},MATCH(D10574,{"BJ_zhongyu";"JS_WX_liteer";"JS_CZ_wodefeng"},0)),"")</f>
        <v>JSNY-JS0002-01</v>
      </c>
      <c r="C10574" s="11" t="str">
        <f>IFERROR(INDEX({"北京中裕世纪大酒店";"江苏利特尔绿色包装股份有限公司";"常州市金坛沃德丰电子科技有限公司"},MATCH(D10574,{"BJ_zhongyu";"JS_WX_liteer";"JS_CZ_wodefeng"},0)),"")</f>
        <v>常州市金坛沃德丰电子科技有限公司</v>
      </c>
      <c r="D10574" s="11" t="str">
        <f>[1]动作!$G10573</f>
        <v>JS_CZ_wodefeng</v>
      </c>
      <c r="E10574" s="11" t="str">
        <f>[1]动作!$D10573</f>
        <v>电表故障</v>
      </c>
      <c r="F10574" s="11" t="s">
        <v>45</v>
      </c>
      <c r="G10574" s="12">
        <f>[1]动作!$A10573+[1]动作!$B10573</f>
        <v>43217.365995370368</v>
      </c>
      <c r="H10574" s="12"/>
      <c r="I10574" s="11"/>
    </row>
    <row r="10575" spans="1:9" hidden="1" x14ac:dyDescent="0.3">
      <c r="A10575" s="24">
        <v>10573</v>
      </c>
      <c r="B10575" s="11" t="str">
        <f>IFERROR(INDEX({"JSNY-BJ0001-01";"JSNY-JS0022-01";"JSNY-JS0002-01"},MATCH(D10575,{"BJ_zhongyu";"JS_WX_liteer";"JS_CZ_wodefeng"},0)),"")</f>
        <v>JSNY-JS0002-01</v>
      </c>
      <c r="C10575" s="11" t="str">
        <f>IFERROR(INDEX({"北京中裕世纪大酒店";"江苏利特尔绿色包装股份有限公司";"常州市金坛沃德丰电子科技有限公司"},MATCH(D10575,{"BJ_zhongyu";"JS_WX_liteer";"JS_CZ_wodefeng"},0)),"")</f>
        <v>常州市金坛沃德丰电子科技有限公司</v>
      </c>
      <c r="D10575" s="11" t="str">
        <f>[1]动作!$G10574</f>
        <v>JS_CZ_wodefeng</v>
      </c>
      <c r="E10575" s="11" t="str">
        <f>[1]动作!$D10574</f>
        <v>电表故障</v>
      </c>
      <c r="F10575" s="11" t="s">
        <v>45</v>
      </c>
      <c r="G10575" s="12">
        <f>[1]动作!$A10574+[1]动作!$B10574</f>
        <v>43217.366111111114</v>
      </c>
      <c r="H10575" s="12"/>
      <c r="I10575" s="11"/>
    </row>
    <row r="10576" spans="1:9" hidden="1" x14ac:dyDescent="0.3">
      <c r="A10576" s="24">
        <v>10574</v>
      </c>
      <c r="B10576" s="11" t="str">
        <f>IFERROR(INDEX({"JSNY-BJ0001-01";"JSNY-JS0022-01";"JSNY-JS0002-01"},MATCH(D10576,{"BJ_zhongyu";"JS_WX_liteer";"JS_CZ_wodefeng"},0)),"")</f>
        <v>JSNY-JS0002-01</v>
      </c>
      <c r="C10576" s="11" t="str">
        <f>IFERROR(INDEX({"北京中裕世纪大酒店";"江苏利特尔绿色包装股份有限公司";"常州市金坛沃德丰电子科技有限公司"},MATCH(D10576,{"BJ_zhongyu";"JS_WX_liteer";"JS_CZ_wodefeng"},0)),"")</f>
        <v>常州市金坛沃德丰电子科技有限公司</v>
      </c>
      <c r="D10576" s="11" t="str">
        <f>[1]动作!$G10575</f>
        <v>JS_CZ_wodefeng</v>
      </c>
      <c r="E10576" s="11" t="str">
        <f>[1]动作!$D10575</f>
        <v>电表故障</v>
      </c>
      <c r="F10576" s="11" t="s">
        <v>45</v>
      </c>
      <c r="G10576" s="12">
        <f>[1]动作!$A10575+[1]动作!$B10575</f>
        <v>43217.3669212963</v>
      </c>
      <c r="H10576" s="12"/>
      <c r="I10576" s="11"/>
    </row>
    <row r="10577" spans="1:9" hidden="1" x14ac:dyDescent="0.3">
      <c r="A10577" s="24">
        <v>10575</v>
      </c>
      <c r="B10577" s="11" t="str">
        <f>IFERROR(INDEX({"JSNY-BJ0001-01";"JSNY-JS0022-01";"JSNY-JS0002-01"},MATCH(D10577,{"BJ_zhongyu";"JS_WX_liteer";"JS_CZ_wodefeng"},0)),"")</f>
        <v>JSNY-JS0002-01</v>
      </c>
      <c r="C10577" s="11" t="str">
        <f>IFERROR(INDEX({"北京中裕世纪大酒店";"江苏利特尔绿色包装股份有限公司";"常州市金坛沃德丰电子科技有限公司"},MATCH(D10577,{"BJ_zhongyu";"JS_WX_liteer";"JS_CZ_wodefeng"},0)),"")</f>
        <v>常州市金坛沃德丰电子科技有限公司</v>
      </c>
      <c r="D10577" s="11" t="str">
        <f>[1]动作!$G10576</f>
        <v>JS_CZ_wodefeng</v>
      </c>
      <c r="E10577" s="11" t="str">
        <f>[1]动作!$D10576</f>
        <v>电表故障</v>
      </c>
      <c r="F10577" s="11" t="s">
        <v>45</v>
      </c>
      <c r="G10577" s="12">
        <f>[1]动作!$A10576+[1]动作!$B10576</f>
        <v>43217.369351851848</v>
      </c>
      <c r="H10577" s="12"/>
      <c r="I10577" s="11"/>
    </row>
    <row r="10578" spans="1:9" hidden="1" x14ac:dyDescent="0.3">
      <c r="A10578" s="24">
        <v>10576</v>
      </c>
      <c r="B10578" s="11" t="str">
        <f>IFERROR(INDEX({"JSNY-BJ0001-01";"JSNY-JS0022-01";"JSNY-JS0002-01"},MATCH(D10578,{"BJ_zhongyu";"JS_WX_liteer";"JS_CZ_wodefeng"},0)),"")</f>
        <v>JSNY-JS0002-01</v>
      </c>
      <c r="C10578" s="11" t="str">
        <f>IFERROR(INDEX({"北京中裕世纪大酒店";"江苏利特尔绿色包装股份有限公司";"常州市金坛沃德丰电子科技有限公司"},MATCH(D10578,{"BJ_zhongyu";"JS_WX_liteer";"JS_CZ_wodefeng"},0)),"")</f>
        <v>常州市金坛沃德丰电子科技有限公司</v>
      </c>
      <c r="D10578" s="11" t="str">
        <f>[1]动作!$G10577</f>
        <v>JS_CZ_wodefeng</v>
      </c>
      <c r="E10578" s="11" t="str">
        <f>[1]动作!$D10577</f>
        <v>电表故障</v>
      </c>
      <c r="F10578" s="11" t="s">
        <v>45</v>
      </c>
      <c r="G10578" s="12">
        <f>[1]动作!$A10577+[1]动作!$B10577</f>
        <v>43217.369583333333</v>
      </c>
      <c r="H10578" s="12"/>
      <c r="I10578" s="11"/>
    </row>
    <row r="10579" spans="1:9" hidden="1" x14ac:dyDescent="0.3">
      <c r="A10579" s="24">
        <v>10577</v>
      </c>
      <c r="B10579" s="11" t="str">
        <f>IFERROR(INDEX({"JSNY-BJ0001-01";"JSNY-JS0022-01";"JSNY-JS0002-01"},MATCH(D10579,{"BJ_zhongyu";"JS_WX_liteer";"JS_CZ_wodefeng"},0)),"")</f>
        <v>JSNY-BJ0001-01</v>
      </c>
      <c r="C10579" s="11" t="str">
        <f>IFERROR(INDEX({"北京中裕世纪大酒店";"江苏利特尔绿色包装股份有限公司";"常州市金坛沃德丰电子科技有限公司"},MATCH(D10579,{"BJ_zhongyu";"JS_WX_liteer";"JS_CZ_wodefeng"},0)),"")</f>
        <v>北京中裕世纪大酒店</v>
      </c>
      <c r="D10579" s="11" t="str">
        <f>[1]动作!$G10578</f>
        <v>BJ_zhongyu</v>
      </c>
      <c r="E10579" s="11" t="str">
        <f>[1]动作!$D10578</f>
        <v>分系统3故障状态</v>
      </c>
      <c r="F10579" s="11" t="s">
        <v>178</v>
      </c>
      <c r="G10579" s="12">
        <f>[1]动作!$A10578+[1]动作!$B10578</f>
        <v>43217.370219907411</v>
      </c>
      <c r="H10579" s="12"/>
      <c r="I10579" s="11"/>
    </row>
    <row r="10580" spans="1:9" hidden="1" x14ac:dyDescent="0.3">
      <c r="A10580" s="24">
        <v>10578</v>
      </c>
      <c r="B10580" s="11" t="str">
        <f>IFERROR(INDEX({"JSNY-BJ0001-01";"JSNY-JS0022-01";"JSNY-JS0002-01"},MATCH(D10580,{"BJ_zhongyu";"JS_WX_liteer";"JS_CZ_wodefeng"},0)),"")</f>
        <v>JSNY-BJ0001-01</v>
      </c>
      <c r="C10580" s="11" t="str">
        <f>IFERROR(INDEX({"北京中裕世纪大酒店";"江苏利特尔绿色包装股份有限公司";"常州市金坛沃德丰电子科技有限公司"},MATCH(D10580,{"BJ_zhongyu";"JS_WX_liteer";"JS_CZ_wodefeng"},0)),"")</f>
        <v>北京中裕世纪大酒店</v>
      </c>
      <c r="D10580" s="11" t="str">
        <f>[1]动作!$G10579</f>
        <v>BJ_zhongyu</v>
      </c>
      <c r="E10580" s="11" t="str">
        <f>[1]动作!$D10579</f>
        <v>分系统3BCMS2故障状态</v>
      </c>
      <c r="F10580" s="11" t="s">
        <v>177</v>
      </c>
      <c r="G10580" s="12">
        <f>[1]动作!$A10579+[1]动作!$B10579</f>
        <v>43217.370219907411</v>
      </c>
      <c r="H10580" s="12"/>
      <c r="I10580" s="11"/>
    </row>
    <row r="10581" spans="1:9" hidden="1" x14ac:dyDescent="0.3">
      <c r="A10581" s="24">
        <v>10579</v>
      </c>
      <c r="B10581" s="11" t="str">
        <f>IFERROR(INDEX({"JSNY-BJ0001-01";"JSNY-JS0022-01";"JSNY-JS0002-01"},MATCH(D10581,{"BJ_zhongyu";"JS_WX_liteer";"JS_CZ_wodefeng"},0)),"")</f>
        <v>JSNY-JS0002-01</v>
      </c>
      <c r="C10581" s="11" t="str">
        <f>IFERROR(INDEX({"北京中裕世纪大酒店";"江苏利特尔绿色包装股份有限公司";"常州市金坛沃德丰电子科技有限公司"},MATCH(D10581,{"BJ_zhongyu";"JS_WX_liteer";"JS_CZ_wodefeng"},0)),"")</f>
        <v>常州市金坛沃德丰电子科技有限公司</v>
      </c>
      <c r="D10581" s="11" t="str">
        <f>[1]动作!$G10580</f>
        <v>JS_CZ_wodefeng</v>
      </c>
      <c r="E10581" s="11" t="str">
        <f>[1]动作!$D10580</f>
        <v>电表故障</v>
      </c>
      <c r="F10581" s="11" t="s">
        <v>45</v>
      </c>
      <c r="G10581" s="12">
        <f>[1]动作!$A10580+[1]动作!$B10580</f>
        <v>43217.375034722223</v>
      </c>
      <c r="H10581" s="12"/>
      <c r="I10581" s="11"/>
    </row>
    <row r="10582" spans="1:9" hidden="1" x14ac:dyDescent="0.3">
      <c r="A10582" s="24">
        <v>10580</v>
      </c>
      <c r="B10582" s="11" t="str">
        <f>IFERROR(INDEX({"JSNY-BJ0001-01";"JSNY-JS0022-01";"JSNY-JS0002-01"},MATCH(D10582,{"BJ_zhongyu";"JS_WX_liteer";"JS_CZ_wodefeng"},0)),"")</f>
        <v>JSNY-JS0002-01</v>
      </c>
      <c r="C10582" s="11" t="str">
        <f>IFERROR(INDEX({"北京中裕世纪大酒店";"江苏利特尔绿色包装股份有限公司";"常州市金坛沃德丰电子科技有限公司"},MATCH(D10582,{"BJ_zhongyu";"JS_WX_liteer";"JS_CZ_wodefeng"},0)),"")</f>
        <v>常州市金坛沃德丰电子科技有限公司</v>
      </c>
      <c r="D10582" s="11" t="str">
        <f>[1]动作!$G10581</f>
        <v>JS_CZ_wodefeng</v>
      </c>
      <c r="E10582" s="11" t="str">
        <f>[1]动作!$D10581</f>
        <v>电表故障</v>
      </c>
      <c r="F10582" s="11" t="s">
        <v>45</v>
      </c>
      <c r="G10582" s="12">
        <f>[1]动作!$A10581+[1]动作!$B10581</f>
        <v>43217.376307870371</v>
      </c>
      <c r="H10582" s="12"/>
      <c r="I10582" s="11"/>
    </row>
    <row r="10583" spans="1:9" hidden="1" x14ac:dyDescent="0.3">
      <c r="A10583" s="24">
        <v>10581</v>
      </c>
      <c r="B10583" s="11" t="str">
        <f>IFERROR(INDEX({"JSNY-BJ0001-01";"JSNY-JS0022-01";"JSNY-JS0002-01"},MATCH(D10583,{"BJ_zhongyu";"JS_WX_liteer";"JS_CZ_wodefeng"},0)),"")</f>
        <v>JSNY-JS0002-01</v>
      </c>
      <c r="C10583" s="11" t="str">
        <f>IFERROR(INDEX({"北京中裕世纪大酒店";"江苏利特尔绿色包装股份有限公司";"常州市金坛沃德丰电子科技有限公司"},MATCH(D10583,{"BJ_zhongyu";"JS_WX_liteer";"JS_CZ_wodefeng"},0)),"")</f>
        <v>常州市金坛沃德丰电子科技有限公司</v>
      </c>
      <c r="D10583" s="11" t="str">
        <f>[1]动作!$G10582</f>
        <v>JS_CZ_wodefeng</v>
      </c>
      <c r="E10583" s="11" t="str">
        <f>[1]动作!$D10582</f>
        <v>电表故障</v>
      </c>
      <c r="F10583" s="11" t="s">
        <v>45</v>
      </c>
      <c r="G10583" s="12">
        <f>[1]动作!$A10582+[1]动作!$B10582</f>
        <v>43217.376423611109</v>
      </c>
      <c r="H10583" s="12"/>
      <c r="I10583" s="11"/>
    </row>
    <row r="10584" spans="1:9" hidden="1" x14ac:dyDescent="0.3">
      <c r="A10584" s="24">
        <v>10582</v>
      </c>
      <c r="B10584" s="11" t="str">
        <f>IFERROR(INDEX({"JSNY-BJ0001-01";"JSNY-JS0022-01";"JSNY-JS0002-01"},MATCH(D10584,{"BJ_zhongyu";"JS_WX_liteer";"JS_CZ_wodefeng"},0)),"")</f>
        <v>JSNY-JS0002-01</v>
      </c>
      <c r="C10584" s="11" t="str">
        <f>IFERROR(INDEX({"北京中裕世纪大酒店";"江苏利特尔绿色包装股份有限公司";"常州市金坛沃德丰电子科技有限公司"},MATCH(D10584,{"BJ_zhongyu";"JS_WX_liteer";"JS_CZ_wodefeng"},0)),"")</f>
        <v>常州市金坛沃德丰电子科技有限公司</v>
      </c>
      <c r="D10584" s="11" t="str">
        <f>[1]动作!$G10583</f>
        <v>JS_CZ_wodefeng</v>
      </c>
      <c r="E10584" s="11" t="str">
        <f>[1]动作!$D10583</f>
        <v>电表故障</v>
      </c>
      <c r="F10584" s="11" t="s">
        <v>45</v>
      </c>
      <c r="G10584" s="12">
        <f>[1]动作!$A10583+[1]动作!$B10583</f>
        <v>43217.376597222225</v>
      </c>
      <c r="H10584" s="12"/>
      <c r="I10584" s="11"/>
    </row>
    <row r="10585" spans="1:9" hidden="1" x14ac:dyDescent="0.3">
      <c r="A10585" s="24">
        <v>10583</v>
      </c>
      <c r="B10585" s="11" t="str">
        <f>IFERROR(INDEX({"JSNY-BJ0001-01";"JSNY-JS0022-01";"JSNY-JS0002-01"},MATCH(D10585,{"BJ_zhongyu";"JS_WX_liteer";"JS_CZ_wodefeng"},0)),"")</f>
        <v>JSNY-JS0002-01</v>
      </c>
      <c r="C10585" s="11" t="str">
        <f>IFERROR(INDEX({"北京中裕世纪大酒店";"江苏利特尔绿色包装股份有限公司";"常州市金坛沃德丰电子科技有限公司"},MATCH(D10585,{"BJ_zhongyu";"JS_WX_liteer";"JS_CZ_wodefeng"},0)),"")</f>
        <v>常州市金坛沃德丰电子科技有限公司</v>
      </c>
      <c r="D10585" s="11" t="str">
        <f>[1]动作!$G10584</f>
        <v>JS_CZ_wodefeng</v>
      </c>
      <c r="E10585" s="11" t="str">
        <f>[1]动作!$D10584</f>
        <v>电表故障</v>
      </c>
      <c r="F10585" s="11" t="s">
        <v>45</v>
      </c>
      <c r="G10585" s="12">
        <f>[1]动作!$A10584+[1]动作!$B10584</f>
        <v>43217.377870370372</v>
      </c>
      <c r="H10585" s="12"/>
      <c r="I10585" s="11"/>
    </row>
    <row r="10586" spans="1:9" hidden="1" x14ac:dyDescent="0.3">
      <c r="A10586" s="24">
        <v>10584</v>
      </c>
      <c r="B10586" s="11" t="str">
        <f>IFERROR(INDEX({"JSNY-BJ0001-01";"JSNY-JS0022-01";"JSNY-JS0002-01"},MATCH(D10586,{"BJ_zhongyu";"JS_WX_liteer";"JS_CZ_wodefeng"},0)),"")</f>
        <v>JSNY-BJ0001-01</v>
      </c>
      <c r="C10586" s="11" t="str">
        <f>IFERROR(INDEX({"北京中裕世纪大酒店";"江苏利特尔绿色包装股份有限公司";"常州市金坛沃德丰电子科技有限公司"},MATCH(D10586,{"BJ_zhongyu";"JS_WX_liteer";"JS_CZ_wodefeng"},0)),"")</f>
        <v>北京中裕世纪大酒店</v>
      </c>
      <c r="D10586" s="11" t="str">
        <f>[1]动作!$G10585</f>
        <v>BJ_zhongyu</v>
      </c>
      <c r="E10586" s="11" t="str">
        <f>[1]动作!$D10585</f>
        <v>分系统3BCMS2故障状态</v>
      </c>
      <c r="F10586" s="11" t="s">
        <v>177</v>
      </c>
      <c r="G10586" s="12">
        <f>[1]动作!$A10585+[1]动作!$B10585</f>
        <v>43217.379502314812</v>
      </c>
      <c r="H10586" s="12"/>
      <c r="I10586" s="11"/>
    </row>
    <row r="10587" spans="1:9" hidden="1" x14ac:dyDescent="0.3">
      <c r="A10587" s="24">
        <v>10585</v>
      </c>
      <c r="B10587" s="11" t="str">
        <f>IFERROR(INDEX({"JSNY-BJ0001-01";"JSNY-JS0022-01";"JSNY-JS0002-01"},MATCH(D10587,{"BJ_zhongyu";"JS_WX_liteer";"JS_CZ_wodefeng"},0)),"")</f>
        <v>JSNY-JS0002-01</v>
      </c>
      <c r="C10587" s="11" t="str">
        <f>IFERROR(INDEX({"北京中裕世纪大酒店";"江苏利特尔绿色包装股份有限公司";"常州市金坛沃德丰电子科技有限公司"},MATCH(D10587,{"BJ_zhongyu";"JS_WX_liteer";"JS_CZ_wodefeng"},0)),"")</f>
        <v>常州市金坛沃德丰电子科技有限公司</v>
      </c>
      <c r="D10587" s="11" t="str">
        <f>[1]动作!$G10586</f>
        <v>JS_CZ_wodefeng</v>
      </c>
      <c r="E10587" s="11" t="str">
        <f>[1]动作!$D10586</f>
        <v>电表故障</v>
      </c>
      <c r="F10587" s="11" t="s">
        <v>45</v>
      </c>
      <c r="G10587" s="12">
        <f>[1]动作!$A10586+[1]动作!$B10586</f>
        <v>43217.38181712963</v>
      </c>
      <c r="H10587" s="12"/>
      <c r="I10587" s="11"/>
    </row>
    <row r="10588" spans="1:9" hidden="1" x14ac:dyDescent="0.3">
      <c r="A10588" s="24">
        <v>10586</v>
      </c>
      <c r="B10588" s="11" t="str">
        <f>IFERROR(INDEX({"JSNY-BJ0001-01";"JSNY-JS0022-01";"JSNY-JS0002-01"},MATCH(D10588,{"BJ_zhongyu";"JS_WX_liteer";"JS_CZ_wodefeng"},0)),"")</f>
        <v>JSNY-JS0002-01</v>
      </c>
      <c r="C10588" s="11" t="str">
        <f>IFERROR(INDEX({"北京中裕世纪大酒店";"江苏利特尔绿色包装股份有限公司";"常州市金坛沃德丰电子科技有限公司"},MATCH(D10588,{"BJ_zhongyu";"JS_WX_liteer";"JS_CZ_wodefeng"},0)),"")</f>
        <v>常州市金坛沃德丰电子科技有限公司</v>
      </c>
      <c r="D10588" s="11" t="str">
        <f>[1]动作!$G10587</f>
        <v>JS_CZ_wodefeng</v>
      </c>
      <c r="E10588" s="11" t="str">
        <f>[1]动作!$D10587</f>
        <v>电表故障</v>
      </c>
      <c r="F10588" s="11" t="s">
        <v>45</v>
      </c>
      <c r="G10588" s="12">
        <f>[1]动作!$A10587+[1]动作!$B10587</f>
        <v>43217.384479166663</v>
      </c>
      <c r="H10588" s="12"/>
      <c r="I10588" s="11"/>
    </row>
    <row r="10589" spans="1:9" hidden="1" x14ac:dyDescent="0.3">
      <c r="A10589" s="24">
        <v>10587</v>
      </c>
      <c r="B10589" s="11" t="str">
        <f>IFERROR(INDEX({"JSNY-BJ0001-01";"JSNY-JS0022-01";"JSNY-JS0002-01"},MATCH(D10589,{"BJ_zhongyu";"JS_WX_liteer";"JS_CZ_wodefeng"},0)),"")</f>
        <v>JSNY-JS0002-01</v>
      </c>
      <c r="C10589" s="11" t="str">
        <f>IFERROR(INDEX({"北京中裕世纪大酒店";"江苏利特尔绿色包装股份有限公司";"常州市金坛沃德丰电子科技有限公司"},MATCH(D10589,{"BJ_zhongyu";"JS_WX_liteer";"JS_CZ_wodefeng"},0)),"")</f>
        <v>常州市金坛沃德丰电子科技有限公司</v>
      </c>
      <c r="D10589" s="11" t="str">
        <f>[1]动作!$G10588</f>
        <v>JS_CZ_wodefeng</v>
      </c>
      <c r="E10589" s="11" t="str">
        <f>[1]动作!$D10588</f>
        <v>电表故障</v>
      </c>
      <c r="F10589" s="11" t="s">
        <v>45</v>
      </c>
      <c r="G10589" s="12">
        <f>[1]动作!$A10588+[1]动作!$B10588</f>
        <v>43217.386793981481</v>
      </c>
      <c r="H10589" s="12"/>
      <c r="I10589" s="11"/>
    </row>
    <row r="10590" spans="1:9" hidden="1" x14ac:dyDescent="0.3">
      <c r="A10590" s="24">
        <v>10588</v>
      </c>
      <c r="B10590" s="11" t="str">
        <f>IFERROR(INDEX({"JSNY-BJ0001-01";"JSNY-JS0022-01";"JSNY-JS0002-01"},MATCH(D10590,{"BJ_zhongyu";"JS_WX_liteer";"JS_CZ_wodefeng"},0)),"")</f>
        <v>JSNY-JS0002-01</v>
      </c>
      <c r="C10590" s="11" t="str">
        <f>IFERROR(INDEX({"北京中裕世纪大酒店";"江苏利特尔绿色包装股份有限公司";"常州市金坛沃德丰电子科技有限公司"},MATCH(D10590,{"BJ_zhongyu";"JS_WX_liteer";"JS_CZ_wodefeng"},0)),"")</f>
        <v>常州市金坛沃德丰电子科技有限公司</v>
      </c>
      <c r="D10590" s="11" t="str">
        <f>[1]动作!$G10589</f>
        <v>JS_CZ_wodefeng</v>
      </c>
      <c r="E10590" s="11" t="str">
        <f>[1]动作!$D10589</f>
        <v>电表故障</v>
      </c>
      <c r="F10590" s="11" t="s">
        <v>45</v>
      </c>
      <c r="G10590" s="12">
        <f>[1]动作!$A10589+[1]动作!$B10589</f>
        <v>43217.388136574074</v>
      </c>
      <c r="H10590" s="12"/>
      <c r="I10590" s="11"/>
    </row>
    <row r="10591" spans="1:9" hidden="1" x14ac:dyDescent="0.3">
      <c r="A10591" s="24">
        <v>10589</v>
      </c>
      <c r="B10591" s="11" t="str">
        <f>IFERROR(INDEX({"JSNY-BJ0001-01";"JSNY-JS0022-01";"JSNY-JS0002-01"},MATCH(D10591,{"BJ_zhongyu";"JS_WX_liteer";"JS_CZ_wodefeng"},0)),"")</f>
        <v>JSNY-JS0002-01</v>
      </c>
      <c r="C10591" s="11" t="str">
        <f>IFERROR(INDEX({"北京中裕世纪大酒店";"江苏利特尔绿色包装股份有限公司";"常州市金坛沃德丰电子科技有限公司"},MATCH(D10591,{"BJ_zhongyu";"JS_WX_liteer";"JS_CZ_wodefeng"},0)),"")</f>
        <v>常州市金坛沃德丰电子科技有限公司</v>
      </c>
      <c r="D10591" s="11" t="str">
        <f>[1]动作!$G10590</f>
        <v>JS_CZ_wodefeng</v>
      </c>
      <c r="E10591" s="11" t="str">
        <f>[1]动作!$D10590</f>
        <v>电表故障</v>
      </c>
      <c r="F10591" s="11" t="s">
        <v>45</v>
      </c>
      <c r="G10591" s="12">
        <f>[1]动作!$A10590+[1]动作!$B10590</f>
        <v>43217.388252314813</v>
      </c>
      <c r="H10591" s="12"/>
      <c r="I10591" s="11"/>
    </row>
    <row r="10592" spans="1:9" hidden="1" x14ac:dyDescent="0.3">
      <c r="A10592" s="24">
        <v>10590</v>
      </c>
      <c r="B10592" s="11" t="str">
        <f>IFERROR(INDEX({"JSNY-BJ0001-01";"JSNY-JS0022-01";"JSNY-JS0002-01"},MATCH(D10592,{"BJ_zhongyu";"JS_WX_liteer";"JS_CZ_wodefeng"},0)),"")</f>
        <v>JSNY-JS0002-01</v>
      </c>
      <c r="C10592" s="11" t="str">
        <f>IFERROR(INDEX({"北京中裕世纪大酒店";"江苏利特尔绿色包装股份有限公司";"常州市金坛沃德丰电子科技有限公司"},MATCH(D10592,{"BJ_zhongyu";"JS_WX_liteer";"JS_CZ_wodefeng"},0)),"")</f>
        <v>常州市金坛沃德丰电子科技有限公司</v>
      </c>
      <c r="D10592" s="11" t="str">
        <f>[1]动作!$G10591</f>
        <v>JS_CZ_wodefeng</v>
      </c>
      <c r="E10592" s="11" t="str">
        <f>[1]动作!$D10591</f>
        <v>电表故障</v>
      </c>
      <c r="F10592" s="11" t="s">
        <v>45</v>
      </c>
      <c r="G10592" s="12">
        <f>[1]动作!$A10591+[1]动作!$B10591</f>
        <v>43217.388368055559</v>
      </c>
      <c r="H10592" s="12"/>
      <c r="I10592" s="11"/>
    </row>
    <row r="10593" spans="1:9" hidden="1" x14ac:dyDescent="0.3">
      <c r="A10593" s="24">
        <v>10591</v>
      </c>
      <c r="B10593" s="11" t="str">
        <f>IFERROR(INDEX({"JSNY-BJ0001-01";"JSNY-JS0022-01";"JSNY-JS0002-01"},MATCH(D10593,{"BJ_zhongyu";"JS_WX_liteer";"JS_CZ_wodefeng"},0)),"")</f>
        <v>JSNY-JS0002-01</v>
      </c>
      <c r="C10593" s="11" t="str">
        <f>IFERROR(INDEX({"北京中裕世纪大酒店";"江苏利特尔绿色包装股份有限公司";"常州市金坛沃德丰电子科技有限公司"},MATCH(D10593,{"BJ_zhongyu";"JS_WX_liteer";"JS_CZ_wodefeng"},0)),"")</f>
        <v>常州市金坛沃德丰电子科技有限公司</v>
      </c>
      <c r="D10593" s="11" t="str">
        <f>[1]动作!$G10592</f>
        <v>JS_CZ_wodefeng</v>
      </c>
      <c r="E10593" s="11" t="str">
        <f>[1]动作!$D10592</f>
        <v>电表故障</v>
      </c>
      <c r="F10593" s="11" t="s">
        <v>45</v>
      </c>
      <c r="G10593" s="12">
        <f>[1]动作!$A10592+[1]动作!$B10592</f>
        <v>43217.390740740739</v>
      </c>
      <c r="H10593" s="12"/>
      <c r="I10593" s="11"/>
    </row>
    <row r="10594" spans="1:9" hidden="1" x14ac:dyDescent="0.3">
      <c r="A10594" s="24">
        <v>10592</v>
      </c>
      <c r="B10594" s="11" t="str">
        <f>IFERROR(INDEX({"JSNY-BJ0001-01";"JSNY-JS0022-01";"JSNY-JS0002-01"},MATCH(D10594,{"BJ_zhongyu";"JS_WX_liteer";"JS_CZ_wodefeng"},0)),"")</f>
        <v>JSNY-JS0002-01</v>
      </c>
      <c r="C10594" s="11" t="str">
        <f>IFERROR(INDEX({"北京中裕世纪大酒店";"江苏利特尔绿色包装股份有限公司";"常州市金坛沃德丰电子科技有限公司"},MATCH(D10594,{"BJ_zhongyu";"JS_WX_liteer";"JS_CZ_wodefeng"},0)),"")</f>
        <v>常州市金坛沃德丰电子科技有限公司</v>
      </c>
      <c r="D10594" s="11" t="str">
        <f>[1]动作!$G10593</f>
        <v>JS_CZ_wodefeng</v>
      </c>
      <c r="E10594" s="11" t="str">
        <f>[1]动作!$D10593</f>
        <v>电表故障</v>
      </c>
      <c r="F10594" s="11" t="s">
        <v>45</v>
      </c>
      <c r="G10594" s="12">
        <f>[1]动作!$A10593+[1]动作!$B10593</f>
        <v>43217.393634259257</v>
      </c>
      <c r="H10594" s="12"/>
      <c r="I10594" s="11"/>
    </row>
    <row r="10595" spans="1:9" hidden="1" x14ac:dyDescent="0.3">
      <c r="A10595" s="24">
        <v>10593</v>
      </c>
      <c r="B10595" s="11" t="str">
        <f>IFERROR(INDEX({"JSNY-BJ0001-01";"JSNY-JS0022-01";"JSNY-JS0002-01"},MATCH(D10595,{"BJ_zhongyu";"JS_WX_liteer";"JS_CZ_wodefeng"},0)),"")</f>
        <v>JSNY-JS0002-01</v>
      </c>
      <c r="C10595" s="11" t="str">
        <f>IFERROR(INDEX({"北京中裕世纪大酒店";"江苏利特尔绿色包装股份有限公司";"常州市金坛沃德丰电子科技有限公司"},MATCH(D10595,{"BJ_zhongyu";"JS_WX_liteer";"JS_CZ_wodefeng"},0)),"")</f>
        <v>常州市金坛沃德丰电子科技有限公司</v>
      </c>
      <c r="D10595" s="11" t="str">
        <f>[1]动作!$G10594</f>
        <v>JS_CZ_wodefeng</v>
      </c>
      <c r="E10595" s="11" t="str">
        <f>[1]动作!$D10594</f>
        <v>电表故障</v>
      </c>
      <c r="F10595" s="11" t="s">
        <v>45</v>
      </c>
      <c r="G10595" s="12">
        <f>[1]动作!$A10594+[1]动作!$B10594</f>
        <v>43217.393750000003</v>
      </c>
      <c r="H10595" s="12"/>
      <c r="I10595" s="11"/>
    </row>
    <row r="10596" spans="1:9" hidden="1" x14ac:dyDescent="0.3">
      <c r="A10596" s="24">
        <v>10594</v>
      </c>
      <c r="B10596" s="11" t="str">
        <f>IFERROR(INDEX({"JSNY-BJ0001-01";"JSNY-JS0022-01";"JSNY-JS0002-01"},MATCH(D10596,{"BJ_zhongyu";"JS_WX_liteer";"JS_CZ_wodefeng"},0)),"")</f>
        <v>JSNY-JS0002-01</v>
      </c>
      <c r="C10596" s="11" t="str">
        <f>IFERROR(INDEX({"北京中裕世纪大酒店";"江苏利特尔绿色包装股份有限公司";"常州市金坛沃德丰电子科技有限公司"},MATCH(D10596,{"BJ_zhongyu";"JS_WX_liteer";"JS_CZ_wodefeng"},0)),"")</f>
        <v>常州市金坛沃德丰电子科技有限公司</v>
      </c>
      <c r="D10596" s="11" t="str">
        <f>[1]动作!$G10595</f>
        <v>JS_CZ_wodefeng</v>
      </c>
      <c r="E10596" s="11" t="str">
        <f>[1]动作!$D10595</f>
        <v>电表故障</v>
      </c>
      <c r="F10596" s="11" t="s">
        <v>45</v>
      </c>
      <c r="G10596" s="12">
        <f>[1]动作!$A10595+[1]动作!$B10595</f>
        <v>43217.393865740742</v>
      </c>
      <c r="H10596" s="12"/>
      <c r="I10596" s="11"/>
    </row>
    <row r="10597" spans="1:9" hidden="1" x14ac:dyDescent="0.3">
      <c r="A10597" s="24">
        <v>10595</v>
      </c>
      <c r="B10597" s="11" t="str">
        <f>IFERROR(INDEX({"JSNY-BJ0001-01";"JSNY-JS0022-01";"JSNY-JS0002-01"},MATCH(D10597,{"BJ_zhongyu";"JS_WX_liteer";"JS_CZ_wodefeng"},0)),"")</f>
        <v>JSNY-JS0002-01</v>
      </c>
      <c r="C10597" s="11" t="str">
        <f>IFERROR(INDEX({"北京中裕世纪大酒店";"江苏利特尔绿色包装股份有限公司";"常州市金坛沃德丰电子科技有限公司"},MATCH(D10597,{"BJ_zhongyu";"JS_WX_liteer";"JS_CZ_wodefeng"},0)),"")</f>
        <v>常州市金坛沃德丰电子科技有限公司</v>
      </c>
      <c r="D10597" s="11" t="str">
        <f>[1]动作!$G10596</f>
        <v>JS_CZ_wodefeng</v>
      </c>
      <c r="E10597" s="11" t="str">
        <f>[1]动作!$D10596</f>
        <v>电表故障</v>
      </c>
      <c r="F10597" s="11" t="s">
        <v>45</v>
      </c>
      <c r="G10597" s="12">
        <f>[1]动作!$A10596+[1]动作!$B10596</f>
        <v>43217.396249999998</v>
      </c>
      <c r="H10597" s="12"/>
      <c r="I10597" s="11"/>
    </row>
    <row r="10598" spans="1:9" hidden="1" x14ac:dyDescent="0.3">
      <c r="A10598" s="24">
        <v>10596</v>
      </c>
      <c r="B10598" s="11" t="str">
        <f>IFERROR(INDEX({"JSNY-BJ0001-01";"JSNY-JS0022-01";"JSNY-JS0002-01"},MATCH(D10598,{"BJ_zhongyu";"JS_WX_liteer";"JS_CZ_wodefeng"},0)),"")</f>
        <v>JSNY-JS0002-01</v>
      </c>
      <c r="C10598" s="11" t="str">
        <f>IFERROR(INDEX({"北京中裕世纪大酒店";"江苏利特尔绿色包装股份有限公司";"常州市金坛沃德丰电子科技有限公司"},MATCH(D10598,{"BJ_zhongyu";"JS_WX_liteer";"JS_CZ_wodefeng"},0)),"")</f>
        <v>常州市金坛沃德丰电子科技有限公司</v>
      </c>
      <c r="D10598" s="11" t="str">
        <f>[1]动作!$G10597</f>
        <v>JS_CZ_wodefeng</v>
      </c>
      <c r="E10598" s="11" t="str">
        <f>[1]动作!$D10597</f>
        <v>电表故障</v>
      </c>
      <c r="F10598" s="11" t="s">
        <v>45</v>
      </c>
      <c r="G10598" s="12">
        <f>[1]动作!$A10597+[1]动作!$B10597</f>
        <v>43217.398912037039</v>
      </c>
      <c r="H10598" s="12"/>
      <c r="I10598" s="11"/>
    </row>
    <row r="10599" spans="1:9" hidden="1" x14ac:dyDescent="0.3">
      <c r="A10599" s="24">
        <v>10597</v>
      </c>
      <c r="B10599" s="11" t="str">
        <f>IFERROR(INDEX({"JSNY-BJ0001-01";"JSNY-JS0022-01";"JSNY-JS0002-01"},MATCH(D10599,{"BJ_zhongyu";"JS_WX_liteer";"JS_CZ_wodefeng"},0)),"")</f>
        <v>JSNY-JS0002-01</v>
      </c>
      <c r="C10599" s="11" t="str">
        <f>IFERROR(INDEX({"北京中裕世纪大酒店";"江苏利特尔绿色包装股份有限公司";"常州市金坛沃德丰电子科技有限公司"},MATCH(D10599,{"BJ_zhongyu";"JS_WX_liteer";"JS_CZ_wodefeng"},0)),"")</f>
        <v>常州市金坛沃德丰电子科技有限公司</v>
      </c>
      <c r="D10599" s="11" t="str">
        <f>[1]动作!$G10598</f>
        <v>JS_CZ_wodefeng</v>
      </c>
      <c r="E10599" s="11" t="str">
        <f>[1]动作!$D10598</f>
        <v>电表故障</v>
      </c>
      <c r="F10599" s="11" t="s">
        <v>45</v>
      </c>
      <c r="G10599" s="12">
        <f>[1]动作!$A10598+[1]动作!$B10598</f>
        <v>43217.399027777778</v>
      </c>
      <c r="H10599" s="12"/>
      <c r="I10599" s="11"/>
    </row>
    <row r="10600" spans="1:9" hidden="1" x14ac:dyDescent="0.3">
      <c r="A10600" s="24">
        <v>10598</v>
      </c>
      <c r="B10600" s="11" t="str">
        <f>IFERROR(INDEX({"JSNY-BJ0001-01";"JSNY-JS0022-01";"JSNY-JS0002-01"},MATCH(D10600,{"BJ_zhongyu";"JS_WX_liteer";"JS_CZ_wodefeng"},0)),"")</f>
        <v>JSNY-JS0002-01</v>
      </c>
      <c r="C10600" s="11" t="str">
        <f>IFERROR(INDEX({"北京中裕世纪大酒店";"江苏利特尔绿色包装股份有限公司";"常州市金坛沃德丰电子科技有限公司"},MATCH(D10600,{"BJ_zhongyu";"JS_WX_liteer";"JS_CZ_wodefeng"},0)),"")</f>
        <v>常州市金坛沃德丰电子科技有限公司</v>
      </c>
      <c r="D10600" s="11" t="str">
        <f>[1]动作!$G10599</f>
        <v>JS_CZ_wodefeng</v>
      </c>
      <c r="E10600" s="11" t="str">
        <f>[1]动作!$D10599</f>
        <v>电表故障</v>
      </c>
      <c r="F10600" s="11" t="s">
        <v>45</v>
      </c>
      <c r="G10600" s="12">
        <f>[1]动作!$A10599+[1]动作!$B10599</f>
        <v>43217.400011574071</v>
      </c>
      <c r="H10600" s="12"/>
      <c r="I10600" s="11"/>
    </row>
    <row r="10601" spans="1:9" hidden="1" x14ac:dyDescent="0.3">
      <c r="A10601" s="24">
        <v>10599</v>
      </c>
      <c r="B10601" s="11" t="str">
        <f>IFERROR(INDEX({"JSNY-BJ0001-01";"JSNY-JS0022-01";"JSNY-JS0002-01"},MATCH(D10601,{"BJ_zhongyu";"JS_WX_liteer";"JS_CZ_wodefeng"},0)),"")</f>
        <v>JSNY-JS0002-01</v>
      </c>
      <c r="C10601" s="11" t="str">
        <f>IFERROR(INDEX({"北京中裕世纪大酒店";"江苏利特尔绿色包装股份有限公司";"常州市金坛沃德丰电子科技有限公司"},MATCH(D10601,{"BJ_zhongyu";"JS_WX_liteer";"JS_CZ_wodefeng"},0)),"")</f>
        <v>常州市金坛沃德丰电子科技有限公司</v>
      </c>
      <c r="D10601" s="11" t="str">
        <f>[1]动作!$G10600</f>
        <v>JS_CZ_wodefeng</v>
      </c>
      <c r="E10601" s="11" t="str">
        <f>[1]动作!$D10600</f>
        <v>电表故障</v>
      </c>
      <c r="F10601" s="11" t="s">
        <v>45</v>
      </c>
      <c r="G10601" s="12">
        <f>[1]动作!$A10600+[1]动作!$B10600</f>
        <v>43217.402442129627</v>
      </c>
      <c r="H10601" s="12"/>
      <c r="I10601" s="11"/>
    </row>
    <row r="10602" spans="1:9" hidden="1" x14ac:dyDescent="0.3">
      <c r="A10602" s="24">
        <v>10600</v>
      </c>
      <c r="B10602" s="11" t="str">
        <f>IFERROR(INDEX({"JSNY-BJ0001-01";"JSNY-JS0022-01";"JSNY-JS0002-01"},MATCH(D10602,{"BJ_zhongyu";"JS_WX_liteer";"JS_CZ_wodefeng"},0)),"")</f>
        <v>JSNY-JS0002-01</v>
      </c>
      <c r="C10602" s="11" t="str">
        <f>IFERROR(INDEX({"北京中裕世纪大酒店";"江苏利特尔绿色包装股份有限公司";"常州市金坛沃德丰电子科技有限公司"},MATCH(D10602,{"BJ_zhongyu";"JS_WX_liteer";"JS_CZ_wodefeng"},0)),"")</f>
        <v>常州市金坛沃德丰电子科技有限公司</v>
      </c>
      <c r="D10602" s="11" t="str">
        <f>[1]动作!$G10601</f>
        <v>JS_CZ_wodefeng</v>
      </c>
      <c r="E10602" s="11" t="str">
        <f>[1]动作!$D10601</f>
        <v>电表故障</v>
      </c>
      <c r="F10602" s="11" t="s">
        <v>45</v>
      </c>
      <c r="G10602" s="12">
        <f>[1]动作!$A10601+[1]动作!$B10601</f>
        <v>43217.40388888889</v>
      </c>
      <c r="H10602" s="12"/>
      <c r="I10602" s="11"/>
    </row>
    <row r="10603" spans="1:9" hidden="1" x14ac:dyDescent="0.3">
      <c r="A10603" s="24">
        <v>10601</v>
      </c>
      <c r="B10603" s="11" t="str">
        <f>IFERROR(INDEX({"JSNY-BJ0001-01";"JSNY-JS0022-01";"JSNY-JS0002-01"},MATCH(D10603,{"BJ_zhongyu";"JS_WX_liteer";"JS_CZ_wodefeng"},0)),"")</f>
        <v>JSNY-JS0002-01</v>
      </c>
      <c r="C10603" s="11" t="str">
        <f>IFERROR(INDEX({"北京中裕世纪大酒店";"江苏利特尔绿色包装股份有限公司";"常州市金坛沃德丰电子科技有限公司"},MATCH(D10603,{"BJ_zhongyu";"JS_WX_liteer";"JS_CZ_wodefeng"},0)),"")</f>
        <v>常州市金坛沃德丰电子科技有限公司</v>
      </c>
      <c r="D10603" s="11" t="str">
        <f>[1]动作!$G10602</f>
        <v>JS_CZ_wodefeng</v>
      </c>
      <c r="E10603" s="11" t="str">
        <f>[1]动作!$D10602</f>
        <v>电表故障</v>
      </c>
      <c r="F10603" s="11" t="s">
        <v>45</v>
      </c>
      <c r="G10603" s="12">
        <f>[1]动作!$A10602+[1]动作!$B10602</f>
        <v>43217.404004629629</v>
      </c>
      <c r="H10603" s="12"/>
      <c r="I10603" s="11"/>
    </row>
    <row r="10604" spans="1:9" hidden="1" x14ac:dyDescent="0.3">
      <c r="A10604" s="24">
        <v>10602</v>
      </c>
      <c r="B10604" s="11" t="str">
        <f>IFERROR(INDEX({"JSNY-BJ0001-01";"JSNY-JS0022-01";"JSNY-JS0002-01"},MATCH(D10604,{"BJ_zhongyu";"JS_WX_liteer";"JS_CZ_wodefeng"},0)),"")</f>
        <v>JSNY-JS0002-01</v>
      </c>
      <c r="C10604" s="11" t="str">
        <f>IFERROR(INDEX({"北京中裕世纪大酒店";"江苏利特尔绿色包装股份有限公司";"常州市金坛沃德丰电子科技有限公司"},MATCH(D10604,{"BJ_zhongyu";"JS_WX_liteer";"JS_CZ_wodefeng"},0)),"")</f>
        <v>常州市金坛沃德丰电子科技有限公司</v>
      </c>
      <c r="D10604" s="11" t="str">
        <f>[1]动作!$G10603</f>
        <v>JS_CZ_wodefeng</v>
      </c>
      <c r="E10604" s="11" t="str">
        <f>[1]动作!$D10603</f>
        <v>电表故障</v>
      </c>
      <c r="F10604" s="11" t="s">
        <v>45</v>
      </c>
      <c r="G10604" s="12">
        <f>[1]动作!$A10603+[1]动作!$B10603</f>
        <v>43217.405104166668</v>
      </c>
      <c r="H10604" s="12"/>
      <c r="I10604" s="11"/>
    </row>
    <row r="10605" spans="1:9" hidden="1" x14ac:dyDescent="0.3">
      <c r="A10605" s="24">
        <v>10603</v>
      </c>
      <c r="B10605" s="11" t="str">
        <f>IFERROR(INDEX({"JSNY-BJ0001-01";"JSNY-JS0022-01";"JSNY-JS0002-01"},MATCH(D10605,{"BJ_zhongyu";"JS_WX_liteer";"JS_CZ_wodefeng"},0)),"")</f>
        <v>JSNY-JS0002-01</v>
      </c>
      <c r="C10605" s="11" t="str">
        <f>IFERROR(INDEX({"北京中裕世纪大酒店";"江苏利特尔绿色包装股份有限公司";"常州市金坛沃德丰电子科技有限公司"},MATCH(D10605,{"BJ_zhongyu";"JS_WX_liteer";"JS_CZ_wodefeng"},0)),"")</f>
        <v>常州市金坛沃德丰电子科技有限公司</v>
      </c>
      <c r="D10605" s="11" t="str">
        <f>[1]动作!$G10604</f>
        <v>JS_CZ_wodefeng</v>
      </c>
      <c r="E10605" s="11" t="str">
        <f>[1]动作!$D10604</f>
        <v>电表故障</v>
      </c>
      <c r="F10605" s="11" t="s">
        <v>45</v>
      </c>
      <c r="G10605" s="12">
        <f>[1]动作!$A10604+[1]动作!$B10604</f>
        <v>43217.405335648145</v>
      </c>
      <c r="H10605" s="12"/>
      <c r="I10605" s="11"/>
    </row>
    <row r="10606" spans="1:9" hidden="1" x14ac:dyDescent="0.3">
      <c r="A10606" s="24">
        <v>10604</v>
      </c>
      <c r="B10606" s="11" t="str">
        <f>IFERROR(INDEX({"JSNY-BJ0001-01";"JSNY-JS0022-01";"JSNY-JS0002-01"},MATCH(D10606,{"BJ_zhongyu";"JS_WX_liteer";"JS_CZ_wodefeng"},0)),"")</f>
        <v>JSNY-JS0002-01</v>
      </c>
      <c r="C10606" s="11" t="str">
        <f>IFERROR(INDEX({"北京中裕世纪大酒店";"江苏利特尔绿色包装股份有限公司";"常州市金坛沃德丰电子科技有限公司"},MATCH(D10606,{"BJ_zhongyu";"JS_WX_liteer";"JS_CZ_wodefeng"},0)),"")</f>
        <v>常州市金坛沃德丰电子科技有限公司</v>
      </c>
      <c r="D10606" s="11" t="str">
        <f>[1]动作!$G10605</f>
        <v>JS_CZ_wodefeng</v>
      </c>
      <c r="E10606" s="11" t="str">
        <f>[1]动作!$D10605</f>
        <v>电表故障</v>
      </c>
      <c r="F10606" s="11" t="s">
        <v>45</v>
      </c>
      <c r="G10606" s="12">
        <f>[1]动作!$A10605+[1]动作!$B10605</f>
        <v>43217.406377314815</v>
      </c>
      <c r="H10606" s="12"/>
      <c r="I10606" s="11"/>
    </row>
    <row r="10607" spans="1:9" hidden="1" x14ac:dyDescent="0.3">
      <c r="A10607" s="24">
        <v>10605</v>
      </c>
      <c r="B10607" s="11" t="str">
        <f>IFERROR(INDEX({"JSNY-BJ0001-01";"JSNY-JS0022-01";"JSNY-JS0002-01"},MATCH(D10607,{"BJ_zhongyu";"JS_WX_liteer";"JS_CZ_wodefeng"},0)),"")</f>
        <v>JSNY-JS0002-01</v>
      </c>
      <c r="C10607" s="11" t="str">
        <f>IFERROR(INDEX({"北京中裕世纪大酒店";"江苏利特尔绿色包装股份有限公司";"常州市金坛沃德丰电子科技有限公司"},MATCH(D10607,{"BJ_zhongyu";"JS_WX_liteer";"JS_CZ_wodefeng"},0)),"")</f>
        <v>常州市金坛沃德丰电子科技有限公司</v>
      </c>
      <c r="D10607" s="11" t="str">
        <f>[1]动作!$G10606</f>
        <v>JS_CZ_wodefeng</v>
      </c>
      <c r="E10607" s="11" t="str">
        <f>[1]动作!$D10606</f>
        <v>电表故障</v>
      </c>
      <c r="F10607" s="11" t="s">
        <v>45</v>
      </c>
      <c r="G10607" s="12">
        <f>[1]动作!$A10606+[1]动作!$B10606</f>
        <v>43217.408877314818</v>
      </c>
      <c r="H10607" s="12"/>
      <c r="I10607" s="11"/>
    </row>
    <row r="10608" spans="1:9" hidden="1" x14ac:dyDescent="0.3">
      <c r="A10608" s="24">
        <v>10606</v>
      </c>
      <c r="B10608" s="11" t="str">
        <f>IFERROR(INDEX({"JSNY-BJ0001-01";"JSNY-JS0022-01";"JSNY-JS0002-01"},MATCH(D10608,{"BJ_zhongyu";"JS_WX_liteer";"JS_CZ_wodefeng"},0)),"")</f>
        <v>JSNY-JS0002-01</v>
      </c>
      <c r="C10608" s="11" t="str">
        <f>IFERROR(INDEX({"北京中裕世纪大酒店";"江苏利特尔绿色包装股份有限公司";"常州市金坛沃德丰电子科技有限公司"},MATCH(D10608,{"BJ_zhongyu";"JS_WX_liteer";"JS_CZ_wodefeng"},0)),"")</f>
        <v>常州市金坛沃德丰电子科技有限公司</v>
      </c>
      <c r="D10608" s="11" t="str">
        <f>[1]动作!$G10607</f>
        <v>JS_CZ_wodefeng</v>
      </c>
      <c r="E10608" s="11" t="str">
        <f>[1]动作!$D10607</f>
        <v>电表故障</v>
      </c>
      <c r="F10608" s="11" t="s">
        <v>45</v>
      </c>
      <c r="G10608" s="12">
        <f>[1]动作!$A10607+[1]动作!$B10607</f>
        <v>43217.40898148148</v>
      </c>
      <c r="H10608" s="12"/>
      <c r="I10608" s="11"/>
    </row>
    <row r="10609" spans="1:9" hidden="1" x14ac:dyDescent="0.3">
      <c r="A10609" s="24">
        <v>10607</v>
      </c>
      <c r="B10609" s="11" t="str">
        <f>IFERROR(INDEX({"JSNY-BJ0001-01";"JSNY-JS0022-01";"JSNY-JS0002-01"},MATCH(D10609,{"BJ_zhongyu";"JS_WX_liteer";"JS_CZ_wodefeng"},0)),"")</f>
        <v>JSNY-JS0002-01</v>
      </c>
      <c r="C10609" s="11" t="str">
        <f>IFERROR(INDEX({"北京中裕世纪大酒店";"江苏利特尔绿色包装股份有限公司";"常州市金坛沃德丰电子科技有限公司"},MATCH(D10609,{"BJ_zhongyu";"JS_WX_liteer";"JS_CZ_wodefeng"},0)),"")</f>
        <v>常州市金坛沃德丰电子科技有限公司</v>
      </c>
      <c r="D10609" s="11" t="str">
        <f>[1]动作!$G10608</f>
        <v>JS_CZ_wodefeng</v>
      </c>
      <c r="E10609" s="11" t="str">
        <f>[1]动作!$D10608</f>
        <v>电表故障</v>
      </c>
      <c r="F10609" s="11" t="s">
        <v>45</v>
      </c>
      <c r="G10609" s="12">
        <f>[1]动作!$A10608+[1]动作!$B10608</f>
        <v>43217.410081018519</v>
      </c>
      <c r="H10609" s="12"/>
      <c r="I10609" s="11"/>
    </row>
    <row r="10610" spans="1:9" hidden="1" x14ac:dyDescent="0.3">
      <c r="A10610" s="24">
        <v>10608</v>
      </c>
      <c r="B10610" s="11" t="str">
        <f>IFERROR(INDEX({"JSNY-BJ0001-01";"JSNY-JS0022-01";"JSNY-JS0002-01"},MATCH(D10610,{"BJ_zhongyu";"JS_WX_liteer";"JS_CZ_wodefeng"},0)),"")</f>
        <v>JSNY-JS0002-01</v>
      </c>
      <c r="C10610" s="11" t="str">
        <f>IFERROR(INDEX({"北京中裕世纪大酒店";"江苏利特尔绿色包装股份有限公司";"常州市金坛沃德丰电子科技有限公司"},MATCH(D10610,{"BJ_zhongyu";"JS_WX_liteer";"JS_CZ_wodefeng"},0)),"")</f>
        <v>常州市金坛沃德丰电子科技有限公司</v>
      </c>
      <c r="D10610" s="11" t="str">
        <f>[1]动作!$G10609</f>
        <v>JS_CZ_wodefeng</v>
      </c>
      <c r="E10610" s="11" t="str">
        <f>[1]动作!$D10609</f>
        <v>电表故障</v>
      </c>
      <c r="F10610" s="11" t="s">
        <v>45</v>
      </c>
      <c r="G10610" s="12">
        <f>[1]动作!$A10609+[1]动作!$B10609</f>
        <v>43217.410324074073</v>
      </c>
      <c r="H10610" s="12"/>
      <c r="I10610" s="11"/>
    </row>
    <row r="10611" spans="1:9" hidden="1" x14ac:dyDescent="0.3">
      <c r="A10611" s="24">
        <v>10609</v>
      </c>
      <c r="B10611" s="11" t="str">
        <f>IFERROR(INDEX({"JSNY-BJ0001-01";"JSNY-JS0022-01";"JSNY-JS0002-01"},MATCH(D10611,{"BJ_zhongyu";"JS_WX_liteer";"JS_CZ_wodefeng"},0)),"")</f>
        <v>JSNY-JS0002-01</v>
      </c>
      <c r="C10611" s="11" t="str">
        <f>IFERROR(INDEX({"北京中裕世纪大酒店";"江苏利特尔绿色包装股份有限公司";"常州市金坛沃德丰电子科技有限公司"},MATCH(D10611,{"BJ_zhongyu";"JS_WX_liteer";"JS_CZ_wodefeng"},0)),"")</f>
        <v>常州市金坛沃德丰电子科技有限公司</v>
      </c>
      <c r="D10611" s="11" t="str">
        <f>[1]动作!$G10610</f>
        <v>JS_CZ_wodefeng</v>
      </c>
      <c r="E10611" s="11" t="str">
        <f>[1]动作!$D10610</f>
        <v>电表故障</v>
      </c>
      <c r="F10611" s="11" t="s">
        <v>45</v>
      </c>
      <c r="G10611" s="12">
        <f>[1]动作!$A10610+[1]动作!$B10610</f>
        <v>43217.411365740743</v>
      </c>
      <c r="H10611" s="12"/>
      <c r="I10611" s="11"/>
    </row>
    <row r="10612" spans="1:9" hidden="1" x14ac:dyDescent="0.3">
      <c r="A10612" s="24">
        <v>10610</v>
      </c>
      <c r="B10612" s="11" t="str">
        <f>IFERROR(INDEX({"JSNY-BJ0001-01";"JSNY-JS0022-01";"JSNY-JS0002-01"},MATCH(D10612,{"BJ_zhongyu";"JS_WX_liteer";"JS_CZ_wodefeng"},0)),"")</f>
        <v>JSNY-JS0002-01</v>
      </c>
      <c r="C10612" s="11" t="str">
        <f>IFERROR(INDEX({"北京中裕世纪大酒店";"江苏利特尔绿色包装股份有限公司";"常州市金坛沃德丰电子科技有限公司"},MATCH(D10612,{"BJ_zhongyu";"JS_WX_liteer";"JS_CZ_wodefeng"},0)),"")</f>
        <v>常州市金坛沃德丰电子科技有限公司</v>
      </c>
      <c r="D10612" s="11" t="str">
        <f>[1]动作!$G10611</f>
        <v>JS_CZ_wodefeng</v>
      </c>
      <c r="E10612" s="11" t="str">
        <f>[1]动作!$D10611</f>
        <v>电表故障</v>
      </c>
      <c r="F10612" s="11" t="s">
        <v>45</v>
      </c>
      <c r="G10612" s="12">
        <f>[1]动作!$A10611+[1]动作!$B10611</f>
        <v>43217.414027777777</v>
      </c>
      <c r="H10612" s="12"/>
      <c r="I10612" s="11"/>
    </row>
    <row r="10613" spans="1:9" hidden="1" x14ac:dyDescent="0.3">
      <c r="A10613" s="24">
        <v>10611</v>
      </c>
      <c r="B10613" s="11" t="str">
        <f>IFERROR(INDEX({"JSNY-BJ0001-01";"JSNY-JS0022-01";"JSNY-JS0002-01"},MATCH(D10613,{"BJ_zhongyu";"JS_WX_liteer";"JS_CZ_wodefeng"},0)),"")</f>
        <v>JSNY-JS0002-01</v>
      </c>
      <c r="C10613" s="11" t="str">
        <f>IFERROR(INDEX({"北京中裕世纪大酒店";"江苏利特尔绿色包装股份有限公司";"常州市金坛沃德丰电子科技有限公司"},MATCH(D10613,{"BJ_zhongyu";"JS_WX_liteer";"JS_CZ_wodefeng"},0)),"")</f>
        <v>常州市金坛沃德丰电子科技有限公司</v>
      </c>
      <c r="D10613" s="11" t="str">
        <f>[1]动作!$G10612</f>
        <v>JS_CZ_wodefeng</v>
      </c>
      <c r="E10613" s="11" t="str">
        <f>[1]动作!$D10612</f>
        <v>电表故障</v>
      </c>
      <c r="F10613" s="11" t="s">
        <v>45</v>
      </c>
      <c r="G10613" s="12">
        <f>[1]动作!$A10612+[1]动作!$B10612</f>
        <v>43217.415300925924</v>
      </c>
      <c r="H10613" s="12"/>
      <c r="I10613" s="11"/>
    </row>
    <row r="10614" spans="1:9" hidden="1" x14ac:dyDescent="0.3">
      <c r="A10614" s="24">
        <v>10612</v>
      </c>
      <c r="B10614" s="11" t="str">
        <f>IFERROR(INDEX({"JSNY-BJ0001-01";"JSNY-JS0022-01";"JSNY-JS0002-01"},MATCH(D10614,{"BJ_zhongyu";"JS_WX_liteer";"JS_CZ_wodefeng"},0)),"")</f>
        <v>JSNY-JS0002-01</v>
      </c>
      <c r="C10614" s="11" t="str">
        <f>IFERROR(INDEX({"北京中裕世纪大酒店";"江苏利特尔绿色包装股份有限公司";"常州市金坛沃德丰电子科技有限公司"},MATCH(D10614,{"BJ_zhongyu";"JS_WX_liteer";"JS_CZ_wodefeng"},0)),"")</f>
        <v>常州市金坛沃德丰电子科技有限公司</v>
      </c>
      <c r="D10614" s="11" t="str">
        <f>[1]动作!$G10613</f>
        <v>JS_CZ_wodefeng</v>
      </c>
      <c r="E10614" s="11" t="str">
        <f>[1]动作!$D10613</f>
        <v>电表故障</v>
      </c>
      <c r="F10614" s="11" t="s">
        <v>45</v>
      </c>
      <c r="G10614" s="12">
        <f>[1]动作!$A10613+[1]动作!$B10613</f>
        <v>43217.415416666663</v>
      </c>
      <c r="H10614" s="12"/>
      <c r="I10614" s="11"/>
    </row>
    <row r="10615" spans="1:9" hidden="1" x14ac:dyDescent="0.3">
      <c r="A10615" s="24">
        <v>10613</v>
      </c>
      <c r="B10615" s="11" t="str">
        <f>IFERROR(INDEX({"JSNY-BJ0001-01";"JSNY-JS0022-01";"JSNY-JS0002-01"},MATCH(D10615,{"BJ_zhongyu";"JS_WX_liteer";"JS_CZ_wodefeng"},0)),"")</f>
        <v>JSNY-JS0002-01</v>
      </c>
      <c r="C10615" s="11" t="str">
        <f>IFERROR(INDEX({"北京中裕世纪大酒店";"江苏利特尔绿色包装股份有限公司";"常州市金坛沃德丰电子科技有限公司"},MATCH(D10615,{"BJ_zhongyu";"JS_WX_liteer";"JS_CZ_wodefeng"},0)),"")</f>
        <v>常州市金坛沃德丰电子科技有限公司</v>
      </c>
      <c r="D10615" s="11" t="str">
        <f>[1]动作!$G10614</f>
        <v>JS_CZ_wodefeng</v>
      </c>
      <c r="E10615" s="11" t="str">
        <f>[1]动作!$D10614</f>
        <v>电表故障</v>
      </c>
      <c r="F10615" s="11" t="s">
        <v>45</v>
      </c>
      <c r="G10615" s="12">
        <f>[1]动作!$A10614+[1]动作!$B10614</f>
        <v>43217.416747685187</v>
      </c>
      <c r="H10615" s="12"/>
      <c r="I10615" s="11"/>
    </row>
    <row r="10616" spans="1:9" hidden="1" x14ac:dyDescent="0.3">
      <c r="A10616" s="24">
        <v>10614</v>
      </c>
      <c r="B10616" s="11" t="str">
        <f>IFERROR(INDEX({"JSNY-BJ0001-01";"JSNY-JS0022-01";"JSNY-JS0002-01"},MATCH(D10616,{"BJ_zhongyu";"JS_WX_liteer";"JS_CZ_wodefeng"},0)),"")</f>
        <v>JSNY-JS0002-01</v>
      </c>
      <c r="C10616" s="11" t="str">
        <f>IFERROR(INDEX({"北京中裕世纪大酒店";"江苏利特尔绿色包装股份有限公司";"常州市金坛沃德丰电子科技有限公司"},MATCH(D10616,{"BJ_zhongyu";"JS_WX_liteer";"JS_CZ_wodefeng"},0)),"")</f>
        <v>常州市金坛沃德丰电子科技有限公司</v>
      </c>
      <c r="D10616" s="11" t="str">
        <f>[1]动作!$G10615</f>
        <v>JS_CZ_wodefeng</v>
      </c>
      <c r="E10616" s="11" t="str">
        <f>[1]动作!$D10615</f>
        <v>电表故障</v>
      </c>
      <c r="F10616" s="11" t="s">
        <v>45</v>
      </c>
      <c r="G10616" s="12">
        <f>[1]动作!$A10615+[1]动作!$B10615</f>
        <v>43217.418368055558</v>
      </c>
      <c r="H10616" s="12"/>
      <c r="I10616" s="11"/>
    </row>
    <row r="10617" spans="1:9" hidden="1" x14ac:dyDescent="0.3">
      <c r="A10617" s="24">
        <v>10615</v>
      </c>
      <c r="B10617" s="11" t="str">
        <f>IFERROR(INDEX({"JSNY-BJ0001-01";"JSNY-JS0022-01";"JSNY-JS0002-01"},MATCH(D10617,{"BJ_zhongyu";"JS_WX_liteer";"JS_CZ_wodefeng"},0)),"")</f>
        <v>JSNY-JS0002-01</v>
      </c>
      <c r="C10617" s="11" t="str">
        <f>IFERROR(INDEX({"北京中裕世纪大酒店";"江苏利特尔绿色包装股份有限公司";"常州市金坛沃德丰电子科技有限公司"},MATCH(D10617,{"BJ_zhongyu";"JS_WX_liteer";"JS_CZ_wodefeng"},0)),"")</f>
        <v>常州市金坛沃德丰电子科技有限公司</v>
      </c>
      <c r="D10617" s="11" t="str">
        <f>[1]动作!$G10616</f>
        <v>JS_CZ_wodefeng</v>
      </c>
      <c r="E10617" s="11" t="str">
        <f>[1]动作!$D10616</f>
        <v>电表故障</v>
      </c>
      <c r="F10617" s="11" t="s">
        <v>45</v>
      </c>
      <c r="G10617" s="12">
        <f>[1]动作!$A10616+[1]动作!$B10616</f>
        <v>43217.420740740738</v>
      </c>
      <c r="H10617" s="12"/>
      <c r="I10617" s="11"/>
    </row>
    <row r="10618" spans="1:9" hidden="1" x14ac:dyDescent="0.3">
      <c r="A10618" s="24">
        <v>10616</v>
      </c>
      <c r="B10618" s="11" t="str">
        <f>IFERROR(INDEX({"JSNY-BJ0001-01";"JSNY-JS0022-01";"JSNY-JS0002-01"},MATCH(D10618,{"BJ_zhongyu";"JS_WX_liteer";"JS_CZ_wodefeng"},0)),"")</f>
        <v>JSNY-JS0002-01</v>
      </c>
      <c r="C10618" s="11" t="str">
        <f>IFERROR(INDEX({"北京中裕世纪大酒店";"江苏利特尔绿色包装股份有限公司";"常州市金坛沃德丰电子科技有限公司"},MATCH(D10618,{"BJ_zhongyu";"JS_WX_liteer";"JS_CZ_wodefeng"},0)),"")</f>
        <v>常州市金坛沃德丰电子科技有限公司</v>
      </c>
      <c r="D10618" s="11" t="str">
        <f>[1]动作!$G10617</f>
        <v>JS_CZ_wodefeng</v>
      </c>
      <c r="E10618" s="11" t="str">
        <f>[1]动作!$D10617</f>
        <v>电表故障</v>
      </c>
      <c r="F10618" s="11" t="s">
        <v>45</v>
      </c>
      <c r="G10618" s="12">
        <f>[1]动作!$A10617+[1]动作!$B10617</f>
        <v>43217.422314814816</v>
      </c>
      <c r="H10618" s="12"/>
      <c r="I10618" s="11"/>
    </row>
    <row r="10619" spans="1:9" hidden="1" x14ac:dyDescent="0.3">
      <c r="A10619" s="24">
        <v>10617</v>
      </c>
      <c r="B10619" s="11" t="str">
        <f>IFERROR(INDEX({"JSNY-BJ0001-01";"JSNY-JS0022-01";"JSNY-JS0002-01"},MATCH(D10619,{"BJ_zhongyu";"JS_WX_liteer";"JS_CZ_wodefeng"},0)),"")</f>
        <v>JSNY-BJ0001-01</v>
      </c>
      <c r="C10619" s="11" t="str">
        <f>IFERROR(INDEX({"北京中裕世纪大酒店";"江苏利特尔绿色包装股份有限公司";"常州市金坛沃德丰电子科技有限公司"},MATCH(D10619,{"BJ_zhongyu";"JS_WX_liteer";"JS_CZ_wodefeng"},0)),"")</f>
        <v>北京中裕世纪大酒店</v>
      </c>
      <c r="D10619" s="11" t="str">
        <f>[1]动作!$G10618</f>
        <v>BJ_zhongyu</v>
      </c>
      <c r="E10619" s="11" t="str">
        <f>[1]动作!$D10618</f>
        <v>分系统3故障状态</v>
      </c>
      <c r="F10619" s="11" t="s">
        <v>178</v>
      </c>
      <c r="G10619" s="12">
        <f>[1]动作!$A10618+[1]动作!$B10618</f>
        <v>43217.422719907408</v>
      </c>
      <c r="H10619" s="12"/>
      <c r="I10619" s="11"/>
    </row>
    <row r="10620" spans="1:9" hidden="1" x14ac:dyDescent="0.3">
      <c r="A10620" s="24">
        <v>10618</v>
      </c>
      <c r="B10620" s="11" t="str">
        <f>IFERROR(INDEX({"JSNY-BJ0001-01";"JSNY-JS0022-01";"JSNY-JS0002-01"},MATCH(D10620,{"BJ_zhongyu";"JS_WX_liteer";"JS_CZ_wodefeng"},0)),"")</f>
        <v>JSNY-BJ0001-01</v>
      </c>
      <c r="C10620" s="11" t="str">
        <f>IFERROR(INDEX({"北京中裕世纪大酒店";"江苏利特尔绿色包装股份有限公司";"常州市金坛沃德丰电子科技有限公司"},MATCH(D10620,{"BJ_zhongyu";"JS_WX_liteer";"JS_CZ_wodefeng"},0)),"")</f>
        <v>北京中裕世纪大酒店</v>
      </c>
      <c r="D10620" s="11" t="str">
        <f>[1]动作!$G10619</f>
        <v>BJ_zhongyu</v>
      </c>
      <c r="E10620" s="11" t="str">
        <f>[1]动作!$D10619</f>
        <v>分系统3BCMS2故障状态</v>
      </c>
      <c r="F10620" s="11" t="s">
        <v>177</v>
      </c>
      <c r="G10620" s="12">
        <f>[1]动作!$A10619+[1]动作!$B10619</f>
        <v>43217.422719907408</v>
      </c>
      <c r="H10620" s="12"/>
      <c r="I10620" s="11"/>
    </row>
    <row r="10621" spans="1:9" hidden="1" x14ac:dyDescent="0.3">
      <c r="A10621" s="24">
        <v>10619</v>
      </c>
      <c r="B10621" s="11" t="str">
        <f>IFERROR(INDEX({"JSNY-BJ0001-01";"JSNY-JS0022-01";"JSNY-JS0002-01"},MATCH(D10621,{"BJ_zhongyu";"JS_WX_liteer";"JS_CZ_wodefeng"},0)),"")</f>
        <v>JSNY-JS0002-01</v>
      </c>
      <c r="C10621" s="11" t="str">
        <f>IFERROR(INDEX({"北京中裕世纪大酒店";"江苏利特尔绿色包装股份有限公司";"常州市金坛沃德丰电子科技有限公司"},MATCH(D10621,{"BJ_zhongyu";"JS_WX_liteer";"JS_CZ_wodefeng"},0)),"")</f>
        <v>常州市金坛沃德丰电子科技有限公司</v>
      </c>
      <c r="D10621" s="11" t="str">
        <f>[1]动作!$G10620</f>
        <v>JS_CZ_wodefeng</v>
      </c>
      <c r="E10621" s="11" t="str">
        <f>[1]动作!$D10620</f>
        <v>电表故障</v>
      </c>
      <c r="F10621" s="11" t="s">
        <v>45</v>
      </c>
      <c r="G10621" s="12">
        <f>[1]动作!$A10620+[1]动作!$B10620</f>
        <v>43217.424687500003</v>
      </c>
      <c r="H10621" s="12"/>
      <c r="I10621" s="11"/>
    </row>
    <row r="10622" spans="1:9" hidden="1" x14ac:dyDescent="0.3">
      <c r="A10622" s="24">
        <v>10620</v>
      </c>
      <c r="B10622" s="11" t="str">
        <f>IFERROR(INDEX({"JSNY-BJ0001-01";"JSNY-JS0022-01";"JSNY-JS0002-01"},MATCH(D10622,{"BJ_zhongyu";"JS_WX_liteer";"JS_CZ_wodefeng"},0)),"")</f>
        <v>JSNY-JS0002-01</v>
      </c>
      <c r="C10622" s="11" t="str">
        <f>IFERROR(INDEX({"北京中裕世纪大酒店";"江苏利特尔绿色包装股份有限公司";"常州市金坛沃德丰电子科技有限公司"},MATCH(D10622,{"BJ_zhongyu";"JS_WX_liteer";"JS_CZ_wodefeng"},0)),"")</f>
        <v>常州市金坛沃德丰电子科技有限公司</v>
      </c>
      <c r="D10622" s="11" t="str">
        <f>[1]动作!$G10621</f>
        <v>JS_CZ_wodefeng</v>
      </c>
      <c r="E10622" s="11" t="str">
        <f>[1]动作!$D10621</f>
        <v>电表故障</v>
      </c>
      <c r="F10622" s="11" t="s">
        <v>45</v>
      </c>
      <c r="G10622" s="12">
        <f>[1]动作!$A10621+[1]动作!$B10621</f>
        <v>43217.426018518519</v>
      </c>
      <c r="H10622" s="12"/>
      <c r="I10622" s="11"/>
    </row>
    <row r="10623" spans="1:9" hidden="1" x14ac:dyDescent="0.3">
      <c r="A10623" s="24">
        <v>10621</v>
      </c>
      <c r="B10623" s="11" t="str">
        <f>IFERROR(INDEX({"JSNY-BJ0001-01";"JSNY-JS0022-01";"JSNY-JS0002-01"},MATCH(D10623,{"BJ_zhongyu";"JS_WX_liteer";"JS_CZ_wodefeng"},0)),"")</f>
        <v>JSNY-JS0002-01</v>
      </c>
      <c r="C10623" s="11" t="str">
        <f>IFERROR(INDEX({"北京中裕世纪大酒店";"江苏利特尔绿色包装股份有限公司";"常州市金坛沃德丰电子科技有限公司"},MATCH(D10623,{"BJ_zhongyu";"JS_WX_liteer";"JS_CZ_wodefeng"},0)),"")</f>
        <v>常州市金坛沃德丰电子科技有限公司</v>
      </c>
      <c r="D10623" s="11" t="str">
        <f>[1]动作!$G10622</f>
        <v>JS_CZ_wodefeng</v>
      </c>
      <c r="E10623" s="11" t="str">
        <f>[1]动作!$D10622</f>
        <v>电表故障</v>
      </c>
      <c r="F10623" s="11" t="s">
        <v>45</v>
      </c>
      <c r="G10623" s="12">
        <f>[1]动作!$A10622+[1]动作!$B10622</f>
        <v>43217.426134259258</v>
      </c>
      <c r="H10623" s="12"/>
      <c r="I10623" s="11"/>
    </row>
    <row r="10624" spans="1:9" hidden="1" x14ac:dyDescent="0.3">
      <c r="A10624" s="24">
        <v>10622</v>
      </c>
      <c r="B10624" s="11" t="str">
        <f>IFERROR(INDEX({"JSNY-BJ0001-01";"JSNY-JS0022-01";"JSNY-JS0002-01"},MATCH(D10624,{"BJ_zhongyu";"JS_WX_liteer";"JS_CZ_wodefeng"},0)),"")</f>
        <v>JSNY-JS0002-01</v>
      </c>
      <c r="C10624" s="11" t="str">
        <f>IFERROR(INDEX({"北京中裕世纪大酒店";"江苏利特尔绿色包装股份有限公司";"常州市金坛沃德丰电子科技有限公司"},MATCH(D10624,{"BJ_zhongyu";"JS_WX_liteer";"JS_CZ_wodefeng"},0)),"")</f>
        <v>常州市金坛沃德丰电子科技有限公司</v>
      </c>
      <c r="D10624" s="11" t="str">
        <f>[1]动作!$G10623</f>
        <v>JS_CZ_wodefeng</v>
      </c>
      <c r="E10624" s="11" t="str">
        <f>[1]动作!$D10623</f>
        <v>电表故障</v>
      </c>
      <c r="F10624" s="11" t="s">
        <v>45</v>
      </c>
      <c r="G10624" s="12">
        <f>[1]动作!$A10623+[1]动作!$B10623</f>
        <v>43217.426249999997</v>
      </c>
      <c r="H10624" s="12"/>
      <c r="I10624" s="11"/>
    </row>
    <row r="10625" spans="1:9" hidden="1" x14ac:dyDescent="0.3">
      <c r="A10625" s="24">
        <v>10623</v>
      </c>
      <c r="B10625" s="11" t="str">
        <f>IFERROR(INDEX({"JSNY-BJ0001-01";"JSNY-JS0022-01";"JSNY-JS0002-01"},MATCH(D10625,{"BJ_zhongyu";"JS_WX_liteer";"JS_CZ_wodefeng"},0)),"")</f>
        <v>JSNY-BJ0001-01</v>
      </c>
      <c r="C10625" s="11" t="str">
        <f>IFERROR(INDEX({"北京中裕世纪大酒店";"江苏利特尔绿色包装股份有限公司";"常州市金坛沃德丰电子科技有限公司"},MATCH(D10625,{"BJ_zhongyu";"JS_WX_liteer";"JS_CZ_wodefeng"},0)),"")</f>
        <v>北京中裕世纪大酒店</v>
      </c>
      <c r="D10625" s="11" t="str">
        <f>[1]动作!$G10624</f>
        <v>BJ_zhongyu</v>
      </c>
      <c r="E10625" s="11" t="str">
        <f>[1]动作!$D10624</f>
        <v>分系统3BCMS2故障状态</v>
      </c>
      <c r="F10625" s="11" t="s">
        <v>177</v>
      </c>
      <c r="G10625" s="12">
        <f>[1]动作!$A10624+[1]动作!$B10624</f>
        <v>43217.427233796298</v>
      </c>
      <c r="H10625" s="12"/>
      <c r="I10625" s="11"/>
    </row>
    <row r="10626" spans="1:9" hidden="1" x14ac:dyDescent="0.3">
      <c r="A10626" s="24">
        <v>10624</v>
      </c>
      <c r="B10626" s="11" t="str">
        <f>IFERROR(INDEX({"JSNY-BJ0001-01";"JSNY-JS0022-01";"JSNY-JS0002-01"},MATCH(D10626,{"BJ_zhongyu";"JS_WX_liteer";"JS_CZ_wodefeng"},0)),"")</f>
        <v>JSNY-JS0002-01</v>
      </c>
      <c r="C10626" s="11" t="str">
        <f>IFERROR(INDEX({"北京中裕世纪大酒店";"江苏利特尔绿色包装股份有限公司";"常州市金坛沃德丰电子科技有限公司"},MATCH(D10626,{"BJ_zhongyu";"JS_WX_liteer";"JS_CZ_wodefeng"},0)),"")</f>
        <v>常州市金坛沃德丰电子科技有限公司</v>
      </c>
      <c r="D10626" s="11" t="str">
        <f>[1]动作!$G10625</f>
        <v>JS_CZ_wodefeng</v>
      </c>
      <c r="E10626" s="11" t="str">
        <f>[1]动作!$D10625</f>
        <v>电表故障</v>
      </c>
      <c r="F10626" s="11" t="s">
        <v>45</v>
      </c>
      <c r="G10626" s="12">
        <f>[1]动作!$A10625+[1]动作!$B10625</f>
        <v>43217.427291666667</v>
      </c>
      <c r="H10626" s="12"/>
      <c r="I10626" s="11"/>
    </row>
    <row r="10627" spans="1:9" hidden="1" x14ac:dyDescent="0.3">
      <c r="A10627" s="24">
        <v>10625</v>
      </c>
      <c r="B10627" s="11" t="str">
        <f>IFERROR(INDEX({"JSNY-BJ0001-01";"JSNY-JS0022-01";"JSNY-JS0002-01"},MATCH(D10627,{"BJ_zhongyu";"JS_WX_liteer";"JS_CZ_wodefeng"},0)),"")</f>
        <v>JSNY-JS0002-01</v>
      </c>
      <c r="C10627" s="11" t="str">
        <f>IFERROR(INDEX({"北京中裕世纪大酒店";"江苏利特尔绿色包装股份有限公司";"常州市金坛沃德丰电子科技有限公司"},MATCH(D10627,{"BJ_zhongyu";"JS_WX_liteer";"JS_CZ_wodefeng"},0)),"")</f>
        <v>常州市金坛沃德丰电子科技有限公司</v>
      </c>
      <c r="D10627" s="11" t="str">
        <f>[1]动作!$G10626</f>
        <v>JS_CZ_wodefeng</v>
      </c>
      <c r="E10627" s="11" t="str">
        <f>[1]动作!$D10626</f>
        <v>电表故障</v>
      </c>
      <c r="F10627" s="11" t="s">
        <v>45</v>
      </c>
      <c r="G10627" s="12">
        <f>[1]动作!$A10626+[1]动作!$B10626</f>
        <v>43217.427407407406</v>
      </c>
      <c r="H10627" s="12"/>
      <c r="I10627" s="11"/>
    </row>
    <row r="10628" spans="1:9" hidden="1" x14ac:dyDescent="0.3">
      <c r="A10628" s="24">
        <v>10626</v>
      </c>
      <c r="B10628" s="11" t="str">
        <f>IFERROR(INDEX({"JSNY-BJ0001-01";"JSNY-JS0022-01";"JSNY-JS0002-01"},MATCH(D10628,{"BJ_zhongyu";"JS_WX_liteer";"JS_CZ_wodefeng"},0)),"")</f>
        <v>JSNY-BJ0001-01</v>
      </c>
      <c r="C10628" s="11" t="str">
        <f>IFERROR(INDEX({"北京中裕世纪大酒店";"江苏利特尔绿色包装股份有限公司";"常州市金坛沃德丰电子科技有限公司"},MATCH(D10628,{"BJ_zhongyu";"JS_WX_liteer";"JS_CZ_wodefeng"},0)),"")</f>
        <v>北京中裕世纪大酒店</v>
      </c>
      <c r="D10628" s="11" t="str">
        <f>[1]动作!$G10627</f>
        <v>BJ_zhongyu</v>
      </c>
      <c r="E10628" s="11" t="str">
        <f>[1]动作!$D10627</f>
        <v>分系统3告警状态</v>
      </c>
      <c r="F10628" s="11" t="s">
        <v>178</v>
      </c>
      <c r="G10628" s="12">
        <f>[1]动作!$A10627+[1]动作!$B10627</f>
        <v>43217.427812499998</v>
      </c>
      <c r="H10628" s="12"/>
      <c r="I10628" s="11"/>
    </row>
    <row r="10629" spans="1:9" hidden="1" x14ac:dyDescent="0.3">
      <c r="A10629" s="24">
        <v>10627</v>
      </c>
      <c r="B10629" s="11" t="str">
        <f>IFERROR(INDEX({"JSNY-BJ0001-01";"JSNY-JS0022-01";"JSNY-JS0002-01"},MATCH(D10629,{"BJ_zhongyu";"JS_WX_liteer";"JS_CZ_wodefeng"},0)),"")</f>
        <v>JSNY-BJ0001-01</v>
      </c>
      <c r="C10629" s="11" t="str">
        <f>IFERROR(INDEX({"北京中裕世纪大酒店";"江苏利特尔绿色包装股份有限公司";"常州市金坛沃德丰电子科技有限公司"},MATCH(D10629,{"BJ_zhongyu";"JS_WX_liteer";"JS_CZ_wodefeng"},0)),"")</f>
        <v>北京中裕世纪大酒店</v>
      </c>
      <c r="D10629" s="11" t="str">
        <f>[1]动作!$G10628</f>
        <v>BJ_zhongyu</v>
      </c>
      <c r="E10629" s="11" t="str">
        <f>[1]动作!$D10628</f>
        <v>分系统3故障状态</v>
      </c>
      <c r="F10629" s="11" t="s">
        <v>178</v>
      </c>
      <c r="G10629" s="12">
        <f>[1]动作!$A10628+[1]动作!$B10628</f>
        <v>43217.427812499998</v>
      </c>
      <c r="H10629" s="12"/>
      <c r="I10629" s="11"/>
    </row>
    <row r="10630" spans="1:9" hidden="1" x14ac:dyDescent="0.3">
      <c r="A10630" s="24">
        <v>10628</v>
      </c>
      <c r="B10630" s="11" t="str">
        <f>IFERROR(INDEX({"JSNY-BJ0001-01";"JSNY-JS0022-01";"JSNY-JS0002-01"},MATCH(D10630,{"BJ_zhongyu";"JS_WX_liteer";"JS_CZ_wodefeng"},0)),"")</f>
        <v>JSNY-BJ0001-01</v>
      </c>
      <c r="C10630" s="11" t="str">
        <f>IFERROR(INDEX({"北京中裕世纪大酒店";"江苏利特尔绿色包装股份有限公司";"常州市金坛沃德丰电子科技有限公司"},MATCH(D10630,{"BJ_zhongyu";"JS_WX_liteer";"JS_CZ_wodefeng"},0)),"")</f>
        <v>北京中裕世纪大酒店</v>
      </c>
      <c r="D10630" s="11" t="str">
        <f>[1]动作!$G10629</f>
        <v>BJ_zhongyu</v>
      </c>
      <c r="E10630" s="11" t="str">
        <f>[1]动作!$D10629</f>
        <v>分系统3PCS告警状态</v>
      </c>
      <c r="F10630" s="11" t="s">
        <v>176</v>
      </c>
      <c r="G10630" s="12">
        <f>[1]动作!$A10629+[1]动作!$B10629</f>
        <v>43217.427812499998</v>
      </c>
      <c r="H10630" s="12"/>
      <c r="I10630" s="11"/>
    </row>
    <row r="10631" spans="1:9" hidden="1" x14ac:dyDescent="0.3">
      <c r="A10631" s="24">
        <v>10629</v>
      </c>
      <c r="B10631" s="11" t="str">
        <f>IFERROR(INDEX({"JSNY-BJ0001-01";"JSNY-JS0022-01";"JSNY-JS0002-01"},MATCH(D10631,{"BJ_zhongyu";"JS_WX_liteer";"JS_CZ_wodefeng"},0)),"")</f>
        <v>JSNY-BJ0001-01</v>
      </c>
      <c r="C10631" s="11" t="str">
        <f>IFERROR(INDEX({"北京中裕世纪大酒店";"江苏利特尔绿色包装股份有限公司";"常州市金坛沃德丰电子科技有限公司"},MATCH(D10631,{"BJ_zhongyu";"JS_WX_liteer";"JS_CZ_wodefeng"},0)),"")</f>
        <v>北京中裕世纪大酒店</v>
      </c>
      <c r="D10631" s="11" t="str">
        <f>[1]动作!$G10630</f>
        <v>BJ_zhongyu</v>
      </c>
      <c r="E10631" s="11" t="str">
        <f>[1]动作!$D10630</f>
        <v>分系统3BCMS2故障状态</v>
      </c>
      <c r="F10631" s="11" t="s">
        <v>177</v>
      </c>
      <c r="G10631" s="12">
        <f>[1]动作!$A10630+[1]动作!$B10630</f>
        <v>43217.427870370368</v>
      </c>
      <c r="H10631" s="12"/>
      <c r="I10631" s="11"/>
    </row>
    <row r="10632" spans="1:9" hidden="1" x14ac:dyDescent="0.3">
      <c r="A10632" s="24">
        <v>10630</v>
      </c>
      <c r="B10632" s="11" t="str">
        <f>IFERROR(INDEX({"JSNY-BJ0001-01";"JSNY-JS0022-01";"JSNY-JS0002-01"},MATCH(D10632,{"BJ_zhongyu";"JS_WX_liteer";"JS_CZ_wodefeng"},0)),"")</f>
        <v>JSNY-BJ0001-01</v>
      </c>
      <c r="C10632" s="11" t="str">
        <f>IFERROR(INDEX({"北京中裕世纪大酒店";"江苏利特尔绿色包装股份有限公司";"常州市金坛沃德丰电子科技有限公司"},MATCH(D10632,{"BJ_zhongyu";"JS_WX_liteer";"JS_CZ_wodefeng"},0)),"")</f>
        <v>北京中裕世纪大酒店</v>
      </c>
      <c r="D10632" s="11" t="str">
        <f>[1]动作!$G10631</f>
        <v>BJ_zhongyu</v>
      </c>
      <c r="E10632" s="11" t="str">
        <f>[1]动作!$D10631</f>
        <v>分系统3BCMS2故障状态</v>
      </c>
      <c r="F10632" s="11" t="s">
        <v>177</v>
      </c>
      <c r="G10632" s="12">
        <f>[1]动作!$A10631+[1]动作!$B10631</f>
        <v>43217.428217592591</v>
      </c>
      <c r="H10632" s="12"/>
      <c r="I10632" s="11"/>
    </row>
    <row r="10633" spans="1:9" hidden="1" x14ac:dyDescent="0.3">
      <c r="A10633" s="24">
        <v>10631</v>
      </c>
      <c r="B10633" s="11" t="str">
        <f>IFERROR(INDEX({"JSNY-BJ0001-01";"JSNY-JS0022-01";"JSNY-JS0002-01"},MATCH(D10633,{"BJ_zhongyu";"JS_WX_liteer";"JS_CZ_wodefeng"},0)),"")</f>
        <v>JSNY-JS0002-01</v>
      </c>
      <c r="C10633" s="11" t="str">
        <f>IFERROR(INDEX({"北京中裕世纪大酒店";"江苏利特尔绿色包装股份有限公司";"常州市金坛沃德丰电子科技有限公司"},MATCH(D10633,{"BJ_zhongyu";"JS_WX_liteer";"JS_CZ_wodefeng"},0)),"")</f>
        <v>常州市金坛沃德丰电子科技有限公司</v>
      </c>
      <c r="D10633" s="11" t="str">
        <f>[1]动作!$G10632</f>
        <v>JS_CZ_wodefeng</v>
      </c>
      <c r="E10633" s="11" t="str">
        <f>[1]动作!$D10632</f>
        <v>电表故障</v>
      </c>
      <c r="F10633" s="11" t="s">
        <v>45</v>
      </c>
      <c r="G10633" s="12">
        <f>[1]动作!$A10632+[1]动作!$B10632</f>
        <v>43217.428738425922</v>
      </c>
      <c r="H10633" s="12"/>
      <c r="I10633" s="11"/>
    </row>
    <row r="10634" spans="1:9" hidden="1" x14ac:dyDescent="0.3">
      <c r="A10634" s="24">
        <v>10632</v>
      </c>
      <c r="B10634" s="11" t="str">
        <f>IFERROR(INDEX({"JSNY-BJ0001-01";"JSNY-JS0022-01";"JSNY-JS0002-01"},MATCH(D10634,{"BJ_zhongyu";"JS_WX_liteer";"JS_CZ_wodefeng"},0)),"")</f>
        <v>JSNY-JS0002-01</v>
      </c>
      <c r="C10634" s="11" t="str">
        <f>IFERROR(INDEX({"北京中裕世纪大酒店";"江苏利特尔绿色包装股份有限公司";"常州市金坛沃德丰电子科技有限公司"},MATCH(D10634,{"BJ_zhongyu";"JS_WX_liteer";"JS_CZ_wodefeng"},0)),"")</f>
        <v>常州市金坛沃德丰电子科技有限公司</v>
      </c>
      <c r="D10634" s="11" t="str">
        <f>[1]动作!$G10633</f>
        <v>JS_CZ_wodefeng</v>
      </c>
      <c r="E10634" s="11" t="str">
        <f>[1]动作!$D10633</f>
        <v>电表故障</v>
      </c>
      <c r="F10634" s="11" t="s">
        <v>45</v>
      </c>
      <c r="G10634" s="12">
        <f>[1]动作!$A10633+[1]动作!$B10633</f>
        <v>43217.429618055554</v>
      </c>
      <c r="H10634" s="12"/>
      <c r="I10634" s="11"/>
    </row>
    <row r="10635" spans="1:9" hidden="1" x14ac:dyDescent="0.3">
      <c r="A10635" s="24">
        <v>10633</v>
      </c>
      <c r="B10635" s="11" t="str">
        <f>IFERROR(INDEX({"JSNY-BJ0001-01";"JSNY-JS0022-01";"JSNY-JS0002-01"},MATCH(D10635,{"BJ_zhongyu";"JS_WX_liteer";"JS_CZ_wodefeng"},0)),"")</f>
        <v>JSNY-JS0002-01</v>
      </c>
      <c r="C10635" s="11" t="str">
        <f>IFERROR(INDEX({"北京中裕世纪大酒店";"江苏利特尔绿色包装股份有限公司";"常州市金坛沃德丰电子科技有限公司"},MATCH(D10635,{"BJ_zhongyu";"JS_WX_liteer";"JS_CZ_wodefeng"},0)),"")</f>
        <v>常州市金坛沃德丰电子科技有限公司</v>
      </c>
      <c r="D10635" s="11" t="str">
        <f>[1]动作!$G10634</f>
        <v>JS_CZ_wodefeng</v>
      </c>
      <c r="E10635" s="11" t="str">
        <f>[1]动作!$D10634</f>
        <v>电表故障</v>
      </c>
      <c r="F10635" s="11" t="s">
        <v>45</v>
      </c>
      <c r="G10635" s="12">
        <f>[1]动作!$A10634+[1]动作!$B10634</f>
        <v>43217.431006944447</v>
      </c>
      <c r="H10635" s="12"/>
      <c r="I10635" s="11"/>
    </row>
    <row r="10636" spans="1:9" hidden="1" x14ac:dyDescent="0.3">
      <c r="A10636" s="24">
        <v>10634</v>
      </c>
      <c r="B10636" s="11" t="str">
        <f>IFERROR(INDEX({"JSNY-BJ0001-01";"JSNY-JS0022-01";"JSNY-JS0002-01"},MATCH(D10636,{"BJ_zhongyu";"JS_WX_liteer";"JS_CZ_wodefeng"},0)),"")</f>
        <v>JSNY-JS0002-01</v>
      </c>
      <c r="C10636" s="11" t="str">
        <f>IFERROR(INDEX({"北京中裕世纪大酒店";"江苏利特尔绿色包装股份有限公司";"常州市金坛沃德丰电子科技有限公司"},MATCH(D10636,{"BJ_zhongyu";"JS_WX_liteer";"JS_CZ_wodefeng"},0)),"")</f>
        <v>常州市金坛沃德丰电子科技有限公司</v>
      </c>
      <c r="D10636" s="11" t="str">
        <f>[1]动作!$G10635</f>
        <v>JS_CZ_wodefeng</v>
      </c>
      <c r="E10636" s="11" t="str">
        <f>[1]动作!$D10635</f>
        <v>电表故障</v>
      </c>
      <c r="F10636" s="11" t="s">
        <v>45</v>
      </c>
      <c r="G10636" s="12">
        <f>[1]动作!$A10635+[1]动作!$B10635</f>
        <v>43217.431122685186</v>
      </c>
      <c r="H10636" s="12"/>
      <c r="I10636" s="11"/>
    </row>
    <row r="10637" spans="1:9" hidden="1" x14ac:dyDescent="0.3">
      <c r="A10637" s="24">
        <v>10635</v>
      </c>
      <c r="B10637" s="11" t="str">
        <f>IFERROR(INDEX({"JSNY-BJ0001-01";"JSNY-JS0022-01";"JSNY-JS0002-01"},MATCH(D10637,{"BJ_zhongyu";"JS_WX_liteer";"JS_CZ_wodefeng"},0)),"")</f>
        <v>JSNY-JS0002-01</v>
      </c>
      <c r="C10637" s="11" t="str">
        <f>IFERROR(INDEX({"北京中裕世纪大酒店";"江苏利特尔绿色包装股份有限公司";"常州市金坛沃德丰电子科技有限公司"},MATCH(D10637,{"BJ_zhongyu";"JS_WX_liteer";"JS_CZ_wodefeng"},0)),"")</f>
        <v>常州市金坛沃德丰电子科技有限公司</v>
      </c>
      <c r="D10637" s="11" t="str">
        <f>[1]动作!$G10636</f>
        <v>JS_CZ_wodefeng</v>
      </c>
      <c r="E10637" s="11" t="str">
        <f>[1]动作!$D10636</f>
        <v>电表故障</v>
      </c>
      <c r="F10637" s="11" t="s">
        <v>45</v>
      </c>
      <c r="G10637" s="12">
        <f>[1]动作!$A10636+[1]动作!$B10636</f>
        <v>43217.431238425925</v>
      </c>
      <c r="H10637" s="12"/>
      <c r="I10637" s="11"/>
    </row>
    <row r="10638" spans="1:9" hidden="1" x14ac:dyDescent="0.3">
      <c r="A10638" s="24">
        <v>10636</v>
      </c>
      <c r="B10638" s="11" t="str">
        <f>IFERROR(INDEX({"JSNY-BJ0001-01";"JSNY-JS0022-01";"JSNY-JS0002-01"},MATCH(D10638,{"BJ_zhongyu";"JS_WX_liteer";"JS_CZ_wodefeng"},0)),"")</f>
        <v>JSNY-JS0002-01</v>
      </c>
      <c r="C10638" s="11" t="str">
        <f>IFERROR(INDEX({"北京中裕世纪大酒店";"江苏利特尔绿色包装股份有限公司";"常州市金坛沃德丰电子科技有限公司"},MATCH(D10638,{"BJ_zhongyu";"JS_WX_liteer";"JS_CZ_wodefeng"},0)),"")</f>
        <v>常州市金坛沃德丰电子科技有限公司</v>
      </c>
      <c r="D10638" s="11" t="str">
        <f>[1]动作!$G10637</f>
        <v>JS_CZ_wodefeng</v>
      </c>
      <c r="E10638" s="11" t="str">
        <f>[1]动作!$D10637</f>
        <v>电表故障</v>
      </c>
      <c r="F10638" s="11" t="s">
        <v>45</v>
      </c>
      <c r="G10638" s="12">
        <f>[1]动作!$A10637+[1]动作!$B10637</f>
        <v>43217.435173611113</v>
      </c>
      <c r="H10638" s="12"/>
      <c r="I10638" s="11"/>
    </row>
    <row r="10639" spans="1:9" hidden="1" x14ac:dyDescent="0.3">
      <c r="A10639" s="24">
        <v>10637</v>
      </c>
      <c r="B10639" s="11" t="str">
        <f>IFERROR(INDEX({"JSNY-BJ0001-01";"JSNY-JS0022-01";"JSNY-JS0002-01"},MATCH(D10639,{"BJ_zhongyu";"JS_WX_liteer";"JS_CZ_wodefeng"},0)),"")</f>
        <v>JSNY-JS0002-01</v>
      </c>
      <c r="C10639" s="11" t="str">
        <f>IFERROR(INDEX({"北京中裕世纪大酒店";"江苏利特尔绿色包装股份有限公司";"常州市金坛沃德丰电子科技有限公司"},MATCH(D10639,{"BJ_zhongyu";"JS_WX_liteer";"JS_CZ_wodefeng"},0)),"")</f>
        <v>常州市金坛沃德丰电子科技有限公司</v>
      </c>
      <c r="D10639" s="11" t="str">
        <f>[1]动作!$G10638</f>
        <v>JS_CZ_wodefeng</v>
      </c>
      <c r="E10639" s="11" t="str">
        <f>[1]动作!$D10638</f>
        <v>电表故障</v>
      </c>
      <c r="F10639" s="11" t="s">
        <v>45</v>
      </c>
      <c r="G10639" s="12">
        <f>[1]动作!$A10638+[1]动作!$B10638</f>
        <v>43217.437372685185</v>
      </c>
      <c r="H10639" s="12"/>
      <c r="I10639" s="11"/>
    </row>
    <row r="10640" spans="1:9" hidden="1" x14ac:dyDescent="0.3">
      <c r="A10640" s="24">
        <v>10638</v>
      </c>
      <c r="B10640" s="11" t="str">
        <f>IFERROR(INDEX({"JSNY-BJ0001-01";"JSNY-JS0022-01";"JSNY-JS0002-01"},MATCH(D10640,{"BJ_zhongyu";"JS_WX_liteer";"JS_CZ_wodefeng"},0)),"")</f>
        <v>JSNY-JS0002-01</v>
      </c>
      <c r="C10640" s="11" t="str">
        <f>IFERROR(INDEX({"北京中裕世纪大酒店";"江苏利特尔绿色包装股份有限公司";"常州市金坛沃德丰电子科技有限公司"},MATCH(D10640,{"BJ_zhongyu";"JS_WX_liteer";"JS_CZ_wodefeng"},0)),"")</f>
        <v>常州市金坛沃德丰电子科技有限公司</v>
      </c>
      <c r="D10640" s="11" t="str">
        <f>[1]动作!$G10639</f>
        <v>JS_CZ_wodefeng</v>
      </c>
      <c r="E10640" s="11" t="str">
        <f>[1]动作!$D10639</f>
        <v>电表故障</v>
      </c>
      <c r="F10640" s="11" t="s">
        <v>45</v>
      </c>
      <c r="G10640" s="12">
        <f>[1]动作!$A10639+[1]动作!$B10639</f>
        <v>43217.437604166669</v>
      </c>
      <c r="H10640" s="12"/>
      <c r="I10640" s="11"/>
    </row>
    <row r="10641" spans="1:9" hidden="1" x14ac:dyDescent="0.3">
      <c r="A10641" s="24">
        <v>10639</v>
      </c>
      <c r="B10641" s="11" t="str">
        <f>IFERROR(INDEX({"JSNY-BJ0001-01";"JSNY-JS0022-01";"JSNY-JS0002-01"},MATCH(D10641,{"BJ_zhongyu";"JS_WX_liteer";"JS_CZ_wodefeng"},0)),"")</f>
        <v>JSNY-JS0002-01</v>
      </c>
      <c r="C10641" s="11" t="str">
        <f>IFERROR(INDEX({"北京中裕世纪大酒店";"江苏利特尔绿色包装股份有限公司";"常州市金坛沃德丰电子科技有限公司"},MATCH(D10641,{"BJ_zhongyu";"JS_WX_liteer";"JS_CZ_wodefeng"},0)),"")</f>
        <v>常州市金坛沃德丰电子科技有限公司</v>
      </c>
      <c r="D10641" s="11" t="str">
        <f>[1]动作!$G10640</f>
        <v>JS_CZ_wodefeng</v>
      </c>
      <c r="E10641" s="11" t="str">
        <f>[1]动作!$D10640</f>
        <v>电表故障</v>
      </c>
      <c r="F10641" s="11" t="s">
        <v>45</v>
      </c>
      <c r="G10641" s="12">
        <f>[1]动作!$A10640+[1]动作!$B10640</f>
        <v>43217.437719907408</v>
      </c>
      <c r="H10641" s="12"/>
      <c r="I10641" s="11"/>
    </row>
    <row r="10642" spans="1:9" hidden="1" x14ac:dyDescent="0.3">
      <c r="A10642" s="24">
        <v>10640</v>
      </c>
      <c r="B10642" s="11" t="str">
        <f>IFERROR(INDEX({"JSNY-BJ0001-01";"JSNY-JS0022-01";"JSNY-JS0002-01"},MATCH(D10642,{"BJ_zhongyu";"JS_WX_liteer";"JS_CZ_wodefeng"},0)),"")</f>
        <v>JSNY-JS0002-01</v>
      </c>
      <c r="C10642" s="11" t="str">
        <f>IFERROR(INDEX({"北京中裕世纪大酒店";"江苏利特尔绿色包装股份有限公司";"常州市金坛沃德丰电子科技有限公司"},MATCH(D10642,{"BJ_zhongyu";"JS_WX_liteer";"JS_CZ_wodefeng"},0)),"")</f>
        <v>常州市金坛沃德丰电子科技有限公司</v>
      </c>
      <c r="D10642" s="11" t="str">
        <f>[1]动作!$G10641</f>
        <v>JS_CZ_wodefeng</v>
      </c>
      <c r="E10642" s="11" t="str">
        <f>[1]动作!$D10641</f>
        <v>电表故障</v>
      </c>
      <c r="F10642" s="11" t="s">
        <v>45</v>
      </c>
      <c r="G10642" s="12">
        <f>[1]动作!$A10641+[1]动作!$B10641</f>
        <v>43217.437847222223</v>
      </c>
      <c r="H10642" s="12"/>
      <c r="I10642" s="11"/>
    </row>
    <row r="10643" spans="1:9" hidden="1" x14ac:dyDescent="0.3">
      <c r="A10643" s="24">
        <v>10641</v>
      </c>
      <c r="B10643" s="11" t="str">
        <f>IFERROR(INDEX({"JSNY-BJ0001-01";"JSNY-JS0022-01";"JSNY-JS0002-01"},MATCH(D10643,{"BJ_zhongyu";"JS_WX_liteer";"JS_CZ_wodefeng"},0)),"")</f>
        <v>JSNY-JS0002-01</v>
      </c>
      <c r="C10643" s="11" t="str">
        <f>IFERROR(INDEX({"北京中裕世纪大酒店";"江苏利特尔绿色包装股份有限公司";"常州市金坛沃德丰电子科技有限公司"},MATCH(D10643,{"BJ_zhongyu";"JS_WX_liteer";"JS_CZ_wodefeng"},0)),"")</f>
        <v>常州市金坛沃德丰电子科技有限公司</v>
      </c>
      <c r="D10643" s="11" t="str">
        <f>[1]动作!$G10642</f>
        <v>JS_CZ_wodefeng</v>
      </c>
      <c r="E10643" s="11" t="str">
        <f>[1]动作!$D10642</f>
        <v>电表故障</v>
      </c>
      <c r="F10643" s="11" t="s">
        <v>45</v>
      </c>
      <c r="G10643" s="12">
        <f>[1]动作!$A10642+[1]动作!$B10642</f>
        <v>43217.44021990741</v>
      </c>
      <c r="H10643" s="12"/>
      <c r="I10643" s="11"/>
    </row>
    <row r="10644" spans="1:9" hidden="1" x14ac:dyDescent="0.3">
      <c r="A10644" s="24">
        <v>10642</v>
      </c>
      <c r="B10644" s="11" t="str">
        <f>IFERROR(INDEX({"JSNY-BJ0001-01";"JSNY-JS0022-01";"JSNY-JS0002-01"},MATCH(D10644,{"BJ_zhongyu";"JS_WX_liteer";"JS_CZ_wodefeng"},0)),"")</f>
        <v>JSNY-JS0002-01</v>
      </c>
      <c r="C10644" s="11" t="str">
        <f>IFERROR(INDEX({"北京中裕世纪大酒店";"江苏利特尔绿色包装股份有限公司";"常州市金坛沃德丰电子科技有限公司"},MATCH(D10644,{"BJ_zhongyu";"JS_WX_liteer";"JS_CZ_wodefeng"},0)),"")</f>
        <v>常州市金坛沃德丰电子科技有限公司</v>
      </c>
      <c r="D10644" s="11" t="str">
        <f>[1]动作!$G10643</f>
        <v>JS_CZ_wodefeng</v>
      </c>
      <c r="E10644" s="11" t="str">
        <f>[1]动作!$D10643</f>
        <v>电表故障</v>
      </c>
      <c r="F10644" s="11" t="s">
        <v>45</v>
      </c>
      <c r="G10644" s="12">
        <f>[1]动作!$A10643+[1]动作!$B10643</f>
        <v>43217.44253472222</v>
      </c>
      <c r="H10644" s="12"/>
      <c r="I10644" s="11"/>
    </row>
    <row r="10645" spans="1:9" hidden="1" x14ac:dyDescent="0.3">
      <c r="A10645" s="24">
        <v>10643</v>
      </c>
      <c r="B10645" s="11" t="str">
        <f>IFERROR(INDEX({"JSNY-BJ0001-01";"JSNY-JS0022-01";"JSNY-JS0002-01"},MATCH(D10645,{"BJ_zhongyu";"JS_WX_liteer";"JS_CZ_wodefeng"},0)),"")</f>
        <v>JSNY-JS0002-01</v>
      </c>
      <c r="C10645" s="11" t="str">
        <f>IFERROR(INDEX({"北京中裕世纪大酒店";"江苏利特尔绿色包装股份有限公司";"常州市金坛沃德丰电子科技有限公司"},MATCH(D10645,{"BJ_zhongyu";"JS_WX_liteer";"JS_CZ_wodefeng"},0)),"")</f>
        <v>常州市金坛沃德丰电子科技有限公司</v>
      </c>
      <c r="D10645" s="11" t="str">
        <f>[1]动作!$G10644</f>
        <v>JS_CZ_wodefeng</v>
      </c>
      <c r="E10645" s="11" t="str">
        <f>[1]动作!$D10644</f>
        <v>电表故障</v>
      </c>
      <c r="F10645" s="11" t="s">
        <v>45</v>
      </c>
      <c r="G10645" s="12">
        <f>[1]动作!$A10644+[1]动作!$B10644</f>
        <v>43217.442650462966</v>
      </c>
      <c r="H10645" s="12"/>
      <c r="I10645" s="11"/>
    </row>
    <row r="10646" spans="1:9" hidden="1" x14ac:dyDescent="0.3">
      <c r="A10646" s="24">
        <v>10644</v>
      </c>
      <c r="B10646" s="11" t="str">
        <f>IFERROR(INDEX({"JSNY-BJ0001-01";"JSNY-JS0022-01";"JSNY-JS0002-01"},MATCH(D10646,{"BJ_zhongyu";"JS_WX_liteer";"JS_CZ_wodefeng"},0)),"")</f>
        <v>JSNY-JS0002-01</v>
      </c>
      <c r="C10646" s="11" t="str">
        <f>IFERROR(INDEX({"北京中裕世纪大酒店";"江苏利特尔绿色包装股份有限公司";"常州市金坛沃德丰电子科技有限公司"},MATCH(D10646,{"BJ_zhongyu";"JS_WX_liteer";"JS_CZ_wodefeng"},0)),"")</f>
        <v>常州市金坛沃德丰电子科技有限公司</v>
      </c>
      <c r="D10646" s="11" t="str">
        <f>[1]动作!$G10645</f>
        <v>JS_CZ_wodefeng</v>
      </c>
      <c r="E10646" s="11" t="str">
        <f>[1]动作!$D10645</f>
        <v>电表故障</v>
      </c>
      <c r="F10646" s="11" t="s">
        <v>45</v>
      </c>
      <c r="G10646" s="12">
        <f>[1]动作!$A10645+[1]动作!$B10645</f>
        <v>43217.444097222222</v>
      </c>
      <c r="H10646" s="12"/>
      <c r="I10646" s="11"/>
    </row>
    <row r="10647" spans="1:9" hidden="1" x14ac:dyDescent="0.3">
      <c r="A10647" s="24">
        <v>10645</v>
      </c>
      <c r="B10647" s="11" t="str">
        <f>IFERROR(INDEX({"JSNY-BJ0001-01";"JSNY-JS0022-01";"JSNY-JS0002-01"},MATCH(D10647,{"BJ_zhongyu";"JS_WX_liteer";"JS_CZ_wodefeng"},0)),"")</f>
        <v>JSNY-JS0002-01</v>
      </c>
      <c r="C10647" s="11" t="str">
        <f>IFERROR(INDEX({"北京中裕世纪大酒店";"江苏利特尔绿色包装股份有限公司";"常州市金坛沃德丰电子科技有限公司"},MATCH(D10647,{"BJ_zhongyu";"JS_WX_liteer";"JS_CZ_wodefeng"},0)),"")</f>
        <v>常州市金坛沃德丰电子科技有限公司</v>
      </c>
      <c r="D10647" s="11" t="str">
        <f>[1]动作!$G10646</f>
        <v>JS_CZ_wodefeng</v>
      </c>
      <c r="E10647" s="11" t="str">
        <f>[1]动作!$D10646</f>
        <v>电表故障</v>
      </c>
      <c r="F10647" s="11" t="s">
        <v>45</v>
      </c>
      <c r="G10647" s="12">
        <f>[1]动作!$A10646+[1]动作!$B10646</f>
        <v>43217.446469907409</v>
      </c>
      <c r="H10647" s="12"/>
      <c r="I10647" s="11"/>
    </row>
    <row r="10648" spans="1:9" hidden="1" x14ac:dyDescent="0.3">
      <c r="A10648" s="24">
        <v>10646</v>
      </c>
      <c r="B10648" s="11" t="str">
        <f>IFERROR(INDEX({"JSNY-BJ0001-01";"JSNY-JS0022-01";"JSNY-JS0002-01"},MATCH(D10648,{"BJ_zhongyu";"JS_WX_liteer";"JS_CZ_wodefeng"},0)),"")</f>
        <v>JSNY-JS0002-01</v>
      </c>
      <c r="C10648" s="11" t="str">
        <f>IFERROR(INDEX({"北京中裕世纪大酒店";"江苏利特尔绿色包装股份有限公司";"常州市金坛沃德丰电子科技有限公司"},MATCH(D10648,{"BJ_zhongyu";"JS_WX_liteer";"JS_CZ_wodefeng"},0)),"")</f>
        <v>常州市金坛沃德丰电子科技有限公司</v>
      </c>
      <c r="D10648" s="11" t="str">
        <f>[1]动作!$G10647</f>
        <v>JS_CZ_wodefeng</v>
      </c>
      <c r="E10648" s="11" t="str">
        <f>[1]动作!$D10647</f>
        <v>电表故障</v>
      </c>
      <c r="F10648" s="11" t="s">
        <v>45</v>
      </c>
      <c r="G10648" s="12">
        <f>[1]动作!$A10647+[1]动作!$B10647</f>
        <v>43217.449131944442</v>
      </c>
      <c r="H10648" s="12"/>
      <c r="I10648" s="11"/>
    </row>
    <row r="10649" spans="1:9" hidden="1" x14ac:dyDescent="0.3">
      <c r="A10649" s="24">
        <v>10647</v>
      </c>
      <c r="B10649" s="11" t="str">
        <f>IFERROR(INDEX({"JSNY-BJ0001-01";"JSNY-JS0022-01";"JSNY-JS0002-01"},MATCH(D10649,{"BJ_zhongyu";"JS_WX_liteer";"JS_CZ_wodefeng"},0)),"")</f>
        <v>JSNY-JS0002-01</v>
      </c>
      <c r="C10649" s="11" t="str">
        <f>IFERROR(INDEX({"北京中裕世纪大酒店";"江苏利特尔绿色包装股份有限公司";"常州市金坛沃德丰电子科技有限公司"},MATCH(D10649,{"BJ_zhongyu";"JS_WX_liteer";"JS_CZ_wodefeng"},0)),"")</f>
        <v>常州市金坛沃德丰电子科技有限公司</v>
      </c>
      <c r="D10649" s="11" t="str">
        <f>[1]动作!$G10648</f>
        <v>JS_CZ_wodefeng</v>
      </c>
      <c r="E10649" s="11" t="str">
        <f>[1]动作!$D10648</f>
        <v>电表故障</v>
      </c>
      <c r="F10649" s="11" t="s">
        <v>45</v>
      </c>
      <c r="G10649" s="12">
        <f>[1]动作!$A10648+[1]动作!$B10648</f>
        <v>43217.451458333337</v>
      </c>
      <c r="H10649" s="12"/>
      <c r="I10649" s="11"/>
    </row>
    <row r="10650" spans="1:9" hidden="1" x14ac:dyDescent="0.3">
      <c r="A10650" s="24">
        <v>10648</v>
      </c>
      <c r="B10650" s="11" t="str">
        <f>IFERROR(INDEX({"JSNY-BJ0001-01";"JSNY-JS0022-01";"JSNY-JS0002-01"},MATCH(D10650,{"BJ_zhongyu";"JS_WX_liteer";"JS_CZ_wodefeng"},0)),"")</f>
        <v>JSNY-JS0002-01</v>
      </c>
      <c r="C10650" s="11" t="str">
        <f>IFERROR(INDEX({"北京中裕世纪大酒店";"江苏利特尔绿色包装股份有限公司";"常州市金坛沃德丰电子科技有限公司"},MATCH(D10650,{"BJ_zhongyu";"JS_WX_liteer";"JS_CZ_wodefeng"},0)),"")</f>
        <v>常州市金坛沃德丰电子科技有限公司</v>
      </c>
      <c r="D10650" s="11" t="str">
        <f>[1]动作!$G10649</f>
        <v>JS_CZ_wodefeng</v>
      </c>
      <c r="E10650" s="11" t="str">
        <f>[1]动作!$D10649</f>
        <v>电表故障</v>
      </c>
      <c r="F10650" s="11" t="s">
        <v>45</v>
      </c>
      <c r="G10650" s="12">
        <f>[1]动作!$A10649+[1]动作!$B10649</f>
        <v>43217.452789351853</v>
      </c>
      <c r="H10650" s="12"/>
      <c r="I10650" s="11"/>
    </row>
    <row r="10651" spans="1:9" hidden="1" x14ac:dyDescent="0.3">
      <c r="A10651" s="24">
        <v>10649</v>
      </c>
      <c r="B10651" s="11" t="str">
        <f>IFERROR(INDEX({"JSNY-BJ0001-01";"JSNY-JS0022-01";"JSNY-JS0002-01"},MATCH(D10651,{"BJ_zhongyu";"JS_WX_liteer";"JS_CZ_wodefeng"},0)),"")</f>
        <v>JSNY-JS0002-01</v>
      </c>
      <c r="C10651" s="11" t="str">
        <f>IFERROR(INDEX({"北京中裕世纪大酒店";"江苏利特尔绿色包装股份有限公司";"常州市金坛沃德丰电子科技有限公司"},MATCH(D10651,{"BJ_zhongyu";"JS_WX_liteer";"JS_CZ_wodefeng"},0)),"")</f>
        <v>常州市金坛沃德丰电子科技有限公司</v>
      </c>
      <c r="D10651" s="11" t="str">
        <f>[1]动作!$G10650</f>
        <v>JS_CZ_wodefeng</v>
      </c>
      <c r="E10651" s="11" t="str">
        <f>[1]动作!$D10650</f>
        <v>电表故障</v>
      </c>
      <c r="F10651" s="11" t="s">
        <v>45</v>
      </c>
      <c r="G10651" s="12">
        <f>[1]动作!$A10650+[1]动作!$B10650</f>
        <v>43217.452905092592</v>
      </c>
      <c r="H10651" s="12"/>
      <c r="I10651" s="11"/>
    </row>
    <row r="10652" spans="1:9" hidden="1" x14ac:dyDescent="0.3">
      <c r="A10652" s="24">
        <v>10650</v>
      </c>
      <c r="B10652" s="11" t="str">
        <f>IFERROR(INDEX({"JSNY-BJ0001-01";"JSNY-JS0022-01";"JSNY-JS0002-01"},MATCH(D10652,{"BJ_zhongyu";"JS_WX_liteer";"JS_CZ_wodefeng"},0)),"")</f>
        <v>JSNY-JS0002-01</v>
      </c>
      <c r="C10652" s="11" t="str">
        <f>IFERROR(INDEX({"北京中裕世纪大酒店";"江苏利特尔绿色包装股份有限公司";"常州市金坛沃德丰电子科技有限公司"},MATCH(D10652,{"BJ_zhongyu";"JS_WX_liteer";"JS_CZ_wodefeng"},0)),"")</f>
        <v>常州市金坛沃德丰电子科技有限公司</v>
      </c>
      <c r="D10652" s="11" t="str">
        <f>[1]动作!$G10651</f>
        <v>JS_CZ_wodefeng</v>
      </c>
      <c r="E10652" s="11" t="str">
        <f>[1]动作!$D10651</f>
        <v>电表故障</v>
      </c>
      <c r="F10652" s="11" t="s">
        <v>45</v>
      </c>
      <c r="G10652" s="12">
        <f>[1]动作!$A10651+[1]动作!$B10651</f>
        <v>43217.453020833331</v>
      </c>
      <c r="H10652" s="12"/>
      <c r="I10652" s="11"/>
    </row>
    <row r="10653" spans="1:9" hidden="1" x14ac:dyDescent="0.3">
      <c r="A10653" s="24">
        <v>10651</v>
      </c>
      <c r="B10653" s="11" t="str">
        <f>IFERROR(INDEX({"JSNY-BJ0001-01";"JSNY-JS0022-01";"JSNY-JS0002-01"},MATCH(D10653,{"BJ_zhongyu";"JS_WX_liteer";"JS_CZ_wodefeng"},0)),"")</f>
        <v>JSNY-JS0002-01</v>
      </c>
      <c r="C10653" s="11" t="str">
        <f>IFERROR(INDEX({"北京中裕世纪大酒店";"江苏利特尔绿色包装股份有限公司";"常州市金坛沃德丰电子科技有限公司"},MATCH(D10653,{"BJ_zhongyu";"JS_WX_liteer";"JS_CZ_wodefeng"},0)),"")</f>
        <v>常州市金坛沃德丰电子科技有限公司</v>
      </c>
      <c r="D10653" s="11" t="str">
        <f>[1]动作!$G10652</f>
        <v>JS_CZ_wodefeng</v>
      </c>
      <c r="E10653" s="11" t="str">
        <f>[1]动作!$D10652</f>
        <v>电表故障</v>
      </c>
      <c r="F10653" s="11" t="s">
        <v>45</v>
      </c>
      <c r="G10653" s="12">
        <f>[1]动作!$A10652+[1]动作!$B10652</f>
        <v>43217.455393518518</v>
      </c>
      <c r="H10653" s="12"/>
      <c r="I10653" s="11"/>
    </row>
    <row r="10654" spans="1:9" hidden="1" x14ac:dyDescent="0.3">
      <c r="A10654" s="24">
        <v>10652</v>
      </c>
      <c r="B10654" s="11" t="str">
        <f>IFERROR(INDEX({"JSNY-BJ0001-01";"JSNY-JS0022-01";"JSNY-JS0002-01"},MATCH(D10654,{"BJ_zhongyu";"JS_WX_liteer";"JS_CZ_wodefeng"},0)),"")</f>
        <v>JSNY-JS0002-01</v>
      </c>
      <c r="C10654" s="11" t="str">
        <f>IFERROR(INDEX({"北京中裕世纪大酒店";"江苏利特尔绿色包装股份有限公司";"常州市金坛沃德丰电子科技有限公司"},MATCH(D10654,{"BJ_zhongyu";"JS_WX_liteer";"JS_CZ_wodefeng"},0)),"")</f>
        <v>常州市金坛沃德丰电子科技有限公司</v>
      </c>
      <c r="D10654" s="11" t="str">
        <f>[1]动作!$G10653</f>
        <v>JS_CZ_wodefeng</v>
      </c>
      <c r="E10654" s="11" t="str">
        <f>[1]动作!$D10653</f>
        <v>电表故障</v>
      </c>
      <c r="F10654" s="11" t="s">
        <v>45</v>
      </c>
      <c r="G10654" s="12">
        <f>[1]动作!$A10653+[1]动作!$B10653</f>
        <v>43217.458298611113</v>
      </c>
      <c r="H10654" s="12"/>
      <c r="I10654" s="11"/>
    </row>
    <row r="10655" spans="1:9" hidden="1" x14ac:dyDescent="0.3">
      <c r="A10655" s="24">
        <v>10653</v>
      </c>
      <c r="B10655" s="11" t="str">
        <f>IFERROR(INDEX({"JSNY-BJ0001-01";"JSNY-JS0022-01";"JSNY-JS0002-01"},MATCH(D10655,{"BJ_zhongyu";"JS_WX_liteer";"JS_CZ_wodefeng"},0)),"")</f>
        <v>JSNY-JS0002-01</v>
      </c>
      <c r="C10655" s="11" t="str">
        <f>IFERROR(INDEX({"北京中裕世纪大酒店";"江苏利特尔绿色包装股份有限公司";"常州市金坛沃德丰电子科技有限公司"},MATCH(D10655,{"BJ_zhongyu";"JS_WX_liteer";"JS_CZ_wodefeng"},0)),"")</f>
        <v>常州市金坛沃德丰电子科技有限公司</v>
      </c>
      <c r="D10655" s="11" t="str">
        <f>[1]动作!$G10654</f>
        <v>JS_CZ_wodefeng</v>
      </c>
      <c r="E10655" s="11" t="str">
        <f>[1]动作!$D10654</f>
        <v>电表故障</v>
      </c>
      <c r="F10655" s="11" t="s">
        <v>45</v>
      </c>
      <c r="G10655" s="12">
        <f>[1]动作!$A10654+[1]动作!$B10654</f>
        <v>43217.458414351851</v>
      </c>
      <c r="H10655" s="12"/>
      <c r="I10655" s="11"/>
    </row>
    <row r="10656" spans="1:9" hidden="1" x14ac:dyDescent="0.3">
      <c r="A10656" s="24">
        <v>10654</v>
      </c>
      <c r="B10656" s="11" t="str">
        <f>IFERROR(INDEX({"JSNY-BJ0001-01";"JSNY-JS0022-01";"JSNY-JS0002-01"},MATCH(D10656,{"BJ_zhongyu";"JS_WX_liteer";"JS_CZ_wodefeng"},0)),"")</f>
        <v>JSNY-JS0002-01</v>
      </c>
      <c r="C10656" s="11" t="str">
        <f>IFERROR(INDEX({"北京中裕世纪大酒店";"江苏利特尔绿色包装股份有限公司";"常州市金坛沃德丰电子科技有限公司"},MATCH(D10656,{"BJ_zhongyu";"JS_WX_liteer";"JS_CZ_wodefeng"},0)),"")</f>
        <v>常州市金坛沃德丰电子科技有限公司</v>
      </c>
      <c r="D10656" s="11" t="str">
        <f>[1]动作!$G10655</f>
        <v>JS_CZ_wodefeng</v>
      </c>
      <c r="E10656" s="11" t="str">
        <f>[1]动作!$D10655</f>
        <v>电表故障</v>
      </c>
      <c r="F10656" s="11" t="s">
        <v>45</v>
      </c>
      <c r="G10656" s="12">
        <f>[1]动作!$A10655+[1]动作!$B10655</f>
        <v>43217.45853009259</v>
      </c>
      <c r="H10656" s="12"/>
      <c r="I10656" s="11"/>
    </row>
    <row r="10657" spans="1:9" hidden="1" x14ac:dyDescent="0.3">
      <c r="A10657" s="24">
        <v>10655</v>
      </c>
      <c r="B10657" s="11" t="str">
        <f>IFERROR(INDEX({"JSNY-BJ0001-01";"JSNY-JS0022-01";"JSNY-JS0002-01"},MATCH(D10657,{"BJ_zhongyu";"JS_WX_liteer";"JS_CZ_wodefeng"},0)),"")</f>
        <v>JSNY-JS0002-01</v>
      </c>
      <c r="C10657" s="11" t="str">
        <f>IFERROR(INDEX({"北京中裕世纪大酒店";"江苏利特尔绿色包装股份有限公司";"常州市金坛沃德丰电子科技有限公司"},MATCH(D10657,{"BJ_zhongyu";"JS_WX_liteer";"JS_CZ_wodefeng"},0)),"")</f>
        <v>常州市金坛沃德丰电子科技有限公司</v>
      </c>
      <c r="D10657" s="11" t="str">
        <f>[1]动作!$G10656</f>
        <v>JS_CZ_wodefeng</v>
      </c>
      <c r="E10657" s="11" t="str">
        <f>[1]动作!$D10656</f>
        <v>电表故障</v>
      </c>
      <c r="F10657" s="11" t="s">
        <v>45</v>
      </c>
      <c r="G10657" s="12">
        <f>[1]动作!$A10656+[1]动作!$B10656</f>
        <v>43217.45957175926</v>
      </c>
      <c r="H10657" s="12"/>
      <c r="I10657" s="11"/>
    </row>
    <row r="10658" spans="1:9" hidden="1" x14ac:dyDescent="0.3">
      <c r="A10658" s="24">
        <v>10656</v>
      </c>
      <c r="B10658" s="11" t="str">
        <f>IFERROR(INDEX({"JSNY-BJ0001-01";"JSNY-JS0022-01";"JSNY-JS0002-01"},MATCH(D10658,{"BJ_zhongyu";"JS_WX_liteer";"JS_CZ_wodefeng"},0)),"")</f>
        <v>JSNY-JS0002-01</v>
      </c>
      <c r="C10658" s="11" t="str">
        <f>IFERROR(INDEX({"北京中裕世纪大酒店";"江苏利特尔绿色包装股份有限公司";"常州市金坛沃德丰电子科技有限公司"},MATCH(D10658,{"BJ_zhongyu";"JS_WX_liteer";"JS_CZ_wodefeng"},0)),"")</f>
        <v>常州市金坛沃德丰电子科技有限公司</v>
      </c>
      <c r="D10658" s="11" t="str">
        <f>[1]动作!$G10657</f>
        <v>JS_CZ_wodefeng</v>
      </c>
      <c r="E10658" s="11" t="str">
        <f>[1]动作!$D10657</f>
        <v>电表故障</v>
      </c>
      <c r="F10658" s="11" t="s">
        <v>45</v>
      </c>
      <c r="G10658" s="12">
        <f>[1]动作!$A10657+[1]动作!$B10657</f>
        <v>43217.462002314816</v>
      </c>
      <c r="H10658" s="12"/>
      <c r="I10658" s="11"/>
    </row>
    <row r="10659" spans="1:9" hidden="1" x14ac:dyDescent="0.3">
      <c r="A10659" s="24">
        <v>10657</v>
      </c>
      <c r="B10659" s="11" t="str">
        <f>IFERROR(INDEX({"JSNY-BJ0001-01";"JSNY-JS0022-01";"JSNY-JS0002-01"},MATCH(D10659,{"BJ_zhongyu";"JS_WX_liteer";"JS_CZ_wodefeng"},0)),"")</f>
        <v>JSNY-JS0002-01</v>
      </c>
      <c r="C10659" s="11" t="str">
        <f>IFERROR(INDEX({"北京中裕世纪大酒店";"江苏利特尔绿色包装股份有限公司";"常州市金坛沃德丰电子科技有限公司"},MATCH(D10659,{"BJ_zhongyu";"JS_WX_liteer";"JS_CZ_wodefeng"},0)),"")</f>
        <v>常州市金坛沃德丰电子科技有限公司</v>
      </c>
      <c r="D10659" s="11" t="str">
        <f>[1]动作!$G10658</f>
        <v>JS_CZ_wodefeng</v>
      </c>
      <c r="E10659" s="11" t="str">
        <f>[1]动作!$D10658</f>
        <v>电表故障</v>
      </c>
      <c r="F10659" s="11" t="s">
        <v>45</v>
      </c>
      <c r="G10659" s="12">
        <f>[1]动作!$A10658+[1]动作!$B10658</f>
        <v>43217.463564814818</v>
      </c>
      <c r="H10659" s="12"/>
      <c r="I10659" s="11"/>
    </row>
    <row r="10660" spans="1:9" hidden="1" x14ac:dyDescent="0.3">
      <c r="A10660" s="24">
        <v>10658</v>
      </c>
      <c r="B10660" s="11" t="str">
        <f>IFERROR(INDEX({"JSNY-BJ0001-01";"JSNY-JS0022-01";"JSNY-JS0002-01"},MATCH(D10660,{"BJ_zhongyu";"JS_WX_liteer";"JS_CZ_wodefeng"},0)),"")</f>
        <v>JSNY-JS0002-01</v>
      </c>
      <c r="C10660" s="11" t="str">
        <f>IFERROR(INDEX({"北京中裕世纪大酒店";"江苏利特尔绿色包装股份有限公司";"常州市金坛沃德丰电子科技有限公司"},MATCH(D10660,{"BJ_zhongyu";"JS_WX_liteer";"JS_CZ_wodefeng"},0)),"")</f>
        <v>常州市金坛沃德丰电子科技有限公司</v>
      </c>
      <c r="D10660" s="11" t="str">
        <f>[1]动作!$G10659</f>
        <v>JS_CZ_wodefeng</v>
      </c>
      <c r="E10660" s="11" t="str">
        <f>[1]动作!$D10659</f>
        <v>电表故障</v>
      </c>
      <c r="F10660" s="11" t="s">
        <v>45</v>
      </c>
      <c r="G10660" s="12">
        <f>[1]动作!$A10659+[1]动作!$B10659</f>
        <v>43217.46466435185</v>
      </c>
      <c r="H10660" s="12"/>
      <c r="I10660" s="11"/>
    </row>
    <row r="10661" spans="1:9" hidden="1" x14ac:dyDescent="0.3">
      <c r="A10661" s="24">
        <v>10659</v>
      </c>
      <c r="B10661" s="11" t="str">
        <f>IFERROR(INDEX({"JSNY-BJ0001-01";"JSNY-JS0022-01";"JSNY-JS0002-01"},MATCH(D10661,{"BJ_zhongyu";"JS_WX_liteer";"JS_CZ_wodefeng"},0)),"")</f>
        <v>JSNY-JS0002-01</v>
      </c>
      <c r="C10661" s="11" t="str">
        <f>IFERROR(INDEX({"北京中裕世纪大酒店";"江苏利特尔绿色包装股份有限公司";"常州市金坛沃德丰电子科技有限公司"},MATCH(D10661,{"BJ_zhongyu";"JS_WX_liteer";"JS_CZ_wodefeng"},0)),"")</f>
        <v>常州市金坛沃德丰电子科技有限公司</v>
      </c>
      <c r="D10661" s="11" t="str">
        <f>[1]动作!$G10660</f>
        <v>JS_CZ_wodefeng</v>
      </c>
      <c r="E10661" s="11" t="str">
        <f>[1]动作!$D10660</f>
        <v>电表故障</v>
      </c>
      <c r="F10661" s="11" t="s">
        <v>45</v>
      </c>
      <c r="G10661" s="12">
        <f>[1]动作!$A10660+[1]动作!$B10660</f>
        <v>43217.464895833335</v>
      </c>
      <c r="H10661" s="12"/>
      <c r="I10661" s="11"/>
    </row>
    <row r="10662" spans="1:9" hidden="1" x14ac:dyDescent="0.3">
      <c r="A10662" s="24">
        <v>10660</v>
      </c>
      <c r="B10662" s="11" t="str">
        <f>IFERROR(INDEX({"JSNY-BJ0001-01";"JSNY-JS0022-01";"JSNY-JS0002-01"},MATCH(D10662,{"BJ_zhongyu";"JS_WX_liteer";"JS_CZ_wodefeng"},0)),"")</f>
        <v>JSNY-JS0002-01</v>
      </c>
      <c r="C10662" s="11" t="str">
        <f>IFERROR(INDEX({"北京中裕世纪大酒店";"江苏利特尔绿色包装股份有限公司";"常州市金坛沃德丰电子科技有限公司"},MATCH(D10662,{"BJ_zhongyu";"JS_WX_liteer";"JS_CZ_wodefeng"},0)),"")</f>
        <v>常州市金坛沃德丰电子科技有限公司</v>
      </c>
      <c r="D10662" s="11" t="str">
        <f>[1]动作!$G10661</f>
        <v>JS_CZ_wodefeng</v>
      </c>
      <c r="E10662" s="11" t="str">
        <f>[1]动作!$D10661</f>
        <v>电表故障</v>
      </c>
      <c r="F10662" s="11" t="s">
        <v>45</v>
      </c>
      <c r="G10662" s="12">
        <f>[1]动作!$A10661+[1]动作!$B10661</f>
        <v>43217.465011574073</v>
      </c>
      <c r="H10662" s="12"/>
      <c r="I10662" s="11"/>
    </row>
    <row r="10663" spans="1:9" hidden="1" x14ac:dyDescent="0.3">
      <c r="A10663" s="24">
        <v>10661</v>
      </c>
      <c r="B10663" s="11" t="str">
        <f>IFERROR(INDEX({"JSNY-BJ0001-01";"JSNY-JS0022-01";"JSNY-JS0002-01"},MATCH(D10663,{"BJ_zhongyu";"JS_WX_liteer";"JS_CZ_wodefeng"},0)),"")</f>
        <v>JSNY-JS0002-01</v>
      </c>
      <c r="C10663" s="11" t="str">
        <f>IFERROR(INDEX({"北京中裕世纪大酒店";"江苏利特尔绿色包装股份有限公司";"常州市金坛沃德丰电子科技有限公司"},MATCH(D10663,{"BJ_zhongyu";"JS_WX_liteer";"JS_CZ_wodefeng"},0)),"")</f>
        <v>常州市金坛沃德丰电子科技有限公司</v>
      </c>
      <c r="D10663" s="11" t="str">
        <f>[1]动作!$G10662</f>
        <v>JS_CZ_wodefeng</v>
      </c>
      <c r="E10663" s="11" t="str">
        <f>[1]动作!$D10662</f>
        <v>电表故障</v>
      </c>
      <c r="F10663" s="11" t="s">
        <v>45</v>
      </c>
      <c r="G10663" s="12">
        <f>[1]动作!$A10662+[1]动作!$B10662</f>
        <v>43217.465127314812</v>
      </c>
      <c r="H10663" s="12"/>
      <c r="I10663" s="11"/>
    </row>
    <row r="10664" spans="1:9" hidden="1" x14ac:dyDescent="0.3">
      <c r="A10664" s="24">
        <v>10662</v>
      </c>
      <c r="B10664" s="11" t="str">
        <f>IFERROR(INDEX({"JSNY-BJ0001-01";"JSNY-JS0022-01";"JSNY-JS0002-01"},MATCH(D10664,{"BJ_zhongyu";"JS_WX_liteer";"JS_CZ_wodefeng"},0)),"")</f>
        <v>JSNY-JS0002-01</v>
      </c>
      <c r="C10664" s="11" t="str">
        <f>IFERROR(INDEX({"北京中裕世纪大酒店";"江苏利特尔绿色包装股份有限公司";"常州市金坛沃德丰电子科技有限公司"},MATCH(D10664,{"BJ_zhongyu";"JS_WX_liteer";"JS_CZ_wodefeng"},0)),"")</f>
        <v>常州市金坛沃德丰电子科技有限公司</v>
      </c>
      <c r="D10664" s="11" t="str">
        <f>[1]动作!$G10663</f>
        <v>JS_CZ_wodefeng</v>
      </c>
      <c r="E10664" s="11" t="str">
        <f>[1]动作!$D10663</f>
        <v>电表故障</v>
      </c>
      <c r="F10664" s="11" t="s">
        <v>45</v>
      </c>
      <c r="G10664" s="12">
        <f>[1]动作!$A10663+[1]动作!$B10663</f>
        <v>43217.467511574076</v>
      </c>
      <c r="H10664" s="12"/>
      <c r="I10664" s="11"/>
    </row>
    <row r="10665" spans="1:9" hidden="1" x14ac:dyDescent="0.3">
      <c r="A10665" s="24">
        <v>10663</v>
      </c>
      <c r="B10665" s="11" t="str">
        <f>IFERROR(INDEX({"JSNY-BJ0001-01";"JSNY-JS0022-01";"JSNY-JS0002-01"},MATCH(D10665,{"BJ_zhongyu";"JS_WX_liteer";"JS_CZ_wodefeng"},0)),"")</f>
        <v>JSNY-JS0002-01</v>
      </c>
      <c r="C10665" s="11" t="str">
        <f>IFERROR(INDEX({"北京中裕世纪大酒店";"江苏利特尔绿色包装股份有限公司";"常州市金坛沃德丰电子科技有限公司"},MATCH(D10665,{"BJ_zhongyu";"JS_WX_liteer";"JS_CZ_wodefeng"},0)),"")</f>
        <v>常州市金坛沃德丰电子科技有限公司</v>
      </c>
      <c r="D10665" s="11" t="str">
        <f>[1]动作!$G10664</f>
        <v>JS_CZ_wodefeng</v>
      </c>
      <c r="E10665" s="11" t="str">
        <f>[1]动作!$D10664</f>
        <v>电表故障</v>
      </c>
      <c r="F10665" s="11" t="s">
        <v>45</v>
      </c>
      <c r="G10665" s="12">
        <f>[1]动作!$A10664+[1]动作!$B10664</f>
        <v>43217.469768518517</v>
      </c>
      <c r="H10665" s="12"/>
      <c r="I10665" s="11"/>
    </row>
    <row r="10666" spans="1:9" hidden="1" x14ac:dyDescent="0.3">
      <c r="A10666" s="24">
        <v>10664</v>
      </c>
      <c r="B10666" s="11" t="str">
        <f>IFERROR(INDEX({"JSNY-BJ0001-01";"JSNY-JS0022-01";"JSNY-JS0002-01"},MATCH(D10666,{"BJ_zhongyu";"JS_WX_liteer";"JS_CZ_wodefeng"},0)),"")</f>
        <v>JSNY-JS0002-01</v>
      </c>
      <c r="C10666" s="11" t="str">
        <f>IFERROR(INDEX({"北京中裕世纪大酒店";"江苏利特尔绿色包装股份有限公司";"常州市金坛沃德丰电子科技有限公司"},MATCH(D10666,{"BJ_zhongyu";"JS_WX_liteer";"JS_CZ_wodefeng"},0)),"")</f>
        <v>常州市金坛沃德丰电子科技有限公司</v>
      </c>
      <c r="D10666" s="11" t="str">
        <f>[1]动作!$G10665</f>
        <v>JS_CZ_wodefeng</v>
      </c>
      <c r="E10666" s="11" t="str">
        <f>[1]动作!$D10665</f>
        <v>电表故障</v>
      </c>
      <c r="F10666" s="11" t="s">
        <v>45</v>
      </c>
      <c r="G10666" s="12">
        <f>[1]动作!$A10665+[1]动作!$B10665</f>
        <v>43217.469884259262</v>
      </c>
      <c r="H10666" s="12"/>
      <c r="I10666" s="11"/>
    </row>
    <row r="10667" spans="1:9" hidden="1" x14ac:dyDescent="0.3">
      <c r="A10667" s="24">
        <v>10665</v>
      </c>
      <c r="B10667" s="11" t="str">
        <f>IFERROR(INDEX({"JSNY-BJ0001-01";"JSNY-JS0022-01";"JSNY-JS0002-01"},MATCH(D10667,{"BJ_zhongyu";"JS_WX_liteer";"JS_CZ_wodefeng"},0)),"")</f>
        <v>JSNY-JS0002-01</v>
      </c>
      <c r="C10667" s="11" t="str">
        <f>IFERROR(INDEX({"北京中裕世纪大酒店";"江苏利特尔绿色包装股份有限公司";"常州市金坛沃德丰电子科技有限公司"},MATCH(D10667,{"BJ_zhongyu";"JS_WX_liteer";"JS_CZ_wodefeng"},0)),"")</f>
        <v>常州市金坛沃德丰电子科技有限公司</v>
      </c>
      <c r="D10667" s="11" t="str">
        <f>[1]动作!$G10666</f>
        <v>JS_CZ_wodefeng</v>
      </c>
      <c r="E10667" s="11" t="str">
        <f>[1]动作!$D10666</f>
        <v>电表故障</v>
      </c>
      <c r="F10667" s="11" t="s">
        <v>45</v>
      </c>
      <c r="G10667" s="12">
        <f>[1]动作!$A10666+[1]动作!$B10666</f>
        <v>43217.471331018518</v>
      </c>
      <c r="H10667" s="12"/>
      <c r="I10667" s="11"/>
    </row>
    <row r="10668" spans="1:9" hidden="1" x14ac:dyDescent="0.3">
      <c r="A10668" s="24">
        <v>10666</v>
      </c>
      <c r="B10668" s="11" t="str">
        <f>IFERROR(INDEX({"JSNY-BJ0001-01";"JSNY-JS0022-01";"JSNY-JS0002-01"},MATCH(D10668,{"BJ_zhongyu";"JS_WX_liteer";"JS_CZ_wodefeng"},0)),"")</f>
        <v>JSNY-JS0002-01</v>
      </c>
      <c r="C10668" s="11" t="str">
        <f>IFERROR(INDEX({"北京中裕世纪大酒店";"江苏利特尔绿色包装股份有限公司";"常州市金坛沃德丰电子科技有限公司"},MATCH(D10668,{"BJ_zhongyu";"JS_WX_liteer";"JS_CZ_wodefeng"},0)),"")</f>
        <v>常州市金坛沃德丰电子科技有限公司</v>
      </c>
      <c r="D10668" s="11" t="str">
        <f>[1]动作!$G10667</f>
        <v>JS_CZ_wodefeng</v>
      </c>
      <c r="E10668" s="11" t="str">
        <f>[1]动作!$D10667</f>
        <v>电表故障</v>
      </c>
      <c r="F10668" s="11" t="s">
        <v>45</v>
      </c>
      <c r="G10668" s="12">
        <f>[1]动作!$A10667+[1]动作!$B10667</f>
        <v>43217.473414351851</v>
      </c>
      <c r="H10668" s="12"/>
      <c r="I10668" s="11"/>
    </row>
    <row r="10669" spans="1:9" hidden="1" x14ac:dyDescent="0.3">
      <c r="A10669" s="24">
        <v>10667</v>
      </c>
      <c r="B10669" s="11" t="str">
        <f>IFERROR(INDEX({"JSNY-BJ0001-01";"JSNY-JS0022-01";"JSNY-JS0002-01"},MATCH(D10669,{"BJ_zhongyu";"JS_WX_liteer";"JS_CZ_wodefeng"},0)),"")</f>
        <v>JSNY-JS0002-01</v>
      </c>
      <c r="C10669" s="11" t="str">
        <f>IFERROR(INDEX({"北京中裕世纪大酒店";"江苏利特尔绿色包装股份有限公司";"常州市金坛沃德丰电子科技有限公司"},MATCH(D10669,{"BJ_zhongyu";"JS_WX_liteer";"JS_CZ_wodefeng"},0)),"")</f>
        <v>常州市金坛沃德丰电子科技有限公司</v>
      </c>
      <c r="D10669" s="11" t="str">
        <f>[1]动作!$G10668</f>
        <v>JS_CZ_wodefeng</v>
      </c>
      <c r="E10669" s="11" t="str">
        <f>[1]动作!$D10668</f>
        <v>电表故障</v>
      </c>
      <c r="F10669" s="11" t="s">
        <v>45</v>
      </c>
      <c r="G10669" s="12">
        <f>[1]动作!$A10668+[1]动作!$B10668</f>
        <v>43217.473530092589</v>
      </c>
      <c r="H10669" s="12"/>
      <c r="I10669" s="11"/>
    </row>
    <row r="10670" spans="1:9" hidden="1" x14ac:dyDescent="0.3">
      <c r="A10670" s="24">
        <v>10668</v>
      </c>
      <c r="B10670" s="11" t="str">
        <f>IFERROR(INDEX({"JSNY-BJ0001-01";"JSNY-JS0022-01";"JSNY-JS0002-01"},MATCH(D10670,{"BJ_zhongyu";"JS_WX_liteer";"JS_CZ_wodefeng"},0)),"")</f>
        <v>JSNY-JS0002-01</v>
      </c>
      <c r="C10670" s="11" t="str">
        <f>IFERROR(INDEX({"北京中裕世纪大酒店";"江苏利特尔绿色包装股份有限公司";"常州市金坛沃德丰电子科技有限公司"},MATCH(D10670,{"BJ_zhongyu";"JS_WX_liteer";"JS_CZ_wodefeng"},0)),"")</f>
        <v>常州市金坛沃德丰电子科技有限公司</v>
      </c>
      <c r="D10670" s="11" t="str">
        <f>[1]动作!$G10669</f>
        <v>JS_CZ_wodefeng</v>
      </c>
      <c r="E10670" s="11" t="str">
        <f>[1]动作!$D10669</f>
        <v>电表故障</v>
      </c>
      <c r="F10670" s="11" t="s">
        <v>45</v>
      </c>
      <c r="G10670" s="12">
        <f>[1]动作!$A10669+[1]动作!$B10669</f>
        <v>43217.473645833335</v>
      </c>
      <c r="H10670" s="12"/>
      <c r="I10670" s="11"/>
    </row>
    <row r="10671" spans="1:9" hidden="1" x14ac:dyDescent="0.3">
      <c r="A10671" s="24">
        <v>10669</v>
      </c>
      <c r="B10671" s="11" t="str">
        <f>IFERROR(INDEX({"JSNY-BJ0001-01";"JSNY-JS0022-01";"JSNY-JS0002-01"},MATCH(D10671,{"BJ_zhongyu";"JS_WX_liteer";"JS_CZ_wodefeng"},0)),"")</f>
        <v>JSNY-JS0002-01</v>
      </c>
      <c r="C10671" s="11" t="str">
        <f>IFERROR(INDEX({"北京中裕世纪大酒店";"江苏利特尔绿色包装股份有限公司";"常州市金坛沃德丰电子科技有限公司"},MATCH(D10671,{"BJ_zhongyu";"JS_WX_liteer";"JS_CZ_wodefeng"},0)),"")</f>
        <v>常州市金坛沃德丰电子科技有限公司</v>
      </c>
      <c r="D10671" s="11" t="str">
        <f>[1]动作!$G10670</f>
        <v>JS_CZ_wodefeng</v>
      </c>
      <c r="E10671" s="11" t="str">
        <f>[1]动作!$D10670</f>
        <v>电表故障</v>
      </c>
      <c r="F10671" s="11" t="s">
        <v>45</v>
      </c>
      <c r="G10671" s="12">
        <f>[1]动作!$A10670+[1]动作!$B10670</f>
        <v>43217.477581018517</v>
      </c>
      <c r="H10671" s="12"/>
      <c r="I10671" s="11"/>
    </row>
    <row r="10672" spans="1:9" hidden="1" x14ac:dyDescent="0.3">
      <c r="A10672" s="24">
        <v>10670</v>
      </c>
      <c r="B10672" s="11" t="str">
        <f>IFERROR(INDEX({"JSNY-BJ0001-01";"JSNY-JS0022-01";"JSNY-JS0002-01"},MATCH(D10672,{"BJ_zhongyu";"JS_WX_liteer";"JS_CZ_wodefeng"},0)),"")</f>
        <v>JSNY-JS0002-01</v>
      </c>
      <c r="C10672" s="11" t="str">
        <f>IFERROR(INDEX({"北京中裕世纪大酒店";"江苏利特尔绿色包装股份有限公司";"常州市金坛沃德丰电子科技有限公司"},MATCH(D10672,{"BJ_zhongyu";"JS_WX_liteer";"JS_CZ_wodefeng"},0)),"")</f>
        <v>常州市金坛沃德丰电子科技有限公司</v>
      </c>
      <c r="D10672" s="11" t="str">
        <f>[1]动作!$G10671</f>
        <v>JS_CZ_wodefeng</v>
      </c>
      <c r="E10672" s="11" t="str">
        <f>[1]动作!$D10671</f>
        <v>电表故障</v>
      </c>
      <c r="F10672" s="11" t="s">
        <v>45</v>
      </c>
      <c r="G10672" s="12">
        <f>[1]动作!$A10671+[1]动作!$B10671</f>
        <v>43217.47996527778</v>
      </c>
      <c r="H10672" s="12"/>
      <c r="I10672" s="11"/>
    </row>
    <row r="10673" spans="1:9" hidden="1" x14ac:dyDescent="0.3">
      <c r="A10673" s="24">
        <v>10671</v>
      </c>
      <c r="B10673" s="11" t="str">
        <f>IFERROR(INDEX({"JSNY-BJ0001-01";"JSNY-JS0022-01";"JSNY-JS0002-01"},MATCH(D10673,{"BJ_zhongyu";"JS_WX_liteer";"JS_CZ_wodefeng"},0)),"")</f>
        <v>JSNY-JS0002-01</v>
      </c>
      <c r="C10673" s="11" t="str">
        <f>IFERROR(INDEX({"北京中裕世纪大酒店";"江苏利特尔绿色包装股份有限公司";"常州市金坛沃德丰电子科技有限公司"},MATCH(D10673,{"BJ_zhongyu";"JS_WX_liteer";"JS_CZ_wodefeng"},0)),"")</f>
        <v>常州市金坛沃德丰电子科技有限公司</v>
      </c>
      <c r="D10673" s="11" t="str">
        <f>[1]动作!$G10672</f>
        <v>JS_CZ_wodefeng</v>
      </c>
      <c r="E10673" s="11" t="str">
        <f>[1]动作!$D10672</f>
        <v>电表故障</v>
      </c>
      <c r="F10673" s="11" t="s">
        <v>45</v>
      </c>
      <c r="G10673" s="12">
        <f>[1]动作!$A10672+[1]动作!$B10672</f>
        <v>43217.480081018519</v>
      </c>
      <c r="H10673" s="12"/>
      <c r="I10673" s="11"/>
    </row>
    <row r="10674" spans="1:9" hidden="1" x14ac:dyDescent="0.3">
      <c r="A10674" s="24">
        <v>10672</v>
      </c>
      <c r="B10674" s="11" t="str">
        <f>IFERROR(INDEX({"JSNY-BJ0001-01";"JSNY-JS0022-01";"JSNY-JS0002-01"},MATCH(D10674,{"BJ_zhongyu";"JS_WX_liteer";"JS_CZ_wodefeng"},0)),"")</f>
        <v>JSNY-JS0002-01</v>
      </c>
      <c r="C10674" s="11" t="str">
        <f>IFERROR(INDEX({"北京中裕世纪大酒店";"江苏利特尔绿色包装股份有限公司";"常州市金坛沃德丰电子科技有限公司"},MATCH(D10674,{"BJ_zhongyu";"JS_WX_liteer";"JS_CZ_wodefeng"},0)),"")</f>
        <v>常州市金坛沃德丰电子科技有限公司</v>
      </c>
      <c r="D10674" s="11" t="str">
        <f>[1]动作!$G10673</f>
        <v>JS_CZ_wodefeng</v>
      </c>
      <c r="E10674" s="11" t="str">
        <f>[1]动作!$D10673</f>
        <v>电表故障</v>
      </c>
      <c r="F10674" s="11" t="s">
        <v>45</v>
      </c>
      <c r="G10674" s="12">
        <f>[1]动作!$A10673+[1]动作!$B10673</f>
        <v>43217.480196759258</v>
      </c>
      <c r="H10674" s="12"/>
      <c r="I10674" s="11"/>
    </row>
    <row r="10675" spans="1:9" hidden="1" x14ac:dyDescent="0.3">
      <c r="A10675" s="24">
        <v>10673</v>
      </c>
      <c r="B10675" s="11" t="str">
        <f>IFERROR(INDEX({"JSNY-BJ0001-01";"JSNY-JS0022-01";"JSNY-JS0002-01"},MATCH(D10675,{"BJ_zhongyu";"JS_WX_liteer";"JS_CZ_wodefeng"},0)),"")</f>
        <v>JSNY-JS0002-01</v>
      </c>
      <c r="C10675" s="11" t="str">
        <f>IFERROR(INDEX({"北京中裕世纪大酒店";"江苏利特尔绿色包装股份有限公司";"常州市金坛沃德丰电子科技有限公司"},MATCH(D10675,{"BJ_zhongyu";"JS_WX_liteer";"JS_CZ_wodefeng"},0)),"")</f>
        <v>常州市金坛沃德丰电子科技有限公司</v>
      </c>
      <c r="D10675" s="11" t="str">
        <f>[1]动作!$G10674</f>
        <v>JS_CZ_wodefeng</v>
      </c>
      <c r="E10675" s="11" t="str">
        <f>[1]动作!$D10674</f>
        <v>电表故障</v>
      </c>
      <c r="F10675" s="11" t="s">
        <v>45</v>
      </c>
      <c r="G10675" s="12">
        <f>[1]动作!$A10674+[1]动作!$B10674</f>
        <v>43217.481412037036</v>
      </c>
      <c r="H10675" s="12"/>
      <c r="I10675" s="11"/>
    </row>
    <row r="10676" spans="1:9" hidden="1" x14ac:dyDescent="0.3">
      <c r="A10676" s="24">
        <v>10674</v>
      </c>
      <c r="B10676" s="11" t="str">
        <f>IFERROR(INDEX({"JSNY-BJ0001-01";"JSNY-JS0022-01";"JSNY-JS0002-01"},MATCH(D10676,{"BJ_zhongyu";"JS_WX_liteer";"JS_CZ_wodefeng"},0)),"")</f>
        <v>JSNY-JS0002-01</v>
      </c>
      <c r="C10676" s="11" t="str">
        <f>IFERROR(INDEX({"北京中裕世纪大酒店";"江苏利特尔绿色包装股份有限公司";"常州市金坛沃德丰电子科技有限公司"},MATCH(D10676,{"BJ_zhongyu";"JS_WX_liteer";"JS_CZ_wodefeng"},0)),"")</f>
        <v>常州市金坛沃德丰电子科技有限公司</v>
      </c>
      <c r="D10676" s="11" t="str">
        <f>[1]动作!$G10675</f>
        <v>JS_CZ_wodefeng</v>
      </c>
      <c r="E10676" s="11" t="str">
        <f>[1]动作!$D10675</f>
        <v>电表故障</v>
      </c>
      <c r="F10676" s="11" t="s">
        <v>45</v>
      </c>
      <c r="G10676" s="12">
        <f>[1]动作!$A10675+[1]动作!$B10675</f>
        <v>43217.482511574075</v>
      </c>
      <c r="H10676" s="12"/>
      <c r="I10676" s="11"/>
    </row>
    <row r="10677" spans="1:9" hidden="1" x14ac:dyDescent="0.3">
      <c r="A10677" s="24">
        <v>10675</v>
      </c>
      <c r="B10677" s="11" t="str">
        <f>IFERROR(INDEX({"JSNY-BJ0001-01";"JSNY-JS0022-01";"JSNY-JS0002-01"},MATCH(D10677,{"BJ_zhongyu";"JS_WX_liteer";"JS_CZ_wodefeng"},0)),"")</f>
        <v>JSNY-JS0002-01</v>
      </c>
      <c r="C10677" s="11" t="str">
        <f>IFERROR(INDEX({"北京中裕世纪大酒店";"江苏利特尔绿色包装股份有限公司";"常州市金坛沃德丰电子科技有限公司"},MATCH(D10677,{"BJ_zhongyu";"JS_WX_liteer";"JS_CZ_wodefeng"},0)),"")</f>
        <v>常州市金坛沃德丰电子科技有限公司</v>
      </c>
      <c r="D10677" s="11" t="str">
        <f>[1]动作!$G10676</f>
        <v>JS_CZ_wodefeng</v>
      </c>
      <c r="E10677" s="11" t="str">
        <f>[1]动作!$D10676</f>
        <v>电表故障</v>
      </c>
      <c r="F10677" s="11" t="s">
        <v>45</v>
      </c>
      <c r="G10677" s="12">
        <f>[1]动作!$A10676+[1]动作!$B10676</f>
        <v>43217.484942129631</v>
      </c>
      <c r="H10677" s="12"/>
      <c r="I10677" s="11"/>
    </row>
    <row r="10678" spans="1:9" hidden="1" x14ac:dyDescent="0.3">
      <c r="A10678" s="24">
        <v>10676</v>
      </c>
      <c r="B10678" s="11" t="str">
        <f>IFERROR(INDEX({"JSNY-BJ0001-01";"JSNY-JS0022-01";"JSNY-JS0002-01"},MATCH(D10678,{"BJ_zhongyu";"JS_WX_liteer";"JS_CZ_wodefeng"},0)),"")</f>
        <v>JSNY-JS0002-01</v>
      </c>
      <c r="C10678" s="11" t="str">
        <f>IFERROR(INDEX({"北京中裕世纪大酒店";"江苏利特尔绿色包装股份有限公司";"常州市金坛沃德丰电子科技有限公司"},MATCH(D10678,{"BJ_zhongyu";"JS_WX_liteer";"JS_CZ_wodefeng"},0)),"")</f>
        <v>常州市金坛沃德丰电子科技有限公司</v>
      </c>
      <c r="D10678" s="11" t="str">
        <f>[1]动作!$G10677</f>
        <v>JS_CZ_wodefeng</v>
      </c>
      <c r="E10678" s="11" t="str">
        <f>[1]动作!$D10677</f>
        <v>电表故障</v>
      </c>
      <c r="F10678" s="11" t="s">
        <v>45</v>
      </c>
      <c r="G10678" s="12">
        <f>[1]动作!$A10677+[1]动作!$B10677</f>
        <v>43217.48505787037</v>
      </c>
      <c r="H10678" s="12"/>
      <c r="I10678" s="11"/>
    </row>
    <row r="10679" spans="1:9" hidden="1" x14ac:dyDescent="0.3">
      <c r="A10679" s="24">
        <v>10677</v>
      </c>
      <c r="B10679" s="11" t="str">
        <f>IFERROR(INDEX({"JSNY-BJ0001-01";"JSNY-JS0022-01";"JSNY-JS0002-01"},MATCH(D10679,{"BJ_zhongyu";"JS_WX_liteer";"JS_CZ_wodefeng"},0)),"")</f>
        <v>JSNY-JS0002-01</v>
      </c>
      <c r="C10679" s="11" t="str">
        <f>IFERROR(INDEX({"北京中裕世纪大酒店";"江苏利特尔绿色包装股份有限公司";"常州市金坛沃德丰电子科技有限公司"},MATCH(D10679,{"BJ_zhongyu";"JS_WX_liteer";"JS_CZ_wodefeng"},0)),"")</f>
        <v>常州市金坛沃德丰电子科技有限公司</v>
      </c>
      <c r="D10679" s="11" t="str">
        <f>[1]动作!$G10678</f>
        <v>JS_CZ_wodefeng</v>
      </c>
      <c r="E10679" s="11" t="str">
        <f>[1]动作!$D10678</f>
        <v>电表故障</v>
      </c>
      <c r="F10679" s="11" t="s">
        <v>45</v>
      </c>
      <c r="G10679" s="12">
        <f>[1]动作!$A10678+[1]动作!$B10678</f>
        <v>43217.485231481478</v>
      </c>
      <c r="H10679" s="12"/>
      <c r="I10679" s="11"/>
    </row>
    <row r="10680" spans="1:9" hidden="1" x14ac:dyDescent="0.3">
      <c r="A10680" s="24">
        <v>10678</v>
      </c>
      <c r="B10680" s="11" t="str">
        <f>IFERROR(INDEX({"JSNY-BJ0001-01";"JSNY-JS0022-01";"JSNY-JS0002-01"},MATCH(D10680,{"BJ_zhongyu";"JS_WX_liteer";"JS_CZ_wodefeng"},0)),"")</f>
        <v>JSNY-JS0002-01</v>
      </c>
      <c r="C10680" s="11" t="str">
        <f>IFERROR(INDEX({"北京中裕世纪大酒店";"江苏利特尔绿色包装股份有限公司";"常州市金坛沃德丰电子科技有限公司"},MATCH(D10680,{"BJ_zhongyu";"JS_WX_liteer";"JS_CZ_wodefeng"},0)),"")</f>
        <v>常州市金坛沃德丰电子科技有限公司</v>
      </c>
      <c r="D10680" s="11" t="str">
        <f>[1]动作!$G10679</f>
        <v>JS_CZ_wodefeng</v>
      </c>
      <c r="E10680" s="11" t="str">
        <f>[1]动作!$D10679</f>
        <v>电表故障</v>
      </c>
      <c r="F10680" s="11" t="s">
        <v>45</v>
      </c>
      <c r="G10680" s="12">
        <f>[1]动作!$A10679+[1]动作!$B10679</f>
        <v>43217.486504629633</v>
      </c>
      <c r="H10680" s="12"/>
      <c r="I10680" s="11"/>
    </row>
    <row r="10681" spans="1:9" hidden="1" x14ac:dyDescent="0.3">
      <c r="A10681" s="24">
        <v>10679</v>
      </c>
      <c r="B10681" s="11" t="str">
        <f>IFERROR(INDEX({"JSNY-BJ0001-01";"JSNY-JS0022-01";"JSNY-JS0002-01"},MATCH(D10681,{"BJ_zhongyu";"JS_WX_liteer";"JS_CZ_wodefeng"},0)),"")</f>
        <v>JSNY-JS0002-01</v>
      </c>
      <c r="C10681" s="11" t="str">
        <f>IFERROR(INDEX({"北京中裕世纪大酒店";"江苏利特尔绿色包装股份有限公司";"常州市金坛沃德丰电子科技有限公司"},MATCH(D10681,{"BJ_zhongyu";"JS_WX_liteer";"JS_CZ_wodefeng"},0)),"")</f>
        <v>常州市金坛沃德丰电子科技有限公司</v>
      </c>
      <c r="D10681" s="11" t="str">
        <f>[1]动作!$G10680</f>
        <v>JS_CZ_wodefeng</v>
      </c>
      <c r="E10681" s="11" t="str">
        <f>[1]动作!$D10680</f>
        <v>电表故障</v>
      </c>
      <c r="F10681" s="11" t="s">
        <v>45</v>
      </c>
      <c r="G10681" s="12">
        <f>[1]动作!$A10680+[1]动作!$B10680</f>
        <v>43217.488888888889</v>
      </c>
      <c r="H10681" s="12"/>
      <c r="I10681" s="11"/>
    </row>
    <row r="10682" spans="1:9" hidden="1" x14ac:dyDescent="0.3">
      <c r="A10682" s="24">
        <v>10680</v>
      </c>
      <c r="B10682" s="11" t="str">
        <f>IFERROR(INDEX({"JSNY-BJ0001-01";"JSNY-JS0022-01";"JSNY-JS0002-01"},MATCH(D10682,{"BJ_zhongyu";"JS_WX_liteer";"JS_CZ_wodefeng"},0)),"")</f>
        <v>JSNY-JS0002-01</v>
      </c>
      <c r="C10682" s="11" t="str">
        <f>IFERROR(INDEX({"北京中裕世纪大酒店";"江苏利特尔绿色包装股份有限公司";"常州市金坛沃德丰电子科技有限公司"},MATCH(D10682,{"BJ_zhongyu";"JS_WX_liteer";"JS_CZ_wodefeng"},0)),"")</f>
        <v>常州市金坛沃德丰电子科技有限公司</v>
      </c>
      <c r="D10682" s="11" t="str">
        <f>[1]动作!$G10681</f>
        <v>JS_CZ_wodefeng</v>
      </c>
      <c r="E10682" s="11" t="str">
        <f>[1]动作!$D10681</f>
        <v>电表故障</v>
      </c>
      <c r="F10682" s="11" t="s">
        <v>45</v>
      </c>
      <c r="G10682" s="12">
        <f>[1]动作!$A10681+[1]动作!$B10681</f>
        <v>43217.490335648145</v>
      </c>
      <c r="H10682" s="12"/>
      <c r="I10682" s="11"/>
    </row>
    <row r="10683" spans="1:9" hidden="1" x14ac:dyDescent="0.3">
      <c r="A10683" s="24">
        <v>10681</v>
      </c>
      <c r="B10683" s="11" t="str">
        <f>IFERROR(INDEX({"JSNY-BJ0001-01";"JSNY-JS0022-01";"JSNY-JS0002-01"},MATCH(D10683,{"BJ_zhongyu";"JS_WX_liteer";"JS_CZ_wodefeng"},0)),"")</f>
        <v>JSNY-JS0002-01</v>
      </c>
      <c r="C10683" s="11" t="str">
        <f>IFERROR(INDEX({"北京中裕世纪大酒店";"江苏利特尔绿色包装股份有限公司";"常州市金坛沃德丰电子科技有限公司"},MATCH(D10683,{"BJ_zhongyu";"JS_WX_liteer";"JS_CZ_wodefeng"},0)),"")</f>
        <v>常州市金坛沃德丰电子科技有限公司</v>
      </c>
      <c r="D10683" s="11" t="str">
        <f>[1]动作!$G10682</f>
        <v>JS_CZ_wodefeng</v>
      </c>
      <c r="E10683" s="11" t="str">
        <f>[1]动作!$D10682</f>
        <v>电表故障</v>
      </c>
      <c r="F10683" s="11" t="s">
        <v>45</v>
      </c>
      <c r="G10683" s="12">
        <f>[1]动作!$A10682+[1]动作!$B10682</f>
        <v>43217.495891203704</v>
      </c>
      <c r="H10683" s="12"/>
      <c r="I10683" s="11"/>
    </row>
    <row r="10684" spans="1:9" hidden="1" x14ac:dyDescent="0.3">
      <c r="A10684" s="24">
        <v>10682</v>
      </c>
      <c r="B10684" s="11" t="str">
        <f>IFERROR(INDEX({"JSNY-BJ0001-01";"JSNY-JS0022-01";"JSNY-JS0002-01"},MATCH(D10684,{"BJ_zhongyu";"JS_WX_liteer";"JS_CZ_wodefeng"},0)),"")</f>
        <v>JSNY-JS0002-01</v>
      </c>
      <c r="C10684" s="11" t="str">
        <f>IFERROR(INDEX({"北京中裕世纪大酒店";"江苏利特尔绿色包装股份有限公司";"常州市金坛沃德丰电子科技有限公司"},MATCH(D10684,{"BJ_zhongyu";"JS_WX_liteer";"JS_CZ_wodefeng"},0)),"")</f>
        <v>常州市金坛沃德丰电子科技有限公司</v>
      </c>
      <c r="D10684" s="11" t="str">
        <f>[1]动作!$G10683</f>
        <v>JS_CZ_wodefeng</v>
      </c>
      <c r="E10684" s="11" t="str">
        <f>[1]动作!$D10683</f>
        <v>电表故障</v>
      </c>
      <c r="F10684" s="11" t="s">
        <v>45</v>
      </c>
      <c r="G10684" s="12">
        <f>[1]动作!$A10683+[1]动作!$B10683</f>
        <v>43217.496990740743</v>
      </c>
      <c r="H10684" s="12"/>
      <c r="I10684" s="11"/>
    </row>
    <row r="10685" spans="1:9" hidden="1" x14ac:dyDescent="0.3">
      <c r="A10685" s="24">
        <v>10683</v>
      </c>
      <c r="B10685" s="11" t="str">
        <f>IFERROR(INDEX({"JSNY-BJ0001-01";"JSNY-JS0022-01";"JSNY-JS0002-01"},MATCH(D10685,{"BJ_zhongyu";"JS_WX_liteer";"JS_CZ_wodefeng"},0)),"")</f>
        <v>JSNY-JS0002-01</v>
      </c>
      <c r="C10685" s="11" t="str">
        <f>IFERROR(INDEX({"北京中裕世纪大酒店";"江苏利特尔绿色包装股份有限公司";"常州市金坛沃德丰电子科技有限公司"},MATCH(D10685,{"BJ_zhongyu";"JS_WX_liteer";"JS_CZ_wodefeng"},0)),"")</f>
        <v>常州市金坛沃德丰电子科技有限公司</v>
      </c>
      <c r="D10685" s="11" t="str">
        <f>[1]动作!$G10684</f>
        <v>JS_CZ_wodefeng</v>
      </c>
      <c r="E10685" s="11" t="str">
        <f>[1]动作!$D10684</f>
        <v>电表故障</v>
      </c>
      <c r="F10685" s="11" t="s">
        <v>45</v>
      </c>
      <c r="G10685" s="12">
        <f>[1]动作!$A10684+[1]动作!$B10684</f>
        <v>43217.49722222222</v>
      </c>
      <c r="H10685" s="12"/>
      <c r="I10685" s="11"/>
    </row>
    <row r="10686" spans="1:9" hidden="1" x14ac:dyDescent="0.3">
      <c r="A10686" s="24">
        <v>10684</v>
      </c>
      <c r="B10686" s="11" t="str">
        <f>IFERROR(INDEX({"JSNY-BJ0001-01";"JSNY-JS0022-01";"JSNY-JS0002-01"},MATCH(D10686,{"BJ_zhongyu";"JS_WX_liteer";"JS_CZ_wodefeng"},0)),"")</f>
        <v>JSNY-JS0002-01</v>
      </c>
      <c r="C10686" s="11" t="str">
        <f>IFERROR(INDEX({"北京中裕世纪大酒店";"江苏利特尔绿色包装股份有限公司";"常州市金坛沃德丰电子科技有限公司"},MATCH(D10686,{"BJ_zhongyu";"JS_WX_liteer";"JS_CZ_wodefeng"},0)),"")</f>
        <v>常州市金坛沃德丰电子科技有限公司</v>
      </c>
      <c r="D10686" s="11" t="str">
        <f>[1]动作!$G10685</f>
        <v>JS_CZ_wodefeng</v>
      </c>
      <c r="E10686" s="11" t="str">
        <f>[1]动作!$D10685</f>
        <v>电表故障</v>
      </c>
      <c r="F10686" s="11" t="s">
        <v>45</v>
      </c>
      <c r="G10686" s="12">
        <f>[1]动作!$A10685+[1]动作!$B10685</f>
        <v>43217.497349537036</v>
      </c>
      <c r="H10686" s="12"/>
      <c r="I10686" s="11"/>
    </row>
    <row r="10687" spans="1:9" hidden="1" x14ac:dyDescent="0.3">
      <c r="A10687" s="24">
        <v>10685</v>
      </c>
      <c r="B10687" s="11" t="str">
        <f>IFERROR(INDEX({"JSNY-BJ0001-01";"JSNY-JS0022-01";"JSNY-JS0002-01"},MATCH(D10687,{"BJ_zhongyu";"JS_WX_liteer";"JS_CZ_wodefeng"},0)),"")</f>
        <v>JSNY-JS0002-01</v>
      </c>
      <c r="C10687" s="11" t="str">
        <f>IFERROR(INDEX({"北京中裕世纪大酒店";"江苏利特尔绿色包装股份有限公司";"常州市金坛沃德丰电子科技有限公司"},MATCH(D10687,{"BJ_zhongyu";"JS_WX_liteer";"JS_CZ_wodefeng"},0)),"")</f>
        <v>常州市金坛沃德丰电子科技有限公司</v>
      </c>
      <c r="D10687" s="11" t="str">
        <f>[1]动作!$G10686</f>
        <v>JS_CZ_wodefeng</v>
      </c>
      <c r="E10687" s="11" t="str">
        <f>[1]动作!$D10686</f>
        <v>电表故障</v>
      </c>
      <c r="F10687" s="11" t="s">
        <v>45</v>
      </c>
      <c r="G10687" s="12">
        <f>[1]动作!$A10686+[1]动作!$B10686</f>
        <v>43217.497465277775</v>
      </c>
      <c r="H10687" s="12"/>
      <c r="I10687" s="11"/>
    </row>
    <row r="10688" spans="1:9" hidden="1" x14ac:dyDescent="0.3">
      <c r="A10688" s="24">
        <v>10686</v>
      </c>
      <c r="B10688" s="11" t="str">
        <f>IFERROR(INDEX({"JSNY-BJ0001-01";"JSNY-JS0022-01";"JSNY-JS0002-01"},MATCH(D10688,{"BJ_zhongyu";"JS_WX_liteer";"JS_CZ_wodefeng"},0)),"")</f>
        <v>JSNY-JS0002-01</v>
      </c>
      <c r="C10688" s="11" t="str">
        <f>IFERROR(INDEX({"北京中裕世纪大酒店";"江苏利特尔绿色包装股份有限公司";"常州市金坛沃德丰电子科技有限公司"},MATCH(D10688,{"BJ_zhongyu";"JS_WX_liteer";"JS_CZ_wodefeng"},0)),"")</f>
        <v>常州市金坛沃德丰电子科技有限公司</v>
      </c>
      <c r="D10688" s="11" t="str">
        <f>[1]动作!$G10687</f>
        <v>JS_CZ_wodefeng</v>
      </c>
      <c r="E10688" s="11" t="str">
        <f>[1]动作!$D10687</f>
        <v>电表故障</v>
      </c>
      <c r="F10688" s="11" t="s">
        <v>45</v>
      </c>
      <c r="G10688" s="12">
        <f>[1]动作!$A10687+[1]动作!$B10687</f>
        <v>43217.499837962961</v>
      </c>
      <c r="H10688" s="12"/>
      <c r="I10688" s="11"/>
    </row>
    <row r="10689" spans="1:9" hidden="1" x14ac:dyDescent="0.3">
      <c r="A10689" s="24">
        <v>10687</v>
      </c>
      <c r="B10689" s="11" t="str">
        <f>IFERROR(INDEX({"JSNY-BJ0001-01";"JSNY-JS0022-01";"JSNY-JS0002-01"},MATCH(D10689,{"BJ_zhongyu";"JS_WX_liteer";"JS_CZ_wodefeng"},0)),"")</f>
        <v>JSNY-JS0002-01</v>
      </c>
      <c r="C10689" s="11" t="str">
        <f>IFERROR(INDEX({"北京中裕世纪大酒店";"江苏利特尔绿色包装股份有限公司";"常州市金坛沃德丰电子科技有限公司"},MATCH(D10689,{"BJ_zhongyu";"JS_WX_liteer";"JS_CZ_wodefeng"},0)),"")</f>
        <v>常州市金坛沃德丰电子科技有限公司</v>
      </c>
      <c r="D10689" s="11" t="str">
        <f>[1]动作!$G10688</f>
        <v>JS_CZ_wodefeng</v>
      </c>
      <c r="E10689" s="11" t="str">
        <f>[1]动作!$D10688</f>
        <v>电表故障</v>
      </c>
      <c r="F10689" s="11" t="s">
        <v>45</v>
      </c>
      <c r="G10689" s="12">
        <f>[1]动作!$A10688+[1]动作!$B10688</f>
        <v>43217.501168981478</v>
      </c>
      <c r="H10689" s="12"/>
      <c r="I10689" s="11"/>
    </row>
    <row r="10690" spans="1:9" hidden="1" x14ac:dyDescent="0.3">
      <c r="A10690" s="24">
        <v>10688</v>
      </c>
      <c r="B10690" s="11" t="str">
        <f>IFERROR(INDEX({"JSNY-BJ0001-01";"JSNY-JS0022-01";"JSNY-JS0002-01"},MATCH(D10690,{"BJ_zhongyu";"JS_WX_liteer";"JS_CZ_wodefeng"},0)),"")</f>
        <v>JSNY-JS0002-01</v>
      </c>
      <c r="C10690" s="11" t="str">
        <f>IFERROR(INDEX({"北京中裕世纪大酒店";"江苏利特尔绿色包装股份有限公司";"常州市金坛沃德丰电子科技有限公司"},MATCH(D10690,{"BJ_zhongyu";"JS_WX_liteer";"JS_CZ_wodefeng"},0)),"")</f>
        <v>常州市金坛沃德丰电子科技有限公司</v>
      </c>
      <c r="D10690" s="11" t="str">
        <f>[1]动作!$G10689</f>
        <v>JS_CZ_wodefeng</v>
      </c>
      <c r="E10690" s="11" t="str">
        <f>[1]动作!$D10689</f>
        <v>电表故障</v>
      </c>
      <c r="F10690" s="11" t="s">
        <v>45</v>
      </c>
      <c r="G10690" s="12">
        <f>[1]动作!$A10689+[1]动作!$B10689</f>
        <v>43217.504004629627</v>
      </c>
      <c r="H10690" s="12"/>
      <c r="I10690" s="11"/>
    </row>
    <row r="10691" spans="1:9" hidden="1" x14ac:dyDescent="0.3">
      <c r="A10691" s="24">
        <v>10689</v>
      </c>
      <c r="B10691" s="11" t="str">
        <f>IFERROR(INDEX({"JSNY-BJ0001-01";"JSNY-JS0022-01";"JSNY-JS0002-01"},MATCH(D10691,{"BJ_zhongyu";"JS_WX_liteer";"JS_CZ_wodefeng"},0)),"")</f>
        <v>JSNY-JS0002-01</v>
      </c>
      <c r="C10691" s="11" t="str">
        <f>IFERROR(INDEX({"北京中裕世纪大酒店";"江苏利特尔绿色包装股份有限公司";"常州市金坛沃德丰电子科技有限公司"},MATCH(D10691,{"BJ_zhongyu";"JS_WX_liteer";"JS_CZ_wodefeng"},0)),"")</f>
        <v>常州市金坛沃德丰电子科技有限公司</v>
      </c>
      <c r="D10691" s="11" t="str">
        <f>[1]动作!$G10690</f>
        <v>JS_CZ_wodefeng</v>
      </c>
      <c r="E10691" s="11" t="str">
        <f>[1]动作!$D10690</f>
        <v>电表故障</v>
      </c>
      <c r="F10691" s="11" t="s">
        <v>45</v>
      </c>
      <c r="G10691" s="12">
        <f>[1]动作!$A10690+[1]动作!$B10690</f>
        <v>43217.507476851853</v>
      </c>
      <c r="H10691" s="12"/>
      <c r="I10691" s="11"/>
    </row>
    <row r="10692" spans="1:9" hidden="1" x14ac:dyDescent="0.3">
      <c r="A10692" s="24">
        <v>10690</v>
      </c>
      <c r="B10692" s="11" t="str">
        <f>IFERROR(INDEX({"JSNY-BJ0001-01";"JSNY-JS0022-01";"JSNY-JS0002-01"},MATCH(D10692,{"BJ_zhongyu";"JS_WX_liteer";"JS_CZ_wodefeng"},0)),"")</f>
        <v>JSNY-JS0002-01</v>
      </c>
      <c r="C10692" s="11" t="str">
        <f>IFERROR(INDEX({"北京中裕世纪大酒店";"江苏利特尔绿色包装股份有限公司";"常州市金坛沃德丰电子科技有限公司"},MATCH(D10692,{"BJ_zhongyu";"JS_WX_liteer";"JS_CZ_wodefeng"},0)),"")</f>
        <v>常州市金坛沃德丰电子科技有限公司</v>
      </c>
      <c r="D10692" s="11" t="str">
        <f>[1]动作!$G10691</f>
        <v>JS_CZ_wodefeng</v>
      </c>
      <c r="E10692" s="11" t="str">
        <f>[1]动作!$D10691</f>
        <v>电表故障</v>
      </c>
      <c r="F10692" s="11" t="s">
        <v>45</v>
      </c>
      <c r="G10692" s="12">
        <f>[1]动作!$A10691+[1]动作!$B10691</f>
        <v>43217.508750000001</v>
      </c>
      <c r="H10692" s="12"/>
      <c r="I10692" s="11"/>
    </row>
    <row r="10693" spans="1:9" hidden="1" x14ac:dyDescent="0.3">
      <c r="A10693" s="24">
        <v>10691</v>
      </c>
      <c r="B10693" s="11" t="str">
        <f>IFERROR(INDEX({"JSNY-BJ0001-01";"JSNY-JS0022-01";"JSNY-JS0002-01"},MATCH(D10693,{"BJ_zhongyu";"JS_WX_liteer";"JS_CZ_wodefeng"},0)),"")</f>
        <v>JSNY-JS0002-01</v>
      </c>
      <c r="C10693" s="11" t="str">
        <f>IFERROR(INDEX({"北京中裕世纪大酒店";"江苏利特尔绿色包装股份有限公司";"常州市金坛沃德丰电子科技有限公司"},MATCH(D10693,{"BJ_zhongyu";"JS_WX_liteer";"JS_CZ_wodefeng"},0)),"")</f>
        <v>常州市金坛沃德丰电子科技有限公司</v>
      </c>
      <c r="D10693" s="11" t="str">
        <f>[1]动作!$G10692</f>
        <v>JS_CZ_wodefeng</v>
      </c>
      <c r="E10693" s="11" t="str">
        <f>[1]动作!$D10692</f>
        <v>电表故障</v>
      </c>
      <c r="F10693" s="11" t="s">
        <v>45</v>
      </c>
      <c r="G10693" s="12">
        <f>[1]动作!$A10692+[1]动作!$B10692</f>
        <v>43217.508877314816</v>
      </c>
      <c r="H10693" s="12"/>
      <c r="I10693" s="11"/>
    </row>
    <row r="10694" spans="1:9" hidden="1" x14ac:dyDescent="0.3">
      <c r="A10694" s="24">
        <v>10692</v>
      </c>
      <c r="B10694" s="11" t="str">
        <f>IFERROR(INDEX({"JSNY-BJ0001-01";"JSNY-JS0022-01";"JSNY-JS0002-01"},MATCH(D10694,{"BJ_zhongyu";"JS_WX_liteer";"JS_CZ_wodefeng"},0)),"")</f>
        <v>JSNY-JS0002-01</v>
      </c>
      <c r="C10694" s="11" t="str">
        <f>IFERROR(INDEX({"北京中裕世纪大酒店";"江苏利特尔绿色包装股份有限公司";"常州市金坛沃德丰电子科技有限公司"},MATCH(D10694,{"BJ_zhongyu";"JS_WX_liteer";"JS_CZ_wodefeng"},0)),"")</f>
        <v>常州市金坛沃德丰电子科技有限公司</v>
      </c>
      <c r="D10694" s="11" t="str">
        <f>[1]动作!$G10693</f>
        <v>JS_CZ_wodefeng</v>
      </c>
      <c r="E10694" s="11" t="str">
        <f>[1]动作!$D10693</f>
        <v>电表故障</v>
      </c>
      <c r="F10694" s="11" t="s">
        <v>45</v>
      </c>
      <c r="G10694" s="12">
        <f>[1]动作!$A10693+[1]动作!$B10693</f>
        <v>43217.510324074072</v>
      </c>
      <c r="H10694" s="12"/>
      <c r="I10694" s="11"/>
    </row>
    <row r="10695" spans="1:9" hidden="1" x14ac:dyDescent="0.3">
      <c r="A10695" s="24">
        <v>10693</v>
      </c>
      <c r="B10695" s="11" t="str">
        <f>IFERROR(INDEX({"JSNY-BJ0001-01";"JSNY-JS0022-01";"JSNY-JS0002-01"},MATCH(D10695,{"BJ_zhongyu";"JS_WX_liteer";"JS_CZ_wodefeng"},0)),"")</f>
        <v>JSNY-JS0002-01</v>
      </c>
      <c r="C10695" s="11" t="str">
        <f>IFERROR(INDEX({"北京中裕世纪大酒店";"江苏利特尔绿色包装股份有限公司";"常州市金坛沃德丰电子科技有限公司"},MATCH(D10695,{"BJ_zhongyu";"JS_WX_liteer";"JS_CZ_wodefeng"},0)),"")</f>
        <v>常州市金坛沃德丰电子科技有限公司</v>
      </c>
      <c r="D10695" s="11" t="str">
        <f>[1]动作!$G10694</f>
        <v>JS_CZ_wodefeng</v>
      </c>
      <c r="E10695" s="11" t="str">
        <f>[1]动作!$D10694</f>
        <v>电表故障</v>
      </c>
      <c r="F10695" s="11" t="s">
        <v>45</v>
      </c>
      <c r="G10695" s="12">
        <f>[1]动作!$A10694+[1]动作!$B10694</f>
        <v>43217.512696759259</v>
      </c>
      <c r="H10695" s="12"/>
      <c r="I10695" s="11"/>
    </row>
    <row r="10696" spans="1:9" hidden="1" x14ac:dyDescent="0.3">
      <c r="A10696" s="24">
        <v>10694</v>
      </c>
      <c r="B10696" s="11" t="str">
        <f>IFERROR(INDEX({"JSNY-BJ0001-01";"JSNY-JS0022-01";"JSNY-JS0002-01"},MATCH(D10696,{"BJ_zhongyu";"JS_WX_liteer";"JS_CZ_wodefeng"},0)),"")</f>
        <v>JSNY-JS0002-01</v>
      </c>
      <c r="C10696" s="11" t="str">
        <f>IFERROR(INDEX({"北京中裕世纪大酒店";"江苏利特尔绿色包装股份有限公司";"常州市金坛沃德丰电子科技有限公司"},MATCH(D10696,{"BJ_zhongyu";"JS_WX_liteer";"JS_CZ_wodefeng"},0)),"")</f>
        <v>常州市金坛沃德丰电子科技有限公司</v>
      </c>
      <c r="D10696" s="11" t="str">
        <f>[1]动作!$G10695</f>
        <v>JS_CZ_wodefeng</v>
      </c>
      <c r="E10696" s="11" t="str">
        <f>[1]动作!$D10695</f>
        <v>电表故障</v>
      </c>
      <c r="F10696" s="11" t="s">
        <v>45</v>
      </c>
      <c r="G10696" s="12">
        <f>[1]动作!$A10695+[1]动作!$B10695</f>
        <v>43217.514027777775</v>
      </c>
      <c r="H10696" s="12"/>
      <c r="I10696" s="11"/>
    </row>
    <row r="10697" spans="1:9" hidden="1" x14ac:dyDescent="0.3">
      <c r="A10697" s="24">
        <v>10695</v>
      </c>
      <c r="B10697" s="11" t="str">
        <f>IFERROR(INDEX({"JSNY-BJ0001-01";"JSNY-JS0022-01";"JSNY-JS0002-01"},MATCH(D10697,{"BJ_zhongyu";"JS_WX_liteer";"JS_CZ_wodefeng"},0)),"")</f>
        <v>JSNY-JS0002-01</v>
      </c>
      <c r="C10697" s="11" t="str">
        <f>IFERROR(INDEX({"北京中裕世纪大酒店";"江苏利特尔绿色包装股份有限公司";"常州市金坛沃德丰电子科技有限公司"},MATCH(D10697,{"BJ_zhongyu";"JS_WX_liteer";"JS_CZ_wodefeng"},0)),"")</f>
        <v>常州市金坛沃德丰电子科技有限公司</v>
      </c>
      <c r="D10697" s="11" t="str">
        <f>[1]动作!$G10696</f>
        <v>JS_CZ_wodefeng</v>
      </c>
      <c r="E10697" s="11" t="str">
        <f>[1]动作!$D10696</f>
        <v>电表故障</v>
      </c>
      <c r="F10697" s="11" t="s">
        <v>45</v>
      </c>
      <c r="G10697" s="12">
        <f>[1]动作!$A10696+[1]动作!$B10696</f>
        <v>43217.51425925926</v>
      </c>
      <c r="H10697" s="12"/>
      <c r="I10697" s="11"/>
    </row>
    <row r="10698" spans="1:9" hidden="1" x14ac:dyDescent="0.3">
      <c r="A10698" s="24">
        <v>10696</v>
      </c>
      <c r="B10698" s="11" t="str">
        <f>IFERROR(INDEX({"JSNY-BJ0001-01";"JSNY-JS0022-01";"JSNY-JS0002-01"},MATCH(D10698,{"BJ_zhongyu";"JS_WX_liteer";"JS_CZ_wodefeng"},0)),"")</f>
        <v>JSNY-JS0002-01</v>
      </c>
      <c r="C10698" s="11" t="str">
        <f>IFERROR(INDEX({"北京中裕世纪大酒店";"江苏利特尔绿色包装股份有限公司";"常州市金坛沃德丰电子科技有限公司"},MATCH(D10698,{"BJ_zhongyu";"JS_WX_liteer";"JS_CZ_wodefeng"},0)),"")</f>
        <v>常州市金坛沃德丰电子科技有限公司</v>
      </c>
      <c r="D10698" s="11" t="str">
        <f>[1]动作!$G10697</f>
        <v>JS_CZ_wodefeng</v>
      </c>
      <c r="E10698" s="11" t="str">
        <f>[1]动作!$D10697</f>
        <v>电表故障</v>
      </c>
      <c r="F10698" s="11" t="s">
        <v>45</v>
      </c>
      <c r="G10698" s="12">
        <f>[1]动作!$A10697+[1]动作!$B10697</f>
        <v>43217.515300925923</v>
      </c>
      <c r="H10698" s="12"/>
      <c r="I10698" s="11"/>
    </row>
    <row r="10699" spans="1:9" hidden="1" x14ac:dyDescent="0.3">
      <c r="A10699" s="24">
        <v>10697</v>
      </c>
      <c r="B10699" s="11" t="str">
        <f>IFERROR(INDEX({"JSNY-BJ0001-01";"JSNY-JS0022-01";"JSNY-JS0002-01"},MATCH(D10699,{"BJ_zhongyu";"JS_WX_liteer";"JS_CZ_wodefeng"},0)),"")</f>
        <v>JSNY-JS0002-01</v>
      </c>
      <c r="C10699" s="11" t="str">
        <f>IFERROR(INDEX({"北京中裕世纪大酒店";"江苏利特尔绿色包装股份有限公司";"常州市金坛沃德丰电子科技有限公司"},MATCH(D10699,{"BJ_zhongyu";"JS_WX_liteer";"JS_CZ_wodefeng"},0)),"")</f>
        <v>常州市金坛沃德丰电子科技有限公司</v>
      </c>
      <c r="D10699" s="11" t="str">
        <f>[1]动作!$G10698</f>
        <v>JS_CZ_wodefeng</v>
      </c>
      <c r="E10699" s="11" t="str">
        <f>[1]动作!$D10698</f>
        <v>电表故障</v>
      </c>
      <c r="F10699" s="11" t="s">
        <v>45</v>
      </c>
      <c r="G10699" s="12">
        <f>[1]动作!$A10698+[1]动作!$B10698</f>
        <v>43217.51761574074</v>
      </c>
      <c r="H10699" s="12"/>
      <c r="I10699" s="11"/>
    </row>
    <row r="10700" spans="1:9" hidden="1" x14ac:dyDescent="0.3">
      <c r="A10700" s="24">
        <v>10698</v>
      </c>
      <c r="B10700" s="11" t="str">
        <f>IFERROR(INDEX({"JSNY-BJ0001-01";"JSNY-JS0022-01";"JSNY-JS0002-01"},MATCH(D10700,{"BJ_zhongyu";"JS_WX_liteer";"JS_CZ_wodefeng"},0)),"")</f>
        <v>JSNY-JS0002-01</v>
      </c>
      <c r="C10700" s="11" t="str">
        <f>IFERROR(INDEX({"北京中裕世纪大酒店";"江苏利特尔绿色包装股份有限公司";"常州市金坛沃德丰电子科技有限公司"},MATCH(D10700,{"BJ_zhongyu";"JS_WX_liteer";"JS_CZ_wodefeng"},0)),"")</f>
        <v>常州市金坛沃德丰电子科技有限公司</v>
      </c>
      <c r="D10700" s="11" t="str">
        <f>[1]动作!$G10699</f>
        <v>JS_CZ_wodefeng</v>
      </c>
      <c r="E10700" s="11" t="str">
        <f>[1]动作!$D10699</f>
        <v>电表故障</v>
      </c>
      <c r="F10700" s="11" t="s">
        <v>45</v>
      </c>
      <c r="G10700" s="12">
        <f>[1]动作!$A10699+[1]动作!$B10699</f>
        <v>43217.519004629627</v>
      </c>
      <c r="H10700" s="12"/>
      <c r="I10700" s="11"/>
    </row>
    <row r="10701" spans="1:9" hidden="1" x14ac:dyDescent="0.3">
      <c r="A10701" s="24">
        <v>10699</v>
      </c>
      <c r="B10701" s="11" t="str">
        <f>IFERROR(INDEX({"JSNY-BJ0001-01";"JSNY-JS0022-01";"JSNY-JS0002-01"},MATCH(D10701,{"BJ_zhongyu";"JS_WX_liteer";"JS_CZ_wodefeng"},0)),"")</f>
        <v>JSNY-JS0002-01</v>
      </c>
      <c r="C10701" s="11" t="str">
        <f>IFERROR(INDEX({"北京中裕世纪大酒店";"江苏利特尔绿色包装股份有限公司";"常州市金坛沃德丰电子科技有限公司"},MATCH(D10701,{"BJ_zhongyu";"JS_WX_liteer";"JS_CZ_wodefeng"},0)),"")</f>
        <v>常州市金坛沃德丰电子科技有限公司</v>
      </c>
      <c r="D10701" s="11" t="str">
        <f>[1]动作!$G10700</f>
        <v>JS_CZ_wodefeng</v>
      </c>
      <c r="E10701" s="11" t="str">
        <f>[1]动作!$D10700</f>
        <v>电表故障</v>
      </c>
      <c r="F10701" s="11" t="s">
        <v>45</v>
      </c>
      <c r="G10701" s="12">
        <f>[1]动作!$A10700+[1]动作!$B10700</f>
        <v>43217.519120370373</v>
      </c>
      <c r="H10701" s="12"/>
      <c r="I10701" s="11"/>
    </row>
    <row r="10702" spans="1:9" hidden="1" x14ac:dyDescent="0.3">
      <c r="A10702" s="24">
        <v>10700</v>
      </c>
      <c r="B10702" s="11" t="str">
        <f>IFERROR(INDEX({"JSNY-BJ0001-01";"JSNY-JS0022-01";"JSNY-JS0002-01"},MATCH(D10702,{"BJ_zhongyu";"JS_WX_liteer";"JS_CZ_wodefeng"},0)),"")</f>
        <v>JSNY-JS0002-01</v>
      </c>
      <c r="C10702" s="11" t="str">
        <f>IFERROR(INDEX({"北京中裕世纪大酒店";"江苏利特尔绿色包装股份有限公司";"常州市金坛沃德丰电子科技有限公司"},MATCH(D10702,{"BJ_zhongyu";"JS_WX_liteer";"JS_CZ_wodefeng"},0)),"")</f>
        <v>常州市金坛沃德丰电子科技有限公司</v>
      </c>
      <c r="D10702" s="11" t="str">
        <f>[1]动作!$G10701</f>
        <v>JS_CZ_wodefeng</v>
      </c>
      <c r="E10702" s="11" t="str">
        <f>[1]动作!$D10701</f>
        <v>电表故障</v>
      </c>
      <c r="F10702" s="11" t="s">
        <v>45</v>
      </c>
      <c r="G10702" s="12">
        <f>[1]动作!$A10701+[1]动作!$B10701</f>
        <v>43217.521620370368</v>
      </c>
      <c r="H10702" s="12"/>
      <c r="I10702" s="11"/>
    </row>
    <row r="10703" spans="1:9" hidden="1" x14ac:dyDescent="0.3">
      <c r="A10703" s="24">
        <v>10701</v>
      </c>
      <c r="B10703" s="11" t="str">
        <f>IFERROR(INDEX({"JSNY-BJ0001-01";"JSNY-JS0022-01";"JSNY-JS0002-01"},MATCH(D10703,{"BJ_zhongyu";"JS_WX_liteer";"JS_CZ_wodefeng"},0)),"")</f>
        <v>JSNY-JS0002-01</v>
      </c>
      <c r="C10703" s="11" t="str">
        <f>IFERROR(INDEX({"北京中裕世纪大酒店";"江苏利特尔绿色包装股份有限公司";"常州市金坛沃德丰电子科技有限公司"},MATCH(D10703,{"BJ_zhongyu";"JS_WX_liteer";"JS_CZ_wodefeng"},0)),"")</f>
        <v>常州市金坛沃德丰电子科技有限公司</v>
      </c>
      <c r="D10703" s="11" t="str">
        <f>[1]动作!$G10702</f>
        <v>JS_CZ_wodefeng</v>
      </c>
      <c r="E10703" s="11" t="str">
        <f>[1]动作!$D10702</f>
        <v>电表故障</v>
      </c>
      <c r="F10703" s="11" t="s">
        <v>45</v>
      </c>
      <c r="G10703" s="12">
        <f>[1]动作!$A10702+[1]动作!$B10702</f>
        <v>43217.524108796293</v>
      </c>
      <c r="H10703" s="12"/>
      <c r="I10703" s="11"/>
    </row>
    <row r="10704" spans="1:9" hidden="1" x14ac:dyDescent="0.3">
      <c r="A10704" s="24">
        <v>10702</v>
      </c>
      <c r="B10704" s="11" t="str">
        <f>IFERROR(INDEX({"JSNY-BJ0001-01";"JSNY-JS0022-01";"JSNY-JS0002-01"},MATCH(D10704,{"BJ_zhongyu";"JS_WX_liteer";"JS_CZ_wodefeng"},0)),"")</f>
        <v>JSNY-JS0002-01</v>
      </c>
      <c r="C10704" s="11" t="str">
        <f>IFERROR(INDEX({"北京中裕世纪大酒店";"江苏利特尔绿色包装股份有限公司";"常州市金坛沃德丰电子科技有限公司"},MATCH(D10704,{"BJ_zhongyu";"JS_WX_liteer";"JS_CZ_wodefeng"},0)),"")</f>
        <v>常州市金坛沃德丰电子科技有限公司</v>
      </c>
      <c r="D10704" s="11" t="str">
        <f>[1]动作!$G10703</f>
        <v>JS_CZ_wodefeng</v>
      </c>
      <c r="E10704" s="11" t="str">
        <f>[1]动作!$D10703</f>
        <v>电表故障</v>
      </c>
      <c r="F10704" s="11" t="s">
        <v>45</v>
      </c>
      <c r="G10704" s="12">
        <f>[1]动作!$A10703+[1]动作!$B10703</f>
        <v>43217.524513888886</v>
      </c>
      <c r="H10704" s="12"/>
      <c r="I10704" s="11"/>
    </row>
    <row r="10705" spans="1:9" hidden="1" x14ac:dyDescent="0.3">
      <c r="A10705" s="24">
        <v>10703</v>
      </c>
      <c r="B10705" s="11" t="str">
        <f>IFERROR(INDEX({"JSNY-BJ0001-01";"JSNY-JS0022-01";"JSNY-JS0002-01"},MATCH(D10705,{"BJ_zhongyu";"JS_WX_liteer";"JS_CZ_wodefeng"},0)),"")</f>
        <v>JSNY-JS0002-01</v>
      </c>
      <c r="C10705" s="11" t="str">
        <f>IFERROR(INDEX({"北京中裕世纪大酒店";"江苏利特尔绿色包装股份有限公司";"常州市金坛沃德丰电子科技有限公司"},MATCH(D10705,{"BJ_zhongyu";"JS_WX_liteer";"JS_CZ_wodefeng"},0)),"")</f>
        <v>常州市金坛沃德丰电子科技有限公司</v>
      </c>
      <c r="D10705" s="11" t="str">
        <f>[1]动作!$G10704</f>
        <v>JS_CZ_wodefeng</v>
      </c>
      <c r="E10705" s="11" t="str">
        <f>[1]动作!$D10704</f>
        <v>电表故障</v>
      </c>
      <c r="F10705" s="11" t="s">
        <v>45</v>
      </c>
      <c r="G10705" s="12">
        <f>[1]动作!$A10704+[1]动作!$B10704</f>
        <v>43217.525555555556</v>
      </c>
      <c r="H10705" s="12"/>
      <c r="I10705" s="11"/>
    </row>
    <row r="10706" spans="1:9" hidden="1" x14ac:dyDescent="0.3">
      <c r="A10706" s="24">
        <v>10704</v>
      </c>
      <c r="B10706" s="11" t="str">
        <f>IFERROR(INDEX({"JSNY-BJ0001-01";"JSNY-JS0022-01";"JSNY-JS0002-01"},MATCH(D10706,{"BJ_zhongyu";"JS_WX_liteer";"JS_CZ_wodefeng"},0)),"")</f>
        <v>JSNY-JS0002-01</v>
      </c>
      <c r="C10706" s="11" t="str">
        <f>IFERROR(INDEX({"北京中裕世纪大酒店";"江苏利特尔绿色包装股份有限公司";"常州市金坛沃德丰电子科技有限公司"},MATCH(D10706,{"BJ_zhongyu";"JS_WX_liteer";"JS_CZ_wodefeng"},0)),"")</f>
        <v>常州市金坛沃德丰电子科技有限公司</v>
      </c>
      <c r="D10706" s="11" t="str">
        <f>[1]动作!$G10705</f>
        <v>JS_CZ_wodefeng</v>
      </c>
      <c r="E10706" s="11" t="str">
        <f>[1]动作!$D10705</f>
        <v>电表故障</v>
      </c>
      <c r="F10706" s="11" t="s">
        <v>45</v>
      </c>
      <c r="G10706" s="12">
        <f>[1]动作!$A10705+[1]动作!$B10705</f>
        <v>43217.526597222219</v>
      </c>
      <c r="H10706" s="12"/>
      <c r="I10706" s="11"/>
    </row>
    <row r="10707" spans="1:9" hidden="1" x14ac:dyDescent="0.3">
      <c r="A10707" s="24">
        <v>10705</v>
      </c>
      <c r="B10707" s="11" t="str">
        <f>IFERROR(INDEX({"JSNY-BJ0001-01";"JSNY-JS0022-01";"JSNY-JS0002-01"},MATCH(D10707,{"BJ_zhongyu";"JS_WX_liteer";"JS_CZ_wodefeng"},0)),"")</f>
        <v>JSNY-JS0002-01</v>
      </c>
      <c r="C10707" s="11" t="str">
        <f>IFERROR(INDEX({"北京中裕世纪大酒店";"江苏利特尔绿色包装股份有限公司";"常州市金坛沃德丰电子科技有限公司"},MATCH(D10707,{"BJ_zhongyu";"JS_WX_liteer";"JS_CZ_wodefeng"},0)),"")</f>
        <v>常州市金坛沃德丰电子科技有限公司</v>
      </c>
      <c r="D10707" s="11" t="str">
        <f>[1]动作!$G10706</f>
        <v>JS_CZ_wodefeng</v>
      </c>
      <c r="E10707" s="11" t="str">
        <f>[1]动作!$D10706</f>
        <v>电表故障</v>
      </c>
      <c r="F10707" s="11" t="s">
        <v>45</v>
      </c>
      <c r="G10707" s="12">
        <f>[1]动作!$A10706+[1]动作!$B10706</f>
        <v>43217.527928240743</v>
      </c>
      <c r="H10707" s="12"/>
      <c r="I10707" s="11"/>
    </row>
    <row r="10708" spans="1:9" hidden="1" x14ac:dyDescent="0.3">
      <c r="A10708" s="24">
        <v>10706</v>
      </c>
      <c r="B10708" s="11" t="str">
        <f>IFERROR(INDEX({"JSNY-BJ0001-01";"JSNY-JS0022-01";"JSNY-JS0002-01"},MATCH(D10708,{"BJ_zhongyu";"JS_WX_liteer";"JS_CZ_wodefeng"},0)),"")</f>
        <v>JSNY-JS0002-01</v>
      </c>
      <c r="C10708" s="11" t="str">
        <f>IFERROR(INDEX({"北京中裕世纪大酒店";"江苏利特尔绿色包装股份有限公司";"常州市金坛沃德丰电子科技有限公司"},MATCH(D10708,{"BJ_zhongyu";"JS_WX_liteer";"JS_CZ_wodefeng"},0)),"")</f>
        <v>常州市金坛沃德丰电子科技有限公司</v>
      </c>
      <c r="D10708" s="11" t="str">
        <f>[1]动作!$G10707</f>
        <v>JS_CZ_wodefeng</v>
      </c>
      <c r="E10708" s="11" t="str">
        <f>[1]动作!$D10707</f>
        <v>电表故障</v>
      </c>
      <c r="F10708" s="11" t="s">
        <v>45</v>
      </c>
      <c r="G10708" s="12">
        <f>[1]动作!$A10707+[1]动作!$B10707</f>
        <v>43217.528043981481</v>
      </c>
      <c r="H10708" s="12"/>
      <c r="I10708" s="11"/>
    </row>
    <row r="10709" spans="1:9" hidden="1" x14ac:dyDescent="0.3">
      <c r="A10709" s="24">
        <v>10707</v>
      </c>
      <c r="B10709" s="11" t="str">
        <f>IFERROR(INDEX({"JSNY-BJ0001-01";"JSNY-JS0022-01";"JSNY-JS0002-01"},MATCH(D10709,{"BJ_zhongyu";"JS_WX_liteer";"JS_CZ_wodefeng"},0)),"")</f>
        <v>JSNY-JS0002-01</v>
      </c>
      <c r="C10709" s="11" t="str">
        <f>IFERROR(INDEX({"北京中裕世纪大酒店";"江苏利特尔绿色包装股份有限公司";"常州市金坛沃德丰电子科技有限公司"},MATCH(D10709,{"BJ_zhongyu";"JS_WX_liteer";"JS_CZ_wodefeng"},0)),"")</f>
        <v>常州市金坛沃德丰电子科技有限公司</v>
      </c>
      <c r="D10709" s="11" t="str">
        <f>[1]动作!$G10708</f>
        <v>JS_CZ_wodefeng</v>
      </c>
      <c r="E10709" s="11" t="str">
        <f>[1]动作!$D10708</f>
        <v>电表故障</v>
      </c>
      <c r="F10709" s="11" t="s">
        <v>45</v>
      </c>
      <c r="G10709" s="12">
        <f>[1]动作!$A10708+[1]动作!$B10708</f>
        <v>43217.528912037036</v>
      </c>
      <c r="H10709" s="12"/>
      <c r="I10709" s="11"/>
    </row>
    <row r="10710" spans="1:9" hidden="1" x14ac:dyDescent="0.3">
      <c r="A10710" s="24">
        <v>10708</v>
      </c>
      <c r="B10710" s="11" t="str">
        <f>IFERROR(INDEX({"JSNY-BJ0001-01";"JSNY-JS0022-01";"JSNY-JS0002-01"},MATCH(D10710,{"BJ_zhongyu";"JS_WX_liteer";"JS_CZ_wodefeng"},0)),"")</f>
        <v>JSNY-JS0002-01</v>
      </c>
      <c r="C10710" s="11" t="str">
        <f>IFERROR(INDEX({"北京中裕世纪大酒店";"江苏利特尔绿色包装股份有限公司";"常州市金坛沃德丰电子科技有限公司"},MATCH(D10710,{"BJ_zhongyu";"JS_WX_liteer";"JS_CZ_wodefeng"},0)),"")</f>
        <v>常州市金坛沃德丰电子科技有限公司</v>
      </c>
      <c r="D10710" s="11" t="str">
        <f>[1]动作!$G10709</f>
        <v>JS_CZ_wodefeng</v>
      </c>
      <c r="E10710" s="11" t="str">
        <f>[1]动作!$D10709</f>
        <v>电表故障</v>
      </c>
      <c r="F10710" s="11" t="s">
        <v>45</v>
      </c>
      <c r="G10710" s="12">
        <f>[1]动作!$A10709+[1]动作!$B10709</f>
        <v>43217.529027777775</v>
      </c>
      <c r="H10710" s="12"/>
      <c r="I10710" s="11"/>
    </row>
    <row r="10711" spans="1:9" hidden="1" x14ac:dyDescent="0.3">
      <c r="A10711" s="24">
        <v>10709</v>
      </c>
      <c r="B10711" s="11" t="str">
        <f>IFERROR(INDEX({"JSNY-BJ0001-01";"JSNY-JS0022-01";"JSNY-JS0002-01"},MATCH(D10711,{"BJ_zhongyu";"JS_WX_liteer";"JS_CZ_wodefeng"},0)),"")</f>
        <v>JSNY-JS0002-01</v>
      </c>
      <c r="C10711" s="11" t="str">
        <f>IFERROR(INDEX({"北京中裕世纪大酒店";"江苏利特尔绿色包装股份有限公司";"常州市金坛沃德丰电子科技有限公司"},MATCH(D10711,{"BJ_zhongyu";"JS_WX_liteer";"JS_CZ_wodefeng"},0)),"")</f>
        <v>常州市金坛沃德丰电子科技有限公司</v>
      </c>
      <c r="D10711" s="11" t="str">
        <f>[1]动作!$G10710</f>
        <v>JS_CZ_wodefeng</v>
      </c>
      <c r="E10711" s="11" t="str">
        <f>[1]动作!$D10710</f>
        <v>电表故障</v>
      </c>
      <c r="F10711" s="11" t="s">
        <v>45</v>
      </c>
      <c r="G10711" s="12">
        <f>[1]动作!$A10710+[1]动作!$B10710</f>
        <v>43217.530532407407</v>
      </c>
      <c r="H10711" s="12"/>
      <c r="I10711" s="11"/>
    </row>
    <row r="10712" spans="1:9" hidden="1" x14ac:dyDescent="0.3">
      <c r="A10712" s="24">
        <v>10710</v>
      </c>
      <c r="B10712" s="11" t="str">
        <f>IFERROR(INDEX({"JSNY-BJ0001-01";"JSNY-JS0022-01";"JSNY-JS0002-01"},MATCH(D10712,{"BJ_zhongyu";"JS_WX_liteer";"JS_CZ_wodefeng"},0)),"")</f>
        <v>JSNY-JS0002-01</v>
      </c>
      <c r="C10712" s="11" t="str">
        <f>IFERROR(INDEX({"北京中裕世纪大酒店";"江苏利特尔绿色包装股份有限公司";"常州市金坛沃德丰电子科技有限公司"},MATCH(D10712,{"BJ_zhongyu";"JS_WX_liteer";"JS_CZ_wodefeng"},0)),"")</f>
        <v>常州市金坛沃德丰电子科技有限公司</v>
      </c>
      <c r="D10712" s="11" t="str">
        <f>[1]动作!$G10711</f>
        <v>JS_CZ_wodefeng</v>
      </c>
      <c r="E10712" s="11" t="str">
        <f>[1]动作!$D10711</f>
        <v>电表故障</v>
      </c>
      <c r="F10712" s="11" t="s">
        <v>45</v>
      </c>
      <c r="G10712" s="12">
        <f>[1]动作!$A10711+[1]动作!$B10711</f>
        <v>43217.532905092594</v>
      </c>
      <c r="H10712" s="12"/>
      <c r="I10712" s="11"/>
    </row>
    <row r="10713" spans="1:9" hidden="1" x14ac:dyDescent="0.3">
      <c r="A10713" s="24">
        <v>10711</v>
      </c>
      <c r="B10713" s="11" t="str">
        <f>IFERROR(INDEX({"JSNY-BJ0001-01";"JSNY-JS0022-01";"JSNY-JS0002-01"},MATCH(D10713,{"BJ_zhongyu";"JS_WX_liteer";"JS_CZ_wodefeng"},0)),"")</f>
        <v>JSNY-JS0002-01</v>
      </c>
      <c r="C10713" s="11" t="str">
        <f>IFERROR(INDEX({"北京中裕世纪大酒店";"江苏利特尔绿色包装股份有限公司";"常州市金坛沃德丰电子科技有限公司"},MATCH(D10713,{"BJ_zhongyu";"JS_WX_liteer";"JS_CZ_wodefeng"},0)),"")</f>
        <v>常州市金坛沃德丰电子科技有限公司</v>
      </c>
      <c r="D10713" s="11" t="str">
        <f>[1]动作!$G10712</f>
        <v>JS_CZ_wodefeng</v>
      </c>
      <c r="E10713" s="11" t="str">
        <f>[1]动作!$D10712</f>
        <v>电表故障</v>
      </c>
      <c r="F10713" s="11" t="s">
        <v>45</v>
      </c>
      <c r="G10713" s="12">
        <f>[1]动作!$A10712+[1]动作!$B10712</f>
        <v>43217.533020833333</v>
      </c>
      <c r="H10713" s="12"/>
      <c r="I10713" s="11"/>
    </row>
    <row r="10714" spans="1:9" hidden="1" x14ac:dyDescent="0.3">
      <c r="A10714" s="24">
        <v>10712</v>
      </c>
      <c r="B10714" s="11" t="str">
        <f>IFERROR(INDEX({"JSNY-BJ0001-01";"JSNY-JS0022-01";"JSNY-JS0002-01"},MATCH(D10714,{"BJ_zhongyu";"JS_WX_liteer";"JS_CZ_wodefeng"},0)),"")</f>
        <v>JSNY-JS0002-01</v>
      </c>
      <c r="C10714" s="11" t="str">
        <f>IFERROR(INDEX({"北京中裕世纪大酒店";"江苏利特尔绿色包装股份有限公司";"常州市金坛沃德丰电子科技有限公司"},MATCH(D10714,{"BJ_zhongyu";"JS_WX_liteer";"JS_CZ_wodefeng"},0)),"")</f>
        <v>常州市金坛沃德丰电子科技有限公司</v>
      </c>
      <c r="D10714" s="11" t="str">
        <f>[1]动作!$G10713</f>
        <v>JS_CZ_wodefeng</v>
      </c>
      <c r="E10714" s="11" t="str">
        <f>[1]动作!$D10713</f>
        <v>电表故障</v>
      </c>
      <c r="F10714" s="11" t="s">
        <v>45</v>
      </c>
      <c r="G10714" s="12">
        <f>[1]动作!$A10713+[1]动作!$B10713</f>
        <v>43217.534467592595</v>
      </c>
      <c r="H10714" s="12"/>
      <c r="I10714" s="11"/>
    </row>
    <row r="10715" spans="1:9" hidden="1" x14ac:dyDescent="0.3">
      <c r="A10715" s="24">
        <v>10713</v>
      </c>
      <c r="B10715" s="11" t="str">
        <f>IFERROR(INDEX({"JSNY-BJ0001-01";"JSNY-JS0022-01";"JSNY-JS0002-01"},MATCH(D10715,{"BJ_zhongyu";"JS_WX_liteer";"JS_CZ_wodefeng"},0)),"")</f>
        <v>JSNY-JS0002-01</v>
      </c>
      <c r="C10715" s="11" t="str">
        <f>IFERROR(INDEX({"北京中裕世纪大酒店";"江苏利特尔绿色包装股份有限公司";"常州市金坛沃德丰电子科技有限公司"},MATCH(D10715,{"BJ_zhongyu";"JS_WX_liteer";"JS_CZ_wodefeng"},0)),"")</f>
        <v>常州市金坛沃德丰电子科技有限公司</v>
      </c>
      <c r="D10715" s="11" t="str">
        <f>[1]动作!$G10714</f>
        <v>JS_CZ_wodefeng</v>
      </c>
      <c r="E10715" s="11" t="str">
        <f>[1]动作!$D10714</f>
        <v>电表故障</v>
      </c>
      <c r="F10715" s="11" t="s">
        <v>45</v>
      </c>
      <c r="G10715" s="12">
        <f>[1]动作!$A10714+[1]动作!$B10714</f>
        <v>43217.536041666666</v>
      </c>
      <c r="H10715" s="12"/>
      <c r="I10715" s="11"/>
    </row>
    <row r="10716" spans="1:9" hidden="1" x14ac:dyDescent="0.3">
      <c r="A10716" s="24">
        <v>10714</v>
      </c>
      <c r="B10716" s="11" t="str">
        <f>IFERROR(INDEX({"JSNY-BJ0001-01";"JSNY-JS0022-01";"JSNY-JS0002-01"},MATCH(D10716,{"BJ_zhongyu";"JS_WX_liteer";"JS_CZ_wodefeng"},0)),"")</f>
        <v>JSNY-JS0002-01</v>
      </c>
      <c r="C10716" s="11" t="str">
        <f>IFERROR(INDEX({"北京中裕世纪大酒店";"江苏利特尔绿色包装股份有限公司";"常州市金坛沃德丰电子科技有限公司"},MATCH(D10716,{"BJ_zhongyu";"JS_WX_liteer";"JS_CZ_wodefeng"},0)),"")</f>
        <v>常州市金坛沃德丰电子科技有限公司</v>
      </c>
      <c r="D10716" s="11" t="str">
        <f>[1]动作!$G10715</f>
        <v>JS_CZ_wodefeng</v>
      </c>
      <c r="E10716" s="11" t="str">
        <f>[1]动作!$D10715</f>
        <v>电表故障</v>
      </c>
      <c r="F10716" s="11" t="s">
        <v>45</v>
      </c>
      <c r="G10716" s="12">
        <f>[1]动作!$A10715+[1]动作!$B10715</f>
        <v>43217.538298611114</v>
      </c>
      <c r="H10716" s="12"/>
      <c r="I10716" s="11"/>
    </row>
    <row r="10717" spans="1:9" hidden="1" x14ac:dyDescent="0.3">
      <c r="A10717" s="24">
        <v>10715</v>
      </c>
      <c r="B10717" s="11" t="str">
        <f>IFERROR(INDEX({"JSNY-BJ0001-01";"JSNY-JS0022-01";"JSNY-JS0002-01"},MATCH(D10717,{"BJ_zhongyu";"JS_WX_liteer";"JS_CZ_wodefeng"},0)),"")</f>
        <v>JSNY-JS0002-01</v>
      </c>
      <c r="C10717" s="11" t="str">
        <f>IFERROR(INDEX({"北京中裕世纪大酒店";"江苏利特尔绿色包装股份有限公司";"常州市金坛沃德丰电子科技有限公司"},MATCH(D10717,{"BJ_zhongyu";"JS_WX_liteer";"JS_CZ_wodefeng"},0)),"")</f>
        <v>常州市金坛沃德丰电子科技有限公司</v>
      </c>
      <c r="D10717" s="11" t="str">
        <f>[1]动作!$G10716</f>
        <v>JS_CZ_wodefeng</v>
      </c>
      <c r="E10717" s="11" t="str">
        <f>[1]动作!$D10716</f>
        <v>电表故障</v>
      </c>
      <c r="F10717" s="11" t="s">
        <v>45</v>
      </c>
      <c r="G10717" s="12">
        <f>[1]动作!$A10716+[1]动作!$B10716</f>
        <v>43217.539803240739</v>
      </c>
      <c r="H10717" s="12"/>
      <c r="I10717" s="11"/>
    </row>
    <row r="10718" spans="1:9" hidden="1" x14ac:dyDescent="0.3">
      <c r="A10718" s="24">
        <v>10716</v>
      </c>
      <c r="B10718" s="11" t="str">
        <f>IFERROR(INDEX({"JSNY-BJ0001-01";"JSNY-JS0022-01";"JSNY-JS0002-01"},MATCH(D10718,{"BJ_zhongyu";"JS_WX_liteer";"JS_CZ_wodefeng"},0)),"")</f>
        <v>JSNY-JS0002-01</v>
      </c>
      <c r="C10718" s="11" t="str">
        <f>IFERROR(INDEX({"北京中裕世纪大酒店";"江苏利特尔绿色包装股份有限公司";"常州市金坛沃德丰电子科技有限公司"},MATCH(D10718,{"BJ_zhongyu";"JS_WX_liteer";"JS_CZ_wodefeng"},0)),"")</f>
        <v>常州市金坛沃德丰电子科技有限公司</v>
      </c>
      <c r="D10718" s="11" t="str">
        <f>[1]动作!$G10717</f>
        <v>JS_CZ_wodefeng</v>
      </c>
      <c r="E10718" s="11" t="str">
        <f>[1]动作!$D10717</f>
        <v>电表故障</v>
      </c>
      <c r="F10718" s="11" t="s">
        <v>45</v>
      </c>
      <c r="G10718" s="12">
        <f>[1]动作!$A10717+[1]动作!$B10717</f>
        <v>43217.539930555555</v>
      </c>
      <c r="H10718" s="12"/>
      <c r="I10718" s="11"/>
    </row>
    <row r="10719" spans="1:9" hidden="1" x14ac:dyDescent="0.3">
      <c r="A10719" s="24">
        <v>10717</v>
      </c>
      <c r="B10719" s="11" t="str">
        <f>IFERROR(INDEX({"JSNY-BJ0001-01";"JSNY-JS0022-01";"JSNY-JS0002-01"},MATCH(D10719,{"BJ_zhongyu";"JS_WX_liteer";"JS_CZ_wodefeng"},0)),"")</f>
        <v>JSNY-JS0002-01</v>
      </c>
      <c r="C10719" s="11" t="str">
        <f>IFERROR(INDEX({"北京中裕世纪大酒店";"江苏利特尔绿色包装股份有限公司";"常州市金坛沃德丰电子科技有限公司"},MATCH(D10719,{"BJ_zhongyu";"JS_WX_liteer";"JS_CZ_wodefeng"},0)),"")</f>
        <v>常州市金坛沃德丰电子科技有限公司</v>
      </c>
      <c r="D10719" s="11" t="str">
        <f>[1]动作!$G10718</f>
        <v>JS_CZ_wodefeng</v>
      </c>
      <c r="E10719" s="11" t="str">
        <f>[1]动作!$D10718</f>
        <v>电表故障</v>
      </c>
      <c r="F10719" s="11" t="s">
        <v>45</v>
      </c>
      <c r="G10719" s="12">
        <f>[1]动作!$A10718+[1]动作!$B10718</f>
        <v>43217.543865740743</v>
      </c>
      <c r="H10719" s="12"/>
      <c r="I10719" s="11"/>
    </row>
    <row r="10720" spans="1:9" hidden="1" x14ac:dyDescent="0.3">
      <c r="A10720" s="24">
        <v>10718</v>
      </c>
      <c r="B10720" s="11" t="str">
        <f>IFERROR(INDEX({"JSNY-BJ0001-01";"JSNY-JS0022-01";"JSNY-JS0002-01"},MATCH(D10720,{"BJ_zhongyu";"JS_WX_liteer";"JS_CZ_wodefeng"},0)),"")</f>
        <v>JSNY-JS0002-01</v>
      </c>
      <c r="C10720" s="11" t="str">
        <f>IFERROR(INDEX({"北京中裕世纪大酒店";"江苏利特尔绿色包装股份有限公司";"常州市金坛沃德丰电子科技有限公司"},MATCH(D10720,{"BJ_zhongyu";"JS_WX_liteer";"JS_CZ_wodefeng"},0)),"")</f>
        <v>常州市金坛沃德丰电子科技有限公司</v>
      </c>
      <c r="D10720" s="11" t="str">
        <f>[1]动作!$G10719</f>
        <v>JS_CZ_wodefeng</v>
      </c>
      <c r="E10720" s="11" t="str">
        <f>[1]动作!$D10719</f>
        <v>电表故障</v>
      </c>
      <c r="F10720" s="11" t="s">
        <v>45</v>
      </c>
      <c r="G10720" s="12">
        <f>[1]动作!$A10719+[1]动作!$B10719</f>
        <v>43217.545312499999</v>
      </c>
      <c r="H10720" s="12"/>
      <c r="I10720" s="11"/>
    </row>
    <row r="10721" spans="1:9" hidden="1" x14ac:dyDescent="0.3">
      <c r="A10721" s="24">
        <v>10719</v>
      </c>
      <c r="B10721" s="11" t="str">
        <f>IFERROR(INDEX({"JSNY-BJ0001-01";"JSNY-JS0022-01";"JSNY-JS0002-01"},MATCH(D10721,{"BJ_zhongyu";"JS_WX_liteer";"JS_CZ_wodefeng"},0)),"")</f>
        <v>JSNY-JS0002-01</v>
      </c>
      <c r="C10721" s="11" t="str">
        <f>IFERROR(INDEX({"北京中裕世纪大酒店";"江苏利特尔绿色包装股份有限公司";"常州市金坛沃德丰电子科技有限公司"},MATCH(D10721,{"BJ_zhongyu";"JS_WX_liteer";"JS_CZ_wodefeng"},0)),"")</f>
        <v>常州市金坛沃德丰电子科技有限公司</v>
      </c>
      <c r="D10721" s="11" t="str">
        <f>[1]动作!$G10720</f>
        <v>JS_CZ_wodefeng</v>
      </c>
      <c r="E10721" s="11" t="str">
        <f>[1]动作!$D10720</f>
        <v>电表故障</v>
      </c>
      <c r="F10721" s="11" t="s">
        <v>45</v>
      </c>
      <c r="G10721" s="12">
        <f>[1]动作!$A10720+[1]动作!$B10720</f>
        <v>43217.545428240737</v>
      </c>
      <c r="H10721" s="12"/>
      <c r="I10721" s="11"/>
    </row>
    <row r="10722" spans="1:9" hidden="1" x14ac:dyDescent="0.3">
      <c r="A10722" s="24">
        <v>10720</v>
      </c>
      <c r="B10722" s="11" t="str">
        <f>IFERROR(INDEX({"JSNY-BJ0001-01";"JSNY-JS0022-01";"JSNY-JS0002-01"},MATCH(D10722,{"BJ_zhongyu";"JS_WX_liteer";"JS_CZ_wodefeng"},0)),"")</f>
        <v>JSNY-JS0002-01</v>
      </c>
      <c r="C10722" s="11" t="str">
        <f>IFERROR(INDEX({"北京中裕世纪大酒店";"江苏利特尔绿色包装股份有限公司";"常州市金坛沃德丰电子科技有限公司"},MATCH(D10722,{"BJ_zhongyu";"JS_WX_liteer";"JS_CZ_wodefeng"},0)),"")</f>
        <v>常州市金坛沃德丰电子科技有限公司</v>
      </c>
      <c r="D10722" s="11" t="str">
        <f>[1]动作!$G10721</f>
        <v>JS_CZ_wodefeng</v>
      </c>
      <c r="E10722" s="11" t="str">
        <f>[1]动作!$D10721</f>
        <v>电表故障</v>
      </c>
      <c r="F10722" s="11" t="s">
        <v>45</v>
      </c>
      <c r="G10722" s="12">
        <f>[1]动作!$A10721+[1]动作!$B10721</f>
        <v>43217.546527777777</v>
      </c>
      <c r="H10722" s="12"/>
      <c r="I10722" s="11"/>
    </row>
    <row r="10723" spans="1:9" hidden="1" x14ac:dyDescent="0.3">
      <c r="A10723" s="24">
        <v>10721</v>
      </c>
      <c r="B10723" s="11" t="str">
        <f>IFERROR(INDEX({"JSNY-BJ0001-01";"JSNY-JS0022-01";"JSNY-JS0002-01"},MATCH(D10723,{"BJ_zhongyu";"JS_WX_liteer";"JS_CZ_wodefeng"},0)),"")</f>
        <v>JSNY-JS0002-01</v>
      </c>
      <c r="C10723" s="11" t="str">
        <f>IFERROR(INDEX({"北京中裕世纪大酒店";"江苏利特尔绿色包装股份有限公司";"常州市金坛沃德丰电子科技有限公司"},MATCH(D10723,{"BJ_zhongyu";"JS_WX_liteer";"JS_CZ_wodefeng"},0)),"")</f>
        <v>常州市金坛沃德丰电子科技有限公司</v>
      </c>
      <c r="D10723" s="11" t="str">
        <f>[1]动作!$G10722</f>
        <v>JS_CZ_wodefeng</v>
      </c>
      <c r="E10723" s="11" t="str">
        <f>[1]动作!$D10722</f>
        <v>电表故障</v>
      </c>
      <c r="F10723" s="11" t="s">
        <v>45</v>
      </c>
      <c r="G10723" s="12">
        <f>[1]动作!$A10722+[1]动作!$B10722</f>
        <v>43217.547800925924</v>
      </c>
      <c r="H10723" s="12"/>
      <c r="I10723" s="11"/>
    </row>
    <row r="10724" spans="1:9" hidden="1" x14ac:dyDescent="0.3">
      <c r="A10724" s="24">
        <v>10722</v>
      </c>
      <c r="B10724" s="11" t="str">
        <f>IFERROR(INDEX({"JSNY-BJ0001-01";"JSNY-JS0022-01";"JSNY-JS0002-01"},MATCH(D10724,{"BJ_zhongyu";"JS_WX_liteer";"JS_CZ_wodefeng"},0)),"")</f>
        <v>JSNY-JS0002-01</v>
      </c>
      <c r="C10724" s="11" t="str">
        <f>IFERROR(INDEX({"北京中裕世纪大酒店";"江苏利特尔绿色包装股份有限公司";"常州市金坛沃德丰电子科技有限公司"},MATCH(D10724,{"BJ_zhongyu";"JS_WX_liteer";"JS_CZ_wodefeng"},0)),"")</f>
        <v>常州市金坛沃德丰电子科技有限公司</v>
      </c>
      <c r="D10724" s="11" t="str">
        <f>[1]动作!$G10723</f>
        <v>JS_CZ_wodefeng</v>
      </c>
      <c r="E10724" s="11" t="str">
        <f>[1]动作!$D10723</f>
        <v>电表故障</v>
      </c>
      <c r="F10724" s="11" t="s">
        <v>45</v>
      </c>
      <c r="G10724" s="12">
        <f>[1]动作!$A10723+[1]动作!$B10723</f>
        <v>43217.551388888889</v>
      </c>
      <c r="H10724" s="12"/>
      <c r="I10724" s="11"/>
    </row>
    <row r="10725" spans="1:9" hidden="1" x14ac:dyDescent="0.3">
      <c r="A10725" s="24">
        <v>10723</v>
      </c>
      <c r="B10725" s="11" t="str">
        <f>IFERROR(INDEX({"JSNY-BJ0001-01";"JSNY-JS0022-01";"JSNY-JS0002-01"},MATCH(D10725,{"BJ_zhongyu";"JS_WX_liteer";"JS_CZ_wodefeng"},0)),"")</f>
        <v>JSNY-JS0002-01</v>
      </c>
      <c r="C10725" s="11" t="str">
        <f>IFERROR(INDEX({"北京中裕世纪大酒店";"江苏利特尔绿色包装股份有限公司";"常州市金坛沃德丰电子科技有限公司"},MATCH(D10725,{"BJ_zhongyu";"JS_WX_liteer";"JS_CZ_wodefeng"},0)),"")</f>
        <v>常州市金坛沃德丰电子科技有限公司</v>
      </c>
      <c r="D10725" s="11" t="str">
        <f>[1]动作!$G10724</f>
        <v>JS_CZ_wodefeng</v>
      </c>
      <c r="E10725" s="11" t="str">
        <f>[1]动作!$D10724</f>
        <v>分系统1故障状态</v>
      </c>
      <c r="F10725" s="11" t="s">
        <v>178</v>
      </c>
      <c r="G10725" s="12">
        <f>[1]动作!$A10724+[1]动作!$B10724</f>
        <v>43217.551793981482</v>
      </c>
      <c r="H10725" s="12"/>
      <c r="I10725" s="11"/>
    </row>
    <row r="10726" spans="1:9" hidden="1" x14ac:dyDescent="0.3">
      <c r="A10726" s="24">
        <v>10724</v>
      </c>
      <c r="B10726" s="11" t="str">
        <f>IFERROR(INDEX({"JSNY-BJ0001-01";"JSNY-JS0022-01";"JSNY-JS0002-01"},MATCH(D10726,{"BJ_zhongyu";"JS_WX_liteer";"JS_CZ_wodefeng"},0)),"")</f>
        <v>JSNY-JS0002-01</v>
      </c>
      <c r="C10726" s="11" t="str">
        <f>IFERROR(INDEX({"北京中裕世纪大酒店";"江苏利特尔绿色包装股份有限公司";"常州市金坛沃德丰电子科技有限公司"},MATCH(D10726,{"BJ_zhongyu";"JS_WX_liteer";"JS_CZ_wodefeng"},0)),"")</f>
        <v>常州市金坛沃德丰电子科技有限公司</v>
      </c>
      <c r="D10726" s="11" t="str">
        <f>[1]动作!$G10725</f>
        <v>JS_CZ_wodefeng</v>
      </c>
      <c r="E10726" s="11" t="str">
        <f>[1]动作!$D10725</f>
        <v>电表故障</v>
      </c>
      <c r="F10726" s="11" t="s">
        <v>45</v>
      </c>
      <c r="G10726" s="12">
        <f>[1]动作!$A10725+[1]动作!$B10725</f>
        <v>43217.553935185184</v>
      </c>
      <c r="H10726" s="12"/>
      <c r="I10726" s="11"/>
    </row>
    <row r="10727" spans="1:9" hidden="1" x14ac:dyDescent="0.3">
      <c r="A10727" s="24">
        <v>10725</v>
      </c>
      <c r="B10727" s="11" t="str">
        <f>IFERROR(INDEX({"JSNY-BJ0001-01";"JSNY-JS0022-01";"JSNY-JS0002-01"},MATCH(D10727,{"BJ_zhongyu";"JS_WX_liteer";"JS_CZ_wodefeng"},0)),"")</f>
        <v>JSNY-JS0002-01</v>
      </c>
      <c r="C10727" s="11" t="str">
        <f>IFERROR(INDEX({"北京中裕世纪大酒店";"江苏利特尔绿色包装股份有限公司";"常州市金坛沃德丰电子科技有限公司"},MATCH(D10727,{"BJ_zhongyu";"JS_WX_liteer";"JS_CZ_wodefeng"},0)),"")</f>
        <v>常州市金坛沃德丰电子科技有限公司</v>
      </c>
      <c r="D10727" s="11" t="str">
        <f>[1]动作!$G10726</f>
        <v>JS_CZ_wodefeng</v>
      </c>
      <c r="E10727" s="11" t="str">
        <f>[1]动作!$D10726</f>
        <v>电表故障</v>
      </c>
      <c r="F10727" s="11" t="s">
        <v>45</v>
      </c>
      <c r="G10727" s="12">
        <f>[1]动作!$A10726+[1]动作!$B10726</f>
        <v>43217.555046296293</v>
      </c>
      <c r="H10727" s="12"/>
      <c r="I10727" s="11"/>
    </row>
    <row r="10728" spans="1:9" hidden="1" x14ac:dyDescent="0.3">
      <c r="A10728" s="24">
        <v>10726</v>
      </c>
      <c r="B10728" s="11" t="str">
        <f>IFERROR(INDEX({"JSNY-BJ0001-01";"JSNY-JS0022-01";"JSNY-JS0002-01"},MATCH(D10728,{"BJ_zhongyu";"JS_WX_liteer";"JS_CZ_wodefeng"},0)),"")</f>
        <v>JSNY-JS0002-01</v>
      </c>
      <c r="C10728" s="11" t="str">
        <f>IFERROR(INDEX({"北京中裕世纪大酒店";"江苏利特尔绿色包装股份有限公司";"常州市金坛沃德丰电子科技有限公司"},MATCH(D10728,{"BJ_zhongyu";"JS_WX_liteer";"JS_CZ_wodefeng"},0)),"")</f>
        <v>常州市金坛沃德丰电子科技有限公司</v>
      </c>
      <c r="D10728" s="11" t="str">
        <f>[1]动作!$G10727</f>
        <v>JS_CZ_wodefeng</v>
      </c>
      <c r="E10728" s="11" t="str">
        <f>[1]动作!$D10727</f>
        <v>电表故障</v>
      </c>
      <c r="F10728" s="11" t="s">
        <v>45</v>
      </c>
      <c r="G10728" s="12">
        <f>[1]动作!$A10727+[1]动作!$B10727</f>
        <v>43217.555277777778</v>
      </c>
      <c r="H10728" s="12"/>
      <c r="I10728" s="11"/>
    </row>
    <row r="10729" spans="1:9" hidden="1" x14ac:dyDescent="0.3">
      <c r="A10729" s="24">
        <v>10727</v>
      </c>
      <c r="B10729" s="11" t="str">
        <f>IFERROR(INDEX({"JSNY-BJ0001-01";"JSNY-JS0022-01";"JSNY-JS0002-01"},MATCH(D10729,{"BJ_zhongyu";"JS_WX_liteer";"JS_CZ_wodefeng"},0)),"")</f>
        <v>JSNY-JS0002-01</v>
      </c>
      <c r="C10729" s="11" t="str">
        <f>IFERROR(INDEX({"北京中裕世纪大酒店";"江苏利特尔绿色包装股份有限公司";"常州市金坛沃德丰电子科技有限公司"},MATCH(D10729,{"BJ_zhongyu";"JS_WX_liteer";"JS_CZ_wodefeng"},0)),"")</f>
        <v>常州市金坛沃德丰电子科技有限公司</v>
      </c>
      <c r="D10729" s="11" t="str">
        <f>[1]动作!$G10728</f>
        <v>JS_CZ_wodefeng</v>
      </c>
      <c r="E10729" s="11" t="str">
        <f>[1]动作!$D10728</f>
        <v>电表故障</v>
      </c>
      <c r="F10729" s="11" t="s">
        <v>45</v>
      </c>
      <c r="G10729" s="12">
        <f>[1]动作!$A10728+[1]动作!$B10728</f>
        <v>43217.555381944447</v>
      </c>
      <c r="H10729" s="12"/>
      <c r="I10729" s="11"/>
    </row>
    <row r="10730" spans="1:9" hidden="1" x14ac:dyDescent="0.3">
      <c r="A10730" s="24">
        <v>10728</v>
      </c>
      <c r="B10730" s="11" t="str">
        <f>IFERROR(INDEX({"JSNY-BJ0001-01";"JSNY-JS0022-01";"JSNY-JS0002-01"},MATCH(D10730,{"BJ_zhongyu";"JS_WX_liteer";"JS_CZ_wodefeng"},0)),"")</f>
        <v>JSNY-JS0002-01</v>
      </c>
      <c r="C10730" s="11" t="str">
        <f>IFERROR(INDEX({"北京中裕世纪大酒店";"江苏利特尔绿色包装股份有限公司";"常州市金坛沃德丰电子科技有限公司"},MATCH(D10730,{"BJ_zhongyu";"JS_WX_liteer";"JS_CZ_wodefeng"},0)),"")</f>
        <v>常州市金坛沃德丰电子科技有限公司</v>
      </c>
      <c r="D10730" s="11" t="str">
        <f>[1]动作!$G10729</f>
        <v>JS_CZ_wodefeng</v>
      </c>
      <c r="E10730" s="11" t="str">
        <f>[1]动作!$D10729</f>
        <v>电表故障</v>
      </c>
      <c r="F10730" s="11" t="s">
        <v>45</v>
      </c>
      <c r="G10730" s="12">
        <f>[1]动作!$A10729+[1]动作!$B10729</f>
        <v>43217.555509259262</v>
      </c>
      <c r="H10730" s="12"/>
      <c r="I10730" s="11"/>
    </row>
    <row r="10731" spans="1:9" hidden="1" x14ac:dyDescent="0.3">
      <c r="A10731" s="24">
        <v>10729</v>
      </c>
      <c r="B10731" s="11" t="str">
        <f>IFERROR(INDEX({"JSNY-BJ0001-01";"JSNY-JS0022-01";"JSNY-JS0002-01"},MATCH(D10731,{"BJ_zhongyu";"JS_WX_liteer";"JS_CZ_wodefeng"},0)),"")</f>
        <v>JSNY-JS0002-01</v>
      </c>
      <c r="C10731" s="11" t="str">
        <f>IFERROR(INDEX({"北京中裕世纪大酒店";"江苏利特尔绿色包装股份有限公司";"常州市金坛沃德丰电子科技有限公司"},MATCH(D10731,{"BJ_zhongyu";"JS_WX_liteer";"JS_CZ_wodefeng"},0)),"")</f>
        <v>常州市金坛沃德丰电子科技有限公司</v>
      </c>
      <c r="D10731" s="11" t="str">
        <f>[1]动作!$G10730</f>
        <v>JS_CZ_wodefeng</v>
      </c>
      <c r="E10731" s="11" t="str">
        <f>[1]动作!$D10730</f>
        <v>电表故障</v>
      </c>
      <c r="F10731" s="11" t="s">
        <v>45</v>
      </c>
      <c r="G10731" s="12">
        <f>[1]动作!$A10730+[1]动作!$B10730</f>
        <v>43217.559444444443</v>
      </c>
      <c r="H10731" s="12"/>
      <c r="I10731" s="11"/>
    </row>
    <row r="10732" spans="1:9" hidden="1" x14ac:dyDescent="0.3">
      <c r="A10732" s="24">
        <v>10730</v>
      </c>
      <c r="B10732" s="11" t="str">
        <f>IFERROR(INDEX({"JSNY-BJ0001-01";"JSNY-JS0022-01";"JSNY-JS0002-01"},MATCH(D10732,{"BJ_zhongyu";"JS_WX_liteer";"JS_CZ_wodefeng"},0)),"")</f>
        <v>JSNY-JS0002-01</v>
      </c>
      <c r="C10732" s="11" t="str">
        <f>IFERROR(INDEX({"北京中裕世纪大酒店";"江苏利特尔绿色包装股份有限公司";"常州市金坛沃德丰电子科技有限公司"},MATCH(D10732,{"BJ_zhongyu";"JS_WX_liteer";"JS_CZ_wodefeng"},0)),"")</f>
        <v>常州市金坛沃德丰电子科技有限公司</v>
      </c>
      <c r="D10732" s="11" t="str">
        <f>[1]动作!$G10731</f>
        <v>JS_CZ_wodefeng</v>
      </c>
      <c r="E10732" s="11" t="str">
        <f>[1]动作!$D10731</f>
        <v>电表故障</v>
      </c>
      <c r="F10732" s="11" t="s">
        <v>45</v>
      </c>
      <c r="G10732" s="12">
        <f>[1]动作!$A10731+[1]动作!$B10731</f>
        <v>43217.560370370367</v>
      </c>
      <c r="H10732" s="12"/>
      <c r="I10732" s="11"/>
    </row>
    <row r="10733" spans="1:9" hidden="1" x14ac:dyDescent="0.3">
      <c r="A10733" s="24">
        <v>10731</v>
      </c>
      <c r="B10733" s="11" t="str">
        <f>IFERROR(INDEX({"JSNY-BJ0001-01";"JSNY-JS0022-01";"JSNY-JS0002-01"},MATCH(D10733,{"BJ_zhongyu";"JS_WX_liteer";"JS_CZ_wodefeng"},0)),"")</f>
        <v>JSNY-JS0002-01</v>
      </c>
      <c r="C10733" s="11" t="str">
        <f>IFERROR(INDEX({"北京中裕世纪大酒店";"江苏利特尔绿色包装股份有限公司";"常州市金坛沃德丰电子科技有限公司"},MATCH(D10733,{"BJ_zhongyu";"JS_WX_liteer";"JS_CZ_wodefeng"},0)),"")</f>
        <v>常州市金坛沃德丰电子科技有限公司</v>
      </c>
      <c r="D10733" s="11" t="str">
        <f>[1]动作!$G10732</f>
        <v>JS_CZ_wodefeng</v>
      </c>
      <c r="E10733" s="11" t="str">
        <f>[1]动作!$D10732</f>
        <v>电表故障</v>
      </c>
      <c r="F10733" s="11" t="s">
        <v>45</v>
      </c>
      <c r="G10733" s="12">
        <f>[1]动作!$A10732+[1]动作!$B10732</f>
        <v>43217.560543981483</v>
      </c>
      <c r="H10733" s="12"/>
      <c r="I10733" s="11"/>
    </row>
    <row r="10734" spans="1:9" hidden="1" x14ac:dyDescent="0.3">
      <c r="A10734" s="24">
        <v>10732</v>
      </c>
      <c r="B10734" s="11" t="str">
        <f>IFERROR(INDEX({"JSNY-BJ0001-01";"JSNY-JS0022-01";"JSNY-JS0002-01"},MATCH(D10734,{"BJ_zhongyu";"JS_WX_liteer";"JS_CZ_wodefeng"},0)),"")</f>
        <v>JSNY-JS0002-01</v>
      </c>
      <c r="C10734" s="11" t="str">
        <f>IFERROR(INDEX({"北京中裕世纪大酒店";"江苏利特尔绿色包装股份有限公司";"常州市金坛沃德丰电子科技有限公司"},MATCH(D10734,{"BJ_zhongyu";"JS_WX_liteer";"JS_CZ_wodefeng"},0)),"")</f>
        <v>常州市金坛沃德丰电子科技有限公司</v>
      </c>
      <c r="D10734" s="11" t="str">
        <f>[1]动作!$G10733</f>
        <v>JS_CZ_wodefeng</v>
      </c>
      <c r="E10734" s="11" t="str">
        <f>[1]动作!$D10733</f>
        <v>电表故障</v>
      </c>
      <c r="F10734" s="11" t="s">
        <v>45</v>
      </c>
      <c r="G10734" s="12">
        <f>[1]动作!$A10733+[1]动作!$B10733</f>
        <v>43217.562916666669</v>
      </c>
      <c r="H10734" s="12"/>
      <c r="I10734" s="11"/>
    </row>
    <row r="10735" spans="1:9" hidden="1" x14ac:dyDescent="0.3">
      <c r="A10735" s="24">
        <v>10733</v>
      </c>
      <c r="B10735" s="11" t="str">
        <f>IFERROR(INDEX({"JSNY-BJ0001-01";"JSNY-JS0022-01";"JSNY-JS0002-01"},MATCH(D10735,{"BJ_zhongyu";"JS_WX_liteer";"JS_CZ_wodefeng"},0)),"")</f>
        <v>JSNY-JS0002-01</v>
      </c>
      <c r="C10735" s="11" t="str">
        <f>IFERROR(INDEX({"北京中裕世纪大酒店";"江苏利特尔绿色包装股份有限公司";"常州市金坛沃德丰电子科技有限公司"},MATCH(D10735,{"BJ_zhongyu";"JS_WX_liteer";"JS_CZ_wodefeng"},0)),"")</f>
        <v>常州市金坛沃德丰电子科技有限公司</v>
      </c>
      <c r="D10735" s="11" t="str">
        <f>[1]动作!$G10734</f>
        <v>JS_CZ_wodefeng</v>
      </c>
      <c r="E10735" s="11" t="str">
        <f>[1]动作!$D10734</f>
        <v>电表故障</v>
      </c>
      <c r="F10735" s="11" t="s">
        <v>45</v>
      </c>
      <c r="G10735" s="12">
        <f>[1]动作!$A10734+[1]动作!$B10734</f>
        <v>43217.56523148148</v>
      </c>
      <c r="H10735" s="12"/>
      <c r="I10735" s="11"/>
    </row>
    <row r="10736" spans="1:9" hidden="1" x14ac:dyDescent="0.3">
      <c r="A10736" s="24">
        <v>10734</v>
      </c>
      <c r="B10736" s="11" t="str">
        <f>IFERROR(INDEX({"JSNY-BJ0001-01";"JSNY-JS0022-01";"JSNY-JS0002-01"},MATCH(D10736,{"BJ_zhongyu";"JS_WX_liteer";"JS_CZ_wodefeng"},0)),"")</f>
        <v>JSNY-JS0002-01</v>
      </c>
      <c r="C10736" s="11" t="str">
        <f>IFERROR(INDEX({"北京中裕世纪大酒店";"江苏利特尔绿色包装股份有限公司";"常州市金坛沃德丰电子科技有限公司"},MATCH(D10736,{"BJ_zhongyu";"JS_WX_liteer";"JS_CZ_wodefeng"},0)),"")</f>
        <v>常州市金坛沃德丰电子科技有限公司</v>
      </c>
      <c r="D10736" s="11" t="str">
        <f>[1]动作!$G10735</f>
        <v>JS_CZ_wodefeng</v>
      </c>
      <c r="E10736" s="11" t="str">
        <f>[1]动作!$D10735</f>
        <v>电表故障</v>
      </c>
      <c r="F10736" s="11" t="s">
        <v>45</v>
      </c>
      <c r="G10736" s="12">
        <f>[1]动作!$A10735+[1]动作!$B10735</f>
        <v>43217.565347222226</v>
      </c>
      <c r="H10736" s="12"/>
      <c r="I10736" s="11"/>
    </row>
    <row r="10737" spans="1:9" hidden="1" x14ac:dyDescent="0.3">
      <c r="A10737" s="24">
        <v>10735</v>
      </c>
      <c r="B10737" s="11" t="str">
        <f>IFERROR(INDEX({"JSNY-BJ0001-01";"JSNY-JS0022-01";"JSNY-JS0002-01"},MATCH(D10737,{"BJ_zhongyu";"JS_WX_liteer";"JS_CZ_wodefeng"},0)),"")</f>
        <v>JSNY-JS0002-01</v>
      </c>
      <c r="C10737" s="11" t="str">
        <f>IFERROR(INDEX({"北京中裕世纪大酒店";"江苏利特尔绿色包装股份有限公司";"常州市金坛沃德丰电子科技有限公司"},MATCH(D10737,{"BJ_zhongyu";"JS_WX_liteer";"JS_CZ_wodefeng"},0)),"")</f>
        <v>常州市金坛沃德丰电子科技有限公司</v>
      </c>
      <c r="D10737" s="11" t="str">
        <f>[1]动作!$G10736</f>
        <v>JS_CZ_wodefeng</v>
      </c>
      <c r="E10737" s="11" t="str">
        <f>[1]动作!$D10736</f>
        <v>电表故障</v>
      </c>
      <c r="F10737" s="11" t="s">
        <v>45</v>
      </c>
      <c r="G10737" s="12">
        <f>[1]动作!$A10736+[1]动作!$B10736</f>
        <v>43217.565520833334</v>
      </c>
      <c r="H10737" s="12"/>
      <c r="I10737" s="11"/>
    </row>
    <row r="10738" spans="1:9" hidden="1" x14ac:dyDescent="0.3">
      <c r="A10738" s="24">
        <v>10736</v>
      </c>
      <c r="B10738" s="11" t="str">
        <f>IFERROR(INDEX({"JSNY-BJ0001-01";"JSNY-JS0022-01";"JSNY-JS0002-01"},MATCH(D10738,{"BJ_zhongyu";"JS_WX_liteer";"JS_CZ_wodefeng"},0)),"")</f>
        <v>JSNY-JS0002-01</v>
      </c>
      <c r="C10738" s="11" t="str">
        <f>IFERROR(INDEX({"北京中裕世纪大酒店";"江苏利特尔绿色包装股份有限公司";"常州市金坛沃德丰电子科技有限公司"},MATCH(D10738,{"BJ_zhongyu";"JS_WX_liteer";"JS_CZ_wodefeng"},0)),"")</f>
        <v>常州市金坛沃德丰电子科技有限公司</v>
      </c>
      <c r="D10738" s="11" t="str">
        <f>[1]动作!$G10737</f>
        <v>JS_CZ_wodefeng</v>
      </c>
      <c r="E10738" s="11" t="str">
        <f>[1]动作!$D10737</f>
        <v>电表故障</v>
      </c>
      <c r="F10738" s="11" t="s">
        <v>45</v>
      </c>
      <c r="G10738" s="12">
        <f>[1]动作!$A10737+[1]动作!$B10737</f>
        <v>43217.566793981481</v>
      </c>
      <c r="H10738" s="12"/>
      <c r="I10738" s="11"/>
    </row>
    <row r="10739" spans="1:9" hidden="1" x14ac:dyDescent="0.3">
      <c r="A10739" s="24">
        <v>10737</v>
      </c>
      <c r="B10739" s="11" t="str">
        <f>IFERROR(INDEX({"JSNY-BJ0001-01";"JSNY-JS0022-01";"JSNY-JS0002-01"},MATCH(D10739,{"BJ_zhongyu";"JS_WX_liteer";"JS_CZ_wodefeng"},0)),"")</f>
        <v>JSNY-JS0002-01</v>
      </c>
      <c r="C10739" s="11" t="str">
        <f>IFERROR(INDEX({"北京中裕世纪大酒店";"江苏利特尔绿色包装股份有限公司";"常州市金坛沃德丰电子科技有限公司"},MATCH(D10739,{"BJ_zhongyu";"JS_WX_liteer";"JS_CZ_wodefeng"},0)),"")</f>
        <v>常州市金坛沃德丰电子科技有限公司</v>
      </c>
      <c r="D10739" s="11" t="str">
        <f>[1]动作!$G10738</f>
        <v>JS_CZ_wodefeng</v>
      </c>
      <c r="E10739" s="11" t="str">
        <f>[1]动作!$D10738</f>
        <v>电表故障</v>
      </c>
      <c r="F10739" s="11" t="s">
        <v>45</v>
      </c>
      <c r="G10739" s="12">
        <f>[1]动作!$A10738+[1]动作!$B10738</f>
        <v>43217.569166666668</v>
      </c>
      <c r="H10739" s="12"/>
      <c r="I10739" s="11"/>
    </row>
    <row r="10740" spans="1:9" hidden="1" x14ac:dyDescent="0.3">
      <c r="A10740" s="24">
        <v>10738</v>
      </c>
      <c r="B10740" s="11" t="str">
        <f>IFERROR(INDEX({"JSNY-BJ0001-01";"JSNY-JS0022-01";"JSNY-JS0002-01"},MATCH(D10740,{"BJ_zhongyu";"JS_WX_liteer";"JS_CZ_wodefeng"},0)),"")</f>
        <v>JSNY-JS0002-01</v>
      </c>
      <c r="C10740" s="11" t="str">
        <f>IFERROR(INDEX({"北京中裕世纪大酒店";"江苏利特尔绿色包装股份有限公司";"常州市金坛沃德丰电子科技有限公司"},MATCH(D10740,{"BJ_zhongyu";"JS_WX_liteer";"JS_CZ_wodefeng"},0)),"")</f>
        <v>常州市金坛沃德丰电子科技有限公司</v>
      </c>
      <c r="D10740" s="11" t="str">
        <f>[1]动作!$G10739</f>
        <v>JS_CZ_wodefeng</v>
      </c>
      <c r="E10740" s="11" t="str">
        <f>[1]动作!$D10739</f>
        <v>电表故障</v>
      </c>
      <c r="F10740" s="11" t="s">
        <v>45</v>
      </c>
      <c r="G10740" s="12">
        <f>[1]动作!$A10739+[1]动作!$B10739</f>
        <v>43217.570497685185</v>
      </c>
      <c r="H10740" s="12"/>
      <c r="I10740" s="11"/>
    </row>
    <row r="10741" spans="1:9" hidden="1" x14ac:dyDescent="0.3">
      <c r="A10741" s="24">
        <v>10739</v>
      </c>
      <c r="B10741" s="11" t="str">
        <f>IFERROR(INDEX({"JSNY-BJ0001-01";"JSNY-JS0022-01";"JSNY-JS0002-01"},MATCH(D10741,{"BJ_zhongyu";"JS_WX_liteer";"JS_CZ_wodefeng"},0)),"")</f>
        <v>JSNY-JS0002-01</v>
      </c>
      <c r="C10741" s="11" t="str">
        <f>IFERROR(INDEX({"北京中裕世纪大酒店";"江苏利特尔绿色包装股份有限公司";"常州市金坛沃德丰电子科技有限公司"},MATCH(D10741,{"BJ_zhongyu";"JS_WX_liteer";"JS_CZ_wodefeng"},0)),"")</f>
        <v>常州市金坛沃德丰电子科技有限公司</v>
      </c>
      <c r="D10741" s="11" t="str">
        <f>[1]动作!$G10740</f>
        <v>JS_CZ_wodefeng</v>
      </c>
      <c r="E10741" s="11" t="str">
        <f>[1]动作!$D10740</f>
        <v>电表故障</v>
      </c>
      <c r="F10741" s="11" t="s">
        <v>45</v>
      </c>
      <c r="G10741" s="12">
        <f>[1]动作!$A10740+[1]动作!$B10740</f>
        <v>43217.570613425924</v>
      </c>
      <c r="H10741" s="12"/>
      <c r="I10741" s="11"/>
    </row>
    <row r="10742" spans="1:9" hidden="1" x14ac:dyDescent="0.3">
      <c r="A10742" s="24">
        <v>10740</v>
      </c>
      <c r="B10742" s="11" t="str">
        <f>IFERROR(INDEX({"JSNY-BJ0001-01";"JSNY-JS0022-01";"JSNY-JS0002-01"},MATCH(D10742,{"BJ_zhongyu";"JS_WX_liteer";"JS_CZ_wodefeng"},0)),"")</f>
        <v>JSNY-JS0002-01</v>
      </c>
      <c r="C10742" s="11" t="str">
        <f>IFERROR(INDEX({"北京中裕世纪大酒店";"江苏利特尔绿色包装股份有限公司";"常州市金坛沃德丰电子科技有限公司"},MATCH(D10742,{"BJ_zhongyu";"JS_WX_liteer";"JS_CZ_wodefeng"},0)),"")</f>
        <v>常州市金坛沃德丰电子科技有限公司</v>
      </c>
      <c r="D10742" s="11" t="str">
        <f>[1]动作!$G10741</f>
        <v>JS_CZ_wodefeng</v>
      </c>
      <c r="E10742" s="11" t="str">
        <f>[1]动作!$D10741</f>
        <v>电表故障</v>
      </c>
      <c r="F10742" s="11" t="s">
        <v>45</v>
      </c>
      <c r="G10742" s="12">
        <f>[1]动作!$A10741+[1]动作!$B10741</f>
        <v>43217.570729166669</v>
      </c>
      <c r="H10742" s="12"/>
      <c r="I10742" s="11"/>
    </row>
    <row r="10743" spans="1:9" hidden="1" x14ac:dyDescent="0.3">
      <c r="A10743" s="24">
        <v>10741</v>
      </c>
      <c r="B10743" s="11" t="str">
        <f>IFERROR(INDEX({"JSNY-BJ0001-01";"JSNY-JS0022-01";"JSNY-JS0002-01"},MATCH(D10743,{"BJ_zhongyu";"JS_WX_liteer";"JS_CZ_wodefeng"},0)),"")</f>
        <v>JSNY-JS0002-01</v>
      </c>
      <c r="C10743" s="11" t="str">
        <f>IFERROR(INDEX({"北京中裕世纪大酒店";"江苏利特尔绿色包装股份有限公司";"常州市金坛沃德丰电子科技有限公司"},MATCH(D10743,{"BJ_zhongyu";"JS_WX_liteer";"JS_CZ_wodefeng"},0)),"")</f>
        <v>常州市金坛沃德丰电子科技有限公司</v>
      </c>
      <c r="D10743" s="11" t="str">
        <f>[1]动作!$G10742</f>
        <v>JS_CZ_wodefeng</v>
      </c>
      <c r="E10743" s="11" t="str">
        <f>[1]动作!$D10742</f>
        <v>电表故障</v>
      </c>
      <c r="F10743" s="11" t="s">
        <v>45</v>
      </c>
      <c r="G10743" s="12">
        <f>[1]动作!$A10742+[1]动作!$B10742</f>
        <v>43217.57576388889</v>
      </c>
      <c r="H10743" s="12"/>
      <c r="I10743" s="11"/>
    </row>
    <row r="10744" spans="1:9" hidden="1" x14ac:dyDescent="0.3">
      <c r="A10744" s="24">
        <v>10742</v>
      </c>
      <c r="B10744" s="11" t="str">
        <f>IFERROR(INDEX({"JSNY-BJ0001-01";"JSNY-JS0022-01";"JSNY-JS0002-01"},MATCH(D10744,{"BJ_zhongyu";"JS_WX_liteer";"JS_CZ_wodefeng"},0)),"")</f>
        <v>JSNY-JS0002-01</v>
      </c>
      <c r="C10744" s="11" t="str">
        <f>IFERROR(INDEX({"北京中裕世纪大酒店";"江苏利特尔绿色包装股份有限公司";"常州市金坛沃德丰电子科技有限公司"},MATCH(D10744,{"BJ_zhongyu";"JS_WX_liteer";"JS_CZ_wodefeng"},0)),"")</f>
        <v>常州市金坛沃德丰电子科技有限公司</v>
      </c>
      <c r="D10744" s="11" t="str">
        <f>[1]动作!$G10743</f>
        <v>JS_CZ_wodefeng</v>
      </c>
      <c r="E10744" s="11" t="str">
        <f>[1]动作!$D10743</f>
        <v>电表故障</v>
      </c>
      <c r="F10744" s="11" t="s">
        <v>45</v>
      </c>
      <c r="G10744" s="12">
        <f>[1]动作!$A10743+[1]动作!$B10743</f>
        <v>43217.577222222222</v>
      </c>
      <c r="H10744" s="12"/>
      <c r="I10744" s="11"/>
    </row>
    <row r="10745" spans="1:9" hidden="1" x14ac:dyDescent="0.3">
      <c r="A10745" s="24">
        <v>10743</v>
      </c>
      <c r="B10745" s="11" t="str">
        <f>IFERROR(INDEX({"JSNY-BJ0001-01";"JSNY-JS0022-01";"JSNY-JS0002-01"},MATCH(D10745,{"BJ_zhongyu";"JS_WX_liteer";"JS_CZ_wodefeng"},0)),"")</f>
        <v>JSNY-JS0002-01</v>
      </c>
      <c r="C10745" s="11" t="str">
        <f>IFERROR(INDEX({"北京中裕世纪大酒店";"江苏利特尔绿色包装股份有限公司";"常州市金坛沃德丰电子科技有限公司"},MATCH(D10745,{"BJ_zhongyu";"JS_WX_liteer";"JS_CZ_wodefeng"},0)),"")</f>
        <v>常州市金坛沃德丰电子科技有限公司</v>
      </c>
      <c r="D10745" s="11" t="str">
        <f>[1]动作!$G10744</f>
        <v>JS_CZ_wodefeng</v>
      </c>
      <c r="E10745" s="11" t="str">
        <f>[1]动作!$D10744</f>
        <v>电表故障</v>
      </c>
      <c r="F10745" s="11" t="s">
        <v>45</v>
      </c>
      <c r="G10745" s="12">
        <f>[1]动作!$A10744+[1]动作!$B10744</f>
        <v>43217.577337962961</v>
      </c>
      <c r="H10745" s="12"/>
      <c r="I10745" s="11"/>
    </row>
    <row r="10746" spans="1:9" hidden="1" x14ac:dyDescent="0.3">
      <c r="A10746" s="24">
        <v>10744</v>
      </c>
      <c r="B10746" s="11" t="str">
        <f>IFERROR(INDEX({"JSNY-BJ0001-01";"JSNY-JS0022-01";"JSNY-JS0002-01"},MATCH(D10746,{"BJ_zhongyu";"JS_WX_liteer";"JS_CZ_wodefeng"},0)),"")</f>
        <v>JSNY-JS0002-01</v>
      </c>
      <c r="C10746" s="11" t="str">
        <f>IFERROR(INDEX({"北京中裕世纪大酒店";"江苏利特尔绿色包装股份有限公司";"常州市金坛沃德丰电子科技有限公司"},MATCH(D10746,{"BJ_zhongyu";"JS_WX_liteer";"JS_CZ_wodefeng"},0)),"")</f>
        <v>常州市金坛沃德丰电子科技有限公司</v>
      </c>
      <c r="D10746" s="11" t="str">
        <f>[1]动作!$G10745</f>
        <v>JS_CZ_wodefeng</v>
      </c>
      <c r="E10746" s="11" t="str">
        <f>[1]动作!$D10745</f>
        <v>电表故障</v>
      </c>
      <c r="F10746" s="11" t="s">
        <v>45</v>
      </c>
      <c r="G10746" s="12">
        <f>[1]动作!$A10745+[1]动作!$B10745</f>
        <v>43217.581157407411</v>
      </c>
      <c r="H10746" s="12"/>
      <c r="I10746" s="11"/>
    </row>
    <row r="10747" spans="1:9" hidden="1" x14ac:dyDescent="0.3">
      <c r="A10747" s="24">
        <v>10745</v>
      </c>
      <c r="B10747" s="11" t="str">
        <f>IFERROR(INDEX({"JSNY-BJ0001-01";"JSNY-JS0022-01";"JSNY-JS0002-01"},MATCH(D10747,{"BJ_zhongyu";"JS_WX_liteer";"JS_CZ_wodefeng"},0)),"")</f>
        <v>JSNY-JS0002-01</v>
      </c>
      <c r="C10747" s="11" t="str">
        <f>IFERROR(INDEX({"北京中裕世纪大酒店";"江苏利特尔绿色包装股份有限公司";"常州市金坛沃德丰电子科技有限公司"},MATCH(D10747,{"BJ_zhongyu";"JS_WX_liteer";"JS_CZ_wodefeng"},0)),"")</f>
        <v>常州市金坛沃德丰电子科技有限公司</v>
      </c>
      <c r="D10747" s="11" t="str">
        <f>[1]动作!$G10746</f>
        <v>JS_CZ_wodefeng</v>
      </c>
      <c r="E10747" s="11" t="str">
        <f>[1]动作!$D10746</f>
        <v>电表故障</v>
      </c>
      <c r="F10747" s="11" t="s">
        <v>45</v>
      </c>
      <c r="G10747" s="12">
        <f>[1]动作!$A10746+[1]动作!$B10746</f>
        <v>43217.582199074073</v>
      </c>
      <c r="H10747" s="12"/>
      <c r="I10747" s="11"/>
    </row>
    <row r="10748" spans="1:9" hidden="1" x14ac:dyDescent="0.3">
      <c r="A10748" s="24">
        <v>10746</v>
      </c>
      <c r="B10748" s="11" t="str">
        <f>IFERROR(INDEX({"JSNY-BJ0001-01";"JSNY-JS0022-01";"JSNY-JS0002-01"},MATCH(D10748,{"BJ_zhongyu";"JS_WX_liteer";"JS_CZ_wodefeng"},0)),"")</f>
        <v>JSNY-JS0002-01</v>
      </c>
      <c r="C10748" s="11" t="str">
        <f>IFERROR(INDEX({"北京中裕世纪大酒店";"江苏利特尔绿色包装股份有限公司";"常州市金坛沃德丰电子科技有限公司"},MATCH(D10748,{"BJ_zhongyu";"JS_WX_liteer";"JS_CZ_wodefeng"},0)),"")</f>
        <v>常州市金坛沃德丰电子科技有限公司</v>
      </c>
      <c r="D10748" s="11" t="str">
        <f>[1]动作!$G10747</f>
        <v>JS_CZ_wodefeng</v>
      </c>
      <c r="E10748" s="11" t="str">
        <f>[1]动作!$D10747</f>
        <v>电表故障</v>
      </c>
      <c r="F10748" s="11" t="s">
        <v>45</v>
      </c>
      <c r="G10748" s="12">
        <f>[1]动作!$A10747+[1]动作!$B10747</f>
        <v>43217.582372685189</v>
      </c>
      <c r="H10748" s="12"/>
      <c r="I10748" s="11"/>
    </row>
    <row r="10749" spans="1:9" hidden="1" x14ac:dyDescent="0.3">
      <c r="A10749" s="24">
        <v>10747</v>
      </c>
      <c r="B10749" s="11" t="str">
        <f>IFERROR(INDEX({"JSNY-BJ0001-01";"JSNY-JS0022-01";"JSNY-JS0002-01"},MATCH(D10749,{"BJ_zhongyu";"JS_WX_liteer";"JS_CZ_wodefeng"},0)),"")</f>
        <v>JSNY-JS0002-01</v>
      </c>
      <c r="C10749" s="11" t="str">
        <f>IFERROR(INDEX({"北京中裕世纪大酒店";"江苏利特尔绿色包装股份有限公司";"常州市金坛沃德丰电子科技有限公司"},MATCH(D10749,{"BJ_zhongyu";"JS_WX_liteer";"JS_CZ_wodefeng"},0)),"")</f>
        <v>常州市金坛沃德丰电子科技有限公司</v>
      </c>
      <c r="D10749" s="11" t="str">
        <f>[1]动作!$G10748</f>
        <v>JS_CZ_wodefeng</v>
      </c>
      <c r="E10749" s="11" t="str">
        <f>[1]动作!$D10748</f>
        <v>电表故障</v>
      </c>
      <c r="F10749" s="11" t="s">
        <v>45</v>
      </c>
      <c r="G10749" s="12">
        <f>[1]动作!$A10748+[1]动作!$B10748</f>
        <v>43217.58520833333</v>
      </c>
      <c r="H10749" s="12"/>
      <c r="I10749" s="11"/>
    </row>
    <row r="10750" spans="1:9" hidden="1" x14ac:dyDescent="0.3">
      <c r="A10750" s="24">
        <v>10748</v>
      </c>
      <c r="B10750" s="11" t="str">
        <f>IFERROR(INDEX({"JSNY-BJ0001-01";"JSNY-JS0022-01";"JSNY-JS0002-01"},MATCH(D10750,{"BJ_zhongyu";"JS_WX_liteer";"JS_CZ_wodefeng"},0)),"")</f>
        <v>JSNY-JS0002-01</v>
      </c>
      <c r="C10750" s="11" t="str">
        <f>IFERROR(INDEX({"北京中裕世纪大酒店";"江苏利特尔绿色包装股份有限公司";"常州市金坛沃德丰电子科技有限公司"},MATCH(D10750,{"BJ_zhongyu";"JS_WX_liteer";"JS_CZ_wodefeng"},0)),"")</f>
        <v>常州市金坛沃德丰电子科技有限公司</v>
      </c>
      <c r="D10750" s="11" t="str">
        <f>[1]动作!$G10749</f>
        <v>JS_CZ_wodefeng</v>
      </c>
      <c r="E10750" s="11" t="str">
        <f>[1]动作!$D10749</f>
        <v>电表故障</v>
      </c>
      <c r="F10750" s="11" t="s">
        <v>45</v>
      </c>
      <c r="G10750" s="12">
        <f>[1]动作!$A10749+[1]动作!$B10749</f>
        <v>43217.586018518516</v>
      </c>
      <c r="H10750" s="12"/>
      <c r="I10750" s="11"/>
    </row>
    <row r="10751" spans="1:9" hidden="1" x14ac:dyDescent="0.3">
      <c r="A10751" s="24">
        <v>10749</v>
      </c>
      <c r="B10751" s="11" t="str">
        <f>IFERROR(INDEX({"JSNY-BJ0001-01";"JSNY-JS0022-01";"JSNY-JS0002-01"},MATCH(D10751,{"BJ_zhongyu";"JS_WX_liteer";"JS_CZ_wodefeng"},0)),"")</f>
        <v>JSNY-JS0002-01</v>
      </c>
      <c r="C10751" s="11" t="str">
        <f>IFERROR(INDEX({"北京中裕世纪大酒店";"江苏利特尔绿色包装股份有限公司";"常州市金坛沃德丰电子科技有限公司"},MATCH(D10751,{"BJ_zhongyu";"JS_WX_liteer";"JS_CZ_wodefeng"},0)),"")</f>
        <v>常州市金坛沃德丰电子科技有限公司</v>
      </c>
      <c r="D10751" s="11" t="str">
        <f>[1]动作!$G10750</f>
        <v>JS_CZ_wodefeng</v>
      </c>
      <c r="E10751" s="11" t="str">
        <f>[1]动作!$D10750</f>
        <v>电表故障</v>
      </c>
      <c r="F10751" s="11" t="s">
        <v>45</v>
      </c>
      <c r="G10751" s="12">
        <f>[1]动作!$A10750+[1]动作!$B10750</f>
        <v>43217.586134259262</v>
      </c>
      <c r="H10751" s="12"/>
      <c r="I10751" s="11"/>
    </row>
    <row r="10752" spans="1:9" hidden="1" x14ac:dyDescent="0.3">
      <c r="A10752" s="24">
        <v>10750</v>
      </c>
      <c r="B10752" s="11" t="str">
        <f>IFERROR(INDEX({"JSNY-BJ0001-01";"JSNY-JS0022-01";"JSNY-JS0002-01"},MATCH(D10752,{"BJ_zhongyu";"JS_WX_liteer";"JS_CZ_wodefeng"},0)),"")</f>
        <v>JSNY-JS0002-01</v>
      </c>
      <c r="C10752" s="11" t="str">
        <f>IFERROR(INDEX({"北京中裕世纪大酒店";"江苏利特尔绿色包装股份有限公司";"常州市金坛沃德丰电子科技有限公司"},MATCH(D10752,{"BJ_zhongyu";"JS_WX_liteer";"JS_CZ_wodefeng"},0)),"")</f>
        <v>常州市金坛沃德丰电子科技有限公司</v>
      </c>
      <c r="D10752" s="11" t="str">
        <f>[1]动作!$G10751</f>
        <v>JS_CZ_wodefeng</v>
      </c>
      <c r="E10752" s="11" t="str">
        <f>[1]动作!$D10751</f>
        <v>电表故障</v>
      </c>
      <c r="F10752" s="11" t="s">
        <v>45</v>
      </c>
      <c r="G10752" s="12">
        <f>[1]动作!$A10751+[1]动作!$B10751</f>
        <v>43217.590069444443</v>
      </c>
      <c r="H10752" s="12"/>
      <c r="I10752" s="11"/>
    </row>
    <row r="10753" spans="1:9" hidden="1" x14ac:dyDescent="0.3">
      <c r="A10753" s="24">
        <v>10751</v>
      </c>
      <c r="B10753" s="11" t="str">
        <f>IFERROR(INDEX({"JSNY-BJ0001-01";"JSNY-JS0022-01";"JSNY-JS0002-01"},MATCH(D10753,{"BJ_zhongyu";"JS_WX_liteer";"JS_CZ_wodefeng"},0)),"")</f>
        <v>JSNY-JS0002-01</v>
      </c>
      <c r="C10753" s="11" t="str">
        <f>IFERROR(INDEX({"北京中裕世纪大酒店";"江苏利特尔绿色包装股份有限公司";"常州市金坛沃德丰电子科技有限公司"},MATCH(D10753,{"BJ_zhongyu";"JS_WX_liteer";"JS_CZ_wodefeng"},0)),"")</f>
        <v>常州市金坛沃德丰电子科技有限公司</v>
      </c>
      <c r="D10753" s="11" t="str">
        <f>[1]动作!$G10752</f>
        <v>JS_CZ_wodefeng</v>
      </c>
      <c r="E10753" s="11" t="str">
        <f>[1]动作!$D10752</f>
        <v>电表故障</v>
      </c>
      <c r="F10753" s="11" t="s">
        <v>45</v>
      </c>
      <c r="G10753" s="12">
        <f>[1]动作!$A10752+[1]动作!$B10752</f>
        <v>43217.590937499997</v>
      </c>
      <c r="H10753" s="12"/>
      <c r="I10753" s="11"/>
    </row>
    <row r="10754" spans="1:9" hidden="1" x14ac:dyDescent="0.3">
      <c r="A10754" s="24">
        <v>10752</v>
      </c>
      <c r="B10754" s="11" t="str">
        <f>IFERROR(INDEX({"JSNY-BJ0001-01";"JSNY-JS0022-01";"JSNY-JS0002-01"},MATCH(D10754,{"BJ_zhongyu";"JS_WX_liteer";"JS_CZ_wodefeng"},0)),"")</f>
        <v>JSNY-JS0002-01</v>
      </c>
      <c r="C10754" s="11" t="str">
        <f>IFERROR(INDEX({"北京中裕世纪大酒店";"江苏利特尔绿色包装股份有限公司";"常州市金坛沃德丰电子科技有限公司"},MATCH(D10754,{"BJ_zhongyu";"JS_WX_liteer";"JS_CZ_wodefeng"},0)),"")</f>
        <v>常州市金坛沃德丰电子科技有限公司</v>
      </c>
      <c r="D10754" s="11" t="str">
        <f>[1]动作!$G10753</f>
        <v>JS_CZ_wodefeng</v>
      </c>
      <c r="E10754" s="11" t="str">
        <f>[1]动作!$D10753</f>
        <v>电表故障</v>
      </c>
      <c r="F10754" s="11" t="s">
        <v>45</v>
      </c>
      <c r="G10754" s="12">
        <f>[1]动作!$A10753+[1]动作!$B10753</f>
        <v>43217.591053240743</v>
      </c>
      <c r="H10754" s="12"/>
      <c r="I10754" s="11"/>
    </row>
    <row r="10755" spans="1:9" hidden="1" x14ac:dyDescent="0.3">
      <c r="A10755" s="24">
        <v>10753</v>
      </c>
      <c r="B10755" s="11" t="str">
        <f>IFERROR(INDEX({"JSNY-BJ0001-01";"JSNY-JS0022-01";"JSNY-JS0002-01"},MATCH(D10755,{"BJ_zhongyu";"JS_WX_liteer";"JS_CZ_wodefeng"},0)),"")</f>
        <v>JSNY-JS0002-01</v>
      </c>
      <c r="C10755" s="11" t="str">
        <f>IFERROR(INDEX({"北京中裕世纪大酒店";"江苏利特尔绿色包装股份有限公司";"常州市金坛沃德丰电子科技有限公司"},MATCH(D10755,{"BJ_zhongyu";"JS_WX_liteer";"JS_CZ_wodefeng"},0)),"")</f>
        <v>常州市金坛沃德丰电子科技有限公司</v>
      </c>
      <c r="D10755" s="11" t="str">
        <f>[1]动作!$G10754</f>
        <v>JS_CZ_wodefeng</v>
      </c>
      <c r="E10755" s="11" t="str">
        <f>[1]动作!$D10754</f>
        <v>电表故障</v>
      </c>
      <c r="F10755" s="11" t="s">
        <v>45</v>
      </c>
      <c r="G10755" s="12">
        <f>[1]动作!$A10754+[1]动作!$B10754</f>
        <v>43217.591284722221</v>
      </c>
      <c r="H10755" s="12"/>
      <c r="I10755" s="11"/>
    </row>
    <row r="10756" spans="1:9" hidden="1" x14ac:dyDescent="0.3">
      <c r="A10756" s="24">
        <v>10754</v>
      </c>
      <c r="B10756" s="11" t="str">
        <f>IFERROR(INDEX({"JSNY-BJ0001-01";"JSNY-JS0022-01";"JSNY-JS0002-01"},MATCH(D10756,{"BJ_zhongyu";"JS_WX_liteer";"JS_CZ_wodefeng"},0)),"")</f>
        <v>JSNY-JS0002-01</v>
      </c>
      <c r="C10756" s="11" t="str">
        <f>IFERROR(INDEX({"北京中裕世纪大酒店";"江苏利特尔绿色包装股份有限公司";"常州市金坛沃德丰电子科技有限公司"},MATCH(D10756,{"BJ_zhongyu";"JS_WX_liteer";"JS_CZ_wodefeng"},0)),"")</f>
        <v>常州市金坛沃德丰电子科技有限公司</v>
      </c>
      <c r="D10756" s="11" t="str">
        <f>[1]动作!$G10755</f>
        <v>JS_CZ_wodefeng</v>
      </c>
      <c r="E10756" s="11" t="str">
        <f>[1]动作!$D10755</f>
        <v>电表故障</v>
      </c>
      <c r="F10756" s="11" t="s">
        <v>45</v>
      </c>
      <c r="G10756" s="12">
        <f>[1]动作!$A10755+[1]动作!$B10755</f>
        <v>43217.592557870368</v>
      </c>
      <c r="H10756" s="12"/>
      <c r="I10756" s="11"/>
    </row>
    <row r="10757" spans="1:9" hidden="1" x14ac:dyDescent="0.3">
      <c r="A10757" s="24">
        <v>10755</v>
      </c>
      <c r="B10757" s="11" t="str">
        <f>IFERROR(INDEX({"JSNY-BJ0001-01";"JSNY-JS0022-01";"JSNY-JS0002-01"},MATCH(D10757,{"BJ_zhongyu";"JS_WX_liteer";"JS_CZ_wodefeng"},0)),"")</f>
        <v>JSNY-JS0002-01</v>
      </c>
      <c r="C10757" s="11" t="str">
        <f>IFERROR(INDEX({"北京中裕世纪大酒店";"江苏利特尔绿色包装股份有限公司";"常州市金坛沃德丰电子科技有限公司"},MATCH(D10757,{"BJ_zhongyu";"JS_WX_liteer";"JS_CZ_wodefeng"},0)),"")</f>
        <v>常州市金坛沃德丰电子科技有限公司</v>
      </c>
      <c r="D10757" s="11" t="str">
        <f>[1]动作!$G10756</f>
        <v>JS_CZ_wodefeng</v>
      </c>
      <c r="E10757" s="11" t="str">
        <f>[1]动作!$D10756</f>
        <v>电表故障</v>
      </c>
      <c r="F10757" s="11" t="s">
        <v>45</v>
      </c>
      <c r="G10757" s="12">
        <f>[1]动作!$A10756+[1]动作!$B10756</f>
        <v>43217.596504629626</v>
      </c>
      <c r="H10757" s="12"/>
      <c r="I10757" s="11"/>
    </row>
    <row r="10758" spans="1:9" hidden="1" x14ac:dyDescent="0.3">
      <c r="A10758" s="24">
        <v>10756</v>
      </c>
      <c r="B10758" s="11" t="str">
        <f>IFERROR(INDEX({"JSNY-BJ0001-01";"JSNY-JS0022-01";"JSNY-JS0002-01"},MATCH(D10758,{"BJ_zhongyu";"JS_WX_liteer";"JS_CZ_wodefeng"},0)),"")</f>
        <v>JSNY-JS0002-01</v>
      </c>
      <c r="C10758" s="11" t="str">
        <f>IFERROR(INDEX({"北京中裕世纪大酒店";"江苏利特尔绿色包装股份有限公司";"常州市金坛沃德丰电子科技有限公司"},MATCH(D10758,{"BJ_zhongyu";"JS_WX_liteer";"JS_CZ_wodefeng"},0)),"")</f>
        <v>常州市金坛沃德丰电子科技有限公司</v>
      </c>
      <c r="D10758" s="11" t="str">
        <f>[1]动作!$G10757</f>
        <v>JS_CZ_wodefeng</v>
      </c>
      <c r="E10758" s="11" t="str">
        <f>[1]动作!$D10757</f>
        <v>电表故障</v>
      </c>
      <c r="F10758" s="11" t="s">
        <v>45</v>
      </c>
      <c r="G10758" s="12">
        <f>[1]动作!$A10757+[1]动作!$B10757</f>
        <v>43217.59783564815</v>
      </c>
      <c r="H10758" s="12"/>
      <c r="I10758" s="11"/>
    </row>
    <row r="10759" spans="1:9" hidden="1" x14ac:dyDescent="0.3">
      <c r="A10759" s="24">
        <v>10757</v>
      </c>
      <c r="B10759" s="11" t="str">
        <f>IFERROR(INDEX({"JSNY-BJ0001-01";"JSNY-JS0022-01";"JSNY-JS0002-01"},MATCH(D10759,{"BJ_zhongyu";"JS_WX_liteer";"JS_CZ_wodefeng"},0)),"")</f>
        <v>JSNY-JS0002-01</v>
      </c>
      <c r="C10759" s="11" t="str">
        <f>IFERROR(INDEX({"北京中裕世纪大酒店";"江苏利特尔绿色包装股份有限公司";"常州市金坛沃德丰电子科技有限公司"},MATCH(D10759,{"BJ_zhongyu";"JS_WX_liteer";"JS_CZ_wodefeng"},0)),"")</f>
        <v>常州市金坛沃德丰电子科技有限公司</v>
      </c>
      <c r="D10759" s="11" t="str">
        <f>[1]动作!$G10758</f>
        <v>JS_CZ_wodefeng</v>
      </c>
      <c r="E10759" s="11" t="str">
        <f>[1]动作!$D10758</f>
        <v>电表故障</v>
      </c>
      <c r="F10759" s="11" t="s">
        <v>45</v>
      </c>
      <c r="G10759" s="12">
        <f>[1]动作!$A10758+[1]动作!$B10758</f>
        <v>43217.599166666667</v>
      </c>
      <c r="H10759" s="12"/>
      <c r="I10759" s="11"/>
    </row>
    <row r="10760" spans="1:9" hidden="1" x14ac:dyDescent="0.3">
      <c r="A10760" s="24">
        <v>10758</v>
      </c>
      <c r="B10760" s="11" t="str">
        <f>IFERROR(INDEX({"JSNY-BJ0001-01";"JSNY-JS0022-01";"JSNY-JS0002-01"},MATCH(D10760,{"BJ_zhongyu";"JS_WX_liteer";"JS_CZ_wodefeng"},0)),"")</f>
        <v>JSNY-JS0002-01</v>
      </c>
      <c r="C10760" s="11" t="str">
        <f>IFERROR(INDEX({"北京中裕世纪大酒店";"江苏利特尔绿色包装股份有限公司";"常州市金坛沃德丰电子科技有限公司"},MATCH(D10760,{"BJ_zhongyu";"JS_WX_liteer";"JS_CZ_wodefeng"},0)),"")</f>
        <v>常州市金坛沃德丰电子科技有限公司</v>
      </c>
      <c r="D10760" s="11" t="str">
        <f>[1]动作!$G10759</f>
        <v>JS_CZ_wodefeng</v>
      </c>
      <c r="E10760" s="11" t="str">
        <f>[1]动作!$D10759</f>
        <v>电表故障</v>
      </c>
      <c r="F10760" s="11" t="s">
        <v>45</v>
      </c>
      <c r="G10760" s="12">
        <f>[1]动作!$A10759+[1]动作!$B10759</f>
        <v>43217.60119212963</v>
      </c>
      <c r="H10760" s="12"/>
      <c r="I10760" s="11"/>
    </row>
    <row r="10761" spans="1:9" hidden="1" x14ac:dyDescent="0.3">
      <c r="A10761" s="24">
        <v>10759</v>
      </c>
      <c r="B10761" s="11" t="str">
        <f>IFERROR(INDEX({"JSNY-BJ0001-01";"JSNY-JS0022-01";"JSNY-JS0002-01"},MATCH(D10761,{"BJ_zhongyu";"JS_WX_liteer";"JS_CZ_wodefeng"},0)),"")</f>
        <v>JSNY-JS0002-01</v>
      </c>
      <c r="C10761" s="11" t="str">
        <f>IFERROR(INDEX({"北京中裕世纪大酒店";"江苏利特尔绿色包装股份有限公司";"常州市金坛沃德丰电子科技有限公司"},MATCH(D10761,{"BJ_zhongyu";"JS_WX_liteer";"JS_CZ_wodefeng"},0)),"")</f>
        <v>常州市金坛沃德丰电子科技有限公司</v>
      </c>
      <c r="D10761" s="11" t="str">
        <f>[1]动作!$G10760</f>
        <v>JS_CZ_wodefeng</v>
      </c>
      <c r="E10761" s="11" t="str">
        <f>[1]动作!$D10760</f>
        <v>电表故障</v>
      </c>
      <c r="F10761" s="11" t="s">
        <v>45</v>
      </c>
      <c r="G10761" s="12">
        <f>[1]动作!$A10760+[1]动作!$B10760</f>
        <v>43217.601307870369</v>
      </c>
      <c r="H10761" s="12"/>
      <c r="I10761" s="11"/>
    </row>
    <row r="10762" spans="1:9" hidden="1" x14ac:dyDescent="0.3">
      <c r="A10762" s="24">
        <v>10760</v>
      </c>
      <c r="B10762" s="11" t="str">
        <f>IFERROR(INDEX({"JSNY-BJ0001-01";"JSNY-JS0022-01";"JSNY-JS0002-01"},MATCH(D10762,{"BJ_zhongyu";"JS_WX_liteer";"JS_CZ_wodefeng"},0)),"")</f>
        <v>JSNY-JS0002-01</v>
      </c>
      <c r="C10762" s="11" t="str">
        <f>IFERROR(INDEX({"北京中裕世纪大酒店";"江苏利特尔绿色包装股份有限公司";"常州市金坛沃德丰电子科技有限公司"},MATCH(D10762,{"BJ_zhongyu";"JS_WX_liteer";"JS_CZ_wodefeng"},0)),"")</f>
        <v>常州市金坛沃德丰电子科技有限公司</v>
      </c>
      <c r="D10762" s="11" t="str">
        <f>[1]动作!$G10761</f>
        <v>JS_CZ_wodefeng</v>
      </c>
      <c r="E10762" s="11" t="str">
        <f>[1]动作!$D10761</f>
        <v>电表故障</v>
      </c>
      <c r="F10762" s="11" t="s">
        <v>45</v>
      </c>
      <c r="G10762" s="12">
        <f>[1]动作!$A10761+[1]动作!$B10761</f>
        <v>43217.601423611108</v>
      </c>
      <c r="H10762" s="12"/>
      <c r="I10762" s="11"/>
    </row>
    <row r="10763" spans="1:9" hidden="1" x14ac:dyDescent="0.3">
      <c r="A10763" s="24">
        <v>10761</v>
      </c>
      <c r="B10763" s="11" t="str">
        <f>IFERROR(INDEX({"JSNY-BJ0001-01";"JSNY-JS0022-01";"JSNY-JS0002-01"},MATCH(D10763,{"BJ_zhongyu";"JS_WX_liteer";"JS_CZ_wodefeng"},0)),"")</f>
        <v>JSNY-JS0002-01</v>
      </c>
      <c r="C10763" s="11" t="str">
        <f>IFERROR(INDEX({"北京中裕世纪大酒店";"江苏利特尔绿色包装股份有限公司";"常州市金坛沃德丰电子科技有限公司"},MATCH(D10763,{"BJ_zhongyu";"JS_WX_liteer";"JS_CZ_wodefeng"},0)),"")</f>
        <v>常州市金坛沃德丰电子科技有限公司</v>
      </c>
      <c r="D10763" s="11" t="str">
        <f>[1]动作!$G10762</f>
        <v>JS_CZ_wodefeng</v>
      </c>
      <c r="E10763" s="11" t="str">
        <f>[1]动作!$D10762</f>
        <v>电表故障</v>
      </c>
      <c r="F10763" s="11" t="s">
        <v>45</v>
      </c>
      <c r="G10763" s="12">
        <f>[1]动作!$A10762+[1]动作!$B10762</f>
        <v>43217.607916666668</v>
      </c>
      <c r="H10763" s="12"/>
      <c r="I10763" s="11"/>
    </row>
    <row r="10764" spans="1:9" hidden="1" x14ac:dyDescent="0.3">
      <c r="A10764" s="24">
        <v>10762</v>
      </c>
      <c r="B10764" s="11" t="str">
        <f>IFERROR(INDEX({"JSNY-BJ0001-01";"JSNY-JS0022-01";"JSNY-JS0002-01"},MATCH(D10764,{"BJ_zhongyu";"JS_WX_liteer";"JS_CZ_wodefeng"},0)),"")</f>
        <v>JSNY-JS0002-01</v>
      </c>
      <c r="C10764" s="11" t="str">
        <f>IFERROR(INDEX({"北京中裕世纪大酒店";"江苏利特尔绿色包装股份有限公司";"常州市金坛沃德丰电子科技有限公司"},MATCH(D10764,{"BJ_zhongyu";"JS_WX_liteer";"JS_CZ_wodefeng"},0)),"")</f>
        <v>常州市金坛沃德丰电子科技有限公司</v>
      </c>
      <c r="D10764" s="11" t="str">
        <f>[1]动作!$G10763</f>
        <v>JS_CZ_wodefeng</v>
      </c>
      <c r="E10764" s="11" t="str">
        <f>[1]动作!$D10763</f>
        <v>电表故障</v>
      </c>
      <c r="F10764" s="11" t="s">
        <v>45</v>
      </c>
      <c r="G10764" s="12">
        <f>[1]动作!$A10763+[1]动作!$B10763</f>
        <v>43217.608090277776</v>
      </c>
      <c r="H10764" s="12"/>
      <c r="I10764" s="11"/>
    </row>
    <row r="10765" spans="1:9" hidden="1" x14ac:dyDescent="0.3">
      <c r="A10765" s="24">
        <v>10763</v>
      </c>
      <c r="B10765" s="11" t="str">
        <f>IFERROR(INDEX({"JSNY-BJ0001-01";"JSNY-JS0022-01";"JSNY-JS0002-01"},MATCH(D10765,{"BJ_zhongyu";"JS_WX_liteer";"JS_CZ_wodefeng"},0)),"")</f>
        <v>JSNY-JS0002-01</v>
      </c>
      <c r="C10765" s="11" t="str">
        <f>IFERROR(INDEX({"北京中裕世纪大酒店";"江苏利特尔绿色包装股份有限公司";"常州市金坛沃德丰电子科技有限公司"},MATCH(D10765,{"BJ_zhongyu";"JS_WX_liteer";"JS_CZ_wodefeng"},0)),"")</f>
        <v>常州市金坛沃德丰电子科技有限公司</v>
      </c>
      <c r="D10765" s="11" t="str">
        <f>[1]动作!$G10764</f>
        <v>JS_CZ_wodefeng</v>
      </c>
      <c r="E10765" s="11" t="str">
        <f>[1]动作!$D10764</f>
        <v>电表故障</v>
      </c>
      <c r="F10765" s="11" t="s">
        <v>45</v>
      </c>
      <c r="G10765" s="12">
        <f>[1]动作!$A10764+[1]动作!$B10764</f>
        <v>43217.60832175926</v>
      </c>
      <c r="H10765" s="12"/>
      <c r="I10765" s="11"/>
    </row>
    <row r="10766" spans="1:9" hidden="1" x14ac:dyDescent="0.3">
      <c r="A10766" s="24">
        <v>10764</v>
      </c>
      <c r="B10766" s="11" t="str">
        <f>IFERROR(INDEX({"JSNY-BJ0001-01";"JSNY-JS0022-01";"JSNY-JS0002-01"},MATCH(D10766,{"BJ_zhongyu";"JS_WX_liteer";"JS_CZ_wodefeng"},0)),"")</f>
        <v>JSNY-JS0002-01</v>
      </c>
      <c r="C10766" s="11" t="str">
        <f>IFERROR(INDEX({"北京中裕世纪大酒店";"江苏利特尔绿色包装股份有限公司";"常州市金坛沃德丰电子科技有限公司"},MATCH(D10766,{"BJ_zhongyu";"JS_WX_liteer";"JS_CZ_wodefeng"},0)),"")</f>
        <v>常州市金坛沃德丰电子科技有限公司</v>
      </c>
      <c r="D10766" s="11" t="str">
        <f>[1]动作!$G10765</f>
        <v>JS_CZ_wodefeng</v>
      </c>
      <c r="E10766" s="11" t="str">
        <f>[1]动作!$D10765</f>
        <v>电表故障</v>
      </c>
      <c r="F10766" s="11" t="s">
        <v>45</v>
      </c>
      <c r="G10766" s="12">
        <f>[1]动作!$A10765+[1]动作!$B10765</f>
        <v>43217.608437499999</v>
      </c>
      <c r="H10766" s="12"/>
      <c r="I10766" s="11"/>
    </row>
    <row r="10767" spans="1:9" hidden="1" x14ac:dyDescent="0.3">
      <c r="A10767" s="24">
        <v>10765</v>
      </c>
      <c r="B10767" s="11" t="str">
        <f>IFERROR(INDEX({"JSNY-BJ0001-01";"JSNY-JS0022-01";"JSNY-JS0002-01"},MATCH(D10767,{"BJ_zhongyu";"JS_WX_liteer";"JS_CZ_wodefeng"},0)),"")</f>
        <v>JSNY-JS0002-01</v>
      </c>
      <c r="C10767" s="11" t="str">
        <f>IFERROR(INDEX({"北京中裕世纪大酒店";"江苏利特尔绿色包装股份有限公司";"常州市金坛沃德丰电子科技有限公司"},MATCH(D10767,{"BJ_zhongyu";"JS_WX_liteer";"JS_CZ_wodefeng"},0)),"")</f>
        <v>常州市金坛沃德丰电子科技有限公司</v>
      </c>
      <c r="D10767" s="11" t="str">
        <f>[1]动作!$G10766</f>
        <v>JS_CZ_wodefeng</v>
      </c>
      <c r="E10767" s="11" t="str">
        <f>[1]动作!$D10766</f>
        <v>电表故障</v>
      </c>
      <c r="F10767" s="11" t="s">
        <v>45</v>
      </c>
      <c r="G10767" s="12">
        <f>[1]动作!$A10766+[1]动作!$B10766</f>
        <v>43217.612037037034</v>
      </c>
      <c r="H10767" s="12"/>
      <c r="I10767" s="11"/>
    </row>
    <row r="10768" spans="1:9" hidden="1" x14ac:dyDescent="0.3">
      <c r="A10768" s="24">
        <v>10766</v>
      </c>
      <c r="B10768" s="11" t="str">
        <f>IFERROR(INDEX({"JSNY-BJ0001-01";"JSNY-JS0022-01";"JSNY-JS0002-01"},MATCH(D10768,{"BJ_zhongyu";"JS_WX_liteer";"JS_CZ_wodefeng"},0)),"")</f>
        <v>JSNY-JS0002-01</v>
      </c>
      <c r="C10768" s="11" t="str">
        <f>IFERROR(INDEX({"北京中裕世纪大酒店";"江苏利特尔绿色包装股份有限公司";"常州市金坛沃德丰电子科技有限公司"},MATCH(D10768,{"BJ_zhongyu";"JS_WX_liteer";"JS_CZ_wodefeng"},0)),"")</f>
        <v>常州市金坛沃德丰电子科技有限公司</v>
      </c>
      <c r="D10768" s="11" t="str">
        <f>[1]动作!$G10767</f>
        <v>JS_CZ_wodefeng</v>
      </c>
      <c r="E10768" s="11" t="str">
        <f>[1]动作!$D10767</f>
        <v>电表故障</v>
      </c>
      <c r="F10768" s="11" t="s">
        <v>45</v>
      </c>
      <c r="G10768" s="12">
        <f>[1]动作!$A10767+[1]动作!$B10767</f>
        <v>43217.616724537038</v>
      </c>
      <c r="H10768" s="12"/>
      <c r="I10768" s="11"/>
    </row>
    <row r="10769" spans="1:9" hidden="1" x14ac:dyDescent="0.3">
      <c r="A10769" s="24">
        <v>10767</v>
      </c>
      <c r="B10769" s="11" t="str">
        <f>IFERROR(INDEX({"JSNY-BJ0001-01";"JSNY-JS0022-01";"JSNY-JS0002-01"},MATCH(D10769,{"BJ_zhongyu";"JS_WX_liteer";"JS_CZ_wodefeng"},0)),"")</f>
        <v>JSNY-JS0002-01</v>
      </c>
      <c r="C10769" s="11" t="str">
        <f>IFERROR(INDEX({"北京中裕世纪大酒店";"江苏利特尔绿色包装股份有限公司";"常州市金坛沃德丰电子科技有限公司"},MATCH(D10769,{"BJ_zhongyu";"JS_WX_liteer";"JS_CZ_wodefeng"},0)),"")</f>
        <v>常州市金坛沃德丰电子科技有限公司</v>
      </c>
      <c r="D10769" s="11" t="str">
        <f>[1]动作!$G10768</f>
        <v>JS_CZ_wodefeng</v>
      </c>
      <c r="E10769" s="11" t="str">
        <f>[1]动作!$D10768</f>
        <v>电表故障</v>
      </c>
      <c r="F10769" s="11" t="s">
        <v>45</v>
      </c>
      <c r="G10769" s="12">
        <f>[1]动作!$A10768+[1]动作!$B10768</f>
        <v>43217.618171296293</v>
      </c>
      <c r="H10769" s="12"/>
      <c r="I10769" s="11"/>
    </row>
    <row r="10770" spans="1:9" hidden="1" x14ac:dyDescent="0.3">
      <c r="A10770" s="24">
        <v>10768</v>
      </c>
      <c r="B10770" s="11" t="str">
        <f>IFERROR(INDEX({"JSNY-BJ0001-01";"JSNY-JS0022-01";"JSNY-JS0002-01"},MATCH(D10770,{"BJ_zhongyu";"JS_WX_liteer";"JS_CZ_wodefeng"},0)),"")</f>
        <v>JSNY-JS0002-01</v>
      </c>
      <c r="C10770" s="11" t="str">
        <f>IFERROR(INDEX({"北京中裕世纪大酒店";"江苏利特尔绿色包装股份有限公司";"常州市金坛沃德丰电子科技有限公司"},MATCH(D10770,{"BJ_zhongyu";"JS_WX_liteer";"JS_CZ_wodefeng"},0)),"")</f>
        <v>常州市金坛沃德丰电子科技有限公司</v>
      </c>
      <c r="D10770" s="11" t="str">
        <f>[1]动作!$G10769</f>
        <v>JS_CZ_wodefeng</v>
      </c>
      <c r="E10770" s="11" t="str">
        <f>[1]动作!$D10769</f>
        <v>电表故障</v>
      </c>
      <c r="F10770" s="11" t="s">
        <v>45</v>
      </c>
      <c r="G10770" s="12">
        <f>[1]动作!$A10769+[1]动作!$B10769</f>
        <v>43217.618287037039</v>
      </c>
      <c r="H10770" s="12"/>
      <c r="I10770" s="11"/>
    </row>
    <row r="10771" spans="1:9" hidden="1" x14ac:dyDescent="0.3">
      <c r="A10771" s="24">
        <v>10769</v>
      </c>
      <c r="B10771" s="11" t="str">
        <f>IFERROR(INDEX({"JSNY-BJ0001-01";"JSNY-JS0022-01";"JSNY-JS0002-01"},MATCH(D10771,{"BJ_zhongyu";"JS_WX_liteer";"JS_CZ_wodefeng"},0)),"")</f>
        <v>JSNY-JS0002-01</v>
      </c>
      <c r="C10771" s="11" t="str">
        <f>IFERROR(INDEX({"北京中裕世纪大酒店";"江苏利特尔绿色包装股份有限公司";"常州市金坛沃德丰电子科技有限公司"},MATCH(D10771,{"BJ_zhongyu";"JS_WX_liteer";"JS_CZ_wodefeng"},0)),"")</f>
        <v>常州市金坛沃德丰电子科技有限公司</v>
      </c>
      <c r="D10771" s="11" t="str">
        <f>[1]动作!$G10770</f>
        <v>JS_CZ_wodefeng</v>
      </c>
      <c r="E10771" s="11" t="str">
        <f>[1]动作!$D10770</f>
        <v>电表故障</v>
      </c>
      <c r="F10771" s="11" t="s">
        <v>45</v>
      </c>
      <c r="G10771" s="12">
        <f>[1]动作!$A10770+[1]动作!$B10770</f>
        <v>43217.619849537034</v>
      </c>
      <c r="H10771" s="12"/>
      <c r="I10771" s="11"/>
    </row>
    <row r="10772" spans="1:9" hidden="1" x14ac:dyDescent="0.3">
      <c r="A10772" s="24">
        <v>10770</v>
      </c>
      <c r="B10772" s="11" t="str">
        <f>IFERROR(INDEX({"JSNY-BJ0001-01";"JSNY-JS0022-01";"JSNY-JS0002-01"},MATCH(D10772,{"BJ_zhongyu";"JS_WX_liteer";"JS_CZ_wodefeng"},0)),"")</f>
        <v>JSNY-JS0002-01</v>
      </c>
      <c r="C10772" s="11" t="str">
        <f>IFERROR(INDEX({"北京中裕世纪大酒店";"江苏利特尔绿色包装股份有限公司";"常州市金坛沃德丰电子科技有限公司"},MATCH(D10772,{"BJ_zhongyu";"JS_WX_liteer";"JS_CZ_wodefeng"},0)),"")</f>
        <v>常州市金坛沃德丰电子科技有限公司</v>
      </c>
      <c r="D10772" s="11" t="str">
        <f>[1]动作!$G10771</f>
        <v>JS_CZ_wodefeng</v>
      </c>
      <c r="E10772" s="11" t="str">
        <f>[1]动作!$D10771</f>
        <v>电表故障</v>
      </c>
      <c r="F10772" s="11" t="s">
        <v>45</v>
      </c>
      <c r="G10772" s="12">
        <f>[1]动作!$A10771+[1]动作!$B10771</f>
        <v>43217.620891203704</v>
      </c>
      <c r="H10772" s="12"/>
      <c r="I10772" s="11"/>
    </row>
    <row r="10773" spans="1:9" hidden="1" x14ac:dyDescent="0.3">
      <c r="A10773" s="24">
        <v>10771</v>
      </c>
      <c r="B10773" s="11" t="str">
        <f>IFERROR(INDEX({"JSNY-BJ0001-01";"JSNY-JS0022-01";"JSNY-JS0002-01"},MATCH(D10773,{"BJ_zhongyu";"JS_WX_liteer";"JS_CZ_wodefeng"},0)),"")</f>
        <v>JSNY-JS0002-01</v>
      </c>
      <c r="C10773" s="11" t="str">
        <f>IFERROR(INDEX({"北京中裕世纪大酒店";"江苏利特尔绿色包装股份有限公司";"常州市金坛沃德丰电子科技有限公司"},MATCH(D10773,{"BJ_zhongyu";"JS_WX_liteer";"JS_CZ_wodefeng"},0)),"")</f>
        <v>常州市金坛沃德丰电子科技有限公司</v>
      </c>
      <c r="D10773" s="11" t="str">
        <f>[1]动作!$G10772</f>
        <v>JS_CZ_wodefeng</v>
      </c>
      <c r="E10773" s="11" t="str">
        <f>[1]动作!$D10772</f>
        <v>电表故障</v>
      </c>
      <c r="F10773" s="11" t="s">
        <v>45</v>
      </c>
      <c r="G10773" s="12">
        <f>[1]动作!$A10772+[1]动作!$B10772</f>
        <v>43217.622337962966</v>
      </c>
      <c r="H10773" s="12"/>
      <c r="I10773" s="11"/>
    </row>
    <row r="10774" spans="1:9" hidden="1" x14ac:dyDescent="0.3">
      <c r="A10774" s="24">
        <v>10772</v>
      </c>
      <c r="B10774" s="11" t="str">
        <f>IFERROR(INDEX({"JSNY-BJ0001-01";"JSNY-JS0022-01";"JSNY-JS0002-01"},MATCH(D10774,{"BJ_zhongyu";"JS_WX_liteer";"JS_CZ_wodefeng"},0)),"")</f>
        <v>JSNY-JS0002-01</v>
      </c>
      <c r="C10774" s="11" t="str">
        <f>IFERROR(INDEX({"北京中裕世纪大酒店";"江苏利特尔绿色包装股份有限公司";"常州市金坛沃德丰电子科技有限公司"},MATCH(D10774,{"BJ_zhongyu";"JS_WX_liteer";"JS_CZ_wodefeng"},0)),"")</f>
        <v>常州市金坛沃德丰电子科技有限公司</v>
      </c>
      <c r="D10774" s="11" t="str">
        <f>[1]动作!$G10773</f>
        <v>JS_CZ_wodefeng</v>
      </c>
      <c r="E10774" s="11" t="str">
        <f>[1]动作!$D10773</f>
        <v>电表故障</v>
      </c>
      <c r="F10774" s="11" t="s">
        <v>45</v>
      </c>
      <c r="G10774" s="12">
        <f>[1]动作!$A10773+[1]动作!$B10773</f>
        <v>43217.623206018521</v>
      </c>
      <c r="H10774" s="12"/>
      <c r="I10774" s="11"/>
    </row>
    <row r="10775" spans="1:9" hidden="1" x14ac:dyDescent="0.3">
      <c r="A10775" s="24">
        <v>10773</v>
      </c>
      <c r="B10775" s="11" t="str">
        <f>IFERROR(INDEX({"JSNY-BJ0001-01";"JSNY-JS0022-01";"JSNY-JS0002-01"},MATCH(D10775,{"BJ_zhongyu";"JS_WX_liteer";"JS_CZ_wodefeng"},0)),"")</f>
        <v>JSNY-JS0002-01</v>
      </c>
      <c r="C10775" s="11" t="str">
        <f>IFERROR(INDEX({"北京中裕世纪大酒店";"江苏利特尔绿色包装股份有限公司";"常州市金坛沃德丰电子科技有限公司"},MATCH(D10775,{"BJ_zhongyu";"JS_WX_liteer";"JS_CZ_wodefeng"},0)),"")</f>
        <v>常州市金坛沃德丰电子科技有限公司</v>
      </c>
      <c r="D10775" s="11" t="str">
        <f>[1]动作!$G10774</f>
        <v>JS_CZ_wodefeng</v>
      </c>
      <c r="E10775" s="11" t="str">
        <f>[1]动作!$D10774</f>
        <v>电表故障</v>
      </c>
      <c r="F10775" s="11" t="s">
        <v>45</v>
      </c>
      <c r="G10775" s="12">
        <f>[1]动作!$A10774+[1]动作!$B10774</f>
        <v>43217.624606481484</v>
      </c>
      <c r="H10775" s="12"/>
      <c r="I10775" s="11"/>
    </row>
    <row r="10776" spans="1:9" hidden="1" x14ac:dyDescent="0.3">
      <c r="A10776" s="24">
        <v>10774</v>
      </c>
      <c r="B10776" s="11" t="str">
        <f>IFERROR(INDEX({"JSNY-BJ0001-01";"JSNY-JS0022-01";"JSNY-JS0002-01"},MATCH(D10776,{"BJ_zhongyu";"JS_WX_liteer";"JS_CZ_wodefeng"},0)),"")</f>
        <v>JSNY-JS0002-01</v>
      </c>
      <c r="C10776" s="11" t="str">
        <f>IFERROR(INDEX({"北京中裕世纪大酒店";"江苏利特尔绿色包装股份有限公司";"常州市金坛沃德丰电子科技有限公司"},MATCH(D10776,{"BJ_zhongyu";"JS_WX_liteer";"JS_CZ_wodefeng"},0)),"")</f>
        <v>常州市金坛沃德丰电子科技有限公司</v>
      </c>
      <c r="D10776" s="11" t="str">
        <f>[1]动作!$G10775</f>
        <v>JS_CZ_wodefeng</v>
      </c>
      <c r="E10776" s="11" t="str">
        <f>[1]动作!$D10775</f>
        <v>电表故障</v>
      </c>
      <c r="F10776" s="11" t="s">
        <v>45</v>
      </c>
      <c r="G10776" s="12">
        <f>[1]动作!$A10775+[1]动作!$B10775</f>
        <v>43217.624722222223</v>
      </c>
      <c r="H10776" s="12"/>
      <c r="I10776" s="11"/>
    </row>
    <row r="10777" spans="1:9" hidden="1" x14ac:dyDescent="0.3">
      <c r="A10777" s="24">
        <v>10775</v>
      </c>
      <c r="B10777" s="11" t="str">
        <f>IFERROR(INDEX({"JSNY-BJ0001-01";"JSNY-JS0022-01";"JSNY-JS0002-01"},MATCH(D10777,{"BJ_zhongyu";"JS_WX_liteer";"JS_CZ_wodefeng"},0)),"")</f>
        <v>JSNY-JS0002-01</v>
      </c>
      <c r="C10777" s="11" t="str">
        <f>IFERROR(INDEX({"北京中裕世纪大酒店";"江苏利特尔绿色包装股份有限公司";"常州市金坛沃德丰电子科技有限公司"},MATCH(D10777,{"BJ_zhongyu";"JS_WX_liteer";"JS_CZ_wodefeng"},0)),"")</f>
        <v>常州市金坛沃德丰电子科技有限公司</v>
      </c>
      <c r="D10777" s="11" t="str">
        <f>[1]动作!$G10776</f>
        <v>JS_CZ_wodefeng</v>
      </c>
      <c r="E10777" s="11" t="str">
        <f>[1]动作!$D10776</f>
        <v>电表故障</v>
      </c>
      <c r="F10777" s="11" t="s">
        <v>45</v>
      </c>
      <c r="G10777" s="12">
        <f>[1]动作!$A10776+[1]动作!$B10776</f>
        <v>43217.627210648148</v>
      </c>
      <c r="H10777" s="12"/>
      <c r="I10777" s="11"/>
    </row>
    <row r="10778" spans="1:9" hidden="1" x14ac:dyDescent="0.3">
      <c r="A10778" s="24">
        <v>10776</v>
      </c>
      <c r="B10778" s="11" t="str">
        <f>IFERROR(INDEX({"JSNY-BJ0001-01";"JSNY-JS0022-01";"JSNY-JS0002-01"},MATCH(D10778,{"BJ_zhongyu";"JS_WX_liteer";"JS_CZ_wodefeng"},0)),"")</f>
        <v>JSNY-JS0002-01</v>
      </c>
      <c r="C10778" s="11" t="str">
        <f>IFERROR(INDEX({"北京中裕世纪大酒店";"江苏利特尔绿色包装股份有限公司";"常州市金坛沃德丰电子科技有限公司"},MATCH(D10778,{"BJ_zhongyu";"JS_WX_liteer";"JS_CZ_wodefeng"},0)),"")</f>
        <v>常州市金坛沃德丰电子科技有限公司</v>
      </c>
      <c r="D10778" s="11" t="str">
        <f>[1]动作!$G10777</f>
        <v>JS_CZ_wodefeng</v>
      </c>
      <c r="E10778" s="11" t="str">
        <f>[1]动作!$D10777</f>
        <v>电表故障</v>
      </c>
      <c r="F10778" s="11" t="s">
        <v>45</v>
      </c>
      <c r="G10778" s="12">
        <f>[1]动作!$A10777+[1]动作!$B10777</f>
        <v>43217.630856481483</v>
      </c>
      <c r="H10778" s="12"/>
      <c r="I10778" s="11"/>
    </row>
    <row r="10779" spans="1:9" hidden="1" x14ac:dyDescent="0.3">
      <c r="A10779" s="24">
        <v>10777</v>
      </c>
      <c r="B10779" s="11" t="str">
        <f>IFERROR(INDEX({"JSNY-BJ0001-01";"JSNY-JS0022-01";"JSNY-JS0002-01"},MATCH(D10779,{"BJ_zhongyu";"JS_WX_liteer";"JS_CZ_wodefeng"},0)),"")</f>
        <v>JSNY-JS0002-01</v>
      </c>
      <c r="C10779" s="11" t="str">
        <f>IFERROR(INDEX({"北京中裕世纪大酒店";"江苏利特尔绿色包装股份有限公司";"常州市金坛沃德丰电子科技有限公司"},MATCH(D10779,{"BJ_zhongyu";"JS_WX_liteer";"JS_CZ_wodefeng"},0)),"")</f>
        <v>常州市金坛沃德丰电子科技有限公司</v>
      </c>
      <c r="D10779" s="11" t="str">
        <f>[1]动作!$G10778</f>
        <v>JS_CZ_wodefeng</v>
      </c>
      <c r="E10779" s="11" t="str">
        <f>[1]动作!$D10778</f>
        <v>电表故障</v>
      </c>
      <c r="F10779" s="11" t="s">
        <v>45</v>
      </c>
      <c r="G10779" s="12">
        <f>[1]动作!$A10778+[1]动作!$B10778</f>
        <v>43217.631724537037</v>
      </c>
      <c r="H10779" s="12"/>
      <c r="I10779" s="11"/>
    </row>
    <row r="10780" spans="1:9" hidden="1" x14ac:dyDescent="0.3">
      <c r="A10780" s="24">
        <v>10778</v>
      </c>
      <c r="B10780" s="11" t="str">
        <f>IFERROR(INDEX({"JSNY-BJ0001-01";"JSNY-JS0022-01";"JSNY-JS0002-01"},MATCH(D10780,{"BJ_zhongyu";"JS_WX_liteer";"JS_CZ_wodefeng"},0)),"")</f>
        <v>JSNY-JS0002-01</v>
      </c>
      <c r="C10780" s="11" t="str">
        <f>IFERROR(INDEX({"北京中裕世纪大酒店";"江苏利特尔绿色包装股份有限公司";"常州市金坛沃德丰电子科技有限公司"},MATCH(D10780,{"BJ_zhongyu";"JS_WX_liteer";"JS_CZ_wodefeng"},0)),"")</f>
        <v>常州市金坛沃德丰电子科技有限公司</v>
      </c>
      <c r="D10780" s="11" t="str">
        <f>[1]动作!$G10779</f>
        <v>JS_CZ_wodefeng</v>
      </c>
      <c r="E10780" s="11" t="str">
        <f>[1]动作!$D10779</f>
        <v>电表故障</v>
      </c>
      <c r="F10780" s="11" t="s">
        <v>45</v>
      </c>
      <c r="G10780" s="12">
        <f>[1]动作!$A10779+[1]动作!$B10779</f>
        <v>43217.633229166669</v>
      </c>
      <c r="H10780" s="12"/>
      <c r="I10780" s="11"/>
    </row>
    <row r="10781" spans="1:9" hidden="1" x14ac:dyDescent="0.3">
      <c r="A10781" s="24">
        <v>10779</v>
      </c>
      <c r="B10781" s="11" t="str">
        <f>IFERROR(INDEX({"JSNY-BJ0001-01";"JSNY-JS0022-01";"JSNY-JS0002-01"},MATCH(D10781,{"BJ_zhongyu";"JS_WX_liteer";"JS_CZ_wodefeng"},0)),"")</f>
        <v>JSNY-JS0002-01</v>
      </c>
      <c r="C10781" s="11" t="str">
        <f>IFERROR(INDEX({"北京中裕世纪大酒店";"江苏利特尔绿色包装股份有限公司";"常州市金坛沃德丰电子科技有限公司"},MATCH(D10781,{"BJ_zhongyu";"JS_WX_liteer";"JS_CZ_wodefeng"},0)),"")</f>
        <v>常州市金坛沃德丰电子科技有限公司</v>
      </c>
      <c r="D10781" s="11" t="str">
        <f>[1]动作!$G10780</f>
        <v>JS_CZ_wodefeng</v>
      </c>
      <c r="E10781" s="11" t="str">
        <f>[1]动作!$D10780</f>
        <v>电表故障</v>
      </c>
      <c r="F10781" s="11" t="s">
        <v>45</v>
      </c>
      <c r="G10781" s="12">
        <f>[1]动作!$A10780+[1]动作!$B10780</f>
        <v>43217.633344907408</v>
      </c>
      <c r="H10781" s="12"/>
      <c r="I10781" s="11"/>
    </row>
    <row r="10782" spans="1:9" hidden="1" x14ac:dyDescent="0.3">
      <c r="A10782" s="24">
        <v>10780</v>
      </c>
      <c r="B10782" s="11" t="str">
        <f>IFERROR(INDEX({"JSNY-BJ0001-01";"JSNY-JS0022-01";"JSNY-JS0002-01"},MATCH(D10782,{"BJ_zhongyu";"JS_WX_liteer";"JS_CZ_wodefeng"},0)),"")</f>
        <v>JSNY-JS0002-01</v>
      </c>
      <c r="C10782" s="11" t="str">
        <f>IFERROR(INDEX({"北京中裕世纪大酒店";"江苏利特尔绿色包装股份有限公司";"常州市金坛沃德丰电子科技有限公司"},MATCH(D10782,{"BJ_zhongyu";"JS_WX_liteer";"JS_CZ_wodefeng"},0)),"")</f>
        <v>常州市金坛沃德丰电子科技有限公司</v>
      </c>
      <c r="D10782" s="11" t="str">
        <f>[1]动作!$G10781</f>
        <v>JS_CZ_wodefeng</v>
      </c>
      <c r="E10782" s="11" t="str">
        <f>[1]动作!$D10781</f>
        <v>电表故障</v>
      </c>
      <c r="F10782" s="11" t="s">
        <v>45</v>
      </c>
      <c r="G10782" s="12">
        <f>[1]动作!$A10781+[1]动作!$B10781</f>
        <v>43217.634444444448</v>
      </c>
      <c r="H10782" s="12"/>
      <c r="I10782" s="11"/>
    </row>
    <row r="10783" spans="1:9" hidden="1" x14ac:dyDescent="0.3">
      <c r="A10783" s="24">
        <v>10781</v>
      </c>
      <c r="B10783" s="11" t="str">
        <f>IFERROR(INDEX({"JSNY-BJ0001-01";"JSNY-JS0022-01";"JSNY-JS0002-01"},MATCH(D10783,{"BJ_zhongyu";"JS_WX_liteer";"JS_CZ_wodefeng"},0)),"")</f>
        <v>JSNY-JS0002-01</v>
      </c>
      <c r="C10783" s="11" t="str">
        <f>IFERROR(INDEX({"北京中裕世纪大酒店";"江苏利特尔绿色包装股份有限公司";"常州市金坛沃德丰电子科技有限公司"},MATCH(D10783,{"BJ_zhongyu";"JS_WX_liteer";"JS_CZ_wodefeng"},0)),"")</f>
        <v>常州市金坛沃德丰电子科技有限公司</v>
      </c>
      <c r="D10783" s="11" t="str">
        <f>[1]动作!$G10782</f>
        <v>JS_CZ_wodefeng</v>
      </c>
      <c r="E10783" s="11" t="str">
        <f>[1]动作!$D10782</f>
        <v>电表故障</v>
      </c>
      <c r="F10783" s="11" t="s">
        <v>45</v>
      </c>
      <c r="G10783" s="12">
        <f>[1]动作!$A10782+[1]动作!$B10782</f>
        <v>43217.634675925925</v>
      </c>
      <c r="H10783" s="12"/>
      <c r="I10783" s="11"/>
    </row>
    <row r="10784" spans="1:9" hidden="1" x14ac:dyDescent="0.3">
      <c r="A10784" s="24">
        <v>10782</v>
      </c>
      <c r="B10784" s="11" t="str">
        <f>IFERROR(INDEX({"JSNY-BJ0001-01";"JSNY-JS0022-01";"JSNY-JS0002-01"},MATCH(D10784,{"BJ_zhongyu";"JS_WX_liteer";"JS_CZ_wodefeng"},0)),"")</f>
        <v>JSNY-JS0002-01</v>
      </c>
      <c r="C10784" s="11" t="str">
        <f>IFERROR(INDEX({"北京中裕世纪大酒店";"江苏利特尔绿色包装股份有限公司";"常州市金坛沃德丰电子科技有限公司"},MATCH(D10784,{"BJ_zhongyu";"JS_WX_liteer";"JS_CZ_wodefeng"},0)),"")</f>
        <v>常州市金坛沃德丰电子科技有限公司</v>
      </c>
      <c r="D10784" s="11" t="str">
        <f>[1]动作!$G10783</f>
        <v>JS_CZ_wodefeng</v>
      </c>
      <c r="E10784" s="11" t="str">
        <f>[1]动作!$D10783</f>
        <v>电表故障</v>
      </c>
      <c r="F10784" s="11" t="s">
        <v>45</v>
      </c>
      <c r="G10784" s="12">
        <f>[1]动作!$A10783+[1]动作!$B10783</f>
        <v>43217.634791666664</v>
      </c>
      <c r="H10784" s="12"/>
      <c r="I10784" s="11"/>
    </row>
    <row r="10785" spans="1:9" hidden="1" x14ac:dyDescent="0.3">
      <c r="A10785" s="24">
        <v>10783</v>
      </c>
      <c r="B10785" s="11" t="str">
        <f>IFERROR(INDEX({"JSNY-BJ0001-01";"JSNY-JS0022-01";"JSNY-JS0002-01"},MATCH(D10785,{"BJ_zhongyu";"JS_WX_liteer";"JS_CZ_wodefeng"},0)),"")</f>
        <v>JSNY-JS0002-01</v>
      </c>
      <c r="C10785" s="11" t="str">
        <f>IFERROR(INDEX({"北京中裕世纪大酒店";"江苏利特尔绿色包装股份有限公司";"常州市金坛沃德丰电子科技有限公司"},MATCH(D10785,{"BJ_zhongyu";"JS_WX_liteer";"JS_CZ_wodefeng"},0)),"")</f>
        <v>常州市金坛沃德丰电子科技有限公司</v>
      </c>
      <c r="D10785" s="11" t="str">
        <f>[1]动作!$G10784</f>
        <v>JS_CZ_wodefeng</v>
      </c>
      <c r="E10785" s="11" t="str">
        <f>[1]动作!$D10784</f>
        <v>电表故障</v>
      </c>
      <c r="F10785" s="11" t="s">
        <v>45</v>
      </c>
      <c r="G10785" s="12">
        <f>[1]动作!$A10784+[1]动作!$B10784</f>
        <v>43217.636018518519</v>
      </c>
      <c r="H10785" s="12"/>
      <c r="I10785" s="11"/>
    </row>
    <row r="10786" spans="1:9" hidden="1" x14ac:dyDescent="0.3">
      <c r="A10786" s="24">
        <v>10784</v>
      </c>
      <c r="B10786" s="11" t="str">
        <f>IFERROR(INDEX({"JSNY-BJ0001-01";"JSNY-JS0022-01";"JSNY-JS0002-01"},MATCH(D10786,{"BJ_zhongyu";"JS_WX_liteer";"JS_CZ_wodefeng"},0)),"")</f>
        <v>JSNY-JS0002-01</v>
      </c>
      <c r="C10786" s="11" t="str">
        <f>IFERROR(INDEX({"北京中裕世纪大酒店";"江苏利特尔绿色包装股份有限公司";"常州市金坛沃德丰电子科技有限公司"},MATCH(D10786,{"BJ_zhongyu";"JS_WX_liteer";"JS_CZ_wodefeng"},0)),"")</f>
        <v>常州市金坛沃德丰电子科技有限公司</v>
      </c>
      <c r="D10786" s="11" t="str">
        <f>[1]动作!$G10785</f>
        <v>JS_CZ_wodefeng</v>
      </c>
      <c r="E10786" s="11" t="str">
        <f>[1]动作!$D10785</f>
        <v>电表故障</v>
      </c>
      <c r="F10786" s="11" t="s">
        <v>45</v>
      </c>
      <c r="G10786" s="12">
        <f>[1]动作!$A10785+[1]动作!$B10785</f>
        <v>43217.637280092589</v>
      </c>
      <c r="H10786" s="12"/>
      <c r="I10786" s="11"/>
    </row>
    <row r="10787" spans="1:9" hidden="1" x14ac:dyDescent="0.3">
      <c r="A10787" s="24">
        <v>10785</v>
      </c>
      <c r="B10787" s="11" t="str">
        <f>IFERROR(INDEX({"JSNY-BJ0001-01";"JSNY-JS0022-01";"JSNY-JS0002-01"},MATCH(D10787,{"BJ_zhongyu";"JS_WX_liteer";"JS_CZ_wodefeng"},0)),"")</f>
        <v>JSNY-JS0002-01</v>
      </c>
      <c r="C10787" s="11" t="str">
        <f>IFERROR(INDEX({"北京中裕世纪大酒店";"江苏利特尔绿色包装股份有限公司";"常州市金坛沃德丰电子科技有限公司"},MATCH(D10787,{"BJ_zhongyu";"JS_WX_liteer";"JS_CZ_wodefeng"},0)),"")</f>
        <v>常州市金坛沃德丰电子科技有限公司</v>
      </c>
      <c r="D10787" s="11" t="str">
        <f>[1]动作!$G10786</f>
        <v>JS_CZ_wodefeng</v>
      </c>
      <c r="E10787" s="11" t="str">
        <f>[1]动作!$D10786</f>
        <v>电表故障</v>
      </c>
      <c r="F10787" s="11" t="s">
        <v>45</v>
      </c>
      <c r="G10787" s="12">
        <f>[1]动作!$A10786+[1]动作!$B10786</f>
        <v>43217.638611111113</v>
      </c>
      <c r="H10787" s="12"/>
      <c r="I10787" s="11"/>
    </row>
    <row r="10788" spans="1:9" hidden="1" x14ac:dyDescent="0.3">
      <c r="A10788" s="24">
        <v>10786</v>
      </c>
      <c r="B10788" s="11" t="str">
        <f>IFERROR(INDEX({"JSNY-BJ0001-01";"JSNY-JS0022-01";"JSNY-JS0002-01"},MATCH(D10788,{"BJ_zhongyu";"JS_WX_liteer";"JS_CZ_wodefeng"},0)),"")</f>
        <v>JSNY-JS0002-01</v>
      </c>
      <c r="C10788" s="11" t="str">
        <f>IFERROR(INDEX({"北京中裕世纪大酒店";"江苏利特尔绿色包装股份有限公司";"常州市金坛沃德丰电子科技有限公司"},MATCH(D10788,{"BJ_zhongyu";"JS_WX_liteer";"JS_CZ_wodefeng"},0)),"")</f>
        <v>常州市金坛沃德丰电子科技有限公司</v>
      </c>
      <c r="D10788" s="11" t="str">
        <f>[1]动作!$G10787</f>
        <v>JS_CZ_wodefeng</v>
      </c>
      <c r="E10788" s="11" t="str">
        <f>[1]动作!$D10787</f>
        <v>电表故障</v>
      </c>
      <c r="F10788" s="11" t="s">
        <v>45</v>
      </c>
      <c r="G10788" s="12">
        <f>[1]动作!$A10787+[1]动作!$B10787</f>
        <v>43217.639664351853</v>
      </c>
      <c r="H10788" s="12"/>
      <c r="I10788" s="11"/>
    </row>
    <row r="10789" spans="1:9" hidden="1" x14ac:dyDescent="0.3">
      <c r="A10789" s="24">
        <v>10787</v>
      </c>
      <c r="B10789" s="11" t="str">
        <f>IFERROR(INDEX({"JSNY-BJ0001-01";"JSNY-JS0022-01";"JSNY-JS0002-01"},MATCH(D10789,{"BJ_zhongyu";"JS_WX_liteer";"JS_CZ_wodefeng"},0)),"")</f>
        <v>JSNY-JS0002-01</v>
      </c>
      <c r="C10789" s="11" t="str">
        <f>IFERROR(INDEX({"北京中裕世纪大酒店";"江苏利特尔绿色包装股份有限公司";"常州市金坛沃德丰电子科技有限公司"},MATCH(D10789,{"BJ_zhongyu";"JS_WX_liteer";"JS_CZ_wodefeng"},0)),"")</f>
        <v>常州市金坛沃德丰电子科技有限公司</v>
      </c>
      <c r="D10789" s="11" t="str">
        <f>[1]动作!$G10788</f>
        <v>JS_CZ_wodefeng</v>
      </c>
      <c r="E10789" s="11" t="str">
        <f>[1]动作!$D10788</f>
        <v>电表故障</v>
      </c>
      <c r="F10789" s="11" t="s">
        <v>45</v>
      </c>
      <c r="G10789" s="12">
        <f>[1]动作!$A10788+[1]动作!$B10788</f>
        <v>43217.639780092592</v>
      </c>
      <c r="H10789" s="12"/>
      <c r="I10789" s="11"/>
    </row>
    <row r="10790" spans="1:9" hidden="1" x14ac:dyDescent="0.3">
      <c r="A10790" s="24">
        <v>10788</v>
      </c>
      <c r="B10790" s="11" t="str">
        <f>IFERROR(INDEX({"JSNY-BJ0001-01";"JSNY-JS0022-01";"JSNY-JS0002-01"},MATCH(D10790,{"BJ_zhongyu";"JS_WX_liteer";"JS_CZ_wodefeng"},0)),"")</f>
        <v>JSNY-JS0002-01</v>
      </c>
      <c r="C10790" s="11" t="str">
        <f>IFERROR(INDEX({"北京中裕世纪大酒店";"江苏利特尔绿色包装股份有限公司";"常州市金坛沃德丰电子科技有限公司"},MATCH(D10790,{"BJ_zhongyu";"JS_WX_liteer";"JS_CZ_wodefeng"},0)),"")</f>
        <v>常州市金坛沃德丰电子科技有限公司</v>
      </c>
      <c r="D10790" s="11" t="str">
        <f>[1]动作!$G10789</f>
        <v>JS_CZ_wodefeng</v>
      </c>
      <c r="E10790" s="11" t="str">
        <f>[1]动作!$D10789</f>
        <v>电表故障</v>
      </c>
      <c r="F10790" s="11" t="s">
        <v>45</v>
      </c>
      <c r="G10790" s="12">
        <f>[1]动作!$A10789+[1]动作!$B10789</f>
        <v>43217.644004629627</v>
      </c>
      <c r="H10790" s="12"/>
      <c r="I10790" s="11"/>
    </row>
    <row r="10791" spans="1:9" hidden="1" x14ac:dyDescent="0.3">
      <c r="A10791" s="24">
        <v>10789</v>
      </c>
      <c r="B10791" s="11" t="str">
        <f>IFERROR(INDEX({"JSNY-BJ0001-01";"JSNY-JS0022-01";"JSNY-JS0002-01"},MATCH(D10791,{"BJ_zhongyu";"JS_WX_liteer";"JS_CZ_wodefeng"},0)),"")</f>
        <v>JSNY-JS0002-01</v>
      </c>
      <c r="C10791" s="11" t="str">
        <f>IFERROR(INDEX({"北京中裕世纪大酒店";"江苏利特尔绿色包装股份有限公司";"常州市金坛沃德丰电子科技有限公司"},MATCH(D10791,{"BJ_zhongyu";"JS_WX_liteer";"JS_CZ_wodefeng"},0)),"")</f>
        <v>常州市金坛沃德丰电子科技有限公司</v>
      </c>
      <c r="D10791" s="11" t="str">
        <f>[1]动作!$G10790</f>
        <v>JS_CZ_wodefeng</v>
      </c>
      <c r="E10791" s="11" t="str">
        <f>[1]动作!$D10790</f>
        <v>电表故障</v>
      </c>
      <c r="F10791" s="11" t="s">
        <v>45</v>
      </c>
      <c r="G10791" s="12">
        <f>[1]动作!$A10790+[1]动作!$B10790</f>
        <v>43217.645451388889</v>
      </c>
      <c r="H10791" s="12"/>
      <c r="I10791" s="11"/>
    </row>
    <row r="10792" spans="1:9" hidden="1" x14ac:dyDescent="0.3">
      <c r="A10792" s="24">
        <v>10790</v>
      </c>
      <c r="B10792" s="11" t="str">
        <f>IFERROR(INDEX({"JSNY-BJ0001-01";"JSNY-JS0022-01";"JSNY-JS0002-01"},MATCH(D10792,{"BJ_zhongyu";"JS_WX_liteer";"JS_CZ_wodefeng"},0)),"")</f>
        <v>JSNY-JS0002-01</v>
      </c>
      <c r="C10792" s="11" t="str">
        <f>IFERROR(INDEX({"北京中裕世纪大酒店";"江苏利特尔绿色包装股份有限公司";"常州市金坛沃德丰电子科技有限公司"},MATCH(D10792,{"BJ_zhongyu";"JS_WX_liteer";"JS_CZ_wodefeng"},0)),"")</f>
        <v>常州市金坛沃德丰电子科技有限公司</v>
      </c>
      <c r="D10792" s="11" t="str">
        <f>[1]动作!$G10791</f>
        <v>JS_CZ_wodefeng</v>
      </c>
      <c r="E10792" s="11" t="str">
        <f>[1]动作!$D10791</f>
        <v>电表故障</v>
      </c>
      <c r="F10792" s="11" t="s">
        <v>45</v>
      </c>
      <c r="G10792" s="12">
        <f>[1]动作!$A10791+[1]动作!$B10791</f>
        <v>43217.646840277775</v>
      </c>
      <c r="H10792" s="12"/>
      <c r="I10792" s="11"/>
    </row>
    <row r="10793" spans="1:9" hidden="1" x14ac:dyDescent="0.3">
      <c r="A10793" s="24">
        <v>10791</v>
      </c>
      <c r="B10793" s="11" t="str">
        <f>IFERROR(INDEX({"JSNY-BJ0001-01";"JSNY-JS0022-01";"JSNY-JS0002-01"},MATCH(D10793,{"BJ_zhongyu";"JS_WX_liteer";"JS_CZ_wodefeng"},0)),"")</f>
        <v>JSNY-JS0002-01</v>
      </c>
      <c r="C10793" s="11" t="str">
        <f>IFERROR(INDEX({"北京中裕世纪大酒店";"江苏利特尔绿色包装股份有限公司";"常州市金坛沃德丰电子科技有限公司"},MATCH(D10793,{"BJ_zhongyu";"JS_WX_liteer";"JS_CZ_wodefeng"},0)),"")</f>
        <v>常州市金坛沃德丰电子科技有限公司</v>
      </c>
      <c r="D10793" s="11" t="str">
        <f>[1]动作!$G10792</f>
        <v>JS_CZ_wodefeng</v>
      </c>
      <c r="E10793" s="11" t="str">
        <f>[1]动作!$D10792</f>
        <v>电表故障</v>
      </c>
      <c r="F10793" s="11" t="s">
        <v>45</v>
      </c>
      <c r="G10793" s="12">
        <f>[1]动作!$A10792+[1]动作!$B10792</f>
        <v>43217.646956018521</v>
      </c>
      <c r="H10793" s="12"/>
      <c r="I10793" s="11"/>
    </row>
    <row r="10794" spans="1:9" hidden="1" x14ac:dyDescent="0.3">
      <c r="A10794" s="24">
        <v>10792</v>
      </c>
      <c r="B10794" s="11" t="str">
        <f>IFERROR(INDEX({"JSNY-BJ0001-01";"JSNY-JS0022-01";"JSNY-JS0002-01"},MATCH(D10794,{"BJ_zhongyu";"JS_WX_liteer";"JS_CZ_wodefeng"},0)),"")</f>
        <v>JSNY-JS0002-01</v>
      </c>
      <c r="C10794" s="11" t="str">
        <f>IFERROR(INDEX({"北京中裕世纪大酒店";"江苏利特尔绿色包装股份有限公司";"常州市金坛沃德丰电子科技有限公司"},MATCH(D10794,{"BJ_zhongyu";"JS_WX_liteer";"JS_CZ_wodefeng"},0)),"")</f>
        <v>常州市金坛沃德丰电子科技有限公司</v>
      </c>
      <c r="D10794" s="11" t="str">
        <f>[1]动作!$G10793</f>
        <v>JS_CZ_wodefeng</v>
      </c>
      <c r="E10794" s="11" t="str">
        <f>[1]动作!$D10793</f>
        <v>电表故障</v>
      </c>
      <c r="F10794" s="11" t="s">
        <v>45</v>
      </c>
      <c r="G10794" s="12">
        <f>[1]动作!$A10793+[1]动作!$B10793</f>
        <v>43217.64707175926</v>
      </c>
      <c r="H10794" s="12"/>
      <c r="I10794" s="11"/>
    </row>
    <row r="10795" spans="1:9" hidden="1" x14ac:dyDescent="0.3">
      <c r="A10795" s="24">
        <v>10793</v>
      </c>
      <c r="B10795" s="11" t="str">
        <f>IFERROR(INDEX({"JSNY-BJ0001-01";"JSNY-JS0022-01";"JSNY-JS0002-01"},MATCH(D10795,{"BJ_zhongyu";"JS_WX_liteer";"JS_CZ_wodefeng"},0)),"")</f>
        <v>JSNY-JS0002-01</v>
      </c>
      <c r="C10795" s="11" t="str">
        <f>IFERROR(INDEX({"北京中裕世纪大酒店";"江苏利特尔绿色包装股份有限公司";"常州市金坛沃德丰电子科技有限公司"},MATCH(D10795,{"BJ_zhongyu";"JS_WX_liteer";"JS_CZ_wodefeng"},0)),"")</f>
        <v>常州市金坛沃德丰电子科技有限公司</v>
      </c>
      <c r="D10795" s="11" t="str">
        <f>[1]动作!$G10794</f>
        <v>JS_CZ_wodefeng</v>
      </c>
      <c r="E10795" s="11" t="str">
        <f>[1]动作!$D10794</f>
        <v>电表故障</v>
      </c>
      <c r="F10795" s="11" t="s">
        <v>45</v>
      </c>
      <c r="G10795" s="12">
        <f>[1]动作!$A10794+[1]动作!$B10794</f>
        <v>43217.649456018517</v>
      </c>
      <c r="H10795" s="12"/>
      <c r="I10795" s="11"/>
    </row>
    <row r="10796" spans="1:9" hidden="1" x14ac:dyDescent="0.3">
      <c r="A10796" s="24">
        <v>10794</v>
      </c>
      <c r="B10796" s="11" t="str">
        <f>IFERROR(INDEX({"JSNY-BJ0001-01";"JSNY-JS0022-01";"JSNY-JS0002-01"},MATCH(D10796,{"BJ_zhongyu";"JS_WX_liteer";"JS_CZ_wodefeng"},0)),"")</f>
        <v>JSNY-JS0002-01</v>
      </c>
      <c r="C10796" s="11" t="str">
        <f>IFERROR(INDEX({"北京中裕世纪大酒店";"江苏利特尔绿色包装股份有限公司";"常州市金坛沃德丰电子科技有限公司"},MATCH(D10796,{"BJ_zhongyu";"JS_WX_liteer";"JS_CZ_wodefeng"},0)),"")</f>
        <v>常州市金坛沃德丰电子科技有限公司</v>
      </c>
      <c r="D10796" s="11" t="str">
        <f>[1]动作!$G10795</f>
        <v>JS_CZ_wodefeng</v>
      </c>
      <c r="E10796" s="11" t="str">
        <f>[1]动作!$D10795</f>
        <v>电表故障</v>
      </c>
      <c r="F10796" s="11" t="s">
        <v>45</v>
      </c>
      <c r="G10796" s="12">
        <f>[1]动作!$A10795+[1]动作!$B10795</f>
        <v>43217.650787037041</v>
      </c>
      <c r="H10796" s="12"/>
      <c r="I10796" s="11"/>
    </row>
    <row r="10797" spans="1:9" hidden="1" x14ac:dyDescent="0.3">
      <c r="A10797" s="24">
        <v>10795</v>
      </c>
      <c r="B10797" s="11" t="str">
        <f>IFERROR(INDEX({"JSNY-BJ0001-01";"JSNY-JS0022-01";"JSNY-JS0002-01"},MATCH(D10797,{"BJ_zhongyu";"JS_WX_liteer";"JS_CZ_wodefeng"},0)),"")</f>
        <v>JSNY-JS0002-01</v>
      </c>
      <c r="C10797" s="11" t="str">
        <f>IFERROR(INDEX({"北京中裕世纪大酒店";"江苏利特尔绿色包装股份有限公司";"常州市金坛沃德丰电子科技有限公司"},MATCH(D10797,{"BJ_zhongyu";"JS_WX_liteer";"JS_CZ_wodefeng"},0)),"")</f>
        <v>常州市金坛沃德丰电子科技有限公司</v>
      </c>
      <c r="D10797" s="11" t="str">
        <f>[1]动作!$G10796</f>
        <v>JS_CZ_wodefeng</v>
      </c>
      <c r="E10797" s="11" t="str">
        <f>[1]动作!$D10796</f>
        <v>电表故障</v>
      </c>
      <c r="F10797" s="11" t="s">
        <v>45</v>
      </c>
      <c r="G10797" s="12">
        <f>[1]动作!$A10796+[1]动作!$B10796</f>
        <v>43217.650902777779</v>
      </c>
      <c r="H10797" s="12"/>
      <c r="I10797" s="11"/>
    </row>
    <row r="10798" spans="1:9" hidden="1" x14ac:dyDescent="0.3">
      <c r="A10798" s="24">
        <v>10796</v>
      </c>
      <c r="B10798" s="11" t="str">
        <f>IFERROR(INDEX({"JSNY-BJ0001-01";"JSNY-JS0022-01";"JSNY-JS0002-01"},MATCH(D10798,{"BJ_zhongyu";"JS_WX_liteer";"JS_CZ_wodefeng"},0)),"")</f>
        <v>JSNY-JS0002-01</v>
      </c>
      <c r="C10798" s="11" t="str">
        <f>IFERROR(INDEX({"北京中裕世纪大酒店";"江苏利特尔绿色包装股份有限公司";"常州市金坛沃德丰电子科技有限公司"},MATCH(D10798,{"BJ_zhongyu";"JS_WX_liteer";"JS_CZ_wodefeng"},0)),"")</f>
        <v>常州市金坛沃德丰电子科技有限公司</v>
      </c>
      <c r="D10798" s="11" t="str">
        <f>[1]动作!$G10797</f>
        <v>JS_CZ_wodefeng</v>
      </c>
      <c r="E10798" s="11" t="str">
        <f>[1]动作!$D10797</f>
        <v>电表故障</v>
      </c>
      <c r="F10798" s="11" t="s">
        <v>45</v>
      </c>
      <c r="G10798" s="12">
        <f>[1]动作!$A10797+[1]动作!$B10797</f>
        <v>43217.651018518518</v>
      </c>
      <c r="H10798" s="12"/>
      <c r="I10798" s="11"/>
    </row>
    <row r="10799" spans="1:9" hidden="1" x14ac:dyDescent="0.3">
      <c r="A10799" s="24">
        <v>10797</v>
      </c>
      <c r="B10799" s="11" t="str">
        <f>IFERROR(INDEX({"JSNY-BJ0001-01";"JSNY-JS0022-01";"JSNY-JS0002-01"},MATCH(D10799,{"BJ_zhongyu";"JS_WX_liteer";"JS_CZ_wodefeng"},0)),"")</f>
        <v>JSNY-JS0002-01</v>
      </c>
      <c r="C10799" s="11" t="str">
        <f>IFERROR(INDEX({"北京中裕世纪大酒店";"江苏利特尔绿色包装股份有限公司";"常州市金坛沃德丰电子科技有限公司"},MATCH(D10799,{"BJ_zhongyu";"JS_WX_liteer";"JS_CZ_wodefeng"},0)),"")</f>
        <v>常州市金坛沃德丰电子科技有限公司</v>
      </c>
      <c r="D10799" s="11" t="str">
        <f>[1]动作!$G10798</f>
        <v>JS_CZ_wodefeng</v>
      </c>
      <c r="E10799" s="11" t="str">
        <f>[1]动作!$D10798</f>
        <v>电表故障</v>
      </c>
      <c r="F10799" s="11" t="s">
        <v>45</v>
      </c>
      <c r="G10799" s="12">
        <f>[1]动作!$A10798+[1]动作!$B10798</f>
        <v>43217.651944444442</v>
      </c>
      <c r="H10799" s="12"/>
      <c r="I10799" s="11"/>
    </row>
    <row r="10800" spans="1:9" hidden="1" x14ac:dyDescent="0.3">
      <c r="A10800" s="24">
        <v>10798</v>
      </c>
      <c r="B10800" s="11" t="str">
        <f>IFERROR(INDEX({"JSNY-BJ0001-01";"JSNY-JS0022-01";"JSNY-JS0002-01"},MATCH(D10800,{"BJ_zhongyu";"JS_WX_liteer";"JS_CZ_wodefeng"},0)),"")</f>
        <v>JSNY-JS0002-01</v>
      </c>
      <c r="C10800" s="11" t="str">
        <f>IFERROR(INDEX({"北京中裕世纪大酒店";"江苏利特尔绿色包装股份有限公司";"常州市金坛沃德丰电子科技有限公司"},MATCH(D10800,{"BJ_zhongyu";"JS_WX_liteer";"JS_CZ_wodefeng"},0)),"")</f>
        <v>常州市金坛沃德丰电子科技有限公司</v>
      </c>
      <c r="D10800" s="11" t="str">
        <f>[1]动作!$G10799</f>
        <v>JS_CZ_wodefeng</v>
      </c>
      <c r="E10800" s="11" t="str">
        <f>[1]动作!$D10799</f>
        <v>电表故障</v>
      </c>
      <c r="F10800" s="11" t="s">
        <v>45</v>
      </c>
      <c r="G10800" s="12">
        <f>[1]动作!$A10799+[1]动作!$B10799</f>
        <v>43217.652118055557</v>
      </c>
      <c r="H10800" s="12"/>
      <c r="I10800" s="11"/>
    </row>
    <row r="10801" spans="1:9" hidden="1" x14ac:dyDescent="0.3">
      <c r="A10801" s="24">
        <v>10799</v>
      </c>
      <c r="B10801" s="11" t="str">
        <f>IFERROR(INDEX({"JSNY-BJ0001-01";"JSNY-JS0022-01";"JSNY-JS0002-01"},MATCH(D10801,{"BJ_zhongyu";"JS_WX_liteer";"JS_CZ_wodefeng"},0)),"")</f>
        <v>JSNY-JS0002-01</v>
      </c>
      <c r="C10801" s="11" t="str">
        <f>IFERROR(INDEX({"北京中裕世纪大酒店";"江苏利特尔绿色包装股份有限公司";"常州市金坛沃德丰电子科技有限公司"},MATCH(D10801,{"BJ_zhongyu";"JS_WX_liteer";"JS_CZ_wodefeng"},0)),"")</f>
        <v>常州市金坛沃德丰电子科技有限公司</v>
      </c>
      <c r="D10801" s="11" t="str">
        <f>[1]动作!$G10800</f>
        <v>JS_CZ_wodefeng</v>
      </c>
      <c r="E10801" s="11" t="str">
        <f>[1]动作!$D10800</f>
        <v>电表故障</v>
      </c>
      <c r="F10801" s="11" t="s">
        <v>45</v>
      </c>
      <c r="G10801" s="12">
        <f>[1]动作!$A10800+[1]动作!$B10800</f>
        <v>43217.652349537035</v>
      </c>
      <c r="H10801" s="12"/>
      <c r="I10801" s="11"/>
    </row>
    <row r="10802" spans="1:9" hidden="1" x14ac:dyDescent="0.3">
      <c r="A10802" s="24">
        <v>10800</v>
      </c>
      <c r="B10802" s="11" t="str">
        <f>IFERROR(INDEX({"JSNY-BJ0001-01";"JSNY-JS0022-01";"JSNY-JS0002-01"},MATCH(D10802,{"BJ_zhongyu";"JS_WX_liteer";"JS_CZ_wodefeng"},0)),"")</f>
        <v>JSNY-JS0002-01</v>
      </c>
      <c r="C10802" s="11" t="str">
        <f>IFERROR(INDEX({"北京中裕世纪大酒店";"江苏利特尔绿色包装股份有限公司";"常州市金坛沃德丰电子科技有限公司"},MATCH(D10802,{"BJ_zhongyu";"JS_WX_liteer";"JS_CZ_wodefeng"},0)),"")</f>
        <v>常州市金坛沃德丰电子科技有限公司</v>
      </c>
      <c r="D10802" s="11" t="str">
        <f>[1]动作!$G10801</f>
        <v>JS_CZ_wodefeng</v>
      </c>
      <c r="E10802" s="11" t="str">
        <f>[1]动作!$D10801</f>
        <v>电表故障</v>
      </c>
      <c r="F10802" s="11" t="s">
        <v>45</v>
      </c>
      <c r="G10802" s="12">
        <f>[1]动作!$A10801+[1]动作!$B10801</f>
        <v>43217.653391203705</v>
      </c>
      <c r="H10802" s="12"/>
      <c r="I10802" s="11"/>
    </row>
    <row r="10803" spans="1:9" hidden="1" x14ac:dyDescent="0.3">
      <c r="A10803" s="24">
        <v>10801</v>
      </c>
      <c r="B10803" s="11" t="str">
        <f>IFERROR(INDEX({"JSNY-BJ0001-01";"JSNY-JS0022-01";"JSNY-JS0002-01"},MATCH(D10803,{"BJ_zhongyu";"JS_WX_liteer";"JS_CZ_wodefeng"},0)),"")</f>
        <v>JSNY-JS0002-01</v>
      </c>
      <c r="C10803" s="11" t="str">
        <f>IFERROR(INDEX({"北京中裕世纪大酒店";"江苏利特尔绿色包装股份有限公司";"常州市金坛沃德丰电子科技有限公司"},MATCH(D10803,{"BJ_zhongyu";"JS_WX_liteer";"JS_CZ_wodefeng"},0)),"")</f>
        <v>常州市金坛沃德丰电子科技有限公司</v>
      </c>
      <c r="D10803" s="11" t="str">
        <f>[1]动作!$G10802</f>
        <v>JS_CZ_wodefeng</v>
      </c>
      <c r="E10803" s="11" t="str">
        <f>[1]动作!$D10802</f>
        <v>电表故障</v>
      </c>
      <c r="F10803" s="11" t="s">
        <v>45</v>
      </c>
      <c r="G10803" s="12">
        <f>[1]动作!$A10802+[1]动作!$B10802</f>
        <v>43217.657152777778</v>
      </c>
      <c r="H10803" s="12"/>
      <c r="I10803" s="11"/>
    </row>
    <row r="10804" spans="1:9" hidden="1" x14ac:dyDescent="0.3">
      <c r="A10804" s="24">
        <v>10802</v>
      </c>
      <c r="B10804" s="11" t="str">
        <f>IFERROR(INDEX({"JSNY-BJ0001-01";"JSNY-JS0022-01";"JSNY-JS0002-01"},MATCH(D10804,{"BJ_zhongyu";"JS_WX_liteer";"JS_CZ_wodefeng"},0)),"")</f>
        <v>JSNY-JS0002-01</v>
      </c>
      <c r="C10804" s="11" t="str">
        <f>IFERROR(INDEX({"北京中裕世纪大酒店";"江苏利特尔绿色包装股份有限公司";"常州市金坛沃德丰电子科技有限公司"},MATCH(D10804,{"BJ_zhongyu";"JS_WX_liteer";"JS_CZ_wodefeng"},0)),"")</f>
        <v>常州市金坛沃德丰电子科技有限公司</v>
      </c>
      <c r="D10804" s="11" t="str">
        <f>[1]动作!$G10803</f>
        <v>JS_CZ_wodefeng</v>
      </c>
      <c r="E10804" s="11" t="str">
        <f>[1]动作!$D10803</f>
        <v>电表故障</v>
      </c>
      <c r="F10804" s="11" t="s">
        <v>45</v>
      </c>
      <c r="G10804" s="12">
        <f>[1]动作!$A10803+[1]动作!$B10803</f>
        <v>43217.659583333334</v>
      </c>
      <c r="H10804" s="12"/>
      <c r="I10804" s="11"/>
    </row>
    <row r="10805" spans="1:9" hidden="1" x14ac:dyDescent="0.3">
      <c r="A10805" s="24">
        <v>10803</v>
      </c>
      <c r="B10805" s="11" t="str">
        <f>IFERROR(INDEX({"JSNY-BJ0001-01";"JSNY-JS0022-01";"JSNY-JS0002-01"},MATCH(D10805,{"BJ_zhongyu";"JS_WX_liteer";"JS_CZ_wodefeng"},0)),"")</f>
        <v>JSNY-JS0002-01</v>
      </c>
      <c r="C10805" s="11" t="str">
        <f>IFERROR(INDEX({"北京中裕世纪大酒店";"江苏利特尔绿色包装股份有限公司";"常州市金坛沃德丰电子科技有限公司"},MATCH(D10805,{"BJ_zhongyu";"JS_WX_liteer";"JS_CZ_wodefeng"},0)),"")</f>
        <v>常州市金坛沃德丰电子科技有限公司</v>
      </c>
      <c r="D10805" s="11" t="str">
        <f>[1]动作!$G10804</f>
        <v>JS_CZ_wodefeng</v>
      </c>
      <c r="E10805" s="11" t="str">
        <f>[1]动作!$D10804</f>
        <v>电表故障</v>
      </c>
      <c r="F10805" s="11" t="s">
        <v>45</v>
      </c>
      <c r="G10805" s="12">
        <f>[1]动作!$A10804+[1]动作!$B10804</f>
        <v>43217.661041666666</v>
      </c>
      <c r="H10805" s="12"/>
      <c r="I10805" s="11"/>
    </row>
    <row r="10806" spans="1:9" hidden="1" x14ac:dyDescent="0.3">
      <c r="A10806" s="24">
        <v>10804</v>
      </c>
      <c r="B10806" s="11" t="str">
        <f>IFERROR(INDEX({"JSNY-BJ0001-01";"JSNY-JS0022-01";"JSNY-JS0002-01"},MATCH(D10806,{"BJ_zhongyu";"JS_WX_liteer";"JS_CZ_wodefeng"},0)),"")</f>
        <v>JSNY-JS0002-01</v>
      </c>
      <c r="C10806" s="11" t="str">
        <f>IFERROR(INDEX({"北京中裕世纪大酒店";"江苏利特尔绿色包装股份有限公司";"常州市金坛沃德丰电子科技有限公司"},MATCH(D10806,{"BJ_zhongyu";"JS_WX_liteer";"JS_CZ_wodefeng"},0)),"")</f>
        <v>常州市金坛沃德丰电子科技有限公司</v>
      </c>
      <c r="D10806" s="11" t="str">
        <f>[1]动作!$G10805</f>
        <v>JS_CZ_wodefeng</v>
      </c>
      <c r="E10806" s="11" t="str">
        <f>[1]动作!$D10805</f>
        <v>电表故障</v>
      </c>
      <c r="F10806" s="11" t="s">
        <v>45</v>
      </c>
      <c r="G10806" s="12">
        <f>[1]动作!$A10805+[1]动作!$B10805</f>
        <v>43217.661157407405</v>
      </c>
      <c r="H10806" s="12"/>
      <c r="I10806" s="11"/>
    </row>
    <row r="10807" spans="1:9" hidden="1" x14ac:dyDescent="0.3">
      <c r="A10807" s="24">
        <v>10805</v>
      </c>
      <c r="B10807" s="11" t="str">
        <f>IFERROR(INDEX({"JSNY-BJ0001-01";"JSNY-JS0022-01";"JSNY-JS0002-01"},MATCH(D10807,{"BJ_zhongyu";"JS_WX_liteer";"JS_CZ_wodefeng"},0)),"")</f>
        <v>JSNY-JS0002-01</v>
      </c>
      <c r="C10807" s="11" t="str">
        <f>IFERROR(INDEX({"北京中裕世纪大酒店";"江苏利特尔绿色包装股份有限公司";"常州市金坛沃德丰电子科技有限公司"},MATCH(D10807,{"BJ_zhongyu";"JS_WX_liteer";"JS_CZ_wodefeng"},0)),"")</f>
        <v>常州市金坛沃德丰电子科技有限公司</v>
      </c>
      <c r="D10807" s="11" t="str">
        <f>[1]动作!$G10806</f>
        <v>JS_CZ_wodefeng</v>
      </c>
      <c r="E10807" s="11" t="str">
        <f>[1]动作!$D10806</f>
        <v>电表故障</v>
      </c>
      <c r="F10807" s="11" t="s">
        <v>45</v>
      </c>
      <c r="G10807" s="12">
        <f>[1]动作!$A10806+[1]动作!$B10806</f>
        <v>43217.662488425929</v>
      </c>
      <c r="H10807" s="12"/>
      <c r="I10807" s="11"/>
    </row>
    <row r="10808" spans="1:9" hidden="1" x14ac:dyDescent="0.3">
      <c r="A10808" s="24">
        <v>10806</v>
      </c>
      <c r="B10808" s="11" t="str">
        <f>IFERROR(INDEX({"JSNY-BJ0001-01";"JSNY-JS0022-01";"JSNY-JS0002-01"},MATCH(D10808,{"BJ_zhongyu";"JS_WX_liteer";"JS_CZ_wodefeng"},0)),"")</f>
        <v>JSNY-JS0002-01</v>
      </c>
      <c r="C10808" s="11" t="str">
        <f>IFERROR(INDEX({"北京中裕世纪大酒店";"江苏利特尔绿色包装股份有限公司";"常州市金坛沃德丰电子科技有限公司"},MATCH(D10808,{"BJ_zhongyu";"JS_WX_liteer";"JS_CZ_wodefeng"},0)),"")</f>
        <v>常州市金坛沃德丰电子科技有限公司</v>
      </c>
      <c r="D10808" s="11" t="str">
        <f>[1]动作!$G10807</f>
        <v>JS_CZ_wodefeng</v>
      </c>
      <c r="E10808" s="11" t="str">
        <f>[1]动作!$D10807</f>
        <v>电表故障</v>
      </c>
      <c r="F10808" s="11" t="s">
        <v>45</v>
      </c>
      <c r="G10808" s="12">
        <f>[1]动作!$A10807+[1]动作!$B10807</f>
        <v>43217.664976851855</v>
      </c>
      <c r="H10808" s="12"/>
      <c r="I10808" s="11"/>
    </row>
    <row r="10809" spans="1:9" hidden="1" x14ac:dyDescent="0.3">
      <c r="A10809" s="24">
        <v>10807</v>
      </c>
      <c r="B10809" s="11" t="str">
        <f>IFERROR(INDEX({"JSNY-BJ0001-01";"JSNY-JS0022-01";"JSNY-JS0002-01"},MATCH(D10809,{"BJ_zhongyu";"JS_WX_liteer";"JS_CZ_wodefeng"},0)),"")</f>
        <v>JSNY-JS0002-01</v>
      </c>
      <c r="C10809" s="11" t="str">
        <f>IFERROR(INDEX({"北京中裕世纪大酒店";"江苏利特尔绿色包装股份有限公司";"常州市金坛沃德丰电子科技有限公司"},MATCH(D10809,{"BJ_zhongyu";"JS_WX_liteer";"JS_CZ_wodefeng"},0)),"")</f>
        <v>常州市金坛沃德丰电子科技有限公司</v>
      </c>
      <c r="D10809" s="11" t="str">
        <f>[1]动作!$G10808</f>
        <v>JS_CZ_wodefeng</v>
      </c>
      <c r="E10809" s="11" t="str">
        <f>[1]动作!$D10808</f>
        <v>电表故障</v>
      </c>
      <c r="F10809" s="11" t="s">
        <v>45</v>
      </c>
      <c r="G10809" s="12">
        <f>[1]动作!$A10808+[1]动作!$B10808</f>
        <v>43217.666076388887</v>
      </c>
      <c r="H10809" s="12"/>
      <c r="I10809" s="11"/>
    </row>
    <row r="10810" spans="1:9" hidden="1" x14ac:dyDescent="0.3">
      <c r="A10810" s="24">
        <v>10808</v>
      </c>
      <c r="B10810" s="11" t="str">
        <f>IFERROR(INDEX({"JSNY-BJ0001-01";"JSNY-JS0022-01";"JSNY-JS0002-01"},MATCH(D10810,{"BJ_zhongyu";"JS_WX_liteer";"JS_CZ_wodefeng"},0)),"")</f>
        <v>JSNY-JS0002-01</v>
      </c>
      <c r="C10810" s="11" t="str">
        <f>IFERROR(INDEX({"北京中裕世纪大酒店";"江苏利特尔绿色包装股份有限公司";"常州市金坛沃德丰电子科技有限公司"},MATCH(D10810,{"BJ_zhongyu";"JS_WX_liteer";"JS_CZ_wodefeng"},0)),"")</f>
        <v>常州市金坛沃德丰电子科技有限公司</v>
      </c>
      <c r="D10810" s="11" t="str">
        <f>[1]动作!$G10809</f>
        <v>JS_CZ_wodefeng</v>
      </c>
      <c r="E10810" s="11" t="str">
        <f>[1]动作!$D10809</f>
        <v>电表故障</v>
      </c>
      <c r="F10810" s="11" t="s">
        <v>45</v>
      </c>
      <c r="G10810" s="12">
        <f>[1]动作!$A10809+[1]动作!$B10809</f>
        <v>43217.667349537034</v>
      </c>
      <c r="H10810" s="12"/>
      <c r="I10810" s="11"/>
    </row>
    <row r="10811" spans="1:9" hidden="1" x14ac:dyDescent="0.3">
      <c r="A10811" s="24">
        <v>10809</v>
      </c>
      <c r="B10811" s="11" t="str">
        <f>IFERROR(INDEX({"JSNY-BJ0001-01";"JSNY-JS0022-01";"JSNY-JS0002-01"},MATCH(D10811,{"BJ_zhongyu";"JS_WX_liteer";"JS_CZ_wodefeng"},0)),"")</f>
        <v>JSNY-JS0002-01</v>
      </c>
      <c r="C10811" s="11" t="str">
        <f>IFERROR(INDEX({"北京中裕世纪大酒店";"江苏利特尔绿色包装股份有限公司";"常州市金坛沃德丰电子科技有限公司"},MATCH(D10811,{"BJ_zhongyu";"JS_WX_liteer";"JS_CZ_wodefeng"},0)),"")</f>
        <v>常州市金坛沃德丰电子科技有限公司</v>
      </c>
      <c r="D10811" s="11" t="str">
        <f>[1]动作!$G10810</f>
        <v>JS_CZ_wodefeng</v>
      </c>
      <c r="E10811" s="11" t="str">
        <f>[1]动作!$D10810</f>
        <v>电表故障</v>
      </c>
      <c r="F10811" s="11" t="s">
        <v>45</v>
      </c>
      <c r="G10811" s="12">
        <f>[1]动作!$A10810+[1]动作!$B10810</f>
        <v>43217.66746527778</v>
      </c>
      <c r="H10811" s="12"/>
      <c r="I10811" s="11"/>
    </row>
    <row r="10812" spans="1:9" hidden="1" x14ac:dyDescent="0.3">
      <c r="A10812" s="24">
        <v>10810</v>
      </c>
      <c r="B10812" s="11" t="str">
        <f>IFERROR(INDEX({"JSNY-BJ0001-01";"JSNY-JS0022-01";"JSNY-JS0002-01"},MATCH(D10812,{"BJ_zhongyu";"JS_WX_liteer";"JS_CZ_wodefeng"},0)),"")</f>
        <v>JSNY-JS0002-01</v>
      </c>
      <c r="C10812" s="11" t="str">
        <f>IFERROR(INDEX({"北京中裕世纪大酒店";"江苏利特尔绿色包装股份有限公司";"常州市金坛沃德丰电子科技有限公司"},MATCH(D10812,{"BJ_zhongyu";"JS_WX_liteer";"JS_CZ_wodefeng"},0)),"")</f>
        <v>常州市金坛沃德丰电子科技有限公司</v>
      </c>
      <c r="D10812" s="11" t="str">
        <f>[1]动作!$G10811</f>
        <v>JS_CZ_wodefeng</v>
      </c>
      <c r="E10812" s="11" t="str">
        <f>[1]动作!$D10811</f>
        <v>电表故障</v>
      </c>
      <c r="F10812" s="11" t="s">
        <v>45</v>
      </c>
      <c r="G10812" s="12">
        <f>[1]动作!$A10811+[1]动作!$B10811</f>
        <v>43217.668912037036</v>
      </c>
      <c r="H10812" s="12"/>
      <c r="I10812" s="11"/>
    </row>
    <row r="10813" spans="1:9" hidden="1" x14ac:dyDescent="0.3">
      <c r="A10813" s="24">
        <v>10811</v>
      </c>
      <c r="B10813" s="11" t="str">
        <f>IFERROR(INDEX({"JSNY-BJ0001-01";"JSNY-JS0022-01";"JSNY-JS0002-01"},MATCH(D10813,{"BJ_zhongyu";"JS_WX_liteer";"JS_CZ_wodefeng"},0)),"")</f>
        <v>JSNY-JS0002-01</v>
      </c>
      <c r="C10813" s="11" t="str">
        <f>IFERROR(INDEX({"北京中裕世纪大酒店";"江苏利特尔绿色包装股份有限公司";"常州市金坛沃德丰电子科技有限公司"},MATCH(D10813,{"BJ_zhongyu";"JS_WX_liteer";"JS_CZ_wodefeng"},0)),"")</f>
        <v>常州市金坛沃德丰电子科技有限公司</v>
      </c>
      <c r="D10813" s="11" t="str">
        <f>[1]动作!$G10812</f>
        <v>JS_CZ_wodefeng</v>
      </c>
      <c r="E10813" s="11" t="str">
        <f>[1]动作!$D10812</f>
        <v>电表故障</v>
      </c>
      <c r="F10813" s="11" t="s">
        <v>45</v>
      </c>
      <c r="G10813" s="12">
        <f>[1]动作!$A10812+[1]动作!$B10812</f>
        <v>43217.672731481478</v>
      </c>
      <c r="H10813" s="12"/>
      <c r="I10813" s="11"/>
    </row>
    <row r="10814" spans="1:9" hidden="1" x14ac:dyDescent="0.3">
      <c r="A10814" s="24">
        <v>10812</v>
      </c>
      <c r="B10814" s="11" t="str">
        <f>IFERROR(INDEX({"JSNY-BJ0001-01";"JSNY-JS0022-01";"JSNY-JS0002-01"},MATCH(D10814,{"BJ_zhongyu";"JS_WX_liteer";"JS_CZ_wodefeng"},0)),"")</f>
        <v>JSNY-JS0002-01</v>
      </c>
      <c r="C10814" s="11" t="str">
        <f>IFERROR(INDEX({"北京中裕世纪大酒店";"江苏利特尔绿色包装股份有限公司";"常州市金坛沃德丰电子科技有限公司"},MATCH(D10814,{"BJ_zhongyu";"JS_WX_liteer";"JS_CZ_wodefeng"},0)),"")</f>
        <v>常州市金坛沃德丰电子科技有限公司</v>
      </c>
      <c r="D10814" s="11" t="str">
        <f>[1]动作!$G10813</f>
        <v>JS_CZ_wodefeng</v>
      </c>
      <c r="E10814" s="11" t="str">
        <f>[1]动作!$D10813</f>
        <v>电表故障</v>
      </c>
      <c r="F10814" s="11" t="s">
        <v>45</v>
      </c>
      <c r="G10814" s="12">
        <f>[1]动作!$A10813+[1]动作!$B10813</f>
        <v>43217.674189814818</v>
      </c>
      <c r="H10814" s="12"/>
      <c r="I10814" s="11"/>
    </row>
    <row r="10815" spans="1:9" hidden="1" x14ac:dyDescent="0.3">
      <c r="A10815" s="24">
        <v>10813</v>
      </c>
      <c r="B10815" s="11" t="str">
        <f>IFERROR(INDEX({"JSNY-BJ0001-01";"JSNY-JS0022-01";"JSNY-JS0002-01"},MATCH(D10815,{"BJ_zhongyu";"JS_WX_liteer";"JS_CZ_wodefeng"},0)),"")</f>
        <v>JSNY-JS0002-01</v>
      </c>
      <c r="C10815" s="11" t="str">
        <f>IFERROR(INDEX({"北京中裕世纪大酒店";"江苏利特尔绿色包装股份有限公司";"常州市金坛沃德丰电子科技有限公司"},MATCH(D10815,{"BJ_zhongyu";"JS_WX_liteer";"JS_CZ_wodefeng"},0)),"")</f>
        <v>常州市金坛沃德丰电子科技有限公司</v>
      </c>
      <c r="D10815" s="11" t="str">
        <f>[1]动作!$G10814</f>
        <v>JS_CZ_wodefeng</v>
      </c>
      <c r="E10815" s="11" t="str">
        <f>[1]动作!$D10814</f>
        <v>电表故障</v>
      </c>
      <c r="F10815" s="11" t="s">
        <v>45</v>
      </c>
      <c r="G10815" s="12">
        <f>[1]动作!$A10814+[1]动作!$B10814</f>
        <v>43217.675057870372</v>
      </c>
      <c r="H10815" s="12"/>
      <c r="I10815" s="11"/>
    </row>
    <row r="10816" spans="1:9" hidden="1" x14ac:dyDescent="0.3">
      <c r="A10816" s="24">
        <v>10814</v>
      </c>
      <c r="B10816" s="11" t="str">
        <f>IFERROR(INDEX({"JSNY-BJ0001-01";"JSNY-JS0022-01";"JSNY-JS0002-01"},MATCH(D10816,{"BJ_zhongyu";"JS_WX_liteer";"JS_CZ_wodefeng"},0)),"")</f>
        <v>JSNY-JS0002-01</v>
      </c>
      <c r="C10816" s="11" t="str">
        <f>IFERROR(INDEX({"北京中裕世纪大酒店";"江苏利特尔绿色包装股份有限公司";"常州市金坛沃德丰电子科技有限公司"},MATCH(D10816,{"BJ_zhongyu";"JS_WX_liteer";"JS_CZ_wodefeng"},0)),"")</f>
        <v>常州市金坛沃德丰电子科技有限公司</v>
      </c>
      <c r="D10816" s="11" t="str">
        <f>[1]动作!$G10815</f>
        <v>JS_CZ_wodefeng</v>
      </c>
      <c r="E10816" s="11" t="str">
        <f>[1]动作!$D10815</f>
        <v>电表故障</v>
      </c>
      <c r="F10816" s="11" t="s">
        <v>45</v>
      </c>
      <c r="G10816" s="12">
        <f>[1]动作!$A10815+[1]动作!$B10815</f>
        <v>43217.677488425928</v>
      </c>
      <c r="H10816" s="12"/>
      <c r="I10816" s="11"/>
    </row>
    <row r="10817" spans="1:9" hidden="1" x14ac:dyDescent="0.3">
      <c r="A10817" s="24">
        <v>10815</v>
      </c>
      <c r="B10817" s="11" t="str">
        <f>IFERROR(INDEX({"JSNY-BJ0001-01";"JSNY-JS0022-01";"JSNY-JS0002-01"},MATCH(D10817,{"BJ_zhongyu";"JS_WX_liteer";"JS_CZ_wodefeng"},0)),"")</f>
        <v>JSNY-JS0002-01</v>
      </c>
      <c r="C10817" s="11" t="str">
        <f>IFERROR(INDEX({"北京中裕世纪大酒店";"江苏利特尔绿色包装股份有限公司";"常州市金坛沃德丰电子科技有限公司"},MATCH(D10817,{"BJ_zhongyu";"JS_WX_liteer";"JS_CZ_wodefeng"},0)),"")</f>
        <v>常州市金坛沃德丰电子科技有限公司</v>
      </c>
      <c r="D10817" s="11" t="str">
        <f>[1]动作!$G10816</f>
        <v>JS_CZ_wodefeng</v>
      </c>
      <c r="E10817" s="11" t="str">
        <f>[1]动作!$D10816</f>
        <v>电表故障</v>
      </c>
      <c r="F10817" s="11" t="s">
        <v>45</v>
      </c>
      <c r="G10817" s="12">
        <f>[1]动作!$A10816+[1]动作!$B10816</f>
        <v>43217.677604166667</v>
      </c>
      <c r="H10817" s="12"/>
      <c r="I10817" s="11"/>
    </row>
    <row r="10818" spans="1:9" hidden="1" x14ac:dyDescent="0.3">
      <c r="A10818" s="24">
        <v>10816</v>
      </c>
      <c r="B10818" s="11" t="str">
        <f>IFERROR(INDEX({"JSNY-BJ0001-01";"JSNY-JS0022-01";"JSNY-JS0002-01"},MATCH(D10818,{"BJ_zhongyu";"JS_WX_liteer";"JS_CZ_wodefeng"},0)),"")</f>
        <v>JSNY-JS0002-01</v>
      </c>
      <c r="C10818" s="11" t="str">
        <f>IFERROR(INDEX({"北京中裕世纪大酒店";"江苏利特尔绿色包装股份有限公司";"常州市金坛沃德丰电子科技有限公司"},MATCH(D10818,{"BJ_zhongyu";"JS_WX_liteer";"JS_CZ_wodefeng"},0)),"")</f>
        <v>常州市金坛沃德丰电子科技有限公司</v>
      </c>
      <c r="D10818" s="11" t="str">
        <f>[1]动作!$G10817</f>
        <v>JS_CZ_wodefeng</v>
      </c>
      <c r="E10818" s="11" t="str">
        <f>[1]动作!$D10817</f>
        <v>电表故障</v>
      </c>
      <c r="F10818" s="11" t="s">
        <v>45</v>
      </c>
      <c r="G10818" s="12">
        <f>[1]动作!$A10817+[1]动作!$B10817</f>
        <v>43217.677777777775</v>
      </c>
      <c r="H10818" s="12"/>
      <c r="I10818" s="11"/>
    </row>
    <row r="10819" spans="1:9" hidden="1" x14ac:dyDescent="0.3">
      <c r="A10819" s="24">
        <v>10817</v>
      </c>
      <c r="B10819" s="11" t="str">
        <f>IFERROR(INDEX({"JSNY-BJ0001-01";"JSNY-JS0022-01";"JSNY-JS0002-01"},MATCH(D10819,{"BJ_zhongyu";"JS_WX_liteer";"JS_CZ_wodefeng"},0)),"")</f>
        <v>JSNY-JS0002-01</v>
      </c>
      <c r="C10819" s="11" t="str">
        <f>IFERROR(INDEX({"北京中裕世纪大酒店";"江苏利特尔绿色包装股份有限公司";"常州市金坛沃德丰电子科技有限公司"},MATCH(D10819,{"BJ_zhongyu";"JS_WX_liteer";"JS_CZ_wodefeng"},0)),"")</f>
        <v>常州市金坛沃德丰电子科技有限公司</v>
      </c>
      <c r="D10819" s="11" t="str">
        <f>[1]动作!$G10818</f>
        <v>JS_CZ_wodefeng</v>
      </c>
      <c r="E10819" s="11" t="str">
        <f>[1]动作!$D10818</f>
        <v>电表故障</v>
      </c>
      <c r="F10819" s="11" t="s">
        <v>45</v>
      </c>
      <c r="G10819" s="12">
        <f>[1]动作!$A10818+[1]动作!$B10818</f>
        <v>43217.679050925923</v>
      </c>
      <c r="H10819" s="12"/>
      <c r="I10819" s="11"/>
    </row>
    <row r="10820" spans="1:9" hidden="1" x14ac:dyDescent="0.3">
      <c r="A10820" s="24">
        <v>10818</v>
      </c>
      <c r="B10820" s="11" t="str">
        <f>IFERROR(INDEX({"JSNY-BJ0001-01";"JSNY-JS0022-01";"JSNY-JS0002-01"},MATCH(D10820,{"BJ_zhongyu";"JS_WX_liteer";"JS_CZ_wodefeng"},0)),"")</f>
        <v>JSNY-JS0002-01</v>
      </c>
      <c r="C10820" s="11" t="str">
        <f>IFERROR(INDEX({"北京中裕世纪大酒店";"江苏利特尔绿色包装股份有限公司";"常州市金坛沃德丰电子科技有限公司"},MATCH(D10820,{"BJ_zhongyu";"JS_WX_liteer";"JS_CZ_wodefeng"},0)),"")</f>
        <v>常州市金坛沃德丰电子科技有限公司</v>
      </c>
      <c r="D10820" s="11" t="str">
        <f>[1]动作!$G10819</f>
        <v>JS_CZ_wodefeng</v>
      </c>
      <c r="E10820" s="11" t="str">
        <f>[1]动作!$D10819</f>
        <v>电表故障</v>
      </c>
      <c r="F10820" s="11" t="s">
        <v>45</v>
      </c>
      <c r="G10820" s="12">
        <f>[1]动作!$A10819+[1]动作!$B10819</f>
        <v>43217.682870370372</v>
      </c>
      <c r="H10820" s="12"/>
      <c r="I10820" s="11"/>
    </row>
    <row r="10821" spans="1:9" hidden="1" x14ac:dyDescent="0.3">
      <c r="A10821" s="24">
        <v>10819</v>
      </c>
      <c r="B10821" s="11" t="str">
        <f>IFERROR(INDEX({"JSNY-BJ0001-01";"JSNY-JS0022-01";"JSNY-JS0002-01"},MATCH(D10821,{"BJ_zhongyu";"JS_WX_liteer";"JS_CZ_wodefeng"},0)),"")</f>
        <v>JSNY-JS0002-01</v>
      </c>
      <c r="C10821" s="11" t="str">
        <f>IFERROR(INDEX({"北京中裕世纪大酒店";"江苏利特尔绿色包装股份有限公司";"常州市金坛沃德丰电子科技有限公司"},MATCH(D10821,{"BJ_zhongyu";"JS_WX_liteer";"JS_CZ_wodefeng"},0)),"")</f>
        <v>常州市金坛沃德丰电子科技有限公司</v>
      </c>
      <c r="D10821" s="11" t="str">
        <f>[1]动作!$G10820</f>
        <v>JS_CZ_wodefeng</v>
      </c>
      <c r="E10821" s="11" t="str">
        <f>[1]动作!$D10820</f>
        <v>电表故障</v>
      </c>
      <c r="F10821" s="11" t="s">
        <v>45</v>
      </c>
      <c r="G10821" s="12">
        <f>[1]动作!$A10820+[1]动作!$B10820</f>
        <v>43217.684374999997</v>
      </c>
      <c r="H10821" s="12"/>
      <c r="I10821" s="11"/>
    </row>
    <row r="10822" spans="1:9" hidden="1" x14ac:dyDescent="0.3">
      <c r="A10822" s="24">
        <v>10820</v>
      </c>
      <c r="B10822" s="11" t="str">
        <f>IFERROR(INDEX({"JSNY-BJ0001-01";"JSNY-JS0022-01";"JSNY-JS0002-01"},MATCH(D10822,{"BJ_zhongyu";"JS_WX_liteer";"JS_CZ_wodefeng"},0)),"")</f>
        <v>JSNY-JS0002-01</v>
      </c>
      <c r="C10822" s="11" t="str">
        <f>IFERROR(INDEX({"北京中裕世纪大酒店";"江苏利特尔绿色包装股份有限公司";"常州市金坛沃德丰电子科技有限公司"},MATCH(D10822,{"BJ_zhongyu";"JS_WX_liteer";"JS_CZ_wodefeng"},0)),"")</f>
        <v>常州市金坛沃德丰电子科技有限公司</v>
      </c>
      <c r="D10822" s="11" t="str">
        <f>[1]动作!$G10821</f>
        <v>JS_CZ_wodefeng</v>
      </c>
      <c r="E10822" s="11" t="str">
        <f>[1]动作!$D10821</f>
        <v>电表故障</v>
      </c>
      <c r="F10822" s="11" t="s">
        <v>45</v>
      </c>
      <c r="G10822" s="12">
        <f>[1]动作!$A10821+[1]动作!$B10821</f>
        <v>43217.684490740743</v>
      </c>
      <c r="H10822" s="12"/>
      <c r="I10822" s="11"/>
    </row>
    <row r="10823" spans="1:9" hidden="1" x14ac:dyDescent="0.3">
      <c r="A10823" s="24">
        <v>10821</v>
      </c>
      <c r="B10823" s="11" t="str">
        <f>IFERROR(INDEX({"JSNY-BJ0001-01";"JSNY-JS0022-01";"JSNY-JS0002-01"},MATCH(D10823,{"BJ_zhongyu";"JS_WX_liteer";"JS_CZ_wodefeng"},0)),"")</f>
        <v>JSNY-JS0002-01</v>
      </c>
      <c r="C10823" s="11" t="str">
        <f>IFERROR(INDEX({"北京中裕世纪大酒店";"江苏利特尔绿色包装股份有限公司";"常州市金坛沃德丰电子科技有限公司"},MATCH(D10823,{"BJ_zhongyu";"JS_WX_liteer";"JS_CZ_wodefeng"},0)),"")</f>
        <v>常州市金坛沃德丰电子科技有限公司</v>
      </c>
      <c r="D10823" s="11" t="str">
        <f>[1]动作!$G10822</f>
        <v>JS_CZ_wodefeng</v>
      </c>
      <c r="E10823" s="11" t="str">
        <f>[1]动作!$D10822</f>
        <v>电表故障</v>
      </c>
      <c r="F10823" s="11" t="s">
        <v>45</v>
      </c>
      <c r="G10823" s="12">
        <f>[1]动作!$A10822+[1]动作!$B10822</f>
        <v>43217.686805555553</v>
      </c>
      <c r="H10823" s="12"/>
      <c r="I10823" s="11"/>
    </row>
    <row r="10824" spans="1:9" hidden="1" x14ac:dyDescent="0.3">
      <c r="A10824" s="24">
        <v>10822</v>
      </c>
      <c r="B10824" s="11" t="str">
        <f>IFERROR(INDEX({"JSNY-BJ0001-01";"JSNY-JS0022-01";"JSNY-JS0002-01"},MATCH(D10824,{"BJ_zhongyu";"JS_WX_liteer";"JS_CZ_wodefeng"},0)),"")</f>
        <v>JSNY-JS0002-01</v>
      </c>
      <c r="C10824" s="11" t="str">
        <f>IFERROR(INDEX({"北京中裕世纪大酒店";"江苏利特尔绿色包装股份有限公司";"常州市金坛沃德丰电子科技有限公司"},MATCH(D10824,{"BJ_zhongyu";"JS_WX_liteer";"JS_CZ_wodefeng"},0)),"")</f>
        <v>常州市金坛沃德丰电子科技有限公司</v>
      </c>
      <c r="D10824" s="11" t="str">
        <f>[1]动作!$G10823</f>
        <v>JS_CZ_wodefeng</v>
      </c>
      <c r="E10824" s="11" t="str">
        <f>[1]动作!$D10823</f>
        <v>电表故障</v>
      </c>
      <c r="F10824" s="11" t="s">
        <v>45</v>
      </c>
      <c r="G10824" s="12">
        <f>[1]动作!$A10823+[1]动作!$B10823</f>
        <v>43217.688379629632</v>
      </c>
      <c r="H10824" s="12"/>
      <c r="I10824" s="11"/>
    </row>
    <row r="10825" spans="1:9" hidden="1" x14ac:dyDescent="0.3">
      <c r="A10825" s="24">
        <v>10823</v>
      </c>
      <c r="B10825" s="11" t="str">
        <f>IFERROR(INDEX({"JSNY-BJ0001-01";"JSNY-JS0022-01";"JSNY-JS0002-01"},MATCH(D10825,{"BJ_zhongyu";"JS_WX_liteer";"JS_CZ_wodefeng"},0)),"")</f>
        <v>JSNY-JS0002-01</v>
      </c>
      <c r="C10825" s="11" t="str">
        <f>IFERROR(INDEX({"北京中裕世纪大酒店";"江苏利特尔绿色包装股份有限公司";"常州市金坛沃德丰电子科技有限公司"},MATCH(D10825,{"BJ_zhongyu";"JS_WX_liteer";"JS_CZ_wodefeng"},0)),"")</f>
        <v>常州市金坛沃德丰电子科技有限公司</v>
      </c>
      <c r="D10825" s="11" t="str">
        <f>[1]动作!$G10824</f>
        <v>JS_CZ_wodefeng</v>
      </c>
      <c r="E10825" s="11" t="str">
        <f>[1]动作!$D10824</f>
        <v>电表故障</v>
      </c>
      <c r="F10825" s="11" t="s">
        <v>45</v>
      </c>
      <c r="G10825" s="12">
        <f>[1]动作!$A10824+[1]动作!$B10824</f>
        <v>43217.689189814817</v>
      </c>
      <c r="H10825" s="12"/>
      <c r="I10825" s="11"/>
    </row>
    <row r="10826" spans="1:9" hidden="1" x14ac:dyDescent="0.3">
      <c r="A10826" s="24">
        <v>10824</v>
      </c>
      <c r="B10826" s="11" t="str">
        <f>IFERROR(INDEX({"JSNY-BJ0001-01";"JSNY-JS0022-01";"JSNY-JS0002-01"},MATCH(D10826,{"BJ_zhongyu";"JS_WX_liteer";"JS_CZ_wodefeng"},0)),"")</f>
        <v>JSNY-JS0002-01</v>
      </c>
      <c r="C10826" s="11" t="str">
        <f>IFERROR(INDEX({"北京中裕世纪大酒店";"江苏利特尔绿色包装股份有限公司";"常州市金坛沃德丰电子科技有限公司"},MATCH(D10826,{"BJ_zhongyu";"JS_WX_liteer";"JS_CZ_wodefeng"},0)),"")</f>
        <v>常州市金坛沃德丰电子科技有限公司</v>
      </c>
      <c r="D10826" s="11" t="str">
        <f>[1]动作!$G10825</f>
        <v>JS_CZ_wodefeng</v>
      </c>
      <c r="E10826" s="11" t="str">
        <f>[1]动作!$D10825</f>
        <v>电表故障</v>
      </c>
      <c r="F10826" s="11" t="s">
        <v>45</v>
      </c>
      <c r="G10826" s="12">
        <f>[1]动作!$A10825+[1]动作!$B10825</f>
        <v>43217.689305555556</v>
      </c>
      <c r="H10826" s="12"/>
      <c r="I10826" s="11"/>
    </row>
    <row r="10827" spans="1:9" hidden="1" x14ac:dyDescent="0.3">
      <c r="A10827" s="24">
        <v>10825</v>
      </c>
      <c r="B10827" s="11" t="str">
        <f>IFERROR(INDEX({"JSNY-BJ0001-01";"JSNY-JS0022-01";"JSNY-JS0002-01"},MATCH(D10827,{"BJ_zhongyu";"JS_WX_liteer";"JS_CZ_wodefeng"},0)),"")</f>
        <v>JSNY-JS0002-01</v>
      </c>
      <c r="C10827" s="11" t="str">
        <f>IFERROR(INDEX({"北京中裕世纪大酒店";"江苏利特尔绿色包装股份有限公司";"常州市金坛沃德丰电子科技有限公司"},MATCH(D10827,{"BJ_zhongyu";"JS_WX_liteer";"JS_CZ_wodefeng"},0)),"")</f>
        <v>常州市金坛沃德丰电子科技有限公司</v>
      </c>
      <c r="D10827" s="11" t="str">
        <f>[1]动作!$G10826</f>
        <v>JS_CZ_wodefeng</v>
      </c>
      <c r="E10827" s="11" t="str">
        <f>[1]动作!$D10826</f>
        <v>电表故障</v>
      </c>
      <c r="F10827" s="11" t="s">
        <v>45</v>
      </c>
      <c r="G10827" s="12">
        <f>[1]动作!$A10826+[1]动作!$B10826</f>
        <v>43217.689479166664</v>
      </c>
      <c r="H10827" s="12"/>
      <c r="I10827" s="11"/>
    </row>
    <row r="10828" spans="1:9" hidden="1" x14ac:dyDescent="0.3">
      <c r="A10828" s="24">
        <v>10826</v>
      </c>
      <c r="B10828" s="11" t="str">
        <f>IFERROR(INDEX({"JSNY-BJ0001-01";"JSNY-JS0022-01";"JSNY-JS0002-01"},MATCH(D10828,{"BJ_zhongyu";"JS_WX_liteer";"JS_CZ_wodefeng"},0)),"")</f>
        <v>JSNY-JS0002-01</v>
      </c>
      <c r="C10828" s="11" t="str">
        <f>IFERROR(INDEX({"北京中裕世纪大酒店";"江苏利特尔绿色包装股份有限公司";"常州市金坛沃德丰电子科技有限公司"},MATCH(D10828,{"BJ_zhongyu";"JS_WX_liteer";"JS_CZ_wodefeng"},0)),"")</f>
        <v>常州市金坛沃德丰电子科技有限公司</v>
      </c>
      <c r="D10828" s="11" t="str">
        <f>[1]动作!$G10827</f>
        <v>JS_CZ_wodefeng</v>
      </c>
      <c r="E10828" s="11" t="str">
        <f>[1]动作!$D10827</f>
        <v>电表故障</v>
      </c>
      <c r="F10828" s="11" t="s">
        <v>45</v>
      </c>
      <c r="G10828" s="12">
        <f>[1]动作!$A10827+[1]动作!$B10827</f>
        <v>43217.689710648148</v>
      </c>
      <c r="H10828" s="12"/>
      <c r="I10828" s="11"/>
    </row>
    <row r="10829" spans="1:9" hidden="1" x14ac:dyDescent="0.3">
      <c r="A10829" s="24">
        <v>10827</v>
      </c>
      <c r="B10829" s="11" t="str">
        <f>IFERROR(INDEX({"JSNY-BJ0001-01";"JSNY-JS0022-01";"JSNY-JS0002-01"},MATCH(D10829,{"BJ_zhongyu";"JS_WX_liteer";"JS_CZ_wodefeng"},0)),"")</f>
        <v>JSNY-JS0002-01</v>
      </c>
      <c r="C10829" s="11" t="str">
        <f>IFERROR(INDEX({"北京中裕世纪大酒店";"江苏利特尔绿色包装股份有限公司";"常州市金坛沃德丰电子科技有限公司"},MATCH(D10829,{"BJ_zhongyu";"JS_WX_liteer";"JS_CZ_wodefeng"},0)),"")</f>
        <v>常州市金坛沃德丰电子科技有限公司</v>
      </c>
      <c r="D10829" s="11" t="str">
        <f>[1]动作!$G10828</f>
        <v>JS_CZ_wodefeng</v>
      </c>
      <c r="E10829" s="11" t="str">
        <f>[1]动作!$D10828</f>
        <v>电表故障</v>
      </c>
      <c r="F10829" s="11" t="s">
        <v>45</v>
      </c>
      <c r="G10829" s="12">
        <f>[1]动作!$A10828+[1]动作!$B10828</f>
        <v>43217.689826388887</v>
      </c>
      <c r="H10829" s="12"/>
      <c r="I10829" s="11"/>
    </row>
    <row r="10830" spans="1:9" hidden="1" x14ac:dyDescent="0.3">
      <c r="A10830" s="24">
        <v>10828</v>
      </c>
      <c r="B10830" s="11" t="str">
        <f>IFERROR(INDEX({"JSNY-BJ0001-01";"JSNY-JS0022-01";"JSNY-JS0002-01"},MATCH(D10830,{"BJ_zhongyu";"JS_WX_liteer";"JS_CZ_wodefeng"},0)),"")</f>
        <v>JSNY-JS0002-01</v>
      </c>
      <c r="C10830" s="11" t="str">
        <f>IFERROR(INDEX({"北京中裕世纪大酒店";"江苏利特尔绿色包装股份有限公司";"常州市金坛沃德丰电子科技有限公司"},MATCH(D10830,{"BJ_zhongyu";"JS_WX_liteer";"JS_CZ_wodefeng"},0)),"")</f>
        <v>常州市金坛沃德丰电子科技有限公司</v>
      </c>
      <c r="D10830" s="11" t="str">
        <f>[1]动作!$G10829</f>
        <v>JS_CZ_wodefeng</v>
      </c>
      <c r="E10830" s="11" t="str">
        <f>[1]动作!$D10829</f>
        <v>电表故障</v>
      </c>
      <c r="F10830" s="11" t="s">
        <v>45</v>
      </c>
      <c r="G10830" s="12">
        <f>[1]动作!$A10829+[1]动作!$B10829</f>
        <v>43217.690752314818</v>
      </c>
      <c r="H10830" s="12"/>
      <c r="I10830" s="11"/>
    </row>
    <row r="10831" spans="1:9" hidden="1" x14ac:dyDescent="0.3">
      <c r="A10831" s="24">
        <v>10829</v>
      </c>
      <c r="B10831" s="11" t="str">
        <f>IFERROR(INDEX({"JSNY-BJ0001-01";"JSNY-JS0022-01";"JSNY-JS0002-01"},MATCH(D10831,{"BJ_zhongyu";"JS_WX_liteer";"JS_CZ_wodefeng"},0)),"")</f>
        <v>JSNY-JS0002-01</v>
      </c>
      <c r="C10831" s="11" t="str">
        <f>IFERROR(INDEX({"北京中裕世纪大酒店";"江苏利特尔绿色包装股份有限公司";"常州市金坛沃德丰电子科技有限公司"},MATCH(D10831,{"BJ_zhongyu";"JS_WX_liteer";"JS_CZ_wodefeng"},0)),"")</f>
        <v>常州市金坛沃德丰电子科技有限公司</v>
      </c>
      <c r="D10831" s="11" t="str">
        <f>[1]动作!$G10830</f>
        <v>JS_CZ_wodefeng</v>
      </c>
      <c r="E10831" s="11" t="str">
        <f>[1]动作!$D10830</f>
        <v>电表故障</v>
      </c>
      <c r="F10831" s="11" t="s">
        <v>45</v>
      </c>
      <c r="G10831" s="12">
        <f>[1]动作!$A10830+[1]动作!$B10830</f>
        <v>43217.692083333335</v>
      </c>
      <c r="H10831" s="12"/>
      <c r="I10831" s="11"/>
    </row>
    <row r="10832" spans="1:9" hidden="1" x14ac:dyDescent="0.3">
      <c r="A10832" s="24">
        <v>10830</v>
      </c>
      <c r="B10832" s="11" t="str">
        <f>IFERROR(INDEX({"JSNY-BJ0001-01";"JSNY-JS0022-01";"JSNY-JS0002-01"},MATCH(D10832,{"BJ_zhongyu";"JS_WX_liteer";"JS_CZ_wodefeng"},0)),"")</f>
        <v>JSNY-JS0002-01</v>
      </c>
      <c r="C10832" s="11" t="str">
        <f>IFERROR(INDEX({"北京中裕世纪大酒店";"江苏利特尔绿色包装股份有限公司";"常州市金坛沃德丰电子科技有限公司"},MATCH(D10832,{"BJ_zhongyu";"JS_WX_liteer";"JS_CZ_wodefeng"},0)),"")</f>
        <v>常州市金坛沃德丰电子科技有限公司</v>
      </c>
      <c r="D10832" s="11" t="str">
        <f>[1]动作!$G10831</f>
        <v>JS_CZ_wodefeng</v>
      </c>
      <c r="E10832" s="11" t="str">
        <f>[1]动作!$D10831</f>
        <v>电表故障</v>
      </c>
      <c r="F10832" s="11" t="s">
        <v>45</v>
      </c>
      <c r="G10832" s="12">
        <f>[1]动作!$A10831+[1]动作!$B10831</f>
        <v>43217.693124999998</v>
      </c>
      <c r="H10832" s="12"/>
      <c r="I10832" s="11"/>
    </row>
    <row r="10833" spans="1:9" hidden="1" x14ac:dyDescent="0.3">
      <c r="A10833" s="24">
        <v>10831</v>
      </c>
      <c r="B10833" s="11" t="str">
        <f>IFERROR(INDEX({"JSNY-BJ0001-01";"JSNY-JS0022-01";"JSNY-JS0002-01"},MATCH(D10833,{"BJ_zhongyu";"JS_WX_liteer";"JS_CZ_wodefeng"},0)),"")</f>
        <v>JSNY-JS0002-01</v>
      </c>
      <c r="C10833" s="11" t="str">
        <f>IFERROR(INDEX({"北京中裕世纪大酒店";"江苏利特尔绿色包装股份有限公司";"常州市金坛沃德丰电子科技有限公司"},MATCH(D10833,{"BJ_zhongyu";"JS_WX_liteer";"JS_CZ_wodefeng"},0)),"")</f>
        <v>常州市金坛沃德丰电子科技有限公司</v>
      </c>
      <c r="D10833" s="11" t="str">
        <f>[1]动作!$G10832</f>
        <v>JS_CZ_wodefeng</v>
      </c>
      <c r="E10833" s="11" t="str">
        <f>[1]动作!$D10832</f>
        <v>电表故障</v>
      </c>
      <c r="F10833" s="11" t="s">
        <v>45</v>
      </c>
      <c r="G10833" s="12">
        <f>[1]动作!$A10832+[1]动作!$B10832</f>
        <v>43217.693356481483</v>
      </c>
      <c r="H10833" s="12"/>
      <c r="I10833" s="11"/>
    </row>
    <row r="10834" spans="1:9" hidden="1" x14ac:dyDescent="0.3">
      <c r="A10834" s="24">
        <v>10832</v>
      </c>
      <c r="B10834" s="11" t="str">
        <f>IFERROR(INDEX({"JSNY-BJ0001-01";"JSNY-JS0022-01";"JSNY-JS0002-01"},MATCH(D10834,{"BJ_zhongyu";"JS_WX_liteer";"JS_CZ_wodefeng"},0)),"")</f>
        <v>JSNY-JS0002-01</v>
      </c>
      <c r="C10834" s="11" t="str">
        <f>IFERROR(INDEX({"北京中裕世纪大酒店";"江苏利特尔绿色包装股份有限公司";"常州市金坛沃德丰电子科技有限公司"},MATCH(D10834,{"BJ_zhongyu";"JS_WX_liteer";"JS_CZ_wodefeng"},0)),"")</f>
        <v>常州市金坛沃德丰电子科技有限公司</v>
      </c>
      <c r="D10834" s="11" t="str">
        <f>[1]动作!$G10833</f>
        <v>JS_CZ_wodefeng</v>
      </c>
      <c r="E10834" s="11" t="str">
        <f>[1]动作!$D10833</f>
        <v>电表故障</v>
      </c>
      <c r="F10834" s="11" t="s">
        <v>45</v>
      </c>
      <c r="G10834" s="12">
        <f>[1]动作!$A10833+[1]动作!$B10833</f>
        <v>43217.694571759261</v>
      </c>
      <c r="H10834" s="12"/>
      <c r="I10834" s="11"/>
    </row>
    <row r="10835" spans="1:9" hidden="1" x14ac:dyDescent="0.3">
      <c r="A10835" s="24">
        <v>10833</v>
      </c>
      <c r="B10835" s="11" t="str">
        <f>IFERROR(INDEX({"JSNY-BJ0001-01";"JSNY-JS0022-01";"JSNY-JS0002-01"},MATCH(D10835,{"BJ_zhongyu";"JS_WX_liteer";"JS_CZ_wodefeng"},0)),"")</f>
        <v>JSNY-JS0002-01</v>
      </c>
      <c r="C10835" s="11" t="str">
        <f>IFERROR(INDEX({"北京中裕世纪大酒店";"江苏利特尔绿色包装股份有限公司";"常州市金坛沃德丰电子科技有限公司"},MATCH(D10835,{"BJ_zhongyu";"JS_WX_liteer";"JS_CZ_wodefeng"},0)),"")</f>
        <v>常州市金坛沃德丰电子科技有限公司</v>
      </c>
      <c r="D10835" s="11" t="str">
        <f>[1]动作!$G10834</f>
        <v>JS_CZ_wodefeng</v>
      </c>
      <c r="E10835" s="11" t="str">
        <f>[1]动作!$D10834</f>
        <v>电表故障</v>
      </c>
      <c r="F10835" s="11" t="s">
        <v>45</v>
      </c>
      <c r="G10835" s="12">
        <f>[1]动作!$A10834+[1]动作!$B10834</f>
        <v>43217.696944444448</v>
      </c>
      <c r="H10835" s="12"/>
      <c r="I10835" s="11"/>
    </row>
    <row r="10836" spans="1:9" hidden="1" x14ac:dyDescent="0.3">
      <c r="A10836" s="24">
        <v>10834</v>
      </c>
      <c r="B10836" s="11" t="str">
        <f>IFERROR(INDEX({"JSNY-BJ0001-01";"JSNY-JS0022-01";"JSNY-JS0002-01"},MATCH(D10836,{"BJ_zhongyu";"JS_WX_liteer";"JS_CZ_wodefeng"},0)),"")</f>
        <v>JSNY-JS0002-01</v>
      </c>
      <c r="C10836" s="11" t="str">
        <f>IFERROR(INDEX({"北京中裕世纪大酒店";"江苏利特尔绿色包装股份有限公司";"常州市金坛沃德丰电子科技有限公司"},MATCH(D10836,{"BJ_zhongyu";"JS_WX_liteer";"JS_CZ_wodefeng"},0)),"")</f>
        <v>常州市金坛沃德丰电子科技有限公司</v>
      </c>
      <c r="D10836" s="11" t="str">
        <f>[1]动作!$G10835</f>
        <v>JS_CZ_wodefeng</v>
      </c>
      <c r="E10836" s="11" t="str">
        <f>[1]动作!$D10835</f>
        <v>电表故障</v>
      </c>
      <c r="F10836" s="11" t="s">
        <v>45</v>
      </c>
      <c r="G10836" s="12">
        <f>[1]动作!$A10835+[1]动作!$B10835</f>
        <v>43217.700879629629</v>
      </c>
      <c r="H10836" s="12"/>
      <c r="I10836" s="11"/>
    </row>
    <row r="10837" spans="1:9" hidden="1" x14ac:dyDescent="0.3">
      <c r="A10837" s="24">
        <v>10835</v>
      </c>
      <c r="B10837" s="11" t="str">
        <f>IFERROR(INDEX({"JSNY-BJ0001-01";"JSNY-JS0022-01";"JSNY-JS0002-01"},MATCH(D10837,{"BJ_zhongyu";"JS_WX_liteer";"JS_CZ_wodefeng"},0)),"")</f>
        <v>JSNY-JS0002-01</v>
      </c>
      <c r="C10837" s="11" t="str">
        <f>IFERROR(INDEX({"北京中裕世纪大酒店";"江苏利特尔绿色包装股份有限公司";"常州市金坛沃德丰电子科技有限公司"},MATCH(D10837,{"BJ_zhongyu";"JS_WX_liteer";"JS_CZ_wodefeng"},0)),"")</f>
        <v>常州市金坛沃德丰电子科技有限公司</v>
      </c>
      <c r="D10837" s="11" t="str">
        <f>[1]动作!$G10836</f>
        <v>JS_CZ_wodefeng</v>
      </c>
      <c r="E10837" s="11" t="str">
        <f>[1]动作!$D10836</f>
        <v>电表故障</v>
      </c>
      <c r="F10837" s="11" t="s">
        <v>45</v>
      </c>
      <c r="G10837" s="12">
        <f>[1]动作!$A10836+[1]动作!$B10836</f>
        <v>43217.702326388891</v>
      </c>
      <c r="H10837" s="12"/>
      <c r="I10837" s="11"/>
    </row>
    <row r="10838" spans="1:9" hidden="1" x14ac:dyDescent="0.3">
      <c r="A10838" s="24">
        <v>10836</v>
      </c>
      <c r="B10838" s="11" t="str">
        <f>IFERROR(INDEX({"JSNY-BJ0001-01";"JSNY-JS0022-01";"JSNY-JS0002-01"},MATCH(D10838,{"BJ_zhongyu";"JS_WX_liteer";"JS_CZ_wodefeng"},0)),"")</f>
        <v>JSNY-JS0002-01</v>
      </c>
      <c r="C10838" s="11" t="str">
        <f>IFERROR(INDEX({"北京中裕世纪大酒店";"江苏利特尔绿色包装股份有限公司";"常州市金坛沃德丰电子科技有限公司"},MATCH(D10838,{"BJ_zhongyu";"JS_WX_liteer";"JS_CZ_wodefeng"},0)),"")</f>
        <v>常州市金坛沃德丰电子科技有限公司</v>
      </c>
      <c r="D10838" s="11" t="str">
        <f>[1]动作!$G10837</f>
        <v>JS_CZ_wodefeng</v>
      </c>
      <c r="E10838" s="11" t="str">
        <f>[1]动作!$D10837</f>
        <v>电表故障</v>
      </c>
      <c r="F10838" s="11" t="s">
        <v>45</v>
      </c>
      <c r="G10838" s="12">
        <f>[1]动作!$A10837+[1]动作!$B10837</f>
        <v>43217.703773148147</v>
      </c>
      <c r="H10838" s="12"/>
      <c r="I10838" s="11"/>
    </row>
    <row r="10839" spans="1:9" hidden="1" x14ac:dyDescent="0.3">
      <c r="A10839" s="24">
        <v>10837</v>
      </c>
      <c r="B10839" s="11" t="str">
        <f>IFERROR(INDEX({"JSNY-BJ0001-01";"JSNY-JS0022-01";"JSNY-JS0002-01"},MATCH(D10839,{"BJ_zhongyu";"JS_WX_liteer";"JS_CZ_wodefeng"},0)),"")</f>
        <v>JSNY-JS0002-01</v>
      </c>
      <c r="C10839" s="11" t="str">
        <f>IFERROR(INDEX({"北京中裕世纪大酒店";"江苏利特尔绿色包装股份有限公司";"常州市金坛沃德丰电子科技有限公司"},MATCH(D10839,{"BJ_zhongyu";"JS_WX_liteer";"JS_CZ_wodefeng"},0)),"")</f>
        <v>常州市金坛沃德丰电子科技有限公司</v>
      </c>
      <c r="D10839" s="11" t="str">
        <f>[1]动作!$G10838</f>
        <v>JS_CZ_wodefeng</v>
      </c>
      <c r="E10839" s="11" t="str">
        <f>[1]动作!$D10838</f>
        <v>电表故障</v>
      </c>
      <c r="F10839" s="11" t="s">
        <v>45</v>
      </c>
      <c r="G10839" s="12">
        <f>[1]动作!$A10838+[1]动作!$B10838</f>
        <v>43217.704652777778</v>
      </c>
      <c r="H10839" s="12"/>
      <c r="I10839" s="11"/>
    </row>
    <row r="10840" spans="1:9" hidden="1" x14ac:dyDescent="0.3">
      <c r="A10840" s="24">
        <v>10838</v>
      </c>
      <c r="B10840" s="11" t="str">
        <f>IFERROR(INDEX({"JSNY-BJ0001-01";"JSNY-JS0022-01";"JSNY-JS0002-01"},MATCH(D10840,{"BJ_zhongyu";"JS_WX_liteer";"JS_CZ_wodefeng"},0)),"")</f>
        <v>JSNY-JS0002-01</v>
      </c>
      <c r="C10840" s="11" t="str">
        <f>IFERROR(INDEX({"北京中裕世纪大酒店";"江苏利特尔绿色包装股份有限公司";"常州市金坛沃德丰电子科技有限公司"},MATCH(D10840,{"BJ_zhongyu";"JS_WX_liteer";"JS_CZ_wodefeng"},0)),"")</f>
        <v>常州市金坛沃德丰电子科技有限公司</v>
      </c>
      <c r="D10840" s="11" t="str">
        <f>[1]动作!$G10839</f>
        <v>JS_CZ_wodefeng</v>
      </c>
      <c r="E10840" s="11" t="str">
        <f>[1]动作!$D10839</f>
        <v>电表故障</v>
      </c>
      <c r="F10840" s="11" t="s">
        <v>45</v>
      </c>
      <c r="G10840" s="12">
        <f>[1]动作!$A10839+[1]动作!$B10839</f>
        <v>43217.70579861111</v>
      </c>
      <c r="H10840" s="12"/>
      <c r="I10840" s="11"/>
    </row>
    <row r="10841" spans="1:9" hidden="1" x14ac:dyDescent="0.3">
      <c r="A10841" s="24">
        <v>10839</v>
      </c>
      <c r="B10841" s="11" t="str">
        <f>IFERROR(INDEX({"JSNY-BJ0001-01";"JSNY-JS0022-01";"JSNY-JS0002-01"},MATCH(D10841,{"BJ_zhongyu";"JS_WX_liteer";"JS_CZ_wodefeng"},0)),"")</f>
        <v>JSNY-JS0002-01</v>
      </c>
      <c r="C10841" s="11" t="str">
        <f>IFERROR(INDEX({"北京中裕世纪大酒店";"江苏利特尔绿色包装股份有限公司";"常州市金坛沃德丰电子科技有限公司"},MATCH(D10841,{"BJ_zhongyu";"JS_WX_liteer";"JS_CZ_wodefeng"},0)),"")</f>
        <v>常州市金坛沃德丰电子科技有限公司</v>
      </c>
      <c r="D10841" s="11" t="str">
        <f>[1]动作!$G10840</f>
        <v>JS_CZ_wodefeng</v>
      </c>
      <c r="E10841" s="11" t="str">
        <f>[1]动作!$D10840</f>
        <v>电表故障</v>
      </c>
      <c r="F10841" s="11" t="s">
        <v>45</v>
      </c>
      <c r="G10841" s="12">
        <f>[1]动作!$A10840+[1]动作!$B10840</f>
        <v>43217.706041666665</v>
      </c>
      <c r="H10841" s="12"/>
      <c r="I10841" s="11"/>
    </row>
    <row r="10842" spans="1:9" hidden="1" x14ac:dyDescent="0.3">
      <c r="A10842" s="24">
        <v>10840</v>
      </c>
      <c r="B10842" s="11" t="str">
        <f>IFERROR(INDEX({"JSNY-BJ0001-01";"JSNY-JS0022-01";"JSNY-JS0002-01"},MATCH(D10842,{"BJ_zhongyu";"JS_WX_liteer";"JS_CZ_wodefeng"},0)),"")</f>
        <v>JSNY-JS0002-01</v>
      </c>
      <c r="C10842" s="11" t="str">
        <f>IFERROR(INDEX({"北京中裕世纪大酒店";"江苏利特尔绿色包装股份有限公司";"常州市金坛沃德丰电子科技有限公司"},MATCH(D10842,{"BJ_zhongyu";"JS_WX_liteer";"JS_CZ_wodefeng"},0)),"")</f>
        <v>常州市金坛沃德丰电子科技有限公司</v>
      </c>
      <c r="D10842" s="11" t="str">
        <f>[1]动作!$G10841</f>
        <v>JS_CZ_wodefeng</v>
      </c>
      <c r="E10842" s="11" t="str">
        <f>[1]动作!$D10841</f>
        <v>电表故障</v>
      </c>
      <c r="F10842" s="11" t="s">
        <v>45</v>
      </c>
      <c r="G10842" s="12">
        <f>[1]动作!$A10841+[1]动作!$B10841</f>
        <v>43217.706145833334</v>
      </c>
      <c r="H10842" s="12"/>
      <c r="I10842" s="11"/>
    </row>
    <row r="10843" spans="1:9" hidden="1" x14ac:dyDescent="0.3">
      <c r="A10843" s="24">
        <v>10841</v>
      </c>
      <c r="B10843" s="11" t="str">
        <f>IFERROR(INDEX({"JSNY-BJ0001-01";"JSNY-JS0022-01";"JSNY-JS0002-01"},MATCH(D10843,{"BJ_zhongyu";"JS_WX_liteer";"JS_CZ_wodefeng"},0)),"")</f>
        <v>JSNY-JS0002-01</v>
      </c>
      <c r="C10843" s="11" t="str">
        <f>IFERROR(INDEX({"北京中裕世纪大酒店";"江苏利特尔绿色包装股份有限公司";"常州市金坛沃德丰电子科技有限公司"},MATCH(D10843,{"BJ_zhongyu";"JS_WX_liteer";"JS_CZ_wodefeng"},0)),"")</f>
        <v>常州市金坛沃德丰电子科技有限公司</v>
      </c>
      <c r="D10843" s="11" t="str">
        <f>[1]动作!$G10842</f>
        <v>JS_CZ_wodefeng</v>
      </c>
      <c r="E10843" s="11" t="str">
        <f>[1]动作!$D10842</f>
        <v>电表故障</v>
      </c>
      <c r="F10843" s="11" t="s">
        <v>45</v>
      </c>
      <c r="G10843" s="12">
        <f>[1]动作!$A10842+[1]动作!$B10842</f>
        <v>43217.708645833336</v>
      </c>
      <c r="H10843" s="12"/>
      <c r="I10843" s="11"/>
    </row>
    <row r="10844" spans="1:9" hidden="1" x14ac:dyDescent="0.3">
      <c r="A10844" s="24">
        <v>10842</v>
      </c>
      <c r="B10844" s="11" t="str">
        <f>IFERROR(INDEX({"JSNY-BJ0001-01";"JSNY-JS0022-01";"JSNY-JS0002-01"},MATCH(D10844,{"BJ_zhongyu";"JS_WX_liteer";"JS_CZ_wodefeng"},0)),"")</f>
        <v>JSNY-JS0002-01</v>
      </c>
      <c r="C10844" s="11" t="str">
        <f>IFERROR(INDEX({"北京中裕世纪大酒店";"江苏利特尔绿色包装股份有限公司";"常州市金坛沃德丰电子科技有限公司"},MATCH(D10844,{"BJ_zhongyu";"JS_WX_liteer";"JS_CZ_wodefeng"},0)),"")</f>
        <v>常州市金坛沃德丰电子科技有限公司</v>
      </c>
      <c r="D10844" s="11" t="str">
        <f>[1]动作!$G10843</f>
        <v>JS_CZ_wodefeng</v>
      </c>
      <c r="E10844" s="11" t="str">
        <f>[1]动作!$D10843</f>
        <v>电表故障</v>
      </c>
      <c r="F10844" s="11" t="s">
        <v>45</v>
      </c>
      <c r="G10844" s="12">
        <f>[1]动作!$A10843+[1]动作!$B10843</f>
        <v>43217.712407407409</v>
      </c>
      <c r="H10844" s="12"/>
      <c r="I10844" s="11"/>
    </row>
    <row r="10845" spans="1:9" hidden="1" x14ac:dyDescent="0.3">
      <c r="A10845" s="24">
        <v>10843</v>
      </c>
      <c r="B10845" s="11" t="str">
        <f>IFERROR(INDEX({"JSNY-BJ0001-01";"JSNY-JS0022-01";"JSNY-JS0002-01"},MATCH(D10845,{"BJ_zhongyu";"JS_WX_liteer";"JS_CZ_wodefeng"},0)),"")</f>
        <v>JSNY-JS0002-01</v>
      </c>
      <c r="C10845" s="11" t="str">
        <f>IFERROR(INDEX({"北京中裕世纪大酒店";"江苏利特尔绿色包装股份有限公司";"常州市金坛沃德丰电子科技有限公司"},MATCH(D10845,{"BJ_zhongyu";"JS_WX_liteer";"JS_CZ_wodefeng"},0)),"")</f>
        <v>常州市金坛沃德丰电子科技有限公司</v>
      </c>
      <c r="D10845" s="11" t="str">
        <f>[1]动作!$G10844</f>
        <v>JS_CZ_wodefeng</v>
      </c>
      <c r="E10845" s="11" t="str">
        <f>[1]动作!$D10844</f>
        <v>电表故障</v>
      </c>
      <c r="F10845" s="11" t="s">
        <v>45</v>
      </c>
      <c r="G10845" s="12">
        <f>[1]动作!$A10844+[1]动作!$B10844</f>
        <v>43217.712638888886</v>
      </c>
      <c r="H10845" s="12"/>
      <c r="I10845" s="11"/>
    </row>
    <row r="10846" spans="1:9" hidden="1" x14ac:dyDescent="0.3">
      <c r="A10846" s="24">
        <v>10844</v>
      </c>
      <c r="B10846" s="11" t="str">
        <f>IFERROR(INDEX({"JSNY-BJ0001-01";"JSNY-JS0022-01";"JSNY-JS0002-01"},MATCH(D10846,{"BJ_zhongyu";"JS_WX_liteer";"JS_CZ_wodefeng"},0)),"")</f>
        <v>JSNY-JS0002-01</v>
      </c>
      <c r="C10846" s="11" t="str">
        <f>IFERROR(INDEX({"北京中裕世纪大酒店";"江苏利特尔绿色包装股份有限公司";"常州市金坛沃德丰电子科技有限公司"},MATCH(D10846,{"BJ_zhongyu";"JS_WX_liteer";"JS_CZ_wodefeng"},0)),"")</f>
        <v>常州市金坛沃德丰电子科技有限公司</v>
      </c>
      <c r="D10846" s="11" t="str">
        <f>[1]动作!$G10845</f>
        <v>JS_CZ_wodefeng</v>
      </c>
      <c r="E10846" s="11" t="str">
        <f>[1]动作!$D10845</f>
        <v>电表故障</v>
      </c>
      <c r="F10846" s="11" t="s">
        <v>45</v>
      </c>
      <c r="G10846" s="12">
        <f>[1]动作!$A10845+[1]动作!$B10845</f>
        <v>43217.712754629632</v>
      </c>
      <c r="H10846" s="12"/>
      <c r="I10846" s="11"/>
    </row>
    <row r="10847" spans="1:9" hidden="1" x14ac:dyDescent="0.3">
      <c r="A10847" s="24">
        <v>10845</v>
      </c>
      <c r="B10847" s="11" t="str">
        <f>IFERROR(INDEX({"JSNY-BJ0001-01";"JSNY-JS0022-01";"JSNY-JS0002-01"},MATCH(D10847,{"BJ_zhongyu";"JS_WX_liteer";"JS_CZ_wodefeng"},0)),"")</f>
        <v>JSNY-JS0002-01</v>
      </c>
      <c r="C10847" s="11" t="str">
        <f>IFERROR(INDEX({"北京中裕世纪大酒店";"江苏利特尔绿色包装股份有限公司";"常州市金坛沃德丰电子科技有限公司"},MATCH(D10847,{"BJ_zhongyu";"JS_WX_liteer";"JS_CZ_wodefeng"},0)),"")</f>
        <v>常州市金坛沃德丰电子科技有限公司</v>
      </c>
      <c r="D10847" s="11" t="str">
        <f>[1]动作!$G10846</f>
        <v>JS_CZ_wodefeng</v>
      </c>
      <c r="E10847" s="11" t="str">
        <f>[1]动作!$D10846</f>
        <v>电表故障</v>
      </c>
      <c r="F10847" s="11" t="s">
        <v>45</v>
      </c>
      <c r="G10847" s="12">
        <f>[1]动作!$A10846+[1]动作!$B10846</f>
        <v>43217.715995370374</v>
      </c>
      <c r="H10847" s="12"/>
      <c r="I10847" s="11"/>
    </row>
    <row r="10848" spans="1:9" hidden="1" x14ac:dyDescent="0.3">
      <c r="A10848" s="24">
        <v>10846</v>
      </c>
      <c r="B10848" s="11" t="str">
        <f>IFERROR(INDEX({"JSNY-BJ0001-01";"JSNY-JS0022-01";"JSNY-JS0002-01"},MATCH(D10848,{"BJ_zhongyu";"JS_WX_liteer";"JS_CZ_wodefeng"},0)),"")</f>
        <v>JSNY-JS0002-01</v>
      </c>
      <c r="C10848" s="11" t="str">
        <f>IFERROR(INDEX({"北京中裕世纪大酒店";"江苏利特尔绿色包装股份有限公司";"常州市金坛沃德丰电子科技有限公司"},MATCH(D10848,{"BJ_zhongyu";"JS_WX_liteer";"JS_CZ_wodefeng"},0)),"")</f>
        <v>常州市金坛沃德丰电子科技有限公司</v>
      </c>
      <c r="D10848" s="11" t="str">
        <f>[1]动作!$G10847</f>
        <v>JS_CZ_wodefeng</v>
      </c>
      <c r="E10848" s="11" t="str">
        <f>[1]动作!$D10847</f>
        <v>电表故障</v>
      </c>
      <c r="F10848" s="11" t="s">
        <v>45</v>
      </c>
      <c r="G10848" s="12">
        <f>[1]动作!$A10847+[1]动作!$B10847</f>
        <v>43217.717557870368</v>
      </c>
      <c r="H10848" s="12"/>
      <c r="I10848" s="11"/>
    </row>
    <row r="10849" spans="1:9" hidden="1" x14ac:dyDescent="0.3">
      <c r="A10849" s="24">
        <v>10847</v>
      </c>
      <c r="B10849" s="11" t="str">
        <f>IFERROR(INDEX({"JSNY-BJ0001-01";"JSNY-JS0022-01";"JSNY-JS0002-01"},MATCH(D10849,{"BJ_zhongyu";"JS_WX_liteer";"JS_CZ_wodefeng"},0)),"")</f>
        <v>JSNY-JS0002-01</v>
      </c>
      <c r="C10849" s="11" t="str">
        <f>IFERROR(INDEX({"北京中裕世纪大酒店";"江苏利特尔绿色包装股份有限公司";"常州市金坛沃德丰电子科技有限公司"},MATCH(D10849,{"BJ_zhongyu";"JS_WX_liteer";"JS_CZ_wodefeng"},0)),"")</f>
        <v>常州市金坛沃德丰电子科技有限公司</v>
      </c>
      <c r="D10849" s="11" t="str">
        <f>[1]动作!$G10848</f>
        <v>JS_CZ_wodefeng</v>
      </c>
      <c r="E10849" s="11" t="str">
        <f>[1]动作!$D10848</f>
        <v>电表故障</v>
      </c>
      <c r="F10849" s="11" t="s">
        <v>45</v>
      </c>
      <c r="G10849" s="12">
        <f>[1]动作!$A10848+[1]动作!$B10848</f>
        <v>43217.71912037037</v>
      </c>
      <c r="H10849" s="12"/>
      <c r="I10849" s="11"/>
    </row>
    <row r="10850" spans="1:9" hidden="1" x14ac:dyDescent="0.3">
      <c r="A10850" s="24">
        <v>10848</v>
      </c>
      <c r="B10850" s="11" t="str">
        <f>IFERROR(INDEX({"JSNY-BJ0001-01";"JSNY-JS0022-01";"JSNY-JS0002-01"},MATCH(D10850,{"BJ_zhongyu";"JS_WX_liteer";"JS_CZ_wodefeng"},0)),"")</f>
        <v>JSNY-JS0002-01</v>
      </c>
      <c r="C10850" s="11" t="str">
        <f>IFERROR(INDEX({"北京中裕世纪大酒店";"江苏利特尔绿色包装股份有限公司";"常州市金坛沃德丰电子科技有限公司"},MATCH(D10850,{"BJ_zhongyu";"JS_WX_liteer";"JS_CZ_wodefeng"},0)),"")</f>
        <v>常州市金坛沃德丰电子科技有限公司</v>
      </c>
      <c r="D10850" s="11" t="str">
        <f>[1]动作!$G10849</f>
        <v>JS_CZ_wodefeng</v>
      </c>
      <c r="E10850" s="11" t="str">
        <f>[1]动作!$D10849</f>
        <v>电表故障</v>
      </c>
      <c r="F10850" s="11" t="s">
        <v>45</v>
      </c>
      <c r="G10850" s="12">
        <f>[1]动作!$A10849+[1]动作!$B10849</f>
        <v>43217.721493055556</v>
      </c>
      <c r="H10850" s="12"/>
      <c r="I10850" s="11"/>
    </row>
    <row r="10851" spans="1:9" hidden="1" x14ac:dyDescent="0.3">
      <c r="A10851" s="24">
        <v>10849</v>
      </c>
      <c r="B10851" s="11" t="str">
        <f>IFERROR(INDEX({"JSNY-BJ0001-01";"JSNY-JS0022-01";"JSNY-JS0002-01"},MATCH(D10851,{"BJ_zhongyu";"JS_WX_liteer";"JS_CZ_wodefeng"},0)),"")</f>
        <v>JSNY-JS0002-01</v>
      </c>
      <c r="C10851" s="11" t="str">
        <f>IFERROR(INDEX({"北京中裕世纪大酒店";"江苏利特尔绿色包装股份有限公司";"常州市金坛沃德丰电子科技有限公司"},MATCH(D10851,{"BJ_zhongyu";"JS_WX_liteer";"JS_CZ_wodefeng"},0)),"")</f>
        <v>常州市金坛沃德丰电子科技有限公司</v>
      </c>
      <c r="D10851" s="11" t="str">
        <f>[1]动作!$G10850</f>
        <v>JS_CZ_wodefeng</v>
      </c>
      <c r="E10851" s="11" t="str">
        <f>[1]动作!$D10850</f>
        <v>电表故障</v>
      </c>
      <c r="F10851" s="11" t="s">
        <v>45</v>
      </c>
      <c r="G10851" s="12">
        <f>[1]动作!$A10850+[1]动作!$B10850</f>
        <v>43217.722604166665</v>
      </c>
      <c r="H10851" s="12"/>
      <c r="I10851" s="11"/>
    </row>
    <row r="10852" spans="1:9" hidden="1" x14ac:dyDescent="0.3">
      <c r="A10852" s="24">
        <v>10850</v>
      </c>
      <c r="B10852" s="11" t="str">
        <f>IFERROR(INDEX({"JSNY-BJ0001-01";"JSNY-JS0022-01";"JSNY-JS0002-01"},MATCH(D10852,{"BJ_zhongyu";"JS_WX_liteer";"JS_CZ_wodefeng"},0)),"")</f>
        <v>JSNY-JS0002-01</v>
      </c>
      <c r="C10852" s="11" t="str">
        <f>IFERROR(INDEX({"北京中裕世纪大酒店";"江苏利特尔绿色包装股份有限公司";"常州市金坛沃德丰电子科技有限公司"},MATCH(D10852,{"BJ_zhongyu";"JS_WX_liteer";"JS_CZ_wodefeng"},0)),"")</f>
        <v>常州市金坛沃德丰电子科技有限公司</v>
      </c>
      <c r="D10852" s="11" t="str">
        <f>[1]动作!$G10851</f>
        <v>JS_CZ_wodefeng</v>
      </c>
      <c r="E10852" s="11" t="str">
        <f>[1]动作!$D10851</f>
        <v>电表故障</v>
      </c>
      <c r="F10852" s="11" t="s">
        <v>45</v>
      </c>
      <c r="G10852" s="12">
        <f>[1]动作!$A10851+[1]动作!$B10851</f>
        <v>43217.72283564815</v>
      </c>
      <c r="H10852" s="12"/>
      <c r="I10852" s="11"/>
    </row>
    <row r="10853" spans="1:9" hidden="1" x14ac:dyDescent="0.3">
      <c r="A10853" s="24">
        <v>10851</v>
      </c>
      <c r="B10853" s="11" t="str">
        <f>IFERROR(INDEX({"JSNY-BJ0001-01";"JSNY-JS0022-01";"JSNY-JS0002-01"},MATCH(D10853,{"BJ_zhongyu";"JS_WX_liteer";"JS_CZ_wodefeng"},0)),"")</f>
        <v>JSNY-JS0002-01</v>
      </c>
      <c r="C10853" s="11" t="str">
        <f>IFERROR(INDEX({"北京中裕世纪大酒店";"江苏利特尔绿色包装股份有限公司";"常州市金坛沃德丰电子科技有限公司"},MATCH(D10853,{"BJ_zhongyu";"JS_WX_liteer";"JS_CZ_wodefeng"},0)),"")</f>
        <v>常州市金坛沃德丰电子科技有限公司</v>
      </c>
      <c r="D10853" s="11" t="str">
        <f>[1]动作!$G10852</f>
        <v>JS_CZ_wodefeng</v>
      </c>
      <c r="E10853" s="11" t="str">
        <f>[1]动作!$D10852</f>
        <v>电表故障</v>
      </c>
      <c r="F10853" s="11" t="s">
        <v>45</v>
      </c>
      <c r="G10853" s="12">
        <f>[1]动作!$A10852+[1]动作!$B10852</f>
        <v>43217.722951388889</v>
      </c>
      <c r="H10853" s="12"/>
      <c r="I10853" s="11"/>
    </row>
    <row r="10854" spans="1:9" hidden="1" x14ac:dyDescent="0.3">
      <c r="A10854" s="24">
        <v>10852</v>
      </c>
      <c r="B10854" s="11" t="str">
        <f>IFERROR(INDEX({"JSNY-BJ0001-01";"JSNY-JS0022-01";"JSNY-JS0002-01"},MATCH(D10854,{"BJ_zhongyu";"JS_WX_liteer";"JS_CZ_wodefeng"},0)),"")</f>
        <v>JSNY-JS0002-01</v>
      </c>
      <c r="C10854" s="11" t="str">
        <f>IFERROR(INDEX({"北京中裕世纪大酒店";"江苏利特尔绿色包装股份有限公司";"常州市金坛沃德丰电子科技有限公司"},MATCH(D10854,{"BJ_zhongyu";"JS_WX_liteer";"JS_CZ_wodefeng"},0)),"")</f>
        <v>常州市金坛沃德丰电子科技有限公司</v>
      </c>
      <c r="D10854" s="11" t="str">
        <f>[1]动作!$G10853</f>
        <v>JS_CZ_wodefeng</v>
      </c>
      <c r="E10854" s="11" t="str">
        <f>[1]动作!$D10853</f>
        <v>电表故障</v>
      </c>
      <c r="F10854" s="11" t="s">
        <v>45</v>
      </c>
      <c r="G10854" s="12">
        <f>[1]动作!$A10853+[1]动作!$B10853</f>
        <v>43217.723067129627</v>
      </c>
      <c r="H10854" s="12"/>
      <c r="I10854" s="11"/>
    </row>
    <row r="10855" spans="1:9" hidden="1" x14ac:dyDescent="0.3">
      <c r="A10855" s="24">
        <v>10853</v>
      </c>
      <c r="B10855" s="11" t="str">
        <f>IFERROR(INDEX({"JSNY-BJ0001-01";"JSNY-JS0022-01";"JSNY-JS0002-01"},MATCH(D10855,{"BJ_zhongyu";"JS_WX_liteer";"JS_CZ_wodefeng"},0)),"")</f>
        <v>JSNY-JS0002-01</v>
      </c>
      <c r="C10855" s="11" t="str">
        <f>IFERROR(INDEX({"北京中裕世纪大酒店";"江苏利特尔绿色包装股份有限公司";"常州市金坛沃德丰电子科技有限公司"},MATCH(D10855,{"BJ_zhongyu";"JS_WX_liteer";"JS_CZ_wodefeng"},0)),"")</f>
        <v>常州市金坛沃德丰电子科技有限公司</v>
      </c>
      <c r="D10855" s="11" t="str">
        <f>[1]动作!$G10854</f>
        <v>JS_CZ_wodefeng</v>
      </c>
      <c r="E10855" s="11" t="str">
        <f>[1]动作!$D10854</f>
        <v>电表故障</v>
      </c>
      <c r="F10855" s="11" t="s">
        <v>45</v>
      </c>
      <c r="G10855" s="12">
        <f>[1]动作!$A10854+[1]动作!$B10854</f>
        <v>43217.726539351854</v>
      </c>
      <c r="H10855" s="12"/>
      <c r="I10855" s="11"/>
    </row>
    <row r="10856" spans="1:9" hidden="1" x14ac:dyDescent="0.3">
      <c r="A10856" s="24">
        <v>10854</v>
      </c>
      <c r="B10856" s="11" t="str">
        <f>IFERROR(INDEX({"JSNY-BJ0001-01";"JSNY-JS0022-01";"JSNY-JS0002-01"},MATCH(D10856,{"BJ_zhongyu";"JS_WX_liteer";"JS_CZ_wodefeng"},0)),"")</f>
        <v>JSNY-JS0002-01</v>
      </c>
      <c r="C10856" s="11" t="str">
        <f>IFERROR(INDEX({"北京中裕世纪大酒店";"江苏利特尔绿色包装股份有限公司";"常州市金坛沃德丰电子科技有限公司"},MATCH(D10856,{"BJ_zhongyu";"JS_WX_liteer";"JS_CZ_wodefeng"},0)),"")</f>
        <v>常州市金坛沃德丰电子科技有限公司</v>
      </c>
      <c r="D10856" s="11" t="str">
        <f>[1]动作!$G10855</f>
        <v>JS_CZ_wodefeng</v>
      </c>
      <c r="E10856" s="11" t="str">
        <f>[1]动作!$D10855</f>
        <v>电表故障</v>
      </c>
      <c r="F10856" s="11" t="s">
        <v>45</v>
      </c>
      <c r="G10856" s="12">
        <f>[1]动作!$A10855+[1]动作!$B10855</f>
        <v>43217.727523148147</v>
      </c>
      <c r="H10856" s="12"/>
      <c r="I10856" s="11"/>
    </row>
    <row r="10857" spans="1:9" hidden="1" x14ac:dyDescent="0.3">
      <c r="A10857" s="24">
        <v>10855</v>
      </c>
      <c r="B10857" s="11" t="str">
        <f>IFERROR(INDEX({"JSNY-BJ0001-01";"JSNY-JS0022-01";"JSNY-JS0002-01"},MATCH(D10857,{"BJ_zhongyu";"JS_WX_liteer";"JS_CZ_wodefeng"},0)),"")</f>
        <v>JSNY-JS0002-01</v>
      </c>
      <c r="C10857" s="11" t="str">
        <f>IFERROR(INDEX({"北京中裕世纪大酒店";"江苏利特尔绿色包装股份有限公司";"常州市金坛沃德丰电子科技有限公司"},MATCH(D10857,{"BJ_zhongyu";"JS_WX_liteer";"JS_CZ_wodefeng"},0)),"")</f>
        <v>常州市金坛沃德丰电子科技有限公司</v>
      </c>
      <c r="D10857" s="11" t="str">
        <f>[1]动作!$G10856</f>
        <v>JS_CZ_wodefeng</v>
      </c>
      <c r="E10857" s="11" t="str">
        <f>[1]动作!$D10856</f>
        <v>电表故障</v>
      </c>
      <c r="F10857" s="11" t="s">
        <v>45</v>
      </c>
      <c r="G10857" s="12">
        <f>[1]动作!$A10856+[1]动作!$B10856</f>
        <v>43217.727754629632</v>
      </c>
      <c r="H10857" s="12"/>
      <c r="I10857" s="11"/>
    </row>
    <row r="10858" spans="1:9" hidden="1" x14ac:dyDescent="0.3">
      <c r="A10858" s="24">
        <v>10856</v>
      </c>
      <c r="B10858" s="11" t="str">
        <f>IFERROR(INDEX({"JSNY-BJ0001-01";"JSNY-JS0022-01";"JSNY-JS0002-01"},MATCH(D10858,{"BJ_zhongyu";"JS_WX_liteer";"JS_CZ_wodefeng"},0)),"")</f>
        <v>JSNY-JS0002-01</v>
      </c>
      <c r="C10858" s="11" t="str">
        <f>IFERROR(INDEX({"北京中裕世纪大酒店";"江苏利特尔绿色包装股份有限公司";"常州市金坛沃德丰电子科技有限公司"},MATCH(D10858,{"BJ_zhongyu";"JS_WX_liteer";"JS_CZ_wodefeng"},0)),"")</f>
        <v>常州市金坛沃德丰电子科技有限公司</v>
      </c>
      <c r="D10858" s="11" t="str">
        <f>[1]动作!$G10857</f>
        <v>JS_CZ_wodefeng</v>
      </c>
      <c r="E10858" s="11" t="str">
        <f>[1]动作!$D10857</f>
        <v>电表故障</v>
      </c>
      <c r="F10858" s="11" t="s">
        <v>45</v>
      </c>
      <c r="G10858" s="12">
        <f>[1]动作!$A10857+[1]动作!$B10857</f>
        <v>43217.728854166664</v>
      </c>
      <c r="H10858" s="12"/>
      <c r="I10858" s="11"/>
    </row>
    <row r="10859" spans="1:9" hidden="1" x14ac:dyDescent="0.3">
      <c r="A10859" s="24">
        <v>10857</v>
      </c>
      <c r="B10859" s="11" t="str">
        <f>IFERROR(INDEX({"JSNY-BJ0001-01";"JSNY-JS0022-01";"JSNY-JS0002-01"},MATCH(D10859,{"BJ_zhongyu";"JS_WX_liteer";"JS_CZ_wodefeng"},0)),"")</f>
        <v>JSNY-JS0002-01</v>
      </c>
      <c r="C10859" s="11" t="str">
        <f>IFERROR(INDEX({"北京中裕世纪大酒店";"江苏利特尔绿色包装股份有限公司";"常州市金坛沃德丰电子科技有限公司"},MATCH(D10859,{"BJ_zhongyu";"JS_WX_liteer";"JS_CZ_wodefeng"},0)),"")</f>
        <v>常州市金坛沃德丰电子科技有限公司</v>
      </c>
      <c r="D10859" s="11" t="str">
        <f>[1]动作!$G10858</f>
        <v>JS_CZ_wodefeng</v>
      </c>
      <c r="E10859" s="11" t="str">
        <f>[1]动作!$D10858</f>
        <v>电表故障</v>
      </c>
      <c r="F10859" s="11" t="s">
        <v>45</v>
      </c>
      <c r="G10859" s="12">
        <f>[1]动作!$A10858+[1]动作!$B10858</f>
        <v>43217.730416666665</v>
      </c>
      <c r="H10859" s="12"/>
      <c r="I10859" s="11"/>
    </row>
    <row r="10860" spans="1:9" hidden="1" x14ac:dyDescent="0.3">
      <c r="A10860" s="24">
        <v>10858</v>
      </c>
      <c r="B10860" s="11" t="str">
        <f>IFERROR(INDEX({"JSNY-BJ0001-01";"JSNY-JS0022-01";"JSNY-JS0002-01"},MATCH(D10860,{"BJ_zhongyu";"JS_WX_liteer";"JS_CZ_wodefeng"},0)),"")</f>
        <v>JSNY-JS0002-01</v>
      </c>
      <c r="C10860" s="11" t="str">
        <f>IFERROR(INDEX({"北京中裕世纪大酒店";"江苏利特尔绿色包装股份有限公司";"常州市金坛沃德丰电子科技有限公司"},MATCH(D10860,{"BJ_zhongyu";"JS_WX_liteer";"JS_CZ_wodefeng"},0)),"")</f>
        <v>常州市金坛沃德丰电子科技有限公司</v>
      </c>
      <c r="D10860" s="11" t="str">
        <f>[1]动作!$G10859</f>
        <v>JS_CZ_wodefeng</v>
      </c>
      <c r="E10860" s="11" t="str">
        <f>[1]动作!$D10859</f>
        <v>电表故障</v>
      </c>
      <c r="F10860" s="11" t="s">
        <v>45</v>
      </c>
      <c r="G10860" s="12">
        <f>[1]动作!$A10859+[1]动作!$B10859</f>
        <v>43217.732800925929</v>
      </c>
      <c r="H10860" s="12"/>
      <c r="I10860" s="11"/>
    </row>
    <row r="10861" spans="1:9" hidden="1" x14ac:dyDescent="0.3">
      <c r="A10861" s="24">
        <v>10859</v>
      </c>
      <c r="B10861" s="11" t="str">
        <f>IFERROR(INDEX({"JSNY-BJ0001-01";"JSNY-JS0022-01";"JSNY-JS0002-01"},MATCH(D10861,{"BJ_zhongyu";"JS_WX_liteer";"JS_CZ_wodefeng"},0)),"")</f>
        <v>JSNY-JS0002-01</v>
      </c>
      <c r="C10861" s="11" t="str">
        <f>IFERROR(INDEX({"北京中裕世纪大酒店";"江苏利特尔绿色包装股份有限公司";"常州市金坛沃德丰电子科技有限公司"},MATCH(D10861,{"BJ_zhongyu";"JS_WX_liteer";"JS_CZ_wodefeng"},0)),"")</f>
        <v>常州市金坛沃德丰电子科技有限公司</v>
      </c>
      <c r="D10861" s="11" t="str">
        <f>[1]动作!$G10860</f>
        <v>JS_CZ_wodefeng</v>
      </c>
      <c r="E10861" s="11" t="str">
        <f>[1]动作!$D10860</f>
        <v>电表故障</v>
      </c>
      <c r="F10861" s="11" t="s">
        <v>45</v>
      </c>
      <c r="G10861" s="12">
        <f>[1]动作!$A10860+[1]动作!$B10860</f>
        <v>43217.732905092591</v>
      </c>
      <c r="H10861" s="12"/>
      <c r="I10861" s="11"/>
    </row>
    <row r="10862" spans="1:9" hidden="1" x14ac:dyDescent="0.3">
      <c r="A10862" s="24">
        <v>10860</v>
      </c>
      <c r="B10862" s="11" t="str">
        <f>IFERROR(INDEX({"JSNY-BJ0001-01";"JSNY-JS0022-01";"JSNY-JS0002-01"},MATCH(D10862,{"BJ_zhongyu";"JS_WX_liteer";"JS_CZ_wodefeng"},0)),"")</f>
        <v>JSNY-JS0002-01</v>
      </c>
      <c r="C10862" s="11" t="str">
        <f>IFERROR(INDEX({"北京中裕世纪大酒店";"江苏利特尔绿色包装股份有限公司";"常州市金坛沃德丰电子科技有限公司"},MATCH(D10862,{"BJ_zhongyu";"JS_WX_liteer";"JS_CZ_wodefeng"},0)),"")</f>
        <v>常州市金坛沃德丰电子科技有限公司</v>
      </c>
      <c r="D10862" s="11" t="str">
        <f>[1]动作!$G10861</f>
        <v>JS_CZ_wodefeng</v>
      </c>
      <c r="E10862" s="11" t="str">
        <f>[1]动作!$D10861</f>
        <v>电表故障</v>
      </c>
      <c r="F10862" s="11" t="s">
        <v>45</v>
      </c>
      <c r="G10862" s="12">
        <f>[1]动作!$A10861+[1]动作!$B10861</f>
        <v>43217.733090277776</v>
      </c>
      <c r="H10862" s="12"/>
      <c r="I10862" s="11"/>
    </row>
    <row r="10863" spans="1:9" hidden="1" x14ac:dyDescent="0.3">
      <c r="A10863" s="24">
        <v>10861</v>
      </c>
      <c r="B10863" s="11" t="str">
        <f>IFERROR(INDEX({"JSNY-BJ0001-01";"JSNY-JS0022-01";"JSNY-JS0002-01"},MATCH(D10863,{"BJ_zhongyu";"JS_WX_liteer";"JS_CZ_wodefeng"},0)),"")</f>
        <v>JSNY-JS0002-01</v>
      </c>
      <c r="C10863" s="11" t="str">
        <f>IFERROR(INDEX({"北京中裕世纪大酒店";"江苏利特尔绿色包装股份有限公司";"常州市金坛沃德丰电子科技有限公司"},MATCH(D10863,{"BJ_zhongyu";"JS_WX_liteer";"JS_CZ_wodefeng"},0)),"")</f>
        <v>常州市金坛沃德丰电子科技有限公司</v>
      </c>
      <c r="D10863" s="11" t="str">
        <f>[1]动作!$G10862</f>
        <v>JS_CZ_wodefeng</v>
      </c>
      <c r="E10863" s="11" t="str">
        <f>[1]动作!$D10862</f>
        <v>电表故障</v>
      </c>
      <c r="F10863" s="11" t="s">
        <v>45</v>
      </c>
      <c r="G10863" s="12">
        <f>[1]动作!$A10862+[1]动作!$B10862</f>
        <v>43217.734363425923</v>
      </c>
      <c r="H10863" s="12"/>
      <c r="I10863" s="11"/>
    </row>
    <row r="10864" spans="1:9" hidden="1" x14ac:dyDescent="0.3">
      <c r="A10864" s="24">
        <v>10862</v>
      </c>
      <c r="B10864" s="11" t="str">
        <f>IFERROR(INDEX({"JSNY-BJ0001-01";"JSNY-JS0022-01";"JSNY-JS0002-01"},MATCH(D10864,{"BJ_zhongyu";"JS_WX_liteer";"JS_CZ_wodefeng"},0)),"")</f>
        <v>JSNY-JS0002-01</v>
      </c>
      <c r="C10864" s="11" t="str">
        <f>IFERROR(INDEX({"北京中裕世纪大酒店";"江苏利特尔绿色包装股份有限公司";"常州市金坛沃德丰电子科技有限公司"},MATCH(D10864,{"BJ_zhongyu";"JS_WX_liteer";"JS_CZ_wodefeng"},0)),"")</f>
        <v>常州市金坛沃德丰电子科技有限公司</v>
      </c>
      <c r="D10864" s="11" t="str">
        <f>[1]动作!$G10863</f>
        <v>JS_CZ_wodefeng</v>
      </c>
      <c r="E10864" s="11" t="str">
        <f>[1]动作!$D10863</f>
        <v>电表故障</v>
      </c>
      <c r="F10864" s="11" t="s">
        <v>45</v>
      </c>
      <c r="G10864" s="12">
        <f>[1]动作!$A10863+[1]动作!$B10863</f>
        <v>43217.736620370371</v>
      </c>
      <c r="H10864" s="12"/>
      <c r="I10864" s="11"/>
    </row>
    <row r="10865" spans="1:9" hidden="1" x14ac:dyDescent="0.3">
      <c r="A10865" s="24">
        <v>10863</v>
      </c>
      <c r="B10865" s="11" t="str">
        <f>IFERROR(INDEX({"JSNY-BJ0001-01";"JSNY-JS0022-01";"JSNY-JS0002-01"},MATCH(D10865,{"BJ_zhongyu";"JS_WX_liteer";"JS_CZ_wodefeng"},0)),"")</f>
        <v>JSNY-JS0002-01</v>
      </c>
      <c r="C10865" s="11" t="str">
        <f>IFERROR(INDEX({"北京中裕世纪大酒店";"江苏利特尔绿色包装股份有限公司";"常州市金坛沃德丰电子科技有限公司"},MATCH(D10865,{"BJ_zhongyu";"JS_WX_liteer";"JS_CZ_wodefeng"},0)),"")</f>
        <v>常州市金坛沃德丰电子科技有限公司</v>
      </c>
      <c r="D10865" s="11" t="str">
        <f>[1]动作!$G10864</f>
        <v>JS_CZ_wodefeng</v>
      </c>
      <c r="E10865" s="11" t="str">
        <f>[1]动作!$D10864</f>
        <v>电表故障</v>
      </c>
      <c r="F10865" s="11" t="s">
        <v>45</v>
      </c>
      <c r="G10865" s="12">
        <f>[1]动作!$A10864+[1]动作!$B10864</f>
        <v>43217.737951388888</v>
      </c>
      <c r="H10865" s="12"/>
      <c r="I10865" s="11"/>
    </row>
    <row r="10866" spans="1:9" hidden="1" x14ac:dyDescent="0.3">
      <c r="A10866" s="24">
        <v>10864</v>
      </c>
      <c r="B10866" s="11" t="str">
        <f>IFERROR(INDEX({"JSNY-BJ0001-01";"JSNY-JS0022-01";"JSNY-JS0002-01"},MATCH(D10866,{"BJ_zhongyu";"JS_WX_liteer";"JS_CZ_wodefeng"},0)),"")</f>
        <v>JSNY-JS0002-01</v>
      </c>
      <c r="C10866" s="11" t="str">
        <f>IFERROR(INDEX({"北京中裕世纪大酒店";"江苏利特尔绿色包装股份有限公司";"常州市金坛沃德丰电子科技有限公司"},MATCH(D10866,{"BJ_zhongyu";"JS_WX_liteer";"JS_CZ_wodefeng"},0)),"")</f>
        <v>常州市金坛沃德丰电子科技有限公司</v>
      </c>
      <c r="D10866" s="11" t="str">
        <f>[1]动作!$G10865</f>
        <v>JS_CZ_wodefeng</v>
      </c>
      <c r="E10866" s="11" t="str">
        <f>[1]动作!$D10865</f>
        <v>电表故障</v>
      </c>
      <c r="F10866" s="11" t="s">
        <v>45</v>
      </c>
      <c r="G10866" s="12">
        <f>[1]动作!$A10865+[1]动作!$B10865</f>
        <v>43217.738067129627</v>
      </c>
      <c r="H10866" s="12"/>
      <c r="I10866" s="11"/>
    </row>
    <row r="10867" spans="1:9" hidden="1" x14ac:dyDescent="0.3">
      <c r="A10867" s="24">
        <v>10865</v>
      </c>
      <c r="B10867" s="11" t="str">
        <f>IFERROR(INDEX({"JSNY-BJ0001-01";"JSNY-JS0022-01";"JSNY-JS0002-01"},MATCH(D10867,{"BJ_zhongyu";"JS_WX_liteer";"JS_CZ_wodefeng"},0)),"")</f>
        <v>JSNY-JS0002-01</v>
      </c>
      <c r="C10867" s="11" t="str">
        <f>IFERROR(INDEX({"北京中裕世纪大酒店";"江苏利特尔绿色包装股份有限公司";"常州市金坛沃德丰电子科技有限公司"},MATCH(D10867,{"BJ_zhongyu";"JS_WX_liteer";"JS_CZ_wodefeng"},0)),"")</f>
        <v>常州市金坛沃德丰电子科技有限公司</v>
      </c>
      <c r="D10867" s="11" t="str">
        <f>[1]动作!$G10866</f>
        <v>JS_CZ_wodefeng</v>
      </c>
      <c r="E10867" s="11" t="str">
        <f>[1]动作!$D10866</f>
        <v>电表故障</v>
      </c>
      <c r="F10867" s="11" t="s">
        <v>45</v>
      </c>
      <c r="G10867" s="12">
        <f>[1]动作!$A10866+[1]动作!$B10866</f>
        <v>43217.738182870373</v>
      </c>
      <c r="H10867" s="12"/>
      <c r="I10867" s="11"/>
    </row>
    <row r="10868" spans="1:9" hidden="1" x14ac:dyDescent="0.3">
      <c r="A10868" s="24">
        <v>10866</v>
      </c>
      <c r="B10868" s="11" t="str">
        <f>IFERROR(INDEX({"JSNY-BJ0001-01";"JSNY-JS0022-01";"JSNY-JS0002-01"},MATCH(D10868,{"BJ_zhongyu";"JS_WX_liteer";"JS_CZ_wodefeng"},0)),"")</f>
        <v>JSNY-JS0002-01</v>
      </c>
      <c r="C10868" s="11" t="str">
        <f>IFERROR(INDEX({"北京中裕世纪大酒店";"江苏利特尔绿色包装股份有限公司";"常州市金坛沃德丰电子科技有限公司"},MATCH(D10868,{"BJ_zhongyu";"JS_WX_liteer";"JS_CZ_wodefeng"},0)),"")</f>
        <v>常州市金坛沃德丰电子科技有限公司</v>
      </c>
      <c r="D10868" s="11" t="str">
        <f>[1]动作!$G10867</f>
        <v>JS_CZ_wodefeng</v>
      </c>
      <c r="E10868" s="11" t="str">
        <f>[1]动作!$D10867</f>
        <v>电表故障</v>
      </c>
      <c r="F10868" s="11" t="s">
        <v>45</v>
      </c>
      <c r="G10868" s="12">
        <f>[1]动作!$A10867+[1]动作!$B10867</f>
        <v>43217.742118055554</v>
      </c>
      <c r="H10868" s="12"/>
      <c r="I10868" s="11"/>
    </row>
    <row r="10869" spans="1:9" hidden="1" x14ac:dyDescent="0.3">
      <c r="A10869" s="24">
        <v>10867</v>
      </c>
      <c r="B10869" s="11" t="str">
        <f>IFERROR(INDEX({"JSNY-BJ0001-01";"JSNY-JS0022-01";"JSNY-JS0002-01"},MATCH(D10869,{"BJ_zhongyu";"JS_WX_liteer";"JS_CZ_wodefeng"},0)),"")</f>
        <v>JSNY-JS0002-01</v>
      </c>
      <c r="C10869" s="11" t="str">
        <f>IFERROR(INDEX({"北京中裕世纪大酒店";"江苏利特尔绿色包装股份有限公司";"常州市金坛沃德丰电子科技有限公司"},MATCH(D10869,{"BJ_zhongyu";"JS_WX_liteer";"JS_CZ_wodefeng"},0)),"")</f>
        <v>常州市金坛沃德丰电子科技有限公司</v>
      </c>
      <c r="D10869" s="11" t="str">
        <f>[1]动作!$G10868</f>
        <v>JS_CZ_wodefeng</v>
      </c>
      <c r="E10869" s="11" t="str">
        <f>[1]动作!$D10868</f>
        <v>电表故障</v>
      </c>
      <c r="F10869" s="11" t="s">
        <v>45</v>
      </c>
      <c r="G10869" s="12">
        <f>[1]动作!$A10868+[1]动作!$B10868</f>
        <v>43217.743217592593</v>
      </c>
      <c r="H10869" s="12"/>
      <c r="I10869" s="11"/>
    </row>
    <row r="10870" spans="1:9" hidden="1" x14ac:dyDescent="0.3">
      <c r="A10870" s="24">
        <v>10868</v>
      </c>
      <c r="B10870" s="11" t="str">
        <f>IFERROR(INDEX({"JSNY-BJ0001-01";"JSNY-JS0022-01";"JSNY-JS0002-01"},MATCH(D10870,{"BJ_zhongyu";"JS_WX_liteer";"JS_CZ_wodefeng"},0)),"")</f>
        <v>JSNY-JS0002-01</v>
      </c>
      <c r="C10870" s="11" t="str">
        <f>IFERROR(INDEX({"北京中裕世纪大酒店";"江苏利特尔绿色包装股份有限公司";"常州市金坛沃德丰电子科技有限公司"},MATCH(D10870,{"BJ_zhongyu";"JS_WX_liteer";"JS_CZ_wodefeng"},0)),"")</f>
        <v>常州市金坛沃德丰电子科技有限公司</v>
      </c>
      <c r="D10870" s="11" t="str">
        <f>[1]动作!$G10869</f>
        <v>JS_CZ_wodefeng</v>
      </c>
      <c r="E10870" s="11" t="str">
        <f>[1]动作!$D10869</f>
        <v>电表故障</v>
      </c>
      <c r="F10870" s="11" t="s">
        <v>45</v>
      </c>
      <c r="G10870" s="12">
        <f>[1]动作!$A10869+[1]动作!$B10869</f>
        <v>43217.743449074071</v>
      </c>
      <c r="H10870" s="12"/>
      <c r="I10870" s="11"/>
    </row>
    <row r="10871" spans="1:9" hidden="1" x14ac:dyDescent="0.3">
      <c r="A10871" s="24">
        <v>10869</v>
      </c>
      <c r="B10871" s="11" t="str">
        <f>IFERROR(INDEX({"JSNY-BJ0001-01";"JSNY-JS0022-01";"JSNY-JS0002-01"},MATCH(D10871,{"BJ_zhongyu";"JS_WX_liteer";"JS_CZ_wodefeng"},0)),"")</f>
        <v>JSNY-JS0002-01</v>
      </c>
      <c r="C10871" s="11" t="str">
        <f>IFERROR(INDEX({"北京中裕世纪大酒店";"江苏利特尔绿色包装股份有限公司";"常州市金坛沃德丰电子科技有限公司"},MATCH(D10871,{"BJ_zhongyu";"JS_WX_liteer";"JS_CZ_wodefeng"},0)),"")</f>
        <v>常州市金坛沃德丰电子科技有限公司</v>
      </c>
      <c r="D10871" s="11" t="str">
        <f>[1]动作!$G10870</f>
        <v>JS_CZ_wodefeng</v>
      </c>
      <c r="E10871" s="11" t="str">
        <f>[1]动作!$D10870</f>
        <v>电表故障</v>
      </c>
      <c r="F10871" s="11" t="s">
        <v>45</v>
      </c>
      <c r="G10871" s="12">
        <f>[1]动作!$A10870+[1]动作!$B10870</f>
        <v>43217.743564814817</v>
      </c>
      <c r="H10871" s="12"/>
      <c r="I10871" s="11"/>
    </row>
    <row r="10872" spans="1:9" hidden="1" x14ac:dyDescent="0.3">
      <c r="A10872" s="24">
        <v>10870</v>
      </c>
      <c r="B10872" s="11" t="str">
        <f>IFERROR(INDEX({"JSNY-BJ0001-01";"JSNY-JS0022-01";"JSNY-JS0002-01"},MATCH(D10872,{"BJ_zhongyu";"JS_WX_liteer";"JS_CZ_wodefeng"},0)),"")</f>
        <v>JSNY-JS0002-01</v>
      </c>
      <c r="C10872" s="11" t="str">
        <f>IFERROR(INDEX({"北京中裕世纪大酒店";"江苏利特尔绿色包装股份有限公司";"常州市金坛沃德丰电子科技有限公司"},MATCH(D10872,{"BJ_zhongyu";"JS_WX_liteer";"JS_CZ_wodefeng"},0)),"")</f>
        <v>常州市金坛沃德丰电子科技有限公司</v>
      </c>
      <c r="D10872" s="11" t="str">
        <f>[1]动作!$G10871</f>
        <v>JS_CZ_wodefeng</v>
      </c>
      <c r="E10872" s="11" t="str">
        <f>[1]动作!$D10871</f>
        <v>电表故障</v>
      </c>
      <c r="F10872" s="11" t="s">
        <v>45</v>
      </c>
      <c r="G10872" s="12">
        <f>[1]动作!$A10871+[1]动作!$B10871</f>
        <v>43217.744375000002</v>
      </c>
      <c r="H10872" s="12"/>
      <c r="I10872" s="11"/>
    </row>
    <row r="10873" spans="1:9" hidden="1" x14ac:dyDescent="0.3">
      <c r="A10873" s="24">
        <v>10871</v>
      </c>
      <c r="B10873" s="11" t="str">
        <f>IFERROR(INDEX({"JSNY-BJ0001-01";"JSNY-JS0022-01";"JSNY-JS0002-01"},MATCH(D10873,{"BJ_zhongyu";"JS_WX_liteer";"JS_CZ_wodefeng"},0)),"")</f>
        <v>JSNY-JS0002-01</v>
      </c>
      <c r="C10873" s="11" t="str">
        <f>IFERROR(INDEX({"北京中裕世纪大酒店";"江苏利特尔绿色包装股份有限公司";"常州市金坛沃德丰电子科技有限公司"},MATCH(D10873,{"BJ_zhongyu";"JS_WX_liteer";"JS_CZ_wodefeng"},0)),"")</f>
        <v>常州市金坛沃德丰电子科技有限公司</v>
      </c>
      <c r="D10873" s="11" t="str">
        <f>[1]动作!$G10872</f>
        <v>JS_CZ_wodefeng</v>
      </c>
      <c r="E10873" s="11" t="str">
        <f>[1]动作!$D10872</f>
        <v>电表故障</v>
      </c>
      <c r="F10873" s="11" t="s">
        <v>45</v>
      </c>
      <c r="G10873" s="12">
        <f>[1]动作!$A10872+[1]动作!$B10872</f>
        <v>43217.748310185183</v>
      </c>
      <c r="H10873" s="12"/>
      <c r="I10873" s="11"/>
    </row>
    <row r="10874" spans="1:9" hidden="1" x14ac:dyDescent="0.3">
      <c r="A10874" s="24">
        <v>10872</v>
      </c>
      <c r="B10874" s="11" t="str">
        <f>IFERROR(INDEX({"JSNY-BJ0001-01";"JSNY-JS0022-01";"JSNY-JS0002-01"},MATCH(D10874,{"BJ_zhongyu";"JS_WX_liteer";"JS_CZ_wodefeng"},0)),"")</f>
        <v>JSNY-JS0002-01</v>
      </c>
      <c r="C10874" s="11" t="str">
        <f>IFERROR(INDEX({"北京中裕世纪大酒店";"江苏利特尔绿色包装股份有限公司";"常州市金坛沃德丰电子科技有限公司"},MATCH(D10874,{"BJ_zhongyu";"JS_WX_liteer";"JS_CZ_wodefeng"},0)),"")</f>
        <v>常州市金坛沃德丰电子科技有限公司</v>
      </c>
      <c r="D10874" s="11" t="str">
        <f>[1]动作!$G10873</f>
        <v>JS_CZ_wodefeng</v>
      </c>
      <c r="E10874" s="11" t="str">
        <f>[1]动作!$D10873</f>
        <v>电表故障</v>
      </c>
      <c r="F10874" s="11" t="s">
        <v>45</v>
      </c>
      <c r="G10874" s="12">
        <f>[1]动作!$A10873+[1]动作!$B10873</f>
        <v>43217.749884259261</v>
      </c>
      <c r="H10874" s="12"/>
      <c r="I10874" s="11"/>
    </row>
    <row r="10875" spans="1:9" hidden="1" x14ac:dyDescent="0.3">
      <c r="A10875" s="24">
        <v>10873</v>
      </c>
      <c r="B10875" s="11" t="str">
        <f>IFERROR(INDEX({"JSNY-BJ0001-01";"JSNY-JS0022-01";"JSNY-JS0002-01"},MATCH(D10875,{"BJ_zhongyu";"JS_WX_liteer";"JS_CZ_wodefeng"},0)),"")</f>
        <v>JSNY-JS0002-01</v>
      </c>
      <c r="C10875" s="11" t="str">
        <f>IFERROR(INDEX({"北京中裕世纪大酒店";"江苏利特尔绿色包装股份有限公司";"常州市金坛沃德丰电子科技有限公司"},MATCH(D10875,{"BJ_zhongyu";"JS_WX_liteer";"JS_CZ_wodefeng"},0)),"")</f>
        <v>常州市金坛沃德丰电子科技有限公司</v>
      </c>
      <c r="D10875" s="11" t="str">
        <f>[1]动作!$G10874</f>
        <v>JS_CZ_wodefeng</v>
      </c>
      <c r="E10875" s="11" t="str">
        <f>[1]动作!$D10874</f>
        <v>电表故障</v>
      </c>
      <c r="F10875" s="11" t="s">
        <v>45</v>
      </c>
      <c r="G10875" s="12">
        <f>[1]动作!$A10874+[1]动作!$B10874</f>
        <v>43217.752256944441</v>
      </c>
      <c r="H10875" s="12"/>
      <c r="I10875" s="11"/>
    </row>
    <row r="10876" spans="1:9" hidden="1" x14ac:dyDescent="0.3">
      <c r="A10876" s="24">
        <v>10874</v>
      </c>
      <c r="B10876" s="11" t="str">
        <f>IFERROR(INDEX({"JSNY-BJ0001-01";"JSNY-JS0022-01";"JSNY-JS0002-01"},MATCH(D10876,{"BJ_zhongyu";"JS_WX_liteer";"JS_CZ_wodefeng"},0)),"")</f>
        <v>JSNY-JS0002-01</v>
      </c>
      <c r="C10876" s="11" t="str">
        <f>IFERROR(INDEX({"北京中裕世纪大酒店";"江苏利特尔绿色包装股份有限公司";"常州市金坛沃德丰电子科技有限公司"},MATCH(D10876,{"BJ_zhongyu";"JS_WX_liteer";"JS_CZ_wodefeng"},0)),"")</f>
        <v>常州市金坛沃德丰电子科技有限公司</v>
      </c>
      <c r="D10876" s="11" t="str">
        <f>[1]动作!$G10875</f>
        <v>JS_CZ_wodefeng</v>
      </c>
      <c r="E10876" s="11" t="str">
        <f>[1]动作!$D10875</f>
        <v>电表故障</v>
      </c>
      <c r="F10876" s="11" t="s">
        <v>45</v>
      </c>
      <c r="G10876" s="12">
        <f>[1]动作!$A10875+[1]动作!$B10875</f>
        <v>43217.753182870372</v>
      </c>
      <c r="H10876" s="12"/>
      <c r="I10876" s="11"/>
    </row>
    <row r="10877" spans="1:9" hidden="1" x14ac:dyDescent="0.3">
      <c r="A10877" s="24">
        <v>10875</v>
      </c>
      <c r="B10877" s="11" t="str">
        <f>IFERROR(INDEX({"JSNY-BJ0001-01";"JSNY-JS0022-01";"JSNY-JS0002-01"},MATCH(D10877,{"BJ_zhongyu";"JS_WX_liteer";"JS_CZ_wodefeng"},0)),"")</f>
        <v>JSNY-JS0002-01</v>
      </c>
      <c r="C10877" s="11" t="str">
        <f>IFERROR(INDEX({"北京中裕世纪大酒店";"江苏利特尔绿色包装股份有限公司";"常州市金坛沃德丰电子科技有限公司"},MATCH(D10877,{"BJ_zhongyu";"JS_WX_liteer";"JS_CZ_wodefeng"},0)),"")</f>
        <v>常州市金坛沃德丰电子科技有限公司</v>
      </c>
      <c r="D10877" s="11" t="str">
        <f>[1]动作!$G10876</f>
        <v>JS_CZ_wodefeng</v>
      </c>
      <c r="E10877" s="11" t="str">
        <f>[1]动作!$D10876</f>
        <v>电表故障</v>
      </c>
      <c r="F10877" s="11" t="s">
        <v>45</v>
      </c>
      <c r="G10877" s="12">
        <f>[1]动作!$A10876+[1]动作!$B10876</f>
        <v>43217.754629629628</v>
      </c>
      <c r="H10877" s="12"/>
      <c r="I10877" s="11"/>
    </row>
    <row r="10878" spans="1:9" hidden="1" x14ac:dyDescent="0.3">
      <c r="A10878" s="24">
        <v>10876</v>
      </c>
      <c r="B10878" s="11" t="str">
        <f>IFERROR(INDEX({"JSNY-BJ0001-01";"JSNY-JS0022-01";"JSNY-JS0002-01"},MATCH(D10878,{"BJ_zhongyu";"JS_WX_liteer";"JS_CZ_wodefeng"},0)),"")</f>
        <v>JSNY-JS0002-01</v>
      </c>
      <c r="C10878" s="11" t="str">
        <f>IFERROR(INDEX({"北京中裕世纪大酒店";"江苏利特尔绿色包装股份有限公司";"常州市金坛沃德丰电子科技有限公司"},MATCH(D10878,{"BJ_zhongyu";"JS_WX_liteer";"JS_CZ_wodefeng"},0)),"")</f>
        <v>常州市金坛沃德丰电子科技有限公司</v>
      </c>
      <c r="D10878" s="11" t="str">
        <f>[1]动作!$G10877</f>
        <v>JS_CZ_wodefeng</v>
      </c>
      <c r="E10878" s="11" t="str">
        <f>[1]动作!$D10877</f>
        <v>电表故障</v>
      </c>
      <c r="F10878" s="11" t="s">
        <v>45</v>
      </c>
      <c r="G10878" s="12">
        <f>[1]动作!$A10877+[1]动作!$B10877</f>
        <v>43217.756076388891</v>
      </c>
      <c r="H10878" s="12"/>
      <c r="I10878" s="11"/>
    </row>
    <row r="10879" spans="1:9" hidden="1" x14ac:dyDescent="0.3">
      <c r="A10879" s="24">
        <v>10877</v>
      </c>
      <c r="B10879" s="11" t="str">
        <f>IFERROR(INDEX({"JSNY-BJ0001-01";"JSNY-JS0022-01";"JSNY-JS0002-01"},MATCH(D10879,{"BJ_zhongyu";"JS_WX_liteer";"JS_CZ_wodefeng"},0)),"")</f>
        <v>JSNY-JS0002-01</v>
      </c>
      <c r="C10879" s="11" t="str">
        <f>IFERROR(INDEX({"北京中裕世纪大酒店";"江苏利特尔绿色包装股份有限公司";"常州市金坛沃德丰电子科技有限公司"},MATCH(D10879,{"BJ_zhongyu";"JS_WX_liteer";"JS_CZ_wodefeng"},0)),"")</f>
        <v>常州市金坛沃德丰电子科技有限公司</v>
      </c>
      <c r="D10879" s="11" t="str">
        <f>[1]动作!$G10878</f>
        <v>JS_CZ_wodefeng</v>
      </c>
      <c r="E10879" s="11" t="str">
        <f>[1]动作!$D10878</f>
        <v>电表故障</v>
      </c>
      <c r="F10879" s="11" t="s">
        <v>45</v>
      </c>
      <c r="G10879" s="12">
        <f>[1]动作!$A10878+[1]动作!$B10878</f>
        <v>43217.758449074077</v>
      </c>
      <c r="H10879" s="12"/>
      <c r="I10879" s="11"/>
    </row>
    <row r="10880" spans="1:9" hidden="1" x14ac:dyDescent="0.3">
      <c r="A10880" s="24">
        <v>10878</v>
      </c>
      <c r="B10880" s="11" t="str">
        <f>IFERROR(INDEX({"JSNY-BJ0001-01";"JSNY-JS0022-01";"JSNY-JS0002-01"},MATCH(D10880,{"BJ_zhongyu";"JS_WX_liteer";"JS_CZ_wodefeng"},0)),"")</f>
        <v>JSNY-JS0002-01</v>
      </c>
      <c r="C10880" s="11" t="str">
        <f>IFERROR(INDEX({"北京中裕世纪大酒店";"江苏利特尔绿色包装股份有限公司";"常州市金坛沃德丰电子科技有限公司"},MATCH(D10880,{"BJ_zhongyu";"JS_WX_liteer";"JS_CZ_wodefeng"},0)),"")</f>
        <v>常州市金坛沃德丰电子科技有限公司</v>
      </c>
      <c r="D10880" s="11" t="str">
        <f>[1]动作!$G10879</f>
        <v>JS_CZ_wodefeng</v>
      </c>
      <c r="E10880" s="11" t="str">
        <f>[1]动作!$D10879</f>
        <v>电表故障</v>
      </c>
      <c r="F10880" s="11" t="s">
        <v>45</v>
      </c>
      <c r="G10880" s="12">
        <f>[1]动作!$A10879+[1]动作!$B10879</f>
        <v>43217.758564814816</v>
      </c>
      <c r="H10880" s="12"/>
      <c r="I10880" s="11"/>
    </row>
    <row r="10881" spans="1:9" hidden="1" x14ac:dyDescent="0.3">
      <c r="A10881" s="24">
        <v>10879</v>
      </c>
      <c r="B10881" s="11" t="str">
        <f>IFERROR(INDEX({"JSNY-BJ0001-01";"JSNY-JS0022-01";"JSNY-JS0002-01"},MATCH(D10881,{"BJ_zhongyu";"JS_WX_liteer";"JS_CZ_wodefeng"},0)),"")</f>
        <v>JSNY-JS0002-01</v>
      </c>
      <c r="C10881" s="11" t="str">
        <f>IFERROR(INDEX({"北京中裕世纪大酒店";"江苏利特尔绿色包装股份有限公司";"常州市金坛沃德丰电子科技有限公司"},MATCH(D10881,{"BJ_zhongyu";"JS_WX_liteer";"JS_CZ_wodefeng"},0)),"")</f>
        <v>常州市金坛沃德丰电子科技有限公司</v>
      </c>
      <c r="D10881" s="11" t="str">
        <f>[1]动作!$G10880</f>
        <v>JS_CZ_wodefeng</v>
      </c>
      <c r="E10881" s="11" t="str">
        <f>[1]动作!$D10880</f>
        <v>电表故障</v>
      </c>
      <c r="F10881" s="11" t="s">
        <v>45</v>
      </c>
      <c r="G10881" s="12">
        <f>[1]动作!$A10880+[1]动作!$B10880</f>
        <v>43217.760011574072</v>
      </c>
      <c r="H10881" s="12"/>
      <c r="I10881" s="11"/>
    </row>
    <row r="10882" spans="1:9" hidden="1" x14ac:dyDescent="0.3">
      <c r="A10882" s="24">
        <v>10880</v>
      </c>
      <c r="B10882" s="11" t="str">
        <f>IFERROR(INDEX({"JSNY-BJ0001-01";"JSNY-JS0022-01";"JSNY-JS0002-01"},MATCH(D10882,{"BJ_zhongyu";"JS_WX_liteer";"JS_CZ_wodefeng"},0)),"")</f>
        <v>JSNY-JS0002-01</v>
      </c>
      <c r="C10882" s="11" t="str">
        <f>IFERROR(INDEX({"北京中裕世纪大酒店";"江苏利特尔绿色包装股份有限公司";"常州市金坛沃德丰电子科技有限公司"},MATCH(D10882,{"BJ_zhongyu";"JS_WX_liteer";"JS_CZ_wodefeng"},0)),"")</f>
        <v>常州市金坛沃德丰电子科技有限公司</v>
      </c>
      <c r="D10882" s="11" t="str">
        <f>[1]动作!$G10881</f>
        <v>JS_CZ_wodefeng</v>
      </c>
      <c r="E10882" s="11" t="str">
        <f>[1]动作!$D10881</f>
        <v>电表故障</v>
      </c>
      <c r="F10882" s="11" t="s">
        <v>45</v>
      </c>
      <c r="G10882" s="12">
        <f>[1]动作!$A10881+[1]动作!$B10881</f>
        <v>43217.762326388889</v>
      </c>
      <c r="H10882" s="12"/>
      <c r="I10882" s="11"/>
    </row>
    <row r="10883" spans="1:9" hidden="1" x14ac:dyDescent="0.3">
      <c r="A10883" s="24">
        <v>10881</v>
      </c>
      <c r="B10883" s="11" t="str">
        <f>IFERROR(INDEX({"JSNY-BJ0001-01";"JSNY-JS0022-01";"JSNY-JS0002-01"},MATCH(D10883,{"BJ_zhongyu";"JS_WX_liteer";"JS_CZ_wodefeng"},0)),"")</f>
        <v>JSNY-JS0002-01</v>
      </c>
      <c r="C10883" s="11" t="str">
        <f>IFERROR(INDEX({"北京中裕世纪大酒店";"江苏利特尔绿色包装股份有限公司";"常州市金坛沃德丰电子科技有限公司"},MATCH(D10883,{"BJ_zhongyu";"JS_WX_liteer";"JS_CZ_wodefeng"},0)),"")</f>
        <v>常州市金坛沃德丰电子科技有限公司</v>
      </c>
      <c r="D10883" s="11" t="str">
        <f>[1]动作!$G10882</f>
        <v>JS_CZ_wodefeng</v>
      </c>
      <c r="E10883" s="11" t="str">
        <f>[1]动作!$D10882</f>
        <v>电表故障</v>
      </c>
      <c r="F10883" s="11" t="s">
        <v>45</v>
      </c>
      <c r="G10883" s="12">
        <f>[1]动作!$A10882+[1]动作!$B10882</f>
        <v>43217.763888888891</v>
      </c>
      <c r="H10883" s="12"/>
      <c r="I10883" s="11"/>
    </row>
    <row r="10884" spans="1:9" hidden="1" x14ac:dyDescent="0.3">
      <c r="A10884" s="24">
        <v>10882</v>
      </c>
      <c r="B10884" s="11" t="str">
        <f>IFERROR(INDEX({"JSNY-BJ0001-01";"JSNY-JS0022-01";"JSNY-JS0002-01"},MATCH(D10884,{"BJ_zhongyu";"JS_WX_liteer";"JS_CZ_wodefeng"},0)),"")</f>
        <v>JSNY-JS0002-01</v>
      </c>
      <c r="C10884" s="11" t="str">
        <f>IFERROR(INDEX({"北京中裕世纪大酒店";"江苏利特尔绿色包装股份有限公司";"常州市金坛沃德丰电子科技有限公司"},MATCH(D10884,{"BJ_zhongyu";"JS_WX_liteer";"JS_CZ_wodefeng"},0)),"")</f>
        <v>常州市金坛沃德丰电子科技有限公司</v>
      </c>
      <c r="D10884" s="11" t="str">
        <f>[1]动作!$G10883</f>
        <v>JS_CZ_wodefeng</v>
      </c>
      <c r="E10884" s="11" t="str">
        <f>[1]动作!$D10883</f>
        <v>电表故障</v>
      </c>
      <c r="F10884" s="11" t="s">
        <v>45</v>
      </c>
      <c r="G10884" s="12">
        <f>[1]动作!$A10883+[1]动作!$B10883</f>
        <v>43217.765219907407</v>
      </c>
      <c r="H10884" s="12"/>
      <c r="I10884" s="11"/>
    </row>
    <row r="10885" spans="1:9" hidden="1" x14ac:dyDescent="0.3">
      <c r="A10885" s="24">
        <v>10883</v>
      </c>
      <c r="B10885" s="11" t="str">
        <f>IFERROR(INDEX({"JSNY-BJ0001-01";"JSNY-JS0022-01";"JSNY-JS0002-01"},MATCH(D10885,{"BJ_zhongyu";"JS_WX_liteer";"JS_CZ_wodefeng"},0)),"")</f>
        <v>JSNY-JS0002-01</v>
      </c>
      <c r="C10885" s="11" t="str">
        <f>IFERROR(INDEX({"北京中裕世纪大酒店";"江苏利特尔绿色包装股份有限公司";"常州市金坛沃德丰电子科技有限公司"},MATCH(D10885,{"BJ_zhongyu";"JS_WX_liteer";"JS_CZ_wodefeng"},0)),"")</f>
        <v>常州市金坛沃德丰电子科技有限公司</v>
      </c>
      <c r="D10885" s="11" t="str">
        <f>[1]动作!$G10884</f>
        <v>JS_CZ_wodefeng</v>
      </c>
      <c r="E10885" s="11" t="str">
        <f>[1]动作!$D10884</f>
        <v>电表故障</v>
      </c>
      <c r="F10885" s="11" t="s">
        <v>45</v>
      </c>
      <c r="G10885" s="12">
        <f>[1]动作!$A10884+[1]动作!$B10884</f>
        <v>43217.767824074072</v>
      </c>
      <c r="H10885" s="12"/>
      <c r="I10885" s="11"/>
    </row>
    <row r="10886" spans="1:9" hidden="1" x14ac:dyDescent="0.3">
      <c r="A10886" s="24">
        <v>10884</v>
      </c>
      <c r="B10886" s="11" t="str">
        <f>IFERROR(INDEX({"JSNY-BJ0001-01";"JSNY-JS0022-01";"JSNY-JS0002-01"},MATCH(D10886,{"BJ_zhongyu";"JS_WX_liteer";"JS_CZ_wodefeng"},0)),"")</f>
        <v>JSNY-JS0002-01</v>
      </c>
      <c r="C10886" s="11" t="str">
        <f>IFERROR(INDEX({"北京中裕世纪大酒店";"江苏利特尔绿色包装股份有限公司";"常州市金坛沃德丰电子科技有限公司"},MATCH(D10886,{"BJ_zhongyu";"JS_WX_liteer";"JS_CZ_wodefeng"},0)),"")</f>
        <v>常州市金坛沃德丰电子科技有限公司</v>
      </c>
      <c r="D10886" s="11" t="str">
        <f>[1]动作!$G10885</f>
        <v>JS_CZ_wodefeng</v>
      </c>
      <c r="E10886" s="11" t="str">
        <f>[1]动作!$D10885</f>
        <v>电表故障</v>
      </c>
      <c r="F10886" s="11" t="s">
        <v>45</v>
      </c>
      <c r="G10886" s="12">
        <f>[1]动作!$A10885+[1]动作!$B10885</f>
        <v>43217.768935185188</v>
      </c>
      <c r="H10886" s="12"/>
      <c r="I10886" s="11"/>
    </row>
    <row r="10887" spans="1:9" hidden="1" x14ac:dyDescent="0.3">
      <c r="A10887" s="24">
        <v>10885</v>
      </c>
      <c r="B10887" s="11" t="str">
        <f>IFERROR(INDEX({"JSNY-BJ0001-01";"JSNY-JS0022-01";"JSNY-JS0002-01"},MATCH(D10887,{"BJ_zhongyu";"JS_WX_liteer";"JS_CZ_wodefeng"},0)),"")</f>
        <v>JSNY-JS0002-01</v>
      </c>
      <c r="C10887" s="11" t="str">
        <f>IFERROR(INDEX({"北京中裕世纪大酒店";"江苏利特尔绿色包装股份有限公司";"常州市金坛沃德丰电子科技有限公司"},MATCH(D10887,{"BJ_zhongyu";"JS_WX_liteer";"JS_CZ_wodefeng"},0)),"")</f>
        <v>常州市金坛沃德丰电子科技有限公司</v>
      </c>
      <c r="D10887" s="11" t="str">
        <f>[1]动作!$G10886</f>
        <v>JS_CZ_wodefeng</v>
      </c>
      <c r="E10887" s="11" t="str">
        <f>[1]动作!$D10886</f>
        <v>电表故障</v>
      </c>
      <c r="F10887" s="11" t="s">
        <v>45</v>
      </c>
      <c r="G10887" s="12">
        <f>[1]动作!$A10886+[1]动作!$B10886</f>
        <v>43217.769166666665</v>
      </c>
      <c r="H10887" s="12"/>
      <c r="I10887" s="11"/>
    </row>
    <row r="10888" spans="1:9" hidden="1" x14ac:dyDescent="0.3">
      <c r="A10888" s="24">
        <v>10886</v>
      </c>
      <c r="B10888" s="11" t="str">
        <f>IFERROR(INDEX({"JSNY-BJ0001-01";"JSNY-JS0022-01";"JSNY-JS0002-01"},MATCH(D10888,{"BJ_zhongyu";"JS_WX_liteer";"JS_CZ_wodefeng"},0)),"")</f>
        <v>JSNY-JS0002-01</v>
      </c>
      <c r="C10888" s="11" t="str">
        <f>IFERROR(INDEX({"北京中裕世纪大酒店";"江苏利特尔绿色包装股份有限公司";"常州市金坛沃德丰电子科技有限公司"},MATCH(D10888,{"BJ_zhongyu";"JS_WX_liteer";"JS_CZ_wodefeng"},0)),"")</f>
        <v>常州市金坛沃德丰电子科技有限公司</v>
      </c>
      <c r="D10888" s="11" t="str">
        <f>[1]动作!$G10887</f>
        <v>JS_CZ_wodefeng</v>
      </c>
      <c r="E10888" s="11" t="str">
        <f>[1]动作!$D10887</f>
        <v>电表故障</v>
      </c>
      <c r="F10888" s="11" t="s">
        <v>45</v>
      </c>
      <c r="G10888" s="12">
        <f>[1]动作!$A10887+[1]动作!$B10887</f>
        <v>43217.770208333335</v>
      </c>
      <c r="H10888" s="12"/>
      <c r="I10888" s="11"/>
    </row>
    <row r="10889" spans="1:9" hidden="1" x14ac:dyDescent="0.3">
      <c r="A10889" s="24">
        <v>10887</v>
      </c>
      <c r="B10889" s="11" t="str">
        <f>IFERROR(INDEX({"JSNY-BJ0001-01";"JSNY-JS0022-01";"JSNY-JS0002-01"},MATCH(D10889,{"BJ_zhongyu";"JS_WX_liteer";"JS_CZ_wodefeng"},0)),"")</f>
        <v>JSNY-JS0002-01</v>
      </c>
      <c r="C10889" s="11" t="str">
        <f>IFERROR(INDEX({"北京中裕世纪大酒店";"江苏利特尔绿色包装股份有限公司";"常州市金坛沃德丰电子科技有限公司"},MATCH(D10889,{"BJ_zhongyu";"JS_WX_liteer";"JS_CZ_wodefeng"},0)),"")</f>
        <v>常州市金坛沃德丰电子科技有限公司</v>
      </c>
      <c r="D10889" s="11" t="str">
        <f>[1]动作!$G10888</f>
        <v>JS_CZ_wodefeng</v>
      </c>
      <c r="E10889" s="11" t="str">
        <f>[1]动作!$D10888</f>
        <v>电表故障</v>
      </c>
      <c r="F10889" s="11" t="s">
        <v>45</v>
      </c>
      <c r="G10889" s="12">
        <f>[1]动作!$A10888+[1]动作!$B10888</f>
        <v>43217.770324074074</v>
      </c>
      <c r="H10889" s="12"/>
      <c r="I10889" s="11"/>
    </row>
    <row r="10890" spans="1:9" hidden="1" x14ac:dyDescent="0.3">
      <c r="A10890" s="24">
        <v>10888</v>
      </c>
      <c r="B10890" s="11" t="str">
        <f>IFERROR(INDEX({"JSNY-BJ0001-01";"JSNY-JS0022-01";"JSNY-JS0002-01"},MATCH(D10890,{"BJ_zhongyu";"JS_WX_liteer";"JS_CZ_wodefeng"},0)),"")</f>
        <v>JSNY-JS0002-01</v>
      </c>
      <c r="C10890" s="11" t="str">
        <f>IFERROR(INDEX({"北京中裕世纪大酒店";"江苏利特尔绿色包装股份有限公司";"常州市金坛沃德丰电子科技有限公司"},MATCH(D10890,{"BJ_zhongyu";"JS_WX_liteer";"JS_CZ_wodefeng"},0)),"")</f>
        <v>常州市金坛沃德丰电子科技有限公司</v>
      </c>
      <c r="D10890" s="11" t="str">
        <f>[1]动作!$G10889</f>
        <v>JS_CZ_wodefeng</v>
      </c>
      <c r="E10890" s="11" t="str">
        <f>[1]动作!$D10889</f>
        <v>电表故障</v>
      </c>
      <c r="F10890" s="11" t="s">
        <v>45</v>
      </c>
      <c r="G10890" s="12">
        <f>[1]动作!$A10889+[1]动作!$B10889</f>
        <v>43217.770497685182</v>
      </c>
      <c r="H10890" s="12"/>
      <c r="I10890" s="11"/>
    </row>
    <row r="10891" spans="1:9" hidden="1" x14ac:dyDescent="0.3">
      <c r="A10891" s="24">
        <v>10889</v>
      </c>
      <c r="B10891" s="11" t="str">
        <f>IFERROR(INDEX({"JSNY-BJ0001-01";"JSNY-JS0022-01";"JSNY-JS0002-01"},MATCH(D10891,{"BJ_zhongyu";"JS_WX_liteer";"JS_CZ_wodefeng"},0)),"")</f>
        <v>JSNY-JS0002-01</v>
      </c>
      <c r="C10891" s="11" t="str">
        <f>IFERROR(INDEX({"北京中裕世纪大酒店";"江苏利特尔绿色包装股份有限公司";"常州市金坛沃德丰电子科技有限公司"},MATCH(D10891,{"BJ_zhongyu";"JS_WX_liteer";"JS_CZ_wodefeng"},0)),"")</f>
        <v>常州市金坛沃德丰电子科技有限公司</v>
      </c>
      <c r="D10891" s="11" t="str">
        <f>[1]动作!$G10890</f>
        <v>JS_CZ_wodefeng</v>
      </c>
      <c r="E10891" s="11" t="str">
        <f>[1]动作!$D10890</f>
        <v>电表故障</v>
      </c>
      <c r="F10891" s="11" t="s">
        <v>45</v>
      </c>
      <c r="G10891" s="12">
        <f>[1]动作!$A10890+[1]动作!$B10890</f>
        <v>43217.774027777778</v>
      </c>
      <c r="H10891" s="12"/>
      <c r="I10891" s="11"/>
    </row>
    <row r="10892" spans="1:9" hidden="1" x14ac:dyDescent="0.3">
      <c r="A10892" s="24">
        <v>10890</v>
      </c>
      <c r="B10892" s="11" t="str">
        <f>IFERROR(INDEX({"JSNY-BJ0001-01";"JSNY-JS0022-01";"JSNY-JS0002-01"},MATCH(D10892,{"BJ_zhongyu";"JS_WX_liteer";"JS_CZ_wodefeng"},0)),"")</f>
        <v>JSNY-JS0002-01</v>
      </c>
      <c r="C10892" s="11" t="str">
        <f>IFERROR(INDEX({"北京中裕世纪大酒店";"江苏利特尔绿色包装股份有限公司";"常州市金坛沃德丰电子科技有限公司"},MATCH(D10892,{"BJ_zhongyu";"JS_WX_liteer";"JS_CZ_wodefeng"},0)),"")</f>
        <v>常州市金坛沃德丰电子科技有限公司</v>
      </c>
      <c r="D10892" s="11" t="str">
        <f>[1]动作!$G10891</f>
        <v>JS_CZ_wodefeng</v>
      </c>
      <c r="E10892" s="11" t="str">
        <f>[1]动作!$D10891</f>
        <v>电表故障</v>
      </c>
      <c r="F10892" s="11" t="s">
        <v>45</v>
      </c>
      <c r="G10892" s="12">
        <f>[1]动作!$A10891+[1]动作!$B10891</f>
        <v>43217.775358796294</v>
      </c>
      <c r="H10892" s="12"/>
      <c r="I10892" s="11"/>
    </row>
    <row r="10893" spans="1:9" hidden="1" x14ac:dyDescent="0.3">
      <c r="A10893" s="24">
        <v>10891</v>
      </c>
      <c r="B10893" s="11" t="str">
        <f>IFERROR(INDEX({"JSNY-BJ0001-01";"JSNY-JS0022-01";"JSNY-JS0002-01"},MATCH(D10893,{"BJ_zhongyu";"JS_WX_liteer";"JS_CZ_wodefeng"},0)),"")</f>
        <v>JSNY-JS0002-01</v>
      </c>
      <c r="C10893" s="11" t="str">
        <f>IFERROR(INDEX({"北京中裕世纪大酒店";"江苏利特尔绿色包装股份有限公司";"常州市金坛沃德丰电子科技有限公司"},MATCH(D10893,{"BJ_zhongyu";"JS_WX_liteer";"JS_CZ_wodefeng"},0)),"")</f>
        <v>常州市金坛沃德丰电子科技有限公司</v>
      </c>
      <c r="D10893" s="11" t="str">
        <f>[1]动作!$G10892</f>
        <v>JS_CZ_wodefeng</v>
      </c>
      <c r="E10893" s="11" t="str">
        <f>[1]动作!$D10892</f>
        <v>电表故障</v>
      </c>
      <c r="F10893" s="11" t="s">
        <v>45</v>
      </c>
      <c r="G10893" s="12">
        <f>[1]动作!$A10892+[1]动作!$B10892</f>
        <v>43217.77547453704</v>
      </c>
      <c r="H10893" s="12"/>
      <c r="I10893" s="11"/>
    </row>
    <row r="10894" spans="1:9" hidden="1" x14ac:dyDescent="0.3">
      <c r="A10894" s="24">
        <v>10892</v>
      </c>
      <c r="B10894" s="11" t="str">
        <f>IFERROR(INDEX({"JSNY-BJ0001-01";"JSNY-JS0022-01";"JSNY-JS0002-01"},MATCH(D10894,{"BJ_zhongyu";"JS_WX_liteer";"JS_CZ_wodefeng"},0)),"")</f>
        <v>JSNY-JS0002-01</v>
      </c>
      <c r="C10894" s="11" t="str">
        <f>IFERROR(INDEX({"北京中裕世纪大酒店";"江苏利特尔绿色包装股份有限公司";"常州市金坛沃德丰电子科技有限公司"},MATCH(D10894,{"BJ_zhongyu";"JS_WX_liteer";"JS_CZ_wodefeng"},0)),"")</f>
        <v>常州市金坛沃德丰电子科技有限公司</v>
      </c>
      <c r="D10894" s="11" t="str">
        <f>[1]动作!$G10893</f>
        <v>JS_CZ_wodefeng</v>
      </c>
      <c r="E10894" s="11" t="str">
        <f>[1]动作!$D10893</f>
        <v>电表故障</v>
      </c>
      <c r="F10894" s="11" t="s">
        <v>45</v>
      </c>
      <c r="G10894" s="12">
        <f>[1]动作!$A10893+[1]动作!$B10893</f>
        <v>43217.775590277779</v>
      </c>
      <c r="H10894" s="12"/>
      <c r="I10894" s="11"/>
    </row>
    <row r="10895" spans="1:9" hidden="1" x14ac:dyDescent="0.3">
      <c r="A10895" s="24">
        <v>10893</v>
      </c>
      <c r="B10895" s="11" t="str">
        <f>IFERROR(INDEX({"JSNY-BJ0001-01";"JSNY-JS0022-01";"JSNY-JS0002-01"},MATCH(D10895,{"BJ_zhongyu";"JS_WX_liteer";"JS_CZ_wodefeng"},0)),"")</f>
        <v>JSNY-JS0002-01</v>
      </c>
      <c r="C10895" s="11" t="str">
        <f>IFERROR(INDEX({"北京中裕世纪大酒店";"江苏利特尔绿色包装股份有限公司";"常州市金坛沃德丰电子科技有限公司"},MATCH(D10895,{"BJ_zhongyu";"JS_WX_liteer";"JS_CZ_wodefeng"},0)),"")</f>
        <v>常州市金坛沃德丰电子科技有限公司</v>
      </c>
      <c r="D10895" s="11" t="str">
        <f>[1]动作!$G10894</f>
        <v>JS_CZ_wodefeng</v>
      </c>
      <c r="E10895" s="11" t="str">
        <f>[1]动作!$D10894</f>
        <v>电表故障</v>
      </c>
      <c r="F10895" s="11" t="s">
        <v>45</v>
      </c>
      <c r="G10895" s="12">
        <f>[1]动作!$A10894+[1]动作!$B10894</f>
        <v>43217.777962962966</v>
      </c>
      <c r="H10895" s="12"/>
      <c r="I10895" s="11"/>
    </row>
    <row r="10896" spans="1:9" hidden="1" x14ac:dyDescent="0.3">
      <c r="A10896" s="24">
        <v>10894</v>
      </c>
      <c r="B10896" s="11" t="str">
        <f>IFERROR(INDEX({"JSNY-BJ0001-01";"JSNY-JS0022-01";"JSNY-JS0002-01"},MATCH(D10896,{"BJ_zhongyu";"JS_WX_liteer";"JS_CZ_wodefeng"},0)),"")</f>
        <v>JSNY-JS0002-01</v>
      </c>
      <c r="C10896" s="11" t="str">
        <f>IFERROR(INDEX({"北京中裕世纪大酒店";"江苏利特尔绿色包装股份有限公司";"常州市金坛沃德丰电子科技有限公司"},MATCH(D10896,{"BJ_zhongyu";"JS_WX_liteer";"JS_CZ_wodefeng"},0)),"")</f>
        <v>常州市金坛沃德丰电子科技有限公司</v>
      </c>
      <c r="D10896" s="11" t="str">
        <f>[1]动作!$G10895</f>
        <v>JS_CZ_wodefeng</v>
      </c>
      <c r="E10896" s="11" t="str">
        <f>[1]动作!$D10895</f>
        <v>电表故障</v>
      </c>
      <c r="F10896" s="11" t="s">
        <v>45</v>
      </c>
      <c r="G10896" s="12">
        <f>[1]动作!$A10895+[1]动作!$B10895</f>
        <v>43217.780162037037</v>
      </c>
      <c r="H10896" s="12"/>
      <c r="I10896" s="11"/>
    </row>
    <row r="10897" spans="1:9" hidden="1" x14ac:dyDescent="0.3">
      <c r="A10897" s="24">
        <v>10895</v>
      </c>
      <c r="B10897" s="11" t="str">
        <f>IFERROR(INDEX({"JSNY-BJ0001-01";"JSNY-JS0022-01";"JSNY-JS0002-01"},MATCH(D10897,{"BJ_zhongyu";"JS_WX_liteer";"JS_CZ_wodefeng"},0)),"")</f>
        <v>JSNY-JS0002-01</v>
      </c>
      <c r="C10897" s="11" t="str">
        <f>IFERROR(INDEX({"北京中裕世纪大酒店";"江苏利特尔绿色包装股份有限公司";"常州市金坛沃德丰电子科技有限公司"},MATCH(D10897,{"BJ_zhongyu";"JS_WX_liteer";"JS_CZ_wodefeng"},0)),"")</f>
        <v>常州市金坛沃德丰电子科技有限公司</v>
      </c>
      <c r="D10897" s="11" t="str">
        <f>[1]动作!$G10896</f>
        <v>JS_CZ_wodefeng</v>
      </c>
      <c r="E10897" s="11" t="str">
        <f>[1]动作!$D10896</f>
        <v>电表故障</v>
      </c>
      <c r="F10897" s="11" t="s">
        <v>45</v>
      </c>
      <c r="G10897" s="12">
        <f>[1]动作!$A10896+[1]动作!$B10896</f>
        <v>43217.782546296294</v>
      </c>
      <c r="H10897" s="12"/>
      <c r="I10897" s="11"/>
    </row>
    <row r="10898" spans="1:9" hidden="1" x14ac:dyDescent="0.3">
      <c r="A10898" s="24">
        <v>10896</v>
      </c>
      <c r="B10898" s="11" t="str">
        <f>IFERROR(INDEX({"JSNY-BJ0001-01";"JSNY-JS0022-01";"JSNY-JS0002-01"},MATCH(D10898,{"BJ_zhongyu";"JS_WX_liteer";"JS_CZ_wodefeng"},0)),"")</f>
        <v>JSNY-JS0002-01</v>
      </c>
      <c r="C10898" s="11" t="str">
        <f>IFERROR(INDEX({"北京中裕世纪大酒店";"江苏利特尔绿色包装股份有限公司";"常州市金坛沃德丰电子科技有限公司"},MATCH(D10898,{"BJ_zhongyu";"JS_WX_liteer";"JS_CZ_wodefeng"},0)),"")</f>
        <v>常州市金坛沃德丰电子科技有限公司</v>
      </c>
      <c r="D10898" s="11" t="str">
        <f>[1]动作!$G10897</f>
        <v>JS_CZ_wodefeng</v>
      </c>
      <c r="E10898" s="11" t="str">
        <f>[1]动作!$D10897</f>
        <v>电表故障</v>
      </c>
      <c r="F10898" s="11" t="s">
        <v>45</v>
      </c>
      <c r="G10898" s="12">
        <f>[1]动作!$A10897+[1]动作!$B10897</f>
        <v>43217.783993055556</v>
      </c>
      <c r="H10898" s="12"/>
      <c r="I10898" s="11"/>
    </row>
    <row r="10899" spans="1:9" hidden="1" x14ac:dyDescent="0.3">
      <c r="A10899" s="24">
        <v>10897</v>
      </c>
      <c r="B10899" s="11" t="str">
        <f>IFERROR(INDEX({"JSNY-BJ0001-01";"JSNY-JS0022-01";"JSNY-JS0002-01"},MATCH(D10899,{"BJ_zhongyu";"JS_WX_liteer";"JS_CZ_wodefeng"},0)),"")</f>
        <v>JSNY-JS0002-01</v>
      </c>
      <c r="C10899" s="11" t="str">
        <f>IFERROR(INDEX({"北京中裕世纪大酒店";"江苏利特尔绿色包装股份有限公司";"常州市金坛沃德丰电子科技有限公司"},MATCH(D10899,{"BJ_zhongyu";"JS_WX_liteer";"JS_CZ_wodefeng"},0)),"")</f>
        <v>常州市金坛沃德丰电子科技有限公司</v>
      </c>
      <c r="D10899" s="11" t="str">
        <f>[1]动作!$G10898</f>
        <v>JS_CZ_wodefeng</v>
      </c>
      <c r="E10899" s="11" t="str">
        <f>[1]动作!$D10898</f>
        <v>电表故障</v>
      </c>
      <c r="F10899" s="11" t="s">
        <v>45</v>
      </c>
      <c r="G10899" s="12">
        <f>[1]动作!$A10898+[1]动作!$B10898</f>
        <v>43217.784108796295</v>
      </c>
      <c r="H10899" s="12"/>
      <c r="I10899" s="11"/>
    </row>
    <row r="10900" spans="1:9" hidden="1" x14ac:dyDescent="0.3">
      <c r="A10900" s="24">
        <v>10898</v>
      </c>
      <c r="B10900" s="11" t="str">
        <f>IFERROR(INDEX({"JSNY-BJ0001-01";"JSNY-JS0022-01";"JSNY-JS0002-01"},MATCH(D10900,{"BJ_zhongyu";"JS_WX_liteer";"JS_CZ_wodefeng"},0)),"")</f>
        <v>JSNY-JS0002-01</v>
      </c>
      <c r="C10900" s="11" t="str">
        <f>IFERROR(INDEX({"北京中裕世纪大酒店";"江苏利特尔绿色包装股份有限公司";"常州市金坛沃德丰电子科技有限公司"},MATCH(D10900,{"BJ_zhongyu";"JS_WX_liteer";"JS_CZ_wodefeng"},0)),"")</f>
        <v>常州市金坛沃德丰电子科技有限公司</v>
      </c>
      <c r="D10900" s="11" t="str">
        <f>[1]动作!$G10899</f>
        <v>JS_CZ_wodefeng</v>
      </c>
      <c r="E10900" s="11" t="str">
        <f>[1]动作!$D10899</f>
        <v>电表故障</v>
      </c>
      <c r="F10900" s="11" t="s">
        <v>45</v>
      </c>
      <c r="G10900" s="12">
        <f>[1]动作!$A10899+[1]动作!$B10899</f>
        <v>43217.785439814812</v>
      </c>
      <c r="H10900" s="12"/>
      <c r="I10900" s="11"/>
    </row>
    <row r="10901" spans="1:9" hidden="1" x14ac:dyDescent="0.3">
      <c r="A10901" s="24">
        <v>10899</v>
      </c>
      <c r="B10901" s="11" t="str">
        <f>IFERROR(INDEX({"JSNY-BJ0001-01";"JSNY-JS0022-01";"JSNY-JS0002-01"},MATCH(D10901,{"BJ_zhongyu";"JS_WX_liteer";"JS_CZ_wodefeng"},0)),"")</f>
        <v>JSNY-JS0002-01</v>
      </c>
      <c r="C10901" s="11" t="str">
        <f>IFERROR(INDEX({"北京中裕世纪大酒店";"江苏利特尔绿色包装股份有限公司";"常州市金坛沃德丰电子科技有限公司"},MATCH(D10901,{"BJ_zhongyu";"JS_WX_liteer";"JS_CZ_wodefeng"},0)),"")</f>
        <v>常州市金坛沃德丰电子科技有限公司</v>
      </c>
      <c r="D10901" s="11" t="str">
        <f>[1]动作!$G10900</f>
        <v>JS_CZ_wodefeng</v>
      </c>
      <c r="E10901" s="11" t="str">
        <f>[1]动作!$D10900</f>
        <v>电表故障</v>
      </c>
      <c r="F10901" s="11" t="s">
        <v>45</v>
      </c>
      <c r="G10901" s="12">
        <f>[1]动作!$A10900+[1]动作!$B10900</f>
        <v>43217.786770833336</v>
      </c>
      <c r="H10901" s="12"/>
      <c r="I10901" s="11"/>
    </row>
    <row r="10902" spans="1:9" hidden="1" x14ac:dyDescent="0.3">
      <c r="A10902" s="24">
        <v>10900</v>
      </c>
      <c r="B10902" s="11" t="str">
        <f>IFERROR(INDEX({"JSNY-BJ0001-01";"JSNY-JS0022-01";"JSNY-JS0002-01"},MATCH(D10902,{"BJ_zhongyu";"JS_WX_liteer";"JS_CZ_wodefeng"},0)),"")</f>
        <v>JSNY-JS0002-01</v>
      </c>
      <c r="C10902" s="11" t="str">
        <f>IFERROR(INDEX({"北京中裕世纪大酒店";"江苏利特尔绿色包装股份有限公司";"常州市金坛沃德丰电子科技有限公司"},MATCH(D10902,{"BJ_zhongyu";"JS_WX_liteer";"JS_CZ_wodefeng"},0)),"")</f>
        <v>常州市金坛沃德丰电子科技有限公司</v>
      </c>
      <c r="D10902" s="11" t="str">
        <f>[1]动作!$G10901</f>
        <v>JS_CZ_wodefeng</v>
      </c>
      <c r="E10902" s="11" t="str">
        <f>[1]动作!$D10901</f>
        <v>电表故障</v>
      </c>
      <c r="F10902" s="11" t="s">
        <v>45</v>
      </c>
      <c r="G10902" s="12">
        <f>[1]动作!$A10901+[1]动作!$B10901</f>
        <v>43217.787812499999</v>
      </c>
      <c r="H10902" s="12"/>
      <c r="I10902" s="11"/>
    </row>
    <row r="10903" spans="1:9" hidden="1" x14ac:dyDescent="0.3">
      <c r="A10903" s="24">
        <v>10901</v>
      </c>
      <c r="B10903" s="11" t="str">
        <f>IFERROR(INDEX({"JSNY-BJ0001-01";"JSNY-JS0022-01";"JSNY-JS0002-01"},MATCH(D10903,{"BJ_zhongyu";"JS_WX_liteer";"JS_CZ_wodefeng"},0)),"")</f>
        <v>JSNY-JS0002-01</v>
      </c>
      <c r="C10903" s="11" t="str">
        <f>IFERROR(INDEX({"北京中裕世纪大酒店";"江苏利特尔绿色包装股份有限公司";"常州市金坛沃德丰电子科技有限公司"},MATCH(D10903,{"BJ_zhongyu";"JS_WX_liteer";"JS_CZ_wodefeng"},0)),"")</f>
        <v>常州市金坛沃德丰电子科技有限公司</v>
      </c>
      <c r="D10903" s="11" t="str">
        <f>[1]动作!$G10902</f>
        <v>JS_CZ_wodefeng</v>
      </c>
      <c r="E10903" s="11" t="str">
        <f>[1]动作!$D10902</f>
        <v>电表故障</v>
      </c>
      <c r="F10903" s="11" t="s">
        <v>45</v>
      </c>
      <c r="G10903" s="12">
        <f>[1]动作!$A10902+[1]动作!$B10902</f>
        <v>43217.788680555554</v>
      </c>
      <c r="H10903" s="12"/>
      <c r="I10903" s="11"/>
    </row>
    <row r="10904" spans="1:9" hidden="1" x14ac:dyDescent="0.3">
      <c r="A10904" s="24">
        <v>10902</v>
      </c>
      <c r="B10904" s="11" t="str">
        <f>IFERROR(INDEX({"JSNY-BJ0001-01";"JSNY-JS0022-01";"JSNY-JS0002-01"},MATCH(D10904,{"BJ_zhongyu";"JS_WX_liteer";"JS_CZ_wodefeng"},0)),"")</f>
        <v>JSNY-JS0002-01</v>
      </c>
      <c r="C10904" s="11" t="str">
        <f>IFERROR(INDEX({"北京中裕世纪大酒店";"江苏利特尔绿色包装股份有限公司";"常州市金坛沃德丰电子科技有限公司"},MATCH(D10904,{"BJ_zhongyu";"JS_WX_liteer";"JS_CZ_wodefeng"},0)),"")</f>
        <v>常州市金坛沃德丰电子科技有限公司</v>
      </c>
      <c r="D10904" s="11" t="str">
        <f>[1]动作!$G10903</f>
        <v>JS_CZ_wodefeng</v>
      </c>
      <c r="E10904" s="11" t="str">
        <f>[1]动作!$D10903</f>
        <v>电表故障</v>
      </c>
      <c r="F10904" s="11" t="s">
        <v>45</v>
      </c>
      <c r="G10904" s="12">
        <f>[1]动作!$A10903+[1]动作!$B10903</f>
        <v>43217.7887962963</v>
      </c>
      <c r="H10904" s="12"/>
      <c r="I10904" s="11"/>
    </row>
    <row r="10905" spans="1:9" hidden="1" x14ac:dyDescent="0.3">
      <c r="A10905" s="24">
        <v>10903</v>
      </c>
      <c r="B10905" s="11" t="str">
        <f>IFERROR(INDEX({"JSNY-BJ0001-01";"JSNY-JS0022-01";"JSNY-JS0002-01"},MATCH(D10905,{"BJ_zhongyu";"JS_WX_liteer";"JS_CZ_wodefeng"},0)),"")</f>
        <v>JSNY-JS0002-01</v>
      </c>
      <c r="C10905" s="11" t="str">
        <f>IFERROR(INDEX({"北京中裕世纪大酒店";"江苏利特尔绿色包装股份有限公司";"常州市金坛沃德丰电子科技有限公司"},MATCH(D10905,{"BJ_zhongyu";"JS_WX_liteer";"JS_CZ_wodefeng"},0)),"")</f>
        <v>常州市金坛沃德丰电子科技有限公司</v>
      </c>
      <c r="D10905" s="11" t="str">
        <f>[1]动作!$G10904</f>
        <v>JS_CZ_wodefeng</v>
      </c>
      <c r="E10905" s="11" t="str">
        <f>[1]动作!$D10904</f>
        <v>电表故障</v>
      </c>
      <c r="F10905" s="11" t="s">
        <v>45</v>
      </c>
      <c r="G10905" s="12">
        <f>[1]动作!$A10904+[1]动作!$B10904</f>
        <v>43217.789027777777</v>
      </c>
      <c r="H10905" s="12"/>
      <c r="I10905" s="11"/>
    </row>
    <row r="10906" spans="1:9" hidden="1" x14ac:dyDescent="0.3">
      <c r="A10906" s="24">
        <v>10904</v>
      </c>
      <c r="B10906" s="11" t="str">
        <f>IFERROR(INDEX({"JSNY-BJ0001-01";"JSNY-JS0022-01";"JSNY-JS0002-01"},MATCH(D10906,{"BJ_zhongyu";"JS_WX_liteer";"JS_CZ_wodefeng"},0)),"")</f>
        <v>JSNY-JS0002-01</v>
      </c>
      <c r="C10906" s="11" t="str">
        <f>IFERROR(INDEX({"北京中裕世纪大酒店";"江苏利特尔绿色包装股份有限公司";"常州市金坛沃德丰电子科技有限公司"},MATCH(D10906,{"BJ_zhongyu";"JS_WX_liteer";"JS_CZ_wodefeng"},0)),"")</f>
        <v>常州市金坛沃德丰电子科技有限公司</v>
      </c>
      <c r="D10906" s="11" t="str">
        <f>[1]动作!$G10905</f>
        <v>JS_CZ_wodefeng</v>
      </c>
      <c r="E10906" s="11" t="str">
        <f>[1]动作!$D10905</f>
        <v>电表故障</v>
      </c>
      <c r="F10906" s="11" t="s">
        <v>45</v>
      </c>
      <c r="G10906" s="12">
        <f>[1]动作!$A10905+[1]动作!$B10905</f>
        <v>43217.790300925924</v>
      </c>
      <c r="H10906" s="12"/>
      <c r="I10906" s="11"/>
    </row>
    <row r="10907" spans="1:9" hidden="1" x14ac:dyDescent="0.3">
      <c r="A10907" s="24">
        <v>10905</v>
      </c>
      <c r="B10907" s="11" t="str">
        <f>IFERROR(INDEX({"JSNY-BJ0001-01";"JSNY-JS0022-01";"JSNY-JS0002-01"},MATCH(D10907,{"BJ_zhongyu";"JS_WX_liteer";"JS_CZ_wodefeng"},0)),"")</f>
        <v>JSNY-JS0002-01</v>
      </c>
      <c r="C10907" s="11" t="str">
        <f>IFERROR(INDEX({"北京中裕世纪大酒店";"江苏利特尔绿色包装股份有限公司";"常州市金坛沃德丰电子科技有限公司"},MATCH(D10907,{"BJ_zhongyu";"JS_WX_liteer";"JS_CZ_wodefeng"},0)),"")</f>
        <v>常州市金坛沃德丰电子科技有限公司</v>
      </c>
      <c r="D10907" s="11" t="str">
        <f>[1]动作!$G10906</f>
        <v>JS_CZ_wodefeng</v>
      </c>
      <c r="E10907" s="11" t="str">
        <f>[1]动作!$D10906</f>
        <v>电表故障</v>
      </c>
      <c r="F10907" s="11" t="s">
        <v>45</v>
      </c>
      <c r="G10907" s="12">
        <f>[1]动作!$A10906+[1]动作!$B10906</f>
        <v>43217.795798611114</v>
      </c>
      <c r="H10907" s="12"/>
      <c r="I10907" s="11"/>
    </row>
    <row r="10908" spans="1:9" hidden="1" x14ac:dyDescent="0.3">
      <c r="A10908" s="24">
        <v>10906</v>
      </c>
      <c r="B10908" s="11" t="str">
        <f>IFERROR(INDEX({"JSNY-BJ0001-01";"JSNY-JS0022-01";"JSNY-JS0002-01"},MATCH(D10908,{"BJ_zhongyu";"JS_WX_liteer";"JS_CZ_wodefeng"},0)),"")</f>
        <v>JSNY-JS0002-01</v>
      </c>
      <c r="C10908" s="11" t="str">
        <f>IFERROR(INDEX({"北京中裕世纪大酒店";"江苏利特尔绿色包装股份有限公司";"常州市金坛沃德丰电子科技有限公司"},MATCH(D10908,{"BJ_zhongyu";"JS_WX_liteer";"JS_CZ_wodefeng"},0)),"")</f>
        <v>常州市金坛沃德丰电子科技有限公司</v>
      </c>
      <c r="D10908" s="11" t="str">
        <f>[1]动作!$G10907</f>
        <v>JS_CZ_wodefeng</v>
      </c>
      <c r="E10908" s="11" t="str">
        <f>[1]动作!$D10907</f>
        <v>电表故障</v>
      </c>
      <c r="F10908" s="11" t="s">
        <v>45</v>
      </c>
      <c r="G10908" s="12">
        <f>[1]动作!$A10907+[1]动作!$B10907</f>
        <v>43217.800844907404</v>
      </c>
      <c r="H10908" s="12"/>
      <c r="I10908" s="11"/>
    </row>
    <row r="10909" spans="1:9" hidden="1" x14ac:dyDescent="0.3">
      <c r="A10909" s="24">
        <v>10907</v>
      </c>
      <c r="B10909" s="11" t="str">
        <f>IFERROR(INDEX({"JSNY-BJ0001-01";"JSNY-JS0022-01";"JSNY-JS0002-01"},MATCH(D10909,{"BJ_zhongyu";"JS_WX_liteer";"JS_CZ_wodefeng"},0)),"")</f>
        <v>JSNY-JS0002-01</v>
      </c>
      <c r="C10909" s="11" t="str">
        <f>IFERROR(INDEX({"北京中裕世纪大酒店";"江苏利特尔绿色包装股份有限公司";"常州市金坛沃德丰电子科技有限公司"},MATCH(D10909,{"BJ_zhongyu";"JS_WX_liteer";"JS_CZ_wodefeng"},0)),"")</f>
        <v>常州市金坛沃德丰电子科技有限公司</v>
      </c>
      <c r="D10909" s="11" t="str">
        <f>[1]动作!$G10908</f>
        <v>JS_CZ_wodefeng</v>
      </c>
      <c r="E10909" s="11" t="str">
        <f>[1]动作!$D10908</f>
        <v>电表故障</v>
      </c>
      <c r="F10909" s="11" t="s">
        <v>45</v>
      </c>
      <c r="G10909" s="12">
        <f>[1]动作!$A10908+[1]动作!$B10908</f>
        <v>43217.801828703705</v>
      </c>
      <c r="H10909" s="12"/>
      <c r="I10909" s="11"/>
    </row>
    <row r="10910" spans="1:9" hidden="1" x14ac:dyDescent="0.3">
      <c r="A10910" s="24">
        <v>10908</v>
      </c>
      <c r="B10910" s="11" t="str">
        <f>IFERROR(INDEX({"JSNY-BJ0001-01";"JSNY-JS0022-01";"JSNY-JS0002-01"},MATCH(D10910,{"BJ_zhongyu";"JS_WX_liteer";"JS_CZ_wodefeng"},0)),"")</f>
        <v>JSNY-JS0002-01</v>
      </c>
      <c r="C10910" s="11" t="str">
        <f>IFERROR(INDEX({"北京中裕世纪大酒店";"江苏利特尔绿色包装股份有限公司";"常州市金坛沃德丰电子科技有限公司"},MATCH(D10910,{"BJ_zhongyu";"JS_WX_liteer";"JS_CZ_wodefeng"},0)),"")</f>
        <v>常州市金坛沃德丰电子科技有限公司</v>
      </c>
      <c r="D10910" s="11" t="str">
        <f>[1]动作!$G10909</f>
        <v>JS_CZ_wodefeng</v>
      </c>
      <c r="E10910" s="11" t="str">
        <f>[1]动作!$D10909</f>
        <v>电表故障</v>
      </c>
      <c r="F10910" s="11" t="s">
        <v>45</v>
      </c>
      <c r="G10910" s="12">
        <f>[1]动作!$A10909+[1]动作!$B10909</f>
        <v>43217.802060185182</v>
      </c>
      <c r="H10910" s="12"/>
      <c r="I10910" s="11"/>
    </row>
    <row r="10911" spans="1:9" hidden="1" x14ac:dyDescent="0.3">
      <c r="A10911" s="24">
        <v>10909</v>
      </c>
      <c r="B10911" s="11" t="str">
        <f>IFERROR(INDEX({"JSNY-BJ0001-01";"JSNY-JS0022-01";"JSNY-JS0002-01"},MATCH(D10911,{"BJ_zhongyu";"JS_WX_liteer";"JS_CZ_wodefeng"},0)),"")</f>
        <v>JSNY-JS0002-01</v>
      </c>
      <c r="C10911" s="11" t="str">
        <f>IFERROR(INDEX({"北京中裕世纪大酒店";"江苏利特尔绿色包装股份有限公司";"常州市金坛沃德丰电子科技有限公司"},MATCH(D10911,{"BJ_zhongyu";"JS_WX_liteer";"JS_CZ_wodefeng"},0)),"")</f>
        <v>常州市金坛沃德丰电子科技有限公司</v>
      </c>
      <c r="D10911" s="11" t="str">
        <f>[1]动作!$G10910</f>
        <v>JS_CZ_wodefeng</v>
      </c>
      <c r="E10911" s="11" t="str">
        <f>[1]动作!$D10910</f>
        <v>电表故障</v>
      </c>
      <c r="F10911" s="11" t="s">
        <v>45</v>
      </c>
      <c r="G10911" s="12">
        <f>[1]动作!$A10910+[1]动作!$B10910</f>
        <v>43217.803159722222</v>
      </c>
      <c r="H10911" s="12"/>
      <c r="I10911" s="11"/>
    </row>
    <row r="10912" spans="1:9" hidden="1" x14ac:dyDescent="0.3">
      <c r="A10912" s="24">
        <v>10910</v>
      </c>
      <c r="B10912" s="11" t="str">
        <f>IFERROR(INDEX({"JSNY-BJ0001-01";"JSNY-JS0022-01";"JSNY-JS0002-01"},MATCH(D10912,{"BJ_zhongyu";"JS_WX_liteer";"JS_CZ_wodefeng"},0)),"")</f>
        <v>JSNY-JS0002-01</v>
      </c>
      <c r="C10912" s="11" t="str">
        <f>IFERROR(INDEX({"北京中裕世纪大酒店";"江苏利特尔绿色包装股份有限公司";"常州市金坛沃德丰电子科技有限公司"},MATCH(D10912,{"BJ_zhongyu";"JS_WX_liteer";"JS_CZ_wodefeng"},0)),"")</f>
        <v>常州市金坛沃德丰电子科技有限公司</v>
      </c>
      <c r="D10912" s="11" t="str">
        <f>[1]动作!$G10911</f>
        <v>JS_CZ_wodefeng</v>
      </c>
      <c r="E10912" s="11" t="str">
        <f>[1]动作!$D10911</f>
        <v>电表故障</v>
      </c>
      <c r="F10912" s="11" t="s">
        <v>45</v>
      </c>
      <c r="G10912" s="12">
        <f>[1]动作!$A10911+[1]动作!$B10911</f>
        <v>43217.804606481484</v>
      </c>
      <c r="H10912" s="12"/>
      <c r="I10912" s="11"/>
    </row>
    <row r="10913" spans="1:9" hidden="1" x14ac:dyDescent="0.3">
      <c r="A10913" s="24">
        <v>10911</v>
      </c>
      <c r="B10913" s="11" t="str">
        <f>IFERROR(INDEX({"JSNY-BJ0001-01";"JSNY-JS0022-01";"JSNY-JS0002-01"},MATCH(D10913,{"BJ_zhongyu";"JS_WX_liteer";"JS_CZ_wodefeng"},0)),"")</f>
        <v>JSNY-JS0002-01</v>
      </c>
      <c r="C10913" s="11" t="str">
        <f>IFERROR(INDEX({"北京中裕世纪大酒店";"江苏利特尔绿色包装股份有限公司";"常州市金坛沃德丰电子科技有限公司"},MATCH(D10913,{"BJ_zhongyu";"JS_WX_liteer";"JS_CZ_wodefeng"},0)),"")</f>
        <v>常州市金坛沃德丰电子科技有限公司</v>
      </c>
      <c r="D10913" s="11" t="str">
        <f>[1]动作!$G10912</f>
        <v>JS_CZ_wodefeng</v>
      </c>
      <c r="E10913" s="11" t="str">
        <f>[1]动作!$D10912</f>
        <v>电表故障</v>
      </c>
      <c r="F10913" s="11" t="s">
        <v>45</v>
      </c>
      <c r="G10913" s="12">
        <f>[1]动作!$A10912+[1]动作!$B10912</f>
        <v>43217.805532407408</v>
      </c>
      <c r="H10913" s="12"/>
      <c r="I10913" s="11"/>
    </row>
    <row r="10914" spans="1:9" hidden="1" x14ac:dyDescent="0.3">
      <c r="A10914" s="24">
        <v>10912</v>
      </c>
      <c r="B10914" s="11" t="str">
        <f>IFERROR(INDEX({"JSNY-BJ0001-01";"JSNY-JS0022-01";"JSNY-JS0002-01"},MATCH(D10914,{"BJ_zhongyu";"JS_WX_liteer";"JS_CZ_wodefeng"},0)),"")</f>
        <v>JSNY-JS0002-01</v>
      </c>
      <c r="C10914" s="11" t="str">
        <f>IFERROR(INDEX({"北京中裕世纪大酒店";"江苏利特尔绿色包装股份有限公司";"常州市金坛沃德丰电子科技有限公司"},MATCH(D10914,{"BJ_zhongyu";"JS_WX_liteer";"JS_CZ_wodefeng"},0)),"")</f>
        <v>常州市金坛沃德丰电子科技有限公司</v>
      </c>
      <c r="D10914" s="11" t="str">
        <f>[1]动作!$G10913</f>
        <v>JS_CZ_wodefeng</v>
      </c>
      <c r="E10914" s="11" t="str">
        <f>[1]动作!$D10913</f>
        <v>电表故障</v>
      </c>
      <c r="F10914" s="11" t="s">
        <v>45</v>
      </c>
      <c r="G10914" s="12">
        <f>[1]动作!$A10913+[1]动作!$B10913</f>
        <v>43217.805648148147</v>
      </c>
      <c r="H10914" s="12"/>
      <c r="I10914" s="11"/>
    </row>
    <row r="10915" spans="1:9" hidden="1" x14ac:dyDescent="0.3">
      <c r="A10915" s="24">
        <v>10913</v>
      </c>
      <c r="B10915" s="11" t="str">
        <f>IFERROR(INDEX({"JSNY-BJ0001-01";"JSNY-JS0022-01";"JSNY-JS0002-01"},MATCH(D10915,{"BJ_zhongyu";"JS_WX_liteer";"JS_CZ_wodefeng"},0)),"")</f>
        <v>JSNY-JS0002-01</v>
      </c>
      <c r="C10915" s="11" t="str">
        <f>IFERROR(INDEX({"北京中裕世纪大酒店";"江苏利特尔绿色包装股份有限公司";"常州市金坛沃德丰电子科技有限公司"},MATCH(D10915,{"BJ_zhongyu";"JS_WX_liteer";"JS_CZ_wodefeng"},0)),"")</f>
        <v>常州市金坛沃德丰电子科技有限公司</v>
      </c>
      <c r="D10915" s="11" t="str">
        <f>[1]动作!$G10914</f>
        <v>JS_CZ_wodefeng</v>
      </c>
      <c r="E10915" s="11" t="str">
        <f>[1]动作!$D10914</f>
        <v>电表故障</v>
      </c>
      <c r="F10915" s="11" t="s">
        <v>45</v>
      </c>
      <c r="G10915" s="12">
        <f>[1]动作!$A10914+[1]动作!$B10914</f>
        <v>43217.805821759262</v>
      </c>
      <c r="H10915" s="12"/>
      <c r="I10915" s="11"/>
    </row>
    <row r="10916" spans="1:9" hidden="1" x14ac:dyDescent="0.3">
      <c r="A10916" s="24">
        <v>10914</v>
      </c>
      <c r="B10916" s="11" t="str">
        <f>IFERROR(INDEX({"JSNY-BJ0001-01";"JSNY-JS0022-01";"JSNY-JS0002-01"},MATCH(D10916,{"BJ_zhongyu";"JS_WX_liteer";"JS_CZ_wodefeng"},0)),"")</f>
        <v>JSNY-JS0002-01</v>
      </c>
      <c r="C10916" s="11" t="str">
        <f>IFERROR(INDEX({"北京中裕世纪大酒店";"江苏利特尔绿色包装股份有限公司";"常州市金坛沃德丰电子科技有限公司"},MATCH(D10916,{"BJ_zhongyu";"JS_WX_liteer";"JS_CZ_wodefeng"},0)),"")</f>
        <v>常州市金坛沃德丰电子科技有限公司</v>
      </c>
      <c r="D10916" s="11" t="str">
        <f>[1]动作!$G10915</f>
        <v>JS_CZ_wodefeng</v>
      </c>
      <c r="E10916" s="11" t="str">
        <f>[1]动作!$D10915</f>
        <v>电表故障</v>
      </c>
      <c r="F10916" s="11" t="s">
        <v>45</v>
      </c>
      <c r="G10916" s="12">
        <f>[1]动作!$A10915+[1]动作!$B10915</f>
        <v>43217.808657407404</v>
      </c>
      <c r="H10916" s="12"/>
      <c r="I10916" s="11"/>
    </row>
    <row r="10917" spans="1:9" hidden="1" x14ac:dyDescent="0.3">
      <c r="A10917" s="24">
        <v>10915</v>
      </c>
      <c r="B10917" s="11" t="str">
        <f>IFERROR(INDEX({"JSNY-BJ0001-01";"JSNY-JS0022-01";"JSNY-JS0002-01"},MATCH(D10917,{"BJ_zhongyu";"JS_WX_liteer";"JS_CZ_wodefeng"},0)),"")</f>
        <v>JSNY-JS0002-01</v>
      </c>
      <c r="C10917" s="11" t="str">
        <f>IFERROR(INDEX({"北京中裕世纪大酒店";"江苏利特尔绿色包装股份有限公司";"常州市金坛沃德丰电子科技有限公司"},MATCH(D10917,{"BJ_zhongyu";"JS_WX_liteer";"JS_CZ_wodefeng"},0)),"")</f>
        <v>常州市金坛沃德丰电子科技有限公司</v>
      </c>
      <c r="D10917" s="11" t="str">
        <f>[1]动作!$G10916</f>
        <v>JS_CZ_wodefeng</v>
      </c>
      <c r="E10917" s="11" t="str">
        <f>[1]动作!$D10916</f>
        <v>电表故障</v>
      </c>
      <c r="F10917" s="11" t="s">
        <v>45</v>
      </c>
      <c r="G10917" s="12">
        <f>[1]动作!$A10916+[1]动作!$B10916</f>
        <v>43217.810856481483</v>
      </c>
      <c r="H10917" s="12"/>
      <c r="I10917" s="11"/>
    </row>
    <row r="10918" spans="1:9" hidden="1" x14ac:dyDescent="0.3">
      <c r="A10918" s="24">
        <v>10916</v>
      </c>
      <c r="B10918" s="11" t="str">
        <f>IFERROR(INDEX({"JSNY-BJ0001-01";"JSNY-JS0022-01";"JSNY-JS0002-01"},MATCH(D10918,{"BJ_zhongyu";"JS_WX_liteer";"JS_CZ_wodefeng"},0)),"")</f>
        <v>JSNY-JS0002-01</v>
      </c>
      <c r="C10918" s="11" t="str">
        <f>IFERROR(INDEX({"北京中裕世纪大酒店";"江苏利特尔绿色包装股份有限公司";"常州市金坛沃德丰电子科技有限公司"},MATCH(D10918,{"BJ_zhongyu";"JS_WX_liteer";"JS_CZ_wodefeng"},0)),"")</f>
        <v>常州市金坛沃德丰电子科技有限公司</v>
      </c>
      <c r="D10918" s="11" t="str">
        <f>[1]动作!$G10917</f>
        <v>JS_CZ_wodefeng</v>
      </c>
      <c r="E10918" s="11" t="str">
        <f>[1]动作!$D10917</f>
        <v>电表故障</v>
      </c>
      <c r="F10918" s="11" t="s">
        <v>45</v>
      </c>
      <c r="G10918" s="12">
        <f>[1]动作!$A10917+[1]动作!$B10917</f>
        <v>43217.81108796296</v>
      </c>
      <c r="H10918" s="12"/>
      <c r="I10918" s="11"/>
    </row>
    <row r="10919" spans="1:9" hidden="1" x14ac:dyDescent="0.3">
      <c r="A10919" s="24">
        <v>10917</v>
      </c>
      <c r="B10919" s="11" t="str">
        <f>IFERROR(INDEX({"JSNY-BJ0001-01";"JSNY-JS0022-01";"JSNY-JS0002-01"},MATCH(D10919,{"BJ_zhongyu";"JS_WX_liteer";"JS_CZ_wodefeng"},0)),"")</f>
        <v>JSNY-JS0002-01</v>
      </c>
      <c r="C10919" s="11" t="str">
        <f>IFERROR(INDEX({"北京中裕世纪大酒店";"江苏利特尔绿色包装股份有限公司";"常州市金坛沃德丰电子科技有限公司"},MATCH(D10919,{"BJ_zhongyu";"JS_WX_liteer";"JS_CZ_wodefeng"},0)),"")</f>
        <v>常州市金坛沃德丰电子科技有限公司</v>
      </c>
      <c r="D10919" s="11" t="str">
        <f>[1]动作!$G10918</f>
        <v>JS_CZ_wodefeng</v>
      </c>
      <c r="E10919" s="11" t="str">
        <f>[1]动作!$D10918</f>
        <v>电表故障</v>
      </c>
      <c r="F10919" s="11" t="s">
        <v>45</v>
      </c>
      <c r="G10919" s="12">
        <f>[1]动作!$A10918+[1]动作!$B10918</f>
        <v>43217.811203703706</v>
      </c>
      <c r="H10919" s="12"/>
      <c r="I10919" s="11"/>
    </row>
    <row r="10920" spans="1:9" hidden="1" x14ac:dyDescent="0.3">
      <c r="A10920" s="24">
        <v>10918</v>
      </c>
      <c r="B10920" s="11" t="str">
        <f>IFERROR(INDEX({"JSNY-BJ0001-01";"JSNY-JS0022-01";"JSNY-JS0002-01"},MATCH(D10920,{"BJ_zhongyu";"JS_WX_liteer";"JS_CZ_wodefeng"},0)),"")</f>
        <v>JSNY-JS0002-01</v>
      </c>
      <c r="C10920" s="11" t="str">
        <f>IFERROR(INDEX({"北京中裕世纪大酒店";"江苏利特尔绿色包装股份有限公司";"常州市金坛沃德丰电子科技有限公司"},MATCH(D10920,{"BJ_zhongyu";"JS_WX_liteer";"JS_CZ_wodefeng"},0)),"")</f>
        <v>常州市金坛沃德丰电子科技有限公司</v>
      </c>
      <c r="D10920" s="11" t="str">
        <f>[1]动作!$G10919</f>
        <v>JS_CZ_wodefeng</v>
      </c>
      <c r="E10920" s="11" t="str">
        <f>[1]动作!$D10919</f>
        <v>电表故障</v>
      </c>
      <c r="F10920" s="11" t="s">
        <v>45</v>
      </c>
      <c r="G10920" s="12">
        <f>[1]动作!$A10919+[1]动作!$B10919</f>
        <v>43217.811319444445</v>
      </c>
      <c r="H10920" s="12"/>
      <c r="I10920" s="11"/>
    </row>
    <row r="10921" spans="1:9" hidden="1" x14ac:dyDescent="0.3">
      <c r="A10921" s="24">
        <v>10919</v>
      </c>
      <c r="B10921" s="11" t="str">
        <f>IFERROR(INDEX({"JSNY-BJ0001-01";"JSNY-JS0022-01";"JSNY-JS0002-01"},MATCH(D10921,{"BJ_zhongyu";"JS_WX_liteer";"JS_CZ_wodefeng"},0)),"")</f>
        <v>JSNY-JS0002-01</v>
      </c>
      <c r="C10921" s="11" t="str">
        <f>IFERROR(INDEX({"北京中裕世纪大酒店";"江苏利特尔绿色包装股份有限公司";"常州市金坛沃德丰电子科技有限公司"},MATCH(D10921,{"BJ_zhongyu";"JS_WX_liteer";"JS_CZ_wodefeng"},0)),"")</f>
        <v>常州市金坛沃德丰电子科技有限公司</v>
      </c>
      <c r="D10921" s="11" t="str">
        <f>[1]动作!$G10920</f>
        <v>JS_CZ_wodefeng</v>
      </c>
      <c r="E10921" s="11" t="str">
        <f>[1]动作!$D10920</f>
        <v>电表故障</v>
      </c>
      <c r="F10921" s="11" t="s">
        <v>45</v>
      </c>
      <c r="G10921" s="12">
        <f>[1]动作!$A10920+[1]动作!$B10920</f>
        <v>43217.812071759261</v>
      </c>
      <c r="H10921" s="12"/>
      <c r="I10921" s="11"/>
    </row>
    <row r="10922" spans="1:9" hidden="1" x14ac:dyDescent="0.3">
      <c r="A10922" s="24">
        <v>10920</v>
      </c>
      <c r="B10922" s="11" t="str">
        <f>IFERROR(INDEX({"JSNY-BJ0001-01";"JSNY-JS0022-01";"JSNY-JS0002-01"},MATCH(D10922,{"BJ_zhongyu";"JS_WX_liteer";"JS_CZ_wodefeng"},0)),"")</f>
        <v>JSNY-JS0002-01</v>
      </c>
      <c r="C10922" s="11" t="str">
        <f>IFERROR(INDEX({"北京中裕世纪大酒店";"江苏利特尔绿色包装股份有限公司";"常州市金坛沃德丰电子科技有限公司"},MATCH(D10922,{"BJ_zhongyu";"JS_WX_liteer";"JS_CZ_wodefeng"},0)),"")</f>
        <v>常州市金坛沃德丰电子科技有限公司</v>
      </c>
      <c r="D10922" s="11" t="str">
        <f>[1]动作!$G10921</f>
        <v>JS_CZ_wodefeng</v>
      </c>
      <c r="E10922" s="11" t="str">
        <f>[1]动作!$D10921</f>
        <v>电表故障</v>
      </c>
      <c r="F10922" s="11" t="s">
        <v>45</v>
      </c>
      <c r="G10922" s="12">
        <f>[1]动作!$A10921+[1]动作!$B10921</f>
        <v>43217.816006944442</v>
      </c>
      <c r="H10922" s="12"/>
      <c r="I10922" s="11"/>
    </row>
    <row r="10923" spans="1:9" hidden="1" x14ac:dyDescent="0.3">
      <c r="A10923" s="24">
        <v>10921</v>
      </c>
      <c r="B10923" s="11" t="str">
        <f>IFERROR(INDEX({"JSNY-BJ0001-01";"JSNY-JS0022-01";"JSNY-JS0002-01"},MATCH(D10923,{"BJ_zhongyu";"JS_WX_liteer";"JS_CZ_wodefeng"},0)),"")</f>
        <v>JSNY-JS0002-01</v>
      </c>
      <c r="C10923" s="11" t="str">
        <f>IFERROR(INDEX({"北京中裕世纪大酒店";"江苏利特尔绿色包装股份有限公司";"常州市金坛沃德丰电子科技有限公司"},MATCH(D10923,{"BJ_zhongyu";"JS_WX_liteer";"JS_CZ_wodefeng"},0)),"")</f>
        <v>常州市金坛沃德丰电子科技有限公司</v>
      </c>
      <c r="D10923" s="11" t="str">
        <f>[1]动作!$G10922</f>
        <v>JS_CZ_wodefeng</v>
      </c>
      <c r="E10923" s="11" t="str">
        <f>[1]动作!$D10922</f>
        <v>电表故障</v>
      </c>
      <c r="F10923" s="11" t="s">
        <v>45</v>
      </c>
      <c r="G10923" s="12">
        <f>[1]动作!$A10922+[1]动作!$B10922</f>
        <v>43217.817569444444</v>
      </c>
      <c r="H10923" s="12"/>
      <c r="I10923" s="11"/>
    </row>
    <row r="10924" spans="1:9" hidden="1" x14ac:dyDescent="0.3">
      <c r="A10924" s="24">
        <v>10922</v>
      </c>
      <c r="B10924" s="11" t="str">
        <f>IFERROR(INDEX({"JSNY-BJ0001-01";"JSNY-JS0022-01";"JSNY-JS0002-01"},MATCH(D10924,{"BJ_zhongyu";"JS_WX_liteer";"JS_CZ_wodefeng"},0)),"")</f>
        <v>JSNY-JS0002-01</v>
      </c>
      <c r="C10924" s="11" t="str">
        <f>IFERROR(INDEX({"北京中裕世纪大酒店";"江苏利特尔绿色包装股份有限公司";"常州市金坛沃德丰电子科技有限公司"},MATCH(D10924,{"BJ_zhongyu";"JS_WX_liteer";"JS_CZ_wodefeng"},0)),"")</f>
        <v>常州市金坛沃德丰电子科技有限公司</v>
      </c>
      <c r="D10924" s="11" t="str">
        <f>[1]动作!$G10923</f>
        <v>JS_CZ_wodefeng</v>
      </c>
      <c r="E10924" s="11" t="str">
        <f>[1]动作!$D10923</f>
        <v>电表故障</v>
      </c>
      <c r="F10924" s="11" t="s">
        <v>45</v>
      </c>
      <c r="G10924" s="12">
        <f>[1]动作!$A10923+[1]动作!$B10923</f>
        <v>43217.820983796293</v>
      </c>
      <c r="H10924" s="12"/>
      <c r="I10924" s="11"/>
    </row>
    <row r="10925" spans="1:9" hidden="1" x14ac:dyDescent="0.3">
      <c r="A10925" s="24">
        <v>10923</v>
      </c>
      <c r="B10925" s="11" t="str">
        <f>IFERROR(INDEX({"JSNY-BJ0001-01";"JSNY-JS0022-01";"JSNY-JS0002-01"},MATCH(D10925,{"BJ_zhongyu";"JS_WX_liteer";"JS_CZ_wodefeng"},0)),"")</f>
        <v>JSNY-JS0002-01</v>
      </c>
      <c r="C10925" s="11" t="str">
        <f>IFERROR(INDEX({"北京中裕世纪大酒店";"江苏利特尔绿色包装股份有限公司";"常州市金坛沃德丰电子科技有限公司"},MATCH(D10925,{"BJ_zhongyu";"JS_WX_liteer";"JS_CZ_wodefeng"},0)),"")</f>
        <v>常州市金坛沃德丰电子科技有限公司</v>
      </c>
      <c r="D10925" s="11" t="str">
        <f>[1]动作!$G10924</f>
        <v>JS_CZ_wodefeng</v>
      </c>
      <c r="E10925" s="11" t="str">
        <f>[1]动作!$D10924</f>
        <v>电表故障</v>
      </c>
      <c r="F10925" s="11" t="s">
        <v>45</v>
      </c>
      <c r="G10925" s="12">
        <f>[1]动作!$A10924+[1]动作!$B10924</f>
        <v>43217.821226851855</v>
      </c>
      <c r="H10925" s="12"/>
      <c r="I10925" s="11"/>
    </row>
    <row r="10926" spans="1:9" hidden="1" x14ac:dyDescent="0.3">
      <c r="A10926" s="24">
        <v>10924</v>
      </c>
      <c r="B10926" s="11" t="str">
        <f>IFERROR(INDEX({"JSNY-BJ0001-01";"JSNY-JS0022-01";"JSNY-JS0002-01"},MATCH(D10926,{"BJ_zhongyu";"JS_WX_liteer";"JS_CZ_wodefeng"},0)),"")</f>
        <v>JSNY-JS0002-01</v>
      </c>
      <c r="C10926" s="11" t="str">
        <f>IFERROR(INDEX({"北京中裕世纪大酒店";"江苏利特尔绿色包装股份有限公司";"常州市金坛沃德丰电子科技有限公司"},MATCH(D10926,{"BJ_zhongyu";"JS_WX_liteer";"JS_CZ_wodefeng"},0)),"")</f>
        <v>常州市金坛沃德丰电子科技有限公司</v>
      </c>
      <c r="D10926" s="11" t="str">
        <f>[1]动作!$G10925</f>
        <v>JS_CZ_wodefeng</v>
      </c>
      <c r="E10926" s="11" t="str">
        <f>[1]动作!$D10925</f>
        <v>电表故障</v>
      </c>
      <c r="F10926" s="11" t="s">
        <v>45</v>
      </c>
      <c r="G10926" s="12">
        <f>[1]动作!$A10925+[1]动作!$B10925</f>
        <v>43217.821342592593</v>
      </c>
      <c r="H10926" s="12"/>
      <c r="I10926" s="11"/>
    </row>
    <row r="10927" spans="1:9" hidden="1" x14ac:dyDescent="0.3">
      <c r="A10927" s="24">
        <v>10925</v>
      </c>
      <c r="B10927" s="11" t="str">
        <f>IFERROR(INDEX({"JSNY-BJ0001-01";"JSNY-JS0022-01";"JSNY-JS0002-01"},MATCH(D10927,{"BJ_zhongyu";"JS_WX_liteer";"JS_CZ_wodefeng"},0)),"")</f>
        <v>JSNY-JS0002-01</v>
      </c>
      <c r="C10927" s="11" t="str">
        <f>IFERROR(INDEX({"北京中裕世纪大酒店";"江苏利特尔绿色包装股份有限公司";"常州市金坛沃德丰电子科技有限公司"},MATCH(D10927,{"BJ_zhongyu";"JS_WX_liteer";"JS_CZ_wodefeng"},0)),"")</f>
        <v>常州市金坛沃德丰电子科技有限公司</v>
      </c>
      <c r="D10927" s="11" t="str">
        <f>[1]动作!$G10926</f>
        <v>JS_CZ_wodefeng</v>
      </c>
      <c r="E10927" s="11" t="str">
        <f>[1]动作!$D10926</f>
        <v>电表故障</v>
      </c>
      <c r="F10927" s="11" t="s">
        <v>45</v>
      </c>
      <c r="G10927" s="12">
        <f>[1]动作!$A10926+[1]动作!$B10926</f>
        <v>43217.825219907405</v>
      </c>
      <c r="H10927" s="12"/>
      <c r="I10927" s="11"/>
    </row>
    <row r="10928" spans="1:9" hidden="1" x14ac:dyDescent="0.3">
      <c r="A10928" s="24">
        <v>10926</v>
      </c>
      <c r="B10928" s="11" t="str">
        <f>IFERROR(INDEX({"JSNY-BJ0001-01";"JSNY-JS0022-01";"JSNY-JS0002-01"},MATCH(D10928,{"BJ_zhongyu";"JS_WX_liteer";"JS_CZ_wodefeng"},0)),"")</f>
        <v>JSNY-JS0002-01</v>
      </c>
      <c r="C10928" s="11" t="str">
        <f>IFERROR(INDEX({"北京中裕世纪大酒店";"江苏利特尔绿色包装股份有限公司";"常州市金坛沃德丰电子科技有限公司"},MATCH(D10928,{"BJ_zhongyu";"JS_WX_liteer";"JS_CZ_wodefeng"},0)),"")</f>
        <v>常州市金坛沃德丰电子科技有限公司</v>
      </c>
      <c r="D10928" s="11" t="str">
        <f>[1]动作!$G10927</f>
        <v>JS_CZ_wodefeng</v>
      </c>
      <c r="E10928" s="11" t="str">
        <f>[1]动作!$D10927</f>
        <v>电表故障</v>
      </c>
      <c r="F10928" s="11" t="s">
        <v>45</v>
      </c>
      <c r="G10928" s="12">
        <f>[1]动作!$A10927+[1]动作!$B10927</f>
        <v>43217.826261574075</v>
      </c>
      <c r="H10928" s="12"/>
      <c r="I10928" s="11"/>
    </row>
    <row r="10929" spans="1:9" hidden="1" x14ac:dyDescent="0.3">
      <c r="A10929" s="24">
        <v>10927</v>
      </c>
      <c r="B10929" s="11" t="str">
        <f>IFERROR(INDEX({"JSNY-BJ0001-01";"JSNY-JS0022-01";"JSNY-JS0002-01"},MATCH(D10929,{"BJ_zhongyu";"JS_WX_liteer";"JS_CZ_wodefeng"},0)),"")</f>
        <v>JSNY-JS0002-01</v>
      </c>
      <c r="C10929" s="11" t="str">
        <f>IFERROR(INDEX({"北京中裕世纪大酒店";"江苏利特尔绿色包装股份有限公司";"常州市金坛沃德丰电子科技有限公司"},MATCH(D10929,{"BJ_zhongyu";"JS_WX_liteer";"JS_CZ_wodefeng"},0)),"")</f>
        <v>常州市金坛沃德丰电子科技有限公司</v>
      </c>
      <c r="D10929" s="11" t="str">
        <f>[1]动作!$G10928</f>
        <v>JS_CZ_wodefeng</v>
      </c>
      <c r="E10929" s="11" t="str">
        <f>[1]动作!$D10928</f>
        <v>电表故障</v>
      </c>
      <c r="F10929" s="11" t="s">
        <v>45</v>
      </c>
      <c r="G10929" s="12">
        <f>[1]动作!$A10928+[1]动作!$B10928</f>
        <v>43217.826493055552</v>
      </c>
      <c r="H10929" s="12"/>
      <c r="I10929" s="11"/>
    </row>
    <row r="10930" spans="1:9" hidden="1" x14ac:dyDescent="0.3">
      <c r="A10930" s="24">
        <v>10928</v>
      </c>
      <c r="B10930" s="11" t="str">
        <f>IFERROR(INDEX({"JSNY-BJ0001-01";"JSNY-JS0022-01";"JSNY-JS0002-01"},MATCH(D10930,{"BJ_zhongyu";"JS_WX_liteer";"JS_CZ_wodefeng"},0)),"")</f>
        <v>JSNY-JS0002-01</v>
      </c>
      <c r="C10930" s="11" t="str">
        <f>IFERROR(INDEX({"北京中裕世纪大酒店";"江苏利特尔绿色包装股份有限公司";"常州市金坛沃德丰电子科技有限公司"},MATCH(D10930,{"BJ_zhongyu";"JS_WX_liteer";"JS_CZ_wodefeng"},0)),"")</f>
        <v>常州市金坛沃德丰电子科技有限公司</v>
      </c>
      <c r="D10930" s="11" t="str">
        <f>[1]动作!$G10929</f>
        <v>JS_CZ_wodefeng</v>
      </c>
      <c r="E10930" s="11" t="str">
        <f>[1]动作!$D10929</f>
        <v>电表故障</v>
      </c>
      <c r="F10930" s="11" t="s">
        <v>45</v>
      </c>
      <c r="G10930" s="12">
        <f>[1]动作!$A10929+[1]动作!$B10929</f>
        <v>43217.826724537037</v>
      </c>
      <c r="H10930" s="12"/>
      <c r="I10930" s="11"/>
    </row>
    <row r="10931" spans="1:9" hidden="1" x14ac:dyDescent="0.3">
      <c r="A10931" s="24">
        <v>10929</v>
      </c>
      <c r="B10931" s="11" t="str">
        <f>IFERROR(INDEX({"JSNY-BJ0001-01";"JSNY-JS0022-01";"JSNY-JS0002-01"},MATCH(D10931,{"BJ_zhongyu";"JS_WX_liteer";"JS_CZ_wodefeng"},0)),"")</f>
        <v>JSNY-JS0002-01</v>
      </c>
      <c r="C10931" s="11" t="str">
        <f>IFERROR(INDEX({"北京中裕世纪大酒店";"江苏利特尔绿色包装股份有限公司";"常州市金坛沃德丰电子科技有限公司"},MATCH(D10931,{"BJ_zhongyu";"JS_WX_liteer";"JS_CZ_wodefeng"},0)),"")</f>
        <v>常州市金坛沃德丰电子科技有限公司</v>
      </c>
      <c r="D10931" s="11" t="str">
        <f>[1]动作!$G10930</f>
        <v>JS_CZ_wodefeng</v>
      </c>
      <c r="E10931" s="11" t="str">
        <f>[1]动作!$D10930</f>
        <v>电表故障</v>
      </c>
      <c r="F10931" s="11" t="s">
        <v>45</v>
      </c>
      <c r="G10931" s="12">
        <f>[1]动作!$A10930+[1]动作!$B10930</f>
        <v>43217.826840277776</v>
      </c>
      <c r="H10931" s="12"/>
      <c r="I10931" s="11"/>
    </row>
    <row r="10932" spans="1:9" hidden="1" x14ac:dyDescent="0.3">
      <c r="A10932" s="24">
        <v>10930</v>
      </c>
      <c r="B10932" s="11" t="str">
        <f>IFERROR(INDEX({"JSNY-BJ0001-01";"JSNY-JS0022-01";"JSNY-JS0002-01"},MATCH(D10932,{"BJ_zhongyu";"JS_WX_liteer";"JS_CZ_wodefeng"},0)),"")</f>
        <v>JSNY-JS0002-01</v>
      </c>
      <c r="C10932" s="11" t="str">
        <f>IFERROR(INDEX({"北京中裕世纪大酒店";"江苏利特尔绿色包装股份有限公司";"常州市金坛沃德丰电子科技有限公司"},MATCH(D10932,{"BJ_zhongyu";"JS_WX_liteer";"JS_CZ_wodefeng"},0)),"")</f>
        <v>常州市金坛沃德丰电子科技有限公司</v>
      </c>
      <c r="D10932" s="11" t="str">
        <f>[1]动作!$G10931</f>
        <v>JS_CZ_wodefeng</v>
      </c>
      <c r="E10932" s="11" t="str">
        <f>[1]动作!$D10931</f>
        <v>电表故障</v>
      </c>
      <c r="F10932" s="11" t="s">
        <v>45</v>
      </c>
      <c r="G10932" s="12">
        <f>[1]动作!$A10931+[1]动作!$B10931</f>
        <v>43217.827766203707</v>
      </c>
      <c r="H10932" s="12"/>
      <c r="I10932" s="11"/>
    </row>
    <row r="10933" spans="1:9" hidden="1" x14ac:dyDescent="0.3">
      <c r="A10933" s="24">
        <v>10931</v>
      </c>
      <c r="B10933" s="11" t="str">
        <f>IFERROR(INDEX({"JSNY-BJ0001-01";"JSNY-JS0022-01";"JSNY-JS0002-01"},MATCH(D10933,{"BJ_zhongyu";"JS_WX_liteer";"JS_CZ_wodefeng"},0)),"")</f>
        <v>JSNY-JS0002-01</v>
      </c>
      <c r="C10933" s="11" t="str">
        <f>IFERROR(INDEX({"北京中裕世纪大酒店";"江苏利特尔绿色包装股份有限公司";"常州市金坛沃德丰电子科技有限公司"},MATCH(D10933,{"BJ_zhongyu";"JS_WX_liteer";"JS_CZ_wodefeng"},0)),"")</f>
        <v>常州市金坛沃德丰电子科技有限公司</v>
      </c>
      <c r="D10933" s="11" t="str">
        <f>[1]动作!$G10932</f>
        <v>JS_CZ_wodefeng</v>
      </c>
      <c r="E10933" s="11" t="str">
        <f>[1]动作!$D10932</f>
        <v>电表故障</v>
      </c>
      <c r="F10933" s="11" t="s">
        <v>45</v>
      </c>
      <c r="G10933" s="12">
        <f>[1]动作!$A10932+[1]动作!$B10932</f>
        <v>43217.827881944446</v>
      </c>
      <c r="H10933" s="12"/>
      <c r="I10933" s="11"/>
    </row>
    <row r="10934" spans="1:9" hidden="1" x14ac:dyDescent="0.3">
      <c r="A10934" s="24">
        <v>10932</v>
      </c>
      <c r="B10934" s="11" t="str">
        <f>IFERROR(INDEX({"JSNY-BJ0001-01";"JSNY-JS0022-01";"JSNY-JS0002-01"},MATCH(D10934,{"BJ_zhongyu";"JS_WX_liteer";"JS_CZ_wodefeng"},0)),"")</f>
        <v>JSNY-JS0002-01</v>
      </c>
      <c r="C10934" s="11" t="str">
        <f>IFERROR(INDEX({"北京中裕世纪大酒店";"江苏利特尔绿色包装股份有限公司";"常州市金坛沃德丰电子科技有限公司"},MATCH(D10934,{"BJ_zhongyu";"JS_WX_liteer";"JS_CZ_wodefeng"},0)),"")</f>
        <v>常州市金坛沃德丰电子科技有限公司</v>
      </c>
      <c r="D10934" s="11" t="str">
        <f>[1]动作!$G10933</f>
        <v>JS_CZ_wodefeng</v>
      </c>
      <c r="E10934" s="11" t="str">
        <f>[1]动作!$D10933</f>
        <v>电表故障</v>
      </c>
      <c r="F10934" s="11" t="s">
        <v>45</v>
      </c>
      <c r="G10934" s="12">
        <f>[1]动作!$A10933+[1]动作!$B10933</f>
        <v>43217.830138888887</v>
      </c>
      <c r="H10934" s="12"/>
      <c r="I10934" s="11"/>
    </row>
    <row r="10935" spans="1:9" hidden="1" x14ac:dyDescent="0.3">
      <c r="A10935" s="24">
        <v>10933</v>
      </c>
      <c r="B10935" s="11" t="str">
        <f>IFERROR(INDEX({"JSNY-BJ0001-01";"JSNY-JS0022-01";"JSNY-JS0002-01"},MATCH(D10935,{"BJ_zhongyu";"JS_WX_liteer";"JS_CZ_wodefeng"},0)),"")</f>
        <v>JSNY-JS0002-01</v>
      </c>
      <c r="C10935" s="11" t="str">
        <f>IFERROR(INDEX({"北京中裕世纪大酒店";"江苏利特尔绿色包装股份有限公司";"常州市金坛沃德丰电子科技有限公司"},MATCH(D10935,{"BJ_zhongyu";"JS_WX_liteer";"JS_CZ_wodefeng"},0)),"")</f>
        <v>常州市金坛沃德丰电子科技有限公司</v>
      </c>
      <c r="D10935" s="11" t="str">
        <f>[1]动作!$G10934</f>
        <v>JS_CZ_wodefeng</v>
      </c>
      <c r="E10935" s="11" t="str">
        <f>[1]动作!$D10934</f>
        <v>电表故障</v>
      </c>
      <c r="F10935" s="11" t="s">
        <v>45</v>
      </c>
      <c r="G10935" s="12">
        <f>[1]动作!$A10934+[1]动作!$B10934</f>
        <v>43217.831701388888</v>
      </c>
      <c r="H10935" s="12"/>
      <c r="I10935" s="11"/>
    </row>
    <row r="10936" spans="1:9" hidden="1" x14ac:dyDescent="0.3">
      <c r="A10936" s="24">
        <v>10934</v>
      </c>
      <c r="B10936" s="11" t="str">
        <f>IFERROR(INDEX({"JSNY-BJ0001-01";"JSNY-JS0022-01";"JSNY-JS0002-01"},MATCH(D10936,{"BJ_zhongyu";"JS_WX_liteer";"JS_CZ_wodefeng"},0)),"")</f>
        <v>JSNY-JS0002-01</v>
      </c>
      <c r="C10936" s="11" t="str">
        <f>IFERROR(INDEX({"北京中裕世纪大酒店";"江苏利特尔绿色包装股份有限公司";"常州市金坛沃德丰电子科技有限公司"},MATCH(D10936,{"BJ_zhongyu";"JS_WX_liteer";"JS_CZ_wodefeng"},0)),"")</f>
        <v>常州市金坛沃德丰电子科技有限公司</v>
      </c>
      <c r="D10936" s="11" t="str">
        <f>[1]动作!$G10935</f>
        <v>JS_CZ_wodefeng</v>
      </c>
      <c r="E10936" s="11" t="str">
        <f>[1]动作!$D10935</f>
        <v>电表故障</v>
      </c>
      <c r="F10936" s="11" t="s">
        <v>45</v>
      </c>
      <c r="G10936" s="12">
        <f>[1]动作!$A10935+[1]动作!$B10935</f>
        <v>43217.836736111109</v>
      </c>
      <c r="H10936" s="12"/>
      <c r="I10936" s="11"/>
    </row>
    <row r="10937" spans="1:9" hidden="1" x14ac:dyDescent="0.3">
      <c r="A10937" s="24">
        <v>10935</v>
      </c>
      <c r="B10937" s="11" t="str">
        <f>IFERROR(INDEX({"JSNY-BJ0001-01";"JSNY-JS0022-01";"JSNY-JS0002-01"},MATCH(D10937,{"BJ_zhongyu";"JS_WX_liteer";"JS_CZ_wodefeng"},0)),"")</f>
        <v>JSNY-JS0002-01</v>
      </c>
      <c r="C10937" s="11" t="str">
        <f>IFERROR(INDEX({"北京中裕世纪大酒店";"江苏利特尔绿色包装股份有限公司";"常州市金坛沃德丰电子科技有限公司"},MATCH(D10937,{"BJ_zhongyu";"JS_WX_liteer";"JS_CZ_wodefeng"},0)),"")</f>
        <v>常州市金坛沃德丰电子科技有限公司</v>
      </c>
      <c r="D10937" s="11" t="str">
        <f>[1]动作!$G10936</f>
        <v>JS_CZ_wodefeng</v>
      </c>
      <c r="E10937" s="11" t="str">
        <f>[1]动作!$D10936</f>
        <v>电表故障</v>
      </c>
      <c r="F10937" s="11" t="s">
        <v>45</v>
      </c>
      <c r="G10937" s="12">
        <f>[1]动作!$A10936+[1]动作!$B10936</f>
        <v>43217.836851851855</v>
      </c>
      <c r="H10937" s="12"/>
      <c r="I10937" s="11"/>
    </row>
    <row r="10938" spans="1:9" hidden="1" x14ac:dyDescent="0.3">
      <c r="A10938" s="24">
        <v>10936</v>
      </c>
      <c r="B10938" s="11" t="str">
        <f>IFERROR(INDEX({"JSNY-BJ0001-01";"JSNY-JS0022-01";"JSNY-JS0002-01"},MATCH(D10938,{"BJ_zhongyu";"JS_WX_liteer";"JS_CZ_wodefeng"},0)),"")</f>
        <v>JSNY-JS0002-01</v>
      </c>
      <c r="C10938" s="11" t="str">
        <f>IFERROR(INDEX({"北京中裕世纪大酒店";"江苏利特尔绿色包装股份有限公司";"常州市金坛沃德丰电子科技有限公司"},MATCH(D10938,{"BJ_zhongyu";"JS_WX_liteer";"JS_CZ_wodefeng"},0)),"")</f>
        <v>常州市金坛沃德丰电子科技有限公司</v>
      </c>
      <c r="D10938" s="11" t="str">
        <f>[1]动作!$G10937</f>
        <v>JS_CZ_wodefeng</v>
      </c>
      <c r="E10938" s="11" t="str">
        <f>[1]动作!$D10937</f>
        <v>电表故障</v>
      </c>
      <c r="F10938" s="11" t="s">
        <v>45</v>
      </c>
      <c r="G10938" s="12">
        <f>[1]动作!$A10937+[1]动作!$B10937</f>
        <v>43217.840613425928</v>
      </c>
      <c r="H10938" s="12"/>
      <c r="I10938" s="11"/>
    </row>
    <row r="10939" spans="1:9" hidden="1" x14ac:dyDescent="0.3">
      <c r="A10939" s="24">
        <v>10937</v>
      </c>
      <c r="B10939" s="11" t="str">
        <f>IFERROR(INDEX({"JSNY-BJ0001-01";"JSNY-JS0022-01";"JSNY-JS0002-01"},MATCH(D10939,{"BJ_zhongyu";"JS_WX_liteer";"JS_CZ_wodefeng"},0)),"")</f>
        <v>JSNY-JS0002-01</v>
      </c>
      <c r="C10939" s="11" t="str">
        <f>IFERROR(INDEX({"北京中裕世纪大酒店";"江苏利特尔绿色包装股份有限公司";"常州市金坛沃德丰电子科技有限公司"},MATCH(D10939,{"BJ_zhongyu";"JS_WX_liteer";"JS_CZ_wodefeng"},0)),"")</f>
        <v>常州市金坛沃德丰电子科技有限公司</v>
      </c>
      <c r="D10939" s="11" t="str">
        <f>[1]动作!$G10938</f>
        <v>JS_CZ_wodefeng</v>
      </c>
      <c r="E10939" s="11" t="str">
        <f>[1]动作!$D10938</f>
        <v>电表故障</v>
      </c>
      <c r="F10939" s="11" t="s">
        <v>45</v>
      </c>
      <c r="G10939" s="12">
        <f>[1]动作!$A10938+[1]动作!$B10938</f>
        <v>43217.841956018521</v>
      </c>
      <c r="H10939" s="12"/>
      <c r="I10939" s="11"/>
    </row>
    <row r="10940" spans="1:9" hidden="1" x14ac:dyDescent="0.3">
      <c r="A10940" s="24">
        <v>10938</v>
      </c>
      <c r="B10940" s="11" t="str">
        <f>IFERROR(INDEX({"JSNY-BJ0001-01";"JSNY-JS0022-01";"JSNY-JS0002-01"},MATCH(D10940,{"BJ_zhongyu";"JS_WX_liteer";"JS_CZ_wodefeng"},0)),"")</f>
        <v>JSNY-JS0002-01</v>
      </c>
      <c r="C10940" s="11" t="str">
        <f>IFERROR(INDEX({"北京中裕世纪大酒店";"江苏利特尔绿色包装股份有限公司";"常州市金坛沃德丰电子科技有限公司"},MATCH(D10940,{"BJ_zhongyu";"JS_WX_liteer";"JS_CZ_wodefeng"},0)),"")</f>
        <v>常州市金坛沃德丰电子科技有限公司</v>
      </c>
      <c r="D10940" s="11" t="str">
        <f>[1]动作!$G10939</f>
        <v>JS_CZ_wodefeng</v>
      </c>
      <c r="E10940" s="11" t="str">
        <f>[1]动作!$D10939</f>
        <v>电表故障</v>
      </c>
      <c r="F10940" s="11" t="s">
        <v>45</v>
      </c>
      <c r="G10940" s="12">
        <f>[1]动作!$A10939+[1]动作!$B10939</f>
        <v>43217.84207175926</v>
      </c>
      <c r="H10940" s="12"/>
      <c r="I10940" s="11"/>
    </row>
    <row r="10941" spans="1:9" hidden="1" x14ac:dyDescent="0.3">
      <c r="A10941" s="24">
        <v>10939</v>
      </c>
      <c r="B10941" s="11" t="str">
        <f>IFERROR(INDEX({"JSNY-BJ0001-01";"JSNY-JS0022-01";"JSNY-JS0002-01"},MATCH(D10941,{"BJ_zhongyu";"JS_WX_liteer";"JS_CZ_wodefeng"},0)),"")</f>
        <v>JSNY-JS0002-01</v>
      </c>
      <c r="C10941" s="11" t="str">
        <f>IFERROR(INDEX({"北京中裕世纪大酒店";"江苏利特尔绿色包装股份有限公司";"常州市金坛沃德丰电子科技有限公司"},MATCH(D10941,{"BJ_zhongyu";"JS_WX_liteer";"JS_CZ_wodefeng"},0)),"")</f>
        <v>常州市金坛沃德丰电子科技有限公司</v>
      </c>
      <c r="D10941" s="11" t="str">
        <f>[1]动作!$G10940</f>
        <v>JS_CZ_wodefeng</v>
      </c>
      <c r="E10941" s="11" t="str">
        <f>[1]动作!$D10940</f>
        <v>电表故障</v>
      </c>
      <c r="F10941" s="11" t="s">
        <v>45</v>
      </c>
      <c r="G10941" s="12">
        <f>[1]动作!$A10940+[1]动作!$B10940</f>
        <v>43217.842997685184</v>
      </c>
      <c r="H10941" s="12"/>
      <c r="I10941" s="11"/>
    </row>
    <row r="10942" spans="1:9" hidden="1" x14ac:dyDescent="0.3">
      <c r="A10942" s="24">
        <v>10940</v>
      </c>
      <c r="B10942" s="11" t="str">
        <f>IFERROR(INDEX({"JSNY-BJ0001-01";"JSNY-JS0022-01";"JSNY-JS0002-01"},MATCH(D10942,{"BJ_zhongyu";"JS_WX_liteer";"JS_CZ_wodefeng"},0)),"")</f>
        <v>JSNY-JS0002-01</v>
      </c>
      <c r="C10942" s="11" t="str">
        <f>IFERROR(INDEX({"北京中裕世纪大酒店";"江苏利特尔绿色包装股份有限公司";"常州市金坛沃德丰电子科技有限公司"},MATCH(D10942,{"BJ_zhongyu";"JS_WX_liteer";"JS_CZ_wodefeng"},0)),"")</f>
        <v>常州市金坛沃德丰电子科技有限公司</v>
      </c>
      <c r="D10942" s="11" t="str">
        <f>[1]动作!$G10941</f>
        <v>JS_CZ_wodefeng</v>
      </c>
      <c r="E10942" s="11" t="str">
        <f>[1]动作!$D10941</f>
        <v>电表故障</v>
      </c>
      <c r="F10942" s="11" t="s">
        <v>45</v>
      </c>
      <c r="G10942" s="12">
        <f>[1]动作!$A10941+[1]动作!$B10941</f>
        <v>43217.843113425923</v>
      </c>
      <c r="H10942" s="12"/>
      <c r="I10942" s="11"/>
    </row>
    <row r="10943" spans="1:9" hidden="1" x14ac:dyDescent="0.3">
      <c r="A10943" s="24">
        <v>10941</v>
      </c>
      <c r="B10943" s="11" t="str">
        <f>IFERROR(INDEX({"JSNY-BJ0001-01";"JSNY-JS0022-01";"JSNY-JS0002-01"},MATCH(D10943,{"BJ_zhongyu";"JS_WX_liteer";"JS_CZ_wodefeng"},0)),"")</f>
        <v>JSNY-JS0002-01</v>
      </c>
      <c r="C10943" s="11" t="str">
        <f>IFERROR(INDEX({"北京中裕世纪大酒店";"江苏利特尔绿色包装股份有限公司";"常州市金坛沃德丰电子科技有限公司"},MATCH(D10943,{"BJ_zhongyu";"JS_WX_liteer";"JS_CZ_wodefeng"},0)),"")</f>
        <v>常州市金坛沃德丰电子科技有限公司</v>
      </c>
      <c r="D10943" s="11" t="str">
        <f>[1]动作!$G10942</f>
        <v>JS_CZ_wodefeng</v>
      </c>
      <c r="E10943" s="11" t="str">
        <f>[1]动作!$D10942</f>
        <v>电表故障</v>
      </c>
      <c r="F10943" s="11" t="s">
        <v>45</v>
      </c>
      <c r="G10943" s="12">
        <f>[1]动作!$A10942+[1]动作!$B10942</f>
        <v>43217.843287037038</v>
      </c>
      <c r="H10943" s="12"/>
      <c r="I10943" s="11"/>
    </row>
    <row r="10944" spans="1:9" hidden="1" x14ac:dyDescent="0.3">
      <c r="A10944" s="24">
        <v>10942</v>
      </c>
      <c r="B10944" s="11" t="str">
        <f>IFERROR(INDEX({"JSNY-BJ0001-01";"JSNY-JS0022-01";"JSNY-JS0002-01"},MATCH(D10944,{"BJ_zhongyu";"JS_WX_liteer";"JS_CZ_wodefeng"},0)),"")</f>
        <v>JSNY-JS0002-01</v>
      </c>
      <c r="C10944" s="11" t="str">
        <f>IFERROR(INDEX({"北京中裕世纪大酒店";"江苏利特尔绿色包装股份有限公司";"常州市金坛沃德丰电子科技有限公司"},MATCH(D10944,{"BJ_zhongyu";"JS_WX_liteer";"JS_CZ_wodefeng"},0)),"")</f>
        <v>常州市金坛沃德丰电子科技有限公司</v>
      </c>
      <c r="D10944" s="11" t="str">
        <f>[1]动作!$G10943</f>
        <v>JS_CZ_wodefeng</v>
      </c>
      <c r="E10944" s="11" t="str">
        <f>[1]动作!$D10943</f>
        <v>电表故障</v>
      </c>
      <c r="F10944" s="11" t="s">
        <v>45</v>
      </c>
      <c r="G10944" s="12">
        <f>[1]动作!$A10943+[1]动作!$B10943</f>
        <v>43217.844328703701</v>
      </c>
      <c r="H10944" s="12"/>
      <c r="I10944" s="11"/>
    </row>
    <row r="10945" spans="1:9" hidden="1" x14ac:dyDescent="0.3">
      <c r="A10945" s="24">
        <v>10943</v>
      </c>
      <c r="B10945" s="11" t="str">
        <f>IFERROR(INDEX({"JSNY-BJ0001-01";"JSNY-JS0022-01";"JSNY-JS0002-01"},MATCH(D10945,{"BJ_zhongyu";"JS_WX_liteer";"JS_CZ_wodefeng"},0)),"")</f>
        <v>JSNY-JS0002-01</v>
      </c>
      <c r="C10945" s="11" t="str">
        <f>IFERROR(INDEX({"北京中裕世纪大酒店";"江苏利特尔绿色包装股份有限公司";"常州市金坛沃德丰电子科技有限公司"},MATCH(D10945,{"BJ_zhongyu";"JS_WX_liteer";"JS_CZ_wodefeng"},0)),"")</f>
        <v>常州市金坛沃德丰电子科技有限公司</v>
      </c>
      <c r="D10945" s="11" t="str">
        <f>[1]动作!$G10944</f>
        <v>JS_CZ_wodefeng</v>
      </c>
      <c r="E10945" s="11" t="str">
        <f>[1]动作!$D10944</f>
        <v>电表故障</v>
      </c>
      <c r="F10945" s="11" t="s">
        <v>45</v>
      </c>
      <c r="G10945" s="12">
        <f>[1]动作!$A10944+[1]动作!$B10944</f>
        <v>43217.848263888889</v>
      </c>
      <c r="H10945" s="12"/>
      <c r="I10945" s="11"/>
    </row>
    <row r="10946" spans="1:9" hidden="1" x14ac:dyDescent="0.3">
      <c r="A10946" s="24">
        <v>10944</v>
      </c>
      <c r="B10946" s="11" t="str">
        <f>IFERROR(INDEX({"JSNY-BJ0001-01";"JSNY-JS0022-01";"JSNY-JS0002-01"},MATCH(D10946,{"BJ_zhongyu";"JS_WX_liteer";"JS_CZ_wodefeng"},0)),"")</f>
        <v>JSNY-JS0002-01</v>
      </c>
      <c r="C10946" s="11" t="str">
        <f>IFERROR(INDEX({"北京中裕世纪大酒店";"江苏利特尔绿色包装股份有限公司";"常州市金坛沃德丰电子科技有限公司"},MATCH(D10946,{"BJ_zhongyu";"JS_WX_liteer";"JS_CZ_wodefeng"},0)),"")</f>
        <v>常州市金坛沃德丰电子科技有限公司</v>
      </c>
      <c r="D10946" s="11" t="str">
        <f>[1]动作!$G10945</f>
        <v>JS_CZ_wodefeng</v>
      </c>
      <c r="E10946" s="11" t="str">
        <f>[1]动作!$D10945</f>
        <v>电表故障</v>
      </c>
      <c r="F10946" s="11" t="s">
        <v>45</v>
      </c>
      <c r="G10946" s="12">
        <f>[1]动作!$A10945+[1]动作!$B10945</f>
        <v>43217.848379629628</v>
      </c>
      <c r="H10946" s="12"/>
      <c r="I10946" s="11"/>
    </row>
    <row r="10947" spans="1:9" hidden="1" x14ac:dyDescent="0.3">
      <c r="A10947" s="24">
        <v>10945</v>
      </c>
      <c r="B10947" s="11" t="str">
        <f>IFERROR(INDEX({"JSNY-BJ0001-01";"JSNY-JS0022-01";"JSNY-JS0002-01"},MATCH(D10947,{"BJ_zhongyu";"JS_WX_liteer";"JS_CZ_wodefeng"},0)),"")</f>
        <v>JSNY-JS0002-01</v>
      </c>
      <c r="C10947" s="11" t="str">
        <f>IFERROR(INDEX({"北京中裕世纪大酒店";"江苏利特尔绿色包装股份有限公司";"常州市金坛沃德丰电子科技有限公司"},MATCH(D10947,{"BJ_zhongyu";"JS_WX_liteer";"JS_CZ_wodefeng"},0)),"")</f>
        <v>常州市金坛沃德丰电子科技有限公司</v>
      </c>
      <c r="D10947" s="11" t="str">
        <f>[1]动作!$G10946</f>
        <v>JS_CZ_wodefeng</v>
      </c>
      <c r="E10947" s="11" t="str">
        <f>[1]动作!$D10946</f>
        <v>电表故障</v>
      </c>
      <c r="F10947" s="11" t="s">
        <v>45</v>
      </c>
      <c r="G10947" s="12">
        <f>[1]动作!$A10946+[1]动作!$B10946</f>
        <v>43217.849710648145</v>
      </c>
      <c r="H10947" s="12"/>
      <c r="I10947" s="11"/>
    </row>
    <row r="10948" spans="1:9" hidden="1" x14ac:dyDescent="0.3">
      <c r="A10948" s="24">
        <v>10946</v>
      </c>
      <c r="B10948" s="11" t="str">
        <f>IFERROR(INDEX({"JSNY-BJ0001-01";"JSNY-JS0022-01";"JSNY-JS0002-01"},MATCH(D10948,{"BJ_zhongyu";"JS_WX_liteer";"JS_CZ_wodefeng"},0)),"")</f>
        <v>JSNY-JS0002-01</v>
      </c>
      <c r="C10948" s="11" t="str">
        <f>IFERROR(INDEX({"北京中裕世纪大酒店";"江苏利特尔绿色包装股份有限公司";"常州市金坛沃德丰电子科技有限公司"},MATCH(D10948,{"BJ_zhongyu";"JS_WX_liteer";"JS_CZ_wodefeng"},0)),"")</f>
        <v>常州市金坛沃德丰电子科技有限公司</v>
      </c>
      <c r="D10948" s="11" t="str">
        <f>[1]动作!$G10947</f>
        <v>JS_CZ_wodefeng</v>
      </c>
      <c r="E10948" s="11" t="str">
        <f>[1]动作!$D10947</f>
        <v>电表故障</v>
      </c>
      <c r="F10948" s="11" t="s">
        <v>45</v>
      </c>
      <c r="G10948" s="12">
        <f>[1]动作!$A10947+[1]动作!$B10947</f>
        <v>43217.849826388891</v>
      </c>
      <c r="H10948" s="12"/>
      <c r="I10948" s="11"/>
    </row>
    <row r="10949" spans="1:9" hidden="1" x14ac:dyDescent="0.3">
      <c r="A10949" s="24">
        <v>10947</v>
      </c>
      <c r="B10949" s="11" t="str">
        <f>IFERROR(INDEX({"JSNY-BJ0001-01";"JSNY-JS0022-01";"JSNY-JS0002-01"},MATCH(D10949,{"BJ_zhongyu";"JS_WX_liteer";"JS_CZ_wodefeng"},0)),"")</f>
        <v>JSNY-JS0002-01</v>
      </c>
      <c r="C10949" s="11" t="str">
        <f>IFERROR(INDEX({"北京中裕世纪大酒店";"江苏利特尔绿色包装股份有限公司";"常州市金坛沃德丰电子科技有限公司"},MATCH(D10949,{"BJ_zhongyu";"JS_WX_liteer";"JS_CZ_wodefeng"},0)),"")</f>
        <v>常州市金坛沃德丰电子科技有限公司</v>
      </c>
      <c r="D10949" s="11" t="str">
        <f>[1]动作!$G10948</f>
        <v>JS_CZ_wodefeng</v>
      </c>
      <c r="E10949" s="11" t="str">
        <f>[1]动作!$D10948</f>
        <v>电表故障</v>
      </c>
      <c r="F10949" s="11" t="s">
        <v>45</v>
      </c>
      <c r="G10949" s="12">
        <f>[1]动作!$A10948+[1]动作!$B10948</f>
        <v>43217.850752314815</v>
      </c>
      <c r="H10949" s="12"/>
      <c r="I10949" s="11"/>
    </row>
    <row r="10950" spans="1:9" hidden="1" x14ac:dyDescent="0.3">
      <c r="A10950" s="24">
        <v>10948</v>
      </c>
      <c r="B10950" s="11" t="str">
        <f>IFERROR(INDEX({"JSNY-BJ0001-01";"JSNY-JS0022-01";"JSNY-JS0002-01"},MATCH(D10950,{"BJ_zhongyu";"JS_WX_liteer";"JS_CZ_wodefeng"},0)),"")</f>
        <v>JSNY-JS0002-01</v>
      </c>
      <c r="C10950" s="11" t="str">
        <f>IFERROR(INDEX({"北京中裕世纪大酒店";"江苏利特尔绿色包装股份有限公司";"常州市金坛沃德丰电子科技有限公司"},MATCH(D10950,{"BJ_zhongyu";"JS_WX_liteer";"JS_CZ_wodefeng"},0)),"")</f>
        <v>常州市金坛沃德丰电子科技有限公司</v>
      </c>
      <c r="D10950" s="11" t="str">
        <f>[1]动作!$G10949</f>
        <v>JS_CZ_wodefeng</v>
      </c>
      <c r="E10950" s="11" t="str">
        <f>[1]动作!$D10949</f>
        <v>电表故障</v>
      </c>
      <c r="F10950" s="11" t="s">
        <v>45</v>
      </c>
      <c r="G10950" s="12">
        <f>[1]动作!$A10949+[1]动作!$B10949</f>
        <v>43217.853356481479</v>
      </c>
      <c r="H10950" s="12"/>
      <c r="I10950" s="11"/>
    </row>
    <row r="10951" spans="1:9" hidden="1" x14ac:dyDescent="0.3">
      <c r="A10951" s="24">
        <v>10949</v>
      </c>
      <c r="B10951" s="11" t="str">
        <f>IFERROR(INDEX({"JSNY-BJ0001-01";"JSNY-JS0022-01";"JSNY-JS0002-01"},MATCH(D10951,{"BJ_zhongyu";"JS_WX_liteer";"JS_CZ_wodefeng"},0)),"")</f>
        <v>JSNY-JS0002-01</v>
      </c>
      <c r="C10951" s="11" t="str">
        <f>IFERROR(INDEX({"北京中裕世纪大酒店";"江苏利特尔绿色包装股份有限公司";"常州市金坛沃德丰电子科技有限公司"},MATCH(D10951,{"BJ_zhongyu";"JS_WX_liteer";"JS_CZ_wodefeng"},0)),"")</f>
        <v>常州市金坛沃德丰电子科技有限公司</v>
      </c>
      <c r="D10951" s="11" t="str">
        <f>[1]动作!$G10950</f>
        <v>JS_CZ_wodefeng</v>
      </c>
      <c r="E10951" s="11" t="str">
        <f>[1]动作!$D10950</f>
        <v>电表故障</v>
      </c>
      <c r="F10951" s="11" t="s">
        <v>45</v>
      </c>
      <c r="G10951" s="12">
        <f>[1]动作!$A10950+[1]动作!$B10950</f>
        <v>43217.854525462964</v>
      </c>
      <c r="H10951" s="12"/>
      <c r="I10951" s="11"/>
    </row>
    <row r="10952" spans="1:9" hidden="1" x14ac:dyDescent="0.3">
      <c r="A10952" s="24">
        <v>10950</v>
      </c>
      <c r="B10952" s="11" t="str">
        <f>IFERROR(INDEX({"JSNY-BJ0001-01";"JSNY-JS0022-01";"JSNY-JS0002-01"},MATCH(D10952,{"BJ_zhongyu";"JS_WX_liteer";"JS_CZ_wodefeng"},0)),"")</f>
        <v>JSNY-JS0002-01</v>
      </c>
      <c r="C10952" s="11" t="str">
        <f>IFERROR(INDEX({"北京中裕世纪大酒店";"江苏利特尔绿色包装股份有限公司";"常州市金坛沃德丰电子科技有限公司"},MATCH(D10952,{"BJ_zhongyu";"JS_WX_liteer";"JS_CZ_wodefeng"},0)),"")</f>
        <v>常州市金坛沃德丰电子科技有限公司</v>
      </c>
      <c r="D10952" s="11" t="str">
        <f>[1]动作!$G10951</f>
        <v>JS_CZ_wodefeng</v>
      </c>
      <c r="E10952" s="11" t="str">
        <f>[1]动作!$D10951</f>
        <v>电表故障</v>
      </c>
      <c r="F10952" s="11" t="s">
        <v>45</v>
      </c>
      <c r="G10952" s="12">
        <f>[1]动作!$A10951+[1]动作!$B10951</f>
        <v>43217.854641203703</v>
      </c>
      <c r="H10952" s="12"/>
      <c r="I10952" s="11"/>
    </row>
    <row r="10953" spans="1:9" hidden="1" x14ac:dyDescent="0.3">
      <c r="A10953" s="24">
        <v>10951</v>
      </c>
      <c r="B10953" s="11" t="str">
        <f>IFERROR(INDEX({"JSNY-BJ0001-01";"JSNY-JS0022-01";"JSNY-JS0002-01"},MATCH(D10953,{"BJ_zhongyu";"JS_WX_liteer";"JS_CZ_wodefeng"},0)),"")</f>
        <v>JSNY-JS0002-01</v>
      </c>
      <c r="C10953" s="11" t="str">
        <f>IFERROR(INDEX({"北京中裕世纪大酒店";"江苏利特尔绿色包装股份有限公司";"常州市金坛沃德丰电子科技有限公司"},MATCH(D10953,{"BJ_zhongyu";"JS_WX_liteer";"JS_CZ_wodefeng"},0)),"")</f>
        <v>常州市金坛沃德丰电子科技有限公司</v>
      </c>
      <c r="D10953" s="11" t="str">
        <f>[1]动作!$G10952</f>
        <v>JS_CZ_wodefeng</v>
      </c>
      <c r="E10953" s="11" t="str">
        <f>[1]动作!$D10952</f>
        <v>电表故障</v>
      </c>
      <c r="F10953" s="11" t="s">
        <v>45</v>
      </c>
      <c r="G10953" s="12">
        <f>[1]动作!$A10952+[1]动作!$B10952</f>
        <v>43217.856145833335</v>
      </c>
      <c r="H10953" s="12"/>
      <c r="I10953" s="11"/>
    </row>
    <row r="10954" spans="1:9" hidden="1" x14ac:dyDescent="0.3">
      <c r="A10954" s="24">
        <v>10952</v>
      </c>
      <c r="B10954" s="11" t="str">
        <f>IFERROR(INDEX({"JSNY-BJ0001-01";"JSNY-JS0022-01";"JSNY-JS0002-01"},MATCH(D10954,{"BJ_zhongyu";"JS_WX_liteer";"JS_CZ_wodefeng"},0)),"")</f>
        <v>JSNY-JS0002-01</v>
      </c>
      <c r="C10954" s="11" t="str">
        <f>IFERROR(INDEX({"北京中裕世纪大酒店";"江苏利特尔绿色包装股份有限公司";"常州市金坛沃德丰电子科技有限公司"},MATCH(D10954,{"BJ_zhongyu";"JS_WX_liteer";"JS_CZ_wodefeng"},0)),"")</f>
        <v>常州市金坛沃德丰电子科技有限公司</v>
      </c>
      <c r="D10954" s="11" t="str">
        <f>[1]动作!$G10953</f>
        <v>JS_CZ_wodefeng</v>
      </c>
      <c r="E10954" s="11" t="str">
        <f>[1]动作!$D10953</f>
        <v>电表故障</v>
      </c>
      <c r="F10954" s="11" t="s">
        <v>45</v>
      </c>
      <c r="G10954" s="12">
        <f>[1]动作!$A10953+[1]动作!$B10953</f>
        <v>43217.858518518522</v>
      </c>
      <c r="H10954" s="12"/>
      <c r="I10954" s="11"/>
    </row>
    <row r="10955" spans="1:9" hidden="1" x14ac:dyDescent="0.3">
      <c r="A10955" s="24">
        <v>10953</v>
      </c>
      <c r="B10955" s="11" t="str">
        <f>IFERROR(INDEX({"JSNY-BJ0001-01";"JSNY-JS0022-01";"JSNY-JS0002-01"},MATCH(D10955,{"BJ_zhongyu";"JS_WX_liteer";"JS_CZ_wodefeng"},0)),"")</f>
        <v>JSNY-JS0002-01</v>
      </c>
      <c r="C10955" s="11" t="str">
        <f>IFERROR(INDEX({"北京中裕世纪大酒店";"江苏利特尔绿色包装股份有限公司";"常州市金坛沃德丰电子科技有限公司"},MATCH(D10955,{"BJ_zhongyu";"JS_WX_liteer";"JS_CZ_wodefeng"},0)),"")</f>
        <v>常州市金坛沃德丰电子科技有限公司</v>
      </c>
      <c r="D10955" s="11" t="str">
        <f>[1]动作!$G10954</f>
        <v>JS_CZ_wodefeng</v>
      </c>
      <c r="E10955" s="11" t="str">
        <f>[1]动作!$D10954</f>
        <v>电表故障</v>
      </c>
      <c r="F10955" s="11" t="s">
        <v>45</v>
      </c>
      <c r="G10955" s="12">
        <f>[1]动作!$A10954+[1]动作!$B10954</f>
        <v>43217.859965277778</v>
      </c>
      <c r="H10955" s="12"/>
      <c r="I10955" s="11"/>
    </row>
    <row r="10956" spans="1:9" hidden="1" x14ac:dyDescent="0.3">
      <c r="A10956" s="24">
        <v>10954</v>
      </c>
      <c r="B10956" s="11" t="str">
        <f>IFERROR(INDEX({"JSNY-BJ0001-01";"JSNY-JS0022-01";"JSNY-JS0002-01"},MATCH(D10956,{"BJ_zhongyu";"JS_WX_liteer";"JS_CZ_wodefeng"},0)),"")</f>
        <v>JSNY-JS0002-01</v>
      </c>
      <c r="C10956" s="11" t="str">
        <f>IFERROR(INDEX({"北京中裕世纪大酒店";"江苏利特尔绿色包装股份有限公司";"常州市金坛沃德丰电子科技有限公司"},MATCH(D10956,{"BJ_zhongyu";"JS_WX_liteer";"JS_CZ_wodefeng"},0)),"")</f>
        <v>常州市金坛沃德丰电子科技有限公司</v>
      </c>
      <c r="D10956" s="11" t="str">
        <f>[1]动作!$G10955</f>
        <v>JS_CZ_wodefeng</v>
      </c>
      <c r="E10956" s="11" t="str">
        <f>[1]动作!$D10955</f>
        <v>电表故障</v>
      </c>
      <c r="F10956" s="11" t="s">
        <v>45</v>
      </c>
      <c r="G10956" s="12">
        <f>[1]动作!$A10955+[1]动作!$B10955</f>
        <v>43217.860081018516</v>
      </c>
      <c r="H10956" s="12"/>
      <c r="I10956" s="11"/>
    </row>
    <row r="10957" spans="1:9" hidden="1" x14ac:dyDescent="0.3">
      <c r="A10957" s="24">
        <v>10955</v>
      </c>
      <c r="B10957" s="11" t="str">
        <f>IFERROR(INDEX({"JSNY-BJ0001-01";"JSNY-JS0022-01";"JSNY-JS0002-01"},MATCH(D10957,{"BJ_zhongyu";"JS_WX_liteer";"JS_CZ_wodefeng"},0)),"")</f>
        <v>JSNY-JS0002-01</v>
      </c>
      <c r="C10957" s="11" t="str">
        <f>IFERROR(INDEX({"北京中裕世纪大酒店";"江苏利特尔绿色包装股份有限公司";"常州市金坛沃德丰电子科技有限公司"},MATCH(D10957,{"BJ_zhongyu";"JS_WX_liteer";"JS_CZ_wodefeng"},0)),"")</f>
        <v>常州市金坛沃德丰电子科技有限公司</v>
      </c>
      <c r="D10957" s="11" t="str">
        <f>[1]动作!$G10956</f>
        <v>JS_CZ_wodefeng</v>
      </c>
      <c r="E10957" s="11" t="str">
        <f>[1]动作!$D10956</f>
        <v>电表故障</v>
      </c>
      <c r="F10957" s="11" t="s">
        <v>45</v>
      </c>
      <c r="G10957" s="12">
        <f>[1]动作!$A10956+[1]动作!$B10956</f>
        <v>43217.864027777781</v>
      </c>
      <c r="H10957" s="12"/>
      <c r="I10957" s="11"/>
    </row>
    <row r="10958" spans="1:9" hidden="1" x14ac:dyDescent="0.3">
      <c r="A10958" s="24">
        <v>10956</v>
      </c>
      <c r="B10958" s="11" t="str">
        <f>IFERROR(INDEX({"JSNY-BJ0001-01";"JSNY-JS0022-01";"JSNY-JS0002-01"},MATCH(D10958,{"BJ_zhongyu";"JS_WX_liteer";"JS_CZ_wodefeng"},0)),"")</f>
        <v>JSNY-JS0002-01</v>
      </c>
      <c r="C10958" s="11" t="str">
        <f>IFERROR(INDEX({"北京中裕世纪大酒店";"江苏利特尔绿色包装股份有限公司";"常州市金坛沃德丰电子科技有限公司"},MATCH(D10958,{"BJ_zhongyu";"JS_WX_liteer";"JS_CZ_wodefeng"},0)),"")</f>
        <v>常州市金坛沃德丰电子科技有限公司</v>
      </c>
      <c r="D10958" s="11" t="str">
        <f>[1]动作!$G10957</f>
        <v>JS_CZ_wodefeng</v>
      </c>
      <c r="E10958" s="11" t="str">
        <f>[1]动作!$D10957</f>
        <v>电表故障</v>
      </c>
      <c r="F10958" s="11" t="s">
        <v>45</v>
      </c>
      <c r="G10958" s="12">
        <f>[1]动作!$A10957+[1]动作!$B10957</f>
        <v>43217.865347222221</v>
      </c>
      <c r="H10958" s="12"/>
      <c r="I10958" s="11"/>
    </row>
    <row r="10959" spans="1:9" hidden="1" x14ac:dyDescent="0.3">
      <c r="A10959" s="24">
        <v>10957</v>
      </c>
      <c r="B10959" s="11" t="str">
        <f>IFERROR(INDEX({"JSNY-BJ0001-01";"JSNY-JS0022-01";"JSNY-JS0002-01"},MATCH(D10959,{"BJ_zhongyu";"JS_WX_liteer";"JS_CZ_wodefeng"},0)),"")</f>
        <v>JSNY-JS0002-01</v>
      </c>
      <c r="C10959" s="11" t="str">
        <f>IFERROR(INDEX({"北京中裕世纪大酒店";"江苏利特尔绿色包装股份有限公司";"常州市金坛沃德丰电子科技有限公司"},MATCH(D10959,{"BJ_zhongyu";"JS_WX_liteer";"JS_CZ_wodefeng"},0)),"")</f>
        <v>常州市金坛沃德丰电子科技有限公司</v>
      </c>
      <c r="D10959" s="11" t="str">
        <f>[1]动作!$G10958</f>
        <v>JS_CZ_wodefeng</v>
      </c>
      <c r="E10959" s="11" t="str">
        <f>[1]动作!$D10958</f>
        <v>电表故障</v>
      </c>
      <c r="F10959" s="11" t="s">
        <v>45</v>
      </c>
      <c r="G10959" s="12">
        <f>[1]动作!$A10958+[1]动作!$B10958</f>
        <v>43217.86546296296</v>
      </c>
      <c r="H10959" s="12"/>
      <c r="I10959" s="11"/>
    </row>
    <row r="10960" spans="1:9" hidden="1" x14ac:dyDescent="0.3">
      <c r="A10960" s="24">
        <v>10958</v>
      </c>
      <c r="B10960" s="11" t="str">
        <f>IFERROR(INDEX({"JSNY-BJ0001-01";"JSNY-JS0022-01";"JSNY-JS0002-01"},MATCH(D10960,{"BJ_zhongyu";"JS_WX_liteer";"JS_CZ_wodefeng"},0)),"")</f>
        <v>JSNY-JS0002-01</v>
      </c>
      <c r="C10960" s="11" t="str">
        <f>IFERROR(INDEX({"北京中裕世纪大酒店";"江苏利特尔绿色包装股份有限公司";"常州市金坛沃德丰电子科技有限公司"},MATCH(D10960,{"BJ_zhongyu";"JS_WX_liteer";"JS_CZ_wodefeng"},0)),"")</f>
        <v>常州市金坛沃德丰电子科技有限公司</v>
      </c>
      <c r="D10960" s="11" t="str">
        <f>[1]动作!$G10959</f>
        <v>JS_CZ_wodefeng</v>
      </c>
      <c r="E10960" s="11" t="str">
        <f>[1]动作!$D10959</f>
        <v>电表故障</v>
      </c>
      <c r="F10960" s="11" t="s">
        <v>45</v>
      </c>
      <c r="G10960" s="12">
        <f>[1]动作!$A10959+[1]动作!$B10959</f>
        <v>43217.865578703706</v>
      </c>
      <c r="H10960" s="12"/>
      <c r="I10960" s="11"/>
    </row>
    <row r="10961" spans="1:9" hidden="1" x14ac:dyDescent="0.3">
      <c r="A10961" s="24">
        <v>10959</v>
      </c>
      <c r="B10961" s="11" t="str">
        <f>IFERROR(INDEX({"JSNY-BJ0001-01";"JSNY-JS0022-01";"JSNY-JS0002-01"},MATCH(D10961,{"BJ_zhongyu";"JS_WX_liteer";"JS_CZ_wodefeng"},0)),"")</f>
        <v>JSNY-JS0002-01</v>
      </c>
      <c r="C10961" s="11" t="str">
        <f>IFERROR(INDEX({"北京中裕世纪大酒店";"江苏利特尔绿色包装股份有限公司";"常州市金坛沃德丰电子科技有限公司"},MATCH(D10961,{"BJ_zhongyu";"JS_WX_liteer";"JS_CZ_wodefeng"},0)),"")</f>
        <v>常州市金坛沃德丰电子科技有限公司</v>
      </c>
      <c r="D10961" s="11" t="str">
        <f>[1]动作!$G10960</f>
        <v>JS_CZ_wodefeng</v>
      </c>
      <c r="E10961" s="11" t="str">
        <f>[1]动作!$D10960</f>
        <v>电表故障</v>
      </c>
      <c r="F10961" s="11" t="s">
        <v>45</v>
      </c>
      <c r="G10961" s="12">
        <f>[1]动作!$A10960+[1]动作!$B10960</f>
        <v>43217.868888888886</v>
      </c>
      <c r="H10961" s="12"/>
      <c r="I10961" s="11"/>
    </row>
    <row r="10962" spans="1:9" hidden="1" x14ac:dyDescent="0.3">
      <c r="A10962" s="24">
        <v>10960</v>
      </c>
      <c r="B10962" s="11" t="str">
        <f>IFERROR(INDEX({"JSNY-BJ0001-01";"JSNY-JS0022-01";"JSNY-JS0002-01"},MATCH(D10962,{"BJ_zhongyu";"JS_WX_liteer";"JS_CZ_wodefeng"},0)),"")</f>
        <v>JSNY-JS0002-01</v>
      </c>
      <c r="C10962" s="11" t="str">
        <f>IFERROR(INDEX({"北京中裕世纪大酒店";"江苏利特尔绿色包装股份有限公司";"常州市金坛沃德丰电子科技有限公司"},MATCH(D10962,{"BJ_zhongyu";"JS_WX_liteer";"JS_CZ_wodefeng"},0)),"")</f>
        <v>常州市金坛沃德丰电子科技有限公司</v>
      </c>
      <c r="D10962" s="11" t="str">
        <f>[1]动作!$G10961</f>
        <v>JS_CZ_wodefeng</v>
      </c>
      <c r="E10962" s="11" t="str">
        <f>[1]动作!$D10961</f>
        <v>电表故障</v>
      </c>
      <c r="F10962" s="11" t="s">
        <v>45</v>
      </c>
      <c r="G10962" s="12">
        <f>[1]动作!$A10961+[1]动作!$B10961</f>
        <v>43217.870393518519</v>
      </c>
      <c r="H10962" s="12"/>
      <c r="I10962" s="11"/>
    </row>
    <row r="10963" spans="1:9" hidden="1" x14ac:dyDescent="0.3">
      <c r="A10963" s="24">
        <v>10961</v>
      </c>
      <c r="B10963" s="11" t="str">
        <f>IFERROR(INDEX({"JSNY-BJ0001-01";"JSNY-JS0022-01";"JSNY-JS0002-01"},MATCH(D10963,{"BJ_zhongyu";"JS_WX_liteer";"JS_CZ_wodefeng"},0)),"")</f>
        <v>JSNY-JS0002-01</v>
      </c>
      <c r="C10963" s="11" t="str">
        <f>IFERROR(INDEX({"北京中裕世纪大酒店";"江苏利特尔绿色包装股份有限公司";"常州市金坛沃德丰电子科技有限公司"},MATCH(D10963,{"BJ_zhongyu";"JS_WX_liteer";"JS_CZ_wodefeng"},0)),"")</f>
        <v>常州市金坛沃德丰电子科技有限公司</v>
      </c>
      <c r="D10963" s="11" t="str">
        <f>[1]动作!$G10962</f>
        <v>JS_CZ_wodefeng</v>
      </c>
      <c r="E10963" s="11" t="str">
        <f>[1]动作!$D10962</f>
        <v>电表故障</v>
      </c>
      <c r="F10963" s="11" t="s">
        <v>45</v>
      </c>
      <c r="G10963" s="12">
        <f>[1]动作!$A10962+[1]动作!$B10962</f>
        <v>43217.870509259257</v>
      </c>
      <c r="H10963" s="12"/>
      <c r="I10963" s="11"/>
    </row>
    <row r="10964" spans="1:9" hidden="1" x14ac:dyDescent="0.3">
      <c r="A10964" s="24">
        <v>10962</v>
      </c>
      <c r="B10964" s="11" t="str">
        <f>IFERROR(INDEX({"JSNY-BJ0001-01";"JSNY-JS0022-01";"JSNY-JS0002-01"},MATCH(D10964,{"BJ_zhongyu";"JS_WX_liteer";"JS_CZ_wodefeng"},0)),"")</f>
        <v>JSNY-JS0002-01</v>
      </c>
      <c r="C10964" s="11" t="str">
        <f>IFERROR(INDEX({"北京中裕世纪大酒店";"江苏利特尔绿色包装股份有限公司";"常州市金坛沃德丰电子科技有限公司"},MATCH(D10964,{"BJ_zhongyu";"JS_WX_liteer";"JS_CZ_wodefeng"},0)),"")</f>
        <v>常州市金坛沃德丰电子科技有限公司</v>
      </c>
      <c r="D10964" s="11" t="str">
        <f>[1]动作!$G10963</f>
        <v>JS_CZ_wodefeng</v>
      </c>
      <c r="E10964" s="11" t="str">
        <f>[1]动作!$D10963</f>
        <v>电表故障</v>
      </c>
      <c r="F10964" s="11" t="s">
        <v>45</v>
      </c>
      <c r="G10964" s="12">
        <f>[1]动作!$A10963+[1]动作!$B10963</f>
        <v>43217.870625000003</v>
      </c>
      <c r="H10964" s="12"/>
      <c r="I10964" s="11"/>
    </row>
    <row r="10965" spans="1:9" hidden="1" x14ac:dyDescent="0.3">
      <c r="A10965" s="24">
        <v>10963</v>
      </c>
      <c r="B10965" s="11" t="str">
        <f>IFERROR(INDEX({"JSNY-BJ0001-01";"JSNY-JS0022-01";"JSNY-JS0002-01"},MATCH(D10965,{"BJ_zhongyu";"JS_WX_liteer";"JS_CZ_wodefeng"},0)),"")</f>
        <v>JSNY-JS0002-01</v>
      </c>
      <c r="C10965" s="11" t="str">
        <f>IFERROR(INDEX({"北京中裕世纪大酒店";"江苏利特尔绿色包装股份有限公司";"常州市金坛沃德丰电子科技有限公司"},MATCH(D10965,{"BJ_zhongyu";"JS_WX_liteer";"JS_CZ_wodefeng"},0)),"")</f>
        <v>常州市金坛沃德丰电子科技有限公司</v>
      </c>
      <c r="D10965" s="11" t="str">
        <f>[1]动作!$G10964</f>
        <v>JS_CZ_wodefeng</v>
      </c>
      <c r="E10965" s="11" t="str">
        <f>[1]动作!$D10964</f>
        <v>电表故障</v>
      </c>
      <c r="F10965" s="11" t="s">
        <v>45</v>
      </c>
      <c r="G10965" s="12">
        <f>[1]动作!$A10964+[1]动作!$B10964</f>
        <v>43217.874039351853</v>
      </c>
      <c r="H10965" s="12"/>
      <c r="I10965" s="11"/>
    </row>
    <row r="10966" spans="1:9" hidden="1" x14ac:dyDescent="0.3">
      <c r="A10966" s="24">
        <v>10964</v>
      </c>
      <c r="B10966" s="11" t="str">
        <f>IFERROR(INDEX({"JSNY-BJ0001-01";"JSNY-JS0022-01";"JSNY-JS0002-01"},MATCH(D10966,{"BJ_zhongyu";"JS_WX_liteer";"JS_CZ_wodefeng"},0)),"")</f>
        <v>JSNY-JS0002-01</v>
      </c>
      <c r="C10966" s="11" t="str">
        <f>IFERROR(INDEX({"北京中裕世纪大酒店";"江苏利特尔绿色包装股份有限公司";"常州市金坛沃德丰电子科技有限公司"},MATCH(D10966,{"BJ_zhongyu";"JS_WX_liteer";"JS_CZ_wodefeng"},0)),"")</f>
        <v>常州市金坛沃德丰电子科技有限公司</v>
      </c>
      <c r="D10966" s="11" t="str">
        <f>[1]动作!$G10965</f>
        <v>JS_CZ_wodefeng</v>
      </c>
      <c r="E10966" s="11" t="str">
        <f>[1]动作!$D10965</f>
        <v>电表故障</v>
      </c>
      <c r="F10966" s="11" t="s">
        <v>45</v>
      </c>
      <c r="G10966" s="12">
        <f>[1]动作!$A10965+[1]动作!$B10965</f>
        <v>43217.875324074077</v>
      </c>
      <c r="H10966" s="12"/>
      <c r="I10966" s="11"/>
    </row>
    <row r="10967" spans="1:9" hidden="1" x14ac:dyDescent="0.3">
      <c r="A10967" s="24">
        <v>10965</v>
      </c>
      <c r="B10967" s="11" t="str">
        <f>IFERROR(INDEX({"JSNY-BJ0001-01";"JSNY-JS0022-01";"JSNY-JS0002-01"},MATCH(D10967,{"BJ_zhongyu";"JS_WX_liteer";"JS_CZ_wodefeng"},0)),"")</f>
        <v>JSNY-JS0002-01</v>
      </c>
      <c r="C10967" s="11" t="str">
        <f>IFERROR(INDEX({"北京中裕世纪大酒店";"江苏利特尔绿色包装股份有限公司";"常州市金坛沃德丰电子科技有限公司"},MATCH(D10967,{"BJ_zhongyu";"JS_WX_liteer";"JS_CZ_wodefeng"},0)),"")</f>
        <v>常州市金坛沃德丰电子科技有限公司</v>
      </c>
      <c r="D10967" s="11" t="str">
        <f>[1]动作!$G10966</f>
        <v>JS_CZ_wodefeng</v>
      </c>
      <c r="E10967" s="11" t="str">
        <f>[1]动作!$D10966</f>
        <v>电表故障</v>
      </c>
      <c r="F10967" s="11" t="s">
        <v>45</v>
      </c>
      <c r="G10967" s="12">
        <f>[1]动作!$A10966+[1]动作!$B10966</f>
        <v>43217.875428240739</v>
      </c>
      <c r="H10967" s="12"/>
      <c r="I10967" s="11"/>
    </row>
    <row r="10968" spans="1:9" hidden="1" x14ac:dyDescent="0.3">
      <c r="A10968" s="24">
        <v>10966</v>
      </c>
      <c r="B10968" s="11" t="str">
        <f>IFERROR(INDEX({"JSNY-BJ0001-01";"JSNY-JS0022-01";"JSNY-JS0002-01"},MATCH(D10968,{"BJ_zhongyu";"JS_WX_liteer";"JS_CZ_wodefeng"},0)),"")</f>
        <v>JSNY-JS0002-01</v>
      </c>
      <c r="C10968" s="11" t="str">
        <f>IFERROR(INDEX({"北京中裕世纪大酒店";"江苏利特尔绿色包装股份有限公司";"常州市金坛沃德丰电子科技有限公司"},MATCH(D10968,{"BJ_zhongyu";"JS_WX_liteer";"JS_CZ_wodefeng"},0)),"")</f>
        <v>常州市金坛沃德丰电子科技有限公司</v>
      </c>
      <c r="D10968" s="11" t="str">
        <f>[1]动作!$G10967</f>
        <v>JS_CZ_wodefeng</v>
      </c>
      <c r="E10968" s="11" t="str">
        <f>[1]动作!$D10967</f>
        <v>电表故障</v>
      </c>
      <c r="F10968" s="11" t="s">
        <v>45</v>
      </c>
      <c r="G10968" s="12">
        <f>[1]动作!$A10967+[1]动作!$B10967</f>
        <v>43217.875601851854</v>
      </c>
      <c r="H10968" s="12"/>
      <c r="I10968" s="11"/>
    </row>
    <row r="10969" spans="1:9" hidden="1" x14ac:dyDescent="0.3">
      <c r="A10969" s="24">
        <v>10967</v>
      </c>
      <c r="B10969" s="11" t="str">
        <f>IFERROR(INDEX({"JSNY-BJ0001-01";"JSNY-JS0022-01";"JSNY-JS0002-01"},MATCH(D10969,{"BJ_zhongyu";"JS_WX_liteer";"JS_CZ_wodefeng"},0)),"")</f>
        <v>JSNY-JS0002-01</v>
      </c>
      <c r="C10969" s="11" t="str">
        <f>IFERROR(INDEX({"北京中裕世纪大酒店";"江苏利特尔绿色包装股份有限公司";"常州市金坛沃德丰电子科技有限公司"},MATCH(D10969,{"BJ_zhongyu";"JS_WX_liteer";"JS_CZ_wodefeng"},0)),"")</f>
        <v>常州市金坛沃德丰电子科技有限公司</v>
      </c>
      <c r="D10969" s="11" t="str">
        <f>[1]动作!$G10968</f>
        <v>JS_CZ_wodefeng</v>
      </c>
      <c r="E10969" s="11" t="str">
        <f>[1]动作!$D10968</f>
        <v>电表故障</v>
      </c>
      <c r="F10969" s="11" t="s">
        <v>45</v>
      </c>
      <c r="G10969" s="12">
        <f>[1]动作!$A10968+[1]动作!$B10968</f>
        <v>43217.876875000002</v>
      </c>
      <c r="H10969" s="12"/>
      <c r="I10969" s="11"/>
    </row>
    <row r="10970" spans="1:9" hidden="1" x14ac:dyDescent="0.3">
      <c r="A10970" s="24">
        <v>10968</v>
      </c>
      <c r="B10970" s="11" t="str">
        <f>IFERROR(INDEX({"JSNY-BJ0001-01";"JSNY-JS0022-01";"JSNY-JS0002-01"},MATCH(D10970,{"BJ_zhongyu";"JS_WX_liteer";"JS_CZ_wodefeng"},0)),"")</f>
        <v>JSNY-JS0002-01</v>
      </c>
      <c r="C10970" s="11" t="str">
        <f>IFERROR(INDEX({"北京中裕世纪大酒店";"江苏利特尔绿色包装股份有限公司";"常州市金坛沃德丰电子科技有限公司"},MATCH(D10970,{"BJ_zhongyu";"JS_WX_liteer";"JS_CZ_wodefeng"},0)),"")</f>
        <v>常州市金坛沃德丰电子科技有限公司</v>
      </c>
      <c r="D10970" s="11" t="str">
        <f>[1]动作!$G10969</f>
        <v>JS_CZ_wodefeng</v>
      </c>
      <c r="E10970" s="11" t="str">
        <f>[1]动作!$D10969</f>
        <v>电表故障</v>
      </c>
      <c r="F10970" s="11" t="s">
        <v>45</v>
      </c>
      <c r="G10970" s="12">
        <f>[1]动作!$A10969+[1]动作!$B10969</f>
        <v>43217.88076388889</v>
      </c>
      <c r="H10970" s="12"/>
      <c r="I10970" s="11"/>
    </row>
    <row r="10971" spans="1:9" hidden="1" x14ac:dyDescent="0.3">
      <c r="A10971" s="24">
        <v>10969</v>
      </c>
      <c r="B10971" s="11" t="str">
        <f>IFERROR(INDEX({"JSNY-BJ0001-01";"JSNY-JS0022-01";"JSNY-JS0002-01"},MATCH(D10971,{"BJ_zhongyu";"JS_WX_liteer";"JS_CZ_wodefeng"},0)),"")</f>
        <v>JSNY-JS0002-01</v>
      </c>
      <c r="C10971" s="11" t="str">
        <f>IFERROR(INDEX({"北京中裕世纪大酒店";"江苏利特尔绿色包装股份有限公司";"常州市金坛沃德丰电子科技有限公司"},MATCH(D10971,{"BJ_zhongyu";"JS_WX_liteer";"JS_CZ_wodefeng"},0)),"")</f>
        <v>常州市金坛沃德丰电子科技有限公司</v>
      </c>
      <c r="D10971" s="11" t="str">
        <f>[1]动作!$G10970</f>
        <v>JS_CZ_wodefeng</v>
      </c>
      <c r="E10971" s="11" t="str">
        <f>[1]动作!$D10970</f>
        <v>电表故障</v>
      </c>
      <c r="F10971" s="11" t="s">
        <v>45</v>
      </c>
      <c r="G10971" s="12">
        <f>[1]动作!$A10970+[1]动作!$B10970</f>
        <v>43217.886145833334</v>
      </c>
      <c r="H10971" s="12"/>
      <c r="I10971" s="11"/>
    </row>
    <row r="10972" spans="1:9" hidden="1" x14ac:dyDescent="0.3">
      <c r="A10972" s="24">
        <v>10970</v>
      </c>
      <c r="B10972" s="11" t="str">
        <f>IFERROR(INDEX({"JSNY-BJ0001-01";"JSNY-JS0022-01";"JSNY-JS0002-01"},MATCH(D10972,{"BJ_zhongyu";"JS_WX_liteer";"JS_CZ_wodefeng"},0)),"")</f>
        <v>JSNY-JS0002-01</v>
      </c>
      <c r="C10972" s="11" t="str">
        <f>IFERROR(INDEX({"北京中裕世纪大酒店";"江苏利特尔绿色包装股份有限公司";"常州市金坛沃德丰电子科技有限公司"},MATCH(D10972,{"BJ_zhongyu";"JS_WX_liteer";"JS_CZ_wodefeng"},0)),"")</f>
        <v>常州市金坛沃德丰电子科技有限公司</v>
      </c>
      <c r="D10972" s="11" t="str">
        <f>[1]动作!$G10971</f>
        <v>JS_CZ_wodefeng</v>
      </c>
      <c r="E10972" s="11" t="str">
        <f>[1]动作!$D10971</f>
        <v>电表故障</v>
      </c>
      <c r="F10972" s="11" t="s">
        <v>45</v>
      </c>
      <c r="G10972" s="12">
        <f>[1]动作!$A10971+[1]动作!$B10971</f>
        <v>43217.886273148149</v>
      </c>
      <c r="H10972" s="12"/>
      <c r="I10972" s="11"/>
    </row>
    <row r="10973" spans="1:9" hidden="1" x14ac:dyDescent="0.3">
      <c r="A10973" s="24">
        <v>10971</v>
      </c>
      <c r="B10973" s="11" t="str">
        <f>IFERROR(INDEX({"JSNY-BJ0001-01";"JSNY-JS0022-01";"JSNY-JS0002-01"},MATCH(D10973,{"BJ_zhongyu";"JS_WX_liteer";"JS_CZ_wodefeng"},0)),"")</f>
        <v>JSNY-JS0002-01</v>
      </c>
      <c r="C10973" s="11" t="str">
        <f>IFERROR(INDEX({"北京中裕世纪大酒店";"江苏利特尔绿色包装股份有限公司";"常州市金坛沃德丰电子科技有限公司"},MATCH(D10973,{"BJ_zhongyu";"JS_WX_liteer";"JS_CZ_wodefeng"},0)),"")</f>
        <v>常州市金坛沃德丰电子科技有限公司</v>
      </c>
      <c r="D10973" s="11" t="str">
        <f>[1]动作!$G10972</f>
        <v>JS_CZ_wodefeng</v>
      </c>
      <c r="E10973" s="11" t="str">
        <f>[1]动作!$D10972</f>
        <v>电表故障</v>
      </c>
      <c r="F10973" s="11" t="s">
        <v>45</v>
      </c>
      <c r="G10973" s="12">
        <f>[1]动作!$A10972+[1]动作!$B10972</f>
        <v>43217.887361111112</v>
      </c>
      <c r="H10973" s="12"/>
      <c r="I10973" s="11"/>
    </row>
    <row r="10974" spans="1:9" hidden="1" x14ac:dyDescent="0.3">
      <c r="A10974" s="24">
        <v>10972</v>
      </c>
      <c r="B10974" s="11" t="str">
        <f>IFERROR(INDEX({"JSNY-BJ0001-01";"JSNY-JS0022-01";"JSNY-JS0002-01"},MATCH(D10974,{"BJ_zhongyu";"JS_WX_liteer";"JS_CZ_wodefeng"},0)),"")</f>
        <v>JSNY-JS0002-01</v>
      </c>
      <c r="C10974" s="11" t="str">
        <f>IFERROR(INDEX({"北京中裕世纪大酒店";"江苏利特尔绿色包装股份有限公司";"常州市金坛沃德丰电子科技有限公司"},MATCH(D10974,{"BJ_zhongyu";"JS_WX_liteer";"JS_CZ_wodefeng"},0)),"")</f>
        <v>常州市金坛沃德丰电子科技有限公司</v>
      </c>
      <c r="D10974" s="11" t="str">
        <f>[1]动作!$G10973</f>
        <v>JS_CZ_wodefeng</v>
      </c>
      <c r="E10974" s="11" t="str">
        <f>[1]动作!$D10973</f>
        <v>电表故障</v>
      </c>
      <c r="F10974" s="11" t="s">
        <v>45</v>
      </c>
      <c r="G10974" s="12">
        <f>[1]动作!$A10973+[1]动作!$B10973</f>
        <v>43217.890092592592</v>
      </c>
      <c r="H10974" s="12"/>
      <c r="I10974" s="11"/>
    </row>
    <row r="10975" spans="1:9" hidden="1" x14ac:dyDescent="0.3">
      <c r="A10975" s="24">
        <v>10973</v>
      </c>
      <c r="B10975" s="11" t="str">
        <f>IFERROR(INDEX({"JSNY-BJ0001-01";"JSNY-JS0022-01";"JSNY-JS0002-01"},MATCH(D10975,{"BJ_zhongyu";"JS_WX_liteer";"JS_CZ_wodefeng"},0)),"")</f>
        <v>JSNY-JS0002-01</v>
      </c>
      <c r="C10975" s="11" t="str">
        <f>IFERROR(INDEX({"北京中裕世纪大酒店";"江苏利特尔绿色包装股份有限公司";"常州市金坛沃德丰电子科技有限公司"},MATCH(D10975,{"BJ_zhongyu";"JS_WX_liteer";"JS_CZ_wodefeng"},0)),"")</f>
        <v>常州市金坛沃德丰电子科技有限公司</v>
      </c>
      <c r="D10975" s="11" t="str">
        <f>[1]动作!$G10974</f>
        <v>JS_CZ_wodefeng</v>
      </c>
      <c r="E10975" s="11" t="str">
        <f>[1]动作!$D10974</f>
        <v>电表故障</v>
      </c>
      <c r="F10975" s="11" t="s">
        <v>45</v>
      </c>
      <c r="G10975" s="12">
        <f>[1]动作!$A10974+[1]动作!$B10974</f>
        <v>43217.891539351855</v>
      </c>
      <c r="H10975" s="12"/>
      <c r="I10975" s="11"/>
    </row>
    <row r="10976" spans="1:9" hidden="1" x14ac:dyDescent="0.3">
      <c r="A10976" s="24">
        <v>10974</v>
      </c>
      <c r="B10976" s="11" t="str">
        <f>IFERROR(INDEX({"JSNY-BJ0001-01";"JSNY-JS0022-01";"JSNY-JS0002-01"},MATCH(D10976,{"BJ_zhongyu";"JS_WX_liteer";"JS_CZ_wodefeng"},0)),"")</f>
        <v>JSNY-JS0002-01</v>
      </c>
      <c r="C10976" s="11" t="str">
        <f>IFERROR(INDEX({"北京中裕世纪大酒店";"江苏利特尔绿色包装股份有限公司";"常州市金坛沃德丰电子科技有限公司"},MATCH(D10976,{"BJ_zhongyu";"JS_WX_liteer";"JS_CZ_wodefeng"},0)),"")</f>
        <v>常州市金坛沃德丰电子科技有限公司</v>
      </c>
      <c r="D10976" s="11" t="str">
        <f>[1]动作!$G10975</f>
        <v>JS_CZ_wodefeng</v>
      </c>
      <c r="E10976" s="11" t="str">
        <f>[1]动作!$D10975</f>
        <v>电表故障</v>
      </c>
      <c r="F10976" s="11" t="s">
        <v>45</v>
      </c>
      <c r="G10976" s="12">
        <f>[1]动作!$A10975+[1]动作!$B10975</f>
        <v>43217.892407407409</v>
      </c>
      <c r="H10976" s="12"/>
      <c r="I10976" s="11"/>
    </row>
    <row r="10977" spans="1:9" hidden="1" x14ac:dyDescent="0.3">
      <c r="A10977" s="24">
        <v>10975</v>
      </c>
      <c r="B10977" s="11" t="str">
        <f>IFERROR(INDEX({"JSNY-BJ0001-01";"JSNY-JS0022-01";"JSNY-JS0002-01"},MATCH(D10977,{"BJ_zhongyu";"JS_WX_liteer";"JS_CZ_wodefeng"},0)),"")</f>
        <v>JSNY-JS0002-01</v>
      </c>
      <c r="C10977" s="11" t="str">
        <f>IFERROR(INDEX({"北京中裕世纪大酒店";"江苏利特尔绿色包装股份有限公司";"常州市金坛沃德丰电子科技有限公司"},MATCH(D10977,{"BJ_zhongyu";"JS_WX_liteer";"JS_CZ_wodefeng"},0)),"")</f>
        <v>常州市金坛沃德丰电子科技有限公司</v>
      </c>
      <c r="D10977" s="11" t="str">
        <f>[1]动作!$G10976</f>
        <v>JS_CZ_wodefeng</v>
      </c>
      <c r="E10977" s="11" t="str">
        <f>[1]动作!$D10976</f>
        <v>电表故障</v>
      </c>
      <c r="F10977" s="11" t="s">
        <v>45</v>
      </c>
      <c r="G10977" s="12">
        <f>[1]动作!$A10976+[1]动作!$B10976</f>
        <v>43217.89402777778</v>
      </c>
      <c r="H10977" s="12"/>
      <c r="I10977" s="11"/>
    </row>
    <row r="10978" spans="1:9" hidden="1" x14ac:dyDescent="0.3">
      <c r="A10978" s="24">
        <v>10976</v>
      </c>
      <c r="B10978" s="11" t="str">
        <f>IFERROR(INDEX({"JSNY-BJ0001-01";"JSNY-JS0022-01";"JSNY-JS0002-01"},MATCH(D10978,{"BJ_zhongyu";"JS_WX_liteer";"JS_CZ_wodefeng"},0)),"")</f>
        <v>JSNY-JS0002-01</v>
      </c>
      <c r="C10978" s="11" t="str">
        <f>IFERROR(INDEX({"北京中裕世纪大酒店";"江苏利特尔绿色包装股份有限公司";"常州市金坛沃德丰电子科技有限公司"},MATCH(D10978,{"BJ_zhongyu";"JS_WX_liteer";"JS_CZ_wodefeng"},0)),"")</f>
        <v>常州市金坛沃德丰电子科技有限公司</v>
      </c>
      <c r="D10978" s="11" t="str">
        <f>[1]动作!$G10977</f>
        <v>JS_CZ_wodefeng</v>
      </c>
      <c r="E10978" s="11" t="str">
        <f>[1]动作!$D10977</f>
        <v>电表故障</v>
      </c>
      <c r="F10978" s="11" t="s">
        <v>45</v>
      </c>
      <c r="G10978" s="12">
        <f>[1]动作!$A10977+[1]动作!$B10977</f>
        <v>43217.89640046296</v>
      </c>
      <c r="H10978" s="12"/>
      <c r="I10978" s="11"/>
    </row>
    <row r="10979" spans="1:9" hidden="1" x14ac:dyDescent="0.3">
      <c r="A10979" s="24">
        <v>10977</v>
      </c>
      <c r="B10979" s="11" t="str">
        <f>IFERROR(INDEX({"JSNY-BJ0001-01";"JSNY-JS0022-01";"JSNY-JS0002-01"},MATCH(D10979,{"BJ_zhongyu";"JS_WX_liteer";"JS_CZ_wodefeng"},0)),"")</f>
        <v>JSNY-JS0002-01</v>
      </c>
      <c r="C10979" s="11" t="str">
        <f>IFERROR(INDEX({"北京中裕世纪大酒店";"江苏利特尔绿色包装股份有限公司";"常州市金坛沃德丰电子科技有限公司"},MATCH(D10979,{"BJ_zhongyu";"JS_WX_liteer";"JS_CZ_wodefeng"},0)),"")</f>
        <v>常州市金坛沃德丰电子科技有限公司</v>
      </c>
      <c r="D10979" s="11" t="str">
        <f>[1]动作!$G10978</f>
        <v>JS_CZ_wodefeng</v>
      </c>
      <c r="E10979" s="11" t="str">
        <f>[1]动作!$D10978</f>
        <v>电表故障</v>
      </c>
      <c r="F10979" s="11" t="s">
        <v>45</v>
      </c>
      <c r="G10979" s="12">
        <f>[1]动作!$A10978+[1]动作!$B10978</f>
        <v>43217.897731481484</v>
      </c>
      <c r="H10979" s="12"/>
      <c r="I10979" s="11"/>
    </row>
    <row r="10980" spans="1:9" hidden="1" x14ac:dyDescent="0.3">
      <c r="A10980" s="24">
        <v>10978</v>
      </c>
      <c r="B10980" s="11" t="str">
        <f>IFERROR(INDEX({"JSNY-BJ0001-01";"JSNY-JS0022-01";"JSNY-JS0002-01"},MATCH(D10980,{"BJ_zhongyu";"JS_WX_liteer";"JS_CZ_wodefeng"},0)),"")</f>
        <v>JSNY-JS0002-01</v>
      </c>
      <c r="C10980" s="11" t="str">
        <f>IFERROR(INDEX({"北京中裕世纪大酒店";"江苏利特尔绿色包装股份有限公司";"常州市金坛沃德丰电子科技有限公司"},MATCH(D10980,{"BJ_zhongyu";"JS_WX_liteer";"JS_CZ_wodefeng"},0)),"")</f>
        <v>常州市金坛沃德丰电子科技有限公司</v>
      </c>
      <c r="D10980" s="11" t="str">
        <f>[1]动作!$G10979</f>
        <v>JS_CZ_wodefeng</v>
      </c>
      <c r="E10980" s="11" t="str">
        <f>[1]动作!$D10979</f>
        <v>电表故障</v>
      </c>
      <c r="F10980" s="11" t="s">
        <v>45</v>
      </c>
      <c r="G10980" s="12">
        <f>[1]动作!$A10979+[1]动作!$B10979</f>
        <v>43217.897847222222</v>
      </c>
      <c r="H10980" s="12"/>
      <c r="I10980" s="11"/>
    </row>
    <row r="10981" spans="1:9" hidden="1" x14ac:dyDescent="0.3">
      <c r="A10981" s="24">
        <v>10979</v>
      </c>
      <c r="B10981" s="11" t="str">
        <f>IFERROR(INDEX({"JSNY-BJ0001-01";"JSNY-JS0022-01";"JSNY-JS0002-01"},MATCH(D10981,{"BJ_zhongyu";"JS_WX_liteer";"JS_CZ_wodefeng"},0)),"")</f>
        <v>JSNY-JS0002-01</v>
      </c>
      <c r="C10981" s="11" t="str">
        <f>IFERROR(INDEX({"北京中裕世纪大酒店";"江苏利特尔绿色包装股份有限公司";"常州市金坛沃德丰电子科技有限公司"},MATCH(D10981,{"BJ_zhongyu";"JS_WX_liteer";"JS_CZ_wodefeng"},0)),"")</f>
        <v>常州市金坛沃德丰电子科技有限公司</v>
      </c>
      <c r="D10981" s="11" t="str">
        <f>[1]动作!$G10980</f>
        <v>JS_CZ_wodefeng</v>
      </c>
      <c r="E10981" s="11" t="str">
        <f>[1]动作!$D10980</f>
        <v>电表故障</v>
      </c>
      <c r="F10981" s="11" t="s">
        <v>45</v>
      </c>
      <c r="G10981" s="12">
        <f>[1]动作!$A10980+[1]动作!$B10980</f>
        <v>43217.897962962961</v>
      </c>
      <c r="H10981" s="12"/>
      <c r="I10981" s="11"/>
    </row>
    <row r="10982" spans="1:9" hidden="1" x14ac:dyDescent="0.3">
      <c r="A10982" s="24">
        <v>10980</v>
      </c>
      <c r="B10982" s="11" t="str">
        <f>IFERROR(INDEX({"JSNY-BJ0001-01";"JSNY-JS0022-01";"JSNY-JS0002-01"},MATCH(D10982,{"BJ_zhongyu";"JS_WX_liteer";"JS_CZ_wodefeng"},0)),"")</f>
        <v>JSNY-JS0002-01</v>
      </c>
      <c r="C10982" s="11" t="str">
        <f>IFERROR(INDEX({"北京中裕世纪大酒店";"江苏利特尔绿色包装股份有限公司";"常州市金坛沃德丰电子科技有限公司"},MATCH(D10982,{"BJ_zhongyu";"JS_WX_liteer";"JS_CZ_wodefeng"},0)),"")</f>
        <v>常州市金坛沃德丰电子科技有限公司</v>
      </c>
      <c r="D10982" s="11" t="str">
        <f>[1]动作!$G10981</f>
        <v>JS_CZ_wodefeng</v>
      </c>
      <c r="E10982" s="11" t="str">
        <f>[1]动作!$D10981</f>
        <v>电表故障</v>
      </c>
      <c r="F10982" s="11" t="s">
        <v>45</v>
      </c>
      <c r="G10982" s="12">
        <f>[1]动作!$A10981+[1]动作!$B10981</f>
        <v>43217.899062500001</v>
      </c>
      <c r="H10982" s="12"/>
      <c r="I10982" s="11"/>
    </row>
    <row r="10983" spans="1:9" hidden="1" x14ac:dyDescent="0.3">
      <c r="A10983" s="24">
        <v>10981</v>
      </c>
      <c r="B10983" s="11" t="str">
        <f>IFERROR(INDEX({"JSNY-BJ0001-01";"JSNY-JS0022-01";"JSNY-JS0002-01"},MATCH(D10983,{"BJ_zhongyu";"JS_WX_liteer";"JS_CZ_wodefeng"},0)),"")</f>
        <v>JSNY-JS0002-01</v>
      </c>
      <c r="C10983" s="11" t="str">
        <f>IFERROR(INDEX({"北京中裕世纪大酒店";"江苏利特尔绿色包装股份有限公司";"常州市金坛沃德丰电子科技有限公司"},MATCH(D10983,{"BJ_zhongyu";"JS_WX_liteer";"JS_CZ_wodefeng"},0)),"")</f>
        <v>常州市金坛沃德丰电子科技有限公司</v>
      </c>
      <c r="D10983" s="11" t="str">
        <f>[1]动作!$G10982</f>
        <v>JS_CZ_wodefeng</v>
      </c>
      <c r="E10983" s="11" t="str">
        <f>[1]动作!$D10982</f>
        <v>电表故障</v>
      </c>
      <c r="F10983" s="11" t="s">
        <v>45</v>
      </c>
      <c r="G10983" s="12">
        <f>[1]动作!$A10982+[1]动作!$B10982</f>
        <v>43217.902592592596</v>
      </c>
      <c r="H10983" s="12"/>
      <c r="I10983" s="11"/>
    </row>
    <row r="10984" spans="1:9" hidden="1" x14ac:dyDescent="0.3">
      <c r="A10984" s="24">
        <v>10982</v>
      </c>
      <c r="B10984" s="11" t="str">
        <f>IFERROR(INDEX({"JSNY-BJ0001-01";"JSNY-JS0022-01";"JSNY-JS0002-01"},MATCH(D10984,{"BJ_zhongyu";"JS_WX_liteer";"JS_CZ_wodefeng"},0)),"")</f>
        <v>JSNY-JS0002-01</v>
      </c>
      <c r="C10984" s="11" t="str">
        <f>IFERROR(INDEX({"北京中裕世纪大酒店";"江苏利特尔绿色包装股份有限公司";"常州市金坛沃德丰电子科技有限公司"},MATCH(D10984,{"BJ_zhongyu";"JS_WX_liteer";"JS_CZ_wodefeng"},0)),"")</f>
        <v>常州市金坛沃德丰电子科技有限公司</v>
      </c>
      <c r="D10984" s="11" t="str">
        <f>[1]动作!$G10983</f>
        <v>JS_CZ_wodefeng</v>
      </c>
      <c r="E10984" s="11" t="str">
        <f>[1]动作!$D10983</f>
        <v>电表故障</v>
      </c>
      <c r="F10984" s="11" t="s">
        <v>45</v>
      </c>
      <c r="G10984" s="12">
        <f>[1]动作!$A10983+[1]动作!$B10983</f>
        <v>43217.902708333335</v>
      </c>
      <c r="H10984" s="12"/>
      <c r="I10984" s="11"/>
    </row>
    <row r="10985" spans="1:9" hidden="1" x14ac:dyDescent="0.3">
      <c r="A10985" s="24">
        <v>10983</v>
      </c>
      <c r="B10985" s="11" t="str">
        <f>IFERROR(INDEX({"JSNY-BJ0001-01";"JSNY-JS0022-01";"JSNY-JS0002-01"},MATCH(D10985,{"BJ_zhongyu";"JS_WX_liteer";"JS_CZ_wodefeng"},0)),"")</f>
        <v>JSNY-JS0002-01</v>
      </c>
      <c r="C10985" s="11" t="str">
        <f>IFERROR(INDEX({"北京中裕世纪大酒店";"江苏利特尔绿色包装股份有限公司";"常州市金坛沃德丰电子科技有限公司"},MATCH(D10985,{"BJ_zhongyu";"JS_WX_liteer";"JS_CZ_wodefeng"},0)),"")</f>
        <v>常州市金坛沃德丰电子科技有限公司</v>
      </c>
      <c r="D10985" s="11" t="str">
        <f>[1]动作!$G10984</f>
        <v>JS_CZ_wodefeng</v>
      </c>
      <c r="E10985" s="11" t="str">
        <f>[1]动作!$D10984</f>
        <v>电表故障</v>
      </c>
      <c r="F10985" s="11" t="s">
        <v>45</v>
      </c>
      <c r="G10985" s="12">
        <f>[1]动作!$A10984+[1]动作!$B10984</f>
        <v>43217.904166666667</v>
      </c>
      <c r="H10985" s="12"/>
      <c r="I10985" s="11"/>
    </row>
    <row r="10986" spans="1:9" hidden="1" x14ac:dyDescent="0.3">
      <c r="A10986" s="24">
        <v>10984</v>
      </c>
      <c r="B10986" s="11" t="str">
        <f>IFERROR(INDEX({"JSNY-BJ0001-01";"JSNY-JS0022-01";"JSNY-JS0002-01"},MATCH(D10986,{"BJ_zhongyu";"JS_WX_liteer";"JS_CZ_wodefeng"},0)),"")</f>
        <v>JSNY-JS0002-01</v>
      </c>
      <c r="C10986" s="11" t="str">
        <f>IFERROR(INDEX({"北京中裕世纪大酒店";"江苏利特尔绿色包装股份有限公司";"常州市金坛沃德丰电子科技有限公司"},MATCH(D10986,{"BJ_zhongyu";"JS_WX_liteer";"JS_CZ_wodefeng"},0)),"")</f>
        <v>常州市金坛沃德丰电子科技有限公司</v>
      </c>
      <c r="D10986" s="11" t="str">
        <f>[1]动作!$G10985</f>
        <v>JS_CZ_wodefeng</v>
      </c>
      <c r="E10986" s="11" t="str">
        <f>[1]动作!$D10985</f>
        <v>电表故障</v>
      </c>
      <c r="F10986" s="11" t="s">
        <v>45</v>
      </c>
      <c r="G10986" s="12">
        <f>[1]动作!$A10985+[1]动作!$B10985</f>
        <v>43217.908101851855</v>
      </c>
      <c r="H10986" s="12"/>
      <c r="I10986" s="11"/>
    </row>
    <row r="10987" spans="1:9" hidden="1" x14ac:dyDescent="0.3">
      <c r="A10987" s="24">
        <v>10985</v>
      </c>
      <c r="B10987" s="11" t="str">
        <f>IFERROR(INDEX({"JSNY-BJ0001-01";"JSNY-JS0022-01";"JSNY-JS0002-01"},MATCH(D10987,{"BJ_zhongyu";"JS_WX_liteer";"JS_CZ_wodefeng"},0)),"")</f>
        <v>JSNY-JS0002-01</v>
      </c>
      <c r="C10987" s="11" t="str">
        <f>IFERROR(INDEX({"北京中裕世纪大酒店";"江苏利特尔绿色包装股份有限公司";"常州市金坛沃德丰电子科技有限公司"},MATCH(D10987,{"BJ_zhongyu";"JS_WX_liteer";"JS_CZ_wodefeng"},0)),"")</f>
        <v>常州市金坛沃德丰电子科技有限公司</v>
      </c>
      <c r="D10987" s="11" t="str">
        <f>[1]动作!$G10986</f>
        <v>JS_CZ_wodefeng</v>
      </c>
      <c r="E10987" s="11" t="str">
        <f>[1]动作!$D10986</f>
        <v>电表故障</v>
      </c>
      <c r="F10987" s="11" t="s">
        <v>45</v>
      </c>
      <c r="G10987" s="12">
        <f>[1]动作!$A10986+[1]动作!$B10986</f>
        <v>43217.910243055558</v>
      </c>
      <c r="H10987" s="12"/>
      <c r="I10987" s="11"/>
    </row>
    <row r="10988" spans="1:9" hidden="1" x14ac:dyDescent="0.3">
      <c r="A10988" s="24">
        <v>10986</v>
      </c>
      <c r="B10988" s="11" t="str">
        <f>IFERROR(INDEX({"JSNY-BJ0001-01";"JSNY-JS0022-01";"JSNY-JS0002-01"},MATCH(D10988,{"BJ_zhongyu";"JS_WX_liteer";"JS_CZ_wodefeng"},0)),"")</f>
        <v>JSNY-JS0002-01</v>
      </c>
      <c r="C10988" s="11" t="str">
        <f>IFERROR(INDEX({"北京中裕世纪大酒店";"江苏利特尔绿色包装股份有限公司";"常州市金坛沃德丰电子科技有限公司"},MATCH(D10988,{"BJ_zhongyu";"JS_WX_liteer";"JS_CZ_wodefeng"},0)),"")</f>
        <v>常州市金坛沃德丰电子科技有限公司</v>
      </c>
      <c r="D10988" s="11" t="str">
        <f>[1]动作!$G10987</f>
        <v>JS_CZ_wodefeng</v>
      </c>
      <c r="E10988" s="11" t="str">
        <f>[1]动作!$D10987</f>
        <v>电表故障</v>
      </c>
      <c r="F10988" s="11" t="s">
        <v>45</v>
      </c>
      <c r="G10988" s="12">
        <f>[1]动作!$A10987+[1]动作!$B10987</f>
        <v>43217.911226851851</v>
      </c>
      <c r="H10988" s="12"/>
      <c r="I10988" s="11"/>
    </row>
    <row r="10989" spans="1:9" hidden="1" x14ac:dyDescent="0.3">
      <c r="A10989" s="24">
        <v>10987</v>
      </c>
      <c r="B10989" s="11" t="str">
        <f>IFERROR(INDEX({"JSNY-BJ0001-01";"JSNY-JS0022-01";"JSNY-JS0002-01"},MATCH(D10989,{"BJ_zhongyu";"JS_WX_liteer";"JS_CZ_wodefeng"},0)),"")</f>
        <v>JSNY-JS0002-01</v>
      </c>
      <c r="C10989" s="11" t="str">
        <f>IFERROR(INDEX({"北京中裕世纪大酒店";"江苏利特尔绿色包装股份有限公司";"常州市金坛沃德丰电子科技有限公司"},MATCH(D10989,{"BJ_zhongyu";"JS_WX_liteer";"JS_CZ_wodefeng"},0)),"")</f>
        <v>常州市金坛沃德丰电子科技有限公司</v>
      </c>
      <c r="D10989" s="11" t="str">
        <f>[1]动作!$G10988</f>
        <v>JS_CZ_wodefeng</v>
      </c>
      <c r="E10989" s="11" t="str">
        <f>[1]动作!$D10988</f>
        <v>电表故障</v>
      </c>
      <c r="F10989" s="11" t="s">
        <v>45</v>
      </c>
      <c r="G10989" s="12">
        <f>[1]动作!$A10988+[1]动作!$B10988</f>
        <v>43217.912673611114</v>
      </c>
      <c r="H10989" s="12"/>
      <c r="I10989" s="11"/>
    </row>
    <row r="10990" spans="1:9" hidden="1" x14ac:dyDescent="0.3">
      <c r="A10990" s="24">
        <v>10988</v>
      </c>
      <c r="B10990" s="11" t="str">
        <f>IFERROR(INDEX({"JSNY-BJ0001-01";"JSNY-JS0022-01";"JSNY-JS0002-01"},MATCH(D10990,{"BJ_zhongyu";"JS_WX_liteer";"JS_CZ_wodefeng"},0)),"")</f>
        <v>JSNY-JS0002-01</v>
      </c>
      <c r="C10990" s="11" t="str">
        <f>IFERROR(INDEX({"北京中裕世纪大酒店";"江苏利特尔绿色包装股份有限公司";"常州市金坛沃德丰电子科技有限公司"},MATCH(D10990,{"BJ_zhongyu";"JS_WX_liteer";"JS_CZ_wodefeng"},0)),"")</f>
        <v>常州市金坛沃德丰电子科技有限公司</v>
      </c>
      <c r="D10990" s="11" t="str">
        <f>[1]动作!$G10989</f>
        <v>JS_CZ_wodefeng</v>
      </c>
      <c r="E10990" s="11" t="str">
        <f>[1]动作!$D10989</f>
        <v>电表故障</v>
      </c>
      <c r="F10990" s="11" t="s">
        <v>45</v>
      </c>
      <c r="G10990" s="12">
        <f>[1]动作!$A10989+[1]动作!$B10989</f>
        <v>43217.914236111108</v>
      </c>
      <c r="H10990" s="12"/>
      <c r="I10990" s="11"/>
    </row>
    <row r="10991" spans="1:9" hidden="1" x14ac:dyDescent="0.3">
      <c r="A10991" s="24">
        <v>10989</v>
      </c>
      <c r="B10991" s="11" t="str">
        <f>IFERROR(INDEX({"JSNY-BJ0001-01";"JSNY-JS0022-01";"JSNY-JS0002-01"},MATCH(D10991,{"BJ_zhongyu";"JS_WX_liteer";"JS_CZ_wodefeng"},0)),"")</f>
        <v>JSNY-JS0002-01</v>
      </c>
      <c r="C10991" s="11" t="str">
        <f>IFERROR(INDEX({"北京中裕世纪大酒店";"江苏利特尔绿色包装股份有限公司";"常州市金坛沃德丰电子科技有限公司"},MATCH(D10991,{"BJ_zhongyu";"JS_WX_liteer";"JS_CZ_wodefeng"},0)),"")</f>
        <v>常州市金坛沃德丰电子科技有限公司</v>
      </c>
      <c r="D10991" s="11" t="str">
        <f>[1]动作!$G10990</f>
        <v>JS_CZ_wodefeng</v>
      </c>
      <c r="E10991" s="11" t="str">
        <f>[1]动作!$D10990</f>
        <v>电表故障</v>
      </c>
      <c r="F10991" s="11" t="s">
        <v>45</v>
      </c>
      <c r="G10991" s="12">
        <f>[1]动作!$A10990+[1]动作!$B10990</f>
        <v>43217.918182870373</v>
      </c>
      <c r="H10991" s="12"/>
      <c r="I10991" s="11"/>
    </row>
    <row r="10992" spans="1:9" hidden="1" x14ac:dyDescent="0.3">
      <c r="A10992" s="24">
        <v>10990</v>
      </c>
      <c r="B10992" s="11" t="str">
        <f>IFERROR(INDEX({"JSNY-BJ0001-01";"JSNY-JS0022-01";"JSNY-JS0002-01"},MATCH(D10992,{"BJ_zhongyu";"JS_WX_liteer";"JS_CZ_wodefeng"},0)),"")</f>
        <v>JSNY-JS0002-01</v>
      </c>
      <c r="C10992" s="11" t="str">
        <f>IFERROR(INDEX({"北京中裕世纪大酒店";"江苏利特尔绿色包装股份有限公司";"常州市金坛沃德丰电子科技有限公司"},MATCH(D10992,{"BJ_zhongyu";"JS_WX_liteer";"JS_CZ_wodefeng"},0)),"")</f>
        <v>常州市金坛沃德丰电子科技有限公司</v>
      </c>
      <c r="D10992" s="11" t="str">
        <f>[1]动作!$G10991</f>
        <v>JS_CZ_wodefeng</v>
      </c>
      <c r="E10992" s="11" t="str">
        <f>[1]动作!$D10991</f>
        <v>电表故障</v>
      </c>
      <c r="F10992" s="11" t="s">
        <v>45</v>
      </c>
      <c r="G10992" s="12">
        <f>[1]动作!$A10991+[1]动作!$B10991</f>
        <v>43217.91951388889</v>
      </c>
      <c r="H10992" s="12"/>
      <c r="I10992" s="11"/>
    </row>
    <row r="10993" spans="1:9" hidden="1" x14ac:dyDescent="0.3">
      <c r="A10993" s="24">
        <v>10991</v>
      </c>
      <c r="B10993" s="11" t="str">
        <f>IFERROR(INDEX({"JSNY-BJ0001-01";"JSNY-JS0022-01";"JSNY-JS0002-01"},MATCH(D10993,{"BJ_zhongyu";"JS_WX_liteer";"JS_CZ_wodefeng"},0)),"")</f>
        <v>JSNY-JS0002-01</v>
      </c>
      <c r="C10993" s="11" t="str">
        <f>IFERROR(INDEX({"北京中裕世纪大酒店";"江苏利特尔绿色包装股份有限公司";"常州市金坛沃德丰电子科技有限公司"},MATCH(D10993,{"BJ_zhongyu";"JS_WX_liteer";"JS_CZ_wodefeng"},0)),"")</f>
        <v>常州市金坛沃德丰电子科技有限公司</v>
      </c>
      <c r="D10993" s="11" t="str">
        <f>[1]动作!$G10992</f>
        <v>JS_CZ_wodefeng</v>
      </c>
      <c r="E10993" s="11" t="str">
        <f>[1]动作!$D10992</f>
        <v>电表故障</v>
      </c>
      <c r="F10993" s="11" t="s">
        <v>45</v>
      </c>
      <c r="G10993" s="12">
        <f>[1]动作!$A10992+[1]动作!$B10992</f>
        <v>43217.919629629629</v>
      </c>
      <c r="H10993" s="12"/>
      <c r="I10993" s="11"/>
    </row>
    <row r="10994" spans="1:9" hidden="1" x14ac:dyDescent="0.3">
      <c r="A10994" s="24">
        <v>10992</v>
      </c>
      <c r="B10994" s="11" t="str">
        <f>IFERROR(INDEX({"JSNY-BJ0001-01";"JSNY-JS0022-01";"JSNY-JS0002-01"},MATCH(D10994,{"BJ_zhongyu";"JS_WX_liteer";"JS_CZ_wodefeng"},0)),"")</f>
        <v>JSNY-JS0002-01</v>
      </c>
      <c r="C10994" s="11" t="str">
        <f>IFERROR(INDEX({"北京中裕世纪大酒店";"江苏利特尔绿色包装股份有限公司";"常州市金坛沃德丰电子科技有限公司"},MATCH(D10994,{"BJ_zhongyu";"JS_WX_liteer";"JS_CZ_wodefeng"},0)),"")</f>
        <v>常州市金坛沃德丰电子科技有限公司</v>
      </c>
      <c r="D10994" s="11" t="str">
        <f>[1]动作!$G10993</f>
        <v>JS_CZ_wodefeng</v>
      </c>
      <c r="E10994" s="11" t="str">
        <f>[1]动作!$D10993</f>
        <v>电表故障</v>
      </c>
      <c r="F10994" s="11" t="s">
        <v>45</v>
      </c>
      <c r="G10994" s="12">
        <f>[1]动作!$A10993+[1]动作!$B10993</f>
        <v>43217.922060185185</v>
      </c>
      <c r="H10994" s="12"/>
      <c r="I10994" s="11"/>
    </row>
    <row r="10995" spans="1:9" hidden="1" x14ac:dyDescent="0.3">
      <c r="A10995" s="24">
        <v>10993</v>
      </c>
      <c r="B10995" s="11" t="str">
        <f>IFERROR(INDEX({"JSNY-BJ0001-01";"JSNY-JS0022-01";"JSNY-JS0002-01"},MATCH(D10995,{"BJ_zhongyu";"JS_WX_liteer";"JS_CZ_wodefeng"},0)),"")</f>
        <v>JSNY-JS0002-01</v>
      </c>
      <c r="C10995" s="11" t="str">
        <f>IFERROR(INDEX({"北京中裕世纪大酒店";"江苏利特尔绿色包装股份有限公司";"常州市金坛沃德丰电子科技有限公司"},MATCH(D10995,{"BJ_zhongyu";"JS_WX_liteer";"JS_CZ_wodefeng"},0)),"")</f>
        <v>常州市金坛沃德丰电子科技有限公司</v>
      </c>
      <c r="D10995" s="11" t="str">
        <f>[1]动作!$G10994</f>
        <v>JS_CZ_wodefeng</v>
      </c>
      <c r="E10995" s="11" t="str">
        <f>[1]动作!$D10994</f>
        <v>电表故障</v>
      </c>
      <c r="F10995" s="11" t="s">
        <v>45</v>
      </c>
      <c r="G10995" s="12">
        <f>[1]动作!$A10994+[1]动作!$B10994</f>
        <v>43217.923391203702</v>
      </c>
      <c r="H10995" s="12"/>
      <c r="I10995" s="11"/>
    </row>
    <row r="10996" spans="1:9" hidden="1" x14ac:dyDescent="0.3">
      <c r="A10996" s="24">
        <v>10994</v>
      </c>
      <c r="B10996" s="11" t="str">
        <f>IFERROR(INDEX({"JSNY-BJ0001-01";"JSNY-JS0022-01";"JSNY-JS0002-01"},MATCH(D10996,{"BJ_zhongyu";"JS_WX_liteer";"JS_CZ_wodefeng"},0)),"")</f>
        <v>JSNY-JS0002-01</v>
      </c>
      <c r="C10996" s="11" t="str">
        <f>IFERROR(INDEX({"北京中裕世纪大酒店";"江苏利特尔绿色包装股份有限公司";"常州市金坛沃德丰电子科技有限公司"},MATCH(D10996,{"BJ_zhongyu";"JS_WX_liteer";"JS_CZ_wodefeng"},0)),"")</f>
        <v>常州市金坛沃德丰电子科技有限公司</v>
      </c>
      <c r="D10996" s="11" t="str">
        <f>[1]动作!$G10995</f>
        <v>JS_CZ_wodefeng</v>
      </c>
      <c r="E10996" s="11" t="str">
        <f>[1]动作!$D10995</f>
        <v>电表故障</v>
      </c>
      <c r="F10996" s="11" t="s">
        <v>45</v>
      </c>
      <c r="G10996" s="12">
        <f>[1]动作!$A10995+[1]动作!$B10995</f>
        <v>43217.923506944448</v>
      </c>
      <c r="H10996" s="12"/>
      <c r="I10996" s="11"/>
    </row>
    <row r="10997" spans="1:9" hidden="1" x14ac:dyDescent="0.3">
      <c r="A10997" s="24">
        <v>10995</v>
      </c>
      <c r="B10997" s="11" t="str">
        <f>IFERROR(INDEX({"JSNY-BJ0001-01";"JSNY-JS0022-01";"JSNY-JS0002-01"},MATCH(D10997,{"BJ_zhongyu";"JS_WX_liteer";"JS_CZ_wodefeng"},0)),"")</f>
        <v>JSNY-JS0002-01</v>
      </c>
      <c r="C10997" s="11" t="str">
        <f>IFERROR(INDEX({"北京中裕世纪大酒店";"江苏利特尔绿色包装股份有限公司";"常州市金坛沃德丰电子科技有限公司"},MATCH(D10997,{"BJ_zhongyu";"JS_WX_liteer";"JS_CZ_wodefeng"},0)),"")</f>
        <v>常州市金坛沃德丰电子科技有限公司</v>
      </c>
      <c r="D10997" s="11" t="str">
        <f>[1]动作!$G10996</f>
        <v>JS_CZ_wodefeng</v>
      </c>
      <c r="E10997" s="11" t="str">
        <f>[1]动作!$D10996</f>
        <v>电表故障</v>
      </c>
      <c r="F10997" s="11" t="s">
        <v>45</v>
      </c>
      <c r="G10997" s="12">
        <f>[1]动作!$A10996+[1]动作!$B10996</f>
        <v>43217.927557870367</v>
      </c>
      <c r="H10997" s="12"/>
      <c r="I10997" s="11"/>
    </row>
    <row r="10998" spans="1:9" hidden="1" x14ac:dyDescent="0.3">
      <c r="A10998" s="24">
        <v>10996</v>
      </c>
      <c r="B10998" s="11" t="str">
        <f>IFERROR(INDEX({"JSNY-BJ0001-01";"JSNY-JS0022-01";"JSNY-JS0002-01"},MATCH(D10998,{"BJ_zhongyu";"JS_WX_liteer";"JS_CZ_wodefeng"},0)),"")</f>
        <v>JSNY-JS0002-01</v>
      </c>
      <c r="C10998" s="11" t="str">
        <f>IFERROR(INDEX({"北京中裕世纪大酒店";"江苏利特尔绿色包装股份有限公司";"常州市金坛沃德丰电子科技有限公司"},MATCH(D10998,{"BJ_zhongyu";"JS_WX_liteer";"JS_CZ_wodefeng"},0)),"")</f>
        <v>常州市金坛沃德丰电子科技有限公司</v>
      </c>
      <c r="D10998" s="11" t="str">
        <f>[1]动作!$G10997</f>
        <v>JS_CZ_wodefeng</v>
      </c>
      <c r="E10998" s="11" t="str">
        <f>[1]动作!$D10997</f>
        <v>电表故障</v>
      </c>
      <c r="F10998" s="11" t="s">
        <v>45</v>
      </c>
      <c r="G10998" s="12">
        <f>[1]动作!$A10997+[1]动作!$B10997</f>
        <v>43217.929814814815</v>
      </c>
      <c r="H10998" s="12"/>
      <c r="I10998" s="11"/>
    </row>
    <row r="10999" spans="1:9" hidden="1" x14ac:dyDescent="0.3">
      <c r="A10999" s="24">
        <v>10997</v>
      </c>
      <c r="B10999" s="11" t="str">
        <f>IFERROR(INDEX({"JSNY-BJ0001-01";"JSNY-JS0022-01";"JSNY-JS0002-01"},MATCH(D10999,{"BJ_zhongyu";"JS_WX_liteer";"JS_CZ_wodefeng"},0)),"")</f>
        <v>JSNY-JS0002-01</v>
      </c>
      <c r="C10999" s="11" t="str">
        <f>IFERROR(INDEX({"北京中裕世纪大酒店";"江苏利特尔绿色包装股份有限公司";"常州市金坛沃德丰电子科技有限公司"},MATCH(D10999,{"BJ_zhongyu";"JS_WX_liteer";"JS_CZ_wodefeng"},0)),"")</f>
        <v>常州市金坛沃德丰电子科技有限公司</v>
      </c>
      <c r="D10999" s="11" t="str">
        <f>[1]动作!$G10998</f>
        <v>JS_CZ_wodefeng</v>
      </c>
      <c r="E10999" s="11" t="str">
        <f>[1]动作!$D10998</f>
        <v>电表故障</v>
      </c>
      <c r="F10999" s="11" t="s">
        <v>45</v>
      </c>
      <c r="G10999" s="12">
        <f>[1]动作!$A10998+[1]动作!$B10998</f>
        <v>43217.929942129631</v>
      </c>
      <c r="H10999" s="12"/>
      <c r="I10999" s="11"/>
    </row>
    <row r="11000" spans="1:9" hidden="1" x14ac:dyDescent="0.3">
      <c r="A11000" s="24">
        <v>10998</v>
      </c>
      <c r="B11000" s="11" t="str">
        <f>IFERROR(INDEX({"JSNY-BJ0001-01";"JSNY-JS0022-01";"JSNY-JS0002-01"},MATCH(D11000,{"BJ_zhongyu";"JS_WX_liteer";"JS_CZ_wodefeng"},0)),"")</f>
        <v>JSNY-JS0002-01</v>
      </c>
      <c r="C11000" s="11" t="str">
        <f>IFERROR(INDEX({"北京中裕世纪大酒店";"江苏利特尔绿色包装股份有限公司";"常州市金坛沃德丰电子科技有限公司"},MATCH(D11000,{"BJ_zhongyu";"JS_WX_liteer";"JS_CZ_wodefeng"},0)),"")</f>
        <v>常州市金坛沃德丰电子科技有限公司</v>
      </c>
      <c r="D11000" s="11" t="str">
        <f>[1]动作!$G10999</f>
        <v>JS_CZ_wodefeng</v>
      </c>
      <c r="E11000" s="11" t="str">
        <f>[1]动作!$D10999</f>
        <v>电表故障</v>
      </c>
      <c r="F11000" s="11" t="s">
        <v>45</v>
      </c>
      <c r="G11000" s="12">
        <f>[1]动作!$A10999+[1]动作!$B10999</f>
        <v>43217.930162037039</v>
      </c>
      <c r="H11000" s="12"/>
      <c r="I11000" s="11"/>
    </row>
    <row r="11001" spans="1:9" hidden="1" x14ac:dyDescent="0.3">
      <c r="A11001" s="24">
        <v>10999</v>
      </c>
      <c r="B11001" s="11" t="str">
        <f>IFERROR(INDEX({"JSNY-BJ0001-01";"JSNY-JS0022-01";"JSNY-JS0002-01"},MATCH(D11001,{"BJ_zhongyu";"JS_WX_liteer";"JS_CZ_wodefeng"},0)),"")</f>
        <v>JSNY-JS0002-01</v>
      </c>
      <c r="C11001" s="11" t="str">
        <f>IFERROR(INDEX({"北京中裕世纪大酒店";"江苏利特尔绿色包装股份有限公司";"常州市金坛沃德丰电子科技有限公司"},MATCH(D11001,{"BJ_zhongyu";"JS_WX_liteer";"JS_CZ_wodefeng"},0)),"")</f>
        <v>常州市金坛沃德丰电子科技有限公司</v>
      </c>
      <c r="D11001" s="11" t="str">
        <f>[1]动作!$G11000</f>
        <v>JS_CZ_wodefeng</v>
      </c>
      <c r="E11001" s="11" t="str">
        <f>[1]动作!$D11000</f>
        <v>电表故障</v>
      </c>
      <c r="F11001" s="11" t="s">
        <v>45</v>
      </c>
      <c r="G11001" s="12">
        <f>[1]动作!$A11000+[1]动作!$B11000</f>
        <v>43217.931261574071</v>
      </c>
      <c r="H11001" s="12"/>
      <c r="I11001" s="11"/>
    </row>
    <row r="11002" spans="1:9" hidden="1" x14ac:dyDescent="0.3">
      <c r="A11002" s="24">
        <v>11000</v>
      </c>
      <c r="B11002" s="11" t="str">
        <f>IFERROR(INDEX({"JSNY-BJ0001-01";"JSNY-JS0022-01";"JSNY-JS0002-01"},MATCH(D11002,{"BJ_zhongyu";"JS_WX_liteer";"JS_CZ_wodefeng"},0)),"")</f>
        <v>JSNY-JS0002-01</v>
      </c>
      <c r="C11002" s="11" t="str">
        <f>IFERROR(INDEX({"北京中裕世纪大酒店";"江苏利特尔绿色包装股份有限公司";"常州市金坛沃德丰电子科技有限公司"},MATCH(D11002,{"BJ_zhongyu";"JS_WX_liteer";"JS_CZ_wodefeng"},0)),"")</f>
        <v>常州市金坛沃德丰电子科技有限公司</v>
      </c>
      <c r="D11002" s="11" t="str">
        <f>[1]动作!$G11001</f>
        <v>JS_CZ_wodefeng</v>
      </c>
      <c r="E11002" s="11" t="str">
        <f>[1]动作!$D11001</f>
        <v>电表故障</v>
      </c>
      <c r="F11002" s="11" t="s">
        <v>45</v>
      </c>
      <c r="G11002" s="12">
        <f>[1]动作!$A11001+[1]动作!$B11001</f>
        <v>43217.933761574073</v>
      </c>
      <c r="H11002" s="12"/>
      <c r="I11002" s="11"/>
    </row>
    <row r="11003" spans="1:9" hidden="1" x14ac:dyDescent="0.3">
      <c r="A11003" s="24">
        <v>11001</v>
      </c>
      <c r="B11003" s="11" t="str">
        <f>IFERROR(INDEX({"JSNY-BJ0001-01";"JSNY-JS0022-01";"JSNY-JS0002-01"},MATCH(D11003,{"BJ_zhongyu";"JS_WX_liteer";"JS_CZ_wodefeng"},0)),"")</f>
        <v>JSNY-JS0002-01</v>
      </c>
      <c r="C11003" s="11" t="str">
        <f>IFERROR(INDEX({"北京中裕世纪大酒店";"江苏利特尔绿色包装股份有限公司";"常州市金坛沃德丰电子科技有限公司"},MATCH(D11003,{"BJ_zhongyu";"JS_WX_liteer";"JS_CZ_wodefeng"},0)),"")</f>
        <v>常州市金坛沃德丰电子科技有限公司</v>
      </c>
      <c r="D11003" s="11" t="str">
        <f>[1]动作!$G11002</f>
        <v>JS_CZ_wodefeng</v>
      </c>
      <c r="E11003" s="11" t="str">
        <f>[1]动作!$D11002</f>
        <v>电表故障</v>
      </c>
      <c r="F11003" s="11" t="s">
        <v>45</v>
      </c>
      <c r="G11003" s="12">
        <f>[1]动作!$A11002+[1]动作!$B11002</f>
        <v>43217.935208333336</v>
      </c>
      <c r="H11003" s="12"/>
      <c r="I11003" s="11"/>
    </row>
    <row r="11004" spans="1:9" hidden="1" x14ac:dyDescent="0.3">
      <c r="A11004" s="24">
        <v>11002</v>
      </c>
      <c r="B11004" s="11" t="str">
        <f>IFERROR(INDEX({"JSNY-BJ0001-01";"JSNY-JS0022-01";"JSNY-JS0002-01"},MATCH(D11004,{"BJ_zhongyu";"JS_WX_liteer";"JS_CZ_wodefeng"},0)),"")</f>
        <v>JSNY-JS0002-01</v>
      </c>
      <c r="C11004" s="11" t="str">
        <f>IFERROR(INDEX({"北京中裕世纪大酒店";"江苏利特尔绿色包装股份有限公司";"常州市金坛沃德丰电子科技有限公司"},MATCH(D11004,{"BJ_zhongyu";"JS_WX_liteer";"JS_CZ_wodefeng"},0)),"")</f>
        <v>常州市金坛沃德丰电子科技有限公司</v>
      </c>
      <c r="D11004" s="11" t="str">
        <f>[1]动作!$G11003</f>
        <v>JS_CZ_wodefeng</v>
      </c>
      <c r="E11004" s="11" t="str">
        <f>[1]动作!$D11003</f>
        <v>电表故障</v>
      </c>
      <c r="F11004" s="11" t="s">
        <v>45</v>
      </c>
      <c r="G11004" s="12">
        <f>[1]动作!$A11003+[1]动作!$B11003</f>
        <v>43217.936423611114</v>
      </c>
      <c r="H11004" s="12"/>
      <c r="I11004" s="11"/>
    </row>
    <row r="11005" spans="1:9" hidden="1" x14ac:dyDescent="0.3">
      <c r="A11005" s="24">
        <v>11003</v>
      </c>
      <c r="B11005" s="11" t="str">
        <f>IFERROR(INDEX({"JSNY-BJ0001-01";"JSNY-JS0022-01";"JSNY-JS0002-01"},MATCH(D11005,{"BJ_zhongyu";"JS_WX_liteer";"JS_CZ_wodefeng"},0)),"")</f>
        <v>JSNY-JS0002-01</v>
      </c>
      <c r="C11005" s="11" t="str">
        <f>IFERROR(INDEX({"北京中裕世纪大酒店";"江苏利特尔绿色包装股份有限公司";"常州市金坛沃德丰电子科技有限公司"},MATCH(D11005,{"BJ_zhongyu";"JS_WX_liteer";"JS_CZ_wodefeng"},0)),"")</f>
        <v>常州市金坛沃德丰电子科技有限公司</v>
      </c>
      <c r="D11005" s="11" t="str">
        <f>[1]动作!$G11004</f>
        <v>JS_CZ_wodefeng</v>
      </c>
      <c r="E11005" s="11" t="str">
        <f>[1]动作!$D11004</f>
        <v>电表故障</v>
      </c>
      <c r="F11005" s="11" t="s">
        <v>45</v>
      </c>
      <c r="G11005" s="12">
        <f>[1]动作!$A11004+[1]动作!$B11004</f>
        <v>43217.936655092592</v>
      </c>
      <c r="H11005" s="12"/>
      <c r="I11005" s="11"/>
    </row>
    <row r="11006" spans="1:9" hidden="1" x14ac:dyDescent="0.3">
      <c r="A11006" s="24">
        <v>11004</v>
      </c>
      <c r="B11006" s="11" t="str">
        <f>IFERROR(INDEX({"JSNY-BJ0001-01";"JSNY-JS0022-01";"JSNY-JS0002-01"},MATCH(D11006,{"BJ_zhongyu";"JS_WX_liteer";"JS_CZ_wodefeng"},0)),"")</f>
        <v>JSNY-JS0002-01</v>
      </c>
      <c r="C11006" s="11" t="str">
        <f>IFERROR(INDEX({"北京中裕世纪大酒店";"江苏利特尔绿色包装股份有限公司";"常州市金坛沃德丰电子科技有限公司"},MATCH(D11006,{"BJ_zhongyu";"JS_WX_liteer";"JS_CZ_wodefeng"},0)),"")</f>
        <v>常州市金坛沃德丰电子科技有限公司</v>
      </c>
      <c r="D11006" s="11" t="str">
        <f>[1]动作!$G11005</f>
        <v>JS_CZ_wodefeng</v>
      </c>
      <c r="E11006" s="11" t="str">
        <f>[1]动作!$D11005</f>
        <v>电表故障</v>
      </c>
      <c r="F11006" s="11" t="s">
        <v>45</v>
      </c>
      <c r="G11006" s="12">
        <f>[1]动作!$A11005+[1]动作!$B11005</f>
        <v>43217.93677083333</v>
      </c>
      <c r="H11006" s="12"/>
      <c r="I11006" s="11"/>
    </row>
    <row r="11007" spans="1:9" hidden="1" x14ac:dyDescent="0.3">
      <c r="A11007" s="24">
        <v>11005</v>
      </c>
      <c r="B11007" s="11" t="str">
        <f>IFERROR(INDEX({"JSNY-BJ0001-01";"JSNY-JS0022-01";"JSNY-JS0002-01"},MATCH(D11007,{"BJ_zhongyu";"JS_WX_liteer";"JS_CZ_wodefeng"},0)),"")</f>
        <v>JSNY-JS0002-01</v>
      </c>
      <c r="C11007" s="11" t="str">
        <f>IFERROR(INDEX({"北京中裕世纪大酒店";"江苏利特尔绿色包装股份有限公司";"常州市金坛沃德丰电子科技有限公司"},MATCH(D11007,{"BJ_zhongyu";"JS_WX_liteer";"JS_CZ_wodefeng"},0)),"")</f>
        <v>常州市金坛沃德丰电子科技有限公司</v>
      </c>
      <c r="D11007" s="11" t="str">
        <f>[1]动作!$G11006</f>
        <v>JS_CZ_wodefeng</v>
      </c>
      <c r="E11007" s="11" t="str">
        <f>[1]动作!$D11006</f>
        <v>电表故障</v>
      </c>
      <c r="F11007" s="11" t="s">
        <v>45</v>
      </c>
      <c r="G11007" s="12">
        <f>[1]动作!$A11006+[1]动作!$B11006</f>
        <v>43217.937696759262</v>
      </c>
      <c r="H11007" s="12"/>
      <c r="I11007" s="11"/>
    </row>
    <row r="11008" spans="1:9" hidden="1" x14ac:dyDescent="0.3">
      <c r="A11008" s="24">
        <v>11006</v>
      </c>
      <c r="B11008" s="11" t="str">
        <f>IFERROR(INDEX({"JSNY-BJ0001-01";"JSNY-JS0022-01";"JSNY-JS0002-01"},MATCH(D11008,{"BJ_zhongyu";"JS_WX_liteer";"JS_CZ_wodefeng"},0)),"")</f>
        <v>JSNY-JS0002-01</v>
      </c>
      <c r="C11008" s="11" t="str">
        <f>IFERROR(INDEX({"北京中裕世纪大酒店";"江苏利特尔绿色包装股份有限公司";"常州市金坛沃德丰电子科技有限公司"},MATCH(D11008,{"BJ_zhongyu";"JS_WX_liteer";"JS_CZ_wodefeng"},0)),"")</f>
        <v>常州市金坛沃德丰电子科技有限公司</v>
      </c>
      <c r="D11008" s="11" t="str">
        <f>[1]动作!$G11007</f>
        <v>JS_CZ_wodefeng</v>
      </c>
      <c r="E11008" s="11" t="str">
        <f>[1]动作!$D11007</f>
        <v>电表故障</v>
      </c>
      <c r="F11008" s="11" t="s">
        <v>45</v>
      </c>
      <c r="G11008" s="12">
        <f>[1]动作!$A11007+[1]动作!$B11007</f>
        <v>43217.939143518517</v>
      </c>
      <c r="H11008" s="12"/>
      <c r="I11008" s="11"/>
    </row>
    <row r="11009" spans="1:9" hidden="1" x14ac:dyDescent="0.3">
      <c r="A11009" s="24">
        <v>11007</v>
      </c>
      <c r="B11009" s="11" t="str">
        <f>IFERROR(INDEX({"JSNY-BJ0001-01";"JSNY-JS0022-01";"JSNY-JS0002-01"},MATCH(D11009,{"BJ_zhongyu";"JS_WX_liteer";"JS_CZ_wodefeng"},0)),"")</f>
        <v>JSNY-JS0002-01</v>
      </c>
      <c r="C11009" s="11" t="str">
        <f>IFERROR(INDEX({"北京中裕世纪大酒店";"江苏利特尔绿色包装股份有限公司";"常州市金坛沃德丰电子科技有限公司"},MATCH(D11009,{"BJ_zhongyu";"JS_WX_liteer";"JS_CZ_wodefeng"},0)),"")</f>
        <v>常州市金坛沃德丰电子科技有限公司</v>
      </c>
      <c r="D11009" s="11" t="str">
        <f>[1]动作!$G11008</f>
        <v>JS_CZ_wodefeng</v>
      </c>
      <c r="E11009" s="11" t="str">
        <f>[1]动作!$D11008</f>
        <v>电表故障</v>
      </c>
      <c r="F11009" s="11" t="s">
        <v>45</v>
      </c>
      <c r="G11009" s="12">
        <f>[1]动作!$A11008+[1]动作!$B11008</f>
        <v>43217.940127314818</v>
      </c>
      <c r="H11009" s="12"/>
      <c r="I11009" s="11"/>
    </row>
    <row r="11010" spans="1:9" hidden="1" x14ac:dyDescent="0.3">
      <c r="A11010" s="24">
        <v>11008</v>
      </c>
      <c r="B11010" s="11" t="str">
        <f>IFERROR(INDEX({"JSNY-BJ0001-01";"JSNY-JS0022-01";"JSNY-JS0002-01"},MATCH(D11010,{"BJ_zhongyu";"JS_WX_liteer";"JS_CZ_wodefeng"},0)),"")</f>
        <v>JSNY-JS0002-01</v>
      </c>
      <c r="C11010" s="11" t="str">
        <f>IFERROR(INDEX({"北京中裕世纪大酒店";"江苏利特尔绿色包装股份有限公司";"常州市金坛沃德丰电子科技有限公司"},MATCH(D11010,{"BJ_zhongyu";"JS_WX_liteer";"JS_CZ_wodefeng"},0)),"")</f>
        <v>常州市金坛沃德丰电子科技有限公司</v>
      </c>
      <c r="D11010" s="11" t="str">
        <f>[1]动作!$G11009</f>
        <v>JS_CZ_wodefeng</v>
      </c>
      <c r="E11010" s="11" t="str">
        <f>[1]动作!$D11009</f>
        <v>电表故障</v>
      </c>
      <c r="F11010" s="11" t="s">
        <v>45</v>
      </c>
      <c r="G11010" s="12">
        <f>[1]动作!$A11009+[1]动作!$B11009</f>
        <v>43217.940370370372</v>
      </c>
      <c r="H11010" s="12"/>
      <c r="I11010" s="11"/>
    </row>
    <row r="11011" spans="1:9" hidden="1" x14ac:dyDescent="0.3">
      <c r="A11011" s="24">
        <v>11009</v>
      </c>
      <c r="B11011" s="11" t="str">
        <f>IFERROR(INDEX({"JSNY-BJ0001-01";"JSNY-JS0022-01";"JSNY-JS0002-01"},MATCH(D11011,{"BJ_zhongyu";"JS_WX_liteer";"JS_CZ_wodefeng"},0)),"")</f>
        <v>JSNY-JS0002-01</v>
      </c>
      <c r="C11011" s="11" t="str">
        <f>IFERROR(INDEX({"北京中裕世纪大酒店";"江苏利特尔绿色包装股份有限公司";"常州市金坛沃德丰电子科技有限公司"},MATCH(D11011,{"BJ_zhongyu";"JS_WX_liteer";"JS_CZ_wodefeng"},0)),"")</f>
        <v>常州市金坛沃德丰电子科技有限公司</v>
      </c>
      <c r="D11011" s="11" t="str">
        <f>[1]动作!$G11010</f>
        <v>JS_CZ_wodefeng</v>
      </c>
      <c r="E11011" s="11" t="str">
        <f>[1]动作!$D11010</f>
        <v>电表故障</v>
      </c>
      <c r="F11011" s="11" t="s">
        <v>45</v>
      </c>
      <c r="G11011" s="12">
        <f>[1]动作!$A11010+[1]动作!$B11010</f>
        <v>43217.940474537034</v>
      </c>
      <c r="H11011" s="12"/>
      <c r="I11011" s="11"/>
    </row>
    <row r="11012" spans="1:9" hidden="1" x14ac:dyDescent="0.3">
      <c r="A11012" s="24">
        <v>11010</v>
      </c>
      <c r="B11012" s="11" t="str">
        <f>IFERROR(INDEX({"JSNY-BJ0001-01";"JSNY-JS0022-01";"JSNY-JS0002-01"},MATCH(D11012,{"BJ_zhongyu";"JS_WX_liteer";"JS_CZ_wodefeng"},0)),"")</f>
        <v>JSNY-JS0002-01</v>
      </c>
      <c r="C11012" s="11" t="str">
        <f>IFERROR(INDEX({"北京中裕世纪大酒店";"江苏利特尔绿色包装股份有限公司";"常州市金坛沃德丰电子科技有限公司"},MATCH(D11012,{"BJ_zhongyu";"JS_WX_liteer";"JS_CZ_wodefeng"},0)),"")</f>
        <v>常州市金坛沃德丰电子科技有限公司</v>
      </c>
      <c r="D11012" s="11" t="str">
        <f>[1]动作!$G11011</f>
        <v>JS_CZ_wodefeng</v>
      </c>
      <c r="E11012" s="11" t="str">
        <f>[1]动作!$D11011</f>
        <v>电表故障</v>
      </c>
      <c r="F11012" s="11" t="s">
        <v>45</v>
      </c>
      <c r="G11012" s="12">
        <f>[1]动作!$A11011+[1]动作!$B11011</f>
        <v>43217.940601851849</v>
      </c>
      <c r="H11012" s="12"/>
      <c r="I11012" s="11"/>
    </row>
    <row r="11013" spans="1:9" hidden="1" x14ac:dyDescent="0.3">
      <c r="A11013" s="24">
        <v>11011</v>
      </c>
      <c r="B11013" s="11" t="str">
        <f>IFERROR(INDEX({"JSNY-BJ0001-01";"JSNY-JS0022-01";"JSNY-JS0002-01"},MATCH(D11013,{"BJ_zhongyu";"JS_WX_liteer";"JS_CZ_wodefeng"},0)),"")</f>
        <v>JSNY-JS0002-01</v>
      </c>
      <c r="C11013" s="11" t="str">
        <f>IFERROR(INDEX({"北京中裕世纪大酒店";"江苏利特尔绿色包装股份有限公司";"常州市金坛沃德丰电子科技有限公司"},MATCH(D11013,{"BJ_zhongyu";"JS_WX_liteer";"JS_CZ_wodefeng"},0)),"")</f>
        <v>常州市金坛沃德丰电子科技有限公司</v>
      </c>
      <c r="D11013" s="11" t="str">
        <f>[1]动作!$G11012</f>
        <v>JS_CZ_wodefeng</v>
      </c>
      <c r="E11013" s="11" t="str">
        <f>[1]动作!$D11012</f>
        <v>电表故障</v>
      </c>
      <c r="F11013" s="11" t="s">
        <v>45</v>
      </c>
      <c r="G11013" s="12">
        <f>[1]动作!$A11012+[1]动作!$B11012</f>
        <v>43217.941458333335</v>
      </c>
      <c r="H11013" s="12"/>
      <c r="I11013" s="11"/>
    </row>
    <row r="11014" spans="1:9" hidden="1" x14ac:dyDescent="0.3">
      <c r="A11014" s="24">
        <v>11012</v>
      </c>
      <c r="B11014" s="11" t="str">
        <f>IFERROR(INDEX({"JSNY-BJ0001-01";"JSNY-JS0022-01";"JSNY-JS0002-01"},MATCH(D11014,{"BJ_zhongyu";"JS_WX_liteer";"JS_CZ_wodefeng"},0)),"")</f>
        <v>JSNY-JS0002-01</v>
      </c>
      <c r="C11014" s="11" t="str">
        <f>IFERROR(INDEX({"北京中裕世纪大酒店";"江苏利特尔绿色包装股份有限公司";"常州市金坛沃德丰电子科技有限公司"},MATCH(D11014,{"BJ_zhongyu";"JS_WX_liteer";"JS_CZ_wodefeng"},0)),"")</f>
        <v>常州市金坛沃德丰电子科技有限公司</v>
      </c>
      <c r="D11014" s="11" t="str">
        <f>[1]动作!$G11013</f>
        <v>JS_CZ_wodefeng</v>
      </c>
      <c r="E11014" s="11" t="str">
        <f>[1]动作!$D11013</f>
        <v>电表故障</v>
      </c>
      <c r="F11014" s="11" t="s">
        <v>45</v>
      </c>
      <c r="G11014" s="12">
        <f>[1]动作!$A11013+[1]动作!$B11013</f>
        <v>43217.945462962962</v>
      </c>
      <c r="H11014" s="12"/>
      <c r="I11014" s="11"/>
    </row>
    <row r="11015" spans="1:9" hidden="1" x14ac:dyDescent="0.3">
      <c r="A11015" s="24">
        <v>11013</v>
      </c>
      <c r="B11015" s="11" t="str">
        <f>IFERROR(INDEX({"JSNY-BJ0001-01";"JSNY-JS0022-01";"JSNY-JS0002-01"},MATCH(D11015,{"BJ_zhongyu";"JS_WX_liteer";"JS_CZ_wodefeng"},0)),"")</f>
        <v>JSNY-JS0002-01</v>
      </c>
      <c r="C11015" s="11" t="str">
        <f>IFERROR(INDEX({"北京中裕世纪大酒店";"江苏利特尔绿色包装股份有限公司";"常州市金坛沃德丰电子科技有限公司"},MATCH(D11015,{"BJ_zhongyu";"JS_WX_liteer";"JS_CZ_wodefeng"},0)),"")</f>
        <v>常州市金坛沃德丰电子科技有限公司</v>
      </c>
      <c r="D11015" s="11" t="str">
        <f>[1]动作!$G11014</f>
        <v>JS_CZ_wodefeng</v>
      </c>
      <c r="E11015" s="11" t="str">
        <f>[1]动作!$D11014</f>
        <v>电表故障</v>
      </c>
      <c r="F11015" s="11" t="s">
        <v>45</v>
      </c>
      <c r="G11015" s="12">
        <f>[1]动作!$A11014+[1]动作!$B11014</f>
        <v>43217.946562500001</v>
      </c>
      <c r="H11015" s="12"/>
      <c r="I11015" s="11"/>
    </row>
    <row r="11016" spans="1:9" hidden="1" x14ac:dyDescent="0.3">
      <c r="A11016" s="24">
        <v>11014</v>
      </c>
      <c r="B11016" s="11" t="str">
        <f>IFERROR(INDEX({"JSNY-BJ0001-01";"JSNY-JS0022-01";"JSNY-JS0002-01"},MATCH(D11016,{"BJ_zhongyu";"JS_WX_liteer";"JS_CZ_wodefeng"},0)),"")</f>
        <v>JSNY-JS0002-01</v>
      </c>
      <c r="C11016" s="11" t="str">
        <f>IFERROR(INDEX({"北京中裕世纪大酒店";"江苏利特尔绿色包装股份有限公司";"常州市金坛沃德丰电子科技有限公司"},MATCH(D11016,{"BJ_zhongyu";"JS_WX_liteer";"JS_CZ_wodefeng"},0)),"")</f>
        <v>常州市金坛沃德丰电子科技有限公司</v>
      </c>
      <c r="D11016" s="11" t="str">
        <f>[1]动作!$G11015</f>
        <v>JS_CZ_wodefeng</v>
      </c>
      <c r="E11016" s="11" t="str">
        <f>[1]动作!$D11015</f>
        <v>电表故障</v>
      </c>
      <c r="F11016" s="11" t="s">
        <v>45</v>
      </c>
      <c r="G11016" s="12">
        <f>[1]动作!$A11015+[1]动作!$B11015</f>
        <v>43217.946909722225</v>
      </c>
      <c r="H11016" s="12"/>
      <c r="I11016" s="11"/>
    </row>
    <row r="11017" spans="1:9" hidden="1" x14ac:dyDescent="0.3">
      <c r="A11017" s="24">
        <v>11015</v>
      </c>
      <c r="B11017" s="11" t="str">
        <f>IFERROR(INDEX({"JSNY-BJ0001-01";"JSNY-JS0022-01";"JSNY-JS0002-01"},MATCH(D11017,{"BJ_zhongyu";"JS_WX_liteer";"JS_CZ_wodefeng"},0)),"")</f>
        <v>JSNY-JS0002-01</v>
      </c>
      <c r="C11017" s="11" t="str">
        <f>IFERROR(INDEX({"北京中裕世纪大酒店";"江苏利特尔绿色包装股份有限公司";"常州市金坛沃德丰电子科技有限公司"},MATCH(D11017,{"BJ_zhongyu";"JS_WX_liteer";"JS_CZ_wodefeng"},0)),"")</f>
        <v>常州市金坛沃德丰电子科技有限公司</v>
      </c>
      <c r="D11017" s="11" t="str">
        <f>[1]动作!$G11016</f>
        <v>JS_CZ_wodefeng</v>
      </c>
      <c r="E11017" s="11" t="str">
        <f>[1]动作!$D11016</f>
        <v>电表故障</v>
      </c>
      <c r="F11017" s="11" t="s">
        <v>45</v>
      </c>
      <c r="G11017" s="12">
        <f>[1]动作!$A11016+[1]动作!$B11016</f>
        <v>43217.947025462963</v>
      </c>
      <c r="H11017" s="12"/>
      <c r="I11017" s="11"/>
    </row>
    <row r="11018" spans="1:9" hidden="1" x14ac:dyDescent="0.3">
      <c r="A11018" s="24">
        <v>11016</v>
      </c>
      <c r="B11018" s="11" t="str">
        <f>IFERROR(INDEX({"JSNY-BJ0001-01";"JSNY-JS0022-01";"JSNY-JS0002-01"},MATCH(D11018,{"BJ_zhongyu";"JS_WX_liteer";"JS_CZ_wodefeng"},0)),"")</f>
        <v>JSNY-JS0002-01</v>
      </c>
      <c r="C11018" s="11" t="str">
        <f>IFERROR(INDEX({"北京中裕世纪大酒店";"江苏利特尔绿色包装股份有限公司";"常州市金坛沃德丰电子科技有限公司"},MATCH(D11018,{"BJ_zhongyu";"JS_WX_liteer";"JS_CZ_wodefeng"},0)),"")</f>
        <v>常州市金坛沃德丰电子科技有限公司</v>
      </c>
      <c r="D11018" s="11" t="str">
        <f>[1]动作!$G11017</f>
        <v>JS_CZ_wodefeng</v>
      </c>
      <c r="E11018" s="11" t="str">
        <f>[1]动作!$D11017</f>
        <v>电表故障</v>
      </c>
      <c r="F11018" s="11" t="s">
        <v>45</v>
      </c>
      <c r="G11018" s="12">
        <f>[1]动作!$A11017+[1]动作!$B11017</f>
        <v>43217.949340277781</v>
      </c>
      <c r="H11018" s="12"/>
      <c r="I11018" s="11"/>
    </row>
    <row r="11019" spans="1:9" hidden="1" x14ac:dyDescent="0.3">
      <c r="A11019" s="24">
        <v>11017</v>
      </c>
      <c r="B11019" s="11" t="str">
        <f>IFERROR(INDEX({"JSNY-BJ0001-01";"JSNY-JS0022-01";"JSNY-JS0002-01"},MATCH(D11019,{"BJ_zhongyu";"JS_WX_liteer";"JS_CZ_wodefeng"},0)),"")</f>
        <v>JSNY-JS0002-01</v>
      </c>
      <c r="C11019" s="11" t="str">
        <f>IFERROR(INDEX({"北京中裕世纪大酒店";"江苏利特尔绿色包装股份有限公司";"常州市金坛沃德丰电子科技有限公司"},MATCH(D11019,{"BJ_zhongyu";"JS_WX_liteer";"JS_CZ_wodefeng"},0)),"")</f>
        <v>常州市金坛沃德丰电子科技有限公司</v>
      </c>
      <c r="D11019" s="11" t="str">
        <f>[1]动作!$G11018</f>
        <v>JS_CZ_wodefeng</v>
      </c>
      <c r="E11019" s="11" t="str">
        <f>[1]动作!$D11018</f>
        <v>电表故障</v>
      </c>
      <c r="F11019" s="11" t="s">
        <v>45</v>
      </c>
      <c r="G11019" s="12">
        <f>[1]动作!$A11018+[1]动作!$B11018</f>
        <v>43217.950555555559</v>
      </c>
      <c r="H11019" s="12"/>
      <c r="I11019" s="11"/>
    </row>
    <row r="11020" spans="1:9" hidden="1" x14ac:dyDescent="0.3">
      <c r="A11020" s="24">
        <v>11018</v>
      </c>
      <c r="B11020" s="11" t="str">
        <f>IFERROR(INDEX({"JSNY-BJ0001-01";"JSNY-JS0022-01";"JSNY-JS0002-01"},MATCH(D11020,{"BJ_zhongyu";"JS_WX_liteer";"JS_CZ_wodefeng"},0)),"")</f>
        <v>JSNY-JS0002-01</v>
      </c>
      <c r="C11020" s="11" t="str">
        <f>IFERROR(INDEX({"北京中裕世纪大酒店";"江苏利特尔绿色包装股份有限公司";"常州市金坛沃德丰电子科技有限公司"},MATCH(D11020,{"BJ_zhongyu";"JS_WX_liteer";"JS_CZ_wodefeng"},0)),"")</f>
        <v>常州市金坛沃德丰电子科技有限公司</v>
      </c>
      <c r="D11020" s="11" t="str">
        <f>[1]动作!$G11019</f>
        <v>JS_CZ_wodefeng</v>
      </c>
      <c r="E11020" s="11" t="str">
        <f>[1]动作!$D11019</f>
        <v>电表故障</v>
      </c>
      <c r="F11020" s="11" t="s">
        <v>45</v>
      </c>
      <c r="G11020" s="12">
        <f>[1]动作!$A11019+[1]动作!$B11019</f>
        <v>43217.951655092591</v>
      </c>
      <c r="H11020" s="12"/>
      <c r="I11020" s="11"/>
    </row>
    <row r="11021" spans="1:9" hidden="1" x14ac:dyDescent="0.3">
      <c r="A11021" s="24">
        <v>11019</v>
      </c>
      <c r="B11021" s="11" t="str">
        <f>IFERROR(INDEX({"JSNY-BJ0001-01";"JSNY-JS0022-01";"JSNY-JS0002-01"},MATCH(D11021,{"BJ_zhongyu";"JS_WX_liteer";"JS_CZ_wodefeng"},0)),"")</f>
        <v>JSNY-JS0002-01</v>
      </c>
      <c r="C11021" s="11" t="str">
        <f>IFERROR(INDEX({"北京中裕世纪大酒店";"江苏利特尔绿色包装股份有限公司";"常州市金坛沃德丰电子科技有限公司"},MATCH(D11021,{"BJ_zhongyu";"JS_WX_liteer";"JS_CZ_wodefeng"},0)),"")</f>
        <v>常州市金坛沃德丰电子科技有限公司</v>
      </c>
      <c r="D11021" s="11" t="str">
        <f>[1]动作!$G11020</f>
        <v>JS_CZ_wodefeng</v>
      </c>
      <c r="E11021" s="11" t="str">
        <f>[1]动作!$D11020</f>
        <v>电表故障</v>
      </c>
      <c r="F11021" s="11" t="s">
        <v>45</v>
      </c>
      <c r="G11021" s="12">
        <f>[1]动作!$A11020+[1]动作!$B11020</f>
        <v>43217.951770833337</v>
      </c>
      <c r="H11021" s="12"/>
      <c r="I11021" s="11"/>
    </row>
    <row r="11022" spans="1:9" hidden="1" x14ac:dyDescent="0.3">
      <c r="A11022" s="24">
        <v>11020</v>
      </c>
      <c r="B11022" s="11" t="str">
        <f>IFERROR(INDEX({"JSNY-BJ0001-01";"JSNY-JS0022-01";"JSNY-JS0002-01"},MATCH(D11022,{"BJ_zhongyu";"JS_WX_liteer";"JS_CZ_wodefeng"},0)),"")</f>
        <v>JSNY-JS0002-01</v>
      </c>
      <c r="C11022" s="11" t="str">
        <f>IFERROR(INDEX({"北京中裕世纪大酒店";"江苏利特尔绿色包装股份有限公司";"常州市金坛沃德丰电子科技有限公司"},MATCH(D11022,{"BJ_zhongyu";"JS_WX_liteer";"JS_CZ_wodefeng"},0)),"")</f>
        <v>常州市金坛沃德丰电子科技有限公司</v>
      </c>
      <c r="D11022" s="11" t="str">
        <f>[1]动作!$G11021</f>
        <v>JS_CZ_wodefeng</v>
      </c>
      <c r="E11022" s="11" t="str">
        <f>[1]动作!$D11021</f>
        <v>电表故障</v>
      </c>
      <c r="F11022" s="11" t="s">
        <v>45</v>
      </c>
      <c r="G11022" s="12">
        <f>[1]动作!$A11021+[1]动作!$B11021</f>
        <v>43217.953217592592</v>
      </c>
      <c r="H11022" s="12"/>
      <c r="I11022" s="11"/>
    </row>
    <row r="11023" spans="1:9" hidden="1" x14ac:dyDescent="0.3">
      <c r="A11023" s="24">
        <v>11021</v>
      </c>
      <c r="B11023" s="11" t="str">
        <f>IFERROR(INDEX({"JSNY-BJ0001-01";"JSNY-JS0022-01";"JSNY-JS0002-01"},MATCH(D11023,{"BJ_zhongyu";"JS_WX_liteer";"JS_CZ_wodefeng"},0)),"")</f>
        <v>JSNY-JS0002-01</v>
      </c>
      <c r="C11023" s="11" t="str">
        <f>IFERROR(INDEX({"北京中裕世纪大酒店";"江苏利特尔绿色包装股份有限公司";"常州市金坛沃德丰电子科技有限公司"},MATCH(D11023,{"BJ_zhongyu";"JS_WX_liteer";"JS_CZ_wodefeng"},0)),"")</f>
        <v>常州市金坛沃德丰电子科技有限公司</v>
      </c>
      <c r="D11023" s="11" t="str">
        <f>[1]动作!$G11022</f>
        <v>JS_CZ_wodefeng</v>
      </c>
      <c r="E11023" s="11" t="str">
        <f>[1]动作!$D11022</f>
        <v>电表故障</v>
      </c>
      <c r="F11023" s="11" t="s">
        <v>45</v>
      </c>
      <c r="G11023" s="12">
        <f>[1]动作!$A11022+[1]动作!$B11022</f>
        <v>43217.955590277779</v>
      </c>
      <c r="H11023" s="12"/>
      <c r="I11023" s="11"/>
    </row>
    <row r="11024" spans="1:9" hidden="1" x14ac:dyDescent="0.3">
      <c r="A11024" s="24">
        <v>11022</v>
      </c>
      <c r="B11024" s="11" t="str">
        <f>IFERROR(INDEX({"JSNY-BJ0001-01";"JSNY-JS0022-01";"JSNY-JS0002-01"},MATCH(D11024,{"BJ_zhongyu";"JS_WX_liteer";"JS_CZ_wodefeng"},0)),"")</f>
        <v>JSNY-JS0002-01</v>
      </c>
      <c r="C11024" s="11" t="str">
        <f>IFERROR(INDEX({"北京中裕世纪大酒店";"江苏利特尔绿色包装股份有限公司";"常州市金坛沃德丰电子科技有限公司"},MATCH(D11024,{"BJ_zhongyu";"JS_WX_liteer";"JS_CZ_wodefeng"},0)),"")</f>
        <v>常州市金坛沃德丰电子科技有限公司</v>
      </c>
      <c r="D11024" s="11" t="str">
        <f>[1]动作!$G11023</f>
        <v>JS_CZ_wodefeng</v>
      </c>
      <c r="E11024" s="11" t="str">
        <f>[1]动作!$D11023</f>
        <v>电表故障</v>
      </c>
      <c r="F11024" s="11" t="s">
        <v>45</v>
      </c>
      <c r="G11024" s="12">
        <f>[1]动作!$A11023+[1]动作!$B11023</f>
        <v>43217.956921296296</v>
      </c>
      <c r="H11024" s="12"/>
      <c r="I11024" s="11"/>
    </row>
    <row r="11025" spans="1:9" hidden="1" x14ac:dyDescent="0.3">
      <c r="A11025" s="24">
        <v>11023</v>
      </c>
      <c r="B11025" s="11" t="str">
        <f>IFERROR(INDEX({"JSNY-BJ0001-01";"JSNY-JS0022-01";"JSNY-JS0002-01"},MATCH(D11025,{"BJ_zhongyu";"JS_WX_liteer";"JS_CZ_wodefeng"},0)),"")</f>
        <v>JSNY-JS0002-01</v>
      </c>
      <c r="C11025" s="11" t="str">
        <f>IFERROR(INDEX({"北京中裕世纪大酒店";"江苏利特尔绿色包装股份有限公司";"常州市金坛沃德丰电子科技有限公司"},MATCH(D11025,{"BJ_zhongyu";"JS_WX_liteer";"JS_CZ_wodefeng"},0)),"")</f>
        <v>常州市金坛沃德丰电子科技有限公司</v>
      </c>
      <c r="D11025" s="11" t="str">
        <f>[1]动作!$G11024</f>
        <v>JS_CZ_wodefeng</v>
      </c>
      <c r="E11025" s="11" t="str">
        <f>[1]动作!$D11024</f>
        <v>电表故障</v>
      </c>
      <c r="F11025" s="11" t="s">
        <v>45</v>
      </c>
      <c r="G11025" s="12">
        <f>[1]动作!$A11024+[1]动作!$B11024</f>
        <v>43217.960520833331</v>
      </c>
      <c r="H11025" s="12"/>
      <c r="I11025" s="11"/>
    </row>
    <row r="11026" spans="1:9" hidden="1" x14ac:dyDescent="0.3">
      <c r="A11026" s="24">
        <v>11024</v>
      </c>
      <c r="B11026" s="11" t="str">
        <f>IFERROR(INDEX({"JSNY-BJ0001-01";"JSNY-JS0022-01";"JSNY-JS0002-01"},MATCH(D11026,{"BJ_zhongyu";"JS_WX_liteer";"JS_CZ_wodefeng"},0)),"")</f>
        <v>JSNY-JS0002-01</v>
      </c>
      <c r="C11026" s="11" t="str">
        <f>IFERROR(INDEX({"北京中裕世纪大酒店";"江苏利特尔绿色包装股份有限公司";"常州市金坛沃德丰电子科技有限公司"},MATCH(D11026,{"BJ_zhongyu";"JS_WX_liteer";"JS_CZ_wodefeng"},0)),"")</f>
        <v>常州市金坛沃德丰电子科技有限公司</v>
      </c>
      <c r="D11026" s="11" t="str">
        <f>[1]动作!$G11025</f>
        <v>JS_CZ_wodefeng</v>
      </c>
      <c r="E11026" s="11" t="str">
        <f>[1]动作!$D11025</f>
        <v>电表故障</v>
      </c>
      <c r="F11026" s="11" t="s">
        <v>45</v>
      </c>
      <c r="G11026" s="12">
        <f>[1]动作!$A11025+[1]动作!$B11025</f>
        <v>43217.960752314815</v>
      </c>
      <c r="H11026" s="12"/>
      <c r="I11026" s="11"/>
    </row>
    <row r="11027" spans="1:9" hidden="1" x14ac:dyDescent="0.3">
      <c r="A11027" s="24">
        <v>11025</v>
      </c>
      <c r="B11027" s="11" t="str">
        <f>IFERROR(INDEX({"JSNY-BJ0001-01";"JSNY-JS0022-01";"JSNY-JS0002-01"},MATCH(D11027,{"BJ_zhongyu";"JS_WX_liteer";"JS_CZ_wodefeng"},0)),"")</f>
        <v>JSNY-JS0002-01</v>
      </c>
      <c r="C11027" s="11" t="str">
        <f>IFERROR(INDEX({"北京中裕世纪大酒店";"江苏利特尔绿色包装股份有限公司";"常州市金坛沃德丰电子科技有限公司"},MATCH(D11027,{"BJ_zhongyu";"JS_WX_liteer";"JS_CZ_wodefeng"},0)),"")</f>
        <v>常州市金坛沃德丰电子科技有限公司</v>
      </c>
      <c r="D11027" s="11" t="str">
        <f>[1]动作!$G11026</f>
        <v>JS_CZ_wodefeng</v>
      </c>
      <c r="E11027" s="11" t="str">
        <f>[1]动作!$D11026</f>
        <v>电表故障</v>
      </c>
      <c r="F11027" s="11" t="s">
        <v>45</v>
      </c>
      <c r="G11027" s="12">
        <f>[1]动作!$A11026+[1]动作!$B11026</f>
        <v>43217.961793981478</v>
      </c>
      <c r="H11027" s="12"/>
      <c r="I11027" s="11"/>
    </row>
    <row r="11028" spans="1:9" hidden="1" x14ac:dyDescent="0.3">
      <c r="A11028" s="24">
        <v>11026</v>
      </c>
      <c r="B11028" s="11" t="str">
        <f>IFERROR(INDEX({"JSNY-BJ0001-01";"JSNY-JS0022-01";"JSNY-JS0002-01"},MATCH(D11028,{"BJ_zhongyu";"JS_WX_liteer";"JS_CZ_wodefeng"},0)),"")</f>
        <v>JSNY-JS0002-01</v>
      </c>
      <c r="C11028" s="11" t="str">
        <f>IFERROR(INDEX({"北京中裕世纪大酒店";"江苏利特尔绿色包装股份有限公司";"常州市金坛沃德丰电子科技有限公司"},MATCH(D11028,{"BJ_zhongyu";"JS_WX_liteer";"JS_CZ_wodefeng"},0)),"")</f>
        <v>常州市金坛沃德丰电子科技有限公司</v>
      </c>
      <c r="D11028" s="11" t="str">
        <f>[1]动作!$G11027</f>
        <v>JS_CZ_wodefeng</v>
      </c>
      <c r="E11028" s="11" t="str">
        <f>[1]动作!$D11027</f>
        <v>电表故障</v>
      </c>
      <c r="F11028" s="11" t="s">
        <v>45</v>
      </c>
      <c r="G11028" s="12">
        <f>[1]动作!$A11027+[1]动作!$B11027</f>
        <v>43217.961909722224</v>
      </c>
      <c r="H11028" s="12"/>
      <c r="I11028" s="11"/>
    </row>
    <row r="11029" spans="1:9" hidden="1" x14ac:dyDescent="0.3">
      <c r="A11029" s="24">
        <v>11027</v>
      </c>
      <c r="B11029" s="11" t="str">
        <f>IFERROR(INDEX({"JSNY-BJ0001-01";"JSNY-JS0022-01";"JSNY-JS0002-01"},MATCH(D11029,{"BJ_zhongyu";"JS_WX_liteer";"JS_CZ_wodefeng"},0)),"")</f>
        <v>JSNY-JS0002-01</v>
      </c>
      <c r="C11029" s="11" t="str">
        <f>IFERROR(INDEX({"北京中裕世纪大酒店";"江苏利特尔绿色包装股份有限公司";"常州市金坛沃德丰电子科技有限公司"},MATCH(D11029,{"BJ_zhongyu";"JS_WX_liteer";"JS_CZ_wodefeng"},0)),"")</f>
        <v>常州市金坛沃德丰电子科技有限公司</v>
      </c>
      <c r="D11029" s="11" t="str">
        <f>[1]动作!$G11028</f>
        <v>JS_CZ_wodefeng</v>
      </c>
      <c r="E11029" s="11" t="str">
        <f>[1]动作!$D11028</f>
        <v>电表故障</v>
      </c>
      <c r="F11029" s="11" t="s">
        <v>45</v>
      </c>
      <c r="G11029" s="12">
        <f>[1]动作!$A11028+[1]动作!$B11028</f>
        <v>43217.963356481479</v>
      </c>
      <c r="H11029" s="12"/>
      <c r="I11029" s="11"/>
    </row>
    <row r="11030" spans="1:9" hidden="1" x14ac:dyDescent="0.3">
      <c r="A11030" s="24">
        <v>11028</v>
      </c>
      <c r="B11030" s="11" t="str">
        <f>IFERROR(INDEX({"JSNY-BJ0001-01";"JSNY-JS0022-01";"JSNY-JS0002-01"},MATCH(D11030,{"BJ_zhongyu";"JS_WX_liteer";"JS_CZ_wodefeng"},0)),"")</f>
        <v>JSNY-JS0002-01</v>
      </c>
      <c r="C11030" s="11" t="str">
        <f>IFERROR(INDEX({"北京中裕世纪大酒店";"江苏利特尔绿色包装股份有限公司";"常州市金坛沃德丰电子科技有限公司"},MATCH(D11030,{"BJ_zhongyu";"JS_WX_liteer";"JS_CZ_wodefeng"},0)),"")</f>
        <v>常州市金坛沃德丰电子科技有限公司</v>
      </c>
      <c r="D11030" s="11" t="str">
        <f>[1]动作!$G11029</f>
        <v>JS_CZ_wodefeng</v>
      </c>
      <c r="E11030" s="11" t="str">
        <f>[1]动作!$D11029</f>
        <v>电表故障</v>
      </c>
      <c r="F11030" s="11" t="s">
        <v>45</v>
      </c>
      <c r="G11030" s="12">
        <f>[1]动作!$A11029+[1]动作!$B11029</f>
        <v>43217.967175925929</v>
      </c>
      <c r="H11030" s="12"/>
      <c r="I11030" s="11"/>
    </row>
    <row r="11031" spans="1:9" hidden="1" x14ac:dyDescent="0.3">
      <c r="A11031" s="24">
        <v>11029</v>
      </c>
      <c r="B11031" s="11" t="str">
        <f>IFERROR(INDEX({"JSNY-BJ0001-01";"JSNY-JS0022-01";"JSNY-JS0002-01"},MATCH(D11031,{"BJ_zhongyu";"JS_WX_liteer";"JS_CZ_wodefeng"},0)),"")</f>
        <v>JSNY-JS0002-01</v>
      </c>
      <c r="C11031" s="11" t="str">
        <f>IFERROR(INDEX({"北京中裕世纪大酒店";"江苏利特尔绿色包装股份有限公司";"常州市金坛沃德丰电子科技有限公司"},MATCH(D11031,{"BJ_zhongyu";"JS_WX_liteer";"JS_CZ_wodefeng"},0)),"")</f>
        <v>常州市金坛沃德丰电子科技有限公司</v>
      </c>
      <c r="D11031" s="11" t="str">
        <f>[1]动作!$G11030</f>
        <v>JS_CZ_wodefeng</v>
      </c>
      <c r="E11031" s="11" t="str">
        <f>[1]动作!$D11030</f>
        <v>电表故障</v>
      </c>
      <c r="F11031" s="11" t="s">
        <v>45</v>
      </c>
      <c r="G11031" s="12">
        <f>[1]动作!$A11030+[1]动作!$B11030</f>
        <v>43217.967291666668</v>
      </c>
      <c r="H11031" s="12"/>
      <c r="I11031" s="11"/>
    </row>
    <row r="11032" spans="1:9" hidden="1" x14ac:dyDescent="0.3">
      <c r="A11032" s="24">
        <v>11030</v>
      </c>
      <c r="B11032" s="11" t="str">
        <f>IFERROR(INDEX({"JSNY-BJ0001-01";"JSNY-JS0022-01";"JSNY-JS0002-01"},MATCH(D11032,{"BJ_zhongyu";"JS_WX_liteer";"JS_CZ_wodefeng"},0)),"")</f>
        <v>JSNY-JS0002-01</v>
      </c>
      <c r="C11032" s="11" t="str">
        <f>IFERROR(INDEX({"北京中裕世纪大酒店";"江苏利特尔绿色包装股份有限公司";"常州市金坛沃德丰电子科技有限公司"},MATCH(D11032,{"BJ_zhongyu";"JS_WX_liteer";"JS_CZ_wodefeng"},0)),"")</f>
        <v>常州市金坛沃德丰电子科技有限公司</v>
      </c>
      <c r="D11032" s="11" t="str">
        <f>[1]动作!$G11031</f>
        <v>JS_CZ_wodefeng</v>
      </c>
      <c r="E11032" s="11" t="str">
        <f>[1]动作!$D11031</f>
        <v>电表故障</v>
      </c>
      <c r="F11032" s="11" t="s">
        <v>45</v>
      </c>
      <c r="G11032" s="12">
        <f>[1]动作!$A11031+[1]动作!$B11031</f>
        <v>43217.967523148145</v>
      </c>
      <c r="H11032" s="12"/>
      <c r="I11032" s="11"/>
    </row>
    <row r="11033" spans="1:9" hidden="1" x14ac:dyDescent="0.3">
      <c r="A11033" s="24">
        <v>11031</v>
      </c>
      <c r="B11033" s="11" t="str">
        <f>IFERROR(INDEX({"JSNY-BJ0001-01";"JSNY-JS0022-01";"JSNY-JS0002-01"},MATCH(D11033,{"BJ_zhongyu";"JS_WX_liteer";"JS_CZ_wodefeng"},0)),"")</f>
        <v>JSNY-JS0002-01</v>
      </c>
      <c r="C11033" s="11" t="str">
        <f>IFERROR(INDEX({"北京中裕世纪大酒店";"江苏利特尔绿色包装股份有限公司";"常州市金坛沃德丰电子科技有限公司"},MATCH(D11033,{"BJ_zhongyu";"JS_WX_liteer";"JS_CZ_wodefeng"},0)),"")</f>
        <v>常州市金坛沃德丰电子科技有限公司</v>
      </c>
      <c r="D11033" s="11" t="str">
        <f>[1]动作!$G11032</f>
        <v>JS_CZ_wodefeng</v>
      </c>
      <c r="E11033" s="11" t="str">
        <f>[1]动作!$D11032</f>
        <v>电表故障</v>
      </c>
      <c r="F11033" s="11" t="s">
        <v>45</v>
      </c>
      <c r="G11033" s="12">
        <f>[1]动作!$A11032+[1]动作!$B11032</f>
        <v>43217.968622685185</v>
      </c>
      <c r="H11033" s="12"/>
      <c r="I11033" s="11"/>
    </row>
    <row r="11034" spans="1:9" hidden="1" x14ac:dyDescent="0.3">
      <c r="A11034" s="24">
        <v>11032</v>
      </c>
      <c r="B11034" s="11" t="str">
        <f>IFERROR(INDEX({"JSNY-BJ0001-01";"JSNY-JS0022-01";"JSNY-JS0002-01"},MATCH(D11034,{"BJ_zhongyu";"JS_WX_liteer";"JS_CZ_wodefeng"},0)),"")</f>
        <v>JSNY-JS0002-01</v>
      </c>
      <c r="C11034" s="11" t="str">
        <f>IFERROR(INDEX({"北京中裕世纪大酒店";"江苏利特尔绿色包装股份有限公司";"常州市金坛沃德丰电子科技有限公司"},MATCH(D11034,{"BJ_zhongyu";"JS_WX_liteer";"JS_CZ_wodefeng"},0)),"")</f>
        <v>常州市金坛沃德丰电子科技有限公司</v>
      </c>
      <c r="D11034" s="11" t="str">
        <f>[1]动作!$G11033</f>
        <v>JS_CZ_wodefeng</v>
      </c>
      <c r="E11034" s="11" t="str">
        <f>[1]动作!$D11033</f>
        <v>电表故障</v>
      </c>
      <c r="F11034" s="11" t="s">
        <v>45</v>
      </c>
      <c r="G11034" s="12">
        <f>[1]动作!$A11033+[1]动作!$B11033</f>
        <v>43217.970995370371</v>
      </c>
      <c r="H11034" s="12"/>
      <c r="I11034" s="11"/>
    </row>
    <row r="11035" spans="1:9" hidden="1" x14ac:dyDescent="0.3">
      <c r="A11035" s="24">
        <v>11033</v>
      </c>
      <c r="B11035" s="11" t="str">
        <f>IFERROR(INDEX({"JSNY-BJ0001-01";"JSNY-JS0022-01";"JSNY-JS0002-01"},MATCH(D11035,{"BJ_zhongyu";"JS_WX_liteer";"JS_CZ_wodefeng"},0)),"")</f>
        <v>JSNY-JS0002-01</v>
      </c>
      <c r="C11035" s="11" t="str">
        <f>IFERROR(INDEX({"北京中裕世纪大酒店";"江苏利特尔绿色包装股份有限公司";"常州市金坛沃德丰电子科技有限公司"},MATCH(D11035,{"BJ_zhongyu";"JS_WX_liteer";"JS_CZ_wodefeng"},0)),"")</f>
        <v>常州市金坛沃德丰电子科技有限公司</v>
      </c>
      <c r="D11035" s="11" t="str">
        <f>[1]动作!$G11034</f>
        <v>JS_CZ_wodefeng</v>
      </c>
      <c r="E11035" s="11" t="str">
        <f>[1]动作!$D11034</f>
        <v>电表故障</v>
      </c>
      <c r="F11035" s="11" t="s">
        <v>45</v>
      </c>
      <c r="G11035" s="12">
        <f>[1]动作!$A11034+[1]动作!$B11034</f>
        <v>43217.972210648149</v>
      </c>
      <c r="H11035" s="12"/>
      <c r="I11035" s="11"/>
    </row>
    <row r="11036" spans="1:9" hidden="1" x14ac:dyDescent="0.3">
      <c r="A11036" s="24">
        <v>11034</v>
      </c>
      <c r="B11036" s="11" t="str">
        <f>IFERROR(INDEX({"JSNY-BJ0001-01";"JSNY-JS0022-01";"JSNY-JS0002-01"},MATCH(D11036,{"BJ_zhongyu";"JS_WX_liteer";"JS_CZ_wodefeng"},0)),"")</f>
        <v>JSNY-JS0002-01</v>
      </c>
      <c r="C11036" s="11" t="str">
        <f>IFERROR(INDEX({"北京中裕世纪大酒店";"江苏利特尔绿色包装股份有限公司";"常州市金坛沃德丰电子科技有限公司"},MATCH(D11036,{"BJ_zhongyu";"JS_WX_liteer";"JS_CZ_wodefeng"},0)),"")</f>
        <v>常州市金坛沃德丰电子科技有限公司</v>
      </c>
      <c r="D11036" s="11" t="str">
        <f>[1]动作!$G11035</f>
        <v>JS_CZ_wodefeng</v>
      </c>
      <c r="E11036" s="11" t="str">
        <f>[1]动作!$D11035</f>
        <v>电表故障</v>
      </c>
      <c r="F11036" s="11" t="s">
        <v>45</v>
      </c>
      <c r="G11036" s="12">
        <f>[1]动作!$A11035+[1]动作!$B11035</f>
        <v>43217.972453703704</v>
      </c>
      <c r="H11036" s="12"/>
      <c r="I11036" s="11"/>
    </row>
    <row r="11037" spans="1:9" hidden="1" x14ac:dyDescent="0.3">
      <c r="A11037" s="24">
        <v>11035</v>
      </c>
      <c r="B11037" s="11" t="str">
        <f>IFERROR(INDEX({"JSNY-BJ0001-01";"JSNY-JS0022-01";"JSNY-JS0002-01"},MATCH(D11037,{"BJ_zhongyu";"JS_WX_liteer";"JS_CZ_wodefeng"},0)),"")</f>
        <v>JSNY-JS0002-01</v>
      </c>
      <c r="C11037" s="11" t="str">
        <f>IFERROR(INDEX({"北京中裕世纪大酒店";"江苏利特尔绿色包装股份有限公司";"常州市金坛沃德丰电子科技有限公司"},MATCH(D11037,{"BJ_zhongyu";"JS_WX_liteer";"JS_CZ_wodefeng"},0)),"")</f>
        <v>常州市金坛沃德丰电子科技有限公司</v>
      </c>
      <c r="D11037" s="11" t="str">
        <f>[1]动作!$G11036</f>
        <v>JS_CZ_wodefeng</v>
      </c>
      <c r="E11037" s="11" t="str">
        <f>[1]动作!$D11036</f>
        <v>电表故障</v>
      </c>
      <c r="F11037" s="11" t="s">
        <v>45</v>
      </c>
      <c r="G11037" s="12">
        <f>[1]动作!$A11036+[1]动作!$B11036</f>
        <v>43217.977546296293</v>
      </c>
      <c r="H11037" s="12"/>
      <c r="I11037" s="11"/>
    </row>
    <row r="11038" spans="1:9" hidden="1" x14ac:dyDescent="0.3">
      <c r="A11038" s="24">
        <v>11036</v>
      </c>
      <c r="B11038" s="11" t="str">
        <f>IFERROR(INDEX({"JSNY-BJ0001-01";"JSNY-JS0022-01";"JSNY-JS0002-01"},MATCH(D11038,{"BJ_zhongyu";"JS_WX_liteer";"JS_CZ_wodefeng"},0)),"")</f>
        <v>JSNY-JS0002-01</v>
      </c>
      <c r="C11038" s="11" t="str">
        <f>IFERROR(INDEX({"北京中裕世纪大酒店";"江苏利特尔绿色包装股份有限公司";"常州市金坛沃德丰电子科技有限公司"},MATCH(D11038,{"BJ_zhongyu";"JS_WX_liteer";"JS_CZ_wodefeng"},0)),"")</f>
        <v>常州市金坛沃德丰电子科技有限公司</v>
      </c>
      <c r="D11038" s="11" t="str">
        <f>[1]动作!$G11037</f>
        <v>JS_CZ_wodefeng</v>
      </c>
      <c r="E11038" s="11" t="str">
        <f>[1]动作!$D11037</f>
        <v>电表故障</v>
      </c>
      <c r="F11038" s="11" t="s">
        <v>45</v>
      </c>
      <c r="G11038" s="12">
        <f>[1]动作!$A11037+[1]动作!$B11037</f>
        <v>43217.977951388886</v>
      </c>
      <c r="H11038" s="12"/>
      <c r="I11038" s="11"/>
    </row>
    <row r="11039" spans="1:9" hidden="1" x14ac:dyDescent="0.3">
      <c r="A11039" s="24">
        <v>11037</v>
      </c>
      <c r="B11039" s="11" t="str">
        <f>IFERROR(INDEX({"JSNY-BJ0001-01";"JSNY-JS0022-01";"JSNY-JS0002-01"},MATCH(D11039,{"BJ_zhongyu";"JS_WX_liteer";"JS_CZ_wodefeng"},0)),"")</f>
        <v>JSNY-JS0002-01</v>
      </c>
      <c r="C11039" s="11" t="str">
        <f>IFERROR(INDEX({"北京中裕世纪大酒店";"江苏利特尔绿色包装股份有限公司";"常州市金坛沃德丰电子科技有限公司"},MATCH(D11039,{"BJ_zhongyu";"JS_WX_liteer";"JS_CZ_wodefeng"},0)),"")</f>
        <v>常州市金坛沃德丰电子科技有限公司</v>
      </c>
      <c r="D11039" s="11" t="str">
        <f>[1]动作!$G11038</f>
        <v>JS_CZ_wodefeng</v>
      </c>
      <c r="E11039" s="11" t="str">
        <f>[1]动作!$D11038</f>
        <v>电表故障</v>
      </c>
      <c r="F11039" s="11" t="s">
        <v>45</v>
      </c>
      <c r="G11039" s="12">
        <f>[1]动作!$A11038+[1]动作!$B11038</f>
        <v>43217.980439814812</v>
      </c>
      <c r="H11039" s="12"/>
      <c r="I11039" s="11"/>
    </row>
    <row r="11040" spans="1:9" hidden="1" x14ac:dyDescent="0.3">
      <c r="A11040" s="24">
        <v>11038</v>
      </c>
      <c r="B11040" s="11" t="str">
        <f>IFERROR(INDEX({"JSNY-BJ0001-01";"JSNY-JS0022-01";"JSNY-JS0002-01"},MATCH(D11040,{"BJ_zhongyu";"JS_WX_liteer";"JS_CZ_wodefeng"},0)),"")</f>
        <v>JSNY-JS0002-01</v>
      </c>
      <c r="C11040" s="11" t="str">
        <f>IFERROR(INDEX({"北京中裕世纪大酒店";"江苏利特尔绿色包装股份有限公司";"常州市金坛沃德丰电子科技有限公司"},MATCH(D11040,{"BJ_zhongyu";"JS_WX_liteer";"JS_CZ_wodefeng"},0)),"")</f>
        <v>常州市金坛沃德丰电子科技有限公司</v>
      </c>
      <c r="D11040" s="11" t="str">
        <f>[1]动作!$G11039</f>
        <v>JS_CZ_wodefeng</v>
      </c>
      <c r="E11040" s="11" t="str">
        <f>[1]动作!$D11039</f>
        <v>电表故障</v>
      </c>
      <c r="F11040" s="11" t="s">
        <v>45</v>
      </c>
      <c r="G11040" s="12">
        <f>[1]动作!$A11039+[1]动作!$B11039</f>
        <v>43217.98265046296</v>
      </c>
      <c r="H11040" s="12"/>
      <c r="I11040" s="11"/>
    </row>
    <row r="11041" spans="1:9" hidden="1" x14ac:dyDescent="0.3">
      <c r="A11041" s="24">
        <v>11039</v>
      </c>
      <c r="B11041" s="11" t="str">
        <f>IFERROR(INDEX({"JSNY-BJ0001-01";"JSNY-JS0022-01";"JSNY-JS0002-01"},MATCH(D11041,{"BJ_zhongyu";"JS_WX_liteer";"JS_CZ_wodefeng"},0)),"")</f>
        <v>JSNY-JS0002-01</v>
      </c>
      <c r="C11041" s="11" t="str">
        <f>IFERROR(INDEX({"北京中裕世纪大酒店";"江苏利特尔绿色包装股份有限公司";"常州市金坛沃德丰电子科技有限公司"},MATCH(D11041,{"BJ_zhongyu";"JS_WX_liteer";"JS_CZ_wodefeng"},0)),"")</f>
        <v>常州市金坛沃德丰电子科技有限公司</v>
      </c>
      <c r="D11041" s="11" t="str">
        <f>[1]动作!$G11040</f>
        <v>JS_CZ_wodefeng</v>
      </c>
      <c r="E11041" s="11" t="str">
        <f>[1]动作!$D11040</f>
        <v>电表故障</v>
      </c>
      <c r="F11041" s="11" t="s">
        <v>45</v>
      </c>
      <c r="G11041" s="12">
        <f>[1]动作!$A11040+[1]动作!$B11040</f>
        <v>43217.982766203706</v>
      </c>
      <c r="H11041" s="12"/>
      <c r="I11041" s="11"/>
    </row>
    <row r="11042" spans="1:9" hidden="1" x14ac:dyDescent="0.3">
      <c r="A11042" s="24">
        <v>11040</v>
      </c>
      <c r="B11042" s="11" t="str">
        <f>IFERROR(INDEX({"JSNY-BJ0001-01";"JSNY-JS0022-01";"JSNY-JS0002-01"},MATCH(D11042,{"BJ_zhongyu";"JS_WX_liteer";"JS_CZ_wodefeng"},0)),"")</f>
        <v>JSNY-JS0002-01</v>
      </c>
      <c r="C11042" s="11" t="str">
        <f>IFERROR(INDEX({"北京中裕世纪大酒店";"江苏利特尔绿色包装股份有限公司";"常州市金坛沃德丰电子科技有限公司"},MATCH(D11042,{"BJ_zhongyu";"JS_WX_liteer";"JS_CZ_wodefeng"},0)),"")</f>
        <v>常州市金坛沃德丰电子科技有限公司</v>
      </c>
      <c r="D11042" s="11" t="str">
        <f>[1]动作!$G11041</f>
        <v>JS_CZ_wodefeng</v>
      </c>
      <c r="E11042" s="11" t="str">
        <f>[1]动作!$D11041</f>
        <v>电表故障</v>
      </c>
      <c r="F11042" s="11" t="s">
        <v>45</v>
      </c>
      <c r="G11042" s="12">
        <f>[1]动作!$A11041+[1]动作!$B11041</f>
        <v>43217.986759259256</v>
      </c>
      <c r="H11042" s="12"/>
      <c r="I11042" s="11"/>
    </row>
    <row r="11043" spans="1:9" hidden="1" x14ac:dyDescent="0.3">
      <c r="A11043" s="24">
        <v>11041</v>
      </c>
      <c r="B11043" s="11" t="str">
        <f>IFERROR(INDEX({"JSNY-BJ0001-01";"JSNY-JS0022-01";"JSNY-JS0002-01"},MATCH(D11043,{"BJ_zhongyu";"JS_WX_liteer";"JS_CZ_wodefeng"},0)),"")</f>
        <v>JSNY-JS0002-01</v>
      </c>
      <c r="C11043" s="11" t="str">
        <f>IFERROR(INDEX({"北京中裕世纪大酒店";"江苏利特尔绿色包装股份有限公司";"常州市金坛沃德丰电子科技有限公司"},MATCH(D11043,{"BJ_zhongyu";"JS_WX_liteer";"JS_CZ_wodefeng"},0)),"")</f>
        <v>常州市金坛沃德丰电子科技有限公司</v>
      </c>
      <c r="D11043" s="11" t="str">
        <f>[1]动作!$G11042</f>
        <v>JS_CZ_wodefeng</v>
      </c>
      <c r="E11043" s="11" t="str">
        <f>[1]动作!$D11042</f>
        <v>电表故障</v>
      </c>
      <c r="F11043" s="11" t="s">
        <v>45</v>
      </c>
      <c r="G11043" s="12">
        <f>[1]动作!$A11042+[1]动作!$B11042</f>
        <v>43217.98809027778</v>
      </c>
      <c r="H11043" s="12"/>
      <c r="I11043" s="11"/>
    </row>
    <row r="11044" spans="1:9" hidden="1" x14ac:dyDescent="0.3">
      <c r="A11044" s="24">
        <v>11042</v>
      </c>
      <c r="B11044" s="11" t="str">
        <f>IFERROR(INDEX({"JSNY-BJ0001-01";"JSNY-JS0022-01";"JSNY-JS0002-01"},MATCH(D11044,{"BJ_zhongyu";"JS_WX_liteer";"JS_CZ_wodefeng"},0)),"")</f>
        <v>JSNY-JS0002-01</v>
      </c>
      <c r="C11044" s="11" t="str">
        <f>IFERROR(INDEX({"北京中裕世纪大酒店";"江苏利特尔绿色包装股份有限公司";"常州市金坛沃德丰电子科技有限公司"},MATCH(D11044,{"BJ_zhongyu";"JS_WX_liteer";"JS_CZ_wodefeng"},0)),"")</f>
        <v>常州市金坛沃德丰电子科技有限公司</v>
      </c>
      <c r="D11044" s="11" t="str">
        <f>[1]动作!$G11043</f>
        <v>JS_CZ_wodefeng</v>
      </c>
      <c r="E11044" s="11" t="str">
        <f>[1]动作!$D11043</f>
        <v>电表故障</v>
      </c>
      <c r="F11044" s="11" t="s">
        <v>45</v>
      </c>
      <c r="G11044" s="12">
        <f>[1]动作!$A11043+[1]动作!$B11043</f>
        <v>43217.988206018519</v>
      </c>
      <c r="H11044" s="12"/>
      <c r="I11044" s="11"/>
    </row>
    <row r="11045" spans="1:9" hidden="1" x14ac:dyDescent="0.3">
      <c r="A11045" s="24">
        <v>11043</v>
      </c>
      <c r="B11045" s="11" t="str">
        <f>IFERROR(INDEX({"JSNY-BJ0001-01";"JSNY-JS0022-01";"JSNY-JS0002-01"},MATCH(D11045,{"BJ_zhongyu";"JS_WX_liteer";"JS_CZ_wodefeng"},0)),"")</f>
        <v>JSNY-JS0002-01</v>
      </c>
      <c r="C11045" s="11" t="str">
        <f>IFERROR(INDEX({"北京中裕世纪大酒店";"江苏利特尔绿色包装股份有限公司";"常州市金坛沃德丰电子科技有限公司"},MATCH(D11045,{"BJ_zhongyu";"JS_WX_liteer";"JS_CZ_wodefeng"},0)),"")</f>
        <v>常州市金坛沃德丰电子科技有限公司</v>
      </c>
      <c r="D11045" s="11" t="str">
        <f>[1]动作!$G11044</f>
        <v>JS_CZ_wodefeng</v>
      </c>
      <c r="E11045" s="11" t="str">
        <f>[1]动作!$D11044</f>
        <v>电表故障</v>
      </c>
      <c r="F11045" s="11" t="s">
        <v>45</v>
      </c>
      <c r="G11045" s="12">
        <f>[1]动作!$A11044+[1]动作!$B11044</f>
        <v>43217.988321759258</v>
      </c>
      <c r="H11045" s="12"/>
      <c r="I11045" s="11"/>
    </row>
    <row r="11046" spans="1:9" hidden="1" x14ac:dyDescent="0.3">
      <c r="A11046" s="24">
        <v>11044</v>
      </c>
      <c r="B11046" s="11" t="str">
        <f>IFERROR(INDEX({"JSNY-BJ0001-01";"JSNY-JS0022-01";"JSNY-JS0002-01"},MATCH(D11046,{"BJ_zhongyu";"JS_WX_liteer";"JS_CZ_wodefeng"},0)),"")</f>
        <v>JSNY-JS0002-01</v>
      </c>
      <c r="C11046" s="11" t="str">
        <f>IFERROR(INDEX({"北京中裕世纪大酒店";"江苏利特尔绿色包装股份有限公司";"常州市金坛沃德丰电子科技有限公司"},MATCH(D11046,{"BJ_zhongyu";"JS_WX_liteer";"JS_CZ_wodefeng"},0)),"")</f>
        <v>常州市金坛沃德丰电子科技有限公司</v>
      </c>
      <c r="D11046" s="11" t="str">
        <f>[1]动作!$G11045</f>
        <v>JS_CZ_wodefeng</v>
      </c>
      <c r="E11046" s="11" t="str">
        <f>[1]动作!$D11045</f>
        <v>电表故障</v>
      </c>
      <c r="F11046" s="11" t="s">
        <v>45</v>
      </c>
      <c r="G11046" s="12">
        <f>[1]动作!$A11045+[1]动作!$B11045</f>
        <v>43217.989247685182</v>
      </c>
      <c r="H11046" s="12"/>
      <c r="I11046" s="11"/>
    </row>
    <row r="11047" spans="1:9" hidden="1" x14ac:dyDescent="0.3">
      <c r="A11047" s="24">
        <v>11045</v>
      </c>
      <c r="B11047" s="11" t="str">
        <f>IFERROR(INDEX({"JSNY-BJ0001-01";"JSNY-JS0022-01";"JSNY-JS0002-01"},MATCH(D11047,{"BJ_zhongyu";"JS_WX_liteer";"JS_CZ_wodefeng"},0)),"")</f>
        <v>JSNY-JS0002-01</v>
      </c>
      <c r="C11047" s="11" t="str">
        <f>IFERROR(INDEX({"北京中裕世纪大酒店";"江苏利特尔绿色包装股份有限公司";"常州市金坛沃德丰电子科技有限公司"},MATCH(D11047,{"BJ_zhongyu";"JS_WX_liteer";"JS_CZ_wodefeng"},0)),"")</f>
        <v>常州市金坛沃德丰电子科技有限公司</v>
      </c>
      <c r="D11047" s="11" t="str">
        <f>[1]动作!$G11046</f>
        <v>JS_CZ_wodefeng</v>
      </c>
      <c r="E11047" s="11" t="str">
        <f>[1]动作!$D11046</f>
        <v>电表故障</v>
      </c>
      <c r="F11047" s="11" t="s">
        <v>45</v>
      </c>
      <c r="G11047" s="12">
        <f>[1]动作!$A11046+[1]动作!$B11046</f>
        <v>43217.989537037036</v>
      </c>
      <c r="H11047" s="12"/>
      <c r="I11047" s="11"/>
    </row>
    <row r="11048" spans="1:9" hidden="1" x14ac:dyDescent="0.3">
      <c r="A11048" s="24">
        <v>11046</v>
      </c>
      <c r="B11048" s="11" t="str">
        <f>IFERROR(INDEX({"JSNY-BJ0001-01";"JSNY-JS0022-01";"JSNY-JS0002-01"},MATCH(D11048,{"BJ_zhongyu";"JS_WX_liteer";"JS_CZ_wodefeng"},0)),"")</f>
        <v>JSNY-JS0002-01</v>
      </c>
      <c r="C11048" s="11" t="str">
        <f>IFERROR(INDEX({"北京中裕世纪大酒店";"江苏利特尔绿色包装股份有限公司";"常州市金坛沃德丰电子科技有限公司"},MATCH(D11048,{"BJ_zhongyu";"JS_WX_liteer";"JS_CZ_wodefeng"},0)),"")</f>
        <v>常州市金坛沃德丰电子科技有限公司</v>
      </c>
      <c r="D11048" s="11" t="str">
        <f>[1]动作!$G11047</f>
        <v>JS_CZ_wodefeng</v>
      </c>
      <c r="E11048" s="11" t="str">
        <f>[1]动作!$D11047</f>
        <v>电表故障</v>
      </c>
      <c r="F11048" s="11" t="s">
        <v>45</v>
      </c>
      <c r="G11048" s="12">
        <f>[1]动作!$A11047+[1]动作!$B11047</f>
        <v>43217.990578703706</v>
      </c>
      <c r="H11048" s="12"/>
      <c r="I11048" s="11"/>
    </row>
    <row r="11049" spans="1:9" hidden="1" x14ac:dyDescent="0.3">
      <c r="A11049" s="24">
        <v>11047</v>
      </c>
      <c r="B11049" s="11" t="str">
        <f>IFERROR(INDEX({"JSNY-BJ0001-01";"JSNY-JS0022-01";"JSNY-JS0002-01"},MATCH(D11049,{"BJ_zhongyu";"JS_WX_liteer";"JS_CZ_wodefeng"},0)),"")</f>
        <v>JSNY-JS0002-01</v>
      </c>
      <c r="C11049" s="11" t="str">
        <f>IFERROR(INDEX({"北京中裕世纪大酒店";"江苏利特尔绿色包装股份有限公司";"常州市金坛沃德丰电子科技有限公司"},MATCH(D11049,{"BJ_zhongyu";"JS_WX_liteer";"JS_CZ_wodefeng"},0)),"")</f>
        <v>常州市金坛沃德丰电子科技有限公司</v>
      </c>
      <c r="D11049" s="11" t="str">
        <f>[1]动作!$G11048</f>
        <v>JS_CZ_wodefeng</v>
      </c>
      <c r="E11049" s="11" t="str">
        <f>[1]动作!$D11048</f>
        <v>电表故障</v>
      </c>
      <c r="F11049" s="11" t="s">
        <v>45</v>
      </c>
      <c r="G11049" s="12">
        <f>[1]动作!$A11048+[1]动作!$B11048</f>
        <v>43217.992025462961</v>
      </c>
      <c r="H11049" s="12"/>
      <c r="I11049" s="11"/>
    </row>
    <row r="11050" spans="1:9" hidden="1" x14ac:dyDescent="0.3">
      <c r="A11050" s="24">
        <v>11048</v>
      </c>
      <c r="B11050" s="11" t="str">
        <f>IFERROR(INDEX({"JSNY-BJ0001-01";"JSNY-JS0022-01";"JSNY-JS0002-01"},MATCH(D11050,{"BJ_zhongyu";"JS_WX_liteer";"JS_CZ_wodefeng"},0)),"")</f>
        <v>JSNY-JS0002-01</v>
      </c>
      <c r="C11050" s="11" t="str">
        <f>IFERROR(INDEX({"北京中裕世纪大酒店";"江苏利特尔绿色包装股份有限公司";"常州市金坛沃德丰电子科技有限公司"},MATCH(D11050,{"BJ_zhongyu";"JS_WX_liteer";"JS_CZ_wodefeng"},0)),"")</f>
        <v>常州市金坛沃德丰电子科技有限公司</v>
      </c>
      <c r="D11050" s="11" t="str">
        <f>[1]动作!$G11049</f>
        <v>JS_CZ_wodefeng</v>
      </c>
      <c r="E11050" s="11" t="str">
        <f>[1]动作!$D11049</f>
        <v>电表故障</v>
      </c>
      <c r="F11050" s="11" t="s">
        <v>45</v>
      </c>
      <c r="G11050" s="12">
        <f>[1]动作!$A11049+[1]动作!$B11049</f>
        <v>43217.992893518516</v>
      </c>
      <c r="H11050" s="12"/>
      <c r="I11050" s="11"/>
    </row>
    <row r="11051" spans="1:9" hidden="1" x14ac:dyDescent="0.3">
      <c r="A11051" s="24">
        <v>11049</v>
      </c>
      <c r="B11051" s="11" t="str">
        <f>IFERROR(INDEX({"JSNY-BJ0001-01";"JSNY-JS0022-01";"JSNY-JS0002-01"},MATCH(D11051,{"BJ_zhongyu";"JS_WX_liteer";"JS_CZ_wodefeng"},0)),"")</f>
        <v>JSNY-JS0002-01</v>
      </c>
      <c r="C11051" s="11" t="str">
        <f>IFERROR(INDEX({"北京中裕世纪大酒店";"江苏利特尔绿色包装股份有限公司";"常州市金坛沃德丰电子科技有限公司"},MATCH(D11051,{"BJ_zhongyu";"JS_WX_liteer";"JS_CZ_wodefeng"},0)),"")</f>
        <v>常州市金坛沃德丰电子科技有限公司</v>
      </c>
      <c r="D11051" s="11" t="str">
        <f>[1]动作!$G11050</f>
        <v>JS_CZ_wodefeng</v>
      </c>
      <c r="E11051" s="11" t="str">
        <f>[1]动作!$D11050</f>
        <v>电表故障</v>
      </c>
      <c r="F11051" s="11" t="s">
        <v>45</v>
      </c>
      <c r="G11051" s="12">
        <f>[1]动作!$A11050+[1]动作!$B11050</f>
        <v>43217.993009259262</v>
      </c>
      <c r="H11051" s="12"/>
      <c r="I11051" s="11"/>
    </row>
    <row r="11052" spans="1:9" hidden="1" x14ac:dyDescent="0.3">
      <c r="A11052" s="24">
        <v>11050</v>
      </c>
      <c r="B11052" s="11" t="str">
        <f>IFERROR(INDEX({"JSNY-BJ0001-01";"JSNY-JS0022-01";"JSNY-JS0002-01"},MATCH(D11052,{"BJ_zhongyu";"JS_WX_liteer";"JS_CZ_wodefeng"},0)),"")</f>
        <v>JSNY-JS0002-01</v>
      </c>
      <c r="C11052" s="11" t="str">
        <f>IFERROR(INDEX({"北京中裕世纪大酒店";"江苏利特尔绿色包装股份有限公司";"常州市金坛沃德丰电子科技有限公司"},MATCH(D11052,{"BJ_zhongyu";"JS_WX_liteer";"JS_CZ_wodefeng"},0)),"")</f>
        <v>常州市金坛沃德丰电子科技有限公司</v>
      </c>
      <c r="D11052" s="11" t="str">
        <f>[1]动作!$G11051</f>
        <v>JS_CZ_wodefeng</v>
      </c>
      <c r="E11052" s="11" t="str">
        <f>[1]动作!$D11051</f>
        <v>电表故障</v>
      </c>
      <c r="F11052" s="11" t="s">
        <v>45</v>
      </c>
      <c r="G11052" s="12">
        <f>[1]动作!$A11051+[1]动作!$B11051</f>
        <v>43217.99428240741</v>
      </c>
      <c r="H11052" s="12"/>
      <c r="I11052" s="11"/>
    </row>
    <row r="11053" spans="1:9" hidden="1" x14ac:dyDescent="0.3">
      <c r="A11053" s="24">
        <v>11051</v>
      </c>
      <c r="B11053" s="11" t="str">
        <f>IFERROR(INDEX({"JSNY-BJ0001-01";"JSNY-JS0022-01";"JSNY-JS0002-01"},MATCH(D11053,{"BJ_zhongyu";"JS_WX_liteer";"JS_CZ_wodefeng"},0)),"")</f>
        <v>JSNY-JS0002-01</v>
      </c>
      <c r="C11053" s="11" t="str">
        <f>IFERROR(INDEX({"北京中裕世纪大酒店";"江苏利特尔绿色包装股份有限公司";"常州市金坛沃德丰电子科技有限公司"},MATCH(D11053,{"BJ_zhongyu";"JS_WX_liteer";"JS_CZ_wodefeng"},0)),"")</f>
        <v>常州市金坛沃德丰电子科技有限公司</v>
      </c>
      <c r="D11053" s="11" t="str">
        <f>[1]动作!$G11052</f>
        <v>JS_CZ_wodefeng</v>
      </c>
      <c r="E11053" s="11" t="str">
        <f>[1]动作!$D11052</f>
        <v>电表故障</v>
      </c>
      <c r="F11053" s="11" t="s">
        <v>45</v>
      </c>
      <c r="G11053" s="12">
        <f>[1]动作!$A11052+[1]动作!$B11052</f>
        <v>43217.994513888887</v>
      </c>
      <c r="H11053" s="12"/>
      <c r="I11053" s="11"/>
    </row>
    <row r="11054" spans="1:9" hidden="1" x14ac:dyDescent="0.3">
      <c r="A11054" s="24">
        <v>11052</v>
      </c>
      <c r="B11054" s="11" t="str">
        <f>IFERROR(INDEX({"JSNY-BJ0001-01";"JSNY-JS0022-01";"JSNY-JS0002-01"},MATCH(D11054,{"BJ_zhongyu";"JS_WX_liteer";"JS_CZ_wodefeng"},0)),"")</f>
        <v>JSNY-JS0002-01</v>
      </c>
      <c r="C11054" s="11" t="str">
        <f>IFERROR(INDEX({"北京中裕世纪大酒店";"江苏利特尔绿色包装股份有限公司";"常州市金坛沃德丰电子科技有限公司"},MATCH(D11054,{"BJ_zhongyu";"JS_WX_liteer";"JS_CZ_wodefeng"},0)),"")</f>
        <v>常州市金坛沃德丰电子科技有限公司</v>
      </c>
      <c r="D11054" s="11" t="str">
        <f>[1]动作!$G11053</f>
        <v>JS_CZ_wodefeng</v>
      </c>
      <c r="E11054" s="11" t="str">
        <f>[1]动作!$D11053</f>
        <v>电表故障</v>
      </c>
      <c r="F11054" s="11" t="s">
        <v>45</v>
      </c>
      <c r="G11054" s="12">
        <f>[1]动作!$A11053+[1]动作!$B11053</f>
        <v>43217.996886574074</v>
      </c>
      <c r="H11054" s="12"/>
      <c r="I11054" s="11"/>
    </row>
    <row r="11055" spans="1:9" hidden="1" x14ac:dyDescent="0.3">
      <c r="A11055" s="24">
        <v>11053</v>
      </c>
      <c r="B11055" s="11" t="str">
        <f>IFERROR(INDEX({"JSNY-BJ0001-01";"JSNY-JS0022-01";"JSNY-JS0002-01"},MATCH(D11055,{"BJ_zhongyu";"JS_WX_liteer";"JS_CZ_wodefeng"},0)),"")</f>
        <v>JSNY-JS0002-01</v>
      </c>
      <c r="C11055" s="11" t="str">
        <f>IFERROR(INDEX({"北京中裕世纪大酒店";"江苏利特尔绿色包装股份有限公司";"常州市金坛沃德丰电子科技有限公司"},MATCH(D11055,{"BJ_zhongyu";"JS_WX_liteer";"JS_CZ_wodefeng"},0)),"")</f>
        <v>常州市金坛沃德丰电子科技有限公司</v>
      </c>
      <c r="D11055" s="11" t="str">
        <f>[1]动作!$G11054</f>
        <v>JS_CZ_wodefeng</v>
      </c>
      <c r="E11055" s="11" t="str">
        <f>[1]动作!$D11054</f>
        <v>电表故障</v>
      </c>
      <c r="F11055" s="11" t="s">
        <v>45</v>
      </c>
      <c r="G11055" s="12">
        <f>[1]动作!$A11054+[1]动作!$B11054</f>
        <v>43217.998229166667</v>
      </c>
      <c r="H11055" s="12"/>
      <c r="I11055" s="11"/>
    </row>
    <row r="11056" spans="1:9" hidden="1" x14ac:dyDescent="0.3">
      <c r="A11056" s="24">
        <v>11054</v>
      </c>
      <c r="B11056" s="11" t="str">
        <f>IFERROR(INDEX({"JSNY-BJ0001-01";"JSNY-JS0022-01";"JSNY-JS0002-01"},MATCH(D11056,{"BJ_zhongyu";"JS_WX_liteer";"JS_CZ_wodefeng"},0)),"")</f>
        <v>JSNY-JS0002-01</v>
      </c>
      <c r="C11056" s="11" t="str">
        <f>IFERROR(INDEX({"北京中裕世纪大酒店";"江苏利特尔绿色包装股份有限公司";"常州市金坛沃德丰电子科技有限公司"},MATCH(D11056,{"BJ_zhongyu";"JS_WX_liteer";"JS_CZ_wodefeng"},0)),"")</f>
        <v>常州市金坛沃德丰电子科技有限公司</v>
      </c>
      <c r="D11056" s="11" t="str">
        <f>[1]动作!$G11055</f>
        <v>JS_CZ_wodefeng</v>
      </c>
      <c r="E11056" s="11" t="str">
        <f>[1]动作!$D11055</f>
        <v>电表故障</v>
      </c>
      <c r="F11056" s="11" t="s">
        <v>45</v>
      </c>
      <c r="G11056" s="12">
        <f>[1]动作!$A11055+[1]动作!$B11055</f>
        <v>43217.998333333337</v>
      </c>
      <c r="H11056" s="12"/>
      <c r="I11056" s="11"/>
    </row>
    <row r="11057" spans="1:9" hidden="1" x14ac:dyDescent="0.3">
      <c r="A11057" s="24">
        <v>11055</v>
      </c>
      <c r="B11057" s="11" t="str">
        <f>IFERROR(INDEX({"JSNY-BJ0001-01";"JSNY-JS0022-01";"JSNY-JS0002-01"},MATCH(D11057,{"BJ_zhongyu";"JS_WX_liteer";"JS_CZ_wodefeng"},0)),"")</f>
        <v>JSNY-JS0002-01</v>
      </c>
      <c r="C11057" s="11" t="str">
        <f>IFERROR(INDEX({"北京中裕世纪大酒店";"江苏利特尔绿色包装股份有限公司";"常州市金坛沃德丰电子科技有限公司"},MATCH(D11057,{"BJ_zhongyu";"JS_WX_liteer";"JS_CZ_wodefeng"},0)),"")</f>
        <v>常州市金坛沃德丰电子科技有限公司</v>
      </c>
      <c r="D11057" s="11" t="str">
        <f>[1]动作!$G11056</f>
        <v>JS_CZ_wodefeng</v>
      </c>
      <c r="E11057" s="11" t="str">
        <f>[1]动作!$D11056</f>
        <v>电表故障</v>
      </c>
      <c r="F11057" s="11" t="s">
        <v>45</v>
      </c>
      <c r="G11057" s="12">
        <f>[1]动作!$A11056+[1]动作!$B11056</f>
        <v>43217.998460648145</v>
      </c>
      <c r="H11057" s="12"/>
      <c r="I11057" s="11"/>
    </row>
    <row r="11058" spans="1:9" hidden="1" x14ac:dyDescent="0.3">
      <c r="A11058" s="24">
        <v>11056</v>
      </c>
      <c r="B11058" s="11" t="str">
        <f>IFERROR(INDEX({"JSNY-BJ0001-01";"JSNY-JS0022-01";"JSNY-JS0002-01"},MATCH(D11058,{"BJ_zhongyu";"JS_WX_liteer";"JS_CZ_wodefeng"},0)),"")</f>
        <v>JSNY-JS0002-01</v>
      </c>
      <c r="C11058" s="11" t="str">
        <f>IFERROR(INDEX({"北京中裕世纪大酒店";"江苏利特尔绿色包装股份有限公司";"常州市金坛沃德丰电子科技有限公司"},MATCH(D11058,{"BJ_zhongyu";"JS_WX_liteer";"JS_CZ_wodefeng"},0)),"")</f>
        <v>常州市金坛沃德丰电子科技有限公司</v>
      </c>
      <c r="D11058" s="11" t="str">
        <f>[1]动作!$G11057</f>
        <v>JS_CZ_wodefeng</v>
      </c>
      <c r="E11058" s="11" t="str">
        <f>[1]动作!$D11057</f>
        <v>电表故障</v>
      </c>
      <c r="F11058" s="11" t="s">
        <v>45</v>
      </c>
      <c r="G11058" s="12">
        <f>[1]动作!$A11057+[1]动作!$B11057</f>
        <v>43217.999664351853</v>
      </c>
      <c r="H11058" s="12"/>
      <c r="I11058" s="11"/>
    </row>
    <row r="11059" spans="1:9" hidden="1" x14ac:dyDescent="0.3">
      <c r="A11059" s="24">
        <v>11057</v>
      </c>
      <c r="B11059" s="11" t="str">
        <f>IFERROR(INDEX({"JSNY-BJ0001-01";"JSNY-JS0022-01";"JSNY-JS0002-01"},MATCH(D11059,{"BJ_zhongyu";"JS_WX_liteer";"JS_CZ_wodefeng"},0)),"")</f>
        <v>JSNY-JS0002-01</v>
      </c>
      <c r="C11059" s="11" t="str">
        <f>IFERROR(INDEX({"北京中裕世纪大酒店";"江苏利特尔绿色包装股份有限公司";"常州市金坛沃德丰电子科技有限公司"},MATCH(D11059,{"BJ_zhongyu";"JS_WX_liteer";"JS_CZ_wodefeng"},0)),"")</f>
        <v>常州市金坛沃德丰电子科技有限公司</v>
      </c>
      <c r="D11059" s="11" t="str">
        <f>[1]动作!$G11058</f>
        <v>JS_CZ_wodefeng</v>
      </c>
      <c r="E11059" s="11" t="str">
        <f>[1]动作!$D11058</f>
        <v>电表故障</v>
      </c>
      <c r="F11059" s="11" t="s">
        <v>45</v>
      </c>
      <c r="G11059" s="12">
        <f>[1]动作!$A11058+[1]动作!$B11058</f>
        <v>43217.999791666669</v>
      </c>
      <c r="H11059" s="12"/>
      <c r="I11059" s="11"/>
    </row>
    <row r="11060" spans="1:9" hidden="1" x14ac:dyDescent="0.3">
      <c r="A11060" s="24">
        <v>11058</v>
      </c>
      <c r="B11060" s="11" t="str">
        <f>IFERROR(INDEX({"JSNY-BJ0001-01";"JSNY-JS0022-01";"JSNY-JS0002-01"},MATCH(D11060,{"BJ_zhongyu";"JS_WX_liteer";"JS_CZ_wodefeng"},0)),"")</f>
        <v>JSNY-JS0002-01</v>
      </c>
      <c r="C11060" s="11" t="str">
        <f>IFERROR(INDEX({"北京中裕世纪大酒店";"江苏利特尔绿色包装股份有限公司";"常州市金坛沃德丰电子科技有限公司"},MATCH(D11060,{"BJ_zhongyu";"JS_WX_liteer";"JS_CZ_wodefeng"},0)),"")</f>
        <v>常州市金坛沃德丰电子科技有限公司</v>
      </c>
      <c r="D11060" s="11" t="str">
        <f>[1]动作!$G11059</f>
        <v>JS_CZ_wodefeng</v>
      </c>
      <c r="E11060" s="11" t="str">
        <f>[1]动作!$D11059</f>
        <v>电表故障</v>
      </c>
      <c r="F11060" s="11" t="s">
        <v>45</v>
      </c>
      <c r="G11060" s="12">
        <f>[1]动作!$A11059+[1]动作!$B11059</f>
        <v>43218.002164351848</v>
      </c>
      <c r="H11060" s="12"/>
      <c r="I11060" s="11"/>
    </row>
    <row r="11061" spans="1:9" hidden="1" x14ac:dyDescent="0.3">
      <c r="A11061" s="24">
        <v>11059</v>
      </c>
      <c r="B11061" s="11" t="str">
        <f>IFERROR(INDEX({"JSNY-BJ0001-01";"JSNY-JS0022-01";"JSNY-JS0002-01"},MATCH(D11061,{"BJ_zhongyu";"JS_WX_liteer";"JS_CZ_wodefeng"},0)),"")</f>
        <v>JSNY-JS0002-01</v>
      </c>
      <c r="C11061" s="11" t="str">
        <f>IFERROR(INDEX({"北京中裕世纪大酒店";"江苏利特尔绿色包装股份有限公司";"常州市金坛沃德丰电子科技有限公司"},MATCH(D11061,{"BJ_zhongyu";"JS_WX_liteer";"JS_CZ_wodefeng"},0)),"")</f>
        <v>常州市金坛沃德丰电子科技有限公司</v>
      </c>
      <c r="D11061" s="11" t="str">
        <f>[1]动作!$G11060</f>
        <v>JS_CZ_wodefeng</v>
      </c>
      <c r="E11061" s="11" t="str">
        <f>[1]动作!$D11060</f>
        <v>电表故障</v>
      </c>
      <c r="F11061" s="11" t="s">
        <v>45</v>
      </c>
      <c r="G11061" s="12">
        <f>[1]动作!$A11060+[1]动作!$B11060</f>
        <v>43218.003032407411</v>
      </c>
      <c r="H11061" s="12"/>
      <c r="I11061" s="11"/>
    </row>
    <row r="11062" spans="1:9" hidden="1" x14ac:dyDescent="0.3">
      <c r="A11062" s="24">
        <v>11060</v>
      </c>
      <c r="B11062" s="11" t="str">
        <f>IFERROR(INDEX({"JSNY-BJ0001-01";"JSNY-JS0022-01";"JSNY-JS0002-01"},MATCH(D11062,{"BJ_zhongyu";"JS_WX_liteer";"JS_CZ_wodefeng"},0)),"")</f>
        <v>JSNY-JS0002-01</v>
      </c>
      <c r="C11062" s="11" t="str">
        <f>IFERROR(INDEX({"北京中裕世纪大酒店";"江苏利特尔绿色包装股份有限公司";"常州市金坛沃德丰电子科技有限公司"},MATCH(D11062,{"BJ_zhongyu";"JS_WX_liteer";"JS_CZ_wodefeng"},0)),"")</f>
        <v>常州市金坛沃德丰电子科技有限公司</v>
      </c>
      <c r="D11062" s="11" t="str">
        <f>[1]动作!$G11061</f>
        <v>JS_CZ_wodefeng</v>
      </c>
      <c r="E11062" s="11" t="str">
        <f>[1]动作!$D11061</f>
        <v>电表故障</v>
      </c>
      <c r="F11062" s="11" t="s">
        <v>45</v>
      </c>
      <c r="G11062" s="12">
        <f>[1]动作!$A11061+[1]动作!$B11061</f>
        <v>43218.003148148149</v>
      </c>
      <c r="H11062" s="12"/>
      <c r="I11062" s="11"/>
    </row>
    <row r="11063" spans="1:9" hidden="1" x14ac:dyDescent="0.3">
      <c r="A11063" s="24">
        <v>11061</v>
      </c>
      <c r="B11063" s="11" t="str">
        <f>IFERROR(INDEX({"JSNY-BJ0001-01";"JSNY-JS0022-01";"JSNY-JS0002-01"},MATCH(D11063,{"BJ_zhongyu";"JS_WX_liteer";"JS_CZ_wodefeng"},0)),"")</f>
        <v>JSNY-JS0002-01</v>
      </c>
      <c r="C11063" s="11" t="str">
        <f>IFERROR(INDEX({"北京中裕世纪大酒店";"江苏利特尔绿色包装股份有限公司";"常州市金坛沃德丰电子科技有限公司"},MATCH(D11063,{"BJ_zhongyu";"JS_WX_liteer";"JS_CZ_wodefeng"},0)),"")</f>
        <v>常州市金坛沃德丰电子科技有限公司</v>
      </c>
      <c r="D11063" s="11" t="str">
        <f>[1]动作!$G11062</f>
        <v>JS_CZ_wodefeng</v>
      </c>
      <c r="E11063" s="11" t="str">
        <f>[1]动作!$D11062</f>
        <v>电表故障</v>
      </c>
      <c r="F11063" s="11" t="s">
        <v>45</v>
      </c>
      <c r="G11063" s="12">
        <f>[1]动作!$A11062+[1]动作!$B11062</f>
        <v>43218.003379629627</v>
      </c>
      <c r="H11063" s="12"/>
      <c r="I11063" s="11"/>
    </row>
    <row r="11064" spans="1:9" hidden="1" x14ac:dyDescent="0.3">
      <c r="A11064" s="24">
        <v>11062</v>
      </c>
      <c r="B11064" s="11" t="str">
        <f>IFERROR(INDEX({"JSNY-BJ0001-01";"JSNY-JS0022-01";"JSNY-JS0002-01"},MATCH(D11064,{"BJ_zhongyu";"JS_WX_liteer";"JS_CZ_wodefeng"},0)),"")</f>
        <v>JSNY-JS0002-01</v>
      </c>
      <c r="C11064" s="11" t="str">
        <f>IFERROR(INDEX({"北京中裕世纪大酒店";"江苏利特尔绿色包装股份有限公司";"常州市金坛沃德丰电子科技有限公司"},MATCH(D11064,{"BJ_zhongyu";"JS_WX_liteer";"JS_CZ_wodefeng"},0)),"")</f>
        <v>常州市金坛沃德丰电子科技有限公司</v>
      </c>
      <c r="D11064" s="11" t="str">
        <f>[1]动作!$G11063</f>
        <v>JS_CZ_wodefeng</v>
      </c>
      <c r="E11064" s="11" t="str">
        <f>[1]动作!$D11063</f>
        <v>电表故障</v>
      </c>
      <c r="F11064" s="11" t="s">
        <v>45</v>
      </c>
      <c r="G11064" s="12">
        <f>[1]动作!$A11063+[1]动作!$B11063</f>
        <v>43218.004652777781</v>
      </c>
      <c r="H11064" s="12"/>
      <c r="I11064" s="11"/>
    </row>
    <row r="11065" spans="1:9" hidden="1" x14ac:dyDescent="0.3">
      <c r="A11065" s="24">
        <v>11063</v>
      </c>
      <c r="B11065" s="11" t="str">
        <f>IFERROR(INDEX({"JSNY-BJ0001-01";"JSNY-JS0022-01";"JSNY-JS0002-01"},MATCH(D11065,{"BJ_zhongyu";"JS_WX_liteer";"JS_CZ_wodefeng"},0)),"")</f>
        <v>JSNY-JS0002-01</v>
      </c>
      <c r="C11065" s="11" t="str">
        <f>IFERROR(INDEX({"北京中裕世纪大酒店";"江苏利特尔绿色包装股份有限公司";"常州市金坛沃德丰电子科技有限公司"},MATCH(D11065,{"BJ_zhongyu";"JS_WX_liteer";"JS_CZ_wodefeng"},0)),"")</f>
        <v>常州市金坛沃德丰电子科技有限公司</v>
      </c>
      <c r="D11065" s="11" t="str">
        <f>[1]动作!$G11064</f>
        <v>JS_CZ_wodefeng</v>
      </c>
      <c r="E11065" s="11" t="str">
        <f>[1]动作!$D11064</f>
        <v>电表故障</v>
      </c>
      <c r="F11065" s="11" t="s">
        <v>45</v>
      </c>
      <c r="G11065" s="12">
        <f>[1]动作!$A11064+[1]动作!$B11064</f>
        <v>43218.009918981479</v>
      </c>
      <c r="H11065" s="12"/>
      <c r="I11065" s="11"/>
    </row>
    <row r="11066" spans="1:9" hidden="1" x14ac:dyDescent="0.3">
      <c r="A11066" s="24">
        <v>11064</v>
      </c>
      <c r="B11066" s="11" t="str">
        <f>IFERROR(INDEX({"JSNY-BJ0001-01";"JSNY-JS0022-01";"JSNY-JS0002-01"},MATCH(D11066,{"BJ_zhongyu";"JS_WX_liteer";"JS_CZ_wodefeng"},0)),"")</f>
        <v>JSNY-JS0002-01</v>
      </c>
      <c r="C11066" s="11" t="str">
        <f>IFERROR(INDEX({"北京中裕世纪大酒店";"江苏利特尔绿色包装股份有限公司";"常州市金坛沃德丰电子科技有限公司"},MATCH(D11066,{"BJ_zhongyu";"JS_WX_liteer";"JS_CZ_wodefeng"},0)),"")</f>
        <v>常州市金坛沃德丰电子科技有限公司</v>
      </c>
      <c r="D11066" s="11" t="str">
        <f>[1]动作!$G11065</f>
        <v>JS_CZ_wodefeng</v>
      </c>
      <c r="E11066" s="11" t="str">
        <f>[1]动作!$D11065</f>
        <v>电表故障</v>
      </c>
      <c r="F11066" s="11" t="s">
        <v>45</v>
      </c>
      <c r="G11066" s="12">
        <f>[1]动作!$A11065+[1]动作!$B11065</f>
        <v>43218.011250000003</v>
      </c>
      <c r="H11066" s="12"/>
      <c r="I11066" s="11"/>
    </row>
    <row r="11067" spans="1:9" hidden="1" x14ac:dyDescent="0.3">
      <c r="A11067" s="24">
        <v>11065</v>
      </c>
      <c r="B11067" s="11" t="str">
        <f>IFERROR(INDEX({"JSNY-BJ0001-01";"JSNY-JS0022-01";"JSNY-JS0002-01"},MATCH(D11067,{"BJ_zhongyu";"JS_WX_liteer";"JS_CZ_wodefeng"},0)),"")</f>
        <v>JSNY-JS0002-01</v>
      </c>
      <c r="C11067" s="11" t="str">
        <f>IFERROR(INDEX({"北京中裕世纪大酒店";"江苏利特尔绿色包装股份有限公司";"常州市金坛沃德丰电子科技有限公司"},MATCH(D11067,{"BJ_zhongyu";"JS_WX_liteer";"JS_CZ_wodefeng"},0)),"")</f>
        <v>常州市金坛沃德丰电子科技有限公司</v>
      </c>
      <c r="D11067" s="11" t="str">
        <f>[1]动作!$G11066</f>
        <v>JS_CZ_wodefeng</v>
      </c>
      <c r="E11067" s="11" t="str">
        <f>[1]动作!$D11066</f>
        <v>电表故障</v>
      </c>
      <c r="F11067" s="11" t="s">
        <v>45</v>
      </c>
      <c r="G11067" s="12">
        <f>[1]动作!$A11066+[1]动作!$B11066</f>
        <v>43218.01357638889</v>
      </c>
      <c r="H11067" s="12"/>
      <c r="I11067" s="11"/>
    </row>
    <row r="11068" spans="1:9" hidden="1" x14ac:dyDescent="0.3">
      <c r="A11068" s="24">
        <v>11066</v>
      </c>
      <c r="B11068" s="11" t="str">
        <f>IFERROR(INDEX({"JSNY-BJ0001-01";"JSNY-JS0022-01";"JSNY-JS0002-01"},MATCH(D11068,{"BJ_zhongyu";"JS_WX_liteer";"JS_CZ_wodefeng"},0)),"")</f>
        <v>JSNY-JS0002-01</v>
      </c>
      <c r="C11068" s="11" t="str">
        <f>IFERROR(INDEX({"北京中裕世纪大酒店";"江苏利特尔绿色包装股份有限公司";"常州市金坛沃德丰电子科技有限公司"},MATCH(D11068,{"BJ_zhongyu";"JS_WX_liteer";"JS_CZ_wodefeng"},0)),"")</f>
        <v>常州市金坛沃德丰电子科技有限公司</v>
      </c>
      <c r="D11068" s="11" t="str">
        <f>[1]动作!$G11067</f>
        <v>JS_CZ_wodefeng</v>
      </c>
      <c r="E11068" s="11" t="str">
        <f>[1]动作!$D11067</f>
        <v>电表故障</v>
      </c>
      <c r="F11068" s="11" t="s">
        <v>45</v>
      </c>
      <c r="G11068" s="12">
        <f>[1]动作!$A11067+[1]动作!$B11067</f>
        <v>43218.014907407407</v>
      </c>
      <c r="H11068" s="12"/>
      <c r="I11068" s="11"/>
    </row>
    <row r="11069" spans="1:9" hidden="1" x14ac:dyDescent="0.3">
      <c r="A11069" s="24">
        <v>11067</v>
      </c>
      <c r="B11069" s="11" t="str">
        <f>IFERROR(INDEX({"JSNY-BJ0001-01";"JSNY-JS0022-01";"JSNY-JS0002-01"},MATCH(D11069,{"BJ_zhongyu";"JS_WX_liteer";"JS_CZ_wodefeng"},0)),"")</f>
        <v>JSNY-JS0002-01</v>
      </c>
      <c r="C11069" s="11" t="str">
        <f>IFERROR(INDEX({"北京中裕世纪大酒店";"江苏利特尔绿色包装股份有限公司";"常州市金坛沃德丰电子科技有限公司"},MATCH(D11069,{"BJ_zhongyu";"JS_WX_liteer";"JS_CZ_wodefeng"},0)),"")</f>
        <v>常州市金坛沃德丰电子科技有限公司</v>
      </c>
      <c r="D11069" s="11" t="str">
        <f>[1]动作!$G11068</f>
        <v>JS_CZ_wodefeng</v>
      </c>
      <c r="E11069" s="11" t="str">
        <f>[1]动作!$D11068</f>
        <v>电表故障</v>
      </c>
      <c r="F11069" s="11" t="s">
        <v>45</v>
      </c>
      <c r="G11069" s="12">
        <f>[1]动作!$A11068+[1]动作!$B11068</f>
        <v>43218.015023148146</v>
      </c>
      <c r="H11069" s="12"/>
      <c r="I11069" s="11"/>
    </row>
    <row r="11070" spans="1:9" hidden="1" x14ac:dyDescent="0.3">
      <c r="A11070" s="24">
        <v>11068</v>
      </c>
      <c r="B11070" s="11" t="str">
        <f>IFERROR(INDEX({"JSNY-BJ0001-01";"JSNY-JS0022-01";"JSNY-JS0002-01"},MATCH(D11070,{"BJ_zhongyu";"JS_WX_liteer";"JS_CZ_wodefeng"},0)),"")</f>
        <v>JSNY-JS0002-01</v>
      </c>
      <c r="C11070" s="11" t="str">
        <f>IFERROR(INDEX({"北京中裕世纪大酒店";"江苏利特尔绿色包装股份有限公司";"常州市金坛沃德丰电子科技有限公司"},MATCH(D11070,{"BJ_zhongyu";"JS_WX_liteer";"JS_CZ_wodefeng"},0)),"")</f>
        <v>常州市金坛沃德丰电子科技有限公司</v>
      </c>
      <c r="D11070" s="11" t="str">
        <f>[1]动作!$G11069</f>
        <v>JS_CZ_wodefeng</v>
      </c>
      <c r="E11070" s="11" t="str">
        <f>[1]动作!$D11069</f>
        <v>电表故障</v>
      </c>
      <c r="F11070" s="11" t="s">
        <v>45</v>
      </c>
      <c r="G11070" s="12">
        <f>[1]动作!$A11069+[1]动作!$B11069</f>
        <v>43218.015138888892</v>
      </c>
      <c r="H11070" s="12"/>
      <c r="I11070" s="11"/>
    </row>
    <row r="11071" spans="1:9" hidden="1" x14ac:dyDescent="0.3">
      <c r="A11071" s="24">
        <v>11069</v>
      </c>
      <c r="B11071" s="11" t="str">
        <f>IFERROR(INDEX({"JSNY-BJ0001-01";"JSNY-JS0022-01";"JSNY-JS0002-01"},MATCH(D11071,{"BJ_zhongyu";"JS_WX_liteer";"JS_CZ_wodefeng"},0)),"")</f>
        <v>JSNY-JS0002-01</v>
      </c>
      <c r="C11071" s="11" t="str">
        <f>IFERROR(INDEX({"北京中裕世纪大酒店";"江苏利特尔绿色包装股份有限公司";"常州市金坛沃德丰电子科技有限公司"},MATCH(D11071,{"BJ_zhongyu";"JS_WX_liteer";"JS_CZ_wodefeng"},0)),"")</f>
        <v>常州市金坛沃德丰电子科技有限公司</v>
      </c>
      <c r="D11071" s="11" t="str">
        <f>[1]动作!$G11070</f>
        <v>JS_CZ_wodefeng</v>
      </c>
      <c r="E11071" s="11" t="str">
        <f>[1]动作!$D11070</f>
        <v>电表故障</v>
      </c>
      <c r="F11071" s="11" t="s">
        <v>45</v>
      </c>
      <c r="G11071" s="12">
        <f>[1]动作!$A11070+[1]动作!$B11070</f>
        <v>43218.016238425924</v>
      </c>
      <c r="H11071" s="12"/>
      <c r="I11071" s="11"/>
    </row>
    <row r="11072" spans="1:9" hidden="1" x14ac:dyDescent="0.3">
      <c r="A11072" s="24">
        <v>11070</v>
      </c>
      <c r="B11072" s="11" t="str">
        <f>IFERROR(INDEX({"JSNY-BJ0001-01";"JSNY-JS0022-01";"JSNY-JS0002-01"},MATCH(D11072,{"BJ_zhongyu";"JS_WX_liteer";"JS_CZ_wodefeng"},0)),"")</f>
        <v>JSNY-JS0002-01</v>
      </c>
      <c r="C11072" s="11" t="str">
        <f>IFERROR(INDEX({"北京中裕世纪大酒店";"江苏利特尔绿色包装股份有限公司";"常州市金坛沃德丰电子科技有限公司"},MATCH(D11072,{"BJ_zhongyu";"JS_WX_liteer";"JS_CZ_wodefeng"},0)),"")</f>
        <v>常州市金坛沃德丰电子科技有限公司</v>
      </c>
      <c r="D11072" s="11" t="str">
        <f>[1]动作!$G11071</f>
        <v>JS_CZ_wodefeng</v>
      </c>
      <c r="E11072" s="11" t="str">
        <f>[1]动作!$D11071</f>
        <v>电表故障</v>
      </c>
      <c r="F11072" s="11" t="s">
        <v>45</v>
      </c>
      <c r="G11072" s="12">
        <f>[1]动作!$A11071+[1]动作!$B11071</f>
        <v>43218.017511574071</v>
      </c>
      <c r="H11072" s="12"/>
      <c r="I11072" s="11"/>
    </row>
    <row r="11073" spans="1:9" hidden="1" x14ac:dyDescent="0.3">
      <c r="A11073" s="24">
        <v>11071</v>
      </c>
      <c r="B11073" s="11" t="str">
        <f>IFERROR(INDEX({"JSNY-BJ0001-01";"JSNY-JS0022-01";"JSNY-JS0002-01"},MATCH(D11073,{"BJ_zhongyu";"JS_WX_liteer";"JS_CZ_wodefeng"},0)),"")</f>
        <v>JSNY-JS0002-01</v>
      </c>
      <c r="C11073" s="11" t="str">
        <f>IFERROR(INDEX({"北京中裕世纪大酒店";"江苏利特尔绿色包装股份有限公司";"常州市金坛沃德丰电子科技有限公司"},MATCH(D11073,{"BJ_zhongyu";"JS_WX_liteer";"JS_CZ_wodefeng"},0)),"")</f>
        <v>常州市金坛沃德丰电子科技有限公司</v>
      </c>
      <c r="D11073" s="11" t="str">
        <f>[1]动作!$G11072</f>
        <v>JS_CZ_wodefeng</v>
      </c>
      <c r="E11073" s="11" t="str">
        <f>[1]动作!$D11072</f>
        <v>电表故障</v>
      </c>
      <c r="F11073" s="11" t="s">
        <v>45</v>
      </c>
      <c r="G11073" s="12">
        <f>[1]动作!$A11072+[1]动作!$B11072</f>
        <v>43218.021215277775</v>
      </c>
      <c r="H11073" s="12"/>
      <c r="I11073" s="11"/>
    </row>
    <row r="11074" spans="1:9" hidden="1" x14ac:dyDescent="0.3">
      <c r="A11074" s="24">
        <v>11072</v>
      </c>
      <c r="B11074" s="11" t="str">
        <f>IFERROR(INDEX({"JSNY-BJ0001-01";"JSNY-JS0022-01";"JSNY-JS0002-01"},MATCH(D11074,{"BJ_zhongyu";"JS_WX_liteer";"JS_CZ_wodefeng"},0)),"")</f>
        <v>JSNY-JS0002-01</v>
      </c>
      <c r="C11074" s="11" t="str">
        <f>IFERROR(INDEX({"北京中裕世纪大酒店";"江苏利特尔绿色包装股份有限公司";"常州市金坛沃德丰电子科技有限公司"},MATCH(D11074,{"BJ_zhongyu";"JS_WX_liteer";"JS_CZ_wodefeng"},0)),"")</f>
        <v>常州市金坛沃德丰电子科技有限公司</v>
      </c>
      <c r="D11074" s="11" t="str">
        <f>[1]动作!$G11073</f>
        <v>JS_CZ_wodefeng</v>
      </c>
      <c r="E11074" s="11" t="str">
        <f>[1]动作!$D11073</f>
        <v>电表故障</v>
      </c>
      <c r="F11074" s="11" t="s">
        <v>45</v>
      </c>
      <c r="G11074" s="12">
        <f>[1]动作!$A11073+[1]动作!$B11073</f>
        <v>43218.02144675926</v>
      </c>
      <c r="H11074" s="12"/>
      <c r="I11074" s="11"/>
    </row>
    <row r="11075" spans="1:9" hidden="1" x14ac:dyDescent="0.3">
      <c r="A11075" s="24">
        <v>11073</v>
      </c>
      <c r="B11075" s="11" t="str">
        <f>IFERROR(INDEX({"JSNY-BJ0001-01";"JSNY-JS0022-01";"JSNY-JS0002-01"},MATCH(D11075,{"BJ_zhongyu";"JS_WX_liteer";"JS_CZ_wodefeng"},0)),"")</f>
        <v>JSNY-JS0002-01</v>
      </c>
      <c r="C11075" s="11" t="str">
        <f>IFERROR(INDEX({"北京中裕世纪大酒店";"江苏利特尔绿色包装股份有限公司";"常州市金坛沃德丰电子科技有限公司"},MATCH(D11075,{"BJ_zhongyu";"JS_WX_liteer";"JS_CZ_wodefeng"},0)),"")</f>
        <v>常州市金坛沃德丰电子科技有限公司</v>
      </c>
      <c r="D11075" s="11" t="str">
        <f>[1]动作!$G11074</f>
        <v>JS_CZ_wodefeng</v>
      </c>
      <c r="E11075" s="11" t="str">
        <f>[1]动作!$D11074</f>
        <v>电表故障</v>
      </c>
      <c r="F11075" s="11" t="s">
        <v>45</v>
      </c>
      <c r="G11075" s="12">
        <f>[1]动作!$A11074+[1]动作!$B11074</f>
        <v>43218.021562499998</v>
      </c>
      <c r="H11075" s="12"/>
      <c r="I11075" s="11"/>
    </row>
    <row r="11076" spans="1:9" hidden="1" x14ac:dyDescent="0.3">
      <c r="A11076" s="24">
        <v>11074</v>
      </c>
      <c r="B11076" s="11" t="str">
        <f>IFERROR(INDEX({"JSNY-BJ0001-01";"JSNY-JS0022-01";"JSNY-JS0002-01"},MATCH(D11076,{"BJ_zhongyu";"JS_WX_liteer";"JS_CZ_wodefeng"},0)),"")</f>
        <v>JSNY-JS0002-01</v>
      </c>
      <c r="C11076" s="11" t="str">
        <f>IFERROR(INDEX({"北京中裕世纪大酒店";"江苏利特尔绿色包装股份有限公司";"常州市金坛沃德丰电子科技有限公司"},MATCH(D11076,{"BJ_zhongyu";"JS_WX_liteer";"JS_CZ_wodefeng"},0)),"")</f>
        <v>常州市金坛沃德丰电子科技有限公司</v>
      </c>
      <c r="D11076" s="11" t="str">
        <f>[1]动作!$G11075</f>
        <v>JS_CZ_wodefeng</v>
      </c>
      <c r="E11076" s="11" t="str">
        <f>[1]动作!$D11075</f>
        <v>电表故障</v>
      </c>
      <c r="F11076" s="11" t="s">
        <v>45</v>
      </c>
      <c r="G11076" s="12">
        <f>[1]动作!$A11075+[1]动作!$B11075</f>
        <v>43218.022546296299</v>
      </c>
      <c r="H11076" s="12"/>
      <c r="I11076" s="11"/>
    </row>
    <row r="11077" spans="1:9" hidden="1" x14ac:dyDescent="0.3">
      <c r="A11077" s="24">
        <v>11075</v>
      </c>
      <c r="B11077" s="11" t="str">
        <f>IFERROR(INDEX({"JSNY-BJ0001-01";"JSNY-JS0022-01";"JSNY-JS0002-01"},MATCH(D11077,{"BJ_zhongyu";"JS_WX_liteer";"JS_CZ_wodefeng"},0)),"")</f>
        <v>JSNY-JS0002-01</v>
      </c>
      <c r="C11077" s="11" t="str">
        <f>IFERROR(INDEX({"北京中裕世纪大酒店";"江苏利特尔绿色包装股份有限公司";"常州市金坛沃德丰电子科技有限公司"},MATCH(D11077,{"BJ_zhongyu";"JS_WX_liteer";"JS_CZ_wodefeng"},0)),"")</f>
        <v>常州市金坛沃德丰电子科技有限公司</v>
      </c>
      <c r="D11077" s="11" t="str">
        <f>[1]动作!$G11076</f>
        <v>JS_CZ_wodefeng</v>
      </c>
      <c r="E11077" s="11" t="str">
        <f>[1]动作!$D11076</f>
        <v>电表故障</v>
      </c>
      <c r="F11077" s="11" t="s">
        <v>45</v>
      </c>
      <c r="G11077" s="12">
        <f>[1]动作!$A11076+[1]动作!$B11076</f>
        <v>43218.024918981479</v>
      </c>
      <c r="H11077" s="12"/>
      <c r="I11077" s="11"/>
    </row>
    <row r="11078" spans="1:9" hidden="1" x14ac:dyDescent="0.3">
      <c r="A11078" s="24">
        <v>11076</v>
      </c>
      <c r="B11078" s="11" t="str">
        <f>IFERROR(INDEX({"JSNY-BJ0001-01";"JSNY-JS0022-01";"JSNY-JS0002-01"},MATCH(D11078,{"BJ_zhongyu";"JS_WX_liteer";"JS_CZ_wodefeng"},0)),"")</f>
        <v>JSNY-JS0002-01</v>
      </c>
      <c r="C11078" s="11" t="str">
        <f>IFERROR(INDEX({"北京中裕世纪大酒店";"江苏利特尔绿色包装股份有限公司";"常州市金坛沃德丰电子科技有限公司"},MATCH(D11078,{"BJ_zhongyu";"JS_WX_liteer";"JS_CZ_wodefeng"},0)),"")</f>
        <v>常州市金坛沃德丰电子科技有限公司</v>
      </c>
      <c r="D11078" s="11" t="str">
        <f>[1]动作!$G11077</f>
        <v>JS_CZ_wodefeng</v>
      </c>
      <c r="E11078" s="11" t="str">
        <f>[1]动作!$D11077</f>
        <v>电表故障</v>
      </c>
      <c r="F11078" s="11" t="s">
        <v>45</v>
      </c>
      <c r="G11078" s="12">
        <f>[1]动作!$A11077+[1]动作!$B11077</f>
        <v>43218.025034722225</v>
      </c>
      <c r="H11078" s="12"/>
      <c r="I11078" s="11"/>
    </row>
    <row r="11079" spans="1:9" hidden="1" x14ac:dyDescent="0.3">
      <c r="A11079" s="24">
        <v>11077</v>
      </c>
      <c r="B11079" s="11" t="str">
        <f>IFERROR(INDEX({"JSNY-BJ0001-01";"JSNY-JS0022-01";"JSNY-JS0002-01"},MATCH(D11079,{"BJ_zhongyu";"JS_WX_liteer";"JS_CZ_wodefeng"},0)),"")</f>
        <v>JSNY-JS0002-01</v>
      </c>
      <c r="C11079" s="11" t="str">
        <f>IFERROR(INDEX({"北京中裕世纪大酒店";"江苏利特尔绿色包装股份有限公司";"常州市金坛沃德丰电子科技有限公司"},MATCH(D11079,{"BJ_zhongyu";"JS_WX_liteer";"JS_CZ_wodefeng"},0)),"")</f>
        <v>常州市金坛沃德丰电子科技有限公司</v>
      </c>
      <c r="D11079" s="11" t="str">
        <f>[1]动作!$G11078</f>
        <v>JS_CZ_wodefeng</v>
      </c>
      <c r="E11079" s="11" t="str">
        <f>[1]动作!$D11078</f>
        <v>电表故障</v>
      </c>
      <c r="F11079" s="11" t="s">
        <v>45</v>
      </c>
      <c r="G11079" s="12">
        <f>[1]动作!$A11078+[1]动作!$B11078</f>
        <v>43218.025208333333</v>
      </c>
      <c r="H11079" s="12"/>
      <c r="I11079" s="11"/>
    </row>
    <row r="11080" spans="1:9" hidden="1" x14ac:dyDescent="0.3">
      <c r="A11080" s="24">
        <v>11078</v>
      </c>
      <c r="B11080" s="11" t="str">
        <f>IFERROR(INDEX({"JSNY-BJ0001-01";"JSNY-JS0022-01";"JSNY-JS0002-01"},MATCH(D11080,{"BJ_zhongyu";"JS_WX_liteer";"JS_CZ_wodefeng"},0)),"")</f>
        <v>JSNY-JS0002-01</v>
      </c>
      <c r="C11080" s="11" t="str">
        <f>IFERROR(INDEX({"北京中裕世纪大酒店";"江苏利特尔绿色包装股份有限公司";"常州市金坛沃德丰电子科技有限公司"},MATCH(D11080,{"BJ_zhongyu";"JS_WX_liteer";"JS_CZ_wodefeng"},0)),"")</f>
        <v>常州市金坛沃德丰电子科技有限公司</v>
      </c>
      <c r="D11080" s="11" t="str">
        <f>[1]动作!$G11079</f>
        <v>JS_CZ_wodefeng</v>
      </c>
      <c r="E11080" s="11" t="str">
        <f>[1]动作!$D11079</f>
        <v>电表故障</v>
      </c>
      <c r="F11080" s="11" t="s">
        <v>45</v>
      </c>
      <c r="G11080" s="12">
        <f>[1]动作!$A11079+[1]动作!$B11079</f>
        <v>43218.02648148148</v>
      </c>
      <c r="H11080" s="12"/>
      <c r="I11080" s="11"/>
    </row>
    <row r="11081" spans="1:9" hidden="1" x14ac:dyDescent="0.3">
      <c r="A11081" s="24">
        <v>11079</v>
      </c>
      <c r="B11081" s="11" t="str">
        <f>IFERROR(INDEX({"JSNY-BJ0001-01";"JSNY-JS0022-01";"JSNY-JS0002-01"},MATCH(D11081,{"BJ_zhongyu";"JS_WX_liteer";"JS_CZ_wodefeng"},0)),"")</f>
        <v>JSNY-JS0002-01</v>
      </c>
      <c r="C11081" s="11" t="str">
        <f>IFERROR(INDEX({"北京中裕世纪大酒店";"江苏利特尔绿色包装股份有限公司";"常州市金坛沃德丰电子科技有限公司"},MATCH(D11081,{"BJ_zhongyu";"JS_WX_liteer";"JS_CZ_wodefeng"},0)),"")</f>
        <v>常州市金坛沃德丰电子科技有限公司</v>
      </c>
      <c r="D11081" s="11" t="str">
        <f>[1]动作!$G11080</f>
        <v>JS_CZ_wodefeng</v>
      </c>
      <c r="E11081" s="11" t="str">
        <f>[1]动作!$D11080</f>
        <v>电表故障</v>
      </c>
      <c r="F11081" s="11" t="s">
        <v>45</v>
      </c>
      <c r="G11081" s="12">
        <f>[1]动作!$A11080+[1]动作!$B11080</f>
        <v>43218.030416666668</v>
      </c>
      <c r="H11081" s="12"/>
      <c r="I11081" s="11"/>
    </row>
    <row r="11082" spans="1:9" hidden="1" x14ac:dyDescent="0.3">
      <c r="A11082" s="24">
        <v>11080</v>
      </c>
      <c r="B11082" s="11" t="str">
        <f>IFERROR(INDEX({"JSNY-BJ0001-01";"JSNY-JS0022-01";"JSNY-JS0002-01"},MATCH(D11082,{"BJ_zhongyu";"JS_WX_liteer";"JS_CZ_wodefeng"},0)),"")</f>
        <v>JSNY-JS0002-01</v>
      </c>
      <c r="C11082" s="11" t="str">
        <f>IFERROR(INDEX({"北京中裕世纪大酒店";"江苏利特尔绿色包装股份有限公司";"常州市金坛沃德丰电子科技有限公司"},MATCH(D11082,{"BJ_zhongyu";"JS_WX_liteer";"JS_CZ_wodefeng"},0)),"")</f>
        <v>常州市金坛沃德丰电子科技有限公司</v>
      </c>
      <c r="D11082" s="11" t="str">
        <f>[1]动作!$G11081</f>
        <v>JS_CZ_wodefeng</v>
      </c>
      <c r="E11082" s="11" t="str">
        <f>[1]动作!$D11081</f>
        <v>电表故障</v>
      </c>
      <c r="F11082" s="11" t="s">
        <v>45</v>
      </c>
      <c r="G11082" s="12">
        <f>[1]动作!$A11081+[1]动作!$B11081</f>
        <v>43218.031759259262</v>
      </c>
      <c r="H11082" s="12"/>
      <c r="I11082" s="11"/>
    </row>
    <row r="11083" spans="1:9" hidden="1" x14ac:dyDescent="0.3">
      <c r="A11083" s="24">
        <v>11081</v>
      </c>
      <c r="B11083" s="11" t="str">
        <f>IFERROR(INDEX({"JSNY-BJ0001-01";"JSNY-JS0022-01";"JSNY-JS0002-01"},MATCH(D11083,{"BJ_zhongyu";"JS_WX_liteer";"JS_CZ_wodefeng"},0)),"")</f>
        <v>JSNY-JS0002-01</v>
      </c>
      <c r="C11083" s="11" t="str">
        <f>IFERROR(INDEX({"北京中裕世纪大酒店";"江苏利特尔绿色包装股份有限公司";"常州市金坛沃德丰电子科技有限公司"},MATCH(D11083,{"BJ_zhongyu";"JS_WX_liteer";"JS_CZ_wodefeng"},0)),"")</f>
        <v>常州市金坛沃德丰电子科技有限公司</v>
      </c>
      <c r="D11083" s="11" t="str">
        <f>[1]动作!$G11082</f>
        <v>JS_CZ_wodefeng</v>
      </c>
      <c r="E11083" s="11" t="str">
        <f>[1]动作!$D11082</f>
        <v>电表故障</v>
      </c>
      <c r="F11083" s="11" t="s">
        <v>45</v>
      </c>
      <c r="G11083" s="12">
        <f>[1]动作!$A11082+[1]动作!$B11082</f>
        <v>43218.031863425924</v>
      </c>
      <c r="H11083" s="12"/>
      <c r="I11083" s="11"/>
    </row>
    <row r="11084" spans="1:9" hidden="1" x14ac:dyDescent="0.3">
      <c r="A11084" s="24">
        <v>11082</v>
      </c>
      <c r="B11084" s="11" t="str">
        <f>IFERROR(INDEX({"JSNY-BJ0001-01";"JSNY-JS0022-01";"JSNY-JS0002-01"},MATCH(D11084,{"BJ_zhongyu";"JS_WX_liteer";"JS_CZ_wodefeng"},0)),"")</f>
        <v>JSNY-JS0002-01</v>
      </c>
      <c r="C11084" s="11" t="str">
        <f>IFERROR(INDEX({"北京中裕世纪大酒店";"江苏利特尔绿色包装股份有限公司";"常州市金坛沃德丰电子科技有限公司"},MATCH(D11084,{"BJ_zhongyu";"JS_WX_liteer";"JS_CZ_wodefeng"},0)),"")</f>
        <v>常州市金坛沃德丰电子科技有限公司</v>
      </c>
      <c r="D11084" s="11" t="str">
        <f>[1]动作!$G11083</f>
        <v>JS_CZ_wodefeng</v>
      </c>
      <c r="E11084" s="11" t="str">
        <f>[1]动作!$D11083</f>
        <v>电表故障</v>
      </c>
      <c r="F11084" s="11" t="s">
        <v>45</v>
      </c>
      <c r="G11084" s="12">
        <f>[1]动作!$A11083+[1]动作!$B11083</f>
        <v>43218.03197916667</v>
      </c>
      <c r="H11084" s="12"/>
      <c r="I11084" s="11"/>
    </row>
    <row r="11085" spans="1:9" hidden="1" x14ac:dyDescent="0.3">
      <c r="A11085" s="24">
        <v>11083</v>
      </c>
      <c r="B11085" s="11" t="str">
        <f>IFERROR(INDEX({"JSNY-BJ0001-01";"JSNY-JS0022-01";"JSNY-JS0002-01"},MATCH(D11085,{"BJ_zhongyu";"JS_WX_liteer";"JS_CZ_wodefeng"},0)),"")</f>
        <v>JSNY-JS0002-01</v>
      </c>
      <c r="C11085" s="11" t="str">
        <f>IFERROR(INDEX({"北京中裕世纪大酒店";"江苏利特尔绿色包装股份有限公司";"常州市金坛沃德丰电子科技有限公司"},MATCH(D11085,{"BJ_zhongyu";"JS_WX_liteer";"JS_CZ_wodefeng"},0)),"")</f>
        <v>常州市金坛沃德丰电子科技有限公司</v>
      </c>
      <c r="D11085" s="11" t="str">
        <f>[1]动作!$G11084</f>
        <v>JS_CZ_wodefeng</v>
      </c>
      <c r="E11085" s="11" t="str">
        <f>[1]动作!$D11084</f>
        <v>电表故障</v>
      </c>
      <c r="F11085" s="11" t="s">
        <v>45</v>
      </c>
      <c r="G11085" s="12">
        <f>[1]动作!$A11084+[1]动作!$B11084</f>
        <v>43218.036736111113</v>
      </c>
      <c r="H11085" s="12"/>
      <c r="I11085" s="11"/>
    </row>
    <row r="11086" spans="1:9" hidden="1" x14ac:dyDescent="0.3">
      <c r="A11086" s="24">
        <v>11084</v>
      </c>
      <c r="B11086" s="11" t="str">
        <f>IFERROR(INDEX({"JSNY-BJ0001-01";"JSNY-JS0022-01";"JSNY-JS0002-01"},MATCH(D11086,{"BJ_zhongyu";"JS_WX_liteer";"JS_CZ_wodefeng"},0)),"")</f>
        <v>JSNY-JS0002-01</v>
      </c>
      <c r="C11086" s="11" t="str">
        <f>IFERROR(INDEX({"北京中裕世纪大酒店";"江苏利特尔绿色包装股份有限公司";"常州市金坛沃德丰电子科技有限公司"},MATCH(D11086,{"BJ_zhongyu";"JS_WX_liteer";"JS_CZ_wodefeng"},0)),"")</f>
        <v>常州市金坛沃德丰电子科技有限公司</v>
      </c>
      <c r="D11086" s="11" t="str">
        <f>[1]动作!$G11085</f>
        <v>JS_CZ_wodefeng</v>
      </c>
      <c r="E11086" s="11" t="str">
        <f>[1]动作!$D11085</f>
        <v>电表故障</v>
      </c>
      <c r="F11086" s="11" t="s">
        <v>45</v>
      </c>
      <c r="G11086" s="12">
        <f>[1]动作!$A11085+[1]动作!$B11085</f>
        <v>43218.036851851852</v>
      </c>
      <c r="H11086" s="12"/>
      <c r="I11086" s="11"/>
    </row>
    <row r="11087" spans="1:9" hidden="1" x14ac:dyDescent="0.3">
      <c r="A11087" s="24">
        <v>11085</v>
      </c>
      <c r="B11087" s="11" t="str">
        <f>IFERROR(INDEX({"JSNY-BJ0001-01";"JSNY-JS0022-01";"JSNY-JS0002-01"},MATCH(D11087,{"BJ_zhongyu";"JS_WX_liteer";"JS_CZ_wodefeng"},0)),"")</f>
        <v>JSNY-JS0002-01</v>
      </c>
      <c r="C11087" s="11" t="str">
        <f>IFERROR(INDEX({"北京中裕世纪大酒店";"江苏利特尔绿色包装股份有限公司";"常州市金坛沃德丰电子科技有限公司"},MATCH(D11087,{"BJ_zhongyu";"JS_WX_liteer";"JS_CZ_wodefeng"},0)),"")</f>
        <v>常州市金坛沃德丰电子科技有限公司</v>
      </c>
      <c r="D11087" s="11" t="str">
        <f>[1]动作!$G11086</f>
        <v>JS_CZ_wodefeng</v>
      </c>
      <c r="E11087" s="11" t="str">
        <f>[1]动作!$D11086</f>
        <v>电表故障</v>
      </c>
      <c r="F11087" s="11" t="s">
        <v>45</v>
      </c>
      <c r="G11087" s="12">
        <f>[1]动作!$A11086+[1]动作!$B11086</f>
        <v>43218.03696759259</v>
      </c>
      <c r="H11087" s="12"/>
      <c r="I11087" s="11"/>
    </row>
    <row r="11088" spans="1:9" hidden="1" x14ac:dyDescent="0.3">
      <c r="A11088" s="24">
        <v>11086</v>
      </c>
      <c r="B11088" s="11" t="str">
        <f>IFERROR(INDEX({"JSNY-BJ0001-01";"JSNY-JS0022-01";"JSNY-JS0002-01"},MATCH(D11088,{"BJ_zhongyu";"JS_WX_liteer";"JS_CZ_wodefeng"},0)),"")</f>
        <v>JSNY-JS0002-01</v>
      </c>
      <c r="C11088" s="11" t="str">
        <f>IFERROR(INDEX({"北京中裕世纪大酒店";"江苏利特尔绿色包装股份有限公司";"常州市金坛沃德丰电子科技有限公司"},MATCH(D11088,{"BJ_zhongyu";"JS_WX_liteer";"JS_CZ_wodefeng"},0)),"")</f>
        <v>常州市金坛沃德丰电子科技有限公司</v>
      </c>
      <c r="D11088" s="11" t="str">
        <f>[1]动作!$G11087</f>
        <v>JS_CZ_wodefeng</v>
      </c>
      <c r="E11088" s="11" t="str">
        <f>[1]动作!$D11087</f>
        <v>电表故障</v>
      </c>
      <c r="F11088" s="11" t="s">
        <v>45</v>
      </c>
      <c r="G11088" s="12">
        <f>[1]动作!$A11087+[1]动作!$B11087</f>
        <v>43218.039340277777</v>
      </c>
      <c r="H11088" s="12"/>
      <c r="I11088" s="11"/>
    </row>
    <row r="11089" spans="1:9" hidden="1" x14ac:dyDescent="0.3">
      <c r="A11089" s="24">
        <v>11087</v>
      </c>
      <c r="B11089" s="11" t="str">
        <f>IFERROR(INDEX({"JSNY-BJ0001-01";"JSNY-JS0022-01";"JSNY-JS0002-01"},MATCH(D11089,{"BJ_zhongyu";"JS_WX_liteer";"JS_CZ_wodefeng"},0)),"")</f>
        <v>JSNY-JS0002-01</v>
      </c>
      <c r="C11089" s="11" t="str">
        <f>IFERROR(INDEX({"北京中裕世纪大酒店";"江苏利特尔绿色包装股份有限公司";"常州市金坛沃德丰电子科技有限公司"},MATCH(D11089,{"BJ_zhongyu";"JS_WX_liteer";"JS_CZ_wodefeng"},0)),"")</f>
        <v>常州市金坛沃德丰电子科技有限公司</v>
      </c>
      <c r="D11089" s="11" t="str">
        <f>[1]动作!$G11088</f>
        <v>JS_CZ_wodefeng</v>
      </c>
      <c r="E11089" s="11" t="str">
        <f>[1]动作!$D11088</f>
        <v>电表故障</v>
      </c>
      <c r="F11089" s="11" t="s">
        <v>45</v>
      </c>
      <c r="G11089" s="12">
        <f>[1]动作!$A11088+[1]动作!$B11088</f>
        <v>43218.042002314818</v>
      </c>
      <c r="H11089" s="12"/>
      <c r="I11089" s="11"/>
    </row>
    <row r="11090" spans="1:9" hidden="1" x14ac:dyDescent="0.3">
      <c r="A11090" s="24">
        <v>11088</v>
      </c>
      <c r="B11090" s="11" t="str">
        <f>IFERROR(INDEX({"JSNY-BJ0001-01";"JSNY-JS0022-01";"JSNY-JS0002-01"},MATCH(D11090,{"BJ_zhongyu";"JS_WX_liteer";"JS_CZ_wodefeng"},0)),"")</f>
        <v>JSNY-JS0002-01</v>
      </c>
      <c r="C11090" s="11" t="str">
        <f>IFERROR(INDEX({"北京中裕世纪大酒店";"江苏利特尔绿色包装股份有限公司";"常州市金坛沃德丰电子科技有限公司"},MATCH(D11090,{"BJ_zhongyu";"JS_WX_liteer";"JS_CZ_wodefeng"},0)),"")</f>
        <v>常州市金坛沃德丰电子科技有限公司</v>
      </c>
      <c r="D11090" s="11" t="str">
        <f>[1]动作!$G11089</f>
        <v>JS_CZ_wodefeng</v>
      </c>
      <c r="E11090" s="11" t="str">
        <f>[1]动作!$D11089</f>
        <v>电表故障</v>
      </c>
      <c r="F11090" s="11" t="s">
        <v>45</v>
      </c>
      <c r="G11090" s="12">
        <f>[1]动作!$A11089+[1]动作!$B11089</f>
        <v>43218.042233796295</v>
      </c>
      <c r="H11090" s="12"/>
      <c r="I11090" s="11"/>
    </row>
    <row r="11091" spans="1:9" hidden="1" x14ac:dyDescent="0.3">
      <c r="A11091" s="24">
        <v>11089</v>
      </c>
      <c r="B11091" s="11" t="str">
        <f>IFERROR(INDEX({"JSNY-BJ0001-01";"JSNY-JS0022-01";"JSNY-JS0002-01"},MATCH(D11091,{"BJ_zhongyu";"JS_WX_liteer";"JS_CZ_wodefeng"},0)),"")</f>
        <v>JSNY-JS0002-01</v>
      </c>
      <c r="C11091" s="11" t="str">
        <f>IFERROR(INDEX({"北京中裕世纪大酒店";"江苏利特尔绿色包装股份有限公司";"常州市金坛沃德丰电子科技有限公司"},MATCH(D11091,{"BJ_zhongyu";"JS_WX_liteer";"JS_CZ_wodefeng"},0)),"")</f>
        <v>常州市金坛沃德丰电子科技有限公司</v>
      </c>
      <c r="D11091" s="11" t="str">
        <f>[1]动作!$G11090</f>
        <v>JS_CZ_wodefeng</v>
      </c>
      <c r="E11091" s="11" t="str">
        <f>[1]动作!$D11090</f>
        <v>电表故障</v>
      </c>
      <c r="F11091" s="11" t="s">
        <v>45</v>
      </c>
      <c r="G11091" s="12">
        <f>[1]动作!$A11090+[1]动作!$B11090</f>
        <v>43218.044791666667</v>
      </c>
      <c r="H11091" s="12"/>
      <c r="I11091" s="11"/>
    </row>
    <row r="11092" spans="1:9" hidden="1" x14ac:dyDescent="0.3">
      <c r="A11092" s="24">
        <v>11090</v>
      </c>
      <c r="B11092" s="11" t="str">
        <f>IFERROR(INDEX({"JSNY-BJ0001-01";"JSNY-JS0022-01";"JSNY-JS0002-01"},MATCH(D11092,{"BJ_zhongyu";"JS_WX_liteer";"JS_CZ_wodefeng"},0)),"")</f>
        <v>JSNY-JS0002-01</v>
      </c>
      <c r="C11092" s="11" t="str">
        <f>IFERROR(INDEX({"北京中裕世纪大酒店";"江苏利特尔绿色包装股份有限公司";"常州市金坛沃德丰电子科技有限公司"},MATCH(D11092,{"BJ_zhongyu";"JS_WX_liteer";"JS_CZ_wodefeng"},0)),"")</f>
        <v>常州市金坛沃德丰电子科技有限公司</v>
      </c>
      <c r="D11092" s="11" t="str">
        <f>[1]动作!$G11091</f>
        <v>JS_CZ_wodefeng</v>
      </c>
      <c r="E11092" s="11" t="str">
        <f>[1]动作!$D11091</f>
        <v>电表故障</v>
      </c>
      <c r="F11092" s="11" t="s">
        <v>45</v>
      </c>
      <c r="G11092" s="12">
        <f>[1]动作!$A11091+[1]动作!$B11091</f>
        <v>43218.047337962962</v>
      </c>
      <c r="H11092" s="12"/>
      <c r="I11092" s="11"/>
    </row>
    <row r="11093" spans="1:9" hidden="1" x14ac:dyDescent="0.3">
      <c r="A11093" s="24">
        <v>11091</v>
      </c>
      <c r="B11093" s="11" t="str">
        <f>IFERROR(INDEX({"JSNY-BJ0001-01";"JSNY-JS0022-01";"JSNY-JS0002-01"},MATCH(D11093,{"BJ_zhongyu";"JS_WX_liteer";"JS_CZ_wodefeng"},0)),"")</f>
        <v>JSNY-JS0002-01</v>
      </c>
      <c r="C11093" s="11" t="str">
        <f>IFERROR(INDEX({"北京中裕世纪大酒店";"江苏利特尔绿色包装股份有限公司";"常州市金坛沃德丰电子科技有限公司"},MATCH(D11093,{"BJ_zhongyu";"JS_WX_liteer";"JS_CZ_wodefeng"},0)),"")</f>
        <v>常州市金坛沃德丰电子科技有限公司</v>
      </c>
      <c r="D11093" s="11" t="str">
        <f>[1]动作!$G11092</f>
        <v>JS_CZ_wodefeng</v>
      </c>
      <c r="E11093" s="11" t="str">
        <f>[1]动作!$D11092</f>
        <v>电表故障</v>
      </c>
      <c r="F11093" s="11" t="s">
        <v>45</v>
      </c>
      <c r="G11093" s="12">
        <f>[1]动作!$A11092+[1]动作!$B11092</f>
        <v>43218.051041666666</v>
      </c>
      <c r="H11093" s="12"/>
      <c r="I11093" s="11"/>
    </row>
    <row r="11094" spans="1:9" hidden="1" x14ac:dyDescent="0.3">
      <c r="A11094" s="24">
        <v>11092</v>
      </c>
      <c r="B11094" s="11" t="str">
        <f>IFERROR(INDEX({"JSNY-BJ0001-01";"JSNY-JS0022-01";"JSNY-JS0002-01"},MATCH(D11094,{"BJ_zhongyu";"JS_WX_liteer";"JS_CZ_wodefeng"},0)),"")</f>
        <v>JSNY-JS0002-01</v>
      </c>
      <c r="C11094" s="11" t="str">
        <f>IFERROR(INDEX({"北京中裕世纪大酒店";"江苏利特尔绿色包装股份有限公司";"常州市金坛沃德丰电子科技有限公司"},MATCH(D11094,{"BJ_zhongyu";"JS_WX_liteer";"JS_CZ_wodefeng"},0)),"")</f>
        <v>常州市金坛沃德丰电子科技有限公司</v>
      </c>
      <c r="D11094" s="11" t="str">
        <f>[1]动作!$G11093</f>
        <v>JS_CZ_wodefeng</v>
      </c>
      <c r="E11094" s="11" t="str">
        <f>[1]动作!$D11093</f>
        <v>电表故障</v>
      </c>
      <c r="F11094" s="11" t="s">
        <v>45</v>
      </c>
      <c r="G11094" s="12">
        <f>[1]动作!$A11093+[1]动作!$B11093</f>
        <v>43218.052141203705</v>
      </c>
      <c r="H11094" s="12"/>
      <c r="I11094" s="11"/>
    </row>
    <row r="11095" spans="1:9" hidden="1" x14ac:dyDescent="0.3">
      <c r="A11095" s="24">
        <v>11093</v>
      </c>
      <c r="B11095" s="11" t="str">
        <f>IFERROR(INDEX({"JSNY-BJ0001-01";"JSNY-JS0022-01";"JSNY-JS0002-01"},MATCH(D11095,{"BJ_zhongyu";"JS_WX_liteer";"JS_CZ_wodefeng"},0)),"")</f>
        <v>JSNY-JS0002-01</v>
      </c>
      <c r="C11095" s="11" t="str">
        <f>IFERROR(INDEX({"北京中裕世纪大酒店";"江苏利特尔绿色包装股份有限公司";"常州市金坛沃德丰电子科技有限公司"},MATCH(D11095,{"BJ_zhongyu";"JS_WX_liteer";"JS_CZ_wodefeng"},0)),"")</f>
        <v>常州市金坛沃德丰电子科技有限公司</v>
      </c>
      <c r="D11095" s="11" t="str">
        <f>[1]动作!$G11094</f>
        <v>JS_CZ_wodefeng</v>
      </c>
      <c r="E11095" s="11" t="str">
        <f>[1]动作!$D11094</f>
        <v>电表故障</v>
      </c>
      <c r="F11095" s="11" t="s">
        <v>45</v>
      </c>
      <c r="G11095" s="12">
        <f>[1]动作!$A11094+[1]动作!$B11094</f>
        <v>43218.052372685182</v>
      </c>
      <c r="H11095" s="12"/>
      <c r="I11095" s="11"/>
    </row>
    <row r="11096" spans="1:9" hidden="1" x14ac:dyDescent="0.3">
      <c r="A11096" s="24">
        <v>11094</v>
      </c>
      <c r="B11096" s="11" t="str">
        <f>IFERROR(INDEX({"JSNY-BJ0001-01";"JSNY-JS0022-01";"JSNY-JS0002-01"},MATCH(D11096,{"BJ_zhongyu";"JS_WX_liteer";"JS_CZ_wodefeng"},0)),"")</f>
        <v>JSNY-JS0002-01</v>
      </c>
      <c r="C11096" s="11" t="str">
        <f>IFERROR(INDEX({"北京中裕世纪大酒店";"江苏利特尔绿色包装股份有限公司";"常州市金坛沃德丰电子科技有限公司"},MATCH(D11096,{"BJ_zhongyu";"JS_WX_liteer";"JS_CZ_wodefeng"},0)),"")</f>
        <v>常州市金坛沃德丰电子科技有限公司</v>
      </c>
      <c r="D11096" s="11" t="str">
        <f>[1]动作!$G11095</f>
        <v>JS_CZ_wodefeng</v>
      </c>
      <c r="E11096" s="11" t="str">
        <f>[1]动作!$D11095</f>
        <v>电表故障</v>
      </c>
      <c r="F11096" s="11" t="s">
        <v>45</v>
      </c>
      <c r="G11096" s="12">
        <f>[1]动作!$A11095+[1]动作!$B11095</f>
        <v>43218.052488425928</v>
      </c>
      <c r="H11096" s="12"/>
      <c r="I11096" s="11"/>
    </row>
    <row r="11097" spans="1:9" hidden="1" x14ac:dyDescent="0.3">
      <c r="A11097" s="24">
        <v>11095</v>
      </c>
      <c r="B11097" s="11" t="str">
        <f>IFERROR(INDEX({"JSNY-BJ0001-01";"JSNY-JS0022-01";"JSNY-JS0002-01"},MATCH(D11097,{"BJ_zhongyu";"JS_WX_liteer";"JS_CZ_wodefeng"},0)),"")</f>
        <v>JSNY-JS0002-01</v>
      </c>
      <c r="C11097" s="11" t="str">
        <f>IFERROR(INDEX({"北京中裕世纪大酒店";"江苏利特尔绿色包装股份有限公司";"常州市金坛沃德丰电子科技有限公司"},MATCH(D11097,{"BJ_zhongyu";"JS_WX_liteer";"JS_CZ_wodefeng"},0)),"")</f>
        <v>常州市金坛沃德丰电子科技有限公司</v>
      </c>
      <c r="D11097" s="11" t="str">
        <f>[1]动作!$G11096</f>
        <v>JS_CZ_wodefeng</v>
      </c>
      <c r="E11097" s="11" t="str">
        <f>[1]动作!$D11096</f>
        <v>电表故障</v>
      </c>
      <c r="F11097" s="11" t="s">
        <v>45</v>
      </c>
      <c r="G11097" s="12">
        <f>[1]动作!$A11096+[1]动作!$B11096</f>
        <v>43218.052604166667</v>
      </c>
      <c r="H11097" s="12"/>
      <c r="I11097" s="11"/>
    </row>
    <row r="11098" spans="1:9" hidden="1" x14ac:dyDescent="0.3">
      <c r="A11098" s="24">
        <v>11096</v>
      </c>
      <c r="B11098" s="11" t="str">
        <f>IFERROR(INDEX({"JSNY-BJ0001-01";"JSNY-JS0022-01";"JSNY-JS0002-01"},MATCH(D11098,{"BJ_zhongyu";"JS_WX_liteer";"JS_CZ_wodefeng"},0)),"")</f>
        <v>JSNY-JS0002-01</v>
      </c>
      <c r="C11098" s="11" t="str">
        <f>IFERROR(INDEX({"北京中裕世纪大酒店";"江苏利特尔绿色包装股份有限公司";"常州市金坛沃德丰电子科技有限公司"},MATCH(D11098,{"BJ_zhongyu";"JS_WX_liteer";"JS_CZ_wodefeng"},0)),"")</f>
        <v>常州市金坛沃德丰电子科技有限公司</v>
      </c>
      <c r="D11098" s="11" t="str">
        <f>[1]动作!$G11097</f>
        <v>JS_CZ_wodefeng</v>
      </c>
      <c r="E11098" s="11" t="str">
        <f>[1]动作!$D11097</f>
        <v>电表故障</v>
      </c>
      <c r="F11098" s="11" t="s">
        <v>45</v>
      </c>
      <c r="G11098" s="12">
        <f>[1]动作!$A11097+[1]动作!$B11097</f>
        <v>43218.057476851849</v>
      </c>
      <c r="H11098" s="12"/>
      <c r="I11098" s="11"/>
    </row>
    <row r="11099" spans="1:9" hidden="1" x14ac:dyDescent="0.3">
      <c r="A11099" s="24">
        <v>11097</v>
      </c>
      <c r="B11099" s="11" t="str">
        <f>IFERROR(INDEX({"JSNY-BJ0001-01";"JSNY-JS0022-01";"JSNY-JS0002-01"},MATCH(D11099,{"BJ_zhongyu";"JS_WX_liteer";"JS_CZ_wodefeng"},0)),"")</f>
        <v>JSNY-JS0002-01</v>
      </c>
      <c r="C11099" s="11" t="str">
        <f>IFERROR(INDEX({"北京中裕世纪大酒店";"江苏利特尔绿色包装股份有限公司";"常州市金坛沃德丰电子科技有限公司"},MATCH(D11099,{"BJ_zhongyu";"JS_WX_liteer";"JS_CZ_wodefeng"},0)),"")</f>
        <v>常州市金坛沃德丰电子科技有限公司</v>
      </c>
      <c r="D11099" s="11" t="str">
        <f>[1]动作!$G11098</f>
        <v>JS_CZ_wodefeng</v>
      </c>
      <c r="E11099" s="11" t="str">
        <f>[1]动作!$D11098</f>
        <v>电表故障</v>
      </c>
      <c r="F11099" s="11" t="s">
        <v>45</v>
      </c>
      <c r="G11099" s="12">
        <f>[1]动作!$A11098+[1]动作!$B11098</f>
        <v>43218.058796296296</v>
      </c>
      <c r="H11099" s="12"/>
      <c r="I11099" s="11"/>
    </row>
    <row r="11100" spans="1:9" hidden="1" x14ac:dyDescent="0.3">
      <c r="A11100" s="24">
        <v>11098</v>
      </c>
      <c r="B11100" s="11" t="str">
        <f>IFERROR(INDEX({"JSNY-BJ0001-01";"JSNY-JS0022-01";"JSNY-JS0002-01"},MATCH(D11100,{"BJ_zhongyu";"JS_WX_liteer";"JS_CZ_wodefeng"},0)),"")</f>
        <v>JSNY-JS0002-01</v>
      </c>
      <c r="C11100" s="11" t="str">
        <f>IFERROR(INDEX({"北京中裕世纪大酒店";"江苏利特尔绿色包装股份有限公司";"常州市金坛沃德丰电子科技有限公司"},MATCH(D11100,{"BJ_zhongyu";"JS_WX_liteer";"JS_CZ_wodefeng"},0)),"")</f>
        <v>常州市金坛沃德丰电子科技有限公司</v>
      </c>
      <c r="D11100" s="11" t="str">
        <f>[1]动作!$G11099</f>
        <v>JS_CZ_wodefeng</v>
      </c>
      <c r="E11100" s="11" t="str">
        <f>[1]动作!$D11099</f>
        <v>电表故障</v>
      </c>
      <c r="F11100" s="11" t="s">
        <v>45</v>
      </c>
      <c r="G11100" s="12">
        <f>[1]动作!$A11099+[1]动作!$B11099</f>
        <v>43218.062743055554</v>
      </c>
      <c r="H11100" s="12"/>
      <c r="I11100" s="11"/>
    </row>
    <row r="11101" spans="1:9" hidden="1" x14ac:dyDescent="0.3">
      <c r="A11101" s="24">
        <v>11099</v>
      </c>
      <c r="B11101" s="11" t="str">
        <f>IFERROR(INDEX({"JSNY-BJ0001-01";"JSNY-JS0022-01";"JSNY-JS0002-01"},MATCH(D11101,{"BJ_zhongyu";"JS_WX_liteer";"JS_CZ_wodefeng"},0)),"")</f>
        <v>JSNY-JS0002-01</v>
      </c>
      <c r="C11101" s="11" t="str">
        <f>IFERROR(INDEX({"北京中裕世纪大酒店";"江苏利特尔绿色包装股份有限公司";"常州市金坛沃德丰电子科技有限公司"},MATCH(D11101,{"BJ_zhongyu";"JS_WX_liteer";"JS_CZ_wodefeng"},0)),"")</f>
        <v>常州市金坛沃德丰电子科技有限公司</v>
      </c>
      <c r="D11101" s="11" t="str">
        <f>[1]动作!$G11100</f>
        <v>JS_CZ_wodefeng</v>
      </c>
      <c r="E11101" s="11" t="str">
        <f>[1]动作!$D11100</f>
        <v>电表故障</v>
      </c>
      <c r="F11101" s="11" t="s">
        <v>45</v>
      </c>
      <c r="G11101" s="12">
        <f>[1]动作!$A11100+[1]动作!$B11100</f>
        <v>43218.064074074071</v>
      </c>
      <c r="H11101" s="12"/>
      <c r="I11101" s="11"/>
    </row>
    <row r="11102" spans="1:9" hidden="1" x14ac:dyDescent="0.3">
      <c r="A11102" s="24">
        <v>11100</v>
      </c>
      <c r="B11102" s="11" t="str">
        <f>IFERROR(INDEX({"JSNY-BJ0001-01";"JSNY-JS0022-01";"JSNY-JS0002-01"},MATCH(D11102,{"BJ_zhongyu";"JS_WX_liteer";"JS_CZ_wodefeng"},0)),"")</f>
        <v>JSNY-JS0002-01</v>
      </c>
      <c r="C11102" s="11" t="str">
        <f>IFERROR(INDEX({"北京中裕世纪大酒店";"江苏利特尔绿色包装股份有限公司";"常州市金坛沃德丰电子科技有限公司"},MATCH(D11102,{"BJ_zhongyu";"JS_WX_liteer";"JS_CZ_wodefeng"},0)),"")</f>
        <v>常州市金坛沃德丰电子科技有限公司</v>
      </c>
      <c r="D11102" s="11" t="str">
        <f>[1]动作!$G11101</f>
        <v>JS_CZ_wodefeng</v>
      </c>
      <c r="E11102" s="11" t="str">
        <f>[1]动作!$D11101</f>
        <v>电表故障</v>
      </c>
      <c r="F11102" s="11" t="s">
        <v>45</v>
      </c>
      <c r="G11102" s="12">
        <f>[1]动作!$A11101+[1]动作!$B11101</f>
        <v>43218.064189814817</v>
      </c>
      <c r="H11102" s="12"/>
      <c r="I11102" s="11"/>
    </row>
    <row r="11103" spans="1:9" hidden="1" x14ac:dyDescent="0.3">
      <c r="A11103" s="24">
        <v>11101</v>
      </c>
      <c r="B11103" s="11" t="str">
        <f>IFERROR(INDEX({"JSNY-BJ0001-01";"JSNY-JS0022-01";"JSNY-JS0002-01"},MATCH(D11103,{"BJ_zhongyu";"JS_WX_liteer";"JS_CZ_wodefeng"},0)),"")</f>
        <v>JSNY-JS0002-01</v>
      </c>
      <c r="C11103" s="11" t="str">
        <f>IFERROR(INDEX({"北京中裕世纪大酒店";"江苏利特尔绿色包装股份有限公司";"常州市金坛沃德丰电子科技有限公司"},MATCH(D11103,{"BJ_zhongyu";"JS_WX_liteer";"JS_CZ_wodefeng"},0)),"")</f>
        <v>常州市金坛沃德丰电子科技有限公司</v>
      </c>
      <c r="D11103" s="11" t="str">
        <f>[1]动作!$G11102</f>
        <v>JS_CZ_wodefeng</v>
      </c>
      <c r="E11103" s="11" t="str">
        <f>[1]动作!$D11102</f>
        <v>电表故障</v>
      </c>
      <c r="F11103" s="11" t="s">
        <v>45</v>
      </c>
      <c r="G11103" s="12">
        <f>[1]动作!$A11102+[1]动作!$B11102</f>
        <v>43218.064305555556</v>
      </c>
      <c r="H11103" s="12"/>
      <c r="I11103" s="11"/>
    </row>
    <row r="11104" spans="1:9" hidden="1" x14ac:dyDescent="0.3">
      <c r="A11104" s="24">
        <v>11102</v>
      </c>
      <c r="B11104" s="11" t="str">
        <f>IFERROR(INDEX({"JSNY-BJ0001-01";"JSNY-JS0022-01";"JSNY-JS0002-01"},MATCH(D11104,{"BJ_zhongyu";"JS_WX_liteer";"JS_CZ_wodefeng"},0)),"")</f>
        <v>JSNY-JS0002-01</v>
      </c>
      <c r="C11104" s="11" t="str">
        <f>IFERROR(INDEX({"北京中裕世纪大酒店";"江苏利特尔绿色包装股份有限公司";"常州市金坛沃德丰电子科技有限公司"},MATCH(D11104,{"BJ_zhongyu";"JS_WX_liteer";"JS_CZ_wodefeng"},0)),"")</f>
        <v>常州市金坛沃德丰电子科技有限公司</v>
      </c>
      <c r="D11104" s="11" t="str">
        <f>[1]动作!$G11103</f>
        <v>JS_CZ_wodefeng</v>
      </c>
      <c r="E11104" s="11" t="str">
        <f>[1]动作!$D11103</f>
        <v>电表故障</v>
      </c>
      <c r="F11104" s="11" t="s">
        <v>45</v>
      </c>
      <c r="G11104" s="12">
        <f>[1]动作!$A11103+[1]动作!$B11103</f>
        <v>43218.065405092595</v>
      </c>
      <c r="H11104" s="12"/>
      <c r="I11104" s="11"/>
    </row>
    <row r="11105" spans="1:9" hidden="1" x14ac:dyDescent="0.3">
      <c r="A11105" s="24">
        <v>11103</v>
      </c>
      <c r="B11105" s="11" t="str">
        <f>IFERROR(INDEX({"JSNY-BJ0001-01";"JSNY-JS0022-01";"JSNY-JS0002-01"},MATCH(D11105,{"BJ_zhongyu";"JS_WX_liteer";"JS_CZ_wodefeng"},0)),"")</f>
        <v>JSNY-JS0002-01</v>
      </c>
      <c r="C11105" s="11" t="str">
        <f>IFERROR(INDEX({"北京中裕世纪大酒店";"江苏利特尔绿色包装股份有限公司";"常州市金坛沃德丰电子科技有限公司"},MATCH(D11105,{"BJ_zhongyu";"JS_WX_liteer";"JS_CZ_wodefeng"},0)),"")</f>
        <v>常州市金坛沃德丰电子科技有限公司</v>
      </c>
      <c r="D11105" s="11" t="str">
        <f>[1]动作!$G11104</f>
        <v>JS_CZ_wodefeng</v>
      </c>
      <c r="E11105" s="11" t="str">
        <f>[1]动作!$D11104</f>
        <v>电表故障</v>
      </c>
      <c r="F11105" s="11" t="s">
        <v>45</v>
      </c>
      <c r="G11105" s="12">
        <f>[1]动作!$A11104+[1]动作!$B11104</f>
        <v>43218.066678240742</v>
      </c>
      <c r="H11105" s="12"/>
      <c r="I11105" s="11"/>
    </row>
    <row r="11106" spans="1:9" hidden="1" x14ac:dyDescent="0.3">
      <c r="A11106" s="24">
        <v>11104</v>
      </c>
      <c r="B11106" s="11" t="str">
        <f>IFERROR(INDEX({"JSNY-BJ0001-01";"JSNY-JS0022-01";"JSNY-JS0002-01"},MATCH(D11106,{"BJ_zhongyu";"JS_WX_liteer";"JS_CZ_wodefeng"},0)),"")</f>
        <v>JSNY-JS0002-01</v>
      </c>
      <c r="C11106" s="11" t="str">
        <f>IFERROR(INDEX({"北京中裕世纪大酒店";"江苏利特尔绿色包装股份有限公司";"常州市金坛沃德丰电子科技有限公司"},MATCH(D11106,{"BJ_zhongyu";"JS_WX_liteer";"JS_CZ_wodefeng"},0)),"")</f>
        <v>常州市金坛沃德丰电子科技有限公司</v>
      </c>
      <c r="D11106" s="11" t="str">
        <f>[1]动作!$G11105</f>
        <v>JS_CZ_wodefeng</v>
      </c>
      <c r="E11106" s="11" t="str">
        <f>[1]动作!$D11105</f>
        <v>电表故障</v>
      </c>
      <c r="F11106" s="11" t="s">
        <v>45</v>
      </c>
      <c r="G11106" s="12">
        <f>[1]动作!$A11105+[1]动作!$B11105</f>
        <v>43218.068009259259</v>
      </c>
      <c r="H11106" s="12"/>
      <c r="I11106" s="11"/>
    </row>
    <row r="11107" spans="1:9" hidden="1" x14ac:dyDescent="0.3">
      <c r="A11107" s="24">
        <v>11105</v>
      </c>
      <c r="B11107" s="11" t="str">
        <f>IFERROR(INDEX({"JSNY-BJ0001-01";"JSNY-JS0022-01";"JSNY-JS0002-01"},MATCH(D11107,{"BJ_zhongyu";"JS_WX_liteer";"JS_CZ_wodefeng"},0)),"")</f>
        <v>JSNY-JS0002-01</v>
      </c>
      <c r="C11107" s="11" t="str">
        <f>IFERROR(INDEX({"北京中裕世纪大酒店";"江苏利特尔绿色包装股份有限公司";"常州市金坛沃德丰电子科技有限公司"},MATCH(D11107,{"BJ_zhongyu";"JS_WX_liteer";"JS_CZ_wodefeng"},0)),"")</f>
        <v>常州市金坛沃德丰电子科技有限公司</v>
      </c>
      <c r="D11107" s="11" t="str">
        <f>[1]动作!$G11106</f>
        <v>JS_CZ_wodefeng</v>
      </c>
      <c r="E11107" s="11" t="str">
        <f>[1]动作!$D11106</f>
        <v>电表故障</v>
      </c>
      <c r="F11107" s="11" t="s">
        <v>45</v>
      </c>
      <c r="G11107" s="12">
        <f>[1]动作!$A11106+[1]动作!$B11106</f>
        <v>43218.068124999998</v>
      </c>
      <c r="H11107" s="12"/>
      <c r="I11107" s="11"/>
    </row>
    <row r="11108" spans="1:9" hidden="1" x14ac:dyDescent="0.3">
      <c r="A11108" s="24">
        <v>11106</v>
      </c>
      <c r="B11108" s="11" t="str">
        <f>IFERROR(INDEX({"JSNY-BJ0001-01";"JSNY-JS0022-01";"JSNY-JS0002-01"},MATCH(D11108,{"BJ_zhongyu";"JS_WX_liteer";"JS_CZ_wodefeng"},0)),"")</f>
        <v>JSNY-JS0002-01</v>
      </c>
      <c r="C11108" s="11" t="str">
        <f>IFERROR(INDEX({"北京中裕世纪大酒店";"江苏利特尔绿色包装股份有限公司";"常州市金坛沃德丰电子科技有限公司"},MATCH(D11108,{"BJ_zhongyu";"JS_WX_liteer";"JS_CZ_wodefeng"},0)),"")</f>
        <v>常州市金坛沃德丰电子科技有限公司</v>
      </c>
      <c r="D11108" s="11" t="str">
        <f>[1]动作!$G11107</f>
        <v>JS_CZ_wodefeng</v>
      </c>
      <c r="E11108" s="11" t="str">
        <f>[1]动作!$D11107</f>
        <v>电表故障</v>
      </c>
      <c r="F11108" s="11" t="s">
        <v>45</v>
      </c>
      <c r="G11108" s="12">
        <f>[1]动作!$A11107+[1]动作!$B11107</f>
        <v>43218.069282407407</v>
      </c>
      <c r="H11108" s="12"/>
      <c r="I11108" s="11"/>
    </row>
    <row r="11109" spans="1:9" hidden="1" x14ac:dyDescent="0.3">
      <c r="A11109" s="24">
        <v>11107</v>
      </c>
      <c r="B11109" s="11" t="str">
        <f>IFERROR(INDEX({"JSNY-BJ0001-01";"JSNY-JS0022-01";"JSNY-JS0002-01"},MATCH(D11109,{"BJ_zhongyu";"JS_WX_liteer";"JS_CZ_wodefeng"},0)),"")</f>
        <v>JSNY-JS0002-01</v>
      </c>
      <c r="C11109" s="11" t="str">
        <f>IFERROR(INDEX({"北京中裕世纪大酒店";"江苏利特尔绿色包装股份有限公司";"常州市金坛沃德丰电子科技有限公司"},MATCH(D11109,{"BJ_zhongyu";"JS_WX_liteer";"JS_CZ_wodefeng"},0)),"")</f>
        <v>常州市金坛沃德丰电子科技有限公司</v>
      </c>
      <c r="D11109" s="11" t="str">
        <f>[1]动作!$G11108</f>
        <v>JS_CZ_wodefeng</v>
      </c>
      <c r="E11109" s="11" t="str">
        <f>[1]动作!$D11108</f>
        <v>电表故障</v>
      </c>
      <c r="F11109" s="11" t="s">
        <v>45</v>
      </c>
      <c r="G11109" s="12">
        <f>[1]动作!$A11108+[1]动作!$B11108</f>
        <v>43218.074386574073</v>
      </c>
      <c r="H11109" s="12"/>
      <c r="I11109" s="11"/>
    </row>
    <row r="11110" spans="1:9" hidden="1" x14ac:dyDescent="0.3">
      <c r="A11110" s="24">
        <v>11108</v>
      </c>
      <c r="B11110" s="11" t="str">
        <f>IFERROR(INDEX({"JSNY-BJ0001-01";"JSNY-JS0022-01";"JSNY-JS0002-01"},MATCH(D11110,{"BJ_zhongyu";"JS_WX_liteer";"JS_CZ_wodefeng"},0)),"")</f>
        <v>JSNY-JS0002-01</v>
      </c>
      <c r="C11110" s="11" t="str">
        <f>IFERROR(INDEX({"北京中裕世纪大酒店";"江苏利特尔绿色包装股份有限公司";"常州市金坛沃德丰电子科技有限公司"},MATCH(D11110,{"BJ_zhongyu";"JS_WX_liteer";"JS_CZ_wodefeng"},0)),"")</f>
        <v>常州市金坛沃德丰电子科技有限公司</v>
      </c>
      <c r="D11110" s="11" t="str">
        <f>[1]动作!$G11109</f>
        <v>JS_CZ_wodefeng</v>
      </c>
      <c r="E11110" s="11" t="str">
        <f>[1]动作!$D11109</f>
        <v>电表故障</v>
      </c>
      <c r="F11110" s="11" t="s">
        <v>45</v>
      </c>
      <c r="G11110" s="12">
        <f>[1]动作!$A11109+[1]动作!$B11109</f>
        <v>43218.079942129632</v>
      </c>
      <c r="H11110" s="12"/>
      <c r="I11110" s="11"/>
    </row>
    <row r="11111" spans="1:9" hidden="1" x14ac:dyDescent="0.3">
      <c r="A11111" s="24">
        <v>11109</v>
      </c>
      <c r="B11111" s="11" t="str">
        <f>IFERROR(INDEX({"JSNY-BJ0001-01";"JSNY-JS0022-01";"JSNY-JS0002-01"},MATCH(D11111,{"BJ_zhongyu";"JS_WX_liteer";"JS_CZ_wodefeng"},0)),"")</f>
        <v>JSNY-JS0002-01</v>
      </c>
      <c r="C11111" s="11" t="str">
        <f>IFERROR(INDEX({"北京中裕世纪大酒店";"江苏利特尔绿色包装股份有限公司";"常州市金坛沃德丰电子科技有限公司"},MATCH(D11111,{"BJ_zhongyu";"JS_WX_liteer";"JS_CZ_wodefeng"},0)),"")</f>
        <v>常州市金坛沃德丰电子科技有限公司</v>
      </c>
      <c r="D11111" s="11" t="str">
        <f>[1]动作!$G11110</f>
        <v>JS_CZ_wodefeng</v>
      </c>
      <c r="E11111" s="11" t="str">
        <f>[1]动作!$D11110</f>
        <v>电表故障</v>
      </c>
      <c r="F11111" s="11" t="s">
        <v>45</v>
      </c>
      <c r="G11111" s="12">
        <f>[1]动作!$A11110+[1]动作!$B11110</f>
        <v>43218.081041666665</v>
      </c>
      <c r="H11111" s="12"/>
      <c r="I11111" s="11"/>
    </row>
    <row r="11112" spans="1:9" hidden="1" x14ac:dyDescent="0.3">
      <c r="A11112" s="24">
        <v>11110</v>
      </c>
      <c r="B11112" s="11" t="str">
        <f>IFERROR(INDEX({"JSNY-BJ0001-01";"JSNY-JS0022-01";"JSNY-JS0002-01"},MATCH(D11112,{"BJ_zhongyu";"JS_WX_liteer";"JS_CZ_wodefeng"},0)),"")</f>
        <v>JSNY-JS0002-01</v>
      </c>
      <c r="C11112" s="11" t="str">
        <f>IFERROR(INDEX({"北京中裕世纪大酒店";"江苏利特尔绿色包装股份有限公司";"常州市金坛沃德丰电子科技有限公司"},MATCH(D11112,{"BJ_zhongyu";"JS_WX_liteer";"JS_CZ_wodefeng"},0)),"")</f>
        <v>常州市金坛沃德丰电子科技有限公司</v>
      </c>
      <c r="D11112" s="11" t="str">
        <f>[1]动作!$G11111</f>
        <v>JS_CZ_wodefeng</v>
      </c>
      <c r="E11112" s="11" t="str">
        <f>[1]动作!$D11111</f>
        <v>电表故障</v>
      </c>
      <c r="F11112" s="11" t="s">
        <v>45</v>
      </c>
      <c r="G11112" s="12">
        <f>[1]动作!$A11111+[1]动作!$B11111</f>
        <v>43218.081284722219</v>
      </c>
      <c r="H11112" s="12"/>
      <c r="I11112" s="11"/>
    </row>
    <row r="11113" spans="1:9" hidden="1" x14ac:dyDescent="0.3">
      <c r="A11113" s="24">
        <v>11111</v>
      </c>
      <c r="B11113" s="11" t="str">
        <f>IFERROR(INDEX({"JSNY-BJ0001-01";"JSNY-JS0022-01";"JSNY-JS0002-01"},MATCH(D11113,{"BJ_zhongyu";"JS_WX_liteer";"JS_CZ_wodefeng"},0)),"")</f>
        <v>JSNY-JS0002-01</v>
      </c>
      <c r="C11113" s="11" t="str">
        <f>IFERROR(INDEX({"北京中裕世纪大酒店";"江苏利特尔绿色包装股份有限公司";"常州市金坛沃德丰电子科技有限公司"},MATCH(D11113,{"BJ_zhongyu";"JS_WX_liteer";"JS_CZ_wodefeng"},0)),"")</f>
        <v>常州市金坛沃德丰电子科技有限公司</v>
      </c>
      <c r="D11113" s="11" t="str">
        <f>[1]动作!$G11112</f>
        <v>JS_CZ_wodefeng</v>
      </c>
      <c r="E11113" s="11" t="str">
        <f>[1]动作!$D11112</f>
        <v>电表故障</v>
      </c>
      <c r="F11113" s="11" t="s">
        <v>45</v>
      </c>
      <c r="G11113" s="12">
        <f>[1]动作!$A11112+[1]动作!$B11112</f>
        <v>43218.081388888888</v>
      </c>
      <c r="H11113" s="12"/>
      <c r="I11113" s="11"/>
    </row>
    <row r="11114" spans="1:9" hidden="1" x14ac:dyDescent="0.3">
      <c r="A11114" s="24">
        <v>11112</v>
      </c>
      <c r="B11114" s="11" t="str">
        <f>IFERROR(INDEX({"JSNY-BJ0001-01";"JSNY-JS0022-01";"JSNY-JS0002-01"},MATCH(D11114,{"BJ_zhongyu";"JS_WX_liteer";"JS_CZ_wodefeng"},0)),"")</f>
        <v>JSNY-JS0002-01</v>
      </c>
      <c r="C11114" s="11" t="str">
        <f>IFERROR(INDEX({"北京中裕世纪大酒店";"江苏利特尔绿色包装股份有限公司";"常州市金坛沃德丰电子科技有限公司"},MATCH(D11114,{"BJ_zhongyu";"JS_WX_liteer";"JS_CZ_wodefeng"},0)),"")</f>
        <v>常州市金坛沃德丰电子科技有限公司</v>
      </c>
      <c r="D11114" s="11" t="str">
        <f>[1]动作!$G11113</f>
        <v>JS_CZ_wodefeng</v>
      </c>
      <c r="E11114" s="11" t="str">
        <f>[1]动作!$D11113</f>
        <v>电表故障</v>
      </c>
      <c r="F11114" s="11" t="s">
        <v>45</v>
      </c>
      <c r="G11114" s="12">
        <f>[1]动作!$A11113+[1]动作!$B11113</f>
        <v>43218.084641203706</v>
      </c>
      <c r="H11114" s="12"/>
      <c r="I11114" s="11"/>
    </row>
    <row r="11115" spans="1:9" hidden="1" x14ac:dyDescent="0.3">
      <c r="A11115" s="24">
        <v>11113</v>
      </c>
      <c r="B11115" s="11" t="str">
        <f>IFERROR(INDEX({"JSNY-BJ0001-01";"JSNY-JS0022-01";"JSNY-JS0002-01"},MATCH(D11115,{"BJ_zhongyu";"JS_WX_liteer";"JS_CZ_wodefeng"},0)),"")</f>
        <v>JSNY-JS0002-01</v>
      </c>
      <c r="C11115" s="11" t="str">
        <f>IFERROR(INDEX({"北京中裕世纪大酒店";"江苏利特尔绿色包装股份有限公司";"常州市金坛沃德丰电子科技有限公司"},MATCH(D11115,{"BJ_zhongyu";"JS_WX_liteer";"JS_CZ_wodefeng"},0)),"")</f>
        <v>常州市金坛沃德丰电子科技有限公司</v>
      </c>
      <c r="D11115" s="11" t="str">
        <f>[1]动作!$G11114</f>
        <v>JS_CZ_wodefeng</v>
      </c>
      <c r="E11115" s="11" t="str">
        <f>[1]动作!$D11114</f>
        <v>电表故障</v>
      </c>
      <c r="F11115" s="11" t="s">
        <v>45</v>
      </c>
      <c r="G11115" s="12">
        <f>[1]动作!$A11114+[1]动作!$B11114</f>
        <v>43218.084756944445</v>
      </c>
      <c r="H11115" s="12"/>
      <c r="I11115" s="11"/>
    </row>
    <row r="11116" spans="1:9" hidden="1" x14ac:dyDescent="0.3">
      <c r="A11116" s="24">
        <v>11114</v>
      </c>
      <c r="B11116" s="11" t="str">
        <f>IFERROR(INDEX({"JSNY-BJ0001-01";"JSNY-JS0022-01";"JSNY-JS0002-01"},MATCH(D11116,{"BJ_zhongyu";"JS_WX_liteer";"JS_CZ_wodefeng"},0)),"")</f>
        <v>JSNY-JS0002-01</v>
      </c>
      <c r="C11116" s="11" t="str">
        <f>IFERROR(INDEX({"北京中裕世纪大酒店";"江苏利特尔绿色包装股份有限公司";"常州市金坛沃德丰电子科技有限公司"},MATCH(D11116,{"BJ_zhongyu";"JS_WX_liteer";"JS_CZ_wodefeng"},0)),"")</f>
        <v>常州市金坛沃德丰电子科技有限公司</v>
      </c>
      <c r="D11116" s="11" t="str">
        <f>[1]动作!$G11115</f>
        <v>JS_CZ_wodefeng</v>
      </c>
      <c r="E11116" s="11" t="str">
        <f>[1]动作!$D11115</f>
        <v>电表故障</v>
      </c>
      <c r="F11116" s="11" t="s">
        <v>45</v>
      </c>
      <c r="G11116" s="12">
        <f>[1]动作!$A11115+[1]动作!$B11115</f>
        <v>43218.084872685184</v>
      </c>
      <c r="H11116" s="12"/>
      <c r="I11116" s="11"/>
    </row>
    <row r="11117" spans="1:9" hidden="1" x14ac:dyDescent="0.3">
      <c r="A11117" s="24">
        <v>11115</v>
      </c>
      <c r="B11117" s="11" t="str">
        <f>IFERROR(INDEX({"JSNY-BJ0001-01";"JSNY-JS0022-01";"JSNY-JS0002-01"},MATCH(D11117,{"BJ_zhongyu";"JS_WX_liteer";"JS_CZ_wodefeng"},0)),"")</f>
        <v>JSNY-JS0002-01</v>
      </c>
      <c r="C11117" s="11" t="str">
        <f>IFERROR(INDEX({"北京中裕世纪大酒店";"江苏利特尔绿色包装股份有限公司";"常州市金坛沃德丰电子科技有限公司"},MATCH(D11117,{"BJ_zhongyu";"JS_WX_liteer";"JS_CZ_wodefeng"},0)),"")</f>
        <v>常州市金坛沃德丰电子科技有限公司</v>
      </c>
      <c r="D11117" s="11" t="str">
        <f>[1]动作!$G11116</f>
        <v>JS_CZ_wodefeng</v>
      </c>
      <c r="E11117" s="11" t="str">
        <f>[1]动作!$D11116</f>
        <v>电表故障</v>
      </c>
      <c r="F11117" s="11" t="s">
        <v>45</v>
      </c>
      <c r="G11117" s="12">
        <f>[1]动作!$A11116+[1]动作!$B11116</f>
        <v>43218.08730324074</v>
      </c>
      <c r="H11117" s="12"/>
      <c r="I11117" s="11"/>
    </row>
    <row r="11118" spans="1:9" hidden="1" x14ac:dyDescent="0.3">
      <c r="A11118" s="24">
        <v>11116</v>
      </c>
      <c r="B11118" s="11" t="str">
        <f>IFERROR(INDEX({"JSNY-BJ0001-01";"JSNY-JS0022-01";"JSNY-JS0002-01"},MATCH(D11118,{"BJ_zhongyu";"JS_WX_liteer";"JS_CZ_wodefeng"},0)),"")</f>
        <v>JSNY-JS0002-01</v>
      </c>
      <c r="C11118" s="11" t="str">
        <f>IFERROR(INDEX({"北京中裕世纪大酒店";"江苏利特尔绿色包装股份有限公司";"常州市金坛沃德丰电子科技有限公司"},MATCH(D11118,{"BJ_zhongyu";"JS_WX_liteer";"JS_CZ_wodefeng"},0)),"")</f>
        <v>常州市金坛沃德丰电子科技有限公司</v>
      </c>
      <c r="D11118" s="11" t="str">
        <f>[1]动作!$G11117</f>
        <v>JS_CZ_wodefeng</v>
      </c>
      <c r="E11118" s="11" t="str">
        <f>[1]动作!$D11117</f>
        <v>电表故障</v>
      </c>
      <c r="F11118" s="11" t="s">
        <v>45</v>
      </c>
      <c r="G11118" s="12">
        <f>[1]动作!$A11117+[1]动作!$B11117</f>
        <v>43218.088865740741</v>
      </c>
      <c r="H11118" s="12"/>
      <c r="I11118" s="11"/>
    </row>
    <row r="11119" spans="1:9" hidden="1" x14ac:dyDescent="0.3">
      <c r="A11119" s="24">
        <v>11117</v>
      </c>
      <c r="B11119" s="11" t="str">
        <f>IFERROR(INDEX({"JSNY-BJ0001-01";"JSNY-JS0022-01";"JSNY-JS0002-01"},MATCH(D11119,{"BJ_zhongyu";"JS_WX_liteer";"JS_CZ_wodefeng"},0)),"")</f>
        <v>JSNY-JS0002-01</v>
      </c>
      <c r="C11119" s="11" t="str">
        <f>IFERROR(INDEX({"北京中裕世纪大酒店";"江苏利特尔绿色包装股份有限公司";"常州市金坛沃德丰电子科技有限公司"},MATCH(D11119,{"BJ_zhongyu";"JS_WX_liteer";"JS_CZ_wodefeng"},0)),"")</f>
        <v>常州市金坛沃德丰电子科技有限公司</v>
      </c>
      <c r="D11119" s="11" t="str">
        <f>[1]动作!$G11118</f>
        <v>JS_CZ_wodefeng</v>
      </c>
      <c r="E11119" s="11" t="str">
        <f>[1]动作!$D11118</f>
        <v>电表故障</v>
      </c>
      <c r="F11119" s="11" t="s">
        <v>45</v>
      </c>
      <c r="G11119" s="12">
        <f>[1]动作!$A11118+[1]动作!$B11118</f>
        <v>43218.089965277781</v>
      </c>
      <c r="H11119" s="12"/>
      <c r="I11119" s="11"/>
    </row>
    <row r="11120" spans="1:9" hidden="1" x14ac:dyDescent="0.3">
      <c r="A11120" s="24">
        <v>11118</v>
      </c>
      <c r="B11120" s="11" t="str">
        <f>IFERROR(INDEX({"JSNY-BJ0001-01";"JSNY-JS0022-01";"JSNY-JS0002-01"},MATCH(D11120,{"BJ_zhongyu";"JS_WX_liteer";"JS_CZ_wodefeng"},0)),"")</f>
        <v>JSNY-JS0002-01</v>
      </c>
      <c r="C11120" s="11" t="str">
        <f>IFERROR(INDEX({"北京中裕世纪大酒店";"江苏利特尔绿色包装股份有限公司";"常州市金坛沃德丰电子科技有限公司"},MATCH(D11120,{"BJ_zhongyu";"JS_WX_liteer";"JS_CZ_wodefeng"},0)),"")</f>
        <v>常州市金坛沃德丰电子科技有限公司</v>
      </c>
      <c r="D11120" s="11" t="str">
        <f>[1]动作!$G11119</f>
        <v>JS_CZ_wodefeng</v>
      </c>
      <c r="E11120" s="11" t="str">
        <f>[1]动作!$D11119</f>
        <v>电表故障</v>
      </c>
      <c r="F11120" s="11" t="s">
        <v>45</v>
      </c>
      <c r="G11120" s="12">
        <f>[1]动作!$A11119+[1]动作!$B11119</f>
        <v>43218.090196759258</v>
      </c>
      <c r="H11120" s="12"/>
      <c r="I11120" s="11"/>
    </row>
    <row r="11121" spans="1:9" hidden="1" x14ac:dyDescent="0.3">
      <c r="A11121" s="24">
        <v>11119</v>
      </c>
      <c r="B11121" s="11" t="str">
        <f>IFERROR(INDEX({"JSNY-BJ0001-01";"JSNY-JS0022-01";"JSNY-JS0002-01"},MATCH(D11121,{"BJ_zhongyu";"JS_WX_liteer";"JS_CZ_wodefeng"},0)),"")</f>
        <v>JSNY-JS0002-01</v>
      </c>
      <c r="C11121" s="11" t="str">
        <f>IFERROR(INDEX({"北京中裕世纪大酒店";"江苏利特尔绿色包装股份有限公司";"常州市金坛沃德丰电子科技有限公司"},MATCH(D11121,{"BJ_zhongyu";"JS_WX_liteer";"JS_CZ_wodefeng"},0)),"")</f>
        <v>常州市金坛沃德丰电子科技有限公司</v>
      </c>
      <c r="D11121" s="11" t="str">
        <f>[1]动作!$G11120</f>
        <v>JS_CZ_wodefeng</v>
      </c>
      <c r="E11121" s="11" t="str">
        <f>[1]动作!$D11120</f>
        <v>电表故障</v>
      </c>
      <c r="F11121" s="11" t="s">
        <v>45</v>
      </c>
      <c r="G11121" s="12">
        <f>[1]动作!$A11120+[1]动作!$B11120</f>
        <v>43218.0934375</v>
      </c>
      <c r="H11121" s="12"/>
      <c r="I11121" s="11"/>
    </row>
    <row r="11122" spans="1:9" hidden="1" x14ac:dyDescent="0.3">
      <c r="A11122" s="24">
        <v>11120</v>
      </c>
      <c r="B11122" s="11" t="str">
        <f>IFERROR(INDEX({"JSNY-BJ0001-01";"JSNY-JS0022-01";"JSNY-JS0002-01"},MATCH(D11122,{"BJ_zhongyu";"JS_WX_liteer";"JS_CZ_wodefeng"},0)),"")</f>
        <v>JSNY-JS0002-01</v>
      </c>
      <c r="C11122" s="11" t="str">
        <f>IFERROR(INDEX({"北京中裕世纪大酒店";"江苏利特尔绿色包装股份有限公司";"常州市金坛沃德丰电子科技有限公司"},MATCH(D11122,{"BJ_zhongyu";"JS_WX_liteer";"JS_CZ_wodefeng"},0)),"")</f>
        <v>常州市金坛沃德丰电子科技有限公司</v>
      </c>
      <c r="D11122" s="11" t="str">
        <f>[1]动作!$G11121</f>
        <v>JS_CZ_wodefeng</v>
      </c>
      <c r="E11122" s="11" t="str">
        <f>[1]动作!$D11121</f>
        <v>电表故障</v>
      </c>
      <c r="F11122" s="11" t="s">
        <v>45</v>
      </c>
      <c r="G11122" s="12">
        <f>[1]动作!$A11121+[1]动作!$B11121</f>
        <v>43218.094884259262</v>
      </c>
      <c r="H11122" s="12"/>
      <c r="I11122" s="11"/>
    </row>
    <row r="11123" spans="1:9" hidden="1" x14ac:dyDescent="0.3">
      <c r="A11123" s="24">
        <v>11121</v>
      </c>
      <c r="B11123" s="11" t="str">
        <f>IFERROR(INDEX({"JSNY-BJ0001-01";"JSNY-JS0022-01";"JSNY-JS0002-01"},MATCH(D11123,{"BJ_zhongyu";"JS_WX_liteer";"JS_CZ_wodefeng"},0)),"")</f>
        <v>JSNY-JS0002-01</v>
      </c>
      <c r="C11123" s="11" t="str">
        <f>IFERROR(INDEX({"北京中裕世纪大酒店";"江苏利特尔绿色包装股份有限公司";"常州市金坛沃德丰电子科技有限公司"},MATCH(D11123,{"BJ_zhongyu";"JS_WX_liteer";"JS_CZ_wodefeng"},0)),"")</f>
        <v>常州市金坛沃德丰电子科技有限公司</v>
      </c>
      <c r="D11123" s="11" t="str">
        <f>[1]动作!$G11122</f>
        <v>JS_CZ_wodefeng</v>
      </c>
      <c r="E11123" s="11" t="str">
        <f>[1]动作!$D11122</f>
        <v>电表故障</v>
      </c>
      <c r="F11123" s="11" t="s">
        <v>45</v>
      </c>
      <c r="G11123" s="12">
        <f>[1]动作!$A11122+[1]动作!$B11122</f>
        <v>43218.097384259258</v>
      </c>
      <c r="H11123" s="12"/>
      <c r="I11123" s="11"/>
    </row>
    <row r="11124" spans="1:9" hidden="1" x14ac:dyDescent="0.3">
      <c r="A11124" s="24">
        <v>11122</v>
      </c>
      <c r="B11124" s="11" t="str">
        <f>IFERROR(INDEX({"JSNY-BJ0001-01";"JSNY-JS0022-01";"JSNY-JS0002-01"},MATCH(D11124,{"BJ_zhongyu";"JS_WX_liteer";"JS_CZ_wodefeng"},0)),"")</f>
        <v>JSNY-JS0002-01</v>
      </c>
      <c r="C11124" s="11" t="str">
        <f>IFERROR(INDEX({"北京中裕世纪大酒店";"江苏利特尔绿色包装股份有限公司";"常州市金坛沃德丰电子科技有限公司"},MATCH(D11124,{"BJ_zhongyu";"JS_WX_liteer";"JS_CZ_wodefeng"},0)),"")</f>
        <v>常州市金坛沃德丰电子科技有限公司</v>
      </c>
      <c r="D11124" s="11" t="str">
        <f>[1]动作!$G11123</f>
        <v>JS_CZ_wodefeng</v>
      </c>
      <c r="E11124" s="11" t="str">
        <f>[1]动作!$D11123</f>
        <v>电表故障</v>
      </c>
      <c r="F11124" s="11" t="s">
        <v>45</v>
      </c>
      <c r="G11124" s="12">
        <f>[1]动作!$A11123+[1]动作!$B11123</f>
        <v>43218.099756944444</v>
      </c>
      <c r="H11124" s="12"/>
      <c r="I11124" s="11"/>
    </row>
    <row r="11125" spans="1:9" hidden="1" x14ac:dyDescent="0.3">
      <c r="A11125" s="24">
        <v>11123</v>
      </c>
      <c r="B11125" s="11" t="str">
        <f>IFERROR(INDEX({"JSNY-BJ0001-01";"JSNY-JS0022-01";"JSNY-JS0002-01"},MATCH(D11125,{"BJ_zhongyu";"JS_WX_liteer";"JS_CZ_wodefeng"},0)),"")</f>
        <v>JSNY-JS0002-01</v>
      </c>
      <c r="C11125" s="11" t="str">
        <f>IFERROR(INDEX({"北京中裕世纪大酒店";"江苏利特尔绿色包装股份有限公司";"常州市金坛沃德丰电子科技有限公司"},MATCH(D11125,{"BJ_zhongyu";"JS_WX_liteer";"JS_CZ_wodefeng"},0)),"")</f>
        <v>常州市金坛沃德丰电子科技有限公司</v>
      </c>
      <c r="D11125" s="11" t="str">
        <f>[1]动作!$G11124</f>
        <v>JS_CZ_wodefeng</v>
      </c>
      <c r="E11125" s="11" t="str">
        <f>[1]动作!$D11124</f>
        <v>电表故障</v>
      </c>
      <c r="F11125" s="11" t="s">
        <v>45</v>
      </c>
      <c r="G11125" s="12">
        <f>[1]动作!$A11124+[1]动作!$B11124</f>
        <v>43218.099872685183</v>
      </c>
      <c r="H11125" s="12"/>
      <c r="I11125" s="11"/>
    </row>
    <row r="11126" spans="1:9" hidden="1" x14ac:dyDescent="0.3">
      <c r="A11126" s="24">
        <v>11124</v>
      </c>
      <c r="B11126" s="11" t="str">
        <f>IFERROR(INDEX({"JSNY-BJ0001-01";"JSNY-JS0022-01";"JSNY-JS0002-01"},MATCH(D11126,{"BJ_zhongyu";"JS_WX_liteer";"JS_CZ_wodefeng"},0)),"")</f>
        <v>JSNY-JS0002-01</v>
      </c>
      <c r="C11126" s="11" t="str">
        <f>IFERROR(INDEX({"北京中裕世纪大酒店";"江苏利特尔绿色包装股份有限公司";"常州市金坛沃德丰电子科技有限公司"},MATCH(D11126,{"BJ_zhongyu";"JS_WX_liteer";"JS_CZ_wodefeng"},0)),"")</f>
        <v>常州市金坛沃德丰电子科技有限公司</v>
      </c>
      <c r="D11126" s="11" t="str">
        <f>[1]动作!$G11125</f>
        <v>JS_CZ_wodefeng</v>
      </c>
      <c r="E11126" s="11" t="str">
        <f>[1]动作!$D11125</f>
        <v>电表故障</v>
      </c>
      <c r="F11126" s="11" t="s">
        <v>45</v>
      </c>
      <c r="G11126" s="12">
        <f>[1]动作!$A11125+[1]动作!$B11125</f>
        <v>43218.100046296298</v>
      </c>
      <c r="H11126" s="12"/>
      <c r="I11126" s="11"/>
    </row>
    <row r="11127" spans="1:9" hidden="1" x14ac:dyDescent="0.3">
      <c r="A11127" s="24">
        <v>11125</v>
      </c>
      <c r="B11127" s="11" t="str">
        <f>IFERROR(INDEX({"JSNY-BJ0001-01";"JSNY-JS0022-01";"JSNY-JS0002-01"},MATCH(D11127,{"BJ_zhongyu";"JS_WX_liteer";"JS_CZ_wodefeng"},0)),"")</f>
        <v>JSNY-JS0002-01</v>
      </c>
      <c r="C11127" s="11" t="str">
        <f>IFERROR(INDEX({"北京中裕世纪大酒店";"江苏利特尔绿色包装股份有限公司";"常州市金坛沃德丰电子科技有限公司"},MATCH(D11127,{"BJ_zhongyu";"JS_WX_liteer";"JS_CZ_wodefeng"},0)),"")</f>
        <v>常州市金坛沃德丰电子科技有限公司</v>
      </c>
      <c r="D11127" s="11" t="str">
        <f>[1]动作!$G11126</f>
        <v>JS_CZ_wodefeng</v>
      </c>
      <c r="E11127" s="11" t="str">
        <f>[1]动作!$D11126</f>
        <v>电表故障</v>
      </c>
      <c r="F11127" s="11" t="s">
        <v>45</v>
      </c>
      <c r="G11127" s="12">
        <f>[1]动作!$A11126+[1]动作!$B11126</f>
        <v>43218.100277777776</v>
      </c>
      <c r="H11127" s="12"/>
      <c r="I11127" s="11"/>
    </row>
    <row r="11128" spans="1:9" hidden="1" x14ac:dyDescent="0.3">
      <c r="A11128" s="24">
        <v>11126</v>
      </c>
      <c r="B11128" s="11" t="str">
        <f>IFERROR(INDEX({"JSNY-BJ0001-01";"JSNY-JS0022-01";"JSNY-JS0002-01"},MATCH(D11128,{"BJ_zhongyu";"JS_WX_liteer";"JS_CZ_wodefeng"},0)),"")</f>
        <v>JSNY-JS0002-01</v>
      </c>
      <c r="C11128" s="11" t="str">
        <f>IFERROR(INDEX({"北京中裕世纪大酒店";"江苏利特尔绿色包装股份有限公司";"常州市金坛沃德丰电子科技有限公司"},MATCH(D11128,{"BJ_zhongyu";"JS_WX_liteer";"JS_CZ_wodefeng"},0)),"")</f>
        <v>常州市金坛沃德丰电子科技有限公司</v>
      </c>
      <c r="D11128" s="11" t="str">
        <f>[1]动作!$G11127</f>
        <v>JS_CZ_wodefeng</v>
      </c>
      <c r="E11128" s="11" t="str">
        <f>[1]动作!$D11127</f>
        <v>电表故障</v>
      </c>
      <c r="F11128" s="11" t="s">
        <v>45</v>
      </c>
      <c r="G11128" s="12">
        <f>[1]动作!$A11127+[1]动作!$B11127</f>
        <v>43218.101319444446</v>
      </c>
      <c r="H11128" s="12"/>
      <c r="I11128" s="11"/>
    </row>
    <row r="11129" spans="1:9" hidden="1" x14ac:dyDescent="0.3">
      <c r="A11129" s="24">
        <v>11127</v>
      </c>
      <c r="B11129" s="11" t="str">
        <f>IFERROR(INDEX({"JSNY-BJ0001-01";"JSNY-JS0022-01";"JSNY-JS0002-01"},MATCH(D11129,{"BJ_zhongyu";"JS_WX_liteer";"JS_CZ_wodefeng"},0)),"")</f>
        <v>JSNY-JS0002-01</v>
      </c>
      <c r="C11129" s="11" t="str">
        <f>IFERROR(INDEX({"北京中裕世纪大酒店";"江苏利特尔绿色包装股份有限公司";"常州市金坛沃德丰电子科技有限公司"},MATCH(D11129,{"BJ_zhongyu";"JS_WX_liteer";"JS_CZ_wodefeng"},0)),"")</f>
        <v>常州市金坛沃德丰电子科技有限公司</v>
      </c>
      <c r="D11129" s="11" t="str">
        <f>[1]动作!$G11128</f>
        <v>JS_CZ_wodefeng</v>
      </c>
      <c r="E11129" s="11" t="str">
        <f>[1]动作!$D11128</f>
        <v>电表故障</v>
      </c>
      <c r="F11129" s="11" t="s">
        <v>45</v>
      </c>
      <c r="G11129" s="12">
        <f>[1]动作!$A11128+[1]动作!$B11128</f>
        <v>43218.10497685185</v>
      </c>
      <c r="H11129" s="12"/>
      <c r="I11129" s="11"/>
    </row>
    <row r="11130" spans="1:9" hidden="1" x14ac:dyDescent="0.3">
      <c r="A11130" s="24">
        <v>11128</v>
      </c>
      <c r="B11130" s="11" t="str">
        <f>IFERROR(INDEX({"JSNY-BJ0001-01";"JSNY-JS0022-01";"JSNY-JS0002-01"},MATCH(D11130,{"BJ_zhongyu";"JS_WX_liteer";"JS_CZ_wodefeng"},0)),"")</f>
        <v>JSNY-JS0002-01</v>
      </c>
      <c r="C11130" s="11" t="str">
        <f>IFERROR(INDEX({"北京中裕世纪大酒店";"江苏利特尔绿色包装股份有限公司";"常州市金坛沃德丰电子科技有限公司"},MATCH(D11130,{"BJ_zhongyu";"JS_WX_liteer";"JS_CZ_wodefeng"},0)),"")</f>
        <v>常州市金坛沃德丰电子科技有限公司</v>
      </c>
      <c r="D11130" s="11" t="str">
        <f>[1]动作!$G11129</f>
        <v>JS_CZ_wodefeng</v>
      </c>
      <c r="E11130" s="11" t="str">
        <f>[1]动作!$D11129</f>
        <v>电表故障</v>
      </c>
      <c r="F11130" s="11" t="s">
        <v>45</v>
      </c>
      <c r="G11130" s="12">
        <f>[1]动作!$A11129+[1]动作!$B11129</f>
        <v>43218.106307870374</v>
      </c>
      <c r="H11130" s="12"/>
      <c r="I11130" s="11"/>
    </row>
    <row r="11131" spans="1:9" hidden="1" x14ac:dyDescent="0.3">
      <c r="A11131" s="24">
        <v>11129</v>
      </c>
      <c r="B11131" s="11" t="str">
        <f>IFERROR(INDEX({"JSNY-BJ0001-01";"JSNY-JS0022-01";"JSNY-JS0002-01"},MATCH(D11131,{"BJ_zhongyu";"JS_WX_liteer";"JS_CZ_wodefeng"},0)),"")</f>
        <v>JSNY-JS0002-01</v>
      </c>
      <c r="C11131" s="11" t="str">
        <f>IFERROR(INDEX({"北京中裕世纪大酒店";"江苏利特尔绿色包装股份有限公司";"常州市金坛沃德丰电子科技有限公司"},MATCH(D11131,{"BJ_zhongyu";"JS_WX_liteer";"JS_CZ_wodefeng"},0)),"")</f>
        <v>常州市金坛沃德丰电子科技有限公司</v>
      </c>
      <c r="D11131" s="11" t="str">
        <f>[1]动作!$G11130</f>
        <v>JS_CZ_wodefeng</v>
      </c>
      <c r="E11131" s="11" t="str">
        <f>[1]动作!$D11130</f>
        <v>电表故障</v>
      </c>
      <c r="F11131" s="11" t="s">
        <v>45</v>
      </c>
      <c r="G11131" s="12">
        <f>[1]动作!$A11130+[1]动作!$B11130</f>
        <v>43218.110243055555</v>
      </c>
      <c r="H11131" s="12"/>
      <c r="I11131" s="11"/>
    </row>
    <row r="11132" spans="1:9" hidden="1" x14ac:dyDescent="0.3">
      <c r="A11132" s="24">
        <v>11130</v>
      </c>
      <c r="B11132" s="11" t="str">
        <f>IFERROR(INDEX({"JSNY-BJ0001-01";"JSNY-JS0022-01";"JSNY-JS0002-01"},MATCH(D11132,{"BJ_zhongyu";"JS_WX_liteer";"JS_CZ_wodefeng"},0)),"")</f>
        <v>JSNY-JS0002-01</v>
      </c>
      <c r="C11132" s="11" t="str">
        <f>IFERROR(INDEX({"北京中裕世纪大酒店";"江苏利特尔绿色包装股份有限公司";"常州市金坛沃德丰电子科技有限公司"},MATCH(D11132,{"BJ_zhongyu";"JS_WX_liteer";"JS_CZ_wodefeng"},0)),"")</f>
        <v>常州市金坛沃德丰电子科技有限公司</v>
      </c>
      <c r="D11132" s="11" t="str">
        <f>[1]动作!$G11131</f>
        <v>JS_CZ_wodefeng</v>
      </c>
      <c r="E11132" s="11" t="str">
        <f>[1]动作!$D11131</f>
        <v>电表故障</v>
      </c>
      <c r="F11132" s="11" t="s">
        <v>45</v>
      </c>
      <c r="G11132" s="12">
        <f>[1]动作!$A11131+[1]动作!$B11131</f>
        <v>43218.111689814818</v>
      </c>
      <c r="H11132" s="12"/>
      <c r="I11132" s="11"/>
    </row>
    <row r="11133" spans="1:9" hidden="1" x14ac:dyDescent="0.3">
      <c r="A11133" s="24">
        <v>11131</v>
      </c>
      <c r="B11133" s="11" t="str">
        <f>IFERROR(INDEX({"JSNY-BJ0001-01";"JSNY-JS0022-01";"JSNY-JS0002-01"},MATCH(D11133,{"BJ_zhongyu";"JS_WX_liteer";"JS_CZ_wodefeng"},0)),"")</f>
        <v>JSNY-JS0002-01</v>
      </c>
      <c r="C11133" s="11" t="str">
        <f>IFERROR(INDEX({"北京中裕世纪大酒店";"江苏利特尔绿色包装股份有限公司";"常州市金坛沃德丰电子科技有限公司"},MATCH(D11133,{"BJ_zhongyu";"JS_WX_liteer";"JS_CZ_wodefeng"},0)),"")</f>
        <v>常州市金坛沃德丰电子科技有限公司</v>
      </c>
      <c r="D11133" s="11" t="str">
        <f>[1]动作!$G11132</f>
        <v>JS_CZ_wodefeng</v>
      </c>
      <c r="E11133" s="11" t="str">
        <f>[1]动作!$D11132</f>
        <v>电表故障</v>
      </c>
      <c r="F11133" s="11" t="s">
        <v>45</v>
      </c>
      <c r="G11133" s="12">
        <f>[1]动作!$A11132+[1]动作!$B11132</f>
        <v>43218.111805555556</v>
      </c>
      <c r="H11133" s="12"/>
      <c r="I11133" s="11"/>
    </row>
    <row r="11134" spans="1:9" hidden="1" x14ac:dyDescent="0.3">
      <c r="A11134" s="24">
        <v>11132</v>
      </c>
      <c r="B11134" s="11" t="str">
        <f>IFERROR(INDEX({"JSNY-BJ0001-01";"JSNY-JS0022-01";"JSNY-JS0002-01"},MATCH(D11134,{"BJ_zhongyu";"JS_WX_liteer";"JS_CZ_wodefeng"},0)),"")</f>
        <v>JSNY-JS0002-01</v>
      </c>
      <c r="C11134" s="11" t="str">
        <f>IFERROR(INDEX({"北京中裕世纪大酒店";"江苏利特尔绿色包装股份有限公司";"常州市金坛沃德丰电子科技有限公司"},MATCH(D11134,{"BJ_zhongyu";"JS_WX_liteer";"JS_CZ_wodefeng"},0)),"")</f>
        <v>常州市金坛沃德丰电子科技有限公司</v>
      </c>
      <c r="D11134" s="11" t="str">
        <f>[1]动作!$G11133</f>
        <v>JS_CZ_wodefeng</v>
      </c>
      <c r="E11134" s="11" t="str">
        <f>[1]动作!$D11133</f>
        <v>电表故障</v>
      </c>
      <c r="F11134" s="11" t="s">
        <v>45</v>
      </c>
      <c r="G11134" s="12">
        <f>[1]动作!$A11133+[1]动作!$B11133</f>
        <v>43218.114189814813</v>
      </c>
      <c r="H11134" s="12"/>
      <c r="I11134" s="11"/>
    </row>
    <row r="11135" spans="1:9" hidden="1" x14ac:dyDescent="0.3">
      <c r="A11135" s="24">
        <v>11133</v>
      </c>
      <c r="B11135" s="11" t="str">
        <f>IFERROR(INDEX({"JSNY-BJ0001-01";"JSNY-JS0022-01";"JSNY-JS0002-01"},MATCH(D11135,{"BJ_zhongyu";"JS_WX_liteer";"JS_CZ_wodefeng"},0)),"")</f>
        <v>JSNY-JS0002-01</v>
      </c>
      <c r="C11135" s="11" t="str">
        <f>IFERROR(INDEX({"北京中裕世纪大酒店";"江苏利特尔绿色包装股份有限公司";"常州市金坛沃德丰电子科技有限公司"},MATCH(D11135,{"BJ_zhongyu";"JS_WX_liteer";"JS_CZ_wodefeng"},0)),"")</f>
        <v>常州市金坛沃德丰电子科技有限公司</v>
      </c>
      <c r="D11135" s="11" t="str">
        <f>[1]动作!$G11134</f>
        <v>JS_CZ_wodefeng</v>
      </c>
      <c r="E11135" s="11" t="str">
        <f>[1]动作!$D11134</f>
        <v>电表故障</v>
      </c>
      <c r="F11135" s="11" t="s">
        <v>45</v>
      </c>
      <c r="G11135" s="12">
        <f>[1]动作!$A11134+[1]动作!$B11134</f>
        <v>43218.118067129632</v>
      </c>
      <c r="H11135" s="12"/>
      <c r="I11135" s="11"/>
    </row>
    <row r="11136" spans="1:9" hidden="1" x14ac:dyDescent="0.3">
      <c r="A11136" s="24">
        <v>11134</v>
      </c>
      <c r="B11136" s="11" t="str">
        <f>IFERROR(INDEX({"JSNY-BJ0001-01";"JSNY-JS0022-01";"JSNY-JS0002-01"},MATCH(D11136,{"BJ_zhongyu";"JS_WX_liteer";"JS_CZ_wodefeng"},0)),"")</f>
        <v>JSNY-JS0002-01</v>
      </c>
      <c r="C11136" s="11" t="str">
        <f>IFERROR(INDEX({"北京中裕世纪大酒店";"江苏利特尔绿色包装股份有限公司";"常州市金坛沃德丰电子科技有限公司"},MATCH(D11136,{"BJ_zhongyu";"JS_WX_liteer";"JS_CZ_wodefeng"},0)),"")</f>
        <v>常州市金坛沃德丰电子科技有限公司</v>
      </c>
      <c r="D11136" s="11" t="str">
        <f>[1]动作!$G11135</f>
        <v>JS_CZ_wodefeng</v>
      </c>
      <c r="E11136" s="11" t="str">
        <f>[1]动作!$D11135</f>
        <v>电表故障</v>
      </c>
      <c r="F11136" s="11" t="s">
        <v>45</v>
      </c>
      <c r="G11136" s="12">
        <f>[1]动作!$A11135+[1]动作!$B11135</f>
        <v>43218.119166666664</v>
      </c>
      <c r="H11136" s="12"/>
      <c r="I11136" s="11"/>
    </row>
    <row r="11137" spans="1:9" hidden="1" x14ac:dyDescent="0.3">
      <c r="A11137" s="24">
        <v>11135</v>
      </c>
      <c r="B11137" s="11" t="str">
        <f>IFERROR(INDEX({"JSNY-BJ0001-01";"JSNY-JS0022-01";"JSNY-JS0002-01"},MATCH(D11137,{"BJ_zhongyu";"JS_WX_liteer";"JS_CZ_wodefeng"},0)),"")</f>
        <v>JSNY-JS0002-01</v>
      </c>
      <c r="C11137" s="11" t="str">
        <f>IFERROR(INDEX({"北京中裕世纪大酒店";"江苏利特尔绿色包装股份有限公司";"常州市金坛沃德丰电子科技有限公司"},MATCH(D11137,{"BJ_zhongyu";"JS_WX_liteer";"JS_CZ_wodefeng"},0)),"")</f>
        <v>常州市金坛沃德丰电子科技有限公司</v>
      </c>
      <c r="D11137" s="11" t="str">
        <f>[1]动作!$G11136</f>
        <v>JS_CZ_wodefeng</v>
      </c>
      <c r="E11137" s="11" t="str">
        <f>[1]动作!$D11136</f>
        <v>电表故障</v>
      </c>
      <c r="F11137" s="11" t="s">
        <v>45</v>
      </c>
      <c r="G11137" s="12">
        <f>[1]动作!$A11136+[1]动作!$B11136</f>
        <v>43218.121828703705</v>
      </c>
      <c r="H11137" s="12"/>
      <c r="I11137" s="11"/>
    </row>
    <row r="11138" spans="1:9" hidden="1" x14ac:dyDescent="0.3">
      <c r="A11138" s="24">
        <v>11136</v>
      </c>
      <c r="B11138" s="11" t="str">
        <f>IFERROR(INDEX({"JSNY-BJ0001-01";"JSNY-JS0022-01";"JSNY-JS0002-01"},MATCH(D11138,{"BJ_zhongyu";"JS_WX_liteer";"JS_CZ_wodefeng"},0)),"")</f>
        <v>JSNY-JS0002-01</v>
      </c>
      <c r="C11138" s="11" t="str">
        <f>IFERROR(INDEX({"北京中裕世纪大酒店";"江苏利特尔绿色包装股份有限公司";"常州市金坛沃德丰电子科技有限公司"},MATCH(D11138,{"BJ_zhongyu";"JS_WX_liteer";"JS_CZ_wodefeng"},0)),"")</f>
        <v>常州市金坛沃德丰电子科技有限公司</v>
      </c>
      <c r="D11138" s="11" t="str">
        <f>[1]动作!$G11137</f>
        <v>JS_CZ_wodefeng</v>
      </c>
      <c r="E11138" s="11" t="str">
        <f>[1]动作!$D11137</f>
        <v>电表故障</v>
      </c>
      <c r="F11138" s="11" t="s">
        <v>45</v>
      </c>
      <c r="G11138" s="12">
        <f>[1]动作!$A11137+[1]动作!$B11137</f>
        <v>43218.124664351853</v>
      </c>
      <c r="H11138" s="12"/>
      <c r="I11138" s="11"/>
    </row>
    <row r="11139" spans="1:9" hidden="1" x14ac:dyDescent="0.3">
      <c r="A11139" s="24">
        <v>11137</v>
      </c>
      <c r="B11139" s="11" t="str">
        <f>IFERROR(INDEX({"JSNY-BJ0001-01";"JSNY-JS0022-01";"JSNY-JS0002-01"},MATCH(D11139,{"BJ_zhongyu";"JS_WX_liteer";"JS_CZ_wodefeng"},0)),"")</f>
        <v>JSNY-JS0002-01</v>
      </c>
      <c r="C11139" s="11" t="str">
        <f>IFERROR(INDEX({"北京中裕世纪大酒店";"江苏利特尔绿色包装股份有限公司";"常州市金坛沃德丰电子科技有限公司"},MATCH(D11139,{"BJ_zhongyu";"JS_WX_liteer";"JS_CZ_wodefeng"},0)),"")</f>
        <v>常州市金坛沃德丰电子科技有限公司</v>
      </c>
      <c r="D11139" s="11" t="str">
        <f>[1]动作!$G11138</f>
        <v>JS_CZ_wodefeng</v>
      </c>
      <c r="E11139" s="11" t="str">
        <f>[1]动作!$D11138</f>
        <v>电表故障</v>
      </c>
      <c r="F11139" s="11" t="s">
        <v>45</v>
      </c>
      <c r="G11139" s="12">
        <f>[1]动作!$A11138+[1]动作!$B11138</f>
        <v>43218.130868055552</v>
      </c>
      <c r="H11139" s="12"/>
      <c r="I11139" s="11"/>
    </row>
    <row r="11140" spans="1:9" hidden="1" x14ac:dyDescent="0.3">
      <c r="A11140" s="24">
        <v>11138</v>
      </c>
      <c r="B11140" s="11" t="str">
        <f>IFERROR(INDEX({"JSNY-BJ0001-01";"JSNY-JS0022-01";"JSNY-JS0002-01"},MATCH(D11140,{"BJ_zhongyu";"JS_WX_liteer";"JS_CZ_wodefeng"},0)),"")</f>
        <v>JSNY-JS0002-01</v>
      </c>
      <c r="C11140" s="11" t="str">
        <f>IFERROR(INDEX({"北京中裕世纪大酒店";"江苏利特尔绿色包装股份有限公司";"常州市金坛沃德丰电子科技有限公司"},MATCH(D11140,{"BJ_zhongyu";"JS_WX_liteer";"JS_CZ_wodefeng"},0)),"")</f>
        <v>常州市金坛沃德丰电子科技有限公司</v>
      </c>
      <c r="D11140" s="11" t="str">
        <f>[1]动作!$G11139</f>
        <v>JS_CZ_wodefeng</v>
      </c>
      <c r="E11140" s="11" t="str">
        <f>[1]动作!$D11139</f>
        <v>电表故障</v>
      </c>
      <c r="F11140" s="11" t="s">
        <v>45</v>
      </c>
      <c r="G11140" s="12">
        <f>[1]动作!$A11139+[1]动作!$B11139</f>
        <v>43218.132199074076</v>
      </c>
      <c r="H11140" s="12"/>
      <c r="I11140" s="11"/>
    </row>
    <row r="11141" spans="1:9" hidden="1" x14ac:dyDescent="0.3">
      <c r="A11141" s="24">
        <v>11139</v>
      </c>
      <c r="B11141" s="11" t="str">
        <f>IFERROR(INDEX({"JSNY-BJ0001-01";"JSNY-JS0022-01";"JSNY-JS0002-01"},MATCH(D11141,{"BJ_zhongyu";"JS_WX_liteer";"JS_CZ_wodefeng"},0)),"")</f>
        <v>JSNY-JS0002-01</v>
      </c>
      <c r="C11141" s="11" t="str">
        <f>IFERROR(INDEX({"北京中裕世纪大酒店";"江苏利特尔绿色包装股份有限公司";"常州市金坛沃德丰电子科技有限公司"},MATCH(D11141,{"BJ_zhongyu";"JS_WX_liteer";"JS_CZ_wodefeng"},0)),"")</f>
        <v>常州市金坛沃德丰电子科技有限公司</v>
      </c>
      <c r="D11141" s="11" t="str">
        <f>[1]动作!$G11140</f>
        <v>JS_CZ_wodefeng</v>
      </c>
      <c r="E11141" s="11" t="str">
        <f>[1]动作!$D11140</f>
        <v>电表故障</v>
      </c>
      <c r="F11141" s="11" t="s">
        <v>45</v>
      </c>
      <c r="G11141" s="12">
        <f>[1]动作!$A11140+[1]动作!$B11140</f>
        <v>43218.132430555554</v>
      </c>
      <c r="H11141" s="12"/>
      <c r="I11141" s="11"/>
    </row>
    <row r="11142" spans="1:9" hidden="1" x14ac:dyDescent="0.3">
      <c r="A11142" s="24">
        <v>11140</v>
      </c>
      <c r="B11142" s="11" t="str">
        <f>IFERROR(INDEX({"JSNY-BJ0001-01";"JSNY-JS0022-01";"JSNY-JS0002-01"},MATCH(D11142,{"BJ_zhongyu";"JS_WX_liteer";"JS_CZ_wodefeng"},0)),"")</f>
        <v>JSNY-JS0002-01</v>
      </c>
      <c r="C11142" s="11" t="str">
        <f>IFERROR(INDEX({"北京中裕世纪大酒店";"江苏利特尔绿色包装股份有限公司";"常州市金坛沃德丰电子科技有限公司"},MATCH(D11142,{"BJ_zhongyu";"JS_WX_liteer";"JS_CZ_wodefeng"},0)),"")</f>
        <v>常州市金坛沃德丰电子科技有限公司</v>
      </c>
      <c r="D11142" s="11" t="str">
        <f>[1]动作!$G11141</f>
        <v>JS_CZ_wodefeng</v>
      </c>
      <c r="E11142" s="11" t="str">
        <f>[1]动作!$D11141</f>
        <v>电表故障</v>
      </c>
      <c r="F11142" s="11" t="s">
        <v>45</v>
      </c>
      <c r="G11142" s="12">
        <f>[1]动作!$A11141+[1]动作!$B11141</f>
        <v>43218.133530092593</v>
      </c>
      <c r="H11142" s="12"/>
      <c r="I11142" s="11"/>
    </row>
    <row r="11143" spans="1:9" hidden="1" x14ac:dyDescent="0.3">
      <c r="A11143" s="24">
        <v>11141</v>
      </c>
      <c r="B11143" s="11" t="str">
        <f>IFERROR(INDEX({"JSNY-BJ0001-01";"JSNY-JS0022-01";"JSNY-JS0002-01"},MATCH(D11143,{"BJ_zhongyu";"JS_WX_liteer";"JS_CZ_wodefeng"},0)),"")</f>
        <v>JSNY-JS0002-01</v>
      </c>
      <c r="C11143" s="11" t="str">
        <f>IFERROR(INDEX({"北京中裕世纪大酒店";"江苏利特尔绿色包装股份有限公司";"常州市金坛沃德丰电子科技有限公司"},MATCH(D11143,{"BJ_zhongyu";"JS_WX_liteer";"JS_CZ_wodefeng"},0)),"")</f>
        <v>常州市金坛沃德丰电子科技有限公司</v>
      </c>
      <c r="D11143" s="11" t="str">
        <f>[1]动作!$G11142</f>
        <v>JS_CZ_wodefeng</v>
      </c>
      <c r="E11143" s="11" t="str">
        <f>[1]动作!$D11142</f>
        <v>电表故障</v>
      </c>
      <c r="F11143" s="11" t="s">
        <v>45</v>
      </c>
      <c r="G11143" s="12">
        <f>[1]动作!$A11142+[1]动作!$B11142</f>
        <v>43218.133761574078</v>
      </c>
      <c r="H11143" s="12"/>
      <c r="I11143" s="11"/>
    </row>
    <row r="11144" spans="1:9" hidden="1" x14ac:dyDescent="0.3">
      <c r="A11144" s="24">
        <v>11142</v>
      </c>
      <c r="B11144" s="11" t="str">
        <f>IFERROR(INDEX({"JSNY-BJ0001-01";"JSNY-JS0022-01";"JSNY-JS0002-01"},MATCH(D11144,{"BJ_zhongyu";"JS_WX_liteer";"JS_CZ_wodefeng"},0)),"")</f>
        <v>JSNY-JS0002-01</v>
      </c>
      <c r="C11144" s="11" t="str">
        <f>IFERROR(INDEX({"北京中裕世纪大酒店";"江苏利特尔绿色包装股份有限公司";"常州市金坛沃德丰电子科技有限公司"},MATCH(D11144,{"BJ_zhongyu";"JS_WX_liteer";"JS_CZ_wodefeng"},0)),"")</f>
        <v>常州市金坛沃德丰电子科技有限公司</v>
      </c>
      <c r="D11144" s="11" t="str">
        <f>[1]动作!$G11143</f>
        <v>JS_CZ_wodefeng</v>
      </c>
      <c r="E11144" s="11" t="str">
        <f>[1]动作!$D11143</f>
        <v>电表故障</v>
      </c>
      <c r="F11144" s="11" t="s">
        <v>45</v>
      </c>
      <c r="G11144" s="12">
        <f>[1]动作!$A11143+[1]动作!$B11143</f>
        <v>43218.133877314816</v>
      </c>
      <c r="H11144" s="12"/>
      <c r="I11144" s="11"/>
    </row>
    <row r="11145" spans="1:9" hidden="1" x14ac:dyDescent="0.3">
      <c r="A11145" s="24">
        <v>11143</v>
      </c>
      <c r="B11145" s="11" t="str">
        <f>IFERROR(INDEX({"JSNY-BJ0001-01";"JSNY-JS0022-01";"JSNY-JS0002-01"},MATCH(D11145,{"BJ_zhongyu";"JS_WX_liteer";"JS_CZ_wodefeng"},0)),"")</f>
        <v>JSNY-JS0002-01</v>
      </c>
      <c r="C11145" s="11" t="str">
        <f>IFERROR(INDEX({"北京中裕世纪大酒店";"江苏利特尔绿色包装股份有限公司";"常州市金坛沃德丰电子科技有限公司"},MATCH(D11145,{"BJ_zhongyu";"JS_WX_liteer";"JS_CZ_wodefeng"},0)),"")</f>
        <v>常州市金坛沃德丰电子科技有限公司</v>
      </c>
      <c r="D11145" s="11" t="str">
        <f>[1]动作!$G11144</f>
        <v>JS_CZ_wodefeng</v>
      </c>
      <c r="E11145" s="11" t="str">
        <f>[1]动作!$D11144</f>
        <v>电表故障</v>
      </c>
      <c r="F11145" s="11" t="s">
        <v>45</v>
      </c>
      <c r="G11145" s="12">
        <f>[1]动作!$A11144+[1]动作!$B11144</f>
        <v>43218.13480324074</v>
      </c>
      <c r="H11145" s="12"/>
      <c r="I11145" s="11"/>
    </row>
    <row r="11146" spans="1:9" hidden="1" x14ac:dyDescent="0.3">
      <c r="A11146" s="24">
        <v>11144</v>
      </c>
      <c r="B11146" s="11" t="str">
        <f>IFERROR(INDEX({"JSNY-BJ0001-01";"JSNY-JS0022-01";"JSNY-JS0002-01"},MATCH(D11146,{"BJ_zhongyu";"JS_WX_liteer";"JS_CZ_wodefeng"},0)),"")</f>
        <v>JSNY-JS0002-01</v>
      </c>
      <c r="C11146" s="11" t="str">
        <f>IFERROR(INDEX({"北京中裕世纪大酒店";"江苏利特尔绿色包装股份有限公司";"常州市金坛沃德丰电子科技有限公司"},MATCH(D11146,{"BJ_zhongyu";"JS_WX_liteer";"JS_CZ_wodefeng"},0)),"")</f>
        <v>常州市金坛沃德丰电子科技有限公司</v>
      </c>
      <c r="D11146" s="11" t="str">
        <f>[1]动作!$G11145</f>
        <v>JS_CZ_wodefeng</v>
      </c>
      <c r="E11146" s="11" t="str">
        <f>[1]动作!$D11145</f>
        <v>电表故障</v>
      </c>
      <c r="F11146" s="11" t="s">
        <v>45</v>
      </c>
      <c r="G11146" s="12">
        <f>[1]动作!$A11145+[1]动作!$B11145</f>
        <v>43218.136377314811</v>
      </c>
      <c r="H11146" s="12"/>
      <c r="I11146" s="11"/>
    </row>
    <row r="11147" spans="1:9" hidden="1" x14ac:dyDescent="0.3">
      <c r="A11147" s="24">
        <v>11145</v>
      </c>
      <c r="B11147" s="11" t="str">
        <f>IFERROR(INDEX({"JSNY-BJ0001-01";"JSNY-JS0022-01";"JSNY-JS0002-01"},MATCH(D11147,{"BJ_zhongyu";"JS_WX_liteer";"JS_CZ_wodefeng"},0)),"")</f>
        <v>JSNY-JS0002-01</v>
      </c>
      <c r="C11147" s="11" t="str">
        <f>IFERROR(INDEX({"北京中裕世纪大酒店";"江苏利特尔绿色包装股份有限公司";"常州市金坛沃德丰电子科技有限公司"},MATCH(D11147,{"BJ_zhongyu";"JS_WX_liteer";"JS_CZ_wodefeng"},0)),"")</f>
        <v>常州市金坛沃德丰电子科技有限公司</v>
      </c>
      <c r="D11147" s="11" t="str">
        <f>[1]动作!$G11146</f>
        <v>JS_CZ_wodefeng</v>
      </c>
      <c r="E11147" s="11" t="str">
        <f>[1]动作!$D11146</f>
        <v>电表故障</v>
      </c>
      <c r="F11147" s="11" t="s">
        <v>45</v>
      </c>
      <c r="G11147" s="12">
        <f>[1]动作!$A11146+[1]动作!$B11146</f>
        <v>43218.13857638889</v>
      </c>
      <c r="H11147" s="12"/>
      <c r="I11147" s="11"/>
    </row>
    <row r="11148" spans="1:9" hidden="1" x14ac:dyDescent="0.3">
      <c r="A11148" s="24">
        <v>11146</v>
      </c>
      <c r="B11148" s="11" t="str">
        <f>IFERROR(INDEX({"JSNY-BJ0001-01";"JSNY-JS0022-01";"JSNY-JS0002-01"},MATCH(D11148,{"BJ_zhongyu";"JS_WX_liteer";"JS_CZ_wodefeng"},0)),"")</f>
        <v>JSNY-JS0002-01</v>
      </c>
      <c r="C11148" s="11" t="str">
        <f>IFERROR(INDEX({"北京中裕世纪大酒店";"江苏利特尔绿色包装股份有限公司";"常州市金坛沃德丰电子科技有限公司"},MATCH(D11148,{"BJ_zhongyu";"JS_WX_liteer";"JS_CZ_wodefeng"},0)),"")</f>
        <v>常州市金坛沃德丰电子科技有限公司</v>
      </c>
      <c r="D11148" s="11" t="str">
        <f>[1]动作!$G11147</f>
        <v>JS_CZ_wodefeng</v>
      </c>
      <c r="E11148" s="11" t="str">
        <f>[1]动作!$D11147</f>
        <v>电表故障</v>
      </c>
      <c r="F11148" s="11" t="s">
        <v>45</v>
      </c>
      <c r="G11148" s="12">
        <f>[1]动作!$A11147+[1]动作!$B11147</f>
        <v>43218.138692129629</v>
      </c>
      <c r="H11148" s="12"/>
      <c r="I11148" s="11"/>
    </row>
    <row r="11149" spans="1:9" hidden="1" x14ac:dyDescent="0.3">
      <c r="A11149" s="24">
        <v>11147</v>
      </c>
      <c r="B11149" s="11" t="str">
        <f>IFERROR(INDEX({"JSNY-BJ0001-01";"JSNY-JS0022-01";"JSNY-JS0002-01"},MATCH(D11149,{"BJ_zhongyu";"JS_WX_liteer";"JS_CZ_wodefeng"},0)),"")</f>
        <v>JSNY-JS0002-01</v>
      </c>
      <c r="C11149" s="11" t="str">
        <f>IFERROR(INDEX({"北京中裕世纪大酒店";"江苏利特尔绿色包装股份有限公司";"常州市金坛沃德丰电子科技有限公司"},MATCH(D11149,{"BJ_zhongyu";"JS_WX_liteer";"JS_CZ_wodefeng"},0)),"")</f>
        <v>常州市金坛沃德丰电子科技有限公司</v>
      </c>
      <c r="D11149" s="11" t="str">
        <f>[1]动作!$G11148</f>
        <v>JS_CZ_wodefeng</v>
      </c>
      <c r="E11149" s="11" t="str">
        <f>[1]动作!$D11148</f>
        <v>电表故障</v>
      </c>
      <c r="F11149" s="11" t="s">
        <v>45</v>
      </c>
      <c r="G11149" s="12">
        <f>[1]动作!$A11148+[1]动作!$B11148</f>
        <v>43218.140023148146</v>
      </c>
      <c r="H11149" s="12"/>
      <c r="I11149" s="11"/>
    </row>
    <row r="11150" spans="1:9" hidden="1" x14ac:dyDescent="0.3">
      <c r="A11150" s="24">
        <v>11148</v>
      </c>
      <c r="B11150" s="11" t="str">
        <f>IFERROR(INDEX({"JSNY-BJ0001-01";"JSNY-JS0022-01";"JSNY-JS0002-01"},MATCH(D11150,{"BJ_zhongyu";"JS_WX_liteer";"JS_CZ_wodefeng"},0)),"")</f>
        <v>JSNY-JS0002-01</v>
      </c>
      <c r="C11150" s="11" t="str">
        <f>IFERROR(INDEX({"北京中裕世纪大酒店";"江苏利特尔绿色包装股份有限公司";"常州市金坛沃德丰电子科技有限公司"},MATCH(D11150,{"BJ_zhongyu";"JS_WX_liteer";"JS_CZ_wodefeng"},0)),"")</f>
        <v>常州市金坛沃德丰电子科技有限公司</v>
      </c>
      <c r="D11150" s="11" t="str">
        <f>[1]动作!$G11149</f>
        <v>JS_CZ_wodefeng</v>
      </c>
      <c r="E11150" s="11" t="str">
        <f>[1]动作!$D11149</f>
        <v>电表故障</v>
      </c>
      <c r="F11150" s="11" t="s">
        <v>45</v>
      </c>
      <c r="G11150" s="12">
        <f>[1]动作!$A11149+[1]动作!$B11149</f>
        <v>43218.1408912037</v>
      </c>
      <c r="H11150" s="12"/>
      <c r="I11150" s="11"/>
    </row>
    <row r="11151" spans="1:9" hidden="1" x14ac:dyDescent="0.3">
      <c r="A11151" s="24">
        <v>11149</v>
      </c>
      <c r="B11151" s="11" t="str">
        <f>IFERROR(INDEX({"JSNY-BJ0001-01";"JSNY-JS0022-01";"JSNY-JS0002-01"},MATCH(D11151,{"BJ_zhongyu";"JS_WX_liteer";"JS_CZ_wodefeng"},0)),"")</f>
        <v>JSNY-JS0002-01</v>
      </c>
      <c r="C11151" s="11" t="str">
        <f>IFERROR(INDEX({"北京中裕世纪大酒店";"江苏利特尔绿色包装股份有限公司";"常州市金坛沃德丰电子科技有限公司"},MATCH(D11151,{"BJ_zhongyu";"JS_WX_liteer";"JS_CZ_wodefeng"},0)),"")</f>
        <v>常州市金坛沃德丰电子科技有限公司</v>
      </c>
      <c r="D11151" s="11" t="str">
        <f>[1]动作!$G11150</f>
        <v>JS_CZ_wodefeng</v>
      </c>
      <c r="E11151" s="11" t="str">
        <f>[1]动作!$D11150</f>
        <v>电表故障</v>
      </c>
      <c r="F11151" s="11" t="s">
        <v>45</v>
      </c>
      <c r="G11151" s="12">
        <f>[1]动作!$A11150+[1]动作!$B11150</f>
        <v>43218.142048611109</v>
      </c>
      <c r="H11151" s="12"/>
      <c r="I11151" s="11"/>
    </row>
    <row r="11152" spans="1:9" hidden="1" x14ac:dyDescent="0.3">
      <c r="A11152" s="24">
        <v>11150</v>
      </c>
      <c r="B11152" s="11" t="str">
        <f>IFERROR(INDEX({"JSNY-BJ0001-01";"JSNY-JS0022-01";"JSNY-JS0002-01"},MATCH(D11152,{"BJ_zhongyu";"JS_WX_liteer";"JS_CZ_wodefeng"},0)),"")</f>
        <v>JSNY-JS0002-01</v>
      </c>
      <c r="C11152" s="11" t="str">
        <f>IFERROR(INDEX({"北京中裕世纪大酒店";"江苏利特尔绿色包装股份有限公司";"常州市金坛沃德丰电子科技有限公司"},MATCH(D11152,{"BJ_zhongyu";"JS_WX_liteer";"JS_CZ_wodefeng"},0)),"")</f>
        <v>常州市金坛沃德丰电子科技有限公司</v>
      </c>
      <c r="D11152" s="11" t="str">
        <f>[1]动作!$G11151</f>
        <v>JS_CZ_wodefeng</v>
      </c>
      <c r="E11152" s="11" t="str">
        <f>[1]动作!$D11151</f>
        <v>电表故障</v>
      </c>
      <c r="F11152" s="11" t="s">
        <v>45</v>
      </c>
      <c r="G11152" s="12">
        <f>[1]动作!$A11151+[1]动作!$B11151</f>
        <v>43218.142280092594</v>
      </c>
      <c r="H11152" s="12"/>
      <c r="I11152" s="11"/>
    </row>
    <row r="11153" spans="1:9" hidden="1" x14ac:dyDescent="0.3">
      <c r="A11153" s="24">
        <v>11151</v>
      </c>
      <c r="B11153" s="11" t="str">
        <f>IFERROR(INDEX({"JSNY-BJ0001-01";"JSNY-JS0022-01";"JSNY-JS0002-01"},MATCH(D11153,{"BJ_zhongyu";"JS_WX_liteer";"JS_CZ_wodefeng"},0)),"")</f>
        <v>JSNY-JS0002-01</v>
      </c>
      <c r="C11153" s="11" t="str">
        <f>IFERROR(INDEX({"北京中裕世纪大酒店";"江苏利特尔绿色包装股份有限公司";"常州市金坛沃德丰电子科技有限公司"},MATCH(D11153,{"BJ_zhongyu";"JS_WX_liteer";"JS_CZ_wodefeng"},0)),"")</f>
        <v>常州市金坛沃德丰电子科技有限公司</v>
      </c>
      <c r="D11153" s="11" t="str">
        <f>[1]动作!$G11152</f>
        <v>JS_CZ_wodefeng</v>
      </c>
      <c r="E11153" s="11" t="str">
        <f>[1]动作!$D11152</f>
        <v>电表故障</v>
      </c>
      <c r="F11153" s="11" t="s">
        <v>45</v>
      </c>
      <c r="G11153" s="12">
        <f>[1]动作!$A11152+[1]动作!$B11152</f>
        <v>43218.142395833333</v>
      </c>
      <c r="H11153" s="12"/>
      <c r="I11153" s="11"/>
    </row>
    <row r="11154" spans="1:9" hidden="1" x14ac:dyDescent="0.3">
      <c r="A11154" s="24">
        <v>11152</v>
      </c>
      <c r="B11154" s="11" t="str">
        <f>IFERROR(INDEX({"JSNY-BJ0001-01";"JSNY-JS0022-01";"JSNY-JS0002-01"},MATCH(D11154,{"BJ_zhongyu";"JS_WX_liteer";"JS_CZ_wodefeng"},0)),"")</f>
        <v>JSNY-JS0002-01</v>
      </c>
      <c r="C11154" s="11" t="str">
        <f>IFERROR(INDEX({"北京中裕世纪大酒店";"江苏利特尔绿色包装股份有限公司";"常州市金坛沃德丰电子科技有限公司"},MATCH(D11154,{"BJ_zhongyu";"JS_WX_liteer";"JS_CZ_wodefeng"},0)),"")</f>
        <v>常州市金坛沃德丰电子科技有限公司</v>
      </c>
      <c r="D11154" s="11" t="str">
        <f>[1]动作!$G11153</f>
        <v>JS_CZ_wodefeng</v>
      </c>
      <c r="E11154" s="11" t="str">
        <f>[1]动作!$D11153</f>
        <v>电表故障</v>
      </c>
      <c r="F11154" s="11" t="s">
        <v>45</v>
      </c>
      <c r="G11154" s="12">
        <f>[1]动作!$A11153+[1]动作!$B11153</f>
        <v>43218.143437500003</v>
      </c>
      <c r="H11154" s="12"/>
      <c r="I11154" s="11"/>
    </row>
    <row r="11155" spans="1:9" hidden="1" x14ac:dyDescent="0.3">
      <c r="A11155" s="24">
        <v>11153</v>
      </c>
      <c r="B11155" s="11" t="str">
        <f>IFERROR(INDEX({"JSNY-BJ0001-01";"JSNY-JS0022-01";"JSNY-JS0002-01"},MATCH(D11155,{"BJ_zhongyu";"JS_WX_liteer";"JS_CZ_wodefeng"},0)),"")</f>
        <v>JSNY-JS0002-01</v>
      </c>
      <c r="C11155" s="11" t="str">
        <f>IFERROR(INDEX({"北京中裕世纪大酒店";"江苏利特尔绿色包装股份有限公司";"常州市金坛沃德丰电子科技有限公司"},MATCH(D11155,{"BJ_zhongyu";"JS_WX_liteer";"JS_CZ_wodefeng"},0)),"")</f>
        <v>常州市金坛沃德丰电子科技有限公司</v>
      </c>
      <c r="D11155" s="11" t="str">
        <f>[1]动作!$G11154</f>
        <v>JS_CZ_wodefeng</v>
      </c>
      <c r="E11155" s="11" t="str">
        <f>[1]动作!$D11154</f>
        <v>电表故障</v>
      </c>
      <c r="F11155" s="11" t="s">
        <v>45</v>
      </c>
      <c r="G11155" s="12">
        <f>[1]动作!$A11154+[1]动作!$B11154</f>
        <v>43218.144884259258</v>
      </c>
      <c r="H11155" s="12"/>
      <c r="I11155" s="11"/>
    </row>
    <row r="11156" spans="1:9" hidden="1" x14ac:dyDescent="0.3">
      <c r="A11156" s="24">
        <v>11154</v>
      </c>
      <c r="B11156" s="11" t="str">
        <f>IFERROR(INDEX({"JSNY-BJ0001-01";"JSNY-JS0022-01";"JSNY-JS0002-01"},MATCH(D11156,{"BJ_zhongyu";"JS_WX_liteer";"JS_CZ_wodefeng"},0)),"")</f>
        <v>JSNY-JS0002-01</v>
      </c>
      <c r="C11156" s="11" t="str">
        <f>IFERROR(INDEX({"北京中裕世纪大酒店";"江苏利特尔绿色包装股份有限公司";"常州市金坛沃德丰电子科技有限公司"},MATCH(D11156,{"BJ_zhongyu";"JS_WX_liteer";"JS_CZ_wodefeng"},0)),"")</f>
        <v>常州市金坛沃德丰电子科技有限公司</v>
      </c>
      <c r="D11156" s="11" t="str">
        <f>[1]动作!$G11155</f>
        <v>JS_CZ_wodefeng</v>
      </c>
      <c r="E11156" s="11" t="str">
        <f>[1]动作!$D11155</f>
        <v>电表故障</v>
      </c>
      <c r="F11156" s="11" t="s">
        <v>45</v>
      </c>
      <c r="G11156" s="12">
        <f>[1]动作!$A11155+[1]动作!$B11155</f>
        <v>43218.148761574077</v>
      </c>
      <c r="H11156" s="12"/>
      <c r="I11156" s="11"/>
    </row>
    <row r="11157" spans="1:9" hidden="1" x14ac:dyDescent="0.3">
      <c r="A11157" s="24">
        <v>11155</v>
      </c>
      <c r="B11157" s="11" t="str">
        <f>IFERROR(INDEX({"JSNY-BJ0001-01";"JSNY-JS0022-01";"JSNY-JS0002-01"},MATCH(D11157,{"BJ_zhongyu";"JS_WX_liteer";"JS_CZ_wodefeng"},0)),"")</f>
        <v>JSNY-JS0002-01</v>
      </c>
      <c r="C11157" s="11" t="str">
        <f>IFERROR(INDEX({"北京中裕世纪大酒店";"江苏利特尔绿色包装股份有限公司";"常州市金坛沃德丰电子科技有限公司"},MATCH(D11157,{"BJ_zhongyu";"JS_WX_liteer";"JS_CZ_wodefeng"},0)),"")</f>
        <v>常州市金坛沃德丰电子科技有限公司</v>
      </c>
      <c r="D11157" s="11" t="str">
        <f>[1]动作!$G11156</f>
        <v>JS_CZ_wodefeng</v>
      </c>
      <c r="E11157" s="11" t="str">
        <f>[1]动作!$D11156</f>
        <v>电表故障</v>
      </c>
      <c r="F11157" s="11" t="s">
        <v>45</v>
      </c>
      <c r="G11157" s="12">
        <f>[1]动作!$A11156+[1]动作!$B11156</f>
        <v>43218.148877314816</v>
      </c>
      <c r="H11157" s="12"/>
      <c r="I11157" s="11"/>
    </row>
    <row r="11158" spans="1:9" hidden="1" x14ac:dyDescent="0.3">
      <c r="A11158" s="24">
        <v>11156</v>
      </c>
      <c r="B11158" s="11" t="str">
        <f>IFERROR(INDEX({"JSNY-BJ0001-01";"JSNY-JS0022-01";"JSNY-JS0002-01"},MATCH(D11158,{"BJ_zhongyu";"JS_WX_liteer";"JS_CZ_wodefeng"},0)),"")</f>
        <v>JSNY-JS0002-01</v>
      </c>
      <c r="C11158" s="11" t="str">
        <f>IFERROR(INDEX({"北京中裕世纪大酒店";"江苏利特尔绿色包装股份有限公司";"常州市金坛沃德丰电子科技有限公司"},MATCH(D11158,{"BJ_zhongyu";"JS_WX_liteer";"JS_CZ_wodefeng"},0)),"")</f>
        <v>常州市金坛沃德丰电子科技有限公司</v>
      </c>
      <c r="D11158" s="11" t="str">
        <f>[1]动作!$G11157</f>
        <v>JS_CZ_wodefeng</v>
      </c>
      <c r="E11158" s="11" t="str">
        <f>[1]动作!$D11157</f>
        <v>电表故障</v>
      </c>
      <c r="F11158" s="11" t="s">
        <v>45</v>
      </c>
      <c r="G11158" s="12">
        <f>[1]动作!$A11157+[1]动作!$B11157</f>
        <v>43218.151087962964</v>
      </c>
      <c r="H11158" s="12"/>
      <c r="I11158" s="11"/>
    </row>
    <row r="11159" spans="1:9" hidden="1" x14ac:dyDescent="0.3">
      <c r="A11159" s="24">
        <v>11157</v>
      </c>
      <c r="B11159" s="11" t="str">
        <f>IFERROR(INDEX({"JSNY-BJ0001-01";"JSNY-JS0022-01";"JSNY-JS0002-01"},MATCH(D11159,{"BJ_zhongyu";"JS_WX_liteer";"JS_CZ_wodefeng"},0)),"")</f>
        <v>JSNY-JS0002-01</v>
      </c>
      <c r="C11159" s="11" t="str">
        <f>IFERROR(INDEX({"北京中裕世纪大酒店";"江苏利特尔绿色包装股份有限公司";"常州市金坛沃德丰电子科技有限公司"},MATCH(D11159,{"BJ_zhongyu";"JS_WX_liteer";"JS_CZ_wodefeng"},0)),"")</f>
        <v>常州市金坛沃德丰电子科技有限公司</v>
      </c>
      <c r="D11159" s="11" t="str">
        <f>[1]动作!$G11158</f>
        <v>JS_CZ_wodefeng</v>
      </c>
      <c r="E11159" s="11" t="str">
        <f>[1]动作!$D11158</f>
        <v>电表故障</v>
      </c>
      <c r="F11159" s="11" t="s">
        <v>45</v>
      </c>
      <c r="G11159" s="12">
        <f>[1]动作!$A11158+[1]动作!$B11158</f>
        <v>43218.152418981481</v>
      </c>
      <c r="H11159" s="12"/>
      <c r="I11159" s="11"/>
    </row>
    <row r="11160" spans="1:9" hidden="1" x14ac:dyDescent="0.3">
      <c r="A11160" s="24">
        <v>11158</v>
      </c>
      <c r="B11160" s="11" t="str">
        <f>IFERROR(INDEX({"JSNY-BJ0001-01";"JSNY-JS0022-01";"JSNY-JS0002-01"},MATCH(D11160,{"BJ_zhongyu";"JS_WX_liteer";"JS_CZ_wodefeng"},0)),"")</f>
        <v>JSNY-JS0002-01</v>
      </c>
      <c r="C11160" s="11" t="str">
        <f>IFERROR(INDEX({"北京中裕世纪大酒店";"江苏利特尔绿色包装股份有限公司";"常州市金坛沃德丰电子科技有限公司"},MATCH(D11160,{"BJ_zhongyu";"JS_WX_liteer";"JS_CZ_wodefeng"},0)),"")</f>
        <v>常州市金坛沃德丰电子科技有限公司</v>
      </c>
      <c r="D11160" s="11" t="str">
        <f>[1]动作!$G11159</f>
        <v>JS_CZ_wodefeng</v>
      </c>
      <c r="E11160" s="11" t="str">
        <f>[1]动作!$D11159</f>
        <v>电表故障</v>
      </c>
      <c r="F11160" s="11" t="s">
        <v>45</v>
      </c>
      <c r="G11160" s="12">
        <f>[1]动作!$A11159+[1]动作!$B11159</f>
        <v>43218.15253472222</v>
      </c>
      <c r="H11160" s="12"/>
      <c r="I11160" s="11"/>
    </row>
    <row r="11161" spans="1:9" hidden="1" x14ac:dyDescent="0.3">
      <c r="A11161" s="24">
        <v>11159</v>
      </c>
      <c r="B11161" s="11" t="str">
        <f>IFERROR(INDEX({"JSNY-BJ0001-01";"JSNY-JS0022-01";"JSNY-JS0002-01"},MATCH(D11161,{"BJ_zhongyu";"JS_WX_liteer";"JS_CZ_wodefeng"},0)),"")</f>
        <v>JSNY-JS0002-01</v>
      </c>
      <c r="C11161" s="11" t="str">
        <f>IFERROR(INDEX({"北京中裕世纪大酒店";"江苏利特尔绿色包装股份有限公司";"常州市金坛沃德丰电子科技有限公司"},MATCH(D11161,{"BJ_zhongyu";"JS_WX_liteer";"JS_CZ_wodefeng"},0)),"")</f>
        <v>常州市金坛沃德丰电子科技有限公司</v>
      </c>
      <c r="D11161" s="11" t="str">
        <f>[1]动作!$G11160</f>
        <v>JS_CZ_wodefeng</v>
      </c>
      <c r="E11161" s="11" t="str">
        <f>[1]动作!$D11160</f>
        <v>电表故障</v>
      </c>
      <c r="F11161" s="11" t="s">
        <v>45</v>
      </c>
      <c r="G11161" s="12">
        <f>[1]动作!$A11160+[1]动作!$B11160</f>
        <v>43218.152650462966</v>
      </c>
      <c r="H11161" s="12"/>
      <c r="I11161" s="11"/>
    </row>
    <row r="11162" spans="1:9" hidden="1" x14ac:dyDescent="0.3">
      <c r="A11162" s="24">
        <v>11160</v>
      </c>
      <c r="B11162" s="11" t="str">
        <f>IFERROR(INDEX({"JSNY-BJ0001-01";"JSNY-JS0022-01";"JSNY-JS0002-01"},MATCH(D11162,{"BJ_zhongyu";"JS_WX_liteer";"JS_CZ_wodefeng"},0)),"")</f>
        <v>JSNY-JS0002-01</v>
      </c>
      <c r="C11162" s="11" t="str">
        <f>IFERROR(INDEX({"北京中裕世纪大酒店";"江苏利特尔绿色包装股份有限公司";"常州市金坛沃德丰电子科技有限公司"},MATCH(D11162,{"BJ_zhongyu";"JS_WX_liteer";"JS_CZ_wodefeng"},0)),"")</f>
        <v>常州市金坛沃德丰电子科技有限公司</v>
      </c>
      <c r="D11162" s="11" t="str">
        <f>[1]动作!$G11161</f>
        <v>JS_CZ_wodefeng</v>
      </c>
      <c r="E11162" s="11" t="str">
        <f>[1]动作!$D11161</f>
        <v>电表故障</v>
      </c>
      <c r="F11162" s="11" t="s">
        <v>45</v>
      </c>
      <c r="G11162" s="12">
        <f>[1]动作!$A11161+[1]动作!$B11161</f>
        <v>43218.155312499999</v>
      </c>
      <c r="H11162" s="12"/>
      <c r="I11162" s="11"/>
    </row>
    <row r="11163" spans="1:9" hidden="1" x14ac:dyDescent="0.3">
      <c r="A11163" s="24">
        <v>11161</v>
      </c>
      <c r="B11163" s="11" t="str">
        <f>IFERROR(INDEX({"JSNY-BJ0001-01";"JSNY-JS0022-01";"JSNY-JS0002-01"},MATCH(D11163,{"BJ_zhongyu";"JS_WX_liteer";"JS_CZ_wodefeng"},0)),"")</f>
        <v>JSNY-JS0002-01</v>
      </c>
      <c r="C11163" s="11" t="str">
        <f>IFERROR(INDEX({"北京中裕世纪大酒店";"江苏利特尔绿色包装股份有限公司";"常州市金坛沃德丰电子科技有限公司"},MATCH(D11163,{"BJ_zhongyu";"JS_WX_liteer";"JS_CZ_wodefeng"},0)),"")</f>
        <v>常州市金坛沃德丰电子科技有限公司</v>
      </c>
      <c r="D11163" s="11" t="str">
        <f>[1]动作!$G11162</f>
        <v>JS_CZ_wodefeng</v>
      </c>
      <c r="E11163" s="11" t="str">
        <f>[1]动作!$D11162</f>
        <v>电表故障</v>
      </c>
      <c r="F11163" s="11" t="s">
        <v>45</v>
      </c>
      <c r="G11163" s="12">
        <f>[1]动作!$A11162+[1]动作!$B11162</f>
        <v>43218.156585648147</v>
      </c>
      <c r="H11163" s="12"/>
      <c r="I11163" s="11"/>
    </row>
    <row r="11164" spans="1:9" hidden="1" x14ac:dyDescent="0.3">
      <c r="A11164" s="24">
        <v>11162</v>
      </c>
      <c r="B11164" s="11" t="str">
        <f>IFERROR(INDEX({"JSNY-BJ0001-01";"JSNY-JS0022-01";"JSNY-JS0002-01"},MATCH(D11164,{"BJ_zhongyu";"JS_WX_liteer";"JS_CZ_wodefeng"},0)),"")</f>
        <v>JSNY-JS0002-01</v>
      </c>
      <c r="C11164" s="11" t="str">
        <f>IFERROR(INDEX({"北京中裕世纪大酒店";"江苏利特尔绿色包装股份有限公司";"常州市金坛沃德丰电子科技有限公司"},MATCH(D11164,{"BJ_zhongyu";"JS_WX_liteer";"JS_CZ_wodefeng"},0)),"")</f>
        <v>常州市金坛沃德丰电子科技有限公司</v>
      </c>
      <c r="D11164" s="11" t="str">
        <f>[1]动作!$G11163</f>
        <v>JS_CZ_wodefeng</v>
      </c>
      <c r="E11164" s="11" t="str">
        <f>[1]动作!$D11163</f>
        <v>电表故障</v>
      </c>
      <c r="F11164" s="11" t="s">
        <v>45</v>
      </c>
      <c r="G11164" s="12">
        <f>[1]动作!$A11163+[1]动作!$B11163</f>
        <v>43218.157800925925</v>
      </c>
      <c r="H11164" s="12"/>
      <c r="I11164" s="11"/>
    </row>
    <row r="11165" spans="1:9" hidden="1" x14ac:dyDescent="0.3">
      <c r="A11165" s="24">
        <v>11163</v>
      </c>
      <c r="B11165" s="11" t="str">
        <f>IFERROR(INDEX({"JSNY-BJ0001-01";"JSNY-JS0022-01";"JSNY-JS0002-01"},MATCH(D11165,{"BJ_zhongyu";"JS_WX_liteer";"JS_CZ_wodefeng"},0)),"")</f>
        <v>JSNY-JS0002-01</v>
      </c>
      <c r="C11165" s="11" t="str">
        <f>IFERROR(INDEX({"北京中裕世纪大酒店";"江苏利特尔绿色包装股份有限公司";"常州市金坛沃德丰电子科技有限公司"},MATCH(D11165,{"BJ_zhongyu";"JS_WX_liteer";"JS_CZ_wodefeng"},0)),"")</f>
        <v>常州市金坛沃德丰电子科技有限公司</v>
      </c>
      <c r="D11165" s="11" t="str">
        <f>[1]动作!$G11164</f>
        <v>JS_CZ_wodefeng</v>
      </c>
      <c r="E11165" s="11" t="str">
        <f>[1]动作!$D11164</f>
        <v>电表故障</v>
      </c>
      <c r="F11165" s="11" t="s">
        <v>45</v>
      </c>
      <c r="G11165" s="12">
        <f>[1]动作!$A11164+[1]动作!$B11164</f>
        <v>43218.158900462964</v>
      </c>
      <c r="H11165" s="12"/>
      <c r="I11165" s="11"/>
    </row>
    <row r="11166" spans="1:9" hidden="1" x14ac:dyDescent="0.3">
      <c r="A11166" s="24">
        <v>11164</v>
      </c>
      <c r="B11166" s="11" t="str">
        <f>IFERROR(INDEX({"JSNY-BJ0001-01";"JSNY-JS0022-01";"JSNY-JS0002-01"},MATCH(D11166,{"BJ_zhongyu";"JS_WX_liteer";"JS_CZ_wodefeng"},0)),"")</f>
        <v>JSNY-JS0002-01</v>
      </c>
      <c r="C11166" s="11" t="str">
        <f>IFERROR(INDEX({"北京中裕世纪大酒店";"江苏利特尔绿色包装股份有限公司";"常州市金坛沃德丰电子科技有限公司"},MATCH(D11166,{"BJ_zhongyu";"JS_WX_liteer";"JS_CZ_wodefeng"},0)),"")</f>
        <v>常州市金坛沃德丰电子科技有限公司</v>
      </c>
      <c r="D11166" s="11" t="str">
        <f>[1]动作!$G11165</f>
        <v>JS_CZ_wodefeng</v>
      </c>
      <c r="E11166" s="11" t="str">
        <f>[1]动作!$D11165</f>
        <v>电表故障</v>
      </c>
      <c r="F11166" s="11" t="s">
        <v>45</v>
      </c>
      <c r="G11166" s="12">
        <f>[1]动作!$A11165+[1]动作!$B11165</f>
        <v>43218.159016203703</v>
      </c>
      <c r="H11166" s="12"/>
      <c r="I11166" s="11"/>
    </row>
    <row r="11167" spans="1:9" hidden="1" x14ac:dyDescent="0.3">
      <c r="A11167" s="24">
        <v>11165</v>
      </c>
      <c r="B11167" s="11" t="str">
        <f>IFERROR(INDEX({"JSNY-BJ0001-01";"JSNY-JS0022-01";"JSNY-JS0002-01"},MATCH(D11167,{"BJ_zhongyu";"JS_WX_liteer";"JS_CZ_wodefeng"},0)),"")</f>
        <v>JSNY-JS0002-01</v>
      </c>
      <c r="C11167" s="11" t="str">
        <f>IFERROR(INDEX({"北京中裕世纪大酒店";"江苏利特尔绿色包装股份有限公司";"常州市金坛沃德丰电子科技有限公司"},MATCH(D11167,{"BJ_zhongyu";"JS_WX_liteer";"JS_CZ_wodefeng"},0)),"")</f>
        <v>常州市金坛沃德丰电子科技有限公司</v>
      </c>
      <c r="D11167" s="11" t="str">
        <f>[1]动作!$G11166</f>
        <v>JS_CZ_wodefeng</v>
      </c>
      <c r="E11167" s="11" t="str">
        <f>[1]动作!$D11166</f>
        <v>电表故障</v>
      </c>
      <c r="F11167" s="11" t="s">
        <v>45</v>
      </c>
      <c r="G11167" s="12">
        <f>[1]动作!$A11166+[1]动作!$B11166</f>
        <v>43218.159189814818</v>
      </c>
      <c r="H11167" s="12"/>
      <c r="I11167" s="11"/>
    </row>
    <row r="11168" spans="1:9" hidden="1" x14ac:dyDescent="0.3">
      <c r="A11168" s="24">
        <v>11166</v>
      </c>
      <c r="B11168" s="11" t="str">
        <f>IFERROR(INDEX({"JSNY-BJ0001-01";"JSNY-JS0022-01";"JSNY-JS0002-01"},MATCH(D11168,{"BJ_zhongyu";"JS_WX_liteer";"JS_CZ_wodefeng"},0)),"")</f>
        <v>JSNY-JS0002-01</v>
      </c>
      <c r="C11168" s="11" t="str">
        <f>IFERROR(INDEX({"北京中裕世纪大酒店";"江苏利特尔绿色包装股份有限公司";"常州市金坛沃德丰电子科技有限公司"},MATCH(D11168,{"BJ_zhongyu";"JS_WX_liteer";"JS_CZ_wodefeng"},0)),"")</f>
        <v>常州市金坛沃德丰电子科技有限公司</v>
      </c>
      <c r="D11168" s="11" t="str">
        <f>[1]动作!$G11167</f>
        <v>JS_CZ_wodefeng</v>
      </c>
      <c r="E11168" s="11" t="str">
        <f>[1]动作!$D11167</f>
        <v>电表故障</v>
      </c>
      <c r="F11168" s="11" t="s">
        <v>45</v>
      </c>
      <c r="G11168" s="12">
        <f>[1]动作!$A11167+[1]动作!$B11167</f>
        <v>43218.160462962966</v>
      </c>
      <c r="H11168" s="12"/>
      <c r="I11168" s="11"/>
    </row>
    <row r="11169" spans="1:9" hidden="1" x14ac:dyDescent="0.3">
      <c r="A11169" s="24">
        <v>11167</v>
      </c>
      <c r="B11169" s="11" t="str">
        <f>IFERROR(INDEX({"JSNY-BJ0001-01";"JSNY-JS0022-01";"JSNY-JS0002-01"},MATCH(D11169,{"BJ_zhongyu";"JS_WX_liteer";"JS_CZ_wodefeng"},0)),"")</f>
        <v>JSNY-JS0002-01</v>
      </c>
      <c r="C11169" s="11" t="str">
        <f>IFERROR(INDEX({"北京中裕世纪大酒店";"江苏利特尔绿色包装股份有限公司";"常州市金坛沃德丰电子科技有限公司"},MATCH(D11169,{"BJ_zhongyu";"JS_WX_liteer";"JS_CZ_wodefeng"},0)),"")</f>
        <v>常州市金坛沃德丰电子科技有限公司</v>
      </c>
      <c r="D11169" s="11" t="str">
        <f>[1]动作!$G11168</f>
        <v>JS_CZ_wodefeng</v>
      </c>
      <c r="E11169" s="11" t="str">
        <f>[1]动作!$D11168</f>
        <v>电表故障</v>
      </c>
      <c r="F11169" s="11" t="s">
        <v>45</v>
      </c>
      <c r="G11169" s="12">
        <f>[1]动作!$A11168+[1]动作!$B11168</f>
        <v>43218.164398148147</v>
      </c>
      <c r="H11169" s="12"/>
      <c r="I11169" s="11"/>
    </row>
    <row r="11170" spans="1:9" hidden="1" x14ac:dyDescent="0.3">
      <c r="A11170" s="24">
        <v>11168</v>
      </c>
      <c r="B11170" s="11" t="str">
        <f>IFERROR(INDEX({"JSNY-BJ0001-01";"JSNY-JS0022-01";"JSNY-JS0002-01"},MATCH(D11170,{"BJ_zhongyu";"JS_WX_liteer";"JS_CZ_wodefeng"},0)),"")</f>
        <v>JSNY-JS0002-01</v>
      </c>
      <c r="C11170" s="11" t="str">
        <f>IFERROR(INDEX({"北京中裕世纪大酒店";"江苏利特尔绿色包装股份有限公司";"常州市金坛沃德丰电子科技有限公司"},MATCH(D11170,{"BJ_zhongyu";"JS_WX_liteer";"JS_CZ_wodefeng"},0)),"")</f>
        <v>常州市金坛沃德丰电子科技有限公司</v>
      </c>
      <c r="D11170" s="11" t="str">
        <f>[1]动作!$G11169</f>
        <v>JS_CZ_wodefeng</v>
      </c>
      <c r="E11170" s="11" t="str">
        <f>[1]动作!$D11169</f>
        <v>电表故障</v>
      </c>
      <c r="F11170" s="11" t="s">
        <v>45</v>
      </c>
      <c r="G11170" s="12">
        <f>[1]动作!$A11169+[1]动作!$B11169</f>
        <v>43218.164513888885</v>
      </c>
      <c r="H11170" s="12"/>
      <c r="I11170" s="11"/>
    </row>
    <row r="11171" spans="1:9" hidden="1" x14ac:dyDescent="0.3">
      <c r="A11171" s="24">
        <v>11169</v>
      </c>
      <c r="B11171" s="11" t="str">
        <f>IFERROR(INDEX({"JSNY-BJ0001-01";"JSNY-JS0022-01";"JSNY-JS0002-01"},MATCH(D11171,{"BJ_zhongyu";"JS_WX_liteer";"JS_CZ_wodefeng"},0)),"")</f>
        <v>JSNY-JS0002-01</v>
      </c>
      <c r="C11171" s="11" t="str">
        <f>IFERROR(INDEX({"北京中裕世纪大酒店";"江苏利特尔绿色包装股份有限公司";"常州市金坛沃德丰电子科技有限公司"},MATCH(D11171,{"BJ_zhongyu";"JS_WX_liteer";"JS_CZ_wodefeng"},0)),"")</f>
        <v>常州市金坛沃德丰电子科技有限公司</v>
      </c>
      <c r="D11171" s="11" t="str">
        <f>[1]动作!$G11170</f>
        <v>JS_CZ_wodefeng</v>
      </c>
      <c r="E11171" s="11" t="str">
        <f>[1]动作!$D11170</f>
        <v>电表故障</v>
      </c>
      <c r="F11171" s="11" t="s">
        <v>45</v>
      </c>
      <c r="G11171" s="12">
        <f>[1]动作!$A11170+[1]动作!$B11170</f>
        <v>43218.164687500001</v>
      </c>
      <c r="H11171" s="12"/>
      <c r="I11171" s="11"/>
    </row>
    <row r="11172" spans="1:9" hidden="1" x14ac:dyDescent="0.3">
      <c r="A11172" s="24">
        <v>11170</v>
      </c>
      <c r="B11172" s="11" t="str">
        <f>IFERROR(INDEX({"JSNY-BJ0001-01";"JSNY-JS0022-01";"JSNY-JS0002-01"},MATCH(D11172,{"BJ_zhongyu";"JS_WX_liteer";"JS_CZ_wodefeng"},0)),"")</f>
        <v>JSNY-JS0002-01</v>
      </c>
      <c r="C11172" s="11" t="str">
        <f>IFERROR(INDEX({"北京中裕世纪大酒店";"江苏利特尔绿色包装股份有限公司";"常州市金坛沃德丰电子科技有限公司"},MATCH(D11172,{"BJ_zhongyu";"JS_WX_liteer";"JS_CZ_wodefeng"},0)),"")</f>
        <v>常州市金坛沃德丰电子科技有限公司</v>
      </c>
      <c r="D11172" s="11" t="str">
        <f>[1]动作!$G11171</f>
        <v>JS_CZ_wodefeng</v>
      </c>
      <c r="E11172" s="11" t="str">
        <f>[1]动作!$D11171</f>
        <v>电表故障</v>
      </c>
      <c r="F11172" s="11" t="s">
        <v>45</v>
      </c>
      <c r="G11172" s="12">
        <f>[1]动作!$A11171+[1]动作!$B11171</f>
        <v>43218.165960648148</v>
      </c>
      <c r="H11172" s="12"/>
      <c r="I11172" s="11"/>
    </row>
    <row r="11173" spans="1:9" hidden="1" x14ac:dyDescent="0.3">
      <c r="A11173" s="24">
        <v>11171</v>
      </c>
      <c r="B11173" s="11" t="str">
        <f>IFERROR(INDEX({"JSNY-BJ0001-01";"JSNY-JS0022-01";"JSNY-JS0002-01"},MATCH(D11173,{"BJ_zhongyu";"JS_WX_liteer";"JS_CZ_wodefeng"},0)),"")</f>
        <v>JSNY-JS0002-01</v>
      </c>
      <c r="C11173" s="11" t="str">
        <f>IFERROR(INDEX({"北京中裕世纪大酒店";"江苏利特尔绿色包装股份有限公司";"常州市金坛沃德丰电子科技有限公司"},MATCH(D11173,{"BJ_zhongyu";"JS_WX_liteer";"JS_CZ_wodefeng"},0)),"")</f>
        <v>常州市金坛沃德丰电子科技有限公司</v>
      </c>
      <c r="D11173" s="11" t="str">
        <f>[1]动作!$G11172</f>
        <v>JS_CZ_wodefeng</v>
      </c>
      <c r="E11173" s="11" t="str">
        <f>[1]动作!$D11172</f>
        <v>电表故障</v>
      </c>
      <c r="F11173" s="11" t="s">
        <v>45</v>
      </c>
      <c r="G11173" s="12">
        <f>[1]动作!$A11172+[1]动作!$B11172</f>
        <v>43218.168333333335</v>
      </c>
      <c r="H11173" s="12"/>
      <c r="I11173" s="11"/>
    </row>
    <row r="11174" spans="1:9" hidden="1" x14ac:dyDescent="0.3">
      <c r="A11174" s="24">
        <v>11172</v>
      </c>
      <c r="B11174" s="11" t="str">
        <f>IFERROR(INDEX({"JSNY-BJ0001-01";"JSNY-JS0022-01";"JSNY-JS0002-01"},MATCH(D11174,{"BJ_zhongyu";"JS_WX_liteer";"JS_CZ_wodefeng"},0)),"")</f>
        <v>JSNY-JS0002-01</v>
      </c>
      <c r="C11174" s="11" t="str">
        <f>IFERROR(INDEX({"北京中裕世纪大酒店";"江苏利特尔绿色包装股份有限公司";"常州市金坛沃德丰电子科技有限公司"},MATCH(D11174,{"BJ_zhongyu";"JS_WX_liteer";"JS_CZ_wodefeng"},0)),"")</f>
        <v>常州市金坛沃德丰电子科技有限公司</v>
      </c>
      <c r="D11174" s="11" t="str">
        <f>[1]动作!$G11173</f>
        <v>JS_CZ_wodefeng</v>
      </c>
      <c r="E11174" s="11" t="str">
        <f>[1]动作!$D11173</f>
        <v>电表故障</v>
      </c>
      <c r="F11174" s="11" t="s">
        <v>45</v>
      </c>
      <c r="G11174" s="12">
        <f>[1]动作!$A11173+[1]动作!$B11173</f>
        <v>43218.169560185182</v>
      </c>
      <c r="H11174" s="12"/>
      <c r="I11174" s="11"/>
    </row>
    <row r="11175" spans="1:9" hidden="1" x14ac:dyDescent="0.3">
      <c r="A11175" s="24">
        <v>11173</v>
      </c>
      <c r="B11175" s="11" t="str">
        <f>IFERROR(INDEX({"JSNY-BJ0001-01";"JSNY-JS0022-01";"JSNY-JS0002-01"},MATCH(D11175,{"BJ_zhongyu";"JS_WX_liteer";"JS_CZ_wodefeng"},0)),"")</f>
        <v>JSNY-JS0002-01</v>
      </c>
      <c r="C11175" s="11" t="str">
        <f>IFERROR(INDEX({"北京中裕世纪大酒店";"江苏利特尔绿色包装股份有限公司";"常州市金坛沃德丰电子科技有限公司"},MATCH(D11175,{"BJ_zhongyu";"JS_WX_liteer";"JS_CZ_wodefeng"},0)),"")</f>
        <v>常州市金坛沃德丰电子科技有限公司</v>
      </c>
      <c r="D11175" s="11" t="str">
        <f>[1]动作!$G11174</f>
        <v>JS_CZ_wodefeng</v>
      </c>
      <c r="E11175" s="11" t="str">
        <f>[1]动作!$D11174</f>
        <v>电表故障</v>
      </c>
      <c r="F11175" s="11" t="s">
        <v>45</v>
      </c>
      <c r="G11175" s="12">
        <f>[1]动作!$A11174+[1]动作!$B11174</f>
        <v>43218.169664351852</v>
      </c>
      <c r="H11175" s="12"/>
      <c r="I11175" s="11"/>
    </row>
    <row r="11176" spans="1:9" hidden="1" x14ac:dyDescent="0.3">
      <c r="A11176" s="24">
        <v>11174</v>
      </c>
      <c r="B11176" s="11" t="str">
        <f>IFERROR(INDEX({"JSNY-BJ0001-01";"JSNY-JS0022-01";"JSNY-JS0002-01"},MATCH(D11176,{"BJ_zhongyu";"JS_WX_liteer";"JS_CZ_wodefeng"},0)),"")</f>
        <v>JSNY-JS0002-01</v>
      </c>
      <c r="C11176" s="11" t="str">
        <f>IFERROR(INDEX({"北京中裕世纪大酒店";"江苏利特尔绿色包装股份有限公司";"常州市金坛沃德丰电子科技有限公司"},MATCH(D11176,{"BJ_zhongyu";"JS_WX_liteer";"JS_CZ_wodefeng"},0)),"")</f>
        <v>常州市金坛沃德丰电子科技有限公司</v>
      </c>
      <c r="D11176" s="11" t="str">
        <f>[1]动作!$G11175</f>
        <v>JS_CZ_wodefeng</v>
      </c>
      <c r="E11176" s="11" t="str">
        <f>[1]动作!$D11175</f>
        <v>电表故障</v>
      </c>
      <c r="F11176" s="11" t="s">
        <v>45</v>
      </c>
      <c r="G11176" s="12">
        <f>[1]动作!$A11175+[1]动作!$B11175</f>
        <v>43218.171296296299</v>
      </c>
      <c r="H11176" s="12"/>
      <c r="I11176" s="11"/>
    </row>
    <row r="11177" spans="1:9" hidden="1" x14ac:dyDescent="0.3">
      <c r="A11177" s="24">
        <v>11175</v>
      </c>
      <c r="B11177" s="11" t="str">
        <f>IFERROR(INDEX({"JSNY-BJ0001-01";"JSNY-JS0022-01";"JSNY-JS0002-01"},MATCH(D11177,{"BJ_zhongyu";"JS_WX_liteer";"JS_CZ_wodefeng"},0)),"")</f>
        <v>JSNY-JS0002-01</v>
      </c>
      <c r="C11177" s="11" t="str">
        <f>IFERROR(INDEX({"北京中裕世纪大酒店";"江苏利特尔绿色包装股份有限公司";"常州市金坛沃德丰电子科技有限公司"},MATCH(D11177,{"BJ_zhongyu";"JS_WX_liteer";"JS_CZ_wodefeng"},0)),"")</f>
        <v>常州市金坛沃德丰电子科技有限公司</v>
      </c>
      <c r="D11177" s="11" t="str">
        <f>[1]动作!$G11176</f>
        <v>JS_CZ_wodefeng</v>
      </c>
      <c r="E11177" s="11" t="str">
        <f>[1]动作!$D11176</f>
        <v>电表故障</v>
      </c>
      <c r="F11177" s="11" t="s">
        <v>45</v>
      </c>
      <c r="G11177" s="12">
        <f>[1]动作!$A11176+[1]动作!$B11176</f>
        <v>43218.174537037034</v>
      </c>
      <c r="H11177" s="12"/>
      <c r="I11177" s="11"/>
    </row>
    <row r="11178" spans="1:9" hidden="1" x14ac:dyDescent="0.3">
      <c r="A11178" s="24">
        <v>11176</v>
      </c>
      <c r="B11178" s="11" t="str">
        <f>IFERROR(INDEX({"JSNY-BJ0001-01";"JSNY-JS0022-01";"JSNY-JS0002-01"},MATCH(D11178,{"BJ_zhongyu";"JS_WX_liteer";"JS_CZ_wodefeng"},0)),"")</f>
        <v>JSNY-JS0002-01</v>
      </c>
      <c r="C11178" s="11" t="str">
        <f>IFERROR(INDEX({"北京中裕世纪大酒店";"江苏利特尔绿色包装股份有限公司";"常州市金坛沃德丰电子科技有限公司"},MATCH(D11178,{"BJ_zhongyu";"JS_WX_liteer";"JS_CZ_wodefeng"},0)),"")</f>
        <v>常州市金坛沃德丰电子科技有限公司</v>
      </c>
      <c r="D11178" s="11" t="str">
        <f>[1]动作!$G11177</f>
        <v>JS_CZ_wodefeng</v>
      </c>
      <c r="E11178" s="11" t="str">
        <f>[1]动作!$D11177</f>
        <v>电表故障</v>
      </c>
      <c r="F11178" s="11" t="s">
        <v>45</v>
      </c>
      <c r="G11178" s="12">
        <f>[1]动作!$A11177+[1]动作!$B11177</f>
        <v>43218.17465277778</v>
      </c>
      <c r="H11178" s="12"/>
      <c r="I11178" s="11"/>
    </row>
    <row r="11179" spans="1:9" hidden="1" x14ac:dyDescent="0.3">
      <c r="A11179" s="24">
        <v>11177</v>
      </c>
      <c r="B11179" s="11" t="str">
        <f>IFERROR(INDEX({"JSNY-BJ0001-01";"JSNY-JS0022-01";"JSNY-JS0002-01"},MATCH(D11179,{"BJ_zhongyu";"JS_WX_liteer";"JS_CZ_wodefeng"},0)),"")</f>
        <v>JSNY-JS0002-01</v>
      </c>
      <c r="C11179" s="11" t="str">
        <f>IFERROR(INDEX({"北京中裕世纪大酒店";"江苏利特尔绿色包装股份有限公司";"常州市金坛沃德丰电子科技有限公司"},MATCH(D11179,{"BJ_zhongyu";"JS_WX_liteer";"JS_CZ_wodefeng"},0)),"")</f>
        <v>常州市金坛沃德丰电子科技有限公司</v>
      </c>
      <c r="D11179" s="11" t="str">
        <f>[1]动作!$G11178</f>
        <v>JS_CZ_wodefeng</v>
      </c>
      <c r="E11179" s="11" t="str">
        <f>[1]动作!$D11178</f>
        <v>电表故障</v>
      </c>
      <c r="F11179" s="11" t="s">
        <v>45</v>
      </c>
      <c r="G11179" s="12">
        <f>[1]动作!$A11178+[1]动作!$B11178</f>
        <v>43218.174826388888</v>
      </c>
      <c r="H11179" s="12"/>
      <c r="I11179" s="11"/>
    </row>
    <row r="11180" spans="1:9" hidden="1" x14ac:dyDescent="0.3">
      <c r="A11180" s="24">
        <v>11178</v>
      </c>
      <c r="B11180" s="11" t="str">
        <f>IFERROR(INDEX({"JSNY-BJ0001-01";"JSNY-JS0022-01";"JSNY-JS0002-01"},MATCH(D11180,{"BJ_zhongyu";"JS_WX_liteer";"JS_CZ_wodefeng"},0)),"")</f>
        <v>JSNY-JS0002-01</v>
      </c>
      <c r="C11180" s="11" t="str">
        <f>IFERROR(INDEX({"北京中裕世纪大酒店";"江苏利特尔绿色包装股份有限公司";"常州市金坛沃德丰电子科技有限公司"},MATCH(D11180,{"BJ_zhongyu";"JS_WX_liteer";"JS_CZ_wodefeng"},0)),"")</f>
        <v>常州市金坛沃德丰电子科技有限公司</v>
      </c>
      <c r="D11180" s="11" t="str">
        <f>[1]动作!$G11179</f>
        <v>JS_CZ_wodefeng</v>
      </c>
      <c r="E11180" s="11" t="str">
        <f>[1]动作!$D11179</f>
        <v>电表故障</v>
      </c>
      <c r="F11180" s="11" t="s">
        <v>45</v>
      </c>
      <c r="G11180" s="12">
        <f>[1]动作!$A11179+[1]动作!$B11179</f>
        <v>43218.176099537035</v>
      </c>
      <c r="H11180" s="12"/>
      <c r="I11180" s="11"/>
    </row>
    <row r="11181" spans="1:9" hidden="1" x14ac:dyDescent="0.3">
      <c r="A11181" s="24">
        <v>11179</v>
      </c>
      <c r="B11181" s="11" t="str">
        <f>IFERROR(INDEX({"JSNY-BJ0001-01";"JSNY-JS0022-01";"JSNY-JS0002-01"},MATCH(D11181,{"BJ_zhongyu";"JS_WX_liteer";"JS_CZ_wodefeng"},0)),"")</f>
        <v>JSNY-JS0002-01</v>
      </c>
      <c r="C11181" s="11" t="str">
        <f>IFERROR(INDEX({"北京中裕世纪大酒店";"江苏利特尔绿色包装股份有限公司";"常州市金坛沃德丰电子科技有限公司"},MATCH(D11181,{"BJ_zhongyu";"JS_WX_liteer";"JS_CZ_wodefeng"},0)),"")</f>
        <v>常州市金坛沃德丰电子科技有限公司</v>
      </c>
      <c r="D11181" s="11" t="str">
        <f>[1]动作!$G11180</f>
        <v>JS_CZ_wodefeng</v>
      </c>
      <c r="E11181" s="11" t="str">
        <f>[1]动作!$D11180</f>
        <v>电表故障</v>
      </c>
      <c r="F11181" s="11" t="s">
        <v>45</v>
      </c>
      <c r="G11181" s="12">
        <f>[1]动作!$A11180+[1]动作!$B11180</f>
        <v>43218.180034722223</v>
      </c>
      <c r="H11181" s="12"/>
      <c r="I11181" s="11"/>
    </row>
    <row r="11182" spans="1:9" hidden="1" x14ac:dyDescent="0.3">
      <c r="A11182" s="24">
        <v>11180</v>
      </c>
      <c r="B11182" s="11" t="str">
        <f>IFERROR(INDEX({"JSNY-BJ0001-01";"JSNY-JS0022-01";"JSNY-JS0002-01"},MATCH(D11182,{"BJ_zhongyu";"JS_WX_liteer";"JS_CZ_wodefeng"},0)),"")</f>
        <v>JSNY-JS0002-01</v>
      </c>
      <c r="C11182" s="11" t="str">
        <f>IFERROR(INDEX({"北京中裕世纪大酒店";"江苏利特尔绿色包装股份有限公司";"常州市金坛沃德丰电子科技有限公司"},MATCH(D11182,{"BJ_zhongyu";"JS_WX_liteer";"JS_CZ_wodefeng"},0)),"")</f>
        <v>常州市金坛沃德丰电子科技有限公司</v>
      </c>
      <c r="D11182" s="11" t="str">
        <f>[1]动作!$G11181</f>
        <v>JS_CZ_wodefeng</v>
      </c>
      <c r="E11182" s="11" t="str">
        <f>[1]动作!$D11181</f>
        <v>电表故障</v>
      </c>
      <c r="F11182" s="11" t="s">
        <v>45</v>
      </c>
      <c r="G11182" s="12">
        <f>[1]动作!$A11181+[1]动作!$B11181</f>
        <v>43218.180150462962</v>
      </c>
      <c r="H11182" s="12"/>
      <c r="I11182" s="11"/>
    </row>
    <row r="11183" spans="1:9" hidden="1" x14ac:dyDescent="0.3">
      <c r="A11183" s="24">
        <v>11181</v>
      </c>
      <c r="B11183" s="11" t="str">
        <f>IFERROR(INDEX({"JSNY-BJ0001-01";"JSNY-JS0022-01";"JSNY-JS0002-01"},MATCH(D11183,{"BJ_zhongyu";"JS_WX_liteer";"JS_CZ_wodefeng"},0)),"")</f>
        <v>JSNY-JS0002-01</v>
      </c>
      <c r="C11183" s="11" t="str">
        <f>IFERROR(INDEX({"北京中裕世纪大酒店";"江苏利特尔绿色包装股份有限公司";"常州市金坛沃德丰电子科技有限公司"},MATCH(D11183,{"BJ_zhongyu";"JS_WX_liteer";"JS_CZ_wodefeng"},0)),"")</f>
        <v>常州市金坛沃德丰电子科技有限公司</v>
      </c>
      <c r="D11183" s="11" t="str">
        <f>[1]动作!$G11182</f>
        <v>JS_CZ_wodefeng</v>
      </c>
      <c r="E11183" s="11" t="str">
        <f>[1]动作!$D11182</f>
        <v>电表故障</v>
      </c>
      <c r="F11183" s="11" t="s">
        <v>45</v>
      </c>
      <c r="G11183" s="12">
        <f>[1]动作!$A11182+[1]动作!$B11182</f>
        <v>43218.181597222225</v>
      </c>
      <c r="H11183" s="12"/>
      <c r="I11183" s="11"/>
    </row>
    <row r="11184" spans="1:9" hidden="1" x14ac:dyDescent="0.3">
      <c r="A11184" s="24">
        <v>11182</v>
      </c>
      <c r="B11184" s="11" t="str">
        <f>IFERROR(INDEX({"JSNY-BJ0001-01";"JSNY-JS0022-01";"JSNY-JS0002-01"},MATCH(D11184,{"BJ_zhongyu";"JS_WX_liteer";"JS_CZ_wodefeng"},0)),"")</f>
        <v>JSNY-JS0002-01</v>
      </c>
      <c r="C11184" s="11" t="str">
        <f>IFERROR(INDEX({"北京中裕世纪大酒店";"江苏利特尔绿色包装股份有限公司";"常州市金坛沃德丰电子科技有限公司"},MATCH(D11184,{"BJ_zhongyu";"JS_WX_liteer";"JS_CZ_wodefeng"},0)),"")</f>
        <v>常州市金坛沃德丰电子科技有限公司</v>
      </c>
      <c r="D11184" s="11" t="str">
        <f>[1]动作!$G11183</f>
        <v>JS_CZ_wodefeng</v>
      </c>
      <c r="E11184" s="11" t="str">
        <f>[1]动作!$D11183</f>
        <v>电表故障</v>
      </c>
      <c r="F11184" s="11" t="s">
        <v>45</v>
      </c>
      <c r="G11184" s="12">
        <f>[1]动作!$A11183+[1]动作!$B11183</f>
        <v>43218.184907407405</v>
      </c>
      <c r="H11184" s="12"/>
      <c r="I11184" s="11"/>
    </row>
    <row r="11185" spans="1:9" hidden="1" x14ac:dyDescent="0.3">
      <c r="A11185" s="24">
        <v>11183</v>
      </c>
      <c r="B11185" s="11" t="str">
        <f>IFERROR(INDEX({"JSNY-BJ0001-01";"JSNY-JS0022-01";"JSNY-JS0002-01"},MATCH(D11185,{"BJ_zhongyu";"JS_WX_liteer";"JS_CZ_wodefeng"},0)),"")</f>
        <v>JSNY-JS0002-01</v>
      </c>
      <c r="C11185" s="11" t="str">
        <f>IFERROR(INDEX({"北京中裕世纪大酒店";"江苏利特尔绿色包装股份有限公司";"常州市金坛沃德丰电子科技有限公司"},MATCH(D11185,{"BJ_zhongyu";"JS_WX_liteer";"JS_CZ_wodefeng"},0)),"")</f>
        <v>常州市金坛沃德丰电子科技有限公司</v>
      </c>
      <c r="D11185" s="11" t="str">
        <f>[1]动作!$G11184</f>
        <v>JS_CZ_wodefeng</v>
      </c>
      <c r="E11185" s="11" t="str">
        <f>[1]动作!$D11184</f>
        <v>电表故障</v>
      </c>
      <c r="F11185" s="11" t="s">
        <v>45</v>
      </c>
      <c r="G11185" s="12">
        <f>[1]动作!$A11184+[1]动作!$B11184</f>
        <v>43218.18513888889</v>
      </c>
      <c r="H11185" s="12"/>
      <c r="I11185" s="11"/>
    </row>
    <row r="11186" spans="1:9" hidden="1" x14ac:dyDescent="0.3">
      <c r="A11186" s="24">
        <v>11184</v>
      </c>
      <c r="B11186" s="11" t="str">
        <f>IFERROR(INDEX({"JSNY-BJ0001-01";"JSNY-JS0022-01";"JSNY-JS0002-01"},MATCH(D11186,{"BJ_zhongyu";"JS_WX_liteer";"JS_CZ_wodefeng"},0)),"")</f>
        <v>JSNY-JS0002-01</v>
      </c>
      <c r="C11186" s="11" t="str">
        <f>IFERROR(INDEX({"北京中裕世纪大酒店";"江苏利特尔绿色包装股份有限公司";"常州市金坛沃德丰电子科技有限公司"},MATCH(D11186,{"BJ_zhongyu";"JS_WX_liteer";"JS_CZ_wodefeng"},0)),"")</f>
        <v>常州市金坛沃德丰电子科技有限公司</v>
      </c>
      <c r="D11186" s="11" t="str">
        <f>[1]动作!$G11185</f>
        <v>JS_CZ_wodefeng</v>
      </c>
      <c r="E11186" s="11" t="str">
        <f>[1]动作!$D11185</f>
        <v>电表故障</v>
      </c>
      <c r="F11186" s="11" t="s">
        <v>45</v>
      </c>
      <c r="G11186" s="12">
        <f>[1]动作!$A11185+[1]动作!$B11185</f>
        <v>43218.185254629629</v>
      </c>
      <c r="H11186" s="12"/>
      <c r="I11186" s="11"/>
    </row>
    <row r="11187" spans="1:9" hidden="1" x14ac:dyDescent="0.3">
      <c r="A11187" s="24">
        <v>11185</v>
      </c>
      <c r="B11187" s="11" t="str">
        <f>IFERROR(INDEX({"JSNY-BJ0001-01";"JSNY-JS0022-01";"JSNY-JS0002-01"},MATCH(D11187,{"BJ_zhongyu";"JS_WX_liteer";"JS_CZ_wodefeng"},0)),"")</f>
        <v>JSNY-JS0002-01</v>
      </c>
      <c r="C11187" s="11" t="str">
        <f>IFERROR(INDEX({"北京中裕世纪大酒店";"江苏利特尔绿色包装股份有限公司";"常州市金坛沃德丰电子科技有限公司"},MATCH(D11187,{"BJ_zhongyu";"JS_WX_liteer";"JS_CZ_wodefeng"},0)),"")</f>
        <v>常州市金坛沃德丰电子科技有限公司</v>
      </c>
      <c r="D11187" s="11" t="str">
        <f>[1]动作!$G11186</f>
        <v>JS_CZ_wodefeng</v>
      </c>
      <c r="E11187" s="11" t="str">
        <f>[1]动作!$D11186</f>
        <v>电表故障</v>
      </c>
      <c r="F11187" s="11" t="s">
        <v>45</v>
      </c>
      <c r="G11187" s="12">
        <f>[1]动作!$A11186+[1]动作!$B11186</f>
        <v>43218.186354166668</v>
      </c>
      <c r="H11187" s="12"/>
      <c r="I11187" s="11"/>
    </row>
    <row r="11188" spans="1:9" hidden="1" x14ac:dyDescent="0.3">
      <c r="A11188" s="24">
        <v>11186</v>
      </c>
      <c r="B11188" s="11" t="str">
        <f>IFERROR(INDEX({"JSNY-BJ0001-01";"JSNY-JS0022-01";"JSNY-JS0002-01"},MATCH(D11188,{"BJ_zhongyu";"JS_WX_liteer";"JS_CZ_wodefeng"},0)),"")</f>
        <v>JSNY-JS0002-01</v>
      </c>
      <c r="C11188" s="11" t="str">
        <f>IFERROR(INDEX({"北京中裕世纪大酒店";"江苏利特尔绿色包装股份有限公司";"常州市金坛沃德丰电子科技有限公司"},MATCH(D11188,{"BJ_zhongyu";"JS_WX_liteer";"JS_CZ_wodefeng"},0)),"")</f>
        <v>常州市金坛沃德丰电子科技有限公司</v>
      </c>
      <c r="D11188" s="11" t="str">
        <f>[1]动作!$G11187</f>
        <v>JS_CZ_wodefeng</v>
      </c>
      <c r="E11188" s="11" t="str">
        <f>[1]动作!$D11187</f>
        <v>电表故障</v>
      </c>
      <c r="F11188" s="11" t="s">
        <v>45</v>
      </c>
      <c r="G11188" s="12">
        <f>[1]动作!$A11187+[1]动作!$B11187</f>
        <v>43218.190289351849</v>
      </c>
      <c r="H11188" s="12"/>
      <c r="I11188" s="11"/>
    </row>
    <row r="11189" spans="1:9" hidden="1" x14ac:dyDescent="0.3">
      <c r="A11189" s="24">
        <v>11187</v>
      </c>
      <c r="B11189" s="11" t="str">
        <f>IFERROR(INDEX({"JSNY-BJ0001-01";"JSNY-JS0022-01";"JSNY-JS0002-01"},MATCH(D11189,{"BJ_zhongyu";"JS_WX_liteer";"JS_CZ_wodefeng"},0)),"")</f>
        <v>JSNY-JS0002-01</v>
      </c>
      <c r="C11189" s="11" t="str">
        <f>IFERROR(INDEX({"北京中裕世纪大酒店";"江苏利特尔绿色包装股份有限公司";"常州市金坛沃德丰电子科技有限公司"},MATCH(D11189,{"BJ_zhongyu";"JS_WX_liteer";"JS_CZ_wodefeng"},0)),"")</f>
        <v>常州市金坛沃德丰电子科技有限公司</v>
      </c>
      <c r="D11189" s="11" t="str">
        <f>[1]动作!$G11188</f>
        <v>JS_CZ_wodefeng</v>
      </c>
      <c r="E11189" s="11" t="str">
        <f>[1]动作!$D11188</f>
        <v>电表故障</v>
      </c>
      <c r="F11189" s="11" t="s">
        <v>45</v>
      </c>
      <c r="G11189" s="12">
        <f>[1]动作!$A11188+[1]动作!$B11188</f>
        <v>43218.191562499997</v>
      </c>
      <c r="H11189" s="12"/>
      <c r="I11189" s="11"/>
    </row>
    <row r="11190" spans="1:9" hidden="1" x14ac:dyDescent="0.3">
      <c r="A11190" s="24">
        <v>11188</v>
      </c>
      <c r="B11190" s="11" t="str">
        <f>IFERROR(INDEX({"JSNY-BJ0001-01";"JSNY-JS0022-01";"JSNY-JS0002-01"},MATCH(D11190,{"BJ_zhongyu";"JS_WX_liteer";"JS_CZ_wodefeng"},0)),"")</f>
        <v>JSNY-JS0002-01</v>
      </c>
      <c r="C11190" s="11" t="str">
        <f>IFERROR(INDEX({"北京中裕世纪大酒店";"江苏利特尔绿色包装股份有限公司";"常州市金坛沃德丰电子科技有限公司"},MATCH(D11190,{"BJ_zhongyu";"JS_WX_liteer";"JS_CZ_wodefeng"},0)),"")</f>
        <v>常州市金坛沃德丰电子科技有限公司</v>
      </c>
      <c r="D11190" s="11" t="str">
        <f>[1]动作!$G11189</f>
        <v>JS_CZ_wodefeng</v>
      </c>
      <c r="E11190" s="11" t="str">
        <f>[1]动作!$D11189</f>
        <v>电表故障</v>
      </c>
      <c r="F11190" s="11" t="s">
        <v>45</v>
      </c>
      <c r="G11190" s="12">
        <f>[1]动作!$A11189+[1]动作!$B11189</f>
        <v>43218.192662037036</v>
      </c>
      <c r="H11190" s="12"/>
      <c r="I11190" s="11"/>
    </row>
    <row r="11191" spans="1:9" hidden="1" x14ac:dyDescent="0.3">
      <c r="A11191" s="24">
        <v>11189</v>
      </c>
      <c r="B11191" s="11" t="str">
        <f>IFERROR(INDEX({"JSNY-BJ0001-01";"JSNY-JS0022-01";"JSNY-JS0002-01"},MATCH(D11191,{"BJ_zhongyu";"JS_WX_liteer";"JS_CZ_wodefeng"},0)),"")</f>
        <v>JSNY-JS0002-01</v>
      </c>
      <c r="C11191" s="11" t="str">
        <f>IFERROR(INDEX({"北京中裕世纪大酒店";"江苏利特尔绿色包装股份有限公司";"常州市金坛沃德丰电子科技有限公司"},MATCH(D11191,{"BJ_zhongyu";"JS_WX_liteer";"JS_CZ_wodefeng"},0)),"")</f>
        <v>常州市金坛沃德丰电子科技有限公司</v>
      </c>
      <c r="D11191" s="11" t="str">
        <f>[1]动作!$G11190</f>
        <v>JS_CZ_wodefeng</v>
      </c>
      <c r="E11191" s="11" t="str">
        <f>[1]动作!$D11190</f>
        <v>电表故障</v>
      </c>
      <c r="F11191" s="11" t="s">
        <v>45</v>
      </c>
      <c r="G11191" s="12">
        <f>[1]动作!$A11190+[1]动作!$B11190</f>
        <v>43218.196481481478</v>
      </c>
      <c r="H11191" s="12"/>
      <c r="I11191" s="11"/>
    </row>
    <row r="11192" spans="1:9" hidden="1" x14ac:dyDescent="0.3">
      <c r="A11192" s="24">
        <v>11190</v>
      </c>
      <c r="B11192" s="11" t="str">
        <f>IFERROR(INDEX({"JSNY-BJ0001-01";"JSNY-JS0022-01";"JSNY-JS0002-01"},MATCH(D11192,{"BJ_zhongyu";"JS_WX_liteer";"JS_CZ_wodefeng"},0)),"")</f>
        <v>JSNY-JS0002-01</v>
      </c>
      <c r="C11192" s="11" t="str">
        <f>IFERROR(INDEX({"北京中裕世纪大酒店";"江苏利特尔绿色包装股份有限公司";"常州市金坛沃德丰电子科技有限公司"},MATCH(D11192,{"BJ_zhongyu";"JS_WX_liteer";"JS_CZ_wodefeng"},0)),"")</f>
        <v>常州市金坛沃德丰电子科技有限公司</v>
      </c>
      <c r="D11192" s="11" t="str">
        <f>[1]动作!$G11191</f>
        <v>JS_CZ_wodefeng</v>
      </c>
      <c r="E11192" s="11" t="str">
        <f>[1]动作!$D11191</f>
        <v>电表故障</v>
      </c>
      <c r="F11192" s="11" t="s">
        <v>45</v>
      </c>
      <c r="G11192" s="12">
        <f>[1]动作!$A11191+[1]动作!$B11191</f>
        <v>43218.196597222224</v>
      </c>
      <c r="H11192" s="12"/>
      <c r="I11192" s="11"/>
    </row>
    <row r="11193" spans="1:9" hidden="1" x14ac:dyDescent="0.3">
      <c r="A11193" s="24">
        <v>11191</v>
      </c>
      <c r="B11193" s="11" t="str">
        <f>IFERROR(INDEX({"JSNY-BJ0001-01";"JSNY-JS0022-01";"JSNY-JS0002-01"},MATCH(D11193,{"BJ_zhongyu";"JS_WX_liteer";"JS_CZ_wodefeng"},0)),"")</f>
        <v>JSNY-JS0002-01</v>
      </c>
      <c r="C11193" s="11" t="str">
        <f>IFERROR(INDEX({"北京中裕世纪大酒店";"江苏利特尔绿色包装股份有限公司";"常州市金坛沃德丰电子科技有限公司"},MATCH(D11193,{"BJ_zhongyu";"JS_WX_liteer";"JS_CZ_wodefeng"},0)),"")</f>
        <v>常州市金坛沃德丰电子科技有限公司</v>
      </c>
      <c r="D11193" s="11" t="str">
        <f>[1]动作!$G11192</f>
        <v>JS_CZ_wodefeng</v>
      </c>
      <c r="E11193" s="11" t="str">
        <f>[1]动作!$D11192</f>
        <v>电表故障</v>
      </c>
      <c r="F11193" s="11" t="s">
        <v>45</v>
      </c>
      <c r="G11193" s="12">
        <f>[1]动作!$A11192+[1]动作!$B11192</f>
        <v>43218.196712962963</v>
      </c>
      <c r="H11193" s="12"/>
      <c r="I11193" s="11"/>
    </row>
    <row r="11194" spans="1:9" hidden="1" x14ac:dyDescent="0.3">
      <c r="A11194" s="24">
        <v>11192</v>
      </c>
      <c r="B11194" s="11" t="str">
        <f>IFERROR(INDEX({"JSNY-BJ0001-01";"JSNY-JS0022-01";"JSNY-JS0002-01"},MATCH(D11194,{"BJ_zhongyu";"JS_WX_liteer";"JS_CZ_wodefeng"},0)),"")</f>
        <v>JSNY-JS0002-01</v>
      </c>
      <c r="C11194" s="11" t="str">
        <f>IFERROR(INDEX({"北京中裕世纪大酒店";"江苏利特尔绿色包装股份有限公司";"常州市金坛沃德丰电子科技有限公司"},MATCH(D11194,{"BJ_zhongyu";"JS_WX_liteer";"JS_CZ_wodefeng"},0)),"")</f>
        <v>常州市金坛沃德丰电子科技有限公司</v>
      </c>
      <c r="D11194" s="11" t="str">
        <f>[1]动作!$G11193</f>
        <v>JS_CZ_wodefeng</v>
      </c>
      <c r="E11194" s="11" t="str">
        <f>[1]动作!$D11193</f>
        <v>电表故障</v>
      </c>
      <c r="F11194" s="11" t="s">
        <v>45</v>
      </c>
      <c r="G11194" s="12">
        <f>[1]动作!$A11193+[1]动作!$B11193</f>
        <v>43218.19908564815</v>
      </c>
      <c r="H11194" s="12"/>
      <c r="I11194" s="11"/>
    </row>
    <row r="11195" spans="1:9" hidden="1" x14ac:dyDescent="0.3">
      <c r="A11195" s="24">
        <v>11193</v>
      </c>
      <c r="B11195" s="11" t="str">
        <f>IFERROR(INDEX({"JSNY-BJ0001-01";"JSNY-JS0022-01";"JSNY-JS0002-01"},MATCH(D11195,{"BJ_zhongyu";"JS_WX_liteer";"JS_CZ_wodefeng"},0)),"")</f>
        <v>JSNY-JS0002-01</v>
      </c>
      <c r="C11195" s="11" t="str">
        <f>IFERROR(INDEX({"北京中裕世纪大酒店";"江苏利特尔绿色包装股份有限公司";"常州市金坛沃德丰电子科技有限公司"},MATCH(D11195,{"BJ_zhongyu";"JS_WX_liteer";"JS_CZ_wodefeng"},0)),"")</f>
        <v>常州市金坛沃德丰电子科技有限公司</v>
      </c>
      <c r="D11195" s="11" t="str">
        <f>[1]动作!$G11194</f>
        <v>JS_CZ_wodefeng</v>
      </c>
      <c r="E11195" s="11" t="str">
        <f>[1]动作!$D11194</f>
        <v>电表故障</v>
      </c>
      <c r="F11195" s="11" t="s">
        <v>45</v>
      </c>
      <c r="G11195" s="12">
        <f>[1]动作!$A11194+[1]动作!$B11194</f>
        <v>43218.200532407405</v>
      </c>
      <c r="H11195" s="12"/>
      <c r="I11195" s="11"/>
    </row>
    <row r="11196" spans="1:9" hidden="1" x14ac:dyDescent="0.3">
      <c r="A11196" s="24">
        <v>11194</v>
      </c>
      <c r="B11196" s="11" t="str">
        <f>IFERROR(INDEX({"JSNY-BJ0001-01";"JSNY-JS0022-01";"JSNY-JS0002-01"},MATCH(D11196,{"BJ_zhongyu";"JS_WX_liteer";"JS_CZ_wodefeng"},0)),"")</f>
        <v>JSNY-JS0002-01</v>
      </c>
      <c r="C11196" s="11" t="str">
        <f>IFERROR(INDEX({"北京中裕世纪大酒店";"江苏利特尔绿色包装股份有限公司";"常州市金坛沃德丰电子科技有限公司"},MATCH(D11196,{"BJ_zhongyu";"JS_WX_liteer";"JS_CZ_wodefeng"},0)),"")</f>
        <v>常州市金坛沃德丰电子科技有限公司</v>
      </c>
      <c r="D11196" s="11" t="str">
        <f>[1]动作!$G11195</f>
        <v>JS_CZ_wodefeng</v>
      </c>
      <c r="E11196" s="11" t="str">
        <f>[1]动作!$D11195</f>
        <v>电表故障</v>
      </c>
      <c r="F11196" s="11" t="s">
        <v>45</v>
      </c>
      <c r="G11196" s="12">
        <f>[1]动作!$A11195+[1]动作!$B11195</f>
        <v>43218.200648148151</v>
      </c>
      <c r="H11196" s="12"/>
      <c r="I11196" s="11"/>
    </row>
    <row r="11197" spans="1:9" hidden="1" x14ac:dyDescent="0.3">
      <c r="A11197" s="24">
        <v>11195</v>
      </c>
      <c r="B11197" s="11" t="str">
        <f>IFERROR(INDEX({"JSNY-BJ0001-01";"JSNY-JS0022-01";"JSNY-JS0002-01"},MATCH(D11197,{"BJ_zhongyu";"JS_WX_liteer";"JS_CZ_wodefeng"},0)),"")</f>
        <v>JSNY-JS0002-01</v>
      </c>
      <c r="C11197" s="11" t="str">
        <f>IFERROR(INDEX({"北京中裕世纪大酒店";"江苏利特尔绿色包装股份有限公司";"常州市金坛沃德丰电子科技有限公司"},MATCH(D11197,{"BJ_zhongyu";"JS_WX_liteer";"JS_CZ_wodefeng"},0)),"")</f>
        <v>常州市金坛沃德丰电子科技有限公司</v>
      </c>
      <c r="D11197" s="11" t="str">
        <f>[1]动作!$G11196</f>
        <v>JS_CZ_wodefeng</v>
      </c>
      <c r="E11197" s="11" t="str">
        <f>[1]动作!$D11196</f>
        <v>电表故障</v>
      </c>
      <c r="F11197" s="11" t="s">
        <v>45</v>
      </c>
      <c r="G11197" s="12">
        <f>[1]动作!$A11196+[1]动作!$B11196</f>
        <v>43218.201689814814</v>
      </c>
      <c r="H11197" s="12"/>
      <c r="I11197" s="11"/>
    </row>
    <row r="11198" spans="1:9" hidden="1" x14ac:dyDescent="0.3">
      <c r="A11198" s="24">
        <v>11196</v>
      </c>
      <c r="B11198" s="11" t="str">
        <f>IFERROR(INDEX({"JSNY-BJ0001-01";"JSNY-JS0022-01";"JSNY-JS0002-01"},MATCH(D11198,{"BJ_zhongyu";"JS_WX_liteer";"JS_CZ_wodefeng"},0)),"")</f>
        <v>JSNY-JS0002-01</v>
      </c>
      <c r="C11198" s="11" t="str">
        <f>IFERROR(INDEX({"北京中裕世纪大酒店";"江苏利特尔绿色包装股份有限公司";"常州市金坛沃德丰电子科技有限公司"},MATCH(D11198,{"BJ_zhongyu";"JS_WX_liteer";"JS_CZ_wodefeng"},0)),"")</f>
        <v>常州市金坛沃德丰电子科技有限公司</v>
      </c>
      <c r="D11198" s="11" t="str">
        <f>[1]动作!$G11197</f>
        <v>JS_CZ_wodefeng</v>
      </c>
      <c r="E11198" s="11" t="str">
        <f>[1]动作!$D11197</f>
        <v>电表故障</v>
      </c>
      <c r="F11198" s="11" t="s">
        <v>45</v>
      </c>
      <c r="G11198" s="12">
        <f>[1]动作!$A11197+[1]动作!$B11197</f>
        <v>43218.201874999999</v>
      </c>
      <c r="H11198" s="12"/>
      <c r="I11198" s="11"/>
    </row>
    <row r="11199" spans="1:9" hidden="1" x14ac:dyDescent="0.3">
      <c r="A11199" s="24">
        <v>11197</v>
      </c>
      <c r="B11199" s="11" t="str">
        <f>IFERROR(INDEX({"JSNY-BJ0001-01";"JSNY-JS0022-01";"JSNY-JS0002-01"},MATCH(D11199,{"BJ_zhongyu";"JS_WX_liteer";"JS_CZ_wodefeng"},0)),"")</f>
        <v>JSNY-JS0002-01</v>
      </c>
      <c r="C11199" s="11" t="str">
        <f>IFERROR(INDEX({"北京中裕世纪大酒店";"江苏利特尔绿色包装股份有限公司";"常州市金坛沃德丰电子科技有限公司"},MATCH(D11199,{"BJ_zhongyu";"JS_WX_liteer";"JS_CZ_wodefeng"},0)),"")</f>
        <v>常州市金坛沃德丰电子科技有限公司</v>
      </c>
      <c r="D11199" s="11" t="str">
        <f>[1]动作!$G11198</f>
        <v>JS_CZ_wodefeng</v>
      </c>
      <c r="E11199" s="11" t="str">
        <f>[1]动作!$D11198</f>
        <v>电表故障</v>
      </c>
      <c r="F11199" s="11" t="s">
        <v>45</v>
      </c>
      <c r="G11199" s="12">
        <f>[1]动作!$A11198+[1]动作!$B11198</f>
        <v>43218.204467592594</v>
      </c>
      <c r="H11199" s="12"/>
      <c r="I11199" s="11"/>
    </row>
    <row r="11200" spans="1:9" hidden="1" x14ac:dyDescent="0.3">
      <c r="A11200" s="24">
        <v>11198</v>
      </c>
      <c r="B11200" s="11" t="str">
        <f>IFERROR(INDEX({"JSNY-BJ0001-01";"JSNY-JS0022-01";"JSNY-JS0002-01"},MATCH(D11200,{"BJ_zhongyu";"JS_WX_liteer";"JS_CZ_wodefeng"},0)),"")</f>
        <v>JSNY-JS0002-01</v>
      </c>
      <c r="C11200" s="11" t="str">
        <f>IFERROR(INDEX({"北京中裕世纪大酒店";"江苏利特尔绿色包装股份有限公司";"常州市金坛沃德丰电子科技有限公司"},MATCH(D11200,{"BJ_zhongyu";"JS_WX_liteer";"JS_CZ_wodefeng"},0)),"")</f>
        <v>常州市金坛沃德丰电子科技有限公司</v>
      </c>
      <c r="D11200" s="11" t="str">
        <f>[1]动作!$G11199</f>
        <v>JS_CZ_wodefeng</v>
      </c>
      <c r="E11200" s="11" t="str">
        <f>[1]动作!$D11199</f>
        <v>电表故障</v>
      </c>
      <c r="F11200" s="11" t="s">
        <v>45</v>
      </c>
      <c r="G11200" s="12">
        <f>[1]动作!$A11199+[1]动作!$B11199</f>
        <v>43218.205451388887</v>
      </c>
      <c r="H11200" s="12"/>
      <c r="I11200" s="11"/>
    </row>
    <row r="11201" spans="1:9" hidden="1" x14ac:dyDescent="0.3">
      <c r="A11201" s="24">
        <v>11199</v>
      </c>
      <c r="B11201" s="11" t="str">
        <f>IFERROR(INDEX({"JSNY-BJ0001-01";"JSNY-JS0022-01";"JSNY-JS0002-01"},MATCH(D11201,{"BJ_zhongyu";"JS_WX_liteer";"JS_CZ_wodefeng"},0)),"")</f>
        <v>JSNY-JS0002-01</v>
      </c>
      <c r="C11201" s="11" t="str">
        <f>IFERROR(INDEX({"北京中裕世纪大酒店";"江苏利特尔绿色包装股份有限公司";"常州市金坛沃德丰电子科技有限公司"},MATCH(D11201,{"BJ_zhongyu";"JS_WX_liteer";"JS_CZ_wodefeng"},0)),"")</f>
        <v>常州市金坛沃德丰电子科技有限公司</v>
      </c>
      <c r="D11201" s="11" t="str">
        <f>[1]动作!$G11200</f>
        <v>JS_CZ_wodefeng</v>
      </c>
      <c r="E11201" s="11" t="str">
        <f>[1]动作!$D11200</f>
        <v>电表故障</v>
      </c>
      <c r="F11201" s="11" t="s">
        <v>45</v>
      </c>
      <c r="G11201" s="12">
        <f>[1]动作!$A11200+[1]动作!$B11200</f>
        <v>43218.205625000002</v>
      </c>
      <c r="H11201" s="12"/>
      <c r="I11201" s="11"/>
    </row>
    <row r="11202" spans="1:9" hidden="1" x14ac:dyDescent="0.3">
      <c r="A11202" s="24">
        <v>11200</v>
      </c>
      <c r="B11202" s="11" t="str">
        <f>IFERROR(INDEX({"JSNY-BJ0001-01";"JSNY-JS0022-01";"JSNY-JS0002-01"},MATCH(D11202,{"BJ_zhongyu";"JS_WX_liteer";"JS_CZ_wodefeng"},0)),"")</f>
        <v>JSNY-JS0002-01</v>
      </c>
      <c r="C11202" s="11" t="str">
        <f>IFERROR(INDEX({"北京中裕世纪大酒店";"江苏利特尔绿色包装股份有限公司";"常州市金坛沃德丰电子科技有限公司"},MATCH(D11202,{"BJ_zhongyu";"JS_WX_liteer";"JS_CZ_wodefeng"},0)),"")</f>
        <v>常州市金坛沃德丰电子科技有限公司</v>
      </c>
      <c r="D11202" s="11" t="str">
        <f>[1]动作!$G11201</f>
        <v>JS_CZ_wodefeng</v>
      </c>
      <c r="E11202" s="11" t="str">
        <f>[1]动作!$D11201</f>
        <v>电表故障</v>
      </c>
      <c r="F11202" s="11" t="s">
        <v>45</v>
      </c>
      <c r="G11202" s="12">
        <f>[1]动作!$A11201+[1]动作!$B11201</f>
        <v>43218.20585648148</v>
      </c>
      <c r="H11202" s="12"/>
      <c r="I11202" s="11"/>
    </row>
    <row r="11203" spans="1:9" hidden="1" x14ac:dyDescent="0.3">
      <c r="A11203" s="24">
        <v>11201</v>
      </c>
      <c r="B11203" s="11" t="str">
        <f>IFERROR(INDEX({"JSNY-BJ0001-01";"JSNY-JS0022-01";"JSNY-JS0002-01"},MATCH(D11203,{"BJ_zhongyu";"JS_WX_liteer";"JS_CZ_wodefeng"},0)),"")</f>
        <v>JSNY-JS0002-01</v>
      </c>
      <c r="C11203" s="11" t="str">
        <f>IFERROR(INDEX({"北京中裕世纪大酒店";"江苏利特尔绿色包装股份有限公司";"常州市金坛沃德丰电子科技有限公司"},MATCH(D11203,{"BJ_zhongyu";"JS_WX_liteer";"JS_CZ_wodefeng"},0)),"")</f>
        <v>常州市金坛沃德丰电子科技有限公司</v>
      </c>
      <c r="D11203" s="11" t="str">
        <f>[1]动作!$G11202</f>
        <v>JS_CZ_wodefeng</v>
      </c>
      <c r="E11203" s="11" t="str">
        <f>[1]动作!$D11202</f>
        <v>电表故障</v>
      </c>
      <c r="F11203" s="11" t="s">
        <v>45</v>
      </c>
      <c r="G11203" s="12">
        <f>[1]动作!$A11202+[1]动作!$B11202</f>
        <v>43218.206909722219</v>
      </c>
      <c r="H11203" s="12"/>
      <c r="I11203" s="11"/>
    </row>
    <row r="11204" spans="1:9" hidden="1" x14ac:dyDescent="0.3">
      <c r="A11204" s="24">
        <v>11202</v>
      </c>
      <c r="B11204" s="11" t="str">
        <f>IFERROR(INDEX({"JSNY-BJ0001-01";"JSNY-JS0022-01";"JSNY-JS0002-01"},MATCH(D11204,{"BJ_zhongyu";"JS_WX_liteer";"JS_CZ_wodefeng"},0)),"")</f>
        <v>JSNY-JS0002-01</v>
      </c>
      <c r="C11204" s="11" t="str">
        <f>IFERROR(INDEX({"北京中裕世纪大酒店";"江苏利特尔绿色包装股份有限公司";"常州市金坛沃德丰电子科技有限公司"},MATCH(D11204,{"BJ_zhongyu";"JS_WX_liteer";"JS_CZ_wodefeng"},0)),"")</f>
        <v>常州市金坛沃德丰电子科技有限公司</v>
      </c>
      <c r="D11204" s="11" t="str">
        <f>[1]动作!$G11203</f>
        <v>JS_CZ_wodefeng</v>
      </c>
      <c r="E11204" s="11" t="str">
        <f>[1]动作!$D11203</f>
        <v>电表故障</v>
      </c>
      <c r="F11204" s="11" t="s">
        <v>45</v>
      </c>
      <c r="G11204" s="12">
        <f>[1]动作!$A11203+[1]动作!$B11203</f>
        <v>43218.207025462965</v>
      </c>
      <c r="H11204" s="12"/>
      <c r="I11204" s="11"/>
    </row>
    <row r="11205" spans="1:9" hidden="1" x14ac:dyDescent="0.3">
      <c r="A11205" s="24">
        <v>11203</v>
      </c>
      <c r="B11205" s="11" t="str">
        <f>IFERROR(INDEX({"JSNY-BJ0001-01";"JSNY-JS0022-01";"JSNY-JS0002-01"},MATCH(D11205,{"BJ_zhongyu";"JS_WX_liteer";"JS_CZ_wodefeng"},0)),"")</f>
        <v>JSNY-JS0002-01</v>
      </c>
      <c r="C11205" s="11" t="str">
        <f>IFERROR(INDEX({"北京中裕世纪大酒店";"江苏利特尔绿色包装股份有限公司";"常州市金坛沃德丰电子科技有限公司"},MATCH(D11205,{"BJ_zhongyu";"JS_WX_liteer";"JS_CZ_wodefeng"},0)),"")</f>
        <v>常州市金坛沃德丰电子科技有限公司</v>
      </c>
      <c r="D11205" s="11" t="str">
        <f>[1]动作!$G11204</f>
        <v>JS_CZ_wodefeng</v>
      </c>
      <c r="E11205" s="11" t="str">
        <f>[1]动作!$D11204</f>
        <v>电表故障</v>
      </c>
      <c r="F11205" s="11" t="s">
        <v>45</v>
      </c>
      <c r="G11205" s="12">
        <f>[1]动作!$A11204+[1]动作!$B11204</f>
        <v>43218.208472222221</v>
      </c>
      <c r="H11205" s="12"/>
      <c r="I11205" s="11"/>
    </row>
    <row r="11206" spans="1:9" hidden="1" x14ac:dyDescent="0.3">
      <c r="A11206" s="24">
        <v>11204</v>
      </c>
      <c r="B11206" s="11" t="str">
        <f>IFERROR(INDEX({"JSNY-BJ0001-01";"JSNY-JS0022-01";"JSNY-JS0002-01"},MATCH(D11206,{"BJ_zhongyu";"JS_WX_liteer";"JS_CZ_wodefeng"},0)),"")</f>
        <v>JSNY-JS0002-01</v>
      </c>
      <c r="C11206" s="11" t="str">
        <f>IFERROR(INDEX({"北京中裕世纪大酒店";"江苏利特尔绿色包装股份有限公司";"常州市金坛沃德丰电子科技有限公司"},MATCH(D11206,{"BJ_zhongyu";"JS_WX_liteer";"JS_CZ_wodefeng"},0)),"")</f>
        <v>常州市金坛沃德丰电子科技有限公司</v>
      </c>
      <c r="D11206" s="11" t="str">
        <f>[1]动作!$G11205</f>
        <v>JS_CZ_wodefeng</v>
      </c>
      <c r="E11206" s="11" t="str">
        <f>[1]动作!$D11205</f>
        <v>电表故障</v>
      </c>
      <c r="F11206" s="11" t="s">
        <v>45</v>
      </c>
      <c r="G11206" s="12">
        <f>[1]动作!$A11205+[1]动作!$B11205</f>
        <v>43218.212407407409</v>
      </c>
      <c r="H11206" s="12"/>
      <c r="I11206" s="11"/>
    </row>
    <row r="11207" spans="1:9" hidden="1" x14ac:dyDescent="0.3">
      <c r="A11207" s="24">
        <v>11205</v>
      </c>
      <c r="B11207" s="11" t="str">
        <f>IFERROR(INDEX({"JSNY-BJ0001-01";"JSNY-JS0022-01";"JSNY-JS0002-01"},MATCH(D11207,{"BJ_zhongyu";"JS_WX_liteer";"JS_CZ_wodefeng"},0)),"")</f>
        <v>JSNY-JS0002-01</v>
      </c>
      <c r="C11207" s="11" t="str">
        <f>IFERROR(INDEX({"北京中裕世纪大酒店";"江苏利特尔绿色包装股份有限公司";"常州市金坛沃德丰电子科技有限公司"},MATCH(D11207,{"BJ_zhongyu";"JS_WX_liteer";"JS_CZ_wodefeng"},0)),"")</f>
        <v>常州市金坛沃德丰电子科技有限公司</v>
      </c>
      <c r="D11207" s="11" t="str">
        <f>[1]动作!$G11206</f>
        <v>JS_CZ_wodefeng</v>
      </c>
      <c r="E11207" s="11" t="str">
        <f>[1]动作!$D11206</f>
        <v>电表故障</v>
      </c>
      <c r="F11207" s="11" t="s">
        <v>45</v>
      </c>
      <c r="G11207" s="12">
        <f>[1]动作!$A11206+[1]动作!$B11206</f>
        <v>43218.213969907411</v>
      </c>
      <c r="H11207" s="12"/>
      <c r="I11207" s="11"/>
    </row>
    <row r="11208" spans="1:9" hidden="1" x14ac:dyDescent="0.3">
      <c r="A11208" s="24">
        <v>11206</v>
      </c>
      <c r="B11208" s="11" t="str">
        <f>IFERROR(INDEX({"JSNY-BJ0001-01";"JSNY-JS0022-01";"JSNY-JS0002-01"},MATCH(D11208,{"BJ_zhongyu";"JS_WX_liteer";"JS_CZ_wodefeng"},0)),"")</f>
        <v>JSNY-JS0002-01</v>
      </c>
      <c r="C11208" s="11" t="str">
        <f>IFERROR(INDEX({"北京中裕世纪大酒店";"江苏利特尔绿色包装股份有限公司";"常州市金坛沃德丰电子科技有限公司"},MATCH(D11208,{"BJ_zhongyu";"JS_WX_liteer";"JS_CZ_wodefeng"},0)),"")</f>
        <v>常州市金坛沃德丰电子科技有限公司</v>
      </c>
      <c r="D11208" s="11" t="str">
        <f>[1]动作!$G11207</f>
        <v>JS_CZ_wodefeng</v>
      </c>
      <c r="E11208" s="11" t="str">
        <f>[1]动作!$D11207</f>
        <v>电表故障</v>
      </c>
      <c r="F11208" s="11" t="s">
        <v>45</v>
      </c>
      <c r="G11208" s="12">
        <f>[1]动作!$A11207+[1]动作!$B11207</f>
        <v>43218.216284722221</v>
      </c>
      <c r="H11208" s="12"/>
      <c r="I11208" s="11"/>
    </row>
    <row r="11209" spans="1:9" hidden="1" x14ac:dyDescent="0.3">
      <c r="A11209" s="24">
        <v>11207</v>
      </c>
      <c r="B11209" s="11" t="str">
        <f>IFERROR(INDEX({"JSNY-BJ0001-01";"JSNY-JS0022-01";"JSNY-JS0002-01"},MATCH(D11209,{"BJ_zhongyu";"JS_WX_liteer";"JS_CZ_wodefeng"},0)),"")</f>
        <v>JSNY-JS0002-01</v>
      </c>
      <c r="C11209" s="11" t="str">
        <f>IFERROR(INDEX({"北京中裕世纪大酒店";"江苏利特尔绿色包装股份有限公司";"常州市金坛沃德丰电子科技有限公司"},MATCH(D11209,{"BJ_zhongyu";"JS_WX_liteer";"JS_CZ_wodefeng"},0)),"")</f>
        <v>常州市金坛沃德丰电子科技有限公司</v>
      </c>
      <c r="D11209" s="11" t="str">
        <f>[1]动作!$G11208</f>
        <v>JS_CZ_wodefeng</v>
      </c>
      <c r="E11209" s="11" t="str">
        <f>[1]动作!$D11208</f>
        <v>电表故障</v>
      </c>
      <c r="F11209" s="11" t="s">
        <v>45</v>
      </c>
      <c r="G11209" s="12">
        <f>[1]动作!$A11208+[1]动作!$B11208</f>
        <v>43218.217268518521</v>
      </c>
      <c r="H11209" s="12"/>
      <c r="I11209" s="11"/>
    </row>
    <row r="11210" spans="1:9" hidden="1" x14ac:dyDescent="0.3">
      <c r="A11210" s="24">
        <v>11208</v>
      </c>
      <c r="B11210" s="11" t="str">
        <f>IFERROR(INDEX({"JSNY-BJ0001-01";"JSNY-JS0022-01";"JSNY-JS0002-01"},MATCH(D11210,{"BJ_zhongyu";"JS_WX_liteer";"JS_CZ_wodefeng"},0)),"")</f>
        <v>JSNY-JS0002-01</v>
      </c>
      <c r="C11210" s="11" t="str">
        <f>IFERROR(INDEX({"北京中裕世纪大酒店";"江苏利特尔绿色包装股份有限公司";"常州市金坛沃德丰电子科技有限公司"},MATCH(D11210,{"BJ_zhongyu";"JS_WX_liteer";"JS_CZ_wodefeng"},0)),"")</f>
        <v>常州市金坛沃德丰电子科技有限公司</v>
      </c>
      <c r="D11210" s="11" t="str">
        <f>[1]动作!$G11209</f>
        <v>JS_CZ_wodefeng</v>
      </c>
      <c r="E11210" s="11" t="str">
        <f>[1]动作!$D11209</f>
        <v>电表故障</v>
      </c>
      <c r="F11210" s="11" t="s">
        <v>45</v>
      </c>
      <c r="G11210" s="12">
        <f>[1]动作!$A11209+[1]动作!$B11209</f>
        <v>43218.22016203704</v>
      </c>
      <c r="H11210" s="12"/>
      <c r="I11210" s="11"/>
    </row>
    <row r="11211" spans="1:9" hidden="1" x14ac:dyDescent="0.3">
      <c r="A11211" s="24">
        <v>11209</v>
      </c>
      <c r="B11211" s="11" t="str">
        <f>IFERROR(INDEX({"JSNY-BJ0001-01";"JSNY-JS0022-01";"JSNY-JS0002-01"},MATCH(D11211,{"BJ_zhongyu";"JS_WX_liteer";"JS_CZ_wodefeng"},0)),"")</f>
        <v>JSNY-JS0002-01</v>
      </c>
      <c r="C11211" s="11" t="str">
        <f>IFERROR(INDEX({"北京中裕世纪大酒店";"江苏利特尔绿色包装股份有限公司";"常州市金坛沃德丰电子科技有限公司"},MATCH(D11211,{"BJ_zhongyu";"JS_WX_liteer";"JS_CZ_wodefeng"},0)),"")</f>
        <v>常州市金坛沃德丰电子科技有限公司</v>
      </c>
      <c r="D11211" s="11" t="str">
        <f>[1]动作!$G11210</f>
        <v>JS_CZ_wodefeng</v>
      </c>
      <c r="E11211" s="11" t="str">
        <f>[1]动作!$D11210</f>
        <v>电表故障</v>
      </c>
      <c r="F11211" s="11" t="s">
        <v>45</v>
      </c>
      <c r="G11211" s="12">
        <f>[1]动作!$A11210+[1]动作!$B11210</f>
        <v>43218.221261574072</v>
      </c>
      <c r="H11211" s="12"/>
      <c r="I11211" s="11"/>
    </row>
    <row r="11212" spans="1:9" hidden="1" x14ac:dyDescent="0.3">
      <c r="A11212" s="24">
        <v>11210</v>
      </c>
      <c r="B11212" s="11" t="str">
        <f>IFERROR(INDEX({"JSNY-BJ0001-01";"JSNY-JS0022-01";"JSNY-JS0002-01"},MATCH(D11212,{"BJ_zhongyu";"JS_WX_liteer";"JS_CZ_wodefeng"},0)),"")</f>
        <v>JSNY-JS0002-01</v>
      </c>
      <c r="C11212" s="11" t="str">
        <f>IFERROR(INDEX({"北京中裕世纪大酒店";"江苏利特尔绿色包装股份有限公司";"常州市金坛沃德丰电子科技有限公司"},MATCH(D11212,{"BJ_zhongyu";"JS_WX_liteer";"JS_CZ_wodefeng"},0)),"")</f>
        <v>常州市金坛沃德丰电子科技有限公司</v>
      </c>
      <c r="D11212" s="11" t="str">
        <f>[1]动作!$G11211</f>
        <v>JS_CZ_wodefeng</v>
      </c>
      <c r="E11212" s="11" t="str">
        <f>[1]动作!$D11211</f>
        <v>电表故障</v>
      </c>
      <c r="F11212" s="11" t="s">
        <v>45</v>
      </c>
      <c r="G11212" s="12">
        <f>[1]动作!$A11211+[1]动作!$B11211</f>
        <v>43218.222546296296</v>
      </c>
      <c r="H11212" s="12"/>
      <c r="I11212" s="11"/>
    </row>
    <row r="11213" spans="1:9" hidden="1" x14ac:dyDescent="0.3">
      <c r="A11213" s="24">
        <v>11211</v>
      </c>
      <c r="B11213" s="11" t="str">
        <f>IFERROR(INDEX({"JSNY-BJ0001-01";"JSNY-JS0022-01";"JSNY-JS0002-01"},MATCH(D11213,{"BJ_zhongyu";"JS_WX_liteer";"JS_CZ_wodefeng"},0)),"")</f>
        <v>JSNY-JS0002-01</v>
      </c>
      <c r="C11213" s="11" t="str">
        <f>IFERROR(INDEX({"北京中裕世纪大酒店";"江苏利特尔绿色包装股份有限公司";"常州市金坛沃德丰电子科技有限公司"},MATCH(D11213,{"BJ_zhongyu";"JS_WX_liteer";"JS_CZ_wodefeng"},0)),"")</f>
        <v>常州市金坛沃德丰电子科技有限公司</v>
      </c>
      <c r="D11213" s="11" t="str">
        <f>[1]动作!$G11212</f>
        <v>JS_CZ_wodefeng</v>
      </c>
      <c r="E11213" s="11" t="str">
        <f>[1]动作!$D11212</f>
        <v>电表故障</v>
      </c>
      <c r="F11213" s="11" t="s">
        <v>45</v>
      </c>
      <c r="G11213" s="12">
        <f>[1]动作!$A11212+[1]动作!$B11212</f>
        <v>43218.222650462965</v>
      </c>
      <c r="H11213" s="12"/>
      <c r="I11213" s="11"/>
    </row>
    <row r="11214" spans="1:9" hidden="1" x14ac:dyDescent="0.3">
      <c r="A11214" s="24">
        <v>11212</v>
      </c>
      <c r="B11214" s="11" t="str">
        <f>IFERROR(INDEX({"JSNY-BJ0001-01";"JSNY-JS0022-01";"JSNY-JS0002-01"},MATCH(D11214,{"BJ_zhongyu";"JS_WX_liteer";"JS_CZ_wodefeng"},0)),"")</f>
        <v>JSNY-JS0002-01</v>
      </c>
      <c r="C11214" s="11" t="str">
        <f>IFERROR(INDEX({"北京中裕世纪大酒店";"江苏利特尔绿色包装股份有限公司";"常州市金坛沃德丰电子科技有限公司"},MATCH(D11214,{"BJ_zhongyu";"JS_WX_liteer";"JS_CZ_wodefeng"},0)),"")</f>
        <v>常州市金坛沃德丰电子科技有限公司</v>
      </c>
      <c r="D11214" s="11" t="str">
        <f>[1]动作!$G11213</f>
        <v>JS_CZ_wodefeng</v>
      </c>
      <c r="E11214" s="11" t="str">
        <f>[1]动作!$D11213</f>
        <v>电表故障</v>
      </c>
      <c r="F11214" s="11" t="s">
        <v>45</v>
      </c>
      <c r="G11214" s="12">
        <f>[1]动作!$A11213+[1]动作!$B11213</f>
        <v>43218.22283564815</v>
      </c>
      <c r="H11214" s="12"/>
      <c r="I11214" s="11"/>
    </row>
    <row r="11215" spans="1:9" hidden="1" x14ac:dyDescent="0.3">
      <c r="A11215" s="24">
        <v>11213</v>
      </c>
      <c r="B11215" s="11" t="str">
        <f>IFERROR(INDEX({"JSNY-BJ0001-01";"JSNY-JS0022-01";"JSNY-JS0002-01"},MATCH(D11215,{"BJ_zhongyu";"JS_WX_liteer";"JS_CZ_wodefeng"},0)),"")</f>
        <v>JSNY-JS0002-01</v>
      </c>
      <c r="C11215" s="11" t="str">
        <f>IFERROR(INDEX({"北京中裕世纪大酒店";"江苏利特尔绿色包装股份有限公司";"常州市金坛沃德丰电子科技有限公司"},MATCH(D11215,{"BJ_zhongyu";"JS_WX_liteer";"JS_CZ_wodefeng"},0)),"")</f>
        <v>常州市金坛沃德丰电子科技有限公司</v>
      </c>
      <c r="D11215" s="11" t="str">
        <f>[1]动作!$G11214</f>
        <v>JS_CZ_wodefeng</v>
      </c>
      <c r="E11215" s="11" t="str">
        <f>[1]动作!$D11214</f>
        <v>电表故障</v>
      </c>
      <c r="F11215" s="11" t="s">
        <v>45</v>
      </c>
      <c r="G11215" s="12">
        <f>[1]动作!$A11214+[1]动作!$B11214</f>
        <v>43218.224108796298</v>
      </c>
      <c r="H11215" s="12"/>
      <c r="I11215" s="11"/>
    </row>
    <row r="11216" spans="1:9" hidden="1" x14ac:dyDescent="0.3">
      <c r="A11216" s="24">
        <v>11214</v>
      </c>
      <c r="B11216" s="11" t="str">
        <f>IFERROR(INDEX({"JSNY-BJ0001-01";"JSNY-JS0022-01";"JSNY-JS0002-01"},MATCH(D11216,{"BJ_zhongyu";"JS_WX_liteer";"JS_CZ_wodefeng"},0)),"")</f>
        <v>JSNY-JS0002-01</v>
      </c>
      <c r="C11216" s="11" t="str">
        <f>IFERROR(INDEX({"北京中裕世纪大酒店";"江苏利特尔绿色包装股份有限公司";"常州市金坛沃德丰电子科技有限公司"},MATCH(D11216,{"BJ_zhongyu";"JS_WX_liteer";"JS_CZ_wodefeng"},0)),"")</f>
        <v>常州市金坛沃德丰电子科技有限公司</v>
      </c>
      <c r="D11216" s="11" t="str">
        <f>[1]动作!$G11215</f>
        <v>JS_CZ_wodefeng</v>
      </c>
      <c r="E11216" s="11" t="str">
        <f>[1]动作!$D11215</f>
        <v>电表故障</v>
      </c>
      <c r="F11216" s="11" t="s">
        <v>45</v>
      </c>
      <c r="G11216" s="12">
        <f>[1]动作!$A11215+[1]动作!$B11215</f>
        <v>43218.227638888886</v>
      </c>
      <c r="H11216" s="12"/>
      <c r="I11216" s="11"/>
    </row>
    <row r="11217" spans="1:9" hidden="1" x14ac:dyDescent="0.3">
      <c r="A11217" s="24">
        <v>11215</v>
      </c>
      <c r="B11217" s="11" t="str">
        <f>IFERROR(INDEX({"JSNY-BJ0001-01";"JSNY-JS0022-01";"JSNY-JS0002-01"},MATCH(D11217,{"BJ_zhongyu";"JS_WX_liteer";"JS_CZ_wodefeng"},0)),"")</f>
        <v>JSNY-JS0002-01</v>
      </c>
      <c r="C11217" s="11" t="str">
        <f>IFERROR(INDEX({"北京中裕世纪大酒店";"江苏利特尔绿色包装股份有限公司";"常州市金坛沃德丰电子科技有限公司"},MATCH(D11217,{"BJ_zhongyu";"JS_WX_liteer";"JS_CZ_wodefeng"},0)),"")</f>
        <v>常州市金坛沃德丰电子科技有限公司</v>
      </c>
      <c r="D11217" s="11" t="str">
        <f>[1]动作!$G11216</f>
        <v>JS_CZ_wodefeng</v>
      </c>
      <c r="E11217" s="11" t="str">
        <f>[1]动作!$D11216</f>
        <v>电表故障</v>
      </c>
      <c r="F11217" s="11" t="s">
        <v>45</v>
      </c>
      <c r="G11217" s="12">
        <f>[1]动作!$A11216+[1]动作!$B11216</f>
        <v>43218.227754629632</v>
      </c>
      <c r="H11217" s="12"/>
      <c r="I11217" s="11"/>
    </row>
    <row r="11218" spans="1:9" hidden="1" x14ac:dyDescent="0.3">
      <c r="A11218" s="24">
        <v>11216</v>
      </c>
      <c r="B11218" s="11" t="str">
        <f>IFERROR(INDEX({"JSNY-BJ0001-01";"JSNY-JS0022-01";"JSNY-JS0002-01"},MATCH(D11218,{"BJ_zhongyu";"JS_WX_liteer";"JS_CZ_wodefeng"},0)),"")</f>
        <v>JSNY-JS0002-01</v>
      </c>
      <c r="C11218" s="11" t="str">
        <f>IFERROR(INDEX({"北京中裕世纪大酒店";"江苏利特尔绿色包装股份有限公司";"常州市金坛沃德丰电子科技有限公司"},MATCH(D11218,{"BJ_zhongyu";"JS_WX_liteer";"JS_CZ_wodefeng"},0)),"")</f>
        <v>常州市金坛沃德丰电子科技有限公司</v>
      </c>
      <c r="D11218" s="11" t="str">
        <f>[1]动作!$G11217</f>
        <v>JS_CZ_wodefeng</v>
      </c>
      <c r="E11218" s="11" t="str">
        <f>[1]动作!$D11217</f>
        <v>电表故障</v>
      </c>
      <c r="F11218" s="11" t="s">
        <v>45</v>
      </c>
      <c r="G11218" s="12">
        <f>[1]动作!$A11217+[1]动作!$B11217</f>
        <v>43218.227870370371</v>
      </c>
      <c r="H11218" s="12"/>
      <c r="I11218" s="11"/>
    </row>
    <row r="11219" spans="1:9" hidden="1" x14ac:dyDescent="0.3">
      <c r="A11219" s="24">
        <v>11217</v>
      </c>
      <c r="B11219" s="11" t="str">
        <f>IFERROR(INDEX({"JSNY-BJ0001-01";"JSNY-JS0022-01";"JSNY-JS0002-01"},MATCH(D11219,{"BJ_zhongyu";"JS_WX_liteer";"JS_CZ_wodefeng"},0)),"")</f>
        <v>JSNY-JS0002-01</v>
      </c>
      <c r="C11219" s="11" t="str">
        <f>IFERROR(INDEX({"北京中裕世纪大酒店";"江苏利特尔绿色包装股份有限公司";"常州市金坛沃德丰电子科技有限公司"},MATCH(D11219,{"BJ_zhongyu";"JS_WX_liteer";"JS_CZ_wodefeng"},0)),"")</f>
        <v>常州市金坛沃德丰电子科技有限公司</v>
      </c>
      <c r="D11219" s="11" t="str">
        <f>[1]动作!$G11218</f>
        <v>JS_CZ_wodefeng</v>
      </c>
      <c r="E11219" s="11" t="str">
        <f>[1]动作!$D11218</f>
        <v>电表故障</v>
      </c>
      <c r="F11219" s="11" t="s">
        <v>45</v>
      </c>
      <c r="G11219" s="12">
        <f>[1]动作!$A11218+[1]动作!$B11218</f>
        <v>43218.228854166664</v>
      </c>
      <c r="H11219" s="12"/>
      <c r="I11219" s="11"/>
    </row>
    <row r="11220" spans="1:9" hidden="1" x14ac:dyDescent="0.3">
      <c r="A11220" s="24">
        <v>11218</v>
      </c>
      <c r="B11220" s="11" t="str">
        <f>IFERROR(INDEX({"JSNY-BJ0001-01";"JSNY-JS0022-01";"JSNY-JS0002-01"},MATCH(D11220,{"BJ_zhongyu";"JS_WX_liteer";"JS_CZ_wodefeng"},0)),"")</f>
        <v>JSNY-JS0002-01</v>
      </c>
      <c r="C11220" s="11" t="str">
        <f>IFERROR(INDEX({"北京中裕世纪大酒店";"江苏利特尔绿色包装股份有限公司";"常州市金坛沃德丰电子科技有限公司"},MATCH(D11220,{"BJ_zhongyu";"JS_WX_liteer";"JS_CZ_wodefeng"},0)),"")</f>
        <v>常州市金坛沃德丰电子科技有限公司</v>
      </c>
      <c r="D11220" s="11" t="str">
        <f>[1]动作!$G11219</f>
        <v>JS_CZ_wodefeng</v>
      </c>
      <c r="E11220" s="11" t="str">
        <f>[1]动作!$D11219</f>
        <v>电表故障</v>
      </c>
      <c r="F11220" s="11" t="s">
        <v>45</v>
      </c>
      <c r="G11220" s="12">
        <f>[1]动作!$A11219+[1]动作!$B11219</f>
        <v>43218.229027777779</v>
      </c>
      <c r="H11220" s="12"/>
      <c r="I11220" s="11"/>
    </row>
    <row r="11221" spans="1:9" hidden="1" x14ac:dyDescent="0.3">
      <c r="A11221" s="24">
        <v>11219</v>
      </c>
      <c r="B11221" s="11" t="str">
        <f>IFERROR(INDEX({"JSNY-BJ0001-01";"JSNY-JS0022-01";"JSNY-JS0002-01"},MATCH(D11221,{"BJ_zhongyu";"JS_WX_liteer";"JS_CZ_wodefeng"},0)),"")</f>
        <v>JSNY-JS0002-01</v>
      </c>
      <c r="C11221" s="11" t="str">
        <f>IFERROR(INDEX({"北京中裕世纪大酒店";"江苏利特尔绿色包装股份有限公司";"常州市金坛沃德丰电子科技有限公司"},MATCH(D11221,{"BJ_zhongyu";"JS_WX_liteer";"JS_CZ_wodefeng"},0)),"")</f>
        <v>常州市金坛沃德丰电子科技有限公司</v>
      </c>
      <c r="D11221" s="11" t="str">
        <f>[1]动作!$G11220</f>
        <v>JS_CZ_wodefeng</v>
      </c>
      <c r="E11221" s="11" t="str">
        <f>[1]动作!$D11220</f>
        <v>电表故障</v>
      </c>
      <c r="F11221" s="11" t="s">
        <v>45</v>
      </c>
      <c r="G11221" s="12">
        <f>[1]动作!$A11220+[1]动作!$B11220</f>
        <v>43218.230300925927</v>
      </c>
      <c r="H11221" s="12"/>
      <c r="I11221" s="11"/>
    </row>
    <row r="11222" spans="1:9" hidden="1" x14ac:dyDescent="0.3">
      <c r="A11222" s="24">
        <v>11220</v>
      </c>
      <c r="B11222" s="11" t="str">
        <f>IFERROR(INDEX({"JSNY-BJ0001-01";"JSNY-JS0022-01";"JSNY-JS0002-01"},MATCH(D11222,{"BJ_zhongyu";"JS_WX_liteer";"JS_CZ_wodefeng"},0)),"")</f>
        <v>JSNY-JS0002-01</v>
      </c>
      <c r="C11222" s="11" t="str">
        <f>IFERROR(INDEX({"北京中裕世纪大酒店";"江苏利特尔绿色包装股份有限公司";"常州市金坛沃德丰电子科技有限公司"},MATCH(D11222,{"BJ_zhongyu";"JS_WX_liteer";"JS_CZ_wodefeng"},0)),"")</f>
        <v>常州市金坛沃德丰电子科技有限公司</v>
      </c>
      <c r="D11222" s="11" t="str">
        <f>[1]动作!$G11221</f>
        <v>JS_CZ_wodefeng</v>
      </c>
      <c r="E11222" s="11" t="str">
        <f>[1]动作!$D11221</f>
        <v>电表故障</v>
      </c>
      <c r="F11222" s="11" t="s">
        <v>45</v>
      </c>
      <c r="G11222" s="12">
        <f>[1]动作!$A11221+[1]动作!$B11221</f>
        <v>43218.233946759261</v>
      </c>
      <c r="H11222" s="12"/>
      <c r="I11222" s="11"/>
    </row>
    <row r="11223" spans="1:9" hidden="1" x14ac:dyDescent="0.3">
      <c r="A11223" s="24">
        <v>11221</v>
      </c>
      <c r="B11223" s="11" t="str">
        <f>IFERROR(INDEX({"JSNY-BJ0001-01";"JSNY-JS0022-01";"JSNY-JS0002-01"},MATCH(D11223,{"BJ_zhongyu";"JS_WX_liteer";"JS_CZ_wodefeng"},0)),"")</f>
        <v>JSNY-JS0002-01</v>
      </c>
      <c r="C11223" s="11" t="str">
        <f>IFERROR(INDEX({"北京中裕世纪大酒店";"江苏利特尔绿色包装股份有限公司";"常州市金坛沃德丰电子科技有限公司"},MATCH(D11223,{"BJ_zhongyu";"JS_WX_liteer";"JS_CZ_wodefeng"},0)),"")</f>
        <v>常州市金坛沃德丰电子科技有限公司</v>
      </c>
      <c r="D11223" s="11" t="str">
        <f>[1]动作!$G11222</f>
        <v>JS_CZ_wodefeng</v>
      </c>
      <c r="E11223" s="11" t="str">
        <f>[1]动作!$D11222</f>
        <v>电表故障</v>
      </c>
      <c r="F11223" s="11" t="s">
        <v>45</v>
      </c>
      <c r="G11223" s="12">
        <f>[1]动作!$A11222+[1]动作!$B11222</f>
        <v>43218.234351851854</v>
      </c>
      <c r="H11223" s="12"/>
      <c r="I11223" s="11"/>
    </row>
    <row r="11224" spans="1:9" hidden="1" x14ac:dyDescent="0.3">
      <c r="A11224" s="24">
        <v>11222</v>
      </c>
      <c r="B11224" s="11" t="str">
        <f>IFERROR(INDEX({"JSNY-BJ0001-01";"JSNY-JS0022-01";"JSNY-JS0002-01"},MATCH(D11224,{"BJ_zhongyu";"JS_WX_liteer";"JS_CZ_wodefeng"},0)),"")</f>
        <v>JSNY-JS0002-01</v>
      </c>
      <c r="C11224" s="11" t="str">
        <f>IFERROR(INDEX({"北京中裕世纪大酒店";"江苏利特尔绿色包装股份有限公司";"常州市金坛沃德丰电子科技有限公司"},MATCH(D11224,{"BJ_zhongyu";"JS_WX_liteer";"JS_CZ_wodefeng"},0)),"")</f>
        <v>常州市金坛沃德丰电子科技有限公司</v>
      </c>
      <c r="D11224" s="11" t="str">
        <f>[1]动作!$G11223</f>
        <v>JS_CZ_wodefeng</v>
      </c>
      <c r="E11224" s="11" t="str">
        <f>[1]动作!$D11223</f>
        <v>电表故障</v>
      </c>
      <c r="F11224" s="11" t="s">
        <v>45</v>
      </c>
      <c r="G11224" s="12">
        <f>[1]动作!$A11223+[1]动作!$B11223</f>
        <v>43218.235393518517</v>
      </c>
      <c r="H11224" s="12"/>
      <c r="I11224" s="11"/>
    </row>
    <row r="11225" spans="1:9" hidden="1" x14ac:dyDescent="0.3">
      <c r="A11225" s="24">
        <v>11223</v>
      </c>
      <c r="B11225" s="11" t="str">
        <f>IFERROR(INDEX({"JSNY-BJ0001-01";"JSNY-JS0022-01";"JSNY-JS0002-01"},MATCH(D11225,{"BJ_zhongyu";"JS_WX_liteer";"JS_CZ_wodefeng"},0)),"")</f>
        <v>JSNY-JS0002-01</v>
      </c>
      <c r="C11225" s="11" t="str">
        <f>IFERROR(INDEX({"北京中裕世纪大酒店";"江苏利特尔绿色包装股份有限公司";"常州市金坛沃德丰电子科技有限公司"},MATCH(D11225,{"BJ_zhongyu";"JS_WX_liteer";"JS_CZ_wodefeng"},0)),"")</f>
        <v>常州市金坛沃德丰电子科技有限公司</v>
      </c>
      <c r="D11225" s="11" t="str">
        <f>[1]动作!$G11224</f>
        <v>JS_CZ_wodefeng</v>
      </c>
      <c r="E11225" s="11" t="str">
        <f>[1]动作!$D11224</f>
        <v>电表故障</v>
      </c>
      <c r="F11225" s="11" t="s">
        <v>45</v>
      </c>
      <c r="G11225" s="12">
        <f>[1]动作!$A11224+[1]动作!$B11224</f>
        <v>43218.237708333334</v>
      </c>
      <c r="H11225" s="12"/>
      <c r="I11225" s="11"/>
    </row>
    <row r="11226" spans="1:9" hidden="1" x14ac:dyDescent="0.3">
      <c r="A11226" s="24">
        <v>11224</v>
      </c>
      <c r="B11226" s="11" t="str">
        <f>IFERROR(INDEX({"JSNY-BJ0001-01";"JSNY-JS0022-01";"JSNY-JS0002-01"},MATCH(D11226,{"BJ_zhongyu";"JS_WX_liteer";"JS_CZ_wodefeng"},0)),"")</f>
        <v>JSNY-JS0002-01</v>
      </c>
      <c r="C11226" s="11" t="str">
        <f>IFERROR(INDEX({"北京中裕世纪大酒店";"江苏利特尔绿色包装股份有限公司";"常州市金坛沃德丰电子科技有限公司"},MATCH(D11226,{"BJ_zhongyu";"JS_WX_liteer";"JS_CZ_wodefeng"},0)),"")</f>
        <v>常州市金坛沃德丰电子科技有限公司</v>
      </c>
      <c r="D11226" s="11" t="str">
        <f>[1]动作!$G11225</f>
        <v>JS_CZ_wodefeng</v>
      </c>
      <c r="E11226" s="11" t="str">
        <f>[1]动作!$D11225</f>
        <v>电表故障</v>
      </c>
      <c r="F11226" s="11" t="s">
        <v>45</v>
      </c>
      <c r="G11226" s="12">
        <f>[1]动作!$A11225+[1]动作!$B11225</f>
        <v>43218.237824074073</v>
      </c>
      <c r="H11226" s="12"/>
      <c r="I11226" s="11"/>
    </row>
    <row r="11227" spans="1:9" hidden="1" x14ac:dyDescent="0.3">
      <c r="A11227" s="24">
        <v>11225</v>
      </c>
      <c r="B11227" s="11" t="str">
        <f>IFERROR(INDEX({"JSNY-BJ0001-01";"JSNY-JS0022-01";"JSNY-JS0002-01"},MATCH(D11227,{"BJ_zhongyu";"JS_WX_liteer";"JS_CZ_wodefeng"},0)),"")</f>
        <v>JSNY-JS0002-01</v>
      </c>
      <c r="C11227" s="11" t="str">
        <f>IFERROR(INDEX({"北京中裕世纪大酒店";"江苏利特尔绿色包装股份有限公司";"常州市金坛沃德丰电子科技有限公司"},MATCH(D11227,{"BJ_zhongyu";"JS_WX_liteer";"JS_CZ_wodefeng"},0)),"")</f>
        <v>常州市金坛沃德丰电子科技有限公司</v>
      </c>
      <c r="D11227" s="11" t="str">
        <f>[1]动作!$G11226</f>
        <v>JS_CZ_wodefeng</v>
      </c>
      <c r="E11227" s="11" t="str">
        <f>[1]动作!$D11226</f>
        <v>电表故障</v>
      </c>
      <c r="F11227" s="11" t="s">
        <v>45</v>
      </c>
      <c r="G11227" s="12">
        <f>[1]动作!$A11226+[1]动作!$B11226</f>
        <v>43218.238055555557</v>
      </c>
      <c r="H11227" s="12"/>
      <c r="I11227" s="11"/>
    </row>
    <row r="11228" spans="1:9" hidden="1" x14ac:dyDescent="0.3">
      <c r="A11228" s="24">
        <v>11226</v>
      </c>
      <c r="B11228" s="11" t="str">
        <f>IFERROR(INDEX({"JSNY-BJ0001-01";"JSNY-JS0022-01";"JSNY-JS0002-01"},MATCH(D11228,{"BJ_zhongyu";"JS_WX_liteer";"JS_CZ_wodefeng"},0)),"")</f>
        <v>JSNY-JS0002-01</v>
      </c>
      <c r="C11228" s="11" t="str">
        <f>IFERROR(INDEX({"北京中裕世纪大酒店";"江苏利特尔绿色包装股份有限公司";"常州市金坛沃德丰电子科技有限公司"},MATCH(D11228,{"BJ_zhongyu";"JS_WX_liteer";"JS_CZ_wodefeng"},0)),"")</f>
        <v>常州市金坛沃德丰电子科技有限公司</v>
      </c>
      <c r="D11228" s="11" t="str">
        <f>[1]动作!$G11227</f>
        <v>JS_CZ_wodefeng</v>
      </c>
      <c r="E11228" s="11" t="str">
        <f>[1]动作!$D11227</f>
        <v>电表故障</v>
      </c>
      <c r="F11228" s="11" t="s">
        <v>45</v>
      </c>
      <c r="G11228" s="12">
        <f>[1]动作!$A11227+[1]动作!$B11227</f>
        <v>43218.238171296296</v>
      </c>
      <c r="H11228" s="12"/>
      <c r="I11228" s="11"/>
    </row>
    <row r="11229" spans="1:9" hidden="1" x14ac:dyDescent="0.3">
      <c r="A11229" s="24">
        <v>11227</v>
      </c>
      <c r="B11229" s="11" t="str">
        <f>IFERROR(INDEX({"JSNY-BJ0001-01";"JSNY-JS0022-01";"JSNY-JS0002-01"},MATCH(D11229,{"BJ_zhongyu";"JS_WX_liteer";"JS_CZ_wodefeng"},0)),"")</f>
        <v>JSNY-JS0002-01</v>
      </c>
      <c r="C11229" s="11" t="str">
        <f>IFERROR(INDEX({"北京中裕世纪大酒店";"江苏利特尔绿色包装股份有限公司";"常州市金坛沃德丰电子科技有限公司"},MATCH(D11229,{"BJ_zhongyu";"JS_WX_liteer";"JS_CZ_wodefeng"},0)),"")</f>
        <v>常州市金坛沃德丰电子科技有限公司</v>
      </c>
      <c r="D11229" s="11" t="str">
        <f>[1]动作!$G11228</f>
        <v>JS_CZ_wodefeng</v>
      </c>
      <c r="E11229" s="11" t="str">
        <f>[1]动作!$D11228</f>
        <v>电表故障</v>
      </c>
      <c r="F11229" s="11" t="s">
        <v>45</v>
      </c>
      <c r="G11229" s="12">
        <f>[1]动作!$A11228+[1]动作!$B11228</f>
        <v>43218.238287037035</v>
      </c>
      <c r="H11229" s="12"/>
      <c r="I11229" s="11"/>
    </row>
    <row r="11230" spans="1:9" hidden="1" x14ac:dyDescent="0.3">
      <c r="A11230" s="24">
        <v>11228</v>
      </c>
      <c r="B11230" s="11" t="str">
        <f>IFERROR(INDEX({"JSNY-BJ0001-01";"JSNY-JS0022-01";"JSNY-JS0002-01"},MATCH(D11230,{"BJ_zhongyu";"JS_WX_liteer";"JS_CZ_wodefeng"},0)),"")</f>
        <v>JSNY-JS0002-01</v>
      </c>
      <c r="C11230" s="11" t="str">
        <f>IFERROR(INDEX({"北京中裕世纪大酒店";"江苏利特尔绿色包装股份有限公司";"常州市金坛沃德丰电子科技有限公司"},MATCH(D11230,{"BJ_zhongyu";"JS_WX_liteer";"JS_CZ_wodefeng"},0)),"")</f>
        <v>常州市金坛沃德丰电子科技有限公司</v>
      </c>
      <c r="D11230" s="11" t="str">
        <f>[1]动作!$G11229</f>
        <v>JS_CZ_wodefeng</v>
      </c>
      <c r="E11230" s="11" t="str">
        <f>[1]动作!$D11229</f>
        <v>电表故障</v>
      </c>
      <c r="F11230" s="11" t="s">
        <v>45</v>
      </c>
      <c r="G11230" s="12">
        <f>[1]动作!$A11229+[1]动作!$B11229</f>
        <v>43218.239155092589</v>
      </c>
      <c r="H11230" s="12"/>
      <c r="I11230" s="11"/>
    </row>
    <row r="11231" spans="1:9" hidden="1" x14ac:dyDescent="0.3">
      <c r="A11231" s="24">
        <v>11229</v>
      </c>
      <c r="B11231" s="11" t="str">
        <f>IFERROR(INDEX({"JSNY-BJ0001-01";"JSNY-JS0022-01";"JSNY-JS0002-01"},MATCH(D11231,{"BJ_zhongyu";"JS_WX_liteer";"JS_CZ_wodefeng"},0)),"")</f>
        <v>JSNY-JS0002-01</v>
      </c>
      <c r="C11231" s="11" t="str">
        <f>IFERROR(INDEX({"北京中裕世纪大酒店";"江苏利特尔绿色包装股份有限公司";"常州市金坛沃德丰电子科技有限公司"},MATCH(D11231,{"BJ_zhongyu";"JS_WX_liteer";"JS_CZ_wodefeng"},0)),"")</f>
        <v>常州市金坛沃德丰电子科技有限公司</v>
      </c>
      <c r="D11231" s="11" t="str">
        <f>[1]动作!$G11230</f>
        <v>JS_CZ_wodefeng</v>
      </c>
      <c r="E11231" s="11" t="str">
        <f>[1]动作!$D11230</f>
        <v>电表故障</v>
      </c>
      <c r="F11231" s="11" t="s">
        <v>45</v>
      </c>
      <c r="G11231" s="12">
        <f>[1]动作!$A11230+[1]动作!$B11230</f>
        <v>43218.243032407408</v>
      </c>
      <c r="H11231" s="12"/>
      <c r="I11231" s="11"/>
    </row>
    <row r="11232" spans="1:9" hidden="1" x14ac:dyDescent="0.3">
      <c r="A11232" s="24">
        <v>11230</v>
      </c>
      <c r="B11232" s="11" t="str">
        <f>IFERROR(INDEX({"JSNY-BJ0001-01";"JSNY-JS0022-01";"JSNY-JS0002-01"},MATCH(D11232,{"BJ_zhongyu";"JS_WX_liteer";"JS_CZ_wodefeng"},0)),"")</f>
        <v>JSNY-JS0002-01</v>
      </c>
      <c r="C11232" s="11" t="str">
        <f>IFERROR(INDEX({"北京中裕世纪大酒店";"江苏利特尔绿色包装股份有限公司";"常州市金坛沃德丰电子科技有限公司"},MATCH(D11232,{"BJ_zhongyu";"JS_WX_liteer";"JS_CZ_wodefeng"},0)),"")</f>
        <v>常州市金坛沃德丰电子科技有限公司</v>
      </c>
      <c r="D11232" s="11" t="str">
        <f>[1]动作!$G11231</f>
        <v>JS_CZ_wodefeng</v>
      </c>
      <c r="E11232" s="11" t="str">
        <f>[1]动作!$D11231</f>
        <v>电表故障</v>
      </c>
      <c r="F11232" s="11" t="s">
        <v>45</v>
      </c>
      <c r="G11232" s="12">
        <f>[1]动作!$A11231+[1]动作!$B11231</f>
        <v>43218.243159722224</v>
      </c>
      <c r="H11232" s="12"/>
      <c r="I11232" s="11"/>
    </row>
    <row r="11233" spans="1:9" hidden="1" x14ac:dyDescent="0.3">
      <c r="A11233" s="24">
        <v>11231</v>
      </c>
      <c r="B11233" s="11" t="str">
        <f>IFERROR(INDEX({"JSNY-BJ0001-01";"JSNY-JS0022-01";"JSNY-JS0002-01"},MATCH(D11233,{"BJ_zhongyu";"JS_WX_liteer";"JS_CZ_wodefeng"},0)),"")</f>
        <v>JSNY-JS0002-01</v>
      </c>
      <c r="C11233" s="11" t="str">
        <f>IFERROR(INDEX({"北京中裕世纪大酒店";"江苏利特尔绿色包装股份有限公司";"常州市金坛沃德丰电子科技有限公司"},MATCH(D11233,{"BJ_zhongyu";"JS_WX_liteer";"JS_CZ_wodefeng"},0)),"")</f>
        <v>常州市金坛沃德丰电子科技有限公司</v>
      </c>
      <c r="D11233" s="11" t="str">
        <f>[1]动作!$G11232</f>
        <v>JS_CZ_wodefeng</v>
      </c>
      <c r="E11233" s="11" t="str">
        <f>[1]动作!$D11232</f>
        <v>电表故障</v>
      </c>
      <c r="F11233" s="11" t="s">
        <v>45</v>
      </c>
      <c r="G11233" s="12">
        <f>[1]动作!$A11232+[1]动作!$B11232</f>
        <v>43218.244259259256</v>
      </c>
      <c r="H11233" s="12"/>
      <c r="I11233" s="11"/>
    </row>
    <row r="11234" spans="1:9" hidden="1" x14ac:dyDescent="0.3">
      <c r="A11234" s="24">
        <v>11232</v>
      </c>
      <c r="B11234" s="11" t="str">
        <f>IFERROR(INDEX({"JSNY-BJ0001-01";"JSNY-JS0022-01";"JSNY-JS0002-01"},MATCH(D11234,{"BJ_zhongyu";"JS_WX_liteer";"JS_CZ_wodefeng"},0)),"")</f>
        <v>JSNY-JS0002-01</v>
      </c>
      <c r="C11234" s="11" t="str">
        <f>IFERROR(INDEX({"北京中裕世纪大酒店";"江苏利特尔绿色包装股份有限公司";"常州市金坛沃德丰电子科技有限公司"},MATCH(D11234,{"BJ_zhongyu";"JS_WX_liteer";"JS_CZ_wodefeng"},0)),"")</f>
        <v>常州市金坛沃德丰电子科技有限公司</v>
      </c>
      <c r="D11234" s="11" t="str">
        <f>[1]动作!$G11233</f>
        <v>JS_CZ_wodefeng</v>
      </c>
      <c r="E11234" s="11" t="str">
        <f>[1]动作!$D11233</f>
        <v>电表故障</v>
      </c>
      <c r="F11234" s="11" t="s">
        <v>45</v>
      </c>
      <c r="G11234" s="12">
        <f>[1]动作!$A11233+[1]动作!$B11233</f>
        <v>43218.244479166664</v>
      </c>
      <c r="H11234" s="12"/>
      <c r="I11234" s="11"/>
    </row>
    <row r="11235" spans="1:9" hidden="1" x14ac:dyDescent="0.3">
      <c r="A11235" s="24">
        <v>11233</v>
      </c>
      <c r="B11235" s="11" t="str">
        <f>IFERROR(INDEX({"JSNY-BJ0001-01";"JSNY-JS0022-01";"JSNY-JS0002-01"},MATCH(D11235,{"BJ_zhongyu";"JS_WX_liteer";"JS_CZ_wodefeng"},0)),"")</f>
        <v>JSNY-JS0002-01</v>
      </c>
      <c r="C11235" s="11" t="str">
        <f>IFERROR(INDEX({"北京中裕世纪大酒店";"江苏利特尔绿色包装股份有限公司";"常州市金坛沃德丰电子科技有限公司"},MATCH(D11235,{"BJ_zhongyu";"JS_WX_liteer";"JS_CZ_wodefeng"},0)),"")</f>
        <v>常州市金坛沃德丰电子科技有限公司</v>
      </c>
      <c r="D11235" s="11" t="str">
        <f>[1]动作!$G11234</f>
        <v>JS_CZ_wodefeng</v>
      </c>
      <c r="E11235" s="11" t="str">
        <f>[1]动作!$D11234</f>
        <v>电表故障</v>
      </c>
      <c r="F11235" s="11" t="s">
        <v>45</v>
      </c>
      <c r="G11235" s="12">
        <f>[1]动作!$A11234+[1]动作!$B11234</f>
        <v>43218.244606481479</v>
      </c>
      <c r="H11235" s="12"/>
      <c r="I11235" s="11"/>
    </row>
    <row r="11236" spans="1:9" hidden="1" x14ac:dyDescent="0.3">
      <c r="A11236" s="24">
        <v>11234</v>
      </c>
      <c r="B11236" s="11" t="str">
        <f>IFERROR(INDEX({"JSNY-BJ0001-01";"JSNY-JS0022-01";"JSNY-JS0002-01"},MATCH(D11236,{"BJ_zhongyu";"JS_WX_liteer";"JS_CZ_wodefeng"},0)),"")</f>
        <v>JSNY-JS0002-01</v>
      </c>
      <c r="C11236" s="11" t="str">
        <f>IFERROR(INDEX({"北京中裕世纪大酒店";"江苏利特尔绿色包装股份有限公司";"常州市金坛沃德丰电子科技有限公司"},MATCH(D11236,{"BJ_zhongyu";"JS_WX_liteer";"JS_CZ_wodefeng"},0)),"")</f>
        <v>常州市金坛沃德丰电子科技有限公司</v>
      </c>
      <c r="D11236" s="11" t="str">
        <f>[1]动作!$G11235</f>
        <v>JS_CZ_wodefeng</v>
      </c>
      <c r="E11236" s="11" t="str">
        <f>[1]动作!$D11235</f>
        <v>电表故障</v>
      </c>
      <c r="F11236" s="11" t="s">
        <v>45</v>
      </c>
      <c r="G11236" s="12">
        <f>[1]动作!$A11235+[1]动作!$B11235</f>
        <v>43218.244722222225</v>
      </c>
      <c r="H11236" s="12"/>
      <c r="I11236" s="11"/>
    </row>
    <row r="11237" spans="1:9" hidden="1" x14ac:dyDescent="0.3">
      <c r="A11237" s="24">
        <v>11235</v>
      </c>
      <c r="B11237" s="11" t="str">
        <f>IFERROR(INDEX({"JSNY-BJ0001-01";"JSNY-JS0022-01";"JSNY-JS0002-01"},MATCH(D11237,{"BJ_zhongyu";"JS_WX_liteer";"JS_CZ_wodefeng"},0)),"")</f>
        <v>JSNY-JS0002-01</v>
      </c>
      <c r="C11237" s="11" t="str">
        <f>IFERROR(INDEX({"北京中裕世纪大酒店";"江苏利特尔绿色包装股份有限公司";"常州市金坛沃德丰电子科技有限公司"},MATCH(D11237,{"BJ_zhongyu";"JS_WX_liteer";"JS_CZ_wodefeng"},0)),"")</f>
        <v>常州市金坛沃德丰电子科技有限公司</v>
      </c>
      <c r="D11237" s="11" t="str">
        <f>[1]动作!$G11236</f>
        <v>JS_CZ_wodefeng</v>
      </c>
      <c r="E11237" s="11" t="str">
        <f>[1]动作!$D11236</f>
        <v>电表故障</v>
      </c>
      <c r="F11237" s="11" t="s">
        <v>45</v>
      </c>
      <c r="G11237" s="12">
        <f>[1]动作!$A11236+[1]动作!$B11236</f>
        <v>43218.246863425928</v>
      </c>
      <c r="H11237" s="12"/>
      <c r="I11237" s="11"/>
    </row>
    <row r="11238" spans="1:9" hidden="1" x14ac:dyDescent="0.3">
      <c r="A11238" s="24">
        <v>11236</v>
      </c>
      <c r="B11238" s="11" t="str">
        <f>IFERROR(INDEX({"JSNY-BJ0001-01";"JSNY-JS0022-01";"JSNY-JS0002-01"},MATCH(D11238,{"BJ_zhongyu";"JS_WX_liteer";"JS_CZ_wodefeng"},0)),"")</f>
        <v>JSNY-JS0002-01</v>
      </c>
      <c r="C11238" s="11" t="str">
        <f>IFERROR(INDEX({"北京中裕世纪大酒店";"江苏利特尔绿色包装股份有限公司";"常州市金坛沃德丰电子科技有限公司"},MATCH(D11238,{"BJ_zhongyu";"JS_WX_liteer";"JS_CZ_wodefeng"},0)),"")</f>
        <v>常州市金坛沃德丰电子科技有限公司</v>
      </c>
      <c r="D11238" s="11" t="str">
        <f>[1]动作!$G11237</f>
        <v>JS_CZ_wodefeng</v>
      </c>
      <c r="E11238" s="11" t="str">
        <f>[1]动作!$D11237</f>
        <v>电表故障</v>
      </c>
      <c r="F11238" s="11" t="s">
        <v>45</v>
      </c>
      <c r="G11238" s="12">
        <f>[1]动作!$A11237+[1]动作!$B11237</f>
        <v>43218.248136574075</v>
      </c>
      <c r="H11238" s="12"/>
      <c r="I11238" s="11"/>
    </row>
    <row r="11239" spans="1:9" hidden="1" x14ac:dyDescent="0.3">
      <c r="A11239" s="24">
        <v>11237</v>
      </c>
      <c r="B11239" s="11" t="str">
        <f>IFERROR(INDEX({"JSNY-BJ0001-01";"JSNY-JS0022-01";"JSNY-JS0002-01"},MATCH(D11239,{"BJ_zhongyu";"JS_WX_liteer";"JS_CZ_wodefeng"},0)),"")</f>
        <v>JSNY-JS0002-01</v>
      </c>
      <c r="C11239" s="11" t="str">
        <f>IFERROR(INDEX({"北京中裕世纪大酒店";"江苏利特尔绿色包装股份有限公司";"常州市金坛沃德丰电子科技有限公司"},MATCH(D11239,{"BJ_zhongyu";"JS_WX_liteer";"JS_CZ_wodefeng"},0)),"")</f>
        <v>常州市金坛沃德丰电子科技有限公司</v>
      </c>
      <c r="D11239" s="11" t="str">
        <f>[1]动作!$G11238</f>
        <v>JS_CZ_wodefeng</v>
      </c>
      <c r="E11239" s="11" t="str">
        <f>[1]动作!$D11238</f>
        <v>电表故障</v>
      </c>
      <c r="F11239" s="11" t="s">
        <v>45</v>
      </c>
      <c r="G11239" s="12">
        <f>[1]动作!$A11238+[1]动作!$B11238</f>
        <v>43218.248368055552</v>
      </c>
      <c r="H11239" s="12"/>
      <c r="I11239" s="11"/>
    </row>
    <row r="11240" spans="1:9" hidden="1" x14ac:dyDescent="0.3">
      <c r="A11240" s="24">
        <v>11238</v>
      </c>
      <c r="B11240" s="11" t="str">
        <f>IFERROR(INDEX({"JSNY-BJ0001-01";"JSNY-JS0022-01";"JSNY-JS0002-01"},MATCH(D11240,{"BJ_zhongyu";"JS_WX_liteer";"JS_CZ_wodefeng"},0)),"")</f>
        <v>JSNY-JS0002-01</v>
      </c>
      <c r="C11240" s="11" t="str">
        <f>IFERROR(INDEX({"北京中裕世纪大酒店";"江苏利特尔绿色包装股份有限公司";"常州市金坛沃德丰电子科技有限公司"},MATCH(D11240,{"BJ_zhongyu";"JS_WX_liteer";"JS_CZ_wodefeng"},0)),"")</f>
        <v>常州市金坛沃德丰电子科技有限公司</v>
      </c>
      <c r="D11240" s="11" t="str">
        <f>[1]动作!$G11239</f>
        <v>JS_CZ_wodefeng</v>
      </c>
      <c r="E11240" s="11" t="str">
        <f>[1]动作!$D11239</f>
        <v>电表故障</v>
      </c>
      <c r="F11240" s="11" t="s">
        <v>45</v>
      </c>
      <c r="G11240" s="12">
        <f>[1]动作!$A11239+[1]动作!$B11239</f>
        <v>43218.248483796298</v>
      </c>
      <c r="H11240" s="12"/>
      <c r="I11240" s="11"/>
    </row>
    <row r="11241" spans="1:9" hidden="1" x14ac:dyDescent="0.3">
      <c r="A11241" s="24">
        <v>11239</v>
      </c>
      <c r="B11241" s="11" t="str">
        <f>IFERROR(INDEX({"JSNY-BJ0001-01";"JSNY-JS0022-01";"JSNY-JS0002-01"},MATCH(D11241,{"BJ_zhongyu";"JS_WX_liteer";"JS_CZ_wodefeng"},0)),"")</f>
        <v>JSNY-JS0002-01</v>
      </c>
      <c r="C11241" s="11" t="str">
        <f>IFERROR(INDEX({"北京中裕世纪大酒店";"江苏利特尔绿色包装股份有限公司";"常州市金坛沃德丰电子科技有限公司"},MATCH(D11241,{"BJ_zhongyu";"JS_WX_liteer";"JS_CZ_wodefeng"},0)),"")</f>
        <v>常州市金坛沃德丰电子科技有限公司</v>
      </c>
      <c r="D11241" s="11" t="str">
        <f>[1]动作!$G11240</f>
        <v>JS_CZ_wodefeng</v>
      </c>
      <c r="E11241" s="11" t="str">
        <f>[1]动作!$D11240</f>
        <v>电表故障</v>
      </c>
      <c r="F11241" s="11" t="s">
        <v>45</v>
      </c>
      <c r="G11241" s="12">
        <f>[1]动作!$A11240+[1]动作!$B11240</f>
        <v>43218.248599537037</v>
      </c>
      <c r="H11241" s="12"/>
      <c r="I11241" s="11"/>
    </row>
    <row r="11242" spans="1:9" hidden="1" x14ac:dyDescent="0.3">
      <c r="A11242" s="24">
        <v>11240</v>
      </c>
      <c r="B11242" s="11" t="str">
        <f>IFERROR(INDEX({"JSNY-BJ0001-01";"JSNY-JS0022-01";"JSNY-JS0002-01"},MATCH(D11242,{"BJ_zhongyu";"JS_WX_liteer";"JS_CZ_wodefeng"},0)),"")</f>
        <v>JSNY-JS0002-01</v>
      </c>
      <c r="C11242" s="11" t="str">
        <f>IFERROR(INDEX({"北京中裕世纪大酒店";"江苏利特尔绿色包装股份有限公司";"常州市金坛沃德丰电子科技有限公司"},MATCH(D11242,{"BJ_zhongyu";"JS_WX_liteer";"JS_CZ_wodefeng"},0)),"")</f>
        <v>常州市金坛沃德丰电子科技有限公司</v>
      </c>
      <c r="D11242" s="11" t="str">
        <f>[1]动作!$G11241</f>
        <v>JS_CZ_wodefeng</v>
      </c>
      <c r="E11242" s="11" t="str">
        <f>[1]动作!$D11241</f>
        <v>电表故障</v>
      </c>
      <c r="F11242" s="11" t="s">
        <v>45</v>
      </c>
      <c r="G11242" s="12">
        <f>[1]动作!$A11241+[1]动作!$B11241</f>
        <v>43218.249583333331</v>
      </c>
      <c r="H11242" s="12"/>
      <c r="I11242" s="11"/>
    </row>
    <row r="11243" spans="1:9" hidden="1" x14ac:dyDescent="0.3">
      <c r="A11243" s="24">
        <v>11241</v>
      </c>
      <c r="B11243" s="11" t="str">
        <f>IFERROR(INDEX({"JSNY-BJ0001-01";"JSNY-JS0022-01";"JSNY-JS0002-01"},MATCH(D11243,{"BJ_zhongyu";"JS_WX_liteer";"JS_CZ_wodefeng"},0)),"")</f>
        <v>JSNY-JS0002-01</v>
      </c>
      <c r="C11243" s="11" t="str">
        <f>IFERROR(INDEX({"北京中裕世纪大酒店";"江苏利特尔绿色包装股份有限公司";"常州市金坛沃德丰电子科技有限公司"},MATCH(D11243,{"BJ_zhongyu";"JS_WX_liteer";"JS_CZ_wodefeng"},0)),"")</f>
        <v>常州市金坛沃德丰电子科技有限公司</v>
      </c>
      <c r="D11243" s="11" t="str">
        <f>[1]动作!$G11242</f>
        <v>JS_CZ_wodefeng</v>
      </c>
      <c r="E11243" s="11" t="str">
        <f>[1]动作!$D11242</f>
        <v>电表故障</v>
      </c>
      <c r="F11243" s="11" t="s">
        <v>45</v>
      </c>
      <c r="G11243" s="12">
        <f>[1]动作!$A11242+[1]动作!$B11242</f>
        <v>43218.249699074076</v>
      </c>
      <c r="H11243" s="12"/>
      <c r="I11243" s="11"/>
    </row>
    <row r="11244" spans="1:9" hidden="1" x14ac:dyDescent="0.3">
      <c r="A11244" s="24">
        <v>11242</v>
      </c>
      <c r="B11244" s="11" t="str">
        <f>IFERROR(INDEX({"JSNY-BJ0001-01";"JSNY-JS0022-01";"JSNY-JS0002-01"},MATCH(D11244,{"BJ_zhongyu";"JS_WX_liteer";"JS_CZ_wodefeng"},0)),"")</f>
        <v>JSNY-JS0002-01</v>
      </c>
      <c r="C11244" s="11" t="str">
        <f>IFERROR(INDEX({"北京中裕世纪大酒店";"江苏利特尔绿色包装股份有限公司";"常州市金坛沃德丰电子科技有限公司"},MATCH(D11244,{"BJ_zhongyu";"JS_WX_liteer";"JS_CZ_wodefeng"},0)),"")</f>
        <v>常州市金坛沃德丰电子科技有限公司</v>
      </c>
      <c r="D11244" s="11" t="str">
        <f>[1]动作!$G11243</f>
        <v>JS_CZ_wodefeng</v>
      </c>
      <c r="E11244" s="11" t="str">
        <f>[1]动作!$D11243</f>
        <v>电表故障</v>
      </c>
      <c r="F11244" s="11" t="s">
        <v>45</v>
      </c>
      <c r="G11244" s="12">
        <f>[1]动作!$A11243+[1]动作!$B11243</f>
        <v>43218.253287037034</v>
      </c>
      <c r="H11244" s="12"/>
      <c r="I11244" s="11"/>
    </row>
    <row r="11245" spans="1:9" hidden="1" x14ac:dyDescent="0.3">
      <c r="A11245" s="24">
        <v>11243</v>
      </c>
      <c r="B11245" s="11" t="str">
        <f>IFERROR(INDEX({"JSNY-BJ0001-01";"JSNY-JS0022-01";"JSNY-JS0002-01"},MATCH(D11245,{"BJ_zhongyu";"JS_WX_liteer";"JS_CZ_wodefeng"},0)),"")</f>
        <v>JSNY-JS0002-01</v>
      </c>
      <c r="C11245" s="11" t="str">
        <f>IFERROR(INDEX({"北京中裕世纪大酒店";"江苏利特尔绿色包装股份有限公司";"常州市金坛沃德丰电子科技有限公司"},MATCH(D11245,{"BJ_zhongyu";"JS_WX_liteer";"JS_CZ_wodefeng"},0)),"")</f>
        <v>常州市金坛沃德丰电子科技有限公司</v>
      </c>
      <c r="D11245" s="11" t="str">
        <f>[1]动作!$G11244</f>
        <v>JS_CZ_wodefeng</v>
      </c>
      <c r="E11245" s="11" t="str">
        <f>[1]动作!$D11244</f>
        <v>电表故障</v>
      </c>
      <c r="F11245" s="11" t="s">
        <v>45</v>
      </c>
      <c r="G11245" s="12">
        <f>[1]动作!$A11244+[1]动作!$B11244</f>
        <v>43218.254618055558</v>
      </c>
      <c r="H11245" s="12"/>
      <c r="I11245" s="11"/>
    </row>
    <row r="11246" spans="1:9" hidden="1" x14ac:dyDescent="0.3">
      <c r="A11246" s="24">
        <v>11244</v>
      </c>
      <c r="B11246" s="11" t="str">
        <f>IFERROR(INDEX({"JSNY-BJ0001-01";"JSNY-JS0022-01";"JSNY-JS0002-01"},MATCH(D11246,{"BJ_zhongyu";"JS_WX_liteer";"JS_CZ_wodefeng"},0)),"")</f>
        <v>JSNY-JS0002-01</v>
      </c>
      <c r="C11246" s="11" t="str">
        <f>IFERROR(INDEX({"北京中裕世纪大酒店";"江苏利特尔绿色包装股份有限公司";"常州市金坛沃德丰电子科技有限公司"},MATCH(D11246,{"BJ_zhongyu";"JS_WX_liteer";"JS_CZ_wodefeng"},0)),"")</f>
        <v>常州市金坛沃德丰电子科技有限公司</v>
      </c>
      <c r="D11246" s="11" t="str">
        <f>[1]动作!$G11245</f>
        <v>JS_CZ_wodefeng</v>
      </c>
      <c r="E11246" s="11" t="str">
        <f>[1]动作!$D11245</f>
        <v>电表故障</v>
      </c>
      <c r="F11246" s="11" t="s">
        <v>45</v>
      </c>
      <c r="G11246" s="12">
        <f>[1]动作!$A11245+[1]动作!$B11245</f>
        <v>43218.254733796297</v>
      </c>
      <c r="H11246" s="12"/>
      <c r="I11246" s="11"/>
    </row>
    <row r="11247" spans="1:9" hidden="1" x14ac:dyDescent="0.3">
      <c r="A11247" s="24">
        <v>11245</v>
      </c>
      <c r="B11247" s="11" t="str">
        <f>IFERROR(INDEX({"JSNY-BJ0001-01";"JSNY-JS0022-01";"JSNY-JS0002-01"},MATCH(D11247,{"BJ_zhongyu";"JS_WX_liteer";"JS_CZ_wodefeng"},0)),"")</f>
        <v>JSNY-JS0002-01</v>
      </c>
      <c r="C11247" s="11" t="str">
        <f>IFERROR(INDEX({"北京中裕世纪大酒店";"江苏利特尔绿色包装股份有限公司";"常州市金坛沃德丰电子科技有限公司"},MATCH(D11247,{"BJ_zhongyu";"JS_WX_liteer";"JS_CZ_wodefeng"},0)),"")</f>
        <v>常州市金坛沃德丰电子科技有限公司</v>
      </c>
      <c r="D11247" s="11" t="str">
        <f>[1]动作!$G11246</f>
        <v>JS_CZ_wodefeng</v>
      </c>
      <c r="E11247" s="11" t="str">
        <f>[1]动作!$D11246</f>
        <v>电表故障</v>
      </c>
      <c r="F11247" s="11" t="s">
        <v>45</v>
      </c>
      <c r="G11247" s="12">
        <f>[1]动作!$A11246+[1]动作!$B11246</f>
        <v>43218.254849537036</v>
      </c>
      <c r="H11247" s="12"/>
      <c r="I11247" s="11"/>
    </row>
    <row r="11248" spans="1:9" hidden="1" x14ac:dyDescent="0.3">
      <c r="A11248" s="24">
        <v>11246</v>
      </c>
      <c r="B11248" s="11" t="str">
        <f>IFERROR(INDEX({"JSNY-BJ0001-01";"JSNY-JS0022-01";"JSNY-JS0002-01"},MATCH(D11248,{"BJ_zhongyu";"JS_WX_liteer";"JS_CZ_wodefeng"},0)),"")</f>
        <v>JSNY-JS0002-01</v>
      </c>
      <c r="C11248" s="11" t="str">
        <f>IFERROR(INDEX({"北京中裕世纪大酒店";"江苏利特尔绿色包装股份有限公司";"常州市金坛沃德丰电子科技有限公司"},MATCH(D11248,{"BJ_zhongyu";"JS_WX_liteer";"JS_CZ_wodefeng"},0)),"")</f>
        <v>常州市金坛沃德丰电子科技有限公司</v>
      </c>
      <c r="D11248" s="11" t="str">
        <f>[1]动作!$G11247</f>
        <v>JS_CZ_wodefeng</v>
      </c>
      <c r="E11248" s="11" t="str">
        <f>[1]动作!$D11247</f>
        <v>电表故障</v>
      </c>
      <c r="F11248" s="11" t="s">
        <v>45</v>
      </c>
      <c r="G11248" s="12">
        <f>[1]动作!$A11247+[1]动作!$B11247</f>
        <v>43218.255960648145</v>
      </c>
      <c r="H11248" s="12"/>
      <c r="I11248" s="11"/>
    </row>
    <row r="11249" spans="1:9" hidden="1" x14ac:dyDescent="0.3">
      <c r="A11249" s="24">
        <v>11247</v>
      </c>
      <c r="B11249" s="11" t="str">
        <f>IFERROR(INDEX({"JSNY-BJ0001-01";"JSNY-JS0022-01";"JSNY-JS0002-01"},MATCH(D11249,{"BJ_zhongyu";"JS_WX_liteer";"JS_CZ_wodefeng"},0)),"")</f>
        <v>JSNY-JS0002-01</v>
      </c>
      <c r="C11249" s="11" t="str">
        <f>IFERROR(INDEX({"北京中裕世纪大酒店";"江苏利特尔绿色包装股份有限公司";"常州市金坛沃德丰电子科技有限公司"},MATCH(D11249,{"BJ_zhongyu";"JS_WX_liteer";"JS_CZ_wodefeng"},0)),"")</f>
        <v>常州市金坛沃德丰电子科技有限公司</v>
      </c>
      <c r="D11249" s="11" t="str">
        <f>[1]动作!$G11248</f>
        <v>JS_CZ_wodefeng</v>
      </c>
      <c r="E11249" s="11" t="str">
        <f>[1]动作!$D11248</f>
        <v>电表故障</v>
      </c>
      <c r="F11249" s="11" t="s">
        <v>45</v>
      </c>
      <c r="G11249" s="12">
        <f>[1]动作!$A11248+[1]动作!$B11248</f>
        <v>43218.257233796299</v>
      </c>
      <c r="H11249" s="12"/>
      <c r="I11249" s="11"/>
    </row>
    <row r="11250" spans="1:9" hidden="1" x14ac:dyDescent="0.3">
      <c r="A11250" s="24">
        <v>11248</v>
      </c>
      <c r="B11250" s="11" t="str">
        <f>IFERROR(INDEX({"JSNY-BJ0001-01";"JSNY-JS0022-01";"JSNY-JS0002-01"},MATCH(D11250,{"BJ_zhongyu";"JS_WX_liteer";"JS_CZ_wodefeng"},0)),"")</f>
        <v>JSNY-JS0002-01</v>
      </c>
      <c r="C11250" s="11" t="str">
        <f>IFERROR(INDEX({"北京中裕世纪大酒店";"江苏利特尔绿色包装股份有限公司";"常州市金坛沃德丰电子科技有限公司"},MATCH(D11250,{"BJ_zhongyu";"JS_WX_liteer";"JS_CZ_wodefeng"},0)),"")</f>
        <v>常州市金坛沃德丰电子科技有限公司</v>
      </c>
      <c r="D11250" s="11" t="str">
        <f>[1]动作!$G11249</f>
        <v>JS_CZ_wodefeng</v>
      </c>
      <c r="E11250" s="11" t="str">
        <f>[1]动作!$D11249</f>
        <v>电表故障</v>
      </c>
      <c r="F11250" s="11" t="s">
        <v>45</v>
      </c>
      <c r="G11250" s="12">
        <f>[1]动作!$A11249+[1]动作!$B11249</f>
        <v>43218.258553240739</v>
      </c>
      <c r="H11250" s="12"/>
      <c r="I11250" s="11"/>
    </row>
    <row r="11251" spans="1:9" hidden="1" x14ac:dyDescent="0.3">
      <c r="A11251" s="24">
        <v>11249</v>
      </c>
      <c r="B11251" s="11" t="str">
        <f>IFERROR(INDEX({"JSNY-BJ0001-01";"JSNY-JS0022-01";"JSNY-JS0002-01"},MATCH(D11251,{"BJ_zhongyu";"JS_WX_liteer";"JS_CZ_wodefeng"},0)),"")</f>
        <v>JSNY-JS0002-01</v>
      </c>
      <c r="C11251" s="11" t="str">
        <f>IFERROR(INDEX({"北京中裕世纪大酒店";"江苏利特尔绿色包装股份有限公司";"常州市金坛沃德丰电子科技有限公司"},MATCH(D11251,{"BJ_zhongyu";"JS_WX_liteer";"JS_CZ_wodefeng"},0)),"")</f>
        <v>常州市金坛沃德丰电子科技有限公司</v>
      </c>
      <c r="D11251" s="11" t="str">
        <f>[1]动作!$G11250</f>
        <v>JS_CZ_wodefeng</v>
      </c>
      <c r="E11251" s="11" t="str">
        <f>[1]动作!$D11250</f>
        <v>电表故障</v>
      </c>
      <c r="F11251" s="11" t="s">
        <v>45</v>
      </c>
      <c r="G11251" s="12">
        <f>[1]动作!$A11250+[1]动作!$B11250</f>
        <v>43218.258668981478</v>
      </c>
      <c r="H11251" s="12"/>
      <c r="I11251" s="11"/>
    </row>
    <row r="11252" spans="1:9" hidden="1" x14ac:dyDescent="0.3">
      <c r="A11252" s="24">
        <v>11250</v>
      </c>
      <c r="B11252" s="11" t="str">
        <f>IFERROR(INDEX({"JSNY-BJ0001-01";"JSNY-JS0022-01";"JSNY-JS0002-01"},MATCH(D11252,{"BJ_zhongyu";"JS_WX_liteer";"JS_CZ_wodefeng"},0)),"")</f>
        <v>JSNY-JS0002-01</v>
      </c>
      <c r="C11252" s="11" t="str">
        <f>IFERROR(INDEX({"北京中裕世纪大酒店";"江苏利特尔绿色包装股份有限公司";"常州市金坛沃德丰电子科技有限公司"},MATCH(D11252,{"BJ_zhongyu";"JS_WX_liteer";"JS_CZ_wodefeng"},0)),"")</f>
        <v>常州市金坛沃德丰电子科技有限公司</v>
      </c>
      <c r="D11252" s="11" t="str">
        <f>[1]动作!$G11251</f>
        <v>JS_CZ_wodefeng</v>
      </c>
      <c r="E11252" s="11" t="str">
        <f>[1]动作!$D11251</f>
        <v>电表故障</v>
      </c>
      <c r="F11252" s="11" t="s">
        <v>45</v>
      </c>
      <c r="G11252" s="12">
        <f>[1]动作!$A11251+[1]动作!$B11251</f>
        <v>43218.258796296293</v>
      </c>
      <c r="H11252" s="12"/>
      <c r="I11252" s="11"/>
    </row>
    <row r="11253" spans="1:9" hidden="1" x14ac:dyDescent="0.3">
      <c r="A11253" s="24">
        <v>11251</v>
      </c>
      <c r="B11253" s="11" t="str">
        <f>IFERROR(INDEX({"JSNY-BJ0001-01";"JSNY-JS0022-01";"JSNY-JS0002-01"},MATCH(D11253,{"BJ_zhongyu";"JS_WX_liteer";"JS_CZ_wodefeng"},0)),"")</f>
        <v>JSNY-JS0002-01</v>
      </c>
      <c r="C11253" s="11" t="str">
        <f>IFERROR(INDEX({"北京中裕世纪大酒店";"江苏利特尔绿色包装股份有限公司";"常州市金坛沃德丰电子科技有限公司"},MATCH(D11253,{"BJ_zhongyu";"JS_WX_liteer";"JS_CZ_wodefeng"},0)),"")</f>
        <v>常州市金坛沃德丰电子科技有限公司</v>
      </c>
      <c r="D11253" s="11" t="str">
        <f>[1]动作!$G11252</f>
        <v>JS_CZ_wodefeng</v>
      </c>
      <c r="E11253" s="11" t="str">
        <f>[1]动作!$D11252</f>
        <v>电表故障</v>
      </c>
      <c r="F11253" s="11" t="s">
        <v>45</v>
      </c>
      <c r="G11253" s="12">
        <f>[1]动作!$A11252+[1]动作!$B11252</f>
        <v>43218.260011574072</v>
      </c>
      <c r="H11253" s="12"/>
      <c r="I11253" s="11"/>
    </row>
    <row r="11254" spans="1:9" hidden="1" x14ac:dyDescent="0.3">
      <c r="A11254" s="24">
        <v>11252</v>
      </c>
      <c r="B11254" s="11" t="str">
        <f>IFERROR(INDEX({"JSNY-BJ0001-01";"JSNY-JS0022-01";"JSNY-JS0002-01"},MATCH(D11254,{"BJ_zhongyu";"JS_WX_liteer";"JS_CZ_wodefeng"},0)),"")</f>
        <v>JSNY-JS0002-01</v>
      </c>
      <c r="C11254" s="11" t="str">
        <f>IFERROR(INDEX({"北京中裕世纪大酒店";"江苏利特尔绿色包装股份有限公司";"常州市金坛沃德丰电子科技有限公司"},MATCH(D11254,{"BJ_zhongyu";"JS_WX_liteer";"JS_CZ_wodefeng"},0)),"")</f>
        <v>常州市金坛沃德丰电子科技有限公司</v>
      </c>
      <c r="D11254" s="11" t="str">
        <f>[1]动作!$G11253</f>
        <v>JS_CZ_wodefeng</v>
      </c>
      <c r="E11254" s="11" t="str">
        <f>[1]动作!$D11253</f>
        <v>电表故障</v>
      </c>
      <c r="F11254" s="11" t="s">
        <v>45</v>
      </c>
      <c r="G11254" s="12">
        <f>[1]动作!$A11253+[1]动作!$B11253</f>
        <v>43218.260127314818</v>
      </c>
      <c r="H11254" s="12"/>
      <c r="I11254" s="11"/>
    </row>
    <row r="11255" spans="1:9" hidden="1" x14ac:dyDescent="0.3">
      <c r="A11255" s="24">
        <v>11253</v>
      </c>
      <c r="B11255" s="11" t="str">
        <f>IFERROR(INDEX({"JSNY-BJ0001-01";"JSNY-JS0022-01";"JSNY-JS0002-01"},MATCH(D11255,{"BJ_zhongyu";"JS_WX_liteer";"JS_CZ_wodefeng"},0)),"")</f>
        <v>JSNY-JS0002-01</v>
      </c>
      <c r="C11255" s="11" t="str">
        <f>IFERROR(INDEX({"北京中裕世纪大酒店";"江苏利特尔绿色包装股份有限公司";"常州市金坛沃德丰电子科技有限公司"},MATCH(D11255,{"BJ_zhongyu";"JS_WX_liteer";"JS_CZ_wodefeng"},0)),"")</f>
        <v>常州市金坛沃德丰电子科技有限公司</v>
      </c>
      <c r="D11255" s="11" t="str">
        <f>[1]动作!$G11254</f>
        <v>JS_CZ_wodefeng</v>
      </c>
      <c r="E11255" s="11" t="str">
        <f>[1]动作!$D11254</f>
        <v>电表故障</v>
      </c>
      <c r="F11255" s="11" t="s">
        <v>45</v>
      </c>
      <c r="G11255" s="12">
        <f>[1]动作!$A11254+[1]动作!$B11254</f>
        <v>43218.263425925928</v>
      </c>
      <c r="H11255" s="12"/>
      <c r="I11255" s="11"/>
    </row>
    <row r="11256" spans="1:9" hidden="1" x14ac:dyDescent="0.3">
      <c r="A11256" s="24">
        <v>11254</v>
      </c>
      <c r="B11256" s="11" t="str">
        <f>IFERROR(INDEX({"JSNY-BJ0001-01";"JSNY-JS0022-01";"JSNY-JS0002-01"},MATCH(D11256,{"BJ_zhongyu";"JS_WX_liteer";"JS_CZ_wodefeng"},0)),"")</f>
        <v>JSNY-JS0002-01</v>
      </c>
      <c r="C11256" s="11" t="str">
        <f>IFERROR(INDEX({"北京中裕世纪大酒店";"江苏利特尔绿色包装股份有限公司";"常州市金坛沃德丰电子科技有限公司"},MATCH(D11256,{"BJ_zhongyu";"JS_WX_liteer";"JS_CZ_wodefeng"},0)),"")</f>
        <v>常州市金坛沃德丰电子科技有限公司</v>
      </c>
      <c r="D11256" s="11" t="str">
        <f>[1]动作!$G11255</f>
        <v>JS_CZ_wodefeng</v>
      </c>
      <c r="E11256" s="11" t="str">
        <f>[1]动作!$D11255</f>
        <v>电表故障</v>
      </c>
      <c r="F11256" s="11" t="s">
        <v>45</v>
      </c>
      <c r="G11256" s="12">
        <f>[1]动作!$A11255+[1]动作!$B11255</f>
        <v>43218.263541666667</v>
      </c>
      <c r="H11256" s="12"/>
      <c r="I11256" s="11"/>
    </row>
    <row r="11257" spans="1:9" hidden="1" x14ac:dyDescent="0.3">
      <c r="A11257" s="24">
        <v>11255</v>
      </c>
      <c r="B11257" s="11" t="str">
        <f>IFERROR(INDEX({"JSNY-BJ0001-01";"JSNY-JS0022-01";"JSNY-JS0002-01"},MATCH(D11257,{"BJ_zhongyu";"JS_WX_liteer";"JS_CZ_wodefeng"},0)),"")</f>
        <v>JSNY-JS0002-01</v>
      </c>
      <c r="C11257" s="11" t="str">
        <f>IFERROR(INDEX({"北京中裕世纪大酒店";"江苏利特尔绿色包装股份有限公司";"常州市金坛沃德丰电子科技有限公司"},MATCH(D11257,{"BJ_zhongyu";"JS_WX_liteer";"JS_CZ_wodefeng"},0)),"")</f>
        <v>常州市金坛沃德丰电子科技有限公司</v>
      </c>
      <c r="D11257" s="11" t="str">
        <f>[1]动作!$G11256</f>
        <v>JS_CZ_wodefeng</v>
      </c>
      <c r="E11257" s="11" t="str">
        <f>[1]动作!$D11256</f>
        <v>电表故障</v>
      </c>
      <c r="F11257" s="11" t="s">
        <v>45</v>
      </c>
      <c r="G11257" s="12">
        <f>[1]动作!$A11256+[1]动作!$B11256</f>
        <v>43218.264988425923</v>
      </c>
      <c r="H11257" s="12"/>
      <c r="I11257" s="11"/>
    </row>
    <row r="11258" spans="1:9" hidden="1" x14ac:dyDescent="0.3">
      <c r="A11258" s="24">
        <v>11256</v>
      </c>
      <c r="B11258" s="11" t="str">
        <f>IFERROR(INDEX({"JSNY-BJ0001-01";"JSNY-JS0022-01";"JSNY-JS0002-01"},MATCH(D11258,{"BJ_zhongyu";"JS_WX_liteer";"JS_CZ_wodefeng"},0)),"")</f>
        <v>JSNY-JS0002-01</v>
      </c>
      <c r="C11258" s="11" t="str">
        <f>IFERROR(INDEX({"北京中裕世纪大酒店";"江苏利特尔绿色包装股份有限公司";"常州市金坛沃德丰电子科技有限公司"},MATCH(D11258,{"BJ_zhongyu";"JS_WX_liteer";"JS_CZ_wodefeng"},0)),"")</f>
        <v>常州市金坛沃德丰电子科技有限公司</v>
      </c>
      <c r="D11258" s="11" t="str">
        <f>[1]动作!$G11257</f>
        <v>JS_CZ_wodefeng</v>
      </c>
      <c r="E11258" s="11" t="str">
        <f>[1]动作!$D11257</f>
        <v>电表故障</v>
      </c>
      <c r="F11258" s="11" t="s">
        <v>45</v>
      </c>
      <c r="G11258" s="12">
        <f>[1]动作!$A11257+[1]动作!$B11257</f>
        <v>43218.268923611111</v>
      </c>
      <c r="H11258" s="12"/>
      <c r="I11258" s="11"/>
    </row>
    <row r="11259" spans="1:9" hidden="1" x14ac:dyDescent="0.3">
      <c r="A11259" s="24">
        <v>11257</v>
      </c>
      <c r="B11259" s="11" t="str">
        <f>IFERROR(INDEX({"JSNY-BJ0001-01";"JSNY-JS0022-01";"JSNY-JS0002-01"},MATCH(D11259,{"BJ_zhongyu";"JS_WX_liteer";"JS_CZ_wodefeng"},0)),"")</f>
        <v>JSNY-JS0002-01</v>
      </c>
      <c r="C11259" s="11" t="str">
        <f>IFERROR(INDEX({"北京中裕世纪大酒店";"江苏利特尔绿色包装股份有限公司";"常州市金坛沃德丰电子科技有限公司"},MATCH(D11259,{"BJ_zhongyu";"JS_WX_liteer";"JS_CZ_wodefeng"},0)),"")</f>
        <v>常州市金坛沃德丰电子科技有限公司</v>
      </c>
      <c r="D11259" s="11" t="str">
        <f>[1]动作!$G11258</f>
        <v>JS_CZ_wodefeng</v>
      </c>
      <c r="E11259" s="11" t="str">
        <f>[1]动作!$D11258</f>
        <v>电表故障</v>
      </c>
      <c r="F11259" s="11" t="s">
        <v>45</v>
      </c>
      <c r="G11259" s="12">
        <f>[1]动作!$A11258+[1]动作!$B11258</f>
        <v>43218.269849537035</v>
      </c>
      <c r="H11259" s="12"/>
      <c r="I11259" s="11"/>
    </row>
    <row r="11260" spans="1:9" hidden="1" x14ac:dyDescent="0.3">
      <c r="A11260" s="24">
        <v>11258</v>
      </c>
      <c r="B11260" s="11" t="str">
        <f>IFERROR(INDEX({"JSNY-BJ0001-01";"JSNY-JS0022-01";"JSNY-JS0002-01"},MATCH(D11260,{"BJ_zhongyu";"JS_WX_liteer";"JS_CZ_wodefeng"},0)),"")</f>
        <v>JSNY-JS0002-01</v>
      </c>
      <c r="C11260" s="11" t="str">
        <f>IFERROR(INDEX({"北京中裕世纪大酒店";"江苏利特尔绿色包装股份有限公司";"常州市金坛沃德丰电子科技有限公司"},MATCH(D11260,{"BJ_zhongyu";"JS_WX_liteer";"JS_CZ_wodefeng"},0)),"")</f>
        <v>常州市金坛沃德丰电子科技有限公司</v>
      </c>
      <c r="D11260" s="11" t="str">
        <f>[1]动作!$G11259</f>
        <v>JS_CZ_wodefeng</v>
      </c>
      <c r="E11260" s="11" t="str">
        <f>[1]动作!$D11259</f>
        <v>电表故障</v>
      </c>
      <c r="F11260" s="11" t="s">
        <v>45</v>
      </c>
      <c r="G11260" s="12">
        <f>[1]动作!$A11259+[1]动作!$B11259</f>
        <v>43218.271180555559</v>
      </c>
      <c r="H11260" s="12"/>
      <c r="I11260" s="11"/>
    </row>
    <row r="11261" spans="1:9" hidden="1" x14ac:dyDescent="0.3">
      <c r="A11261" s="24">
        <v>11259</v>
      </c>
      <c r="B11261" s="11" t="str">
        <f>IFERROR(INDEX({"JSNY-BJ0001-01";"JSNY-JS0022-01";"JSNY-JS0002-01"},MATCH(D11261,{"BJ_zhongyu";"JS_WX_liteer";"JS_CZ_wodefeng"},0)),"")</f>
        <v>JSNY-JS0002-01</v>
      </c>
      <c r="C11261" s="11" t="str">
        <f>IFERROR(INDEX({"北京中裕世纪大酒店";"江苏利特尔绿色包装股份有限公司";"常州市金坛沃德丰电子科技有限公司"},MATCH(D11261,{"BJ_zhongyu";"JS_WX_liteer";"JS_CZ_wodefeng"},0)),"")</f>
        <v>常州市金坛沃德丰电子科技有限公司</v>
      </c>
      <c r="D11261" s="11" t="str">
        <f>[1]动作!$G11260</f>
        <v>JS_CZ_wodefeng</v>
      </c>
      <c r="E11261" s="11" t="str">
        <f>[1]动作!$D11260</f>
        <v>电表故障</v>
      </c>
      <c r="F11261" s="11" t="s">
        <v>45</v>
      </c>
      <c r="G11261" s="12">
        <f>[1]动作!$A11260+[1]动作!$B11260</f>
        <v>43218.275127314817</v>
      </c>
      <c r="H11261" s="12"/>
      <c r="I11261" s="11"/>
    </row>
    <row r="11262" spans="1:9" hidden="1" x14ac:dyDescent="0.3">
      <c r="A11262" s="24">
        <v>11260</v>
      </c>
      <c r="B11262" s="11" t="str">
        <f>IFERROR(INDEX({"JSNY-BJ0001-01";"JSNY-JS0022-01";"JSNY-JS0002-01"},MATCH(D11262,{"BJ_zhongyu";"JS_WX_liteer";"JS_CZ_wodefeng"},0)),"")</f>
        <v>JSNY-JS0002-01</v>
      </c>
      <c r="C11262" s="11" t="str">
        <f>IFERROR(INDEX({"北京中裕世纪大酒店";"江苏利特尔绿色包装股份有限公司";"常州市金坛沃德丰电子科技有限公司"},MATCH(D11262,{"BJ_zhongyu";"JS_WX_liteer";"JS_CZ_wodefeng"},0)),"")</f>
        <v>常州市金坛沃德丰电子科技有限公司</v>
      </c>
      <c r="D11262" s="11" t="str">
        <f>[1]动作!$G11261</f>
        <v>JS_CZ_wodefeng</v>
      </c>
      <c r="E11262" s="11" t="str">
        <f>[1]动作!$D11261</f>
        <v>电表故障</v>
      </c>
      <c r="F11262" s="11" t="s">
        <v>45</v>
      </c>
      <c r="G11262" s="12">
        <f>[1]动作!$A11261+[1]动作!$B11261</f>
        <v>43218.275231481479</v>
      </c>
      <c r="H11262" s="12"/>
      <c r="I11262" s="11"/>
    </row>
    <row r="11263" spans="1:9" hidden="1" x14ac:dyDescent="0.3">
      <c r="A11263" s="24">
        <v>11261</v>
      </c>
      <c r="B11263" s="11" t="str">
        <f>IFERROR(INDEX({"JSNY-BJ0001-01";"JSNY-JS0022-01";"JSNY-JS0002-01"},MATCH(D11263,{"BJ_zhongyu";"JS_WX_liteer";"JS_CZ_wodefeng"},0)),"")</f>
        <v>JSNY-JS0002-01</v>
      </c>
      <c r="C11263" s="11" t="str">
        <f>IFERROR(INDEX({"北京中裕世纪大酒店";"江苏利特尔绿色包装股份有限公司";"常州市金坛沃德丰电子科技有限公司"},MATCH(D11263,{"BJ_zhongyu";"JS_WX_liteer";"JS_CZ_wodefeng"},0)),"")</f>
        <v>常州市金坛沃德丰电子科技有限公司</v>
      </c>
      <c r="D11263" s="11" t="str">
        <f>[1]动作!$G11262</f>
        <v>JS_CZ_wodefeng</v>
      </c>
      <c r="E11263" s="11" t="str">
        <f>[1]动作!$D11262</f>
        <v>电表故障</v>
      </c>
      <c r="F11263" s="11" t="s">
        <v>45</v>
      </c>
      <c r="G11263" s="12">
        <f>[1]动作!$A11262+[1]动作!$B11262</f>
        <v>43218.276678240742</v>
      </c>
      <c r="H11263" s="12"/>
      <c r="I11263" s="11"/>
    </row>
    <row r="11264" spans="1:9" hidden="1" x14ac:dyDescent="0.3">
      <c r="A11264" s="24">
        <v>11262</v>
      </c>
      <c r="B11264" s="11" t="str">
        <f>IFERROR(INDEX({"JSNY-BJ0001-01";"JSNY-JS0022-01";"JSNY-JS0002-01"},MATCH(D11264,{"BJ_zhongyu";"JS_WX_liteer";"JS_CZ_wodefeng"},0)),"")</f>
        <v>JSNY-JS0002-01</v>
      </c>
      <c r="C11264" s="11" t="str">
        <f>IFERROR(INDEX({"北京中裕世纪大酒店";"江苏利特尔绿色包装股份有限公司";"常州市金坛沃德丰电子科技有限公司"},MATCH(D11264,{"BJ_zhongyu";"JS_WX_liteer";"JS_CZ_wodefeng"},0)),"")</f>
        <v>常州市金坛沃德丰电子科技有限公司</v>
      </c>
      <c r="D11264" s="11" t="str">
        <f>[1]动作!$G11263</f>
        <v>JS_CZ_wodefeng</v>
      </c>
      <c r="E11264" s="11" t="str">
        <f>[1]动作!$D11263</f>
        <v>电表故障</v>
      </c>
      <c r="F11264" s="11" t="s">
        <v>45</v>
      </c>
      <c r="G11264" s="12">
        <f>[1]动作!$A11263+[1]动作!$B11263</f>
        <v>43218.279004629629</v>
      </c>
      <c r="H11264" s="12"/>
      <c r="I11264" s="11"/>
    </row>
    <row r="11265" spans="1:9" hidden="1" x14ac:dyDescent="0.3">
      <c r="A11265" s="24">
        <v>11263</v>
      </c>
      <c r="B11265" s="11" t="str">
        <f>IFERROR(INDEX({"JSNY-BJ0001-01";"JSNY-JS0022-01";"JSNY-JS0002-01"},MATCH(D11265,{"BJ_zhongyu";"JS_WX_liteer";"JS_CZ_wodefeng"},0)),"")</f>
        <v>JSNY-JS0002-01</v>
      </c>
      <c r="C11265" s="11" t="str">
        <f>IFERROR(INDEX({"北京中裕世纪大酒店";"江苏利特尔绿色包装股份有限公司";"常州市金坛沃德丰电子科技有限公司"},MATCH(D11265,{"BJ_zhongyu";"JS_WX_liteer";"JS_CZ_wodefeng"},0)),"")</f>
        <v>常州市金坛沃德丰电子科技有限公司</v>
      </c>
      <c r="D11265" s="11" t="str">
        <f>[1]动作!$G11264</f>
        <v>JS_CZ_wodefeng</v>
      </c>
      <c r="E11265" s="11" t="str">
        <f>[1]动作!$D11264</f>
        <v>电表故障</v>
      </c>
      <c r="F11265" s="11" t="s">
        <v>45</v>
      </c>
      <c r="G11265" s="12">
        <f>[1]动作!$A11264+[1]动作!$B11264</f>
        <v>43218.280277777776</v>
      </c>
      <c r="H11265" s="12"/>
      <c r="I11265" s="11"/>
    </row>
    <row r="11266" spans="1:9" hidden="1" x14ac:dyDescent="0.3">
      <c r="A11266" s="24">
        <v>11264</v>
      </c>
      <c r="B11266" s="11" t="str">
        <f>IFERROR(INDEX({"JSNY-BJ0001-01";"JSNY-JS0022-01";"JSNY-JS0002-01"},MATCH(D11266,{"BJ_zhongyu";"JS_WX_liteer";"JS_CZ_wodefeng"},0)),"")</f>
        <v>JSNY-JS0002-01</v>
      </c>
      <c r="C11266" s="11" t="str">
        <f>IFERROR(INDEX({"北京中裕世纪大酒店";"江苏利特尔绿色包装股份有限公司";"常州市金坛沃德丰电子科技有限公司"},MATCH(D11266,{"BJ_zhongyu";"JS_WX_liteer";"JS_CZ_wodefeng"},0)),"")</f>
        <v>常州市金坛沃德丰电子科技有限公司</v>
      </c>
      <c r="D11266" s="11" t="str">
        <f>[1]动作!$G11265</f>
        <v>JS_CZ_wodefeng</v>
      </c>
      <c r="E11266" s="11" t="str">
        <f>[1]动作!$D11265</f>
        <v>电表故障</v>
      </c>
      <c r="F11266" s="11" t="s">
        <v>45</v>
      </c>
      <c r="G11266" s="12">
        <f>[1]动作!$A11265+[1]动作!$B11265</f>
        <v>43218.280497685184</v>
      </c>
      <c r="H11266" s="12"/>
      <c r="I11266" s="11"/>
    </row>
    <row r="11267" spans="1:9" hidden="1" x14ac:dyDescent="0.3">
      <c r="A11267" s="24">
        <v>11265</v>
      </c>
      <c r="B11267" s="11" t="str">
        <f>IFERROR(INDEX({"JSNY-BJ0001-01";"JSNY-JS0022-01";"JSNY-JS0002-01"},MATCH(D11267,{"BJ_zhongyu";"JS_WX_liteer";"JS_CZ_wodefeng"},0)),"")</f>
        <v>JSNY-JS0002-01</v>
      </c>
      <c r="C11267" s="11" t="str">
        <f>IFERROR(INDEX({"北京中裕世纪大酒店";"江苏利特尔绿色包装股份有限公司";"常州市金坛沃德丰电子科技有限公司"},MATCH(D11267,{"BJ_zhongyu";"JS_WX_liteer";"JS_CZ_wodefeng"},0)),"")</f>
        <v>常州市金坛沃德丰电子科技有限公司</v>
      </c>
      <c r="D11267" s="11" t="str">
        <f>[1]动作!$G11266</f>
        <v>JS_CZ_wodefeng</v>
      </c>
      <c r="E11267" s="11" t="str">
        <f>[1]动作!$D11266</f>
        <v>电表故障</v>
      </c>
      <c r="F11267" s="11" t="s">
        <v>45</v>
      </c>
      <c r="G11267" s="12">
        <f>[1]动作!$A11266+[1]动作!$B11266</f>
        <v>43218.284502314818</v>
      </c>
      <c r="H11267" s="12"/>
      <c r="I11267" s="11"/>
    </row>
    <row r="11268" spans="1:9" hidden="1" x14ac:dyDescent="0.3">
      <c r="A11268" s="24">
        <v>11266</v>
      </c>
      <c r="B11268" s="11" t="str">
        <f>IFERROR(INDEX({"JSNY-BJ0001-01";"JSNY-JS0022-01";"JSNY-JS0002-01"},MATCH(D11268,{"BJ_zhongyu";"JS_WX_liteer";"JS_CZ_wodefeng"},0)),"")</f>
        <v>JSNY-JS0002-01</v>
      </c>
      <c r="C11268" s="11" t="str">
        <f>IFERROR(INDEX({"北京中裕世纪大酒店";"江苏利特尔绿色包装股份有限公司";"常州市金坛沃德丰电子科技有限公司"},MATCH(D11268,{"BJ_zhongyu";"JS_WX_liteer";"JS_CZ_wodefeng"},0)),"")</f>
        <v>常州市金坛沃德丰电子科技有限公司</v>
      </c>
      <c r="D11268" s="11" t="str">
        <f>[1]动作!$G11267</f>
        <v>JS_CZ_wodefeng</v>
      </c>
      <c r="E11268" s="11" t="str">
        <f>[1]动作!$D11267</f>
        <v>电表故障</v>
      </c>
      <c r="F11268" s="11" t="s">
        <v>45</v>
      </c>
      <c r="G11268" s="12">
        <f>[1]动作!$A11267+[1]动作!$B11267</f>
        <v>43218.285428240742</v>
      </c>
      <c r="H11268" s="12"/>
      <c r="I11268" s="11"/>
    </row>
    <row r="11269" spans="1:9" hidden="1" x14ac:dyDescent="0.3">
      <c r="A11269" s="24">
        <v>11267</v>
      </c>
      <c r="B11269" s="11" t="str">
        <f>IFERROR(INDEX({"JSNY-BJ0001-01";"JSNY-JS0022-01";"JSNY-JS0002-01"},MATCH(D11269,{"BJ_zhongyu";"JS_WX_liteer";"JS_CZ_wodefeng"},0)),"")</f>
        <v>JSNY-JS0002-01</v>
      </c>
      <c r="C11269" s="11" t="str">
        <f>IFERROR(INDEX({"北京中裕世纪大酒店";"江苏利特尔绿色包装股份有限公司";"常州市金坛沃德丰电子科技有限公司"},MATCH(D11269,{"BJ_zhongyu";"JS_WX_liteer";"JS_CZ_wodefeng"},0)),"")</f>
        <v>常州市金坛沃德丰电子科技有限公司</v>
      </c>
      <c r="D11269" s="11" t="str">
        <f>[1]动作!$G11268</f>
        <v>JS_CZ_wodefeng</v>
      </c>
      <c r="E11269" s="11" t="str">
        <f>[1]动作!$D11268</f>
        <v>电表故障</v>
      </c>
      <c r="F11269" s="11" t="s">
        <v>45</v>
      </c>
      <c r="G11269" s="12">
        <f>[1]动作!$A11268+[1]动作!$B11268</f>
        <v>43218.285601851851</v>
      </c>
      <c r="H11269" s="12"/>
      <c r="I11269" s="11"/>
    </row>
    <row r="11270" spans="1:9" hidden="1" x14ac:dyDescent="0.3">
      <c r="A11270" s="24">
        <v>11268</v>
      </c>
      <c r="B11270" s="11" t="str">
        <f>IFERROR(INDEX({"JSNY-BJ0001-01";"JSNY-JS0022-01";"JSNY-JS0002-01"},MATCH(D11270,{"BJ_zhongyu";"JS_WX_liteer";"JS_CZ_wodefeng"},0)),"")</f>
        <v>JSNY-JS0002-01</v>
      </c>
      <c r="C11270" s="11" t="str">
        <f>IFERROR(INDEX({"北京中裕世纪大酒店";"江苏利特尔绿色包装股份有限公司";"常州市金坛沃德丰电子科技有限公司"},MATCH(D11270,{"BJ_zhongyu";"JS_WX_liteer";"JS_CZ_wodefeng"},0)),"")</f>
        <v>常州市金坛沃德丰电子科技有限公司</v>
      </c>
      <c r="D11270" s="11" t="str">
        <f>[1]动作!$G11269</f>
        <v>JS_CZ_wodefeng</v>
      </c>
      <c r="E11270" s="11" t="str">
        <f>[1]动作!$D11269</f>
        <v>电表故障</v>
      </c>
      <c r="F11270" s="11" t="s">
        <v>45</v>
      </c>
      <c r="G11270" s="12">
        <f>[1]动作!$A11269+[1]动作!$B11269</f>
        <v>43218.285833333335</v>
      </c>
      <c r="H11270" s="12"/>
      <c r="I11270" s="11"/>
    </row>
    <row r="11271" spans="1:9" hidden="1" x14ac:dyDescent="0.3">
      <c r="A11271" s="24">
        <v>11269</v>
      </c>
      <c r="B11271" s="11" t="str">
        <f>IFERROR(INDEX({"JSNY-BJ0001-01";"JSNY-JS0022-01";"JSNY-JS0002-01"},MATCH(D11271,{"BJ_zhongyu";"JS_WX_liteer";"JS_CZ_wodefeng"},0)),"")</f>
        <v>JSNY-JS0002-01</v>
      </c>
      <c r="C11271" s="11" t="str">
        <f>IFERROR(INDEX({"北京中裕世纪大酒店";"江苏利特尔绿色包装股份有限公司";"常州市金坛沃德丰电子科技有限公司"},MATCH(D11271,{"BJ_zhongyu";"JS_WX_liteer";"JS_CZ_wodefeng"},0)),"")</f>
        <v>常州市金坛沃德丰电子科技有限公司</v>
      </c>
      <c r="D11271" s="11" t="str">
        <f>[1]动作!$G11270</f>
        <v>JS_CZ_wodefeng</v>
      </c>
      <c r="E11271" s="11" t="str">
        <f>[1]动作!$D11270</f>
        <v>电表故障</v>
      </c>
      <c r="F11271" s="11" t="s">
        <v>45</v>
      </c>
      <c r="G11271" s="12">
        <f>[1]动作!$A11270+[1]动作!$B11270</f>
        <v>43218.285949074074</v>
      </c>
      <c r="H11271" s="12"/>
      <c r="I11271" s="11"/>
    </row>
    <row r="11272" spans="1:9" hidden="1" x14ac:dyDescent="0.3">
      <c r="A11272" s="24">
        <v>11270</v>
      </c>
      <c r="B11272" s="11" t="str">
        <f>IFERROR(INDEX({"JSNY-BJ0001-01";"JSNY-JS0022-01";"JSNY-JS0002-01"},MATCH(D11272,{"BJ_zhongyu";"JS_WX_liteer";"JS_CZ_wodefeng"},0)),"")</f>
        <v>JSNY-JS0002-01</v>
      </c>
      <c r="C11272" s="11" t="str">
        <f>IFERROR(INDEX({"北京中裕世纪大酒店";"江苏利特尔绿色包装股份有限公司";"常州市金坛沃德丰电子科技有限公司"},MATCH(D11272,{"BJ_zhongyu";"JS_WX_liteer";"JS_CZ_wodefeng"},0)),"")</f>
        <v>常州市金坛沃德丰电子科技有限公司</v>
      </c>
      <c r="D11272" s="11" t="str">
        <f>[1]动作!$G11271</f>
        <v>JS_CZ_wodefeng</v>
      </c>
      <c r="E11272" s="11" t="str">
        <f>[1]动作!$D11271</f>
        <v>电表故障</v>
      </c>
      <c r="F11272" s="11" t="s">
        <v>45</v>
      </c>
      <c r="G11272" s="12">
        <f>[1]动作!$A11271+[1]动作!$B11271</f>
        <v>43218.286064814813</v>
      </c>
      <c r="H11272" s="12"/>
      <c r="I11272" s="11"/>
    </row>
    <row r="11273" spans="1:9" hidden="1" x14ac:dyDescent="0.3">
      <c r="A11273" s="24">
        <v>11271</v>
      </c>
      <c r="B11273" s="11" t="str">
        <f>IFERROR(INDEX({"JSNY-BJ0001-01";"JSNY-JS0022-01";"JSNY-JS0002-01"},MATCH(D11273,{"BJ_zhongyu";"JS_WX_liteer";"JS_CZ_wodefeng"},0)),"")</f>
        <v>JSNY-JS0002-01</v>
      </c>
      <c r="C11273" s="11" t="str">
        <f>IFERROR(INDEX({"北京中裕世纪大酒店";"江苏利特尔绿色包装股份有限公司";"常州市金坛沃德丰电子科技有限公司"},MATCH(D11273,{"BJ_zhongyu";"JS_WX_liteer";"JS_CZ_wodefeng"},0)),"")</f>
        <v>常州市金坛沃德丰电子科技有限公司</v>
      </c>
      <c r="D11273" s="11" t="str">
        <f>[1]动作!$G11272</f>
        <v>JS_CZ_wodefeng</v>
      </c>
      <c r="E11273" s="11" t="str">
        <f>[1]动作!$D11272</f>
        <v>电表故障</v>
      </c>
      <c r="F11273" s="11" t="s">
        <v>45</v>
      </c>
      <c r="G11273" s="12">
        <f>[1]动作!$A11272+[1]动作!$B11272</f>
        <v>43218.288437499999</v>
      </c>
      <c r="H11273" s="12"/>
      <c r="I11273" s="11"/>
    </row>
    <row r="11274" spans="1:9" hidden="1" x14ac:dyDescent="0.3">
      <c r="A11274" s="24">
        <v>11272</v>
      </c>
      <c r="B11274" s="11" t="str">
        <f>IFERROR(INDEX({"JSNY-BJ0001-01";"JSNY-JS0022-01";"JSNY-JS0002-01"},MATCH(D11274,{"BJ_zhongyu";"JS_WX_liteer";"JS_CZ_wodefeng"},0)),"")</f>
        <v>JSNY-JS0002-01</v>
      </c>
      <c r="C11274" s="11" t="str">
        <f>IFERROR(INDEX({"北京中裕世纪大酒店";"江苏利特尔绿色包装股份有限公司";"常州市金坛沃德丰电子科技有限公司"},MATCH(D11274,{"BJ_zhongyu";"JS_WX_liteer";"JS_CZ_wodefeng"},0)),"")</f>
        <v>常州市金坛沃德丰电子科技有限公司</v>
      </c>
      <c r="D11274" s="11" t="str">
        <f>[1]动作!$G11273</f>
        <v>JS_CZ_wodefeng</v>
      </c>
      <c r="E11274" s="11" t="str">
        <f>[1]动作!$D11273</f>
        <v>电表故障</v>
      </c>
      <c r="F11274" s="11" t="s">
        <v>45</v>
      </c>
      <c r="G11274" s="12">
        <f>[1]动作!$A11273+[1]动作!$B11273</f>
        <v>43218.291041666664</v>
      </c>
      <c r="H11274" s="12"/>
      <c r="I11274" s="11"/>
    </row>
    <row r="11275" spans="1:9" hidden="1" x14ac:dyDescent="0.3">
      <c r="A11275" s="24">
        <v>11273</v>
      </c>
      <c r="B11275" s="11" t="str">
        <f>IFERROR(INDEX({"JSNY-BJ0001-01";"JSNY-JS0022-01";"JSNY-JS0002-01"},MATCH(D11275,{"BJ_zhongyu";"JS_WX_liteer";"JS_CZ_wodefeng"},0)),"")</f>
        <v>JSNY-JS0002-01</v>
      </c>
      <c r="C11275" s="11" t="str">
        <f>IFERROR(INDEX({"北京中裕世纪大酒店";"江苏利特尔绿色包装股份有限公司";"常州市金坛沃德丰电子科技有限公司"},MATCH(D11275,{"BJ_zhongyu";"JS_WX_liteer";"JS_CZ_wodefeng"},0)),"")</f>
        <v>常州市金坛沃德丰电子科技有限公司</v>
      </c>
      <c r="D11275" s="11" t="str">
        <f>[1]动作!$G11274</f>
        <v>JS_CZ_wodefeng</v>
      </c>
      <c r="E11275" s="11" t="str">
        <f>[1]动作!$D11274</f>
        <v>电表故障</v>
      </c>
      <c r="F11275" s="11" t="s">
        <v>45</v>
      </c>
      <c r="G11275" s="12">
        <f>[1]动作!$A11274+[1]动作!$B11274</f>
        <v>43218.292314814818</v>
      </c>
      <c r="H11275" s="12"/>
      <c r="I11275" s="11"/>
    </row>
    <row r="11276" spans="1:9" hidden="1" x14ac:dyDescent="0.3">
      <c r="A11276" s="24">
        <v>11274</v>
      </c>
      <c r="B11276" s="11" t="str">
        <f>IFERROR(INDEX({"JSNY-BJ0001-01";"JSNY-JS0022-01";"JSNY-JS0002-01"},MATCH(D11276,{"BJ_zhongyu";"JS_WX_liteer";"JS_CZ_wodefeng"},0)),"")</f>
        <v>JSNY-JS0002-01</v>
      </c>
      <c r="C11276" s="11" t="str">
        <f>IFERROR(INDEX({"北京中裕世纪大酒店";"江苏利特尔绿色包装股份有限公司";"常州市金坛沃德丰电子科技有限公司"},MATCH(D11276,{"BJ_zhongyu";"JS_WX_liteer";"JS_CZ_wodefeng"},0)),"")</f>
        <v>常州市金坛沃德丰电子科技有限公司</v>
      </c>
      <c r="D11276" s="11" t="str">
        <f>[1]动作!$G11275</f>
        <v>JS_CZ_wodefeng</v>
      </c>
      <c r="E11276" s="11" t="str">
        <f>[1]动作!$D11275</f>
        <v>电表故障</v>
      </c>
      <c r="F11276" s="11" t="s">
        <v>45</v>
      </c>
      <c r="G11276" s="12">
        <f>[1]动作!$A11275+[1]动作!$B11275</f>
        <v>43218.293877314813</v>
      </c>
      <c r="H11276" s="12"/>
      <c r="I11276" s="11"/>
    </row>
    <row r="11277" spans="1:9" hidden="1" x14ac:dyDescent="0.3">
      <c r="A11277" s="24">
        <v>11275</v>
      </c>
      <c r="B11277" s="11" t="str">
        <f>IFERROR(INDEX({"JSNY-BJ0001-01";"JSNY-JS0022-01";"JSNY-JS0002-01"},MATCH(D11277,{"BJ_zhongyu";"JS_WX_liteer";"JS_CZ_wodefeng"},0)),"")</f>
        <v>JSNY-JS0002-01</v>
      </c>
      <c r="C11277" s="11" t="str">
        <f>IFERROR(INDEX({"北京中裕世纪大酒店";"江苏利特尔绿色包装股份有限公司";"常州市金坛沃德丰电子科技有限公司"},MATCH(D11277,{"BJ_zhongyu";"JS_WX_liteer";"JS_CZ_wodefeng"},0)),"")</f>
        <v>常州市金坛沃德丰电子科技有限公司</v>
      </c>
      <c r="D11277" s="11" t="str">
        <f>[1]动作!$G11276</f>
        <v>JS_CZ_wodefeng</v>
      </c>
      <c r="E11277" s="11" t="str">
        <f>[1]动作!$D11276</f>
        <v>电表故障</v>
      </c>
      <c r="F11277" s="11" t="s">
        <v>45</v>
      </c>
      <c r="G11277" s="12">
        <f>[1]动作!$A11276+[1]动作!$B11276</f>
        <v>43218.294687499998</v>
      </c>
      <c r="H11277" s="12"/>
      <c r="I11277" s="11"/>
    </row>
    <row r="11278" spans="1:9" hidden="1" x14ac:dyDescent="0.3">
      <c r="A11278" s="24">
        <v>11276</v>
      </c>
      <c r="B11278" s="11" t="str">
        <f>IFERROR(INDEX({"JSNY-BJ0001-01";"JSNY-JS0022-01";"JSNY-JS0002-01"},MATCH(D11278,{"BJ_zhongyu";"JS_WX_liteer";"JS_CZ_wodefeng"},0)),"")</f>
        <v>JSNY-JS0002-01</v>
      </c>
      <c r="C11278" s="11" t="str">
        <f>IFERROR(INDEX({"北京中裕世纪大酒店";"江苏利特尔绿色包装股份有限公司";"常州市金坛沃德丰电子科技有限公司"},MATCH(D11278,{"BJ_zhongyu";"JS_WX_liteer";"JS_CZ_wodefeng"},0)),"")</f>
        <v>常州市金坛沃德丰电子科技有限公司</v>
      </c>
      <c r="D11278" s="11" t="str">
        <f>[1]动作!$G11277</f>
        <v>JS_CZ_wodefeng</v>
      </c>
      <c r="E11278" s="11" t="str">
        <f>[1]动作!$D11277</f>
        <v>电表故障</v>
      </c>
      <c r="F11278" s="11" t="s">
        <v>45</v>
      </c>
      <c r="G11278" s="12">
        <f>[1]动作!$A11277+[1]动作!$B11277</f>
        <v>43218.296249999999</v>
      </c>
      <c r="H11278" s="12"/>
      <c r="I11278" s="11"/>
    </row>
    <row r="11279" spans="1:9" hidden="1" x14ac:dyDescent="0.3">
      <c r="A11279" s="24">
        <v>11277</v>
      </c>
      <c r="B11279" s="11" t="str">
        <f>IFERROR(INDEX({"JSNY-BJ0001-01";"JSNY-JS0022-01";"JSNY-JS0002-01"},MATCH(D11279,{"BJ_zhongyu";"JS_WX_liteer";"JS_CZ_wodefeng"},0)),"")</f>
        <v>JSNY-JS0002-01</v>
      </c>
      <c r="C11279" s="11" t="str">
        <f>IFERROR(INDEX({"北京中裕世纪大酒店";"江苏利特尔绿色包装股份有限公司";"常州市金坛沃德丰电子科技有限公司"},MATCH(D11279,{"BJ_zhongyu";"JS_WX_liteer";"JS_CZ_wodefeng"},0)),"")</f>
        <v>常州市金坛沃德丰电子科技有限公司</v>
      </c>
      <c r="D11279" s="11" t="str">
        <f>[1]动作!$G11278</f>
        <v>JS_CZ_wodefeng</v>
      </c>
      <c r="E11279" s="11" t="str">
        <f>[1]动作!$D11278</f>
        <v>电表故障</v>
      </c>
      <c r="F11279" s="11" t="s">
        <v>45</v>
      </c>
      <c r="G11279" s="12">
        <f>[1]动作!$A11278+[1]动作!$B11278</f>
        <v>43218.297812500001</v>
      </c>
      <c r="H11279" s="12"/>
      <c r="I11279" s="11"/>
    </row>
    <row r="11280" spans="1:9" hidden="1" x14ac:dyDescent="0.3">
      <c r="A11280" s="24">
        <v>11278</v>
      </c>
      <c r="B11280" s="11" t="str">
        <f>IFERROR(INDEX({"JSNY-BJ0001-01";"JSNY-JS0022-01";"JSNY-JS0002-01"},MATCH(D11280,{"BJ_zhongyu";"JS_WX_liteer";"JS_CZ_wodefeng"},0)),"")</f>
        <v>JSNY-JS0002-01</v>
      </c>
      <c r="C11280" s="11" t="str">
        <f>IFERROR(INDEX({"北京中裕世纪大酒店";"江苏利特尔绿色包装股份有限公司";"常州市金坛沃德丰电子科技有限公司"},MATCH(D11280,{"BJ_zhongyu";"JS_WX_liteer";"JS_CZ_wodefeng"},0)),"")</f>
        <v>常州市金坛沃德丰电子科技有限公司</v>
      </c>
      <c r="D11280" s="11" t="str">
        <f>[1]动作!$G11279</f>
        <v>JS_CZ_wodefeng</v>
      </c>
      <c r="E11280" s="11" t="str">
        <f>[1]动作!$D11279</f>
        <v>电表故障</v>
      </c>
      <c r="F11280" s="11" t="s">
        <v>45</v>
      </c>
      <c r="G11280" s="12">
        <f>[1]动作!$A11279+[1]动作!$B11279</f>
        <v>43218.301701388889</v>
      </c>
      <c r="H11280" s="12"/>
      <c r="I11280" s="11"/>
    </row>
    <row r="11281" spans="1:9" hidden="1" x14ac:dyDescent="0.3">
      <c r="A11281" s="24">
        <v>11279</v>
      </c>
      <c r="B11281" s="11" t="str">
        <f>IFERROR(INDEX({"JSNY-BJ0001-01";"JSNY-JS0022-01";"JSNY-JS0002-01"},MATCH(D11281,{"BJ_zhongyu";"JS_WX_liteer";"JS_CZ_wodefeng"},0)),"")</f>
        <v>JSNY-JS0002-01</v>
      </c>
      <c r="C11281" s="11" t="str">
        <f>IFERROR(INDEX({"北京中裕世纪大酒店";"江苏利特尔绿色包装股份有限公司";"常州市金坛沃德丰电子科技有限公司"},MATCH(D11281,{"BJ_zhongyu";"JS_WX_liteer";"JS_CZ_wodefeng"},0)),"")</f>
        <v>常州市金坛沃德丰电子科技有限公司</v>
      </c>
      <c r="D11281" s="11" t="str">
        <f>[1]动作!$G11280</f>
        <v>JS_CZ_wodefeng</v>
      </c>
      <c r="E11281" s="11" t="str">
        <f>[1]动作!$D11280</f>
        <v>电表故障</v>
      </c>
      <c r="F11281" s="11" t="s">
        <v>45</v>
      </c>
      <c r="G11281" s="12">
        <f>[1]动作!$A11280+[1]动作!$B11280</f>
        <v>43218.302800925929</v>
      </c>
      <c r="H11281" s="12"/>
      <c r="I11281" s="11"/>
    </row>
    <row r="11282" spans="1:9" hidden="1" x14ac:dyDescent="0.3">
      <c r="A11282" s="24">
        <v>11280</v>
      </c>
      <c r="B11282" s="11" t="str">
        <f>IFERROR(INDEX({"JSNY-BJ0001-01";"JSNY-JS0022-01";"JSNY-JS0002-01"},MATCH(D11282,{"BJ_zhongyu";"JS_WX_liteer";"JS_CZ_wodefeng"},0)),"")</f>
        <v>JSNY-JS0002-01</v>
      </c>
      <c r="C11282" s="11" t="str">
        <f>IFERROR(INDEX({"北京中裕世纪大酒店";"江苏利特尔绿色包装股份有限公司";"常州市金坛沃德丰电子科技有限公司"},MATCH(D11282,{"BJ_zhongyu";"JS_WX_liteer";"JS_CZ_wodefeng"},0)),"")</f>
        <v>常州市金坛沃德丰电子科技有限公司</v>
      </c>
      <c r="D11282" s="11" t="str">
        <f>[1]动作!$G11281</f>
        <v>JS_CZ_wodefeng</v>
      </c>
      <c r="E11282" s="11" t="str">
        <f>[1]动作!$D11281</f>
        <v>电表故障</v>
      </c>
      <c r="F11282" s="11" t="s">
        <v>45</v>
      </c>
      <c r="G11282" s="12">
        <f>[1]动作!$A11281+[1]动作!$B11281</f>
        <v>43218.303032407406</v>
      </c>
      <c r="H11282" s="12"/>
      <c r="I11282" s="11"/>
    </row>
    <row r="11283" spans="1:9" hidden="1" x14ac:dyDescent="0.3">
      <c r="A11283" s="24">
        <v>11281</v>
      </c>
      <c r="B11283" s="11" t="str">
        <f>IFERROR(INDEX({"JSNY-BJ0001-01";"JSNY-JS0022-01";"JSNY-JS0002-01"},MATCH(D11283,{"BJ_zhongyu";"JS_WX_liteer";"JS_CZ_wodefeng"},0)),"")</f>
        <v>JSNY-JS0002-01</v>
      </c>
      <c r="C11283" s="11" t="str">
        <f>IFERROR(INDEX({"北京中裕世纪大酒店";"江苏利特尔绿色包装股份有限公司";"常州市金坛沃德丰电子科技有限公司"},MATCH(D11283,{"BJ_zhongyu";"JS_WX_liteer";"JS_CZ_wodefeng"},0)),"")</f>
        <v>常州市金坛沃德丰电子科技有限公司</v>
      </c>
      <c r="D11283" s="11" t="str">
        <f>[1]动作!$G11282</f>
        <v>JS_CZ_wodefeng</v>
      </c>
      <c r="E11283" s="11" t="str">
        <f>[1]动作!$D11282</f>
        <v>电表故障</v>
      </c>
      <c r="F11283" s="11" t="s">
        <v>45</v>
      </c>
      <c r="G11283" s="12">
        <f>[1]动作!$A11282+[1]动作!$B11282</f>
        <v>43218.303148148145</v>
      </c>
      <c r="H11283" s="12"/>
      <c r="I11283" s="11"/>
    </row>
    <row r="11284" spans="1:9" hidden="1" x14ac:dyDescent="0.3">
      <c r="A11284" s="24">
        <v>11282</v>
      </c>
      <c r="B11284" s="11" t="str">
        <f>IFERROR(INDEX({"JSNY-BJ0001-01";"JSNY-JS0022-01";"JSNY-JS0002-01"},MATCH(D11284,{"BJ_zhongyu";"JS_WX_liteer";"JS_CZ_wodefeng"},0)),"")</f>
        <v>JSNY-JS0002-01</v>
      </c>
      <c r="C11284" s="11" t="str">
        <f>IFERROR(INDEX({"北京中裕世纪大酒店";"江苏利特尔绿色包装股份有限公司";"常州市金坛沃德丰电子科技有限公司"},MATCH(D11284,{"BJ_zhongyu";"JS_WX_liteer";"JS_CZ_wodefeng"},0)),"")</f>
        <v>常州市金坛沃德丰电子科技有限公司</v>
      </c>
      <c r="D11284" s="11" t="str">
        <f>[1]动作!$G11283</f>
        <v>JS_CZ_wodefeng</v>
      </c>
      <c r="E11284" s="11" t="str">
        <f>[1]动作!$D11283</f>
        <v>电表故障</v>
      </c>
      <c r="F11284" s="11" t="s">
        <v>45</v>
      </c>
      <c r="G11284" s="12">
        <f>[1]动作!$A11283+[1]动作!$B11283</f>
        <v>43218.303263888891</v>
      </c>
      <c r="H11284" s="12"/>
      <c r="I11284" s="11"/>
    </row>
    <row r="11285" spans="1:9" hidden="1" x14ac:dyDescent="0.3">
      <c r="A11285" s="24">
        <v>11283</v>
      </c>
      <c r="B11285" s="11" t="str">
        <f>IFERROR(INDEX({"JSNY-BJ0001-01";"JSNY-JS0022-01";"JSNY-JS0002-01"},MATCH(D11285,{"BJ_zhongyu";"JS_WX_liteer";"JS_CZ_wodefeng"},0)),"")</f>
        <v>JSNY-JS0002-01</v>
      </c>
      <c r="C11285" s="11" t="str">
        <f>IFERROR(INDEX({"北京中裕世纪大酒店";"江苏利特尔绿色包装股份有限公司";"常州市金坛沃德丰电子科技有限公司"},MATCH(D11285,{"BJ_zhongyu";"JS_WX_liteer";"JS_CZ_wodefeng"},0)),"")</f>
        <v>常州市金坛沃德丰电子科技有限公司</v>
      </c>
      <c r="D11285" s="11" t="str">
        <f>[1]动作!$G11284</f>
        <v>JS_CZ_wodefeng</v>
      </c>
      <c r="E11285" s="11" t="str">
        <f>[1]动作!$D11284</f>
        <v>电表故障</v>
      </c>
      <c r="F11285" s="11" t="s">
        <v>45</v>
      </c>
      <c r="G11285" s="12">
        <f>[1]动作!$A11284+[1]动作!$B11284</f>
        <v>43218.304074074076</v>
      </c>
      <c r="H11285" s="12"/>
      <c r="I11285" s="11"/>
    </row>
    <row r="11286" spans="1:9" hidden="1" x14ac:dyDescent="0.3">
      <c r="A11286" s="24">
        <v>11284</v>
      </c>
      <c r="B11286" s="11" t="str">
        <f>IFERROR(INDEX({"JSNY-BJ0001-01";"JSNY-JS0022-01";"JSNY-JS0002-01"},MATCH(D11286,{"BJ_zhongyu";"JS_WX_liteer";"JS_CZ_wodefeng"},0)),"")</f>
        <v>JSNY-JS0002-01</v>
      </c>
      <c r="C11286" s="11" t="str">
        <f>IFERROR(INDEX({"北京中裕世纪大酒店";"江苏利特尔绿色包装股份有限公司";"常州市金坛沃德丰电子科技有限公司"},MATCH(D11286,{"BJ_zhongyu";"JS_WX_liteer";"JS_CZ_wodefeng"},0)),"")</f>
        <v>常州市金坛沃德丰电子科技有限公司</v>
      </c>
      <c r="D11286" s="11" t="str">
        <f>[1]动作!$G11285</f>
        <v>JS_CZ_wodefeng</v>
      </c>
      <c r="E11286" s="11" t="str">
        <f>[1]动作!$D11285</f>
        <v>电表故障</v>
      </c>
      <c r="F11286" s="11" t="s">
        <v>45</v>
      </c>
      <c r="G11286" s="12">
        <f>[1]动作!$A11285+[1]动作!$B11285</f>
        <v>43218.308298611111</v>
      </c>
      <c r="H11286" s="12"/>
      <c r="I11286" s="11"/>
    </row>
    <row r="11287" spans="1:9" hidden="1" x14ac:dyDescent="0.3">
      <c r="A11287" s="24">
        <v>11285</v>
      </c>
      <c r="B11287" s="11" t="str">
        <f>IFERROR(INDEX({"JSNY-BJ0001-01";"JSNY-JS0022-01";"JSNY-JS0002-01"},MATCH(D11287,{"BJ_zhongyu";"JS_WX_liteer";"JS_CZ_wodefeng"},0)),"")</f>
        <v>JSNY-JS0002-01</v>
      </c>
      <c r="C11287" s="11" t="str">
        <f>IFERROR(INDEX({"北京中裕世纪大酒店";"江苏利特尔绿色包装股份有限公司";"常州市金坛沃德丰电子科技有限公司"},MATCH(D11287,{"BJ_zhongyu";"JS_WX_liteer";"JS_CZ_wodefeng"},0)),"")</f>
        <v>常州市金坛沃德丰电子科技有限公司</v>
      </c>
      <c r="D11287" s="11" t="str">
        <f>[1]动作!$G11286</f>
        <v>JS_CZ_wodefeng</v>
      </c>
      <c r="E11287" s="11" t="str">
        <f>[1]动作!$D11286</f>
        <v>电表故障</v>
      </c>
      <c r="F11287" s="11" t="s">
        <v>45</v>
      </c>
      <c r="G11287" s="12">
        <f>[1]动作!$A11286+[1]动作!$B11286</f>
        <v>43218.309687499997</v>
      </c>
      <c r="H11287" s="12"/>
      <c r="I11287" s="11"/>
    </row>
    <row r="11288" spans="1:9" hidden="1" x14ac:dyDescent="0.3">
      <c r="A11288" s="24">
        <v>11286</v>
      </c>
      <c r="B11288" s="11" t="str">
        <f>IFERROR(INDEX({"JSNY-BJ0001-01";"JSNY-JS0022-01";"JSNY-JS0002-01"},MATCH(D11288,{"BJ_zhongyu";"JS_WX_liteer";"JS_CZ_wodefeng"},0)),"")</f>
        <v>JSNY-JS0002-01</v>
      </c>
      <c r="C11288" s="11" t="str">
        <f>IFERROR(INDEX({"北京中裕世纪大酒店";"江苏利特尔绿色包装股份有限公司";"常州市金坛沃德丰电子科技有限公司"},MATCH(D11288,{"BJ_zhongyu";"JS_WX_liteer";"JS_CZ_wodefeng"},0)),"")</f>
        <v>常州市金坛沃德丰电子科技有限公司</v>
      </c>
      <c r="D11288" s="11" t="str">
        <f>[1]动作!$G11287</f>
        <v>JS_CZ_wodefeng</v>
      </c>
      <c r="E11288" s="11" t="str">
        <f>[1]动作!$D11287</f>
        <v>电表故障</v>
      </c>
      <c r="F11288" s="11" t="s">
        <v>45</v>
      </c>
      <c r="G11288" s="12">
        <f>[1]动作!$A11287+[1]动作!$B11287</f>
        <v>43218.311018518521</v>
      </c>
      <c r="H11288" s="12"/>
      <c r="I11288" s="11"/>
    </row>
    <row r="11289" spans="1:9" hidden="1" x14ac:dyDescent="0.3">
      <c r="A11289" s="24">
        <v>11287</v>
      </c>
      <c r="B11289" s="11" t="str">
        <f>IFERROR(INDEX({"JSNY-BJ0001-01";"JSNY-JS0022-01";"JSNY-JS0002-01"},MATCH(D11289,{"BJ_zhongyu";"JS_WX_liteer";"JS_CZ_wodefeng"},0)),"")</f>
        <v>JSNY-JS0002-01</v>
      </c>
      <c r="C11289" s="11" t="str">
        <f>IFERROR(INDEX({"北京中裕世纪大酒店";"江苏利特尔绿色包装股份有限公司";"常州市金坛沃德丰电子科技有限公司"},MATCH(D11289,{"BJ_zhongyu";"JS_WX_liteer";"JS_CZ_wodefeng"},0)),"")</f>
        <v>常州市金坛沃德丰电子科技有限公司</v>
      </c>
      <c r="D11289" s="11" t="str">
        <f>[1]动作!$G11288</f>
        <v>JS_CZ_wodefeng</v>
      </c>
      <c r="E11289" s="11" t="str">
        <f>[1]动作!$D11288</f>
        <v>电表故障</v>
      </c>
      <c r="F11289" s="11" t="s">
        <v>45</v>
      </c>
      <c r="G11289" s="12">
        <f>[1]动作!$A11288+[1]动作!$B11288</f>
        <v>43218.313101851854</v>
      </c>
      <c r="H11289" s="12"/>
      <c r="I11289" s="11"/>
    </row>
    <row r="11290" spans="1:9" hidden="1" x14ac:dyDescent="0.3">
      <c r="A11290" s="24">
        <v>11288</v>
      </c>
      <c r="B11290" s="11" t="str">
        <f>IFERROR(INDEX({"JSNY-BJ0001-01";"JSNY-JS0022-01";"JSNY-JS0002-01"},MATCH(D11290,{"BJ_zhongyu";"JS_WX_liteer";"JS_CZ_wodefeng"},0)),"")</f>
        <v>JSNY-JS0002-01</v>
      </c>
      <c r="C11290" s="11" t="str">
        <f>IFERROR(INDEX({"北京中裕世纪大酒店";"江苏利特尔绿色包装股份有限公司";"常州市金坛沃德丰电子科技有限公司"},MATCH(D11290,{"BJ_zhongyu";"JS_WX_liteer";"JS_CZ_wodefeng"},0)),"")</f>
        <v>常州市金坛沃德丰电子科技有限公司</v>
      </c>
      <c r="D11290" s="11" t="str">
        <f>[1]动作!$G11289</f>
        <v>JS_CZ_wodefeng</v>
      </c>
      <c r="E11290" s="11" t="str">
        <f>[1]动作!$D11289</f>
        <v>电表故障</v>
      </c>
      <c r="F11290" s="11" t="s">
        <v>45</v>
      </c>
      <c r="G11290" s="12">
        <f>[1]动作!$A11289+[1]动作!$B11289</f>
        <v>43218.313217592593</v>
      </c>
      <c r="H11290" s="12"/>
      <c r="I11290" s="11"/>
    </row>
    <row r="11291" spans="1:9" hidden="1" x14ac:dyDescent="0.3">
      <c r="A11291" s="24">
        <v>11289</v>
      </c>
      <c r="B11291" s="11" t="str">
        <f>IFERROR(INDEX({"JSNY-BJ0001-01";"JSNY-JS0022-01";"JSNY-JS0002-01"},MATCH(D11291,{"BJ_zhongyu";"JS_WX_liteer";"JS_CZ_wodefeng"},0)),"")</f>
        <v>JSNY-JS0002-01</v>
      </c>
      <c r="C11291" s="11" t="str">
        <f>IFERROR(INDEX({"北京中裕世纪大酒店";"江苏利特尔绿色包装股份有限公司";"常州市金坛沃德丰电子科技有限公司"},MATCH(D11291,{"BJ_zhongyu";"JS_WX_liteer";"JS_CZ_wodefeng"},0)),"")</f>
        <v>常州市金坛沃德丰电子科技有限公司</v>
      </c>
      <c r="D11291" s="11" t="str">
        <f>[1]动作!$G11290</f>
        <v>JS_CZ_wodefeng</v>
      </c>
      <c r="E11291" s="11" t="str">
        <f>[1]动作!$D11290</f>
        <v>电表故障</v>
      </c>
      <c r="F11291" s="11" t="s">
        <v>45</v>
      </c>
      <c r="G11291" s="12">
        <f>[1]动作!$A11290+[1]动作!$B11290</f>
        <v>43218.313333333332</v>
      </c>
      <c r="H11291" s="12"/>
      <c r="I11291" s="11"/>
    </row>
    <row r="11292" spans="1:9" hidden="1" x14ac:dyDescent="0.3">
      <c r="A11292" s="24">
        <v>11290</v>
      </c>
      <c r="B11292" s="11" t="str">
        <f>IFERROR(INDEX({"JSNY-BJ0001-01";"JSNY-JS0022-01";"JSNY-JS0002-01"},MATCH(D11292,{"BJ_zhongyu";"JS_WX_liteer";"JS_CZ_wodefeng"},0)),"")</f>
        <v>JSNY-JS0002-01</v>
      </c>
      <c r="C11292" s="11" t="str">
        <f>IFERROR(INDEX({"北京中裕世纪大酒店";"江苏利特尔绿色包装股份有限公司";"常州市金坛沃德丰电子科技有限公司"},MATCH(D11292,{"BJ_zhongyu";"JS_WX_liteer";"JS_CZ_wodefeng"},0)),"")</f>
        <v>常州市金坛沃德丰电子科技有限公司</v>
      </c>
      <c r="D11292" s="11" t="str">
        <f>[1]动作!$G11291</f>
        <v>JS_CZ_wodefeng</v>
      </c>
      <c r="E11292" s="11" t="str">
        <f>[1]动作!$D11291</f>
        <v>电表故障</v>
      </c>
      <c r="F11292" s="11" t="s">
        <v>45</v>
      </c>
      <c r="G11292" s="12">
        <f>[1]动作!$A11291+[1]动作!$B11291</f>
        <v>43218.315763888888</v>
      </c>
      <c r="H11292" s="12"/>
      <c r="I11292" s="11"/>
    </row>
    <row r="11293" spans="1:9" hidden="1" x14ac:dyDescent="0.3">
      <c r="A11293" s="24">
        <v>11291</v>
      </c>
      <c r="B11293" s="11" t="str">
        <f>IFERROR(INDEX({"JSNY-BJ0001-01";"JSNY-JS0022-01";"JSNY-JS0002-01"},MATCH(D11293,{"BJ_zhongyu";"JS_WX_liteer";"JS_CZ_wodefeng"},0)),"")</f>
        <v>JSNY-JS0002-01</v>
      </c>
      <c r="C11293" s="11" t="str">
        <f>IFERROR(INDEX({"北京中裕世纪大酒店";"江苏利特尔绿色包装股份有限公司";"常州市金坛沃德丰电子科技有限公司"},MATCH(D11293,{"BJ_zhongyu";"JS_WX_liteer";"JS_CZ_wodefeng"},0)),"")</f>
        <v>常州市金坛沃德丰电子科技有限公司</v>
      </c>
      <c r="D11293" s="11" t="str">
        <f>[1]动作!$G11292</f>
        <v>JS_CZ_wodefeng</v>
      </c>
      <c r="E11293" s="11" t="str">
        <f>[1]动作!$D11292</f>
        <v>电表故障</v>
      </c>
      <c r="F11293" s="11" t="s">
        <v>45</v>
      </c>
      <c r="G11293" s="12">
        <f>[1]动作!$A11292+[1]动作!$B11292</f>
        <v>43218.31958333333</v>
      </c>
      <c r="H11293" s="12"/>
      <c r="I11293" s="11"/>
    </row>
    <row r="11294" spans="1:9" hidden="1" x14ac:dyDescent="0.3">
      <c r="A11294" s="24">
        <v>11292</v>
      </c>
      <c r="B11294" s="11" t="str">
        <f>IFERROR(INDEX({"JSNY-BJ0001-01";"JSNY-JS0022-01";"JSNY-JS0002-01"},MATCH(D11294,{"BJ_zhongyu";"JS_WX_liteer";"JS_CZ_wodefeng"},0)),"")</f>
        <v>JSNY-JS0002-01</v>
      </c>
      <c r="C11294" s="11" t="str">
        <f>IFERROR(INDEX({"北京中裕世纪大酒店";"江苏利特尔绿色包装股份有限公司";"常州市金坛沃德丰电子科技有限公司"},MATCH(D11294,{"BJ_zhongyu";"JS_WX_liteer";"JS_CZ_wodefeng"},0)),"")</f>
        <v>常州市金坛沃德丰电子科技有限公司</v>
      </c>
      <c r="D11294" s="11" t="str">
        <f>[1]动作!$G11293</f>
        <v>JS_CZ_wodefeng</v>
      </c>
      <c r="E11294" s="11" t="str">
        <f>[1]动作!$D11293</f>
        <v>电表故障</v>
      </c>
      <c r="F11294" s="11" t="s">
        <v>45</v>
      </c>
      <c r="G11294" s="12">
        <f>[1]动作!$A11293+[1]动作!$B11293</f>
        <v>43218.319826388892</v>
      </c>
      <c r="H11294" s="12"/>
      <c r="I11294" s="11"/>
    </row>
    <row r="11295" spans="1:9" hidden="1" x14ac:dyDescent="0.3">
      <c r="A11295" s="24">
        <v>11293</v>
      </c>
      <c r="B11295" s="11" t="str">
        <f>IFERROR(INDEX({"JSNY-BJ0001-01";"JSNY-JS0022-01";"JSNY-JS0002-01"},MATCH(D11295,{"BJ_zhongyu";"JS_WX_liteer";"JS_CZ_wodefeng"},0)),"")</f>
        <v>JSNY-JS0002-01</v>
      </c>
      <c r="C11295" s="11" t="str">
        <f>IFERROR(INDEX({"北京中裕世纪大酒店";"江苏利特尔绿色包装股份有限公司";"常州市金坛沃德丰电子科技有限公司"},MATCH(D11295,{"BJ_zhongyu";"JS_WX_liteer";"JS_CZ_wodefeng"},0)),"")</f>
        <v>常州市金坛沃德丰电子科技有限公司</v>
      </c>
      <c r="D11295" s="11" t="str">
        <f>[1]动作!$G11294</f>
        <v>JS_CZ_wodefeng</v>
      </c>
      <c r="E11295" s="11" t="str">
        <f>[1]动作!$D11294</f>
        <v>电表故障</v>
      </c>
      <c r="F11295" s="11" t="s">
        <v>45</v>
      </c>
      <c r="G11295" s="12">
        <f>[1]动作!$A11294+[1]动作!$B11294</f>
        <v>43218.31994212963</v>
      </c>
      <c r="H11295" s="12"/>
      <c r="I11295" s="11"/>
    </row>
    <row r="11296" spans="1:9" hidden="1" x14ac:dyDescent="0.3">
      <c r="A11296" s="24">
        <v>11294</v>
      </c>
      <c r="B11296" s="11" t="str">
        <f>IFERROR(INDEX({"JSNY-BJ0001-01";"JSNY-JS0022-01";"JSNY-JS0002-01"},MATCH(D11296,{"BJ_zhongyu";"JS_WX_liteer";"JS_CZ_wodefeng"},0)),"")</f>
        <v>JSNY-JS0002-01</v>
      </c>
      <c r="C11296" s="11" t="str">
        <f>IFERROR(INDEX({"北京中裕世纪大酒店";"江苏利特尔绿色包装股份有限公司";"常州市金坛沃德丰电子科技有限公司"},MATCH(D11296,{"BJ_zhongyu";"JS_WX_liteer";"JS_CZ_wodefeng"},0)),"")</f>
        <v>常州市金坛沃德丰电子科技有限公司</v>
      </c>
      <c r="D11296" s="11" t="str">
        <f>[1]动作!$G11295</f>
        <v>JS_CZ_wodefeng</v>
      </c>
      <c r="E11296" s="11" t="str">
        <f>[1]动作!$D11295</f>
        <v>电表故障</v>
      </c>
      <c r="F11296" s="11" t="s">
        <v>45</v>
      </c>
      <c r="G11296" s="12">
        <f>[1]动作!$A11295+[1]动作!$B11295</f>
        <v>43218.321215277778</v>
      </c>
      <c r="H11296" s="12"/>
      <c r="I11296" s="11"/>
    </row>
    <row r="11297" spans="1:9" hidden="1" x14ac:dyDescent="0.3">
      <c r="A11297" s="24">
        <v>11295</v>
      </c>
      <c r="B11297" s="11" t="str">
        <f>IFERROR(INDEX({"JSNY-BJ0001-01";"JSNY-JS0022-01";"JSNY-JS0002-01"},MATCH(D11297,{"BJ_zhongyu";"JS_WX_liteer";"JS_CZ_wodefeng"},0)),"")</f>
        <v>JSNY-JS0002-01</v>
      </c>
      <c r="C11297" s="11" t="str">
        <f>IFERROR(INDEX({"北京中裕世纪大酒店";"江苏利特尔绿色包装股份有限公司";"常州市金坛沃德丰电子科技有限公司"},MATCH(D11297,{"BJ_zhongyu";"JS_WX_liteer";"JS_CZ_wodefeng"},0)),"")</f>
        <v>常州市金坛沃德丰电子科技有限公司</v>
      </c>
      <c r="D11297" s="11" t="str">
        <f>[1]动作!$G11296</f>
        <v>JS_CZ_wodefeng</v>
      </c>
      <c r="E11297" s="11" t="str">
        <f>[1]动作!$D11296</f>
        <v>电表故障</v>
      </c>
      <c r="F11297" s="11" t="s">
        <v>45</v>
      </c>
      <c r="G11297" s="12">
        <f>[1]动作!$A11296+[1]动作!$B11296</f>
        <v>43218.323298611111</v>
      </c>
      <c r="H11297" s="12"/>
      <c r="I11297" s="11"/>
    </row>
    <row r="11298" spans="1:9" hidden="1" x14ac:dyDescent="0.3">
      <c r="A11298" s="24">
        <v>11296</v>
      </c>
      <c r="B11298" s="11" t="str">
        <f>IFERROR(INDEX({"JSNY-BJ0001-01";"JSNY-JS0022-01";"JSNY-JS0002-01"},MATCH(D11298,{"BJ_zhongyu";"JS_WX_liteer";"JS_CZ_wodefeng"},0)),"")</f>
        <v>JSNY-JS0002-01</v>
      </c>
      <c r="C11298" s="11" t="str">
        <f>IFERROR(INDEX({"北京中裕世纪大酒店";"江苏利特尔绿色包装股份有限公司";"常州市金坛沃德丰电子科技有限公司"},MATCH(D11298,{"BJ_zhongyu";"JS_WX_liteer";"JS_CZ_wodefeng"},0)),"")</f>
        <v>常州市金坛沃德丰电子科技有限公司</v>
      </c>
      <c r="D11298" s="11" t="str">
        <f>[1]动作!$G11297</f>
        <v>JS_CZ_wodefeng</v>
      </c>
      <c r="E11298" s="11" t="str">
        <f>[1]动作!$D11297</f>
        <v>电表故障</v>
      </c>
      <c r="F11298" s="11" t="s">
        <v>45</v>
      </c>
      <c r="G11298" s="12">
        <f>[1]动作!$A11297+[1]动作!$B11297</f>
        <v>43218.323414351849</v>
      </c>
      <c r="H11298" s="12"/>
      <c r="I11298" s="11"/>
    </row>
    <row r="11299" spans="1:9" hidden="1" x14ac:dyDescent="0.3">
      <c r="A11299" s="24">
        <v>11297</v>
      </c>
      <c r="B11299" s="11" t="str">
        <f>IFERROR(INDEX({"JSNY-BJ0001-01";"JSNY-JS0022-01";"JSNY-JS0002-01"},MATCH(D11299,{"BJ_zhongyu";"JS_WX_liteer";"JS_CZ_wodefeng"},0)),"")</f>
        <v>JSNY-JS0002-01</v>
      </c>
      <c r="C11299" s="11" t="str">
        <f>IFERROR(INDEX({"北京中裕世纪大酒店";"江苏利特尔绿色包装股份有限公司";"常州市金坛沃德丰电子科技有限公司"},MATCH(D11299,{"BJ_zhongyu";"JS_WX_liteer";"JS_CZ_wodefeng"},0)),"")</f>
        <v>常州市金坛沃德丰电子科技有限公司</v>
      </c>
      <c r="D11299" s="11" t="str">
        <f>[1]动作!$G11298</f>
        <v>JS_CZ_wodefeng</v>
      </c>
      <c r="E11299" s="11" t="str">
        <f>[1]动作!$D11298</f>
        <v>电表故障</v>
      </c>
      <c r="F11299" s="11" t="s">
        <v>45</v>
      </c>
      <c r="G11299" s="12">
        <f>[1]动作!$A11298+[1]动作!$B11298</f>
        <v>43218.323530092595</v>
      </c>
      <c r="H11299" s="12"/>
      <c r="I11299" s="11"/>
    </row>
    <row r="11300" spans="1:9" hidden="1" x14ac:dyDescent="0.3">
      <c r="A11300" s="24">
        <v>11298</v>
      </c>
      <c r="B11300" s="11" t="str">
        <f>IFERROR(INDEX({"JSNY-BJ0001-01";"JSNY-JS0022-01";"JSNY-JS0002-01"},MATCH(D11300,{"BJ_zhongyu";"JS_WX_liteer";"JS_CZ_wodefeng"},0)),"")</f>
        <v>JSNY-JS0002-01</v>
      </c>
      <c r="C11300" s="11" t="str">
        <f>IFERROR(INDEX({"北京中裕世纪大酒店";"江苏利特尔绿色包装股份有限公司";"常州市金坛沃德丰电子科技有限公司"},MATCH(D11300,{"BJ_zhongyu";"JS_WX_liteer";"JS_CZ_wodefeng"},0)),"")</f>
        <v>常州市金坛沃德丰电子科技有限公司</v>
      </c>
      <c r="D11300" s="11" t="str">
        <f>[1]动作!$G11299</f>
        <v>JS_CZ_wodefeng</v>
      </c>
      <c r="E11300" s="11" t="str">
        <f>[1]动作!$D11299</f>
        <v>电表故障</v>
      </c>
      <c r="F11300" s="11" t="s">
        <v>45</v>
      </c>
      <c r="G11300" s="12">
        <f>[1]动作!$A11299+[1]动作!$B11299</f>
        <v>43218.327465277776</v>
      </c>
      <c r="H11300" s="12"/>
      <c r="I11300" s="11"/>
    </row>
    <row r="11301" spans="1:9" hidden="1" x14ac:dyDescent="0.3">
      <c r="A11301" s="24">
        <v>11299</v>
      </c>
      <c r="B11301" s="11" t="str">
        <f>IFERROR(INDEX({"JSNY-BJ0001-01";"JSNY-JS0022-01";"JSNY-JS0002-01"},MATCH(D11301,{"BJ_zhongyu";"JS_WX_liteer";"JS_CZ_wodefeng"},0)),"")</f>
        <v>JSNY-JS0002-01</v>
      </c>
      <c r="C11301" s="11" t="str">
        <f>IFERROR(INDEX({"北京中裕世纪大酒店";"江苏利特尔绿色包装股份有限公司";"常州市金坛沃德丰电子科技有限公司"},MATCH(D11301,{"BJ_zhongyu";"JS_WX_liteer";"JS_CZ_wodefeng"},0)),"")</f>
        <v>常州市金坛沃德丰电子科技有限公司</v>
      </c>
      <c r="D11301" s="11" t="str">
        <f>[1]动作!$G11300</f>
        <v>JS_CZ_wodefeng</v>
      </c>
      <c r="E11301" s="11" t="str">
        <f>[1]动作!$D11300</f>
        <v>电表故障</v>
      </c>
      <c r="F11301" s="11" t="s">
        <v>45</v>
      </c>
      <c r="G11301" s="12">
        <f>[1]动作!$A11300+[1]动作!$B11300</f>
        <v>43218.328796296293</v>
      </c>
      <c r="H11301" s="12"/>
      <c r="I11301" s="11"/>
    </row>
    <row r="11302" spans="1:9" hidden="1" x14ac:dyDescent="0.3">
      <c r="A11302" s="24">
        <v>11300</v>
      </c>
      <c r="B11302" s="11" t="str">
        <f>IFERROR(INDEX({"JSNY-BJ0001-01";"JSNY-JS0022-01";"JSNY-JS0002-01"},MATCH(D11302,{"BJ_zhongyu";"JS_WX_liteer";"JS_CZ_wodefeng"},0)),"")</f>
        <v>JSNY-JS0002-01</v>
      </c>
      <c r="C11302" s="11" t="str">
        <f>IFERROR(INDEX({"北京中裕世纪大酒店";"江苏利特尔绿色包装股份有限公司";"常州市金坛沃德丰电子科技有限公司"},MATCH(D11302,{"BJ_zhongyu";"JS_WX_liteer";"JS_CZ_wodefeng"},0)),"")</f>
        <v>常州市金坛沃德丰电子科技有限公司</v>
      </c>
      <c r="D11302" s="11" t="str">
        <f>[1]动作!$G11301</f>
        <v>JS_CZ_wodefeng</v>
      </c>
      <c r="E11302" s="11" t="str">
        <f>[1]动作!$D11301</f>
        <v>电表故障</v>
      </c>
      <c r="F11302" s="11" t="s">
        <v>45</v>
      </c>
      <c r="G11302" s="12">
        <f>[1]动作!$A11301+[1]动作!$B11301</f>
        <v>43218.330300925925</v>
      </c>
      <c r="H11302" s="12"/>
      <c r="I11302" s="11"/>
    </row>
    <row r="11303" spans="1:9" hidden="1" x14ac:dyDescent="0.3">
      <c r="A11303" s="24">
        <v>11301</v>
      </c>
      <c r="B11303" s="11" t="str">
        <f>IFERROR(INDEX({"JSNY-BJ0001-01";"JSNY-JS0022-01";"JSNY-JS0002-01"},MATCH(D11303,{"BJ_zhongyu";"JS_WX_liteer";"JS_CZ_wodefeng"},0)),"")</f>
        <v>JSNY-JS0002-01</v>
      </c>
      <c r="C11303" s="11" t="str">
        <f>IFERROR(INDEX({"北京中裕世纪大酒店";"江苏利特尔绿色包装股份有限公司";"常州市金坛沃德丰电子科技有限公司"},MATCH(D11303,{"BJ_zhongyu";"JS_WX_liteer";"JS_CZ_wodefeng"},0)),"")</f>
        <v>常州市金坛沃德丰电子科技有限公司</v>
      </c>
      <c r="D11303" s="11" t="str">
        <f>[1]动作!$G11302</f>
        <v>JS_CZ_wodefeng</v>
      </c>
      <c r="E11303" s="11" t="str">
        <f>[1]动作!$D11302</f>
        <v>电表故障</v>
      </c>
      <c r="F11303" s="11" t="s">
        <v>45</v>
      </c>
      <c r="G11303" s="12">
        <f>[1]动作!$A11302+[1]动作!$B11302</f>
        <v>43218.333784722221</v>
      </c>
      <c r="H11303" s="12"/>
      <c r="I11303" s="11"/>
    </row>
    <row r="11304" spans="1:9" hidden="1" x14ac:dyDescent="0.3">
      <c r="A11304" s="24">
        <v>11302</v>
      </c>
      <c r="B11304" s="11" t="str">
        <f>IFERROR(INDEX({"JSNY-BJ0001-01";"JSNY-JS0022-01";"JSNY-JS0002-01"},MATCH(D11304,{"BJ_zhongyu";"JS_WX_liteer";"JS_CZ_wodefeng"},0)),"")</f>
        <v>JSNY-JS0002-01</v>
      </c>
      <c r="C11304" s="11" t="str">
        <f>IFERROR(INDEX({"北京中裕世纪大酒店";"江苏利特尔绿色包装股份有限公司";"常州市金坛沃德丰电子科技有限公司"},MATCH(D11304,{"BJ_zhongyu";"JS_WX_liteer";"JS_CZ_wodefeng"},0)),"")</f>
        <v>常州市金坛沃德丰电子科技有限公司</v>
      </c>
      <c r="D11304" s="11" t="str">
        <f>[1]动作!$G11303</f>
        <v>JS_CZ_wodefeng</v>
      </c>
      <c r="E11304" s="11" t="str">
        <f>[1]动作!$D11303</f>
        <v>电表故障</v>
      </c>
      <c r="F11304" s="11" t="s">
        <v>45</v>
      </c>
      <c r="G11304" s="12">
        <f>[1]动作!$A11303+[1]动作!$B11303</f>
        <v>43218.335231481484</v>
      </c>
      <c r="H11304" s="12"/>
      <c r="I11304" s="11"/>
    </row>
    <row r="11305" spans="1:9" hidden="1" x14ac:dyDescent="0.3">
      <c r="A11305" s="24">
        <v>11303</v>
      </c>
      <c r="B11305" s="11" t="str">
        <f>IFERROR(INDEX({"JSNY-BJ0001-01";"JSNY-JS0022-01";"JSNY-JS0002-01"},MATCH(D11305,{"BJ_zhongyu";"JS_WX_liteer";"JS_CZ_wodefeng"},0)),"")</f>
        <v>JSNY-JS0002-01</v>
      </c>
      <c r="C11305" s="11" t="str">
        <f>IFERROR(INDEX({"北京中裕世纪大酒店";"江苏利特尔绿色包装股份有限公司";"常州市金坛沃德丰电子科技有限公司"},MATCH(D11305,{"BJ_zhongyu";"JS_WX_liteer";"JS_CZ_wodefeng"},0)),"")</f>
        <v>常州市金坛沃德丰电子科技有限公司</v>
      </c>
      <c r="D11305" s="11" t="str">
        <f>[1]动作!$G11304</f>
        <v>JS_CZ_wodefeng</v>
      </c>
      <c r="E11305" s="11" t="str">
        <f>[1]动作!$D11304</f>
        <v>电表故障</v>
      </c>
      <c r="F11305" s="11" t="s">
        <v>45</v>
      </c>
      <c r="G11305" s="12">
        <f>[1]动作!$A11304+[1]动作!$B11304</f>
        <v>43218.336793981478</v>
      </c>
      <c r="H11305" s="12"/>
      <c r="I11305" s="11"/>
    </row>
    <row r="11306" spans="1:9" hidden="1" x14ac:dyDescent="0.3">
      <c r="A11306" s="24">
        <v>11304</v>
      </c>
      <c r="B11306" s="11" t="str">
        <f>IFERROR(INDEX({"JSNY-BJ0001-01";"JSNY-JS0022-01";"JSNY-JS0002-01"},MATCH(D11306,{"BJ_zhongyu";"JS_WX_liteer";"JS_CZ_wodefeng"},0)),"")</f>
        <v>JSNY-JS0002-01</v>
      </c>
      <c r="C11306" s="11" t="str">
        <f>IFERROR(INDEX({"北京中裕世纪大酒店";"江苏利特尔绿色包装股份有限公司";"常州市金坛沃德丰电子科技有限公司"},MATCH(D11306,{"BJ_zhongyu";"JS_WX_liteer";"JS_CZ_wodefeng"},0)),"")</f>
        <v>常州市金坛沃德丰电子科技有限公司</v>
      </c>
      <c r="D11306" s="11" t="str">
        <f>[1]动作!$G11305</f>
        <v>JS_CZ_wodefeng</v>
      </c>
      <c r="E11306" s="11" t="str">
        <f>[1]动作!$D11305</f>
        <v>电表故障</v>
      </c>
      <c r="F11306" s="11" t="s">
        <v>45</v>
      </c>
      <c r="G11306" s="12">
        <f>[1]动作!$A11305+[1]动作!$B11305</f>
        <v>43218.340381944443</v>
      </c>
      <c r="H11306" s="12"/>
      <c r="I11306" s="11"/>
    </row>
    <row r="11307" spans="1:9" hidden="1" x14ac:dyDescent="0.3">
      <c r="A11307" s="24">
        <v>11305</v>
      </c>
      <c r="B11307" s="11" t="str">
        <f>IFERROR(INDEX({"JSNY-BJ0001-01";"JSNY-JS0022-01";"JSNY-JS0002-01"},MATCH(D11307,{"BJ_zhongyu";"JS_WX_liteer";"JS_CZ_wodefeng"},0)),"")</f>
        <v>JSNY-JS0002-01</v>
      </c>
      <c r="C11307" s="11" t="str">
        <f>IFERROR(INDEX({"北京中裕世纪大酒店";"江苏利特尔绿色包装股份有限公司";"常州市金坛沃德丰电子科技有限公司"},MATCH(D11307,{"BJ_zhongyu";"JS_WX_liteer";"JS_CZ_wodefeng"},0)),"")</f>
        <v>常州市金坛沃德丰电子科技有限公司</v>
      </c>
      <c r="D11307" s="11" t="str">
        <f>[1]动作!$G11306</f>
        <v>JS_CZ_wodefeng</v>
      </c>
      <c r="E11307" s="11" t="str">
        <f>[1]动作!$D11306</f>
        <v>电表故障</v>
      </c>
      <c r="F11307" s="11" t="s">
        <v>45</v>
      </c>
      <c r="G11307" s="12">
        <f>[1]动作!$A11306+[1]动作!$B11306</f>
        <v>43218.340497685182</v>
      </c>
      <c r="H11307" s="12"/>
      <c r="I11307" s="11"/>
    </row>
    <row r="11308" spans="1:9" hidden="1" x14ac:dyDescent="0.3">
      <c r="A11308" s="24">
        <v>11306</v>
      </c>
      <c r="B11308" s="11" t="str">
        <f>IFERROR(INDEX({"JSNY-BJ0001-01";"JSNY-JS0022-01";"JSNY-JS0002-01"},MATCH(D11308,{"BJ_zhongyu";"JS_WX_liteer";"JS_CZ_wodefeng"},0)),"")</f>
        <v>JSNY-JS0002-01</v>
      </c>
      <c r="C11308" s="11" t="str">
        <f>IFERROR(INDEX({"北京中裕世纪大酒店";"江苏利特尔绿色包装股份有限公司";"常州市金坛沃德丰电子科技有限公司"},MATCH(D11308,{"BJ_zhongyu";"JS_WX_liteer";"JS_CZ_wodefeng"},0)),"")</f>
        <v>常州市金坛沃德丰电子科技有限公司</v>
      </c>
      <c r="D11308" s="11" t="str">
        <f>[1]动作!$G11307</f>
        <v>JS_CZ_wodefeng</v>
      </c>
      <c r="E11308" s="11" t="str">
        <f>[1]动作!$D11307</f>
        <v>电表故障</v>
      </c>
      <c r="F11308" s="11" t="s">
        <v>45</v>
      </c>
      <c r="G11308" s="12">
        <f>[1]动作!$A11307+[1]动作!$B11307</f>
        <v>43218.340613425928</v>
      </c>
      <c r="H11308" s="12"/>
      <c r="I11308" s="11"/>
    </row>
    <row r="11309" spans="1:9" hidden="1" x14ac:dyDescent="0.3">
      <c r="A11309" s="24">
        <v>11307</v>
      </c>
      <c r="B11309" s="11" t="str">
        <f>IFERROR(INDEX({"JSNY-BJ0001-01";"JSNY-JS0022-01";"JSNY-JS0002-01"},MATCH(D11309,{"BJ_zhongyu";"JS_WX_liteer";"JS_CZ_wodefeng"},0)),"")</f>
        <v>JSNY-JS0002-01</v>
      </c>
      <c r="C11309" s="11" t="str">
        <f>IFERROR(INDEX({"北京中裕世纪大酒店";"江苏利特尔绿色包装股份有限公司";"常州市金坛沃德丰电子科技有限公司"},MATCH(D11309,{"BJ_zhongyu";"JS_WX_liteer";"JS_CZ_wodefeng"},0)),"")</f>
        <v>常州市金坛沃德丰电子科技有限公司</v>
      </c>
      <c r="D11309" s="11" t="str">
        <f>[1]动作!$G11308</f>
        <v>JS_CZ_wodefeng</v>
      </c>
      <c r="E11309" s="11" t="str">
        <f>[1]动作!$D11308</f>
        <v>电表故障</v>
      </c>
      <c r="F11309" s="11" t="s">
        <v>45</v>
      </c>
      <c r="G11309" s="12">
        <f>[1]动作!$A11308+[1]动作!$B11308</f>
        <v>43218.3437962963</v>
      </c>
      <c r="H11309" s="12"/>
      <c r="I11309" s="11"/>
    </row>
    <row r="11310" spans="1:9" hidden="1" x14ac:dyDescent="0.3">
      <c r="A11310" s="24">
        <v>11308</v>
      </c>
      <c r="B11310" s="11" t="str">
        <f>IFERROR(INDEX({"JSNY-BJ0001-01";"JSNY-JS0022-01";"JSNY-JS0002-01"},MATCH(D11310,{"BJ_zhongyu";"JS_WX_liteer";"JS_CZ_wodefeng"},0)),"")</f>
        <v>JSNY-JS0002-01</v>
      </c>
      <c r="C11310" s="11" t="str">
        <f>IFERROR(INDEX({"北京中裕世纪大酒店";"江苏利特尔绿色包装股份有限公司";"常州市金坛沃德丰电子科技有限公司"},MATCH(D11310,{"BJ_zhongyu";"JS_WX_liteer";"JS_CZ_wodefeng"},0)),"")</f>
        <v>常州市金坛沃德丰电子科技有限公司</v>
      </c>
      <c r="D11310" s="11" t="str">
        <f>[1]动作!$G11309</f>
        <v>JS_CZ_wodefeng</v>
      </c>
      <c r="E11310" s="11" t="str">
        <f>[1]动作!$D11309</f>
        <v>电表故障</v>
      </c>
      <c r="F11310" s="11" t="s">
        <v>45</v>
      </c>
      <c r="G11310" s="12">
        <f>[1]动作!$A11309+[1]动作!$B11309</f>
        <v>43218.343912037039</v>
      </c>
      <c r="H11310" s="12"/>
      <c r="I11310" s="11"/>
    </row>
    <row r="11311" spans="1:9" hidden="1" x14ac:dyDescent="0.3">
      <c r="A11311" s="24">
        <v>11309</v>
      </c>
      <c r="B11311" s="11" t="str">
        <f>IFERROR(INDEX({"JSNY-BJ0001-01";"JSNY-JS0022-01";"JSNY-JS0002-01"},MATCH(D11311,{"BJ_zhongyu";"JS_WX_liteer";"JS_CZ_wodefeng"},0)),"")</f>
        <v>JSNY-JS0002-01</v>
      </c>
      <c r="C11311" s="11" t="str">
        <f>IFERROR(INDEX({"北京中裕世纪大酒店";"江苏利特尔绿色包装股份有限公司";"常州市金坛沃德丰电子科技有限公司"},MATCH(D11311,{"BJ_zhongyu";"JS_WX_liteer";"JS_CZ_wodefeng"},0)),"")</f>
        <v>常州市金坛沃德丰电子科技有限公司</v>
      </c>
      <c r="D11311" s="11" t="str">
        <f>[1]动作!$G11310</f>
        <v>JS_CZ_wodefeng</v>
      </c>
      <c r="E11311" s="11" t="str">
        <f>[1]动作!$D11310</f>
        <v>电表故障</v>
      </c>
      <c r="F11311" s="11" t="s">
        <v>45</v>
      </c>
      <c r="G11311" s="12">
        <f>[1]动作!$A11310+[1]动作!$B11310</f>
        <v>43218.345358796294</v>
      </c>
      <c r="H11311" s="12"/>
      <c r="I11311" s="11"/>
    </row>
    <row r="11312" spans="1:9" hidden="1" x14ac:dyDescent="0.3">
      <c r="A11312" s="24">
        <v>11310</v>
      </c>
      <c r="B11312" s="11" t="str">
        <f>IFERROR(INDEX({"JSNY-BJ0001-01";"JSNY-JS0022-01";"JSNY-JS0002-01"},MATCH(D11312,{"BJ_zhongyu";"JS_WX_liteer";"JS_CZ_wodefeng"},0)),"")</f>
        <v>JSNY-JS0002-01</v>
      </c>
      <c r="C11312" s="11" t="str">
        <f>IFERROR(INDEX({"北京中裕世纪大酒店";"江苏利特尔绿色包装股份有限公司";"常州市金坛沃德丰电子科技有限公司"},MATCH(D11312,{"BJ_zhongyu";"JS_WX_liteer";"JS_CZ_wodefeng"},0)),"")</f>
        <v>常州市金坛沃德丰电子科技有限公司</v>
      </c>
      <c r="D11312" s="11" t="str">
        <f>[1]动作!$G11311</f>
        <v>JS_CZ_wodefeng</v>
      </c>
      <c r="E11312" s="11" t="str">
        <f>[1]动作!$D11311</f>
        <v>电表故障</v>
      </c>
      <c r="F11312" s="11" t="s">
        <v>45</v>
      </c>
      <c r="G11312" s="12">
        <f>[1]动作!$A11311+[1]动作!$B11311</f>
        <v>43218.34547453704</v>
      </c>
      <c r="H11312" s="12"/>
      <c r="I11312" s="11"/>
    </row>
    <row r="11313" spans="1:9" hidden="1" x14ac:dyDescent="0.3">
      <c r="A11313" s="24">
        <v>11311</v>
      </c>
      <c r="B11313" s="11" t="str">
        <f>IFERROR(INDEX({"JSNY-BJ0001-01";"JSNY-JS0022-01";"JSNY-JS0002-01"},MATCH(D11313,{"BJ_zhongyu";"JS_WX_liteer";"JS_CZ_wodefeng"},0)),"")</f>
        <v>JSNY-JS0002-01</v>
      </c>
      <c r="C11313" s="11" t="str">
        <f>IFERROR(INDEX({"北京中裕世纪大酒店";"江苏利特尔绿色包装股份有限公司";"常州市金坛沃德丰电子科技有限公司"},MATCH(D11313,{"BJ_zhongyu";"JS_WX_liteer";"JS_CZ_wodefeng"},0)),"")</f>
        <v>常州市金坛沃德丰电子科技有限公司</v>
      </c>
      <c r="D11313" s="11" t="str">
        <f>[1]动作!$G11312</f>
        <v>JS_CZ_wodefeng</v>
      </c>
      <c r="E11313" s="11" t="str">
        <f>[1]动作!$D11312</f>
        <v>电表故障</v>
      </c>
      <c r="F11313" s="11" t="s">
        <v>45</v>
      </c>
      <c r="G11313" s="12">
        <f>[1]动作!$A11312+[1]动作!$B11312</f>
        <v>43218.347731481481</v>
      </c>
      <c r="H11313" s="12"/>
      <c r="I11313" s="11"/>
    </row>
    <row r="11314" spans="1:9" hidden="1" x14ac:dyDescent="0.3">
      <c r="A11314" s="24">
        <v>11312</v>
      </c>
      <c r="B11314" s="11" t="str">
        <f>IFERROR(INDEX({"JSNY-BJ0001-01";"JSNY-JS0022-01";"JSNY-JS0002-01"},MATCH(D11314,{"BJ_zhongyu";"JS_WX_liteer";"JS_CZ_wodefeng"},0)),"")</f>
        <v>JSNY-JS0002-01</v>
      </c>
      <c r="C11314" s="11" t="str">
        <f>IFERROR(INDEX({"北京中裕世纪大酒店";"江苏利特尔绿色包装股份有限公司";"常州市金坛沃德丰电子科技有限公司"},MATCH(D11314,{"BJ_zhongyu";"JS_WX_liteer";"JS_CZ_wodefeng"},0)),"")</f>
        <v>常州市金坛沃德丰电子科技有限公司</v>
      </c>
      <c r="D11314" s="11" t="str">
        <f>[1]动作!$G11313</f>
        <v>JS_CZ_wodefeng</v>
      </c>
      <c r="E11314" s="11" t="str">
        <f>[1]动作!$D11313</f>
        <v>电表故障</v>
      </c>
      <c r="F11314" s="11" t="s">
        <v>45</v>
      </c>
      <c r="G11314" s="12">
        <f>[1]动作!$A11313+[1]动作!$B11313</f>
        <v>43218.349305555559</v>
      </c>
      <c r="H11314" s="12"/>
      <c r="I11314" s="11"/>
    </row>
    <row r="11315" spans="1:9" hidden="1" x14ac:dyDescent="0.3">
      <c r="A11315" s="24">
        <v>11313</v>
      </c>
      <c r="B11315" s="11" t="str">
        <f>IFERROR(INDEX({"JSNY-BJ0001-01";"JSNY-JS0022-01";"JSNY-JS0002-01"},MATCH(D11315,{"BJ_zhongyu";"JS_WX_liteer";"JS_CZ_wodefeng"},0)),"")</f>
        <v>JSNY-JS0002-01</v>
      </c>
      <c r="C11315" s="11" t="str">
        <f>IFERROR(INDEX({"北京中裕世纪大酒店";"江苏利特尔绿色包装股份有限公司";"常州市金坛沃德丰电子科技有限公司"},MATCH(D11315,{"BJ_zhongyu";"JS_WX_liteer";"JS_CZ_wodefeng"},0)),"")</f>
        <v>常州市金坛沃德丰电子科技有限公司</v>
      </c>
      <c r="D11315" s="11" t="str">
        <f>[1]动作!$G11314</f>
        <v>JS_CZ_wodefeng</v>
      </c>
      <c r="E11315" s="11" t="str">
        <f>[1]动作!$D11314</f>
        <v>电表故障</v>
      </c>
      <c r="F11315" s="11" t="s">
        <v>45</v>
      </c>
      <c r="G11315" s="12">
        <f>[1]动作!$A11314+[1]动作!$B11314</f>
        <v>43218.350347222222</v>
      </c>
      <c r="H11315" s="12"/>
      <c r="I11315" s="11"/>
    </row>
    <row r="11316" spans="1:9" hidden="1" x14ac:dyDescent="0.3">
      <c r="A11316" s="24">
        <v>11314</v>
      </c>
      <c r="B11316" s="11" t="str">
        <f>IFERROR(INDEX({"JSNY-BJ0001-01";"JSNY-JS0022-01";"JSNY-JS0002-01"},MATCH(D11316,{"BJ_zhongyu";"JS_WX_liteer";"JS_CZ_wodefeng"},0)),"")</f>
        <v>JSNY-JS0002-01</v>
      </c>
      <c r="C11316" s="11" t="str">
        <f>IFERROR(INDEX({"北京中裕世纪大酒店";"江苏利特尔绿色包装股份有限公司";"常州市金坛沃德丰电子科技有限公司"},MATCH(D11316,{"BJ_zhongyu";"JS_WX_liteer";"JS_CZ_wodefeng"},0)),"")</f>
        <v>常州市金坛沃德丰电子科技有限公司</v>
      </c>
      <c r="D11316" s="11" t="str">
        <f>[1]动作!$G11315</f>
        <v>JS_CZ_wodefeng</v>
      </c>
      <c r="E11316" s="11" t="str">
        <f>[1]动作!$D11315</f>
        <v>电表故障</v>
      </c>
      <c r="F11316" s="11" t="s">
        <v>45</v>
      </c>
      <c r="G11316" s="12">
        <f>[1]动作!$A11315+[1]动作!$B11315</f>
        <v>43218.350451388891</v>
      </c>
      <c r="H11316" s="12"/>
      <c r="I11316" s="11"/>
    </row>
    <row r="11317" spans="1:9" hidden="1" x14ac:dyDescent="0.3">
      <c r="A11317" s="24">
        <v>11315</v>
      </c>
      <c r="B11317" s="11" t="str">
        <f>IFERROR(INDEX({"JSNY-BJ0001-01";"JSNY-JS0022-01";"JSNY-JS0002-01"},MATCH(D11317,{"BJ_zhongyu";"JS_WX_liteer";"JS_CZ_wodefeng"},0)),"")</f>
        <v>JSNY-JS0002-01</v>
      </c>
      <c r="C11317" s="11" t="str">
        <f>IFERROR(INDEX({"北京中裕世纪大酒店";"江苏利特尔绿色包装股份有限公司";"常州市金坛沃德丰电子科技有限公司"},MATCH(D11317,{"BJ_zhongyu";"JS_WX_liteer";"JS_CZ_wodefeng"},0)),"")</f>
        <v>常州市金坛沃德丰电子科技有限公司</v>
      </c>
      <c r="D11317" s="11" t="str">
        <f>[1]动作!$G11316</f>
        <v>JS_CZ_wodefeng</v>
      </c>
      <c r="E11317" s="11" t="str">
        <f>[1]动作!$D11316</f>
        <v>电表故障</v>
      </c>
      <c r="F11317" s="11" t="s">
        <v>45</v>
      </c>
      <c r="G11317" s="12">
        <f>[1]动作!$A11316+[1]动作!$B11316</f>
        <v>43218.350694444445</v>
      </c>
      <c r="H11317" s="12"/>
      <c r="I11317" s="11"/>
    </row>
    <row r="11318" spans="1:9" hidden="1" x14ac:dyDescent="0.3">
      <c r="A11318" s="24">
        <v>11316</v>
      </c>
      <c r="B11318" s="11" t="str">
        <f>IFERROR(INDEX({"JSNY-BJ0001-01";"JSNY-JS0022-01";"JSNY-JS0002-01"},MATCH(D11318,{"BJ_zhongyu";"JS_WX_liteer";"JS_CZ_wodefeng"},0)),"")</f>
        <v>JSNY-JS0002-01</v>
      </c>
      <c r="C11318" s="11" t="str">
        <f>IFERROR(INDEX({"北京中裕世纪大酒店";"江苏利特尔绿色包装股份有限公司";"常州市金坛沃德丰电子科技有限公司"},MATCH(D11318,{"BJ_zhongyu";"JS_WX_liteer";"JS_CZ_wodefeng"},0)),"")</f>
        <v>常州市金坛沃德丰电子科技有限公司</v>
      </c>
      <c r="D11318" s="11" t="str">
        <f>[1]动作!$G11317</f>
        <v>JS_CZ_wodefeng</v>
      </c>
      <c r="E11318" s="11" t="str">
        <f>[1]动作!$D11317</f>
        <v>电表故障</v>
      </c>
      <c r="F11318" s="11" t="s">
        <v>45</v>
      </c>
      <c r="G11318" s="12">
        <f>[1]动作!$A11317+[1]动作!$B11317</f>
        <v>43218.351793981485</v>
      </c>
      <c r="H11318" s="12"/>
      <c r="I11318" s="11"/>
    </row>
    <row r="11319" spans="1:9" hidden="1" x14ac:dyDescent="0.3">
      <c r="A11319" s="24">
        <v>11317</v>
      </c>
      <c r="B11319" s="11" t="str">
        <f>IFERROR(INDEX({"JSNY-BJ0001-01";"JSNY-JS0022-01";"JSNY-JS0002-01"},MATCH(D11319,{"BJ_zhongyu";"JS_WX_liteer";"JS_CZ_wodefeng"},0)),"")</f>
        <v>JSNY-JS0002-01</v>
      </c>
      <c r="C11319" s="11" t="str">
        <f>IFERROR(INDEX({"北京中裕世纪大酒店";"江苏利特尔绿色包装股份有限公司";"常州市金坛沃德丰电子科技有限公司"},MATCH(D11319,{"BJ_zhongyu";"JS_WX_liteer";"JS_CZ_wodefeng"},0)),"")</f>
        <v>常州市金坛沃德丰电子科技有限公司</v>
      </c>
      <c r="D11319" s="11" t="str">
        <f>[1]动作!$G11318</f>
        <v>JS_CZ_wodefeng</v>
      </c>
      <c r="E11319" s="11" t="str">
        <f>[1]动作!$D11318</f>
        <v>电表故障</v>
      </c>
      <c r="F11319" s="11" t="s">
        <v>45</v>
      </c>
      <c r="G11319" s="12">
        <f>[1]动作!$A11318+[1]动作!$B11318</f>
        <v>43218.35434027778</v>
      </c>
      <c r="H11319" s="12"/>
      <c r="I11319" s="11"/>
    </row>
    <row r="11320" spans="1:9" hidden="1" x14ac:dyDescent="0.3">
      <c r="A11320" s="24">
        <v>11318</v>
      </c>
      <c r="B11320" s="11" t="str">
        <f>IFERROR(INDEX({"JSNY-BJ0001-01";"JSNY-JS0022-01";"JSNY-JS0002-01"},MATCH(D11320,{"BJ_zhongyu";"JS_WX_liteer";"JS_CZ_wodefeng"},0)),"")</f>
        <v>JSNY-JS0002-01</v>
      </c>
      <c r="C11320" s="11" t="str">
        <f>IFERROR(INDEX({"北京中裕世纪大酒店";"江苏利特尔绿色包装股份有限公司";"常州市金坛沃德丰电子科技有限公司"},MATCH(D11320,{"BJ_zhongyu";"JS_WX_liteer";"JS_CZ_wodefeng"},0)),"")</f>
        <v>常州市金坛沃德丰电子科技有限公司</v>
      </c>
      <c r="D11320" s="11" t="str">
        <f>[1]动作!$G11319</f>
        <v>JS_CZ_wodefeng</v>
      </c>
      <c r="E11320" s="11" t="str">
        <f>[1]动作!$D11319</f>
        <v>电表故障</v>
      </c>
      <c r="F11320" s="11" t="s">
        <v>45</v>
      </c>
      <c r="G11320" s="12">
        <f>[1]动作!$A11319+[1]动作!$B11319</f>
        <v>43218.355902777781</v>
      </c>
      <c r="H11320" s="12"/>
      <c r="I11320" s="11"/>
    </row>
    <row r="11321" spans="1:9" hidden="1" x14ac:dyDescent="0.3">
      <c r="A11321" s="24">
        <v>11319</v>
      </c>
      <c r="B11321" s="11" t="str">
        <f>IFERROR(INDEX({"JSNY-BJ0001-01";"JSNY-JS0022-01";"JSNY-JS0002-01"},MATCH(D11321,{"BJ_zhongyu";"JS_WX_liteer";"JS_CZ_wodefeng"},0)),"")</f>
        <v>JSNY-JS0002-01</v>
      </c>
      <c r="C11321" s="11" t="str">
        <f>IFERROR(INDEX({"北京中裕世纪大酒店";"江苏利特尔绿色包装股份有限公司";"常州市金坛沃德丰电子科技有限公司"},MATCH(D11321,{"BJ_zhongyu";"JS_WX_liteer";"JS_CZ_wodefeng"},0)),"")</f>
        <v>常州市金坛沃德丰电子科技有限公司</v>
      </c>
      <c r="D11321" s="11" t="str">
        <f>[1]动作!$G11320</f>
        <v>JS_CZ_wodefeng</v>
      </c>
      <c r="E11321" s="11" t="str">
        <f>[1]动作!$D11320</f>
        <v>电表故障</v>
      </c>
      <c r="F11321" s="11" t="s">
        <v>45</v>
      </c>
      <c r="G11321" s="12">
        <f>[1]动作!$A11320+[1]动作!$B11320</f>
        <v>43218.359837962962</v>
      </c>
      <c r="H11321" s="12"/>
      <c r="I11321" s="11"/>
    </row>
    <row r="11322" spans="1:9" hidden="1" x14ac:dyDescent="0.3">
      <c r="A11322" s="24">
        <v>11320</v>
      </c>
      <c r="B11322" s="11" t="str">
        <f>IFERROR(INDEX({"JSNY-BJ0001-01";"JSNY-JS0022-01";"JSNY-JS0002-01"},MATCH(D11322,{"BJ_zhongyu";"JS_WX_liteer";"JS_CZ_wodefeng"},0)),"")</f>
        <v>JSNY-JS0002-01</v>
      </c>
      <c r="C11322" s="11" t="str">
        <f>IFERROR(INDEX({"北京中裕世纪大酒店";"江苏利特尔绿色包装股份有限公司";"常州市金坛沃德丰电子科技有限公司"},MATCH(D11322,{"BJ_zhongyu";"JS_WX_liteer";"JS_CZ_wodefeng"},0)),"")</f>
        <v>常州市金坛沃德丰电子科技有限公司</v>
      </c>
      <c r="D11322" s="11" t="str">
        <f>[1]动作!$G11321</f>
        <v>JS_CZ_wodefeng</v>
      </c>
      <c r="E11322" s="11" t="str">
        <f>[1]动作!$D11321</f>
        <v>电表故障</v>
      </c>
      <c r="F11322" s="11" t="s">
        <v>45</v>
      </c>
      <c r="G11322" s="12">
        <f>[1]动作!$A11321+[1]动作!$B11321</f>
        <v>43218.361284722225</v>
      </c>
      <c r="H11322" s="12"/>
      <c r="I11322" s="11"/>
    </row>
    <row r="11323" spans="1:9" hidden="1" x14ac:dyDescent="0.3">
      <c r="A11323" s="24">
        <v>11321</v>
      </c>
      <c r="B11323" s="11" t="str">
        <f>IFERROR(INDEX({"JSNY-BJ0001-01";"JSNY-JS0022-01";"JSNY-JS0002-01"},MATCH(D11323,{"BJ_zhongyu";"JS_WX_liteer";"JS_CZ_wodefeng"},0)),"")</f>
        <v>JSNY-JS0002-01</v>
      </c>
      <c r="C11323" s="11" t="str">
        <f>IFERROR(INDEX({"北京中裕世纪大酒店";"江苏利特尔绿色包装股份有限公司";"常州市金坛沃德丰电子科技有限公司"},MATCH(D11323,{"BJ_zhongyu";"JS_WX_liteer";"JS_CZ_wodefeng"},0)),"")</f>
        <v>常州市金坛沃德丰电子科技有限公司</v>
      </c>
      <c r="D11323" s="11" t="str">
        <f>[1]动作!$G11322</f>
        <v>JS_CZ_wodefeng</v>
      </c>
      <c r="E11323" s="11" t="str">
        <f>[1]动作!$D11322</f>
        <v>电表故障</v>
      </c>
      <c r="F11323" s="11" t="s">
        <v>45</v>
      </c>
      <c r="G11323" s="12">
        <f>[1]动作!$A11322+[1]动作!$B11322</f>
        <v>43218.361400462964</v>
      </c>
      <c r="H11323" s="12"/>
      <c r="I11323" s="11"/>
    </row>
    <row r="11324" spans="1:9" hidden="1" x14ac:dyDescent="0.3">
      <c r="A11324" s="24">
        <v>11322</v>
      </c>
      <c r="B11324" s="11" t="str">
        <f>IFERROR(INDEX({"JSNY-BJ0001-01";"JSNY-JS0022-01";"JSNY-JS0002-01"},MATCH(D11324,{"BJ_zhongyu";"JS_WX_liteer";"JS_CZ_wodefeng"},0)),"")</f>
        <v>JSNY-JS0002-01</v>
      </c>
      <c r="C11324" s="11" t="str">
        <f>IFERROR(INDEX({"北京中裕世纪大酒店";"江苏利特尔绿色包装股份有限公司";"常州市金坛沃德丰电子科技有限公司"},MATCH(D11324,{"BJ_zhongyu";"JS_WX_liteer";"JS_CZ_wodefeng"},0)),"")</f>
        <v>常州市金坛沃德丰电子科技有限公司</v>
      </c>
      <c r="D11324" s="11" t="str">
        <f>[1]动作!$G11323</f>
        <v>JS_CZ_wodefeng</v>
      </c>
      <c r="E11324" s="11" t="str">
        <f>[1]动作!$D11323</f>
        <v>电表故障</v>
      </c>
      <c r="F11324" s="11" t="s">
        <v>45</v>
      </c>
      <c r="G11324" s="12">
        <f>[1]动作!$A11323+[1]动作!$B11323</f>
        <v>43218.362500000003</v>
      </c>
      <c r="H11324" s="12"/>
      <c r="I11324" s="11"/>
    </row>
    <row r="11325" spans="1:9" hidden="1" x14ac:dyDescent="0.3">
      <c r="A11325" s="24">
        <v>11323</v>
      </c>
      <c r="B11325" s="11" t="str">
        <f>IFERROR(INDEX({"JSNY-BJ0001-01";"JSNY-JS0022-01";"JSNY-JS0002-01"},MATCH(D11325,{"BJ_zhongyu";"JS_WX_liteer";"JS_CZ_wodefeng"},0)),"")</f>
        <v>JSNY-JS0002-01</v>
      </c>
      <c r="C11325" s="11" t="str">
        <f>IFERROR(INDEX({"北京中裕世纪大酒店";"江苏利特尔绿色包装股份有限公司";"常州市金坛沃德丰电子科技有限公司"},MATCH(D11325,{"BJ_zhongyu";"JS_WX_liteer";"JS_CZ_wodefeng"},0)),"")</f>
        <v>常州市金坛沃德丰电子科技有限公司</v>
      </c>
      <c r="D11325" s="11" t="str">
        <f>[1]动作!$G11324</f>
        <v>JS_CZ_wodefeng</v>
      </c>
      <c r="E11325" s="11" t="str">
        <f>[1]动作!$D11324</f>
        <v>电表故障</v>
      </c>
      <c r="F11325" s="11" t="s">
        <v>45</v>
      </c>
      <c r="G11325" s="12">
        <f>[1]动作!$A11324+[1]动作!$B11324</f>
        <v>43218.36273148148</v>
      </c>
      <c r="H11325" s="12"/>
      <c r="I11325" s="11"/>
    </row>
    <row r="11326" spans="1:9" hidden="1" x14ac:dyDescent="0.3">
      <c r="A11326" s="24">
        <v>11324</v>
      </c>
      <c r="B11326" s="11" t="str">
        <f>IFERROR(INDEX({"JSNY-BJ0001-01";"JSNY-JS0022-01";"JSNY-JS0002-01"},MATCH(D11326,{"BJ_zhongyu";"JS_WX_liteer";"JS_CZ_wodefeng"},0)),"")</f>
        <v>JSNY-JS0002-01</v>
      </c>
      <c r="C11326" s="11" t="str">
        <f>IFERROR(INDEX({"北京中裕世纪大酒店";"江苏利特尔绿色包装股份有限公司";"常州市金坛沃德丰电子科技有限公司"},MATCH(D11326,{"BJ_zhongyu";"JS_WX_liteer";"JS_CZ_wodefeng"},0)),"")</f>
        <v>常州市金坛沃德丰电子科技有限公司</v>
      </c>
      <c r="D11326" s="11" t="str">
        <f>[1]动作!$G11325</f>
        <v>JS_CZ_wodefeng</v>
      </c>
      <c r="E11326" s="11" t="str">
        <f>[1]动作!$D11325</f>
        <v>电表故障</v>
      </c>
      <c r="F11326" s="11" t="s">
        <v>45</v>
      </c>
      <c r="G11326" s="12">
        <f>[1]动作!$A11325+[1]动作!$B11325</f>
        <v>43218.364872685182</v>
      </c>
      <c r="H11326" s="12"/>
      <c r="I11326" s="11"/>
    </row>
    <row r="11327" spans="1:9" hidden="1" x14ac:dyDescent="0.3">
      <c r="A11327" s="24">
        <v>11325</v>
      </c>
      <c r="B11327" s="11" t="str">
        <f>IFERROR(INDEX({"JSNY-BJ0001-01";"JSNY-JS0022-01";"JSNY-JS0002-01"},MATCH(D11327,{"BJ_zhongyu";"JS_WX_liteer";"JS_CZ_wodefeng"},0)),"")</f>
        <v>JSNY-JS0002-01</v>
      </c>
      <c r="C11327" s="11" t="str">
        <f>IFERROR(INDEX({"北京中裕世纪大酒店";"江苏利特尔绿色包装股份有限公司";"常州市金坛沃德丰电子科技有限公司"},MATCH(D11327,{"BJ_zhongyu";"JS_WX_liteer";"JS_CZ_wodefeng"},0)),"")</f>
        <v>常州市金坛沃德丰电子科技有限公司</v>
      </c>
      <c r="D11327" s="11" t="str">
        <f>[1]动作!$G11326</f>
        <v>JS_CZ_wodefeng</v>
      </c>
      <c r="E11327" s="11" t="str">
        <f>[1]动作!$D11326</f>
        <v>电表故障</v>
      </c>
      <c r="F11327" s="11" t="s">
        <v>45</v>
      </c>
      <c r="G11327" s="12">
        <f>[1]动作!$A11326+[1]动作!$B11326</f>
        <v>43218.368750000001</v>
      </c>
      <c r="H11327" s="12"/>
      <c r="I11327" s="11"/>
    </row>
    <row r="11328" spans="1:9" hidden="1" x14ac:dyDescent="0.3">
      <c r="A11328" s="24">
        <v>11326</v>
      </c>
      <c r="B11328" s="11" t="str">
        <f>IFERROR(INDEX({"JSNY-BJ0001-01";"JSNY-JS0022-01";"JSNY-JS0002-01"},MATCH(D11328,{"BJ_zhongyu";"JS_WX_liteer";"JS_CZ_wodefeng"},0)),"")</f>
        <v>JSNY-JS0002-01</v>
      </c>
      <c r="C11328" s="11" t="str">
        <f>IFERROR(INDEX({"北京中裕世纪大酒店";"江苏利特尔绿色包装股份有限公司";"常州市金坛沃德丰电子科技有限公司"},MATCH(D11328,{"BJ_zhongyu";"JS_WX_liteer";"JS_CZ_wodefeng"},0)),"")</f>
        <v>常州市金坛沃德丰电子科技有限公司</v>
      </c>
      <c r="D11328" s="11" t="str">
        <f>[1]动作!$G11327</f>
        <v>JS_CZ_wodefeng</v>
      </c>
      <c r="E11328" s="11" t="str">
        <f>[1]动作!$D11327</f>
        <v>电表故障</v>
      </c>
      <c r="F11328" s="11" t="s">
        <v>45</v>
      </c>
      <c r="G11328" s="12">
        <f>[1]动作!$A11327+[1]动作!$B11327</f>
        <v>43218.371134259258</v>
      </c>
      <c r="H11328" s="12"/>
      <c r="I11328" s="11"/>
    </row>
    <row r="11329" spans="1:9" hidden="1" x14ac:dyDescent="0.3">
      <c r="A11329" s="24">
        <v>11327</v>
      </c>
      <c r="B11329" s="11" t="str">
        <f>IFERROR(INDEX({"JSNY-BJ0001-01";"JSNY-JS0022-01";"JSNY-JS0002-01"},MATCH(D11329,{"BJ_zhongyu";"JS_WX_liteer";"JS_CZ_wodefeng"},0)),"")</f>
        <v>JSNY-JS0002-01</v>
      </c>
      <c r="C11329" s="11" t="str">
        <f>IFERROR(INDEX({"北京中裕世纪大酒店";"江苏利特尔绿色包装股份有限公司";"常州市金坛沃德丰电子科技有限公司"},MATCH(D11329,{"BJ_zhongyu";"JS_WX_liteer";"JS_CZ_wodefeng"},0)),"")</f>
        <v>常州市金坛沃德丰电子科技有限公司</v>
      </c>
      <c r="D11329" s="11" t="str">
        <f>[1]动作!$G11328</f>
        <v>JS_CZ_wodefeng</v>
      </c>
      <c r="E11329" s="11" t="str">
        <f>[1]动作!$D11328</f>
        <v>电表故障</v>
      </c>
      <c r="F11329" s="11" t="s">
        <v>45</v>
      </c>
      <c r="G11329" s="12">
        <f>[1]动作!$A11328+[1]动作!$B11328</f>
        <v>43218.371249999997</v>
      </c>
      <c r="H11329" s="12"/>
      <c r="I11329" s="11"/>
    </row>
    <row r="11330" spans="1:9" hidden="1" x14ac:dyDescent="0.3">
      <c r="A11330" s="24">
        <v>11328</v>
      </c>
      <c r="B11330" s="11" t="str">
        <f>IFERROR(INDEX({"JSNY-BJ0001-01";"JSNY-JS0022-01";"JSNY-JS0002-01"},MATCH(D11330,{"BJ_zhongyu";"JS_WX_liteer";"JS_CZ_wodefeng"},0)),"")</f>
        <v>JSNY-JS0002-01</v>
      </c>
      <c r="C11330" s="11" t="str">
        <f>IFERROR(INDEX({"北京中裕世纪大酒店";"江苏利特尔绿色包装股份有限公司";"常州市金坛沃德丰电子科技有限公司"},MATCH(D11330,{"BJ_zhongyu";"JS_WX_liteer";"JS_CZ_wodefeng"},0)),"")</f>
        <v>常州市金坛沃德丰电子科技有限公司</v>
      </c>
      <c r="D11330" s="11" t="str">
        <f>[1]动作!$G11329</f>
        <v>JS_CZ_wodefeng</v>
      </c>
      <c r="E11330" s="11" t="str">
        <f>[1]动作!$D11329</f>
        <v>电表故障</v>
      </c>
      <c r="F11330" s="11" t="s">
        <v>45</v>
      </c>
      <c r="G11330" s="12">
        <f>[1]动作!$A11329+[1]动作!$B11329</f>
        <v>43218.372696759259</v>
      </c>
      <c r="H11330" s="12"/>
      <c r="I11330" s="11"/>
    </row>
    <row r="11331" spans="1:9" hidden="1" x14ac:dyDescent="0.3">
      <c r="A11331" s="24">
        <v>11329</v>
      </c>
      <c r="B11331" s="11" t="str">
        <f>IFERROR(INDEX({"JSNY-BJ0001-01";"JSNY-JS0022-01";"JSNY-JS0002-01"},MATCH(D11331,{"BJ_zhongyu";"JS_WX_liteer";"JS_CZ_wodefeng"},0)),"")</f>
        <v>JSNY-JS0002-01</v>
      </c>
      <c r="C11331" s="11" t="str">
        <f>IFERROR(INDEX({"北京中裕世纪大酒店";"江苏利特尔绿色包装股份有限公司";"常州市金坛沃德丰电子科技有限公司"},MATCH(D11331,{"BJ_zhongyu";"JS_WX_liteer";"JS_CZ_wodefeng"},0)),"")</f>
        <v>常州市金坛沃德丰电子科技有限公司</v>
      </c>
      <c r="D11331" s="11" t="str">
        <f>[1]动作!$G11330</f>
        <v>JS_CZ_wodefeng</v>
      </c>
      <c r="E11331" s="11" t="str">
        <f>[1]动作!$D11330</f>
        <v>电表故障</v>
      </c>
      <c r="F11331" s="11" t="s">
        <v>45</v>
      </c>
      <c r="G11331" s="12">
        <f>[1]动作!$A11330+[1]动作!$B11330</f>
        <v>43218.375300925924</v>
      </c>
      <c r="H11331" s="12"/>
      <c r="I11331" s="11"/>
    </row>
    <row r="11332" spans="1:9" hidden="1" x14ac:dyDescent="0.3">
      <c r="A11332" s="24">
        <v>11330</v>
      </c>
      <c r="B11332" s="11" t="str">
        <f>IFERROR(INDEX({"JSNY-BJ0001-01";"JSNY-JS0022-01";"JSNY-JS0002-01"},MATCH(D11332,{"BJ_zhongyu";"JS_WX_liteer";"JS_CZ_wodefeng"},0)),"")</f>
        <v>JSNY-JS0002-01</v>
      </c>
      <c r="C11332" s="11" t="str">
        <f>IFERROR(INDEX({"北京中裕世纪大酒店";"江苏利特尔绿色包装股份有限公司";"常州市金坛沃德丰电子科技有限公司"},MATCH(D11332,{"BJ_zhongyu";"JS_WX_liteer";"JS_CZ_wodefeng"},0)),"")</f>
        <v>常州市金坛沃德丰电子科技有限公司</v>
      </c>
      <c r="D11332" s="11" t="str">
        <f>[1]动作!$G11331</f>
        <v>JS_CZ_wodefeng</v>
      </c>
      <c r="E11332" s="11" t="str">
        <f>[1]动作!$D11331</f>
        <v>电表故障</v>
      </c>
      <c r="F11332" s="11" t="s">
        <v>45</v>
      </c>
      <c r="G11332" s="12">
        <f>[1]动作!$A11331+[1]动作!$B11331</f>
        <v>43218.376284722224</v>
      </c>
      <c r="H11332" s="12"/>
      <c r="I11332" s="11"/>
    </row>
    <row r="11333" spans="1:9" hidden="1" x14ac:dyDescent="0.3">
      <c r="A11333" s="24">
        <v>11331</v>
      </c>
      <c r="B11333" s="11" t="str">
        <f>IFERROR(INDEX({"JSNY-BJ0001-01";"JSNY-JS0022-01";"JSNY-JS0002-01"},MATCH(D11333,{"BJ_zhongyu";"JS_WX_liteer";"JS_CZ_wodefeng"},0)),"")</f>
        <v>JSNY-JS0002-01</v>
      </c>
      <c r="C11333" s="11" t="str">
        <f>IFERROR(INDEX({"北京中裕世纪大酒店";"江苏利特尔绿色包装股份有限公司";"常州市金坛沃德丰电子科技有限公司"},MATCH(D11333,{"BJ_zhongyu";"JS_WX_liteer";"JS_CZ_wodefeng"},0)),"")</f>
        <v>常州市金坛沃德丰电子科技有限公司</v>
      </c>
      <c r="D11333" s="11" t="str">
        <f>[1]动作!$G11332</f>
        <v>JS_CZ_wodefeng</v>
      </c>
      <c r="E11333" s="11" t="str">
        <f>[1]动作!$D11332</f>
        <v>电表故障</v>
      </c>
      <c r="F11333" s="11" t="s">
        <v>45</v>
      </c>
      <c r="G11333" s="12">
        <f>[1]动作!$A11332+[1]动作!$B11332</f>
        <v>43218.376458333332</v>
      </c>
      <c r="H11333" s="12"/>
      <c r="I11333" s="11"/>
    </row>
    <row r="11334" spans="1:9" hidden="1" x14ac:dyDescent="0.3">
      <c r="A11334" s="24">
        <v>11332</v>
      </c>
      <c r="B11334" s="11" t="str">
        <f>IFERROR(INDEX({"JSNY-BJ0001-01";"JSNY-JS0022-01";"JSNY-JS0002-01"},MATCH(D11334,{"BJ_zhongyu";"JS_WX_liteer";"JS_CZ_wodefeng"},0)),"")</f>
        <v>JSNY-JS0002-01</v>
      </c>
      <c r="C11334" s="11" t="str">
        <f>IFERROR(INDEX({"北京中裕世纪大酒店";"江苏利特尔绿色包装股份有限公司";"常州市金坛沃德丰电子科技有限公司"},MATCH(D11334,{"BJ_zhongyu";"JS_WX_liteer";"JS_CZ_wodefeng"},0)),"")</f>
        <v>常州市金坛沃德丰电子科技有限公司</v>
      </c>
      <c r="D11334" s="11" t="str">
        <f>[1]动作!$G11333</f>
        <v>JS_CZ_wodefeng</v>
      </c>
      <c r="E11334" s="11" t="str">
        <f>[1]动作!$D11333</f>
        <v>电表故障</v>
      </c>
      <c r="F11334" s="11" t="s">
        <v>45</v>
      </c>
      <c r="G11334" s="12">
        <f>[1]动作!$A11333+[1]动作!$B11333</f>
        <v>43218.37773148148</v>
      </c>
      <c r="H11334" s="12"/>
      <c r="I11334" s="11"/>
    </row>
    <row r="11335" spans="1:9" hidden="1" x14ac:dyDescent="0.3">
      <c r="A11335" s="24">
        <v>11333</v>
      </c>
      <c r="B11335" s="11" t="str">
        <f>IFERROR(INDEX({"JSNY-BJ0001-01";"JSNY-JS0022-01";"JSNY-JS0002-01"},MATCH(D11335,{"BJ_zhongyu";"JS_WX_liteer";"JS_CZ_wodefeng"},0)),"")</f>
        <v>JSNY-JS0002-01</v>
      </c>
      <c r="C11335" s="11" t="str">
        <f>IFERROR(INDEX({"北京中裕世纪大酒店";"江苏利特尔绿色包装股份有限公司";"常州市金坛沃德丰电子科技有限公司"},MATCH(D11335,{"BJ_zhongyu";"JS_WX_liteer";"JS_CZ_wodefeng"},0)),"")</f>
        <v>常州市金坛沃德丰电子科技有限公司</v>
      </c>
      <c r="D11335" s="11" t="str">
        <f>[1]动作!$G11334</f>
        <v>JS_CZ_wodefeng</v>
      </c>
      <c r="E11335" s="11" t="str">
        <f>[1]动作!$D11334</f>
        <v>电表故障</v>
      </c>
      <c r="F11335" s="11" t="s">
        <v>45</v>
      </c>
      <c r="G11335" s="12">
        <f>[1]动作!$A11334+[1]动作!$B11334</f>
        <v>43218.379293981481</v>
      </c>
      <c r="H11335" s="12"/>
      <c r="I11335" s="11"/>
    </row>
    <row r="11336" spans="1:9" hidden="1" x14ac:dyDescent="0.3">
      <c r="A11336" s="24">
        <v>11334</v>
      </c>
      <c r="B11336" s="11" t="str">
        <f>IFERROR(INDEX({"JSNY-BJ0001-01";"JSNY-JS0022-01";"JSNY-JS0002-01"},MATCH(D11336,{"BJ_zhongyu";"JS_WX_liteer";"JS_CZ_wodefeng"},0)),"")</f>
        <v>JSNY-JS0002-01</v>
      </c>
      <c r="C11336" s="11" t="str">
        <f>IFERROR(INDEX({"北京中裕世纪大酒店";"江苏利特尔绿色包装股份有限公司";"常州市金坛沃德丰电子科技有限公司"},MATCH(D11336,{"BJ_zhongyu";"JS_WX_liteer";"JS_CZ_wodefeng"},0)),"")</f>
        <v>常州市金坛沃德丰电子科技有限公司</v>
      </c>
      <c r="D11336" s="11" t="str">
        <f>[1]动作!$G11335</f>
        <v>JS_CZ_wodefeng</v>
      </c>
      <c r="E11336" s="11" t="str">
        <f>[1]动作!$D11335</f>
        <v>电表故障</v>
      </c>
      <c r="F11336" s="11" t="s">
        <v>45</v>
      </c>
      <c r="G11336" s="12">
        <f>[1]动作!$A11335+[1]动作!$B11335</f>
        <v>43218.380104166667</v>
      </c>
      <c r="H11336" s="12"/>
      <c r="I11336" s="11"/>
    </row>
    <row r="11337" spans="1:9" hidden="1" x14ac:dyDescent="0.3">
      <c r="A11337" s="24">
        <v>11335</v>
      </c>
      <c r="B11337" s="11" t="str">
        <f>IFERROR(INDEX({"JSNY-BJ0001-01";"JSNY-JS0022-01";"JSNY-JS0002-01"},MATCH(D11337,{"BJ_zhongyu";"JS_WX_liteer";"JS_CZ_wodefeng"},0)),"")</f>
        <v>JSNY-JS0002-01</v>
      </c>
      <c r="C11337" s="11" t="str">
        <f>IFERROR(INDEX({"北京中裕世纪大酒店";"江苏利特尔绿色包装股份有限公司";"常州市金坛沃德丰电子科技有限公司"},MATCH(D11337,{"BJ_zhongyu";"JS_WX_liteer";"JS_CZ_wodefeng"},0)),"")</f>
        <v>常州市金坛沃德丰电子科技有限公司</v>
      </c>
      <c r="D11337" s="11" t="str">
        <f>[1]动作!$G11336</f>
        <v>JS_CZ_wodefeng</v>
      </c>
      <c r="E11337" s="11" t="str">
        <f>[1]动作!$D11336</f>
        <v>电表故障</v>
      </c>
      <c r="F11337" s="11" t="s">
        <v>45</v>
      </c>
      <c r="G11337" s="12">
        <f>[1]动作!$A11336+[1]动作!$B11336</f>
        <v>43218.381666666668</v>
      </c>
      <c r="H11337" s="12"/>
      <c r="I11337" s="11"/>
    </row>
    <row r="11338" spans="1:9" hidden="1" x14ac:dyDescent="0.3">
      <c r="A11338" s="24">
        <v>11336</v>
      </c>
      <c r="B11338" s="11" t="str">
        <f>IFERROR(INDEX({"JSNY-BJ0001-01";"JSNY-JS0022-01";"JSNY-JS0002-01"},MATCH(D11338,{"BJ_zhongyu";"JS_WX_liteer";"JS_CZ_wodefeng"},0)),"")</f>
        <v>JSNY-JS0002-01</v>
      </c>
      <c r="C11338" s="11" t="str">
        <f>IFERROR(INDEX({"北京中裕世纪大酒店";"江苏利特尔绿色包装股份有限公司";"常州市金坛沃德丰电子科技有限公司"},MATCH(D11338,{"BJ_zhongyu";"JS_WX_liteer";"JS_CZ_wodefeng"},0)),"")</f>
        <v>常州市金坛沃德丰电子科技有限公司</v>
      </c>
      <c r="D11338" s="11" t="str">
        <f>[1]动作!$G11337</f>
        <v>JS_CZ_wodefeng</v>
      </c>
      <c r="E11338" s="11" t="str">
        <f>[1]动作!$D11337</f>
        <v>电表故障</v>
      </c>
      <c r="F11338" s="11" t="s">
        <v>45</v>
      </c>
      <c r="G11338" s="12">
        <f>[1]动作!$A11337+[1]动作!$B11337</f>
        <v>43218.383240740739</v>
      </c>
      <c r="H11338" s="12"/>
      <c r="I11338" s="11"/>
    </row>
    <row r="11339" spans="1:9" hidden="1" x14ac:dyDescent="0.3">
      <c r="A11339" s="24">
        <v>11337</v>
      </c>
      <c r="B11339" s="11" t="str">
        <f>IFERROR(INDEX({"JSNY-BJ0001-01";"JSNY-JS0022-01";"JSNY-JS0002-01"},MATCH(D11339,{"BJ_zhongyu";"JS_WX_liteer";"JS_CZ_wodefeng"},0)),"")</f>
        <v>JSNY-JS0002-01</v>
      </c>
      <c r="C11339" s="11" t="str">
        <f>IFERROR(INDEX({"北京中裕世纪大酒店";"江苏利特尔绿色包装股份有限公司";"常州市金坛沃德丰电子科技有限公司"},MATCH(D11339,{"BJ_zhongyu";"JS_WX_liteer";"JS_CZ_wodefeng"},0)),"")</f>
        <v>常州市金坛沃德丰电子科技有限公司</v>
      </c>
      <c r="D11339" s="11" t="str">
        <f>[1]动作!$G11338</f>
        <v>JS_CZ_wodefeng</v>
      </c>
      <c r="E11339" s="11" t="str">
        <f>[1]动作!$D11338</f>
        <v>电表故障</v>
      </c>
      <c r="F11339" s="11" t="s">
        <v>45</v>
      </c>
      <c r="G11339" s="12">
        <f>[1]动作!$A11338+[1]动作!$B11338</f>
        <v>43218.384340277778</v>
      </c>
      <c r="H11339" s="12"/>
      <c r="I11339" s="11"/>
    </row>
    <row r="11340" spans="1:9" hidden="1" x14ac:dyDescent="0.3">
      <c r="A11340" s="24">
        <v>11338</v>
      </c>
      <c r="B11340" s="11" t="str">
        <f>IFERROR(INDEX({"JSNY-BJ0001-01";"JSNY-JS0022-01";"JSNY-JS0002-01"},MATCH(D11340,{"BJ_zhongyu";"JS_WX_liteer";"JS_CZ_wodefeng"},0)),"")</f>
        <v>JSNY-JS0002-01</v>
      </c>
      <c r="C11340" s="11" t="str">
        <f>IFERROR(INDEX({"北京中裕世纪大酒店";"江苏利特尔绿色包装股份有限公司";"常州市金坛沃德丰电子科技有限公司"},MATCH(D11340,{"BJ_zhongyu";"JS_WX_liteer";"JS_CZ_wodefeng"},0)),"")</f>
        <v>常州市金坛沃德丰电子科技有限公司</v>
      </c>
      <c r="D11340" s="11" t="str">
        <f>[1]动作!$G11339</f>
        <v>JS_CZ_wodefeng</v>
      </c>
      <c r="E11340" s="11" t="str">
        <f>[1]动作!$D11339</f>
        <v>电表故障</v>
      </c>
      <c r="F11340" s="11" t="s">
        <v>45</v>
      </c>
      <c r="G11340" s="12">
        <f>[1]动作!$A11339+[1]动作!$B11339</f>
        <v>43218.384571759256</v>
      </c>
      <c r="H11340" s="12"/>
      <c r="I11340" s="11"/>
    </row>
    <row r="11341" spans="1:9" hidden="1" x14ac:dyDescent="0.3">
      <c r="A11341" s="24">
        <v>11339</v>
      </c>
      <c r="B11341" s="11" t="str">
        <f>IFERROR(INDEX({"JSNY-BJ0001-01";"JSNY-JS0022-01";"JSNY-JS0002-01"},MATCH(D11341,{"BJ_zhongyu";"JS_WX_liteer";"JS_CZ_wodefeng"},0)),"")</f>
        <v>JSNY-JS0002-01</v>
      </c>
      <c r="C11341" s="11" t="str">
        <f>IFERROR(INDEX({"北京中裕世纪大酒店";"江苏利特尔绿色包装股份有限公司";"常州市金坛沃德丰电子科技有限公司"},MATCH(D11341,{"BJ_zhongyu";"JS_WX_liteer";"JS_CZ_wodefeng"},0)),"")</f>
        <v>常州市金坛沃德丰电子科技有限公司</v>
      </c>
      <c r="D11341" s="11" t="str">
        <f>[1]动作!$G11340</f>
        <v>JS_CZ_wodefeng</v>
      </c>
      <c r="E11341" s="11" t="str">
        <f>[1]动作!$D11340</f>
        <v>电表故障</v>
      </c>
      <c r="F11341" s="11" t="s">
        <v>45</v>
      </c>
      <c r="G11341" s="12">
        <f>[1]动作!$A11340+[1]动作!$B11340</f>
        <v>43218.384687500002</v>
      </c>
      <c r="H11341" s="12"/>
      <c r="I11341" s="11"/>
    </row>
    <row r="11342" spans="1:9" hidden="1" x14ac:dyDescent="0.3">
      <c r="A11342" s="24">
        <v>11340</v>
      </c>
      <c r="B11342" s="11" t="str">
        <f>IFERROR(INDEX({"JSNY-BJ0001-01";"JSNY-JS0022-01";"JSNY-JS0002-01"},MATCH(D11342,{"BJ_zhongyu";"JS_WX_liteer";"JS_CZ_wodefeng"},0)),"")</f>
        <v>JSNY-JS0002-01</v>
      </c>
      <c r="C11342" s="11" t="str">
        <f>IFERROR(INDEX({"北京中裕世纪大酒店";"江苏利特尔绿色包装股份有限公司";"常州市金坛沃德丰电子科技有限公司"},MATCH(D11342,{"BJ_zhongyu";"JS_WX_liteer";"JS_CZ_wodefeng"},0)),"")</f>
        <v>常州市金坛沃德丰电子科技有限公司</v>
      </c>
      <c r="D11342" s="11" t="str">
        <f>[1]动作!$G11341</f>
        <v>JS_CZ_wodefeng</v>
      </c>
      <c r="E11342" s="11" t="str">
        <f>[1]动作!$D11341</f>
        <v>电表故障</v>
      </c>
      <c r="F11342" s="11" t="s">
        <v>45</v>
      </c>
      <c r="G11342" s="12">
        <f>[1]动作!$A11341+[1]动作!$B11341</f>
        <v>43218.38480324074</v>
      </c>
      <c r="H11342" s="12"/>
      <c r="I11342" s="11"/>
    </row>
    <row r="11343" spans="1:9" hidden="1" x14ac:dyDescent="0.3">
      <c r="A11343" s="24">
        <v>11341</v>
      </c>
      <c r="B11343" s="11" t="str">
        <f>IFERROR(INDEX({"JSNY-BJ0001-01";"JSNY-JS0022-01";"JSNY-JS0002-01"},MATCH(D11343,{"BJ_zhongyu";"JS_WX_liteer";"JS_CZ_wodefeng"},0)),"")</f>
        <v>JSNY-JS0002-01</v>
      </c>
      <c r="C11343" s="11" t="str">
        <f>IFERROR(INDEX({"北京中裕世纪大酒店";"江苏利特尔绿色包装股份有限公司";"常州市金坛沃德丰电子科技有限公司"},MATCH(D11343,{"BJ_zhongyu";"JS_WX_liteer";"JS_CZ_wodefeng"},0)),"")</f>
        <v>常州市金坛沃德丰电子科技有限公司</v>
      </c>
      <c r="D11343" s="11" t="str">
        <f>[1]动作!$G11342</f>
        <v>JS_CZ_wodefeng</v>
      </c>
      <c r="E11343" s="11" t="str">
        <f>[1]动作!$D11342</f>
        <v>电表故障</v>
      </c>
      <c r="F11343" s="11" t="s">
        <v>45</v>
      </c>
      <c r="G11343" s="12">
        <f>[1]动作!$A11342+[1]动作!$B11342</f>
        <v>43218.387118055558</v>
      </c>
      <c r="H11343" s="12"/>
      <c r="I11343" s="11"/>
    </row>
    <row r="11344" spans="1:9" hidden="1" x14ac:dyDescent="0.3">
      <c r="A11344" s="24">
        <v>11342</v>
      </c>
      <c r="B11344" s="11" t="str">
        <f>IFERROR(INDEX({"JSNY-BJ0001-01";"JSNY-JS0022-01";"JSNY-JS0002-01"},MATCH(D11344,{"BJ_zhongyu";"JS_WX_liteer";"JS_CZ_wodefeng"},0)),"")</f>
        <v>JSNY-JS0002-01</v>
      </c>
      <c r="C11344" s="11" t="str">
        <f>IFERROR(INDEX({"北京中裕世纪大酒店";"江苏利特尔绿色包装股份有限公司";"常州市金坛沃德丰电子科技有限公司"},MATCH(D11344,{"BJ_zhongyu";"JS_WX_liteer";"JS_CZ_wodefeng"},0)),"")</f>
        <v>常州市金坛沃德丰电子科技有限公司</v>
      </c>
      <c r="D11344" s="11" t="str">
        <f>[1]动作!$G11343</f>
        <v>JS_CZ_wodefeng</v>
      </c>
      <c r="E11344" s="11" t="str">
        <f>[1]动作!$D11343</f>
        <v>电表故障</v>
      </c>
      <c r="F11344" s="11" t="s">
        <v>45</v>
      </c>
      <c r="G11344" s="12">
        <f>[1]动作!$A11343+[1]动作!$B11343</f>
        <v>43218.388043981482</v>
      </c>
      <c r="H11344" s="12"/>
      <c r="I11344" s="11"/>
    </row>
    <row r="11345" spans="1:9" hidden="1" x14ac:dyDescent="0.3">
      <c r="A11345" s="24">
        <v>11343</v>
      </c>
      <c r="B11345" s="11" t="str">
        <f>IFERROR(INDEX({"JSNY-BJ0001-01";"JSNY-JS0022-01";"JSNY-JS0002-01"},MATCH(D11345,{"BJ_zhongyu";"JS_WX_liteer";"JS_CZ_wodefeng"},0)),"")</f>
        <v>JSNY-JS0002-01</v>
      </c>
      <c r="C11345" s="11" t="str">
        <f>IFERROR(INDEX({"北京中裕世纪大酒店";"江苏利特尔绿色包装股份有限公司";"常州市金坛沃德丰电子科技有限公司"},MATCH(D11345,{"BJ_zhongyu";"JS_WX_liteer";"JS_CZ_wodefeng"},0)),"")</f>
        <v>常州市金坛沃德丰电子科技有限公司</v>
      </c>
      <c r="D11345" s="11" t="str">
        <f>[1]动作!$G11344</f>
        <v>JS_CZ_wodefeng</v>
      </c>
      <c r="E11345" s="11" t="str">
        <f>[1]动作!$D11344</f>
        <v>电表故障</v>
      </c>
      <c r="F11345" s="11" t="s">
        <v>45</v>
      </c>
      <c r="G11345" s="12">
        <f>[1]动作!$A11344+[1]动作!$B11344</f>
        <v>43218.38821759259</v>
      </c>
      <c r="H11345" s="12"/>
      <c r="I11345" s="11"/>
    </row>
    <row r="11346" spans="1:9" hidden="1" x14ac:dyDescent="0.3">
      <c r="A11346" s="24">
        <v>11344</v>
      </c>
      <c r="B11346" s="11" t="str">
        <f>IFERROR(INDEX({"JSNY-BJ0001-01";"JSNY-JS0022-01";"JSNY-JS0002-01"},MATCH(D11346,{"BJ_zhongyu";"JS_WX_liteer";"JS_CZ_wodefeng"},0)),"")</f>
        <v>JSNY-JS0002-01</v>
      </c>
      <c r="C11346" s="11" t="str">
        <f>IFERROR(INDEX({"北京中裕世纪大酒店";"江苏利特尔绿色包装股份有限公司";"常州市金坛沃德丰电子科技有限公司"},MATCH(D11346,{"BJ_zhongyu";"JS_WX_liteer";"JS_CZ_wodefeng"},0)),"")</f>
        <v>常州市金坛沃德丰电子科技有限公司</v>
      </c>
      <c r="D11346" s="11" t="str">
        <f>[1]动作!$G11345</f>
        <v>JS_CZ_wodefeng</v>
      </c>
      <c r="E11346" s="11" t="str">
        <f>[1]动作!$D11345</f>
        <v>电表故障</v>
      </c>
      <c r="F11346" s="11" t="s">
        <v>45</v>
      </c>
      <c r="G11346" s="12">
        <f>[1]动作!$A11345+[1]动作!$B11345</f>
        <v>43218.388449074075</v>
      </c>
      <c r="H11346" s="12"/>
      <c r="I11346" s="11"/>
    </row>
    <row r="11347" spans="1:9" hidden="1" x14ac:dyDescent="0.3">
      <c r="A11347" s="24">
        <v>11345</v>
      </c>
      <c r="B11347" s="11" t="str">
        <f>IFERROR(INDEX({"JSNY-BJ0001-01";"JSNY-JS0022-01";"JSNY-JS0002-01"},MATCH(D11347,{"BJ_zhongyu";"JS_WX_liteer";"JS_CZ_wodefeng"},0)),"")</f>
        <v>JSNY-JS0002-01</v>
      </c>
      <c r="C11347" s="11" t="str">
        <f>IFERROR(INDEX({"北京中裕世纪大酒店";"江苏利特尔绿色包装股份有限公司";"常州市金坛沃德丰电子科技有限公司"},MATCH(D11347,{"BJ_zhongyu";"JS_WX_liteer";"JS_CZ_wodefeng"},0)),"")</f>
        <v>常州市金坛沃德丰电子科技有限公司</v>
      </c>
      <c r="D11347" s="11" t="str">
        <f>[1]动作!$G11346</f>
        <v>JS_CZ_wodefeng</v>
      </c>
      <c r="E11347" s="11" t="str">
        <f>[1]动作!$D11346</f>
        <v>电表故障</v>
      </c>
      <c r="F11347" s="11" t="s">
        <v>45</v>
      </c>
      <c r="G11347" s="12">
        <f>[1]动作!$A11346+[1]动作!$B11346</f>
        <v>43218.388564814813</v>
      </c>
      <c r="H11347" s="12"/>
      <c r="I11347" s="11"/>
    </row>
    <row r="11348" spans="1:9" hidden="1" x14ac:dyDescent="0.3">
      <c r="A11348" s="24">
        <v>11346</v>
      </c>
      <c r="B11348" s="11" t="str">
        <f>IFERROR(INDEX({"JSNY-BJ0001-01";"JSNY-JS0022-01";"JSNY-JS0002-01"},MATCH(D11348,{"BJ_zhongyu";"JS_WX_liteer";"JS_CZ_wodefeng"},0)),"")</f>
        <v>JSNY-JS0002-01</v>
      </c>
      <c r="C11348" s="11" t="str">
        <f>IFERROR(INDEX({"北京中裕世纪大酒店";"江苏利特尔绿色包装股份有限公司";"常州市金坛沃德丰电子科技有限公司"},MATCH(D11348,{"BJ_zhongyu";"JS_WX_liteer";"JS_CZ_wodefeng"},0)),"")</f>
        <v>常州市金坛沃德丰电子科技有限公司</v>
      </c>
      <c r="D11348" s="11" t="str">
        <f>[1]动作!$G11347</f>
        <v>JS_CZ_wodefeng</v>
      </c>
      <c r="E11348" s="11" t="str">
        <f>[1]动作!$D11347</f>
        <v>电表故障</v>
      </c>
      <c r="F11348" s="11" t="s">
        <v>45</v>
      </c>
      <c r="G11348" s="12">
        <f>[1]动作!$A11347+[1]动作!$B11347</f>
        <v>43218.389606481483</v>
      </c>
      <c r="H11348" s="12"/>
      <c r="I11348" s="11"/>
    </row>
    <row r="11349" spans="1:9" hidden="1" x14ac:dyDescent="0.3">
      <c r="A11349" s="24">
        <v>11347</v>
      </c>
      <c r="B11349" s="11" t="str">
        <f>IFERROR(INDEX({"JSNY-BJ0001-01";"JSNY-JS0022-01";"JSNY-JS0002-01"},MATCH(D11349,{"BJ_zhongyu";"JS_WX_liteer";"JS_CZ_wodefeng"},0)),"")</f>
        <v>JSNY-JS0002-01</v>
      </c>
      <c r="C11349" s="11" t="str">
        <f>IFERROR(INDEX({"北京中裕世纪大酒店";"江苏利特尔绿色包装股份有限公司";"常州市金坛沃德丰电子科技有限公司"},MATCH(D11349,{"BJ_zhongyu";"JS_WX_liteer";"JS_CZ_wodefeng"},0)),"")</f>
        <v>常州市金坛沃德丰电子科技有限公司</v>
      </c>
      <c r="D11349" s="11" t="str">
        <f>[1]动作!$G11348</f>
        <v>JS_CZ_wodefeng</v>
      </c>
      <c r="E11349" s="11" t="str">
        <f>[1]动作!$D11348</f>
        <v>电表故障</v>
      </c>
      <c r="F11349" s="11" t="s">
        <v>45</v>
      </c>
      <c r="G11349" s="12">
        <f>[1]动作!$A11348+[1]动作!$B11348</f>
        <v>43218.391053240739</v>
      </c>
      <c r="H11349" s="12"/>
      <c r="I11349" s="11"/>
    </row>
    <row r="11350" spans="1:9" hidden="1" x14ac:dyDescent="0.3">
      <c r="A11350" s="24">
        <v>11348</v>
      </c>
      <c r="B11350" s="11" t="str">
        <f>IFERROR(INDEX({"JSNY-BJ0001-01";"JSNY-JS0022-01";"JSNY-JS0002-01"},MATCH(D11350,{"BJ_zhongyu";"JS_WX_liteer";"JS_CZ_wodefeng"},0)),"")</f>
        <v>JSNY-JS0002-01</v>
      </c>
      <c r="C11350" s="11" t="str">
        <f>IFERROR(INDEX({"北京中裕世纪大酒店";"江苏利特尔绿色包装股份有限公司";"常州市金坛沃德丰电子科技有限公司"},MATCH(D11350,{"BJ_zhongyu";"JS_WX_liteer";"JS_CZ_wodefeng"},0)),"")</f>
        <v>常州市金坛沃德丰电子科技有限公司</v>
      </c>
      <c r="D11350" s="11" t="str">
        <f>[1]动作!$G11349</f>
        <v>JS_CZ_wodefeng</v>
      </c>
      <c r="E11350" s="11" t="str">
        <f>[1]动作!$D11349</f>
        <v>电表故障</v>
      </c>
      <c r="F11350" s="11" t="s">
        <v>45</v>
      </c>
      <c r="G11350" s="12">
        <f>[1]动作!$A11349+[1]动作!$B11349</f>
        <v>43218.394988425927</v>
      </c>
      <c r="H11350" s="12"/>
      <c r="I11350" s="11"/>
    </row>
    <row r="11351" spans="1:9" hidden="1" x14ac:dyDescent="0.3">
      <c r="A11351" s="24">
        <v>11349</v>
      </c>
      <c r="B11351" s="11" t="str">
        <f>IFERROR(INDEX({"JSNY-BJ0001-01";"JSNY-JS0022-01";"JSNY-JS0002-01"},MATCH(D11351,{"BJ_zhongyu";"JS_WX_liteer";"JS_CZ_wodefeng"},0)),"")</f>
        <v>JSNY-JS0002-01</v>
      </c>
      <c r="C11351" s="11" t="str">
        <f>IFERROR(INDEX({"北京中裕世纪大酒店";"江苏利特尔绿色包装股份有限公司";"常州市金坛沃德丰电子科技有限公司"},MATCH(D11351,{"BJ_zhongyu";"JS_WX_liteer";"JS_CZ_wodefeng"},0)),"")</f>
        <v>常州市金坛沃德丰电子科技有限公司</v>
      </c>
      <c r="D11351" s="11" t="str">
        <f>[1]动作!$G11350</f>
        <v>JS_CZ_wodefeng</v>
      </c>
      <c r="E11351" s="11" t="str">
        <f>[1]动作!$D11350</f>
        <v>电表故障</v>
      </c>
      <c r="F11351" s="11" t="s">
        <v>45</v>
      </c>
      <c r="G11351" s="12">
        <f>[1]动作!$A11350+[1]动作!$B11350</f>
        <v>43218.395104166666</v>
      </c>
      <c r="H11351" s="12"/>
      <c r="I11351" s="11"/>
    </row>
    <row r="11352" spans="1:9" hidden="1" x14ac:dyDescent="0.3">
      <c r="A11352" s="24">
        <v>11350</v>
      </c>
      <c r="B11352" s="11" t="str">
        <f>IFERROR(INDEX({"JSNY-BJ0001-01";"JSNY-JS0022-01";"JSNY-JS0002-01"},MATCH(D11352,{"BJ_zhongyu";"JS_WX_liteer";"JS_CZ_wodefeng"},0)),"")</f>
        <v>JSNY-JS0002-01</v>
      </c>
      <c r="C11352" s="11" t="str">
        <f>IFERROR(INDEX({"北京中裕世纪大酒店";"江苏利特尔绿色包装股份有限公司";"常州市金坛沃德丰电子科技有限公司"},MATCH(D11352,{"BJ_zhongyu";"JS_WX_liteer";"JS_CZ_wodefeng"},0)),"")</f>
        <v>常州市金坛沃德丰电子科技有限公司</v>
      </c>
      <c r="D11352" s="11" t="str">
        <f>[1]动作!$G11351</f>
        <v>JS_CZ_wodefeng</v>
      </c>
      <c r="E11352" s="11" t="str">
        <f>[1]动作!$D11351</f>
        <v>电表故障</v>
      </c>
      <c r="F11352" s="11" t="s">
        <v>45</v>
      </c>
      <c r="G11352" s="12">
        <f>[1]动作!$A11351+[1]动作!$B11351</f>
        <v>43218.396550925929</v>
      </c>
      <c r="H11352" s="12"/>
      <c r="I11352" s="11"/>
    </row>
    <row r="11353" spans="1:9" hidden="1" x14ac:dyDescent="0.3">
      <c r="A11353" s="24">
        <v>11351</v>
      </c>
      <c r="B11353" s="11" t="str">
        <f>IFERROR(INDEX({"JSNY-BJ0001-01";"JSNY-JS0022-01";"JSNY-JS0002-01"},MATCH(D11353,{"BJ_zhongyu";"JS_WX_liteer";"JS_CZ_wodefeng"},0)),"")</f>
        <v>JSNY-JS0002-01</v>
      </c>
      <c r="C11353" s="11" t="str">
        <f>IFERROR(INDEX({"北京中裕世纪大酒店";"江苏利特尔绿色包装股份有限公司";"常州市金坛沃德丰电子科技有限公司"},MATCH(D11353,{"BJ_zhongyu";"JS_WX_liteer";"JS_CZ_wodefeng"},0)),"")</f>
        <v>常州市金坛沃德丰电子科技有限公司</v>
      </c>
      <c r="D11353" s="11" t="str">
        <f>[1]动作!$G11352</f>
        <v>JS_CZ_wodefeng</v>
      </c>
      <c r="E11353" s="11" t="str">
        <f>[1]动作!$D11352</f>
        <v>电表故障</v>
      </c>
      <c r="F11353" s="11" t="s">
        <v>45</v>
      </c>
      <c r="G11353" s="12">
        <f>[1]动作!$A11352+[1]动作!$B11352</f>
        <v>43218.399791666663</v>
      </c>
      <c r="H11353" s="12"/>
      <c r="I11353" s="11"/>
    </row>
    <row r="11354" spans="1:9" hidden="1" x14ac:dyDescent="0.3">
      <c r="A11354" s="24">
        <v>11352</v>
      </c>
      <c r="B11354" s="11" t="str">
        <f>IFERROR(INDEX({"JSNY-BJ0001-01";"JSNY-JS0022-01";"JSNY-JS0002-01"},MATCH(D11354,{"BJ_zhongyu";"JS_WX_liteer";"JS_CZ_wodefeng"},0)),"")</f>
        <v>JSNY-JS0002-01</v>
      </c>
      <c r="C11354" s="11" t="str">
        <f>IFERROR(INDEX({"北京中裕世纪大酒店";"江苏利特尔绿色包装股份有限公司";"常州市金坛沃德丰电子科技有限公司"},MATCH(D11354,{"BJ_zhongyu";"JS_WX_liteer";"JS_CZ_wodefeng"},0)),"")</f>
        <v>常州市金坛沃德丰电子科技有限公司</v>
      </c>
      <c r="D11354" s="11" t="str">
        <f>[1]动作!$G11353</f>
        <v>JS_CZ_wodefeng</v>
      </c>
      <c r="E11354" s="11" t="str">
        <f>[1]动作!$D11353</f>
        <v>电表故障</v>
      </c>
      <c r="F11354" s="11" t="s">
        <v>45</v>
      </c>
      <c r="G11354" s="12">
        <f>[1]动作!$A11353+[1]动作!$B11353</f>
        <v>43218.399907407409</v>
      </c>
      <c r="H11354" s="12"/>
      <c r="I11354" s="11"/>
    </row>
    <row r="11355" spans="1:9" hidden="1" x14ac:dyDescent="0.3">
      <c r="A11355" s="24">
        <v>11353</v>
      </c>
      <c r="B11355" s="11" t="str">
        <f>IFERROR(INDEX({"JSNY-BJ0001-01";"JSNY-JS0022-01";"JSNY-JS0002-01"},MATCH(D11355,{"BJ_zhongyu";"JS_WX_liteer";"JS_CZ_wodefeng"},0)),"")</f>
        <v>JSNY-JS0002-01</v>
      </c>
      <c r="C11355" s="11" t="str">
        <f>IFERROR(INDEX({"北京中裕世纪大酒店";"江苏利特尔绿色包装股份有限公司";"常州市金坛沃德丰电子科技有限公司"},MATCH(D11355,{"BJ_zhongyu";"JS_WX_liteer";"JS_CZ_wodefeng"},0)),"")</f>
        <v>常州市金坛沃德丰电子科技有限公司</v>
      </c>
      <c r="D11355" s="11" t="str">
        <f>[1]动作!$G11354</f>
        <v>JS_CZ_wodefeng</v>
      </c>
      <c r="E11355" s="11" t="str">
        <f>[1]动作!$D11354</f>
        <v>电表故障</v>
      </c>
      <c r="F11355" s="11" t="s">
        <v>45</v>
      </c>
      <c r="G11355" s="12">
        <f>[1]动作!$A11354+[1]动作!$B11354</f>
        <v>43218.402337962965</v>
      </c>
      <c r="H11355" s="12"/>
      <c r="I11355" s="11"/>
    </row>
    <row r="11356" spans="1:9" hidden="1" x14ac:dyDescent="0.3">
      <c r="A11356" s="24">
        <v>11354</v>
      </c>
      <c r="B11356" s="11" t="str">
        <f>IFERROR(INDEX({"JSNY-BJ0001-01";"JSNY-JS0022-01";"JSNY-JS0002-01"},MATCH(D11356,{"BJ_zhongyu";"JS_WX_liteer";"JS_CZ_wodefeng"},0)),"")</f>
        <v>JSNY-JS0002-01</v>
      </c>
      <c r="C11356" s="11" t="str">
        <f>IFERROR(INDEX({"北京中裕世纪大酒店";"江苏利特尔绿色包装股份有限公司";"常州市金坛沃德丰电子科技有限公司"},MATCH(D11356,{"BJ_zhongyu";"JS_WX_liteer";"JS_CZ_wodefeng"},0)),"")</f>
        <v>常州市金坛沃德丰电子科技有限公司</v>
      </c>
      <c r="D11356" s="11" t="str">
        <f>[1]动作!$G11355</f>
        <v>JS_CZ_wodefeng</v>
      </c>
      <c r="E11356" s="11" t="str">
        <f>[1]动作!$D11355</f>
        <v>电表故障</v>
      </c>
      <c r="F11356" s="11" t="s">
        <v>45</v>
      </c>
      <c r="G11356" s="12">
        <f>[1]动作!$A11355+[1]动作!$B11355</f>
        <v>43218.403668981482</v>
      </c>
      <c r="H11356" s="12"/>
      <c r="I11356" s="11"/>
    </row>
    <row r="11357" spans="1:9" hidden="1" x14ac:dyDescent="0.3">
      <c r="A11357" s="24">
        <v>11355</v>
      </c>
      <c r="B11357" s="11" t="str">
        <f>IFERROR(INDEX({"JSNY-BJ0001-01";"JSNY-JS0022-01";"JSNY-JS0002-01"},MATCH(D11357,{"BJ_zhongyu";"JS_WX_liteer";"JS_CZ_wodefeng"},0)),"")</f>
        <v>JSNY-JS0002-01</v>
      </c>
      <c r="C11357" s="11" t="str">
        <f>IFERROR(INDEX({"北京中裕世纪大酒店";"江苏利特尔绿色包装股份有限公司";"常州市金坛沃德丰电子科技有限公司"},MATCH(D11357,{"BJ_zhongyu";"JS_WX_liteer";"JS_CZ_wodefeng"},0)),"")</f>
        <v>常州市金坛沃德丰电子科技有限公司</v>
      </c>
      <c r="D11357" s="11" t="str">
        <f>[1]动作!$G11356</f>
        <v>JS_CZ_wodefeng</v>
      </c>
      <c r="E11357" s="11" t="str">
        <f>[1]动作!$D11356</f>
        <v>电表故障</v>
      </c>
      <c r="F11357" s="11" t="s">
        <v>45</v>
      </c>
      <c r="G11357" s="12">
        <f>[1]动作!$A11356+[1]动作!$B11356</f>
        <v>43218.403784722221</v>
      </c>
      <c r="H11357" s="12"/>
      <c r="I11357" s="11"/>
    </row>
    <row r="11358" spans="1:9" hidden="1" x14ac:dyDescent="0.3">
      <c r="A11358" s="24">
        <v>11356</v>
      </c>
      <c r="B11358" s="11" t="str">
        <f>IFERROR(INDEX({"JSNY-BJ0001-01";"JSNY-JS0022-01";"JSNY-JS0002-01"},MATCH(D11358,{"BJ_zhongyu";"JS_WX_liteer";"JS_CZ_wodefeng"},0)),"")</f>
        <v>JSNY-JS0002-01</v>
      </c>
      <c r="C11358" s="11" t="str">
        <f>IFERROR(INDEX({"北京中裕世纪大酒店";"江苏利特尔绿色包装股份有限公司";"常州市金坛沃德丰电子科技有限公司"},MATCH(D11358,{"BJ_zhongyu";"JS_WX_liteer";"JS_CZ_wodefeng"},0)),"")</f>
        <v>常州市金坛沃德丰电子科技有限公司</v>
      </c>
      <c r="D11358" s="11" t="str">
        <f>[1]动作!$G11357</f>
        <v>JS_CZ_wodefeng</v>
      </c>
      <c r="E11358" s="11" t="str">
        <f>[1]动作!$D11357</f>
        <v>电表故障</v>
      </c>
      <c r="F11358" s="11" t="s">
        <v>45</v>
      </c>
      <c r="G11358" s="12">
        <f>[1]动作!$A11357+[1]动作!$B11357</f>
        <v>43218.405011574076</v>
      </c>
      <c r="H11358" s="12"/>
      <c r="I11358" s="11"/>
    </row>
    <row r="11359" spans="1:9" hidden="1" x14ac:dyDescent="0.3">
      <c r="A11359" s="24">
        <v>11357</v>
      </c>
      <c r="B11359" s="11" t="str">
        <f>IFERROR(INDEX({"JSNY-BJ0001-01";"JSNY-JS0022-01";"JSNY-JS0002-01"},MATCH(D11359,{"BJ_zhongyu";"JS_WX_liteer";"JS_CZ_wodefeng"},0)),"")</f>
        <v>JSNY-JS0002-01</v>
      </c>
      <c r="C11359" s="11" t="str">
        <f>IFERROR(INDEX({"北京中裕世纪大酒店";"江苏利特尔绿色包装股份有限公司";"常州市金坛沃德丰电子科技有限公司"},MATCH(D11359,{"BJ_zhongyu";"JS_WX_liteer";"JS_CZ_wodefeng"},0)),"")</f>
        <v>常州市金坛沃德丰电子科技有限公司</v>
      </c>
      <c r="D11359" s="11" t="str">
        <f>[1]动作!$G11358</f>
        <v>JS_CZ_wodefeng</v>
      </c>
      <c r="E11359" s="11" t="str">
        <f>[1]动作!$D11358</f>
        <v>电表故障</v>
      </c>
      <c r="F11359" s="11" t="s">
        <v>45</v>
      </c>
      <c r="G11359" s="12">
        <f>[1]动作!$A11358+[1]动作!$B11358</f>
        <v>43218.405243055553</v>
      </c>
      <c r="H11359" s="12"/>
      <c r="I11359" s="11"/>
    </row>
    <row r="11360" spans="1:9" hidden="1" x14ac:dyDescent="0.3">
      <c r="A11360" s="24">
        <v>11358</v>
      </c>
      <c r="B11360" s="11" t="str">
        <f>IFERROR(INDEX({"JSNY-BJ0001-01";"JSNY-JS0022-01";"JSNY-JS0002-01"},MATCH(D11360,{"BJ_zhongyu";"JS_WX_liteer";"JS_CZ_wodefeng"},0)),"")</f>
        <v>JSNY-JS0002-01</v>
      </c>
      <c r="C11360" s="11" t="str">
        <f>IFERROR(INDEX({"北京中裕世纪大酒店";"江苏利特尔绿色包装股份有限公司";"常州市金坛沃德丰电子科技有限公司"},MATCH(D11360,{"BJ_zhongyu";"JS_WX_liteer";"JS_CZ_wodefeng"},0)),"")</f>
        <v>常州市金坛沃德丰电子科技有限公司</v>
      </c>
      <c r="D11360" s="11" t="str">
        <f>[1]动作!$G11359</f>
        <v>JS_CZ_wodefeng</v>
      </c>
      <c r="E11360" s="11" t="str">
        <f>[1]动作!$D11359</f>
        <v>电表故障</v>
      </c>
      <c r="F11360" s="11" t="s">
        <v>45</v>
      </c>
      <c r="G11360" s="12">
        <f>[1]动作!$A11359+[1]动作!$B11359</f>
        <v>43218.406284722223</v>
      </c>
      <c r="H11360" s="12"/>
      <c r="I11360" s="11"/>
    </row>
    <row r="11361" spans="1:9" hidden="1" x14ac:dyDescent="0.3">
      <c r="A11361" s="24">
        <v>11359</v>
      </c>
      <c r="B11361" s="11" t="str">
        <f>IFERROR(INDEX({"JSNY-BJ0001-01";"JSNY-JS0022-01";"JSNY-JS0002-01"},MATCH(D11361,{"BJ_zhongyu";"JS_WX_liteer";"JS_CZ_wodefeng"},0)),"")</f>
        <v>JSNY-JS0002-01</v>
      </c>
      <c r="C11361" s="11" t="str">
        <f>IFERROR(INDEX({"北京中裕世纪大酒店";"江苏利特尔绿色包装股份有限公司";"常州市金坛沃德丰电子科技有限公司"},MATCH(D11361,{"BJ_zhongyu";"JS_WX_liteer";"JS_CZ_wodefeng"},0)),"")</f>
        <v>常州市金坛沃德丰电子科技有限公司</v>
      </c>
      <c r="D11361" s="11" t="str">
        <f>[1]动作!$G11360</f>
        <v>JS_CZ_wodefeng</v>
      </c>
      <c r="E11361" s="11" t="str">
        <f>[1]动作!$D11360</f>
        <v>电表故障</v>
      </c>
      <c r="F11361" s="11" t="s">
        <v>45</v>
      </c>
      <c r="G11361" s="12">
        <f>[1]动作!$A11360+[1]动作!$B11360</f>
        <v>43218.408888888887</v>
      </c>
      <c r="H11361" s="12"/>
      <c r="I11361" s="11"/>
    </row>
    <row r="11362" spans="1:9" hidden="1" x14ac:dyDescent="0.3">
      <c r="A11362" s="24">
        <v>11360</v>
      </c>
      <c r="B11362" s="11" t="str">
        <f>IFERROR(INDEX({"JSNY-BJ0001-01";"JSNY-JS0022-01";"JSNY-JS0002-01"},MATCH(D11362,{"BJ_zhongyu";"JS_WX_liteer";"JS_CZ_wodefeng"},0)),"")</f>
        <v>JSNY-JS0002-01</v>
      </c>
      <c r="C11362" s="11" t="str">
        <f>IFERROR(INDEX({"北京中裕世纪大酒店";"江苏利特尔绿色包装股份有限公司";"常州市金坛沃德丰电子科技有限公司"},MATCH(D11362,{"BJ_zhongyu";"JS_WX_liteer";"JS_CZ_wodefeng"},0)),"")</f>
        <v>常州市金坛沃德丰电子科技有限公司</v>
      </c>
      <c r="D11362" s="11" t="str">
        <f>[1]动作!$G11361</f>
        <v>JS_CZ_wodefeng</v>
      </c>
      <c r="E11362" s="11" t="str">
        <f>[1]动作!$D11361</f>
        <v>电表故障</v>
      </c>
      <c r="F11362" s="11" t="s">
        <v>45</v>
      </c>
      <c r="G11362" s="12">
        <f>[1]动作!$A11361+[1]动作!$B11361</f>
        <v>43218.410104166665</v>
      </c>
      <c r="H11362" s="12"/>
      <c r="I11362" s="11"/>
    </row>
    <row r="11363" spans="1:9" hidden="1" x14ac:dyDescent="0.3">
      <c r="A11363" s="24">
        <v>11361</v>
      </c>
      <c r="B11363" s="11" t="str">
        <f>IFERROR(INDEX({"JSNY-BJ0001-01";"JSNY-JS0022-01";"JSNY-JS0002-01"},MATCH(D11363,{"BJ_zhongyu";"JS_WX_liteer";"JS_CZ_wodefeng"},0)),"")</f>
        <v>JSNY-JS0002-01</v>
      </c>
      <c r="C11363" s="11" t="str">
        <f>IFERROR(INDEX({"北京中裕世纪大酒店";"江苏利特尔绿色包装股份有限公司";"常州市金坛沃德丰电子科技有限公司"},MATCH(D11363,{"BJ_zhongyu";"JS_WX_liteer";"JS_CZ_wodefeng"},0)),"")</f>
        <v>常州市金坛沃德丰电子科技有限公司</v>
      </c>
      <c r="D11363" s="11" t="str">
        <f>[1]动作!$G11362</f>
        <v>JS_CZ_wodefeng</v>
      </c>
      <c r="E11363" s="11" t="str">
        <f>[1]动作!$D11362</f>
        <v>电表故障</v>
      </c>
      <c r="F11363" s="11" t="s">
        <v>45</v>
      </c>
      <c r="G11363" s="12">
        <f>[1]动作!$A11362+[1]动作!$B11362</f>
        <v>43218.41033564815</v>
      </c>
      <c r="H11363" s="12"/>
      <c r="I11363" s="11"/>
    </row>
    <row r="11364" spans="1:9" hidden="1" x14ac:dyDescent="0.3">
      <c r="A11364" s="24">
        <v>11362</v>
      </c>
      <c r="B11364" s="11" t="str">
        <f>IFERROR(INDEX({"JSNY-BJ0001-01";"JSNY-JS0022-01";"JSNY-JS0002-01"},MATCH(D11364,{"BJ_zhongyu";"JS_WX_liteer";"JS_CZ_wodefeng"},0)),"")</f>
        <v>JSNY-JS0002-01</v>
      </c>
      <c r="C11364" s="11" t="str">
        <f>IFERROR(INDEX({"北京中裕世纪大酒店";"江苏利特尔绿色包装股份有限公司";"常州市金坛沃德丰电子科技有限公司"},MATCH(D11364,{"BJ_zhongyu";"JS_WX_liteer";"JS_CZ_wodefeng"},0)),"")</f>
        <v>常州市金坛沃德丰电子科技有限公司</v>
      </c>
      <c r="D11364" s="11" t="str">
        <f>[1]动作!$G11363</f>
        <v>JS_CZ_wodefeng</v>
      </c>
      <c r="E11364" s="11" t="str">
        <f>[1]动作!$D11363</f>
        <v>电表故障</v>
      </c>
      <c r="F11364" s="11" t="s">
        <v>45</v>
      </c>
      <c r="G11364" s="12">
        <f>[1]动作!$A11363+[1]动作!$B11363</f>
        <v>43218.412881944445</v>
      </c>
      <c r="H11364" s="12"/>
      <c r="I11364" s="11"/>
    </row>
    <row r="11365" spans="1:9" hidden="1" x14ac:dyDescent="0.3">
      <c r="A11365" s="24">
        <v>11363</v>
      </c>
      <c r="B11365" s="11" t="str">
        <f>IFERROR(INDEX({"JSNY-BJ0001-01";"JSNY-JS0022-01";"JSNY-JS0002-01"},MATCH(D11365,{"BJ_zhongyu";"JS_WX_liteer";"JS_CZ_wodefeng"},0)),"")</f>
        <v>JSNY-JS0002-01</v>
      </c>
      <c r="C11365" s="11" t="str">
        <f>IFERROR(INDEX({"北京中裕世纪大酒店";"江苏利特尔绿色包装股份有限公司";"常州市金坛沃德丰电子科技有限公司"},MATCH(D11365,{"BJ_zhongyu";"JS_WX_liteer";"JS_CZ_wodefeng"},0)),"")</f>
        <v>常州市金坛沃德丰电子科技有限公司</v>
      </c>
      <c r="D11365" s="11" t="str">
        <f>[1]动作!$G11364</f>
        <v>JS_CZ_wodefeng</v>
      </c>
      <c r="E11365" s="11" t="str">
        <f>[1]动作!$D11364</f>
        <v>电表故障</v>
      </c>
      <c r="F11365" s="11" t="s">
        <v>45</v>
      </c>
      <c r="G11365" s="12">
        <f>[1]动作!$A11364+[1]动作!$B11364</f>
        <v>43218.415370370371</v>
      </c>
      <c r="H11365" s="12"/>
      <c r="I11365" s="11"/>
    </row>
    <row r="11366" spans="1:9" hidden="1" x14ac:dyDescent="0.3">
      <c r="A11366" s="24">
        <v>11364</v>
      </c>
      <c r="B11366" s="11" t="str">
        <f>IFERROR(INDEX({"JSNY-BJ0001-01";"JSNY-JS0022-01";"JSNY-JS0002-01"},MATCH(D11366,{"BJ_zhongyu";"JS_WX_liteer";"JS_CZ_wodefeng"},0)),"")</f>
        <v>JSNY-JS0002-01</v>
      </c>
      <c r="C11366" s="11" t="str">
        <f>IFERROR(INDEX({"北京中裕世纪大酒店";"江苏利特尔绿色包装股份有限公司";"常州市金坛沃德丰电子科技有限公司"},MATCH(D11366,{"BJ_zhongyu";"JS_WX_liteer";"JS_CZ_wodefeng"},0)),"")</f>
        <v>常州市金坛沃德丰电子科技有限公司</v>
      </c>
      <c r="D11366" s="11" t="str">
        <f>[1]动作!$G11365</f>
        <v>JS_CZ_wodefeng</v>
      </c>
      <c r="E11366" s="11" t="str">
        <f>[1]动作!$D11365</f>
        <v>电表故障</v>
      </c>
      <c r="F11366" s="11" t="s">
        <v>45</v>
      </c>
      <c r="G11366" s="12">
        <f>[1]动作!$A11365+[1]动作!$B11365</f>
        <v>43218.415543981479</v>
      </c>
      <c r="H11366" s="12"/>
      <c r="I11366" s="11"/>
    </row>
    <row r="11367" spans="1:9" hidden="1" x14ac:dyDescent="0.3">
      <c r="A11367" s="24">
        <v>11365</v>
      </c>
      <c r="B11367" s="11" t="str">
        <f>IFERROR(INDEX({"JSNY-BJ0001-01";"JSNY-JS0022-01";"JSNY-JS0002-01"},MATCH(D11367,{"BJ_zhongyu";"JS_WX_liteer";"JS_CZ_wodefeng"},0)),"")</f>
        <v>JSNY-JS0002-01</v>
      </c>
      <c r="C11367" s="11" t="str">
        <f>IFERROR(INDEX({"北京中裕世纪大酒店";"江苏利特尔绿色包装股份有限公司";"常州市金坛沃德丰电子科技有限公司"},MATCH(D11367,{"BJ_zhongyu";"JS_WX_liteer";"JS_CZ_wodefeng"},0)),"")</f>
        <v>常州市金坛沃德丰电子科技有限公司</v>
      </c>
      <c r="D11367" s="11" t="str">
        <f>[1]动作!$G11366</f>
        <v>JS_CZ_wodefeng</v>
      </c>
      <c r="E11367" s="11" t="str">
        <f>[1]动作!$D11366</f>
        <v>电表故障</v>
      </c>
      <c r="F11367" s="11" t="s">
        <v>45</v>
      </c>
      <c r="G11367" s="12">
        <f>[1]动作!$A11366+[1]动作!$B11366</f>
        <v>43218.41578703704</v>
      </c>
      <c r="H11367" s="12"/>
      <c r="I11367" s="11"/>
    </row>
    <row r="11368" spans="1:9" hidden="1" x14ac:dyDescent="0.3">
      <c r="A11368" s="24">
        <v>11366</v>
      </c>
      <c r="B11368" s="11" t="str">
        <f>IFERROR(INDEX({"JSNY-BJ0001-01";"JSNY-JS0022-01";"JSNY-JS0002-01"},MATCH(D11368,{"BJ_zhongyu";"JS_WX_liteer";"JS_CZ_wodefeng"},0)),"")</f>
        <v>JSNY-JS0002-01</v>
      </c>
      <c r="C11368" s="11" t="str">
        <f>IFERROR(INDEX({"北京中裕世纪大酒店";"江苏利特尔绿色包装股份有限公司";"常州市金坛沃德丰电子科技有限公司"},MATCH(D11368,{"BJ_zhongyu";"JS_WX_liteer";"JS_CZ_wodefeng"},0)),"")</f>
        <v>常州市金坛沃德丰电子科技有限公司</v>
      </c>
      <c r="D11368" s="11" t="str">
        <f>[1]动作!$G11367</f>
        <v>JS_CZ_wodefeng</v>
      </c>
      <c r="E11368" s="11" t="str">
        <f>[1]动作!$D11367</f>
        <v>电表故障</v>
      </c>
      <c r="F11368" s="11" t="s">
        <v>45</v>
      </c>
      <c r="G11368" s="12">
        <f>[1]动作!$A11367+[1]动作!$B11367</f>
        <v>43218.418391203704</v>
      </c>
      <c r="H11368" s="12"/>
      <c r="I11368" s="11"/>
    </row>
    <row r="11369" spans="1:9" hidden="1" x14ac:dyDescent="0.3">
      <c r="A11369" s="24">
        <v>11367</v>
      </c>
      <c r="B11369" s="11" t="str">
        <f>IFERROR(INDEX({"JSNY-BJ0001-01";"JSNY-JS0022-01";"JSNY-JS0002-01"},MATCH(D11369,{"BJ_zhongyu";"JS_WX_liteer";"JS_CZ_wodefeng"},0)),"")</f>
        <v>JSNY-JS0002-01</v>
      </c>
      <c r="C11369" s="11" t="str">
        <f>IFERROR(INDEX({"北京中裕世纪大酒店";"江苏利特尔绿色包装股份有限公司";"常州市金坛沃德丰电子科技有限公司"},MATCH(D11369,{"BJ_zhongyu";"JS_WX_liteer";"JS_CZ_wodefeng"},0)),"")</f>
        <v>常州市金坛沃德丰电子科技有限公司</v>
      </c>
      <c r="D11369" s="11" t="str">
        <f>[1]动作!$G11368</f>
        <v>JS_CZ_wodefeng</v>
      </c>
      <c r="E11369" s="11" t="str">
        <f>[1]动作!$D11368</f>
        <v>电表故障</v>
      </c>
      <c r="F11369" s="11" t="s">
        <v>45</v>
      </c>
      <c r="G11369" s="12">
        <f>[1]动作!$A11368+[1]动作!$B11368</f>
        <v>43218.420474537037</v>
      </c>
      <c r="H11369" s="12"/>
      <c r="I11369" s="11"/>
    </row>
    <row r="11370" spans="1:9" hidden="1" x14ac:dyDescent="0.3">
      <c r="A11370" s="24">
        <v>11368</v>
      </c>
      <c r="B11370" s="11" t="str">
        <f>IFERROR(INDEX({"JSNY-BJ0001-01";"JSNY-JS0022-01";"JSNY-JS0002-01"},MATCH(D11370,{"BJ_zhongyu";"JS_WX_liteer";"JS_CZ_wodefeng"},0)),"")</f>
        <v>JSNY-JS0002-01</v>
      </c>
      <c r="C11370" s="11" t="str">
        <f>IFERROR(INDEX({"北京中裕世纪大酒店";"江苏利特尔绿色包装股份有限公司";"常州市金坛沃德丰电子科技有限公司"},MATCH(D11370,{"BJ_zhongyu";"JS_WX_liteer";"JS_CZ_wodefeng"},0)),"")</f>
        <v>常州市金坛沃德丰电子科技有限公司</v>
      </c>
      <c r="D11370" s="11" t="str">
        <f>[1]动作!$G11369</f>
        <v>JS_CZ_wodefeng</v>
      </c>
      <c r="E11370" s="11" t="str">
        <f>[1]动作!$D11369</f>
        <v>电表故障</v>
      </c>
      <c r="F11370" s="11" t="s">
        <v>45</v>
      </c>
      <c r="G11370" s="12">
        <f>[1]动作!$A11369+[1]动作!$B11369</f>
        <v>43218.423020833332</v>
      </c>
      <c r="H11370" s="12"/>
      <c r="I11370" s="11"/>
    </row>
    <row r="11371" spans="1:9" hidden="1" x14ac:dyDescent="0.3">
      <c r="A11371" s="24">
        <v>11369</v>
      </c>
      <c r="B11371" s="11" t="str">
        <f>IFERROR(INDEX({"JSNY-BJ0001-01";"JSNY-JS0022-01";"JSNY-JS0002-01"},MATCH(D11371,{"BJ_zhongyu";"JS_WX_liteer";"JS_CZ_wodefeng"},0)),"")</f>
        <v>JSNY-JS0002-01</v>
      </c>
      <c r="C11371" s="11" t="str">
        <f>IFERROR(INDEX({"北京中裕世纪大酒店";"江苏利特尔绿色包装股份有限公司";"常州市金坛沃德丰电子科技有限公司"},MATCH(D11371,{"BJ_zhongyu";"JS_WX_liteer";"JS_CZ_wodefeng"},0)),"")</f>
        <v>常州市金坛沃德丰电子科技有限公司</v>
      </c>
      <c r="D11371" s="11" t="str">
        <f>[1]动作!$G11370</f>
        <v>JS_CZ_wodefeng</v>
      </c>
      <c r="E11371" s="11" t="str">
        <f>[1]动作!$D11370</f>
        <v>电表故障</v>
      </c>
      <c r="F11371" s="11" t="s">
        <v>45</v>
      </c>
      <c r="G11371" s="12">
        <f>[1]动作!$A11370+[1]动作!$B11370</f>
        <v>43218.42591435185</v>
      </c>
      <c r="H11371" s="12"/>
      <c r="I11371" s="11"/>
    </row>
    <row r="11372" spans="1:9" hidden="1" x14ac:dyDescent="0.3">
      <c r="A11372" s="24">
        <v>11370</v>
      </c>
      <c r="B11372" s="11" t="str">
        <f>IFERROR(INDEX({"JSNY-BJ0001-01";"JSNY-JS0022-01";"JSNY-JS0002-01"},MATCH(D11372,{"BJ_zhongyu";"JS_WX_liteer";"JS_CZ_wodefeng"},0)),"")</f>
        <v>JSNY-JS0002-01</v>
      </c>
      <c r="C11372" s="11" t="str">
        <f>IFERROR(INDEX({"北京中裕世纪大酒店";"江苏利特尔绿色包装股份有限公司";"常州市金坛沃德丰电子科技有限公司"},MATCH(D11372,{"BJ_zhongyu";"JS_WX_liteer";"JS_CZ_wodefeng"},0)),"")</f>
        <v>常州市金坛沃德丰电子科技有限公司</v>
      </c>
      <c r="D11372" s="11" t="str">
        <f>[1]动作!$G11371</f>
        <v>JS_CZ_wodefeng</v>
      </c>
      <c r="E11372" s="11" t="str">
        <f>[1]动作!$D11371</f>
        <v>电表故障</v>
      </c>
      <c r="F11372" s="11" t="s">
        <v>45</v>
      </c>
      <c r="G11372" s="12">
        <f>[1]动作!$A11371+[1]动作!$B11371</f>
        <v>43218.427071759259</v>
      </c>
      <c r="H11372" s="12"/>
      <c r="I11372" s="11"/>
    </row>
    <row r="11373" spans="1:9" hidden="1" x14ac:dyDescent="0.3">
      <c r="A11373" s="24">
        <v>11371</v>
      </c>
      <c r="B11373" s="11" t="str">
        <f>IFERROR(INDEX({"JSNY-BJ0001-01";"JSNY-JS0022-01";"JSNY-JS0002-01"},MATCH(D11373,{"BJ_zhongyu";"JS_WX_liteer";"JS_CZ_wodefeng"},0)),"")</f>
        <v>JSNY-JS0002-01</v>
      </c>
      <c r="C11373" s="11" t="str">
        <f>IFERROR(INDEX({"北京中裕世纪大酒店";"江苏利特尔绿色包装股份有限公司";"常州市金坛沃德丰电子科技有限公司"},MATCH(D11373,{"BJ_zhongyu";"JS_WX_liteer";"JS_CZ_wodefeng"},0)),"")</f>
        <v>常州市金坛沃德丰电子科技有限公司</v>
      </c>
      <c r="D11373" s="11" t="str">
        <f>[1]动作!$G11372</f>
        <v>JS_CZ_wodefeng</v>
      </c>
      <c r="E11373" s="11" t="str">
        <f>[1]动作!$D11372</f>
        <v>电表故障</v>
      </c>
      <c r="F11373" s="11" t="s">
        <v>45</v>
      </c>
      <c r="G11373" s="12">
        <f>[1]动作!$A11372+[1]动作!$B11372</f>
        <v>43218.427245370367</v>
      </c>
      <c r="H11373" s="12"/>
      <c r="I11373" s="11"/>
    </row>
    <row r="11374" spans="1:9" hidden="1" x14ac:dyDescent="0.3">
      <c r="A11374" s="24">
        <v>11372</v>
      </c>
      <c r="B11374" s="11" t="str">
        <f>IFERROR(INDEX({"JSNY-BJ0001-01";"JSNY-JS0022-01";"JSNY-JS0002-01"},MATCH(D11374,{"BJ_zhongyu";"JS_WX_liteer";"JS_CZ_wodefeng"},0)),"")</f>
        <v>JSNY-JS0002-01</v>
      </c>
      <c r="C11374" s="11" t="str">
        <f>IFERROR(INDEX({"北京中裕世纪大酒店";"江苏利特尔绿色包装股份有限公司";"常州市金坛沃德丰电子科技有限公司"},MATCH(D11374,{"BJ_zhongyu";"JS_WX_liteer";"JS_CZ_wodefeng"},0)),"")</f>
        <v>常州市金坛沃德丰电子科技有限公司</v>
      </c>
      <c r="D11374" s="11" t="str">
        <f>[1]动作!$G11373</f>
        <v>JS_CZ_wodefeng</v>
      </c>
      <c r="E11374" s="11" t="str">
        <f>[1]动作!$D11373</f>
        <v>电表故障</v>
      </c>
      <c r="F11374" s="11" t="s">
        <v>45</v>
      </c>
      <c r="G11374" s="12">
        <f>[1]动作!$A11373+[1]动作!$B11373</f>
        <v>43218.428518518522</v>
      </c>
      <c r="H11374" s="12"/>
      <c r="I11374" s="11"/>
    </row>
    <row r="11375" spans="1:9" hidden="1" x14ac:dyDescent="0.3">
      <c r="A11375" s="24">
        <v>11373</v>
      </c>
      <c r="B11375" s="11" t="str">
        <f>IFERROR(INDEX({"JSNY-BJ0001-01";"JSNY-JS0022-01";"JSNY-JS0002-01"},MATCH(D11375,{"BJ_zhongyu";"JS_WX_liteer";"JS_CZ_wodefeng"},0)),"")</f>
        <v>JSNY-JS0002-01</v>
      </c>
      <c r="C11375" s="11" t="str">
        <f>IFERROR(INDEX({"北京中裕世纪大酒店";"江苏利特尔绿色包装股份有限公司";"常州市金坛沃德丰电子科技有限公司"},MATCH(D11375,{"BJ_zhongyu";"JS_WX_liteer";"JS_CZ_wodefeng"},0)),"")</f>
        <v>常州市金坛沃德丰电子科技有限公司</v>
      </c>
      <c r="D11375" s="11" t="str">
        <f>[1]动作!$G11374</f>
        <v>JS_CZ_wodefeng</v>
      </c>
      <c r="E11375" s="11" t="str">
        <f>[1]动作!$D11374</f>
        <v>电表故障</v>
      </c>
      <c r="F11375" s="11" t="s">
        <v>45</v>
      </c>
      <c r="G11375" s="12">
        <f>[1]动作!$A11374+[1]动作!$B11374</f>
        <v>43218.430891203701</v>
      </c>
      <c r="H11375" s="12"/>
      <c r="I11375" s="11"/>
    </row>
    <row r="11376" spans="1:9" hidden="1" x14ac:dyDescent="0.3">
      <c r="A11376" s="24">
        <v>11374</v>
      </c>
      <c r="B11376" s="11" t="str">
        <f>IFERROR(INDEX({"JSNY-BJ0001-01";"JSNY-JS0022-01";"JSNY-JS0002-01"},MATCH(D11376,{"BJ_zhongyu";"JS_WX_liteer";"JS_CZ_wodefeng"},0)),"")</f>
        <v>JSNY-JS0002-01</v>
      </c>
      <c r="C11376" s="11" t="str">
        <f>IFERROR(INDEX({"北京中裕世纪大酒店";"江苏利特尔绿色包装股份有限公司";"常州市金坛沃德丰电子科技有限公司"},MATCH(D11376,{"BJ_zhongyu";"JS_WX_liteer";"JS_CZ_wodefeng"},0)),"")</f>
        <v>常州市金坛沃德丰电子科技有限公司</v>
      </c>
      <c r="D11376" s="11" t="str">
        <f>[1]动作!$G11375</f>
        <v>JS_CZ_wodefeng</v>
      </c>
      <c r="E11376" s="11" t="str">
        <f>[1]动作!$D11375</f>
        <v>电表故障</v>
      </c>
      <c r="F11376" s="11" t="s">
        <v>45</v>
      </c>
      <c r="G11376" s="12">
        <f>[1]动作!$A11375+[1]动作!$B11375</f>
        <v>43218.431006944447</v>
      </c>
      <c r="H11376" s="12"/>
      <c r="I11376" s="11"/>
    </row>
    <row r="11377" spans="1:9" hidden="1" x14ac:dyDescent="0.3">
      <c r="A11377" s="24">
        <v>11375</v>
      </c>
      <c r="B11377" s="11" t="str">
        <f>IFERROR(INDEX({"JSNY-BJ0001-01";"JSNY-JS0022-01";"JSNY-JS0002-01"},MATCH(D11377,{"BJ_zhongyu";"JS_WX_liteer";"JS_CZ_wodefeng"},0)),"")</f>
        <v>JSNY-JS0002-01</v>
      </c>
      <c r="C11377" s="11" t="str">
        <f>IFERROR(INDEX({"北京中裕世纪大酒店";"江苏利特尔绿色包装股份有限公司";"常州市金坛沃德丰电子科技有限公司"},MATCH(D11377,{"BJ_zhongyu";"JS_WX_liteer";"JS_CZ_wodefeng"},0)),"")</f>
        <v>常州市金坛沃德丰电子科技有限公司</v>
      </c>
      <c r="D11377" s="11" t="str">
        <f>[1]动作!$G11376</f>
        <v>JS_CZ_wodefeng</v>
      </c>
      <c r="E11377" s="11" t="str">
        <f>[1]动作!$D11376</f>
        <v>电表故障</v>
      </c>
      <c r="F11377" s="11" t="s">
        <v>45</v>
      </c>
      <c r="G11377" s="12">
        <f>[1]动作!$A11376+[1]动作!$B11376</f>
        <v>43218.431180555555</v>
      </c>
      <c r="H11377" s="12"/>
      <c r="I11377" s="11"/>
    </row>
    <row r="11378" spans="1:9" hidden="1" x14ac:dyDescent="0.3">
      <c r="A11378" s="24">
        <v>11376</v>
      </c>
      <c r="B11378" s="11" t="str">
        <f>IFERROR(INDEX({"JSNY-BJ0001-01";"JSNY-JS0022-01";"JSNY-JS0002-01"},MATCH(D11378,{"BJ_zhongyu";"JS_WX_liteer";"JS_CZ_wodefeng"},0)),"")</f>
        <v>JSNY-JS0002-01</v>
      </c>
      <c r="C11378" s="11" t="str">
        <f>IFERROR(INDEX({"北京中裕世纪大酒店";"江苏利特尔绿色包装股份有限公司";"常州市金坛沃德丰电子科技有限公司"},MATCH(D11378,{"BJ_zhongyu";"JS_WX_liteer";"JS_CZ_wodefeng"},0)),"")</f>
        <v>常州市金坛沃德丰电子科技有限公司</v>
      </c>
      <c r="D11378" s="11" t="str">
        <f>[1]动作!$G11377</f>
        <v>JS_CZ_wodefeng</v>
      </c>
      <c r="E11378" s="11" t="str">
        <f>[1]动作!$D11377</f>
        <v>电表故障</v>
      </c>
      <c r="F11378" s="11" t="s">
        <v>45</v>
      </c>
      <c r="G11378" s="12">
        <f>[1]动作!$A11377+[1]动作!$B11377</f>
        <v>43218.432222222225</v>
      </c>
      <c r="H11378" s="12"/>
      <c r="I11378" s="11"/>
    </row>
    <row r="11379" spans="1:9" hidden="1" x14ac:dyDescent="0.3">
      <c r="A11379" s="24">
        <v>11377</v>
      </c>
      <c r="B11379" s="11" t="str">
        <f>IFERROR(INDEX({"JSNY-BJ0001-01";"JSNY-JS0022-01";"JSNY-JS0002-01"},MATCH(D11379,{"BJ_zhongyu";"JS_WX_liteer";"JS_CZ_wodefeng"},0)),"")</f>
        <v>JSNY-JS0002-01</v>
      </c>
      <c r="C11379" s="11" t="str">
        <f>IFERROR(INDEX({"北京中裕世纪大酒店";"江苏利特尔绿色包装股份有限公司";"常州市金坛沃德丰电子科技有限公司"},MATCH(D11379,{"BJ_zhongyu";"JS_WX_liteer";"JS_CZ_wodefeng"},0)),"")</f>
        <v>常州市金坛沃德丰电子科技有限公司</v>
      </c>
      <c r="D11379" s="11" t="str">
        <f>[1]动作!$G11378</f>
        <v>JS_CZ_wodefeng</v>
      </c>
      <c r="E11379" s="11" t="str">
        <f>[1]动作!$D11378</f>
        <v>电表故障</v>
      </c>
      <c r="F11379" s="11" t="s">
        <v>45</v>
      </c>
      <c r="G11379" s="12">
        <f>[1]动作!$A11378+[1]动作!$B11378</f>
        <v>43218.435810185183</v>
      </c>
      <c r="H11379" s="12"/>
      <c r="I11379" s="11"/>
    </row>
    <row r="11380" spans="1:9" hidden="1" x14ac:dyDescent="0.3">
      <c r="A11380" s="24">
        <v>11378</v>
      </c>
      <c r="B11380" s="11" t="str">
        <f>IFERROR(INDEX({"JSNY-BJ0001-01";"JSNY-JS0022-01";"JSNY-JS0002-01"},MATCH(D11380,{"BJ_zhongyu";"JS_WX_liteer";"JS_CZ_wodefeng"},0)),"")</f>
        <v>JSNY-JS0002-01</v>
      </c>
      <c r="C11380" s="11" t="str">
        <f>IFERROR(INDEX({"北京中裕世纪大酒店";"江苏利特尔绿色包装股份有限公司";"常州市金坛沃德丰电子科技有限公司"},MATCH(D11380,{"BJ_zhongyu";"JS_WX_liteer";"JS_CZ_wodefeng"},0)),"")</f>
        <v>常州市金坛沃德丰电子科技有限公司</v>
      </c>
      <c r="D11380" s="11" t="str">
        <f>[1]动作!$G11379</f>
        <v>JS_CZ_wodefeng</v>
      </c>
      <c r="E11380" s="11" t="str">
        <f>[1]动作!$D11379</f>
        <v>电表故障</v>
      </c>
      <c r="F11380" s="11" t="s">
        <v>45</v>
      </c>
      <c r="G11380" s="12">
        <f>[1]动作!$A11379+[1]动作!$B11379</f>
        <v>43218.435925925929</v>
      </c>
      <c r="H11380" s="12"/>
      <c r="I11380" s="11"/>
    </row>
    <row r="11381" spans="1:9" hidden="1" x14ac:dyDescent="0.3">
      <c r="A11381" s="24">
        <v>11379</v>
      </c>
      <c r="B11381" s="11" t="str">
        <f>IFERROR(INDEX({"JSNY-BJ0001-01";"JSNY-JS0022-01";"JSNY-JS0002-01"},MATCH(D11381,{"BJ_zhongyu";"JS_WX_liteer";"JS_CZ_wodefeng"},0)),"")</f>
        <v>JSNY-JS0002-01</v>
      </c>
      <c r="C11381" s="11" t="str">
        <f>IFERROR(INDEX({"北京中裕世纪大酒店";"江苏利特尔绿色包装股份有限公司";"常州市金坛沃德丰电子科技有限公司"},MATCH(D11381,{"BJ_zhongyu";"JS_WX_liteer";"JS_CZ_wodefeng"},0)),"")</f>
        <v>常州市金坛沃德丰电子科技有限公司</v>
      </c>
      <c r="D11381" s="11" t="str">
        <f>[1]动作!$G11380</f>
        <v>JS_CZ_wodefeng</v>
      </c>
      <c r="E11381" s="11" t="str">
        <f>[1]动作!$D11380</f>
        <v>电表故障</v>
      </c>
      <c r="F11381" s="11" t="s">
        <v>45</v>
      </c>
      <c r="G11381" s="12">
        <f>[1]动作!$A11380+[1]动作!$B11380</f>
        <v>43218.437442129631</v>
      </c>
      <c r="H11381" s="12"/>
      <c r="I11381" s="11"/>
    </row>
    <row r="11382" spans="1:9" hidden="1" x14ac:dyDescent="0.3">
      <c r="A11382" s="24">
        <v>11380</v>
      </c>
      <c r="B11382" s="11" t="str">
        <f>IFERROR(INDEX({"JSNY-BJ0001-01";"JSNY-JS0022-01";"JSNY-JS0002-01"},MATCH(D11382,{"BJ_zhongyu";"JS_WX_liteer";"JS_CZ_wodefeng"},0)),"")</f>
        <v>JSNY-JS0002-01</v>
      </c>
      <c r="C11382" s="11" t="str">
        <f>IFERROR(INDEX({"北京中裕世纪大酒店";"江苏利特尔绿色包装股份有限公司";"常州市金坛沃德丰电子科技有限公司"},MATCH(D11382,{"BJ_zhongyu";"JS_WX_liteer";"JS_CZ_wodefeng"},0)),"")</f>
        <v>常州市金坛沃德丰电子科技有限公司</v>
      </c>
      <c r="D11382" s="11" t="str">
        <f>[1]动作!$G11381</f>
        <v>JS_CZ_wodefeng</v>
      </c>
      <c r="E11382" s="11" t="str">
        <f>[1]动作!$D11381</f>
        <v>电表故障</v>
      </c>
      <c r="F11382" s="11" t="s">
        <v>45</v>
      </c>
      <c r="G11382" s="12">
        <f>[1]动作!$A11381+[1]动作!$B11381</f>
        <v>43218.439814814818</v>
      </c>
      <c r="H11382" s="12"/>
      <c r="I11382" s="11"/>
    </row>
    <row r="11383" spans="1:9" hidden="1" x14ac:dyDescent="0.3">
      <c r="A11383" s="24">
        <v>11381</v>
      </c>
      <c r="B11383" s="11" t="str">
        <f>IFERROR(INDEX({"JSNY-BJ0001-01";"JSNY-JS0022-01";"JSNY-JS0002-01"},MATCH(D11383,{"BJ_zhongyu";"JS_WX_liteer";"JS_CZ_wodefeng"},0)),"")</f>
        <v>JSNY-JS0002-01</v>
      </c>
      <c r="C11383" s="11" t="str">
        <f>IFERROR(INDEX({"北京中裕世纪大酒店";"江苏利特尔绿色包装股份有限公司";"常州市金坛沃德丰电子科技有限公司"},MATCH(D11383,{"BJ_zhongyu";"JS_WX_liteer";"JS_CZ_wodefeng"},0)),"")</f>
        <v>常州市金坛沃德丰电子科技有限公司</v>
      </c>
      <c r="D11383" s="11" t="str">
        <f>[1]动作!$G11382</f>
        <v>JS_CZ_wodefeng</v>
      </c>
      <c r="E11383" s="11" t="str">
        <f>[1]动作!$D11382</f>
        <v>电表故障</v>
      </c>
      <c r="F11383" s="11" t="s">
        <v>45</v>
      </c>
      <c r="G11383" s="12">
        <f>[1]动作!$A11382+[1]动作!$B11382</f>
        <v>43218.441377314812</v>
      </c>
      <c r="H11383" s="12"/>
      <c r="I11383" s="11"/>
    </row>
    <row r="11384" spans="1:9" hidden="1" x14ac:dyDescent="0.3">
      <c r="A11384" s="24">
        <v>11382</v>
      </c>
      <c r="B11384" s="11" t="str">
        <f>IFERROR(INDEX({"JSNY-BJ0001-01";"JSNY-JS0022-01";"JSNY-JS0002-01"},MATCH(D11384,{"BJ_zhongyu";"JS_WX_liteer";"JS_CZ_wodefeng"},0)),"")</f>
        <v>JSNY-JS0002-01</v>
      </c>
      <c r="C11384" s="11" t="str">
        <f>IFERROR(INDEX({"北京中裕世纪大酒店";"江苏利特尔绿色包装股份有限公司";"常州市金坛沃德丰电子科技有限公司"},MATCH(D11384,{"BJ_zhongyu";"JS_WX_liteer";"JS_CZ_wodefeng"},0)),"")</f>
        <v>常州市金坛沃德丰电子科技有限公司</v>
      </c>
      <c r="D11384" s="11" t="str">
        <f>[1]动作!$G11383</f>
        <v>JS_CZ_wodefeng</v>
      </c>
      <c r="E11384" s="11" t="str">
        <f>[1]动作!$D11383</f>
        <v>电表故障</v>
      </c>
      <c r="F11384" s="11" t="s">
        <v>45</v>
      </c>
      <c r="G11384" s="12">
        <f>[1]动作!$A11383+[1]动作!$B11383</f>
        <v>43218.442476851851</v>
      </c>
      <c r="H11384" s="12"/>
      <c r="I11384" s="11"/>
    </row>
    <row r="11385" spans="1:9" hidden="1" x14ac:dyDescent="0.3">
      <c r="A11385" s="24">
        <v>11383</v>
      </c>
      <c r="B11385" s="11" t="str">
        <f>IFERROR(INDEX({"JSNY-BJ0001-01";"JSNY-JS0022-01";"JSNY-JS0002-01"},MATCH(D11385,{"BJ_zhongyu";"JS_WX_liteer";"JS_CZ_wodefeng"},0)),"")</f>
        <v>JSNY-JS0002-01</v>
      </c>
      <c r="C11385" s="11" t="str">
        <f>IFERROR(INDEX({"北京中裕世纪大酒店";"江苏利特尔绿色包装股份有限公司";"常州市金坛沃德丰电子科技有限公司"},MATCH(D11385,{"BJ_zhongyu";"JS_WX_liteer";"JS_CZ_wodefeng"},0)),"")</f>
        <v>常州市金坛沃德丰电子科技有限公司</v>
      </c>
      <c r="D11385" s="11" t="str">
        <f>[1]动作!$G11384</f>
        <v>JS_CZ_wodefeng</v>
      </c>
      <c r="E11385" s="11" t="str">
        <f>[1]动作!$D11384</f>
        <v>电表故障</v>
      </c>
      <c r="F11385" s="11" t="s">
        <v>45</v>
      </c>
      <c r="G11385" s="12">
        <f>[1]动作!$A11384+[1]动作!$B11384</f>
        <v>43218.442708333336</v>
      </c>
      <c r="H11385" s="12"/>
      <c r="I11385" s="11"/>
    </row>
    <row r="11386" spans="1:9" hidden="1" x14ac:dyDescent="0.3">
      <c r="A11386" s="24">
        <v>11384</v>
      </c>
      <c r="B11386" s="11" t="str">
        <f>IFERROR(INDEX({"JSNY-BJ0001-01";"JSNY-JS0022-01";"JSNY-JS0002-01"},MATCH(D11386,{"BJ_zhongyu";"JS_WX_liteer";"JS_CZ_wodefeng"},0)),"")</f>
        <v>JSNY-JS0002-01</v>
      </c>
      <c r="C11386" s="11" t="str">
        <f>IFERROR(INDEX({"北京中裕世纪大酒店";"江苏利特尔绿色包装股份有限公司";"常州市金坛沃德丰电子科技有限公司"},MATCH(D11386,{"BJ_zhongyu";"JS_WX_liteer";"JS_CZ_wodefeng"},0)),"")</f>
        <v>常州市金坛沃德丰电子科技有限公司</v>
      </c>
      <c r="D11386" s="11" t="str">
        <f>[1]动作!$G11385</f>
        <v>JS_CZ_wodefeng</v>
      </c>
      <c r="E11386" s="11" t="str">
        <f>[1]动作!$D11385</f>
        <v>电表故障</v>
      </c>
      <c r="F11386" s="11" t="s">
        <v>45</v>
      </c>
      <c r="G11386" s="12">
        <f>[1]动作!$A11385+[1]动作!$B11385</f>
        <v>43218.442824074074</v>
      </c>
      <c r="H11386" s="12"/>
      <c r="I11386" s="11"/>
    </row>
    <row r="11387" spans="1:9" hidden="1" x14ac:dyDescent="0.3">
      <c r="A11387" s="24">
        <v>11385</v>
      </c>
      <c r="B11387" s="11" t="str">
        <f>IFERROR(INDEX({"JSNY-BJ0001-01";"JSNY-JS0022-01";"JSNY-JS0002-01"},MATCH(D11387,{"BJ_zhongyu";"JS_WX_liteer";"JS_CZ_wodefeng"},0)),"")</f>
        <v>JSNY-JS0002-01</v>
      </c>
      <c r="C11387" s="11" t="str">
        <f>IFERROR(INDEX({"北京中裕世纪大酒店";"江苏利特尔绿色包装股份有限公司";"常州市金坛沃德丰电子科技有限公司"},MATCH(D11387,{"BJ_zhongyu";"JS_WX_liteer";"JS_CZ_wodefeng"},0)),"")</f>
        <v>常州市金坛沃德丰电子科技有限公司</v>
      </c>
      <c r="D11387" s="11" t="str">
        <f>[1]动作!$G11386</f>
        <v>JS_CZ_wodefeng</v>
      </c>
      <c r="E11387" s="11" t="str">
        <f>[1]动作!$D11386</f>
        <v>电表故障</v>
      </c>
      <c r="F11387" s="11" t="s">
        <v>45</v>
      </c>
      <c r="G11387" s="12">
        <f>[1]动作!$A11386+[1]动作!$B11386</f>
        <v>43218.4453125</v>
      </c>
      <c r="H11387" s="12"/>
      <c r="I11387" s="11"/>
    </row>
    <row r="11388" spans="1:9" hidden="1" x14ac:dyDescent="0.3">
      <c r="A11388" s="24">
        <v>11386</v>
      </c>
      <c r="B11388" s="11" t="str">
        <f>IFERROR(INDEX({"JSNY-BJ0001-01";"JSNY-JS0022-01";"JSNY-JS0002-01"},MATCH(D11388,{"BJ_zhongyu";"JS_WX_liteer";"JS_CZ_wodefeng"},0)),"")</f>
        <v>JSNY-JS0002-01</v>
      </c>
      <c r="C11388" s="11" t="str">
        <f>IFERROR(INDEX({"北京中裕世纪大酒店";"江苏利特尔绿色包装股份有限公司";"常州市金坛沃德丰电子科技有限公司"},MATCH(D11388,{"BJ_zhongyu";"JS_WX_liteer";"JS_CZ_wodefeng"},0)),"")</f>
        <v>常州市金坛沃德丰电子科技有限公司</v>
      </c>
      <c r="D11388" s="11" t="str">
        <f>[1]动作!$G11387</f>
        <v>JS_CZ_wodefeng</v>
      </c>
      <c r="E11388" s="11" t="str">
        <f>[1]动作!$D11387</f>
        <v>电表故障</v>
      </c>
      <c r="F11388" s="11" t="s">
        <v>45</v>
      </c>
      <c r="G11388" s="12">
        <f>[1]动作!$A11387+[1]动作!$B11387</f>
        <v>43218.446585648147</v>
      </c>
      <c r="H11388" s="12"/>
      <c r="I11388" s="11"/>
    </row>
    <row r="11389" spans="1:9" hidden="1" x14ac:dyDescent="0.3">
      <c r="A11389" s="24">
        <v>11387</v>
      </c>
      <c r="B11389" s="11" t="str">
        <f>IFERROR(INDEX({"JSNY-BJ0001-01";"JSNY-JS0022-01";"JSNY-JS0002-01"},MATCH(D11389,{"BJ_zhongyu";"JS_WX_liteer";"JS_CZ_wodefeng"},0)),"")</f>
        <v>JSNY-JS0002-01</v>
      </c>
      <c r="C11389" s="11" t="str">
        <f>IFERROR(INDEX({"北京中裕世纪大酒店";"江苏利特尔绿色包装股份有限公司";"常州市金坛沃德丰电子科技有限公司"},MATCH(D11389,{"BJ_zhongyu";"JS_WX_liteer";"JS_CZ_wodefeng"},0)),"")</f>
        <v>常州市金坛沃德丰电子科技有限公司</v>
      </c>
      <c r="D11389" s="11" t="str">
        <f>[1]动作!$G11388</f>
        <v>JS_CZ_wodefeng</v>
      </c>
      <c r="E11389" s="11" t="str">
        <f>[1]动作!$D11388</f>
        <v>电表故障</v>
      </c>
      <c r="F11389" s="11" t="s">
        <v>45</v>
      </c>
      <c r="G11389" s="12">
        <f>[1]动作!$A11388+[1]动作!$B11388</f>
        <v>43218.446701388886</v>
      </c>
      <c r="H11389" s="12"/>
      <c r="I11389" s="11"/>
    </row>
    <row r="11390" spans="1:9" hidden="1" x14ac:dyDescent="0.3">
      <c r="A11390" s="24">
        <v>11388</v>
      </c>
      <c r="B11390" s="11" t="str">
        <f>IFERROR(INDEX({"JSNY-BJ0001-01";"JSNY-JS0022-01";"JSNY-JS0002-01"},MATCH(D11390,{"BJ_zhongyu";"JS_WX_liteer";"JS_CZ_wodefeng"},0)),"")</f>
        <v>JSNY-JS0002-01</v>
      </c>
      <c r="C11390" s="11" t="str">
        <f>IFERROR(INDEX({"北京中裕世纪大酒店";"江苏利特尔绿色包装股份有限公司";"常州市金坛沃德丰电子科技有限公司"},MATCH(D11390,{"BJ_zhongyu";"JS_WX_liteer";"JS_CZ_wodefeng"},0)),"")</f>
        <v>常州市金坛沃德丰电子科技有限公司</v>
      </c>
      <c r="D11390" s="11" t="str">
        <f>[1]动作!$G11389</f>
        <v>JS_CZ_wodefeng</v>
      </c>
      <c r="E11390" s="11" t="str">
        <f>[1]动作!$D11389</f>
        <v>电表故障</v>
      </c>
      <c r="F11390" s="11" t="s">
        <v>45</v>
      </c>
      <c r="G11390" s="12">
        <f>[1]动作!$A11389+[1]动作!$B11389</f>
        <v>43218.446817129632</v>
      </c>
      <c r="H11390" s="12"/>
      <c r="I11390" s="11"/>
    </row>
    <row r="11391" spans="1:9" hidden="1" x14ac:dyDescent="0.3">
      <c r="A11391" s="24">
        <v>11389</v>
      </c>
      <c r="B11391" s="11" t="str">
        <f>IFERROR(INDEX({"JSNY-BJ0001-01";"JSNY-JS0022-01";"JSNY-JS0002-01"},MATCH(D11391,{"BJ_zhongyu";"JS_WX_liteer";"JS_CZ_wodefeng"},0)),"")</f>
        <v>JSNY-JS0002-01</v>
      </c>
      <c r="C11391" s="11" t="str">
        <f>IFERROR(INDEX({"北京中裕世纪大酒店";"江苏利特尔绿色包装股份有限公司";"常州市金坛沃德丰电子科技有限公司"},MATCH(D11391,{"BJ_zhongyu";"JS_WX_liteer";"JS_CZ_wodefeng"},0)),"")</f>
        <v>常州市金坛沃德丰电子科技有限公司</v>
      </c>
      <c r="D11391" s="11" t="str">
        <f>[1]动作!$G11390</f>
        <v>JS_CZ_wodefeng</v>
      </c>
      <c r="E11391" s="11" t="str">
        <f>[1]动作!$D11390</f>
        <v>电表故障</v>
      </c>
      <c r="F11391" s="11" t="s">
        <v>45</v>
      </c>
      <c r="G11391" s="12">
        <f>[1]动作!$A11390+[1]动作!$B11390</f>
        <v>43218.447916666664</v>
      </c>
      <c r="H11391" s="12"/>
      <c r="I11391" s="11"/>
    </row>
    <row r="11392" spans="1:9" hidden="1" x14ac:dyDescent="0.3">
      <c r="A11392" s="24">
        <v>11390</v>
      </c>
      <c r="B11392" s="11" t="str">
        <f>IFERROR(INDEX({"JSNY-BJ0001-01";"JSNY-JS0022-01";"JSNY-JS0002-01"},MATCH(D11392,{"BJ_zhongyu";"JS_WX_liteer";"JS_CZ_wodefeng"},0)),"")</f>
        <v>JSNY-JS0002-01</v>
      </c>
      <c r="C11392" s="11" t="str">
        <f>IFERROR(INDEX({"北京中裕世纪大酒店";"江苏利特尔绿色包装股份有限公司";"常州市金坛沃德丰电子科技有限公司"},MATCH(D11392,{"BJ_zhongyu";"JS_WX_liteer";"JS_CZ_wodefeng"},0)),"")</f>
        <v>常州市金坛沃德丰电子科技有限公司</v>
      </c>
      <c r="D11392" s="11" t="str">
        <f>[1]动作!$G11391</f>
        <v>JS_CZ_wodefeng</v>
      </c>
      <c r="E11392" s="11" t="str">
        <f>[1]动作!$D11391</f>
        <v>电表故障</v>
      </c>
      <c r="F11392" s="11" t="s">
        <v>45</v>
      </c>
      <c r="G11392" s="12">
        <f>[1]动作!$A11391+[1]动作!$B11391</f>
        <v>43218.449143518519</v>
      </c>
      <c r="H11392" s="12"/>
      <c r="I11392" s="11"/>
    </row>
  </sheetData>
  <autoFilter ref="A2:J11392">
    <filterColumn colId="5">
      <filters blank="1"/>
    </filterColumn>
  </autoFilter>
  <mergeCells count="1">
    <mergeCell ref="A1:J1"/>
  </mergeCells>
  <phoneticPr fontId="1" type="noConversion"/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sheet!$D$2:$D$6</xm:f>
          </x14:formula1>
          <xm:sqref>F3:F11392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0"/>
  <sheetViews>
    <sheetView topLeftCell="A43" zoomScale="55" zoomScaleNormal="55" workbookViewId="0">
      <selection activeCell="L23" sqref="L23"/>
    </sheetView>
  </sheetViews>
  <sheetFormatPr defaultRowHeight="14" x14ac:dyDescent="0.3"/>
  <cols>
    <col min="1" max="1" width="24.1640625" style="29" customWidth="1"/>
    <col min="2" max="2" width="24.58203125" hidden="1" customWidth="1"/>
    <col min="3" max="5" width="24.58203125" customWidth="1"/>
    <col min="7" max="7" width="8.6640625" customWidth="1"/>
    <col min="8" max="8" width="42.75" customWidth="1"/>
    <col min="9" max="9" width="12" customWidth="1"/>
    <col min="10" max="10" width="12.58203125" customWidth="1"/>
    <col min="11" max="11" width="8.6640625" customWidth="1"/>
    <col min="12" max="12" width="18.25" customWidth="1"/>
    <col min="13" max="13" width="36.25" customWidth="1"/>
  </cols>
  <sheetData>
    <row r="1" spans="1:15" x14ac:dyDescent="0.3">
      <c r="A1" s="60" t="s">
        <v>173</v>
      </c>
      <c r="B1" s="43" t="s">
        <v>125</v>
      </c>
      <c r="C1" s="43"/>
      <c r="D1" s="43" t="s">
        <v>183</v>
      </c>
      <c r="E1" s="43" t="s">
        <v>184</v>
      </c>
      <c r="F1" s="44"/>
      <c r="G1" s="45"/>
      <c r="H1" s="44"/>
      <c r="I1" s="44" t="s">
        <v>183</v>
      </c>
      <c r="J1" s="44" t="s">
        <v>184</v>
      </c>
      <c r="K1" s="44"/>
      <c r="L1" s="45"/>
      <c r="M1" s="44"/>
      <c r="N1" s="44" t="s">
        <v>183</v>
      </c>
      <c r="O1" s="44" t="s">
        <v>184</v>
      </c>
    </row>
    <row r="2" spans="1:15" x14ac:dyDescent="0.3">
      <c r="A2" s="60"/>
      <c r="B2" s="43" t="s">
        <v>127</v>
      </c>
      <c r="C2" s="43" t="s">
        <v>132</v>
      </c>
      <c r="D2" s="43">
        <v>183</v>
      </c>
      <c r="E2" s="43">
        <v>183</v>
      </c>
      <c r="F2" s="44"/>
      <c r="G2" s="63" t="s">
        <v>368</v>
      </c>
      <c r="H2" s="43" t="s">
        <v>45</v>
      </c>
      <c r="I2" s="43">
        <v>5942</v>
      </c>
      <c r="J2" s="43">
        <v>5942</v>
      </c>
      <c r="K2" s="44"/>
      <c r="L2" s="63" t="s">
        <v>369</v>
      </c>
      <c r="M2" s="43" t="s">
        <v>97</v>
      </c>
      <c r="N2" s="43">
        <v>53</v>
      </c>
      <c r="O2" s="43">
        <v>52</v>
      </c>
    </row>
    <row r="3" spans="1:15" x14ac:dyDescent="0.3">
      <c r="A3" s="60"/>
      <c r="B3" s="43" t="s">
        <v>129</v>
      </c>
      <c r="C3" s="43" t="s">
        <v>128</v>
      </c>
      <c r="D3" s="43">
        <v>148</v>
      </c>
      <c r="E3" s="43">
        <v>148</v>
      </c>
      <c r="F3" s="44"/>
      <c r="G3" s="64"/>
      <c r="H3" s="43" t="s">
        <v>71</v>
      </c>
      <c r="I3" s="43">
        <v>114</v>
      </c>
      <c r="J3" s="43">
        <v>114</v>
      </c>
      <c r="K3" s="44"/>
      <c r="L3" s="64"/>
      <c r="M3" s="43" t="s">
        <v>95</v>
      </c>
      <c r="N3" s="43">
        <v>53</v>
      </c>
      <c r="O3" s="43">
        <v>52</v>
      </c>
    </row>
    <row r="4" spans="1:15" x14ac:dyDescent="0.3">
      <c r="A4" s="60"/>
      <c r="B4" s="43" t="s">
        <v>131</v>
      </c>
      <c r="C4" s="43" t="s">
        <v>114</v>
      </c>
      <c r="D4" s="43">
        <v>18</v>
      </c>
      <c r="E4" s="43">
        <v>18</v>
      </c>
      <c r="F4" s="44"/>
      <c r="G4" s="64"/>
      <c r="H4" s="43" t="s">
        <v>91</v>
      </c>
      <c r="I4" s="43">
        <v>111</v>
      </c>
      <c r="J4" s="43">
        <v>110</v>
      </c>
      <c r="K4" s="44"/>
      <c r="L4" s="64"/>
      <c r="M4" s="43" t="s">
        <v>101</v>
      </c>
      <c r="N4" s="43">
        <v>50</v>
      </c>
      <c r="O4" s="43">
        <v>49</v>
      </c>
    </row>
    <row r="5" spans="1:15" x14ac:dyDescent="0.3">
      <c r="A5" s="60"/>
      <c r="B5" s="43" t="s">
        <v>133</v>
      </c>
      <c r="C5" s="43" t="s">
        <v>126</v>
      </c>
      <c r="D5" s="43">
        <v>16</v>
      </c>
      <c r="E5" s="43">
        <v>16</v>
      </c>
      <c r="F5" s="44"/>
      <c r="G5" s="64"/>
      <c r="H5" s="43" t="s">
        <v>87</v>
      </c>
      <c r="I5" s="43">
        <v>97</v>
      </c>
      <c r="J5" s="43">
        <v>96</v>
      </c>
      <c r="K5" s="44"/>
      <c r="L5" s="64"/>
      <c r="M5" s="43" t="s">
        <v>109</v>
      </c>
      <c r="N5" s="43">
        <v>50</v>
      </c>
      <c r="O5" s="43">
        <v>49</v>
      </c>
    </row>
    <row r="6" spans="1:15" x14ac:dyDescent="0.3">
      <c r="A6" s="60"/>
      <c r="B6" s="43" t="s">
        <v>135</v>
      </c>
      <c r="C6" s="43" t="s">
        <v>47</v>
      </c>
      <c r="D6" s="43">
        <v>15</v>
      </c>
      <c r="E6" s="43">
        <v>15</v>
      </c>
      <c r="F6" s="44"/>
      <c r="G6" s="64"/>
      <c r="H6" s="43" t="s">
        <v>85</v>
      </c>
      <c r="I6" s="43">
        <v>97</v>
      </c>
      <c r="J6" s="43">
        <v>96</v>
      </c>
      <c r="K6" s="44"/>
      <c r="L6" s="64"/>
      <c r="M6" s="43" t="s">
        <v>99</v>
      </c>
      <c r="N6" s="43">
        <v>50</v>
      </c>
      <c r="O6" s="43">
        <v>49</v>
      </c>
    </row>
    <row r="7" spans="1:15" x14ac:dyDescent="0.3">
      <c r="A7" s="60"/>
      <c r="B7" s="43" t="s">
        <v>137</v>
      </c>
      <c r="C7" s="43" t="s">
        <v>130</v>
      </c>
      <c r="D7" s="43">
        <v>15</v>
      </c>
      <c r="E7" s="43">
        <v>15</v>
      </c>
      <c r="F7" s="44"/>
      <c r="G7" s="64"/>
      <c r="H7" s="43" t="s">
        <v>73</v>
      </c>
      <c r="I7" s="43">
        <v>94</v>
      </c>
      <c r="J7" s="43">
        <v>93</v>
      </c>
      <c r="K7" s="44"/>
      <c r="L7" s="64"/>
      <c r="M7" s="43" t="s">
        <v>111</v>
      </c>
      <c r="N7" s="43">
        <v>50</v>
      </c>
      <c r="O7" s="43">
        <v>49</v>
      </c>
    </row>
    <row r="8" spans="1:15" x14ac:dyDescent="0.3">
      <c r="A8" s="60"/>
      <c r="B8" s="43" t="s">
        <v>139</v>
      </c>
      <c r="C8" s="43" t="s">
        <v>134</v>
      </c>
      <c r="D8" s="43">
        <v>10</v>
      </c>
      <c r="E8" s="43">
        <v>10</v>
      </c>
      <c r="F8" s="44"/>
      <c r="G8" s="64"/>
      <c r="H8" s="43" t="s">
        <v>93</v>
      </c>
      <c r="I8" s="43">
        <v>93</v>
      </c>
      <c r="J8" s="43">
        <v>92</v>
      </c>
      <c r="K8" s="44"/>
      <c r="L8" s="64"/>
      <c r="M8" s="43" t="s">
        <v>107</v>
      </c>
      <c r="N8" s="43">
        <v>50</v>
      </c>
      <c r="O8" s="43">
        <v>49</v>
      </c>
    </row>
    <row r="9" spans="1:15" x14ac:dyDescent="0.3">
      <c r="A9" s="60"/>
      <c r="B9" s="43" t="s">
        <v>140</v>
      </c>
      <c r="C9" s="43" t="s">
        <v>138</v>
      </c>
      <c r="D9" s="43">
        <v>10</v>
      </c>
      <c r="E9" s="43">
        <v>10</v>
      </c>
      <c r="F9" s="44"/>
      <c r="G9" s="64"/>
      <c r="H9" s="43" t="s">
        <v>92</v>
      </c>
      <c r="I9" s="43">
        <v>88</v>
      </c>
      <c r="J9" s="43">
        <v>88</v>
      </c>
      <c r="K9" s="44"/>
      <c r="L9" s="64"/>
      <c r="M9" s="43" t="s">
        <v>103</v>
      </c>
      <c r="N9" s="43">
        <v>50</v>
      </c>
      <c r="O9" s="43">
        <v>49</v>
      </c>
    </row>
    <row r="10" spans="1:15" x14ac:dyDescent="0.3">
      <c r="A10" s="60"/>
      <c r="B10" s="43" t="s">
        <v>141</v>
      </c>
      <c r="C10" s="43" t="s">
        <v>136</v>
      </c>
      <c r="D10" s="43">
        <v>6</v>
      </c>
      <c r="E10" s="43">
        <v>6</v>
      </c>
      <c r="F10" s="44"/>
      <c r="G10" s="64"/>
      <c r="H10" s="43" t="s">
        <v>81</v>
      </c>
      <c r="I10" s="43">
        <v>81</v>
      </c>
      <c r="J10" s="43">
        <v>80</v>
      </c>
      <c r="K10" s="44"/>
      <c r="L10" s="64"/>
      <c r="M10" s="43" t="s">
        <v>105</v>
      </c>
      <c r="N10" s="43">
        <v>50</v>
      </c>
      <c r="O10" s="43">
        <v>49</v>
      </c>
    </row>
    <row r="11" spans="1:15" x14ac:dyDescent="0.3">
      <c r="A11" s="60"/>
      <c r="B11" s="43" t="s">
        <v>142</v>
      </c>
      <c r="C11" s="43" t="s">
        <v>145</v>
      </c>
      <c r="D11" s="43">
        <v>5</v>
      </c>
      <c r="E11" s="43">
        <v>5</v>
      </c>
      <c r="F11" s="44"/>
      <c r="G11" s="65"/>
      <c r="H11" s="43" t="s">
        <v>72</v>
      </c>
      <c r="I11" s="43">
        <v>78</v>
      </c>
      <c r="J11" s="43">
        <v>77</v>
      </c>
      <c r="K11" s="44"/>
      <c r="L11" s="65"/>
      <c r="M11" s="43" t="s">
        <v>93</v>
      </c>
      <c r="N11" s="43">
        <v>46</v>
      </c>
      <c r="O11" s="43">
        <v>45</v>
      </c>
    </row>
    <row r="12" spans="1:15" x14ac:dyDescent="0.3">
      <c r="A12" s="60"/>
      <c r="B12" s="43" t="s">
        <v>144</v>
      </c>
      <c r="C12" s="43" t="s">
        <v>149</v>
      </c>
      <c r="D12" s="43">
        <v>5</v>
      </c>
      <c r="E12" s="43">
        <v>5</v>
      </c>
      <c r="F12" s="44"/>
      <c r="G12" s="62"/>
      <c r="H12" s="43" t="s">
        <v>75</v>
      </c>
      <c r="I12" s="43">
        <v>73</v>
      </c>
      <c r="J12" s="43">
        <v>72</v>
      </c>
      <c r="K12" s="44"/>
      <c r="L12" s="62"/>
      <c r="M12" s="43" t="s">
        <v>91</v>
      </c>
      <c r="N12" s="43">
        <v>43</v>
      </c>
      <c r="O12" s="43">
        <v>42</v>
      </c>
    </row>
    <row r="13" spans="1:15" x14ac:dyDescent="0.3">
      <c r="A13" s="60"/>
      <c r="B13" s="43" t="s">
        <v>146</v>
      </c>
      <c r="C13" s="43" t="s">
        <v>147</v>
      </c>
      <c r="D13" s="43">
        <v>3</v>
      </c>
      <c r="E13" s="43">
        <v>3</v>
      </c>
      <c r="F13" s="44"/>
      <c r="G13" s="62"/>
      <c r="H13" s="43" t="s">
        <v>101</v>
      </c>
      <c r="I13" s="43">
        <v>70</v>
      </c>
      <c r="J13" s="43">
        <v>69</v>
      </c>
      <c r="K13" s="44"/>
      <c r="L13" s="62"/>
      <c r="M13" s="43" t="s">
        <v>65</v>
      </c>
      <c r="N13" s="43">
        <v>42</v>
      </c>
      <c r="O13" s="43">
        <v>41</v>
      </c>
    </row>
    <row r="14" spans="1:15" x14ac:dyDescent="0.3">
      <c r="A14" s="60"/>
      <c r="B14" s="43" t="s">
        <v>148</v>
      </c>
      <c r="C14" s="43" t="s">
        <v>48</v>
      </c>
      <c r="D14" s="43">
        <v>2</v>
      </c>
      <c r="E14" s="43">
        <v>2</v>
      </c>
      <c r="F14" s="44"/>
      <c r="G14" s="62"/>
      <c r="H14" s="43" t="s">
        <v>86</v>
      </c>
      <c r="I14" s="43">
        <v>69</v>
      </c>
      <c r="J14" s="43">
        <v>69</v>
      </c>
      <c r="K14" s="44"/>
      <c r="L14" s="62"/>
      <c r="M14" s="43" t="s">
        <v>66</v>
      </c>
      <c r="N14" s="43">
        <v>42</v>
      </c>
      <c r="O14" s="43">
        <v>41</v>
      </c>
    </row>
    <row r="15" spans="1:15" x14ac:dyDescent="0.3">
      <c r="A15" s="60"/>
      <c r="B15" s="43"/>
      <c r="C15" s="43" t="s">
        <v>185</v>
      </c>
      <c r="D15" s="43">
        <v>1</v>
      </c>
      <c r="E15" s="43">
        <v>1</v>
      </c>
      <c r="F15" s="44"/>
      <c r="G15" s="62"/>
      <c r="H15" s="43" t="s">
        <v>88</v>
      </c>
      <c r="I15" s="43">
        <v>69</v>
      </c>
      <c r="J15" s="43">
        <v>69</v>
      </c>
      <c r="K15" s="44"/>
      <c r="L15" s="62"/>
      <c r="M15" s="43" t="s">
        <v>102</v>
      </c>
      <c r="N15" s="43">
        <v>42</v>
      </c>
      <c r="O15" s="43">
        <v>41</v>
      </c>
    </row>
    <row r="16" spans="1:15" x14ac:dyDescent="0.3">
      <c r="A16" s="45"/>
      <c r="B16" s="44"/>
      <c r="C16" s="44"/>
      <c r="D16" s="44"/>
      <c r="E16" s="44"/>
      <c r="F16" s="44"/>
      <c r="G16" s="62"/>
      <c r="H16" s="43" t="s">
        <v>82</v>
      </c>
      <c r="I16" s="43">
        <v>68</v>
      </c>
      <c r="J16" s="43">
        <v>67</v>
      </c>
      <c r="K16" s="44"/>
      <c r="L16" s="62"/>
      <c r="M16" s="43" t="s">
        <v>110</v>
      </c>
      <c r="N16" s="43">
        <v>42</v>
      </c>
      <c r="O16" s="43">
        <v>41</v>
      </c>
    </row>
    <row r="17" spans="1:15" x14ac:dyDescent="0.3">
      <c r="A17" s="44"/>
      <c r="B17" s="44"/>
      <c r="C17" s="44"/>
      <c r="D17" s="44"/>
      <c r="E17" s="44"/>
      <c r="F17" s="44"/>
      <c r="G17" s="62"/>
      <c r="H17" s="43" t="s">
        <v>83</v>
      </c>
      <c r="I17" s="43">
        <v>68</v>
      </c>
      <c r="J17" s="43">
        <v>67</v>
      </c>
      <c r="K17" s="44"/>
      <c r="L17" s="62"/>
      <c r="M17" s="43" t="s">
        <v>98</v>
      </c>
      <c r="N17" s="43">
        <v>42</v>
      </c>
      <c r="O17" s="43">
        <v>41</v>
      </c>
    </row>
    <row r="18" spans="1:15" x14ac:dyDescent="0.3">
      <c r="A18" s="44"/>
      <c r="B18" s="44"/>
      <c r="C18" s="44"/>
      <c r="D18" s="44"/>
      <c r="E18" s="44"/>
      <c r="F18" s="44"/>
      <c r="G18" s="62"/>
      <c r="H18" s="43" t="s">
        <v>69</v>
      </c>
      <c r="I18" s="43">
        <v>66</v>
      </c>
      <c r="J18" s="43">
        <v>65</v>
      </c>
      <c r="K18" s="44"/>
      <c r="L18" s="62"/>
      <c r="M18" s="43" t="s">
        <v>100</v>
      </c>
      <c r="N18" s="43">
        <v>42</v>
      </c>
      <c r="O18" s="43">
        <v>41</v>
      </c>
    </row>
    <row r="19" spans="1:15" x14ac:dyDescent="0.3">
      <c r="A19" s="44"/>
      <c r="B19" s="44"/>
      <c r="C19" s="44"/>
      <c r="D19" s="44"/>
      <c r="E19" s="44"/>
      <c r="F19" s="44"/>
      <c r="G19" s="62"/>
      <c r="H19" s="43" t="s">
        <v>103</v>
      </c>
      <c r="I19" s="43">
        <v>66</v>
      </c>
      <c r="J19" s="43">
        <v>65</v>
      </c>
      <c r="K19" s="44"/>
      <c r="L19" s="62"/>
      <c r="M19" s="43" t="s">
        <v>112</v>
      </c>
      <c r="N19" s="43">
        <v>42</v>
      </c>
      <c r="O19" s="43">
        <v>41</v>
      </c>
    </row>
    <row r="20" spans="1:15" x14ac:dyDescent="0.3">
      <c r="A20" s="44"/>
      <c r="B20" s="44"/>
      <c r="C20" s="44"/>
      <c r="D20" s="44"/>
      <c r="E20" s="44"/>
      <c r="F20" s="44"/>
      <c r="G20" s="62"/>
      <c r="H20" s="43" t="s">
        <v>79</v>
      </c>
      <c r="I20" s="43">
        <v>66</v>
      </c>
      <c r="J20" s="43">
        <v>65</v>
      </c>
      <c r="K20" s="44"/>
      <c r="L20" s="62"/>
      <c r="M20" s="43" t="s">
        <v>96</v>
      </c>
      <c r="N20" s="43">
        <v>42</v>
      </c>
      <c r="O20" s="43">
        <v>41</v>
      </c>
    </row>
    <row r="21" spans="1:15" x14ac:dyDescent="0.3">
      <c r="A21" s="44"/>
      <c r="B21" s="44"/>
      <c r="C21" s="44"/>
      <c r="D21" s="44"/>
      <c r="E21" s="44"/>
      <c r="F21" s="44"/>
      <c r="G21" s="62"/>
      <c r="H21" s="43" t="s">
        <v>67</v>
      </c>
      <c r="I21" s="43">
        <v>66</v>
      </c>
      <c r="J21" s="43">
        <v>65</v>
      </c>
      <c r="K21" s="44"/>
      <c r="L21" s="62"/>
      <c r="M21" s="43" t="s">
        <v>108</v>
      </c>
      <c r="N21" s="43">
        <v>42</v>
      </c>
      <c r="O21" s="43">
        <v>41</v>
      </c>
    </row>
    <row r="22" spans="1:15" x14ac:dyDescent="0.3">
      <c r="A22" s="44"/>
      <c r="B22" s="44"/>
      <c r="C22" s="44"/>
      <c r="D22" s="44"/>
      <c r="E22" s="44"/>
      <c r="F22" s="44"/>
      <c r="G22" s="62"/>
      <c r="H22" s="43" t="s">
        <v>74</v>
      </c>
      <c r="I22" s="43">
        <v>65</v>
      </c>
      <c r="J22" s="43">
        <v>65</v>
      </c>
      <c r="K22" s="44"/>
      <c r="L22" s="62"/>
      <c r="M22" s="43" t="s">
        <v>63</v>
      </c>
      <c r="N22" s="43">
        <v>42</v>
      </c>
      <c r="O22" s="43">
        <v>41</v>
      </c>
    </row>
    <row r="23" spans="1:15" x14ac:dyDescent="0.3">
      <c r="A23" s="44"/>
      <c r="B23" s="44"/>
      <c r="C23" s="44"/>
      <c r="D23" s="44"/>
      <c r="E23" s="44"/>
      <c r="F23" s="44"/>
      <c r="G23" s="62"/>
      <c r="H23" s="43" t="s">
        <v>109</v>
      </c>
      <c r="I23" s="43">
        <v>65</v>
      </c>
      <c r="J23" s="43">
        <v>64</v>
      </c>
      <c r="K23" s="44"/>
      <c r="L23" s="62"/>
      <c r="M23" s="43" t="s">
        <v>64</v>
      </c>
      <c r="N23" s="43">
        <v>42</v>
      </c>
      <c r="O23" s="43">
        <v>41</v>
      </c>
    </row>
    <row r="24" spans="1:15" x14ac:dyDescent="0.3">
      <c r="A24" s="44"/>
      <c r="B24" s="44"/>
      <c r="C24" s="44"/>
      <c r="D24" s="44"/>
      <c r="E24" s="44"/>
      <c r="F24" s="44"/>
      <c r="G24" s="62"/>
      <c r="H24" s="43" t="s">
        <v>107</v>
      </c>
      <c r="I24" s="43">
        <v>65</v>
      </c>
      <c r="J24" s="43">
        <v>64</v>
      </c>
      <c r="K24" s="44"/>
      <c r="L24" s="62"/>
      <c r="M24" s="43" t="s">
        <v>104</v>
      </c>
      <c r="N24" s="43">
        <v>42</v>
      </c>
      <c r="O24" s="43">
        <v>41</v>
      </c>
    </row>
    <row r="25" spans="1:15" x14ac:dyDescent="0.3">
      <c r="A25" s="44"/>
      <c r="B25" s="44"/>
      <c r="C25" s="44"/>
      <c r="D25" s="44"/>
      <c r="E25" s="44"/>
      <c r="F25" s="44"/>
      <c r="G25" s="62"/>
      <c r="H25" s="43" t="s">
        <v>99</v>
      </c>
      <c r="I25" s="43">
        <v>65</v>
      </c>
      <c r="J25" s="43">
        <v>64</v>
      </c>
      <c r="K25" s="44"/>
      <c r="L25" s="62"/>
      <c r="M25" s="43" t="s">
        <v>106</v>
      </c>
      <c r="N25" s="43">
        <v>42</v>
      </c>
      <c r="O25" s="43">
        <v>41</v>
      </c>
    </row>
    <row r="26" spans="1:15" x14ac:dyDescent="0.3">
      <c r="A26" s="44"/>
      <c r="B26" s="44"/>
      <c r="C26" s="44"/>
      <c r="D26" s="44"/>
      <c r="E26" s="44"/>
      <c r="F26" s="44"/>
      <c r="G26" s="62"/>
      <c r="H26" s="43" t="s">
        <v>111</v>
      </c>
      <c r="I26" s="43">
        <v>65</v>
      </c>
      <c r="J26" s="43">
        <v>64</v>
      </c>
      <c r="K26" s="44"/>
      <c r="L26" s="62"/>
      <c r="M26" s="43" t="s">
        <v>94</v>
      </c>
      <c r="N26" s="43">
        <v>42</v>
      </c>
      <c r="O26" s="43">
        <v>41</v>
      </c>
    </row>
    <row r="27" spans="1:15" x14ac:dyDescent="0.3">
      <c r="A27" s="44"/>
      <c r="B27" s="44"/>
      <c r="C27" s="44"/>
      <c r="D27" s="44"/>
      <c r="E27" s="44"/>
      <c r="F27" s="44"/>
      <c r="G27" s="62"/>
      <c r="H27" s="43" t="s">
        <v>94</v>
      </c>
      <c r="I27" s="43">
        <v>62</v>
      </c>
      <c r="J27" s="43">
        <v>62</v>
      </c>
      <c r="K27" s="44"/>
      <c r="L27" s="62"/>
      <c r="M27" s="43" t="s">
        <v>67</v>
      </c>
      <c r="N27" s="43">
        <v>40</v>
      </c>
      <c r="O27" s="43">
        <v>39</v>
      </c>
    </row>
    <row r="28" spans="1:15" x14ac:dyDescent="0.3">
      <c r="A28" s="44"/>
      <c r="B28" s="44"/>
      <c r="C28" s="44"/>
      <c r="D28" s="44"/>
      <c r="E28" s="44"/>
      <c r="F28" s="44"/>
      <c r="G28" s="62"/>
      <c r="H28" s="43" t="s">
        <v>112</v>
      </c>
      <c r="I28" s="43">
        <v>56</v>
      </c>
      <c r="J28" s="43">
        <v>55</v>
      </c>
      <c r="K28" s="44"/>
      <c r="L28" s="62"/>
      <c r="M28" s="43" t="s">
        <v>68</v>
      </c>
      <c r="N28" s="43">
        <v>40</v>
      </c>
      <c r="O28" s="43">
        <v>39</v>
      </c>
    </row>
    <row r="29" spans="1:15" x14ac:dyDescent="0.3">
      <c r="A29" s="44"/>
      <c r="B29" s="44"/>
      <c r="C29" s="44"/>
      <c r="D29" s="44"/>
      <c r="E29" s="44"/>
      <c r="F29" s="44"/>
      <c r="G29" s="62"/>
      <c r="H29" s="43" t="s">
        <v>76</v>
      </c>
      <c r="I29" s="43">
        <v>52</v>
      </c>
      <c r="J29" s="43">
        <v>51</v>
      </c>
      <c r="K29" s="44"/>
      <c r="L29" s="62"/>
      <c r="M29" s="43" t="s">
        <v>92</v>
      </c>
      <c r="N29" s="43">
        <v>40</v>
      </c>
      <c r="O29" s="43">
        <v>39</v>
      </c>
    </row>
    <row r="30" spans="1:15" x14ac:dyDescent="0.3">
      <c r="A30" s="44"/>
      <c r="B30" s="44"/>
      <c r="C30" s="44"/>
      <c r="D30" s="44"/>
      <c r="E30" s="44"/>
      <c r="F30" s="44"/>
      <c r="G30" s="62"/>
      <c r="H30" s="43" t="s">
        <v>84</v>
      </c>
      <c r="I30" s="43">
        <v>51</v>
      </c>
      <c r="J30" s="43">
        <v>50</v>
      </c>
      <c r="K30" s="44"/>
      <c r="L30" s="62"/>
      <c r="M30" s="43" t="s">
        <v>79</v>
      </c>
      <c r="N30" s="43">
        <v>39</v>
      </c>
      <c r="O30" s="43">
        <v>38</v>
      </c>
    </row>
    <row r="31" spans="1:15" x14ac:dyDescent="0.3">
      <c r="A31" s="44"/>
      <c r="B31" s="44"/>
      <c r="C31" s="44"/>
      <c r="D31" s="44"/>
      <c r="E31" s="44"/>
      <c r="F31" s="44"/>
      <c r="G31" s="62"/>
      <c r="H31" s="43" t="s">
        <v>104</v>
      </c>
      <c r="I31" s="43">
        <v>50</v>
      </c>
      <c r="J31" s="43">
        <v>49</v>
      </c>
      <c r="K31" s="44"/>
      <c r="L31" s="62"/>
      <c r="M31" s="43" t="s">
        <v>80</v>
      </c>
      <c r="N31" s="43">
        <v>39</v>
      </c>
      <c r="O31" s="43">
        <v>38</v>
      </c>
    </row>
    <row r="32" spans="1:15" x14ac:dyDescent="0.3">
      <c r="A32" s="44"/>
      <c r="B32" s="44"/>
      <c r="C32" s="44"/>
      <c r="D32" s="44"/>
      <c r="E32" s="44"/>
      <c r="F32" s="44"/>
      <c r="G32" s="62"/>
      <c r="H32" s="43" t="s">
        <v>70</v>
      </c>
      <c r="I32" s="43">
        <v>49</v>
      </c>
      <c r="J32" s="43">
        <v>48</v>
      </c>
      <c r="K32" s="44"/>
      <c r="L32" s="62"/>
      <c r="M32" s="43" t="s">
        <v>69</v>
      </c>
      <c r="N32" s="43">
        <v>39</v>
      </c>
      <c r="O32" s="43">
        <v>38</v>
      </c>
    </row>
    <row r="33" spans="1:15" x14ac:dyDescent="0.3">
      <c r="A33" s="44"/>
      <c r="B33" s="44"/>
      <c r="C33" s="44"/>
      <c r="D33" s="44"/>
      <c r="E33" s="44"/>
      <c r="F33" s="44"/>
      <c r="G33" s="62"/>
      <c r="H33" s="43" t="s">
        <v>80</v>
      </c>
      <c r="I33" s="43">
        <v>49</v>
      </c>
      <c r="J33" s="43">
        <v>48</v>
      </c>
      <c r="K33" s="44"/>
      <c r="L33" s="62"/>
      <c r="M33" s="43" t="s">
        <v>89</v>
      </c>
      <c r="N33" s="43">
        <v>39</v>
      </c>
      <c r="O33" s="43">
        <v>38</v>
      </c>
    </row>
    <row r="34" spans="1:15" x14ac:dyDescent="0.3">
      <c r="A34" s="44"/>
      <c r="B34" s="44"/>
      <c r="C34" s="44"/>
      <c r="D34" s="44"/>
      <c r="E34" s="44"/>
      <c r="F34" s="44"/>
      <c r="G34" s="62"/>
      <c r="H34" s="43" t="s">
        <v>102</v>
      </c>
      <c r="I34" s="43">
        <v>49</v>
      </c>
      <c r="J34" s="43">
        <v>48</v>
      </c>
      <c r="K34" s="44"/>
      <c r="L34" s="62"/>
      <c r="M34" s="43" t="s">
        <v>70</v>
      </c>
      <c r="N34" s="43">
        <v>39</v>
      </c>
      <c r="O34" s="43">
        <v>38</v>
      </c>
    </row>
    <row r="35" spans="1:15" x14ac:dyDescent="0.3">
      <c r="A35" s="44"/>
      <c r="B35" s="44"/>
      <c r="C35" s="44"/>
      <c r="D35" s="44"/>
      <c r="E35" s="44"/>
      <c r="F35" s="44"/>
      <c r="G35" s="62"/>
      <c r="H35" s="43" t="s">
        <v>110</v>
      </c>
      <c r="I35" s="43">
        <v>49</v>
      </c>
      <c r="J35" s="43">
        <v>48</v>
      </c>
      <c r="K35" s="44"/>
      <c r="L35" s="62"/>
      <c r="M35" s="43" t="s">
        <v>81</v>
      </c>
      <c r="N35" s="43">
        <v>38</v>
      </c>
      <c r="O35" s="43">
        <v>37</v>
      </c>
    </row>
    <row r="36" spans="1:15" x14ac:dyDescent="0.3">
      <c r="A36" s="44"/>
      <c r="B36" s="44"/>
      <c r="C36" s="44"/>
      <c r="D36" s="44"/>
      <c r="E36" s="44"/>
      <c r="F36" s="44"/>
      <c r="G36" s="62"/>
      <c r="H36" s="43" t="s">
        <v>108</v>
      </c>
      <c r="I36" s="43">
        <v>49</v>
      </c>
      <c r="J36" s="43">
        <v>48</v>
      </c>
      <c r="K36" s="44"/>
      <c r="L36" s="62"/>
      <c r="M36" s="43" t="s">
        <v>82</v>
      </c>
      <c r="N36" s="43">
        <v>38</v>
      </c>
      <c r="O36" s="43">
        <v>37</v>
      </c>
    </row>
    <row r="37" spans="1:15" x14ac:dyDescent="0.3">
      <c r="A37" s="44"/>
      <c r="B37" s="44"/>
      <c r="C37" s="44"/>
      <c r="D37" s="44"/>
      <c r="E37" s="44"/>
      <c r="F37" s="44"/>
      <c r="G37" s="62"/>
      <c r="H37" s="43" t="s">
        <v>68</v>
      </c>
      <c r="I37" s="43">
        <v>49</v>
      </c>
      <c r="J37" s="43">
        <v>48</v>
      </c>
      <c r="K37" s="44"/>
      <c r="L37" s="62"/>
      <c r="M37" s="43" t="s">
        <v>77</v>
      </c>
      <c r="N37" s="43">
        <v>37</v>
      </c>
      <c r="O37" s="43">
        <v>36</v>
      </c>
    </row>
    <row r="38" spans="1:15" x14ac:dyDescent="0.3">
      <c r="A38" s="44"/>
      <c r="B38" s="44"/>
      <c r="C38" s="44"/>
      <c r="D38" s="44"/>
      <c r="E38" s="44"/>
      <c r="F38" s="44"/>
      <c r="G38" s="62"/>
      <c r="H38" s="43" t="s">
        <v>100</v>
      </c>
      <c r="I38" s="43">
        <v>49</v>
      </c>
      <c r="J38" s="43">
        <v>48</v>
      </c>
      <c r="K38" s="44"/>
      <c r="L38" s="62"/>
      <c r="M38" s="43" t="s">
        <v>75</v>
      </c>
      <c r="N38" s="43">
        <v>37</v>
      </c>
      <c r="O38" s="43">
        <v>36</v>
      </c>
    </row>
    <row r="39" spans="1:15" x14ac:dyDescent="0.3">
      <c r="A39" s="44"/>
      <c r="B39" s="44"/>
      <c r="C39" s="44"/>
      <c r="D39" s="44"/>
      <c r="E39" s="44"/>
      <c r="F39" s="44"/>
      <c r="G39" s="62"/>
      <c r="H39" s="43" t="s">
        <v>47</v>
      </c>
      <c r="I39" s="43">
        <v>39</v>
      </c>
      <c r="J39" s="43">
        <v>39</v>
      </c>
      <c r="K39" s="44"/>
      <c r="L39" s="62"/>
      <c r="M39" s="43" t="s">
        <v>78</v>
      </c>
      <c r="N39" s="43">
        <v>37</v>
      </c>
      <c r="O39" s="43">
        <v>36</v>
      </c>
    </row>
    <row r="40" spans="1:15" x14ac:dyDescent="0.3">
      <c r="A40" s="44"/>
      <c r="B40" s="44"/>
      <c r="C40" s="44"/>
      <c r="D40" s="44"/>
      <c r="E40" s="44"/>
      <c r="F40" s="44"/>
      <c r="G40" s="62"/>
      <c r="H40" s="43" t="s">
        <v>166</v>
      </c>
      <c r="I40" s="43">
        <v>35</v>
      </c>
      <c r="J40" s="43">
        <v>35</v>
      </c>
      <c r="K40" s="44"/>
      <c r="L40" s="62"/>
      <c r="M40" s="43" t="s">
        <v>76</v>
      </c>
      <c r="N40" s="43">
        <v>37</v>
      </c>
      <c r="O40" s="43">
        <v>36</v>
      </c>
    </row>
    <row r="41" spans="1:15" x14ac:dyDescent="0.3">
      <c r="A41" s="44"/>
      <c r="B41" s="44"/>
      <c r="C41" s="44"/>
      <c r="D41" s="44"/>
      <c r="E41" s="44"/>
      <c r="F41" s="44"/>
      <c r="G41" s="62"/>
      <c r="H41" s="43" t="s">
        <v>152</v>
      </c>
      <c r="I41" s="43">
        <v>24</v>
      </c>
      <c r="J41" s="43">
        <v>24</v>
      </c>
      <c r="K41" s="44"/>
      <c r="L41" s="62"/>
      <c r="M41" s="43" t="s">
        <v>83</v>
      </c>
      <c r="N41" s="43">
        <v>36</v>
      </c>
      <c r="O41" s="43">
        <v>35</v>
      </c>
    </row>
    <row r="42" spans="1:15" x14ac:dyDescent="0.3">
      <c r="A42" s="44"/>
      <c r="B42" s="44"/>
      <c r="C42" s="44"/>
      <c r="D42" s="44"/>
      <c r="E42" s="44"/>
      <c r="F42" s="44"/>
      <c r="G42" s="62"/>
      <c r="H42" s="43" t="s">
        <v>114</v>
      </c>
      <c r="I42" s="43">
        <v>23</v>
      </c>
      <c r="J42" s="43">
        <v>23</v>
      </c>
      <c r="K42" s="44"/>
      <c r="L42" s="62"/>
      <c r="M42" s="43" t="s">
        <v>84</v>
      </c>
      <c r="N42" s="43">
        <v>36</v>
      </c>
      <c r="O42" s="43">
        <v>35</v>
      </c>
    </row>
    <row r="43" spans="1:15" x14ac:dyDescent="0.3">
      <c r="A43" s="44"/>
      <c r="B43" s="44"/>
      <c r="C43" s="44"/>
      <c r="D43" s="44"/>
      <c r="E43" s="44"/>
      <c r="F43" s="44"/>
      <c r="G43" s="62"/>
      <c r="H43" s="43" t="s">
        <v>156</v>
      </c>
      <c r="I43" s="43">
        <v>16</v>
      </c>
      <c r="J43" s="43">
        <v>16</v>
      </c>
      <c r="K43" s="44"/>
      <c r="L43" s="62"/>
      <c r="M43" s="43" t="s">
        <v>90</v>
      </c>
      <c r="N43" s="43">
        <v>36</v>
      </c>
      <c r="O43" s="43">
        <v>35</v>
      </c>
    </row>
    <row r="44" spans="1:15" x14ac:dyDescent="0.3">
      <c r="A44" s="44"/>
      <c r="B44" s="44"/>
      <c r="C44" s="44"/>
      <c r="D44" s="44"/>
      <c r="E44" s="44"/>
      <c r="F44" s="44"/>
      <c r="G44" s="62"/>
      <c r="H44" s="43" t="s">
        <v>151</v>
      </c>
      <c r="I44" s="43">
        <v>16</v>
      </c>
      <c r="J44" s="43">
        <v>16</v>
      </c>
      <c r="K44" s="44"/>
      <c r="L44" s="62"/>
      <c r="M44" s="43" t="s">
        <v>61</v>
      </c>
      <c r="N44" s="43">
        <v>30</v>
      </c>
      <c r="O44" s="43">
        <v>29</v>
      </c>
    </row>
    <row r="45" spans="1:15" x14ac:dyDescent="0.3">
      <c r="A45" s="44"/>
      <c r="B45" s="44"/>
      <c r="C45" s="44"/>
      <c r="D45" s="44"/>
      <c r="E45" s="44"/>
      <c r="F45" s="44"/>
      <c r="G45" s="62"/>
      <c r="H45" s="43" t="s">
        <v>169</v>
      </c>
      <c r="I45" s="43">
        <v>16</v>
      </c>
      <c r="J45" s="43">
        <v>16</v>
      </c>
      <c r="K45" s="44"/>
      <c r="L45" s="62"/>
      <c r="M45" s="43" t="s">
        <v>87</v>
      </c>
      <c r="N45" s="43">
        <v>29</v>
      </c>
      <c r="O45" s="43">
        <v>28</v>
      </c>
    </row>
    <row r="46" spans="1:15" x14ac:dyDescent="0.3">
      <c r="A46" s="44"/>
      <c r="B46" s="44"/>
      <c r="C46" s="44"/>
      <c r="D46" s="44"/>
      <c r="E46" s="44"/>
      <c r="F46" s="44"/>
      <c r="G46" s="62"/>
      <c r="H46" s="43" t="s">
        <v>160</v>
      </c>
      <c r="I46" s="43">
        <v>16</v>
      </c>
      <c r="J46" s="43">
        <v>16</v>
      </c>
      <c r="K46" s="44"/>
      <c r="L46" s="62"/>
      <c r="M46" s="43" t="s">
        <v>88</v>
      </c>
      <c r="N46" s="43">
        <v>29</v>
      </c>
      <c r="O46" s="43">
        <v>28</v>
      </c>
    </row>
    <row r="47" spans="1:15" x14ac:dyDescent="0.3">
      <c r="A47" s="44"/>
      <c r="B47" s="44"/>
      <c r="C47" s="44"/>
      <c r="D47" s="44"/>
      <c r="E47" s="44"/>
      <c r="F47" s="44"/>
      <c r="G47" s="62"/>
      <c r="H47" s="43" t="s">
        <v>49</v>
      </c>
      <c r="I47" s="43">
        <v>15</v>
      </c>
      <c r="J47" s="43">
        <v>15</v>
      </c>
      <c r="K47" s="44"/>
      <c r="L47" s="62"/>
      <c r="M47" s="43" t="s">
        <v>62</v>
      </c>
      <c r="N47" s="43">
        <v>29</v>
      </c>
      <c r="O47" s="43">
        <v>28</v>
      </c>
    </row>
    <row r="48" spans="1:15" x14ac:dyDescent="0.3">
      <c r="A48" s="44"/>
      <c r="B48" s="44"/>
      <c r="C48" s="44"/>
      <c r="D48" s="44"/>
      <c r="E48" s="44"/>
      <c r="F48" s="44"/>
      <c r="G48" s="62"/>
      <c r="H48" s="43" t="s">
        <v>113</v>
      </c>
      <c r="I48" s="43">
        <v>14</v>
      </c>
      <c r="J48" s="43">
        <v>14</v>
      </c>
      <c r="K48" s="44"/>
      <c r="L48" s="62"/>
      <c r="M48" s="43" t="s">
        <v>73</v>
      </c>
      <c r="N48" s="43">
        <v>29</v>
      </c>
      <c r="O48" s="43">
        <v>28</v>
      </c>
    </row>
    <row r="49" spans="1:15" x14ac:dyDescent="0.3">
      <c r="A49" s="44"/>
      <c r="B49" s="44"/>
      <c r="C49" s="44"/>
      <c r="D49" s="44"/>
      <c r="E49" s="44"/>
      <c r="F49" s="44"/>
      <c r="G49" s="62"/>
      <c r="H49" s="43" t="s">
        <v>118</v>
      </c>
      <c r="I49" s="43">
        <v>5</v>
      </c>
      <c r="J49" s="43">
        <v>5</v>
      </c>
      <c r="K49" s="44"/>
      <c r="L49" s="62"/>
      <c r="M49" s="43" t="s">
        <v>74</v>
      </c>
      <c r="N49" s="43">
        <v>29</v>
      </c>
      <c r="O49" s="43">
        <v>28</v>
      </c>
    </row>
    <row r="50" spans="1:15" x14ac:dyDescent="0.3">
      <c r="A50" s="44"/>
      <c r="B50" s="44"/>
      <c r="C50" s="44"/>
      <c r="D50" s="44"/>
      <c r="E50" s="44"/>
      <c r="F50" s="44"/>
      <c r="G50" s="62"/>
      <c r="H50" s="43" t="s">
        <v>172</v>
      </c>
      <c r="I50" s="43">
        <v>4</v>
      </c>
      <c r="J50" s="43">
        <v>4</v>
      </c>
      <c r="K50" s="44"/>
      <c r="L50" s="62"/>
      <c r="M50" s="43" t="s">
        <v>71</v>
      </c>
      <c r="N50" s="43">
        <v>27</v>
      </c>
      <c r="O50" s="43">
        <v>26</v>
      </c>
    </row>
    <row r="51" spans="1:15" x14ac:dyDescent="0.3">
      <c r="A51" s="44"/>
      <c r="B51" s="44"/>
      <c r="C51" s="44"/>
      <c r="D51" s="44"/>
      <c r="E51" s="44"/>
      <c r="F51" s="44"/>
      <c r="G51" s="62"/>
      <c r="H51" s="43" t="s">
        <v>186</v>
      </c>
      <c r="I51" s="43">
        <v>3</v>
      </c>
      <c r="J51" s="43">
        <v>3</v>
      </c>
      <c r="K51" s="44"/>
      <c r="L51" s="62"/>
      <c r="M51" s="43" t="s">
        <v>72</v>
      </c>
      <c r="N51" s="43">
        <v>27</v>
      </c>
      <c r="O51" s="43">
        <v>26</v>
      </c>
    </row>
    <row r="52" spans="1:15" x14ac:dyDescent="0.3">
      <c r="A52" s="44"/>
      <c r="B52" s="44"/>
      <c r="C52" s="44"/>
      <c r="D52" s="44"/>
      <c r="E52" s="44"/>
      <c r="F52" s="44"/>
      <c r="G52" s="62"/>
      <c r="H52" s="43" t="s">
        <v>187</v>
      </c>
      <c r="I52" s="43">
        <v>3</v>
      </c>
      <c r="J52" s="43">
        <v>3</v>
      </c>
      <c r="K52" s="44"/>
      <c r="L52" s="62"/>
      <c r="M52" s="43" t="s">
        <v>85</v>
      </c>
      <c r="N52" s="43">
        <v>27</v>
      </c>
      <c r="O52" s="43">
        <v>26</v>
      </c>
    </row>
    <row r="53" spans="1:15" x14ac:dyDescent="0.3">
      <c r="A53" s="44"/>
      <c r="B53" s="44"/>
      <c r="C53" s="44"/>
      <c r="D53" s="44"/>
      <c r="E53" s="44"/>
      <c r="F53" s="44"/>
      <c r="G53" s="62"/>
      <c r="H53" s="43" t="s">
        <v>188</v>
      </c>
      <c r="I53" s="43">
        <v>3</v>
      </c>
      <c r="J53" s="43">
        <v>3</v>
      </c>
      <c r="K53" s="44"/>
      <c r="L53" s="62"/>
      <c r="M53" s="43" t="s">
        <v>86</v>
      </c>
      <c r="N53" s="43">
        <v>26</v>
      </c>
      <c r="O53" s="43">
        <v>25</v>
      </c>
    </row>
    <row r="54" spans="1:15" x14ac:dyDescent="0.3">
      <c r="A54" s="44"/>
      <c r="B54" s="44"/>
      <c r="C54" s="44"/>
      <c r="D54" s="44"/>
      <c r="E54" s="44"/>
      <c r="F54" s="44"/>
      <c r="G54" s="62"/>
      <c r="H54" s="43" t="s">
        <v>189</v>
      </c>
      <c r="I54" s="43">
        <v>3</v>
      </c>
      <c r="J54" s="43">
        <v>3</v>
      </c>
      <c r="K54" s="44"/>
      <c r="L54" s="62"/>
      <c r="M54" s="43" t="s">
        <v>59</v>
      </c>
      <c r="N54" s="43">
        <v>26</v>
      </c>
      <c r="O54" s="43">
        <v>25</v>
      </c>
    </row>
    <row r="55" spans="1:15" x14ac:dyDescent="0.3">
      <c r="A55" s="44"/>
      <c r="B55" s="44"/>
      <c r="C55" s="44"/>
      <c r="D55" s="44"/>
      <c r="E55" s="44"/>
      <c r="F55" s="44"/>
      <c r="G55" s="62"/>
      <c r="H55" s="43" t="s">
        <v>50</v>
      </c>
      <c r="I55" s="43">
        <v>3</v>
      </c>
      <c r="J55" s="43">
        <v>3</v>
      </c>
      <c r="K55" s="44"/>
      <c r="L55" s="62"/>
      <c r="M55" s="43" t="s">
        <v>60</v>
      </c>
      <c r="N55" s="43">
        <v>25</v>
      </c>
      <c r="O55" s="43">
        <v>24</v>
      </c>
    </row>
    <row r="56" spans="1:15" x14ac:dyDescent="0.3">
      <c r="A56" s="44"/>
      <c r="B56" s="44"/>
      <c r="C56" s="44"/>
      <c r="D56" s="44"/>
      <c r="E56" s="44"/>
      <c r="F56" s="44"/>
      <c r="G56" s="62"/>
      <c r="H56" s="43" t="s">
        <v>115</v>
      </c>
      <c r="I56" s="43">
        <v>3</v>
      </c>
      <c r="J56" s="43">
        <v>3</v>
      </c>
      <c r="K56" s="44"/>
      <c r="L56" s="62"/>
      <c r="M56" s="43" t="s">
        <v>47</v>
      </c>
      <c r="N56" s="43">
        <v>8</v>
      </c>
      <c r="O56" s="43">
        <v>8</v>
      </c>
    </row>
    <row r="57" spans="1:15" x14ac:dyDescent="0.3">
      <c r="A57" s="44"/>
      <c r="B57" s="44"/>
      <c r="C57" s="44"/>
      <c r="D57" s="44"/>
      <c r="E57" s="44"/>
      <c r="F57" s="44"/>
      <c r="G57" s="62"/>
      <c r="H57" s="43" t="s">
        <v>123</v>
      </c>
      <c r="I57" s="43">
        <v>2</v>
      </c>
      <c r="J57" s="43">
        <v>2</v>
      </c>
      <c r="K57" s="44"/>
      <c r="L57" s="62"/>
      <c r="M57" s="43" t="s">
        <v>113</v>
      </c>
      <c r="N57" s="43">
        <v>4</v>
      </c>
      <c r="O57" s="43">
        <v>4</v>
      </c>
    </row>
    <row r="58" spans="1:15" x14ac:dyDescent="0.3">
      <c r="A58" s="44"/>
      <c r="B58" s="44"/>
      <c r="C58" s="44"/>
      <c r="D58" s="44"/>
      <c r="E58" s="44"/>
      <c r="F58" s="44"/>
      <c r="G58" s="62"/>
      <c r="H58" s="43" t="s">
        <v>164</v>
      </c>
      <c r="I58" s="43">
        <v>2</v>
      </c>
      <c r="J58" s="43">
        <v>2</v>
      </c>
      <c r="K58" s="44"/>
      <c r="L58" s="62"/>
      <c r="M58" s="43" t="s">
        <v>114</v>
      </c>
      <c r="N58" s="43">
        <v>3</v>
      </c>
      <c r="O58" s="43">
        <v>3</v>
      </c>
    </row>
    <row r="59" spans="1:15" x14ac:dyDescent="0.3">
      <c r="A59" s="44"/>
      <c r="B59" s="44"/>
      <c r="C59" s="44"/>
      <c r="D59" s="44"/>
      <c r="E59" s="44"/>
      <c r="F59" s="44"/>
      <c r="G59" s="62"/>
      <c r="H59" s="43" t="s">
        <v>165</v>
      </c>
      <c r="I59" s="43">
        <v>2</v>
      </c>
      <c r="J59" s="43">
        <v>2</v>
      </c>
      <c r="K59" s="44"/>
      <c r="L59" s="62"/>
      <c r="M59" s="43" t="s">
        <v>115</v>
      </c>
      <c r="N59" s="43">
        <v>3</v>
      </c>
      <c r="O59" s="43">
        <v>3</v>
      </c>
    </row>
    <row r="60" spans="1:15" x14ac:dyDescent="0.3">
      <c r="A60" s="44"/>
      <c r="B60" s="44"/>
      <c r="C60" s="44"/>
      <c r="D60" s="44"/>
      <c r="E60" s="44"/>
      <c r="F60" s="44"/>
      <c r="G60" s="62"/>
      <c r="H60" s="43" t="s">
        <v>190</v>
      </c>
      <c r="I60" s="43">
        <v>2</v>
      </c>
      <c r="J60" s="43">
        <v>2</v>
      </c>
      <c r="K60" s="44"/>
      <c r="L60" s="62"/>
      <c r="M60" s="43" t="s">
        <v>118</v>
      </c>
      <c r="N60" s="43">
        <v>2</v>
      </c>
      <c r="O60" s="43">
        <v>2</v>
      </c>
    </row>
    <row r="61" spans="1:15" x14ac:dyDescent="0.3">
      <c r="A61" s="44"/>
      <c r="B61" s="44"/>
      <c r="C61" s="44"/>
      <c r="D61" s="44"/>
      <c r="E61" s="44"/>
      <c r="F61" s="44"/>
      <c r="G61" s="62"/>
      <c r="H61" s="43" t="s">
        <v>153</v>
      </c>
      <c r="I61" s="43">
        <v>2</v>
      </c>
      <c r="J61" s="43">
        <v>2</v>
      </c>
      <c r="K61" s="44"/>
      <c r="L61" s="62"/>
      <c r="M61" s="43" t="s">
        <v>50</v>
      </c>
      <c r="N61" s="43">
        <v>1</v>
      </c>
      <c r="O61" s="43">
        <v>1</v>
      </c>
    </row>
    <row r="62" spans="1:15" x14ac:dyDescent="0.3">
      <c r="A62" s="44"/>
      <c r="B62" s="44"/>
      <c r="C62" s="44"/>
      <c r="D62" s="44"/>
      <c r="E62" s="44"/>
      <c r="F62" s="44"/>
      <c r="G62" s="62"/>
      <c r="H62" s="43" t="s">
        <v>122</v>
      </c>
      <c r="I62" s="43">
        <v>2</v>
      </c>
      <c r="J62" s="43">
        <v>2</v>
      </c>
      <c r="K62" s="44"/>
      <c r="L62" s="62"/>
      <c r="M62" s="43" t="s">
        <v>117</v>
      </c>
      <c r="N62" s="43">
        <v>1</v>
      </c>
      <c r="O62" s="43">
        <v>1</v>
      </c>
    </row>
    <row r="63" spans="1:15" x14ac:dyDescent="0.3">
      <c r="A63" s="44"/>
      <c r="B63" s="44"/>
      <c r="C63" s="44"/>
      <c r="D63" s="44"/>
      <c r="E63" s="44"/>
      <c r="F63" s="44"/>
      <c r="G63" s="62"/>
      <c r="H63" s="43" t="s">
        <v>191</v>
      </c>
      <c r="I63" s="43">
        <v>2</v>
      </c>
      <c r="J63" s="43">
        <v>2</v>
      </c>
      <c r="K63" s="44"/>
      <c r="L63" s="62"/>
      <c r="M63" s="43" t="s">
        <v>157</v>
      </c>
      <c r="N63" s="43">
        <v>1</v>
      </c>
      <c r="O63" s="43">
        <v>1</v>
      </c>
    </row>
    <row r="64" spans="1:15" x14ac:dyDescent="0.3">
      <c r="A64" s="44"/>
      <c r="B64" s="44"/>
      <c r="C64" s="44"/>
      <c r="D64" s="44"/>
      <c r="E64" s="44"/>
      <c r="F64" s="44"/>
      <c r="G64" s="62"/>
      <c r="H64" s="43" t="s">
        <v>120</v>
      </c>
      <c r="I64" s="43">
        <v>2</v>
      </c>
      <c r="J64" s="43">
        <v>2</v>
      </c>
      <c r="K64" s="44"/>
      <c r="L64" s="62"/>
      <c r="M64" s="43" t="s">
        <v>49</v>
      </c>
      <c r="N64" s="43">
        <v>1</v>
      </c>
      <c r="O64" s="43">
        <v>1</v>
      </c>
    </row>
    <row r="65" spans="1:15" x14ac:dyDescent="0.3">
      <c r="A65" s="44"/>
      <c r="B65" s="44"/>
      <c r="C65" s="44"/>
      <c r="D65" s="44"/>
      <c r="E65" s="44"/>
      <c r="F65" s="44"/>
      <c r="G65" s="62"/>
      <c r="H65" s="43" t="s">
        <v>192</v>
      </c>
      <c r="I65" s="43">
        <v>2</v>
      </c>
      <c r="J65" s="43">
        <v>2</v>
      </c>
      <c r="K65" s="44"/>
      <c r="L65" s="62"/>
      <c r="M65" s="43" t="s">
        <v>119</v>
      </c>
      <c r="N65" s="43">
        <v>1</v>
      </c>
      <c r="O65" s="43">
        <v>1</v>
      </c>
    </row>
    <row r="66" spans="1:15" x14ac:dyDescent="0.3">
      <c r="A66" s="44"/>
      <c r="B66" s="44"/>
      <c r="C66" s="44"/>
      <c r="D66" s="44"/>
      <c r="E66" s="44"/>
      <c r="F66" s="44"/>
      <c r="G66" s="62"/>
      <c r="H66" s="43" t="s">
        <v>157</v>
      </c>
      <c r="I66" s="43">
        <v>2</v>
      </c>
      <c r="J66" s="43">
        <v>2</v>
      </c>
      <c r="K66" s="44"/>
      <c r="L66" s="62"/>
      <c r="M66" s="43" t="s">
        <v>190</v>
      </c>
      <c r="N66" s="43">
        <v>1</v>
      </c>
      <c r="O66" s="43">
        <v>1</v>
      </c>
    </row>
    <row r="67" spans="1:15" x14ac:dyDescent="0.3">
      <c r="A67" s="44"/>
      <c r="B67" s="44"/>
      <c r="C67" s="44"/>
      <c r="D67" s="44"/>
      <c r="E67" s="44"/>
      <c r="F67" s="44"/>
      <c r="G67" s="62"/>
      <c r="H67" s="43" t="s">
        <v>193</v>
      </c>
      <c r="I67" s="43">
        <v>1</v>
      </c>
      <c r="J67" s="43">
        <v>1</v>
      </c>
      <c r="K67" s="44"/>
      <c r="L67" s="62"/>
      <c r="M67" s="43" t="s">
        <v>168</v>
      </c>
      <c r="N67" s="43">
        <v>1</v>
      </c>
      <c r="O67" s="43">
        <v>1</v>
      </c>
    </row>
    <row r="68" spans="1:15" x14ac:dyDescent="0.3">
      <c r="A68" s="44"/>
      <c r="B68" s="44"/>
      <c r="C68" s="44"/>
      <c r="D68" s="44"/>
      <c r="E68" s="44"/>
      <c r="F68" s="44"/>
      <c r="G68" s="62"/>
      <c r="H68" s="43" t="s">
        <v>194</v>
      </c>
      <c r="I68" s="43">
        <v>1</v>
      </c>
      <c r="J68" s="43">
        <v>1</v>
      </c>
      <c r="K68" s="44"/>
      <c r="L68" s="62"/>
      <c r="M68" s="43" t="s">
        <v>116</v>
      </c>
      <c r="N68" s="43">
        <v>1</v>
      </c>
      <c r="O68" s="43">
        <v>1</v>
      </c>
    </row>
    <row r="69" spans="1:15" x14ac:dyDescent="0.3">
      <c r="A69" s="44"/>
      <c r="B69" s="44"/>
      <c r="C69" s="44"/>
      <c r="D69" s="44"/>
      <c r="E69" s="44"/>
      <c r="F69" s="44"/>
      <c r="G69" s="62"/>
      <c r="H69" s="43" t="s">
        <v>195</v>
      </c>
      <c r="I69" s="43">
        <v>1</v>
      </c>
      <c r="J69" s="43">
        <v>1</v>
      </c>
      <c r="K69" s="44"/>
      <c r="L69" s="44"/>
      <c r="M69" s="44"/>
      <c r="N69" s="44"/>
      <c r="O69" s="44"/>
    </row>
    <row r="70" spans="1:15" x14ac:dyDescent="0.3">
      <c r="A70" s="44"/>
      <c r="B70" s="44"/>
      <c r="C70" s="44"/>
      <c r="D70" s="44"/>
      <c r="E70" s="44"/>
      <c r="F70" s="44"/>
      <c r="G70" s="62"/>
      <c r="H70" s="43" t="s">
        <v>196</v>
      </c>
      <c r="I70" s="43">
        <v>1</v>
      </c>
      <c r="J70" s="43">
        <v>1</v>
      </c>
      <c r="K70" s="44"/>
      <c r="L70" s="44"/>
      <c r="M70" s="44"/>
      <c r="N70" s="44"/>
      <c r="O70" s="44"/>
    </row>
    <row r="71" spans="1:15" x14ac:dyDescent="0.3">
      <c r="A71" s="44"/>
      <c r="B71" s="44"/>
      <c r="C71" s="44"/>
      <c r="D71" s="44"/>
      <c r="E71" s="44"/>
      <c r="F71" s="44"/>
      <c r="G71" s="62"/>
      <c r="H71" s="43" t="s">
        <v>197</v>
      </c>
      <c r="I71" s="43">
        <v>1</v>
      </c>
      <c r="J71" s="43">
        <v>1</v>
      </c>
      <c r="K71" s="44"/>
      <c r="L71" s="44"/>
      <c r="M71" s="44"/>
      <c r="N71" s="44"/>
      <c r="O71" s="44"/>
    </row>
    <row r="72" spans="1:15" x14ac:dyDescent="0.3">
      <c r="A72" s="44"/>
      <c r="B72" s="44"/>
      <c r="C72" s="44"/>
      <c r="D72" s="44"/>
      <c r="E72" s="44"/>
      <c r="F72" s="44"/>
      <c r="G72" s="62"/>
      <c r="H72" s="43" t="s">
        <v>116</v>
      </c>
      <c r="I72" s="43">
        <v>1</v>
      </c>
      <c r="J72" s="43">
        <v>1</v>
      </c>
      <c r="K72" s="44"/>
      <c r="L72" s="44"/>
      <c r="M72" s="44"/>
      <c r="N72" s="44"/>
      <c r="O72" s="44"/>
    </row>
    <row r="73" spans="1:15" x14ac:dyDescent="0.3">
      <c r="A73" s="44"/>
      <c r="B73" s="44"/>
      <c r="C73" s="44"/>
      <c r="D73" s="44"/>
      <c r="E73" s="44"/>
      <c r="F73" s="44"/>
      <c r="G73" s="62"/>
      <c r="H73" s="43" t="s">
        <v>198</v>
      </c>
      <c r="I73" s="43">
        <v>1</v>
      </c>
      <c r="J73" s="43">
        <v>1</v>
      </c>
      <c r="K73" s="44"/>
      <c r="L73" s="44"/>
      <c r="M73" s="44"/>
      <c r="N73" s="44"/>
      <c r="O73" s="44"/>
    </row>
    <row r="74" spans="1:15" x14ac:dyDescent="0.3">
      <c r="A74" s="44"/>
      <c r="B74" s="44"/>
      <c r="C74" s="44"/>
      <c r="D74" s="44"/>
      <c r="E74" s="44"/>
      <c r="F74" s="44"/>
      <c r="G74" s="62"/>
      <c r="H74" s="43" t="s">
        <v>199</v>
      </c>
      <c r="I74" s="43">
        <v>1</v>
      </c>
      <c r="J74" s="43">
        <v>1</v>
      </c>
      <c r="K74" s="44"/>
      <c r="L74" s="44"/>
      <c r="M74" s="44"/>
      <c r="N74" s="44"/>
      <c r="O74" s="44"/>
    </row>
    <row r="75" spans="1:15" x14ac:dyDescent="0.3">
      <c r="A75" s="44"/>
      <c r="B75" s="44"/>
      <c r="C75" s="44"/>
      <c r="D75" s="44"/>
      <c r="E75" s="44"/>
      <c r="F75" s="44"/>
      <c r="G75" s="62"/>
      <c r="H75" s="43" t="s">
        <v>200</v>
      </c>
      <c r="I75" s="43">
        <v>1</v>
      </c>
      <c r="J75" s="43">
        <v>1</v>
      </c>
      <c r="K75" s="44"/>
      <c r="L75" s="44"/>
      <c r="M75" s="44"/>
      <c r="N75" s="44"/>
      <c r="O75" s="44"/>
    </row>
    <row r="76" spans="1:15" x14ac:dyDescent="0.3">
      <c r="A76" s="44"/>
      <c r="B76" s="44"/>
      <c r="C76" s="44"/>
      <c r="D76" s="44"/>
      <c r="E76" s="44"/>
      <c r="F76" s="44"/>
      <c r="G76" s="62"/>
      <c r="H76" s="43" t="s">
        <v>201</v>
      </c>
      <c r="I76" s="43">
        <v>1</v>
      </c>
      <c r="J76" s="43">
        <v>1</v>
      </c>
      <c r="K76" s="44"/>
      <c r="L76" s="44"/>
      <c r="M76" s="44"/>
      <c r="N76" s="44"/>
      <c r="O76" s="44"/>
    </row>
    <row r="77" spans="1:15" x14ac:dyDescent="0.3">
      <c r="A77" s="44"/>
      <c r="B77" s="44"/>
      <c r="C77" s="44"/>
      <c r="D77" s="44"/>
      <c r="E77" s="44"/>
      <c r="F77" s="44"/>
      <c r="G77" s="62"/>
      <c r="H77" s="43" t="s">
        <v>202</v>
      </c>
      <c r="I77" s="43">
        <v>1</v>
      </c>
      <c r="J77" s="43">
        <v>1</v>
      </c>
      <c r="K77" s="44"/>
      <c r="L77" s="44"/>
      <c r="M77" s="44"/>
      <c r="N77" s="44"/>
      <c r="O77" s="44"/>
    </row>
    <row r="78" spans="1:15" x14ac:dyDescent="0.3">
      <c r="A78" s="44"/>
      <c r="B78" s="44"/>
      <c r="C78" s="44"/>
      <c r="D78" s="44"/>
      <c r="E78" s="44"/>
      <c r="F78" s="44"/>
      <c r="G78" s="62"/>
      <c r="H78" s="43" t="s">
        <v>203</v>
      </c>
      <c r="I78" s="43">
        <v>1</v>
      </c>
      <c r="J78" s="43">
        <v>1</v>
      </c>
      <c r="K78" s="44"/>
      <c r="L78" s="44"/>
      <c r="M78" s="44"/>
      <c r="N78" s="44"/>
      <c r="O78" s="44"/>
    </row>
    <row r="79" spans="1:15" x14ac:dyDescent="0.3">
      <c r="A79" s="44"/>
      <c r="B79" s="44"/>
      <c r="C79" s="44"/>
      <c r="D79" s="44"/>
      <c r="E79" s="44"/>
      <c r="F79" s="44"/>
      <c r="G79" s="62"/>
      <c r="H79" s="43" t="s">
        <v>204</v>
      </c>
      <c r="I79" s="43">
        <v>1</v>
      </c>
      <c r="J79" s="43">
        <v>1</v>
      </c>
      <c r="K79" s="44"/>
      <c r="L79" s="44"/>
      <c r="M79" s="44"/>
      <c r="N79" s="44"/>
      <c r="O79" s="44"/>
    </row>
    <row r="80" spans="1:15" x14ac:dyDescent="0.3">
      <c r="A80" s="44"/>
      <c r="B80" s="44"/>
      <c r="C80" s="44"/>
      <c r="D80" s="44"/>
      <c r="E80" s="44"/>
      <c r="F80" s="44"/>
      <c r="G80" s="62"/>
      <c r="H80" s="43" t="s">
        <v>158</v>
      </c>
      <c r="I80" s="43">
        <v>1</v>
      </c>
      <c r="J80" s="43">
        <v>1</v>
      </c>
      <c r="K80" s="44"/>
      <c r="L80" s="44"/>
      <c r="M80" s="44"/>
      <c r="N80" s="44"/>
      <c r="O80" s="44"/>
    </row>
    <row r="81" spans="1:15" x14ac:dyDescent="0.3">
      <c r="A81" s="44"/>
      <c r="B81" s="44"/>
      <c r="C81" s="44"/>
      <c r="D81" s="44"/>
      <c r="E81" s="44"/>
      <c r="F81" s="44"/>
      <c r="G81" s="62"/>
      <c r="H81" s="43" t="s">
        <v>205</v>
      </c>
      <c r="I81" s="43">
        <v>1</v>
      </c>
      <c r="J81" s="43">
        <v>1</v>
      </c>
      <c r="K81" s="44"/>
      <c r="L81" s="44"/>
      <c r="M81" s="44"/>
      <c r="N81" s="44"/>
      <c r="O81" s="44"/>
    </row>
    <row r="82" spans="1:15" x14ac:dyDescent="0.3">
      <c r="A82" s="44"/>
      <c r="B82" s="44"/>
      <c r="C82" s="44"/>
      <c r="D82" s="44"/>
      <c r="E82" s="44"/>
      <c r="F82" s="44"/>
      <c r="G82" s="62"/>
      <c r="H82" s="43" t="s">
        <v>206</v>
      </c>
      <c r="I82" s="43">
        <v>1</v>
      </c>
      <c r="J82" s="43">
        <v>1</v>
      </c>
      <c r="K82" s="44"/>
      <c r="L82" s="44"/>
      <c r="M82" s="44"/>
      <c r="N82" s="44"/>
      <c r="O82" s="44"/>
    </row>
    <row r="83" spans="1:15" x14ac:dyDescent="0.3">
      <c r="A83" s="44"/>
      <c r="B83" s="44"/>
      <c r="C83" s="44"/>
      <c r="D83" s="44"/>
      <c r="E83" s="44"/>
      <c r="F83" s="44"/>
      <c r="G83" s="62"/>
      <c r="H83" s="43" t="s">
        <v>163</v>
      </c>
      <c r="I83" s="43">
        <v>1</v>
      </c>
      <c r="J83" s="43">
        <v>1</v>
      </c>
      <c r="K83" s="44"/>
      <c r="L83" s="44"/>
      <c r="M83" s="44"/>
      <c r="N83" s="44"/>
      <c r="O83" s="44"/>
    </row>
    <row r="84" spans="1:15" x14ac:dyDescent="0.3">
      <c r="A84" s="44"/>
      <c r="B84" s="44"/>
      <c r="C84" s="44"/>
      <c r="D84" s="44"/>
      <c r="E84" s="44"/>
      <c r="F84" s="44"/>
      <c r="G84" s="62"/>
      <c r="H84" s="43" t="s">
        <v>207</v>
      </c>
      <c r="I84" s="43">
        <v>1</v>
      </c>
      <c r="J84" s="43">
        <v>1</v>
      </c>
      <c r="K84" s="44"/>
      <c r="L84" s="44"/>
      <c r="M84" s="44"/>
      <c r="N84" s="44"/>
      <c r="O84" s="44"/>
    </row>
    <row r="85" spans="1:15" x14ac:dyDescent="0.3">
      <c r="A85" s="44"/>
      <c r="B85" s="44"/>
      <c r="C85" s="44"/>
      <c r="D85" s="44"/>
      <c r="E85" s="44"/>
      <c r="F85" s="44"/>
      <c r="G85" s="62"/>
      <c r="H85" s="43" t="s">
        <v>208</v>
      </c>
      <c r="I85" s="43">
        <v>1</v>
      </c>
      <c r="J85" s="43">
        <v>1</v>
      </c>
      <c r="K85" s="44"/>
      <c r="L85" s="44"/>
      <c r="M85" s="44"/>
      <c r="N85" s="44"/>
      <c r="O85" s="44"/>
    </row>
    <row r="86" spans="1:15" x14ac:dyDescent="0.3">
      <c r="A86" s="44"/>
      <c r="B86" s="44"/>
      <c r="C86" s="44"/>
      <c r="D86" s="44"/>
      <c r="E86" s="44"/>
      <c r="F86" s="44"/>
      <c r="G86" s="62"/>
      <c r="H86" s="43" t="s">
        <v>209</v>
      </c>
      <c r="I86" s="43">
        <v>1</v>
      </c>
      <c r="J86" s="43">
        <v>1</v>
      </c>
      <c r="K86" s="44"/>
      <c r="L86" s="44"/>
      <c r="M86" s="44"/>
      <c r="N86" s="44"/>
      <c r="O86" s="44"/>
    </row>
    <row r="87" spans="1:15" x14ac:dyDescent="0.3">
      <c r="A87" s="44"/>
      <c r="B87" s="44"/>
      <c r="C87" s="44"/>
      <c r="D87" s="44"/>
      <c r="E87" s="44"/>
      <c r="F87" s="44"/>
      <c r="G87" s="62"/>
      <c r="H87" s="43" t="s">
        <v>210</v>
      </c>
      <c r="I87" s="43">
        <v>1</v>
      </c>
      <c r="J87" s="43">
        <v>1</v>
      </c>
      <c r="K87" s="44"/>
      <c r="L87" s="44"/>
      <c r="M87" s="44"/>
      <c r="N87" s="44"/>
      <c r="O87" s="44"/>
    </row>
    <row r="88" spans="1:15" x14ac:dyDescent="0.3">
      <c r="A88" s="44"/>
      <c r="B88" s="44"/>
      <c r="C88" s="44"/>
      <c r="D88" s="44"/>
      <c r="E88" s="44"/>
      <c r="F88" s="44"/>
      <c r="G88" s="62"/>
      <c r="H88" s="43" t="s">
        <v>211</v>
      </c>
      <c r="I88" s="43">
        <v>1</v>
      </c>
      <c r="J88" s="43">
        <v>1</v>
      </c>
      <c r="K88" s="44"/>
      <c r="L88" s="44"/>
      <c r="M88" s="44"/>
      <c r="N88" s="44"/>
      <c r="O88" s="44"/>
    </row>
    <row r="89" spans="1:15" x14ac:dyDescent="0.3">
      <c r="A89" s="44"/>
      <c r="B89" s="44"/>
      <c r="C89" s="44"/>
      <c r="D89" s="44"/>
      <c r="E89" s="44"/>
      <c r="F89" s="44"/>
      <c r="G89" s="62"/>
      <c r="H89" s="43" t="s">
        <v>212</v>
      </c>
      <c r="I89" s="43">
        <v>1</v>
      </c>
      <c r="J89" s="43">
        <v>1</v>
      </c>
      <c r="K89" s="44"/>
      <c r="L89" s="44"/>
      <c r="M89" s="44"/>
      <c r="N89" s="44"/>
      <c r="O89" s="44"/>
    </row>
    <row r="90" spans="1:15" x14ac:dyDescent="0.3">
      <c r="A90" s="44"/>
      <c r="B90" s="44"/>
      <c r="C90" s="44"/>
      <c r="D90" s="44"/>
      <c r="E90" s="44"/>
      <c r="F90" s="44"/>
      <c r="G90" s="62"/>
      <c r="H90" s="43" t="s">
        <v>213</v>
      </c>
      <c r="I90" s="43">
        <v>1</v>
      </c>
      <c r="J90" s="43">
        <v>1</v>
      </c>
      <c r="K90" s="44"/>
      <c r="L90" s="44"/>
      <c r="M90" s="44"/>
      <c r="N90" s="44"/>
      <c r="O90" s="44"/>
    </row>
    <row r="91" spans="1:15" x14ac:dyDescent="0.3">
      <c r="A91" s="44"/>
      <c r="B91" s="44"/>
      <c r="C91" s="44"/>
      <c r="D91" s="44"/>
      <c r="E91" s="44"/>
      <c r="F91" s="44"/>
      <c r="G91" s="62"/>
      <c r="H91" s="43" t="s">
        <v>214</v>
      </c>
      <c r="I91" s="43">
        <v>1</v>
      </c>
      <c r="J91" s="43">
        <v>1</v>
      </c>
      <c r="K91" s="44"/>
      <c r="L91" s="44"/>
      <c r="M91" s="44"/>
      <c r="N91" s="44"/>
      <c r="O91" s="44"/>
    </row>
    <row r="92" spans="1:15" x14ac:dyDescent="0.3">
      <c r="A92" s="44"/>
      <c r="B92" s="44"/>
      <c r="C92" s="44"/>
      <c r="D92" s="44"/>
      <c r="E92" s="44"/>
      <c r="F92" s="44"/>
      <c r="G92" s="62"/>
      <c r="H92" s="43" t="s">
        <v>215</v>
      </c>
      <c r="I92" s="43">
        <v>1</v>
      </c>
      <c r="J92" s="43">
        <v>1</v>
      </c>
      <c r="K92" s="44"/>
      <c r="L92" s="44"/>
      <c r="M92" s="44"/>
      <c r="N92" s="44"/>
      <c r="O92" s="44"/>
    </row>
    <row r="93" spans="1:15" x14ac:dyDescent="0.3">
      <c r="A93" s="44"/>
      <c r="B93" s="44"/>
      <c r="C93" s="44"/>
      <c r="D93" s="44"/>
      <c r="E93" s="44"/>
      <c r="F93" s="44"/>
      <c r="G93" s="62"/>
      <c r="H93" s="43" t="s">
        <v>216</v>
      </c>
      <c r="I93" s="43">
        <v>1</v>
      </c>
      <c r="J93" s="43">
        <v>1</v>
      </c>
      <c r="K93" s="44"/>
      <c r="L93" s="44"/>
      <c r="M93" s="44"/>
      <c r="N93" s="44"/>
      <c r="O93" s="44"/>
    </row>
    <row r="94" spans="1:15" x14ac:dyDescent="0.3">
      <c r="A94" s="44"/>
      <c r="B94" s="44"/>
      <c r="C94" s="44"/>
      <c r="D94" s="44"/>
      <c r="E94" s="44"/>
      <c r="F94" s="44"/>
      <c r="G94" s="62"/>
      <c r="H94" s="43" t="s">
        <v>217</v>
      </c>
      <c r="I94" s="43">
        <v>1</v>
      </c>
      <c r="J94" s="43">
        <v>1</v>
      </c>
      <c r="K94" s="44"/>
      <c r="L94" s="44"/>
      <c r="M94" s="44"/>
      <c r="N94" s="44"/>
      <c r="O94" s="44"/>
    </row>
    <row r="95" spans="1:15" x14ac:dyDescent="0.3">
      <c r="A95" s="44"/>
      <c r="B95" s="44"/>
      <c r="C95" s="44"/>
      <c r="D95" s="44"/>
      <c r="E95" s="44"/>
      <c r="F95" s="44"/>
      <c r="G95" s="62"/>
      <c r="H95" s="43" t="s">
        <v>154</v>
      </c>
      <c r="I95" s="43">
        <v>1</v>
      </c>
      <c r="J95" s="43">
        <v>1</v>
      </c>
      <c r="K95" s="44"/>
      <c r="L95" s="44"/>
      <c r="M95" s="44"/>
      <c r="N95" s="44"/>
      <c r="O95" s="44"/>
    </row>
    <row r="96" spans="1:15" x14ac:dyDescent="0.3">
      <c r="A96" s="44"/>
      <c r="B96" s="44"/>
      <c r="C96" s="44"/>
      <c r="D96" s="44"/>
      <c r="E96" s="44"/>
      <c r="F96" s="44"/>
      <c r="G96" s="62"/>
      <c r="H96" s="43" t="s">
        <v>218</v>
      </c>
      <c r="I96" s="43">
        <v>1</v>
      </c>
      <c r="J96" s="43">
        <v>1</v>
      </c>
      <c r="K96" s="44"/>
      <c r="L96" s="44"/>
      <c r="M96" s="44"/>
      <c r="N96" s="44"/>
      <c r="O96" s="44"/>
    </row>
    <row r="97" spans="1:15" x14ac:dyDescent="0.3">
      <c r="A97" s="44"/>
      <c r="B97" s="44"/>
      <c r="C97" s="44"/>
      <c r="D97" s="44"/>
      <c r="E97" s="44"/>
      <c r="F97" s="44"/>
      <c r="G97" s="62"/>
      <c r="H97" s="43" t="s">
        <v>219</v>
      </c>
      <c r="I97" s="43">
        <v>1</v>
      </c>
      <c r="J97" s="43">
        <v>1</v>
      </c>
      <c r="K97" s="44"/>
      <c r="L97" s="44"/>
      <c r="M97" s="44"/>
      <c r="N97" s="44"/>
      <c r="O97" s="44"/>
    </row>
    <row r="98" spans="1:15" x14ac:dyDescent="0.3">
      <c r="A98" s="44"/>
      <c r="B98" s="44"/>
      <c r="C98" s="44"/>
      <c r="D98" s="44"/>
      <c r="E98" s="44"/>
      <c r="F98" s="44"/>
      <c r="G98" s="62"/>
      <c r="H98" s="43" t="s">
        <v>220</v>
      </c>
      <c r="I98" s="43">
        <v>1</v>
      </c>
      <c r="J98" s="43">
        <v>1</v>
      </c>
      <c r="K98" s="44"/>
      <c r="L98" s="44"/>
      <c r="M98" s="44"/>
      <c r="N98" s="44"/>
      <c r="O98" s="44"/>
    </row>
    <row r="99" spans="1:15" x14ac:dyDescent="0.3">
      <c r="A99" s="44"/>
      <c r="B99" s="44"/>
      <c r="C99" s="44"/>
      <c r="D99" s="44"/>
      <c r="E99" s="44"/>
      <c r="F99" s="44"/>
      <c r="G99" s="62"/>
      <c r="H99" s="43" t="s">
        <v>221</v>
      </c>
      <c r="I99" s="43">
        <v>1</v>
      </c>
      <c r="J99" s="43">
        <v>1</v>
      </c>
      <c r="K99" s="44"/>
      <c r="L99" s="44"/>
      <c r="M99" s="44"/>
      <c r="N99" s="44"/>
      <c r="O99" s="44"/>
    </row>
    <row r="100" spans="1:15" x14ac:dyDescent="0.3">
      <c r="A100" s="44"/>
      <c r="B100" s="44"/>
      <c r="C100" s="44"/>
      <c r="D100" s="44"/>
      <c r="E100" s="44"/>
      <c r="F100" s="44"/>
      <c r="G100" s="62"/>
      <c r="H100" s="43" t="s">
        <v>222</v>
      </c>
      <c r="I100" s="43">
        <v>1</v>
      </c>
      <c r="J100" s="43">
        <v>1</v>
      </c>
      <c r="K100" s="44"/>
      <c r="L100" s="44"/>
      <c r="M100" s="44"/>
      <c r="N100" s="44"/>
      <c r="O100" s="44"/>
    </row>
    <row r="101" spans="1:15" x14ac:dyDescent="0.3">
      <c r="A101" s="44"/>
      <c r="B101" s="44"/>
      <c r="C101" s="44"/>
      <c r="D101" s="44"/>
      <c r="E101" s="44"/>
      <c r="F101" s="44"/>
      <c r="G101" s="62"/>
      <c r="H101" s="43" t="s">
        <v>223</v>
      </c>
      <c r="I101" s="43">
        <v>1</v>
      </c>
      <c r="J101" s="43">
        <v>1</v>
      </c>
      <c r="K101" s="44"/>
      <c r="L101" s="44"/>
      <c r="M101" s="44"/>
      <c r="N101" s="44"/>
      <c r="O101" s="44"/>
    </row>
    <row r="102" spans="1:15" x14ac:dyDescent="0.3">
      <c r="A102" s="44"/>
      <c r="B102" s="44"/>
      <c r="C102" s="44"/>
      <c r="D102" s="44"/>
      <c r="E102" s="44"/>
      <c r="F102" s="44"/>
      <c r="G102" s="62"/>
      <c r="H102" s="43" t="s">
        <v>224</v>
      </c>
      <c r="I102" s="43">
        <v>1</v>
      </c>
      <c r="J102" s="43">
        <v>1</v>
      </c>
      <c r="K102" s="44"/>
      <c r="L102" s="44"/>
      <c r="M102" s="44"/>
      <c r="N102" s="44"/>
      <c r="O102" s="44"/>
    </row>
    <row r="103" spans="1:15" x14ac:dyDescent="0.3">
      <c r="A103" s="44"/>
      <c r="B103" s="44"/>
      <c r="C103" s="44"/>
      <c r="D103" s="44"/>
      <c r="E103" s="44"/>
      <c r="F103" s="44"/>
      <c r="G103" s="62"/>
      <c r="H103" s="43" t="s">
        <v>225</v>
      </c>
      <c r="I103" s="43">
        <v>1</v>
      </c>
      <c r="J103" s="43">
        <v>1</v>
      </c>
      <c r="K103" s="44"/>
      <c r="L103" s="44"/>
      <c r="M103" s="44"/>
      <c r="N103" s="44"/>
      <c r="O103" s="44"/>
    </row>
    <row r="104" spans="1:15" x14ac:dyDescent="0.3">
      <c r="A104" s="44"/>
      <c r="B104" s="44"/>
      <c r="C104" s="44"/>
      <c r="D104" s="44"/>
      <c r="E104" s="44"/>
      <c r="F104" s="44"/>
      <c r="G104" s="62"/>
      <c r="H104" s="43" t="s">
        <v>226</v>
      </c>
      <c r="I104" s="43">
        <v>1</v>
      </c>
      <c r="J104" s="43">
        <v>1</v>
      </c>
      <c r="K104" s="44"/>
      <c r="L104" s="44"/>
      <c r="M104" s="44"/>
      <c r="N104" s="44"/>
      <c r="O104" s="44"/>
    </row>
    <row r="105" spans="1:15" x14ac:dyDescent="0.3">
      <c r="A105" s="44"/>
      <c r="B105" s="44"/>
      <c r="C105" s="44"/>
      <c r="D105" s="44"/>
      <c r="E105" s="44"/>
      <c r="F105" s="44"/>
      <c r="G105" s="62"/>
      <c r="H105" s="43" t="s">
        <v>227</v>
      </c>
      <c r="I105" s="43">
        <v>1</v>
      </c>
      <c r="J105" s="43">
        <v>1</v>
      </c>
      <c r="K105" s="44"/>
      <c r="L105" s="44"/>
      <c r="M105" s="44"/>
      <c r="N105" s="44"/>
      <c r="O105" s="44"/>
    </row>
    <row r="106" spans="1:15" x14ac:dyDescent="0.3">
      <c r="A106" s="44"/>
      <c r="B106" s="44"/>
      <c r="C106" s="44"/>
      <c r="D106" s="44"/>
      <c r="E106" s="44"/>
      <c r="F106" s="44"/>
      <c r="G106" s="62"/>
      <c r="H106" s="43" t="s">
        <v>228</v>
      </c>
      <c r="I106" s="43">
        <v>1</v>
      </c>
      <c r="J106" s="43">
        <v>1</v>
      </c>
      <c r="K106" s="44"/>
      <c r="L106" s="44"/>
      <c r="M106" s="44"/>
      <c r="N106" s="44"/>
      <c r="O106" s="44"/>
    </row>
    <row r="107" spans="1:15" x14ac:dyDescent="0.3">
      <c r="A107" s="44"/>
      <c r="B107" s="44"/>
      <c r="C107" s="44"/>
      <c r="D107" s="44"/>
      <c r="E107" s="44"/>
      <c r="F107" s="44"/>
      <c r="G107" s="62"/>
      <c r="H107" s="43" t="s">
        <v>229</v>
      </c>
      <c r="I107" s="43">
        <v>1</v>
      </c>
      <c r="J107" s="43">
        <v>1</v>
      </c>
      <c r="K107" s="44"/>
      <c r="L107" s="44"/>
      <c r="M107" s="44"/>
      <c r="N107" s="44"/>
      <c r="O107" s="44"/>
    </row>
    <row r="108" spans="1:15" x14ac:dyDescent="0.3">
      <c r="A108" s="44"/>
      <c r="B108" s="44"/>
      <c r="C108" s="44"/>
      <c r="D108" s="44"/>
      <c r="E108" s="44"/>
      <c r="F108" s="44"/>
      <c r="G108" s="62"/>
      <c r="H108" s="43" t="s">
        <v>230</v>
      </c>
      <c r="I108" s="43">
        <v>1</v>
      </c>
      <c r="J108" s="43">
        <v>1</v>
      </c>
      <c r="K108" s="44"/>
      <c r="L108" s="44"/>
      <c r="M108" s="44"/>
      <c r="N108" s="44"/>
      <c r="O108" s="44"/>
    </row>
    <row r="109" spans="1:15" x14ac:dyDescent="0.3">
      <c r="A109" s="44"/>
      <c r="B109" s="44"/>
      <c r="C109" s="44"/>
      <c r="D109" s="44"/>
      <c r="E109" s="44"/>
      <c r="F109" s="44"/>
      <c r="G109" s="62"/>
      <c r="H109" s="43" t="s">
        <v>231</v>
      </c>
      <c r="I109" s="43">
        <v>1</v>
      </c>
      <c r="J109" s="43">
        <v>1</v>
      </c>
      <c r="K109" s="44"/>
      <c r="L109" s="44"/>
      <c r="M109" s="44"/>
      <c r="N109" s="44"/>
      <c r="O109" s="44"/>
    </row>
    <row r="110" spans="1:15" x14ac:dyDescent="0.3">
      <c r="A110" s="44"/>
      <c r="B110" s="44"/>
      <c r="C110" s="44"/>
      <c r="D110" s="44"/>
      <c r="E110" s="44"/>
      <c r="F110" s="44"/>
      <c r="G110" s="62"/>
      <c r="H110" s="43" t="s">
        <v>232</v>
      </c>
      <c r="I110" s="43">
        <v>1</v>
      </c>
      <c r="J110" s="43">
        <v>1</v>
      </c>
      <c r="K110" s="44"/>
      <c r="L110" s="44"/>
      <c r="M110" s="44"/>
      <c r="N110" s="44"/>
      <c r="O110" s="44"/>
    </row>
    <row r="111" spans="1:15" x14ac:dyDescent="0.3">
      <c r="A111" s="44"/>
      <c r="B111" s="44"/>
      <c r="C111" s="44"/>
      <c r="D111" s="44"/>
      <c r="E111" s="44"/>
      <c r="F111" s="44"/>
      <c r="G111" s="62"/>
      <c r="H111" s="43" t="s">
        <v>233</v>
      </c>
      <c r="I111" s="43">
        <v>1</v>
      </c>
      <c r="J111" s="43">
        <v>1</v>
      </c>
      <c r="K111" s="44"/>
      <c r="L111" s="44"/>
      <c r="M111" s="44"/>
      <c r="N111" s="44"/>
      <c r="O111" s="44"/>
    </row>
    <row r="112" spans="1:15" x14ac:dyDescent="0.3">
      <c r="A112" s="44"/>
      <c r="B112" s="44"/>
      <c r="C112" s="44"/>
      <c r="D112" s="44"/>
      <c r="E112" s="44"/>
      <c r="F112" s="44"/>
      <c r="G112" s="62"/>
      <c r="H112" s="43" t="s">
        <v>155</v>
      </c>
      <c r="I112" s="43">
        <v>1</v>
      </c>
      <c r="J112" s="43">
        <v>1</v>
      </c>
      <c r="K112" s="44"/>
      <c r="L112" s="44"/>
      <c r="M112" s="44"/>
      <c r="N112" s="44"/>
      <c r="O112" s="44"/>
    </row>
    <row r="113" spans="1:15" x14ac:dyDescent="0.3">
      <c r="A113" s="44"/>
      <c r="B113" s="44"/>
      <c r="C113" s="44"/>
      <c r="D113" s="44"/>
      <c r="E113" s="44"/>
      <c r="F113" s="44"/>
      <c r="G113" s="62"/>
      <c r="H113" s="43" t="s">
        <v>234</v>
      </c>
      <c r="I113" s="43">
        <v>1</v>
      </c>
      <c r="J113" s="43">
        <v>1</v>
      </c>
      <c r="K113" s="44"/>
      <c r="L113" s="44"/>
      <c r="M113" s="44"/>
      <c r="N113" s="44"/>
      <c r="O113" s="44"/>
    </row>
    <row r="114" spans="1:15" x14ac:dyDescent="0.3">
      <c r="A114" s="44"/>
      <c r="B114" s="44"/>
      <c r="C114" s="44"/>
      <c r="D114" s="44"/>
      <c r="E114" s="44"/>
      <c r="F114" s="44"/>
      <c r="G114" s="62"/>
      <c r="H114" s="43" t="s">
        <v>235</v>
      </c>
      <c r="I114" s="43">
        <v>1</v>
      </c>
      <c r="J114" s="43">
        <v>1</v>
      </c>
      <c r="K114" s="44"/>
      <c r="L114" s="44"/>
      <c r="M114" s="44"/>
      <c r="N114" s="44"/>
      <c r="O114" s="44"/>
    </row>
    <row r="115" spans="1:15" x14ac:dyDescent="0.3">
      <c r="A115" s="44"/>
      <c r="B115" s="44"/>
      <c r="C115" s="44"/>
      <c r="D115" s="44"/>
      <c r="E115" s="44"/>
      <c r="F115" s="44"/>
      <c r="G115" s="62"/>
      <c r="H115" s="43" t="s">
        <v>236</v>
      </c>
      <c r="I115" s="43">
        <v>1</v>
      </c>
      <c r="J115" s="43">
        <v>1</v>
      </c>
      <c r="K115" s="44"/>
      <c r="L115" s="44"/>
      <c r="M115" s="44"/>
      <c r="N115" s="44"/>
      <c r="O115" s="44"/>
    </row>
    <row r="116" spans="1:15" x14ac:dyDescent="0.3">
      <c r="A116" s="44"/>
      <c r="B116" s="44"/>
      <c r="C116" s="44"/>
      <c r="D116" s="44"/>
      <c r="E116" s="44"/>
      <c r="F116" s="44"/>
      <c r="G116" s="62"/>
      <c r="H116" s="43" t="s">
        <v>237</v>
      </c>
      <c r="I116" s="43">
        <v>1</v>
      </c>
      <c r="J116" s="43">
        <v>1</v>
      </c>
      <c r="K116" s="44"/>
      <c r="L116" s="44"/>
      <c r="M116" s="44"/>
      <c r="N116" s="44"/>
      <c r="O116" s="44"/>
    </row>
    <row r="117" spans="1:15" x14ac:dyDescent="0.3">
      <c r="A117" s="44"/>
      <c r="B117" s="44"/>
      <c r="C117" s="44"/>
      <c r="D117" s="44"/>
      <c r="E117" s="44"/>
      <c r="F117" s="44"/>
      <c r="G117" s="62"/>
      <c r="H117" s="43" t="s">
        <v>238</v>
      </c>
      <c r="I117" s="43">
        <v>1</v>
      </c>
      <c r="J117" s="43">
        <v>1</v>
      </c>
      <c r="K117" s="44"/>
      <c r="L117" s="44"/>
      <c r="M117" s="44"/>
      <c r="N117" s="44"/>
      <c r="O117" s="44"/>
    </row>
    <row r="118" spans="1:15" x14ac:dyDescent="0.3">
      <c r="A118" s="44"/>
      <c r="B118" s="44"/>
      <c r="C118" s="44"/>
      <c r="D118" s="44"/>
      <c r="E118" s="44"/>
      <c r="F118" s="44"/>
      <c r="G118" s="62"/>
      <c r="H118" s="43" t="s">
        <v>239</v>
      </c>
      <c r="I118" s="43">
        <v>1</v>
      </c>
      <c r="J118" s="43">
        <v>1</v>
      </c>
      <c r="K118" s="44"/>
      <c r="L118" s="44"/>
      <c r="M118" s="44"/>
      <c r="N118" s="44"/>
      <c r="O118" s="44"/>
    </row>
    <row r="119" spans="1:15" x14ac:dyDescent="0.3">
      <c r="A119" s="44"/>
      <c r="B119" s="44"/>
      <c r="C119" s="44"/>
      <c r="D119" s="44"/>
      <c r="E119" s="44"/>
      <c r="F119" s="44"/>
      <c r="G119" s="62"/>
      <c r="H119" s="43" t="s">
        <v>240</v>
      </c>
      <c r="I119" s="43">
        <v>1</v>
      </c>
      <c r="J119" s="43">
        <v>1</v>
      </c>
      <c r="K119" s="44"/>
      <c r="L119" s="44"/>
      <c r="M119" s="44"/>
      <c r="N119" s="44"/>
      <c r="O119" s="44"/>
    </row>
    <row r="120" spans="1:15" x14ac:dyDescent="0.3">
      <c r="A120" s="44"/>
      <c r="B120" s="44"/>
      <c r="C120" s="44"/>
      <c r="D120" s="44"/>
      <c r="E120" s="44"/>
      <c r="F120" s="44"/>
      <c r="G120" s="62"/>
      <c r="H120" s="43" t="s">
        <v>241</v>
      </c>
      <c r="I120" s="43">
        <v>1</v>
      </c>
      <c r="J120" s="43">
        <v>1</v>
      </c>
      <c r="K120" s="44"/>
      <c r="L120" s="44"/>
      <c r="M120" s="44"/>
      <c r="N120" s="44"/>
      <c r="O120" s="44"/>
    </row>
    <row r="121" spans="1:15" x14ac:dyDescent="0.3">
      <c r="A121" s="44"/>
      <c r="B121" s="44"/>
      <c r="C121" s="44"/>
      <c r="D121" s="44"/>
      <c r="E121" s="44"/>
      <c r="F121" s="44"/>
      <c r="G121" s="62"/>
      <c r="H121" s="43" t="s">
        <v>242</v>
      </c>
      <c r="I121" s="43">
        <v>1</v>
      </c>
      <c r="J121" s="43">
        <v>1</v>
      </c>
      <c r="K121" s="44"/>
      <c r="L121" s="44"/>
      <c r="M121" s="44"/>
      <c r="N121" s="44"/>
      <c r="O121" s="44"/>
    </row>
    <row r="122" spans="1:15" x14ac:dyDescent="0.3">
      <c r="A122" s="44"/>
      <c r="B122" s="44"/>
      <c r="C122" s="44"/>
      <c r="D122" s="44"/>
      <c r="E122" s="44"/>
      <c r="F122" s="44"/>
      <c r="G122" s="62"/>
      <c r="H122" s="43" t="s">
        <v>243</v>
      </c>
      <c r="I122" s="43">
        <v>1</v>
      </c>
      <c r="J122" s="43">
        <v>1</v>
      </c>
      <c r="K122" s="44"/>
      <c r="L122" s="44"/>
      <c r="M122" s="44"/>
      <c r="N122" s="44"/>
      <c r="O122" s="44"/>
    </row>
    <row r="123" spans="1:15" x14ac:dyDescent="0.3">
      <c r="A123" s="44"/>
      <c r="B123" s="44"/>
      <c r="C123" s="44"/>
      <c r="D123" s="44"/>
      <c r="E123" s="44"/>
      <c r="F123" s="44"/>
      <c r="G123" s="62"/>
      <c r="H123" s="43" t="s">
        <v>244</v>
      </c>
      <c r="I123" s="43">
        <v>1</v>
      </c>
      <c r="J123" s="43">
        <v>1</v>
      </c>
      <c r="K123" s="44"/>
      <c r="L123" s="44"/>
      <c r="M123" s="44"/>
      <c r="N123" s="44"/>
      <c r="O123" s="44"/>
    </row>
    <row r="124" spans="1:15" x14ac:dyDescent="0.3">
      <c r="A124" s="44"/>
      <c r="B124" s="44"/>
      <c r="C124" s="44"/>
      <c r="D124" s="44"/>
      <c r="E124" s="44"/>
      <c r="F124" s="44"/>
      <c r="G124" s="62"/>
      <c r="H124" s="43" t="s">
        <v>245</v>
      </c>
      <c r="I124" s="43">
        <v>1</v>
      </c>
      <c r="J124" s="43">
        <v>1</v>
      </c>
      <c r="K124" s="44"/>
      <c r="L124" s="44"/>
      <c r="M124" s="44"/>
      <c r="N124" s="44"/>
      <c r="O124" s="44"/>
    </row>
    <row r="125" spans="1:15" x14ac:dyDescent="0.3">
      <c r="A125" s="44"/>
      <c r="B125" s="44"/>
      <c r="C125" s="44"/>
      <c r="D125" s="44"/>
      <c r="E125" s="44"/>
      <c r="F125" s="44"/>
      <c r="G125" s="62"/>
      <c r="H125" s="43" t="s">
        <v>246</v>
      </c>
      <c r="I125" s="43">
        <v>1</v>
      </c>
      <c r="J125" s="43">
        <v>1</v>
      </c>
      <c r="K125" s="44"/>
      <c r="L125" s="44"/>
      <c r="M125" s="44"/>
      <c r="N125" s="44"/>
      <c r="O125" s="44"/>
    </row>
    <row r="126" spans="1:15" x14ac:dyDescent="0.3">
      <c r="A126" s="44"/>
      <c r="B126" s="44"/>
      <c r="C126" s="44"/>
      <c r="D126" s="44"/>
      <c r="E126" s="44"/>
      <c r="F126" s="44"/>
      <c r="G126" s="62"/>
      <c r="H126" s="43" t="s">
        <v>150</v>
      </c>
      <c r="I126" s="43">
        <v>1</v>
      </c>
      <c r="J126" s="43">
        <v>1</v>
      </c>
      <c r="K126" s="44"/>
      <c r="L126" s="44"/>
      <c r="M126" s="44"/>
      <c r="N126" s="44"/>
      <c r="O126" s="44"/>
    </row>
    <row r="127" spans="1:15" x14ac:dyDescent="0.3">
      <c r="A127" s="44"/>
      <c r="B127" s="44"/>
      <c r="C127" s="44"/>
      <c r="D127" s="44"/>
      <c r="E127" s="44"/>
      <c r="F127" s="44"/>
      <c r="G127" s="62"/>
      <c r="H127" s="43" t="s">
        <v>247</v>
      </c>
      <c r="I127" s="43">
        <v>1</v>
      </c>
      <c r="J127" s="43">
        <v>1</v>
      </c>
      <c r="K127" s="44"/>
      <c r="L127" s="44"/>
      <c r="M127" s="44"/>
      <c r="N127" s="44"/>
      <c r="O127" s="44"/>
    </row>
    <row r="128" spans="1:15" x14ac:dyDescent="0.3">
      <c r="A128" s="44"/>
      <c r="B128" s="44"/>
      <c r="C128" s="44"/>
      <c r="D128" s="44"/>
      <c r="E128" s="44"/>
      <c r="F128" s="44"/>
      <c r="G128" s="62"/>
      <c r="H128" s="43" t="s">
        <v>52</v>
      </c>
      <c r="I128" s="43">
        <v>1</v>
      </c>
      <c r="J128" s="43">
        <v>1</v>
      </c>
      <c r="K128" s="44"/>
      <c r="L128" s="44"/>
      <c r="M128" s="44"/>
      <c r="N128" s="44"/>
      <c r="O128" s="44"/>
    </row>
    <row r="129" spans="1:15" x14ac:dyDescent="0.3">
      <c r="A129" s="44"/>
      <c r="B129" s="44"/>
      <c r="C129" s="44"/>
      <c r="D129" s="44"/>
      <c r="E129" s="44"/>
      <c r="F129" s="44"/>
      <c r="G129" s="62"/>
      <c r="H129" s="43" t="s">
        <v>248</v>
      </c>
      <c r="I129" s="43">
        <v>1</v>
      </c>
      <c r="J129" s="43">
        <v>1</v>
      </c>
      <c r="K129" s="44"/>
      <c r="L129" s="44"/>
      <c r="M129" s="44"/>
      <c r="N129" s="44"/>
      <c r="O129" s="44"/>
    </row>
    <row r="130" spans="1:15" x14ac:dyDescent="0.3">
      <c r="A130" s="44"/>
      <c r="B130" s="44"/>
      <c r="C130" s="44"/>
      <c r="D130" s="44"/>
      <c r="E130" s="44"/>
      <c r="F130" s="44"/>
      <c r="G130" s="62"/>
      <c r="H130" s="43" t="s">
        <v>249</v>
      </c>
      <c r="I130" s="43">
        <v>1</v>
      </c>
      <c r="J130" s="43">
        <v>1</v>
      </c>
      <c r="K130" s="44"/>
      <c r="L130" s="44"/>
      <c r="M130" s="44"/>
      <c r="N130" s="44"/>
      <c r="O130" s="44"/>
    </row>
    <row r="131" spans="1:15" x14ac:dyDescent="0.3">
      <c r="A131" s="44"/>
      <c r="B131" s="44"/>
      <c r="C131" s="44"/>
      <c r="D131" s="44"/>
      <c r="E131" s="44"/>
      <c r="F131" s="44"/>
      <c r="G131" s="62"/>
      <c r="H131" s="43" t="s">
        <v>250</v>
      </c>
      <c r="I131" s="43">
        <v>1</v>
      </c>
      <c r="J131" s="43">
        <v>1</v>
      </c>
      <c r="K131" s="44"/>
      <c r="L131" s="44"/>
      <c r="M131" s="44"/>
      <c r="N131" s="44"/>
      <c r="O131" s="44"/>
    </row>
    <row r="132" spans="1:15" x14ac:dyDescent="0.3">
      <c r="A132" s="44"/>
      <c r="B132" s="44"/>
      <c r="C132" s="44"/>
      <c r="D132" s="44"/>
      <c r="E132" s="44"/>
      <c r="F132" s="44"/>
      <c r="G132" s="62"/>
      <c r="H132" s="43" t="s">
        <v>251</v>
      </c>
      <c r="I132" s="43">
        <v>1</v>
      </c>
      <c r="J132" s="43">
        <v>1</v>
      </c>
      <c r="K132" s="44"/>
      <c r="L132" s="44"/>
      <c r="M132" s="44"/>
      <c r="N132" s="44"/>
      <c r="O132" s="44"/>
    </row>
    <row r="133" spans="1:15" x14ac:dyDescent="0.3">
      <c r="A133" s="44"/>
      <c r="B133" s="44"/>
      <c r="C133" s="44"/>
      <c r="D133" s="44"/>
      <c r="E133" s="44"/>
      <c r="F133" s="44"/>
      <c r="G133" s="62"/>
      <c r="H133" s="43" t="s">
        <v>252</v>
      </c>
      <c r="I133" s="43">
        <v>1</v>
      </c>
      <c r="J133" s="43">
        <v>1</v>
      </c>
      <c r="K133" s="44"/>
      <c r="L133" s="44"/>
      <c r="M133" s="44"/>
      <c r="N133" s="44"/>
      <c r="O133" s="44"/>
    </row>
    <row r="134" spans="1:15" x14ac:dyDescent="0.3">
      <c r="A134" s="44"/>
      <c r="B134" s="44"/>
      <c r="C134" s="44"/>
      <c r="D134" s="44"/>
      <c r="E134" s="44"/>
      <c r="F134" s="44"/>
      <c r="G134" s="62"/>
      <c r="H134" s="43" t="s">
        <v>253</v>
      </c>
      <c r="I134" s="43">
        <v>1</v>
      </c>
      <c r="J134" s="43">
        <v>1</v>
      </c>
      <c r="K134" s="44"/>
      <c r="L134" s="44"/>
      <c r="M134" s="44"/>
      <c r="N134" s="44"/>
      <c r="O134" s="44"/>
    </row>
    <row r="135" spans="1:15" x14ac:dyDescent="0.3">
      <c r="A135" s="44"/>
      <c r="B135" s="44"/>
      <c r="C135" s="44"/>
      <c r="D135" s="44"/>
      <c r="E135" s="44"/>
      <c r="F135" s="44"/>
      <c r="G135" s="62"/>
      <c r="H135" s="43" t="s">
        <v>254</v>
      </c>
      <c r="I135" s="43">
        <v>1</v>
      </c>
      <c r="J135" s="43">
        <v>1</v>
      </c>
      <c r="K135" s="44"/>
      <c r="L135" s="44"/>
      <c r="M135" s="44"/>
      <c r="N135" s="44"/>
      <c r="O135" s="44"/>
    </row>
    <row r="136" spans="1:15" x14ac:dyDescent="0.3">
      <c r="A136" s="44"/>
      <c r="B136" s="44"/>
      <c r="C136" s="44"/>
      <c r="D136" s="44"/>
      <c r="E136" s="44"/>
      <c r="F136" s="44"/>
      <c r="G136" s="62"/>
      <c r="H136" s="43" t="s">
        <v>255</v>
      </c>
      <c r="I136" s="43">
        <v>1</v>
      </c>
      <c r="J136" s="43">
        <v>1</v>
      </c>
      <c r="K136" s="44"/>
      <c r="L136" s="44"/>
      <c r="M136" s="44"/>
      <c r="N136" s="44"/>
      <c r="O136" s="44"/>
    </row>
    <row r="137" spans="1:15" x14ac:dyDescent="0.3">
      <c r="A137" s="44"/>
      <c r="B137" s="44"/>
      <c r="C137" s="44"/>
      <c r="D137" s="44"/>
      <c r="E137" s="44"/>
      <c r="F137" s="44"/>
      <c r="G137" s="62"/>
      <c r="H137" s="43" t="s">
        <v>256</v>
      </c>
      <c r="I137" s="43">
        <v>1</v>
      </c>
      <c r="J137" s="43">
        <v>1</v>
      </c>
      <c r="K137" s="44"/>
      <c r="L137" s="44"/>
      <c r="M137" s="44"/>
      <c r="N137" s="44"/>
      <c r="O137" s="44"/>
    </row>
    <row r="138" spans="1:15" x14ac:dyDescent="0.3">
      <c r="A138" s="44"/>
      <c r="B138" s="44"/>
      <c r="C138" s="44"/>
      <c r="D138" s="44"/>
      <c r="E138" s="44"/>
      <c r="F138" s="44"/>
      <c r="G138" s="62"/>
      <c r="H138" s="43" t="s">
        <v>55</v>
      </c>
      <c r="I138" s="43">
        <v>1</v>
      </c>
      <c r="J138" s="43">
        <v>1</v>
      </c>
      <c r="K138" s="44"/>
      <c r="L138" s="44"/>
      <c r="M138" s="44"/>
      <c r="N138" s="44"/>
      <c r="O138" s="44"/>
    </row>
    <row r="139" spans="1:15" x14ac:dyDescent="0.3">
      <c r="A139" s="44"/>
      <c r="B139" s="44"/>
      <c r="C139" s="44"/>
      <c r="D139" s="44"/>
      <c r="E139" s="44"/>
      <c r="F139" s="44"/>
      <c r="G139" s="62"/>
      <c r="H139" s="43" t="s">
        <v>257</v>
      </c>
      <c r="I139" s="43">
        <v>1</v>
      </c>
      <c r="J139" s="43">
        <v>1</v>
      </c>
      <c r="K139" s="44"/>
      <c r="L139" s="44"/>
      <c r="M139" s="44"/>
      <c r="N139" s="44"/>
      <c r="O139" s="44"/>
    </row>
    <row r="140" spans="1:15" x14ac:dyDescent="0.3">
      <c r="A140" s="44"/>
      <c r="B140" s="44"/>
      <c r="C140" s="44"/>
      <c r="D140" s="44"/>
      <c r="E140" s="44"/>
      <c r="F140" s="44"/>
      <c r="G140" s="62"/>
      <c r="H140" s="43" t="s">
        <v>258</v>
      </c>
      <c r="I140" s="43">
        <v>1</v>
      </c>
      <c r="J140" s="43">
        <v>1</v>
      </c>
      <c r="K140" s="44"/>
      <c r="L140" s="44"/>
      <c r="M140" s="44"/>
      <c r="N140" s="44"/>
      <c r="O140" s="44"/>
    </row>
    <row r="141" spans="1:15" x14ac:dyDescent="0.3">
      <c r="A141" s="44"/>
      <c r="B141" s="44"/>
      <c r="C141" s="44"/>
      <c r="D141" s="44"/>
      <c r="E141" s="44"/>
      <c r="F141" s="44"/>
      <c r="G141" s="62"/>
      <c r="H141" s="43" t="s">
        <v>171</v>
      </c>
      <c r="I141" s="43">
        <v>1</v>
      </c>
      <c r="J141" s="43">
        <v>1</v>
      </c>
      <c r="K141" s="44"/>
      <c r="L141" s="44"/>
      <c r="M141" s="44"/>
      <c r="N141" s="44"/>
      <c r="O141" s="44"/>
    </row>
    <row r="142" spans="1:15" x14ac:dyDescent="0.3">
      <c r="A142" s="44"/>
      <c r="B142" s="44"/>
      <c r="C142" s="44"/>
      <c r="D142" s="44"/>
      <c r="E142" s="44"/>
      <c r="F142" s="44"/>
      <c r="G142" s="62"/>
      <c r="H142" s="43" t="s">
        <v>159</v>
      </c>
      <c r="I142" s="43">
        <v>1</v>
      </c>
      <c r="J142" s="43">
        <v>1</v>
      </c>
      <c r="K142" s="44"/>
      <c r="L142" s="44"/>
      <c r="M142" s="44"/>
      <c r="N142" s="44"/>
      <c r="O142" s="44"/>
    </row>
    <row r="143" spans="1:15" x14ac:dyDescent="0.3">
      <c r="A143" s="44"/>
      <c r="B143" s="44"/>
      <c r="C143" s="44"/>
      <c r="D143" s="44"/>
      <c r="E143" s="44"/>
      <c r="F143" s="44"/>
      <c r="G143" s="62"/>
      <c r="H143" s="43" t="s">
        <v>259</v>
      </c>
      <c r="I143" s="43">
        <v>1</v>
      </c>
      <c r="J143" s="43">
        <v>1</v>
      </c>
      <c r="K143" s="44"/>
      <c r="L143" s="44"/>
      <c r="M143" s="44"/>
      <c r="N143" s="44"/>
      <c r="O143" s="44"/>
    </row>
    <row r="144" spans="1:15" x14ac:dyDescent="0.3">
      <c r="A144" s="44"/>
      <c r="B144" s="44"/>
      <c r="C144" s="44"/>
      <c r="D144" s="44"/>
      <c r="E144" s="44"/>
      <c r="F144" s="44"/>
      <c r="G144" s="62"/>
      <c r="H144" s="43" t="s">
        <v>260</v>
      </c>
      <c r="I144" s="43">
        <v>1</v>
      </c>
      <c r="J144" s="43">
        <v>1</v>
      </c>
      <c r="K144" s="44"/>
      <c r="L144" s="44"/>
      <c r="M144" s="44"/>
      <c r="N144" s="44"/>
      <c r="O144" s="44"/>
    </row>
    <row r="145" spans="1:15" x14ac:dyDescent="0.3">
      <c r="A145" s="44"/>
      <c r="B145" s="44"/>
      <c r="C145" s="44"/>
      <c r="D145" s="44"/>
      <c r="E145" s="44"/>
      <c r="F145" s="44"/>
      <c r="G145" s="62"/>
      <c r="H145" s="43" t="s">
        <v>261</v>
      </c>
      <c r="I145" s="43">
        <v>1</v>
      </c>
      <c r="J145" s="43">
        <v>1</v>
      </c>
      <c r="K145" s="44"/>
      <c r="L145" s="44"/>
      <c r="M145" s="44"/>
      <c r="N145" s="44"/>
      <c r="O145" s="44"/>
    </row>
    <row r="146" spans="1:15" x14ac:dyDescent="0.3">
      <c r="A146" s="44"/>
      <c r="B146" s="44"/>
      <c r="C146" s="44"/>
      <c r="D146" s="44"/>
      <c r="E146" s="44"/>
      <c r="F146" s="44"/>
      <c r="G146" s="62"/>
      <c r="H146" s="43" t="s">
        <v>262</v>
      </c>
      <c r="I146" s="43">
        <v>1</v>
      </c>
      <c r="J146" s="43">
        <v>1</v>
      </c>
      <c r="K146" s="44"/>
      <c r="L146" s="44"/>
      <c r="M146" s="44"/>
      <c r="N146" s="44"/>
      <c r="O146" s="44"/>
    </row>
    <row r="147" spans="1:15" x14ac:dyDescent="0.3">
      <c r="A147" s="44"/>
      <c r="B147" s="44"/>
      <c r="C147" s="44"/>
      <c r="D147" s="44"/>
      <c r="E147" s="44"/>
      <c r="F147" s="44"/>
      <c r="G147" s="62"/>
      <c r="H147" s="43" t="s">
        <v>263</v>
      </c>
      <c r="I147" s="43">
        <v>1</v>
      </c>
      <c r="J147" s="43">
        <v>1</v>
      </c>
      <c r="K147" s="44"/>
      <c r="L147" s="44"/>
      <c r="M147" s="44"/>
      <c r="N147" s="44"/>
      <c r="O147" s="44"/>
    </row>
    <row r="148" spans="1:15" x14ac:dyDescent="0.3">
      <c r="A148" s="44"/>
      <c r="B148" s="44"/>
      <c r="C148" s="44"/>
      <c r="D148" s="44"/>
      <c r="E148" s="44"/>
      <c r="F148" s="44"/>
      <c r="G148" s="62"/>
      <c r="H148" s="43" t="s">
        <v>264</v>
      </c>
      <c r="I148" s="43">
        <v>1</v>
      </c>
      <c r="J148" s="43">
        <v>1</v>
      </c>
      <c r="K148" s="44"/>
      <c r="L148" s="44"/>
      <c r="M148" s="44"/>
      <c r="N148" s="44"/>
      <c r="O148" s="44"/>
    </row>
    <row r="149" spans="1:15" x14ac:dyDescent="0.3">
      <c r="A149" s="44"/>
      <c r="B149" s="44"/>
      <c r="C149" s="44"/>
      <c r="D149" s="44"/>
      <c r="E149" s="44"/>
      <c r="F149" s="44"/>
      <c r="G149" s="62"/>
      <c r="H149" s="43" t="s">
        <v>265</v>
      </c>
      <c r="I149" s="43">
        <v>1</v>
      </c>
      <c r="J149" s="43">
        <v>1</v>
      </c>
      <c r="K149" s="44"/>
      <c r="L149" s="44"/>
      <c r="M149" s="44"/>
      <c r="N149" s="44"/>
      <c r="O149" s="44"/>
    </row>
    <row r="150" spans="1:15" x14ac:dyDescent="0.3">
      <c r="A150" s="44"/>
      <c r="B150" s="44"/>
      <c r="C150" s="44"/>
      <c r="D150" s="44"/>
      <c r="E150" s="44"/>
      <c r="F150" s="44"/>
      <c r="G150" s="62"/>
      <c r="H150" s="43" t="s">
        <v>266</v>
      </c>
      <c r="I150" s="43">
        <v>1</v>
      </c>
      <c r="J150" s="43">
        <v>1</v>
      </c>
      <c r="K150" s="44"/>
      <c r="L150" s="44"/>
      <c r="M150" s="44"/>
      <c r="N150" s="44"/>
      <c r="O150" s="44"/>
    </row>
    <row r="151" spans="1:15" x14ac:dyDescent="0.3">
      <c r="A151" s="44"/>
      <c r="B151" s="44"/>
      <c r="C151" s="44"/>
      <c r="D151" s="44"/>
      <c r="E151" s="44"/>
      <c r="F151" s="44"/>
      <c r="G151" s="62"/>
      <c r="H151" s="43" t="s">
        <v>267</v>
      </c>
      <c r="I151" s="43">
        <v>1</v>
      </c>
      <c r="J151" s="43">
        <v>1</v>
      </c>
      <c r="K151" s="44"/>
      <c r="L151" s="44"/>
      <c r="M151" s="44"/>
      <c r="N151" s="44"/>
      <c r="O151" s="44"/>
    </row>
    <row r="152" spans="1:15" x14ac:dyDescent="0.3">
      <c r="A152" s="44"/>
      <c r="B152" s="44"/>
      <c r="C152" s="44"/>
      <c r="D152" s="44"/>
      <c r="E152" s="44"/>
      <c r="F152" s="44"/>
      <c r="G152" s="62"/>
      <c r="H152" s="43" t="s">
        <v>268</v>
      </c>
      <c r="I152" s="43">
        <v>1</v>
      </c>
      <c r="J152" s="43">
        <v>1</v>
      </c>
      <c r="K152" s="44"/>
      <c r="L152" s="44"/>
      <c r="M152" s="44"/>
      <c r="N152" s="44"/>
      <c r="O152" s="44"/>
    </row>
    <row r="153" spans="1:15" x14ac:dyDescent="0.3">
      <c r="A153" s="44"/>
      <c r="B153" s="44"/>
      <c r="C153" s="44"/>
      <c r="D153" s="44"/>
      <c r="E153" s="44"/>
      <c r="F153" s="44"/>
      <c r="G153" s="62"/>
      <c r="H153" s="43" t="s">
        <v>269</v>
      </c>
      <c r="I153" s="43">
        <v>1</v>
      </c>
      <c r="J153" s="43">
        <v>1</v>
      </c>
      <c r="K153" s="44"/>
      <c r="L153" s="44"/>
      <c r="M153" s="44"/>
      <c r="N153" s="44"/>
      <c r="O153" s="44"/>
    </row>
    <row r="154" spans="1:15" x14ac:dyDescent="0.3">
      <c r="A154" s="44"/>
      <c r="B154" s="44"/>
      <c r="C154" s="44"/>
      <c r="D154" s="44"/>
      <c r="E154" s="44"/>
      <c r="F154" s="44"/>
      <c r="G154" s="62"/>
      <c r="H154" s="43" t="s">
        <v>270</v>
      </c>
      <c r="I154" s="43">
        <v>1</v>
      </c>
      <c r="J154" s="43">
        <v>1</v>
      </c>
      <c r="K154" s="44"/>
      <c r="L154" s="44"/>
      <c r="M154" s="44"/>
      <c r="N154" s="44"/>
      <c r="O154" s="44"/>
    </row>
    <row r="155" spans="1:15" x14ac:dyDescent="0.3">
      <c r="A155" s="44"/>
      <c r="B155" s="44"/>
      <c r="C155" s="44"/>
      <c r="D155" s="44"/>
      <c r="E155" s="44"/>
      <c r="F155" s="44"/>
      <c r="G155" s="62"/>
      <c r="H155" s="43" t="s">
        <v>271</v>
      </c>
      <c r="I155" s="43">
        <v>1</v>
      </c>
      <c r="J155" s="43">
        <v>1</v>
      </c>
      <c r="K155" s="44"/>
      <c r="L155" s="44"/>
      <c r="M155" s="44"/>
      <c r="N155" s="44"/>
      <c r="O155" s="44"/>
    </row>
    <row r="156" spans="1:15" x14ac:dyDescent="0.3">
      <c r="A156" s="44"/>
      <c r="B156" s="44"/>
      <c r="C156" s="44"/>
      <c r="D156" s="44"/>
      <c r="E156" s="44"/>
      <c r="F156" s="44"/>
      <c r="G156" s="62"/>
      <c r="H156" s="43" t="s">
        <v>272</v>
      </c>
      <c r="I156" s="43">
        <v>1</v>
      </c>
      <c r="J156" s="43">
        <v>1</v>
      </c>
      <c r="K156" s="44"/>
      <c r="L156" s="44"/>
      <c r="M156" s="44"/>
      <c r="N156" s="44"/>
      <c r="O156" s="44"/>
    </row>
    <row r="157" spans="1:15" x14ac:dyDescent="0.3">
      <c r="A157" s="44"/>
      <c r="B157" s="44"/>
      <c r="C157" s="44"/>
      <c r="D157" s="44"/>
      <c r="E157" s="44"/>
      <c r="F157" s="44"/>
      <c r="G157" s="62"/>
      <c r="H157" s="43" t="s">
        <v>273</v>
      </c>
      <c r="I157" s="43">
        <v>1</v>
      </c>
      <c r="J157" s="43">
        <v>1</v>
      </c>
      <c r="K157" s="44"/>
      <c r="L157" s="44"/>
      <c r="M157" s="44"/>
      <c r="N157" s="44"/>
      <c r="O157" s="44"/>
    </row>
    <row r="158" spans="1:15" x14ac:dyDescent="0.3">
      <c r="A158" s="44"/>
      <c r="B158" s="44"/>
      <c r="C158" s="44"/>
      <c r="D158" s="44"/>
      <c r="E158" s="44"/>
      <c r="F158" s="44"/>
      <c r="G158" s="62"/>
      <c r="H158" s="43" t="s">
        <v>274</v>
      </c>
      <c r="I158" s="43">
        <v>1</v>
      </c>
      <c r="J158" s="43">
        <v>1</v>
      </c>
      <c r="K158" s="44"/>
      <c r="L158" s="44"/>
      <c r="M158" s="44"/>
      <c r="N158" s="44"/>
      <c r="O158" s="44"/>
    </row>
    <row r="159" spans="1:15" x14ac:dyDescent="0.3">
      <c r="A159" s="44"/>
      <c r="B159" s="44"/>
      <c r="C159" s="44"/>
      <c r="D159" s="44"/>
      <c r="E159" s="44"/>
      <c r="F159" s="44"/>
      <c r="G159" s="62"/>
      <c r="H159" s="43" t="s">
        <v>275</v>
      </c>
      <c r="I159" s="43">
        <v>1</v>
      </c>
      <c r="J159" s="43">
        <v>1</v>
      </c>
      <c r="K159" s="44"/>
      <c r="L159" s="44"/>
      <c r="M159" s="44"/>
      <c r="N159" s="44"/>
      <c r="O159" s="44"/>
    </row>
    <row r="160" spans="1:15" x14ac:dyDescent="0.3">
      <c r="A160" s="44"/>
      <c r="B160" s="44"/>
      <c r="C160" s="44"/>
      <c r="D160" s="44"/>
      <c r="E160" s="44"/>
      <c r="F160" s="44"/>
      <c r="G160" s="62"/>
      <c r="H160" s="43" t="s">
        <v>56</v>
      </c>
      <c r="I160" s="43">
        <v>1</v>
      </c>
      <c r="J160" s="43">
        <v>1</v>
      </c>
      <c r="K160" s="44"/>
      <c r="L160" s="44"/>
      <c r="M160" s="44"/>
      <c r="N160" s="44"/>
      <c r="O160" s="44"/>
    </row>
    <row r="161" spans="1:15" x14ac:dyDescent="0.3">
      <c r="A161" s="44"/>
      <c r="B161" s="44"/>
      <c r="C161" s="44"/>
      <c r="D161" s="44"/>
      <c r="E161" s="44"/>
      <c r="F161" s="44"/>
      <c r="G161" s="62"/>
      <c r="H161" s="43" t="s">
        <v>276</v>
      </c>
      <c r="I161" s="43">
        <v>1</v>
      </c>
      <c r="J161" s="43">
        <v>1</v>
      </c>
      <c r="K161" s="44"/>
      <c r="L161" s="44"/>
      <c r="M161" s="44"/>
      <c r="N161" s="44"/>
      <c r="O161" s="44"/>
    </row>
    <row r="162" spans="1:15" x14ac:dyDescent="0.3">
      <c r="A162" s="44"/>
      <c r="B162" s="44"/>
      <c r="C162" s="44"/>
      <c r="D162" s="44"/>
      <c r="E162" s="44"/>
      <c r="F162" s="44"/>
      <c r="G162" s="62"/>
      <c r="H162" s="43" t="s">
        <v>277</v>
      </c>
      <c r="I162" s="43">
        <v>1</v>
      </c>
      <c r="J162" s="43">
        <v>1</v>
      </c>
      <c r="K162" s="44"/>
      <c r="L162" s="44"/>
      <c r="M162" s="44"/>
      <c r="N162" s="44"/>
      <c r="O162" s="44"/>
    </row>
    <row r="163" spans="1:15" x14ac:dyDescent="0.3">
      <c r="A163" s="44"/>
      <c r="B163" s="44"/>
      <c r="C163" s="44"/>
      <c r="D163" s="44"/>
      <c r="E163" s="44"/>
      <c r="F163" s="44"/>
      <c r="G163" s="62"/>
      <c r="H163" s="43" t="s">
        <v>278</v>
      </c>
      <c r="I163" s="43">
        <v>1</v>
      </c>
      <c r="J163" s="43">
        <v>1</v>
      </c>
      <c r="K163" s="44"/>
      <c r="L163" s="44"/>
      <c r="M163" s="44"/>
      <c r="N163" s="44"/>
      <c r="O163" s="44"/>
    </row>
    <row r="164" spans="1:15" x14ac:dyDescent="0.3">
      <c r="A164" s="44"/>
      <c r="B164" s="44"/>
      <c r="C164" s="44"/>
      <c r="D164" s="44"/>
      <c r="E164" s="44"/>
      <c r="F164" s="44"/>
      <c r="G164" s="62"/>
      <c r="H164" s="43" t="s">
        <v>279</v>
      </c>
      <c r="I164" s="43">
        <v>1</v>
      </c>
      <c r="J164" s="43">
        <v>1</v>
      </c>
      <c r="K164" s="44"/>
      <c r="L164" s="44"/>
      <c r="M164" s="44"/>
      <c r="N164" s="44"/>
      <c r="O164" s="44"/>
    </row>
    <row r="165" spans="1:15" x14ac:dyDescent="0.3">
      <c r="A165" s="44"/>
      <c r="B165" s="44"/>
      <c r="C165" s="44"/>
      <c r="D165" s="44"/>
      <c r="E165" s="44"/>
      <c r="F165" s="44"/>
      <c r="G165" s="62"/>
      <c r="H165" s="43" t="s">
        <v>280</v>
      </c>
      <c r="I165" s="43">
        <v>1</v>
      </c>
      <c r="J165" s="43">
        <v>1</v>
      </c>
      <c r="K165" s="44"/>
      <c r="L165" s="44"/>
      <c r="M165" s="44"/>
      <c r="N165" s="44"/>
      <c r="O165" s="44"/>
    </row>
    <row r="166" spans="1:15" x14ac:dyDescent="0.3">
      <c r="A166" s="44"/>
      <c r="B166" s="44"/>
      <c r="C166" s="44"/>
      <c r="D166" s="44"/>
      <c r="E166" s="44"/>
      <c r="F166" s="44"/>
      <c r="G166" s="62"/>
      <c r="H166" s="43" t="s">
        <v>281</v>
      </c>
      <c r="I166" s="43">
        <v>1</v>
      </c>
      <c r="J166" s="43">
        <v>1</v>
      </c>
      <c r="K166" s="44"/>
      <c r="L166" s="44"/>
      <c r="M166" s="44"/>
      <c r="N166" s="44"/>
      <c r="O166" s="44"/>
    </row>
    <row r="167" spans="1:15" x14ac:dyDescent="0.3">
      <c r="A167" s="44"/>
      <c r="B167" s="44"/>
      <c r="C167" s="44"/>
      <c r="D167" s="44"/>
      <c r="E167" s="44"/>
      <c r="F167" s="44"/>
      <c r="G167" s="62"/>
      <c r="H167" s="43" t="s">
        <v>282</v>
      </c>
      <c r="I167" s="43">
        <v>1</v>
      </c>
      <c r="J167" s="43">
        <v>1</v>
      </c>
      <c r="K167" s="44"/>
      <c r="L167" s="44"/>
      <c r="M167" s="44"/>
      <c r="N167" s="44"/>
      <c r="O167" s="44"/>
    </row>
    <row r="168" spans="1:15" x14ac:dyDescent="0.3">
      <c r="A168" s="44"/>
      <c r="B168" s="44"/>
      <c r="C168" s="44"/>
      <c r="D168" s="44"/>
      <c r="E168" s="44"/>
      <c r="F168" s="44"/>
      <c r="G168" s="62"/>
      <c r="H168" s="43" t="s">
        <v>283</v>
      </c>
      <c r="I168" s="43">
        <v>1</v>
      </c>
      <c r="J168" s="43">
        <v>1</v>
      </c>
      <c r="K168" s="44"/>
      <c r="L168" s="44"/>
      <c r="M168" s="44"/>
      <c r="N168" s="44"/>
      <c r="O168" s="44"/>
    </row>
    <row r="169" spans="1:15" x14ac:dyDescent="0.3">
      <c r="A169" s="44"/>
      <c r="B169" s="44"/>
      <c r="C169" s="44"/>
      <c r="D169" s="44"/>
      <c r="E169" s="44"/>
      <c r="F169" s="44"/>
      <c r="G169" s="62"/>
      <c r="H169" s="43" t="s">
        <v>284</v>
      </c>
      <c r="I169" s="43">
        <v>1</v>
      </c>
      <c r="J169" s="43">
        <v>1</v>
      </c>
      <c r="K169" s="44"/>
      <c r="L169" s="44"/>
      <c r="M169" s="44"/>
      <c r="N169" s="44"/>
      <c r="O169" s="44"/>
    </row>
    <row r="170" spans="1:15" x14ac:dyDescent="0.3">
      <c r="A170" s="44"/>
      <c r="B170" s="44"/>
      <c r="C170" s="44"/>
      <c r="D170" s="44"/>
      <c r="E170" s="44"/>
      <c r="F170" s="44"/>
      <c r="G170" s="62"/>
      <c r="H170" s="43" t="s">
        <v>57</v>
      </c>
      <c r="I170" s="43">
        <v>1</v>
      </c>
      <c r="J170" s="43">
        <v>1</v>
      </c>
      <c r="K170" s="44"/>
      <c r="L170" s="44"/>
      <c r="M170" s="44"/>
      <c r="N170" s="44"/>
      <c r="O170" s="44"/>
    </row>
    <row r="171" spans="1:15" x14ac:dyDescent="0.3">
      <c r="A171" s="44"/>
      <c r="B171" s="44"/>
      <c r="C171" s="44"/>
      <c r="D171" s="44"/>
      <c r="E171" s="44"/>
      <c r="F171" s="44"/>
      <c r="G171" s="62"/>
      <c r="H171" s="43" t="s">
        <v>285</v>
      </c>
      <c r="I171" s="43">
        <v>1</v>
      </c>
      <c r="J171" s="43">
        <v>1</v>
      </c>
      <c r="K171" s="44"/>
      <c r="L171" s="44"/>
      <c r="M171" s="44"/>
      <c r="N171" s="44"/>
      <c r="O171" s="44"/>
    </row>
    <row r="172" spans="1:15" x14ac:dyDescent="0.3">
      <c r="A172" s="44"/>
      <c r="B172" s="44"/>
      <c r="C172" s="44"/>
      <c r="D172" s="44"/>
      <c r="E172" s="44"/>
      <c r="F172" s="44"/>
      <c r="G172" s="62"/>
      <c r="H172" s="43" t="s">
        <v>286</v>
      </c>
      <c r="I172" s="43">
        <v>1</v>
      </c>
      <c r="J172" s="43">
        <v>1</v>
      </c>
      <c r="K172" s="44"/>
      <c r="L172" s="44"/>
      <c r="M172" s="44"/>
      <c r="N172" s="44"/>
      <c r="O172" s="44"/>
    </row>
    <row r="173" spans="1:15" x14ac:dyDescent="0.3">
      <c r="A173" s="44"/>
      <c r="B173" s="44"/>
      <c r="C173" s="44"/>
      <c r="D173" s="44"/>
      <c r="E173" s="44"/>
      <c r="F173" s="44"/>
      <c r="G173" s="62"/>
      <c r="H173" s="43" t="s">
        <v>287</v>
      </c>
      <c r="I173" s="43">
        <v>1</v>
      </c>
      <c r="J173" s="43">
        <v>1</v>
      </c>
      <c r="K173" s="44"/>
      <c r="L173" s="44"/>
      <c r="M173" s="44"/>
      <c r="N173" s="44"/>
      <c r="O173" s="44"/>
    </row>
    <row r="174" spans="1:15" x14ac:dyDescent="0.3">
      <c r="A174" s="44"/>
      <c r="B174" s="44"/>
      <c r="C174" s="44"/>
      <c r="D174" s="44"/>
      <c r="E174" s="44"/>
      <c r="F174" s="44"/>
      <c r="G174" s="62"/>
      <c r="H174" s="43" t="s">
        <v>288</v>
      </c>
      <c r="I174" s="43">
        <v>1</v>
      </c>
      <c r="J174" s="43">
        <v>1</v>
      </c>
      <c r="K174" s="44"/>
      <c r="L174" s="44"/>
      <c r="M174" s="44"/>
      <c r="N174" s="44"/>
      <c r="O174" s="44"/>
    </row>
    <row r="175" spans="1:15" x14ac:dyDescent="0.3">
      <c r="A175" s="44"/>
      <c r="B175" s="44"/>
      <c r="C175" s="44"/>
      <c r="D175" s="44"/>
      <c r="E175" s="44"/>
      <c r="F175" s="44"/>
      <c r="G175" s="62"/>
      <c r="H175" s="43" t="s">
        <v>289</v>
      </c>
      <c r="I175" s="43">
        <v>1</v>
      </c>
      <c r="J175" s="43">
        <v>1</v>
      </c>
      <c r="K175" s="44"/>
      <c r="L175" s="44"/>
      <c r="M175" s="44"/>
      <c r="N175" s="44"/>
      <c r="O175" s="44"/>
    </row>
    <row r="176" spans="1:15" x14ac:dyDescent="0.3">
      <c r="A176" s="44"/>
      <c r="B176" s="44"/>
      <c r="C176" s="44"/>
      <c r="D176" s="44"/>
      <c r="E176" s="44"/>
      <c r="F176" s="44"/>
      <c r="G176" s="62"/>
      <c r="H176" s="43" t="s">
        <v>161</v>
      </c>
      <c r="I176" s="43">
        <v>1</v>
      </c>
      <c r="J176" s="43">
        <v>1</v>
      </c>
      <c r="K176" s="44"/>
      <c r="L176" s="44"/>
      <c r="M176" s="44"/>
      <c r="N176" s="44"/>
      <c r="O176" s="44"/>
    </row>
    <row r="177" spans="1:15" x14ac:dyDescent="0.3">
      <c r="A177" s="44"/>
      <c r="B177" s="44"/>
      <c r="C177" s="44"/>
      <c r="D177" s="44"/>
      <c r="E177" s="44"/>
      <c r="F177" s="44"/>
      <c r="G177" s="62"/>
      <c r="H177" s="43" t="s">
        <v>290</v>
      </c>
      <c r="I177" s="43">
        <v>1</v>
      </c>
      <c r="J177" s="43">
        <v>1</v>
      </c>
      <c r="K177" s="44"/>
      <c r="L177" s="44"/>
      <c r="M177" s="44"/>
      <c r="N177" s="44"/>
      <c r="O177" s="44"/>
    </row>
    <row r="178" spans="1:15" x14ac:dyDescent="0.3">
      <c r="A178" s="44"/>
      <c r="B178" s="44"/>
      <c r="C178" s="44"/>
      <c r="D178" s="44"/>
      <c r="E178" s="44"/>
      <c r="F178" s="44"/>
      <c r="G178" s="62"/>
      <c r="H178" s="43" t="s">
        <v>291</v>
      </c>
      <c r="I178" s="43">
        <v>1</v>
      </c>
      <c r="J178" s="43">
        <v>1</v>
      </c>
      <c r="K178" s="44"/>
      <c r="L178" s="44"/>
      <c r="M178" s="44"/>
      <c r="N178" s="44"/>
      <c r="O178" s="44"/>
    </row>
    <row r="179" spans="1:15" x14ac:dyDescent="0.3">
      <c r="A179" s="44"/>
      <c r="B179" s="44"/>
      <c r="C179" s="44"/>
      <c r="D179" s="44"/>
      <c r="E179" s="44"/>
      <c r="F179" s="44"/>
      <c r="G179" s="62"/>
      <c r="H179" s="43" t="s">
        <v>292</v>
      </c>
      <c r="I179" s="43">
        <v>1</v>
      </c>
      <c r="J179" s="43">
        <v>1</v>
      </c>
      <c r="K179" s="44"/>
      <c r="L179" s="44"/>
      <c r="M179" s="44"/>
      <c r="N179" s="44"/>
      <c r="O179" s="44"/>
    </row>
    <row r="180" spans="1:15" x14ac:dyDescent="0.3">
      <c r="A180" s="44"/>
      <c r="B180" s="44"/>
      <c r="C180" s="44"/>
      <c r="D180" s="44"/>
      <c r="E180" s="44"/>
      <c r="F180" s="44"/>
      <c r="G180" s="62"/>
      <c r="H180" s="43" t="s">
        <v>293</v>
      </c>
      <c r="I180" s="43">
        <v>1</v>
      </c>
      <c r="J180" s="43">
        <v>1</v>
      </c>
      <c r="K180" s="44"/>
      <c r="L180" s="44"/>
      <c r="M180" s="44"/>
      <c r="N180" s="44"/>
      <c r="O180" s="44"/>
    </row>
    <row r="181" spans="1:15" x14ac:dyDescent="0.3">
      <c r="A181" s="44"/>
      <c r="B181" s="44"/>
      <c r="C181" s="44"/>
      <c r="D181" s="44"/>
      <c r="E181" s="44"/>
      <c r="F181" s="44"/>
      <c r="G181" s="62"/>
      <c r="H181" s="43" t="s">
        <v>51</v>
      </c>
      <c r="I181" s="43">
        <v>1</v>
      </c>
      <c r="J181" s="43">
        <v>1</v>
      </c>
      <c r="K181" s="44"/>
      <c r="L181" s="44"/>
      <c r="M181" s="44"/>
      <c r="N181" s="44"/>
      <c r="O181" s="44"/>
    </row>
    <row r="182" spans="1:15" x14ac:dyDescent="0.3">
      <c r="A182" s="44"/>
      <c r="B182" s="44"/>
      <c r="C182" s="44"/>
      <c r="D182" s="44"/>
      <c r="E182" s="44"/>
      <c r="F182" s="44"/>
      <c r="G182" s="62"/>
      <c r="H182" s="43" t="s">
        <v>294</v>
      </c>
      <c r="I182" s="43">
        <v>1</v>
      </c>
      <c r="J182" s="43">
        <v>1</v>
      </c>
      <c r="K182" s="44"/>
      <c r="L182" s="44"/>
      <c r="M182" s="44"/>
      <c r="N182" s="44"/>
      <c r="O182" s="44"/>
    </row>
    <row r="183" spans="1:15" x14ac:dyDescent="0.3">
      <c r="A183" s="44"/>
      <c r="B183" s="44"/>
      <c r="C183" s="44"/>
      <c r="D183" s="44"/>
      <c r="E183" s="44"/>
      <c r="F183" s="44"/>
      <c r="G183" s="62"/>
      <c r="H183" s="43" t="s">
        <v>295</v>
      </c>
      <c r="I183" s="43">
        <v>1</v>
      </c>
      <c r="J183" s="43">
        <v>1</v>
      </c>
      <c r="K183" s="44"/>
      <c r="L183" s="44"/>
      <c r="M183" s="44"/>
      <c r="N183" s="44"/>
      <c r="O183" s="44"/>
    </row>
    <row r="184" spans="1:15" x14ac:dyDescent="0.3">
      <c r="A184" s="44"/>
      <c r="B184" s="44"/>
      <c r="C184" s="44"/>
      <c r="D184" s="44"/>
      <c r="E184" s="44"/>
      <c r="F184" s="44"/>
      <c r="G184" s="62"/>
      <c r="H184" s="43" t="s">
        <v>296</v>
      </c>
      <c r="I184" s="43">
        <v>1</v>
      </c>
      <c r="J184" s="43">
        <v>1</v>
      </c>
      <c r="K184" s="44"/>
      <c r="L184" s="44"/>
      <c r="M184" s="44"/>
      <c r="N184" s="44"/>
      <c r="O184" s="44"/>
    </row>
    <row r="185" spans="1:15" x14ac:dyDescent="0.3">
      <c r="A185" s="44"/>
      <c r="B185" s="44"/>
      <c r="C185" s="44"/>
      <c r="D185" s="44"/>
      <c r="E185" s="44"/>
      <c r="F185" s="44"/>
      <c r="G185" s="62"/>
      <c r="H185" s="43" t="s">
        <v>297</v>
      </c>
      <c r="I185" s="43">
        <v>1</v>
      </c>
      <c r="J185" s="43">
        <v>1</v>
      </c>
      <c r="K185" s="44"/>
      <c r="L185" s="44"/>
      <c r="M185" s="44"/>
      <c r="N185" s="44"/>
      <c r="O185" s="44"/>
    </row>
    <row r="186" spans="1:15" x14ac:dyDescent="0.3">
      <c r="A186" s="44"/>
      <c r="B186" s="44"/>
      <c r="C186" s="44"/>
      <c r="D186" s="44"/>
      <c r="E186" s="44"/>
      <c r="F186" s="44"/>
      <c r="G186" s="62"/>
      <c r="H186" s="43" t="s">
        <v>298</v>
      </c>
      <c r="I186" s="43">
        <v>1</v>
      </c>
      <c r="J186" s="43">
        <v>1</v>
      </c>
      <c r="K186" s="44"/>
      <c r="L186" s="44"/>
      <c r="M186" s="44"/>
      <c r="N186" s="44"/>
      <c r="O186" s="44"/>
    </row>
    <row r="187" spans="1:15" x14ac:dyDescent="0.3">
      <c r="A187" s="44"/>
      <c r="B187" s="44"/>
      <c r="C187" s="44"/>
      <c r="D187" s="44"/>
      <c r="E187" s="44"/>
      <c r="F187" s="44"/>
      <c r="G187" s="62"/>
      <c r="H187" s="43" t="s">
        <v>299</v>
      </c>
      <c r="I187" s="43">
        <v>1</v>
      </c>
      <c r="J187" s="43">
        <v>1</v>
      </c>
      <c r="K187" s="44"/>
      <c r="L187" s="44"/>
      <c r="M187" s="44"/>
      <c r="N187" s="44"/>
      <c r="O187" s="44"/>
    </row>
    <row r="188" spans="1:15" x14ac:dyDescent="0.3">
      <c r="A188" s="44"/>
      <c r="B188" s="44"/>
      <c r="C188" s="44"/>
      <c r="D188" s="44"/>
      <c r="E188" s="44"/>
      <c r="F188" s="44"/>
      <c r="G188" s="62"/>
      <c r="H188" s="43" t="s">
        <v>300</v>
      </c>
      <c r="I188" s="43">
        <v>1</v>
      </c>
      <c r="J188" s="43">
        <v>1</v>
      </c>
      <c r="K188" s="44"/>
      <c r="L188" s="44"/>
      <c r="M188" s="44"/>
      <c r="N188" s="44"/>
      <c r="O188" s="44"/>
    </row>
    <row r="189" spans="1:15" x14ac:dyDescent="0.3">
      <c r="A189" s="44"/>
      <c r="B189" s="44"/>
      <c r="C189" s="44"/>
      <c r="D189" s="44"/>
      <c r="E189" s="44"/>
      <c r="F189" s="44"/>
      <c r="G189" s="62"/>
      <c r="H189" s="43" t="s">
        <v>301</v>
      </c>
      <c r="I189" s="43">
        <v>1</v>
      </c>
      <c r="J189" s="43">
        <v>1</v>
      </c>
      <c r="K189" s="44"/>
      <c r="L189" s="44"/>
      <c r="M189" s="44"/>
      <c r="N189" s="44"/>
      <c r="O189" s="44"/>
    </row>
    <row r="190" spans="1:15" x14ac:dyDescent="0.3">
      <c r="A190" s="44"/>
      <c r="B190" s="44"/>
      <c r="C190" s="44"/>
      <c r="D190" s="44"/>
      <c r="E190" s="44"/>
      <c r="F190" s="44"/>
      <c r="G190" s="62"/>
      <c r="H190" s="43" t="s">
        <v>58</v>
      </c>
      <c r="I190" s="43">
        <v>1</v>
      </c>
      <c r="J190" s="43">
        <v>1</v>
      </c>
      <c r="K190" s="44"/>
      <c r="L190" s="44"/>
      <c r="M190" s="44"/>
      <c r="N190" s="44"/>
      <c r="O190" s="44"/>
    </row>
    <row r="191" spans="1:15" x14ac:dyDescent="0.3">
      <c r="A191" s="44"/>
      <c r="B191" s="44"/>
      <c r="C191" s="44"/>
      <c r="D191" s="44"/>
      <c r="E191" s="44"/>
      <c r="F191" s="44"/>
      <c r="G191" s="62"/>
      <c r="H191" s="43" t="s">
        <v>302</v>
      </c>
      <c r="I191" s="43">
        <v>1</v>
      </c>
      <c r="J191" s="43">
        <v>1</v>
      </c>
      <c r="K191" s="44"/>
      <c r="L191" s="44"/>
      <c r="M191" s="44"/>
      <c r="N191" s="44"/>
      <c r="O191" s="44"/>
    </row>
    <row r="192" spans="1:15" x14ac:dyDescent="0.3">
      <c r="A192" s="44"/>
      <c r="B192" s="44"/>
      <c r="C192" s="44"/>
      <c r="D192" s="44"/>
      <c r="E192" s="44"/>
      <c r="F192" s="44"/>
      <c r="G192" s="62"/>
      <c r="H192" s="43" t="s">
        <v>303</v>
      </c>
      <c r="I192" s="43">
        <v>1</v>
      </c>
      <c r="J192" s="43">
        <v>1</v>
      </c>
      <c r="K192" s="44"/>
      <c r="L192" s="44"/>
      <c r="M192" s="44"/>
      <c r="N192" s="44"/>
      <c r="O192" s="44"/>
    </row>
    <row r="193" spans="1:15" x14ac:dyDescent="0.3">
      <c r="A193" s="44"/>
      <c r="B193" s="44"/>
      <c r="C193" s="44"/>
      <c r="D193" s="44"/>
      <c r="E193" s="44"/>
      <c r="F193" s="44"/>
      <c r="G193" s="62"/>
      <c r="H193" s="43" t="s">
        <v>304</v>
      </c>
      <c r="I193" s="43">
        <v>1</v>
      </c>
      <c r="J193" s="43">
        <v>1</v>
      </c>
      <c r="K193" s="44"/>
      <c r="L193" s="44"/>
      <c r="M193" s="44"/>
      <c r="N193" s="44"/>
      <c r="O193" s="44"/>
    </row>
    <row r="194" spans="1:15" x14ac:dyDescent="0.3">
      <c r="A194" s="44"/>
      <c r="B194" s="44"/>
      <c r="C194" s="44"/>
      <c r="D194" s="44"/>
      <c r="E194" s="44"/>
      <c r="F194" s="44"/>
      <c r="G194" s="62"/>
      <c r="H194" s="43" t="s">
        <v>305</v>
      </c>
      <c r="I194" s="43">
        <v>1</v>
      </c>
      <c r="J194" s="43">
        <v>1</v>
      </c>
      <c r="K194" s="44"/>
      <c r="L194" s="44"/>
      <c r="M194" s="44"/>
      <c r="N194" s="44"/>
      <c r="O194" s="44"/>
    </row>
    <row r="195" spans="1:15" x14ac:dyDescent="0.3">
      <c r="A195" s="44"/>
      <c r="B195" s="44"/>
      <c r="C195" s="44"/>
      <c r="D195" s="44"/>
      <c r="E195" s="44"/>
      <c r="F195" s="44"/>
      <c r="G195" s="62"/>
      <c r="H195" s="43" t="s">
        <v>306</v>
      </c>
      <c r="I195" s="43">
        <v>1</v>
      </c>
      <c r="J195" s="43">
        <v>1</v>
      </c>
      <c r="K195" s="44"/>
      <c r="L195" s="44"/>
      <c r="M195" s="44"/>
      <c r="N195" s="44"/>
      <c r="O195" s="44"/>
    </row>
    <row r="196" spans="1:15" x14ac:dyDescent="0.3">
      <c r="A196" s="44"/>
      <c r="B196" s="44"/>
      <c r="C196" s="44"/>
      <c r="D196" s="44"/>
      <c r="E196" s="44"/>
      <c r="F196" s="44"/>
      <c r="G196" s="62"/>
      <c r="H196" s="43" t="s">
        <v>307</v>
      </c>
      <c r="I196" s="43">
        <v>1</v>
      </c>
      <c r="J196" s="43">
        <v>1</v>
      </c>
      <c r="K196" s="44"/>
      <c r="L196" s="44"/>
      <c r="M196" s="44"/>
      <c r="N196" s="44"/>
      <c r="O196" s="44"/>
    </row>
    <row r="197" spans="1:15" x14ac:dyDescent="0.3">
      <c r="A197" s="44"/>
      <c r="B197" s="44"/>
      <c r="C197" s="44"/>
      <c r="D197" s="44"/>
      <c r="E197" s="44"/>
      <c r="F197" s="44"/>
      <c r="G197" s="62"/>
      <c r="H197" s="43" t="s">
        <v>308</v>
      </c>
      <c r="I197" s="43">
        <v>1</v>
      </c>
      <c r="J197" s="43">
        <v>1</v>
      </c>
      <c r="K197" s="44"/>
      <c r="L197" s="44"/>
      <c r="M197" s="44"/>
      <c r="N197" s="44"/>
      <c r="O197" s="44"/>
    </row>
    <row r="198" spans="1:15" x14ac:dyDescent="0.3">
      <c r="A198" s="44"/>
      <c r="B198" s="44"/>
      <c r="C198" s="44"/>
      <c r="D198" s="44"/>
      <c r="E198" s="44"/>
      <c r="F198" s="44"/>
      <c r="G198" s="62"/>
      <c r="H198" s="43" t="s">
        <v>309</v>
      </c>
      <c r="I198" s="43">
        <v>1</v>
      </c>
      <c r="J198" s="43">
        <v>1</v>
      </c>
      <c r="K198" s="44"/>
      <c r="L198" s="44"/>
      <c r="M198" s="44"/>
      <c r="N198" s="44"/>
      <c r="O198" s="44"/>
    </row>
    <row r="199" spans="1:15" x14ac:dyDescent="0.3">
      <c r="A199" s="44"/>
      <c r="B199" s="44"/>
      <c r="C199" s="44"/>
      <c r="D199" s="44"/>
      <c r="E199" s="44"/>
      <c r="F199" s="44"/>
      <c r="G199" s="62"/>
      <c r="H199" s="43" t="s">
        <v>310</v>
      </c>
      <c r="I199" s="43">
        <v>1</v>
      </c>
      <c r="J199" s="43">
        <v>1</v>
      </c>
      <c r="K199" s="44"/>
      <c r="L199" s="44"/>
      <c r="M199" s="44"/>
      <c r="N199" s="44"/>
      <c r="O199" s="44"/>
    </row>
    <row r="200" spans="1:15" x14ac:dyDescent="0.3">
      <c r="A200" s="44"/>
      <c r="B200" s="44"/>
      <c r="C200" s="44"/>
      <c r="D200" s="44"/>
      <c r="E200" s="44"/>
      <c r="F200" s="44"/>
      <c r="G200" s="62"/>
      <c r="H200" s="43" t="s">
        <v>167</v>
      </c>
      <c r="I200" s="43">
        <v>1</v>
      </c>
      <c r="J200" s="43">
        <v>1</v>
      </c>
      <c r="K200" s="44"/>
      <c r="L200" s="44"/>
      <c r="M200" s="44"/>
      <c r="N200" s="44"/>
      <c r="O200" s="44"/>
    </row>
    <row r="201" spans="1:15" x14ac:dyDescent="0.3">
      <c r="A201" s="44"/>
      <c r="B201" s="44"/>
      <c r="C201" s="44"/>
      <c r="D201" s="44"/>
      <c r="E201" s="44"/>
      <c r="F201" s="44"/>
      <c r="G201" s="62"/>
      <c r="H201" s="43" t="s">
        <v>311</v>
      </c>
      <c r="I201" s="43">
        <v>1</v>
      </c>
      <c r="J201" s="43">
        <v>1</v>
      </c>
      <c r="K201" s="44"/>
      <c r="L201" s="44"/>
      <c r="M201" s="44"/>
      <c r="N201" s="44"/>
      <c r="O201" s="44"/>
    </row>
    <row r="202" spans="1:15" x14ac:dyDescent="0.3">
      <c r="A202" s="44"/>
      <c r="B202" s="44"/>
      <c r="C202" s="44"/>
      <c r="D202" s="44"/>
      <c r="E202" s="44"/>
      <c r="F202" s="44"/>
      <c r="G202" s="62"/>
      <c r="H202" s="43" t="s">
        <v>312</v>
      </c>
      <c r="I202" s="43">
        <v>1</v>
      </c>
      <c r="J202" s="43">
        <v>1</v>
      </c>
      <c r="K202" s="44"/>
      <c r="L202" s="44"/>
      <c r="M202" s="44"/>
      <c r="N202" s="44"/>
      <c r="O202" s="44"/>
    </row>
    <row r="203" spans="1:15" x14ac:dyDescent="0.3">
      <c r="A203" s="44"/>
      <c r="B203" s="44"/>
      <c r="C203" s="44"/>
      <c r="D203" s="44"/>
      <c r="E203" s="44"/>
      <c r="F203" s="44"/>
      <c r="G203" s="62"/>
      <c r="H203" s="43" t="s">
        <v>313</v>
      </c>
      <c r="I203" s="43">
        <v>1</v>
      </c>
      <c r="J203" s="43">
        <v>1</v>
      </c>
      <c r="K203" s="44"/>
      <c r="L203" s="44"/>
      <c r="M203" s="44"/>
      <c r="N203" s="44"/>
      <c r="O203" s="44"/>
    </row>
    <row r="204" spans="1:15" x14ac:dyDescent="0.3">
      <c r="A204" s="44"/>
      <c r="B204" s="44"/>
      <c r="C204" s="44"/>
      <c r="D204" s="44"/>
      <c r="E204" s="44"/>
      <c r="F204" s="44"/>
      <c r="G204" s="62"/>
      <c r="H204" s="43" t="s">
        <v>314</v>
      </c>
      <c r="I204" s="43">
        <v>1</v>
      </c>
      <c r="J204" s="43">
        <v>1</v>
      </c>
      <c r="K204" s="44"/>
      <c r="L204" s="44"/>
      <c r="M204" s="44"/>
      <c r="N204" s="44"/>
      <c r="O204" s="44"/>
    </row>
    <row r="205" spans="1:15" x14ac:dyDescent="0.3">
      <c r="A205" s="44"/>
      <c r="B205" s="44"/>
      <c r="C205" s="44"/>
      <c r="D205" s="44"/>
      <c r="E205" s="44"/>
      <c r="F205" s="44"/>
      <c r="G205" s="62"/>
      <c r="H205" s="43" t="s">
        <v>315</v>
      </c>
      <c r="I205" s="43">
        <v>1</v>
      </c>
      <c r="J205" s="43">
        <v>1</v>
      </c>
      <c r="K205" s="44"/>
      <c r="L205" s="44"/>
      <c r="M205" s="44"/>
      <c r="N205" s="44"/>
      <c r="O205" s="44"/>
    </row>
    <row r="206" spans="1:15" x14ac:dyDescent="0.3">
      <c r="A206" s="44"/>
      <c r="B206" s="44"/>
      <c r="C206" s="44"/>
      <c r="D206" s="44"/>
      <c r="E206" s="44"/>
      <c r="F206" s="44"/>
      <c r="G206" s="62"/>
      <c r="H206" s="43" t="s">
        <v>316</v>
      </c>
      <c r="I206" s="43">
        <v>1</v>
      </c>
      <c r="J206" s="43">
        <v>1</v>
      </c>
      <c r="K206" s="44"/>
      <c r="L206" s="44"/>
      <c r="M206" s="44"/>
      <c r="N206" s="44"/>
      <c r="O206" s="44"/>
    </row>
    <row r="207" spans="1:15" x14ac:dyDescent="0.3">
      <c r="A207" s="44"/>
      <c r="B207" s="44"/>
      <c r="C207" s="44"/>
      <c r="D207" s="44"/>
      <c r="E207" s="44"/>
      <c r="F207" s="44"/>
      <c r="G207" s="62"/>
      <c r="H207" s="43" t="s">
        <v>317</v>
      </c>
      <c r="I207" s="43">
        <v>1</v>
      </c>
      <c r="J207" s="43">
        <v>1</v>
      </c>
      <c r="K207" s="44"/>
      <c r="L207" s="44"/>
      <c r="M207" s="44"/>
      <c r="N207" s="44"/>
      <c r="O207" s="44"/>
    </row>
    <row r="208" spans="1:15" x14ac:dyDescent="0.3">
      <c r="A208" s="44"/>
      <c r="B208" s="44"/>
      <c r="C208" s="44"/>
      <c r="D208" s="44"/>
      <c r="E208" s="44"/>
      <c r="F208" s="44"/>
      <c r="G208" s="62"/>
      <c r="H208" s="43" t="s">
        <v>318</v>
      </c>
      <c r="I208" s="43">
        <v>1</v>
      </c>
      <c r="J208" s="43">
        <v>1</v>
      </c>
      <c r="K208" s="44"/>
      <c r="L208" s="44"/>
      <c r="M208" s="44"/>
      <c r="N208" s="44"/>
      <c r="O208" s="44"/>
    </row>
    <row r="209" spans="1:15" x14ac:dyDescent="0.3">
      <c r="A209" s="44"/>
      <c r="B209" s="44"/>
      <c r="C209" s="44"/>
      <c r="D209" s="44"/>
      <c r="E209" s="44"/>
      <c r="F209" s="44"/>
      <c r="G209" s="62"/>
      <c r="H209" s="43" t="s">
        <v>319</v>
      </c>
      <c r="I209" s="43">
        <v>1</v>
      </c>
      <c r="J209" s="43">
        <v>1</v>
      </c>
      <c r="K209" s="44"/>
      <c r="L209" s="44"/>
      <c r="M209" s="44"/>
      <c r="N209" s="44"/>
      <c r="O209" s="44"/>
    </row>
    <row r="210" spans="1:15" x14ac:dyDescent="0.3">
      <c r="A210" s="44"/>
      <c r="B210" s="44"/>
      <c r="C210" s="44"/>
      <c r="D210" s="44"/>
      <c r="E210" s="44"/>
      <c r="F210" s="44"/>
      <c r="G210" s="62"/>
      <c r="H210" s="43" t="s">
        <v>320</v>
      </c>
      <c r="I210" s="43">
        <v>1</v>
      </c>
      <c r="J210" s="43">
        <v>1</v>
      </c>
      <c r="K210" s="44"/>
      <c r="L210" s="44"/>
      <c r="M210" s="44"/>
      <c r="N210" s="44"/>
      <c r="O210" s="44"/>
    </row>
    <row r="211" spans="1:15" x14ac:dyDescent="0.3">
      <c r="A211" s="44"/>
      <c r="B211" s="44"/>
      <c r="C211" s="44"/>
      <c r="D211" s="44"/>
      <c r="E211" s="44"/>
      <c r="F211" s="44"/>
      <c r="G211" s="62"/>
      <c r="H211" s="43" t="s">
        <v>321</v>
      </c>
      <c r="I211" s="43">
        <v>1</v>
      </c>
      <c r="J211" s="43">
        <v>1</v>
      </c>
      <c r="K211" s="44"/>
      <c r="L211" s="44"/>
      <c r="M211" s="44"/>
      <c r="N211" s="44"/>
      <c r="O211" s="44"/>
    </row>
    <row r="212" spans="1:15" x14ac:dyDescent="0.3">
      <c r="A212" s="44"/>
      <c r="B212" s="44"/>
      <c r="C212" s="44"/>
      <c r="D212" s="44"/>
      <c r="E212" s="44"/>
      <c r="F212" s="44"/>
      <c r="G212" s="62"/>
      <c r="H212" s="43" t="s">
        <v>322</v>
      </c>
      <c r="I212" s="43">
        <v>1</v>
      </c>
      <c r="J212" s="43">
        <v>1</v>
      </c>
      <c r="K212" s="44"/>
      <c r="L212" s="44"/>
      <c r="M212" s="44"/>
      <c r="N212" s="44"/>
      <c r="O212" s="44"/>
    </row>
    <row r="213" spans="1:15" x14ac:dyDescent="0.3">
      <c r="A213" s="44"/>
      <c r="B213" s="44"/>
      <c r="C213" s="44"/>
      <c r="D213" s="44"/>
      <c r="E213" s="44"/>
      <c r="F213" s="44"/>
      <c r="G213" s="62"/>
      <c r="H213" s="43" t="s">
        <v>323</v>
      </c>
      <c r="I213" s="43">
        <v>1</v>
      </c>
      <c r="J213" s="43">
        <v>1</v>
      </c>
      <c r="K213" s="44"/>
      <c r="L213" s="44"/>
      <c r="M213" s="44"/>
      <c r="N213" s="44"/>
      <c r="O213" s="44"/>
    </row>
    <row r="214" spans="1:15" x14ac:dyDescent="0.3">
      <c r="A214" s="44"/>
      <c r="B214" s="44"/>
      <c r="C214" s="44"/>
      <c r="D214" s="44"/>
      <c r="E214" s="44"/>
      <c r="F214" s="44"/>
      <c r="G214" s="62"/>
      <c r="H214" s="43" t="s">
        <v>324</v>
      </c>
      <c r="I214" s="43">
        <v>1</v>
      </c>
      <c r="J214" s="43">
        <v>1</v>
      </c>
      <c r="K214" s="44"/>
      <c r="L214" s="44"/>
      <c r="M214" s="44"/>
      <c r="N214" s="44"/>
      <c r="O214" s="44"/>
    </row>
    <row r="215" spans="1:15" x14ac:dyDescent="0.3">
      <c r="A215" s="44"/>
      <c r="B215" s="44"/>
      <c r="C215" s="44"/>
      <c r="D215" s="44"/>
      <c r="E215" s="44"/>
      <c r="F215" s="44"/>
      <c r="G215" s="62"/>
      <c r="H215" s="43" t="s">
        <v>325</v>
      </c>
      <c r="I215" s="43">
        <v>1</v>
      </c>
      <c r="J215" s="43">
        <v>1</v>
      </c>
      <c r="K215" s="44"/>
      <c r="L215" s="44"/>
      <c r="M215" s="44"/>
      <c r="N215" s="44"/>
      <c r="O215" s="44"/>
    </row>
    <row r="216" spans="1:15" x14ac:dyDescent="0.3">
      <c r="A216" s="44"/>
      <c r="B216" s="44"/>
      <c r="C216" s="44"/>
      <c r="D216" s="44"/>
      <c r="E216" s="44"/>
      <c r="F216" s="44"/>
      <c r="G216" s="62"/>
      <c r="H216" s="43" t="s">
        <v>326</v>
      </c>
      <c r="I216" s="43">
        <v>1</v>
      </c>
      <c r="J216" s="43">
        <v>1</v>
      </c>
      <c r="K216" s="44"/>
      <c r="L216" s="44"/>
      <c r="M216" s="44"/>
      <c r="N216" s="44"/>
      <c r="O216" s="44"/>
    </row>
    <row r="217" spans="1:15" x14ac:dyDescent="0.3">
      <c r="A217" s="44"/>
      <c r="B217" s="44"/>
      <c r="C217" s="44"/>
      <c r="D217" s="44"/>
      <c r="E217" s="44"/>
      <c r="F217" s="44"/>
      <c r="G217" s="62"/>
      <c r="H217" s="43" t="s">
        <v>327</v>
      </c>
      <c r="I217" s="43">
        <v>1</v>
      </c>
      <c r="J217" s="43">
        <v>1</v>
      </c>
      <c r="K217" s="44"/>
      <c r="L217" s="44"/>
      <c r="M217" s="44"/>
      <c r="N217" s="44"/>
      <c r="O217" s="44"/>
    </row>
    <row r="218" spans="1:15" x14ac:dyDescent="0.3">
      <c r="A218" s="44"/>
      <c r="B218" s="44"/>
      <c r="C218" s="44"/>
      <c r="D218" s="44"/>
      <c r="E218" s="44"/>
      <c r="F218" s="44"/>
      <c r="G218" s="62"/>
      <c r="H218" s="43" t="s">
        <v>328</v>
      </c>
      <c r="I218" s="43">
        <v>1</v>
      </c>
      <c r="J218" s="43">
        <v>1</v>
      </c>
      <c r="K218" s="44"/>
      <c r="L218" s="44"/>
      <c r="M218" s="44"/>
      <c r="N218" s="44"/>
      <c r="O218" s="44"/>
    </row>
    <row r="219" spans="1:15" x14ac:dyDescent="0.3">
      <c r="A219" s="44"/>
      <c r="B219" s="44"/>
      <c r="C219" s="44"/>
      <c r="D219" s="44"/>
      <c r="E219" s="44"/>
      <c r="F219" s="44"/>
      <c r="G219" s="62"/>
      <c r="H219" s="43" t="s">
        <v>329</v>
      </c>
      <c r="I219" s="43">
        <v>1</v>
      </c>
      <c r="J219" s="43">
        <v>1</v>
      </c>
      <c r="K219" s="44"/>
      <c r="L219" s="44"/>
      <c r="M219" s="44"/>
      <c r="N219" s="44"/>
      <c r="O219" s="44"/>
    </row>
    <row r="220" spans="1:15" x14ac:dyDescent="0.3">
      <c r="A220" s="44"/>
      <c r="B220" s="44"/>
      <c r="C220" s="44"/>
      <c r="D220" s="44"/>
      <c r="E220" s="44"/>
      <c r="F220" s="44"/>
      <c r="G220" s="62"/>
      <c r="H220" s="43" t="s">
        <v>53</v>
      </c>
      <c r="I220" s="43">
        <v>1</v>
      </c>
      <c r="J220" s="43">
        <v>1</v>
      </c>
      <c r="K220" s="44"/>
      <c r="L220" s="44"/>
      <c r="M220" s="44"/>
      <c r="N220" s="44"/>
      <c r="O220" s="44"/>
    </row>
    <row r="221" spans="1:15" x14ac:dyDescent="0.3">
      <c r="A221" s="44"/>
      <c r="B221" s="44"/>
      <c r="C221" s="44"/>
      <c r="D221" s="44"/>
      <c r="E221" s="44"/>
      <c r="F221" s="44"/>
      <c r="G221" s="62"/>
      <c r="H221" s="43" t="s">
        <v>330</v>
      </c>
      <c r="I221" s="43">
        <v>1</v>
      </c>
      <c r="J221" s="43">
        <v>1</v>
      </c>
      <c r="K221" s="44"/>
      <c r="L221" s="44"/>
      <c r="M221" s="44"/>
      <c r="N221" s="44"/>
      <c r="O221" s="44"/>
    </row>
    <row r="222" spans="1:15" x14ac:dyDescent="0.3">
      <c r="A222" s="44"/>
      <c r="B222" s="44"/>
      <c r="C222" s="44"/>
      <c r="D222" s="44"/>
      <c r="E222" s="44"/>
      <c r="F222" s="44"/>
      <c r="G222" s="62"/>
      <c r="H222" s="43" t="s">
        <v>331</v>
      </c>
      <c r="I222" s="43">
        <v>1</v>
      </c>
      <c r="J222" s="43">
        <v>1</v>
      </c>
      <c r="K222" s="44"/>
      <c r="L222" s="44"/>
      <c r="M222" s="44"/>
      <c r="N222" s="44"/>
      <c r="O222" s="44"/>
    </row>
    <row r="223" spans="1:15" x14ac:dyDescent="0.3">
      <c r="A223" s="44"/>
      <c r="B223" s="44"/>
      <c r="C223" s="44"/>
      <c r="D223" s="44"/>
      <c r="E223" s="44"/>
      <c r="F223" s="44"/>
      <c r="G223" s="62"/>
      <c r="H223" s="43" t="s">
        <v>332</v>
      </c>
      <c r="I223" s="43">
        <v>1</v>
      </c>
      <c r="J223" s="43">
        <v>1</v>
      </c>
      <c r="K223" s="44"/>
      <c r="L223" s="44"/>
      <c r="M223" s="44"/>
      <c r="N223" s="44"/>
      <c r="O223" s="44"/>
    </row>
    <row r="224" spans="1:15" x14ac:dyDescent="0.3">
      <c r="A224" s="44"/>
      <c r="B224" s="44"/>
      <c r="C224" s="44"/>
      <c r="D224" s="44"/>
      <c r="E224" s="44"/>
      <c r="F224" s="44"/>
      <c r="G224" s="62"/>
      <c r="H224" s="43" t="s">
        <v>333</v>
      </c>
      <c r="I224" s="43">
        <v>1</v>
      </c>
      <c r="J224" s="43">
        <v>1</v>
      </c>
      <c r="K224" s="44"/>
      <c r="L224" s="44"/>
      <c r="M224" s="44"/>
      <c r="N224" s="44"/>
      <c r="O224" s="44"/>
    </row>
    <row r="225" spans="1:15" x14ac:dyDescent="0.3">
      <c r="A225" s="44"/>
      <c r="B225" s="44"/>
      <c r="C225" s="44"/>
      <c r="D225" s="44"/>
      <c r="E225" s="44"/>
      <c r="F225" s="44"/>
      <c r="G225" s="62"/>
      <c r="H225" s="43" t="s">
        <v>334</v>
      </c>
      <c r="I225" s="43">
        <v>1</v>
      </c>
      <c r="J225" s="43">
        <v>1</v>
      </c>
      <c r="K225" s="44"/>
      <c r="L225" s="44"/>
      <c r="M225" s="44"/>
      <c r="N225" s="44"/>
      <c r="O225" s="44"/>
    </row>
    <row r="226" spans="1:15" x14ac:dyDescent="0.3">
      <c r="A226" s="44"/>
      <c r="B226" s="44"/>
      <c r="C226" s="44"/>
      <c r="D226" s="44"/>
      <c r="E226" s="44"/>
      <c r="F226" s="44"/>
      <c r="G226" s="62"/>
      <c r="H226" s="43" t="s">
        <v>335</v>
      </c>
      <c r="I226" s="43">
        <v>1</v>
      </c>
      <c r="J226" s="43">
        <v>1</v>
      </c>
      <c r="K226" s="44"/>
      <c r="L226" s="44"/>
      <c r="M226" s="44"/>
      <c r="N226" s="44"/>
      <c r="O226" s="44"/>
    </row>
    <row r="227" spans="1:15" x14ac:dyDescent="0.3">
      <c r="A227" s="44"/>
      <c r="B227" s="44"/>
      <c r="C227" s="44"/>
      <c r="D227" s="44"/>
      <c r="E227" s="44"/>
      <c r="F227" s="44"/>
      <c r="G227" s="62"/>
      <c r="H227" s="43" t="s">
        <v>336</v>
      </c>
      <c r="I227" s="43">
        <v>1</v>
      </c>
      <c r="J227" s="43">
        <v>1</v>
      </c>
      <c r="K227" s="44"/>
      <c r="L227" s="44"/>
      <c r="M227" s="44"/>
      <c r="N227" s="44"/>
      <c r="O227" s="44"/>
    </row>
    <row r="228" spans="1:15" x14ac:dyDescent="0.3">
      <c r="A228" s="44"/>
      <c r="B228" s="44"/>
      <c r="C228" s="44"/>
      <c r="D228" s="44"/>
      <c r="E228" s="44"/>
      <c r="F228" s="44"/>
      <c r="G228" s="62"/>
      <c r="H228" s="43" t="s">
        <v>337</v>
      </c>
      <c r="I228" s="43">
        <v>1</v>
      </c>
      <c r="J228" s="43">
        <v>1</v>
      </c>
      <c r="K228" s="44"/>
      <c r="L228" s="44"/>
      <c r="M228" s="44"/>
      <c r="N228" s="44"/>
      <c r="O228" s="44"/>
    </row>
    <row r="229" spans="1:15" x14ac:dyDescent="0.3">
      <c r="A229" s="44"/>
      <c r="B229" s="44"/>
      <c r="C229" s="44"/>
      <c r="D229" s="44"/>
      <c r="E229" s="44"/>
      <c r="F229" s="44"/>
      <c r="G229" s="62"/>
      <c r="H229" s="43" t="s">
        <v>338</v>
      </c>
      <c r="I229" s="43">
        <v>1</v>
      </c>
      <c r="J229" s="43">
        <v>1</v>
      </c>
      <c r="K229" s="44"/>
      <c r="L229" s="44"/>
      <c r="M229" s="44"/>
      <c r="N229" s="44"/>
      <c r="O229" s="44"/>
    </row>
    <row r="230" spans="1:15" x14ac:dyDescent="0.3">
      <c r="A230" s="44"/>
      <c r="B230" s="44"/>
      <c r="C230" s="44"/>
      <c r="D230" s="44"/>
      <c r="E230" s="44"/>
      <c r="F230" s="44"/>
      <c r="G230" s="62"/>
      <c r="H230" s="43" t="s">
        <v>339</v>
      </c>
      <c r="I230" s="43">
        <v>1</v>
      </c>
      <c r="J230" s="43">
        <v>1</v>
      </c>
      <c r="K230" s="44"/>
      <c r="L230" s="44"/>
      <c r="M230" s="44"/>
      <c r="N230" s="44"/>
      <c r="O230" s="44"/>
    </row>
    <row r="231" spans="1:15" x14ac:dyDescent="0.3">
      <c r="A231" s="44"/>
      <c r="B231" s="44"/>
      <c r="C231" s="44"/>
      <c r="D231" s="44"/>
      <c r="E231" s="44"/>
      <c r="F231" s="44"/>
      <c r="G231" s="62"/>
      <c r="H231" s="43" t="s">
        <v>340</v>
      </c>
      <c r="I231" s="43">
        <v>1</v>
      </c>
      <c r="J231" s="43">
        <v>1</v>
      </c>
      <c r="K231" s="44"/>
      <c r="L231" s="44"/>
      <c r="M231" s="44"/>
      <c r="N231" s="44"/>
      <c r="O231" s="44"/>
    </row>
    <row r="232" spans="1:15" x14ac:dyDescent="0.3">
      <c r="A232" s="44"/>
      <c r="B232" s="44"/>
      <c r="C232" s="44"/>
      <c r="D232" s="44"/>
      <c r="E232" s="44"/>
      <c r="F232" s="44"/>
      <c r="G232" s="62"/>
      <c r="H232" s="43" t="s">
        <v>341</v>
      </c>
      <c r="I232" s="43">
        <v>1</v>
      </c>
      <c r="J232" s="43">
        <v>1</v>
      </c>
      <c r="K232" s="44"/>
      <c r="L232" s="44"/>
      <c r="M232" s="44"/>
      <c r="N232" s="44"/>
      <c r="O232" s="44"/>
    </row>
    <row r="233" spans="1:15" x14ac:dyDescent="0.3">
      <c r="A233" s="44"/>
      <c r="B233" s="44"/>
      <c r="C233" s="44"/>
      <c r="D233" s="44"/>
      <c r="E233" s="44"/>
      <c r="F233" s="44"/>
      <c r="G233" s="62"/>
      <c r="H233" s="43" t="s">
        <v>342</v>
      </c>
      <c r="I233" s="43">
        <v>1</v>
      </c>
      <c r="J233" s="43">
        <v>1</v>
      </c>
      <c r="K233" s="44"/>
      <c r="L233" s="44"/>
      <c r="M233" s="44"/>
      <c r="N233" s="44"/>
      <c r="O233" s="44"/>
    </row>
    <row r="234" spans="1:15" x14ac:dyDescent="0.3">
      <c r="A234" s="44"/>
      <c r="B234" s="44"/>
      <c r="C234" s="44"/>
      <c r="D234" s="44"/>
      <c r="E234" s="44"/>
      <c r="F234" s="44"/>
      <c r="G234" s="62"/>
      <c r="H234" s="43" t="s">
        <v>343</v>
      </c>
      <c r="I234" s="43">
        <v>1</v>
      </c>
      <c r="J234" s="43">
        <v>1</v>
      </c>
      <c r="K234" s="44"/>
      <c r="L234" s="44"/>
      <c r="M234" s="44"/>
      <c r="N234" s="44"/>
      <c r="O234" s="44"/>
    </row>
    <row r="235" spans="1:15" x14ac:dyDescent="0.3">
      <c r="A235" s="44"/>
      <c r="B235" s="44"/>
      <c r="C235" s="44"/>
      <c r="D235" s="44"/>
      <c r="E235" s="44"/>
      <c r="F235" s="44"/>
      <c r="G235" s="62"/>
      <c r="H235" s="43" t="s">
        <v>344</v>
      </c>
      <c r="I235" s="43">
        <v>1</v>
      </c>
      <c r="J235" s="43">
        <v>1</v>
      </c>
      <c r="K235" s="44"/>
      <c r="L235" s="44"/>
      <c r="M235" s="44"/>
      <c r="N235" s="44"/>
      <c r="O235" s="44"/>
    </row>
    <row r="236" spans="1:15" x14ac:dyDescent="0.3">
      <c r="A236" s="44"/>
      <c r="B236" s="44"/>
      <c r="C236" s="44"/>
      <c r="D236" s="44"/>
      <c r="E236" s="44"/>
      <c r="F236" s="44"/>
      <c r="G236" s="62"/>
      <c r="H236" s="43" t="s">
        <v>345</v>
      </c>
      <c r="I236" s="43">
        <v>1</v>
      </c>
      <c r="J236" s="43">
        <v>1</v>
      </c>
      <c r="K236" s="44"/>
      <c r="L236" s="44"/>
      <c r="M236" s="44"/>
      <c r="N236" s="44"/>
      <c r="O236" s="44"/>
    </row>
    <row r="237" spans="1:15" x14ac:dyDescent="0.3">
      <c r="A237" s="44"/>
      <c r="B237" s="44"/>
      <c r="C237" s="44"/>
      <c r="D237" s="44"/>
      <c r="E237" s="44"/>
      <c r="F237" s="44"/>
      <c r="G237" s="62"/>
      <c r="H237" s="43" t="s">
        <v>346</v>
      </c>
      <c r="I237" s="43">
        <v>1</v>
      </c>
      <c r="J237" s="43">
        <v>1</v>
      </c>
      <c r="K237" s="44"/>
      <c r="L237" s="44"/>
      <c r="M237" s="44"/>
      <c r="N237" s="44"/>
      <c r="O237" s="44"/>
    </row>
    <row r="238" spans="1:15" x14ac:dyDescent="0.3">
      <c r="A238" s="44"/>
      <c r="B238" s="44"/>
      <c r="C238" s="44"/>
      <c r="D238" s="44"/>
      <c r="E238" s="44"/>
      <c r="F238" s="44"/>
      <c r="G238" s="62"/>
      <c r="H238" s="43" t="s">
        <v>347</v>
      </c>
      <c r="I238" s="43">
        <v>1</v>
      </c>
      <c r="J238" s="43">
        <v>1</v>
      </c>
      <c r="K238" s="44"/>
      <c r="L238" s="44"/>
      <c r="M238" s="44"/>
      <c r="N238" s="44"/>
      <c r="O238" s="44"/>
    </row>
    <row r="239" spans="1:15" x14ac:dyDescent="0.3">
      <c r="A239" s="44"/>
      <c r="B239" s="44"/>
      <c r="C239" s="44"/>
      <c r="D239" s="44"/>
      <c r="E239" s="44"/>
      <c r="F239" s="44"/>
      <c r="G239" s="62"/>
      <c r="H239" s="43" t="s">
        <v>348</v>
      </c>
      <c r="I239" s="43">
        <v>1</v>
      </c>
      <c r="J239" s="43">
        <v>1</v>
      </c>
      <c r="K239" s="44"/>
      <c r="L239" s="44"/>
      <c r="M239" s="44"/>
      <c r="N239" s="44"/>
      <c r="O239" s="44"/>
    </row>
    <row r="240" spans="1:15" x14ac:dyDescent="0.3">
      <c r="A240" s="44"/>
      <c r="B240" s="44"/>
      <c r="C240" s="44"/>
      <c r="D240" s="44"/>
      <c r="E240" s="44"/>
      <c r="F240" s="44"/>
      <c r="G240" s="62"/>
      <c r="H240" s="43" t="s">
        <v>349</v>
      </c>
      <c r="I240" s="43">
        <v>1</v>
      </c>
      <c r="J240" s="43">
        <v>1</v>
      </c>
      <c r="K240" s="44"/>
      <c r="L240" s="44"/>
      <c r="M240" s="44"/>
      <c r="N240" s="44"/>
      <c r="O240" s="44"/>
    </row>
    <row r="241" spans="1:15" x14ac:dyDescent="0.3">
      <c r="A241" s="44"/>
      <c r="B241" s="44"/>
      <c r="C241" s="44"/>
      <c r="D241" s="44"/>
      <c r="E241" s="44"/>
      <c r="F241" s="44"/>
      <c r="G241" s="62"/>
      <c r="H241" s="43" t="s">
        <v>350</v>
      </c>
      <c r="I241" s="43">
        <v>1</v>
      </c>
      <c r="J241" s="43">
        <v>1</v>
      </c>
      <c r="K241" s="44"/>
      <c r="L241" s="44"/>
      <c r="M241" s="44"/>
      <c r="N241" s="44"/>
      <c r="O241" s="44"/>
    </row>
    <row r="242" spans="1:15" x14ac:dyDescent="0.3">
      <c r="A242" s="44"/>
      <c r="B242" s="44"/>
      <c r="C242" s="44"/>
      <c r="D242" s="44"/>
      <c r="E242" s="44"/>
      <c r="F242" s="44"/>
      <c r="G242" s="62"/>
      <c r="H242" s="43" t="s">
        <v>351</v>
      </c>
      <c r="I242" s="43">
        <v>1</v>
      </c>
      <c r="J242" s="43">
        <v>1</v>
      </c>
      <c r="K242" s="44"/>
      <c r="L242" s="44"/>
      <c r="M242" s="44"/>
      <c r="N242" s="44"/>
      <c r="O242" s="44"/>
    </row>
    <row r="243" spans="1:15" x14ac:dyDescent="0.3">
      <c r="A243" s="44"/>
      <c r="B243" s="44"/>
      <c r="C243" s="44"/>
      <c r="D243" s="44"/>
      <c r="E243" s="44"/>
      <c r="F243" s="44"/>
      <c r="G243" s="62"/>
      <c r="H243" s="43" t="s">
        <v>352</v>
      </c>
      <c r="I243" s="43">
        <v>1</v>
      </c>
      <c r="J243" s="43">
        <v>1</v>
      </c>
      <c r="K243" s="44"/>
      <c r="L243" s="44"/>
      <c r="M243" s="44"/>
      <c r="N243" s="44"/>
      <c r="O243" s="44"/>
    </row>
    <row r="244" spans="1:15" x14ac:dyDescent="0.3">
      <c r="A244" s="44"/>
      <c r="B244" s="44"/>
      <c r="C244" s="44"/>
      <c r="D244" s="44"/>
      <c r="E244" s="44"/>
      <c r="F244" s="44"/>
      <c r="G244" s="62"/>
      <c r="H244" s="43" t="s">
        <v>48</v>
      </c>
      <c r="I244" s="43">
        <v>1</v>
      </c>
      <c r="J244" s="43">
        <v>1</v>
      </c>
      <c r="K244" s="44"/>
      <c r="L244" s="44"/>
      <c r="M244" s="44"/>
      <c r="N244" s="44"/>
      <c r="O244" s="44"/>
    </row>
    <row r="245" spans="1:15" x14ac:dyDescent="0.3">
      <c r="A245" s="44"/>
      <c r="B245" s="44"/>
      <c r="C245" s="44"/>
      <c r="D245" s="44"/>
      <c r="E245" s="44"/>
      <c r="F245" s="44"/>
      <c r="G245" s="62"/>
      <c r="H245" s="43" t="s">
        <v>121</v>
      </c>
      <c r="I245" s="43">
        <v>1</v>
      </c>
      <c r="J245" s="43">
        <v>1</v>
      </c>
      <c r="K245" s="44"/>
      <c r="L245" s="44"/>
      <c r="M245" s="44"/>
      <c r="N245" s="44"/>
      <c r="O245" s="44"/>
    </row>
    <row r="246" spans="1:15" x14ac:dyDescent="0.3">
      <c r="A246" s="44"/>
      <c r="B246" s="44"/>
      <c r="C246" s="44"/>
      <c r="D246" s="44"/>
      <c r="E246" s="44"/>
      <c r="F246" s="44"/>
      <c r="G246" s="62"/>
      <c r="H246" s="43" t="s">
        <v>170</v>
      </c>
      <c r="I246" s="43">
        <v>1</v>
      </c>
      <c r="J246" s="43">
        <v>1</v>
      </c>
      <c r="K246" s="44"/>
      <c r="L246" s="44"/>
      <c r="M246" s="44"/>
      <c r="N246" s="44"/>
      <c r="O246" s="44"/>
    </row>
    <row r="247" spans="1:15" x14ac:dyDescent="0.3">
      <c r="A247" s="44"/>
      <c r="B247" s="44"/>
      <c r="C247" s="44"/>
      <c r="D247" s="44"/>
      <c r="E247" s="44"/>
      <c r="F247" s="44"/>
      <c r="G247" s="62"/>
      <c r="H247" s="43" t="s">
        <v>143</v>
      </c>
      <c r="I247" s="43">
        <v>1</v>
      </c>
      <c r="J247" s="43">
        <v>1</v>
      </c>
      <c r="K247" s="44"/>
      <c r="L247" s="44"/>
      <c r="M247" s="44"/>
      <c r="N247" s="44"/>
      <c r="O247" s="44"/>
    </row>
    <row r="248" spans="1:15" x14ac:dyDescent="0.3">
      <c r="A248" s="44"/>
      <c r="B248" s="44"/>
      <c r="C248" s="44"/>
      <c r="D248" s="44"/>
      <c r="E248" s="44"/>
      <c r="F248" s="44"/>
      <c r="G248" s="62"/>
      <c r="H248" s="43" t="s">
        <v>176</v>
      </c>
      <c r="I248" s="43">
        <v>1</v>
      </c>
      <c r="J248" s="43">
        <v>1</v>
      </c>
      <c r="K248" s="44"/>
      <c r="L248" s="44"/>
      <c r="M248" s="44"/>
      <c r="N248" s="44"/>
      <c r="O248" s="44"/>
    </row>
    <row r="249" spans="1:15" x14ac:dyDescent="0.3">
      <c r="A249" s="44"/>
      <c r="B249" s="44"/>
      <c r="C249" s="44"/>
      <c r="D249" s="44"/>
      <c r="E249" s="44"/>
      <c r="F249" s="44"/>
      <c r="G249" s="62"/>
      <c r="H249" s="43" t="s">
        <v>259</v>
      </c>
      <c r="I249" s="43">
        <v>1</v>
      </c>
      <c r="J249" s="43">
        <v>1</v>
      </c>
      <c r="K249" s="44"/>
      <c r="L249" s="44"/>
      <c r="M249" s="44"/>
      <c r="N249" s="44"/>
      <c r="O249" s="44"/>
    </row>
    <row r="250" spans="1:15" x14ac:dyDescent="0.3">
      <c r="A250" s="44"/>
      <c r="B250" s="44"/>
      <c r="C250" s="44"/>
      <c r="D250" s="44"/>
      <c r="E250" s="44"/>
      <c r="F250" s="44"/>
      <c r="G250" s="62"/>
      <c r="H250" s="43" t="s">
        <v>353</v>
      </c>
      <c r="I250" s="43">
        <v>1</v>
      </c>
      <c r="J250" s="43">
        <v>1</v>
      </c>
      <c r="K250" s="44"/>
      <c r="L250" s="44"/>
      <c r="M250" s="44"/>
      <c r="N250" s="44"/>
      <c r="O250" s="44"/>
    </row>
    <row r="251" spans="1:15" x14ac:dyDescent="0.3">
      <c r="A251" s="44"/>
      <c r="B251" s="44"/>
      <c r="C251" s="44"/>
      <c r="D251" s="44"/>
      <c r="E251" s="44"/>
      <c r="F251" s="44"/>
      <c r="G251" s="62"/>
      <c r="H251" s="43" t="s">
        <v>354</v>
      </c>
      <c r="I251" s="43">
        <v>1</v>
      </c>
      <c r="J251" s="43">
        <v>1</v>
      </c>
      <c r="K251" s="44"/>
      <c r="L251" s="44"/>
      <c r="M251" s="44"/>
      <c r="N251" s="44"/>
      <c r="O251" s="44"/>
    </row>
    <row r="252" spans="1:15" x14ac:dyDescent="0.3">
      <c r="A252" s="44"/>
      <c r="B252" s="44"/>
      <c r="C252" s="44"/>
      <c r="D252" s="44"/>
      <c r="E252" s="44"/>
      <c r="F252" s="44"/>
      <c r="G252" s="62"/>
      <c r="H252" s="43" t="s">
        <v>355</v>
      </c>
      <c r="I252" s="43">
        <v>1</v>
      </c>
      <c r="J252" s="43">
        <v>1</v>
      </c>
      <c r="K252" s="44"/>
      <c r="L252" s="44"/>
      <c r="M252" s="44"/>
      <c r="N252" s="44"/>
      <c r="O252" s="44"/>
    </row>
    <row r="253" spans="1:15" x14ac:dyDescent="0.3">
      <c r="A253" s="44"/>
      <c r="B253" s="44"/>
      <c r="C253" s="44"/>
      <c r="D253" s="44"/>
      <c r="E253" s="44"/>
      <c r="F253" s="44"/>
      <c r="G253" s="62"/>
      <c r="H253" s="43" t="s">
        <v>356</v>
      </c>
      <c r="I253" s="43">
        <v>1</v>
      </c>
      <c r="J253" s="43">
        <v>1</v>
      </c>
      <c r="K253" s="44"/>
      <c r="L253" s="44"/>
      <c r="M253" s="44"/>
      <c r="N253" s="44"/>
      <c r="O253" s="44"/>
    </row>
    <row r="254" spans="1:15" x14ac:dyDescent="0.3">
      <c r="A254" s="44"/>
      <c r="B254" s="44"/>
      <c r="C254" s="44"/>
      <c r="D254" s="44"/>
      <c r="E254" s="44"/>
      <c r="F254" s="44"/>
      <c r="G254" s="62"/>
      <c r="H254" s="43" t="s">
        <v>357</v>
      </c>
      <c r="I254" s="43">
        <v>1</v>
      </c>
      <c r="J254" s="43">
        <v>1</v>
      </c>
      <c r="K254" s="44"/>
      <c r="L254" s="44"/>
      <c r="M254" s="44"/>
      <c r="N254" s="44"/>
      <c r="O254" s="44"/>
    </row>
    <row r="255" spans="1:15" x14ac:dyDescent="0.3">
      <c r="A255" s="44"/>
      <c r="B255" s="44"/>
      <c r="C255" s="44"/>
      <c r="D255" s="44"/>
      <c r="E255" s="44"/>
      <c r="F255" s="44"/>
      <c r="G255" s="62"/>
      <c r="H255" s="43" t="s">
        <v>358</v>
      </c>
      <c r="I255" s="43">
        <v>1</v>
      </c>
      <c r="J255" s="43">
        <v>1</v>
      </c>
      <c r="K255" s="44"/>
      <c r="L255" s="44"/>
      <c r="M255" s="44"/>
      <c r="N255" s="44"/>
      <c r="O255" s="44"/>
    </row>
    <row r="256" spans="1:15" x14ac:dyDescent="0.3">
      <c r="A256" s="44"/>
      <c r="B256" s="44"/>
      <c r="C256" s="44"/>
      <c r="D256" s="44"/>
      <c r="E256" s="44"/>
      <c r="F256" s="44"/>
      <c r="G256" s="62"/>
      <c r="H256" s="43" t="s">
        <v>359</v>
      </c>
      <c r="I256" s="43">
        <v>1</v>
      </c>
      <c r="J256" s="43">
        <v>1</v>
      </c>
      <c r="K256" s="44"/>
      <c r="L256" s="44"/>
      <c r="M256" s="44"/>
      <c r="N256" s="44"/>
      <c r="O256" s="44"/>
    </row>
    <row r="257" spans="1:15" x14ac:dyDescent="0.3">
      <c r="A257" s="44"/>
      <c r="B257" s="44"/>
      <c r="C257" s="44"/>
      <c r="D257" s="44"/>
      <c r="E257" s="44"/>
      <c r="F257" s="44"/>
      <c r="G257" s="62"/>
      <c r="H257" s="43" t="s">
        <v>360</v>
      </c>
      <c r="I257" s="43">
        <v>1</v>
      </c>
      <c r="J257" s="43">
        <v>1</v>
      </c>
      <c r="K257" s="44"/>
      <c r="L257" s="44"/>
      <c r="M257" s="44"/>
      <c r="N257" s="44"/>
      <c r="O257" s="44"/>
    </row>
    <row r="258" spans="1:15" x14ac:dyDescent="0.3">
      <c r="A258" s="44"/>
      <c r="B258" s="44"/>
      <c r="C258" s="44"/>
      <c r="D258" s="44"/>
      <c r="E258" s="44"/>
      <c r="F258" s="44"/>
      <c r="G258" s="62"/>
      <c r="H258" s="43" t="s">
        <v>54</v>
      </c>
      <c r="I258" s="43">
        <v>1</v>
      </c>
      <c r="J258" s="43">
        <v>1</v>
      </c>
      <c r="K258" s="44"/>
      <c r="L258" s="44"/>
      <c r="M258" s="44"/>
      <c r="N258" s="44"/>
      <c r="O258" s="44"/>
    </row>
    <row r="259" spans="1:15" x14ac:dyDescent="0.3">
      <c r="A259" s="44"/>
      <c r="B259" s="44"/>
      <c r="C259" s="44"/>
      <c r="D259" s="44"/>
      <c r="E259" s="44"/>
      <c r="F259" s="44"/>
      <c r="G259" s="62"/>
      <c r="H259" s="43" t="s">
        <v>361</v>
      </c>
      <c r="I259" s="43">
        <v>1</v>
      </c>
      <c r="J259" s="43">
        <v>1</v>
      </c>
      <c r="K259" s="44"/>
      <c r="L259" s="44"/>
      <c r="M259" s="44"/>
      <c r="N259" s="44"/>
      <c r="O259" s="44"/>
    </row>
    <row r="260" spans="1:15" x14ac:dyDescent="0.3">
      <c r="A260" s="44"/>
      <c r="B260" s="44"/>
      <c r="C260" s="44"/>
      <c r="D260" s="44"/>
      <c r="E260" s="44"/>
      <c r="F260" s="44"/>
      <c r="G260" s="62"/>
      <c r="H260" s="43" t="s">
        <v>362</v>
      </c>
      <c r="I260" s="43">
        <v>1</v>
      </c>
      <c r="J260" s="43">
        <v>1</v>
      </c>
      <c r="K260" s="44"/>
      <c r="L260" s="44"/>
      <c r="M260" s="44"/>
      <c r="N260" s="44"/>
      <c r="O260" s="44"/>
    </row>
    <row r="261" spans="1:15" x14ac:dyDescent="0.3">
      <c r="A261" s="44"/>
      <c r="B261" s="44"/>
      <c r="C261" s="44"/>
      <c r="D261" s="44"/>
      <c r="E261" s="44"/>
      <c r="F261" s="44"/>
      <c r="G261" s="62"/>
      <c r="H261" s="43" t="s">
        <v>363</v>
      </c>
      <c r="I261" s="43">
        <v>1</v>
      </c>
      <c r="J261" s="43">
        <v>1</v>
      </c>
      <c r="K261" s="44"/>
      <c r="L261" s="44"/>
      <c r="M261" s="44"/>
      <c r="N261" s="44"/>
      <c r="O261" s="44"/>
    </row>
    <row r="262" spans="1:15" x14ac:dyDescent="0.3">
      <c r="A262" s="44"/>
      <c r="B262" s="44"/>
      <c r="C262" s="44"/>
      <c r="D262" s="44"/>
      <c r="E262" s="44"/>
      <c r="F262" s="44"/>
      <c r="G262" s="62"/>
      <c r="H262" s="43" t="s">
        <v>364</v>
      </c>
      <c r="I262" s="43">
        <v>1</v>
      </c>
      <c r="J262" s="43">
        <v>1</v>
      </c>
      <c r="K262" s="44"/>
      <c r="L262" s="44"/>
      <c r="M262" s="44"/>
      <c r="N262" s="44"/>
      <c r="O262" s="44"/>
    </row>
    <row r="263" spans="1:15" x14ac:dyDescent="0.3">
      <c r="A263" s="44"/>
      <c r="B263" s="44"/>
      <c r="C263" s="44"/>
      <c r="D263" s="44"/>
      <c r="E263" s="44"/>
      <c r="F263" s="44"/>
      <c r="G263" s="62"/>
      <c r="H263" s="43" t="s">
        <v>162</v>
      </c>
      <c r="I263" s="43">
        <v>1</v>
      </c>
      <c r="J263" s="43">
        <v>1</v>
      </c>
      <c r="K263" s="44"/>
      <c r="L263" s="44"/>
      <c r="M263" s="44"/>
      <c r="N263" s="44"/>
      <c r="O263" s="44"/>
    </row>
    <row r="264" spans="1:15" x14ac:dyDescent="0.3">
      <c r="A264" s="44"/>
      <c r="B264" s="44"/>
      <c r="C264" s="44"/>
      <c r="D264" s="44"/>
      <c r="E264" s="44"/>
      <c r="F264" s="44"/>
      <c r="G264" s="62"/>
      <c r="H264" s="43" t="s">
        <v>365</v>
      </c>
      <c r="I264" s="43">
        <v>1</v>
      </c>
      <c r="J264" s="43">
        <v>1</v>
      </c>
      <c r="K264" s="44"/>
      <c r="L264" s="44"/>
      <c r="M264" s="44"/>
      <c r="N264" s="44"/>
      <c r="O264" s="44"/>
    </row>
    <row r="265" spans="1:15" x14ac:dyDescent="0.3">
      <c r="A265" s="44"/>
      <c r="B265" s="44"/>
      <c r="C265" s="44"/>
      <c r="D265" s="44"/>
      <c r="E265" s="44"/>
      <c r="F265" s="44"/>
      <c r="G265" s="62"/>
      <c r="H265" s="43" t="s">
        <v>168</v>
      </c>
      <c r="I265" s="43">
        <v>1</v>
      </c>
      <c r="J265" s="43">
        <v>1</v>
      </c>
      <c r="K265" s="44"/>
      <c r="L265" s="44"/>
      <c r="M265" s="44"/>
      <c r="N265" s="44"/>
      <c r="O265" s="44"/>
    </row>
    <row r="266" spans="1:15" x14ac:dyDescent="0.3">
      <c r="A266" s="44"/>
      <c r="B266" s="44"/>
      <c r="C266" s="44"/>
      <c r="D266" s="44"/>
      <c r="E266" s="44"/>
      <c r="F266" s="44"/>
      <c r="G266" s="62"/>
      <c r="H266" s="43" t="s">
        <v>366</v>
      </c>
      <c r="I266" s="43">
        <v>1</v>
      </c>
      <c r="J266" s="43">
        <v>1</v>
      </c>
      <c r="K266" s="44"/>
      <c r="L266" s="44"/>
      <c r="M266" s="44"/>
      <c r="N266" s="44"/>
      <c r="O266" s="44"/>
    </row>
    <row r="267" spans="1:15" x14ac:dyDescent="0.3">
      <c r="A267" s="44"/>
      <c r="B267" s="44"/>
      <c r="C267" s="44"/>
      <c r="D267" s="44"/>
      <c r="E267" s="44"/>
      <c r="F267" s="44"/>
      <c r="G267" s="62"/>
      <c r="H267" s="43" t="s">
        <v>367</v>
      </c>
      <c r="I267" s="43">
        <v>1</v>
      </c>
      <c r="J267" s="43">
        <v>1</v>
      </c>
      <c r="K267" s="44"/>
      <c r="L267" s="44"/>
      <c r="M267" s="44"/>
      <c r="N267" s="44"/>
      <c r="O267" s="44"/>
    </row>
    <row r="268" spans="1:15" x14ac:dyDescent="0.3">
      <c r="A268"/>
    </row>
    <row r="269" spans="1:15" x14ac:dyDescent="0.3">
      <c r="A269"/>
    </row>
    <row r="270" spans="1:15" x14ac:dyDescent="0.3">
      <c r="A270"/>
    </row>
    <row r="271" spans="1:15" x14ac:dyDescent="0.3">
      <c r="A271"/>
    </row>
    <row r="272" spans="1:15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</sheetData>
  <sortState ref="C101:E201">
    <sortCondition descending="1" ref="D101:D201"/>
  </sortState>
  <mergeCells count="3">
    <mergeCell ref="A1:A15"/>
    <mergeCell ref="L2:L11"/>
    <mergeCell ref="G2:G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9" workbookViewId="0">
      <selection activeCell="B23" sqref="B23"/>
    </sheetView>
  </sheetViews>
  <sheetFormatPr defaultRowHeight="31.5" customHeight="1" x14ac:dyDescent="0.3"/>
  <cols>
    <col min="1" max="1" width="14.75" bestFit="1" customWidth="1"/>
    <col min="2" max="2" width="20.25" bestFit="1" customWidth="1"/>
    <col min="3" max="3" width="20.25" customWidth="1"/>
  </cols>
  <sheetData>
    <row r="1" spans="1:4" ht="31.5" hidden="1" customHeight="1" x14ac:dyDescent="0.3">
      <c r="A1" s="3" t="s">
        <v>20</v>
      </c>
      <c r="B1" s="3" t="s">
        <v>15</v>
      </c>
      <c r="C1" s="3"/>
      <c r="D1" s="3" t="s">
        <v>16</v>
      </c>
    </row>
    <row r="2" spans="1:4" ht="31.5" hidden="1" customHeight="1" x14ac:dyDescent="0.3">
      <c r="A2" s="6" t="s">
        <v>25</v>
      </c>
      <c r="B2" s="6" t="s">
        <v>9</v>
      </c>
      <c r="C2" t="s">
        <v>21</v>
      </c>
      <c r="D2" s="3" t="s">
        <v>17</v>
      </c>
    </row>
    <row r="3" spans="1:4" ht="31.5" hidden="1" customHeight="1" x14ac:dyDescent="0.3">
      <c r="A3" s="3" t="s">
        <v>22</v>
      </c>
      <c r="B3" s="3" t="s">
        <v>3</v>
      </c>
      <c r="C3" t="s">
        <v>23</v>
      </c>
      <c r="D3" s="3" t="s">
        <v>18</v>
      </c>
    </row>
    <row r="4" spans="1:4" ht="31.5" hidden="1" customHeight="1" x14ac:dyDescent="0.35">
      <c r="A4" s="3" t="s">
        <v>4</v>
      </c>
      <c r="B4" s="3" t="s">
        <v>26</v>
      </c>
      <c r="C4" s="7" t="s">
        <v>24</v>
      </c>
      <c r="D4" s="3" t="s">
        <v>19</v>
      </c>
    </row>
    <row r="5" spans="1:4" ht="31.5" hidden="1" customHeight="1" x14ac:dyDescent="0.3">
      <c r="A5" s="3"/>
      <c r="B5" s="3"/>
      <c r="C5" s="3"/>
      <c r="D5" s="3" t="s">
        <v>46</v>
      </c>
    </row>
    <row r="6" spans="1:4" ht="31.5" hidden="1" customHeight="1" x14ac:dyDescent="0.3">
      <c r="A6" s="5"/>
      <c r="B6" s="5"/>
      <c r="C6" s="5"/>
      <c r="D6" s="5"/>
    </row>
    <row r="7" spans="1:4" ht="31.5" hidden="1" customHeight="1" x14ac:dyDescent="0.3">
      <c r="A7" s="5"/>
      <c r="B7" s="5"/>
      <c r="C7" s="5"/>
      <c r="D7" s="5"/>
    </row>
    <row r="8" spans="1:4" ht="31.5" hidden="1" customHeight="1" x14ac:dyDescent="0.3">
      <c r="A8" s="5"/>
      <c r="B8" s="5"/>
      <c r="C8" s="5"/>
      <c r="D8" s="5"/>
    </row>
    <row r="9" spans="1:4" ht="31.5" hidden="1" customHeight="1" x14ac:dyDescent="0.3">
      <c r="A9" s="5"/>
      <c r="B9" s="5"/>
      <c r="C9" s="5"/>
      <c r="D9" s="5"/>
    </row>
    <row r="10" spans="1:4" ht="31.5" hidden="1" customHeight="1" x14ac:dyDescent="0.3">
      <c r="A10" s="5"/>
      <c r="B10" s="5"/>
      <c r="C10" s="5"/>
      <c r="D10" s="5"/>
    </row>
    <row r="11" spans="1:4" ht="31.5" hidden="1" customHeight="1" x14ac:dyDescent="0.3">
      <c r="A11" s="5"/>
      <c r="B11" s="5"/>
      <c r="C11" s="5"/>
      <c r="D11" s="5"/>
    </row>
    <row r="12" spans="1:4" ht="31.5" hidden="1" customHeight="1" x14ac:dyDescent="0.3">
      <c r="A12" s="5"/>
      <c r="B12" s="5"/>
      <c r="C12" s="5"/>
      <c r="D12" s="5"/>
    </row>
    <row r="13" spans="1:4" ht="31.5" hidden="1" customHeight="1" x14ac:dyDescent="0.3">
      <c r="A13" s="5"/>
      <c r="B13" s="5"/>
      <c r="C13" s="5"/>
      <c r="D13" s="5"/>
    </row>
    <row r="14" spans="1:4" ht="31.5" hidden="1" customHeight="1" x14ac:dyDescent="0.3">
      <c r="A14" s="5"/>
      <c r="B14" s="5"/>
      <c r="C14" s="5"/>
      <c r="D14" s="5"/>
    </row>
    <row r="15" spans="1:4" ht="31.5" hidden="1" customHeight="1" x14ac:dyDescent="0.3">
      <c r="A15" s="5"/>
      <c r="B15" s="5"/>
      <c r="C15" s="5"/>
      <c r="D15" s="5"/>
    </row>
    <row r="16" spans="1:4" ht="31.5" hidden="1" customHeight="1" x14ac:dyDescent="0.3">
      <c r="A16" s="5"/>
      <c r="B16" s="5"/>
      <c r="C16" s="5"/>
      <c r="D16" s="5"/>
    </row>
    <row r="17" spans="1:4" ht="31.5" hidden="1" customHeight="1" x14ac:dyDescent="0.3">
      <c r="A17" s="5"/>
      <c r="B17" s="5"/>
      <c r="C17" s="5"/>
      <c r="D17" s="5"/>
    </row>
    <row r="18" spans="1:4" ht="31.5" hidden="1" customHeight="1" x14ac:dyDescent="0.3">
      <c r="A18" s="23"/>
      <c r="B18" s="23"/>
      <c r="C18" s="23"/>
      <c r="D18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4月统计</vt:lpstr>
      <vt:lpstr>4月分析</vt:lpstr>
      <vt:lpstr>故障频率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2018-05-04T03:02:41Z</dcterms:modified>
</cp:coreProperties>
</file>